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empty\"/>
    </mc:Choice>
  </mc:AlternateContent>
  <bookViews>
    <workbookView xWindow="0" yWindow="0" windowWidth="23040" windowHeight="10452" tabRatio="696" activeTab="1"/>
  </bookViews>
  <sheets>
    <sheet name="методология" sheetId="17" r:id="rId1"/>
    <sheet name="Главная" sheetId="6" r:id="rId2"/>
    <sheet name="Отчеты" sheetId="5" r:id="rId3"/>
    <sheet name="Отчеты_М" sheetId="7" r:id="rId4"/>
    <sheet name="стройка" sheetId="18" r:id="rId5"/>
    <sheet name="УсловияРасчеты" sheetId="1" r:id="rId6"/>
    <sheet name="справочники" sheetId="2" r:id="rId7"/>
  </sheets>
  <definedNames>
    <definedName name="_xlnm._FilterDatabase" localSheetId="5" hidden="1">УсловияРасчеты!$E$8:$U$1600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17" l="1"/>
  <c r="D6" i="17"/>
  <c r="AB952" i="1" l="1"/>
  <c r="AC952" i="1" s="1"/>
  <c r="AD952" i="1" s="1"/>
  <c r="AE952" i="1" s="1"/>
  <c r="AF952" i="1" s="1"/>
  <c r="AG952" i="1" s="1"/>
  <c r="AH952" i="1" s="1"/>
  <c r="AI952" i="1" s="1"/>
  <c r="AJ952" i="1" s="1"/>
  <c r="AK952" i="1" s="1"/>
  <c r="AL952" i="1" s="1"/>
  <c r="AM952" i="1" s="1"/>
  <c r="AN952" i="1" s="1"/>
  <c r="AO952" i="1" s="1"/>
  <c r="AP952" i="1" s="1"/>
  <c r="AQ952" i="1" s="1"/>
  <c r="AR952" i="1" s="1"/>
  <c r="AS952" i="1" s="1"/>
  <c r="AT952" i="1" s="1"/>
  <c r="AU952" i="1" s="1"/>
  <c r="AV952" i="1" s="1"/>
  <c r="AW952" i="1" s="1"/>
  <c r="AX952" i="1" s="1"/>
  <c r="AY952" i="1" s="1"/>
  <c r="AZ952" i="1" s="1"/>
  <c r="BA952" i="1" s="1"/>
  <c r="BB952" i="1" s="1"/>
  <c r="BC952" i="1" s="1"/>
  <c r="BD952" i="1" s="1"/>
  <c r="BE952" i="1" s="1"/>
  <c r="BF952" i="1" s="1"/>
  <c r="BG952" i="1" s="1"/>
  <c r="BH952" i="1" s="1"/>
  <c r="BI952" i="1" s="1"/>
  <c r="BJ952" i="1" s="1"/>
  <c r="BK952" i="1" s="1"/>
  <c r="BL952" i="1" s="1"/>
  <c r="BM952" i="1" s="1"/>
  <c r="BN952" i="1" s="1"/>
  <c r="BO952" i="1" s="1"/>
  <c r="BP952" i="1" s="1"/>
  <c r="BQ952" i="1" s="1"/>
  <c r="BR952" i="1" s="1"/>
  <c r="BS952" i="1" s="1"/>
  <c r="BT952" i="1" s="1"/>
  <c r="BU952" i="1" s="1"/>
  <c r="BV952" i="1" s="1"/>
  <c r="BW952" i="1" s="1"/>
  <c r="BX952" i="1" s="1"/>
  <c r="BY952" i="1" s="1"/>
  <c r="BZ952" i="1" s="1"/>
  <c r="CA952" i="1" s="1"/>
  <c r="CB952" i="1" s="1"/>
  <c r="CC952" i="1" s="1"/>
  <c r="CD952" i="1" s="1"/>
  <c r="CE952" i="1" s="1"/>
  <c r="CF952" i="1" s="1"/>
  <c r="CG952" i="1" s="1"/>
  <c r="CH952" i="1" s="1"/>
  <c r="CI952" i="1" s="1"/>
  <c r="CJ952" i="1" s="1"/>
  <c r="CK952" i="1" s="1"/>
  <c r="CL952" i="1" s="1"/>
  <c r="CM952" i="1" s="1"/>
  <c r="CN952" i="1" s="1"/>
  <c r="CO952" i="1" s="1"/>
  <c r="CP952" i="1" s="1"/>
  <c r="CQ952" i="1" s="1"/>
  <c r="CR952" i="1" s="1"/>
  <c r="CS952" i="1" s="1"/>
  <c r="CT952" i="1" s="1"/>
  <c r="CU952" i="1" s="1"/>
  <c r="CV952" i="1" s="1"/>
  <c r="CW952" i="1" s="1"/>
  <c r="CX952" i="1" s="1"/>
  <c r="CY952" i="1" s="1"/>
  <c r="CZ952" i="1" s="1"/>
  <c r="DA952" i="1" s="1"/>
  <c r="DB952" i="1" s="1"/>
  <c r="DC952" i="1" s="1"/>
  <c r="DD952" i="1" s="1"/>
  <c r="DE952" i="1" s="1"/>
  <c r="DF952" i="1" s="1"/>
  <c r="DG952" i="1" s="1"/>
  <c r="DH952" i="1" s="1"/>
  <c r="DI952" i="1" s="1"/>
  <c r="DJ952" i="1" s="1"/>
  <c r="DK952" i="1" s="1"/>
  <c r="DL952" i="1" s="1"/>
  <c r="DM952" i="1" s="1"/>
  <c r="DN952" i="1" s="1"/>
  <c r="DO952" i="1" s="1"/>
  <c r="DP952" i="1" s="1"/>
  <c r="DQ952" i="1" s="1"/>
  <c r="DR952" i="1" s="1"/>
  <c r="DS952" i="1" s="1"/>
  <c r="DT952" i="1" s="1"/>
  <c r="AB951" i="1"/>
  <c r="AC951" i="1" s="1"/>
  <c r="AD951" i="1" s="1"/>
  <c r="AE951" i="1" s="1"/>
  <c r="AF951" i="1" s="1"/>
  <c r="AG951" i="1" s="1"/>
  <c r="AH951" i="1" s="1"/>
  <c r="AI951" i="1" s="1"/>
  <c r="AJ951" i="1" s="1"/>
  <c r="AK951" i="1" s="1"/>
  <c r="AL951" i="1" s="1"/>
  <c r="AM951" i="1" s="1"/>
  <c r="AN951" i="1" s="1"/>
  <c r="AO951" i="1" s="1"/>
  <c r="AP951" i="1" s="1"/>
  <c r="AQ951" i="1" s="1"/>
  <c r="AR951" i="1" s="1"/>
  <c r="AS951" i="1" s="1"/>
  <c r="AT951" i="1" s="1"/>
  <c r="AU951" i="1" s="1"/>
  <c r="AV951" i="1" s="1"/>
  <c r="AW951" i="1" s="1"/>
  <c r="AX951" i="1" s="1"/>
  <c r="AY951" i="1" s="1"/>
  <c r="AZ951" i="1" s="1"/>
  <c r="BA951" i="1" s="1"/>
  <c r="BB951" i="1" s="1"/>
  <c r="BC951" i="1" s="1"/>
  <c r="BD951" i="1" s="1"/>
  <c r="BE951" i="1" s="1"/>
  <c r="BF951" i="1" s="1"/>
  <c r="BG951" i="1" s="1"/>
  <c r="BH951" i="1" s="1"/>
  <c r="BI951" i="1" s="1"/>
  <c r="BJ951" i="1" s="1"/>
  <c r="BK951" i="1" s="1"/>
  <c r="BL951" i="1" s="1"/>
  <c r="BM951" i="1" s="1"/>
  <c r="BN951" i="1" s="1"/>
  <c r="BO951" i="1" s="1"/>
  <c r="BP951" i="1" s="1"/>
  <c r="BQ951" i="1" s="1"/>
  <c r="BR951" i="1" s="1"/>
  <c r="BS951" i="1" s="1"/>
  <c r="BT951" i="1" s="1"/>
  <c r="BU951" i="1" s="1"/>
  <c r="BV951" i="1" s="1"/>
  <c r="BW951" i="1" s="1"/>
  <c r="BX951" i="1" s="1"/>
  <c r="BY951" i="1" s="1"/>
  <c r="BZ951" i="1" s="1"/>
  <c r="CA951" i="1" s="1"/>
  <c r="CB951" i="1" s="1"/>
  <c r="CC951" i="1" s="1"/>
  <c r="CD951" i="1" s="1"/>
  <c r="CE951" i="1" s="1"/>
  <c r="CF951" i="1" s="1"/>
  <c r="CG951" i="1" s="1"/>
  <c r="CH951" i="1" s="1"/>
  <c r="CI951" i="1" s="1"/>
  <c r="CJ951" i="1" s="1"/>
  <c r="CK951" i="1" s="1"/>
  <c r="CL951" i="1" s="1"/>
  <c r="CM951" i="1" s="1"/>
  <c r="CN951" i="1" s="1"/>
  <c r="CO951" i="1" s="1"/>
  <c r="CP951" i="1" s="1"/>
  <c r="CQ951" i="1" s="1"/>
  <c r="CR951" i="1" s="1"/>
  <c r="CS951" i="1" s="1"/>
  <c r="CT951" i="1" s="1"/>
  <c r="CU951" i="1" s="1"/>
  <c r="CV951" i="1" s="1"/>
  <c r="CW951" i="1" s="1"/>
  <c r="CX951" i="1" s="1"/>
  <c r="CY951" i="1" s="1"/>
  <c r="CZ951" i="1" s="1"/>
  <c r="DA951" i="1" s="1"/>
  <c r="DB951" i="1" s="1"/>
  <c r="DC951" i="1" s="1"/>
  <c r="DD951" i="1" s="1"/>
  <c r="DE951" i="1" s="1"/>
  <c r="DF951" i="1" s="1"/>
  <c r="DG951" i="1" s="1"/>
  <c r="DH951" i="1" s="1"/>
  <c r="DI951" i="1" s="1"/>
  <c r="DJ951" i="1" s="1"/>
  <c r="DK951" i="1" s="1"/>
  <c r="DL951" i="1" s="1"/>
  <c r="DM951" i="1" s="1"/>
  <c r="DN951" i="1" s="1"/>
  <c r="DO951" i="1" s="1"/>
  <c r="DP951" i="1" s="1"/>
  <c r="DQ951" i="1" s="1"/>
  <c r="DR951" i="1" s="1"/>
  <c r="DS951" i="1" s="1"/>
  <c r="DT951" i="1" s="1"/>
  <c r="AB941" i="1"/>
  <c r="AC941" i="1" s="1"/>
  <c r="AD941" i="1" s="1"/>
  <c r="AE941" i="1" s="1"/>
  <c r="AF941" i="1" s="1"/>
  <c r="AG941" i="1" s="1"/>
  <c r="AH941" i="1" s="1"/>
  <c r="AI941" i="1" s="1"/>
  <c r="AJ941" i="1" s="1"/>
  <c r="AK941" i="1" s="1"/>
  <c r="AL941" i="1" s="1"/>
  <c r="AM941" i="1" s="1"/>
  <c r="AN941" i="1" s="1"/>
  <c r="AO941" i="1" s="1"/>
  <c r="AP941" i="1" s="1"/>
  <c r="AQ941" i="1" s="1"/>
  <c r="AR941" i="1" s="1"/>
  <c r="AS941" i="1" s="1"/>
  <c r="AT941" i="1" s="1"/>
  <c r="AU941" i="1" s="1"/>
  <c r="AV941" i="1" s="1"/>
  <c r="AW941" i="1" s="1"/>
  <c r="AX941" i="1" s="1"/>
  <c r="AY941" i="1" s="1"/>
  <c r="AZ941" i="1" s="1"/>
  <c r="BA941" i="1" s="1"/>
  <c r="BB941" i="1" s="1"/>
  <c r="BC941" i="1" s="1"/>
  <c r="BD941" i="1" s="1"/>
  <c r="BE941" i="1" s="1"/>
  <c r="BF941" i="1" s="1"/>
  <c r="BG941" i="1" s="1"/>
  <c r="BH941" i="1" s="1"/>
  <c r="BI941" i="1" s="1"/>
  <c r="BJ941" i="1" s="1"/>
  <c r="BK941" i="1" s="1"/>
  <c r="BL941" i="1" s="1"/>
  <c r="BM941" i="1" s="1"/>
  <c r="BN941" i="1" s="1"/>
  <c r="BO941" i="1" s="1"/>
  <c r="BP941" i="1" s="1"/>
  <c r="BQ941" i="1" s="1"/>
  <c r="BR941" i="1" s="1"/>
  <c r="BS941" i="1" s="1"/>
  <c r="BT941" i="1" s="1"/>
  <c r="BU941" i="1" s="1"/>
  <c r="BV941" i="1" s="1"/>
  <c r="BW941" i="1" s="1"/>
  <c r="BX941" i="1" s="1"/>
  <c r="BY941" i="1" s="1"/>
  <c r="BZ941" i="1" s="1"/>
  <c r="CA941" i="1" s="1"/>
  <c r="CB941" i="1" s="1"/>
  <c r="CC941" i="1" s="1"/>
  <c r="CD941" i="1" s="1"/>
  <c r="CE941" i="1" s="1"/>
  <c r="CF941" i="1" s="1"/>
  <c r="CG941" i="1" s="1"/>
  <c r="CH941" i="1" s="1"/>
  <c r="CI941" i="1" s="1"/>
  <c r="CJ941" i="1" s="1"/>
  <c r="CK941" i="1" s="1"/>
  <c r="CL941" i="1" s="1"/>
  <c r="CM941" i="1" s="1"/>
  <c r="CN941" i="1" s="1"/>
  <c r="CO941" i="1" s="1"/>
  <c r="CP941" i="1" s="1"/>
  <c r="CQ941" i="1" s="1"/>
  <c r="CR941" i="1" s="1"/>
  <c r="CS941" i="1" s="1"/>
  <c r="CT941" i="1" s="1"/>
  <c r="CU941" i="1" s="1"/>
  <c r="CV941" i="1" s="1"/>
  <c r="CW941" i="1" s="1"/>
  <c r="CX941" i="1" s="1"/>
  <c r="CY941" i="1" s="1"/>
  <c r="CZ941" i="1" s="1"/>
  <c r="DA941" i="1" s="1"/>
  <c r="DB941" i="1" s="1"/>
  <c r="DC941" i="1" s="1"/>
  <c r="DD941" i="1" s="1"/>
  <c r="DE941" i="1" s="1"/>
  <c r="DF941" i="1" s="1"/>
  <c r="DG941" i="1" s="1"/>
  <c r="DH941" i="1" s="1"/>
  <c r="DI941" i="1" s="1"/>
  <c r="DJ941" i="1" s="1"/>
  <c r="DK941" i="1" s="1"/>
  <c r="DL941" i="1" s="1"/>
  <c r="DM941" i="1" s="1"/>
  <c r="DN941" i="1" s="1"/>
  <c r="DO941" i="1" s="1"/>
  <c r="DP941" i="1" s="1"/>
  <c r="DQ941" i="1" s="1"/>
  <c r="DR941" i="1" s="1"/>
  <c r="DS941" i="1" s="1"/>
  <c r="DT941" i="1" s="1"/>
  <c r="AB940" i="1"/>
  <c r="AC940" i="1" s="1"/>
  <c r="AD940" i="1" s="1"/>
  <c r="AE940" i="1" s="1"/>
  <c r="AF940" i="1" s="1"/>
  <c r="AG940" i="1" s="1"/>
  <c r="AH940" i="1" s="1"/>
  <c r="AI940" i="1" s="1"/>
  <c r="AJ940" i="1" s="1"/>
  <c r="AK940" i="1" s="1"/>
  <c r="AL940" i="1" s="1"/>
  <c r="AM940" i="1" s="1"/>
  <c r="AN940" i="1" s="1"/>
  <c r="AO940" i="1" s="1"/>
  <c r="AP940" i="1" s="1"/>
  <c r="AQ940" i="1" s="1"/>
  <c r="AR940" i="1" s="1"/>
  <c r="AS940" i="1" s="1"/>
  <c r="AT940" i="1" s="1"/>
  <c r="AU940" i="1" s="1"/>
  <c r="AV940" i="1" s="1"/>
  <c r="AW940" i="1" s="1"/>
  <c r="AX940" i="1" s="1"/>
  <c r="AY940" i="1" s="1"/>
  <c r="AZ940" i="1" s="1"/>
  <c r="BA940" i="1" s="1"/>
  <c r="BB940" i="1" s="1"/>
  <c r="BC940" i="1" s="1"/>
  <c r="BD940" i="1" s="1"/>
  <c r="BE940" i="1" s="1"/>
  <c r="BF940" i="1" s="1"/>
  <c r="BG940" i="1" s="1"/>
  <c r="BH940" i="1" s="1"/>
  <c r="BI940" i="1" s="1"/>
  <c r="BJ940" i="1" s="1"/>
  <c r="BK940" i="1" s="1"/>
  <c r="BL940" i="1" s="1"/>
  <c r="BM940" i="1" s="1"/>
  <c r="BN940" i="1" s="1"/>
  <c r="BO940" i="1" s="1"/>
  <c r="BP940" i="1" s="1"/>
  <c r="BQ940" i="1" s="1"/>
  <c r="BR940" i="1" s="1"/>
  <c r="BS940" i="1" s="1"/>
  <c r="BT940" i="1" s="1"/>
  <c r="BU940" i="1" s="1"/>
  <c r="BV940" i="1" s="1"/>
  <c r="BW940" i="1" s="1"/>
  <c r="BX940" i="1" s="1"/>
  <c r="BY940" i="1" s="1"/>
  <c r="BZ940" i="1" s="1"/>
  <c r="CA940" i="1" s="1"/>
  <c r="CB940" i="1" s="1"/>
  <c r="CC940" i="1" s="1"/>
  <c r="CD940" i="1" s="1"/>
  <c r="CE940" i="1" s="1"/>
  <c r="CF940" i="1" s="1"/>
  <c r="CG940" i="1" s="1"/>
  <c r="CH940" i="1" s="1"/>
  <c r="CI940" i="1" s="1"/>
  <c r="CJ940" i="1" s="1"/>
  <c r="CK940" i="1" s="1"/>
  <c r="CL940" i="1" s="1"/>
  <c r="CM940" i="1" s="1"/>
  <c r="CN940" i="1" s="1"/>
  <c r="CO940" i="1" s="1"/>
  <c r="CP940" i="1" s="1"/>
  <c r="CQ940" i="1" s="1"/>
  <c r="CR940" i="1" s="1"/>
  <c r="CS940" i="1" s="1"/>
  <c r="CT940" i="1" s="1"/>
  <c r="CU940" i="1" s="1"/>
  <c r="CV940" i="1" s="1"/>
  <c r="CW940" i="1" s="1"/>
  <c r="CX940" i="1" s="1"/>
  <c r="CY940" i="1" s="1"/>
  <c r="CZ940" i="1" s="1"/>
  <c r="DA940" i="1" s="1"/>
  <c r="DB940" i="1" s="1"/>
  <c r="DC940" i="1" s="1"/>
  <c r="DD940" i="1" s="1"/>
  <c r="DE940" i="1" s="1"/>
  <c r="DF940" i="1" s="1"/>
  <c r="DG940" i="1" s="1"/>
  <c r="DH940" i="1" s="1"/>
  <c r="DI940" i="1" s="1"/>
  <c r="DJ940" i="1" s="1"/>
  <c r="DK940" i="1" s="1"/>
  <c r="DL940" i="1" s="1"/>
  <c r="DM940" i="1" s="1"/>
  <c r="DN940" i="1" s="1"/>
  <c r="DO940" i="1" s="1"/>
  <c r="DP940" i="1" s="1"/>
  <c r="DQ940" i="1" s="1"/>
  <c r="DR940" i="1" s="1"/>
  <c r="DS940" i="1" s="1"/>
  <c r="DT940" i="1" s="1"/>
  <c r="T105" i="1" l="1"/>
  <c r="N1495" i="1"/>
  <c r="N1492" i="1"/>
  <c r="N672" i="1"/>
  <c r="N671" i="1"/>
  <c r="N670" i="1"/>
  <c r="N669" i="1"/>
  <c r="H669" i="1"/>
  <c r="N666" i="1"/>
  <c r="H666" i="1"/>
  <c r="N406" i="1"/>
  <c r="N405" i="1"/>
  <c r="N404" i="1"/>
  <c r="N403" i="1"/>
  <c r="H403" i="1"/>
  <c r="N400" i="1"/>
  <c r="H400" i="1"/>
  <c r="N659" i="1"/>
  <c r="I659" i="1"/>
  <c r="N658" i="1"/>
  <c r="I658" i="1"/>
  <c r="N657" i="1"/>
  <c r="I657" i="1"/>
  <c r="N655" i="1"/>
  <c r="H655" i="1"/>
  <c r="N393" i="1"/>
  <c r="I393" i="1"/>
  <c r="N392" i="1"/>
  <c r="I392" i="1"/>
  <c r="N391" i="1"/>
  <c r="I391" i="1"/>
  <c r="N389" i="1"/>
  <c r="H389" i="1"/>
  <c r="N376" i="1"/>
  <c r="N642" i="1"/>
  <c r="N637" i="1"/>
  <c r="H637" i="1"/>
  <c r="N632" i="1"/>
  <c r="I632" i="1"/>
  <c r="N631" i="1"/>
  <c r="I631" i="1"/>
  <c r="N630" i="1"/>
  <c r="I630" i="1"/>
  <c r="N628" i="1"/>
  <c r="H628" i="1"/>
  <c r="E628" i="1"/>
  <c r="F666" i="1" s="1"/>
  <c r="N371" i="1"/>
  <c r="H371" i="1"/>
  <c r="N366" i="1"/>
  <c r="I366" i="1"/>
  <c r="N365" i="1"/>
  <c r="I365" i="1"/>
  <c r="N364" i="1"/>
  <c r="I364" i="1"/>
  <c r="N362" i="1"/>
  <c r="H362" i="1"/>
  <c r="E362" i="1"/>
  <c r="F400" i="1" s="1"/>
  <c r="E96" i="1"/>
  <c r="F134" i="1" s="1"/>
  <c r="N86" i="6"/>
  <c r="T1372" i="1"/>
  <c r="N1372" i="1"/>
  <c r="T1371" i="1"/>
  <c r="N1371" i="1"/>
  <c r="T1370" i="1"/>
  <c r="N1370" i="1"/>
  <c r="T1369" i="1"/>
  <c r="N1369" i="1"/>
  <c r="T1368" i="1"/>
  <c r="N1368" i="1"/>
  <c r="T1367" i="1"/>
  <c r="N1367" i="1"/>
  <c r="T1366" i="1"/>
  <c r="N1366" i="1"/>
  <c r="T1365" i="1"/>
  <c r="N1365" i="1"/>
  <c r="T1364" i="1"/>
  <c r="N1364" i="1"/>
  <c r="T1363" i="1"/>
  <c r="N1363" i="1"/>
  <c r="T1362" i="1"/>
  <c r="N1362" i="1"/>
  <c r="T1361" i="1"/>
  <c r="N1361" i="1"/>
  <c r="T1360" i="1"/>
  <c r="N1360" i="1"/>
  <c r="T1359" i="1"/>
  <c r="N1359" i="1"/>
  <c r="T1358" i="1"/>
  <c r="N1358" i="1"/>
  <c r="T1357" i="1"/>
  <c r="N1357" i="1"/>
  <c r="T1356" i="1"/>
  <c r="N1356" i="1"/>
  <c r="T1355" i="1"/>
  <c r="N1355" i="1"/>
  <c r="T1354" i="1"/>
  <c r="N1354" i="1"/>
  <c r="T1353" i="1"/>
  <c r="N1353" i="1"/>
  <c r="N1335" i="1"/>
  <c r="N1334" i="1"/>
  <c r="N1333" i="1"/>
  <c r="N1332" i="1"/>
  <c r="N1331" i="1"/>
  <c r="N1330" i="1"/>
  <c r="N1329" i="1"/>
  <c r="N1328" i="1"/>
  <c r="N1327" i="1"/>
  <c r="N1326" i="1"/>
  <c r="N1325" i="1"/>
  <c r="N1324" i="1"/>
  <c r="N1323" i="1"/>
  <c r="N1322" i="1"/>
  <c r="N1321" i="1"/>
  <c r="N1320" i="1"/>
  <c r="N1319" i="1"/>
  <c r="N1318" i="1"/>
  <c r="N1317" i="1"/>
  <c r="N1316" i="1"/>
  <c r="K1295" i="1"/>
  <c r="K1296" i="1"/>
  <c r="K1297" i="1"/>
  <c r="K1428" i="1" s="1"/>
  <c r="K1298" i="1"/>
  <c r="K1429" i="1" s="1"/>
  <c r="K1299" i="1"/>
  <c r="K1300" i="1"/>
  <c r="K1301" i="1"/>
  <c r="K1432" i="1" s="1"/>
  <c r="K1302" i="1"/>
  <c r="K1433" i="1" s="1"/>
  <c r="K1303" i="1"/>
  <c r="K1434" i="1" s="1"/>
  <c r="E1303" i="1"/>
  <c r="E1302" i="1"/>
  <c r="E1301" i="1"/>
  <c r="E1300" i="1"/>
  <c r="E1299" i="1"/>
  <c r="E1298" i="1"/>
  <c r="E1297" i="1"/>
  <c r="E1296" i="1"/>
  <c r="E1295" i="1"/>
  <c r="E1294" i="1"/>
  <c r="E1293" i="1"/>
  <c r="E1292" i="1"/>
  <c r="E1291" i="1"/>
  <c r="E1290" i="1"/>
  <c r="E1289" i="1"/>
  <c r="E1288" i="1"/>
  <c r="E1287" i="1"/>
  <c r="E1286" i="1"/>
  <c r="E1285" i="1"/>
  <c r="E1284" i="1"/>
  <c r="T117" i="18"/>
  <c r="K149" i="18"/>
  <c r="K148" i="18"/>
  <c r="K147" i="18"/>
  <c r="K146" i="18"/>
  <c r="K145" i="18"/>
  <c r="K144" i="18"/>
  <c r="K143" i="18"/>
  <c r="K142" i="18"/>
  <c r="K141" i="18"/>
  <c r="T114" i="18"/>
  <c r="K114" i="18"/>
  <c r="T113" i="18"/>
  <c r="K113" i="18"/>
  <c r="T112" i="18"/>
  <c r="K112" i="18"/>
  <c r="T111" i="18"/>
  <c r="K111" i="18"/>
  <c r="T110" i="18"/>
  <c r="K110" i="18"/>
  <c r="T109" i="18"/>
  <c r="K109" i="18"/>
  <c r="T108" i="18"/>
  <c r="K108" i="18"/>
  <c r="T107" i="18"/>
  <c r="K107" i="18"/>
  <c r="T106" i="18"/>
  <c r="K106" i="18"/>
  <c r="K98" i="18"/>
  <c r="K133" i="18" s="1"/>
  <c r="K1287" i="1" s="1"/>
  <c r="K1418" i="1" s="1"/>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W78" i="18" s="1"/>
  <c r="AD78" i="18"/>
  <c r="AC78" i="18"/>
  <c r="AB78" i="18"/>
  <c r="AA78"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W77" i="18" s="1"/>
  <c r="AF77" i="18"/>
  <c r="AE77" i="18"/>
  <c r="AD77" i="18"/>
  <c r="AC77" i="18"/>
  <c r="AB77" i="18"/>
  <c r="AA77"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W72" i="18" s="1"/>
  <c r="AA72"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T79" i="18"/>
  <c r="T78" i="18"/>
  <c r="T77" i="18"/>
  <c r="T76" i="18"/>
  <c r="T75" i="18"/>
  <c r="T74" i="18"/>
  <c r="T73" i="18"/>
  <c r="T72" i="18"/>
  <c r="T71" i="18"/>
  <c r="T70" i="18"/>
  <c r="T105" i="18" s="1"/>
  <c r="T69" i="18"/>
  <c r="T104" i="18" s="1"/>
  <c r="T68" i="18"/>
  <c r="T103" i="18" s="1"/>
  <c r="T67" i="18"/>
  <c r="T102" i="18" s="1"/>
  <c r="T66" i="18"/>
  <c r="T101" i="18" s="1"/>
  <c r="T65" i="18"/>
  <c r="T100" i="18" s="1"/>
  <c r="T64" i="18"/>
  <c r="T99" i="18" s="1"/>
  <c r="T63" i="18"/>
  <c r="T98" i="18" s="1"/>
  <c r="T62" i="18"/>
  <c r="T97" i="18" s="1"/>
  <c r="T61" i="18"/>
  <c r="T96" i="18" s="1"/>
  <c r="T60" i="18"/>
  <c r="T95" i="18" s="1"/>
  <c r="T59" i="18"/>
  <c r="T94" i="18" s="1"/>
  <c r="T58" i="18"/>
  <c r="T93" i="18" s="1"/>
  <c r="T57" i="18"/>
  <c r="T92" i="18" s="1"/>
  <c r="T56" i="18"/>
  <c r="T91" i="18" s="1"/>
  <c r="T55" i="18"/>
  <c r="T90" i="18" s="1"/>
  <c r="T54" i="18"/>
  <c r="T53" i="18"/>
  <c r="T88" i="18" s="1"/>
  <c r="T52" i="18"/>
  <c r="T87" i="18" s="1"/>
  <c r="T51" i="18"/>
  <c r="T86" i="18" s="1"/>
  <c r="T50" i="18"/>
  <c r="T85" i="18" s="1"/>
  <c r="K79" i="18"/>
  <c r="K78" i="18"/>
  <c r="K77" i="18"/>
  <c r="K76" i="18"/>
  <c r="K75" i="18"/>
  <c r="K74" i="18"/>
  <c r="K73" i="18"/>
  <c r="K72" i="18"/>
  <c r="K71" i="18"/>
  <c r="K70" i="18"/>
  <c r="K105" i="18" s="1"/>
  <c r="K140" i="18" s="1"/>
  <c r="K1294" i="1" s="1"/>
  <c r="K69" i="18"/>
  <c r="K104" i="18" s="1"/>
  <c r="K139" i="18" s="1"/>
  <c r="K1293" i="1" s="1"/>
  <c r="K68" i="18"/>
  <c r="K103" i="18" s="1"/>
  <c r="K138" i="18" s="1"/>
  <c r="K1292" i="1" s="1"/>
  <c r="K1423" i="1" s="1"/>
  <c r="K67" i="18"/>
  <c r="K102" i="18" s="1"/>
  <c r="K137" i="18" s="1"/>
  <c r="K1291" i="1" s="1"/>
  <c r="K1422" i="1" s="1"/>
  <c r="K66" i="18"/>
  <c r="K101" i="18" s="1"/>
  <c r="K136" i="18" s="1"/>
  <c r="K1290" i="1" s="1"/>
  <c r="K1421" i="1" s="1"/>
  <c r="K65" i="18"/>
  <c r="K100" i="18" s="1"/>
  <c r="K135" i="18" s="1"/>
  <c r="K1289" i="1" s="1"/>
  <c r="K1420" i="1" s="1"/>
  <c r="K64" i="18"/>
  <c r="K99" i="18" s="1"/>
  <c r="K134" i="18" s="1"/>
  <c r="K1288" i="1" s="1"/>
  <c r="K1419" i="1" s="1"/>
  <c r="K63" i="18"/>
  <c r="K62" i="18"/>
  <c r="K97" i="18" s="1"/>
  <c r="K132" i="18" s="1"/>
  <c r="K1286" i="1" s="1"/>
  <c r="K1417" i="1" s="1"/>
  <c r="K61" i="18"/>
  <c r="K96" i="18" s="1"/>
  <c r="K131" i="18" s="1"/>
  <c r="K1285" i="1" s="1"/>
  <c r="K1416" i="1" s="1"/>
  <c r="K60" i="18"/>
  <c r="K95" i="18" s="1"/>
  <c r="K130" i="18" s="1"/>
  <c r="K1284" i="1" s="1"/>
  <c r="K1316" i="1" s="1"/>
  <c r="K59" i="18"/>
  <c r="K94" i="18" s="1"/>
  <c r="K129" i="18" s="1"/>
  <c r="K1283" i="1" s="1"/>
  <c r="K58" i="18"/>
  <c r="K93" i="18" s="1"/>
  <c r="K128" i="18" s="1"/>
  <c r="K1282" i="1" s="1"/>
  <c r="K57" i="18"/>
  <c r="K92" i="18" s="1"/>
  <c r="K127" i="18" s="1"/>
  <c r="K1281" i="1" s="1"/>
  <c r="K56" i="18"/>
  <c r="K91" i="18" s="1"/>
  <c r="K126" i="18" s="1"/>
  <c r="K1280" i="1" s="1"/>
  <c r="K55" i="18"/>
  <c r="K90" i="18" s="1"/>
  <c r="K125" i="18" s="1"/>
  <c r="K1279" i="1" s="1"/>
  <c r="K54" i="18"/>
  <c r="K89" i="18" s="1"/>
  <c r="K124" i="18" s="1"/>
  <c r="K1278" i="1" s="1"/>
  <c r="K53" i="18"/>
  <c r="K88" i="18" s="1"/>
  <c r="K123" i="18" s="1"/>
  <c r="K1277" i="1" s="1"/>
  <c r="K52" i="18"/>
  <c r="K87" i="18" s="1"/>
  <c r="K122" i="18" s="1"/>
  <c r="K1276" i="1" s="1"/>
  <c r="K51" i="18"/>
  <c r="K86" i="18" s="1"/>
  <c r="K121" i="18" s="1"/>
  <c r="K1275" i="1" s="1"/>
  <c r="K50" i="18"/>
  <c r="K85" i="18" s="1"/>
  <c r="K120" i="18" s="1"/>
  <c r="K1274" i="1" s="1"/>
  <c r="W79" i="18"/>
  <c r="W28" i="18"/>
  <c r="W29" i="18"/>
  <c r="W31" i="18"/>
  <c r="W35" i="18"/>
  <c r="W23" i="18"/>
  <c r="N15" i="18"/>
  <c r="N50" i="18" s="1"/>
  <c r="N85" i="18" s="1"/>
  <c r="N36" i="18"/>
  <c r="N71" i="18" s="1"/>
  <c r="N106" i="18" s="1"/>
  <c r="N141" i="18" s="1"/>
  <c r="N37" i="18"/>
  <c r="N72" i="18" s="1"/>
  <c r="N107" i="18" s="1"/>
  <c r="N142" i="18" s="1"/>
  <c r="N38" i="18"/>
  <c r="N73" i="18" s="1"/>
  <c r="N108" i="18" s="1"/>
  <c r="N143" i="18" s="1"/>
  <c r="N39" i="18"/>
  <c r="N74" i="18" s="1"/>
  <c r="N109" i="18" s="1"/>
  <c r="N144" i="18" s="1"/>
  <c r="N40" i="18"/>
  <c r="N75" i="18" s="1"/>
  <c r="N110" i="18" s="1"/>
  <c r="N145" i="18" s="1"/>
  <c r="N41" i="18"/>
  <c r="N76" i="18" s="1"/>
  <c r="N111" i="18" s="1"/>
  <c r="N146" i="18" s="1"/>
  <c r="N42" i="18"/>
  <c r="N77" i="18" s="1"/>
  <c r="N112" i="18" s="1"/>
  <c r="N147" i="18" s="1"/>
  <c r="N43" i="18"/>
  <c r="N78" i="18" s="1"/>
  <c r="N113" i="18" s="1"/>
  <c r="N148" i="18" s="1"/>
  <c r="N44" i="18"/>
  <c r="N79" i="18" s="1"/>
  <c r="N114" i="18" s="1"/>
  <c r="N149" i="18" s="1"/>
  <c r="T12" i="18"/>
  <c r="W44" i="18"/>
  <c r="W43" i="18"/>
  <c r="W42" i="18"/>
  <c r="W41" i="18"/>
  <c r="W40" i="18"/>
  <c r="W39" i="18"/>
  <c r="W38" i="18"/>
  <c r="W37" i="18"/>
  <c r="W36" i="18"/>
  <c r="W34" i="18"/>
  <c r="W33" i="18"/>
  <c r="W32" i="18"/>
  <c r="W30" i="18"/>
  <c r="W27" i="18"/>
  <c r="W26" i="18"/>
  <c r="W25" i="18"/>
  <c r="N8" i="18"/>
  <c r="W24" i="18"/>
  <c r="W22" i="18"/>
  <c r="W21" i="18"/>
  <c r="W20" i="18"/>
  <c r="W19" i="18"/>
  <c r="W18" i="18"/>
  <c r="W17" i="18"/>
  <c r="W16" i="18"/>
  <c r="W15" i="18"/>
  <c r="AA8" i="18"/>
  <c r="W8" i="18"/>
  <c r="T8" i="18"/>
  <c r="Q8" i="18"/>
  <c r="H8" i="18"/>
  <c r="D3" i="18"/>
  <c r="D2" i="18"/>
  <c r="AB1" i="18"/>
  <c r="AC1" i="18" s="1"/>
  <c r="AD1" i="18" s="1"/>
  <c r="AE1" i="18" s="1"/>
  <c r="AF1" i="18" s="1"/>
  <c r="AG1" i="18" s="1"/>
  <c r="AH1" i="18" s="1"/>
  <c r="AI1" i="18" s="1"/>
  <c r="AJ1" i="18" s="1"/>
  <c r="AK1" i="18" s="1"/>
  <c r="AL1" i="18" s="1"/>
  <c r="AM1" i="18" s="1"/>
  <c r="AN1" i="18" s="1"/>
  <c r="AO1" i="18" s="1"/>
  <c r="AP1" i="18" s="1"/>
  <c r="AQ1" i="18" s="1"/>
  <c r="AR1" i="18" s="1"/>
  <c r="AS1" i="18" s="1"/>
  <c r="AT1" i="18" s="1"/>
  <c r="AU1" i="18" s="1"/>
  <c r="AV1" i="18" s="1"/>
  <c r="AW1" i="18" s="1"/>
  <c r="AX1" i="18" s="1"/>
  <c r="AY1" i="18" s="1"/>
  <c r="AZ1" i="18" s="1"/>
  <c r="BA1" i="18" s="1"/>
  <c r="BB1" i="18" s="1"/>
  <c r="BC1" i="18" s="1"/>
  <c r="BD1" i="18" s="1"/>
  <c r="BE1" i="18" s="1"/>
  <c r="BF1" i="18" s="1"/>
  <c r="BG1" i="18" s="1"/>
  <c r="BH1" i="18" s="1"/>
  <c r="BI1" i="18" s="1"/>
  <c r="BJ1" i="18" s="1"/>
  <c r="BK1" i="18" s="1"/>
  <c r="BL1" i="18" s="1"/>
  <c r="BM1" i="18" s="1"/>
  <c r="BN1" i="18" s="1"/>
  <c r="BO1" i="18" s="1"/>
  <c r="BP1" i="18" s="1"/>
  <c r="BQ1" i="18" s="1"/>
  <c r="BR1" i="18" s="1"/>
  <c r="BS1" i="18" s="1"/>
  <c r="BT1" i="18" s="1"/>
  <c r="BU1" i="18" s="1"/>
  <c r="BV1" i="18" s="1"/>
  <c r="BW1" i="18" s="1"/>
  <c r="BX1" i="18" s="1"/>
  <c r="BY1" i="18" s="1"/>
  <c r="BZ1" i="18" s="1"/>
  <c r="CA1" i="18" s="1"/>
  <c r="CB1" i="18" s="1"/>
  <c r="CC1" i="18" s="1"/>
  <c r="CD1" i="18" s="1"/>
  <c r="CE1" i="18" s="1"/>
  <c r="CF1" i="18" s="1"/>
  <c r="CG1" i="18" s="1"/>
  <c r="CH1" i="18" s="1"/>
  <c r="CI1" i="18" s="1"/>
  <c r="CJ1" i="18" s="1"/>
  <c r="CK1" i="18" s="1"/>
  <c r="CL1" i="18" s="1"/>
  <c r="CM1" i="18" s="1"/>
  <c r="CN1" i="18" s="1"/>
  <c r="CO1" i="18" s="1"/>
  <c r="CP1" i="18" s="1"/>
  <c r="CQ1" i="18" s="1"/>
  <c r="CR1" i="18" s="1"/>
  <c r="CS1" i="18" s="1"/>
  <c r="CT1" i="18" s="1"/>
  <c r="CU1" i="18" s="1"/>
  <c r="CV1" i="18" s="1"/>
  <c r="CW1" i="18" s="1"/>
  <c r="CX1" i="18" s="1"/>
  <c r="CY1" i="18" s="1"/>
  <c r="CZ1" i="18" s="1"/>
  <c r="DA1" i="18" s="1"/>
  <c r="DB1" i="18" s="1"/>
  <c r="DC1" i="18" s="1"/>
  <c r="DD1" i="18" s="1"/>
  <c r="DE1" i="18" s="1"/>
  <c r="DF1" i="18" s="1"/>
  <c r="DG1" i="18" s="1"/>
  <c r="DH1" i="18" s="1"/>
  <c r="DI1" i="18" s="1"/>
  <c r="DJ1" i="18" s="1"/>
  <c r="DK1" i="18" s="1"/>
  <c r="DL1" i="18" s="1"/>
  <c r="DM1" i="18" s="1"/>
  <c r="DN1" i="18" s="1"/>
  <c r="DO1" i="18" s="1"/>
  <c r="DP1" i="18" s="1"/>
  <c r="DQ1" i="18" s="1"/>
  <c r="DR1" i="18" s="1"/>
  <c r="DS1" i="18" s="1"/>
  <c r="DT1" i="18" s="1"/>
  <c r="T615" i="1"/>
  <c r="T611" i="1"/>
  <c r="T349" i="1"/>
  <c r="T345" i="1"/>
  <c r="T83" i="1"/>
  <c r="T79" i="1"/>
  <c r="W317" i="1"/>
  <c r="W51" i="1"/>
  <c r="W71" i="18" l="1"/>
  <c r="W73" i="18"/>
  <c r="W74" i="18"/>
  <c r="W75" i="18"/>
  <c r="W76" i="18"/>
  <c r="W52" i="18"/>
  <c r="W57" i="18"/>
  <c r="W70" i="18"/>
  <c r="W64" i="18"/>
  <c r="W69" i="18"/>
  <c r="W68" i="18"/>
  <c r="W67" i="18"/>
  <c r="W66" i="18"/>
  <c r="W65" i="18"/>
  <c r="W63" i="18"/>
  <c r="W62" i="18"/>
  <c r="W61" i="18"/>
  <c r="W60" i="18"/>
  <c r="W59" i="18"/>
  <c r="W58" i="18"/>
  <c r="W56" i="18"/>
  <c r="T47" i="18"/>
  <c r="W55" i="18"/>
  <c r="W54" i="18"/>
  <c r="T89" i="18"/>
  <c r="W53" i="18"/>
  <c r="T82" i="18"/>
  <c r="N120" i="18"/>
  <c r="K1328" i="1"/>
  <c r="K1427" i="1"/>
  <c r="K1327" i="1"/>
  <c r="K1426" i="1"/>
  <c r="K1326" i="1"/>
  <c r="K1425" i="1"/>
  <c r="K1325" i="1"/>
  <c r="K1424" i="1"/>
  <c r="K1332" i="1"/>
  <c r="K1431" i="1"/>
  <c r="K1331" i="1"/>
  <c r="K1430" i="1"/>
  <c r="K1369" i="1"/>
  <c r="K1362" i="1"/>
  <c r="K1415" i="1"/>
  <c r="K1329" i="1"/>
  <c r="K1366" i="1"/>
  <c r="K1365" i="1"/>
  <c r="K1330" i="1"/>
  <c r="K1367" i="1"/>
  <c r="K1335" i="1"/>
  <c r="K1372" i="1"/>
  <c r="K1368" i="1"/>
  <c r="K1334" i="1"/>
  <c r="K1371" i="1"/>
  <c r="K1364" i="1"/>
  <c r="K1333" i="1"/>
  <c r="K1370" i="1"/>
  <c r="K1363" i="1"/>
  <c r="K1322" i="1"/>
  <c r="K1359" i="1"/>
  <c r="K1353" i="1"/>
  <c r="K1320" i="1"/>
  <c r="K1357" i="1"/>
  <c r="K1321" i="1"/>
  <c r="K1358" i="1"/>
  <c r="K1319" i="1"/>
  <c r="K1356" i="1"/>
  <c r="K1318" i="1"/>
  <c r="K1355" i="1"/>
  <c r="K1317" i="1"/>
  <c r="K1354" i="1"/>
  <c r="K1324" i="1"/>
  <c r="K1361" i="1"/>
  <c r="K1323" i="1"/>
  <c r="K1360" i="1"/>
  <c r="W51" i="18"/>
  <c r="W50" i="18"/>
  <c r="AA47" i="18"/>
  <c r="N16" i="18"/>
  <c r="AA12" i="18"/>
  <c r="AB8" i="18"/>
  <c r="N59" i="6"/>
  <c r="W583" i="1" s="1"/>
  <c r="N54" i="6"/>
  <c r="N51" i="18" l="1"/>
  <c r="N86" i="18" s="1"/>
  <c r="AA644" i="1"/>
  <c r="AB644" i="1" s="1"/>
  <c r="AC644" i="1" s="1"/>
  <c r="AD644" i="1" s="1"/>
  <c r="AE644" i="1" s="1"/>
  <c r="AF644" i="1" s="1"/>
  <c r="AG644" i="1" s="1"/>
  <c r="AH644" i="1" s="1"/>
  <c r="AI644" i="1" s="1"/>
  <c r="AJ644" i="1" s="1"/>
  <c r="AK644" i="1" s="1"/>
  <c r="AL644" i="1" s="1"/>
  <c r="AM644" i="1" s="1"/>
  <c r="AN644" i="1" s="1"/>
  <c r="AO644" i="1" s="1"/>
  <c r="AP644" i="1" s="1"/>
  <c r="AQ644" i="1" s="1"/>
  <c r="AR644" i="1" s="1"/>
  <c r="AS644" i="1" s="1"/>
  <c r="AT644" i="1" s="1"/>
  <c r="AU644" i="1" s="1"/>
  <c r="AV644" i="1" s="1"/>
  <c r="AW644" i="1" s="1"/>
  <c r="AX644" i="1" s="1"/>
  <c r="AY644" i="1" s="1"/>
  <c r="AZ644" i="1" s="1"/>
  <c r="BA644" i="1" s="1"/>
  <c r="BB644" i="1" s="1"/>
  <c r="BC644" i="1" s="1"/>
  <c r="BD644" i="1" s="1"/>
  <c r="BE644" i="1" s="1"/>
  <c r="BF644" i="1" s="1"/>
  <c r="BG644" i="1" s="1"/>
  <c r="BH644" i="1" s="1"/>
  <c r="BI644" i="1" s="1"/>
  <c r="BJ644" i="1" s="1"/>
  <c r="BK644" i="1" s="1"/>
  <c r="BL644" i="1" s="1"/>
  <c r="BM644" i="1" s="1"/>
  <c r="BN644" i="1" s="1"/>
  <c r="BO644" i="1" s="1"/>
  <c r="BP644" i="1" s="1"/>
  <c r="BQ644" i="1" s="1"/>
  <c r="BR644" i="1" s="1"/>
  <c r="BS644" i="1" s="1"/>
  <c r="BT644" i="1" s="1"/>
  <c r="BU644" i="1" s="1"/>
  <c r="BV644" i="1" s="1"/>
  <c r="BW644" i="1" s="1"/>
  <c r="BX644" i="1" s="1"/>
  <c r="BY644" i="1" s="1"/>
  <c r="BZ644" i="1" s="1"/>
  <c r="CA644" i="1" s="1"/>
  <c r="CB644" i="1" s="1"/>
  <c r="CC644" i="1" s="1"/>
  <c r="CD644" i="1" s="1"/>
  <c r="CE644" i="1" s="1"/>
  <c r="CF644" i="1" s="1"/>
  <c r="CG644" i="1" s="1"/>
  <c r="CH644" i="1" s="1"/>
  <c r="CI644" i="1" s="1"/>
  <c r="CJ644" i="1" s="1"/>
  <c r="CK644" i="1" s="1"/>
  <c r="CL644" i="1" s="1"/>
  <c r="CM644" i="1" s="1"/>
  <c r="CN644" i="1" s="1"/>
  <c r="CO644" i="1" s="1"/>
  <c r="CP644" i="1" s="1"/>
  <c r="CQ644" i="1" s="1"/>
  <c r="CR644" i="1" s="1"/>
  <c r="CS644" i="1" s="1"/>
  <c r="CT644" i="1" s="1"/>
  <c r="CU644" i="1" s="1"/>
  <c r="CV644" i="1" s="1"/>
  <c r="CW644" i="1" s="1"/>
  <c r="CX644" i="1" s="1"/>
  <c r="CY644" i="1" s="1"/>
  <c r="CZ644" i="1" s="1"/>
  <c r="DA644" i="1" s="1"/>
  <c r="DB644" i="1" s="1"/>
  <c r="DC644" i="1" s="1"/>
  <c r="DD644" i="1" s="1"/>
  <c r="DE644" i="1" s="1"/>
  <c r="DF644" i="1" s="1"/>
  <c r="DG644" i="1" s="1"/>
  <c r="DH644" i="1" s="1"/>
  <c r="DI644" i="1" s="1"/>
  <c r="DJ644" i="1" s="1"/>
  <c r="DK644" i="1" s="1"/>
  <c r="DL644" i="1" s="1"/>
  <c r="DM644" i="1" s="1"/>
  <c r="DN644" i="1" s="1"/>
  <c r="DO644" i="1" s="1"/>
  <c r="DP644" i="1" s="1"/>
  <c r="DQ644" i="1" s="1"/>
  <c r="DR644" i="1" s="1"/>
  <c r="DS644" i="1" s="1"/>
  <c r="DT644" i="1" s="1"/>
  <c r="AA378" i="1"/>
  <c r="AB378" i="1" s="1"/>
  <c r="AC378" i="1" s="1"/>
  <c r="AD378" i="1" s="1"/>
  <c r="AE378" i="1" s="1"/>
  <c r="AF378" i="1" s="1"/>
  <c r="AG378" i="1" s="1"/>
  <c r="AH378" i="1" s="1"/>
  <c r="AI378" i="1" s="1"/>
  <c r="AJ378" i="1" s="1"/>
  <c r="AK378" i="1" s="1"/>
  <c r="AL378" i="1" s="1"/>
  <c r="AM378" i="1" s="1"/>
  <c r="AN378" i="1" s="1"/>
  <c r="AO378" i="1" s="1"/>
  <c r="AP378" i="1" s="1"/>
  <c r="AQ378" i="1" s="1"/>
  <c r="AR378" i="1" s="1"/>
  <c r="AS378" i="1" s="1"/>
  <c r="AT378" i="1" s="1"/>
  <c r="AU378" i="1" s="1"/>
  <c r="AV378" i="1" s="1"/>
  <c r="AW378" i="1" s="1"/>
  <c r="AX378" i="1" s="1"/>
  <c r="AY378" i="1" s="1"/>
  <c r="AZ378" i="1" s="1"/>
  <c r="BA378" i="1" s="1"/>
  <c r="BB378" i="1" s="1"/>
  <c r="BC378" i="1" s="1"/>
  <c r="BD378" i="1" s="1"/>
  <c r="BE378" i="1" s="1"/>
  <c r="BF378" i="1" s="1"/>
  <c r="BG378" i="1" s="1"/>
  <c r="BH378" i="1" s="1"/>
  <c r="BI378" i="1" s="1"/>
  <c r="BJ378" i="1" s="1"/>
  <c r="BK378" i="1" s="1"/>
  <c r="BL378" i="1" s="1"/>
  <c r="BM378" i="1" s="1"/>
  <c r="BN378" i="1" s="1"/>
  <c r="BO378" i="1" s="1"/>
  <c r="BP378" i="1" s="1"/>
  <c r="BQ378" i="1" s="1"/>
  <c r="BR378" i="1" s="1"/>
  <c r="BS378" i="1" s="1"/>
  <c r="BT378" i="1" s="1"/>
  <c r="BU378" i="1" s="1"/>
  <c r="BV378" i="1" s="1"/>
  <c r="BW378" i="1" s="1"/>
  <c r="BX378" i="1" s="1"/>
  <c r="BY378" i="1" s="1"/>
  <c r="BZ378" i="1" s="1"/>
  <c r="CA378" i="1" s="1"/>
  <c r="CB378" i="1" s="1"/>
  <c r="CC378" i="1" s="1"/>
  <c r="CD378" i="1" s="1"/>
  <c r="CE378" i="1" s="1"/>
  <c r="CF378" i="1" s="1"/>
  <c r="CG378" i="1" s="1"/>
  <c r="CH378" i="1" s="1"/>
  <c r="CI378" i="1" s="1"/>
  <c r="CJ378" i="1" s="1"/>
  <c r="CK378" i="1" s="1"/>
  <c r="CL378" i="1" s="1"/>
  <c r="CM378" i="1" s="1"/>
  <c r="CN378" i="1" s="1"/>
  <c r="CO378" i="1" s="1"/>
  <c r="CP378" i="1" s="1"/>
  <c r="CQ378" i="1" s="1"/>
  <c r="CR378" i="1" s="1"/>
  <c r="CS378" i="1" s="1"/>
  <c r="CT378" i="1" s="1"/>
  <c r="CU378" i="1" s="1"/>
  <c r="CV378" i="1" s="1"/>
  <c r="CW378" i="1" s="1"/>
  <c r="CX378" i="1" s="1"/>
  <c r="CY378" i="1" s="1"/>
  <c r="CZ378" i="1" s="1"/>
  <c r="DA378" i="1" s="1"/>
  <c r="DB378" i="1" s="1"/>
  <c r="DC378" i="1" s="1"/>
  <c r="DD378" i="1" s="1"/>
  <c r="DE378" i="1" s="1"/>
  <c r="DF378" i="1" s="1"/>
  <c r="DG378" i="1" s="1"/>
  <c r="DH378" i="1" s="1"/>
  <c r="DI378" i="1" s="1"/>
  <c r="DJ378" i="1" s="1"/>
  <c r="DK378" i="1" s="1"/>
  <c r="DL378" i="1" s="1"/>
  <c r="DM378" i="1" s="1"/>
  <c r="DN378" i="1" s="1"/>
  <c r="DO378" i="1" s="1"/>
  <c r="DP378" i="1" s="1"/>
  <c r="DQ378" i="1" s="1"/>
  <c r="DR378" i="1" s="1"/>
  <c r="DS378" i="1" s="1"/>
  <c r="DT378" i="1" s="1"/>
  <c r="AA112" i="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BD112" i="1" s="1"/>
  <c r="BE112" i="1" s="1"/>
  <c r="BF112" i="1" s="1"/>
  <c r="BG112" i="1" s="1"/>
  <c r="BH112" i="1" s="1"/>
  <c r="BI112" i="1" s="1"/>
  <c r="BJ112" i="1" s="1"/>
  <c r="BK112" i="1" s="1"/>
  <c r="BL112" i="1" s="1"/>
  <c r="BM112" i="1" s="1"/>
  <c r="BN112" i="1" s="1"/>
  <c r="BO112" i="1" s="1"/>
  <c r="BP112" i="1" s="1"/>
  <c r="BQ112" i="1" s="1"/>
  <c r="BR112" i="1" s="1"/>
  <c r="BS112" i="1" s="1"/>
  <c r="BT112" i="1" s="1"/>
  <c r="BU112" i="1" s="1"/>
  <c r="BV112" i="1" s="1"/>
  <c r="BW112" i="1" s="1"/>
  <c r="BX112" i="1" s="1"/>
  <c r="BY112" i="1" s="1"/>
  <c r="BZ112" i="1" s="1"/>
  <c r="CA112" i="1" s="1"/>
  <c r="CB112" i="1" s="1"/>
  <c r="CC112" i="1" s="1"/>
  <c r="CD112" i="1" s="1"/>
  <c r="CE112" i="1" s="1"/>
  <c r="CF112" i="1" s="1"/>
  <c r="CG112" i="1" s="1"/>
  <c r="CH112" i="1" s="1"/>
  <c r="CI112" i="1" s="1"/>
  <c r="CJ112" i="1" s="1"/>
  <c r="CK112" i="1" s="1"/>
  <c r="CL112" i="1" s="1"/>
  <c r="CM112" i="1" s="1"/>
  <c r="CN112" i="1" s="1"/>
  <c r="CO112" i="1" s="1"/>
  <c r="CP112" i="1" s="1"/>
  <c r="CQ112" i="1" s="1"/>
  <c r="CR112" i="1" s="1"/>
  <c r="CS112" i="1" s="1"/>
  <c r="CT112" i="1" s="1"/>
  <c r="CU112" i="1" s="1"/>
  <c r="CV112" i="1" s="1"/>
  <c r="CW112" i="1" s="1"/>
  <c r="CX112" i="1" s="1"/>
  <c r="CY112" i="1" s="1"/>
  <c r="CZ112" i="1" s="1"/>
  <c r="DA112" i="1" s="1"/>
  <c r="DB112" i="1" s="1"/>
  <c r="DC112" i="1" s="1"/>
  <c r="DD112" i="1" s="1"/>
  <c r="DE112" i="1" s="1"/>
  <c r="DF112" i="1" s="1"/>
  <c r="DG112" i="1" s="1"/>
  <c r="DH112" i="1" s="1"/>
  <c r="DI112" i="1" s="1"/>
  <c r="DJ112" i="1" s="1"/>
  <c r="DK112" i="1" s="1"/>
  <c r="DL112" i="1" s="1"/>
  <c r="DM112" i="1" s="1"/>
  <c r="DN112" i="1" s="1"/>
  <c r="DO112" i="1" s="1"/>
  <c r="DP112" i="1" s="1"/>
  <c r="DQ112" i="1" s="1"/>
  <c r="DR112" i="1" s="1"/>
  <c r="DS112" i="1" s="1"/>
  <c r="DT112" i="1" s="1"/>
  <c r="AB47" i="18"/>
  <c r="N17" i="18"/>
  <c r="AB12" i="18"/>
  <c r="AC8" i="18"/>
  <c r="AC47" i="18" s="1"/>
  <c r="N18" i="18" l="1"/>
  <c r="N53" i="18" s="1"/>
  <c r="N88" i="18" s="1"/>
  <c r="N123" i="18" s="1"/>
  <c r="N52" i="18"/>
  <c r="N87" i="18" s="1"/>
  <c r="N122" i="18" s="1"/>
  <c r="N121" i="18"/>
  <c r="N19" i="18"/>
  <c r="AC12" i="18"/>
  <c r="AD8" i="18"/>
  <c r="AD47" i="18" s="1"/>
  <c r="N20" i="18" l="1"/>
  <c r="N54" i="18"/>
  <c r="N89" i="18" s="1"/>
  <c r="N124" i="18" s="1"/>
  <c r="AD12" i="18"/>
  <c r="AE8" i="18"/>
  <c r="AE47" i="18" s="1"/>
  <c r="N21" i="18" l="1"/>
  <c r="N55" i="18"/>
  <c r="N90" i="18" s="1"/>
  <c r="AE12" i="18"/>
  <c r="AF8" i="18"/>
  <c r="N125" i="18" l="1"/>
  <c r="N56" i="18"/>
  <c r="N91" i="18" s="1"/>
  <c r="N126" i="18" s="1"/>
  <c r="N22" i="18"/>
  <c r="AF47" i="18"/>
  <c r="AF12" i="18"/>
  <c r="AG8" i="18"/>
  <c r="N23" i="18" l="1"/>
  <c r="N24" i="18" s="1"/>
  <c r="N57" i="18"/>
  <c r="N92" i="18" s="1"/>
  <c r="N127" i="18" s="1"/>
  <c r="AG47" i="18"/>
  <c r="AG12" i="18"/>
  <c r="AH8" i="18"/>
  <c r="N25" i="18" l="1"/>
  <c r="N60" i="18" s="1"/>
  <c r="N95" i="18" s="1"/>
  <c r="N130" i="18" s="1"/>
  <c r="N59" i="18"/>
  <c r="N94" i="18" s="1"/>
  <c r="N129" i="18" s="1"/>
  <c r="N58" i="18"/>
  <c r="N93" i="18" s="1"/>
  <c r="AH47" i="18"/>
  <c r="AH12" i="18"/>
  <c r="AI8" i="18"/>
  <c r="AI47" i="18" s="1"/>
  <c r="N26" i="18" l="1"/>
  <c r="N128" i="18"/>
  <c r="AI12" i="18"/>
  <c r="AJ8" i="18"/>
  <c r="AJ47" i="18" s="1"/>
  <c r="N27" i="18" l="1"/>
  <c r="N61" i="18"/>
  <c r="N96" i="18" s="1"/>
  <c r="N131" i="18" s="1"/>
  <c r="AJ12" i="18"/>
  <c r="AK8" i="18"/>
  <c r="N28" i="18" l="1"/>
  <c r="N63" i="18" s="1"/>
  <c r="N98" i="18" s="1"/>
  <c r="N133" i="18" s="1"/>
  <c r="N62" i="18"/>
  <c r="N97" i="18" s="1"/>
  <c r="N132" i="18" s="1"/>
  <c r="AK47" i="18"/>
  <c r="AK12" i="18"/>
  <c r="AL8" i="18"/>
  <c r="N29" i="18" l="1"/>
  <c r="AL47" i="18"/>
  <c r="AL12" i="18"/>
  <c r="AM8" i="18"/>
  <c r="AM47" i="18" s="1"/>
  <c r="N30" i="18" l="1"/>
  <c r="N64" i="18"/>
  <c r="N99" i="18" s="1"/>
  <c r="N134" i="18" s="1"/>
  <c r="AM12" i="18"/>
  <c r="AN8" i="18"/>
  <c r="AN47" i="18" s="1"/>
  <c r="N31" i="18" l="1"/>
  <c r="N65" i="18"/>
  <c r="N100" i="18" s="1"/>
  <c r="N135" i="18" s="1"/>
  <c r="AN12" i="18"/>
  <c r="AO8" i="18"/>
  <c r="AO47" i="18" s="1"/>
  <c r="N32" i="18" l="1"/>
  <c r="N66" i="18"/>
  <c r="N101" i="18" s="1"/>
  <c r="N136" i="18" s="1"/>
  <c r="AO12" i="18"/>
  <c r="AP8" i="18"/>
  <c r="N33" i="18" l="1"/>
  <c r="N67" i="18"/>
  <c r="N102" i="18" s="1"/>
  <c r="N137" i="18" s="1"/>
  <c r="AP47" i="18"/>
  <c r="AP12" i="18"/>
  <c r="AQ8" i="18"/>
  <c r="N34" i="18" l="1"/>
  <c r="N68" i="18"/>
  <c r="N103" i="18" s="1"/>
  <c r="N138" i="18" s="1"/>
  <c r="AQ47" i="18"/>
  <c r="AQ12" i="18"/>
  <c r="AR8" i="18"/>
  <c r="N35" i="18" l="1"/>
  <c r="N69" i="18"/>
  <c r="N104" i="18" s="1"/>
  <c r="N139" i="18" s="1"/>
  <c r="AR47" i="18"/>
  <c r="AR12" i="18"/>
  <c r="AS8" i="18"/>
  <c r="AS47" i="18" s="1"/>
  <c r="N70" i="18" l="1"/>
  <c r="N105" i="18" s="1"/>
  <c r="N12" i="18"/>
  <c r="AS12" i="18"/>
  <c r="AT8" i="18"/>
  <c r="N140" i="18" l="1"/>
  <c r="N117" i="18" s="1"/>
  <c r="N82" i="18"/>
  <c r="AT47" i="18"/>
  <c r="AT12" i="18"/>
  <c r="AU8" i="18"/>
  <c r="AU47" i="18" s="1"/>
  <c r="AU12" i="18" l="1"/>
  <c r="AV8" i="18"/>
  <c r="AV47" i="18" l="1"/>
  <c r="AV12" i="18"/>
  <c r="AW8" i="18"/>
  <c r="AW47" i="18" s="1"/>
  <c r="AW12" i="18" l="1"/>
  <c r="AX8" i="18"/>
  <c r="AX47" i="18" l="1"/>
  <c r="AX12" i="18"/>
  <c r="AY8" i="18"/>
  <c r="AY47" i="18" s="1"/>
  <c r="AY12" i="18" l="1"/>
  <c r="AZ8" i="18"/>
  <c r="AZ47" i="18" s="1"/>
  <c r="AZ12" i="18" l="1"/>
  <c r="BA8" i="18"/>
  <c r="BA47" i="18" l="1"/>
  <c r="BA12" i="18"/>
  <c r="BB8" i="18"/>
  <c r="BB47" i="18" l="1"/>
  <c r="BB12" i="18"/>
  <c r="BC8" i="18"/>
  <c r="BC47" i="18" l="1"/>
  <c r="BC12" i="18"/>
  <c r="BD8" i="18"/>
  <c r="BD47" i="18" s="1"/>
  <c r="BD12" i="18" l="1"/>
  <c r="BE8" i="18"/>
  <c r="BE47" i="18" l="1"/>
  <c r="BE12" i="18"/>
  <c r="BF8" i="18"/>
  <c r="BF47" i="18" l="1"/>
  <c r="BF12" i="18"/>
  <c r="BG8" i="18"/>
  <c r="BG47" i="18" s="1"/>
  <c r="BG12" i="18" l="1"/>
  <c r="BH8" i="18"/>
  <c r="BH47" i="18" l="1"/>
  <c r="BH12" i="18"/>
  <c r="BI8" i="18"/>
  <c r="BI47" i="18" l="1"/>
  <c r="BI12" i="18"/>
  <c r="BJ8" i="18"/>
  <c r="BJ47" i="18" s="1"/>
  <c r="BJ12" i="18" l="1"/>
  <c r="BK8" i="18"/>
  <c r="BK117" i="18" l="1"/>
  <c r="BK47" i="18"/>
  <c r="BK82" i="18"/>
  <c r="BK12" i="18"/>
  <c r="BL8" i="18"/>
  <c r="BL117" i="18" l="1"/>
  <c r="BL82" i="18"/>
  <c r="BL47" i="18"/>
  <c r="BL12" i="18"/>
  <c r="BM8" i="18"/>
  <c r="BM117" i="18" l="1"/>
  <c r="BM82" i="18"/>
  <c r="BM47" i="18"/>
  <c r="BM12" i="18"/>
  <c r="BN8" i="18"/>
  <c r="BN117" i="18" l="1"/>
  <c r="BN82" i="18"/>
  <c r="BN47" i="18"/>
  <c r="BN12" i="18"/>
  <c r="BO8" i="18"/>
  <c r="BO117" i="18" l="1"/>
  <c r="BO82" i="18"/>
  <c r="BO47" i="18"/>
  <c r="BO12" i="18"/>
  <c r="BP8" i="18"/>
  <c r="BP117" i="18" l="1"/>
  <c r="BP47" i="18"/>
  <c r="BP82" i="18"/>
  <c r="BP12" i="18"/>
  <c r="BQ8" i="18"/>
  <c r="BQ117" i="18" l="1"/>
  <c r="BQ82" i="18"/>
  <c r="BQ47" i="18"/>
  <c r="BQ12" i="18"/>
  <c r="BR8" i="18"/>
  <c r="BR117" i="18" l="1"/>
  <c r="BR82" i="18"/>
  <c r="BR47" i="18"/>
  <c r="BR12" i="18"/>
  <c r="BS8" i="18"/>
  <c r="BS117" i="18" l="1"/>
  <c r="BS47" i="18"/>
  <c r="BS82" i="18"/>
  <c r="BS12" i="18"/>
  <c r="BT8" i="18"/>
  <c r="BT117" i="18" l="1"/>
  <c r="BT47" i="18"/>
  <c r="BT82" i="18"/>
  <c r="BT12" i="18"/>
  <c r="BU8" i="18"/>
  <c r="BU117" i="18" l="1"/>
  <c r="BU82" i="18"/>
  <c r="BU47" i="18"/>
  <c r="BU12" i="18"/>
  <c r="BV8" i="18"/>
  <c r="BV117" i="18" l="1"/>
  <c r="BV82" i="18"/>
  <c r="BV47" i="18"/>
  <c r="BV12" i="18"/>
  <c r="BW8" i="18"/>
  <c r="BW117" i="18" l="1"/>
  <c r="BW47" i="18"/>
  <c r="BW82" i="18"/>
  <c r="BW12" i="18"/>
  <c r="BX8" i="18"/>
  <c r="BX117" i="18" l="1"/>
  <c r="BX82" i="18"/>
  <c r="BX47" i="18"/>
  <c r="BX12" i="18"/>
  <c r="BY8" i="18"/>
  <c r="BY117" i="18" l="1"/>
  <c r="BY82" i="18"/>
  <c r="BY47" i="18"/>
  <c r="BY12" i="18"/>
  <c r="BZ8" i="18"/>
  <c r="BZ117" i="18" l="1"/>
  <c r="BZ82" i="18"/>
  <c r="BZ47" i="18"/>
  <c r="BZ12" i="18"/>
  <c r="CA8" i="18"/>
  <c r="CA117" i="18" l="1"/>
  <c r="CA82" i="18"/>
  <c r="CA47" i="18"/>
  <c r="CA12" i="18"/>
  <c r="CB8" i="18"/>
  <c r="CB117" i="18" l="1"/>
  <c r="CB82" i="18"/>
  <c r="CB47" i="18"/>
  <c r="CB12" i="18"/>
  <c r="CC8" i="18"/>
  <c r="CC47" i="18" l="1"/>
  <c r="CC82" i="18"/>
  <c r="CC117" i="18"/>
  <c r="CC12" i="18"/>
  <c r="CD8" i="18"/>
  <c r="CD117" i="18" l="1"/>
  <c r="CD82" i="18"/>
  <c r="CD47" i="18"/>
  <c r="CD12" i="18"/>
  <c r="CE8" i="18"/>
  <c r="CE117" i="18" l="1"/>
  <c r="CE82" i="18"/>
  <c r="CE47" i="18"/>
  <c r="CE12" i="18"/>
  <c r="CF8" i="18"/>
  <c r="CF117" i="18" l="1"/>
  <c r="CF82" i="18"/>
  <c r="CF47" i="18"/>
  <c r="CF12" i="18"/>
  <c r="CG8" i="18"/>
  <c r="CG117" i="18" l="1"/>
  <c r="CG47" i="18"/>
  <c r="CG82" i="18"/>
  <c r="CG12" i="18"/>
  <c r="CH8" i="18"/>
  <c r="CH117" i="18" l="1"/>
  <c r="CH82" i="18"/>
  <c r="CH47" i="18"/>
  <c r="CH12" i="18"/>
  <c r="CI8" i="18"/>
  <c r="CI117" i="18" l="1"/>
  <c r="CI47" i="18"/>
  <c r="CI82" i="18"/>
  <c r="CI12" i="18"/>
  <c r="CJ8" i="18"/>
  <c r="CJ117" i="18" l="1"/>
  <c r="CJ47" i="18"/>
  <c r="CJ82" i="18"/>
  <c r="CJ12" i="18"/>
  <c r="CK8" i="18"/>
  <c r="CK47" i="18" l="1"/>
  <c r="CK117" i="18"/>
  <c r="CK82" i="18"/>
  <c r="CK12" i="18"/>
  <c r="CL8" i="18"/>
  <c r="CL117" i="18" l="1"/>
  <c r="CL82" i="18"/>
  <c r="CL47" i="18"/>
  <c r="CL12" i="18"/>
  <c r="CM8" i="18"/>
  <c r="CM117" i="18" l="1"/>
  <c r="CM47" i="18"/>
  <c r="CM82" i="18"/>
  <c r="CM12" i="18"/>
  <c r="CN8" i="18"/>
  <c r="CN117" i="18" l="1"/>
  <c r="CN47" i="18"/>
  <c r="CN82" i="18"/>
  <c r="CN12" i="18"/>
  <c r="CO8" i="18"/>
  <c r="CO117" i="18" l="1"/>
  <c r="CO47" i="18"/>
  <c r="CO82" i="18"/>
  <c r="CO12" i="18"/>
  <c r="CP8" i="18"/>
  <c r="CP117" i="18" l="1"/>
  <c r="CP82" i="18"/>
  <c r="CP47" i="18"/>
  <c r="CP12" i="18"/>
  <c r="CQ8" i="18"/>
  <c r="CQ117" i="18" l="1"/>
  <c r="CQ47" i="18"/>
  <c r="CQ82" i="18"/>
  <c r="CQ12" i="18"/>
  <c r="CR8" i="18"/>
  <c r="CR117" i="18" l="1"/>
  <c r="CR47" i="18"/>
  <c r="CR82" i="18"/>
  <c r="CR12" i="18"/>
  <c r="CS8" i="18"/>
  <c r="CS117" i="18" l="1"/>
  <c r="CS47" i="18"/>
  <c r="CS82" i="18"/>
  <c r="CS12" i="18"/>
  <c r="CT8" i="18"/>
  <c r="CT117" i="18" l="1"/>
  <c r="CT82" i="18"/>
  <c r="CT47" i="18"/>
  <c r="CT12" i="18"/>
  <c r="CU8" i="18"/>
  <c r="CU117" i="18" l="1"/>
  <c r="CU82" i="18"/>
  <c r="CU47" i="18"/>
  <c r="CU12" i="18"/>
  <c r="CV8" i="18"/>
  <c r="CV47" i="18" l="1"/>
  <c r="CV117" i="18"/>
  <c r="CV82" i="18"/>
  <c r="CV12" i="18"/>
  <c r="CW8" i="18"/>
  <c r="CW117" i="18" l="1"/>
  <c r="CW47" i="18"/>
  <c r="CW82" i="18"/>
  <c r="CW12" i="18"/>
  <c r="CX8" i="18"/>
  <c r="CX117" i="18" l="1"/>
  <c r="CX82" i="18"/>
  <c r="CX47" i="18"/>
  <c r="CX12" i="18"/>
  <c r="CY8" i="18"/>
  <c r="CY117" i="18" l="1"/>
  <c r="CY47" i="18"/>
  <c r="CY82" i="18"/>
  <c r="CY12" i="18"/>
  <c r="CZ8" i="18"/>
  <c r="CZ117" i="18" l="1"/>
  <c r="CZ47" i="18"/>
  <c r="CZ82" i="18"/>
  <c r="CZ12" i="18"/>
  <c r="DA8" i="18"/>
  <c r="DA117" i="18" l="1"/>
  <c r="DA47" i="18"/>
  <c r="DA82" i="18"/>
  <c r="DA12" i="18"/>
  <c r="DB8" i="18"/>
  <c r="DB117" i="18" l="1"/>
  <c r="DB82" i="18"/>
  <c r="DB47" i="18"/>
  <c r="DB12" i="18"/>
  <c r="DC8" i="18"/>
  <c r="DC117" i="18" l="1"/>
  <c r="DC47" i="18"/>
  <c r="DC82" i="18"/>
  <c r="DC12" i="18"/>
  <c r="DD8" i="18"/>
  <c r="DD117" i="18" l="1"/>
  <c r="DD47" i="18"/>
  <c r="DD82" i="18"/>
  <c r="DD12" i="18"/>
  <c r="DE8" i="18"/>
  <c r="DE117" i="18" l="1"/>
  <c r="DE47" i="18"/>
  <c r="DE82" i="18"/>
  <c r="DE12" i="18"/>
  <c r="DF8" i="18"/>
  <c r="DF117" i="18" l="1"/>
  <c r="DF82" i="18"/>
  <c r="DF47" i="18"/>
  <c r="DF12" i="18"/>
  <c r="DG8" i="18"/>
  <c r="DG117" i="18" l="1"/>
  <c r="DG47" i="18"/>
  <c r="DG82" i="18"/>
  <c r="DG12" i="18"/>
  <c r="DH8" i="18"/>
  <c r="DH117" i="18" l="1"/>
  <c r="DH47" i="18"/>
  <c r="DH82" i="18"/>
  <c r="DH12" i="18"/>
  <c r="DI8" i="18"/>
  <c r="DI117" i="18" l="1"/>
  <c r="DI47" i="18"/>
  <c r="DI82" i="18"/>
  <c r="DI12" i="18"/>
  <c r="DJ8" i="18"/>
  <c r="DJ117" i="18" l="1"/>
  <c r="DJ82" i="18"/>
  <c r="DJ47" i="18"/>
  <c r="DJ12" i="18"/>
  <c r="DK8" i="18"/>
  <c r="DK117" i="18" l="1"/>
  <c r="DK82" i="18"/>
  <c r="DK47" i="18"/>
  <c r="DK12" i="18"/>
  <c r="DL8" i="18"/>
  <c r="DL117" i="18" l="1"/>
  <c r="DL47" i="18"/>
  <c r="DL82" i="18"/>
  <c r="DL12" i="18"/>
  <c r="DM8" i="18"/>
  <c r="DM117" i="18" l="1"/>
  <c r="DM47" i="18"/>
  <c r="DM82" i="18"/>
  <c r="DM12" i="18"/>
  <c r="DN8" i="18"/>
  <c r="DN117" i="18" l="1"/>
  <c r="DN82" i="18"/>
  <c r="DN47" i="18"/>
  <c r="DN12" i="18"/>
  <c r="DO8" i="18"/>
  <c r="DO117" i="18" l="1"/>
  <c r="DO47" i="18"/>
  <c r="DO82" i="18"/>
  <c r="DO12" i="18"/>
  <c r="DP8" i="18"/>
  <c r="DP117" i="18" l="1"/>
  <c r="DP47" i="18"/>
  <c r="DP82" i="18"/>
  <c r="DP12" i="18"/>
  <c r="DQ8" i="18"/>
  <c r="DQ117" i="18" l="1"/>
  <c r="DQ47" i="18"/>
  <c r="DQ82" i="18"/>
  <c r="DQ12" i="18"/>
  <c r="DR8" i="18"/>
  <c r="DR117" i="18" l="1"/>
  <c r="DR82" i="18"/>
  <c r="DR47" i="18"/>
  <c r="DR12" i="18"/>
  <c r="DS8" i="18"/>
  <c r="DS117" i="18" l="1"/>
  <c r="DS47" i="18"/>
  <c r="DS82" i="18"/>
  <c r="DS12" i="18"/>
  <c r="DT8" i="18"/>
  <c r="DT47" i="18" l="1"/>
  <c r="W47" i="18" s="1"/>
  <c r="DT82" i="18"/>
  <c r="DT117" i="18"/>
  <c r="DS152" i="18" s="1"/>
  <c r="DT12" i="18"/>
  <c r="W12" i="18" s="1"/>
  <c r="DO152" i="18" l="1"/>
  <c r="DQ152" i="18"/>
  <c r="DN152" i="18"/>
  <c r="DT152" i="18"/>
  <c r="BK152" i="18"/>
  <c r="BL152" i="18"/>
  <c r="BM152" i="18"/>
  <c r="BQ152" i="18"/>
  <c r="BN152" i="18"/>
  <c r="BP152" i="18"/>
  <c r="BO152" i="18"/>
  <c r="BS152" i="18"/>
  <c r="BU152" i="18"/>
  <c r="BR152" i="18"/>
  <c r="BW152" i="18"/>
  <c r="BT152" i="18"/>
  <c r="BX152" i="18"/>
  <c r="BV152" i="18"/>
  <c r="BY152" i="18"/>
  <c r="BZ152" i="18"/>
  <c r="CB152" i="18"/>
  <c r="CC152" i="18"/>
  <c r="CA152" i="18"/>
  <c r="CD152" i="18"/>
  <c r="CF152" i="18"/>
  <c r="CE152" i="18"/>
  <c r="CH152" i="18"/>
  <c r="CG152" i="18"/>
  <c r="CJ152" i="18"/>
  <c r="CI152" i="18"/>
  <c r="CK152" i="18"/>
  <c r="CL152" i="18"/>
  <c r="CM152" i="18"/>
  <c r="CN152" i="18"/>
  <c r="CO152" i="18"/>
  <c r="CP152" i="18"/>
  <c r="CQ152" i="18"/>
  <c r="CR152" i="18"/>
  <c r="CS152" i="18"/>
  <c r="CT152" i="18"/>
  <c r="CU152" i="18"/>
  <c r="CV152" i="18"/>
  <c r="CW152" i="18"/>
  <c r="CX152" i="18"/>
  <c r="DA152" i="18"/>
  <c r="DC152" i="18"/>
  <c r="CY152" i="18"/>
  <c r="CZ152" i="18"/>
  <c r="DB152" i="18"/>
  <c r="DD152" i="18"/>
  <c r="DE152" i="18"/>
  <c r="DF152" i="18"/>
  <c r="DG152" i="18"/>
  <c r="DH152" i="18"/>
  <c r="DK152" i="18"/>
  <c r="DI152" i="18"/>
  <c r="DM152" i="18"/>
  <c r="DJ152" i="18"/>
  <c r="DL152" i="18"/>
  <c r="DP152" i="18"/>
  <c r="DR152" i="18"/>
  <c r="DO114" i="18"/>
  <c r="DO149" i="18" s="1"/>
  <c r="DO1303" i="1" s="1"/>
  <c r="DG114" i="18"/>
  <c r="DG149" i="18" s="1"/>
  <c r="DG1303" i="1" s="1"/>
  <c r="CY114" i="18"/>
  <c r="CY149" i="18" s="1"/>
  <c r="CY1303" i="1" s="1"/>
  <c r="CQ114" i="18"/>
  <c r="CQ149" i="18" s="1"/>
  <c r="CQ1303" i="1" s="1"/>
  <c r="CI114" i="18"/>
  <c r="CI149" i="18" s="1"/>
  <c r="CI1303" i="1" s="1"/>
  <c r="CA114" i="18"/>
  <c r="CA149" i="18" s="1"/>
  <c r="CA1303" i="1" s="1"/>
  <c r="BS114" i="18"/>
  <c r="BS149" i="18" s="1"/>
  <c r="BS1303" i="1" s="1"/>
  <c r="BK114" i="18"/>
  <c r="BK149" i="18" s="1"/>
  <c r="BK1303" i="1" s="1"/>
  <c r="BC114" i="18"/>
  <c r="BC149" i="18" s="1"/>
  <c r="BC1303" i="1" s="1"/>
  <c r="AU114" i="18"/>
  <c r="AU149" i="18" s="1"/>
  <c r="AU1303" i="1" s="1"/>
  <c r="AM114" i="18"/>
  <c r="AM149" i="18" s="1"/>
  <c r="AM1303" i="1" s="1"/>
  <c r="AE114" i="18"/>
  <c r="DQ113" i="18"/>
  <c r="DQ148" i="18" s="1"/>
  <c r="DQ1302" i="1" s="1"/>
  <c r="DI113" i="18"/>
  <c r="DI148" i="18" s="1"/>
  <c r="DI1302" i="1" s="1"/>
  <c r="DA113" i="18"/>
  <c r="DA148" i="18" s="1"/>
  <c r="DA1302" i="1" s="1"/>
  <c r="CS113" i="18"/>
  <c r="CS148" i="18" s="1"/>
  <c r="CS1302" i="1" s="1"/>
  <c r="CK113" i="18"/>
  <c r="CK148" i="18" s="1"/>
  <c r="CK1302" i="1" s="1"/>
  <c r="CC113" i="18"/>
  <c r="CC148" i="18" s="1"/>
  <c r="CC1302" i="1" s="1"/>
  <c r="BU113" i="18"/>
  <c r="BU148" i="18" s="1"/>
  <c r="BU1302" i="1" s="1"/>
  <c r="BM113" i="18"/>
  <c r="BM148" i="18" s="1"/>
  <c r="BM1302" i="1" s="1"/>
  <c r="BE113" i="18"/>
  <c r="BE148" i="18" s="1"/>
  <c r="BE1302" i="1" s="1"/>
  <c r="AW113" i="18"/>
  <c r="AW148" i="18" s="1"/>
  <c r="AW1302" i="1" s="1"/>
  <c r="AO113" i="18"/>
  <c r="AO148" i="18" s="1"/>
  <c r="AO1302" i="1" s="1"/>
  <c r="AG113" i="18"/>
  <c r="DS112" i="18"/>
  <c r="DS147" i="18" s="1"/>
  <c r="DS1301" i="1" s="1"/>
  <c r="DK112" i="18"/>
  <c r="DK147" i="18" s="1"/>
  <c r="DK1301" i="1" s="1"/>
  <c r="DC112" i="18"/>
  <c r="DC147" i="18" s="1"/>
  <c r="DC1301" i="1" s="1"/>
  <c r="CU112" i="18"/>
  <c r="CU147" i="18" s="1"/>
  <c r="CU1301" i="1" s="1"/>
  <c r="CM112" i="18"/>
  <c r="CM147" i="18" s="1"/>
  <c r="CM1301" i="1" s="1"/>
  <c r="CE112" i="18"/>
  <c r="CE147" i="18" s="1"/>
  <c r="CE1301" i="1" s="1"/>
  <c r="BW112" i="18"/>
  <c r="BW147" i="18" s="1"/>
  <c r="BW1301" i="1" s="1"/>
  <c r="BO112" i="18"/>
  <c r="BO147" i="18" s="1"/>
  <c r="BO1301" i="1" s="1"/>
  <c r="BG112" i="18"/>
  <c r="BG147" i="18" s="1"/>
  <c r="BG1301" i="1" s="1"/>
  <c r="AY112" i="18"/>
  <c r="AY147" i="18" s="1"/>
  <c r="AY1301" i="1" s="1"/>
  <c r="AQ112" i="18"/>
  <c r="AQ147" i="18" s="1"/>
  <c r="AQ1301" i="1" s="1"/>
  <c r="AI112" i="18"/>
  <c r="AI147" i="18" s="1"/>
  <c r="AI1301" i="1" s="1"/>
  <c r="AA112" i="18"/>
  <c r="DM111" i="18"/>
  <c r="DM146" i="18" s="1"/>
  <c r="DM1300" i="1" s="1"/>
  <c r="DE111" i="18"/>
  <c r="DE146" i="18" s="1"/>
  <c r="DE1300" i="1" s="1"/>
  <c r="CW111" i="18"/>
  <c r="CW146" i="18" s="1"/>
  <c r="CW1300" i="1" s="1"/>
  <c r="CO111" i="18"/>
  <c r="CO146" i="18" s="1"/>
  <c r="CO1300" i="1" s="1"/>
  <c r="CG111" i="18"/>
  <c r="CG146" i="18" s="1"/>
  <c r="CG1300" i="1" s="1"/>
  <c r="BY111" i="18"/>
  <c r="BY146" i="18" s="1"/>
  <c r="BY1300" i="1" s="1"/>
  <c r="BQ111" i="18"/>
  <c r="BQ146" i="18" s="1"/>
  <c r="BQ1300" i="1" s="1"/>
  <c r="BI111" i="18"/>
  <c r="BI146" i="18" s="1"/>
  <c r="BI1300" i="1" s="1"/>
  <c r="BA111" i="18"/>
  <c r="BA146" i="18" s="1"/>
  <c r="BA1300" i="1" s="1"/>
  <c r="AS111" i="18"/>
  <c r="AS146" i="18" s="1"/>
  <c r="AS1300" i="1" s="1"/>
  <c r="AK111" i="18"/>
  <c r="AK146" i="18" s="1"/>
  <c r="AK1300" i="1" s="1"/>
  <c r="AC111" i="18"/>
  <c r="DO110" i="18"/>
  <c r="DO145" i="18" s="1"/>
  <c r="DO1299" i="1" s="1"/>
  <c r="DG110" i="18"/>
  <c r="DG145" i="18" s="1"/>
  <c r="DG1299" i="1" s="1"/>
  <c r="CY110" i="18"/>
  <c r="CY145" i="18" s="1"/>
  <c r="CY1299" i="1" s="1"/>
  <c r="CQ110" i="18"/>
  <c r="CQ145" i="18" s="1"/>
  <c r="CQ1299" i="1" s="1"/>
  <c r="CI110" i="18"/>
  <c r="CI145" i="18" s="1"/>
  <c r="CI1299" i="1" s="1"/>
  <c r="CA110" i="18"/>
  <c r="CA145" i="18" s="1"/>
  <c r="CA1299" i="1" s="1"/>
  <c r="BS110" i="18"/>
  <c r="BS145" i="18" s="1"/>
  <c r="BS1299" i="1" s="1"/>
  <c r="BK110" i="18"/>
  <c r="BK145" i="18" s="1"/>
  <c r="BK1299" i="1" s="1"/>
  <c r="BC110" i="18"/>
  <c r="BC145" i="18" s="1"/>
  <c r="BC1299" i="1" s="1"/>
  <c r="AU110" i="18"/>
  <c r="AU145" i="18" s="1"/>
  <c r="AU1299" i="1" s="1"/>
  <c r="AM110" i="18"/>
  <c r="AM145" i="18" s="1"/>
  <c r="AM1299" i="1" s="1"/>
  <c r="AE110" i="18"/>
  <c r="DQ109" i="18"/>
  <c r="DQ144" i="18" s="1"/>
  <c r="DQ1298" i="1" s="1"/>
  <c r="DI109" i="18"/>
  <c r="DI144" i="18" s="1"/>
  <c r="DI1298" i="1" s="1"/>
  <c r="DA109" i="18"/>
  <c r="DA144" i="18" s="1"/>
  <c r="DA1298" i="1" s="1"/>
  <c r="CS109" i="18"/>
  <c r="CS144" i="18" s="1"/>
  <c r="CS1298" i="1" s="1"/>
  <c r="CK109" i="18"/>
  <c r="CK144" i="18" s="1"/>
  <c r="CK1298" i="1" s="1"/>
  <c r="CC109" i="18"/>
  <c r="CC144" i="18" s="1"/>
  <c r="CC1298" i="1" s="1"/>
  <c r="BU109" i="18"/>
  <c r="BU144" i="18" s="1"/>
  <c r="BU1298" i="1" s="1"/>
  <c r="BM109" i="18"/>
  <c r="BM144" i="18" s="1"/>
  <c r="BM1298" i="1" s="1"/>
  <c r="BE109" i="18"/>
  <c r="BE144" i="18" s="1"/>
  <c r="BE1298" i="1" s="1"/>
  <c r="AW109" i="18"/>
  <c r="AW144" i="18" s="1"/>
  <c r="AW1298" i="1" s="1"/>
  <c r="AO109" i="18"/>
  <c r="AO144" i="18" s="1"/>
  <c r="AO1298" i="1" s="1"/>
  <c r="AG109" i="18"/>
  <c r="DS108" i="18"/>
  <c r="DS143" i="18" s="1"/>
  <c r="DS1297" i="1" s="1"/>
  <c r="DK108" i="18"/>
  <c r="DK143" i="18" s="1"/>
  <c r="DK1297" i="1" s="1"/>
  <c r="DC108" i="18"/>
  <c r="DC143" i="18" s="1"/>
  <c r="DC1297" i="1" s="1"/>
  <c r="CU108" i="18"/>
  <c r="CU143" i="18" s="1"/>
  <c r="CU1297" i="1" s="1"/>
  <c r="CM108" i="18"/>
  <c r="CM143" i="18" s="1"/>
  <c r="CM1297" i="1" s="1"/>
  <c r="CE108" i="18"/>
  <c r="CE143" i="18" s="1"/>
  <c r="CE1297" i="1" s="1"/>
  <c r="BW108" i="18"/>
  <c r="BW143" i="18" s="1"/>
  <c r="BW1297" i="1" s="1"/>
  <c r="BO108" i="18"/>
  <c r="BO143" i="18" s="1"/>
  <c r="BO1297" i="1" s="1"/>
  <c r="BG108" i="18"/>
  <c r="BG143" i="18" s="1"/>
  <c r="BG1297" i="1" s="1"/>
  <c r="AY108" i="18"/>
  <c r="AY143" i="18" s="1"/>
  <c r="AY1297" i="1" s="1"/>
  <c r="AQ108" i="18"/>
  <c r="AQ143" i="18" s="1"/>
  <c r="AQ1297" i="1" s="1"/>
  <c r="AI108" i="18"/>
  <c r="AI143" i="18" s="1"/>
  <c r="AI1297" i="1" s="1"/>
  <c r="AA108" i="18"/>
  <c r="DM107" i="18"/>
  <c r="DM142" i="18" s="1"/>
  <c r="DM1296" i="1" s="1"/>
  <c r="DE107" i="18"/>
  <c r="DE142" i="18" s="1"/>
  <c r="DE1296" i="1" s="1"/>
  <c r="CW107" i="18"/>
  <c r="CW142" i="18" s="1"/>
  <c r="CW1296" i="1" s="1"/>
  <c r="CO107" i="18"/>
  <c r="CO142" i="18" s="1"/>
  <c r="CO1296" i="1" s="1"/>
  <c r="CG107" i="18"/>
  <c r="CG142" i="18" s="1"/>
  <c r="CG1296" i="1" s="1"/>
  <c r="BY107" i="18"/>
  <c r="BY142" i="18" s="1"/>
  <c r="BY1296" i="1" s="1"/>
  <c r="BQ107" i="18"/>
  <c r="BQ142" i="18" s="1"/>
  <c r="BQ1296" i="1" s="1"/>
  <c r="DN114" i="18"/>
  <c r="DN149" i="18" s="1"/>
  <c r="DN1303" i="1" s="1"/>
  <c r="DF114" i="18"/>
  <c r="DF149" i="18" s="1"/>
  <c r="DF1303" i="1" s="1"/>
  <c r="CX114" i="18"/>
  <c r="CX149" i="18" s="1"/>
  <c r="CX1303" i="1" s="1"/>
  <c r="CP114" i="18"/>
  <c r="CP149" i="18" s="1"/>
  <c r="CP1303" i="1" s="1"/>
  <c r="CH114" i="18"/>
  <c r="CH149" i="18" s="1"/>
  <c r="CH1303" i="1" s="1"/>
  <c r="BZ114" i="18"/>
  <c r="BZ149" i="18" s="1"/>
  <c r="BZ1303" i="1" s="1"/>
  <c r="BR114" i="18"/>
  <c r="BR149" i="18" s="1"/>
  <c r="BR1303" i="1" s="1"/>
  <c r="BJ114" i="18"/>
  <c r="BJ149" i="18" s="1"/>
  <c r="BJ1303" i="1" s="1"/>
  <c r="BB114" i="18"/>
  <c r="BB149" i="18" s="1"/>
  <c r="BB1303" i="1" s="1"/>
  <c r="AT114" i="18"/>
  <c r="AT149" i="18" s="1"/>
  <c r="AT1303" i="1" s="1"/>
  <c r="AL114" i="18"/>
  <c r="AL149" i="18" s="1"/>
  <c r="AL1303" i="1" s="1"/>
  <c r="AD114" i="18"/>
  <c r="AD149" i="18" s="1"/>
  <c r="AD1303" i="1" s="1"/>
  <c r="DP113" i="18"/>
  <c r="DP148" i="18" s="1"/>
  <c r="DP1302" i="1" s="1"/>
  <c r="DH113" i="18"/>
  <c r="DH148" i="18" s="1"/>
  <c r="DH1302" i="1" s="1"/>
  <c r="CZ113" i="18"/>
  <c r="CZ148" i="18" s="1"/>
  <c r="CZ1302" i="1" s="1"/>
  <c r="CR113" i="18"/>
  <c r="CR148" i="18" s="1"/>
  <c r="CR1302" i="1" s="1"/>
  <c r="CJ113" i="18"/>
  <c r="CJ148" i="18" s="1"/>
  <c r="CJ1302" i="1" s="1"/>
  <c r="CB113" i="18"/>
  <c r="CB148" i="18" s="1"/>
  <c r="CB1302" i="1" s="1"/>
  <c r="BT113" i="18"/>
  <c r="BT148" i="18" s="1"/>
  <c r="BT1302" i="1" s="1"/>
  <c r="BL113" i="18"/>
  <c r="BL148" i="18" s="1"/>
  <c r="BL1302" i="1" s="1"/>
  <c r="BD113" i="18"/>
  <c r="BD148" i="18" s="1"/>
  <c r="BD1302" i="1" s="1"/>
  <c r="AV113" i="18"/>
  <c r="AV148" i="18" s="1"/>
  <c r="AV1302" i="1" s="1"/>
  <c r="AN113" i="18"/>
  <c r="AN148" i="18" s="1"/>
  <c r="AN1302" i="1" s="1"/>
  <c r="AF113" i="18"/>
  <c r="AF148" i="18" s="1"/>
  <c r="AF1302" i="1" s="1"/>
  <c r="DR112" i="18"/>
  <c r="DR147" i="18" s="1"/>
  <c r="DR1301" i="1" s="1"/>
  <c r="DJ112" i="18"/>
  <c r="DJ147" i="18" s="1"/>
  <c r="DJ1301" i="1" s="1"/>
  <c r="DB112" i="18"/>
  <c r="DB147" i="18" s="1"/>
  <c r="DB1301" i="1" s="1"/>
  <c r="CT112" i="18"/>
  <c r="CT147" i="18" s="1"/>
  <c r="CT1301" i="1" s="1"/>
  <c r="CL112" i="18"/>
  <c r="CL147" i="18" s="1"/>
  <c r="CL1301" i="1" s="1"/>
  <c r="CD112" i="18"/>
  <c r="CD147" i="18" s="1"/>
  <c r="CD1301" i="1" s="1"/>
  <c r="BV112" i="18"/>
  <c r="BV147" i="18" s="1"/>
  <c r="BV1301" i="1" s="1"/>
  <c r="BN112" i="18"/>
  <c r="BN147" i="18" s="1"/>
  <c r="BN1301" i="1" s="1"/>
  <c r="BF112" i="18"/>
  <c r="BF147" i="18" s="1"/>
  <c r="BF1301" i="1" s="1"/>
  <c r="AX112" i="18"/>
  <c r="AX147" i="18" s="1"/>
  <c r="AX1301" i="1" s="1"/>
  <c r="AP112" i="18"/>
  <c r="AP147" i="18" s="1"/>
  <c r="AP1301" i="1" s="1"/>
  <c r="AH112" i="18"/>
  <c r="AH147" i="18" s="1"/>
  <c r="AH1301" i="1" s="1"/>
  <c r="DT111" i="18"/>
  <c r="DT146" i="18" s="1"/>
  <c r="DT1300" i="1" s="1"/>
  <c r="DL111" i="18"/>
  <c r="DL146" i="18" s="1"/>
  <c r="DL1300" i="1" s="1"/>
  <c r="DD111" i="18"/>
  <c r="DD146" i="18" s="1"/>
  <c r="DD1300" i="1" s="1"/>
  <c r="CV111" i="18"/>
  <c r="CV146" i="18" s="1"/>
  <c r="CV1300" i="1" s="1"/>
  <c r="CN111" i="18"/>
  <c r="CN146" i="18" s="1"/>
  <c r="CN1300" i="1" s="1"/>
  <c r="CF111" i="18"/>
  <c r="CF146" i="18" s="1"/>
  <c r="CF1300" i="1" s="1"/>
  <c r="BX111" i="18"/>
  <c r="BX146" i="18" s="1"/>
  <c r="BX1300" i="1" s="1"/>
  <c r="BP111" i="18"/>
  <c r="BP146" i="18" s="1"/>
  <c r="BP1300" i="1" s="1"/>
  <c r="BH111" i="18"/>
  <c r="BH146" i="18" s="1"/>
  <c r="BH1300" i="1" s="1"/>
  <c r="AZ111" i="18"/>
  <c r="AZ146" i="18" s="1"/>
  <c r="AZ1300" i="1" s="1"/>
  <c r="AR111" i="18"/>
  <c r="AR146" i="18" s="1"/>
  <c r="AR1300" i="1" s="1"/>
  <c r="AJ111" i="18"/>
  <c r="AJ146" i="18" s="1"/>
  <c r="AJ1300" i="1" s="1"/>
  <c r="AB111" i="18"/>
  <c r="AB146" i="18" s="1"/>
  <c r="AB1300" i="1" s="1"/>
  <c r="DN110" i="18"/>
  <c r="DN145" i="18" s="1"/>
  <c r="DN1299" i="1" s="1"/>
  <c r="DF110" i="18"/>
  <c r="DF145" i="18" s="1"/>
  <c r="DF1299" i="1" s="1"/>
  <c r="CX110" i="18"/>
  <c r="CX145" i="18" s="1"/>
  <c r="CX1299" i="1" s="1"/>
  <c r="CP110" i="18"/>
  <c r="CP145" i="18" s="1"/>
  <c r="CP1299" i="1" s="1"/>
  <c r="CH110" i="18"/>
  <c r="CH145" i="18" s="1"/>
  <c r="CH1299" i="1" s="1"/>
  <c r="BZ110" i="18"/>
  <c r="BZ145" i="18" s="1"/>
  <c r="BZ1299" i="1" s="1"/>
  <c r="BR110" i="18"/>
  <c r="BR145" i="18" s="1"/>
  <c r="BR1299" i="1" s="1"/>
  <c r="BJ110" i="18"/>
  <c r="BJ145" i="18" s="1"/>
  <c r="BJ1299" i="1" s="1"/>
  <c r="BB110" i="18"/>
  <c r="BB145" i="18" s="1"/>
  <c r="BB1299" i="1" s="1"/>
  <c r="AT110" i="18"/>
  <c r="AT145" i="18" s="1"/>
  <c r="AT1299" i="1" s="1"/>
  <c r="AL110" i="18"/>
  <c r="AL145" i="18" s="1"/>
  <c r="AL1299" i="1" s="1"/>
  <c r="AD110" i="18"/>
  <c r="AD145" i="18" s="1"/>
  <c r="AD1299" i="1" s="1"/>
  <c r="DP109" i="18"/>
  <c r="DP144" i="18" s="1"/>
  <c r="DP1298" i="1" s="1"/>
  <c r="DH109" i="18"/>
  <c r="DH144" i="18" s="1"/>
  <c r="DH1298" i="1" s="1"/>
  <c r="CZ109" i="18"/>
  <c r="CZ144" i="18" s="1"/>
  <c r="CZ1298" i="1" s="1"/>
  <c r="CR109" i="18"/>
  <c r="CR144" i="18" s="1"/>
  <c r="CR1298" i="1" s="1"/>
  <c r="CJ109" i="18"/>
  <c r="CJ144" i="18" s="1"/>
  <c r="CJ1298" i="1" s="1"/>
  <c r="CB109" i="18"/>
  <c r="CB144" i="18" s="1"/>
  <c r="CB1298" i="1" s="1"/>
  <c r="BT109" i="18"/>
  <c r="BT144" i="18" s="1"/>
  <c r="BT1298" i="1" s="1"/>
  <c r="BL109" i="18"/>
  <c r="BL144" i="18" s="1"/>
  <c r="BL1298" i="1" s="1"/>
  <c r="BD109" i="18"/>
  <c r="BD144" i="18" s="1"/>
  <c r="BD1298" i="1" s="1"/>
  <c r="AV109" i="18"/>
  <c r="AV144" i="18" s="1"/>
  <c r="AV1298" i="1" s="1"/>
  <c r="AN109" i="18"/>
  <c r="AN144" i="18" s="1"/>
  <c r="AN1298" i="1" s="1"/>
  <c r="AF109" i="18"/>
  <c r="AF144" i="18" s="1"/>
  <c r="AF1298" i="1" s="1"/>
  <c r="DR108" i="18"/>
  <c r="DR143" i="18" s="1"/>
  <c r="DR1297" i="1" s="1"/>
  <c r="DJ108" i="18"/>
  <c r="DJ143" i="18" s="1"/>
  <c r="DJ1297" i="1" s="1"/>
  <c r="DB108" i="18"/>
  <c r="DB143" i="18" s="1"/>
  <c r="DB1297" i="1" s="1"/>
  <c r="CT108" i="18"/>
  <c r="CT143" i="18" s="1"/>
  <c r="CT1297" i="1" s="1"/>
  <c r="CL108" i="18"/>
  <c r="CL143" i="18" s="1"/>
  <c r="CL1297" i="1" s="1"/>
  <c r="CD108" i="18"/>
  <c r="CD143" i="18" s="1"/>
  <c r="CD1297" i="1" s="1"/>
  <c r="BV108" i="18"/>
  <c r="BV143" i="18" s="1"/>
  <c r="BV1297" i="1" s="1"/>
  <c r="BN108" i="18"/>
  <c r="BN143" i="18" s="1"/>
  <c r="BN1297" i="1" s="1"/>
  <c r="BF108" i="18"/>
  <c r="BF143" i="18" s="1"/>
  <c r="BF1297" i="1" s="1"/>
  <c r="AX108" i="18"/>
  <c r="AX143" i="18" s="1"/>
  <c r="AX1297" i="1" s="1"/>
  <c r="AP108" i="18"/>
  <c r="AP143" i="18" s="1"/>
  <c r="AP1297" i="1" s="1"/>
  <c r="AH108" i="18"/>
  <c r="AH143" i="18" s="1"/>
  <c r="AH1297" i="1" s="1"/>
  <c r="DT107" i="18"/>
  <c r="DT142" i="18" s="1"/>
  <c r="DT1296" i="1" s="1"/>
  <c r="DL107" i="18"/>
  <c r="DL142" i="18" s="1"/>
  <c r="DL1296" i="1" s="1"/>
  <c r="DD107" i="18"/>
  <c r="DD142" i="18" s="1"/>
  <c r="DD1296" i="1" s="1"/>
  <c r="CV107" i="18"/>
  <c r="CV142" i="18" s="1"/>
  <c r="CV1296" i="1" s="1"/>
  <c r="CN107" i="18"/>
  <c r="CN142" i="18" s="1"/>
  <c r="CN1296" i="1" s="1"/>
  <c r="CF107" i="18"/>
  <c r="CF142" i="18" s="1"/>
  <c r="CF1296" i="1" s="1"/>
  <c r="BX107" i="18"/>
  <c r="BX142" i="18" s="1"/>
  <c r="BX1296" i="1" s="1"/>
  <c r="BP107" i="18"/>
  <c r="BP142" i="18" s="1"/>
  <c r="BP1296" i="1" s="1"/>
  <c r="DM114" i="18"/>
  <c r="DM149" i="18" s="1"/>
  <c r="DM1303" i="1" s="1"/>
  <c r="DE114" i="18"/>
  <c r="DE149" i="18" s="1"/>
  <c r="DE1303" i="1" s="1"/>
  <c r="CW114" i="18"/>
  <c r="CW149" i="18" s="1"/>
  <c r="CW1303" i="1" s="1"/>
  <c r="CO114" i="18"/>
  <c r="CO149" i="18" s="1"/>
  <c r="CO1303" i="1" s="1"/>
  <c r="CG114" i="18"/>
  <c r="CG149" i="18" s="1"/>
  <c r="CG1303" i="1" s="1"/>
  <c r="BY114" i="18"/>
  <c r="BY149" i="18" s="1"/>
  <c r="BY1303" i="1" s="1"/>
  <c r="BQ114" i="18"/>
  <c r="BQ149" i="18" s="1"/>
  <c r="BQ1303" i="1" s="1"/>
  <c r="BI114" i="18"/>
  <c r="BI149" i="18" s="1"/>
  <c r="BI1303" i="1" s="1"/>
  <c r="BA114" i="18"/>
  <c r="BA149" i="18" s="1"/>
  <c r="BA1303" i="1" s="1"/>
  <c r="AS114" i="18"/>
  <c r="AS149" i="18" s="1"/>
  <c r="AS1303" i="1" s="1"/>
  <c r="AK114" i="18"/>
  <c r="AK149" i="18" s="1"/>
  <c r="AK1303" i="1" s="1"/>
  <c r="AC114" i="18"/>
  <c r="AC149" i="18" s="1"/>
  <c r="AC1303" i="1" s="1"/>
  <c r="DO113" i="18"/>
  <c r="DO148" i="18" s="1"/>
  <c r="DO1302" i="1" s="1"/>
  <c r="DG113" i="18"/>
  <c r="DG148" i="18" s="1"/>
  <c r="DG1302" i="1" s="1"/>
  <c r="CY113" i="18"/>
  <c r="CY148" i="18" s="1"/>
  <c r="CY1302" i="1" s="1"/>
  <c r="CQ113" i="18"/>
  <c r="CQ148" i="18" s="1"/>
  <c r="CQ1302" i="1" s="1"/>
  <c r="CI113" i="18"/>
  <c r="CI148" i="18" s="1"/>
  <c r="CI1302" i="1" s="1"/>
  <c r="CA113" i="18"/>
  <c r="CA148" i="18" s="1"/>
  <c r="CA1302" i="1" s="1"/>
  <c r="BS113" i="18"/>
  <c r="BS148" i="18" s="1"/>
  <c r="BS1302" i="1" s="1"/>
  <c r="BK113" i="18"/>
  <c r="BK148" i="18" s="1"/>
  <c r="BK1302" i="1" s="1"/>
  <c r="BC113" i="18"/>
  <c r="BC148" i="18" s="1"/>
  <c r="BC1302" i="1" s="1"/>
  <c r="AU113" i="18"/>
  <c r="AU148" i="18" s="1"/>
  <c r="AU1302" i="1" s="1"/>
  <c r="AM113" i="18"/>
  <c r="AM148" i="18" s="1"/>
  <c r="AM1302" i="1" s="1"/>
  <c r="AE113" i="18"/>
  <c r="AE148" i="18" s="1"/>
  <c r="AE1302" i="1" s="1"/>
  <c r="DQ112" i="18"/>
  <c r="DQ147" i="18" s="1"/>
  <c r="DQ1301" i="1" s="1"/>
  <c r="DI112" i="18"/>
  <c r="DI147" i="18" s="1"/>
  <c r="DI1301" i="1" s="1"/>
  <c r="DA112" i="18"/>
  <c r="DA147" i="18" s="1"/>
  <c r="DA1301" i="1" s="1"/>
  <c r="CS112" i="18"/>
  <c r="CS147" i="18" s="1"/>
  <c r="CS1301" i="1" s="1"/>
  <c r="CK112" i="18"/>
  <c r="CK147" i="18" s="1"/>
  <c r="CK1301" i="1" s="1"/>
  <c r="CC112" i="18"/>
  <c r="CC147" i="18" s="1"/>
  <c r="CC1301" i="1" s="1"/>
  <c r="BU112" i="18"/>
  <c r="BU147" i="18" s="1"/>
  <c r="BU1301" i="1" s="1"/>
  <c r="BM112" i="18"/>
  <c r="BM147" i="18" s="1"/>
  <c r="BM1301" i="1" s="1"/>
  <c r="BE112" i="18"/>
  <c r="BE147" i="18" s="1"/>
  <c r="BE1301" i="1" s="1"/>
  <c r="AW112" i="18"/>
  <c r="AW147" i="18" s="1"/>
  <c r="AW1301" i="1" s="1"/>
  <c r="AO112" i="18"/>
  <c r="AO147" i="18" s="1"/>
  <c r="AO1301" i="1" s="1"/>
  <c r="AG112" i="18"/>
  <c r="AG147" i="18" s="1"/>
  <c r="AG1301" i="1" s="1"/>
  <c r="DS111" i="18"/>
  <c r="DS146" i="18" s="1"/>
  <c r="DS1300" i="1" s="1"/>
  <c r="DK111" i="18"/>
  <c r="DK146" i="18" s="1"/>
  <c r="DK1300" i="1" s="1"/>
  <c r="DC111" i="18"/>
  <c r="DC146" i="18" s="1"/>
  <c r="DC1300" i="1" s="1"/>
  <c r="CU111" i="18"/>
  <c r="CU146" i="18" s="1"/>
  <c r="CU1300" i="1" s="1"/>
  <c r="CM111" i="18"/>
  <c r="CM146" i="18" s="1"/>
  <c r="CM1300" i="1" s="1"/>
  <c r="CE111" i="18"/>
  <c r="CE146" i="18" s="1"/>
  <c r="CE1300" i="1" s="1"/>
  <c r="BW111" i="18"/>
  <c r="BW146" i="18" s="1"/>
  <c r="BW1300" i="1" s="1"/>
  <c r="BO111" i="18"/>
  <c r="BO146" i="18" s="1"/>
  <c r="BO1300" i="1" s="1"/>
  <c r="BG111" i="18"/>
  <c r="BG146" i="18" s="1"/>
  <c r="BG1300" i="1" s="1"/>
  <c r="AY111" i="18"/>
  <c r="AY146" i="18" s="1"/>
  <c r="AY1300" i="1" s="1"/>
  <c r="AQ111" i="18"/>
  <c r="AQ146" i="18" s="1"/>
  <c r="AQ1300" i="1" s="1"/>
  <c r="AI111" i="18"/>
  <c r="AI146" i="18" s="1"/>
  <c r="AI1300" i="1" s="1"/>
  <c r="AA111" i="18"/>
  <c r="AA146" i="18" s="1"/>
  <c r="AA1300" i="1" s="1"/>
  <c r="DM110" i="18"/>
  <c r="DM145" i="18" s="1"/>
  <c r="DM1299" i="1" s="1"/>
  <c r="DE110" i="18"/>
  <c r="DE145" i="18" s="1"/>
  <c r="DE1299" i="1" s="1"/>
  <c r="CW110" i="18"/>
  <c r="CW145" i="18" s="1"/>
  <c r="CW1299" i="1" s="1"/>
  <c r="CO110" i="18"/>
  <c r="CO145" i="18" s="1"/>
  <c r="CO1299" i="1" s="1"/>
  <c r="CG110" i="18"/>
  <c r="CG145" i="18" s="1"/>
  <c r="CG1299" i="1" s="1"/>
  <c r="BY110" i="18"/>
  <c r="BY145" i="18" s="1"/>
  <c r="BY1299" i="1" s="1"/>
  <c r="BQ110" i="18"/>
  <c r="BQ145" i="18" s="1"/>
  <c r="BQ1299" i="1" s="1"/>
  <c r="BI110" i="18"/>
  <c r="BI145" i="18" s="1"/>
  <c r="BI1299" i="1" s="1"/>
  <c r="BA110" i="18"/>
  <c r="BA145" i="18" s="1"/>
  <c r="BA1299" i="1" s="1"/>
  <c r="AS110" i="18"/>
  <c r="AS145" i="18" s="1"/>
  <c r="AS1299" i="1" s="1"/>
  <c r="AK110" i="18"/>
  <c r="AK145" i="18" s="1"/>
  <c r="AK1299" i="1" s="1"/>
  <c r="AC110" i="18"/>
  <c r="AC145" i="18" s="1"/>
  <c r="AC1299" i="1" s="1"/>
  <c r="DO109" i="18"/>
  <c r="DO144" i="18" s="1"/>
  <c r="DO1298" i="1" s="1"/>
  <c r="DG109" i="18"/>
  <c r="DG144" i="18" s="1"/>
  <c r="DG1298" i="1" s="1"/>
  <c r="CY109" i="18"/>
  <c r="CY144" i="18" s="1"/>
  <c r="CY1298" i="1" s="1"/>
  <c r="CQ109" i="18"/>
  <c r="CQ144" i="18" s="1"/>
  <c r="CQ1298" i="1" s="1"/>
  <c r="CI109" i="18"/>
  <c r="CI144" i="18" s="1"/>
  <c r="CI1298" i="1" s="1"/>
  <c r="CA109" i="18"/>
  <c r="CA144" i="18" s="1"/>
  <c r="CA1298" i="1" s="1"/>
  <c r="BS109" i="18"/>
  <c r="BS144" i="18" s="1"/>
  <c r="BS1298" i="1" s="1"/>
  <c r="BK109" i="18"/>
  <c r="BK144" i="18" s="1"/>
  <c r="BK1298" i="1" s="1"/>
  <c r="BC109" i="18"/>
  <c r="BC144" i="18" s="1"/>
  <c r="BC1298" i="1" s="1"/>
  <c r="AU109" i="18"/>
  <c r="AU144" i="18" s="1"/>
  <c r="AU1298" i="1" s="1"/>
  <c r="AM109" i="18"/>
  <c r="AM144" i="18" s="1"/>
  <c r="AM1298" i="1" s="1"/>
  <c r="AE109" i="18"/>
  <c r="AE144" i="18" s="1"/>
  <c r="AE1298" i="1" s="1"/>
  <c r="DQ108" i="18"/>
  <c r="DQ143" i="18" s="1"/>
  <c r="DQ1297" i="1" s="1"/>
  <c r="DI108" i="18"/>
  <c r="DI143" i="18" s="1"/>
  <c r="DI1297" i="1" s="1"/>
  <c r="DA108" i="18"/>
  <c r="DA143" i="18" s="1"/>
  <c r="DA1297" i="1" s="1"/>
  <c r="CS108" i="18"/>
  <c r="CS143" i="18" s="1"/>
  <c r="CS1297" i="1" s="1"/>
  <c r="CK108" i="18"/>
  <c r="CK143" i="18" s="1"/>
  <c r="CK1297" i="1" s="1"/>
  <c r="CC108" i="18"/>
  <c r="CC143" i="18" s="1"/>
  <c r="CC1297" i="1" s="1"/>
  <c r="BU108" i="18"/>
  <c r="BU143" i="18" s="1"/>
  <c r="BU1297" i="1" s="1"/>
  <c r="BM108" i="18"/>
  <c r="BM143" i="18" s="1"/>
  <c r="BM1297" i="1" s="1"/>
  <c r="BE108" i="18"/>
  <c r="BE143" i="18" s="1"/>
  <c r="BE1297" i="1" s="1"/>
  <c r="AW108" i="18"/>
  <c r="AW143" i="18" s="1"/>
  <c r="AW1297" i="1" s="1"/>
  <c r="AO108" i="18"/>
  <c r="AO143" i="18" s="1"/>
  <c r="AO1297" i="1" s="1"/>
  <c r="AG108" i="18"/>
  <c r="AG143" i="18" s="1"/>
  <c r="AG1297" i="1" s="1"/>
  <c r="DS107" i="18"/>
  <c r="DS142" i="18" s="1"/>
  <c r="DS1296" i="1" s="1"/>
  <c r="DK107" i="18"/>
  <c r="DK142" i="18" s="1"/>
  <c r="DK1296" i="1" s="1"/>
  <c r="DC107" i="18"/>
  <c r="DC142" i="18" s="1"/>
  <c r="DC1296" i="1" s="1"/>
  <c r="CU107" i="18"/>
  <c r="CU142" i="18" s="1"/>
  <c r="CU1296" i="1" s="1"/>
  <c r="CM107" i="18"/>
  <c r="CM142" i="18" s="1"/>
  <c r="CM1296" i="1" s="1"/>
  <c r="CE107" i="18"/>
  <c r="CE142" i="18" s="1"/>
  <c r="CE1296" i="1" s="1"/>
  <c r="BW107" i="18"/>
  <c r="BW142" i="18" s="1"/>
  <c r="BW1296" i="1" s="1"/>
  <c r="BO107" i="18"/>
  <c r="BO142" i="18" s="1"/>
  <c r="BO1296" i="1" s="1"/>
  <c r="DS114" i="18"/>
  <c r="DS149" i="18" s="1"/>
  <c r="DS1303" i="1" s="1"/>
  <c r="DK114" i="18"/>
  <c r="DK149" i="18" s="1"/>
  <c r="DK1303" i="1" s="1"/>
  <c r="DC114" i="18"/>
  <c r="DC149" i="18" s="1"/>
  <c r="DC1303" i="1" s="1"/>
  <c r="CU114" i="18"/>
  <c r="CU149" i="18" s="1"/>
  <c r="CU1303" i="1" s="1"/>
  <c r="CM114" i="18"/>
  <c r="CM149" i="18" s="1"/>
  <c r="CM1303" i="1" s="1"/>
  <c r="CE114" i="18"/>
  <c r="CE149" i="18" s="1"/>
  <c r="CE1303" i="1" s="1"/>
  <c r="BW114" i="18"/>
  <c r="BW149" i="18" s="1"/>
  <c r="BW1303" i="1" s="1"/>
  <c r="BO114" i="18"/>
  <c r="BO149" i="18" s="1"/>
  <c r="BO1303" i="1" s="1"/>
  <c r="BG114" i="18"/>
  <c r="BG149" i="18" s="1"/>
  <c r="BG1303" i="1" s="1"/>
  <c r="AY114" i="18"/>
  <c r="AY149" i="18" s="1"/>
  <c r="AY1303" i="1" s="1"/>
  <c r="AQ114" i="18"/>
  <c r="AQ149" i="18" s="1"/>
  <c r="AQ1303" i="1" s="1"/>
  <c r="AI114" i="18"/>
  <c r="AI149" i="18" s="1"/>
  <c r="AI1303" i="1" s="1"/>
  <c r="AA114" i="18"/>
  <c r="AA149" i="18" s="1"/>
  <c r="AA1303" i="1" s="1"/>
  <c r="DM113" i="18"/>
  <c r="DM148" i="18" s="1"/>
  <c r="DM1302" i="1" s="1"/>
  <c r="DE113" i="18"/>
  <c r="DE148" i="18" s="1"/>
  <c r="DE1302" i="1" s="1"/>
  <c r="CW113" i="18"/>
  <c r="CW148" i="18" s="1"/>
  <c r="CW1302" i="1" s="1"/>
  <c r="CO113" i="18"/>
  <c r="CO148" i="18" s="1"/>
  <c r="CO1302" i="1" s="1"/>
  <c r="CG113" i="18"/>
  <c r="CG148" i="18" s="1"/>
  <c r="CG1302" i="1" s="1"/>
  <c r="BY113" i="18"/>
  <c r="BY148" i="18" s="1"/>
  <c r="BY1302" i="1" s="1"/>
  <c r="BQ113" i="18"/>
  <c r="BQ148" i="18" s="1"/>
  <c r="BQ1302" i="1" s="1"/>
  <c r="BI113" i="18"/>
  <c r="BI148" i="18" s="1"/>
  <c r="BI1302" i="1" s="1"/>
  <c r="BA113" i="18"/>
  <c r="BA148" i="18" s="1"/>
  <c r="BA1302" i="1" s="1"/>
  <c r="AS113" i="18"/>
  <c r="AS148" i="18" s="1"/>
  <c r="AS1302" i="1" s="1"/>
  <c r="AK113" i="18"/>
  <c r="AK148" i="18" s="1"/>
  <c r="AK1302" i="1" s="1"/>
  <c r="AC113" i="18"/>
  <c r="AC148" i="18" s="1"/>
  <c r="AC1302" i="1" s="1"/>
  <c r="DO112" i="18"/>
  <c r="DO147" i="18" s="1"/>
  <c r="DO1301" i="1" s="1"/>
  <c r="DG112" i="18"/>
  <c r="DG147" i="18" s="1"/>
  <c r="DG1301" i="1" s="1"/>
  <c r="CY112" i="18"/>
  <c r="CY147" i="18" s="1"/>
  <c r="CY1301" i="1" s="1"/>
  <c r="CQ112" i="18"/>
  <c r="CQ147" i="18" s="1"/>
  <c r="CQ1301" i="1" s="1"/>
  <c r="CI112" i="18"/>
  <c r="CI147" i="18" s="1"/>
  <c r="CI1301" i="1" s="1"/>
  <c r="CA112" i="18"/>
  <c r="CA147" i="18" s="1"/>
  <c r="CA1301" i="1" s="1"/>
  <c r="BS112" i="18"/>
  <c r="BS147" i="18" s="1"/>
  <c r="BS1301" i="1" s="1"/>
  <c r="BK112" i="18"/>
  <c r="BK147" i="18" s="1"/>
  <c r="BK1301" i="1" s="1"/>
  <c r="BC112" i="18"/>
  <c r="BC147" i="18" s="1"/>
  <c r="BC1301" i="1" s="1"/>
  <c r="AU112" i="18"/>
  <c r="AU147" i="18" s="1"/>
  <c r="AU1301" i="1" s="1"/>
  <c r="AM112" i="18"/>
  <c r="AM147" i="18" s="1"/>
  <c r="AM1301" i="1" s="1"/>
  <c r="AE112" i="18"/>
  <c r="AE147" i="18" s="1"/>
  <c r="AE1301" i="1" s="1"/>
  <c r="DQ111" i="18"/>
  <c r="DQ146" i="18" s="1"/>
  <c r="DQ1300" i="1" s="1"/>
  <c r="DI111" i="18"/>
  <c r="DI146" i="18" s="1"/>
  <c r="DI1300" i="1" s="1"/>
  <c r="DA111" i="18"/>
  <c r="DA146" i="18" s="1"/>
  <c r="DA1300" i="1" s="1"/>
  <c r="CS111" i="18"/>
  <c r="CS146" i="18" s="1"/>
  <c r="CS1300" i="1" s="1"/>
  <c r="CK111" i="18"/>
  <c r="CK146" i="18" s="1"/>
  <c r="CK1300" i="1" s="1"/>
  <c r="CC111" i="18"/>
  <c r="CC146" i="18" s="1"/>
  <c r="CC1300" i="1" s="1"/>
  <c r="BU111" i="18"/>
  <c r="BU146" i="18" s="1"/>
  <c r="BU1300" i="1" s="1"/>
  <c r="BM111" i="18"/>
  <c r="BM146" i="18" s="1"/>
  <c r="BM1300" i="1" s="1"/>
  <c r="BE111" i="18"/>
  <c r="BE146" i="18" s="1"/>
  <c r="BE1300" i="1" s="1"/>
  <c r="AW111" i="18"/>
  <c r="AW146" i="18" s="1"/>
  <c r="AW1300" i="1" s="1"/>
  <c r="AO111" i="18"/>
  <c r="AO146" i="18" s="1"/>
  <c r="AO1300" i="1" s="1"/>
  <c r="AG111" i="18"/>
  <c r="AG146" i="18" s="1"/>
  <c r="AG1300" i="1" s="1"/>
  <c r="DS110" i="18"/>
  <c r="DS145" i="18" s="1"/>
  <c r="DS1299" i="1" s="1"/>
  <c r="DK110" i="18"/>
  <c r="DK145" i="18" s="1"/>
  <c r="DK1299" i="1" s="1"/>
  <c r="DC110" i="18"/>
  <c r="DC145" i="18" s="1"/>
  <c r="DC1299" i="1" s="1"/>
  <c r="CU110" i="18"/>
  <c r="CU145" i="18" s="1"/>
  <c r="CU1299" i="1" s="1"/>
  <c r="CM110" i="18"/>
  <c r="CM145" i="18" s="1"/>
  <c r="CM1299" i="1" s="1"/>
  <c r="CE110" i="18"/>
  <c r="CE145" i="18" s="1"/>
  <c r="CE1299" i="1" s="1"/>
  <c r="BW110" i="18"/>
  <c r="BW145" i="18" s="1"/>
  <c r="BW1299" i="1" s="1"/>
  <c r="BO110" i="18"/>
  <c r="BO145" i="18" s="1"/>
  <c r="BO1299" i="1" s="1"/>
  <c r="BG110" i="18"/>
  <c r="BG145" i="18" s="1"/>
  <c r="BG1299" i="1" s="1"/>
  <c r="AY110" i="18"/>
  <c r="AY145" i="18" s="1"/>
  <c r="AY1299" i="1" s="1"/>
  <c r="AQ110" i="18"/>
  <c r="AQ145" i="18" s="1"/>
  <c r="AQ1299" i="1" s="1"/>
  <c r="AI110" i="18"/>
  <c r="AI145" i="18" s="1"/>
  <c r="AI1299" i="1" s="1"/>
  <c r="AA110" i="18"/>
  <c r="AA145" i="18" s="1"/>
  <c r="AA1299" i="1" s="1"/>
  <c r="DM109" i="18"/>
  <c r="DM144" i="18" s="1"/>
  <c r="DM1298" i="1" s="1"/>
  <c r="DE109" i="18"/>
  <c r="DE144" i="18" s="1"/>
  <c r="DE1298" i="1" s="1"/>
  <c r="CW109" i="18"/>
  <c r="CW144" i="18" s="1"/>
  <c r="CW1298" i="1" s="1"/>
  <c r="CO109" i="18"/>
  <c r="CO144" i="18" s="1"/>
  <c r="CO1298" i="1" s="1"/>
  <c r="CG109" i="18"/>
  <c r="CG144" i="18" s="1"/>
  <c r="CG1298" i="1" s="1"/>
  <c r="BY109" i="18"/>
  <c r="BY144" i="18" s="1"/>
  <c r="BY1298" i="1" s="1"/>
  <c r="BQ109" i="18"/>
  <c r="BQ144" i="18" s="1"/>
  <c r="BQ1298" i="1" s="1"/>
  <c r="BI109" i="18"/>
  <c r="BI144" i="18" s="1"/>
  <c r="BI1298" i="1" s="1"/>
  <c r="BA109" i="18"/>
  <c r="BA144" i="18" s="1"/>
  <c r="BA1298" i="1" s="1"/>
  <c r="AS109" i="18"/>
  <c r="AS144" i="18" s="1"/>
  <c r="AS1298" i="1" s="1"/>
  <c r="AK109" i="18"/>
  <c r="AK144" i="18" s="1"/>
  <c r="AK1298" i="1" s="1"/>
  <c r="AC109" i="18"/>
  <c r="AC144" i="18" s="1"/>
  <c r="AC1298" i="1" s="1"/>
  <c r="DO108" i="18"/>
  <c r="DO143" i="18" s="1"/>
  <c r="DO1297" i="1" s="1"/>
  <c r="DG108" i="18"/>
  <c r="DG143" i="18" s="1"/>
  <c r="DG1297" i="1" s="1"/>
  <c r="CY108" i="18"/>
  <c r="CY143" i="18" s="1"/>
  <c r="CY1297" i="1" s="1"/>
  <c r="CQ108" i="18"/>
  <c r="CQ143" i="18" s="1"/>
  <c r="CQ1297" i="1" s="1"/>
  <c r="CI108" i="18"/>
  <c r="CI143" i="18" s="1"/>
  <c r="CI1297" i="1" s="1"/>
  <c r="CA108" i="18"/>
  <c r="CA143" i="18" s="1"/>
  <c r="CA1297" i="1" s="1"/>
  <c r="BS108" i="18"/>
  <c r="BS143" i="18" s="1"/>
  <c r="BS1297" i="1" s="1"/>
  <c r="BK108" i="18"/>
  <c r="BK143" i="18" s="1"/>
  <c r="BK1297" i="1" s="1"/>
  <c r="BC108" i="18"/>
  <c r="BC143" i="18" s="1"/>
  <c r="BC1297" i="1" s="1"/>
  <c r="AU108" i="18"/>
  <c r="AU143" i="18" s="1"/>
  <c r="AU1297" i="1" s="1"/>
  <c r="AM108" i="18"/>
  <c r="AM143" i="18" s="1"/>
  <c r="AM1297" i="1" s="1"/>
  <c r="AE108" i="18"/>
  <c r="AE143" i="18" s="1"/>
  <c r="AE1297" i="1" s="1"/>
  <c r="DQ107" i="18"/>
  <c r="DQ142" i="18" s="1"/>
  <c r="DQ1296" i="1" s="1"/>
  <c r="DI107" i="18"/>
  <c r="DI142" i="18" s="1"/>
  <c r="DI1296" i="1" s="1"/>
  <c r="DA107" i="18"/>
  <c r="DA142" i="18" s="1"/>
  <c r="DA1296" i="1" s="1"/>
  <c r="CS107" i="18"/>
  <c r="CS142" i="18" s="1"/>
  <c r="CS1296" i="1" s="1"/>
  <c r="CK107" i="18"/>
  <c r="CK142" i="18" s="1"/>
  <c r="CK1296" i="1" s="1"/>
  <c r="CC107" i="18"/>
  <c r="CC142" i="18" s="1"/>
  <c r="CC1296" i="1" s="1"/>
  <c r="BU107" i="18"/>
  <c r="BU142" i="18" s="1"/>
  <c r="BU1296" i="1" s="1"/>
  <c r="BM107" i="18"/>
  <c r="BM142" i="18" s="1"/>
  <c r="BM1296" i="1" s="1"/>
  <c r="DR114" i="18"/>
  <c r="DR149" i="18" s="1"/>
  <c r="DR1303" i="1" s="1"/>
  <c r="DJ114" i="18"/>
  <c r="DJ149" i="18" s="1"/>
  <c r="DJ1303" i="1" s="1"/>
  <c r="DB114" i="18"/>
  <c r="DB149" i="18" s="1"/>
  <c r="DB1303" i="1" s="1"/>
  <c r="CT114" i="18"/>
  <c r="CT149" i="18" s="1"/>
  <c r="CT1303" i="1" s="1"/>
  <c r="CL114" i="18"/>
  <c r="CL149" i="18" s="1"/>
  <c r="CL1303" i="1" s="1"/>
  <c r="CD114" i="18"/>
  <c r="CD149" i="18" s="1"/>
  <c r="CD1303" i="1" s="1"/>
  <c r="BV114" i="18"/>
  <c r="BV149" i="18" s="1"/>
  <c r="BV1303" i="1" s="1"/>
  <c r="BN114" i="18"/>
  <c r="BN149" i="18" s="1"/>
  <c r="BN1303" i="1" s="1"/>
  <c r="BF114" i="18"/>
  <c r="BF149" i="18" s="1"/>
  <c r="BF1303" i="1" s="1"/>
  <c r="AX114" i="18"/>
  <c r="AX149" i="18" s="1"/>
  <c r="AX1303" i="1" s="1"/>
  <c r="AP114" i="18"/>
  <c r="AP149" i="18" s="1"/>
  <c r="AP1303" i="1" s="1"/>
  <c r="AH114" i="18"/>
  <c r="AH149" i="18" s="1"/>
  <c r="AH1303" i="1" s="1"/>
  <c r="DT113" i="18"/>
  <c r="DT148" i="18" s="1"/>
  <c r="DT1302" i="1" s="1"/>
  <c r="DL113" i="18"/>
  <c r="DL148" i="18" s="1"/>
  <c r="DL1302" i="1" s="1"/>
  <c r="DD113" i="18"/>
  <c r="DD148" i="18" s="1"/>
  <c r="DD1302" i="1" s="1"/>
  <c r="CV113" i="18"/>
  <c r="CV148" i="18" s="1"/>
  <c r="CV1302" i="1" s="1"/>
  <c r="CN113" i="18"/>
  <c r="CN148" i="18" s="1"/>
  <c r="CN1302" i="1" s="1"/>
  <c r="CF113" i="18"/>
  <c r="CF148" i="18" s="1"/>
  <c r="CF1302" i="1" s="1"/>
  <c r="BX113" i="18"/>
  <c r="BX148" i="18" s="1"/>
  <c r="BX1302" i="1" s="1"/>
  <c r="BP113" i="18"/>
  <c r="BP148" i="18" s="1"/>
  <c r="BP1302" i="1" s="1"/>
  <c r="BH113" i="18"/>
  <c r="BH148" i="18" s="1"/>
  <c r="BH1302" i="1" s="1"/>
  <c r="AZ113" i="18"/>
  <c r="AZ148" i="18" s="1"/>
  <c r="AZ1302" i="1" s="1"/>
  <c r="AR113" i="18"/>
  <c r="AR148" i="18" s="1"/>
  <c r="AR1302" i="1" s="1"/>
  <c r="AJ113" i="18"/>
  <c r="AJ148" i="18" s="1"/>
  <c r="AJ1302" i="1" s="1"/>
  <c r="AB113" i="18"/>
  <c r="AB148" i="18" s="1"/>
  <c r="AB1302" i="1" s="1"/>
  <c r="DN112" i="18"/>
  <c r="DN147" i="18" s="1"/>
  <c r="DN1301" i="1" s="1"/>
  <c r="DF112" i="18"/>
  <c r="DF147" i="18" s="1"/>
  <c r="DF1301" i="1" s="1"/>
  <c r="CX112" i="18"/>
  <c r="CX147" i="18" s="1"/>
  <c r="CX1301" i="1" s="1"/>
  <c r="CP112" i="18"/>
  <c r="CP147" i="18" s="1"/>
  <c r="CP1301" i="1" s="1"/>
  <c r="CH112" i="18"/>
  <c r="CH147" i="18" s="1"/>
  <c r="CH1301" i="1" s="1"/>
  <c r="BZ112" i="18"/>
  <c r="BZ147" i="18" s="1"/>
  <c r="BZ1301" i="1" s="1"/>
  <c r="BR112" i="18"/>
  <c r="BR147" i="18" s="1"/>
  <c r="BR1301" i="1" s="1"/>
  <c r="DP114" i="18"/>
  <c r="DP149" i="18" s="1"/>
  <c r="DP1303" i="1" s="1"/>
  <c r="CS114" i="18"/>
  <c r="CS149" i="18" s="1"/>
  <c r="CS1303" i="1" s="1"/>
  <c r="BX114" i="18"/>
  <c r="BX149" i="18" s="1"/>
  <c r="BX1303" i="1" s="1"/>
  <c r="BD114" i="18"/>
  <c r="BD149" i="18" s="1"/>
  <c r="BD1303" i="1" s="1"/>
  <c r="AG114" i="18"/>
  <c r="AG149" i="18" s="1"/>
  <c r="AG1303" i="1" s="1"/>
  <c r="DF113" i="18"/>
  <c r="DF148" i="18" s="1"/>
  <c r="DF1302" i="1" s="1"/>
  <c r="CL113" i="18"/>
  <c r="CL148" i="18" s="1"/>
  <c r="CL1302" i="1" s="1"/>
  <c r="BO113" i="18"/>
  <c r="BO148" i="18" s="1"/>
  <c r="BO1302" i="1" s="1"/>
  <c r="AT113" i="18"/>
  <c r="AT148" i="18" s="1"/>
  <c r="AT1302" i="1" s="1"/>
  <c r="DT112" i="18"/>
  <c r="DT147" i="18" s="1"/>
  <c r="DT1301" i="1" s="1"/>
  <c r="CW112" i="18"/>
  <c r="CW147" i="18" s="1"/>
  <c r="CW1301" i="1" s="1"/>
  <c r="CB112" i="18"/>
  <c r="CB147" i="18" s="1"/>
  <c r="CB1301" i="1" s="1"/>
  <c r="BI112" i="18"/>
  <c r="BI147" i="18" s="1"/>
  <c r="BI1301" i="1" s="1"/>
  <c r="AS112" i="18"/>
  <c r="AS147" i="18" s="1"/>
  <c r="AS1301" i="1" s="1"/>
  <c r="AC112" i="18"/>
  <c r="AC147" i="18" s="1"/>
  <c r="AC1301" i="1" s="1"/>
  <c r="DG111" i="18"/>
  <c r="DG146" i="18" s="1"/>
  <c r="DG1300" i="1" s="1"/>
  <c r="CQ111" i="18"/>
  <c r="CQ146" i="18" s="1"/>
  <c r="CQ1300" i="1" s="1"/>
  <c r="CA111" i="18"/>
  <c r="CA146" i="18" s="1"/>
  <c r="CA1300" i="1" s="1"/>
  <c r="BK111" i="18"/>
  <c r="BK146" i="18" s="1"/>
  <c r="BK1300" i="1" s="1"/>
  <c r="AU111" i="18"/>
  <c r="AU146" i="18" s="1"/>
  <c r="AU1300" i="1" s="1"/>
  <c r="AE111" i="18"/>
  <c r="AE146" i="18" s="1"/>
  <c r="AE1300" i="1" s="1"/>
  <c r="DI110" i="18"/>
  <c r="DI145" i="18" s="1"/>
  <c r="DI1299" i="1" s="1"/>
  <c r="CS110" i="18"/>
  <c r="CS145" i="18" s="1"/>
  <c r="CS1299" i="1" s="1"/>
  <c r="CC110" i="18"/>
  <c r="CC145" i="18" s="1"/>
  <c r="CC1299" i="1" s="1"/>
  <c r="BM110" i="18"/>
  <c r="BM145" i="18" s="1"/>
  <c r="BM1299" i="1" s="1"/>
  <c r="AW110" i="18"/>
  <c r="AW145" i="18" s="1"/>
  <c r="AW1299" i="1" s="1"/>
  <c r="AG110" i="18"/>
  <c r="AG145" i="18" s="1"/>
  <c r="AG1299" i="1" s="1"/>
  <c r="DK109" i="18"/>
  <c r="DK144" i="18" s="1"/>
  <c r="DK1298" i="1" s="1"/>
  <c r="CU109" i="18"/>
  <c r="CU144" i="18" s="1"/>
  <c r="CU1298" i="1" s="1"/>
  <c r="CE109" i="18"/>
  <c r="CE144" i="18" s="1"/>
  <c r="CE1298" i="1" s="1"/>
  <c r="BO109" i="18"/>
  <c r="BO144" i="18" s="1"/>
  <c r="BO1298" i="1" s="1"/>
  <c r="AY109" i="18"/>
  <c r="AY144" i="18" s="1"/>
  <c r="AY1298" i="1" s="1"/>
  <c r="AI109" i="18"/>
  <c r="AI144" i="18" s="1"/>
  <c r="AI1298" i="1" s="1"/>
  <c r="DM108" i="18"/>
  <c r="DM143" i="18" s="1"/>
  <c r="DM1297" i="1" s="1"/>
  <c r="CW108" i="18"/>
  <c r="CW143" i="18" s="1"/>
  <c r="CW1297" i="1" s="1"/>
  <c r="CG108" i="18"/>
  <c r="CG143" i="18" s="1"/>
  <c r="CG1297" i="1" s="1"/>
  <c r="BQ108" i="18"/>
  <c r="BQ143" i="18" s="1"/>
  <c r="BQ1297" i="1" s="1"/>
  <c r="BA108" i="18"/>
  <c r="BA143" i="18" s="1"/>
  <c r="BA1297" i="1" s="1"/>
  <c r="AK108" i="18"/>
  <c r="AK143" i="18" s="1"/>
  <c r="AK1297" i="1" s="1"/>
  <c r="DO107" i="18"/>
  <c r="DO142" i="18" s="1"/>
  <c r="DO1296" i="1" s="1"/>
  <c r="CY107" i="18"/>
  <c r="CY142" i="18" s="1"/>
  <c r="CY1296" i="1" s="1"/>
  <c r="CI107" i="18"/>
  <c r="CI142" i="18" s="1"/>
  <c r="CI1296" i="1" s="1"/>
  <c r="BS107" i="18"/>
  <c r="BS142" i="18" s="1"/>
  <c r="BS1296" i="1" s="1"/>
  <c r="BG107" i="18"/>
  <c r="BG142" i="18" s="1"/>
  <c r="BG1296" i="1" s="1"/>
  <c r="AY107" i="18"/>
  <c r="AY142" i="18" s="1"/>
  <c r="AY1296" i="1" s="1"/>
  <c r="AQ107" i="18"/>
  <c r="AQ142" i="18" s="1"/>
  <c r="AQ1296" i="1" s="1"/>
  <c r="AI107" i="18"/>
  <c r="AI142" i="18" s="1"/>
  <c r="AI1296" i="1" s="1"/>
  <c r="AA107" i="18"/>
  <c r="AA142" i="18" s="1"/>
  <c r="AA1296" i="1" s="1"/>
  <c r="DM106" i="18"/>
  <c r="DM141" i="18" s="1"/>
  <c r="DM1295" i="1" s="1"/>
  <c r="DE106" i="18"/>
  <c r="DE141" i="18" s="1"/>
  <c r="DE1295" i="1" s="1"/>
  <c r="CW106" i="18"/>
  <c r="CW141" i="18" s="1"/>
  <c r="CW1295" i="1" s="1"/>
  <c r="CO106" i="18"/>
  <c r="CO141" i="18" s="1"/>
  <c r="CO1295" i="1" s="1"/>
  <c r="CG106" i="18"/>
  <c r="CG141" i="18" s="1"/>
  <c r="CG1295" i="1" s="1"/>
  <c r="BY106" i="18"/>
  <c r="BY141" i="18" s="1"/>
  <c r="BY1295" i="1" s="1"/>
  <c r="BQ106" i="18"/>
  <c r="BQ141" i="18" s="1"/>
  <c r="BQ1295" i="1" s="1"/>
  <c r="BI106" i="18"/>
  <c r="BI141" i="18" s="1"/>
  <c r="BI1295" i="1" s="1"/>
  <c r="BA106" i="18"/>
  <c r="BA141" i="18" s="1"/>
  <c r="BA1295" i="1" s="1"/>
  <c r="AS106" i="18"/>
  <c r="AS141" i="18" s="1"/>
  <c r="AS1295" i="1" s="1"/>
  <c r="AK106" i="18"/>
  <c r="AK141" i="18" s="1"/>
  <c r="AK1295" i="1" s="1"/>
  <c r="AC106" i="18"/>
  <c r="AC141" i="18" s="1"/>
  <c r="AC1295" i="1" s="1"/>
  <c r="DO105" i="18"/>
  <c r="DO140" i="18" s="1"/>
  <c r="DO1294" i="1" s="1"/>
  <c r="DG105" i="18"/>
  <c r="DG140" i="18" s="1"/>
  <c r="DG1294" i="1" s="1"/>
  <c r="CY105" i="18"/>
  <c r="CY140" i="18" s="1"/>
  <c r="CY1294" i="1" s="1"/>
  <c r="CQ105" i="18"/>
  <c r="CQ140" i="18" s="1"/>
  <c r="CQ1294" i="1" s="1"/>
  <c r="CI105" i="18"/>
  <c r="CI140" i="18" s="1"/>
  <c r="CI1294" i="1" s="1"/>
  <c r="CA105" i="18"/>
  <c r="CA140" i="18" s="1"/>
  <c r="CA1294" i="1" s="1"/>
  <c r="BS105" i="18"/>
  <c r="BS140" i="18" s="1"/>
  <c r="BS1294" i="1" s="1"/>
  <c r="BK105" i="18"/>
  <c r="BK140" i="18" s="1"/>
  <c r="BK1294" i="1" s="1"/>
  <c r="BC105" i="18"/>
  <c r="BC140" i="18" s="1"/>
  <c r="BC1294" i="1" s="1"/>
  <c r="AU105" i="18"/>
  <c r="AU140" i="18" s="1"/>
  <c r="AU1294" i="1" s="1"/>
  <c r="AM105" i="18"/>
  <c r="AM140" i="18" s="1"/>
  <c r="AM1294" i="1" s="1"/>
  <c r="AE105" i="18"/>
  <c r="AE140" i="18" s="1"/>
  <c r="AE1294" i="1" s="1"/>
  <c r="DQ104" i="18"/>
  <c r="DQ139" i="18" s="1"/>
  <c r="DQ1293" i="1" s="1"/>
  <c r="DI104" i="18"/>
  <c r="DI139" i="18" s="1"/>
  <c r="DI1293" i="1" s="1"/>
  <c r="DA104" i="18"/>
  <c r="DA139" i="18" s="1"/>
  <c r="DA1293" i="1" s="1"/>
  <c r="CS104" i="18"/>
  <c r="CS139" i="18" s="1"/>
  <c r="CS1293" i="1" s="1"/>
  <c r="CK104" i="18"/>
  <c r="CK139" i="18" s="1"/>
  <c r="CK1293" i="1" s="1"/>
  <c r="CC104" i="18"/>
  <c r="CC139" i="18" s="1"/>
  <c r="CC1293" i="1" s="1"/>
  <c r="BU104" i="18"/>
  <c r="BU139" i="18" s="1"/>
  <c r="BU1293" i="1" s="1"/>
  <c r="BM104" i="18"/>
  <c r="BM139" i="18" s="1"/>
  <c r="BM1293" i="1" s="1"/>
  <c r="BE104" i="18"/>
  <c r="BE139" i="18" s="1"/>
  <c r="BE1293" i="1" s="1"/>
  <c r="AW104" i="18"/>
  <c r="AW139" i="18" s="1"/>
  <c r="AW1293" i="1" s="1"/>
  <c r="AO104" i="18"/>
  <c r="AO139" i="18" s="1"/>
  <c r="AO1293" i="1" s="1"/>
  <c r="AG104" i="18"/>
  <c r="AG139" i="18" s="1"/>
  <c r="AG1293" i="1" s="1"/>
  <c r="DS103" i="18"/>
  <c r="DS138" i="18" s="1"/>
  <c r="DS1292" i="1" s="1"/>
  <c r="DK103" i="18"/>
  <c r="DK138" i="18" s="1"/>
  <c r="DK1292" i="1" s="1"/>
  <c r="DC103" i="18"/>
  <c r="DC138" i="18" s="1"/>
  <c r="DC1292" i="1" s="1"/>
  <c r="CU103" i="18"/>
  <c r="CU138" i="18" s="1"/>
  <c r="CU1292" i="1" s="1"/>
  <c r="CM103" i="18"/>
  <c r="CM138" i="18" s="1"/>
  <c r="CM1292" i="1" s="1"/>
  <c r="CE103" i="18"/>
  <c r="CE138" i="18" s="1"/>
  <c r="CE1292" i="1" s="1"/>
  <c r="BW103" i="18"/>
  <c r="BW138" i="18" s="1"/>
  <c r="BW1292" i="1" s="1"/>
  <c r="BO103" i="18"/>
  <c r="BO138" i="18" s="1"/>
  <c r="BO1292" i="1" s="1"/>
  <c r="BG103" i="18"/>
  <c r="BG138" i="18" s="1"/>
  <c r="BG1292" i="1" s="1"/>
  <c r="AY103" i="18"/>
  <c r="AY138" i="18" s="1"/>
  <c r="AY1292" i="1" s="1"/>
  <c r="AQ103" i="18"/>
  <c r="AQ138" i="18" s="1"/>
  <c r="AQ1292" i="1" s="1"/>
  <c r="AI103" i="18"/>
  <c r="AI138" i="18" s="1"/>
  <c r="AI1292" i="1" s="1"/>
  <c r="AA103" i="18"/>
  <c r="AA138" i="18" s="1"/>
  <c r="AA1292" i="1" s="1"/>
  <c r="DM102" i="18"/>
  <c r="DM137" i="18" s="1"/>
  <c r="DM1291" i="1" s="1"/>
  <c r="DE102" i="18"/>
  <c r="DE137" i="18" s="1"/>
  <c r="DE1291" i="1" s="1"/>
  <c r="CW102" i="18"/>
  <c r="CW137" i="18" s="1"/>
  <c r="CW1291" i="1" s="1"/>
  <c r="CO102" i="18"/>
  <c r="CO137" i="18" s="1"/>
  <c r="CO1291" i="1" s="1"/>
  <c r="CG102" i="18"/>
  <c r="CG137" i="18" s="1"/>
  <c r="CG1291" i="1" s="1"/>
  <c r="BY102" i="18"/>
  <c r="BY137" i="18" s="1"/>
  <c r="BY1291" i="1" s="1"/>
  <c r="BQ102" i="18"/>
  <c r="BQ137" i="18" s="1"/>
  <c r="BQ1291" i="1" s="1"/>
  <c r="BI102" i="18"/>
  <c r="BI137" i="18" s="1"/>
  <c r="BI1291" i="1" s="1"/>
  <c r="BA102" i="18"/>
  <c r="BA137" i="18" s="1"/>
  <c r="BA1291" i="1" s="1"/>
  <c r="AS102" i="18"/>
  <c r="AS137" i="18" s="1"/>
  <c r="AS1291" i="1" s="1"/>
  <c r="AK102" i="18"/>
  <c r="AK137" i="18" s="1"/>
  <c r="AK1291" i="1" s="1"/>
  <c r="AC102" i="18"/>
  <c r="AC137" i="18" s="1"/>
  <c r="AC1291" i="1" s="1"/>
  <c r="DO101" i="18"/>
  <c r="DO136" i="18" s="1"/>
  <c r="DO1290" i="1" s="1"/>
  <c r="DG101" i="18"/>
  <c r="DG136" i="18" s="1"/>
  <c r="DG1290" i="1" s="1"/>
  <c r="CY101" i="18"/>
  <c r="CY136" i="18" s="1"/>
  <c r="CY1290" i="1" s="1"/>
  <c r="CQ101" i="18"/>
  <c r="CQ136" i="18" s="1"/>
  <c r="CQ1290" i="1" s="1"/>
  <c r="CI101" i="18"/>
  <c r="CI136" i="18" s="1"/>
  <c r="CI1290" i="1" s="1"/>
  <c r="CA101" i="18"/>
  <c r="CA136" i="18" s="1"/>
  <c r="CA1290" i="1" s="1"/>
  <c r="BS101" i="18"/>
  <c r="BS136" i="18" s="1"/>
  <c r="BS1290" i="1" s="1"/>
  <c r="BK101" i="18"/>
  <c r="BK136" i="18" s="1"/>
  <c r="BK1290" i="1" s="1"/>
  <c r="BC101" i="18"/>
  <c r="BC136" i="18" s="1"/>
  <c r="BC1290" i="1" s="1"/>
  <c r="AU101" i="18"/>
  <c r="AU136" i="18" s="1"/>
  <c r="AU1290" i="1" s="1"/>
  <c r="AM101" i="18"/>
  <c r="AM136" i="18" s="1"/>
  <c r="AM1290" i="1" s="1"/>
  <c r="AE101" i="18"/>
  <c r="AE136" i="18" s="1"/>
  <c r="AE1290" i="1" s="1"/>
  <c r="DQ100" i="18"/>
  <c r="DQ135" i="18" s="1"/>
  <c r="DQ1289" i="1" s="1"/>
  <c r="DI100" i="18"/>
  <c r="DI135" i="18" s="1"/>
  <c r="DI1289" i="1" s="1"/>
  <c r="DA100" i="18"/>
  <c r="DA135" i="18" s="1"/>
  <c r="DA1289" i="1" s="1"/>
  <c r="CS100" i="18"/>
  <c r="CS135" i="18" s="1"/>
  <c r="CS1289" i="1" s="1"/>
  <c r="CK100" i="18"/>
  <c r="CK135" i="18" s="1"/>
  <c r="CK1289" i="1" s="1"/>
  <c r="CC100" i="18"/>
  <c r="CC135" i="18" s="1"/>
  <c r="CC1289" i="1" s="1"/>
  <c r="BU100" i="18"/>
  <c r="BU135" i="18" s="1"/>
  <c r="BU1289" i="1" s="1"/>
  <c r="BM100" i="18"/>
  <c r="BM135" i="18" s="1"/>
  <c r="BM1289" i="1" s="1"/>
  <c r="BE100" i="18"/>
  <c r="BE135" i="18" s="1"/>
  <c r="BE1289" i="1" s="1"/>
  <c r="AW100" i="18"/>
  <c r="AW135" i="18" s="1"/>
  <c r="AW1289" i="1" s="1"/>
  <c r="AO100" i="18"/>
  <c r="AO135" i="18" s="1"/>
  <c r="AO1289" i="1" s="1"/>
  <c r="AG100" i="18"/>
  <c r="AG135" i="18" s="1"/>
  <c r="AG1289" i="1" s="1"/>
  <c r="DS99" i="18"/>
  <c r="DS134" i="18" s="1"/>
  <c r="DS1288" i="1" s="1"/>
  <c r="DK99" i="18"/>
  <c r="DK134" i="18" s="1"/>
  <c r="DK1288" i="1" s="1"/>
  <c r="DC99" i="18"/>
  <c r="DC134" i="18" s="1"/>
  <c r="DC1288" i="1" s="1"/>
  <c r="CU99" i="18"/>
  <c r="CU134" i="18" s="1"/>
  <c r="CU1288" i="1" s="1"/>
  <c r="CM99" i="18"/>
  <c r="CM134" i="18" s="1"/>
  <c r="CM1288" i="1" s="1"/>
  <c r="CE99" i="18"/>
  <c r="CE134" i="18" s="1"/>
  <c r="CE1288" i="1" s="1"/>
  <c r="BW99" i="18"/>
  <c r="BW134" i="18" s="1"/>
  <c r="BW1288" i="1" s="1"/>
  <c r="BO99" i="18"/>
  <c r="BO134" i="18" s="1"/>
  <c r="BO1288" i="1" s="1"/>
  <c r="BG99" i="18"/>
  <c r="BG134" i="18" s="1"/>
  <c r="BG1288" i="1" s="1"/>
  <c r="AY99" i="18"/>
  <c r="AY134" i="18" s="1"/>
  <c r="AY1288" i="1" s="1"/>
  <c r="AQ99" i="18"/>
  <c r="AQ134" i="18" s="1"/>
  <c r="AQ1288" i="1" s="1"/>
  <c r="AI99" i="18"/>
  <c r="AI134" i="18" s="1"/>
  <c r="AI1288" i="1" s="1"/>
  <c r="DL114" i="18"/>
  <c r="DL149" i="18" s="1"/>
  <c r="DL1303" i="1" s="1"/>
  <c r="CR114" i="18"/>
  <c r="CR149" i="18" s="1"/>
  <c r="CR1303" i="1" s="1"/>
  <c r="BU114" i="18"/>
  <c r="BU149" i="18" s="1"/>
  <c r="BU1303" i="1" s="1"/>
  <c r="AZ114" i="18"/>
  <c r="AZ149" i="18" s="1"/>
  <c r="AZ1303" i="1" s="1"/>
  <c r="AF114" i="18"/>
  <c r="AF149" i="18" s="1"/>
  <c r="AF1303" i="1" s="1"/>
  <c r="DC113" i="18"/>
  <c r="DC148" i="18" s="1"/>
  <c r="DC1302" i="1" s="1"/>
  <c r="CH113" i="18"/>
  <c r="CH148" i="18" s="1"/>
  <c r="CH1302" i="1" s="1"/>
  <c r="BN113" i="18"/>
  <c r="BN148" i="18" s="1"/>
  <c r="BN1302" i="1" s="1"/>
  <c r="AQ113" i="18"/>
  <c r="AQ148" i="18" s="1"/>
  <c r="AQ1302" i="1" s="1"/>
  <c r="DP112" i="18"/>
  <c r="DP147" i="18" s="1"/>
  <c r="DP1301" i="1" s="1"/>
  <c r="CV112" i="18"/>
  <c r="CV147" i="18" s="1"/>
  <c r="CV1301" i="1" s="1"/>
  <c r="BY112" i="18"/>
  <c r="BY147" i="18" s="1"/>
  <c r="BY1301" i="1" s="1"/>
  <c r="BH112" i="18"/>
  <c r="BH147" i="18" s="1"/>
  <c r="BH1301" i="1" s="1"/>
  <c r="AR112" i="18"/>
  <c r="AR147" i="18" s="1"/>
  <c r="AR1301" i="1" s="1"/>
  <c r="AB112" i="18"/>
  <c r="AB147" i="18" s="1"/>
  <c r="AB1301" i="1" s="1"/>
  <c r="DF111" i="18"/>
  <c r="DF146" i="18" s="1"/>
  <c r="DF1300" i="1" s="1"/>
  <c r="CP111" i="18"/>
  <c r="CP146" i="18" s="1"/>
  <c r="CP1300" i="1" s="1"/>
  <c r="BZ111" i="18"/>
  <c r="BZ146" i="18" s="1"/>
  <c r="BZ1300" i="1" s="1"/>
  <c r="BJ111" i="18"/>
  <c r="BJ146" i="18" s="1"/>
  <c r="BJ1300" i="1" s="1"/>
  <c r="AT111" i="18"/>
  <c r="AT146" i="18" s="1"/>
  <c r="AT1300" i="1" s="1"/>
  <c r="AD111" i="18"/>
  <c r="AD146" i="18" s="1"/>
  <c r="AD1300" i="1" s="1"/>
  <c r="DH110" i="18"/>
  <c r="DH145" i="18" s="1"/>
  <c r="DH1299" i="1" s="1"/>
  <c r="CR110" i="18"/>
  <c r="CR145" i="18" s="1"/>
  <c r="CR1299" i="1" s="1"/>
  <c r="CB110" i="18"/>
  <c r="CB145" i="18" s="1"/>
  <c r="CB1299" i="1" s="1"/>
  <c r="BL110" i="18"/>
  <c r="BL145" i="18" s="1"/>
  <c r="BL1299" i="1" s="1"/>
  <c r="AV110" i="18"/>
  <c r="AV145" i="18" s="1"/>
  <c r="AV1299" i="1" s="1"/>
  <c r="AF110" i="18"/>
  <c r="AF145" i="18" s="1"/>
  <c r="AF1299" i="1" s="1"/>
  <c r="DJ109" i="18"/>
  <c r="DJ144" i="18" s="1"/>
  <c r="DJ1298" i="1" s="1"/>
  <c r="CT109" i="18"/>
  <c r="CT144" i="18" s="1"/>
  <c r="CT1298" i="1" s="1"/>
  <c r="CD109" i="18"/>
  <c r="CD144" i="18" s="1"/>
  <c r="CD1298" i="1" s="1"/>
  <c r="BN109" i="18"/>
  <c r="BN144" i="18" s="1"/>
  <c r="BN1298" i="1" s="1"/>
  <c r="AX109" i="18"/>
  <c r="AX144" i="18" s="1"/>
  <c r="AX1298" i="1" s="1"/>
  <c r="AH109" i="18"/>
  <c r="AH144" i="18" s="1"/>
  <c r="AH1298" i="1" s="1"/>
  <c r="DL108" i="18"/>
  <c r="DL143" i="18" s="1"/>
  <c r="DL1297" i="1" s="1"/>
  <c r="CV108" i="18"/>
  <c r="CV143" i="18" s="1"/>
  <c r="CV1297" i="1" s="1"/>
  <c r="CF108" i="18"/>
  <c r="CF143" i="18" s="1"/>
  <c r="CF1297" i="1" s="1"/>
  <c r="BP108" i="18"/>
  <c r="BP143" i="18" s="1"/>
  <c r="BP1297" i="1" s="1"/>
  <c r="AZ108" i="18"/>
  <c r="AZ143" i="18" s="1"/>
  <c r="AZ1297" i="1" s="1"/>
  <c r="AJ108" i="18"/>
  <c r="AJ143" i="18" s="1"/>
  <c r="AJ1297" i="1" s="1"/>
  <c r="DN107" i="18"/>
  <c r="DN142" i="18" s="1"/>
  <c r="DN1296" i="1" s="1"/>
  <c r="CX107" i="18"/>
  <c r="CX142" i="18" s="1"/>
  <c r="CX1296" i="1" s="1"/>
  <c r="CH107" i="18"/>
  <c r="CH142" i="18" s="1"/>
  <c r="CH1296" i="1" s="1"/>
  <c r="BR107" i="18"/>
  <c r="BR142" i="18" s="1"/>
  <c r="BR1296" i="1" s="1"/>
  <c r="BF107" i="18"/>
  <c r="BF142" i="18" s="1"/>
  <c r="BF1296" i="1" s="1"/>
  <c r="AX107" i="18"/>
  <c r="AX142" i="18" s="1"/>
  <c r="AX1296" i="1" s="1"/>
  <c r="AP107" i="18"/>
  <c r="AP142" i="18" s="1"/>
  <c r="AP1296" i="1" s="1"/>
  <c r="AH107" i="18"/>
  <c r="AH142" i="18" s="1"/>
  <c r="AH1296" i="1" s="1"/>
  <c r="DT106" i="18"/>
  <c r="DT141" i="18" s="1"/>
  <c r="DT1295" i="1" s="1"/>
  <c r="DL106" i="18"/>
  <c r="DL141" i="18" s="1"/>
  <c r="DL1295" i="1" s="1"/>
  <c r="DD106" i="18"/>
  <c r="DD141" i="18" s="1"/>
  <c r="DD1295" i="1" s="1"/>
  <c r="CV106" i="18"/>
  <c r="CV141" i="18" s="1"/>
  <c r="CV1295" i="1" s="1"/>
  <c r="CN106" i="18"/>
  <c r="CN141" i="18" s="1"/>
  <c r="CN1295" i="1" s="1"/>
  <c r="CF106" i="18"/>
  <c r="CF141" i="18" s="1"/>
  <c r="CF1295" i="1" s="1"/>
  <c r="BX106" i="18"/>
  <c r="BX141" i="18" s="1"/>
  <c r="BX1295" i="1" s="1"/>
  <c r="BP106" i="18"/>
  <c r="BP141" i="18" s="1"/>
  <c r="BP1295" i="1" s="1"/>
  <c r="BH106" i="18"/>
  <c r="BH141" i="18" s="1"/>
  <c r="BH1295" i="1" s="1"/>
  <c r="AZ106" i="18"/>
  <c r="AZ141" i="18" s="1"/>
  <c r="AZ1295" i="1" s="1"/>
  <c r="AR106" i="18"/>
  <c r="AR141" i="18" s="1"/>
  <c r="AR1295" i="1" s="1"/>
  <c r="AJ106" i="18"/>
  <c r="AJ141" i="18" s="1"/>
  <c r="AJ1295" i="1" s="1"/>
  <c r="AB106" i="18"/>
  <c r="AB141" i="18" s="1"/>
  <c r="AB1295" i="1" s="1"/>
  <c r="DN105" i="18"/>
  <c r="DN140" i="18" s="1"/>
  <c r="DN1294" i="1" s="1"/>
  <c r="DF105" i="18"/>
  <c r="DF140" i="18" s="1"/>
  <c r="DF1294" i="1" s="1"/>
  <c r="CX105" i="18"/>
  <c r="CX140" i="18" s="1"/>
  <c r="CX1294" i="1" s="1"/>
  <c r="CP105" i="18"/>
  <c r="CP140" i="18" s="1"/>
  <c r="CP1294" i="1" s="1"/>
  <c r="CH105" i="18"/>
  <c r="CH140" i="18" s="1"/>
  <c r="CH1294" i="1" s="1"/>
  <c r="BZ105" i="18"/>
  <c r="BZ140" i="18" s="1"/>
  <c r="BZ1294" i="1" s="1"/>
  <c r="BR105" i="18"/>
  <c r="BR140" i="18" s="1"/>
  <c r="BR1294" i="1" s="1"/>
  <c r="BJ105" i="18"/>
  <c r="BJ140" i="18" s="1"/>
  <c r="BJ1294" i="1" s="1"/>
  <c r="BB105" i="18"/>
  <c r="BB140" i="18" s="1"/>
  <c r="BB1294" i="1" s="1"/>
  <c r="AT105" i="18"/>
  <c r="AT140" i="18" s="1"/>
  <c r="AT1294" i="1" s="1"/>
  <c r="AL105" i="18"/>
  <c r="AL140" i="18" s="1"/>
  <c r="AL1294" i="1" s="1"/>
  <c r="AD105" i="18"/>
  <c r="AD140" i="18" s="1"/>
  <c r="AD1294" i="1" s="1"/>
  <c r="DP104" i="18"/>
  <c r="DP139" i="18" s="1"/>
  <c r="DP1293" i="1" s="1"/>
  <c r="DH104" i="18"/>
  <c r="DH139" i="18" s="1"/>
  <c r="DH1293" i="1" s="1"/>
  <c r="CZ104" i="18"/>
  <c r="CZ139" i="18" s="1"/>
  <c r="CZ1293" i="1" s="1"/>
  <c r="CR104" i="18"/>
  <c r="CR139" i="18" s="1"/>
  <c r="CR1293" i="1" s="1"/>
  <c r="CJ104" i="18"/>
  <c r="CJ139" i="18" s="1"/>
  <c r="CJ1293" i="1" s="1"/>
  <c r="CB104" i="18"/>
  <c r="CB139" i="18" s="1"/>
  <c r="CB1293" i="1" s="1"/>
  <c r="BT104" i="18"/>
  <c r="BT139" i="18" s="1"/>
  <c r="BT1293" i="1" s="1"/>
  <c r="BL104" i="18"/>
  <c r="BL139" i="18" s="1"/>
  <c r="BL1293" i="1" s="1"/>
  <c r="BD104" i="18"/>
  <c r="BD139" i="18" s="1"/>
  <c r="BD1293" i="1" s="1"/>
  <c r="AV104" i="18"/>
  <c r="AV139" i="18" s="1"/>
  <c r="AV1293" i="1" s="1"/>
  <c r="AN104" i="18"/>
  <c r="AN139" i="18" s="1"/>
  <c r="AN1293" i="1" s="1"/>
  <c r="AF104" i="18"/>
  <c r="AF139" i="18" s="1"/>
  <c r="AF1293" i="1" s="1"/>
  <c r="DR103" i="18"/>
  <c r="DR138" i="18" s="1"/>
  <c r="DR1292" i="1" s="1"/>
  <c r="DJ103" i="18"/>
  <c r="DJ138" i="18" s="1"/>
  <c r="DJ1292" i="1" s="1"/>
  <c r="DB103" i="18"/>
  <c r="DB138" i="18" s="1"/>
  <c r="DB1292" i="1" s="1"/>
  <c r="CT103" i="18"/>
  <c r="CT138" i="18" s="1"/>
  <c r="CT1292" i="1" s="1"/>
  <c r="CL103" i="18"/>
  <c r="CL138" i="18" s="1"/>
  <c r="CL1292" i="1" s="1"/>
  <c r="CD103" i="18"/>
  <c r="CD138" i="18" s="1"/>
  <c r="CD1292" i="1" s="1"/>
  <c r="BV103" i="18"/>
  <c r="BV138" i="18" s="1"/>
  <c r="BV1292" i="1" s="1"/>
  <c r="BN103" i="18"/>
  <c r="BN138" i="18" s="1"/>
  <c r="BN1292" i="1" s="1"/>
  <c r="BF103" i="18"/>
  <c r="BF138" i="18" s="1"/>
  <c r="BF1292" i="1" s="1"/>
  <c r="AX103" i="18"/>
  <c r="AX138" i="18" s="1"/>
  <c r="AX1292" i="1" s="1"/>
  <c r="AP103" i="18"/>
  <c r="AP138" i="18" s="1"/>
  <c r="AP1292" i="1" s="1"/>
  <c r="AH103" i="18"/>
  <c r="AH138" i="18" s="1"/>
  <c r="AH1292" i="1" s="1"/>
  <c r="DT102" i="18"/>
  <c r="DT137" i="18" s="1"/>
  <c r="DT1291" i="1" s="1"/>
  <c r="DL102" i="18"/>
  <c r="DL137" i="18" s="1"/>
  <c r="DL1291" i="1" s="1"/>
  <c r="DD102" i="18"/>
  <c r="DD137" i="18" s="1"/>
  <c r="DD1291" i="1" s="1"/>
  <c r="CV102" i="18"/>
  <c r="CV137" i="18" s="1"/>
  <c r="CV1291" i="1" s="1"/>
  <c r="CN102" i="18"/>
  <c r="CN137" i="18" s="1"/>
  <c r="CN1291" i="1" s="1"/>
  <c r="CF102" i="18"/>
  <c r="CF137" i="18" s="1"/>
  <c r="CF1291" i="1" s="1"/>
  <c r="BX102" i="18"/>
  <c r="BX137" i="18" s="1"/>
  <c r="BX1291" i="1" s="1"/>
  <c r="BP102" i="18"/>
  <c r="BP137" i="18" s="1"/>
  <c r="BP1291" i="1" s="1"/>
  <c r="BH102" i="18"/>
  <c r="BH137" i="18" s="1"/>
  <c r="BH1291" i="1" s="1"/>
  <c r="AZ102" i="18"/>
  <c r="AZ137" i="18" s="1"/>
  <c r="AZ1291" i="1" s="1"/>
  <c r="AR102" i="18"/>
  <c r="AR137" i="18" s="1"/>
  <c r="AR1291" i="1" s="1"/>
  <c r="AJ102" i="18"/>
  <c r="AJ137" i="18" s="1"/>
  <c r="AJ1291" i="1" s="1"/>
  <c r="AB102" i="18"/>
  <c r="AB137" i="18" s="1"/>
  <c r="AB1291" i="1" s="1"/>
  <c r="DN101" i="18"/>
  <c r="DN136" i="18" s="1"/>
  <c r="DN1290" i="1" s="1"/>
  <c r="DF101" i="18"/>
  <c r="DF136" i="18" s="1"/>
  <c r="DF1290" i="1" s="1"/>
  <c r="CX101" i="18"/>
  <c r="CX136" i="18" s="1"/>
  <c r="CX1290" i="1" s="1"/>
  <c r="CP101" i="18"/>
  <c r="CP136" i="18" s="1"/>
  <c r="CP1290" i="1" s="1"/>
  <c r="CH101" i="18"/>
  <c r="CH136" i="18" s="1"/>
  <c r="CH1290" i="1" s="1"/>
  <c r="BZ101" i="18"/>
  <c r="BZ136" i="18" s="1"/>
  <c r="BZ1290" i="1" s="1"/>
  <c r="BR101" i="18"/>
  <c r="BR136" i="18" s="1"/>
  <c r="BR1290" i="1" s="1"/>
  <c r="BJ101" i="18"/>
  <c r="BJ136" i="18" s="1"/>
  <c r="BJ1290" i="1" s="1"/>
  <c r="BB101" i="18"/>
  <c r="BB136" i="18" s="1"/>
  <c r="BB1290" i="1" s="1"/>
  <c r="AT101" i="18"/>
  <c r="AT136" i="18" s="1"/>
  <c r="AT1290" i="1" s="1"/>
  <c r="AL101" i="18"/>
  <c r="AL136" i="18" s="1"/>
  <c r="AL1290" i="1" s="1"/>
  <c r="AD101" i="18"/>
  <c r="AD136" i="18" s="1"/>
  <c r="AD1290" i="1" s="1"/>
  <c r="DP100" i="18"/>
  <c r="DP135" i="18" s="1"/>
  <c r="DP1289" i="1" s="1"/>
  <c r="DH100" i="18"/>
  <c r="DH135" i="18" s="1"/>
  <c r="DH1289" i="1" s="1"/>
  <c r="CZ100" i="18"/>
  <c r="CZ135" i="18" s="1"/>
  <c r="CZ1289" i="1" s="1"/>
  <c r="CR100" i="18"/>
  <c r="CR135" i="18" s="1"/>
  <c r="CR1289" i="1" s="1"/>
  <c r="CJ100" i="18"/>
  <c r="CJ135" i="18" s="1"/>
  <c r="CJ1289" i="1" s="1"/>
  <c r="CB100" i="18"/>
  <c r="CB135" i="18" s="1"/>
  <c r="CB1289" i="1" s="1"/>
  <c r="BT100" i="18"/>
  <c r="BT135" i="18" s="1"/>
  <c r="BT1289" i="1" s="1"/>
  <c r="BL100" i="18"/>
  <c r="BL135" i="18" s="1"/>
  <c r="BL1289" i="1" s="1"/>
  <c r="BD100" i="18"/>
  <c r="BD135" i="18" s="1"/>
  <c r="BD1289" i="1" s="1"/>
  <c r="AV100" i="18"/>
  <c r="AV135" i="18" s="1"/>
  <c r="AV1289" i="1" s="1"/>
  <c r="AN100" i="18"/>
  <c r="AN135" i="18" s="1"/>
  <c r="AN1289" i="1" s="1"/>
  <c r="AF100" i="18"/>
  <c r="AF135" i="18" s="1"/>
  <c r="AF1289" i="1" s="1"/>
  <c r="DR99" i="18"/>
  <c r="DR134" i="18" s="1"/>
  <c r="DR1288" i="1" s="1"/>
  <c r="DJ99" i="18"/>
  <c r="DJ134" i="18" s="1"/>
  <c r="DJ1288" i="1" s="1"/>
  <c r="DB99" i="18"/>
  <c r="DB134" i="18" s="1"/>
  <c r="DB1288" i="1" s="1"/>
  <c r="CT99" i="18"/>
  <c r="CT134" i="18" s="1"/>
  <c r="CT1288" i="1" s="1"/>
  <c r="CL99" i="18"/>
  <c r="CL134" i="18" s="1"/>
  <c r="CL1288" i="1" s="1"/>
  <c r="CD99" i="18"/>
  <c r="CD134" i="18" s="1"/>
  <c r="CD1288" i="1" s="1"/>
  <c r="BV99" i="18"/>
  <c r="BV134" i="18" s="1"/>
  <c r="BV1288" i="1" s="1"/>
  <c r="BN99" i="18"/>
  <c r="BN134" i="18" s="1"/>
  <c r="BN1288" i="1" s="1"/>
  <c r="BF99" i="18"/>
  <c r="BF134" i="18" s="1"/>
  <c r="BF1288" i="1" s="1"/>
  <c r="AX99" i="18"/>
  <c r="AX134" i="18" s="1"/>
  <c r="AX1288" i="1" s="1"/>
  <c r="DI114" i="18"/>
  <c r="DI149" i="18" s="1"/>
  <c r="DI1303" i="1" s="1"/>
  <c r="CN114" i="18"/>
  <c r="CN149" i="18" s="1"/>
  <c r="CN1303" i="1" s="1"/>
  <c r="BT114" i="18"/>
  <c r="BT149" i="18" s="1"/>
  <c r="BT1303" i="1" s="1"/>
  <c r="AW114" i="18"/>
  <c r="AW149" i="18" s="1"/>
  <c r="AW1303" i="1" s="1"/>
  <c r="AB114" i="18"/>
  <c r="AB149" i="18" s="1"/>
  <c r="AB1303" i="1" s="1"/>
  <c r="DB113" i="18"/>
  <c r="DB148" i="18" s="1"/>
  <c r="DB1302" i="1" s="1"/>
  <c r="CE113" i="18"/>
  <c r="CE148" i="18" s="1"/>
  <c r="CE1302" i="1" s="1"/>
  <c r="BJ113" i="18"/>
  <c r="BJ148" i="18" s="1"/>
  <c r="BJ1302" i="1" s="1"/>
  <c r="AP113" i="18"/>
  <c r="AP148" i="18" s="1"/>
  <c r="AP1302" i="1" s="1"/>
  <c r="DM112" i="18"/>
  <c r="DM147" i="18" s="1"/>
  <c r="DM1301" i="1" s="1"/>
  <c r="CR112" i="18"/>
  <c r="CR147" i="18" s="1"/>
  <c r="CR1301" i="1" s="1"/>
  <c r="BX112" i="18"/>
  <c r="BX147" i="18" s="1"/>
  <c r="BX1301" i="1" s="1"/>
  <c r="BD112" i="18"/>
  <c r="BD147" i="18" s="1"/>
  <c r="BD1301" i="1" s="1"/>
  <c r="AN112" i="18"/>
  <c r="AN147" i="18" s="1"/>
  <c r="AN1301" i="1" s="1"/>
  <c r="DR111" i="18"/>
  <c r="DR146" i="18" s="1"/>
  <c r="DR1300" i="1" s="1"/>
  <c r="DB111" i="18"/>
  <c r="DB146" i="18" s="1"/>
  <c r="DB1300" i="1" s="1"/>
  <c r="CL111" i="18"/>
  <c r="CL146" i="18" s="1"/>
  <c r="CL1300" i="1" s="1"/>
  <c r="BV111" i="18"/>
  <c r="BV146" i="18" s="1"/>
  <c r="BV1300" i="1" s="1"/>
  <c r="BF111" i="18"/>
  <c r="BF146" i="18" s="1"/>
  <c r="BF1300" i="1" s="1"/>
  <c r="AP111" i="18"/>
  <c r="AP146" i="18" s="1"/>
  <c r="AP1300" i="1" s="1"/>
  <c r="DT110" i="18"/>
  <c r="DT145" i="18" s="1"/>
  <c r="DT1299" i="1" s="1"/>
  <c r="DD110" i="18"/>
  <c r="DD145" i="18" s="1"/>
  <c r="DD1299" i="1" s="1"/>
  <c r="CN110" i="18"/>
  <c r="CN145" i="18" s="1"/>
  <c r="CN1299" i="1" s="1"/>
  <c r="BX110" i="18"/>
  <c r="BX145" i="18" s="1"/>
  <c r="BX1299" i="1" s="1"/>
  <c r="BH110" i="18"/>
  <c r="BH145" i="18" s="1"/>
  <c r="BH1299" i="1" s="1"/>
  <c r="AR110" i="18"/>
  <c r="AR145" i="18" s="1"/>
  <c r="AR1299" i="1" s="1"/>
  <c r="AB110" i="18"/>
  <c r="AB145" i="18" s="1"/>
  <c r="AB1299" i="1" s="1"/>
  <c r="DF109" i="18"/>
  <c r="DF144" i="18" s="1"/>
  <c r="DF1298" i="1" s="1"/>
  <c r="CP109" i="18"/>
  <c r="CP144" i="18" s="1"/>
  <c r="CP1298" i="1" s="1"/>
  <c r="BZ109" i="18"/>
  <c r="BZ144" i="18" s="1"/>
  <c r="BZ1298" i="1" s="1"/>
  <c r="BJ109" i="18"/>
  <c r="BJ144" i="18" s="1"/>
  <c r="BJ1298" i="1" s="1"/>
  <c r="AT109" i="18"/>
  <c r="AT144" i="18" s="1"/>
  <c r="AT1298" i="1" s="1"/>
  <c r="AD109" i="18"/>
  <c r="AD144" i="18" s="1"/>
  <c r="AD1298" i="1" s="1"/>
  <c r="DH108" i="18"/>
  <c r="DH143" i="18" s="1"/>
  <c r="DH1297" i="1" s="1"/>
  <c r="CR108" i="18"/>
  <c r="CR143" i="18" s="1"/>
  <c r="CR1297" i="1" s="1"/>
  <c r="CB108" i="18"/>
  <c r="CB143" i="18" s="1"/>
  <c r="CB1297" i="1" s="1"/>
  <c r="BL108" i="18"/>
  <c r="BL143" i="18" s="1"/>
  <c r="BL1297" i="1" s="1"/>
  <c r="AV108" i="18"/>
  <c r="AV143" i="18" s="1"/>
  <c r="AV1297" i="1" s="1"/>
  <c r="AF108" i="18"/>
  <c r="AF143" i="18" s="1"/>
  <c r="AF1297" i="1" s="1"/>
  <c r="DJ107" i="18"/>
  <c r="DJ142" i="18" s="1"/>
  <c r="DJ1296" i="1" s="1"/>
  <c r="CT107" i="18"/>
  <c r="CT142" i="18" s="1"/>
  <c r="CT1296" i="1" s="1"/>
  <c r="CD107" i="18"/>
  <c r="CD142" i="18" s="1"/>
  <c r="CD1296" i="1" s="1"/>
  <c r="BN107" i="18"/>
  <c r="BN142" i="18" s="1"/>
  <c r="BN1296" i="1" s="1"/>
  <c r="BE107" i="18"/>
  <c r="BE142" i="18" s="1"/>
  <c r="BE1296" i="1" s="1"/>
  <c r="AW107" i="18"/>
  <c r="AW142" i="18" s="1"/>
  <c r="AW1296" i="1" s="1"/>
  <c r="AO107" i="18"/>
  <c r="AO142" i="18" s="1"/>
  <c r="AO1296" i="1" s="1"/>
  <c r="AG107" i="18"/>
  <c r="AG142" i="18" s="1"/>
  <c r="AG1296" i="1" s="1"/>
  <c r="DS106" i="18"/>
  <c r="DS141" i="18" s="1"/>
  <c r="DS1295" i="1" s="1"/>
  <c r="DK106" i="18"/>
  <c r="DK141" i="18" s="1"/>
  <c r="DK1295" i="1" s="1"/>
  <c r="DC106" i="18"/>
  <c r="DC141" i="18" s="1"/>
  <c r="DC1295" i="1" s="1"/>
  <c r="CU106" i="18"/>
  <c r="CU141" i="18" s="1"/>
  <c r="CU1295" i="1" s="1"/>
  <c r="CM106" i="18"/>
  <c r="CM141" i="18" s="1"/>
  <c r="CM1295" i="1" s="1"/>
  <c r="CE106" i="18"/>
  <c r="CE141" i="18" s="1"/>
  <c r="CE1295" i="1" s="1"/>
  <c r="BW106" i="18"/>
  <c r="BW141" i="18" s="1"/>
  <c r="BW1295" i="1" s="1"/>
  <c r="BO106" i="18"/>
  <c r="BO141" i="18" s="1"/>
  <c r="BO1295" i="1" s="1"/>
  <c r="BG106" i="18"/>
  <c r="BG141" i="18" s="1"/>
  <c r="BG1295" i="1" s="1"/>
  <c r="AY106" i="18"/>
  <c r="AY141" i="18" s="1"/>
  <c r="AY1295" i="1" s="1"/>
  <c r="AQ106" i="18"/>
  <c r="AQ141" i="18" s="1"/>
  <c r="AQ1295" i="1" s="1"/>
  <c r="AI106" i="18"/>
  <c r="AI141" i="18" s="1"/>
  <c r="AI1295" i="1" s="1"/>
  <c r="AA106" i="18"/>
  <c r="AA141" i="18" s="1"/>
  <c r="AA1295" i="1" s="1"/>
  <c r="DM105" i="18"/>
  <c r="DM140" i="18" s="1"/>
  <c r="DM1294" i="1" s="1"/>
  <c r="DE105" i="18"/>
  <c r="DE140" i="18" s="1"/>
  <c r="DE1294" i="1" s="1"/>
  <c r="CW105" i="18"/>
  <c r="CW140" i="18" s="1"/>
  <c r="CW1294" i="1" s="1"/>
  <c r="CO105" i="18"/>
  <c r="CO140" i="18" s="1"/>
  <c r="CO1294" i="1" s="1"/>
  <c r="CG105" i="18"/>
  <c r="CG140" i="18" s="1"/>
  <c r="CG1294" i="1" s="1"/>
  <c r="BY105" i="18"/>
  <c r="BY140" i="18" s="1"/>
  <c r="BY1294" i="1" s="1"/>
  <c r="BQ105" i="18"/>
  <c r="BQ140" i="18" s="1"/>
  <c r="BQ1294" i="1" s="1"/>
  <c r="BI105" i="18"/>
  <c r="BI140" i="18" s="1"/>
  <c r="BI1294" i="1" s="1"/>
  <c r="BA105" i="18"/>
  <c r="BA140" i="18" s="1"/>
  <c r="BA1294" i="1" s="1"/>
  <c r="AS105" i="18"/>
  <c r="AS140" i="18" s="1"/>
  <c r="AS1294" i="1" s="1"/>
  <c r="AK105" i="18"/>
  <c r="AK140" i="18" s="1"/>
  <c r="AK1294" i="1" s="1"/>
  <c r="AC105" i="18"/>
  <c r="AC140" i="18" s="1"/>
  <c r="AC1294" i="1" s="1"/>
  <c r="DO104" i="18"/>
  <c r="DO139" i="18" s="1"/>
  <c r="DO1293" i="1" s="1"/>
  <c r="DG104" i="18"/>
  <c r="DG139" i="18" s="1"/>
  <c r="DG1293" i="1" s="1"/>
  <c r="CY104" i="18"/>
  <c r="CY139" i="18" s="1"/>
  <c r="CY1293" i="1" s="1"/>
  <c r="CQ104" i="18"/>
  <c r="CQ139" i="18" s="1"/>
  <c r="CQ1293" i="1" s="1"/>
  <c r="CI104" i="18"/>
  <c r="CI139" i="18" s="1"/>
  <c r="CI1293" i="1" s="1"/>
  <c r="CA104" i="18"/>
  <c r="CA139" i="18" s="1"/>
  <c r="CA1293" i="1" s="1"/>
  <c r="BS104" i="18"/>
  <c r="BS139" i="18" s="1"/>
  <c r="BS1293" i="1" s="1"/>
  <c r="BK104" i="18"/>
  <c r="BK139" i="18" s="1"/>
  <c r="BK1293" i="1" s="1"/>
  <c r="BC104" i="18"/>
  <c r="BC139" i="18" s="1"/>
  <c r="BC1293" i="1" s="1"/>
  <c r="AU104" i="18"/>
  <c r="AU139" i="18" s="1"/>
  <c r="AU1293" i="1" s="1"/>
  <c r="AM104" i="18"/>
  <c r="AM139" i="18" s="1"/>
  <c r="AM1293" i="1" s="1"/>
  <c r="AE104" i="18"/>
  <c r="AE139" i="18" s="1"/>
  <c r="AE1293" i="1" s="1"/>
  <c r="DQ103" i="18"/>
  <c r="DQ138" i="18" s="1"/>
  <c r="DQ1292" i="1" s="1"/>
  <c r="DI103" i="18"/>
  <c r="DI138" i="18" s="1"/>
  <c r="DI1292" i="1" s="1"/>
  <c r="DA103" i="18"/>
  <c r="DA138" i="18" s="1"/>
  <c r="DA1292" i="1" s="1"/>
  <c r="CS103" i="18"/>
  <c r="CS138" i="18" s="1"/>
  <c r="CS1292" i="1" s="1"/>
  <c r="CK103" i="18"/>
  <c r="CK138" i="18" s="1"/>
  <c r="CK1292" i="1" s="1"/>
  <c r="CC103" i="18"/>
  <c r="CC138" i="18" s="1"/>
  <c r="CC1292" i="1" s="1"/>
  <c r="BU103" i="18"/>
  <c r="BU138" i="18" s="1"/>
  <c r="BU1292" i="1" s="1"/>
  <c r="BM103" i="18"/>
  <c r="BM138" i="18" s="1"/>
  <c r="BM1292" i="1" s="1"/>
  <c r="BE103" i="18"/>
  <c r="BE138" i="18" s="1"/>
  <c r="BE1292" i="1" s="1"/>
  <c r="AW103" i="18"/>
  <c r="AW138" i="18" s="1"/>
  <c r="AW1292" i="1" s="1"/>
  <c r="AO103" i="18"/>
  <c r="AO138" i="18" s="1"/>
  <c r="AO1292" i="1" s="1"/>
  <c r="AG103" i="18"/>
  <c r="AG138" i="18" s="1"/>
  <c r="AG1292" i="1" s="1"/>
  <c r="DS102" i="18"/>
  <c r="DS137" i="18" s="1"/>
  <c r="DS1291" i="1" s="1"/>
  <c r="DK102" i="18"/>
  <c r="DK137" i="18" s="1"/>
  <c r="DK1291" i="1" s="1"/>
  <c r="DC102" i="18"/>
  <c r="DC137" i="18" s="1"/>
  <c r="DC1291" i="1" s="1"/>
  <c r="CU102" i="18"/>
  <c r="CU137" i="18" s="1"/>
  <c r="CU1291" i="1" s="1"/>
  <c r="CM102" i="18"/>
  <c r="CM137" i="18" s="1"/>
  <c r="CM1291" i="1" s="1"/>
  <c r="CE102" i="18"/>
  <c r="CE137" i="18" s="1"/>
  <c r="CE1291" i="1" s="1"/>
  <c r="BW102" i="18"/>
  <c r="BW137" i="18" s="1"/>
  <c r="BW1291" i="1" s="1"/>
  <c r="BO102" i="18"/>
  <c r="BO137" i="18" s="1"/>
  <c r="BO1291" i="1" s="1"/>
  <c r="BG102" i="18"/>
  <c r="BG137" i="18" s="1"/>
  <c r="BG1291" i="1" s="1"/>
  <c r="AY102" i="18"/>
  <c r="AY137" i="18" s="1"/>
  <c r="AY1291" i="1" s="1"/>
  <c r="AQ102" i="18"/>
  <c r="AQ137" i="18" s="1"/>
  <c r="AQ1291" i="1" s="1"/>
  <c r="AI102" i="18"/>
  <c r="AI137" i="18" s="1"/>
  <c r="AI1291" i="1" s="1"/>
  <c r="AA102" i="18"/>
  <c r="AA137" i="18" s="1"/>
  <c r="AA1291" i="1" s="1"/>
  <c r="DM101" i="18"/>
  <c r="DM136" i="18" s="1"/>
  <c r="DM1290" i="1" s="1"/>
  <c r="DE101" i="18"/>
  <c r="DE136" i="18" s="1"/>
  <c r="DE1290" i="1" s="1"/>
  <c r="CW101" i="18"/>
  <c r="CW136" i="18" s="1"/>
  <c r="CW1290" i="1" s="1"/>
  <c r="CO101" i="18"/>
  <c r="CO136" i="18" s="1"/>
  <c r="CO1290" i="1" s="1"/>
  <c r="CG101" i="18"/>
  <c r="CG136" i="18" s="1"/>
  <c r="CG1290" i="1" s="1"/>
  <c r="BY101" i="18"/>
  <c r="BY136" i="18" s="1"/>
  <c r="BY1290" i="1" s="1"/>
  <c r="BQ101" i="18"/>
  <c r="BQ136" i="18" s="1"/>
  <c r="BQ1290" i="1" s="1"/>
  <c r="BI101" i="18"/>
  <c r="BI136" i="18" s="1"/>
  <c r="BI1290" i="1" s="1"/>
  <c r="BA101" i="18"/>
  <c r="BA136" i="18" s="1"/>
  <c r="BA1290" i="1" s="1"/>
  <c r="AS101" i="18"/>
  <c r="AS136" i="18" s="1"/>
  <c r="AS1290" i="1" s="1"/>
  <c r="AK101" i="18"/>
  <c r="AK136" i="18" s="1"/>
  <c r="AK1290" i="1" s="1"/>
  <c r="AC101" i="18"/>
  <c r="AC136" i="18" s="1"/>
  <c r="AC1290" i="1" s="1"/>
  <c r="DO100" i="18"/>
  <c r="DO135" i="18" s="1"/>
  <c r="DO1289" i="1" s="1"/>
  <c r="DG100" i="18"/>
  <c r="DG135" i="18" s="1"/>
  <c r="DG1289" i="1" s="1"/>
  <c r="CY100" i="18"/>
  <c r="CY135" i="18" s="1"/>
  <c r="CY1289" i="1" s="1"/>
  <c r="CQ100" i="18"/>
  <c r="CQ135" i="18" s="1"/>
  <c r="CQ1289" i="1" s="1"/>
  <c r="CI100" i="18"/>
  <c r="CI135" i="18" s="1"/>
  <c r="CI1289" i="1" s="1"/>
  <c r="CA100" i="18"/>
  <c r="CA135" i="18" s="1"/>
  <c r="CA1289" i="1" s="1"/>
  <c r="BS100" i="18"/>
  <c r="BS135" i="18" s="1"/>
  <c r="BS1289" i="1" s="1"/>
  <c r="BK100" i="18"/>
  <c r="BK135" i="18" s="1"/>
  <c r="BK1289" i="1" s="1"/>
  <c r="BC100" i="18"/>
  <c r="BC135" i="18" s="1"/>
  <c r="BC1289" i="1" s="1"/>
  <c r="AU100" i="18"/>
  <c r="AU135" i="18" s="1"/>
  <c r="AU1289" i="1" s="1"/>
  <c r="AM100" i="18"/>
  <c r="AM135" i="18" s="1"/>
  <c r="AM1289" i="1" s="1"/>
  <c r="AE100" i="18"/>
  <c r="AE135" i="18" s="1"/>
  <c r="AE1289" i="1" s="1"/>
  <c r="DQ99" i="18"/>
  <c r="DQ134" i="18" s="1"/>
  <c r="DQ1288" i="1" s="1"/>
  <c r="DI99" i="18"/>
  <c r="DI134" i="18" s="1"/>
  <c r="DI1288" i="1" s="1"/>
  <c r="DA99" i="18"/>
  <c r="DA134" i="18" s="1"/>
  <c r="DA1288" i="1" s="1"/>
  <c r="CS99" i="18"/>
  <c r="CS134" i="18" s="1"/>
  <c r="CS1288" i="1" s="1"/>
  <c r="CK99" i="18"/>
  <c r="CK134" i="18" s="1"/>
  <c r="CK1288" i="1" s="1"/>
  <c r="CC99" i="18"/>
  <c r="CC134" i="18" s="1"/>
  <c r="CC1288" i="1" s="1"/>
  <c r="BU99" i="18"/>
  <c r="BU134" i="18" s="1"/>
  <c r="BU1288" i="1" s="1"/>
  <c r="BM99" i="18"/>
  <c r="BM134" i="18" s="1"/>
  <c r="BM1288" i="1" s="1"/>
  <c r="BE99" i="18"/>
  <c r="BE134" i="18" s="1"/>
  <c r="BE1288" i="1" s="1"/>
  <c r="DD114" i="18"/>
  <c r="DD149" i="18" s="1"/>
  <c r="DD1303" i="1" s="1"/>
  <c r="CJ114" i="18"/>
  <c r="CJ149" i="18" s="1"/>
  <c r="CJ1303" i="1" s="1"/>
  <c r="BM114" i="18"/>
  <c r="BM149" i="18" s="1"/>
  <c r="BM1303" i="1" s="1"/>
  <c r="AR114" i="18"/>
  <c r="AR149" i="18" s="1"/>
  <c r="AR1303" i="1" s="1"/>
  <c r="DR113" i="18"/>
  <c r="DR148" i="18" s="1"/>
  <c r="DR1302" i="1" s="1"/>
  <c r="CU113" i="18"/>
  <c r="CU148" i="18" s="1"/>
  <c r="CU1302" i="1" s="1"/>
  <c r="BZ113" i="18"/>
  <c r="BZ148" i="18" s="1"/>
  <c r="BZ1302" i="1" s="1"/>
  <c r="BF113" i="18"/>
  <c r="BF148" i="18" s="1"/>
  <c r="BF1302" i="1" s="1"/>
  <c r="AI113" i="18"/>
  <c r="AI148" i="18" s="1"/>
  <c r="AI1302" i="1" s="1"/>
  <c r="DH112" i="18"/>
  <c r="DH147" i="18" s="1"/>
  <c r="DH1301" i="1" s="1"/>
  <c r="CN112" i="18"/>
  <c r="CN147" i="18" s="1"/>
  <c r="CN1301" i="1" s="1"/>
  <c r="BQ112" i="18"/>
  <c r="BQ147" i="18" s="1"/>
  <c r="BQ1301" i="1" s="1"/>
  <c r="BA112" i="18"/>
  <c r="BA147" i="18" s="1"/>
  <c r="BA1301" i="1" s="1"/>
  <c r="AK112" i="18"/>
  <c r="AK147" i="18" s="1"/>
  <c r="AK1301" i="1" s="1"/>
  <c r="DO111" i="18"/>
  <c r="DO146" i="18" s="1"/>
  <c r="DO1300" i="1" s="1"/>
  <c r="CY111" i="18"/>
  <c r="CY146" i="18" s="1"/>
  <c r="CY1300" i="1" s="1"/>
  <c r="CI111" i="18"/>
  <c r="CI146" i="18" s="1"/>
  <c r="CI1300" i="1" s="1"/>
  <c r="BS111" i="18"/>
  <c r="BS146" i="18" s="1"/>
  <c r="BS1300" i="1" s="1"/>
  <c r="BC111" i="18"/>
  <c r="BC146" i="18" s="1"/>
  <c r="BC1300" i="1" s="1"/>
  <c r="AM111" i="18"/>
  <c r="AM146" i="18" s="1"/>
  <c r="AM1300" i="1" s="1"/>
  <c r="DQ110" i="18"/>
  <c r="DQ145" i="18" s="1"/>
  <c r="DQ1299" i="1" s="1"/>
  <c r="DA110" i="18"/>
  <c r="DA145" i="18" s="1"/>
  <c r="DA1299" i="1" s="1"/>
  <c r="CK110" i="18"/>
  <c r="CK145" i="18" s="1"/>
  <c r="CK1299" i="1" s="1"/>
  <c r="BU110" i="18"/>
  <c r="BU145" i="18" s="1"/>
  <c r="BU1299" i="1" s="1"/>
  <c r="BE110" i="18"/>
  <c r="BE145" i="18" s="1"/>
  <c r="BE1299" i="1" s="1"/>
  <c r="AO110" i="18"/>
  <c r="AO145" i="18" s="1"/>
  <c r="AO1299" i="1" s="1"/>
  <c r="DS109" i="18"/>
  <c r="DS144" i="18" s="1"/>
  <c r="DS1298" i="1" s="1"/>
  <c r="DC109" i="18"/>
  <c r="DC144" i="18" s="1"/>
  <c r="DC1298" i="1" s="1"/>
  <c r="CM109" i="18"/>
  <c r="CM144" i="18" s="1"/>
  <c r="CM1298" i="1" s="1"/>
  <c r="BW109" i="18"/>
  <c r="BW144" i="18" s="1"/>
  <c r="BW1298" i="1" s="1"/>
  <c r="BG109" i="18"/>
  <c r="BG144" i="18" s="1"/>
  <c r="BG1298" i="1" s="1"/>
  <c r="AQ109" i="18"/>
  <c r="AQ144" i="18" s="1"/>
  <c r="AQ1298" i="1" s="1"/>
  <c r="AA109" i="18"/>
  <c r="AA144" i="18" s="1"/>
  <c r="AA1298" i="1" s="1"/>
  <c r="DE108" i="18"/>
  <c r="DE143" i="18" s="1"/>
  <c r="DE1297" i="1" s="1"/>
  <c r="CO108" i="18"/>
  <c r="CO143" i="18" s="1"/>
  <c r="CO1297" i="1" s="1"/>
  <c r="BY108" i="18"/>
  <c r="BY143" i="18" s="1"/>
  <c r="BY1297" i="1" s="1"/>
  <c r="BI108" i="18"/>
  <c r="BI143" i="18" s="1"/>
  <c r="BI1297" i="1" s="1"/>
  <c r="AS108" i="18"/>
  <c r="AS143" i="18" s="1"/>
  <c r="AS1297" i="1" s="1"/>
  <c r="AC108" i="18"/>
  <c r="AC143" i="18" s="1"/>
  <c r="AC1297" i="1" s="1"/>
  <c r="DG107" i="18"/>
  <c r="DG142" i="18" s="1"/>
  <c r="DG1296" i="1" s="1"/>
  <c r="CQ107" i="18"/>
  <c r="CQ142" i="18" s="1"/>
  <c r="CQ1296" i="1" s="1"/>
  <c r="CA107" i="18"/>
  <c r="CA142" i="18" s="1"/>
  <c r="CA1296" i="1" s="1"/>
  <c r="BK107" i="18"/>
  <c r="BK142" i="18" s="1"/>
  <c r="BK1296" i="1" s="1"/>
  <c r="BC107" i="18"/>
  <c r="BC142" i="18" s="1"/>
  <c r="BC1296" i="1" s="1"/>
  <c r="AU107" i="18"/>
  <c r="AU142" i="18" s="1"/>
  <c r="AU1296" i="1" s="1"/>
  <c r="AM107" i="18"/>
  <c r="AM142" i="18" s="1"/>
  <c r="AM1296" i="1" s="1"/>
  <c r="AE107" i="18"/>
  <c r="AE142" i="18" s="1"/>
  <c r="AE1296" i="1" s="1"/>
  <c r="DQ106" i="18"/>
  <c r="DQ141" i="18" s="1"/>
  <c r="DQ1295" i="1" s="1"/>
  <c r="DI106" i="18"/>
  <c r="DI141" i="18" s="1"/>
  <c r="DI1295" i="1" s="1"/>
  <c r="DA106" i="18"/>
  <c r="DA141" i="18" s="1"/>
  <c r="DA1295" i="1" s="1"/>
  <c r="CS106" i="18"/>
  <c r="CS141" i="18" s="1"/>
  <c r="CS1295" i="1" s="1"/>
  <c r="CK106" i="18"/>
  <c r="CK141" i="18" s="1"/>
  <c r="CK1295" i="1" s="1"/>
  <c r="CC106" i="18"/>
  <c r="CC141" i="18" s="1"/>
  <c r="CC1295" i="1" s="1"/>
  <c r="BU106" i="18"/>
  <c r="BU141" i="18" s="1"/>
  <c r="BU1295" i="1" s="1"/>
  <c r="BM106" i="18"/>
  <c r="BM141" i="18" s="1"/>
  <c r="BM1295" i="1" s="1"/>
  <c r="BE106" i="18"/>
  <c r="BE141" i="18" s="1"/>
  <c r="BE1295" i="1" s="1"/>
  <c r="AW106" i="18"/>
  <c r="AW141" i="18" s="1"/>
  <c r="AW1295" i="1" s="1"/>
  <c r="AO106" i="18"/>
  <c r="AO141" i="18" s="1"/>
  <c r="AO1295" i="1" s="1"/>
  <c r="AG106" i="18"/>
  <c r="AG141" i="18" s="1"/>
  <c r="AG1295" i="1" s="1"/>
  <c r="DS105" i="18"/>
  <c r="DS140" i="18" s="1"/>
  <c r="DS1294" i="1" s="1"/>
  <c r="DK105" i="18"/>
  <c r="DK140" i="18" s="1"/>
  <c r="DK1294" i="1" s="1"/>
  <c r="DC105" i="18"/>
  <c r="DC140" i="18" s="1"/>
  <c r="DC1294" i="1" s="1"/>
  <c r="CU105" i="18"/>
  <c r="CU140" i="18" s="1"/>
  <c r="CU1294" i="1" s="1"/>
  <c r="CM105" i="18"/>
  <c r="CM140" i="18" s="1"/>
  <c r="CM1294" i="1" s="1"/>
  <c r="CE105" i="18"/>
  <c r="CE140" i="18" s="1"/>
  <c r="CE1294" i="1" s="1"/>
  <c r="BW105" i="18"/>
  <c r="BW140" i="18" s="1"/>
  <c r="BW1294" i="1" s="1"/>
  <c r="BO105" i="18"/>
  <c r="BO140" i="18" s="1"/>
  <c r="BO1294" i="1" s="1"/>
  <c r="BG105" i="18"/>
  <c r="BG140" i="18" s="1"/>
  <c r="BG1294" i="1" s="1"/>
  <c r="AY105" i="18"/>
  <c r="AY140" i="18" s="1"/>
  <c r="AY1294" i="1" s="1"/>
  <c r="AQ105" i="18"/>
  <c r="AQ140" i="18" s="1"/>
  <c r="AQ1294" i="1" s="1"/>
  <c r="AI105" i="18"/>
  <c r="AI140" i="18" s="1"/>
  <c r="AI1294" i="1" s="1"/>
  <c r="AA105" i="18"/>
  <c r="AA140" i="18" s="1"/>
  <c r="AA1294" i="1" s="1"/>
  <c r="DM104" i="18"/>
  <c r="DM139" i="18" s="1"/>
  <c r="DM1293" i="1" s="1"/>
  <c r="DE104" i="18"/>
  <c r="DE139" i="18" s="1"/>
  <c r="DE1293" i="1" s="1"/>
  <c r="CW104" i="18"/>
  <c r="CW139" i="18" s="1"/>
  <c r="CW1293" i="1" s="1"/>
  <c r="CO104" i="18"/>
  <c r="CO139" i="18" s="1"/>
  <c r="CO1293" i="1" s="1"/>
  <c r="CG104" i="18"/>
  <c r="CG139" i="18" s="1"/>
  <c r="CG1293" i="1" s="1"/>
  <c r="BY104" i="18"/>
  <c r="BY139" i="18" s="1"/>
  <c r="BY1293" i="1" s="1"/>
  <c r="BQ104" i="18"/>
  <c r="BQ139" i="18" s="1"/>
  <c r="BQ1293" i="1" s="1"/>
  <c r="BI104" i="18"/>
  <c r="BI139" i="18" s="1"/>
  <c r="BI1293" i="1" s="1"/>
  <c r="BA104" i="18"/>
  <c r="BA139" i="18" s="1"/>
  <c r="BA1293" i="1" s="1"/>
  <c r="AS104" i="18"/>
  <c r="AS139" i="18" s="1"/>
  <c r="AS1293" i="1" s="1"/>
  <c r="AK104" i="18"/>
  <c r="AK139" i="18" s="1"/>
  <c r="AK1293" i="1" s="1"/>
  <c r="AC104" i="18"/>
  <c r="AC139" i="18" s="1"/>
  <c r="AC1293" i="1" s="1"/>
  <c r="DO103" i="18"/>
  <c r="DO138" i="18" s="1"/>
  <c r="DO1292" i="1" s="1"/>
  <c r="DG103" i="18"/>
  <c r="DG138" i="18" s="1"/>
  <c r="DG1292" i="1" s="1"/>
  <c r="CY103" i="18"/>
  <c r="CY138" i="18" s="1"/>
  <c r="CY1292" i="1" s="1"/>
  <c r="CQ103" i="18"/>
  <c r="CQ138" i="18" s="1"/>
  <c r="CQ1292" i="1" s="1"/>
  <c r="CI103" i="18"/>
  <c r="CI138" i="18" s="1"/>
  <c r="CI1292" i="1" s="1"/>
  <c r="CA103" i="18"/>
  <c r="CA138" i="18" s="1"/>
  <c r="CA1292" i="1" s="1"/>
  <c r="BS103" i="18"/>
  <c r="BS138" i="18" s="1"/>
  <c r="BS1292" i="1" s="1"/>
  <c r="BK103" i="18"/>
  <c r="BK138" i="18" s="1"/>
  <c r="BK1292" i="1" s="1"/>
  <c r="BC103" i="18"/>
  <c r="BC138" i="18" s="1"/>
  <c r="BC1292" i="1" s="1"/>
  <c r="AU103" i="18"/>
  <c r="AU138" i="18" s="1"/>
  <c r="AU1292" i="1" s="1"/>
  <c r="AM103" i="18"/>
  <c r="AM138" i="18" s="1"/>
  <c r="AM1292" i="1" s="1"/>
  <c r="AE103" i="18"/>
  <c r="AE138" i="18" s="1"/>
  <c r="AE1292" i="1" s="1"/>
  <c r="DQ102" i="18"/>
  <c r="DQ137" i="18" s="1"/>
  <c r="DQ1291" i="1" s="1"/>
  <c r="DI102" i="18"/>
  <c r="DI137" i="18" s="1"/>
  <c r="DI1291" i="1" s="1"/>
  <c r="DA102" i="18"/>
  <c r="DA137" i="18" s="1"/>
  <c r="DA1291" i="1" s="1"/>
  <c r="CS102" i="18"/>
  <c r="CS137" i="18" s="1"/>
  <c r="CS1291" i="1" s="1"/>
  <c r="CK102" i="18"/>
  <c r="CK137" i="18" s="1"/>
  <c r="CK1291" i="1" s="1"/>
  <c r="CC102" i="18"/>
  <c r="CC137" i="18" s="1"/>
  <c r="CC1291" i="1" s="1"/>
  <c r="BU102" i="18"/>
  <c r="BU137" i="18" s="1"/>
  <c r="BU1291" i="1" s="1"/>
  <c r="BM102" i="18"/>
  <c r="BM137" i="18" s="1"/>
  <c r="BM1291" i="1" s="1"/>
  <c r="BE102" i="18"/>
  <c r="BE137" i="18" s="1"/>
  <c r="BE1291" i="1" s="1"/>
  <c r="AW102" i="18"/>
  <c r="AW137" i="18" s="1"/>
  <c r="AW1291" i="1" s="1"/>
  <c r="AO102" i="18"/>
  <c r="AO137" i="18" s="1"/>
  <c r="AO1291" i="1" s="1"/>
  <c r="AG102" i="18"/>
  <c r="AG137" i="18" s="1"/>
  <c r="AG1291" i="1" s="1"/>
  <c r="DS101" i="18"/>
  <c r="DS136" i="18" s="1"/>
  <c r="DS1290" i="1" s="1"/>
  <c r="DK101" i="18"/>
  <c r="DK136" i="18" s="1"/>
  <c r="DK1290" i="1" s="1"/>
  <c r="DC101" i="18"/>
  <c r="DC136" i="18" s="1"/>
  <c r="DC1290" i="1" s="1"/>
  <c r="CU101" i="18"/>
  <c r="CU136" i="18" s="1"/>
  <c r="CU1290" i="1" s="1"/>
  <c r="CM101" i="18"/>
  <c r="CM136" i="18" s="1"/>
  <c r="CM1290" i="1" s="1"/>
  <c r="CE101" i="18"/>
  <c r="CE136" i="18" s="1"/>
  <c r="CE1290" i="1" s="1"/>
  <c r="BW101" i="18"/>
  <c r="BW136" i="18" s="1"/>
  <c r="BW1290" i="1" s="1"/>
  <c r="BO101" i="18"/>
  <c r="BO136" i="18" s="1"/>
  <c r="BO1290" i="1" s="1"/>
  <c r="BG101" i="18"/>
  <c r="BG136" i="18" s="1"/>
  <c r="BG1290" i="1" s="1"/>
  <c r="AY101" i="18"/>
  <c r="AY136" i="18" s="1"/>
  <c r="AY1290" i="1" s="1"/>
  <c r="AQ101" i="18"/>
  <c r="AQ136" i="18" s="1"/>
  <c r="AQ1290" i="1" s="1"/>
  <c r="AI101" i="18"/>
  <c r="AI136" i="18" s="1"/>
  <c r="AI1290" i="1" s="1"/>
  <c r="AA101" i="18"/>
  <c r="DM100" i="18"/>
  <c r="DM135" i="18" s="1"/>
  <c r="DM1289" i="1" s="1"/>
  <c r="DE100" i="18"/>
  <c r="DE135" i="18" s="1"/>
  <c r="DE1289" i="1" s="1"/>
  <c r="CW100" i="18"/>
  <c r="CW135" i="18" s="1"/>
  <c r="CW1289" i="1" s="1"/>
  <c r="CO100" i="18"/>
  <c r="CO135" i="18" s="1"/>
  <c r="CO1289" i="1" s="1"/>
  <c r="CG100" i="18"/>
  <c r="CG135" i="18" s="1"/>
  <c r="CG1289" i="1" s="1"/>
  <c r="BY100" i="18"/>
  <c r="BY135" i="18" s="1"/>
  <c r="BY1289" i="1" s="1"/>
  <c r="BQ100" i="18"/>
  <c r="BQ135" i="18" s="1"/>
  <c r="BQ1289" i="1" s="1"/>
  <c r="BI100" i="18"/>
  <c r="BI135" i="18" s="1"/>
  <c r="BI1289" i="1" s="1"/>
  <c r="BA100" i="18"/>
  <c r="BA135" i="18" s="1"/>
  <c r="BA1289" i="1" s="1"/>
  <c r="AS100" i="18"/>
  <c r="AS135" i="18" s="1"/>
  <c r="AS1289" i="1" s="1"/>
  <c r="AK100" i="18"/>
  <c r="AK135" i="18" s="1"/>
  <c r="AK1289" i="1" s="1"/>
  <c r="AC100" i="18"/>
  <c r="AC135" i="18" s="1"/>
  <c r="AC1289" i="1" s="1"/>
  <c r="DO99" i="18"/>
  <c r="DO134" i="18" s="1"/>
  <c r="DO1288" i="1" s="1"/>
  <c r="DG99" i="18"/>
  <c r="DG134" i="18" s="1"/>
  <c r="DG1288" i="1" s="1"/>
  <c r="CY99" i="18"/>
  <c r="CY134" i="18" s="1"/>
  <c r="CY1288" i="1" s="1"/>
  <c r="CQ99" i="18"/>
  <c r="CQ134" i="18" s="1"/>
  <c r="CQ1288" i="1" s="1"/>
  <c r="CI99" i="18"/>
  <c r="CI134" i="18" s="1"/>
  <c r="CI1288" i="1" s="1"/>
  <c r="CA99" i="18"/>
  <c r="CA134" i="18" s="1"/>
  <c r="CA1288" i="1" s="1"/>
  <c r="BS99" i="18"/>
  <c r="BS134" i="18" s="1"/>
  <c r="BS1288" i="1" s="1"/>
  <c r="BK99" i="18"/>
  <c r="BK134" i="18" s="1"/>
  <c r="BK1288" i="1" s="1"/>
  <c r="BC99" i="18"/>
  <c r="BC134" i="18" s="1"/>
  <c r="BC1288" i="1" s="1"/>
  <c r="DA114" i="18"/>
  <c r="DA149" i="18" s="1"/>
  <c r="DA1303" i="1" s="1"/>
  <c r="CF114" i="18"/>
  <c r="CF149" i="18" s="1"/>
  <c r="CF1303" i="1" s="1"/>
  <c r="BL114" i="18"/>
  <c r="BL149" i="18" s="1"/>
  <c r="BL1303" i="1" s="1"/>
  <c r="AO114" i="18"/>
  <c r="AO149" i="18" s="1"/>
  <c r="AO1303" i="1" s="1"/>
  <c r="DN113" i="18"/>
  <c r="DN148" i="18" s="1"/>
  <c r="DN1302" i="1" s="1"/>
  <c r="CT113" i="18"/>
  <c r="CT148" i="18" s="1"/>
  <c r="CT1302" i="1" s="1"/>
  <c r="BW113" i="18"/>
  <c r="BW148" i="18" s="1"/>
  <c r="BW1302" i="1" s="1"/>
  <c r="BB113" i="18"/>
  <c r="BB148" i="18" s="1"/>
  <c r="BB1302" i="1" s="1"/>
  <c r="AH113" i="18"/>
  <c r="AH148" i="18" s="1"/>
  <c r="AH1302" i="1" s="1"/>
  <c r="DE112" i="18"/>
  <c r="DE147" i="18" s="1"/>
  <c r="DE1301" i="1" s="1"/>
  <c r="CJ112" i="18"/>
  <c r="CJ147" i="18" s="1"/>
  <c r="CJ1301" i="1" s="1"/>
  <c r="BP112" i="18"/>
  <c r="BP147" i="18" s="1"/>
  <c r="BP1301" i="1" s="1"/>
  <c r="AZ112" i="18"/>
  <c r="AZ147" i="18" s="1"/>
  <c r="AZ1301" i="1" s="1"/>
  <c r="AJ112" i="18"/>
  <c r="AJ147" i="18" s="1"/>
  <c r="AJ1301" i="1" s="1"/>
  <c r="DN111" i="18"/>
  <c r="DN146" i="18" s="1"/>
  <c r="DN1300" i="1" s="1"/>
  <c r="CX111" i="18"/>
  <c r="CX146" i="18" s="1"/>
  <c r="CX1300" i="1" s="1"/>
  <c r="CH111" i="18"/>
  <c r="CH146" i="18" s="1"/>
  <c r="CH1300" i="1" s="1"/>
  <c r="BR111" i="18"/>
  <c r="BR146" i="18" s="1"/>
  <c r="BR1300" i="1" s="1"/>
  <c r="BB111" i="18"/>
  <c r="BB146" i="18" s="1"/>
  <c r="BB1300" i="1" s="1"/>
  <c r="AL111" i="18"/>
  <c r="AL146" i="18" s="1"/>
  <c r="AL1300" i="1" s="1"/>
  <c r="DP110" i="18"/>
  <c r="DP145" i="18" s="1"/>
  <c r="DP1299" i="1" s="1"/>
  <c r="CZ110" i="18"/>
  <c r="CZ145" i="18" s="1"/>
  <c r="CZ1299" i="1" s="1"/>
  <c r="CJ110" i="18"/>
  <c r="CJ145" i="18" s="1"/>
  <c r="CJ1299" i="1" s="1"/>
  <c r="BT110" i="18"/>
  <c r="BT145" i="18" s="1"/>
  <c r="BT1299" i="1" s="1"/>
  <c r="BD110" i="18"/>
  <c r="BD145" i="18" s="1"/>
  <c r="BD1299" i="1" s="1"/>
  <c r="AN110" i="18"/>
  <c r="AN145" i="18" s="1"/>
  <c r="AN1299" i="1" s="1"/>
  <c r="DR109" i="18"/>
  <c r="DR144" i="18" s="1"/>
  <c r="DR1298" i="1" s="1"/>
  <c r="DB109" i="18"/>
  <c r="DB144" i="18" s="1"/>
  <c r="DB1298" i="1" s="1"/>
  <c r="CL109" i="18"/>
  <c r="CL144" i="18" s="1"/>
  <c r="CL1298" i="1" s="1"/>
  <c r="BV109" i="18"/>
  <c r="BV144" i="18" s="1"/>
  <c r="BV1298" i="1" s="1"/>
  <c r="BF109" i="18"/>
  <c r="BF144" i="18" s="1"/>
  <c r="BF1298" i="1" s="1"/>
  <c r="AP109" i="18"/>
  <c r="AP144" i="18" s="1"/>
  <c r="AP1298" i="1" s="1"/>
  <c r="DT108" i="18"/>
  <c r="DT143" i="18" s="1"/>
  <c r="DT1297" i="1" s="1"/>
  <c r="DD108" i="18"/>
  <c r="DD143" i="18" s="1"/>
  <c r="DD1297" i="1" s="1"/>
  <c r="CN108" i="18"/>
  <c r="CN143" i="18" s="1"/>
  <c r="CN1297" i="1" s="1"/>
  <c r="BX108" i="18"/>
  <c r="BX143" i="18" s="1"/>
  <c r="BX1297" i="1" s="1"/>
  <c r="BH108" i="18"/>
  <c r="BH143" i="18" s="1"/>
  <c r="BH1297" i="1" s="1"/>
  <c r="AR108" i="18"/>
  <c r="AR143" i="18" s="1"/>
  <c r="AR1297" i="1" s="1"/>
  <c r="AB108" i="18"/>
  <c r="AB143" i="18" s="1"/>
  <c r="AB1297" i="1" s="1"/>
  <c r="DF107" i="18"/>
  <c r="DF142" i="18" s="1"/>
  <c r="DF1296" i="1" s="1"/>
  <c r="CP107" i="18"/>
  <c r="CP142" i="18" s="1"/>
  <c r="CP1296" i="1" s="1"/>
  <c r="BZ107" i="18"/>
  <c r="BZ142" i="18" s="1"/>
  <c r="BZ1296" i="1" s="1"/>
  <c r="BJ107" i="18"/>
  <c r="BJ142" i="18" s="1"/>
  <c r="BJ1296" i="1" s="1"/>
  <c r="BB107" i="18"/>
  <c r="BB142" i="18" s="1"/>
  <c r="BB1296" i="1" s="1"/>
  <c r="AT107" i="18"/>
  <c r="AT142" i="18" s="1"/>
  <c r="AT1296" i="1" s="1"/>
  <c r="AL107" i="18"/>
  <c r="AL142" i="18" s="1"/>
  <c r="AL1296" i="1" s="1"/>
  <c r="AD107" i="18"/>
  <c r="AD142" i="18" s="1"/>
  <c r="AD1296" i="1" s="1"/>
  <c r="DP106" i="18"/>
  <c r="DP141" i="18" s="1"/>
  <c r="DP1295" i="1" s="1"/>
  <c r="DH106" i="18"/>
  <c r="DH141" i="18" s="1"/>
  <c r="DH1295" i="1" s="1"/>
  <c r="CZ106" i="18"/>
  <c r="CZ141" i="18" s="1"/>
  <c r="CZ1295" i="1" s="1"/>
  <c r="CR106" i="18"/>
  <c r="CR141" i="18" s="1"/>
  <c r="CR1295" i="1" s="1"/>
  <c r="CJ106" i="18"/>
  <c r="CJ141" i="18" s="1"/>
  <c r="CJ1295" i="1" s="1"/>
  <c r="CB106" i="18"/>
  <c r="CB141" i="18" s="1"/>
  <c r="CB1295" i="1" s="1"/>
  <c r="BT106" i="18"/>
  <c r="BT141" i="18" s="1"/>
  <c r="BT1295" i="1" s="1"/>
  <c r="BL106" i="18"/>
  <c r="BL141" i="18" s="1"/>
  <c r="BL1295" i="1" s="1"/>
  <c r="BD106" i="18"/>
  <c r="BD141" i="18" s="1"/>
  <c r="BD1295" i="1" s="1"/>
  <c r="AV106" i="18"/>
  <c r="AV141" i="18" s="1"/>
  <c r="AV1295" i="1" s="1"/>
  <c r="AN106" i="18"/>
  <c r="AN141" i="18" s="1"/>
  <c r="AN1295" i="1" s="1"/>
  <c r="AF106" i="18"/>
  <c r="AF141" i="18" s="1"/>
  <c r="AF1295" i="1" s="1"/>
  <c r="DR105" i="18"/>
  <c r="DR140" i="18" s="1"/>
  <c r="DR1294" i="1" s="1"/>
  <c r="DJ105" i="18"/>
  <c r="DJ140" i="18" s="1"/>
  <c r="DJ1294" i="1" s="1"/>
  <c r="DB105" i="18"/>
  <c r="DB140" i="18" s="1"/>
  <c r="DB1294" i="1" s="1"/>
  <c r="CT105" i="18"/>
  <c r="CT140" i="18" s="1"/>
  <c r="CT1294" i="1" s="1"/>
  <c r="CL105" i="18"/>
  <c r="CL140" i="18" s="1"/>
  <c r="CL1294" i="1" s="1"/>
  <c r="CD105" i="18"/>
  <c r="CD140" i="18" s="1"/>
  <c r="CD1294" i="1" s="1"/>
  <c r="BV105" i="18"/>
  <c r="BV140" i="18" s="1"/>
  <c r="BV1294" i="1" s="1"/>
  <c r="BN105" i="18"/>
  <c r="BN140" i="18" s="1"/>
  <c r="BN1294" i="1" s="1"/>
  <c r="BF105" i="18"/>
  <c r="BF140" i="18" s="1"/>
  <c r="BF1294" i="1" s="1"/>
  <c r="AX105" i="18"/>
  <c r="AX140" i="18" s="1"/>
  <c r="AX1294" i="1" s="1"/>
  <c r="AP105" i="18"/>
  <c r="AP140" i="18" s="1"/>
  <c r="AP1294" i="1" s="1"/>
  <c r="AH105" i="18"/>
  <c r="AH140" i="18" s="1"/>
  <c r="AH1294" i="1" s="1"/>
  <c r="DT104" i="18"/>
  <c r="DT139" i="18" s="1"/>
  <c r="DT1293" i="1" s="1"/>
  <c r="DL104" i="18"/>
  <c r="DL139" i="18" s="1"/>
  <c r="DL1293" i="1" s="1"/>
  <c r="DD104" i="18"/>
  <c r="DD139" i="18" s="1"/>
  <c r="DD1293" i="1" s="1"/>
  <c r="CV104" i="18"/>
  <c r="CV139" i="18" s="1"/>
  <c r="CV1293" i="1" s="1"/>
  <c r="CN104" i="18"/>
  <c r="CN139" i="18" s="1"/>
  <c r="CN1293" i="1" s="1"/>
  <c r="CF104" i="18"/>
  <c r="CF139" i="18" s="1"/>
  <c r="CF1293" i="1" s="1"/>
  <c r="BX104" i="18"/>
  <c r="BX139" i="18" s="1"/>
  <c r="BX1293" i="1" s="1"/>
  <c r="BP104" i="18"/>
  <c r="BP139" i="18" s="1"/>
  <c r="BP1293" i="1" s="1"/>
  <c r="BH104" i="18"/>
  <c r="BH139" i="18" s="1"/>
  <c r="BH1293" i="1" s="1"/>
  <c r="AZ104" i="18"/>
  <c r="AZ139" i="18" s="1"/>
  <c r="AZ1293" i="1" s="1"/>
  <c r="AR104" i="18"/>
  <c r="AR139" i="18" s="1"/>
  <c r="AR1293" i="1" s="1"/>
  <c r="AJ104" i="18"/>
  <c r="AJ139" i="18" s="1"/>
  <c r="AJ1293" i="1" s="1"/>
  <c r="AB104" i="18"/>
  <c r="AB139" i="18" s="1"/>
  <c r="AB1293" i="1" s="1"/>
  <c r="DN103" i="18"/>
  <c r="DN138" i="18" s="1"/>
  <c r="DN1292" i="1" s="1"/>
  <c r="DF103" i="18"/>
  <c r="DF138" i="18" s="1"/>
  <c r="DF1292" i="1" s="1"/>
  <c r="CX103" i="18"/>
  <c r="CX138" i="18" s="1"/>
  <c r="CX1292" i="1" s="1"/>
  <c r="CP103" i="18"/>
  <c r="CP138" i="18" s="1"/>
  <c r="CP1292" i="1" s="1"/>
  <c r="CH103" i="18"/>
  <c r="CH138" i="18" s="1"/>
  <c r="CH1292" i="1" s="1"/>
  <c r="BZ103" i="18"/>
  <c r="BZ138" i="18" s="1"/>
  <c r="BZ1292" i="1" s="1"/>
  <c r="BR103" i="18"/>
  <c r="BR138" i="18" s="1"/>
  <c r="BR1292" i="1" s="1"/>
  <c r="BJ103" i="18"/>
  <c r="BJ138" i="18" s="1"/>
  <c r="BJ1292" i="1" s="1"/>
  <c r="BB103" i="18"/>
  <c r="BB138" i="18" s="1"/>
  <c r="BB1292" i="1" s="1"/>
  <c r="AT103" i="18"/>
  <c r="AT138" i="18" s="1"/>
  <c r="AT1292" i="1" s="1"/>
  <c r="AL103" i="18"/>
  <c r="AL138" i="18" s="1"/>
  <c r="AL1292" i="1" s="1"/>
  <c r="AD103" i="18"/>
  <c r="AD138" i="18" s="1"/>
  <c r="AD1292" i="1" s="1"/>
  <c r="DP102" i="18"/>
  <c r="DP137" i="18" s="1"/>
  <c r="DP1291" i="1" s="1"/>
  <c r="DH102" i="18"/>
  <c r="DH137" i="18" s="1"/>
  <c r="DH1291" i="1" s="1"/>
  <c r="CZ102" i="18"/>
  <c r="CZ137" i="18" s="1"/>
  <c r="CZ1291" i="1" s="1"/>
  <c r="CR102" i="18"/>
  <c r="CR137" i="18" s="1"/>
  <c r="CR1291" i="1" s="1"/>
  <c r="CJ102" i="18"/>
  <c r="CJ137" i="18" s="1"/>
  <c r="CJ1291" i="1" s="1"/>
  <c r="CB102" i="18"/>
  <c r="CB137" i="18" s="1"/>
  <c r="CB1291" i="1" s="1"/>
  <c r="BT102" i="18"/>
  <c r="BT137" i="18" s="1"/>
  <c r="BT1291" i="1" s="1"/>
  <c r="BL102" i="18"/>
  <c r="BL137" i="18" s="1"/>
  <c r="BL1291" i="1" s="1"/>
  <c r="BD102" i="18"/>
  <c r="BD137" i="18" s="1"/>
  <c r="BD1291" i="1" s="1"/>
  <c r="CC114" i="18"/>
  <c r="CC149" i="18" s="1"/>
  <c r="CC1303" i="1" s="1"/>
  <c r="DS113" i="18"/>
  <c r="DS148" i="18" s="1"/>
  <c r="DS1302" i="1" s="1"/>
  <c r="BR113" i="18"/>
  <c r="BR148" i="18" s="1"/>
  <c r="BR1302" i="1" s="1"/>
  <c r="DD112" i="18"/>
  <c r="DD147" i="18" s="1"/>
  <c r="DD1301" i="1" s="1"/>
  <c r="BB112" i="18"/>
  <c r="BB147" i="18" s="1"/>
  <c r="BB1301" i="1" s="1"/>
  <c r="DH111" i="18"/>
  <c r="DH146" i="18" s="1"/>
  <c r="DH1300" i="1" s="1"/>
  <c r="BN111" i="18"/>
  <c r="BN146" i="18" s="1"/>
  <c r="BN1300" i="1" s="1"/>
  <c r="DR110" i="18"/>
  <c r="DR145" i="18" s="1"/>
  <c r="DR1299" i="1" s="1"/>
  <c r="CD110" i="18"/>
  <c r="CD145" i="18" s="1"/>
  <c r="CD1299" i="1" s="1"/>
  <c r="AJ110" i="18"/>
  <c r="AJ145" i="18" s="1"/>
  <c r="AJ1299" i="1" s="1"/>
  <c r="CN109" i="18"/>
  <c r="CN144" i="18" s="1"/>
  <c r="CN1298" i="1" s="1"/>
  <c r="AZ109" i="18"/>
  <c r="AZ144" i="18" s="1"/>
  <c r="AZ1298" i="1" s="1"/>
  <c r="CZ108" i="18"/>
  <c r="CZ143" i="18" s="1"/>
  <c r="CZ1297" i="1" s="1"/>
  <c r="BJ108" i="18"/>
  <c r="BJ143" i="18" s="1"/>
  <c r="BJ1297" i="1" s="1"/>
  <c r="DP107" i="18"/>
  <c r="DP142" i="18" s="1"/>
  <c r="DP1296" i="1" s="1"/>
  <c r="BV107" i="18"/>
  <c r="BV142" i="18" s="1"/>
  <c r="BV1296" i="1" s="1"/>
  <c r="AV107" i="18"/>
  <c r="AV142" i="18" s="1"/>
  <c r="AV1296" i="1" s="1"/>
  <c r="AB107" i="18"/>
  <c r="AB142" i="18" s="1"/>
  <c r="AB1296" i="1" s="1"/>
  <c r="CY106" i="18"/>
  <c r="CY141" i="18" s="1"/>
  <c r="CY1295" i="1" s="1"/>
  <c r="CD106" i="18"/>
  <c r="CD141" i="18" s="1"/>
  <c r="CD1295" i="1" s="1"/>
  <c r="BJ106" i="18"/>
  <c r="BJ141" i="18" s="1"/>
  <c r="BJ1295" i="1" s="1"/>
  <c r="AM106" i="18"/>
  <c r="AM141" i="18" s="1"/>
  <c r="AM1295" i="1" s="1"/>
  <c r="DL105" i="18"/>
  <c r="DL140" i="18" s="1"/>
  <c r="DL1294" i="1" s="1"/>
  <c r="CR105" i="18"/>
  <c r="CR140" i="18" s="1"/>
  <c r="CR1294" i="1" s="1"/>
  <c r="BU105" i="18"/>
  <c r="BU140" i="18" s="1"/>
  <c r="BU1294" i="1" s="1"/>
  <c r="AZ105" i="18"/>
  <c r="AZ140" i="18" s="1"/>
  <c r="AZ1294" i="1" s="1"/>
  <c r="AF105" i="18"/>
  <c r="AF140" i="18" s="1"/>
  <c r="AF1294" i="1" s="1"/>
  <c r="DC104" i="18"/>
  <c r="DC139" i="18" s="1"/>
  <c r="DC1293" i="1" s="1"/>
  <c r="CH104" i="18"/>
  <c r="CH139" i="18" s="1"/>
  <c r="CH1293" i="1" s="1"/>
  <c r="BN104" i="18"/>
  <c r="BN139" i="18" s="1"/>
  <c r="BN1293" i="1" s="1"/>
  <c r="AQ104" i="18"/>
  <c r="AQ139" i="18" s="1"/>
  <c r="AQ1293" i="1" s="1"/>
  <c r="DP103" i="18"/>
  <c r="DP138" i="18" s="1"/>
  <c r="DP1292" i="1" s="1"/>
  <c r="CV103" i="18"/>
  <c r="CV138" i="18" s="1"/>
  <c r="CV1292" i="1" s="1"/>
  <c r="BY103" i="18"/>
  <c r="BY138" i="18" s="1"/>
  <c r="BY1292" i="1" s="1"/>
  <c r="BD103" i="18"/>
  <c r="BD138" i="18" s="1"/>
  <c r="BD1292" i="1" s="1"/>
  <c r="AJ103" i="18"/>
  <c r="AJ138" i="18" s="1"/>
  <c r="AJ1292" i="1" s="1"/>
  <c r="DG102" i="18"/>
  <c r="DG137" i="18" s="1"/>
  <c r="DG1291" i="1" s="1"/>
  <c r="CL102" i="18"/>
  <c r="CL137" i="18" s="1"/>
  <c r="CL1291" i="1" s="1"/>
  <c r="BR102" i="18"/>
  <c r="BR137" i="18" s="1"/>
  <c r="BR1291" i="1" s="1"/>
  <c r="AV102" i="18"/>
  <c r="AV137" i="18" s="1"/>
  <c r="AV1291" i="1" s="1"/>
  <c r="AF102" i="18"/>
  <c r="AF137" i="18" s="1"/>
  <c r="AF1291" i="1" s="1"/>
  <c r="DJ101" i="18"/>
  <c r="DJ136" i="18" s="1"/>
  <c r="DJ1290" i="1" s="1"/>
  <c r="CT101" i="18"/>
  <c r="CT136" i="18" s="1"/>
  <c r="CT1290" i="1" s="1"/>
  <c r="CD101" i="18"/>
  <c r="CD136" i="18" s="1"/>
  <c r="CD1290" i="1" s="1"/>
  <c r="BN101" i="18"/>
  <c r="BN136" i="18" s="1"/>
  <c r="BN1290" i="1" s="1"/>
  <c r="AX101" i="18"/>
  <c r="AX136" i="18" s="1"/>
  <c r="AX1290" i="1" s="1"/>
  <c r="AH101" i="18"/>
  <c r="AH136" i="18" s="1"/>
  <c r="AH1290" i="1" s="1"/>
  <c r="DL100" i="18"/>
  <c r="DL135" i="18" s="1"/>
  <c r="DL1289" i="1" s="1"/>
  <c r="CV100" i="18"/>
  <c r="CV135" i="18" s="1"/>
  <c r="CV1289" i="1" s="1"/>
  <c r="CF100" i="18"/>
  <c r="CF135" i="18" s="1"/>
  <c r="CF1289" i="1" s="1"/>
  <c r="BP100" i="18"/>
  <c r="BP135" i="18" s="1"/>
  <c r="BP1289" i="1" s="1"/>
  <c r="AZ100" i="18"/>
  <c r="AZ135" i="18" s="1"/>
  <c r="AZ1289" i="1" s="1"/>
  <c r="AJ100" i="18"/>
  <c r="AJ135" i="18" s="1"/>
  <c r="AJ1289" i="1" s="1"/>
  <c r="DN99" i="18"/>
  <c r="DN134" i="18" s="1"/>
  <c r="DN1288" i="1" s="1"/>
  <c r="CX99" i="18"/>
  <c r="CX134" i="18" s="1"/>
  <c r="CX1288" i="1" s="1"/>
  <c r="CH99" i="18"/>
  <c r="CH134" i="18" s="1"/>
  <c r="CH1288" i="1" s="1"/>
  <c r="BR99" i="18"/>
  <c r="BR134" i="18" s="1"/>
  <c r="BR1288" i="1" s="1"/>
  <c r="BB99" i="18"/>
  <c r="BB134" i="18" s="1"/>
  <c r="BB1288" i="1" s="1"/>
  <c r="AR99" i="18"/>
  <c r="AR134" i="18" s="1"/>
  <c r="AR1288" i="1" s="1"/>
  <c r="AH99" i="18"/>
  <c r="AH134" i="18" s="1"/>
  <c r="AH1288" i="1" s="1"/>
  <c r="DT98" i="18"/>
  <c r="DT133" i="18" s="1"/>
  <c r="DT1287" i="1" s="1"/>
  <c r="DL98" i="18"/>
  <c r="DL133" i="18" s="1"/>
  <c r="DL1287" i="1" s="1"/>
  <c r="DD98" i="18"/>
  <c r="DD133" i="18" s="1"/>
  <c r="DD1287" i="1" s="1"/>
  <c r="CV98" i="18"/>
  <c r="CV133" i="18" s="1"/>
  <c r="CV1287" i="1" s="1"/>
  <c r="CN98" i="18"/>
  <c r="CN133" i="18" s="1"/>
  <c r="CN1287" i="1" s="1"/>
  <c r="CF98" i="18"/>
  <c r="CF133" i="18" s="1"/>
  <c r="CF1287" i="1" s="1"/>
  <c r="BX98" i="18"/>
  <c r="BX133" i="18" s="1"/>
  <c r="BX1287" i="1" s="1"/>
  <c r="BP98" i="18"/>
  <c r="BP133" i="18" s="1"/>
  <c r="BP1287" i="1" s="1"/>
  <c r="BH98" i="18"/>
  <c r="BH133" i="18" s="1"/>
  <c r="BH1287" i="1" s="1"/>
  <c r="AZ98" i="18"/>
  <c r="AZ133" i="18" s="1"/>
  <c r="AZ1287" i="1" s="1"/>
  <c r="AR98" i="18"/>
  <c r="AR133" i="18" s="1"/>
  <c r="AR1287" i="1" s="1"/>
  <c r="AJ98" i="18"/>
  <c r="AJ133" i="18" s="1"/>
  <c r="AJ1287" i="1" s="1"/>
  <c r="AB98" i="18"/>
  <c r="AB133" i="18" s="1"/>
  <c r="AB1287" i="1" s="1"/>
  <c r="DN97" i="18"/>
  <c r="DN132" i="18" s="1"/>
  <c r="DN1286" i="1" s="1"/>
  <c r="DF97" i="18"/>
  <c r="DF132" i="18" s="1"/>
  <c r="DF1286" i="1" s="1"/>
  <c r="CX97" i="18"/>
  <c r="CX132" i="18" s="1"/>
  <c r="CX1286" i="1" s="1"/>
  <c r="CP97" i="18"/>
  <c r="CP132" i="18" s="1"/>
  <c r="CP1286" i="1" s="1"/>
  <c r="CH97" i="18"/>
  <c r="CH132" i="18" s="1"/>
  <c r="CH1286" i="1" s="1"/>
  <c r="BZ97" i="18"/>
  <c r="BZ132" i="18" s="1"/>
  <c r="BZ1286" i="1" s="1"/>
  <c r="BR97" i="18"/>
  <c r="BR132" i="18" s="1"/>
  <c r="BR1286" i="1" s="1"/>
  <c r="BJ97" i="18"/>
  <c r="BJ132" i="18" s="1"/>
  <c r="BJ1286" i="1" s="1"/>
  <c r="BB97" i="18"/>
  <c r="BB132" i="18" s="1"/>
  <c r="BB1286" i="1" s="1"/>
  <c r="AT97" i="18"/>
  <c r="AT132" i="18" s="1"/>
  <c r="AT1286" i="1" s="1"/>
  <c r="AL97" i="18"/>
  <c r="AL132" i="18" s="1"/>
  <c r="AL1286" i="1" s="1"/>
  <c r="AD97" i="18"/>
  <c r="AD132" i="18" s="1"/>
  <c r="AD1286" i="1" s="1"/>
  <c r="DP96" i="18"/>
  <c r="DP131" i="18" s="1"/>
  <c r="DP1285" i="1" s="1"/>
  <c r="DH96" i="18"/>
  <c r="DH131" i="18" s="1"/>
  <c r="DH1285" i="1" s="1"/>
  <c r="CZ96" i="18"/>
  <c r="CZ131" i="18" s="1"/>
  <c r="CZ1285" i="1" s="1"/>
  <c r="CR96" i="18"/>
  <c r="CR131" i="18" s="1"/>
  <c r="CR1285" i="1" s="1"/>
  <c r="CJ96" i="18"/>
  <c r="CJ131" i="18" s="1"/>
  <c r="CJ1285" i="1" s="1"/>
  <c r="CB96" i="18"/>
  <c r="CB131" i="18" s="1"/>
  <c r="CB1285" i="1" s="1"/>
  <c r="BT96" i="18"/>
  <c r="BT131" i="18" s="1"/>
  <c r="BT1285" i="1" s="1"/>
  <c r="BL96" i="18"/>
  <c r="BL131" i="18" s="1"/>
  <c r="BL1285" i="1" s="1"/>
  <c r="BD96" i="18"/>
  <c r="BD131" i="18" s="1"/>
  <c r="BD1285" i="1" s="1"/>
  <c r="AV96" i="18"/>
  <c r="AV131" i="18" s="1"/>
  <c r="AV1285" i="1" s="1"/>
  <c r="AN96" i="18"/>
  <c r="AN131" i="18" s="1"/>
  <c r="AN1285" i="1" s="1"/>
  <c r="AF96" i="18"/>
  <c r="AF131" i="18" s="1"/>
  <c r="AF1285" i="1" s="1"/>
  <c r="DR95" i="18"/>
  <c r="DR130" i="18" s="1"/>
  <c r="DR1284" i="1" s="1"/>
  <c r="DJ95" i="18"/>
  <c r="DJ130" i="18" s="1"/>
  <c r="DJ1284" i="1" s="1"/>
  <c r="DB95" i="18"/>
  <c r="DB130" i="18" s="1"/>
  <c r="DB1284" i="1" s="1"/>
  <c r="CT95" i="18"/>
  <c r="CT130" i="18" s="1"/>
  <c r="CT1284" i="1" s="1"/>
  <c r="CL95" i="18"/>
  <c r="CL130" i="18" s="1"/>
  <c r="CL1284" i="1" s="1"/>
  <c r="CD95" i="18"/>
  <c r="CD130" i="18" s="1"/>
  <c r="CD1284" i="1" s="1"/>
  <c r="BV95" i="18"/>
  <c r="BV130" i="18" s="1"/>
  <c r="BV1284" i="1" s="1"/>
  <c r="BN95" i="18"/>
  <c r="BN130" i="18" s="1"/>
  <c r="BN1284" i="1" s="1"/>
  <c r="BF95" i="18"/>
  <c r="BF130" i="18" s="1"/>
  <c r="BF1284" i="1" s="1"/>
  <c r="AX95" i="18"/>
  <c r="AX130" i="18" s="1"/>
  <c r="AX1284" i="1" s="1"/>
  <c r="AP95" i="18"/>
  <c r="AP130" i="18" s="1"/>
  <c r="AP1284" i="1" s="1"/>
  <c r="AH95" i="18"/>
  <c r="AH130" i="18" s="1"/>
  <c r="AH1284" i="1" s="1"/>
  <c r="DT94" i="18"/>
  <c r="DT129" i="18" s="1"/>
  <c r="DT1283" i="1" s="1"/>
  <c r="DL94" i="18"/>
  <c r="DL129" i="18" s="1"/>
  <c r="DL1283" i="1" s="1"/>
  <c r="DD94" i="18"/>
  <c r="DD129" i="18" s="1"/>
  <c r="DD1283" i="1" s="1"/>
  <c r="CV94" i="18"/>
  <c r="CV129" i="18" s="1"/>
  <c r="CV1283" i="1" s="1"/>
  <c r="CN94" i="18"/>
  <c r="CN129" i="18" s="1"/>
  <c r="CN1283" i="1" s="1"/>
  <c r="CF94" i="18"/>
  <c r="CF129" i="18" s="1"/>
  <c r="CF1283" i="1" s="1"/>
  <c r="BX94" i="18"/>
  <c r="BX129" i="18" s="1"/>
  <c r="BX1283" i="1" s="1"/>
  <c r="BP94" i="18"/>
  <c r="BP129" i="18" s="1"/>
  <c r="BP1283" i="1" s="1"/>
  <c r="BH94" i="18"/>
  <c r="BH129" i="18" s="1"/>
  <c r="BH1283" i="1" s="1"/>
  <c r="AZ94" i="18"/>
  <c r="AZ129" i="18" s="1"/>
  <c r="AZ1283" i="1" s="1"/>
  <c r="AR94" i="18"/>
  <c r="AR129" i="18" s="1"/>
  <c r="AR1283" i="1" s="1"/>
  <c r="AJ94" i="18"/>
  <c r="AJ129" i="18" s="1"/>
  <c r="AJ1283" i="1" s="1"/>
  <c r="AB94" i="18"/>
  <c r="AB129" i="18" s="1"/>
  <c r="AB1283" i="1" s="1"/>
  <c r="DN93" i="18"/>
  <c r="DN128" i="18" s="1"/>
  <c r="DN1282" i="1" s="1"/>
  <c r="DF93" i="18"/>
  <c r="DF128" i="18" s="1"/>
  <c r="DF1282" i="1" s="1"/>
  <c r="CX93" i="18"/>
  <c r="CX128" i="18" s="1"/>
  <c r="CX1282" i="1" s="1"/>
  <c r="CP93" i="18"/>
  <c r="CP128" i="18" s="1"/>
  <c r="CP1282" i="1" s="1"/>
  <c r="CH93" i="18"/>
  <c r="CH128" i="18" s="1"/>
  <c r="CH1282" i="1" s="1"/>
  <c r="BZ93" i="18"/>
  <c r="BZ128" i="18" s="1"/>
  <c r="BZ1282" i="1" s="1"/>
  <c r="BR93" i="18"/>
  <c r="BR128" i="18" s="1"/>
  <c r="BR1282" i="1" s="1"/>
  <c r="BJ93" i="18"/>
  <c r="BJ128" i="18" s="1"/>
  <c r="BJ1282" i="1" s="1"/>
  <c r="BB93" i="18"/>
  <c r="BB128" i="18" s="1"/>
  <c r="BB1282" i="1" s="1"/>
  <c r="AT93" i="18"/>
  <c r="AT128" i="18" s="1"/>
  <c r="AT1282" i="1" s="1"/>
  <c r="AL93" i="18"/>
  <c r="AL128" i="18" s="1"/>
  <c r="AL1282" i="1" s="1"/>
  <c r="AD93" i="18"/>
  <c r="AD128" i="18" s="1"/>
  <c r="AD1282" i="1" s="1"/>
  <c r="DP92" i="18"/>
  <c r="DP127" i="18" s="1"/>
  <c r="DP1281" i="1" s="1"/>
  <c r="DH92" i="18"/>
  <c r="DH127" i="18" s="1"/>
  <c r="DH1281" i="1" s="1"/>
  <c r="CZ92" i="18"/>
  <c r="CZ127" i="18" s="1"/>
  <c r="CZ1281" i="1" s="1"/>
  <c r="CR92" i="18"/>
  <c r="CR127" i="18" s="1"/>
  <c r="CR1281" i="1" s="1"/>
  <c r="CJ92" i="18"/>
  <c r="CJ127" i="18" s="1"/>
  <c r="CJ1281" i="1" s="1"/>
  <c r="CB92" i="18"/>
  <c r="CB127" i="18" s="1"/>
  <c r="CB1281" i="1" s="1"/>
  <c r="BT92" i="18"/>
  <c r="BT127" i="18" s="1"/>
  <c r="BT1281" i="1" s="1"/>
  <c r="BL92" i="18"/>
  <c r="BL127" i="18" s="1"/>
  <c r="BL1281" i="1" s="1"/>
  <c r="BD92" i="18"/>
  <c r="BD127" i="18" s="1"/>
  <c r="BD1281" i="1" s="1"/>
  <c r="AV92" i="18"/>
  <c r="AV127" i="18" s="1"/>
  <c r="AV1281" i="1" s="1"/>
  <c r="AN92" i="18"/>
  <c r="AN127" i="18" s="1"/>
  <c r="AN1281" i="1" s="1"/>
  <c r="AF92" i="18"/>
  <c r="AF127" i="18" s="1"/>
  <c r="AF1281" i="1" s="1"/>
  <c r="DR91" i="18"/>
  <c r="DR126" i="18" s="1"/>
  <c r="DR1280" i="1" s="1"/>
  <c r="DJ91" i="18"/>
  <c r="DJ126" i="18" s="1"/>
  <c r="DJ1280" i="1" s="1"/>
  <c r="DB91" i="18"/>
  <c r="DB126" i="18" s="1"/>
  <c r="DB1280" i="1" s="1"/>
  <c r="CT91" i="18"/>
  <c r="CT126" i="18" s="1"/>
  <c r="CT1280" i="1" s="1"/>
  <c r="CL91" i="18"/>
  <c r="CL126" i="18" s="1"/>
  <c r="CL1280" i="1" s="1"/>
  <c r="CD91" i="18"/>
  <c r="CD126" i="18" s="1"/>
  <c r="CD1280" i="1" s="1"/>
  <c r="BV91" i="18"/>
  <c r="BV126" i="18" s="1"/>
  <c r="BV1280" i="1" s="1"/>
  <c r="BN91" i="18"/>
  <c r="BN126" i="18" s="1"/>
  <c r="BN1280" i="1" s="1"/>
  <c r="BF91" i="18"/>
  <c r="BF126" i="18" s="1"/>
  <c r="BF1280" i="1" s="1"/>
  <c r="AX91" i="18"/>
  <c r="AX126" i="18" s="1"/>
  <c r="AX1280" i="1" s="1"/>
  <c r="AP91" i="18"/>
  <c r="AP126" i="18" s="1"/>
  <c r="AP1280" i="1" s="1"/>
  <c r="AH91" i="18"/>
  <c r="AH126" i="18" s="1"/>
  <c r="AH1280" i="1" s="1"/>
  <c r="DT90" i="18"/>
  <c r="DT125" i="18" s="1"/>
  <c r="DT1279" i="1" s="1"/>
  <c r="DT114" i="18"/>
  <c r="DT149" i="18" s="1"/>
  <c r="DT1303" i="1" s="1"/>
  <c r="BP114" i="18"/>
  <c r="BP149" i="18" s="1"/>
  <c r="BP1303" i="1" s="1"/>
  <c r="DJ113" i="18"/>
  <c r="DJ148" i="18" s="1"/>
  <c r="DJ1302" i="1" s="1"/>
  <c r="AY113" i="18"/>
  <c r="AY148" i="18" s="1"/>
  <c r="AY1302" i="1" s="1"/>
  <c r="CO112" i="18"/>
  <c r="CO147" i="18" s="1"/>
  <c r="CO1301" i="1" s="1"/>
  <c r="AT112" i="18"/>
  <c r="AT147" i="18" s="1"/>
  <c r="AT1301" i="1" s="1"/>
  <c r="CT111" i="18"/>
  <c r="CT146" i="18" s="1"/>
  <c r="CT1300" i="1" s="1"/>
  <c r="BD111" i="18"/>
  <c r="BD146" i="18" s="1"/>
  <c r="BD1300" i="1" s="1"/>
  <c r="DJ110" i="18"/>
  <c r="DJ145" i="18" s="1"/>
  <c r="DJ1299" i="1" s="1"/>
  <c r="BP110" i="18"/>
  <c r="BP145" i="18" s="1"/>
  <c r="BP1299" i="1" s="1"/>
  <c r="DT109" i="18"/>
  <c r="DT144" i="18" s="1"/>
  <c r="DT1298" i="1" s="1"/>
  <c r="CF109" i="18"/>
  <c r="CF144" i="18" s="1"/>
  <c r="CF1298" i="1" s="1"/>
  <c r="AL109" i="18"/>
  <c r="AL144" i="18" s="1"/>
  <c r="AL1298" i="1" s="1"/>
  <c r="CP108" i="18"/>
  <c r="CP143" i="18" s="1"/>
  <c r="CP1297" i="1" s="1"/>
  <c r="BB108" i="18"/>
  <c r="BB143" i="18" s="1"/>
  <c r="BB1297" i="1" s="1"/>
  <c r="DB107" i="18"/>
  <c r="DB142" i="18" s="1"/>
  <c r="DB1296" i="1" s="1"/>
  <c r="BL107" i="18"/>
  <c r="BL142" i="18" s="1"/>
  <c r="BL1296" i="1" s="1"/>
  <c r="AR107" i="18"/>
  <c r="AR142" i="18" s="1"/>
  <c r="AR1296" i="1" s="1"/>
  <c r="DO106" i="18"/>
  <c r="DO141" i="18" s="1"/>
  <c r="DO1295" i="1" s="1"/>
  <c r="CT106" i="18"/>
  <c r="CT141" i="18" s="1"/>
  <c r="CT1295" i="1" s="1"/>
  <c r="BZ106" i="18"/>
  <c r="BZ141" i="18" s="1"/>
  <c r="BZ1295" i="1" s="1"/>
  <c r="BC106" i="18"/>
  <c r="BC141" i="18" s="1"/>
  <c r="BC1295" i="1" s="1"/>
  <c r="AH106" i="18"/>
  <c r="AH141" i="18" s="1"/>
  <c r="AH1295" i="1" s="1"/>
  <c r="DH105" i="18"/>
  <c r="DH140" i="18" s="1"/>
  <c r="DH1294" i="1" s="1"/>
  <c r="CK105" i="18"/>
  <c r="CK140" i="18" s="1"/>
  <c r="CK1294" i="1" s="1"/>
  <c r="BP105" i="18"/>
  <c r="BP140" i="18" s="1"/>
  <c r="BP1294" i="1" s="1"/>
  <c r="AV105" i="18"/>
  <c r="AV140" i="18" s="1"/>
  <c r="AV1294" i="1" s="1"/>
  <c r="DS104" i="18"/>
  <c r="DS139" i="18" s="1"/>
  <c r="DS1293" i="1" s="1"/>
  <c r="CX104" i="18"/>
  <c r="CX139" i="18" s="1"/>
  <c r="CX1293" i="1" s="1"/>
  <c r="CD104" i="18"/>
  <c r="CD139" i="18" s="1"/>
  <c r="CD1293" i="1" s="1"/>
  <c r="BG104" i="18"/>
  <c r="BG139" i="18" s="1"/>
  <c r="BG1293" i="1" s="1"/>
  <c r="AL104" i="18"/>
  <c r="AL139" i="18" s="1"/>
  <c r="AL1293" i="1" s="1"/>
  <c r="DL103" i="18"/>
  <c r="DL138" i="18" s="1"/>
  <c r="DL1292" i="1" s="1"/>
  <c r="CO103" i="18"/>
  <c r="CO138" i="18" s="1"/>
  <c r="CO1292" i="1" s="1"/>
  <c r="BT103" i="18"/>
  <c r="BT138" i="18" s="1"/>
  <c r="BT1292" i="1" s="1"/>
  <c r="AZ103" i="18"/>
  <c r="AZ138" i="18" s="1"/>
  <c r="AZ1292" i="1" s="1"/>
  <c r="AC103" i="18"/>
  <c r="DB102" i="18"/>
  <c r="DB137" i="18" s="1"/>
  <c r="DB1291" i="1" s="1"/>
  <c r="CH102" i="18"/>
  <c r="CH137" i="18" s="1"/>
  <c r="CH1291" i="1" s="1"/>
  <c r="BK102" i="18"/>
  <c r="BK137" i="18" s="1"/>
  <c r="BK1291" i="1" s="1"/>
  <c r="AT102" i="18"/>
  <c r="AT137" i="18" s="1"/>
  <c r="AT1291" i="1" s="1"/>
  <c r="AD102" i="18"/>
  <c r="AD137" i="18" s="1"/>
  <c r="AD1291" i="1" s="1"/>
  <c r="DH101" i="18"/>
  <c r="DH136" i="18" s="1"/>
  <c r="DH1290" i="1" s="1"/>
  <c r="CR101" i="18"/>
  <c r="CR136" i="18" s="1"/>
  <c r="CR1290" i="1" s="1"/>
  <c r="CB101" i="18"/>
  <c r="CB136" i="18" s="1"/>
  <c r="CB1290" i="1" s="1"/>
  <c r="BL101" i="18"/>
  <c r="BL136" i="18" s="1"/>
  <c r="BL1290" i="1" s="1"/>
  <c r="AV101" i="18"/>
  <c r="AV136" i="18" s="1"/>
  <c r="AV1290" i="1" s="1"/>
  <c r="AF101" i="18"/>
  <c r="AF136" i="18" s="1"/>
  <c r="AF1290" i="1" s="1"/>
  <c r="DJ100" i="18"/>
  <c r="DJ135" i="18" s="1"/>
  <c r="DJ1289" i="1" s="1"/>
  <c r="CT100" i="18"/>
  <c r="CT135" i="18" s="1"/>
  <c r="CT1289" i="1" s="1"/>
  <c r="CD100" i="18"/>
  <c r="CD135" i="18" s="1"/>
  <c r="CD1289" i="1" s="1"/>
  <c r="BN100" i="18"/>
  <c r="BN135" i="18" s="1"/>
  <c r="BN1289" i="1" s="1"/>
  <c r="AX100" i="18"/>
  <c r="AX135" i="18" s="1"/>
  <c r="AX1289" i="1" s="1"/>
  <c r="AH100" i="18"/>
  <c r="AH135" i="18" s="1"/>
  <c r="AH1289" i="1" s="1"/>
  <c r="DL99" i="18"/>
  <c r="DL134" i="18" s="1"/>
  <c r="DL1288" i="1" s="1"/>
  <c r="CV99" i="18"/>
  <c r="CV134" i="18" s="1"/>
  <c r="CV1288" i="1" s="1"/>
  <c r="CF99" i="18"/>
  <c r="CF134" i="18" s="1"/>
  <c r="CF1288" i="1" s="1"/>
  <c r="BP99" i="18"/>
  <c r="BP134" i="18" s="1"/>
  <c r="BP1288" i="1" s="1"/>
  <c r="AZ99" i="18"/>
  <c r="AZ134" i="18" s="1"/>
  <c r="AZ1288" i="1" s="1"/>
  <c r="AO99" i="18"/>
  <c r="AO134" i="18" s="1"/>
  <c r="AO1288" i="1" s="1"/>
  <c r="AF99" i="18"/>
  <c r="AF134" i="18" s="1"/>
  <c r="AF1288" i="1" s="1"/>
  <c r="DR98" i="18"/>
  <c r="DR133" i="18" s="1"/>
  <c r="DR1287" i="1" s="1"/>
  <c r="DJ98" i="18"/>
  <c r="DJ133" i="18" s="1"/>
  <c r="DJ1287" i="1" s="1"/>
  <c r="DB98" i="18"/>
  <c r="DB133" i="18" s="1"/>
  <c r="DB1287" i="1" s="1"/>
  <c r="CT98" i="18"/>
  <c r="CT133" i="18" s="1"/>
  <c r="CT1287" i="1" s="1"/>
  <c r="CL98" i="18"/>
  <c r="CL133" i="18" s="1"/>
  <c r="CL1287" i="1" s="1"/>
  <c r="CD98" i="18"/>
  <c r="CD133" i="18" s="1"/>
  <c r="CD1287" i="1" s="1"/>
  <c r="BV98" i="18"/>
  <c r="BV133" i="18" s="1"/>
  <c r="BV1287" i="1" s="1"/>
  <c r="BN98" i="18"/>
  <c r="BN133" i="18" s="1"/>
  <c r="BN1287" i="1" s="1"/>
  <c r="BF98" i="18"/>
  <c r="BF133" i="18" s="1"/>
  <c r="BF1287" i="1" s="1"/>
  <c r="AX98" i="18"/>
  <c r="AX133" i="18" s="1"/>
  <c r="AX1287" i="1" s="1"/>
  <c r="AP98" i="18"/>
  <c r="AP133" i="18" s="1"/>
  <c r="AP1287" i="1" s="1"/>
  <c r="AH98" i="18"/>
  <c r="AH133" i="18" s="1"/>
  <c r="AH1287" i="1" s="1"/>
  <c r="DT97" i="18"/>
  <c r="DT132" i="18" s="1"/>
  <c r="DT1286" i="1" s="1"/>
  <c r="DL97" i="18"/>
  <c r="DL132" i="18" s="1"/>
  <c r="DL1286" i="1" s="1"/>
  <c r="DD97" i="18"/>
  <c r="DD132" i="18" s="1"/>
  <c r="DD1286" i="1" s="1"/>
  <c r="CV97" i="18"/>
  <c r="CV132" i="18" s="1"/>
  <c r="CV1286" i="1" s="1"/>
  <c r="CN97" i="18"/>
  <c r="CN132" i="18" s="1"/>
  <c r="CN1286" i="1" s="1"/>
  <c r="CF97" i="18"/>
  <c r="CF132" i="18" s="1"/>
  <c r="CF1286" i="1" s="1"/>
  <c r="BX97" i="18"/>
  <c r="BX132" i="18" s="1"/>
  <c r="BX1286" i="1" s="1"/>
  <c r="BP97" i="18"/>
  <c r="BP132" i="18" s="1"/>
  <c r="BP1286" i="1" s="1"/>
  <c r="BH97" i="18"/>
  <c r="BH132" i="18" s="1"/>
  <c r="BH1286" i="1" s="1"/>
  <c r="AZ97" i="18"/>
  <c r="AZ132" i="18" s="1"/>
  <c r="AZ1286" i="1" s="1"/>
  <c r="AR97" i="18"/>
  <c r="AR132" i="18" s="1"/>
  <c r="AR1286" i="1" s="1"/>
  <c r="AJ97" i="18"/>
  <c r="AJ132" i="18" s="1"/>
  <c r="AJ1286" i="1" s="1"/>
  <c r="AB97" i="18"/>
  <c r="AB132" i="18" s="1"/>
  <c r="AB1286" i="1" s="1"/>
  <c r="DN96" i="18"/>
  <c r="DN131" i="18" s="1"/>
  <c r="DN1285" i="1" s="1"/>
  <c r="DF96" i="18"/>
  <c r="DF131" i="18" s="1"/>
  <c r="DF1285" i="1" s="1"/>
  <c r="CX96" i="18"/>
  <c r="CX131" i="18" s="1"/>
  <c r="CX1285" i="1" s="1"/>
  <c r="CP96" i="18"/>
  <c r="CP131" i="18" s="1"/>
  <c r="CP1285" i="1" s="1"/>
  <c r="CH96" i="18"/>
  <c r="CH131" i="18" s="1"/>
  <c r="CH1285" i="1" s="1"/>
  <c r="BZ96" i="18"/>
  <c r="BZ131" i="18" s="1"/>
  <c r="BZ1285" i="1" s="1"/>
  <c r="BR96" i="18"/>
  <c r="BR131" i="18" s="1"/>
  <c r="BR1285" i="1" s="1"/>
  <c r="BJ96" i="18"/>
  <c r="BJ131" i="18" s="1"/>
  <c r="BJ1285" i="1" s="1"/>
  <c r="BB96" i="18"/>
  <c r="BB131" i="18" s="1"/>
  <c r="BB1285" i="1" s="1"/>
  <c r="AT96" i="18"/>
  <c r="AT131" i="18" s="1"/>
  <c r="AT1285" i="1" s="1"/>
  <c r="AL96" i="18"/>
  <c r="AL131" i="18" s="1"/>
  <c r="AL1285" i="1" s="1"/>
  <c r="AD96" i="18"/>
  <c r="AD131" i="18" s="1"/>
  <c r="AD1285" i="1" s="1"/>
  <c r="DP95" i="18"/>
  <c r="DP130" i="18" s="1"/>
  <c r="DP1284" i="1" s="1"/>
  <c r="DH95" i="18"/>
  <c r="DH130" i="18" s="1"/>
  <c r="DH1284" i="1" s="1"/>
  <c r="CZ95" i="18"/>
  <c r="CZ130" i="18" s="1"/>
  <c r="CZ1284" i="1" s="1"/>
  <c r="CR95" i="18"/>
  <c r="CR130" i="18" s="1"/>
  <c r="CR1284" i="1" s="1"/>
  <c r="CJ95" i="18"/>
  <c r="CJ130" i="18" s="1"/>
  <c r="CJ1284" i="1" s="1"/>
  <c r="CB95" i="18"/>
  <c r="CB130" i="18" s="1"/>
  <c r="CB1284" i="1" s="1"/>
  <c r="BT95" i="18"/>
  <c r="BT130" i="18" s="1"/>
  <c r="BT1284" i="1" s="1"/>
  <c r="BL95" i="18"/>
  <c r="BL130" i="18" s="1"/>
  <c r="BL1284" i="1" s="1"/>
  <c r="BD95" i="18"/>
  <c r="BD130" i="18" s="1"/>
  <c r="BD1284" i="1" s="1"/>
  <c r="AV95" i="18"/>
  <c r="AV130" i="18" s="1"/>
  <c r="AV1284" i="1" s="1"/>
  <c r="AN95" i="18"/>
  <c r="AN130" i="18" s="1"/>
  <c r="AN1284" i="1" s="1"/>
  <c r="AF95" i="18"/>
  <c r="AF130" i="18" s="1"/>
  <c r="AF1284" i="1" s="1"/>
  <c r="DR94" i="18"/>
  <c r="DR129" i="18" s="1"/>
  <c r="DR1283" i="1" s="1"/>
  <c r="DJ94" i="18"/>
  <c r="DJ129" i="18" s="1"/>
  <c r="DJ1283" i="1" s="1"/>
  <c r="DB94" i="18"/>
  <c r="DB129" i="18" s="1"/>
  <c r="DB1283" i="1" s="1"/>
  <c r="CT94" i="18"/>
  <c r="CT129" i="18" s="1"/>
  <c r="CT1283" i="1" s="1"/>
  <c r="CL94" i="18"/>
  <c r="CL129" i="18" s="1"/>
  <c r="CL1283" i="1" s="1"/>
  <c r="CD94" i="18"/>
  <c r="CD129" i="18" s="1"/>
  <c r="CD1283" i="1" s="1"/>
  <c r="BV94" i="18"/>
  <c r="BV129" i="18" s="1"/>
  <c r="BV1283" i="1" s="1"/>
  <c r="BN94" i="18"/>
  <c r="BN129" i="18" s="1"/>
  <c r="BN1283" i="1" s="1"/>
  <c r="BF94" i="18"/>
  <c r="BF129" i="18" s="1"/>
  <c r="BF1283" i="1" s="1"/>
  <c r="AX94" i="18"/>
  <c r="AX129" i="18" s="1"/>
  <c r="AX1283" i="1" s="1"/>
  <c r="AP94" i="18"/>
  <c r="AP129" i="18" s="1"/>
  <c r="AP1283" i="1" s="1"/>
  <c r="AH94" i="18"/>
  <c r="AH129" i="18" s="1"/>
  <c r="AH1283" i="1" s="1"/>
  <c r="DT93" i="18"/>
  <c r="DT128" i="18" s="1"/>
  <c r="DT1282" i="1" s="1"/>
  <c r="DL93" i="18"/>
  <c r="DL128" i="18" s="1"/>
  <c r="DL1282" i="1" s="1"/>
  <c r="DD93" i="18"/>
  <c r="DD128" i="18" s="1"/>
  <c r="DD1282" i="1" s="1"/>
  <c r="CV93" i="18"/>
  <c r="CV128" i="18" s="1"/>
  <c r="CV1282" i="1" s="1"/>
  <c r="CN93" i="18"/>
  <c r="CN128" i="18" s="1"/>
  <c r="CN1282" i="1" s="1"/>
  <c r="CF93" i="18"/>
  <c r="CF128" i="18" s="1"/>
  <c r="CF1282" i="1" s="1"/>
  <c r="BX93" i="18"/>
  <c r="BX128" i="18" s="1"/>
  <c r="BX1282" i="1" s="1"/>
  <c r="BP93" i="18"/>
  <c r="BP128" i="18" s="1"/>
  <c r="BP1282" i="1" s="1"/>
  <c r="BH93" i="18"/>
  <c r="BH128" i="18" s="1"/>
  <c r="BH1282" i="1" s="1"/>
  <c r="AZ93" i="18"/>
  <c r="AZ128" i="18" s="1"/>
  <c r="AZ1282" i="1" s="1"/>
  <c r="AR93" i="18"/>
  <c r="AR128" i="18" s="1"/>
  <c r="AR1282" i="1" s="1"/>
  <c r="AJ93" i="18"/>
  <c r="AJ128" i="18" s="1"/>
  <c r="AJ1282" i="1" s="1"/>
  <c r="AB93" i="18"/>
  <c r="AB128" i="18" s="1"/>
  <c r="AB1282" i="1" s="1"/>
  <c r="DN92" i="18"/>
  <c r="DN127" i="18" s="1"/>
  <c r="DN1281" i="1" s="1"/>
  <c r="DF92" i="18"/>
  <c r="DF127" i="18" s="1"/>
  <c r="DF1281" i="1" s="1"/>
  <c r="CX92" i="18"/>
  <c r="CX127" i="18" s="1"/>
  <c r="CX1281" i="1" s="1"/>
  <c r="CP92" i="18"/>
  <c r="CP127" i="18" s="1"/>
  <c r="CP1281" i="1" s="1"/>
  <c r="CH92" i="18"/>
  <c r="CH127" i="18" s="1"/>
  <c r="CH1281" i="1" s="1"/>
  <c r="BZ92" i="18"/>
  <c r="BZ127" i="18" s="1"/>
  <c r="BZ1281" i="1" s="1"/>
  <c r="BR92" i="18"/>
  <c r="BR127" i="18" s="1"/>
  <c r="BR1281" i="1" s="1"/>
  <c r="BJ92" i="18"/>
  <c r="BJ127" i="18" s="1"/>
  <c r="BJ1281" i="1" s="1"/>
  <c r="BB92" i="18"/>
  <c r="BB127" i="18" s="1"/>
  <c r="BB1281" i="1" s="1"/>
  <c r="AT92" i="18"/>
  <c r="AT127" i="18" s="1"/>
  <c r="AT1281" i="1" s="1"/>
  <c r="AL92" i="18"/>
  <c r="AL127" i="18" s="1"/>
  <c r="AL1281" i="1" s="1"/>
  <c r="AD92" i="18"/>
  <c r="AD127" i="18" s="1"/>
  <c r="AD1281" i="1" s="1"/>
  <c r="DP91" i="18"/>
  <c r="DP126" i="18" s="1"/>
  <c r="DP1280" i="1" s="1"/>
  <c r="DH91" i="18"/>
  <c r="DH126" i="18" s="1"/>
  <c r="DH1280" i="1" s="1"/>
  <c r="CZ91" i="18"/>
  <c r="CZ126" i="18" s="1"/>
  <c r="CZ1280" i="1" s="1"/>
  <c r="CR91" i="18"/>
  <c r="CR126" i="18" s="1"/>
  <c r="CR1280" i="1" s="1"/>
  <c r="CJ91" i="18"/>
  <c r="CJ126" i="18" s="1"/>
  <c r="CJ1280" i="1" s="1"/>
  <c r="CB91" i="18"/>
  <c r="CB126" i="18" s="1"/>
  <c r="CB1280" i="1" s="1"/>
  <c r="BT91" i="18"/>
  <c r="BT126" i="18" s="1"/>
  <c r="BT1280" i="1" s="1"/>
  <c r="BL91" i="18"/>
  <c r="BL126" i="18" s="1"/>
  <c r="BL1280" i="1" s="1"/>
  <c r="BD91" i="18"/>
  <c r="BD126" i="18" s="1"/>
  <c r="BD1280" i="1" s="1"/>
  <c r="AV91" i="18"/>
  <c r="AV126" i="18" s="1"/>
  <c r="AV1280" i="1" s="1"/>
  <c r="AN91" i="18"/>
  <c r="AN126" i="18" s="1"/>
  <c r="AN1280" i="1" s="1"/>
  <c r="AF91" i="18"/>
  <c r="AF126" i="18" s="1"/>
  <c r="AF1280" i="1" s="1"/>
  <c r="DR90" i="18"/>
  <c r="DR125" i="18" s="1"/>
  <c r="DR1279" i="1" s="1"/>
  <c r="DQ114" i="18"/>
  <c r="DQ149" i="18" s="1"/>
  <c r="DQ1303" i="1" s="1"/>
  <c r="BH114" i="18"/>
  <c r="BH149" i="18" s="1"/>
  <c r="BH1303" i="1" s="1"/>
  <c r="CX113" i="18"/>
  <c r="CX148" i="18" s="1"/>
  <c r="CX1302" i="1" s="1"/>
  <c r="AX113" i="18"/>
  <c r="AX148" i="18" s="1"/>
  <c r="AX1302" i="1" s="1"/>
  <c r="CG112" i="18"/>
  <c r="CG147" i="18" s="1"/>
  <c r="CG1301" i="1" s="1"/>
  <c r="AL112" i="18"/>
  <c r="AL147" i="18" s="1"/>
  <c r="AL1301" i="1" s="1"/>
  <c r="CR111" i="18"/>
  <c r="CR146" i="18" s="1"/>
  <c r="CR1300" i="1" s="1"/>
  <c r="AX111" i="18"/>
  <c r="AX146" i="18" s="1"/>
  <c r="AX1300" i="1" s="1"/>
  <c r="DB110" i="18"/>
  <c r="DB145" i="18" s="1"/>
  <c r="DB1299" i="1" s="1"/>
  <c r="BN110" i="18"/>
  <c r="BN145" i="18" s="1"/>
  <c r="BN1299" i="1" s="1"/>
  <c r="DN109" i="18"/>
  <c r="DN144" i="18" s="1"/>
  <c r="DN1298" i="1" s="1"/>
  <c r="BX109" i="18"/>
  <c r="BX144" i="18" s="1"/>
  <c r="BX1298" i="1" s="1"/>
  <c r="AJ109" i="18"/>
  <c r="AJ144" i="18" s="1"/>
  <c r="AJ1298" i="1" s="1"/>
  <c r="CJ108" i="18"/>
  <c r="CJ143" i="18" s="1"/>
  <c r="CJ1297" i="1" s="1"/>
  <c r="AT108" i="18"/>
  <c r="AT143" i="18" s="1"/>
  <c r="AT1297" i="1" s="1"/>
  <c r="CZ107" i="18"/>
  <c r="CZ142" i="18" s="1"/>
  <c r="CZ1296" i="1" s="1"/>
  <c r="BI107" i="18"/>
  <c r="BI142" i="18" s="1"/>
  <c r="BI1296" i="1" s="1"/>
  <c r="AN107" i="18"/>
  <c r="AN142" i="18" s="1"/>
  <c r="AN1296" i="1" s="1"/>
  <c r="DN106" i="18"/>
  <c r="DN141" i="18" s="1"/>
  <c r="DN1295" i="1" s="1"/>
  <c r="CQ106" i="18"/>
  <c r="CQ141" i="18" s="1"/>
  <c r="CQ1295" i="1" s="1"/>
  <c r="BV106" i="18"/>
  <c r="BV141" i="18" s="1"/>
  <c r="BV1295" i="1" s="1"/>
  <c r="BB106" i="18"/>
  <c r="BB141" i="18" s="1"/>
  <c r="BB1295" i="1" s="1"/>
  <c r="AE106" i="18"/>
  <c r="DD105" i="18"/>
  <c r="DD140" i="18" s="1"/>
  <c r="DD1294" i="1" s="1"/>
  <c r="CJ105" i="18"/>
  <c r="CJ140" i="18" s="1"/>
  <c r="CJ1294" i="1" s="1"/>
  <c r="BM105" i="18"/>
  <c r="BM140" i="18" s="1"/>
  <c r="BM1294" i="1" s="1"/>
  <c r="AR105" i="18"/>
  <c r="AR140" i="18" s="1"/>
  <c r="AR1294" i="1" s="1"/>
  <c r="DR104" i="18"/>
  <c r="DR139" i="18" s="1"/>
  <c r="DR1293" i="1" s="1"/>
  <c r="CU104" i="18"/>
  <c r="CU139" i="18" s="1"/>
  <c r="CU1293" i="1" s="1"/>
  <c r="BZ104" i="18"/>
  <c r="BZ139" i="18" s="1"/>
  <c r="BZ1293" i="1" s="1"/>
  <c r="BF104" i="18"/>
  <c r="BF139" i="18" s="1"/>
  <c r="BF1293" i="1" s="1"/>
  <c r="AI104" i="18"/>
  <c r="AI139" i="18" s="1"/>
  <c r="AI1293" i="1" s="1"/>
  <c r="DH103" i="18"/>
  <c r="DH138" i="18" s="1"/>
  <c r="DH1292" i="1" s="1"/>
  <c r="CN103" i="18"/>
  <c r="CN138" i="18" s="1"/>
  <c r="CN1292" i="1" s="1"/>
  <c r="BQ103" i="18"/>
  <c r="BQ138" i="18" s="1"/>
  <c r="BQ1292" i="1" s="1"/>
  <c r="AV103" i="18"/>
  <c r="AV138" i="18" s="1"/>
  <c r="AV1292" i="1" s="1"/>
  <c r="AB103" i="18"/>
  <c r="AB138" i="18" s="1"/>
  <c r="AB1292" i="1" s="1"/>
  <c r="CY102" i="18"/>
  <c r="CY137" i="18" s="1"/>
  <c r="CY1291" i="1" s="1"/>
  <c r="CD102" i="18"/>
  <c r="CD137" i="18" s="1"/>
  <c r="CD1291" i="1" s="1"/>
  <c r="BJ102" i="18"/>
  <c r="BJ137" i="18" s="1"/>
  <c r="BJ1291" i="1" s="1"/>
  <c r="AP102" i="18"/>
  <c r="AP137" i="18" s="1"/>
  <c r="AP1291" i="1" s="1"/>
  <c r="DT101" i="18"/>
  <c r="DT136" i="18" s="1"/>
  <c r="DT1290" i="1" s="1"/>
  <c r="DD101" i="18"/>
  <c r="DD136" i="18" s="1"/>
  <c r="DD1290" i="1" s="1"/>
  <c r="CN101" i="18"/>
  <c r="CN136" i="18" s="1"/>
  <c r="CN1290" i="1" s="1"/>
  <c r="BX101" i="18"/>
  <c r="BX136" i="18" s="1"/>
  <c r="BX1290" i="1" s="1"/>
  <c r="BH101" i="18"/>
  <c r="BH136" i="18" s="1"/>
  <c r="BH1290" i="1" s="1"/>
  <c r="AR101" i="18"/>
  <c r="AR136" i="18" s="1"/>
  <c r="AR1290" i="1" s="1"/>
  <c r="AB101" i="18"/>
  <c r="AB136" i="18" s="1"/>
  <c r="AB1290" i="1" s="1"/>
  <c r="DF100" i="18"/>
  <c r="DF135" i="18" s="1"/>
  <c r="DF1289" i="1" s="1"/>
  <c r="CP100" i="18"/>
  <c r="CP135" i="18" s="1"/>
  <c r="CP1289" i="1" s="1"/>
  <c r="BZ100" i="18"/>
  <c r="BZ135" i="18" s="1"/>
  <c r="BZ1289" i="1" s="1"/>
  <c r="BJ100" i="18"/>
  <c r="BJ135" i="18" s="1"/>
  <c r="BJ1289" i="1" s="1"/>
  <c r="AT100" i="18"/>
  <c r="AT135" i="18" s="1"/>
  <c r="AT1289" i="1" s="1"/>
  <c r="AD100" i="18"/>
  <c r="AD135" i="18" s="1"/>
  <c r="AD1289" i="1" s="1"/>
  <c r="DH99" i="18"/>
  <c r="DH134" i="18" s="1"/>
  <c r="DH1288" i="1" s="1"/>
  <c r="CR99" i="18"/>
  <c r="CR134" i="18" s="1"/>
  <c r="CR1288" i="1" s="1"/>
  <c r="CB99" i="18"/>
  <c r="CB134" i="18" s="1"/>
  <c r="CB1288" i="1" s="1"/>
  <c r="BL99" i="18"/>
  <c r="BL134" i="18" s="1"/>
  <c r="BL1288" i="1" s="1"/>
  <c r="AW99" i="18"/>
  <c r="AW134" i="18" s="1"/>
  <c r="AW1288" i="1" s="1"/>
  <c r="AN99" i="18"/>
  <c r="AN134" i="18" s="1"/>
  <c r="AN1288" i="1" s="1"/>
  <c r="AE99" i="18"/>
  <c r="AE134" i="18" s="1"/>
  <c r="AE1288" i="1" s="1"/>
  <c r="DQ98" i="18"/>
  <c r="DQ133" i="18" s="1"/>
  <c r="DQ1287" i="1" s="1"/>
  <c r="DI98" i="18"/>
  <c r="DI133" i="18" s="1"/>
  <c r="DI1287" i="1" s="1"/>
  <c r="DA98" i="18"/>
  <c r="DA133" i="18" s="1"/>
  <c r="DA1287" i="1" s="1"/>
  <c r="CS98" i="18"/>
  <c r="CS133" i="18" s="1"/>
  <c r="CS1287" i="1" s="1"/>
  <c r="CK98" i="18"/>
  <c r="CK133" i="18" s="1"/>
  <c r="CK1287" i="1" s="1"/>
  <c r="CC98" i="18"/>
  <c r="CC133" i="18" s="1"/>
  <c r="CC1287" i="1" s="1"/>
  <c r="BU98" i="18"/>
  <c r="BU133" i="18" s="1"/>
  <c r="BU1287" i="1" s="1"/>
  <c r="BM98" i="18"/>
  <c r="BM133" i="18" s="1"/>
  <c r="BM1287" i="1" s="1"/>
  <c r="BE98" i="18"/>
  <c r="BE133" i="18" s="1"/>
  <c r="BE1287" i="1" s="1"/>
  <c r="AW98" i="18"/>
  <c r="AW133" i="18" s="1"/>
  <c r="AW1287" i="1" s="1"/>
  <c r="AO98" i="18"/>
  <c r="AO133" i="18" s="1"/>
  <c r="AO1287" i="1" s="1"/>
  <c r="AG98" i="18"/>
  <c r="AG133" i="18" s="1"/>
  <c r="AG1287" i="1" s="1"/>
  <c r="DS97" i="18"/>
  <c r="DS132" i="18" s="1"/>
  <c r="DS1286" i="1" s="1"/>
  <c r="DK97" i="18"/>
  <c r="DK132" i="18" s="1"/>
  <c r="DK1286" i="1" s="1"/>
  <c r="DC97" i="18"/>
  <c r="DC132" i="18" s="1"/>
  <c r="DC1286" i="1" s="1"/>
  <c r="CU97" i="18"/>
  <c r="CU132" i="18" s="1"/>
  <c r="CU1286" i="1" s="1"/>
  <c r="CM97" i="18"/>
  <c r="CM132" i="18" s="1"/>
  <c r="CM1286" i="1" s="1"/>
  <c r="CE97" i="18"/>
  <c r="CE132" i="18" s="1"/>
  <c r="CE1286" i="1" s="1"/>
  <c r="BW97" i="18"/>
  <c r="BW132" i="18" s="1"/>
  <c r="BW1286" i="1" s="1"/>
  <c r="BO97" i="18"/>
  <c r="BO132" i="18" s="1"/>
  <c r="BO1286" i="1" s="1"/>
  <c r="BG97" i="18"/>
  <c r="BG132" i="18" s="1"/>
  <c r="BG1286" i="1" s="1"/>
  <c r="AY97" i="18"/>
  <c r="AY132" i="18" s="1"/>
  <c r="AY1286" i="1" s="1"/>
  <c r="AQ97" i="18"/>
  <c r="AQ132" i="18" s="1"/>
  <c r="AQ1286" i="1" s="1"/>
  <c r="AI97" i="18"/>
  <c r="AI132" i="18" s="1"/>
  <c r="AI1286" i="1" s="1"/>
  <c r="AA97" i="18"/>
  <c r="DM96" i="18"/>
  <c r="DM131" i="18" s="1"/>
  <c r="DM1285" i="1" s="1"/>
  <c r="DE96" i="18"/>
  <c r="DE131" i="18" s="1"/>
  <c r="DE1285" i="1" s="1"/>
  <c r="CW96" i="18"/>
  <c r="CW131" i="18" s="1"/>
  <c r="CW1285" i="1" s="1"/>
  <c r="CO96" i="18"/>
  <c r="CO131" i="18" s="1"/>
  <c r="CO1285" i="1" s="1"/>
  <c r="CG96" i="18"/>
  <c r="CG131" i="18" s="1"/>
  <c r="CG1285" i="1" s="1"/>
  <c r="BY96" i="18"/>
  <c r="BY131" i="18" s="1"/>
  <c r="BY1285" i="1" s="1"/>
  <c r="BQ96" i="18"/>
  <c r="BQ131" i="18" s="1"/>
  <c r="BQ1285" i="1" s="1"/>
  <c r="BI96" i="18"/>
  <c r="BI131" i="18" s="1"/>
  <c r="BI1285" i="1" s="1"/>
  <c r="BA96" i="18"/>
  <c r="BA131" i="18" s="1"/>
  <c r="BA1285" i="1" s="1"/>
  <c r="AS96" i="18"/>
  <c r="AS131" i="18" s="1"/>
  <c r="AS1285" i="1" s="1"/>
  <c r="AK96" i="18"/>
  <c r="AK131" i="18" s="1"/>
  <c r="AK1285" i="1" s="1"/>
  <c r="AC96" i="18"/>
  <c r="AC131" i="18" s="1"/>
  <c r="AC1285" i="1" s="1"/>
  <c r="DO95" i="18"/>
  <c r="DO130" i="18" s="1"/>
  <c r="DO1284" i="1" s="1"/>
  <c r="DG95" i="18"/>
  <c r="DG130" i="18" s="1"/>
  <c r="DG1284" i="1" s="1"/>
  <c r="CY95" i="18"/>
  <c r="CY130" i="18" s="1"/>
  <c r="CY1284" i="1" s="1"/>
  <c r="CQ95" i="18"/>
  <c r="CQ130" i="18" s="1"/>
  <c r="CQ1284" i="1" s="1"/>
  <c r="CI95" i="18"/>
  <c r="CI130" i="18" s="1"/>
  <c r="CI1284" i="1" s="1"/>
  <c r="CA95" i="18"/>
  <c r="CA130" i="18" s="1"/>
  <c r="CA1284" i="1" s="1"/>
  <c r="BS95" i="18"/>
  <c r="BS130" i="18" s="1"/>
  <c r="BS1284" i="1" s="1"/>
  <c r="BK95" i="18"/>
  <c r="BK130" i="18" s="1"/>
  <c r="BK1284" i="1" s="1"/>
  <c r="BC95" i="18"/>
  <c r="BC130" i="18" s="1"/>
  <c r="BC1284" i="1" s="1"/>
  <c r="AU95" i="18"/>
  <c r="AU130" i="18" s="1"/>
  <c r="AU1284" i="1" s="1"/>
  <c r="AM95" i="18"/>
  <c r="AM130" i="18" s="1"/>
  <c r="AM1284" i="1" s="1"/>
  <c r="AE95" i="18"/>
  <c r="AE130" i="18" s="1"/>
  <c r="AE1284" i="1" s="1"/>
  <c r="DQ94" i="18"/>
  <c r="DQ129" i="18" s="1"/>
  <c r="DQ1283" i="1" s="1"/>
  <c r="DI94" i="18"/>
  <c r="DI129" i="18" s="1"/>
  <c r="DI1283" i="1" s="1"/>
  <c r="DA94" i="18"/>
  <c r="DA129" i="18" s="1"/>
  <c r="DA1283" i="1" s="1"/>
  <c r="CS94" i="18"/>
  <c r="CS129" i="18" s="1"/>
  <c r="CS1283" i="1" s="1"/>
  <c r="CK94" i="18"/>
  <c r="CK129" i="18" s="1"/>
  <c r="CK1283" i="1" s="1"/>
  <c r="CC94" i="18"/>
  <c r="CC129" i="18" s="1"/>
  <c r="CC1283" i="1" s="1"/>
  <c r="BU94" i="18"/>
  <c r="BU129" i="18" s="1"/>
  <c r="BU1283" i="1" s="1"/>
  <c r="BM94" i="18"/>
  <c r="BM129" i="18" s="1"/>
  <c r="BM1283" i="1" s="1"/>
  <c r="BE94" i="18"/>
  <c r="BE129" i="18" s="1"/>
  <c r="BE1283" i="1" s="1"/>
  <c r="AW94" i="18"/>
  <c r="AW129" i="18" s="1"/>
  <c r="AW1283" i="1" s="1"/>
  <c r="AO94" i="18"/>
  <c r="AO129" i="18" s="1"/>
  <c r="AO1283" i="1" s="1"/>
  <c r="AG94" i="18"/>
  <c r="AG129" i="18" s="1"/>
  <c r="AG1283" i="1" s="1"/>
  <c r="DS93" i="18"/>
  <c r="DS128" i="18" s="1"/>
  <c r="DS1282" i="1" s="1"/>
  <c r="DK93" i="18"/>
  <c r="DK128" i="18" s="1"/>
  <c r="DK1282" i="1" s="1"/>
  <c r="DC93" i="18"/>
  <c r="DC128" i="18" s="1"/>
  <c r="DC1282" i="1" s="1"/>
  <c r="CU93" i="18"/>
  <c r="CU128" i="18" s="1"/>
  <c r="CU1282" i="1" s="1"/>
  <c r="CM93" i="18"/>
  <c r="CM128" i="18" s="1"/>
  <c r="CM1282" i="1" s="1"/>
  <c r="CE93" i="18"/>
  <c r="CE128" i="18" s="1"/>
  <c r="CE1282" i="1" s="1"/>
  <c r="BW93" i="18"/>
  <c r="BW128" i="18" s="1"/>
  <c r="BW1282" i="1" s="1"/>
  <c r="BO93" i="18"/>
  <c r="BO128" i="18" s="1"/>
  <c r="BO1282" i="1" s="1"/>
  <c r="BG93" i="18"/>
  <c r="BG128" i="18" s="1"/>
  <c r="BG1282" i="1" s="1"/>
  <c r="AY93" i="18"/>
  <c r="AY128" i="18" s="1"/>
  <c r="AY1282" i="1" s="1"/>
  <c r="AQ93" i="18"/>
  <c r="AQ128" i="18" s="1"/>
  <c r="AQ1282" i="1" s="1"/>
  <c r="AI93" i="18"/>
  <c r="AI128" i="18" s="1"/>
  <c r="AI1282" i="1" s="1"/>
  <c r="AA93" i="18"/>
  <c r="DM92" i="18"/>
  <c r="DM127" i="18" s="1"/>
  <c r="DM1281" i="1" s="1"/>
  <c r="DE92" i="18"/>
  <c r="DE127" i="18" s="1"/>
  <c r="DE1281" i="1" s="1"/>
  <c r="CW92" i="18"/>
  <c r="CW127" i="18" s="1"/>
  <c r="CW1281" i="1" s="1"/>
  <c r="CO92" i="18"/>
  <c r="CO127" i="18" s="1"/>
  <c r="CO1281" i="1" s="1"/>
  <c r="CG92" i="18"/>
  <c r="CG127" i="18" s="1"/>
  <c r="CG1281" i="1" s="1"/>
  <c r="BY92" i="18"/>
  <c r="BY127" i="18" s="1"/>
  <c r="BY1281" i="1" s="1"/>
  <c r="BQ92" i="18"/>
  <c r="BQ127" i="18" s="1"/>
  <c r="BQ1281" i="1" s="1"/>
  <c r="BI92" i="18"/>
  <c r="BI127" i="18" s="1"/>
  <c r="BI1281" i="1" s="1"/>
  <c r="BA92" i="18"/>
  <c r="BA127" i="18" s="1"/>
  <c r="BA1281" i="1" s="1"/>
  <c r="AS92" i="18"/>
  <c r="AS127" i="18" s="1"/>
  <c r="AS1281" i="1" s="1"/>
  <c r="AK92" i="18"/>
  <c r="AK127" i="18" s="1"/>
  <c r="AK1281" i="1" s="1"/>
  <c r="AC92" i="18"/>
  <c r="AC127" i="18" s="1"/>
  <c r="AC1281" i="1" s="1"/>
  <c r="DO91" i="18"/>
  <c r="DO126" i="18" s="1"/>
  <c r="DO1280" i="1" s="1"/>
  <c r="DG91" i="18"/>
  <c r="DG126" i="18" s="1"/>
  <c r="DG1280" i="1" s="1"/>
  <c r="CY91" i="18"/>
  <c r="CY126" i="18" s="1"/>
  <c r="CY1280" i="1" s="1"/>
  <c r="CQ91" i="18"/>
  <c r="CQ126" i="18" s="1"/>
  <c r="CQ1280" i="1" s="1"/>
  <c r="CI91" i="18"/>
  <c r="CI126" i="18" s="1"/>
  <c r="CI1280" i="1" s="1"/>
  <c r="CA91" i="18"/>
  <c r="CA126" i="18" s="1"/>
  <c r="CA1280" i="1" s="1"/>
  <c r="BS91" i="18"/>
  <c r="BS126" i="18" s="1"/>
  <c r="BS1280" i="1" s="1"/>
  <c r="BK91" i="18"/>
  <c r="BK126" i="18" s="1"/>
  <c r="BK1280" i="1" s="1"/>
  <c r="BC91" i="18"/>
  <c r="BC126" i="18" s="1"/>
  <c r="BC1280" i="1" s="1"/>
  <c r="AU91" i="18"/>
  <c r="AU126" i="18" s="1"/>
  <c r="AU1280" i="1" s="1"/>
  <c r="AM91" i="18"/>
  <c r="AM126" i="18" s="1"/>
  <c r="AM1280" i="1" s="1"/>
  <c r="AE91" i="18"/>
  <c r="AE126" i="18" s="1"/>
  <c r="AE1280" i="1" s="1"/>
  <c r="DH114" i="18"/>
  <c r="DH149" i="18" s="1"/>
  <c r="DH1303" i="1" s="1"/>
  <c r="BE114" i="18"/>
  <c r="BE149" i="18" s="1"/>
  <c r="BE1303" i="1" s="1"/>
  <c r="CP113" i="18"/>
  <c r="CP148" i="18" s="1"/>
  <c r="CP1302" i="1" s="1"/>
  <c r="AL113" i="18"/>
  <c r="AL148" i="18" s="1"/>
  <c r="AL1302" i="1" s="1"/>
  <c r="CF112" i="18"/>
  <c r="CF147" i="18" s="1"/>
  <c r="CF1301" i="1" s="1"/>
  <c r="AF112" i="18"/>
  <c r="AF147" i="18" s="1"/>
  <c r="AF1301" i="1" s="1"/>
  <c r="CJ111" i="18"/>
  <c r="CJ146" i="18" s="1"/>
  <c r="CJ1300" i="1" s="1"/>
  <c r="AV111" i="18"/>
  <c r="AV146" i="18" s="1"/>
  <c r="AV1300" i="1" s="1"/>
  <c r="CV110" i="18"/>
  <c r="CV145" i="18" s="1"/>
  <c r="CV1299" i="1" s="1"/>
  <c r="BF110" i="18"/>
  <c r="BF145" i="18" s="1"/>
  <c r="BF1299" i="1" s="1"/>
  <c r="DL109" i="18"/>
  <c r="DL144" i="18" s="1"/>
  <c r="DL1298" i="1" s="1"/>
  <c r="BR109" i="18"/>
  <c r="BR144" i="18" s="1"/>
  <c r="BR1298" i="1" s="1"/>
  <c r="AB109" i="18"/>
  <c r="AB144" i="18" s="1"/>
  <c r="AB1298" i="1" s="1"/>
  <c r="CH108" i="18"/>
  <c r="CH143" i="18" s="1"/>
  <c r="CH1297" i="1" s="1"/>
  <c r="AN108" i="18"/>
  <c r="AN143" i="18" s="1"/>
  <c r="AN1297" i="1" s="1"/>
  <c r="CR107" i="18"/>
  <c r="CR142" i="18" s="1"/>
  <c r="CR1296" i="1" s="1"/>
  <c r="BH107" i="18"/>
  <c r="BH142" i="18" s="1"/>
  <c r="BH1296" i="1" s="1"/>
  <c r="AK107" i="18"/>
  <c r="AK142" i="18" s="1"/>
  <c r="AK1296" i="1" s="1"/>
  <c r="DJ106" i="18"/>
  <c r="DJ141" i="18" s="1"/>
  <c r="DJ1295" i="1" s="1"/>
  <c r="CP106" i="18"/>
  <c r="CP141" i="18" s="1"/>
  <c r="CP1295" i="1" s="1"/>
  <c r="BS106" i="18"/>
  <c r="BS141" i="18" s="1"/>
  <c r="BS1295" i="1" s="1"/>
  <c r="AX106" i="18"/>
  <c r="AX141" i="18" s="1"/>
  <c r="AX1295" i="1" s="1"/>
  <c r="AD106" i="18"/>
  <c r="AD141" i="18" s="1"/>
  <c r="AD1295" i="1" s="1"/>
  <c r="DA105" i="18"/>
  <c r="DA140" i="18" s="1"/>
  <c r="DA1294" i="1" s="1"/>
  <c r="CF105" i="18"/>
  <c r="CF140" i="18" s="1"/>
  <c r="CF1294" i="1" s="1"/>
  <c r="BL105" i="18"/>
  <c r="BL140" i="18" s="1"/>
  <c r="BL1294" i="1" s="1"/>
  <c r="AO105" i="18"/>
  <c r="AO140" i="18" s="1"/>
  <c r="AO1294" i="1" s="1"/>
  <c r="DN104" i="18"/>
  <c r="DN139" i="18" s="1"/>
  <c r="DN1293" i="1" s="1"/>
  <c r="CT104" i="18"/>
  <c r="CT139" i="18" s="1"/>
  <c r="CT1293" i="1" s="1"/>
  <c r="BW104" i="18"/>
  <c r="BW139" i="18" s="1"/>
  <c r="BW1293" i="1" s="1"/>
  <c r="BB104" i="18"/>
  <c r="BB139" i="18" s="1"/>
  <c r="BB1293" i="1" s="1"/>
  <c r="AH104" i="18"/>
  <c r="AH139" i="18" s="1"/>
  <c r="AH1293" i="1" s="1"/>
  <c r="DE103" i="18"/>
  <c r="DE138" i="18" s="1"/>
  <c r="DE1292" i="1" s="1"/>
  <c r="CJ103" i="18"/>
  <c r="CJ138" i="18" s="1"/>
  <c r="CJ1292" i="1" s="1"/>
  <c r="BP103" i="18"/>
  <c r="BP138" i="18" s="1"/>
  <c r="BP1292" i="1" s="1"/>
  <c r="AS103" i="18"/>
  <c r="AS138" i="18" s="1"/>
  <c r="AS1292" i="1" s="1"/>
  <c r="DR102" i="18"/>
  <c r="DR137" i="18" s="1"/>
  <c r="DR1291" i="1" s="1"/>
  <c r="CX102" i="18"/>
  <c r="CX137" i="18" s="1"/>
  <c r="CX1291" i="1" s="1"/>
  <c r="CA102" i="18"/>
  <c r="CA137" i="18" s="1"/>
  <c r="CA1291" i="1" s="1"/>
  <c r="BF102" i="18"/>
  <c r="BF137" i="18" s="1"/>
  <c r="BF1291" i="1" s="1"/>
  <c r="AN102" i="18"/>
  <c r="AN137" i="18" s="1"/>
  <c r="AN1291" i="1" s="1"/>
  <c r="DR101" i="18"/>
  <c r="DR136" i="18" s="1"/>
  <c r="DR1290" i="1" s="1"/>
  <c r="DB101" i="18"/>
  <c r="DB136" i="18" s="1"/>
  <c r="DB1290" i="1" s="1"/>
  <c r="CL101" i="18"/>
  <c r="CL136" i="18" s="1"/>
  <c r="CL1290" i="1" s="1"/>
  <c r="BV101" i="18"/>
  <c r="BV136" i="18" s="1"/>
  <c r="BV1290" i="1" s="1"/>
  <c r="BF101" i="18"/>
  <c r="BF136" i="18" s="1"/>
  <c r="BF1290" i="1" s="1"/>
  <c r="AP101" i="18"/>
  <c r="AP136" i="18" s="1"/>
  <c r="AP1290" i="1" s="1"/>
  <c r="DT100" i="18"/>
  <c r="DT135" i="18" s="1"/>
  <c r="DT1289" i="1" s="1"/>
  <c r="DD100" i="18"/>
  <c r="DD135" i="18" s="1"/>
  <c r="DD1289" i="1" s="1"/>
  <c r="CN100" i="18"/>
  <c r="CN135" i="18" s="1"/>
  <c r="CN1289" i="1" s="1"/>
  <c r="BX100" i="18"/>
  <c r="BX135" i="18" s="1"/>
  <c r="BX1289" i="1" s="1"/>
  <c r="BH100" i="18"/>
  <c r="BH135" i="18" s="1"/>
  <c r="BH1289" i="1" s="1"/>
  <c r="AR100" i="18"/>
  <c r="AR135" i="18" s="1"/>
  <c r="AR1289" i="1" s="1"/>
  <c r="AB100" i="18"/>
  <c r="AB135" i="18" s="1"/>
  <c r="AB1289" i="1" s="1"/>
  <c r="DF99" i="18"/>
  <c r="DF134" i="18" s="1"/>
  <c r="DF1288" i="1" s="1"/>
  <c r="CP99" i="18"/>
  <c r="CP134" i="18" s="1"/>
  <c r="CP1288" i="1" s="1"/>
  <c r="BZ99" i="18"/>
  <c r="BZ134" i="18" s="1"/>
  <c r="BZ1288" i="1" s="1"/>
  <c r="BJ99" i="18"/>
  <c r="BJ134" i="18" s="1"/>
  <c r="BJ1288" i="1" s="1"/>
  <c r="AV99" i="18"/>
  <c r="AV134" i="18" s="1"/>
  <c r="AV1288" i="1" s="1"/>
  <c r="AM99" i="18"/>
  <c r="AM134" i="18" s="1"/>
  <c r="AM1288" i="1" s="1"/>
  <c r="AD99" i="18"/>
  <c r="AD134" i="18" s="1"/>
  <c r="AD1288" i="1" s="1"/>
  <c r="DP98" i="18"/>
  <c r="DP133" i="18" s="1"/>
  <c r="DP1287" i="1" s="1"/>
  <c r="DH98" i="18"/>
  <c r="DH133" i="18" s="1"/>
  <c r="DH1287" i="1" s="1"/>
  <c r="CZ98" i="18"/>
  <c r="CZ133" i="18" s="1"/>
  <c r="CZ1287" i="1" s="1"/>
  <c r="CR98" i="18"/>
  <c r="CR133" i="18" s="1"/>
  <c r="CR1287" i="1" s="1"/>
  <c r="CJ98" i="18"/>
  <c r="CJ133" i="18" s="1"/>
  <c r="CJ1287" i="1" s="1"/>
  <c r="CB98" i="18"/>
  <c r="CB133" i="18" s="1"/>
  <c r="CB1287" i="1" s="1"/>
  <c r="BT98" i="18"/>
  <c r="BT133" i="18" s="1"/>
  <c r="BT1287" i="1" s="1"/>
  <c r="BL98" i="18"/>
  <c r="BL133" i="18" s="1"/>
  <c r="BL1287" i="1" s="1"/>
  <c r="BD98" i="18"/>
  <c r="BD133" i="18" s="1"/>
  <c r="BD1287" i="1" s="1"/>
  <c r="AV98" i="18"/>
  <c r="AV133" i="18" s="1"/>
  <c r="AV1287" i="1" s="1"/>
  <c r="AN98" i="18"/>
  <c r="AN133" i="18" s="1"/>
  <c r="AN1287" i="1" s="1"/>
  <c r="AF98" i="18"/>
  <c r="AF133" i="18" s="1"/>
  <c r="AF1287" i="1" s="1"/>
  <c r="DR97" i="18"/>
  <c r="DR132" i="18" s="1"/>
  <c r="DR1286" i="1" s="1"/>
  <c r="DJ97" i="18"/>
  <c r="DJ132" i="18" s="1"/>
  <c r="DJ1286" i="1" s="1"/>
  <c r="DB97" i="18"/>
  <c r="DB132" i="18" s="1"/>
  <c r="DB1286" i="1" s="1"/>
  <c r="CT97" i="18"/>
  <c r="CT132" i="18" s="1"/>
  <c r="CT1286" i="1" s="1"/>
  <c r="CL97" i="18"/>
  <c r="CL132" i="18" s="1"/>
  <c r="CL1286" i="1" s="1"/>
  <c r="CD97" i="18"/>
  <c r="CD132" i="18" s="1"/>
  <c r="CD1286" i="1" s="1"/>
  <c r="BV97" i="18"/>
  <c r="BV132" i="18" s="1"/>
  <c r="BV1286" i="1" s="1"/>
  <c r="BN97" i="18"/>
  <c r="BN132" i="18" s="1"/>
  <c r="BN1286" i="1" s="1"/>
  <c r="BF97" i="18"/>
  <c r="BF132" i="18" s="1"/>
  <c r="BF1286" i="1" s="1"/>
  <c r="AX97" i="18"/>
  <c r="AX132" i="18" s="1"/>
  <c r="AX1286" i="1" s="1"/>
  <c r="AP97" i="18"/>
  <c r="AP132" i="18" s="1"/>
  <c r="AP1286" i="1" s="1"/>
  <c r="AH97" i="18"/>
  <c r="AH132" i="18" s="1"/>
  <c r="AH1286" i="1" s="1"/>
  <c r="DT96" i="18"/>
  <c r="DT131" i="18" s="1"/>
  <c r="DT1285" i="1" s="1"/>
  <c r="DL96" i="18"/>
  <c r="DL131" i="18" s="1"/>
  <c r="DL1285" i="1" s="1"/>
  <c r="DD96" i="18"/>
  <c r="DD131" i="18" s="1"/>
  <c r="DD1285" i="1" s="1"/>
  <c r="CV96" i="18"/>
  <c r="CV131" i="18" s="1"/>
  <c r="CV1285" i="1" s="1"/>
  <c r="CN96" i="18"/>
  <c r="CN131" i="18" s="1"/>
  <c r="CN1285" i="1" s="1"/>
  <c r="CF96" i="18"/>
  <c r="CF131" i="18" s="1"/>
  <c r="CF1285" i="1" s="1"/>
  <c r="BX96" i="18"/>
  <c r="BX131" i="18" s="1"/>
  <c r="BX1285" i="1" s="1"/>
  <c r="BP96" i="18"/>
  <c r="BP131" i="18" s="1"/>
  <c r="BP1285" i="1" s="1"/>
  <c r="BH96" i="18"/>
  <c r="BH131" i="18" s="1"/>
  <c r="BH1285" i="1" s="1"/>
  <c r="AZ96" i="18"/>
  <c r="AZ131" i="18" s="1"/>
  <c r="AZ1285" i="1" s="1"/>
  <c r="AR96" i="18"/>
  <c r="AR131" i="18" s="1"/>
  <c r="AR1285" i="1" s="1"/>
  <c r="AJ96" i="18"/>
  <c r="AJ131" i="18" s="1"/>
  <c r="AJ1285" i="1" s="1"/>
  <c r="AB96" i="18"/>
  <c r="AB131" i="18" s="1"/>
  <c r="AB1285" i="1" s="1"/>
  <c r="DN95" i="18"/>
  <c r="DN130" i="18" s="1"/>
  <c r="DN1284" i="1" s="1"/>
  <c r="DF95" i="18"/>
  <c r="DF130" i="18" s="1"/>
  <c r="DF1284" i="1" s="1"/>
  <c r="CX95" i="18"/>
  <c r="CX130" i="18" s="1"/>
  <c r="CX1284" i="1" s="1"/>
  <c r="CP95" i="18"/>
  <c r="CP130" i="18" s="1"/>
  <c r="CP1284" i="1" s="1"/>
  <c r="CH95" i="18"/>
  <c r="CH130" i="18" s="1"/>
  <c r="CH1284" i="1" s="1"/>
  <c r="BZ95" i="18"/>
  <c r="BZ130" i="18" s="1"/>
  <c r="BZ1284" i="1" s="1"/>
  <c r="BR95" i="18"/>
  <c r="BR130" i="18" s="1"/>
  <c r="BR1284" i="1" s="1"/>
  <c r="BJ95" i="18"/>
  <c r="BJ130" i="18" s="1"/>
  <c r="BJ1284" i="1" s="1"/>
  <c r="BB95" i="18"/>
  <c r="BB130" i="18" s="1"/>
  <c r="BB1284" i="1" s="1"/>
  <c r="AT95" i="18"/>
  <c r="AT130" i="18" s="1"/>
  <c r="AT1284" i="1" s="1"/>
  <c r="AL95" i="18"/>
  <c r="AL130" i="18" s="1"/>
  <c r="AL1284" i="1" s="1"/>
  <c r="AD95" i="18"/>
  <c r="AD130" i="18" s="1"/>
  <c r="AD1284" i="1" s="1"/>
  <c r="DP94" i="18"/>
  <c r="DP129" i="18" s="1"/>
  <c r="DP1283" i="1" s="1"/>
  <c r="DH94" i="18"/>
  <c r="DH129" i="18" s="1"/>
  <c r="DH1283" i="1" s="1"/>
  <c r="CZ94" i="18"/>
  <c r="CZ129" i="18" s="1"/>
  <c r="CZ1283" i="1" s="1"/>
  <c r="CR94" i="18"/>
  <c r="CR129" i="18" s="1"/>
  <c r="CR1283" i="1" s="1"/>
  <c r="CJ94" i="18"/>
  <c r="CJ129" i="18" s="1"/>
  <c r="CJ1283" i="1" s="1"/>
  <c r="CB94" i="18"/>
  <c r="CB129" i="18" s="1"/>
  <c r="CB1283" i="1" s="1"/>
  <c r="BT94" i="18"/>
  <c r="BT129" i="18" s="1"/>
  <c r="BT1283" i="1" s="1"/>
  <c r="BL94" i="18"/>
  <c r="BL129" i="18" s="1"/>
  <c r="BL1283" i="1" s="1"/>
  <c r="BD94" i="18"/>
  <c r="BD129" i="18" s="1"/>
  <c r="BD1283" i="1" s="1"/>
  <c r="AV94" i="18"/>
  <c r="AV129" i="18" s="1"/>
  <c r="AV1283" i="1" s="1"/>
  <c r="AN94" i="18"/>
  <c r="AN129" i="18" s="1"/>
  <c r="AN1283" i="1" s="1"/>
  <c r="AF94" i="18"/>
  <c r="AF129" i="18" s="1"/>
  <c r="AF1283" i="1" s="1"/>
  <c r="DR93" i="18"/>
  <c r="DR128" i="18" s="1"/>
  <c r="DR1282" i="1" s="1"/>
  <c r="DJ93" i="18"/>
  <c r="DJ128" i="18" s="1"/>
  <c r="DJ1282" i="1" s="1"/>
  <c r="DB93" i="18"/>
  <c r="DB128" i="18" s="1"/>
  <c r="DB1282" i="1" s="1"/>
  <c r="CT93" i="18"/>
  <c r="CT128" i="18" s="1"/>
  <c r="CT1282" i="1" s="1"/>
  <c r="CL93" i="18"/>
  <c r="CL128" i="18" s="1"/>
  <c r="CL1282" i="1" s="1"/>
  <c r="CD93" i="18"/>
  <c r="CD128" i="18" s="1"/>
  <c r="CD1282" i="1" s="1"/>
  <c r="BV93" i="18"/>
  <c r="BV128" i="18" s="1"/>
  <c r="BV1282" i="1" s="1"/>
  <c r="BN93" i="18"/>
  <c r="BN128" i="18" s="1"/>
  <c r="BN1282" i="1" s="1"/>
  <c r="BF93" i="18"/>
  <c r="BF128" i="18" s="1"/>
  <c r="BF1282" i="1" s="1"/>
  <c r="AX93" i="18"/>
  <c r="AX128" i="18" s="1"/>
  <c r="AX1282" i="1" s="1"/>
  <c r="AP93" i="18"/>
  <c r="AP128" i="18" s="1"/>
  <c r="AP1282" i="1" s="1"/>
  <c r="AH93" i="18"/>
  <c r="AH128" i="18" s="1"/>
  <c r="AH1282" i="1" s="1"/>
  <c r="DT92" i="18"/>
  <c r="DT127" i="18" s="1"/>
  <c r="DT1281" i="1" s="1"/>
  <c r="DL92" i="18"/>
  <c r="DL127" i="18" s="1"/>
  <c r="DL1281" i="1" s="1"/>
  <c r="DD92" i="18"/>
  <c r="DD127" i="18" s="1"/>
  <c r="DD1281" i="1" s="1"/>
  <c r="CV92" i="18"/>
  <c r="CV127" i="18" s="1"/>
  <c r="CV1281" i="1" s="1"/>
  <c r="CN92" i="18"/>
  <c r="CN127" i="18" s="1"/>
  <c r="CN1281" i="1" s="1"/>
  <c r="CF92" i="18"/>
  <c r="CF127" i="18" s="1"/>
  <c r="CF1281" i="1" s="1"/>
  <c r="BX92" i="18"/>
  <c r="BX127" i="18" s="1"/>
  <c r="BX1281" i="1" s="1"/>
  <c r="BP92" i="18"/>
  <c r="BP127" i="18" s="1"/>
  <c r="BP1281" i="1" s="1"/>
  <c r="BH92" i="18"/>
  <c r="BH127" i="18" s="1"/>
  <c r="BH1281" i="1" s="1"/>
  <c r="AZ92" i="18"/>
  <c r="AZ127" i="18" s="1"/>
  <c r="AZ1281" i="1" s="1"/>
  <c r="AR92" i="18"/>
  <c r="AR127" i="18" s="1"/>
  <c r="AR1281" i="1" s="1"/>
  <c r="AJ92" i="18"/>
  <c r="AJ127" i="18" s="1"/>
  <c r="AJ1281" i="1" s="1"/>
  <c r="AB92" i="18"/>
  <c r="AB127" i="18" s="1"/>
  <c r="AB1281" i="1" s="1"/>
  <c r="DN91" i="18"/>
  <c r="DN126" i="18" s="1"/>
  <c r="DN1280" i="1" s="1"/>
  <c r="DF91" i="18"/>
  <c r="DF126" i="18" s="1"/>
  <c r="DF1280" i="1" s="1"/>
  <c r="CX91" i="18"/>
  <c r="CX126" i="18" s="1"/>
  <c r="CX1280" i="1" s="1"/>
  <c r="CP91" i="18"/>
  <c r="CP126" i="18" s="1"/>
  <c r="CP1280" i="1" s="1"/>
  <c r="CH91" i="18"/>
  <c r="CH126" i="18" s="1"/>
  <c r="CH1280" i="1" s="1"/>
  <c r="BZ91" i="18"/>
  <c r="BZ126" i="18" s="1"/>
  <c r="BZ1280" i="1" s="1"/>
  <c r="BR91" i="18"/>
  <c r="BR126" i="18" s="1"/>
  <c r="BR1280" i="1" s="1"/>
  <c r="BJ91" i="18"/>
  <c r="BJ126" i="18" s="1"/>
  <c r="BJ1280" i="1" s="1"/>
  <c r="BB91" i="18"/>
  <c r="BB126" i="18" s="1"/>
  <c r="BB1280" i="1" s="1"/>
  <c r="AT91" i="18"/>
  <c r="AT126" i="18" s="1"/>
  <c r="AT1280" i="1" s="1"/>
  <c r="AL91" i="18"/>
  <c r="AL126" i="18" s="1"/>
  <c r="AL1280" i="1" s="1"/>
  <c r="AD91" i="18"/>
  <c r="AD126" i="18" s="1"/>
  <c r="AD1280" i="1" s="1"/>
  <c r="DP90" i="18"/>
  <c r="DP125" i="18" s="1"/>
  <c r="DP1279" i="1" s="1"/>
  <c r="CZ114" i="18"/>
  <c r="CZ149" i="18" s="1"/>
  <c r="CZ1303" i="1" s="1"/>
  <c r="CM113" i="18"/>
  <c r="CM148" i="18" s="1"/>
  <c r="CM1302" i="1" s="1"/>
  <c r="BT112" i="18"/>
  <c r="BT147" i="18" s="1"/>
  <c r="BT1301" i="1" s="1"/>
  <c r="CD111" i="18"/>
  <c r="CD146" i="18" s="1"/>
  <c r="CD1300" i="1" s="1"/>
  <c r="CT110" i="18"/>
  <c r="CT145" i="18" s="1"/>
  <c r="CT1299" i="1" s="1"/>
  <c r="DD109" i="18"/>
  <c r="DD144" i="18" s="1"/>
  <c r="DD1298" i="1" s="1"/>
  <c r="DP108" i="18"/>
  <c r="DP143" i="18" s="1"/>
  <c r="DP1297" i="1" s="1"/>
  <c r="AL108" i="18"/>
  <c r="AL143" i="18" s="1"/>
  <c r="AL1297" i="1" s="1"/>
  <c r="BD107" i="18"/>
  <c r="BD142" i="18" s="1"/>
  <c r="BD1296" i="1" s="1"/>
  <c r="DG106" i="18"/>
  <c r="DG141" i="18" s="1"/>
  <c r="DG1295" i="1" s="1"/>
  <c r="BR106" i="18"/>
  <c r="BR141" i="18" s="1"/>
  <c r="BR1295" i="1" s="1"/>
  <c r="DT105" i="18"/>
  <c r="DT140" i="18" s="1"/>
  <c r="DT1294" i="1" s="1"/>
  <c r="CC105" i="18"/>
  <c r="CC140" i="18" s="1"/>
  <c r="CC1294" i="1" s="1"/>
  <c r="AN105" i="18"/>
  <c r="AN140" i="18" s="1"/>
  <c r="AN1294" i="1" s="1"/>
  <c r="CP104" i="18"/>
  <c r="CP139" i="18" s="1"/>
  <c r="CP1293" i="1" s="1"/>
  <c r="AY104" i="18"/>
  <c r="AY139" i="18" s="1"/>
  <c r="AY1293" i="1" s="1"/>
  <c r="DD103" i="18"/>
  <c r="DD138" i="18" s="1"/>
  <c r="DD1292" i="1" s="1"/>
  <c r="BL103" i="18"/>
  <c r="BL138" i="18" s="1"/>
  <c r="BL1292" i="1" s="1"/>
  <c r="DO102" i="18"/>
  <c r="DO137" i="18" s="1"/>
  <c r="DO1291" i="1" s="1"/>
  <c r="BZ102" i="18"/>
  <c r="BZ137" i="18" s="1"/>
  <c r="BZ1291" i="1" s="1"/>
  <c r="AM102" i="18"/>
  <c r="AM137" i="18" s="1"/>
  <c r="AM1291" i="1" s="1"/>
  <c r="DA101" i="18"/>
  <c r="DA136" i="18" s="1"/>
  <c r="DA1290" i="1" s="1"/>
  <c r="BU101" i="18"/>
  <c r="BU136" i="18" s="1"/>
  <c r="BU1290" i="1" s="1"/>
  <c r="AO101" i="18"/>
  <c r="AO136" i="18" s="1"/>
  <c r="AO1290" i="1" s="1"/>
  <c r="DC100" i="18"/>
  <c r="DC135" i="18" s="1"/>
  <c r="DC1289" i="1" s="1"/>
  <c r="BW100" i="18"/>
  <c r="BW135" i="18" s="1"/>
  <c r="BW1289" i="1" s="1"/>
  <c r="AQ100" i="18"/>
  <c r="AQ135" i="18" s="1"/>
  <c r="AQ1289" i="1" s="1"/>
  <c r="DE99" i="18"/>
  <c r="DE134" i="18" s="1"/>
  <c r="DE1288" i="1" s="1"/>
  <c r="BY99" i="18"/>
  <c r="BY134" i="18" s="1"/>
  <c r="BY1288" i="1" s="1"/>
  <c r="AU99" i="18"/>
  <c r="AU134" i="18" s="1"/>
  <c r="AU1288" i="1" s="1"/>
  <c r="AC99" i="18"/>
  <c r="DG98" i="18"/>
  <c r="DG133" i="18" s="1"/>
  <c r="DG1287" i="1" s="1"/>
  <c r="CQ98" i="18"/>
  <c r="CQ133" i="18" s="1"/>
  <c r="CQ1287" i="1" s="1"/>
  <c r="CA98" i="18"/>
  <c r="CA133" i="18" s="1"/>
  <c r="CA1287" i="1" s="1"/>
  <c r="BK98" i="18"/>
  <c r="BK133" i="18" s="1"/>
  <c r="BK1287" i="1" s="1"/>
  <c r="AU98" i="18"/>
  <c r="AU133" i="18" s="1"/>
  <c r="AU1287" i="1" s="1"/>
  <c r="AE98" i="18"/>
  <c r="DI97" i="18"/>
  <c r="DI132" i="18" s="1"/>
  <c r="DI1286" i="1" s="1"/>
  <c r="CS97" i="18"/>
  <c r="CS132" i="18" s="1"/>
  <c r="CS1286" i="1" s="1"/>
  <c r="CC97" i="18"/>
  <c r="CC132" i="18" s="1"/>
  <c r="CC1286" i="1" s="1"/>
  <c r="BM97" i="18"/>
  <c r="BM132" i="18" s="1"/>
  <c r="BM1286" i="1" s="1"/>
  <c r="AW97" i="18"/>
  <c r="AW132" i="18" s="1"/>
  <c r="AW1286" i="1" s="1"/>
  <c r="AG97" i="18"/>
  <c r="AG132" i="18" s="1"/>
  <c r="AG1286" i="1" s="1"/>
  <c r="DK96" i="18"/>
  <c r="DK131" i="18" s="1"/>
  <c r="DK1285" i="1" s="1"/>
  <c r="CU96" i="18"/>
  <c r="CU131" i="18" s="1"/>
  <c r="CU1285" i="1" s="1"/>
  <c r="CE96" i="18"/>
  <c r="CE131" i="18" s="1"/>
  <c r="CE1285" i="1" s="1"/>
  <c r="BO96" i="18"/>
  <c r="BO131" i="18" s="1"/>
  <c r="BO1285" i="1" s="1"/>
  <c r="AY96" i="18"/>
  <c r="AY131" i="18" s="1"/>
  <c r="AY1285" i="1" s="1"/>
  <c r="AI96" i="18"/>
  <c r="AI131" i="18" s="1"/>
  <c r="AI1285" i="1" s="1"/>
  <c r="DM95" i="18"/>
  <c r="DM130" i="18" s="1"/>
  <c r="DM1284" i="1" s="1"/>
  <c r="CW95" i="18"/>
  <c r="CW130" i="18" s="1"/>
  <c r="CW1284" i="1" s="1"/>
  <c r="CG95" i="18"/>
  <c r="CG130" i="18" s="1"/>
  <c r="CG1284" i="1" s="1"/>
  <c r="BQ95" i="18"/>
  <c r="BQ130" i="18" s="1"/>
  <c r="BQ1284" i="1" s="1"/>
  <c r="BA95" i="18"/>
  <c r="BA130" i="18" s="1"/>
  <c r="BA1284" i="1" s="1"/>
  <c r="AK95" i="18"/>
  <c r="AK130" i="18" s="1"/>
  <c r="AK1284" i="1" s="1"/>
  <c r="DO94" i="18"/>
  <c r="DO129" i="18" s="1"/>
  <c r="DO1283" i="1" s="1"/>
  <c r="CY94" i="18"/>
  <c r="CY129" i="18" s="1"/>
  <c r="CY1283" i="1" s="1"/>
  <c r="CI94" i="18"/>
  <c r="CI129" i="18" s="1"/>
  <c r="CI1283" i="1" s="1"/>
  <c r="BS94" i="18"/>
  <c r="BS129" i="18" s="1"/>
  <c r="BS1283" i="1" s="1"/>
  <c r="BC94" i="18"/>
  <c r="BC129" i="18" s="1"/>
  <c r="BC1283" i="1" s="1"/>
  <c r="AM94" i="18"/>
  <c r="AM129" i="18" s="1"/>
  <c r="AM1283" i="1" s="1"/>
  <c r="DQ93" i="18"/>
  <c r="DQ128" i="18" s="1"/>
  <c r="DQ1282" i="1" s="1"/>
  <c r="DA93" i="18"/>
  <c r="DA128" i="18" s="1"/>
  <c r="DA1282" i="1" s="1"/>
  <c r="CK93" i="18"/>
  <c r="CK128" i="18" s="1"/>
  <c r="CK1282" i="1" s="1"/>
  <c r="BU93" i="18"/>
  <c r="BU128" i="18" s="1"/>
  <c r="BU1282" i="1" s="1"/>
  <c r="BE93" i="18"/>
  <c r="BE128" i="18" s="1"/>
  <c r="BE1282" i="1" s="1"/>
  <c r="AO93" i="18"/>
  <c r="AO128" i="18" s="1"/>
  <c r="AO1282" i="1" s="1"/>
  <c r="DS92" i="18"/>
  <c r="DS127" i="18" s="1"/>
  <c r="DS1281" i="1" s="1"/>
  <c r="DC92" i="18"/>
  <c r="DC127" i="18" s="1"/>
  <c r="DC1281" i="1" s="1"/>
  <c r="CM92" i="18"/>
  <c r="CM127" i="18" s="1"/>
  <c r="CM1281" i="1" s="1"/>
  <c r="BW92" i="18"/>
  <c r="BW127" i="18" s="1"/>
  <c r="BW1281" i="1" s="1"/>
  <c r="BG92" i="18"/>
  <c r="BG127" i="18" s="1"/>
  <c r="BG1281" i="1" s="1"/>
  <c r="AQ92" i="18"/>
  <c r="AQ127" i="18" s="1"/>
  <c r="AQ1281" i="1" s="1"/>
  <c r="AA92" i="18"/>
  <c r="DE91" i="18"/>
  <c r="DE126" i="18" s="1"/>
  <c r="DE1280" i="1" s="1"/>
  <c r="CO91" i="18"/>
  <c r="CO126" i="18" s="1"/>
  <c r="CO1280" i="1" s="1"/>
  <c r="BY91" i="18"/>
  <c r="BY126" i="18" s="1"/>
  <c r="BY1280" i="1" s="1"/>
  <c r="BI91" i="18"/>
  <c r="BI126" i="18" s="1"/>
  <c r="BI1280" i="1" s="1"/>
  <c r="AS91" i="18"/>
  <c r="AS126" i="18" s="1"/>
  <c r="AS1280" i="1" s="1"/>
  <c r="AC91" i="18"/>
  <c r="DL90" i="18"/>
  <c r="DL125" i="18" s="1"/>
  <c r="DL1279" i="1" s="1"/>
  <c r="DD90" i="18"/>
  <c r="DD125" i="18" s="1"/>
  <c r="DD1279" i="1" s="1"/>
  <c r="CV90" i="18"/>
  <c r="CV125" i="18" s="1"/>
  <c r="CV1279" i="1" s="1"/>
  <c r="CN90" i="18"/>
  <c r="CN125" i="18" s="1"/>
  <c r="CN1279" i="1" s="1"/>
  <c r="CF90" i="18"/>
  <c r="CF125" i="18" s="1"/>
  <c r="CF1279" i="1" s="1"/>
  <c r="BX90" i="18"/>
  <c r="BX125" i="18" s="1"/>
  <c r="BX1279" i="1" s="1"/>
  <c r="BP90" i="18"/>
  <c r="BP125" i="18" s="1"/>
  <c r="BP1279" i="1" s="1"/>
  <c r="BH90" i="18"/>
  <c r="BH125" i="18" s="1"/>
  <c r="BH1279" i="1" s="1"/>
  <c r="AZ90" i="18"/>
  <c r="AZ125" i="18" s="1"/>
  <c r="AZ1279" i="1" s="1"/>
  <c r="AR90" i="18"/>
  <c r="AR125" i="18" s="1"/>
  <c r="AR1279" i="1" s="1"/>
  <c r="AJ90" i="18"/>
  <c r="AJ125" i="18" s="1"/>
  <c r="AJ1279" i="1" s="1"/>
  <c r="AB90" i="18"/>
  <c r="AB125" i="18" s="1"/>
  <c r="AB1279" i="1" s="1"/>
  <c r="DN89" i="18"/>
  <c r="DN124" i="18" s="1"/>
  <c r="DN1278" i="1" s="1"/>
  <c r="DF89" i="18"/>
  <c r="DF124" i="18" s="1"/>
  <c r="DF1278" i="1" s="1"/>
  <c r="CX89" i="18"/>
  <c r="CX124" i="18" s="1"/>
  <c r="CX1278" i="1" s="1"/>
  <c r="CP89" i="18"/>
  <c r="CP124" i="18" s="1"/>
  <c r="CP1278" i="1" s="1"/>
  <c r="CH89" i="18"/>
  <c r="CH124" i="18" s="1"/>
  <c r="CH1278" i="1" s="1"/>
  <c r="BZ89" i="18"/>
  <c r="BZ124" i="18" s="1"/>
  <c r="BZ1278" i="1" s="1"/>
  <c r="BR89" i="18"/>
  <c r="BR124" i="18" s="1"/>
  <c r="BR1278" i="1" s="1"/>
  <c r="BJ89" i="18"/>
  <c r="BJ124" i="18" s="1"/>
  <c r="BJ1278" i="1" s="1"/>
  <c r="BB89" i="18"/>
  <c r="BB124" i="18" s="1"/>
  <c r="BB1278" i="1" s="1"/>
  <c r="AT89" i="18"/>
  <c r="AT124" i="18" s="1"/>
  <c r="AT1278" i="1" s="1"/>
  <c r="AL89" i="18"/>
  <c r="AL124" i="18" s="1"/>
  <c r="AL1278" i="1" s="1"/>
  <c r="AD89" i="18"/>
  <c r="AD124" i="18" s="1"/>
  <c r="AD1278" i="1" s="1"/>
  <c r="DP88" i="18"/>
  <c r="DP123" i="18" s="1"/>
  <c r="DP1277" i="1" s="1"/>
  <c r="DH88" i="18"/>
  <c r="DH123" i="18" s="1"/>
  <c r="DH1277" i="1" s="1"/>
  <c r="CZ88" i="18"/>
  <c r="CZ123" i="18" s="1"/>
  <c r="CZ1277" i="1" s="1"/>
  <c r="CR88" i="18"/>
  <c r="CR123" i="18" s="1"/>
  <c r="CR1277" i="1" s="1"/>
  <c r="CJ88" i="18"/>
  <c r="CJ123" i="18" s="1"/>
  <c r="CJ1277" i="1" s="1"/>
  <c r="CB88" i="18"/>
  <c r="CB123" i="18" s="1"/>
  <c r="CB1277" i="1" s="1"/>
  <c r="BT88" i="18"/>
  <c r="BT123" i="18" s="1"/>
  <c r="BT1277" i="1" s="1"/>
  <c r="BL88" i="18"/>
  <c r="BL123" i="18" s="1"/>
  <c r="BL1277" i="1" s="1"/>
  <c r="BD88" i="18"/>
  <c r="BD123" i="18" s="1"/>
  <c r="BD1277" i="1" s="1"/>
  <c r="AV88" i="18"/>
  <c r="AV123" i="18" s="1"/>
  <c r="AV1277" i="1" s="1"/>
  <c r="AN88" i="18"/>
  <c r="AN123" i="18" s="1"/>
  <c r="AN1277" i="1" s="1"/>
  <c r="AF88" i="18"/>
  <c r="AF123" i="18" s="1"/>
  <c r="AF1277" i="1" s="1"/>
  <c r="DR87" i="18"/>
  <c r="DR122" i="18" s="1"/>
  <c r="DR1276" i="1" s="1"/>
  <c r="DJ87" i="18"/>
  <c r="DJ122" i="18" s="1"/>
  <c r="DJ1276" i="1" s="1"/>
  <c r="DB87" i="18"/>
  <c r="DB122" i="18" s="1"/>
  <c r="DB1276" i="1" s="1"/>
  <c r="CT87" i="18"/>
  <c r="CT122" i="18" s="1"/>
  <c r="CT1276" i="1" s="1"/>
  <c r="CL87" i="18"/>
  <c r="CL122" i="18" s="1"/>
  <c r="CL1276" i="1" s="1"/>
  <c r="CD87" i="18"/>
  <c r="CD122" i="18" s="1"/>
  <c r="CD1276" i="1" s="1"/>
  <c r="BV87" i="18"/>
  <c r="BV122" i="18" s="1"/>
  <c r="BV1276" i="1" s="1"/>
  <c r="BN87" i="18"/>
  <c r="BN122" i="18" s="1"/>
  <c r="BN1276" i="1" s="1"/>
  <c r="BF87" i="18"/>
  <c r="BF122" i="18" s="1"/>
  <c r="BF1276" i="1" s="1"/>
  <c r="AX87" i="18"/>
  <c r="AX122" i="18" s="1"/>
  <c r="AX1276" i="1" s="1"/>
  <c r="AP87" i="18"/>
  <c r="AP122" i="18" s="1"/>
  <c r="AP1276" i="1" s="1"/>
  <c r="AH87" i="18"/>
  <c r="AH122" i="18" s="1"/>
  <c r="AH1276" i="1" s="1"/>
  <c r="DT86" i="18"/>
  <c r="DT121" i="18" s="1"/>
  <c r="DT1275" i="1" s="1"/>
  <c r="DL86" i="18"/>
  <c r="DL121" i="18" s="1"/>
  <c r="DL1275" i="1" s="1"/>
  <c r="DD86" i="18"/>
  <c r="DD121" i="18" s="1"/>
  <c r="DD1275" i="1" s="1"/>
  <c r="CV86" i="18"/>
  <c r="CV121" i="18" s="1"/>
  <c r="CV1275" i="1" s="1"/>
  <c r="CN86" i="18"/>
  <c r="CN121" i="18" s="1"/>
  <c r="CN1275" i="1" s="1"/>
  <c r="CF86" i="18"/>
  <c r="CF121" i="18" s="1"/>
  <c r="CF1275" i="1" s="1"/>
  <c r="BX86" i="18"/>
  <c r="BX121" i="18" s="1"/>
  <c r="BX1275" i="1" s="1"/>
  <c r="BP86" i="18"/>
  <c r="BP121" i="18" s="1"/>
  <c r="BP1275" i="1" s="1"/>
  <c r="BH86" i="18"/>
  <c r="BH121" i="18" s="1"/>
  <c r="BH1275" i="1" s="1"/>
  <c r="AZ86" i="18"/>
  <c r="AZ121" i="18" s="1"/>
  <c r="AZ1275" i="1" s="1"/>
  <c r="AR86" i="18"/>
  <c r="AR121" i="18" s="1"/>
  <c r="AR1275" i="1" s="1"/>
  <c r="AJ86" i="18"/>
  <c r="AJ121" i="18" s="1"/>
  <c r="AJ1275" i="1" s="1"/>
  <c r="AB86" i="18"/>
  <c r="AB121" i="18" s="1"/>
  <c r="AB1275" i="1" s="1"/>
  <c r="DN85" i="18"/>
  <c r="DN120" i="18" s="1"/>
  <c r="DN1274" i="1" s="1"/>
  <c r="DF85" i="18"/>
  <c r="DF120" i="18" s="1"/>
  <c r="DF1274" i="1" s="1"/>
  <c r="CX85" i="18"/>
  <c r="CX120" i="18" s="1"/>
  <c r="CX1274" i="1" s="1"/>
  <c r="CP85" i="18"/>
  <c r="CP120" i="18" s="1"/>
  <c r="CP1274" i="1" s="1"/>
  <c r="CH85" i="18"/>
  <c r="CH120" i="18" s="1"/>
  <c r="CH1274" i="1" s="1"/>
  <c r="BZ85" i="18"/>
  <c r="BZ120" i="18" s="1"/>
  <c r="BZ1274" i="1" s="1"/>
  <c r="BR85" i="18"/>
  <c r="BR120" i="18" s="1"/>
  <c r="BR1274" i="1" s="1"/>
  <c r="BJ85" i="18"/>
  <c r="BB85" i="18"/>
  <c r="AT85" i="18"/>
  <c r="AL85" i="18"/>
  <c r="AD85" i="18"/>
  <c r="CV114" i="18"/>
  <c r="CV149" i="18" s="1"/>
  <c r="CV1303" i="1" s="1"/>
  <c r="CD113" i="18"/>
  <c r="CD148" i="18" s="1"/>
  <c r="CD1302" i="1" s="1"/>
  <c r="BL112" i="18"/>
  <c r="BL147" i="18" s="1"/>
  <c r="BL1301" i="1" s="1"/>
  <c r="CB111" i="18"/>
  <c r="CB146" i="18" s="1"/>
  <c r="CB1300" i="1" s="1"/>
  <c r="CL110" i="18"/>
  <c r="CL145" i="18" s="1"/>
  <c r="CL1299" i="1" s="1"/>
  <c r="CX109" i="18"/>
  <c r="CX144" i="18" s="1"/>
  <c r="CX1298" i="1" s="1"/>
  <c r="DN108" i="18"/>
  <c r="DN143" i="18" s="1"/>
  <c r="DN1297" i="1" s="1"/>
  <c r="AD108" i="18"/>
  <c r="AD143" i="18" s="1"/>
  <c r="AD1297" i="1" s="1"/>
  <c r="BA107" i="18"/>
  <c r="BA142" i="18" s="1"/>
  <c r="BA1296" i="1" s="1"/>
  <c r="DF106" i="18"/>
  <c r="DF141" i="18" s="1"/>
  <c r="DF1295" i="1" s="1"/>
  <c r="BN106" i="18"/>
  <c r="BN141" i="18" s="1"/>
  <c r="BN1295" i="1" s="1"/>
  <c r="DQ105" i="18"/>
  <c r="DQ140" i="18" s="1"/>
  <c r="DQ1294" i="1" s="1"/>
  <c r="CB105" i="18"/>
  <c r="CB140" i="18" s="1"/>
  <c r="CB1294" i="1" s="1"/>
  <c r="AJ105" i="18"/>
  <c r="AJ140" i="18" s="1"/>
  <c r="AJ1294" i="1" s="1"/>
  <c r="CM104" i="18"/>
  <c r="CM139" i="18" s="1"/>
  <c r="CM1293" i="1" s="1"/>
  <c r="AX104" i="18"/>
  <c r="AX139" i="18" s="1"/>
  <c r="AX1293" i="1" s="1"/>
  <c r="CZ103" i="18"/>
  <c r="CZ138" i="18" s="1"/>
  <c r="CZ1292" i="1" s="1"/>
  <c r="BI103" i="18"/>
  <c r="BI138" i="18" s="1"/>
  <c r="BI1292" i="1" s="1"/>
  <c r="DN102" i="18"/>
  <c r="DN137" i="18" s="1"/>
  <c r="DN1291" i="1" s="1"/>
  <c r="BV102" i="18"/>
  <c r="BV137" i="18" s="1"/>
  <c r="BV1291" i="1" s="1"/>
  <c r="AL102" i="18"/>
  <c r="AL137" i="18" s="1"/>
  <c r="AL1291" i="1" s="1"/>
  <c r="CZ101" i="18"/>
  <c r="CZ136" i="18" s="1"/>
  <c r="CZ1290" i="1" s="1"/>
  <c r="BT101" i="18"/>
  <c r="BT136" i="18" s="1"/>
  <c r="BT1290" i="1" s="1"/>
  <c r="AN101" i="18"/>
  <c r="AN136" i="18" s="1"/>
  <c r="AN1290" i="1" s="1"/>
  <c r="DB100" i="18"/>
  <c r="DB135" i="18" s="1"/>
  <c r="DB1289" i="1" s="1"/>
  <c r="BV100" i="18"/>
  <c r="BV135" i="18" s="1"/>
  <c r="BV1289" i="1" s="1"/>
  <c r="AP100" i="18"/>
  <c r="AP135" i="18" s="1"/>
  <c r="AP1289" i="1" s="1"/>
  <c r="DD99" i="18"/>
  <c r="DD134" i="18" s="1"/>
  <c r="DD1288" i="1" s="1"/>
  <c r="BX99" i="18"/>
  <c r="BX134" i="18" s="1"/>
  <c r="BX1288" i="1" s="1"/>
  <c r="AT99" i="18"/>
  <c r="AT134" i="18" s="1"/>
  <c r="AT1288" i="1" s="1"/>
  <c r="AB99" i="18"/>
  <c r="AB134" i="18" s="1"/>
  <c r="AB1288" i="1" s="1"/>
  <c r="DF98" i="18"/>
  <c r="DF133" i="18" s="1"/>
  <c r="DF1287" i="1" s="1"/>
  <c r="CP98" i="18"/>
  <c r="CP133" i="18" s="1"/>
  <c r="CP1287" i="1" s="1"/>
  <c r="BZ98" i="18"/>
  <c r="BZ133" i="18" s="1"/>
  <c r="BZ1287" i="1" s="1"/>
  <c r="BJ98" i="18"/>
  <c r="BJ133" i="18" s="1"/>
  <c r="BJ1287" i="1" s="1"/>
  <c r="AT98" i="18"/>
  <c r="AT133" i="18" s="1"/>
  <c r="AT1287" i="1" s="1"/>
  <c r="AD98" i="18"/>
  <c r="AD133" i="18" s="1"/>
  <c r="AD1287" i="1" s="1"/>
  <c r="DH97" i="18"/>
  <c r="DH132" i="18" s="1"/>
  <c r="DH1286" i="1" s="1"/>
  <c r="CR97" i="18"/>
  <c r="CR132" i="18" s="1"/>
  <c r="CR1286" i="1" s="1"/>
  <c r="CB97" i="18"/>
  <c r="CB132" i="18" s="1"/>
  <c r="CB1286" i="1" s="1"/>
  <c r="BL97" i="18"/>
  <c r="BL132" i="18" s="1"/>
  <c r="BL1286" i="1" s="1"/>
  <c r="AV97" i="18"/>
  <c r="AV132" i="18" s="1"/>
  <c r="AV1286" i="1" s="1"/>
  <c r="AF97" i="18"/>
  <c r="AF132" i="18" s="1"/>
  <c r="AF1286" i="1" s="1"/>
  <c r="DJ96" i="18"/>
  <c r="DJ131" i="18" s="1"/>
  <c r="DJ1285" i="1" s="1"/>
  <c r="CT96" i="18"/>
  <c r="CT131" i="18" s="1"/>
  <c r="CT1285" i="1" s="1"/>
  <c r="CD96" i="18"/>
  <c r="CD131" i="18" s="1"/>
  <c r="CD1285" i="1" s="1"/>
  <c r="BN96" i="18"/>
  <c r="BN131" i="18" s="1"/>
  <c r="BN1285" i="1" s="1"/>
  <c r="AX96" i="18"/>
  <c r="AX131" i="18" s="1"/>
  <c r="AX1285" i="1" s="1"/>
  <c r="AH96" i="18"/>
  <c r="AH131" i="18" s="1"/>
  <c r="AH1285" i="1" s="1"/>
  <c r="DL95" i="18"/>
  <c r="DL130" i="18" s="1"/>
  <c r="DL1284" i="1" s="1"/>
  <c r="CV95" i="18"/>
  <c r="CV130" i="18" s="1"/>
  <c r="CV1284" i="1" s="1"/>
  <c r="CF95" i="18"/>
  <c r="CF130" i="18" s="1"/>
  <c r="CF1284" i="1" s="1"/>
  <c r="BP95" i="18"/>
  <c r="BP130" i="18" s="1"/>
  <c r="BP1284" i="1" s="1"/>
  <c r="AZ95" i="18"/>
  <c r="AZ130" i="18" s="1"/>
  <c r="AZ1284" i="1" s="1"/>
  <c r="AJ95" i="18"/>
  <c r="AJ130" i="18" s="1"/>
  <c r="AJ1284" i="1" s="1"/>
  <c r="DN94" i="18"/>
  <c r="DN129" i="18" s="1"/>
  <c r="DN1283" i="1" s="1"/>
  <c r="CX94" i="18"/>
  <c r="CX129" i="18" s="1"/>
  <c r="CX1283" i="1" s="1"/>
  <c r="CH94" i="18"/>
  <c r="CH129" i="18" s="1"/>
  <c r="CH1283" i="1" s="1"/>
  <c r="BR94" i="18"/>
  <c r="BR129" i="18" s="1"/>
  <c r="BR1283" i="1" s="1"/>
  <c r="BB94" i="18"/>
  <c r="BB129" i="18" s="1"/>
  <c r="BB1283" i="1" s="1"/>
  <c r="AL94" i="18"/>
  <c r="AL129" i="18" s="1"/>
  <c r="AL1283" i="1" s="1"/>
  <c r="DP93" i="18"/>
  <c r="DP128" i="18" s="1"/>
  <c r="DP1282" i="1" s="1"/>
  <c r="CZ93" i="18"/>
  <c r="CZ128" i="18" s="1"/>
  <c r="CZ1282" i="1" s="1"/>
  <c r="CJ93" i="18"/>
  <c r="CJ128" i="18" s="1"/>
  <c r="CJ1282" i="1" s="1"/>
  <c r="BT93" i="18"/>
  <c r="BT128" i="18" s="1"/>
  <c r="BT1282" i="1" s="1"/>
  <c r="BD93" i="18"/>
  <c r="BD128" i="18" s="1"/>
  <c r="BD1282" i="1" s="1"/>
  <c r="AN93" i="18"/>
  <c r="AN128" i="18" s="1"/>
  <c r="AN1282" i="1" s="1"/>
  <c r="DR92" i="18"/>
  <c r="DR127" i="18" s="1"/>
  <c r="DR1281" i="1" s="1"/>
  <c r="DB92" i="18"/>
  <c r="DB127" i="18" s="1"/>
  <c r="DB1281" i="1" s="1"/>
  <c r="CL92" i="18"/>
  <c r="CL127" i="18" s="1"/>
  <c r="CL1281" i="1" s="1"/>
  <c r="BV92" i="18"/>
  <c r="BV127" i="18" s="1"/>
  <c r="BV1281" i="1" s="1"/>
  <c r="BF92" i="18"/>
  <c r="BF127" i="18" s="1"/>
  <c r="BF1281" i="1" s="1"/>
  <c r="AP92" i="18"/>
  <c r="AP127" i="18" s="1"/>
  <c r="AP1281" i="1" s="1"/>
  <c r="DT91" i="18"/>
  <c r="DT126" i="18" s="1"/>
  <c r="DT1280" i="1" s="1"/>
  <c r="DD91" i="18"/>
  <c r="DD126" i="18" s="1"/>
  <c r="DD1280" i="1" s="1"/>
  <c r="CN91" i="18"/>
  <c r="CN126" i="18" s="1"/>
  <c r="CN1280" i="1" s="1"/>
  <c r="BX91" i="18"/>
  <c r="BX126" i="18" s="1"/>
  <c r="BX1280" i="1" s="1"/>
  <c r="BH91" i="18"/>
  <c r="BH126" i="18" s="1"/>
  <c r="BH1280" i="1" s="1"/>
  <c r="AR91" i="18"/>
  <c r="AR126" i="18" s="1"/>
  <c r="AR1280" i="1" s="1"/>
  <c r="AB91" i="18"/>
  <c r="AB126" i="18" s="1"/>
  <c r="AB1280" i="1" s="1"/>
  <c r="DK90" i="18"/>
  <c r="DK125" i="18" s="1"/>
  <c r="DK1279" i="1" s="1"/>
  <c r="DC90" i="18"/>
  <c r="DC125" i="18" s="1"/>
  <c r="DC1279" i="1" s="1"/>
  <c r="CU90" i="18"/>
  <c r="CU125" i="18" s="1"/>
  <c r="CU1279" i="1" s="1"/>
  <c r="CM90" i="18"/>
  <c r="CM125" i="18" s="1"/>
  <c r="CM1279" i="1" s="1"/>
  <c r="CE90" i="18"/>
  <c r="CE125" i="18" s="1"/>
  <c r="CE1279" i="1" s="1"/>
  <c r="BW90" i="18"/>
  <c r="BW125" i="18" s="1"/>
  <c r="BW1279" i="1" s="1"/>
  <c r="BO90" i="18"/>
  <c r="BO125" i="18" s="1"/>
  <c r="BO1279" i="1" s="1"/>
  <c r="BG90" i="18"/>
  <c r="BG125" i="18" s="1"/>
  <c r="BG1279" i="1" s="1"/>
  <c r="AY90" i="18"/>
  <c r="AY125" i="18" s="1"/>
  <c r="AY1279" i="1" s="1"/>
  <c r="AQ90" i="18"/>
  <c r="AQ125" i="18" s="1"/>
  <c r="AQ1279" i="1" s="1"/>
  <c r="AI90" i="18"/>
  <c r="AI125" i="18" s="1"/>
  <c r="AI1279" i="1" s="1"/>
  <c r="AA90" i="18"/>
  <c r="AA125" i="18" s="1"/>
  <c r="AA1279" i="1" s="1"/>
  <c r="DM89" i="18"/>
  <c r="DM124" i="18" s="1"/>
  <c r="DM1278" i="1" s="1"/>
  <c r="DE89" i="18"/>
  <c r="DE124" i="18" s="1"/>
  <c r="DE1278" i="1" s="1"/>
  <c r="CW89" i="18"/>
  <c r="CW124" i="18" s="1"/>
  <c r="CW1278" i="1" s="1"/>
  <c r="CO89" i="18"/>
  <c r="CO124" i="18" s="1"/>
  <c r="CO1278" i="1" s="1"/>
  <c r="CG89" i="18"/>
  <c r="CG124" i="18" s="1"/>
  <c r="CG1278" i="1" s="1"/>
  <c r="BY89" i="18"/>
  <c r="BY124" i="18" s="1"/>
  <c r="BY1278" i="1" s="1"/>
  <c r="BQ89" i="18"/>
  <c r="BQ124" i="18" s="1"/>
  <c r="BQ1278" i="1" s="1"/>
  <c r="BI89" i="18"/>
  <c r="BI124" i="18" s="1"/>
  <c r="BI1278" i="1" s="1"/>
  <c r="BA89" i="18"/>
  <c r="BA124" i="18" s="1"/>
  <c r="BA1278" i="1" s="1"/>
  <c r="AS89" i="18"/>
  <c r="AS124" i="18" s="1"/>
  <c r="AS1278" i="1" s="1"/>
  <c r="AK89" i="18"/>
  <c r="AK124" i="18" s="1"/>
  <c r="AK1278" i="1" s="1"/>
  <c r="AC89" i="18"/>
  <c r="AC124" i="18" s="1"/>
  <c r="AC1278" i="1" s="1"/>
  <c r="DO88" i="18"/>
  <c r="DO123" i="18" s="1"/>
  <c r="DO1277" i="1" s="1"/>
  <c r="DG88" i="18"/>
  <c r="DG123" i="18" s="1"/>
  <c r="DG1277" i="1" s="1"/>
  <c r="CY88" i="18"/>
  <c r="CY123" i="18" s="1"/>
  <c r="CY1277" i="1" s="1"/>
  <c r="CQ88" i="18"/>
  <c r="CQ123" i="18" s="1"/>
  <c r="CQ1277" i="1" s="1"/>
  <c r="CI88" i="18"/>
  <c r="CI123" i="18" s="1"/>
  <c r="CI1277" i="1" s="1"/>
  <c r="CA88" i="18"/>
  <c r="CA123" i="18" s="1"/>
  <c r="CA1277" i="1" s="1"/>
  <c r="BS88" i="18"/>
  <c r="BS123" i="18" s="1"/>
  <c r="BS1277" i="1" s="1"/>
  <c r="BK88" i="18"/>
  <c r="BK123" i="18" s="1"/>
  <c r="BK1277" i="1" s="1"/>
  <c r="BC88" i="18"/>
  <c r="BC123" i="18" s="1"/>
  <c r="BC1277" i="1" s="1"/>
  <c r="AU88" i="18"/>
  <c r="AU123" i="18" s="1"/>
  <c r="AU1277" i="1" s="1"/>
  <c r="AM88" i="18"/>
  <c r="AM123" i="18" s="1"/>
  <c r="AM1277" i="1" s="1"/>
  <c r="AE88" i="18"/>
  <c r="AE123" i="18" s="1"/>
  <c r="AE1277" i="1" s="1"/>
  <c r="DQ87" i="18"/>
  <c r="DQ122" i="18" s="1"/>
  <c r="DQ1276" i="1" s="1"/>
  <c r="DI87" i="18"/>
  <c r="DI122" i="18" s="1"/>
  <c r="DI1276" i="1" s="1"/>
  <c r="DA87" i="18"/>
  <c r="DA122" i="18" s="1"/>
  <c r="DA1276" i="1" s="1"/>
  <c r="CS87" i="18"/>
  <c r="CS122" i="18" s="1"/>
  <c r="CS1276" i="1" s="1"/>
  <c r="CK87" i="18"/>
  <c r="CK122" i="18" s="1"/>
  <c r="CK1276" i="1" s="1"/>
  <c r="CC87" i="18"/>
  <c r="CC122" i="18" s="1"/>
  <c r="CC1276" i="1" s="1"/>
  <c r="BU87" i="18"/>
  <c r="BU122" i="18" s="1"/>
  <c r="BU1276" i="1" s="1"/>
  <c r="BM87" i="18"/>
  <c r="BM122" i="18" s="1"/>
  <c r="BM1276" i="1" s="1"/>
  <c r="BE87" i="18"/>
  <c r="BE122" i="18" s="1"/>
  <c r="BE1276" i="1" s="1"/>
  <c r="AW87" i="18"/>
  <c r="AW122" i="18" s="1"/>
  <c r="AW1276" i="1" s="1"/>
  <c r="AO87" i="18"/>
  <c r="AO122" i="18" s="1"/>
  <c r="AO1276" i="1" s="1"/>
  <c r="AG87" i="18"/>
  <c r="AG122" i="18" s="1"/>
  <c r="AG1276" i="1" s="1"/>
  <c r="DS86" i="18"/>
  <c r="DS121" i="18" s="1"/>
  <c r="DS1275" i="1" s="1"/>
  <c r="DK86" i="18"/>
  <c r="DK121" i="18" s="1"/>
  <c r="DK1275" i="1" s="1"/>
  <c r="DC86" i="18"/>
  <c r="DC121" i="18" s="1"/>
  <c r="DC1275" i="1" s="1"/>
  <c r="CU86" i="18"/>
  <c r="CU121" i="18" s="1"/>
  <c r="CU1275" i="1" s="1"/>
  <c r="CM86" i="18"/>
  <c r="CM121" i="18" s="1"/>
  <c r="CM1275" i="1" s="1"/>
  <c r="CE86" i="18"/>
  <c r="CE121" i="18" s="1"/>
  <c r="CE1275" i="1" s="1"/>
  <c r="BW86" i="18"/>
  <c r="BW121" i="18" s="1"/>
  <c r="BW1275" i="1" s="1"/>
  <c r="BO86" i="18"/>
  <c r="BO121" i="18" s="1"/>
  <c r="BO1275" i="1" s="1"/>
  <c r="BG86" i="18"/>
  <c r="BG121" i="18" s="1"/>
  <c r="BG1275" i="1" s="1"/>
  <c r="AY86" i="18"/>
  <c r="AY121" i="18" s="1"/>
  <c r="AY1275" i="1" s="1"/>
  <c r="AQ86" i="18"/>
  <c r="AQ121" i="18" s="1"/>
  <c r="AQ1275" i="1" s="1"/>
  <c r="AI86" i="18"/>
  <c r="AI121" i="18" s="1"/>
  <c r="AI1275" i="1" s="1"/>
  <c r="AA86" i="18"/>
  <c r="DM85" i="18"/>
  <c r="DM120" i="18" s="1"/>
  <c r="DM1274" i="1" s="1"/>
  <c r="DE85" i="18"/>
  <c r="DE120" i="18" s="1"/>
  <c r="DE1274" i="1" s="1"/>
  <c r="CW85" i="18"/>
  <c r="CW120" i="18" s="1"/>
  <c r="CW1274" i="1" s="1"/>
  <c r="CO85" i="18"/>
  <c r="CO120" i="18" s="1"/>
  <c r="CO1274" i="1" s="1"/>
  <c r="CG85" i="18"/>
  <c r="CG120" i="18" s="1"/>
  <c r="CG1274" i="1" s="1"/>
  <c r="BY85" i="18"/>
  <c r="BY120" i="18" s="1"/>
  <c r="BY1274" i="1" s="1"/>
  <c r="BQ85" i="18"/>
  <c r="BQ120" i="18" s="1"/>
  <c r="BQ1274" i="1" s="1"/>
  <c r="BI85" i="18"/>
  <c r="BI120" i="18" s="1"/>
  <c r="BI1274" i="1" s="1"/>
  <c r="BA85" i="18"/>
  <c r="AS85" i="18"/>
  <c r="AS120" i="18" s="1"/>
  <c r="AS1274" i="1" s="1"/>
  <c r="AK85" i="18"/>
  <c r="AC85" i="18"/>
  <c r="AC120" i="18" s="1"/>
  <c r="AC1274" i="1" s="1"/>
  <c r="AV114" i="18"/>
  <c r="AV149" i="18" s="1"/>
  <c r="AV1303" i="1" s="1"/>
  <c r="AD113" i="18"/>
  <c r="AD148" i="18" s="1"/>
  <c r="AD1302" i="1" s="1"/>
  <c r="AD112" i="18"/>
  <c r="AD147" i="18" s="1"/>
  <c r="AD1301" i="1" s="1"/>
  <c r="AN111" i="18"/>
  <c r="AN146" i="18" s="1"/>
  <c r="AN1300" i="1" s="1"/>
  <c r="AZ110" i="18"/>
  <c r="AZ145" i="18" s="1"/>
  <c r="AZ1299" i="1" s="1"/>
  <c r="BP109" i="18"/>
  <c r="BP144" i="18" s="1"/>
  <c r="BP1298" i="1" s="1"/>
  <c r="BZ108" i="18"/>
  <c r="BZ143" i="18" s="1"/>
  <c r="BZ1297" i="1" s="1"/>
  <c r="CL107" i="18"/>
  <c r="CL142" i="18" s="1"/>
  <c r="CL1296" i="1" s="1"/>
  <c r="AJ107" i="18"/>
  <c r="AJ142" i="18" s="1"/>
  <c r="AJ1296" i="1" s="1"/>
  <c r="CL106" i="18"/>
  <c r="CL141" i="18" s="1"/>
  <c r="CL1295" i="1" s="1"/>
  <c r="AU106" i="18"/>
  <c r="AU141" i="18" s="1"/>
  <c r="AU1295" i="1" s="1"/>
  <c r="CZ105" i="18"/>
  <c r="CZ140" i="18" s="1"/>
  <c r="CZ1294" i="1" s="1"/>
  <c r="BH105" i="18"/>
  <c r="BH140" i="18" s="1"/>
  <c r="BH1294" i="1" s="1"/>
  <c r="DK104" i="18"/>
  <c r="DK139" i="18" s="1"/>
  <c r="DK1293" i="1" s="1"/>
  <c r="BV104" i="18"/>
  <c r="BV139" i="18" s="1"/>
  <c r="BV1293" i="1" s="1"/>
  <c r="AD104" i="18"/>
  <c r="AD139" i="18" s="1"/>
  <c r="AD1293" i="1" s="1"/>
  <c r="CG103" i="18"/>
  <c r="CG138" i="18" s="1"/>
  <c r="CG1292" i="1" s="1"/>
  <c r="AR103" i="18"/>
  <c r="AR138" i="18" s="1"/>
  <c r="AR1292" i="1" s="1"/>
  <c r="CT102" i="18"/>
  <c r="CT137" i="18" s="1"/>
  <c r="CT1291" i="1" s="1"/>
  <c r="BC102" i="18"/>
  <c r="BC137" i="18" s="1"/>
  <c r="BC1291" i="1" s="1"/>
  <c r="DQ101" i="18"/>
  <c r="DQ136" i="18" s="1"/>
  <c r="DQ1290" i="1" s="1"/>
  <c r="CK101" i="18"/>
  <c r="CK136" i="18" s="1"/>
  <c r="CK1290" i="1" s="1"/>
  <c r="BE101" i="18"/>
  <c r="BE136" i="18" s="1"/>
  <c r="BE1290" i="1" s="1"/>
  <c r="DS100" i="18"/>
  <c r="DS135" i="18" s="1"/>
  <c r="DS1289" i="1" s="1"/>
  <c r="CM100" i="18"/>
  <c r="CM135" i="18" s="1"/>
  <c r="CM1289" i="1" s="1"/>
  <c r="BG100" i="18"/>
  <c r="BG135" i="18" s="1"/>
  <c r="BG1289" i="1" s="1"/>
  <c r="AA100" i="18"/>
  <c r="CO99" i="18"/>
  <c r="CO134" i="18" s="1"/>
  <c r="CO1288" i="1" s="1"/>
  <c r="BI99" i="18"/>
  <c r="BI134" i="18" s="1"/>
  <c r="BI1288" i="1" s="1"/>
  <c r="AL99" i="18"/>
  <c r="AL134" i="18" s="1"/>
  <c r="AL1288" i="1" s="1"/>
  <c r="DO98" i="18"/>
  <c r="DO133" i="18" s="1"/>
  <c r="DO1287" i="1" s="1"/>
  <c r="CY98" i="18"/>
  <c r="CY133" i="18" s="1"/>
  <c r="CY1287" i="1" s="1"/>
  <c r="CI98" i="18"/>
  <c r="CI133" i="18" s="1"/>
  <c r="CI1287" i="1" s="1"/>
  <c r="BS98" i="18"/>
  <c r="BS133" i="18" s="1"/>
  <c r="BS1287" i="1" s="1"/>
  <c r="BC98" i="18"/>
  <c r="BC133" i="18" s="1"/>
  <c r="BC1287" i="1" s="1"/>
  <c r="AM98" i="18"/>
  <c r="AM133" i="18" s="1"/>
  <c r="AM1287" i="1" s="1"/>
  <c r="DQ97" i="18"/>
  <c r="DQ132" i="18" s="1"/>
  <c r="DQ1286" i="1" s="1"/>
  <c r="DA97" i="18"/>
  <c r="DA132" i="18" s="1"/>
  <c r="DA1286" i="1" s="1"/>
  <c r="CK97" i="18"/>
  <c r="CK132" i="18" s="1"/>
  <c r="CK1286" i="1" s="1"/>
  <c r="BU97" i="18"/>
  <c r="BU132" i="18" s="1"/>
  <c r="BU1286" i="1" s="1"/>
  <c r="BE97" i="18"/>
  <c r="BE132" i="18" s="1"/>
  <c r="BE1286" i="1" s="1"/>
  <c r="AO97" i="18"/>
  <c r="AO132" i="18" s="1"/>
  <c r="AO1286" i="1" s="1"/>
  <c r="DS96" i="18"/>
  <c r="DS131" i="18" s="1"/>
  <c r="DS1285" i="1" s="1"/>
  <c r="DC96" i="18"/>
  <c r="DC131" i="18" s="1"/>
  <c r="DC1285" i="1" s="1"/>
  <c r="CM96" i="18"/>
  <c r="CM131" i="18" s="1"/>
  <c r="CM1285" i="1" s="1"/>
  <c r="BW96" i="18"/>
  <c r="BW131" i="18" s="1"/>
  <c r="BW1285" i="1" s="1"/>
  <c r="BG96" i="18"/>
  <c r="BG131" i="18" s="1"/>
  <c r="BG1285" i="1" s="1"/>
  <c r="AQ96" i="18"/>
  <c r="AQ131" i="18" s="1"/>
  <c r="AQ1285" i="1" s="1"/>
  <c r="AA96" i="18"/>
  <c r="DE95" i="18"/>
  <c r="DE130" i="18" s="1"/>
  <c r="DE1284" i="1" s="1"/>
  <c r="CO95" i="18"/>
  <c r="CO130" i="18" s="1"/>
  <c r="CO1284" i="1" s="1"/>
  <c r="BY95" i="18"/>
  <c r="BY130" i="18" s="1"/>
  <c r="BY1284" i="1" s="1"/>
  <c r="BI95" i="18"/>
  <c r="BI130" i="18" s="1"/>
  <c r="BI1284" i="1" s="1"/>
  <c r="AS95" i="18"/>
  <c r="AS130" i="18" s="1"/>
  <c r="AS1284" i="1" s="1"/>
  <c r="AC95" i="18"/>
  <c r="DG94" i="18"/>
  <c r="DG129" i="18" s="1"/>
  <c r="DG1283" i="1" s="1"/>
  <c r="CQ94" i="18"/>
  <c r="CQ129" i="18" s="1"/>
  <c r="CQ1283" i="1" s="1"/>
  <c r="CA94" i="18"/>
  <c r="CA129" i="18" s="1"/>
  <c r="CA1283" i="1" s="1"/>
  <c r="BK94" i="18"/>
  <c r="BK129" i="18" s="1"/>
  <c r="BK1283" i="1" s="1"/>
  <c r="AU94" i="18"/>
  <c r="AU129" i="18" s="1"/>
  <c r="AU1283" i="1" s="1"/>
  <c r="AE94" i="18"/>
  <c r="DI93" i="18"/>
  <c r="DI128" i="18" s="1"/>
  <c r="DI1282" i="1" s="1"/>
  <c r="CS93" i="18"/>
  <c r="CS128" i="18" s="1"/>
  <c r="CS1282" i="1" s="1"/>
  <c r="CC93" i="18"/>
  <c r="CC128" i="18" s="1"/>
  <c r="CC1282" i="1" s="1"/>
  <c r="BM93" i="18"/>
  <c r="BM128" i="18" s="1"/>
  <c r="BM1282" i="1" s="1"/>
  <c r="AW93" i="18"/>
  <c r="AW128" i="18" s="1"/>
  <c r="AW1282" i="1" s="1"/>
  <c r="AG93" i="18"/>
  <c r="AG128" i="18" s="1"/>
  <c r="AG1282" i="1" s="1"/>
  <c r="DK92" i="18"/>
  <c r="DK127" i="18" s="1"/>
  <c r="DK1281" i="1" s="1"/>
  <c r="CU92" i="18"/>
  <c r="CU127" i="18" s="1"/>
  <c r="CU1281" i="1" s="1"/>
  <c r="CE92" i="18"/>
  <c r="CE127" i="18" s="1"/>
  <c r="CE1281" i="1" s="1"/>
  <c r="BO92" i="18"/>
  <c r="BO127" i="18" s="1"/>
  <c r="BO1281" i="1" s="1"/>
  <c r="AY92" i="18"/>
  <c r="AY127" i="18" s="1"/>
  <c r="AY1281" i="1" s="1"/>
  <c r="AI92" i="18"/>
  <c r="AI127" i="18" s="1"/>
  <c r="AI1281" i="1" s="1"/>
  <c r="DM91" i="18"/>
  <c r="DM126" i="18" s="1"/>
  <c r="DM1280" i="1" s="1"/>
  <c r="CW91" i="18"/>
  <c r="CW126" i="18" s="1"/>
  <c r="CW1280" i="1" s="1"/>
  <c r="CG91" i="18"/>
  <c r="CG126" i="18" s="1"/>
  <c r="CG1280" i="1" s="1"/>
  <c r="BQ91" i="18"/>
  <c r="BQ126" i="18" s="1"/>
  <c r="BQ1280" i="1" s="1"/>
  <c r="BA91" i="18"/>
  <c r="BA126" i="18" s="1"/>
  <c r="BA1280" i="1" s="1"/>
  <c r="AK91" i="18"/>
  <c r="AK126" i="18" s="1"/>
  <c r="AK1280" i="1" s="1"/>
  <c r="DQ90" i="18"/>
  <c r="DQ125" i="18" s="1"/>
  <c r="DQ1279" i="1" s="1"/>
  <c r="DH90" i="18"/>
  <c r="DH125" i="18" s="1"/>
  <c r="DH1279" i="1" s="1"/>
  <c r="CZ90" i="18"/>
  <c r="CZ125" i="18" s="1"/>
  <c r="CZ1279" i="1" s="1"/>
  <c r="CR90" i="18"/>
  <c r="CR125" i="18" s="1"/>
  <c r="CR1279" i="1" s="1"/>
  <c r="CJ90" i="18"/>
  <c r="CJ125" i="18" s="1"/>
  <c r="CJ1279" i="1" s="1"/>
  <c r="CB90" i="18"/>
  <c r="CB125" i="18" s="1"/>
  <c r="CB1279" i="1" s="1"/>
  <c r="BT90" i="18"/>
  <c r="BT125" i="18" s="1"/>
  <c r="BT1279" i="1" s="1"/>
  <c r="BL90" i="18"/>
  <c r="BL125" i="18" s="1"/>
  <c r="BL1279" i="1" s="1"/>
  <c r="BD90" i="18"/>
  <c r="BD125" i="18" s="1"/>
  <c r="BD1279" i="1" s="1"/>
  <c r="AV90" i="18"/>
  <c r="AV125" i="18" s="1"/>
  <c r="AV1279" i="1" s="1"/>
  <c r="AN90" i="18"/>
  <c r="AN125" i="18" s="1"/>
  <c r="AN1279" i="1" s="1"/>
  <c r="AF90" i="18"/>
  <c r="AF125" i="18" s="1"/>
  <c r="AF1279" i="1" s="1"/>
  <c r="DR89" i="18"/>
  <c r="DR124" i="18" s="1"/>
  <c r="DR1278" i="1" s="1"/>
  <c r="DJ89" i="18"/>
  <c r="DJ124" i="18" s="1"/>
  <c r="DJ1278" i="1" s="1"/>
  <c r="DB89" i="18"/>
  <c r="DB124" i="18" s="1"/>
  <c r="DB1278" i="1" s="1"/>
  <c r="CT89" i="18"/>
  <c r="CT124" i="18" s="1"/>
  <c r="CT1278" i="1" s="1"/>
  <c r="CL89" i="18"/>
  <c r="CL124" i="18" s="1"/>
  <c r="CL1278" i="1" s="1"/>
  <c r="CD89" i="18"/>
  <c r="CD124" i="18" s="1"/>
  <c r="CD1278" i="1" s="1"/>
  <c r="BV89" i="18"/>
  <c r="BV124" i="18" s="1"/>
  <c r="BV1278" i="1" s="1"/>
  <c r="BN89" i="18"/>
  <c r="BN124" i="18" s="1"/>
  <c r="BN1278" i="1" s="1"/>
  <c r="BF89" i="18"/>
  <c r="BF124" i="18" s="1"/>
  <c r="BF1278" i="1" s="1"/>
  <c r="AX89" i="18"/>
  <c r="AX124" i="18" s="1"/>
  <c r="AX1278" i="1" s="1"/>
  <c r="AP89" i="18"/>
  <c r="AP124" i="18" s="1"/>
  <c r="AP1278" i="1" s="1"/>
  <c r="AH89" i="18"/>
  <c r="AH124" i="18" s="1"/>
  <c r="AH1278" i="1" s="1"/>
  <c r="DT88" i="18"/>
  <c r="DT123" i="18" s="1"/>
  <c r="DT1277" i="1" s="1"/>
  <c r="DL88" i="18"/>
  <c r="DL123" i="18" s="1"/>
  <c r="DL1277" i="1" s="1"/>
  <c r="DD88" i="18"/>
  <c r="DD123" i="18" s="1"/>
  <c r="DD1277" i="1" s="1"/>
  <c r="CV88" i="18"/>
  <c r="CV123" i="18" s="1"/>
  <c r="CV1277" i="1" s="1"/>
  <c r="CN88" i="18"/>
  <c r="CN123" i="18" s="1"/>
  <c r="CN1277" i="1" s="1"/>
  <c r="CF88" i="18"/>
  <c r="CF123" i="18" s="1"/>
  <c r="CF1277" i="1" s="1"/>
  <c r="BX88" i="18"/>
  <c r="BX123" i="18" s="1"/>
  <c r="BX1277" i="1" s="1"/>
  <c r="BP88" i="18"/>
  <c r="BP123" i="18" s="1"/>
  <c r="BP1277" i="1" s="1"/>
  <c r="BH88" i="18"/>
  <c r="BH123" i="18" s="1"/>
  <c r="BH1277" i="1" s="1"/>
  <c r="AZ88" i="18"/>
  <c r="AZ123" i="18" s="1"/>
  <c r="AZ1277" i="1" s="1"/>
  <c r="AR88" i="18"/>
  <c r="AR123" i="18" s="1"/>
  <c r="AR1277" i="1" s="1"/>
  <c r="AJ88" i="18"/>
  <c r="AJ123" i="18" s="1"/>
  <c r="AJ1277" i="1" s="1"/>
  <c r="AB88" i="18"/>
  <c r="AB123" i="18" s="1"/>
  <c r="AB1277" i="1" s="1"/>
  <c r="DN87" i="18"/>
  <c r="DN122" i="18" s="1"/>
  <c r="DN1276" i="1" s="1"/>
  <c r="DF87" i="18"/>
  <c r="DF122" i="18" s="1"/>
  <c r="DF1276" i="1" s="1"/>
  <c r="CX87" i="18"/>
  <c r="CX122" i="18" s="1"/>
  <c r="CX1276" i="1" s="1"/>
  <c r="CP87" i="18"/>
  <c r="CP122" i="18" s="1"/>
  <c r="CP1276" i="1" s="1"/>
  <c r="CH87" i="18"/>
  <c r="CH122" i="18" s="1"/>
  <c r="CH1276" i="1" s="1"/>
  <c r="BZ87" i="18"/>
  <c r="BZ122" i="18" s="1"/>
  <c r="BZ1276" i="1" s="1"/>
  <c r="BR87" i="18"/>
  <c r="BR122" i="18" s="1"/>
  <c r="BR1276" i="1" s="1"/>
  <c r="BJ87" i="18"/>
  <c r="BJ122" i="18" s="1"/>
  <c r="BJ1276" i="1" s="1"/>
  <c r="BB87" i="18"/>
  <c r="BB122" i="18" s="1"/>
  <c r="BB1276" i="1" s="1"/>
  <c r="AT87" i="18"/>
  <c r="AT122" i="18" s="1"/>
  <c r="AT1276" i="1" s="1"/>
  <c r="AL87" i="18"/>
  <c r="AL122" i="18" s="1"/>
  <c r="AL1276" i="1" s="1"/>
  <c r="AD87" i="18"/>
  <c r="AD122" i="18" s="1"/>
  <c r="AD1276" i="1" s="1"/>
  <c r="DP86" i="18"/>
  <c r="DP121" i="18" s="1"/>
  <c r="DP1275" i="1" s="1"/>
  <c r="DH86" i="18"/>
  <c r="DH121" i="18" s="1"/>
  <c r="DH1275" i="1" s="1"/>
  <c r="CZ86" i="18"/>
  <c r="CZ121" i="18" s="1"/>
  <c r="CZ1275" i="1" s="1"/>
  <c r="CR86" i="18"/>
  <c r="CR121" i="18" s="1"/>
  <c r="CR1275" i="1" s="1"/>
  <c r="CJ86" i="18"/>
  <c r="CJ121" i="18" s="1"/>
  <c r="CJ1275" i="1" s="1"/>
  <c r="CB86" i="18"/>
  <c r="CB121" i="18" s="1"/>
  <c r="CB1275" i="1" s="1"/>
  <c r="BT86" i="18"/>
  <c r="BT121" i="18" s="1"/>
  <c r="BT1275" i="1" s="1"/>
  <c r="BL86" i="18"/>
  <c r="BL121" i="18" s="1"/>
  <c r="BL1275" i="1" s="1"/>
  <c r="BD86" i="18"/>
  <c r="BD121" i="18" s="1"/>
  <c r="BD1275" i="1" s="1"/>
  <c r="AV86" i="18"/>
  <c r="AV121" i="18" s="1"/>
  <c r="AV1275" i="1" s="1"/>
  <c r="AN86" i="18"/>
  <c r="AN121" i="18" s="1"/>
  <c r="AN1275" i="1" s="1"/>
  <c r="AF86" i="18"/>
  <c r="AF121" i="18" s="1"/>
  <c r="AF1275" i="1" s="1"/>
  <c r="DR85" i="18"/>
  <c r="DR120" i="18" s="1"/>
  <c r="DR1274" i="1" s="1"/>
  <c r="DJ85" i="18"/>
  <c r="DJ120" i="18" s="1"/>
  <c r="DJ1274" i="1" s="1"/>
  <c r="DB85" i="18"/>
  <c r="DB120" i="18" s="1"/>
  <c r="DB1274" i="1" s="1"/>
  <c r="CT85" i="18"/>
  <c r="CT120" i="18" s="1"/>
  <c r="CT1274" i="1" s="1"/>
  <c r="CL85" i="18"/>
  <c r="CL120" i="18" s="1"/>
  <c r="CL1274" i="1" s="1"/>
  <c r="CD85" i="18"/>
  <c r="CD120" i="18" s="1"/>
  <c r="CD1274" i="1" s="1"/>
  <c r="BV85" i="18"/>
  <c r="BV120" i="18" s="1"/>
  <c r="BV1274" i="1" s="1"/>
  <c r="BN85" i="18"/>
  <c r="BN120" i="18" s="1"/>
  <c r="BN1274" i="1" s="1"/>
  <c r="BF85" i="18"/>
  <c r="AX85" i="18"/>
  <c r="AP85" i="18"/>
  <c r="AP120" i="18" s="1"/>
  <c r="AP1274" i="1" s="1"/>
  <c r="AH85" i="18"/>
  <c r="AN114" i="18"/>
  <c r="AN149" i="18" s="1"/>
  <c r="AN1303" i="1" s="1"/>
  <c r="AA113" i="18"/>
  <c r="AA148" i="18" s="1"/>
  <c r="AA1302" i="1" s="1"/>
  <c r="DP111" i="18"/>
  <c r="DP146" i="18" s="1"/>
  <c r="DP1300" i="1" s="1"/>
  <c r="AH111" i="18"/>
  <c r="AH146" i="18" s="1"/>
  <c r="AH1300" i="1" s="1"/>
  <c r="AX110" i="18"/>
  <c r="AX145" i="18" s="1"/>
  <c r="AX1299" i="1" s="1"/>
  <c r="BH109" i="18"/>
  <c r="BH144" i="18" s="1"/>
  <c r="BH1298" i="1" s="1"/>
  <c r="BT108" i="18"/>
  <c r="BT143" i="18" s="1"/>
  <c r="BT1297" i="1" s="1"/>
  <c r="CJ107" i="18"/>
  <c r="CJ142" i="18" s="1"/>
  <c r="CJ1296" i="1" s="1"/>
  <c r="AF107" i="18"/>
  <c r="AF142" i="18" s="1"/>
  <c r="AF1296" i="1" s="1"/>
  <c r="CI106" i="18"/>
  <c r="CI141" i="18" s="1"/>
  <c r="CI1295" i="1" s="1"/>
  <c r="AT106" i="18"/>
  <c r="AT141" i="18" s="1"/>
  <c r="AT1295" i="1" s="1"/>
  <c r="CV105" i="18"/>
  <c r="CV140" i="18" s="1"/>
  <c r="CV1294" i="1" s="1"/>
  <c r="BE105" i="18"/>
  <c r="BE140" i="18" s="1"/>
  <c r="BE1294" i="1" s="1"/>
  <c r="DJ104" i="18"/>
  <c r="DJ139" i="18" s="1"/>
  <c r="DJ1293" i="1" s="1"/>
  <c r="BR104" i="18"/>
  <c r="BR139" i="18" s="1"/>
  <c r="BR1293" i="1" s="1"/>
  <c r="AA104" i="18"/>
  <c r="CF103" i="18"/>
  <c r="CF138" i="18" s="1"/>
  <c r="CF1292" i="1" s="1"/>
  <c r="AN103" i="18"/>
  <c r="AN138" i="18" s="1"/>
  <c r="AN1292" i="1" s="1"/>
  <c r="CQ102" i="18"/>
  <c r="CQ137" i="18" s="1"/>
  <c r="CQ1291" i="1" s="1"/>
  <c r="BB102" i="18"/>
  <c r="BB137" i="18" s="1"/>
  <c r="BB1291" i="1" s="1"/>
  <c r="DP101" i="18"/>
  <c r="DP136" i="18" s="1"/>
  <c r="DP1290" i="1" s="1"/>
  <c r="CJ101" i="18"/>
  <c r="CJ136" i="18" s="1"/>
  <c r="CJ1290" i="1" s="1"/>
  <c r="BD101" i="18"/>
  <c r="BD136" i="18" s="1"/>
  <c r="BD1290" i="1" s="1"/>
  <c r="DR100" i="18"/>
  <c r="DR135" i="18" s="1"/>
  <c r="DR1289" i="1" s="1"/>
  <c r="CL100" i="18"/>
  <c r="CL135" i="18" s="1"/>
  <c r="CL1289" i="1" s="1"/>
  <c r="BF100" i="18"/>
  <c r="BF135" i="18" s="1"/>
  <c r="BF1289" i="1" s="1"/>
  <c r="DT99" i="18"/>
  <c r="DT134" i="18" s="1"/>
  <c r="DT1288" i="1" s="1"/>
  <c r="CN99" i="18"/>
  <c r="CN134" i="18" s="1"/>
  <c r="CN1288" i="1" s="1"/>
  <c r="BH99" i="18"/>
  <c r="BH134" i="18" s="1"/>
  <c r="BH1288" i="1" s="1"/>
  <c r="AK99" i="18"/>
  <c r="AK134" i="18" s="1"/>
  <c r="AK1288" i="1" s="1"/>
  <c r="DN98" i="18"/>
  <c r="DN133" i="18" s="1"/>
  <c r="DN1287" i="1" s="1"/>
  <c r="CX98" i="18"/>
  <c r="CX133" i="18" s="1"/>
  <c r="CX1287" i="1" s="1"/>
  <c r="CH98" i="18"/>
  <c r="CH133" i="18" s="1"/>
  <c r="CH1287" i="1" s="1"/>
  <c r="BR98" i="18"/>
  <c r="BR133" i="18" s="1"/>
  <c r="BR1287" i="1" s="1"/>
  <c r="BB98" i="18"/>
  <c r="BB133" i="18" s="1"/>
  <c r="BB1287" i="1" s="1"/>
  <c r="AL98" i="18"/>
  <c r="AL133" i="18" s="1"/>
  <c r="AL1287" i="1" s="1"/>
  <c r="DP97" i="18"/>
  <c r="DP132" i="18" s="1"/>
  <c r="DP1286" i="1" s="1"/>
  <c r="CZ97" i="18"/>
  <c r="CZ132" i="18" s="1"/>
  <c r="CZ1286" i="1" s="1"/>
  <c r="CJ97" i="18"/>
  <c r="CJ132" i="18" s="1"/>
  <c r="CJ1286" i="1" s="1"/>
  <c r="BT97" i="18"/>
  <c r="BT132" i="18" s="1"/>
  <c r="BT1286" i="1" s="1"/>
  <c r="BD97" i="18"/>
  <c r="BD132" i="18" s="1"/>
  <c r="BD1286" i="1" s="1"/>
  <c r="AN97" i="18"/>
  <c r="AN132" i="18" s="1"/>
  <c r="AN1286" i="1" s="1"/>
  <c r="DR96" i="18"/>
  <c r="DR131" i="18" s="1"/>
  <c r="DR1285" i="1" s="1"/>
  <c r="DB96" i="18"/>
  <c r="DB131" i="18" s="1"/>
  <c r="DB1285" i="1" s="1"/>
  <c r="CL96" i="18"/>
  <c r="CL131" i="18" s="1"/>
  <c r="CL1285" i="1" s="1"/>
  <c r="BV96" i="18"/>
  <c r="BV131" i="18" s="1"/>
  <c r="BV1285" i="1" s="1"/>
  <c r="BF96" i="18"/>
  <c r="BF131" i="18" s="1"/>
  <c r="BF1285" i="1" s="1"/>
  <c r="AP96" i="18"/>
  <c r="AP131" i="18" s="1"/>
  <c r="AP1285" i="1" s="1"/>
  <c r="DT95" i="18"/>
  <c r="DT130" i="18" s="1"/>
  <c r="DT1284" i="1" s="1"/>
  <c r="DD95" i="18"/>
  <c r="DD130" i="18" s="1"/>
  <c r="DD1284" i="1" s="1"/>
  <c r="CN95" i="18"/>
  <c r="CN130" i="18" s="1"/>
  <c r="CN1284" i="1" s="1"/>
  <c r="BX95" i="18"/>
  <c r="BX130" i="18" s="1"/>
  <c r="BX1284" i="1" s="1"/>
  <c r="BH95" i="18"/>
  <c r="BH130" i="18" s="1"/>
  <c r="BH1284" i="1" s="1"/>
  <c r="AR95" i="18"/>
  <c r="AR130" i="18" s="1"/>
  <c r="AR1284" i="1" s="1"/>
  <c r="AB95" i="18"/>
  <c r="AB130" i="18" s="1"/>
  <c r="AB1284" i="1" s="1"/>
  <c r="DF94" i="18"/>
  <c r="DF129" i="18" s="1"/>
  <c r="DF1283" i="1" s="1"/>
  <c r="CP94" i="18"/>
  <c r="CP129" i="18" s="1"/>
  <c r="CP1283" i="1" s="1"/>
  <c r="BZ94" i="18"/>
  <c r="BZ129" i="18" s="1"/>
  <c r="BZ1283" i="1" s="1"/>
  <c r="BJ94" i="18"/>
  <c r="BJ129" i="18" s="1"/>
  <c r="BJ1283" i="1" s="1"/>
  <c r="AT94" i="18"/>
  <c r="AT129" i="18" s="1"/>
  <c r="AT1283" i="1" s="1"/>
  <c r="AD94" i="18"/>
  <c r="AD129" i="18" s="1"/>
  <c r="AD1283" i="1" s="1"/>
  <c r="DH93" i="18"/>
  <c r="DH128" i="18" s="1"/>
  <c r="DH1282" i="1" s="1"/>
  <c r="CR93" i="18"/>
  <c r="CR128" i="18" s="1"/>
  <c r="CR1282" i="1" s="1"/>
  <c r="CB93" i="18"/>
  <c r="CB128" i="18" s="1"/>
  <c r="CB1282" i="1" s="1"/>
  <c r="BL93" i="18"/>
  <c r="BL128" i="18" s="1"/>
  <c r="BL1282" i="1" s="1"/>
  <c r="AV93" i="18"/>
  <c r="AV128" i="18" s="1"/>
  <c r="AV1282" i="1" s="1"/>
  <c r="AF93" i="18"/>
  <c r="AF128" i="18" s="1"/>
  <c r="AF1282" i="1" s="1"/>
  <c r="DJ92" i="18"/>
  <c r="DJ127" i="18" s="1"/>
  <c r="DJ1281" i="1" s="1"/>
  <c r="CT92" i="18"/>
  <c r="CT127" i="18" s="1"/>
  <c r="CT1281" i="1" s="1"/>
  <c r="CD92" i="18"/>
  <c r="CD127" i="18" s="1"/>
  <c r="CD1281" i="1" s="1"/>
  <c r="BN92" i="18"/>
  <c r="BN127" i="18" s="1"/>
  <c r="BN1281" i="1" s="1"/>
  <c r="AX92" i="18"/>
  <c r="AX127" i="18" s="1"/>
  <c r="AX1281" i="1" s="1"/>
  <c r="AH92" i="18"/>
  <c r="AH127" i="18" s="1"/>
  <c r="AH1281" i="1" s="1"/>
  <c r="DL91" i="18"/>
  <c r="DL126" i="18" s="1"/>
  <c r="DL1280" i="1" s="1"/>
  <c r="CV91" i="18"/>
  <c r="CV126" i="18" s="1"/>
  <c r="CV1280" i="1" s="1"/>
  <c r="CF91" i="18"/>
  <c r="CF126" i="18" s="1"/>
  <c r="CF1280" i="1" s="1"/>
  <c r="BP91" i="18"/>
  <c r="BP126" i="18" s="1"/>
  <c r="BP1280" i="1" s="1"/>
  <c r="AZ91" i="18"/>
  <c r="AZ126" i="18" s="1"/>
  <c r="AZ1280" i="1" s="1"/>
  <c r="AJ91" i="18"/>
  <c r="AJ126" i="18" s="1"/>
  <c r="AJ1280" i="1" s="1"/>
  <c r="DO90" i="18"/>
  <c r="DO125" i="18" s="1"/>
  <c r="DO1279" i="1" s="1"/>
  <c r="DG90" i="18"/>
  <c r="DG125" i="18" s="1"/>
  <c r="DG1279" i="1" s="1"/>
  <c r="CY90" i="18"/>
  <c r="CY125" i="18" s="1"/>
  <c r="CY1279" i="1" s="1"/>
  <c r="CQ90" i="18"/>
  <c r="CQ125" i="18" s="1"/>
  <c r="CQ1279" i="1" s="1"/>
  <c r="CI90" i="18"/>
  <c r="CI125" i="18" s="1"/>
  <c r="CI1279" i="1" s="1"/>
  <c r="CA90" i="18"/>
  <c r="CA125" i="18" s="1"/>
  <c r="CA1279" i="1" s="1"/>
  <c r="BS90" i="18"/>
  <c r="BS125" i="18" s="1"/>
  <c r="BS1279" i="1" s="1"/>
  <c r="BK90" i="18"/>
  <c r="BK125" i="18" s="1"/>
  <c r="BK1279" i="1" s="1"/>
  <c r="BC90" i="18"/>
  <c r="BC125" i="18" s="1"/>
  <c r="BC1279" i="1" s="1"/>
  <c r="AU90" i="18"/>
  <c r="AU125" i="18" s="1"/>
  <c r="AU1279" i="1" s="1"/>
  <c r="AM90" i="18"/>
  <c r="AM125" i="18" s="1"/>
  <c r="AM1279" i="1" s="1"/>
  <c r="AE90" i="18"/>
  <c r="DQ89" i="18"/>
  <c r="DQ124" i="18" s="1"/>
  <c r="DQ1278" i="1" s="1"/>
  <c r="DI89" i="18"/>
  <c r="DI124" i="18" s="1"/>
  <c r="DI1278" i="1" s="1"/>
  <c r="DA89" i="18"/>
  <c r="DA124" i="18" s="1"/>
  <c r="DA1278" i="1" s="1"/>
  <c r="CS89" i="18"/>
  <c r="CS124" i="18" s="1"/>
  <c r="CS1278" i="1" s="1"/>
  <c r="CK89" i="18"/>
  <c r="CK124" i="18" s="1"/>
  <c r="CK1278" i="1" s="1"/>
  <c r="CC89" i="18"/>
  <c r="CC124" i="18" s="1"/>
  <c r="CC1278" i="1" s="1"/>
  <c r="BU89" i="18"/>
  <c r="BU124" i="18" s="1"/>
  <c r="BU1278" i="1" s="1"/>
  <c r="BM89" i="18"/>
  <c r="BM124" i="18" s="1"/>
  <c r="BM1278" i="1" s="1"/>
  <c r="BE89" i="18"/>
  <c r="BE124" i="18" s="1"/>
  <c r="BE1278" i="1" s="1"/>
  <c r="AW89" i="18"/>
  <c r="AW124" i="18" s="1"/>
  <c r="AW1278" i="1" s="1"/>
  <c r="AO89" i="18"/>
  <c r="AO124" i="18" s="1"/>
  <c r="AO1278" i="1" s="1"/>
  <c r="AG89" i="18"/>
  <c r="AG124" i="18" s="1"/>
  <c r="AG1278" i="1" s="1"/>
  <c r="DS88" i="18"/>
  <c r="DS123" i="18" s="1"/>
  <c r="DS1277" i="1" s="1"/>
  <c r="DK88" i="18"/>
  <c r="DK123" i="18" s="1"/>
  <c r="DK1277" i="1" s="1"/>
  <c r="DC88" i="18"/>
  <c r="DC123" i="18" s="1"/>
  <c r="DC1277" i="1" s="1"/>
  <c r="CU88" i="18"/>
  <c r="CU123" i="18" s="1"/>
  <c r="CU1277" i="1" s="1"/>
  <c r="CM88" i="18"/>
  <c r="CM123" i="18" s="1"/>
  <c r="CM1277" i="1" s="1"/>
  <c r="CE88" i="18"/>
  <c r="CE123" i="18" s="1"/>
  <c r="CE1277" i="1" s="1"/>
  <c r="BW88" i="18"/>
  <c r="BW123" i="18" s="1"/>
  <c r="BW1277" i="1" s="1"/>
  <c r="BO88" i="18"/>
  <c r="BO123" i="18" s="1"/>
  <c r="BO1277" i="1" s="1"/>
  <c r="BG88" i="18"/>
  <c r="AY88" i="18"/>
  <c r="AY123" i="18" s="1"/>
  <c r="AY1277" i="1" s="1"/>
  <c r="AQ88" i="18"/>
  <c r="AI88" i="18"/>
  <c r="AI123" i="18" s="1"/>
  <c r="AI1277" i="1" s="1"/>
  <c r="AA88" i="18"/>
  <c r="DM87" i="18"/>
  <c r="DM122" i="18" s="1"/>
  <c r="DM1276" i="1" s="1"/>
  <c r="DE87" i="18"/>
  <c r="DE122" i="18" s="1"/>
  <c r="DE1276" i="1" s="1"/>
  <c r="CW87" i="18"/>
  <c r="CW122" i="18" s="1"/>
  <c r="CW1276" i="1" s="1"/>
  <c r="CO87" i="18"/>
  <c r="CO122" i="18" s="1"/>
  <c r="CO1276" i="1" s="1"/>
  <c r="CG87" i="18"/>
  <c r="CG122" i="18" s="1"/>
  <c r="CG1276" i="1" s="1"/>
  <c r="BY87" i="18"/>
  <c r="BY122" i="18" s="1"/>
  <c r="BY1276" i="1" s="1"/>
  <c r="BQ87" i="18"/>
  <c r="BQ122" i="18" s="1"/>
  <c r="BQ1276" i="1" s="1"/>
  <c r="BI87" i="18"/>
  <c r="BI122" i="18" s="1"/>
  <c r="BI1276" i="1" s="1"/>
  <c r="BA87" i="18"/>
  <c r="BA122" i="18" s="1"/>
  <c r="BA1276" i="1" s="1"/>
  <c r="AS87" i="18"/>
  <c r="AS122" i="18" s="1"/>
  <c r="AS1276" i="1" s="1"/>
  <c r="AK87" i="18"/>
  <c r="AK122" i="18" s="1"/>
  <c r="AK1276" i="1" s="1"/>
  <c r="AC87" i="18"/>
  <c r="DO86" i="18"/>
  <c r="DO121" i="18" s="1"/>
  <c r="DO1275" i="1" s="1"/>
  <c r="DG86" i="18"/>
  <c r="DG121" i="18" s="1"/>
  <c r="DG1275" i="1" s="1"/>
  <c r="CY86" i="18"/>
  <c r="CY121" i="18" s="1"/>
  <c r="CY1275" i="1" s="1"/>
  <c r="CQ86" i="18"/>
  <c r="CQ121" i="18" s="1"/>
  <c r="CQ1275" i="1" s="1"/>
  <c r="CI86" i="18"/>
  <c r="CI121" i="18" s="1"/>
  <c r="CI1275" i="1" s="1"/>
  <c r="CA86" i="18"/>
  <c r="CA121" i="18" s="1"/>
  <c r="CA1275" i="1" s="1"/>
  <c r="BS86" i="18"/>
  <c r="BS121" i="18" s="1"/>
  <c r="BS1275" i="1" s="1"/>
  <c r="BK86" i="18"/>
  <c r="BK121" i="18" s="1"/>
  <c r="BK1275" i="1" s="1"/>
  <c r="BC86" i="18"/>
  <c r="BC121" i="18" s="1"/>
  <c r="BC1275" i="1" s="1"/>
  <c r="AU86" i="18"/>
  <c r="AM86" i="18"/>
  <c r="AM121" i="18" s="1"/>
  <c r="AM1275" i="1" s="1"/>
  <c r="AE86" i="18"/>
  <c r="DQ85" i="18"/>
  <c r="DQ120" i="18" s="1"/>
  <c r="DQ1274" i="1" s="1"/>
  <c r="DI85" i="18"/>
  <c r="DI120" i="18" s="1"/>
  <c r="DI1274" i="1" s="1"/>
  <c r="DA85" i="18"/>
  <c r="DA120" i="18" s="1"/>
  <c r="DA1274" i="1" s="1"/>
  <c r="CS85" i="18"/>
  <c r="CS120" i="18" s="1"/>
  <c r="CS1274" i="1" s="1"/>
  <c r="CK85" i="18"/>
  <c r="CK120" i="18" s="1"/>
  <c r="CK1274" i="1" s="1"/>
  <c r="CC85" i="18"/>
  <c r="CC120" i="18" s="1"/>
  <c r="CC1274" i="1" s="1"/>
  <c r="BU85" i="18"/>
  <c r="BU120" i="18" s="1"/>
  <c r="BU1274" i="1" s="1"/>
  <c r="BM85" i="18"/>
  <c r="BM120" i="18" s="1"/>
  <c r="BM1274" i="1" s="1"/>
  <c r="BE85" i="18"/>
  <c r="AW85" i="18"/>
  <c r="AO85" i="18"/>
  <c r="AG85" i="18"/>
  <c r="DL112" i="18"/>
  <c r="DL147" i="18" s="1"/>
  <c r="DL1301" i="1" s="1"/>
  <c r="AF111" i="18"/>
  <c r="AF146" i="18" s="1"/>
  <c r="AF1300" i="1" s="1"/>
  <c r="BB109" i="18"/>
  <c r="BB144" i="18" s="1"/>
  <c r="BB1298" i="1" s="1"/>
  <c r="CB107" i="18"/>
  <c r="CB142" i="18" s="1"/>
  <c r="CB1296" i="1" s="1"/>
  <c r="CH106" i="18"/>
  <c r="CH141" i="18" s="1"/>
  <c r="CH1295" i="1" s="1"/>
  <c r="CS105" i="18"/>
  <c r="CS140" i="18" s="1"/>
  <c r="CS1294" i="1" s="1"/>
  <c r="DF104" i="18"/>
  <c r="DF139" i="18" s="1"/>
  <c r="DF1293" i="1" s="1"/>
  <c r="DT103" i="18"/>
  <c r="DT138" i="18" s="1"/>
  <c r="DT1292" i="1" s="1"/>
  <c r="AK103" i="18"/>
  <c r="AK138" i="18" s="1"/>
  <c r="AK1292" i="1" s="1"/>
  <c r="AX102" i="18"/>
  <c r="AX137" i="18" s="1"/>
  <c r="AX1291" i="1" s="1"/>
  <c r="CF101" i="18"/>
  <c r="CF136" i="18" s="1"/>
  <c r="CF1290" i="1" s="1"/>
  <c r="DN100" i="18"/>
  <c r="DN135" i="18" s="1"/>
  <c r="DN1289" i="1" s="1"/>
  <c r="BB100" i="18"/>
  <c r="BB135" i="18" s="1"/>
  <c r="BB1289" i="1" s="1"/>
  <c r="CJ99" i="18"/>
  <c r="CJ134" i="18" s="1"/>
  <c r="CJ1288" i="1" s="1"/>
  <c r="AJ99" i="18"/>
  <c r="AJ134" i="18" s="1"/>
  <c r="AJ1288" i="1" s="1"/>
  <c r="CW98" i="18"/>
  <c r="CW133" i="18" s="1"/>
  <c r="CW1287" i="1" s="1"/>
  <c r="BQ98" i="18"/>
  <c r="BQ133" i="18" s="1"/>
  <c r="BQ1287" i="1" s="1"/>
  <c r="AK98" i="18"/>
  <c r="AK133" i="18" s="1"/>
  <c r="AK1287" i="1" s="1"/>
  <c r="CY97" i="18"/>
  <c r="CY132" i="18" s="1"/>
  <c r="CY1286" i="1" s="1"/>
  <c r="BS97" i="18"/>
  <c r="BS132" i="18" s="1"/>
  <c r="BS1286" i="1" s="1"/>
  <c r="AM97" i="18"/>
  <c r="AM132" i="18" s="1"/>
  <c r="AM1286" i="1" s="1"/>
  <c r="DA96" i="18"/>
  <c r="DA131" i="18" s="1"/>
  <c r="DA1285" i="1" s="1"/>
  <c r="BU96" i="18"/>
  <c r="BU131" i="18" s="1"/>
  <c r="BU1285" i="1" s="1"/>
  <c r="AO96" i="18"/>
  <c r="AO131" i="18" s="1"/>
  <c r="AO1285" i="1" s="1"/>
  <c r="DC95" i="18"/>
  <c r="DC130" i="18" s="1"/>
  <c r="DC1284" i="1" s="1"/>
  <c r="BW95" i="18"/>
  <c r="BW130" i="18" s="1"/>
  <c r="BW1284" i="1" s="1"/>
  <c r="AQ95" i="18"/>
  <c r="AQ130" i="18" s="1"/>
  <c r="AQ1284" i="1" s="1"/>
  <c r="DE94" i="18"/>
  <c r="DE129" i="18" s="1"/>
  <c r="DE1283" i="1" s="1"/>
  <c r="BY94" i="18"/>
  <c r="BY129" i="18" s="1"/>
  <c r="BY1283" i="1" s="1"/>
  <c r="AS94" i="18"/>
  <c r="AS129" i="18" s="1"/>
  <c r="AS1283" i="1" s="1"/>
  <c r="DG93" i="18"/>
  <c r="DG128" i="18" s="1"/>
  <c r="DG1282" i="1" s="1"/>
  <c r="CA93" i="18"/>
  <c r="CA128" i="18" s="1"/>
  <c r="CA1282" i="1" s="1"/>
  <c r="AU93" i="18"/>
  <c r="AU128" i="18" s="1"/>
  <c r="AU1282" i="1" s="1"/>
  <c r="DI92" i="18"/>
  <c r="DI127" i="18" s="1"/>
  <c r="DI1281" i="1" s="1"/>
  <c r="CC92" i="18"/>
  <c r="CC127" i="18" s="1"/>
  <c r="CC1281" i="1" s="1"/>
  <c r="AW92" i="18"/>
  <c r="AW127" i="18" s="1"/>
  <c r="AW1281" i="1" s="1"/>
  <c r="DK91" i="18"/>
  <c r="DK126" i="18" s="1"/>
  <c r="DK1280" i="1" s="1"/>
  <c r="CE91" i="18"/>
  <c r="CE126" i="18" s="1"/>
  <c r="CE1280" i="1" s="1"/>
  <c r="AY91" i="18"/>
  <c r="AY126" i="18" s="1"/>
  <c r="AY1280" i="1" s="1"/>
  <c r="DN90" i="18"/>
  <c r="DN125" i="18" s="1"/>
  <c r="DN1279" i="1" s="1"/>
  <c r="CX90" i="18"/>
  <c r="CX125" i="18" s="1"/>
  <c r="CX1279" i="1" s="1"/>
  <c r="CH90" i="18"/>
  <c r="CH125" i="18" s="1"/>
  <c r="CH1279" i="1" s="1"/>
  <c r="BR90" i="18"/>
  <c r="BR125" i="18" s="1"/>
  <c r="BR1279" i="1" s="1"/>
  <c r="BB90" i="18"/>
  <c r="BB125" i="18" s="1"/>
  <c r="BB1279" i="1" s="1"/>
  <c r="AL90" i="18"/>
  <c r="AL125" i="18" s="1"/>
  <c r="AL1279" i="1" s="1"/>
  <c r="DP89" i="18"/>
  <c r="DP124" i="18" s="1"/>
  <c r="DP1278" i="1" s="1"/>
  <c r="CZ89" i="18"/>
  <c r="CZ124" i="18" s="1"/>
  <c r="CZ1278" i="1" s="1"/>
  <c r="CJ89" i="18"/>
  <c r="CJ124" i="18" s="1"/>
  <c r="CJ1278" i="1" s="1"/>
  <c r="BT89" i="18"/>
  <c r="BT124" i="18" s="1"/>
  <c r="BT1278" i="1" s="1"/>
  <c r="BD89" i="18"/>
  <c r="BD124" i="18" s="1"/>
  <c r="BD1278" i="1" s="1"/>
  <c r="AN89" i="18"/>
  <c r="AN124" i="18" s="1"/>
  <c r="AN1278" i="1" s="1"/>
  <c r="DR88" i="18"/>
  <c r="DR123" i="18" s="1"/>
  <c r="DR1277" i="1" s="1"/>
  <c r="DB88" i="18"/>
  <c r="DB123" i="18" s="1"/>
  <c r="DB1277" i="1" s="1"/>
  <c r="CL88" i="18"/>
  <c r="CL123" i="18" s="1"/>
  <c r="CL1277" i="1" s="1"/>
  <c r="BV88" i="18"/>
  <c r="BV123" i="18" s="1"/>
  <c r="BV1277" i="1" s="1"/>
  <c r="BF88" i="18"/>
  <c r="BF123" i="18" s="1"/>
  <c r="BF1277" i="1" s="1"/>
  <c r="AP88" i="18"/>
  <c r="AP123" i="18" s="1"/>
  <c r="AP1277" i="1" s="1"/>
  <c r="DT87" i="18"/>
  <c r="DT122" i="18" s="1"/>
  <c r="DT1276" i="1" s="1"/>
  <c r="DD87" i="18"/>
  <c r="DD122" i="18" s="1"/>
  <c r="DD1276" i="1" s="1"/>
  <c r="CN87" i="18"/>
  <c r="CN122" i="18" s="1"/>
  <c r="CN1276" i="1" s="1"/>
  <c r="BX87" i="18"/>
  <c r="BX122" i="18" s="1"/>
  <c r="BX1276" i="1" s="1"/>
  <c r="BH87" i="18"/>
  <c r="BH122" i="18" s="1"/>
  <c r="BH1276" i="1" s="1"/>
  <c r="AR87" i="18"/>
  <c r="AR122" i="18" s="1"/>
  <c r="AR1276" i="1" s="1"/>
  <c r="AB87" i="18"/>
  <c r="AB122" i="18" s="1"/>
  <c r="AB1276" i="1" s="1"/>
  <c r="DF86" i="18"/>
  <c r="DF121" i="18" s="1"/>
  <c r="DF1275" i="1" s="1"/>
  <c r="CP86" i="18"/>
  <c r="CP121" i="18" s="1"/>
  <c r="CP1275" i="1" s="1"/>
  <c r="BZ86" i="18"/>
  <c r="BZ121" i="18" s="1"/>
  <c r="BZ1275" i="1" s="1"/>
  <c r="BJ86" i="18"/>
  <c r="BJ121" i="18" s="1"/>
  <c r="BJ1275" i="1" s="1"/>
  <c r="AT86" i="18"/>
  <c r="AT121" i="18" s="1"/>
  <c r="AT1275" i="1" s="1"/>
  <c r="AD86" i="18"/>
  <c r="AD121" i="18" s="1"/>
  <c r="AD1275" i="1" s="1"/>
  <c r="DH85" i="18"/>
  <c r="DH120" i="18" s="1"/>
  <c r="DH1274" i="1" s="1"/>
  <c r="CR85" i="18"/>
  <c r="CR120" i="18" s="1"/>
  <c r="CR1274" i="1" s="1"/>
  <c r="CB85" i="18"/>
  <c r="CB120" i="18" s="1"/>
  <c r="CB1274" i="1" s="1"/>
  <c r="BL85" i="18"/>
  <c r="BL120" i="18" s="1"/>
  <c r="BL1274" i="1" s="1"/>
  <c r="AV85" i="18"/>
  <c r="AF85" i="18"/>
  <c r="CO97" i="18"/>
  <c r="CO132" i="18" s="1"/>
  <c r="CO1286" i="1" s="1"/>
  <c r="AK93" i="18"/>
  <c r="AK128" i="18" s="1"/>
  <c r="AK1282" i="1" s="1"/>
  <c r="AW90" i="18"/>
  <c r="AW125" i="18" s="1"/>
  <c r="AW1279" i="1" s="1"/>
  <c r="CW88" i="18"/>
  <c r="CW123" i="18" s="1"/>
  <c r="CW1277" i="1" s="1"/>
  <c r="CI87" i="18"/>
  <c r="CI122" i="18" s="1"/>
  <c r="CI1276" i="1" s="1"/>
  <c r="DA86" i="18"/>
  <c r="DA121" i="18" s="1"/>
  <c r="DA1275" i="1" s="1"/>
  <c r="DS85" i="18"/>
  <c r="DS120" i="18" s="1"/>
  <c r="DS1274" i="1" s="1"/>
  <c r="AQ85" i="18"/>
  <c r="AQ120" i="18" s="1"/>
  <c r="AQ1274" i="1" s="1"/>
  <c r="DG87" i="18"/>
  <c r="DG122" i="18" s="1"/>
  <c r="DG1276" i="1" s="1"/>
  <c r="CZ112" i="18"/>
  <c r="CZ147" i="18" s="1"/>
  <c r="CZ1301" i="1" s="1"/>
  <c r="DL110" i="18"/>
  <c r="DL145" i="18" s="1"/>
  <c r="DL1299" i="1" s="1"/>
  <c r="AR109" i="18"/>
  <c r="AR144" i="18" s="1"/>
  <c r="AR1298" i="1" s="1"/>
  <c r="BT107" i="18"/>
  <c r="BT142" i="18" s="1"/>
  <c r="BT1296" i="1" s="1"/>
  <c r="CA106" i="18"/>
  <c r="CA141" i="18" s="1"/>
  <c r="CA1295" i="1" s="1"/>
  <c r="CN105" i="18"/>
  <c r="CN140" i="18" s="1"/>
  <c r="CN1294" i="1" s="1"/>
  <c r="DB104" i="18"/>
  <c r="DB139" i="18" s="1"/>
  <c r="DB1293" i="1" s="1"/>
  <c r="DM103" i="18"/>
  <c r="DM138" i="18" s="1"/>
  <c r="DM1292" i="1" s="1"/>
  <c r="AF103" i="18"/>
  <c r="AF138" i="18" s="1"/>
  <c r="AF1292" i="1" s="1"/>
  <c r="AU102" i="18"/>
  <c r="AU137" i="18" s="1"/>
  <c r="AU1291" i="1" s="1"/>
  <c r="CC101" i="18"/>
  <c r="CC136" i="18" s="1"/>
  <c r="CC1290" i="1" s="1"/>
  <c r="DK100" i="18"/>
  <c r="DK135" i="18" s="1"/>
  <c r="DK1289" i="1" s="1"/>
  <c r="AY100" i="18"/>
  <c r="AY135" i="18" s="1"/>
  <c r="AY1289" i="1" s="1"/>
  <c r="CG99" i="18"/>
  <c r="CG134" i="18" s="1"/>
  <c r="CG1288" i="1" s="1"/>
  <c r="AG99" i="18"/>
  <c r="AG134" i="18" s="1"/>
  <c r="AG1288" i="1" s="1"/>
  <c r="CU98" i="18"/>
  <c r="CU133" i="18" s="1"/>
  <c r="CU1287" i="1" s="1"/>
  <c r="BO98" i="18"/>
  <c r="BO133" i="18" s="1"/>
  <c r="BO1287" i="1" s="1"/>
  <c r="AI98" i="18"/>
  <c r="AI133" i="18" s="1"/>
  <c r="AI1287" i="1" s="1"/>
  <c r="CW97" i="18"/>
  <c r="CW132" i="18" s="1"/>
  <c r="CW1286" i="1" s="1"/>
  <c r="BQ97" i="18"/>
  <c r="BQ132" i="18" s="1"/>
  <c r="BQ1286" i="1" s="1"/>
  <c r="AK97" i="18"/>
  <c r="AK132" i="18" s="1"/>
  <c r="AK1286" i="1" s="1"/>
  <c r="CY96" i="18"/>
  <c r="CY131" i="18" s="1"/>
  <c r="CY1285" i="1" s="1"/>
  <c r="BS96" i="18"/>
  <c r="BS131" i="18" s="1"/>
  <c r="BS1285" i="1" s="1"/>
  <c r="AM96" i="18"/>
  <c r="AM131" i="18" s="1"/>
  <c r="AM1285" i="1" s="1"/>
  <c r="DA95" i="18"/>
  <c r="DA130" i="18" s="1"/>
  <c r="DA1284" i="1" s="1"/>
  <c r="BU95" i="18"/>
  <c r="BU130" i="18" s="1"/>
  <c r="BU1284" i="1" s="1"/>
  <c r="AO95" i="18"/>
  <c r="AO130" i="18" s="1"/>
  <c r="AO1284" i="1" s="1"/>
  <c r="DC94" i="18"/>
  <c r="DC129" i="18" s="1"/>
  <c r="DC1283" i="1" s="1"/>
  <c r="BW94" i="18"/>
  <c r="BW129" i="18" s="1"/>
  <c r="BW1283" i="1" s="1"/>
  <c r="AQ94" i="18"/>
  <c r="AQ129" i="18" s="1"/>
  <c r="AQ1283" i="1" s="1"/>
  <c r="DE93" i="18"/>
  <c r="DE128" i="18" s="1"/>
  <c r="DE1282" i="1" s="1"/>
  <c r="BY93" i="18"/>
  <c r="BY128" i="18" s="1"/>
  <c r="BY1282" i="1" s="1"/>
  <c r="AS93" i="18"/>
  <c r="AS128" i="18" s="1"/>
  <c r="AS1282" i="1" s="1"/>
  <c r="DG92" i="18"/>
  <c r="DG127" i="18" s="1"/>
  <c r="DG1281" i="1" s="1"/>
  <c r="CA92" i="18"/>
  <c r="CA127" i="18" s="1"/>
  <c r="CA1281" i="1" s="1"/>
  <c r="AU92" i="18"/>
  <c r="AU127" i="18" s="1"/>
  <c r="AU1281" i="1" s="1"/>
  <c r="DI91" i="18"/>
  <c r="DI126" i="18" s="1"/>
  <c r="DI1280" i="1" s="1"/>
  <c r="CC91" i="18"/>
  <c r="CC126" i="18" s="1"/>
  <c r="CC1280" i="1" s="1"/>
  <c r="AW91" i="18"/>
  <c r="AW126" i="18" s="1"/>
  <c r="AW1280" i="1" s="1"/>
  <c r="DM90" i="18"/>
  <c r="DM125" i="18" s="1"/>
  <c r="DM1279" i="1" s="1"/>
  <c r="CW90" i="18"/>
  <c r="CW125" i="18" s="1"/>
  <c r="CW1279" i="1" s="1"/>
  <c r="CG90" i="18"/>
  <c r="CG125" i="18" s="1"/>
  <c r="CG1279" i="1" s="1"/>
  <c r="BQ90" i="18"/>
  <c r="BQ125" i="18" s="1"/>
  <c r="BQ1279" i="1" s="1"/>
  <c r="BA90" i="18"/>
  <c r="BA125" i="18" s="1"/>
  <c r="BA1279" i="1" s="1"/>
  <c r="AK90" i="18"/>
  <c r="AK125" i="18" s="1"/>
  <c r="AK1279" i="1" s="1"/>
  <c r="DO89" i="18"/>
  <c r="DO124" i="18" s="1"/>
  <c r="DO1278" i="1" s="1"/>
  <c r="CY89" i="18"/>
  <c r="CY124" i="18" s="1"/>
  <c r="CY1278" i="1" s="1"/>
  <c r="CI89" i="18"/>
  <c r="CI124" i="18" s="1"/>
  <c r="CI1278" i="1" s="1"/>
  <c r="BS89" i="18"/>
  <c r="BS124" i="18" s="1"/>
  <c r="BS1278" i="1" s="1"/>
  <c r="BC89" i="18"/>
  <c r="BC124" i="18" s="1"/>
  <c r="BC1278" i="1" s="1"/>
  <c r="AM89" i="18"/>
  <c r="AM124" i="18" s="1"/>
  <c r="AM1278" i="1" s="1"/>
  <c r="DQ88" i="18"/>
  <c r="DQ123" i="18" s="1"/>
  <c r="DQ1277" i="1" s="1"/>
  <c r="DA88" i="18"/>
  <c r="DA123" i="18" s="1"/>
  <c r="DA1277" i="1" s="1"/>
  <c r="CK88" i="18"/>
  <c r="CK123" i="18" s="1"/>
  <c r="CK1277" i="1" s="1"/>
  <c r="BU88" i="18"/>
  <c r="BU123" i="18" s="1"/>
  <c r="BU1277" i="1" s="1"/>
  <c r="BE88" i="18"/>
  <c r="BE123" i="18" s="1"/>
  <c r="BE1277" i="1" s="1"/>
  <c r="AO88" i="18"/>
  <c r="AO123" i="18" s="1"/>
  <c r="AO1277" i="1" s="1"/>
  <c r="DS87" i="18"/>
  <c r="DS122" i="18" s="1"/>
  <c r="DS1276" i="1" s="1"/>
  <c r="DC87" i="18"/>
  <c r="DC122" i="18" s="1"/>
  <c r="DC1276" i="1" s="1"/>
  <c r="CM87" i="18"/>
  <c r="CM122" i="18" s="1"/>
  <c r="CM1276" i="1" s="1"/>
  <c r="BW87" i="18"/>
  <c r="BW122" i="18" s="1"/>
  <c r="BW1276" i="1" s="1"/>
  <c r="BG87" i="18"/>
  <c r="BG122" i="18" s="1"/>
  <c r="BG1276" i="1" s="1"/>
  <c r="AQ87" i="18"/>
  <c r="AQ122" i="18" s="1"/>
  <c r="AQ1276" i="1" s="1"/>
  <c r="AA87" i="18"/>
  <c r="AA122" i="18" s="1"/>
  <c r="AA1276" i="1" s="1"/>
  <c r="DE86" i="18"/>
  <c r="DE121" i="18" s="1"/>
  <c r="DE1275" i="1" s="1"/>
  <c r="CO86" i="18"/>
  <c r="CO121" i="18" s="1"/>
  <c r="CO1275" i="1" s="1"/>
  <c r="BY86" i="18"/>
  <c r="BY121" i="18" s="1"/>
  <c r="BY1275" i="1" s="1"/>
  <c r="BI86" i="18"/>
  <c r="AS86" i="18"/>
  <c r="AC86" i="18"/>
  <c r="DG85" i="18"/>
  <c r="DG120" i="18" s="1"/>
  <c r="DG1274" i="1" s="1"/>
  <c r="CQ85" i="18"/>
  <c r="CQ120" i="18" s="1"/>
  <c r="CQ1274" i="1" s="1"/>
  <c r="CA85" i="18"/>
  <c r="CA120" i="18" s="1"/>
  <c r="CA1274" i="1" s="1"/>
  <c r="BK85" i="18"/>
  <c r="BK120" i="18" s="1"/>
  <c r="BK1274" i="1" s="1"/>
  <c r="AU85" i="18"/>
  <c r="AU120" i="18" s="1"/>
  <c r="AU1274" i="1" s="1"/>
  <c r="AE85" i="18"/>
  <c r="AE120" i="18" s="1"/>
  <c r="AE1274" i="1" s="1"/>
  <c r="BF106" i="18"/>
  <c r="BF141" i="18" s="1"/>
  <c r="BF1295" i="1" s="1"/>
  <c r="BM101" i="18"/>
  <c r="BM136" i="18" s="1"/>
  <c r="BM1290" i="1" s="1"/>
  <c r="BQ99" i="18"/>
  <c r="BQ134" i="18" s="1"/>
  <c r="BQ1288" i="1" s="1"/>
  <c r="BG98" i="18"/>
  <c r="BG133" i="18" s="1"/>
  <c r="BG1287" i="1" s="1"/>
  <c r="BI97" i="18"/>
  <c r="BI132" i="18" s="1"/>
  <c r="BI1286" i="1" s="1"/>
  <c r="BK96" i="18"/>
  <c r="BK131" i="18" s="1"/>
  <c r="BK1285" i="1" s="1"/>
  <c r="CS95" i="18"/>
  <c r="CS130" i="18" s="1"/>
  <c r="CS1284" i="1" s="1"/>
  <c r="AG95" i="18"/>
  <c r="AG130" i="18" s="1"/>
  <c r="AG1284" i="1" s="1"/>
  <c r="BO94" i="18"/>
  <c r="BO129" i="18" s="1"/>
  <c r="BO1283" i="1" s="1"/>
  <c r="CW93" i="18"/>
  <c r="CW128" i="18" s="1"/>
  <c r="CW1282" i="1" s="1"/>
  <c r="CY92" i="18"/>
  <c r="CY127" i="18" s="1"/>
  <c r="CY1281" i="1" s="1"/>
  <c r="AM92" i="18"/>
  <c r="AM127" i="18" s="1"/>
  <c r="AM1281" i="1" s="1"/>
  <c r="BU91" i="18"/>
  <c r="BU126" i="18" s="1"/>
  <c r="BU1280" i="1" s="1"/>
  <c r="DI90" i="18"/>
  <c r="DI125" i="18" s="1"/>
  <c r="DI1279" i="1" s="1"/>
  <c r="CC90" i="18"/>
  <c r="CC125" i="18" s="1"/>
  <c r="CC1279" i="1" s="1"/>
  <c r="AG90" i="18"/>
  <c r="AG125" i="18" s="1"/>
  <c r="AG1279" i="1" s="1"/>
  <c r="CU89" i="18"/>
  <c r="CU124" i="18" s="1"/>
  <c r="CU1278" i="1" s="1"/>
  <c r="BO89" i="18"/>
  <c r="BO124" i="18" s="1"/>
  <c r="BO1278" i="1" s="1"/>
  <c r="AI89" i="18"/>
  <c r="AI124" i="18" s="1"/>
  <c r="AI1278" i="1" s="1"/>
  <c r="CG88" i="18"/>
  <c r="CG123" i="18" s="1"/>
  <c r="CG1277" i="1" s="1"/>
  <c r="BA88" i="18"/>
  <c r="BA123" i="18" s="1"/>
  <c r="BA1277" i="1" s="1"/>
  <c r="DO87" i="18"/>
  <c r="DO122" i="18" s="1"/>
  <c r="DO1276" i="1" s="1"/>
  <c r="BS87" i="18"/>
  <c r="BS122" i="18" s="1"/>
  <c r="BS1276" i="1" s="1"/>
  <c r="AM87" i="18"/>
  <c r="AM122" i="18" s="1"/>
  <c r="AM1276" i="1" s="1"/>
  <c r="CK86" i="18"/>
  <c r="CK121" i="18" s="1"/>
  <c r="CK1275" i="1" s="1"/>
  <c r="BE86" i="18"/>
  <c r="BE121" i="18" s="1"/>
  <c r="BE1275" i="1" s="1"/>
  <c r="DC85" i="18"/>
  <c r="DC120" i="18" s="1"/>
  <c r="DC1274" i="1" s="1"/>
  <c r="BW85" i="18"/>
  <c r="BW120" i="18" s="1"/>
  <c r="BW1274" i="1" s="1"/>
  <c r="AA85" i="18"/>
  <c r="CK114" i="18"/>
  <c r="CK149" i="18" s="1"/>
  <c r="CK1303" i="1" s="1"/>
  <c r="BJ112" i="18"/>
  <c r="BJ147" i="18" s="1"/>
  <c r="BJ1301" i="1" s="1"/>
  <c r="CF110" i="18"/>
  <c r="CF145" i="18" s="1"/>
  <c r="CF1299" i="1" s="1"/>
  <c r="DF108" i="18"/>
  <c r="DF143" i="18" s="1"/>
  <c r="DF1297" i="1" s="1"/>
  <c r="AZ107" i="18"/>
  <c r="AZ142" i="18" s="1"/>
  <c r="AZ1296" i="1" s="1"/>
  <c r="BK106" i="18"/>
  <c r="BK141" i="18" s="1"/>
  <c r="BK1295" i="1" s="1"/>
  <c r="BX105" i="18"/>
  <c r="BX140" i="18" s="1"/>
  <c r="BX1294" i="1" s="1"/>
  <c r="CL104" i="18"/>
  <c r="CL139" i="18" s="1"/>
  <c r="CL1293" i="1" s="1"/>
  <c r="CW103" i="18"/>
  <c r="CW138" i="18" s="1"/>
  <c r="CW1292" i="1" s="1"/>
  <c r="DJ102" i="18"/>
  <c r="DJ137" i="18" s="1"/>
  <c r="DJ1291" i="1" s="1"/>
  <c r="AH102" i="18"/>
  <c r="AH137" i="18" s="1"/>
  <c r="AH1291" i="1" s="1"/>
  <c r="BP101" i="18"/>
  <c r="BP136" i="18" s="1"/>
  <c r="BP1290" i="1" s="1"/>
  <c r="CX100" i="18"/>
  <c r="CX135" i="18" s="1"/>
  <c r="CX1289" i="1" s="1"/>
  <c r="AL100" i="18"/>
  <c r="AL135" i="18" s="1"/>
  <c r="AL1289" i="1" s="1"/>
  <c r="BT99" i="18"/>
  <c r="BT134" i="18" s="1"/>
  <c r="BT1288" i="1" s="1"/>
  <c r="AA99" i="18"/>
  <c r="AA134" i="18" s="1"/>
  <c r="AA1288" i="1" s="1"/>
  <c r="CO98" i="18"/>
  <c r="CO133" i="18" s="1"/>
  <c r="CO1287" i="1" s="1"/>
  <c r="BI98" i="18"/>
  <c r="BI133" i="18" s="1"/>
  <c r="BI1287" i="1" s="1"/>
  <c r="AC98" i="18"/>
  <c r="AC133" i="18" s="1"/>
  <c r="AC1287" i="1" s="1"/>
  <c r="CQ97" i="18"/>
  <c r="CQ132" i="18" s="1"/>
  <c r="CQ1286" i="1" s="1"/>
  <c r="BK97" i="18"/>
  <c r="BK132" i="18" s="1"/>
  <c r="BK1286" i="1" s="1"/>
  <c r="AE97" i="18"/>
  <c r="AE132" i="18" s="1"/>
  <c r="AE1286" i="1" s="1"/>
  <c r="CS96" i="18"/>
  <c r="CS131" i="18" s="1"/>
  <c r="CS1285" i="1" s="1"/>
  <c r="BM96" i="18"/>
  <c r="BM131" i="18" s="1"/>
  <c r="BM1285" i="1" s="1"/>
  <c r="AG96" i="18"/>
  <c r="AG131" i="18" s="1"/>
  <c r="AG1285" i="1" s="1"/>
  <c r="CU95" i="18"/>
  <c r="CU130" i="18" s="1"/>
  <c r="CU1284" i="1" s="1"/>
  <c r="BO95" i="18"/>
  <c r="BO130" i="18" s="1"/>
  <c r="BO1284" i="1" s="1"/>
  <c r="AI95" i="18"/>
  <c r="AI130" i="18" s="1"/>
  <c r="AI1284" i="1" s="1"/>
  <c r="CW94" i="18"/>
  <c r="CW129" i="18" s="1"/>
  <c r="CW1283" i="1" s="1"/>
  <c r="BQ94" i="18"/>
  <c r="BQ129" i="18" s="1"/>
  <c r="BQ1283" i="1" s="1"/>
  <c r="AK94" i="18"/>
  <c r="AK129" i="18" s="1"/>
  <c r="AK1283" i="1" s="1"/>
  <c r="CY93" i="18"/>
  <c r="CY128" i="18" s="1"/>
  <c r="CY1282" i="1" s="1"/>
  <c r="BS93" i="18"/>
  <c r="BS128" i="18" s="1"/>
  <c r="BS1282" i="1" s="1"/>
  <c r="AM93" i="18"/>
  <c r="AM128" i="18" s="1"/>
  <c r="AM1282" i="1" s="1"/>
  <c r="DA92" i="18"/>
  <c r="DA127" i="18" s="1"/>
  <c r="DA1281" i="1" s="1"/>
  <c r="BU92" i="18"/>
  <c r="BU127" i="18" s="1"/>
  <c r="BU1281" i="1" s="1"/>
  <c r="AO92" i="18"/>
  <c r="AO127" i="18" s="1"/>
  <c r="AO1281" i="1" s="1"/>
  <c r="DC91" i="18"/>
  <c r="DC126" i="18" s="1"/>
  <c r="DC1280" i="1" s="1"/>
  <c r="BW91" i="18"/>
  <c r="BW126" i="18" s="1"/>
  <c r="BW1280" i="1" s="1"/>
  <c r="AQ91" i="18"/>
  <c r="AQ126" i="18" s="1"/>
  <c r="AQ1280" i="1" s="1"/>
  <c r="DJ90" i="18"/>
  <c r="DJ125" i="18" s="1"/>
  <c r="DJ1279" i="1" s="1"/>
  <c r="CT90" i="18"/>
  <c r="CT125" i="18" s="1"/>
  <c r="CT1279" i="1" s="1"/>
  <c r="CD90" i="18"/>
  <c r="CD125" i="18" s="1"/>
  <c r="CD1279" i="1" s="1"/>
  <c r="BN90" i="18"/>
  <c r="BN125" i="18" s="1"/>
  <c r="BN1279" i="1" s="1"/>
  <c r="AX90" i="18"/>
  <c r="AX125" i="18" s="1"/>
  <c r="AX1279" i="1" s="1"/>
  <c r="AH90" i="18"/>
  <c r="AH125" i="18" s="1"/>
  <c r="AH1279" i="1" s="1"/>
  <c r="DL89" i="18"/>
  <c r="DL124" i="18" s="1"/>
  <c r="DL1278" i="1" s="1"/>
  <c r="CV89" i="18"/>
  <c r="CV124" i="18" s="1"/>
  <c r="CV1278" i="1" s="1"/>
  <c r="CF89" i="18"/>
  <c r="CF124" i="18" s="1"/>
  <c r="CF1278" i="1" s="1"/>
  <c r="BP89" i="18"/>
  <c r="BP124" i="18" s="1"/>
  <c r="BP1278" i="1" s="1"/>
  <c r="AZ89" i="18"/>
  <c r="AZ124" i="18" s="1"/>
  <c r="AZ1278" i="1" s="1"/>
  <c r="AJ89" i="18"/>
  <c r="AJ124" i="18" s="1"/>
  <c r="AJ1278" i="1" s="1"/>
  <c r="DN88" i="18"/>
  <c r="DN123" i="18" s="1"/>
  <c r="DN1277" i="1" s="1"/>
  <c r="CX88" i="18"/>
  <c r="CX123" i="18" s="1"/>
  <c r="CX1277" i="1" s="1"/>
  <c r="CH88" i="18"/>
  <c r="CH123" i="18" s="1"/>
  <c r="CH1277" i="1" s="1"/>
  <c r="BR88" i="18"/>
  <c r="BR123" i="18" s="1"/>
  <c r="BR1277" i="1" s="1"/>
  <c r="BB88" i="18"/>
  <c r="BB123" i="18" s="1"/>
  <c r="BB1277" i="1" s="1"/>
  <c r="AL88" i="18"/>
  <c r="AL123" i="18" s="1"/>
  <c r="AL1277" i="1" s="1"/>
  <c r="DP87" i="18"/>
  <c r="DP122" i="18" s="1"/>
  <c r="DP1276" i="1" s="1"/>
  <c r="CZ87" i="18"/>
  <c r="CZ122" i="18" s="1"/>
  <c r="CZ1276" i="1" s="1"/>
  <c r="CJ87" i="18"/>
  <c r="CJ122" i="18" s="1"/>
  <c r="CJ1276" i="1" s="1"/>
  <c r="BT87" i="18"/>
  <c r="BT122" i="18" s="1"/>
  <c r="BT1276" i="1" s="1"/>
  <c r="BD87" i="18"/>
  <c r="BD122" i="18" s="1"/>
  <c r="BD1276" i="1" s="1"/>
  <c r="AN87" i="18"/>
  <c r="AN122" i="18" s="1"/>
  <c r="AN1276" i="1" s="1"/>
  <c r="DR86" i="18"/>
  <c r="DR121" i="18" s="1"/>
  <c r="DR1275" i="1" s="1"/>
  <c r="DB86" i="18"/>
  <c r="DB121" i="18" s="1"/>
  <c r="DB1275" i="1" s="1"/>
  <c r="CL86" i="18"/>
  <c r="CL121" i="18" s="1"/>
  <c r="CL1275" i="1" s="1"/>
  <c r="BV86" i="18"/>
  <c r="BV121" i="18" s="1"/>
  <c r="BV1275" i="1" s="1"/>
  <c r="BF86" i="18"/>
  <c r="BF121" i="18" s="1"/>
  <c r="BF1275" i="1" s="1"/>
  <c r="AP86" i="18"/>
  <c r="DT85" i="18"/>
  <c r="DT120" i="18" s="1"/>
  <c r="DT1274" i="1" s="1"/>
  <c r="DD85" i="18"/>
  <c r="DD120" i="18" s="1"/>
  <c r="DD1274" i="1" s="1"/>
  <c r="CN85" i="18"/>
  <c r="CN120" i="18" s="1"/>
  <c r="CN1274" i="1" s="1"/>
  <c r="BX85" i="18"/>
  <c r="BX120" i="18" s="1"/>
  <c r="BX1274" i="1" s="1"/>
  <c r="BH85" i="18"/>
  <c r="AR85" i="18"/>
  <c r="AB85" i="18"/>
  <c r="CB114" i="18"/>
  <c r="CB149" i="18" s="1"/>
  <c r="CB1303" i="1" s="1"/>
  <c r="AV112" i="18"/>
  <c r="AV147" i="18" s="1"/>
  <c r="AV1301" i="1" s="1"/>
  <c r="BV110" i="18"/>
  <c r="BV145" i="18" s="1"/>
  <c r="BV1299" i="1" s="1"/>
  <c r="CX108" i="18"/>
  <c r="CX143" i="18" s="1"/>
  <c r="CX1297" i="1" s="1"/>
  <c r="AS107" i="18"/>
  <c r="AS142" i="18" s="1"/>
  <c r="AS1296" i="1" s="1"/>
  <c r="BT105" i="18"/>
  <c r="BT140" i="18" s="1"/>
  <c r="BT1294" i="1" s="1"/>
  <c r="CE104" i="18"/>
  <c r="CE139" i="18" s="1"/>
  <c r="CE1293" i="1" s="1"/>
  <c r="CR103" i="18"/>
  <c r="CR138" i="18" s="1"/>
  <c r="CR1292" i="1" s="1"/>
  <c r="DF102" i="18"/>
  <c r="DF137" i="18" s="1"/>
  <c r="DF1291" i="1" s="1"/>
  <c r="AE102" i="18"/>
  <c r="CU100" i="18"/>
  <c r="CU135" i="18" s="1"/>
  <c r="CU1289" i="1" s="1"/>
  <c r="AI100" i="18"/>
  <c r="AI135" i="18" s="1"/>
  <c r="AI1289" i="1" s="1"/>
  <c r="DS98" i="18"/>
  <c r="DS133" i="18" s="1"/>
  <c r="DS1287" i="1" s="1"/>
  <c r="CM98" i="18"/>
  <c r="CM133" i="18" s="1"/>
  <c r="CM1287" i="1" s="1"/>
  <c r="AA98" i="18"/>
  <c r="AA133" i="18" s="1"/>
  <c r="AA1287" i="1" s="1"/>
  <c r="AC97" i="18"/>
  <c r="AC132" i="18" s="1"/>
  <c r="AC1286" i="1" s="1"/>
  <c r="CQ96" i="18"/>
  <c r="CQ131" i="18" s="1"/>
  <c r="CQ1285" i="1" s="1"/>
  <c r="AE96" i="18"/>
  <c r="AE131" i="18" s="1"/>
  <c r="AE1285" i="1" s="1"/>
  <c r="BM95" i="18"/>
  <c r="BM130" i="18" s="1"/>
  <c r="BM1284" i="1" s="1"/>
  <c r="CU94" i="18"/>
  <c r="CU129" i="18" s="1"/>
  <c r="CU1283" i="1" s="1"/>
  <c r="AI94" i="18"/>
  <c r="AI129" i="18" s="1"/>
  <c r="AI1283" i="1" s="1"/>
  <c r="BQ93" i="18"/>
  <c r="BQ128" i="18" s="1"/>
  <c r="BQ1282" i="1" s="1"/>
  <c r="BS92" i="18"/>
  <c r="BS127" i="18" s="1"/>
  <c r="BS1281" i="1" s="1"/>
  <c r="DA91" i="18"/>
  <c r="DA126" i="18" s="1"/>
  <c r="DA1280" i="1" s="1"/>
  <c r="AO91" i="18"/>
  <c r="AO126" i="18" s="1"/>
  <c r="AO1280" i="1" s="1"/>
  <c r="CS90" i="18"/>
  <c r="CS125" i="18" s="1"/>
  <c r="CS1279" i="1" s="1"/>
  <c r="BM90" i="18"/>
  <c r="BM125" i="18" s="1"/>
  <c r="BM1279" i="1" s="1"/>
  <c r="DK89" i="18"/>
  <c r="DK124" i="18" s="1"/>
  <c r="DK1278" i="1" s="1"/>
  <c r="CE89" i="18"/>
  <c r="CE124" i="18" s="1"/>
  <c r="CE1278" i="1" s="1"/>
  <c r="AY89" i="18"/>
  <c r="AY124" i="18" s="1"/>
  <c r="AY1278" i="1" s="1"/>
  <c r="DM88" i="18"/>
  <c r="DM123" i="18" s="1"/>
  <c r="DM1277" i="1" s="1"/>
  <c r="BQ88" i="18"/>
  <c r="BQ123" i="18" s="1"/>
  <c r="BQ1277" i="1" s="1"/>
  <c r="AK88" i="18"/>
  <c r="AK123" i="18" s="1"/>
  <c r="AK1277" i="1" s="1"/>
  <c r="CY87" i="18"/>
  <c r="CY122" i="18" s="1"/>
  <c r="CY1276" i="1" s="1"/>
  <c r="BC87" i="18"/>
  <c r="BC122" i="18" s="1"/>
  <c r="BC1276" i="1" s="1"/>
  <c r="DQ86" i="18"/>
  <c r="DQ121" i="18" s="1"/>
  <c r="DQ1275" i="1" s="1"/>
  <c r="BU86" i="18"/>
  <c r="BU121" i="18" s="1"/>
  <c r="BU1275" i="1" s="1"/>
  <c r="AO86" i="18"/>
  <c r="AO121" i="18" s="1"/>
  <c r="AO1275" i="1" s="1"/>
  <c r="CM85" i="18"/>
  <c r="CM120" i="18" s="1"/>
  <c r="CM1274" i="1" s="1"/>
  <c r="BG85" i="18"/>
  <c r="BG120" i="18" s="1"/>
  <c r="BG1274" i="1" s="1"/>
  <c r="BL111" i="18"/>
  <c r="BL146" i="18" s="1"/>
  <c r="BL1300" i="1" s="1"/>
  <c r="DH107" i="18"/>
  <c r="DH142" i="18" s="1"/>
  <c r="DH1296" i="1" s="1"/>
  <c r="DI105" i="18"/>
  <c r="DI140" i="18" s="1"/>
  <c r="DI1294" i="1" s="1"/>
  <c r="AP104" i="18"/>
  <c r="AP139" i="18" s="1"/>
  <c r="AP1293" i="1" s="1"/>
  <c r="BN102" i="18"/>
  <c r="BN137" i="18" s="1"/>
  <c r="BN1291" i="1" s="1"/>
  <c r="AG101" i="18"/>
  <c r="AG136" i="18" s="1"/>
  <c r="AG1290" i="1" s="1"/>
  <c r="CW99" i="18"/>
  <c r="CW134" i="18" s="1"/>
  <c r="CW1288" i="1" s="1"/>
  <c r="DC98" i="18"/>
  <c r="DC133" i="18" s="1"/>
  <c r="DC1287" i="1" s="1"/>
  <c r="AQ98" i="18"/>
  <c r="AQ133" i="18" s="1"/>
  <c r="AQ1287" i="1" s="1"/>
  <c r="BY97" i="18"/>
  <c r="BY132" i="18" s="1"/>
  <c r="BY1286" i="1" s="1"/>
  <c r="DG96" i="18"/>
  <c r="DG131" i="18" s="1"/>
  <c r="DG1285" i="1" s="1"/>
  <c r="AU96" i="18"/>
  <c r="AU131" i="18" s="1"/>
  <c r="AU1285" i="1" s="1"/>
  <c r="CC95" i="18"/>
  <c r="CC130" i="18" s="1"/>
  <c r="CC1284" i="1" s="1"/>
  <c r="DK94" i="18"/>
  <c r="DK129" i="18" s="1"/>
  <c r="DK1283" i="1" s="1"/>
  <c r="AY94" i="18"/>
  <c r="AY129" i="18" s="1"/>
  <c r="AY1283" i="1" s="1"/>
  <c r="CG93" i="18"/>
  <c r="CG128" i="18" s="1"/>
  <c r="CG1282" i="1" s="1"/>
  <c r="DO92" i="18"/>
  <c r="DO127" i="18" s="1"/>
  <c r="DO1281" i="1" s="1"/>
  <c r="DQ91" i="18"/>
  <c r="DQ126" i="18" s="1"/>
  <c r="DQ1280" i="1" s="1"/>
  <c r="BE91" i="18"/>
  <c r="BE126" i="18" s="1"/>
  <c r="BE1280" i="1" s="1"/>
  <c r="DA90" i="18"/>
  <c r="DA125" i="18" s="1"/>
  <c r="DA1279" i="1" s="1"/>
  <c r="BU90" i="18"/>
  <c r="BU125" i="18" s="1"/>
  <c r="BU1279" i="1" s="1"/>
  <c r="AO90" i="18"/>
  <c r="AO125" i="18" s="1"/>
  <c r="AO1279" i="1" s="1"/>
  <c r="DC89" i="18"/>
  <c r="DC124" i="18" s="1"/>
  <c r="DC1278" i="1" s="1"/>
  <c r="BW89" i="18"/>
  <c r="BW124" i="18" s="1"/>
  <c r="BW1278" i="1" s="1"/>
  <c r="AQ89" i="18"/>
  <c r="AQ124" i="18" s="1"/>
  <c r="AQ1278" i="1" s="1"/>
  <c r="DE88" i="18"/>
  <c r="DE123" i="18" s="1"/>
  <c r="DE1277" i="1" s="1"/>
  <c r="BY88" i="18"/>
  <c r="BY123" i="18" s="1"/>
  <c r="BY1277" i="1" s="1"/>
  <c r="AC88" i="18"/>
  <c r="AC123" i="18" s="1"/>
  <c r="AC1277" i="1" s="1"/>
  <c r="CA87" i="18"/>
  <c r="CA122" i="18" s="1"/>
  <c r="CA1276" i="1" s="1"/>
  <c r="AU87" i="18"/>
  <c r="AU122" i="18" s="1"/>
  <c r="AU1276" i="1" s="1"/>
  <c r="DI86" i="18"/>
  <c r="DI121" i="18" s="1"/>
  <c r="DI1275" i="1" s="1"/>
  <c r="CC86" i="18"/>
  <c r="CC121" i="18" s="1"/>
  <c r="CC1275" i="1" s="1"/>
  <c r="AW86" i="18"/>
  <c r="AW121" i="18" s="1"/>
  <c r="AW1275" i="1" s="1"/>
  <c r="DK85" i="18"/>
  <c r="DK120" i="18" s="1"/>
  <c r="DK1274" i="1" s="1"/>
  <c r="BO85" i="18"/>
  <c r="BO120" i="18" s="1"/>
  <c r="BO1274" i="1" s="1"/>
  <c r="AI85" i="18"/>
  <c r="AJ114" i="18"/>
  <c r="AJ149" i="18" s="1"/>
  <c r="AJ1303" i="1" s="1"/>
  <c r="DJ111" i="18"/>
  <c r="DJ146" i="18" s="1"/>
  <c r="DJ1300" i="1" s="1"/>
  <c r="AP110" i="18"/>
  <c r="AP145" i="18" s="1"/>
  <c r="AP1299" i="1" s="1"/>
  <c r="BR108" i="18"/>
  <c r="BR143" i="18" s="1"/>
  <c r="BR1297" i="1" s="1"/>
  <c r="AC107" i="18"/>
  <c r="AP106" i="18"/>
  <c r="AP141" i="18" s="1"/>
  <c r="AP1295" i="1" s="1"/>
  <c r="BD105" i="18"/>
  <c r="BD140" i="18" s="1"/>
  <c r="BD1294" i="1" s="1"/>
  <c r="BO104" i="18"/>
  <c r="BO139" i="18" s="1"/>
  <c r="BO1293" i="1" s="1"/>
  <c r="CB103" i="18"/>
  <c r="CB138" i="18" s="1"/>
  <c r="CB1292" i="1" s="1"/>
  <c r="CP102" i="18"/>
  <c r="CP137" i="18" s="1"/>
  <c r="CP1291" i="1" s="1"/>
  <c r="DL101" i="18"/>
  <c r="DL136" i="18" s="1"/>
  <c r="DL1290" i="1" s="1"/>
  <c r="AZ101" i="18"/>
  <c r="AZ136" i="18" s="1"/>
  <c r="AZ1290" i="1" s="1"/>
  <c r="CH100" i="18"/>
  <c r="CH135" i="18" s="1"/>
  <c r="CH1289" i="1" s="1"/>
  <c r="DP99" i="18"/>
  <c r="DP134" i="18" s="1"/>
  <c r="DP1288" i="1" s="1"/>
  <c r="BD99" i="18"/>
  <c r="BD134" i="18" s="1"/>
  <c r="BD1288" i="1" s="1"/>
  <c r="DM98" i="18"/>
  <c r="DM133" i="18" s="1"/>
  <c r="DM1287" i="1" s="1"/>
  <c r="CG98" i="18"/>
  <c r="CG133" i="18" s="1"/>
  <c r="CG1287" i="1" s="1"/>
  <c r="BA98" i="18"/>
  <c r="BA133" i="18" s="1"/>
  <c r="BA1287" i="1" s="1"/>
  <c r="DO97" i="18"/>
  <c r="DO132" i="18" s="1"/>
  <c r="DO1286" i="1" s="1"/>
  <c r="CI97" i="18"/>
  <c r="CI132" i="18" s="1"/>
  <c r="CI1286" i="1" s="1"/>
  <c r="BC97" i="18"/>
  <c r="BC132" i="18" s="1"/>
  <c r="BC1286" i="1" s="1"/>
  <c r="DQ96" i="18"/>
  <c r="DQ131" i="18" s="1"/>
  <c r="DQ1285" i="1" s="1"/>
  <c r="CK96" i="18"/>
  <c r="CK131" i="18" s="1"/>
  <c r="CK1285" i="1" s="1"/>
  <c r="BE96" i="18"/>
  <c r="BE131" i="18" s="1"/>
  <c r="BE1285" i="1" s="1"/>
  <c r="DS95" i="18"/>
  <c r="DS130" i="18" s="1"/>
  <c r="DS1284" i="1" s="1"/>
  <c r="CM95" i="18"/>
  <c r="CM130" i="18" s="1"/>
  <c r="CM1284" i="1" s="1"/>
  <c r="BG95" i="18"/>
  <c r="BG130" i="18" s="1"/>
  <c r="BG1284" i="1" s="1"/>
  <c r="AA95" i="18"/>
  <c r="AA130" i="18" s="1"/>
  <c r="AA1284" i="1" s="1"/>
  <c r="CO94" i="18"/>
  <c r="CO129" i="18" s="1"/>
  <c r="CO1283" i="1" s="1"/>
  <c r="BI94" i="18"/>
  <c r="BI129" i="18" s="1"/>
  <c r="BI1283" i="1" s="1"/>
  <c r="AC94" i="18"/>
  <c r="AC129" i="18" s="1"/>
  <c r="AC1283" i="1" s="1"/>
  <c r="CQ93" i="18"/>
  <c r="CQ128" i="18" s="1"/>
  <c r="CQ1282" i="1" s="1"/>
  <c r="BK93" i="18"/>
  <c r="BK128" i="18" s="1"/>
  <c r="BK1282" i="1" s="1"/>
  <c r="AE93" i="18"/>
  <c r="AE128" i="18" s="1"/>
  <c r="AE1282" i="1" s="1"/>
  <c r="CS92" i="18"/>
  <c r="CS127" i="18" s="1"/>
  <c r="CS1281" i="1" s="1"/>
  <c r="BM92" i="18"/>
  <c r="BM127" i="18" s="1"/>
  <c r="BM1281" i="1" s="1"/>
  <c r="AG92" i="18"/>
  <c r="AG127" i="18" s="1"/>
  <c r="AG1281" i="1" s="1"/>
  <c r="CU91" i="18"/>
  <c r="CU126" i="18" s="1"/>
  <c r="CU1280" i="1" s="1"/>
  <c r="BO91" i="18"/>
  <c r="BO126" i="18" s="1"/>
  <c r="BO1280" i="1" s="1"/>
  <c r="AI91" i="18"/>
  <c r="AI126" i="18" s="1"/>
  <c r="AI1280" i="1" s="1"/>
  <c r="DF90" i="18"/>
  <c r="DF125" i="18" s="1"/>
  <c r="DF1279" i="1" s="1"/>
  <c r="CP90" i="18"/>
  <c r="CP125" i="18" s="1"/>
  <c r="CP1279" i="1" s="1"/>
  <c r="BZ90" i="18"/>
  <c r="BZ125" i="18" s="1"/>
  <c r="BZ1279" i="1" s="1"/>
  <c r="BJ90" i="18"/>
  <c r="BJ125" i="18" s="1"/>
  <c r="BJ1279" i="1" s="1"/>
  <c r="AT90" i="18"/>
  <c r="AT125" i="18" s="1"/>
  <c r="AT1279" i="1" s="1"/>
  <c r="AD90" i="18"/>
  <c r="AD125" i="18" s="1"/>
  <c r="AD1279" i="1" s="1"/>
  <c r="DH89" i="18"/>
  <c r="DH124" i="18" s="1"/>
  <c r="DH1278" i="1" s="1"/>
  <c r="CR89" i="18"/>
  <c r="CR124" i="18" s="1"/>
  <c r="CR1278" i="1" s="1"/>
  <c r="CB89" i="18"/>
  <c r="CB124" i="18" s="1"/>
  <c r="CB1278" i="1" s="1"/>
  <c r="BL89" i="18"/>
  <c r="BL124" i="18" s="1"/>
  <c r="BL1278" i="1" s="1"/>
  <c r="AV89" i="18"/>
  <c r="AV124" i="18" s="1"/>
  <c r="AV1278" i="1" s="1"/>
  <c r="AF89" i="18"/>
  <c r="AF124" i="18" s="1"/>
  <c r="AF1278" i="1" s="1"/>
  <c r="DJ88" i="18"/>
  <c r="DJ123" i="18" s="1"/>
  <c r="DJ1277" i="1" s="1"/>
  <c r="CT88" i="18"/>
  <c r="CT123" i="18" s="1"/>
  <c r="CT1277" i="1" s="1"/>
  <c r="CD88" i="18"/>
  <c r="CD123" i="18" s="1"/>
  <c r="CD1277" i="1" s="1"/>
  <c r="BN88" i="18"/>
  <c r="BN123" i="18" s="1"/>
  <c r="BN1277" i="1" s="1"/>
  <c r="AX88" i="18"/>
  <c r="AX123" i="18" s="1"/>
  <c r="AX1277" i="1" s="1"/>
  <c r="AH88" i="18"/>
  <c r="AH123" i="18" s="1"/>
  <c r="AH1277" i="1" s="1"/>
  <c r="DL87" i="18"/>
  <c r="DL122" i="18" s="1"/>
  <c r="DL1276" i="1" s="1"/>
  <c r="CV87" i="18"/>
  <c r="CV122" i="18" s="1"/>
  <c r="CV1276" i="1" s="1"/>
  <c r="CF87" i="18"/>
  <c r="CF122" i="18" s="1"/>
  <c r="CF1276" i="1" s="1"/>
  <c r="BP87" i="18"/>
  <c r="BP122" i="18" s="1"/>
  <c r="BP1276" i="1" s="1"/>
  <c r="AZ87" i="18"/>
  <c r="AZ122" i="18" s="1"/>
  <c r="AZ1276" i="1" s="1"/>
  <c r="AJ87" i="18"/>
  <c r="AJ122" i="18" s="1"/>
  <c r="AJ1276" i="1" s="1"/>
  <c r="DN86" i="18"/>
  <c r="DN121" i="18" s="1"/>
  <c r="DN1275" i="1" s="1"/>
  <c r="CX86" i="18"/>
  <c r="CX121" i="18" s="1"/>
  <c r="CX1275" i="1" s="1"/>
  <c r="CH86" i="18"/>
  <c r="CH121" i="18" s="1"/>
  <c r="CH1275" i="1" s="1"/>
  <c r="BR86" i="18"/>
  <c r="BR121" i="18" s="1"/>
  <c r="BR1275" i="1" s="1"/>
  <c r="BB86" i="18"/>
  <c r="BB121" i="18" s="1"/>
  <c r="BB1275" i="1" s="1"/>
  <c r="AL86" i="18"/>
  <c r="AL121" i="18" s="1"/>
  <c r="AL1275" i="1" s="1"/>
  <c r="DP85" i="18"/>
  <c r="DP120" i="18" s="1"/>
  <c r="DP1274" i="1" s="1"/>
  <c r="CZ85" i="18"/>
  <c r="CZ120" i="18" s="1"/>
  <c r="CZ1274" i="1" s="1"/>
  <c r="CJ85" i="18"/>
  <c r="CJ120" i="18" s="1"/>
  <c r="CJ1274" i="1" s="1"/>
  <c r="BT85" i="18"/>
  <c r="BT120" i="18" s="1"/>
  <c r="BT1274" i="1" s="1"/>
  <c r="BD85" i="18"/>
  <c r="AN85" i="18"/>
  <c r="AJ101" i="18"/>
  <c r="AJ136" i="18" s="1"/>
  <c r="AJ1290" i="1" s="1"/>
  <c r="DG97" i="18"/>
  <c r="DG132" i="18" s="1"/>
  <c r="DG1286" i="1" s="1"/>
  <c r="CC96" i="18"/>
  <c r="CC131" i="18" s="1"/>
  <c r="CC1285" i="1" s="1"/>
  <c r="CE95" i="18"/>
  <c r="CE130" i="18" s="1"/>
  <c r="CE1284" i="1" s="1"/>
  <c r="DM94" i="18"/>
  <c r="DM129" i="18" s="1"/>
  <c r="DM1283" i="1" s="1"/>
  <c r="BA94" i="18"/>
  <c r="BA129" i="18" s="1"/>
  <c r="BA1283" i="1" s="1"/>
  <c r="CI93" i="18"/>
  <c r="CI128" i="18" s="1"/>
  <c r="CI1282" i="1" s="1"/>
  <c r="DQ92" i="18"/>
  <c r="DQ127" i="18" s="1"/>
  <c r="DQ1281" i="1" s="1"/>
  <c r="DS91" i="18"/>
  <c r="DS126" i="18" s="1"/>
  <c r="DS1280" i="1" s="1"/>
  <c r="BG91" i="18"/>
  <c r="BG126" i="18" s="1"/>
  <c r="BG1280" i="1" s="1"/>
  <c r="DB90" i="18"/>
  <c r="DB125" i="18" s="1"/>
  <c r="DB1279" i="1" s="1"/>
  <c r="BV90" i="18"/>
  <c r="BV125" i="18" s="1"/>
  <c r="BV1279" i="1" s="1"/>
  <c r="AP90" i="18"/>
  <c r="AP125" i="18" s="1"/>
  <c r="AP1279" i="1" s="1"/>
  <c r="DD89" i="18"/>
  <c r="DD124" i="18" s="1"/>
  <c r="DD1278" i="1" s="1"/>
  <c r="BX89" i="18"/>
  <c r="BX124" i="18" s="1"/>
  <c r="BX1278" i="1" s="1"/>
  <c r="AR89" i="18"/>
  <c r="AR124" i="18" s="1"/>
  <c r="AR1278" i="1" s="1"/>
  <c r="DF88" i="18"/>
  <c r="DF123" i="18" s="1"/>
  <c r="DF1277" i="1" s="1"/>
  <c r="BZ88" i="18"/>
  <c r="BZ123" i="18" s="1"/>
  <c r="BZ1277" i="1" s="1"/>
  <c r="AT88" i="18"/>
  <c r="AT123" i="18" s="1"/>
  <c r="AT1277" i="1" s="1"/>
  <c r="DH87" i="18"/>
  <c r="DH122" i="18" s="1"/>
  <c r="DH1276" i="1" s="1"/>
  <c r="CB87" i="18"/>
  <c r="CB122" i="18" s="1"/>
  <c r="CB1276" i="1" s="1"/>
  <c r="AV87" i="18"/>
  <c r="AV122" i="18" s="1"/>
  <c r="AV1276" i="1" s="1"/>
  <c r="DJ86" i="18"/>
  <c r="DJ121" i="18" s="1"/>
  <c r="DJ1275" i="1" s="1"/>
  <c r="CD86" i="18"/>
  <c r="CD121" i="18" s="1"/>
  <c r="CD1275" i="1" s="1"/>
  <c r="AH86" i="18"/>
  <c r="AH121" i="18" s="1"/>
  <c r="AH1275" i="1" s="1"/>
  <c r="CV85" i="18"/>
  <c r="CV120" i="18" s="1"/>
  <c r="CV1274" i="1" s="1"/>
  <c r="BP85" i="18"/>
  <c r="BP120" i="18" s="1"/>
  <c r="BP1274" i="1" s="1"/>
  <c r="AJ85" i="18"/>
  <c r="BC92" i="18"/>
  <c r="BC127" i="18" s="1"/>
  <c r="BC1281" i="1" s="1"/>
  <c r="AS88" i="18"/>
  <c r="AS123" i="18" s="1"/>
  <c r="AS1277" i="1" s="1"/>
  <c r="CU85" i="18"/>
  <c r="CU120" i="18" s="1"/>
  <c r="CU1274" i="1" s="1"/>
  <c r="DK113" i="18"/>
  <c r="DK148" i="18" s="1"/>
  <c r="DK1302" i="1" s="1"/>
  <c r="CZ111" i="18"/>
  <c r="CZ146" i="18" s="1"/>
  <c r="CZ1300" i="1" s="1"/>
  <c r="AH110" i="18"/>
  <c r="AH145" i="18" s="1"/>
  <c r="AH1299" i="1" s="1"/>
  <c r="BD108" i="18"/>
  <c r="BD143" i="18" s="1"/>
  <c r="BD1297" i="1" s="1"/>
  <c r="DR106" i="18"/>
  <c r="DR141" i="18" s="1"/>
  <c r="DR1295" i="1" s="1"/>
  <c r="AL106" i="18"/>
  <c r="AL141" i="18" s="1"/>
  <c r="AL1295" i="1" s="1"/>
  <c r="AW105" i="18"/>
  <c r="AW140" i="18" s="1"/>
  <c r="AW1294" i="1" s="1"/>
  <c r="BJ104" i="18"/>
  <c r="BJ139" i="18" s="1"/>
  <c r="BJ1293" i="1" s="1"/>
  <c r="BX103" i="18"/>
  <c r="BX138" i="18" s="1"/>
  <c r="BX1292" i="1" s="1"/>
  <c r="CI102" i="18"/>
  <c r="CI137" i="18" s="1"/>
  <c r="CI1291" i="1" s="1"/>
  <c r="DI101" i="18"/>
  <c r="DI136" i="18" s="1"/>
  <c r="DI1290" i="1" s="1"/>
  <c r="AW101" i="18"/>
  <c r="AW136" i="18" s="1"/>
  <c r="AW1290" i="1" s="1"/>
  <c r="CE100" i="18"/>
  <c r="CE135" i="18" s="1"/>
  <c r="CE1289" i="1" s="1"/>
  <c r="DM99" i="18"/>
  <c r="DM134" i="18" s="1"/>
  <c r="DM1288" i="1" s="1"/>
  <c r="BA99" i="18"/>
  <c r="BA134" i="18" s="1"/>
  <c r="BA1288" i="1" s="1"/>
  <c r="DK98" i="18"/>
  <c r="DK133" i="18" s="1"/>
  <c r="DK1287" i="1" s="1"/>
  <c r="CE98" i="18"/>
  <c r="CE133" i="18" s="1"/>
  <c r="CE1287" i="1" s="1"/>
  <c r="AY98" i="18"/>
  <c r="AY133" i="18" s="1"/>
  <c r="AY1287" i="1" s="1"/>
  <c r="DM97" i="18"/>
  <c r="DM132" i="18" s="1"/>
  <c r="DM1286" i="1" s="1"/>
  <c r="CG97" i="18"/>
  <c r="CG132" i="18" s="1"/>
  <c r="CG1286" i="1" s="1"/>
  <c r="BA97" i="18"/>
  <c r="BA132" i="18" s="1"/>
  <c r="BA1286" i="1" s="1"/>
  <c r="DO96" i="18"/>
  <c r="DO131" i="18" s="1"/>
  <c r="DO1285" i="1" s="1"/>
  <c r="CI96" i="18"/>
  <c r="CI131" i="18" s="1"/>
  <c r="CI1285" i="1" s="1"/>
  <c r="BC96" i="18"/>
  <c r="BC131" i="18" s="1"/>
  <c r="BC1285" i="1" s="1"/>
  <c r="DQ95" i="18"/>
  <c r="DQ130" i="18" s="1"/>
  <c r="DQ1284" i="1" s="1"/>
  <c r="CK95" i="18"/>
  <c r="CK130" i="18" s="1"/>
  <c r="CK1284" i="1" s="1"/>
  <c r="BE95" i="18"/>
  <c r="BE130" i="18" s="1"/>
  <c r="BE1284" i="1" s="1"/>
  <c r="DS94" i="18"/>
  <c r="DS129" i="18" s="1"/>
  <c r="DS1283" i="1" s="1"/>
  <c r="CM94" i="18"/>
  <c r="CM129" i="18" s="1"/>
  <c r="CM1283" i="1" s="1"/>
  <c r="BG94" i="18"/>
  <c r="BG129" i="18" s="1"/>
  <c r="BG1283" i="1" s="1"/>
  <c r="AA94" i="18"/>
  <c r="AA129" i="18" s="1"/>
  <c r="AA1283" i="1" s="1"/>
  <c r="CO93" i="18"/>
  <c r="CO128" i="18" s="1"/>
  <c r="CO1282" i="1" s="1"/>
  <c r="BI93" i="18"/>
  <c r="BI128" i="18" s="1"/>
  <c r="BI1282" i="1" s="1"/>
  <c r="AC93" i="18"/>
  <c r="AC128" i="18" s="1"/>
  <c r="AC1282" i="1" s="1"/>
  <c r="CQ92" i="18"/>
  <c r="CQ127" i="18" s="1"/>
  <c r="CQ1281" i="1" s="1"/>
  <c r="BK92" i="18"/>
  <c r="BK127" i="18" s="1"/>
  <c r="BK1281" i="1" s="1"/>
  <c r="AE92" i="18"/>
  <c r="AE127" i="18" s="1"/>
  <c r="AE1281" i="1" s="1"/>
  <c r="CS91" i="18"/>
  <c r="CS126" i="18" s="1"/>
  <c r="CS1280" i="1" s="1"/>
  <c r="BM91" i="18"/>
  <c r="BM126" i="18" s="1"/>
  <c r="BM1280" i="1" s="1"/>
  <c r="AG91" i="18"/>
  <c r="AG126" i="18" s="1"/>
  <c r="AG1280" i="1" s="1"/>
  <c r="DE90" i="18"/>
  <c r="DE125" i="18" s="1"/>
  <c r="DE1279" i="1" s="1"/>
  <c r="CO90" i="18"/>
  <c r="CO125" i="18" s="1"/>
  <c r="CO1279" i="1" s="1"/>
  <c r="BY90" i="18"/>
  <c r="BY125" i="18" s="1"/>
  <c r="BY1279" i="1" s="1"/>
  <c r="BI90" i="18"/>
  <c r="BI125" i="18" s="1"/>
  <c r="BI1279" i="1" s="1"/>
  <c r="AS90" i="18"/>
  <c r="AS125" i="18" s="1"/>
  <c r="AS1279" i="1" s="1"/>
  <c r="AC90" i="18"/>
  <c r="AC125" i="18" s="1"/>
  <c r="AC1279" i="1" s="1"/>
  <c r="DG89" i="18"/>
  <c r="DG124" i="18" s="1"/>
  <c r="DG1278" i="1" s="1"/>
  <c r="CQ89" i="18"/>
  <c r="CQ124" i="18" s="1"/>
  <c r="CQ1278" i="1" s="1"/>
  <c r="CA89" i="18"/>
  <c r="CA124" i="18" s="1"/>
  <c r="CA1278" i="1" s="1"/>
  <c r="BK89" i="18"/>
  <c r="BK124" i="18" s="1"/>
  <c r="BK1278" i="1" s="1"/>
  <c r="AU89" i="18"/>
  <c r="AU124" i="18" s="1"/>
  <c r="AU1278" i="1" s="1"/>
  <c r="AE89" i="18"/>
  <c r="AE124" i="18" s="1"/>
  <c r="AE1278" i="1" s="1"/>
  <c r="DI88" i="18"/>
  <c r="DI123" i="18" s="1"/>
  <c r="DI1277" i="1" s="1"/>
  <c r="CS88" i="18"/>
  <c r="CS123" i="18" s="1"/>
  <c r="CS1277" i="1" s="1"/>
  <c r="CC88" i="18"/>
  <c r="CC123" i="18" s="1"/>
  <c r="CC1277" i="1" s="1"/>
  <c r="BM88" i="18"/>
  <c r="BM123" i="18" s="1"/>
  <c r="BM1277" i="1" s="1"/>
  <c r="AW88" i="18"/>
  <c r="AW123" i="18" s="1"/>
  <c r="AW1277" i="1" s="1"/>
  <c r="AG88" i="18"/>
  <c r="AG123" i="18" s="1"/>
  <c r="AG1277" i="1" s="1"/>
  <c r="DK87" i="18"/>
  <c r="DK122" i="18" s="1"/>
  <c r="DK1276" i="1" s="1"/>
  <c r="CU87" i="18"/>
  <c r="CU122" i="18" s="1"/>
  <c r="CU1276" i="1" s="1"/>
  <c r="CE87" i="18"/>
  <c r="CE122" i="18" s="1"/>
  <c r="CE1276" i="1" s="1"/>
  <c r="BO87" i="18"/>
  <c r="BO122" i="18" s="1"/>
  <c r="BO1276" i="1" s="1"/>
  <c r="AY87" i="18"/>
  <c r="AY122" i="18" s="1"/>
  <c r="AY1276" i="1" s="1"/>
  <c r="AI87" i="18"/>
  <c r="AI122" i="18" s="1"/>
  <c r="AI1276" i="1" s="1"/>
  <c r="DM86" i="18"/>
  <c r="DM121" i="18" s="1"/>
  <c r="DM1275" i="1" s="1"/>
  <c r="CW86" i="18"/>
  <c r="CW121" i="18" s="1"/>
  <c r="CW1275" i="1" s="1"/>
  <c r="CG86" i="18"/>
  <c r="CG121" i="18" s="1"/>
  <c r="CG1275" i="1" s="1"/>
  <c r="BQ86" i="18"/>
  <c r="BQ121" i="18" s="1"/>
  <c r="BQ1275" i="1" s="1"/>
  <c r="BA86" i="18"/>
  <c r="BA121" i="18" s="1"/>
  <c r="BA1275" i="1" s="1"/>
  <c r="AK86" i="18"/>
  <c r="AK121" i="18" s="1"/>
  <c r="AK1275" i="1" s="1"/>
  <c r="DO85" i="18"/>
  <c r="DO120" i="18" s="1"/>
  <c r="DO1274" i="1" s="1"/>
  <c r="CY85" i="18"/>
  <c r="CY120" i="18" s="1"/>
  <c r="CY1274" i="1" s="1"/>
  <c r="CI85" i="18"/>
  <c r="CI120" i="18" s="1"/>
  <c r="CI1274" i="1" s="1"/>
  <c r="BS85" i="18"/>
  <c r="BS120" i="18" s="1"/>
  <c r="BS1274" i="1" s="1"/>
  <c r="BC85" i="18"/>
  <c r="AM85" i="18"/>
  <c r="BV113" i="18"/>
  <c r="BV148" i="18" s="1"/>
  <c r="BV1302" i="1" s="1"/>
  <c r="BT111" i="18"/>
  <c r="BT146" i="18" s="1"/>
  <c r="BT1300" i="1" s="1"/>
  <c r="CV109" i="18"/>
  <c r="CV144" i="18" s="1"/>
  <c r="CV1298" i="1" s="1"/>
  <c r="DR107" i="18"/>
  <c r="DR142" i="18" s="1"/>
  <c r="DR1296" i="1" s="1"/>
  <c r="DB106" i="18"/>
  <c r="DB141" i="18" s="1"/>
  <c r="DB1295" i="1" s="1"/>
  <c r="DP105" i="18"/>
  <c r="DP140" i="18" s="1"/>
  <c r="DP1294" i="1" s="1"/>
  <c r="AG105" i="18"/>
  <c r="AT104" i="18"/>
  <c r="AT139" i="18" s="1"/>
  <c r="AT1293" i="1" s="1"/>
  <c r="BH103" i="18"/>
  <c r="BH138" i="18" s="1"/>
  <c r="BH1292" i="1" s="1"/>
  <c r="BS102" i="18"/>
  <c r="BS137" i="18" s="1"/>
  <c r="BS1291" i="1" s="1"/>
  <c r="CV101" i="18"/>
  <c r="CV136" i="18" s="1"/>
  <c r="CV1290" i="1" s="1"/>
  <c r="BR100" i="18"/>
  <c r="BR135" i="18" s="1"/>
  <c r="BR1289" i="1" s="1"/>
  <c r="CZ99" i="18"/>
  <c r="CZ134" i="18" s="1"/>
  <c r="CZ1288" i="1" s="1"/>
  <c r="AS99" i="18"/>
  <c r="AS134" i="18" s="1"/>
  <c r="AS1288" i="1" s="1"/>
  <c r="DE98" i="18"/>
  <c r="DE133" i="18" s="1"/>
  <c r="DE1287" i="1" s="1"/>
  <c r="BY98" i="18"/>
  <c r="BY133" i="18" s="1"/>
  <c r="BY1287" i="1" s="1"/>
  <c r="AS98" i="18"/>
  <c r="AS133" i="18" s="1"/>
  <c r="AS1287" i="1" s="1"/>
  <c r="CA97" i="18"/>
  <c r="CA132" i="18" s="1"/>
  <c r="CA1286" i="1" s="1"/>
  <c r="AU97" i="18"/>
  <c r="AU132" i="18" s="1"/>
  <c r="AU1286" i="1" s="1"/>
  <c r="DI96" i="18"/>
  <c r="DI131" i="18" s="1"/>
  <c r="DI1285" i="1" s="1"/>
  <c r="AW96" i="18"/>
  <c r="AW131" i="18" s="1"/>
  <c r="AW1285" i="1" s="1"/>
  <c r="DK95" i="18"/>
  <c r="DK130" i="18" s="1"/>
  <c r="DK1284" i="1" s="1"/>
  <c r="AY95" i="18"/>
  <c r="AY130" i="18" s="1"/>
  <c r="AY1284" i="1" s="1"/>
  <c r="CG94" i="18"/>
  <c r="CG129" i="18" s="1"/>
  <c r="CG1283" i="1" s="1"/>
  <c r="DO93" i="18"/>
  <c r="DO128" i="18" s="1"/>
  <c r="DO1282" i="1" s="1"/>
  <c r="BC93" i="18"/>
  <c r="BC128" i="18" s="1"/>
  <c r="BC1282" i="1" s="1"/>
  <c r="CK92" i="18"/>
  <c r="CK127" i="18" s="1"/>
  <c r="CK1281" i="1" s="1"/>
  <c r="BE92" i="18"/>
  <c r="BE127" i="18" s="1"/>
  <c r="BE1281" i="1" s="1"/>
  <c r="CM91" i="18"/>
  <c r="CM126" i="18" s="1"/>
  <c r="CM1280" i="1" s="1"/>
  <c r="AA91" i="18"/>
  <c r="AA126" i="18" s="1"/>
  <c r="AA1280" i="1" s="1"/>
  <c r="CL90" i="18"/>
  <c r="CL125" i="18" s="1"/>
  <c r="CL1279" i="1" s="1"/>
  <c r="BF90" i="18"/>
  <c r="BF125" i="18" s="1"/>
  <c r="BF1279" i="1" s="1"/>
  <c r="DT89" i="18"/>
  <c r="DT124" i="18" s="1"/>
  <c r="DT1278" i="1" s="1"/>
  <c r="CN89" i="18"/>
  <c r="CN124" i="18" s="1"/>
  <c r="CN1278" i="1" s="1"/>
  <c r="BH89" i="18"/>
  <c r="BH124" i="18" s="1"/>
  <c r="BH1278" i="1" s="1"/>
  <c r="AB89" i="18"/>
  <c r="AB124" i="18" s="1"/>
  <c r="AB1278" i="1" s="1"/>
  <c r="CP88" i="18"/>
  <c r="CP123" i="18" s="1"/>
  <c r="CP1277" i="1" s="1"/>
  <c r="BJ88" i="18"/>
  <c r="BJ123" i="18" s="1"/>
  <c r="BJ1277" i="1" s="1"/>
  <c r="AD88" i="18"/>
  <c r="AD123" i="18" s="1"/>
  <c r="AD1277" i="1" s="1"/>
  <c r="CR87" i="18"/>
  <c r="CR122" i="18" s="1"/>
  <c r="CR1276" i="1" s="1"/>
  <c r="BL87" i="18"/>
  <c r="BL122" i="18" s="1"/>
  <c r="BL1276" i="1" s="1"/>
  <c r="AF87" i="18"/>
  <c r="AF122" i="18" s="1"/>
  <c r="AF1276" i="1" s="1"/>
  <c r="CT86" i="18"/>
  <c r="CT121" i="18" s="1"/>
  <c r="CT1275" i="1" s="1"/>
  <c r="BN86" i="18"/>
  <c r="BN121" i="18" s="1"/>
  <c r="BN1275" i="1" s="1"/>
  <c r="AX86" i="18"/>
  <c r="AX121" i="18" s="1"/>
  <c r="AX1275" i="1" s="1"/>
  <c r="DL85" i="18"/>
  <c r="DL120" i="18" s="1"/>
  <c r="DL1274" i="1" s="1"/>
  <c r="CF85" i="18"/>
  <c r="CF120" i="18" s="1"/>
  <c r="CF1274" i="1" s="1"/>
  <c r="AZ85" i="18"/>
  <c r="BG113" i="18"/>
  <c r="BG148" i="18" s="1"/>
  <c r="BG1302" i="1" s="1"/>
  <c r="CH109" i="18"/>
  <c r="CH144" i="18" s="1"/>
  <c r="CH1298" i="1" s="1"/>
  <c r="CX106" i="18"/>
  <c r="CX141" i="18" s="1"/>
  <c r="CX1295" i="1" s="1"/>
  <c r="AB105" i="18"/>
  <c r="AB140" i="18" s="1"/>
  <c r="AB1294" i="1" s="1"/>
  <c r="BA103" i="18"/>
  <c r="BA138" i="18" s="1"/>
  <c r="BA1292" i="1" s="1"/>
  <c r="CS101" i="18"/>
  <c r="CS136" i="18" s="1"/>
  <c r="CS1290" i="1" s="1"/>
  <c r="BO100" i="18"/>
  <c r="BO135" i="18" s="1"/>
  <c r="BO1289" i="1" s="1"/>
  <c r="AP99" i="18"/>
  <c r="AP134" i="18" s="1"/>
  <c r="AP1288" i="1" s="1"/>
  <c r="BW98" i="18"/>
  <c r="BW133" i="18" s="1"/>
  <c r="BW1287" i="1" s="1"/>
  <c r="DE97" i="18"/>
  <c r="DE132" i="18" s="1"/>
  <c r="DE1286" i="1" s="1"/>
  <c r="AS97" i="18"/>
  <c r="AS132" i="18" s="1"/>
  <c r="AS1286" i="1" s="1"/>
  <c r="CA96" i="18"/>
  <c r="CA131" i="18" s="1"/>
  <c r="CA1285" i="1" s="1"/>
  <c r="DI95" i="18"/>
  <c r="DI130" i="18" s="1"/>
  <c r="DI1284" i="1" s="1"/>
  <c r="AW95" i="18"/>
  <c r="AW130" i="18" s="1"/>
  <c r="AW1284" i="1" s="1"/>
  <c r="CE94" i="18"/>
  <c r="CE129" i="18" s="1"/>
  <c r="CE1283" i="1" s="1"/>
  <c r="DM93" i="18"/>
  <c r="DM128" i="18" s="1"/>
  <c r="DM1282" i="1" s="1"/>
  <c r="BA93" i="18"/>
  <c r="BA128" i="18" s="1"/>
  <c r="BA1282" i="1" s="1"/>
  <c r="CI92" i="18"/>
  <c r="CI127" i="18" s="1"/>
  <c r="CI1281" i="1" s="1"/>
  <c r="CK91" i="18"/>
  <c r="CK126" i="18" s="1"/>
  <c r="CK1280" i="1" s="1"/>
  <c r="DS90" i="18"/>
  <c r="DS125" i="18" s="1"/>
  <c r="DS1279" i="1" s="1"/>
  <c r="CK90" i="18"/>
  <c r="CK125" i="18" s="1"/>
  <c r="CK1279" i="1" s="1"/>
  <c r="BE90" i="18"/>
  <c r="BE125" i="18" s="1"/>
  <c r="BE1279" i="1" s="1"/>
  <c r="DS89" i="18"/>
  <c r="DS124" i="18" s="1"/>
  <c r="DS1278" i="1" s="1"/>
  <c r="CM89" i="18"/>
  <c r="CM124" i="18" s="1"/>
  <c r="CM1278" i="1" s="1"/>
  <c r="BG89" i="18"/>
  <c r="BG124" i="18" s="1"/>
  <c r="BG1278" i="1" s="1"/>
  <c r="AA89" i="18"/>
  <c r="CO88" i="18"/>
  <c r="CO123" i="18" s="1"/>
  <c r="CO1277" i="1" s="1"/>
  <c r="BI88" i="18"/>
  <c r="BI123" i="18" s="1"/>
  <c r="BI1277" i="1" s="1"/>
  <c r="CQ87" i="18"/>
  <c r="CQ122" i="18" s="1"/>
  <c r="CQ1276" i="1" s="1"/>
  <c r="BK87" i="18"/>
  <c r="BK122" i="18" s="1"/>
  <c r="BK1276" i="1" s="1"/>
  <c r="AE87" i="18"/>
  <c r="AE122" i="18" s="1"/>
  <c r="AE1276" i="1" s="1"/>
  <c r="CS86" i="18"/>
  <c r="CS121" i="18" s="1"/>
  <c r="CS1275" i="1" s="1"/>
  <c r="BM86" i="18"/>
  <c r="BM121" i="18" s="1"/>
  <c r="BM1275" i="1" s="1"/>
  <c r="AG86" i="18"/>
  <c r="AG121" i="18" s="1"/>
  <c r="AG1275" i="1" s="1"/>
  <c r="CE85" i="18"/>
  <c r="CE120" i="18" s="1"/>
  <c r="CE1274" i="1" s="1"/>
  <c r="AY85" i="18"/>
  <c r="AR120" i="18" l="1"/>
  <c r="AR82" i="18"/>
  <c r="AS82" i="18"/>
  <c r="AS121" i="18"/>
  <c r="AU82" i="18"/>
  <c r="AU121" i="18"/>
  <c r="AU1275" i="1" s="1"/>
  <c r="W89" i="18"/>
  <c r="T124" i="18" s="1"/>
  <c r="AA124" i="18"/>
  <c r="AA1278" i="1" s="1"/>
  <c r="W85" i="18"/>
  <c r="T120" i="18" s="1"/>
  <c r="AG120" i="18"/>
  <c r="AG1274" i="1" s="1"/>
  <c r="AG82" i="18"/>
  <c r="W87" i="18"/>
  <c r="T122" i="18" s="1"/>
  <c r="AC122" i="18"/>
  <c r="AC1276" i="1" s="1"/>
  <c r="BG82" i="18"/>
  <c r="BG123" i="18"/>
  <c r="BG1277" i="1" s="1"/>
  <c r="W104" i="18"/>
  <c r="T139" i="18" s="1"/>
  <c r="AA139" i="18"/>
  <c r="AH120" i="18"/>
  <c r="AH1274" i="1" s="1"/>
  <c r="AH82" i="18"/>
  <c r="W92" i="18"/>
  <c r="T127" i="18" s="1"/>
  <c r="AA127" i="18"/>
  <c r="AA1281" i="1" s="1"/>
  <c r="W96" i="18"/>
  <c r="T131" i="18" s="1"/>
  <c r="AA131" i="18"/>
  <c r="AA1285" i="1" s="1"/>
  <c r="AJ82" i="18"/>
  <c r="AJ120" i="18"/>
  <c r="AI82" i="18"/>
  <c r="AI120" i="18"/>
  <c r="AI1274" i="1" s="1"/>
  <c r="AO82" i="18"/>
  <c r="AO120" i="18"/>
  <c r="W95" i="18"/>
  <c r="T130" i="18" s="1"/>
  <c r="AC130" i="18"/>
  <c r="AC1284" i="1" s="1"/>
  <c r="AK120" i="18"/>
  <c r="AK82" i="18"/>
  <c r="AD82" i="18"/>
  <c r="AD120" i="18"/>
  <c r="AD1274" i="1" s="1"/>
  <c r="W109" i="18"/>
  <c r="T144" i="18" s="1"/>
  <c r="AG144" i="18"/>
  <c r="W111" i="18"/>
  <c r="T146" i="18" s="1"/>
  <c r="AC146" i="18"/>
  <c r="AY82" i="18"/>
  <c r="AY120" i="18"/>
  <c r="AY1274" i="1" s="1"/>
  <c r="AZ82" i="18"/>
  <c r="AZ120" i="18"/>
  <c r="AM82" i="18"/>
  <c r="AM120" i="18"/>
  <c r="AA120" i="18"/>
  <c r="AA1274" i="1" s="1"/>
  <c r="AA82" i="18"/>
  <c r="AW82" i="18"/>
  <c r="AW120" i="18"/>
  <c r="AX120" i="18"/>
  <c r="AX1274" i="1" s="1"/>
  <c r="AX82" i="18"/>
  <c r="AL120" i="18"/>
  <c r="AL82" i="18"/>
  <c r="W91" i="18"/>
  <c r="T126" i="18" s="1"/>
  <c r="AC126" i="18"/>
  <c r="AC1280" i="1" s="1"/>
  <c r="W93" i="18"/>
  <c r="T128" i="18" s="1"/>
  <c r="AA128" i="18"/>
  <c r="W106" i="18"/>
  <c r="T141" i="18" s="1"/>
  <c r="AE141" i="18"/>
  <c r="W113" i="18"/>
  <c r="T148" i="18" s="1"/>
  <c r="AG148" i="18"/>
  <c r="BD82" i="18"/>
  <c r="BD120" i="18"/>
  <c r="AQ82" i="18"/>
  <c r="AQ123" i="18"/>
  <c r="W101" i="18"/>
  <c r="T136" i="18" s="1"/>
  <c r="AA136" i="18"/>
  <c r="W105" i="18"/>
  <c r="T140" i="18" s="1"/>
  <c r="AG140" i="18"/>
  <c r="AG1294" i="1" s="1"/>
  <c r="BC120" i="18"/>
  <c r="BC82" i="18"/>
  <c r="W102" i="18"/>
  <c r="T137" i="18" s="1"/>
  <c r="AE137" i="18"/>
  <c r="BE82" i="18"/>
  <c r="BE120" i="18"/>
  <c r="BF120" i="18"/>
  <c r="BF1274" i="1" s="1"/>
  <c r="BF82" i="18"/>
  <c r="BA120" i="18"/>
  <c r="BA82" i="18"/>
  <c r="W99" i="18"/>
  <c r="T134" i="18" s="1"/>
  <c r="AC134" i="18"/>
  <c r="W97" i="18"/>
  <c r="T132" i="18" s="1"/>
  <c r="AA132" i="18"/>
  <c r="W107" i="18"/>
  <c r="T142" i="18" s="1"/>
  <c r="AC142" i="18"/>
  <c r="AC1296" i="1" s="1"/>
  <c r="W1296" i="1" s="1"/>
  <c r="AP82" i="18"/>
  <c r="AP121" i="18"/>
  <c r="AF120" i="18"/>
  <c r="AF82" i="18"/>
  <c r="AE82" i="18"/>
  <c r="AE121" i="18"/>
  <c r="W88" i="18"/>
  <c r="T123" i="18" s="1"/>
  <c r="AA123" i="18"/>
  <c r="AA1277" i="1" s="1"/>
  <c r="W86" i="18"/>
  <c r="T121" i="18" s="1"/>
  <c r="AA121" i="18"/>
  <c r="AA1275" i="1" s="1"/>
  <c r="BB120" i="18"/>
  <c r="BB82" i="18"/>
  <c r="W103" i="18"/>
  <c r="T138" i="18" s="1"/>
  <c r="AC138" i="18"/>
  <c r="AC1292" i="1" s="1"/>
  <c r="W108" i="18"/>
  <c r="T143" i="18" s="1"/>
  <c r="AA143" i="18"/>
  <c r="AA1297" i="1" s="1"/>
  <c r="W114" i="18"/>
  <c r="T149" i="18" s="1"/>
  <c r="AE149" i="18"/>
  <c r="BH120" i="18"/>
  <c r="BH82" i="18"/>
  <c r="BI82" i="18"/>
  <c r="BI121" i="18"/>
  <c r="BI1275" i="1" s="1"/>
  <c r="W94" i="18"/>
  <c r="T129" i="18" s="1"/>
  <c r="AE129" i="18"/>
  <c r="AT120" i="18"/>
  <c r="AT82" i="18"/>
  <c r="AN82" i="18"/>
  <c r="AN120" i="18"/>
  <c r="AB120" i="18"/>
  <c r="AB82" i="18"/>
  <c r="AC82" i="18"/>
  <c r="AC121" i="18"/>
  <c r="AV120" i="18"/>
  <c r="AV82" i="18"/>
  <c r="W90" i="18"/>
  <c r="T125" i="18" s="1"/>
  <c r="AE125" i="18"/>
  <c r="W100" i="18"/>
  <c r="T135" i="18" s="1"/>
  <c r="AA135" i="18"/>
  <c r="BJ82" i="18"/>
  <c r="BJ120" i="18"/>
  <c r="W98" i="18"/>
  <c r="T133" i="18" s="1"/>
  <c r="AE133" i="18"/>
  <c r="W140" i="18"/>
  <c r="W110" i="18"/>
  <c r="T145" i="18" s="1"/>
  <c r="AE145" i="18"/>
  <c r="W112" i="18"/>
  <c r="T147" i="18" s="1"/>
  <c r="AA147" i="18"/>
  <c r="W122" i="18" l="1"/>
  <c r="AX117" i="18"/>
  <c r="AH117" i="18"/>
  <c r="W131" i="18"/>
  <c r="W130" i="18"/>
  <c r="BG117" i="18"/>
  <c r="AY117" i="18"/>
  <c r="W124" i="18"/>
  <c r="AG117" i="18"/>
  <c r="BF117" i="18"/>
  <c r="W142" i="18"/>
  <c r="BI117" i="18"/>
  <c r="AM117" i="18"/>
  <c r="AM1274" i="1"/>
  <c r="W145" i="18"/>
  <c r="AE1299" i="1"/>
  <c r="W135" i="18"/>
  <c r="AA1289" i="1"/>
  <c r="W138" i="18"/>
  <c r="W137" i="18"/>
  <c r="AE1291" i="1"/>
  <c r="AQ117" i="18"/>
  <c r="AQ1277" i="1"/>
  <c r="AL117" i="18"/>
  <c r="AL1274" i="1"/>
  <c r="AS117" i="18"/>
  <c r="AS1275" i="1"/>
  <c r="W1294" i="1"/>
  <c r="W134" i="18"/>
  <c r="AC1288" i="1"/>
  <c r="W148" i="18"/>
  <c r="AG1302" i="1"/>
  <c r="AO117" i="18"/>
  <c r="AO1274" i="1"/>
  <c r="AJ117" i="18"/>
  <c r="AJ1274" i="1"/>
  <c r="W139" i="18"/>
  <c r="AA1293" i="1"/>
  <c r="AC117" i="18"/>
  <c r="AC1275" i="1"/>
  <c r="W149" i="18"/>
  <c r="AE1303" i="1"/>
  <c r="BC117" i="18"/>
  <c r="BC1274" i="1"/>
  <c r="W128" i="18"/>
  <c r="AA1282" i="1"/>
  <c r="AW117" i="18"/>
  <c r="AW1274" i="1"/>
  <c r="W133" i="18"/>
  <c r="AE1287" i="1"/>
  <c r="AD117" i="18"/>
  <c r="BB117" i="18"/>
  <c r="BB1274" i="1"/>
  <c r="W126" i="18"/>
  <c r="AI117" i="18"/>
  <c r="AK117" i="18"/>
  <c r="AK1274" i="1"/>
  <c r="AU117" i="18"/>
  <c r="AR117" i="18"/>
  <c r="AR1274" i="1"/>
  <c r="W1284" i="1"/>
  <c r="W1292" i="1"/>
  <c r="W144" i="18"/>
  <c r="AG1298" i="1"/>
  <c r="AT117" i="18"/>
  <c r="AT1274" i="1"/>
  <c r="BH117" i="18"/>
  <c r="BH1274" i="1"/>
  <c r="W141" i="18"/>
  <c r="AE1295" i="1"/>
  <c r="AZ117" i="18"/>
  <c r="AZ1274" i="1"/>
  <c r="BA117" i="18"/>
  <c r="BA1274" i="1"/>
  <c r="AB117" i="18"/>
  <c r="AB1274" i="1"/>
  <c r="AV117" i="18"/>
  <c r="AV1274" i="1"/>
  <c r="AN117" i="18"/>
  <c r="AN1274" i="1"/>
  <c r="W127" i="18"/>
  <c r="AF117" i="18"/>
  <c r="AF1274" i="1"/>
  <c r="W132" i="18"/>
  <c r="AA1286" i="1"/>
  <c r="BE117" i="18"/>
  <c r="BE1274" i="1"/>
  <c r="W143" i="18"/>
  <c r="W146" i="18"/>
  <c r="AC1300" i="1"/>
  <c r="W1285" i="1"/>
  <c r="W125" i="18"/>
  <c r="AE1279" i="1"/>
  <c r="W129" i="18"/>
  <c r="AE1283" i="1"/>
  <c r="AE117" i="18"/>
  <c r="AE1275" i="1"/>
  <c r="BD117" i="18"/>
  <c r="BD1274" i="1"/>
  <c r="W147" i="18"/>
  <c r="AA1301" i="1"/>
  <c r="BJ117" i="18"/>
  <c r="BJ152" i="18" s="1"/>
  <c r="BJ1274" i="1"/>
  <c r="W1297" i="1"/>
  <c r="AP117" i="18"/>
  <c r="AP1275" i="1"/>
  <c r="W136" i="18"/>
  <c r="AA1290" i="1"/>
  <c r="W120" i="18"/>
  <c r="AA117" i="18"/>
  <c r="W121" i="18"/>
  <c r="W123" i="18"/>
  <c r="W82" i="18"/>
  <c r="BI152" i="18" l="1"/>
  <c r="BF152" i="18"/>
  <c r="BH152" i="18"/>
  <c r="BG152" i="18"/>
  <c r="AQ152" i="18"/>
  <c r="AL152" i="18"/>
  <c r="AO152" i="18"/>
  <c r="AX152" i="18"/>
  <c r="BD152" i="18"/>
  <c r="AE152" i="18"/>
  <c r="AP152" i="18"/>
  <c r="AH152" i="18"/>
  <c r="AZ152" i="18"/>
  <c r="AY152" i="18"/>
  <c r="AG152" i="18"/>
  <c r="W1290" i="1"/>
  <c r="W1286" i="1"/>
  <c r="AD152" i="18"/>
  <c r="AU152" i="18"/>
  <c r="BB152" i="18"/>
  <c r="W1289" i="1"/>
  <c r="AW152" i="18"/>
  <c r="AS152" i="18"/>
  <c r="AC152" i="18"/>
  <c r="AK152" i="18"/>
  <c r="AJ152" i="18"/>
  <c r="AI152" i="18"/>
  <c r="BC152" i="18"/>
  <c r="W1301" i="1"/>
  <c r="W1300" i="1"/>
  <c r="W1295" i="1"/>
  <c r="W1302" i="1"/>
  <c r="W1291" i="1"/>
  <c r="AM152" i="18"/>
  <c r="BA152" i="18"/>
  <c r="AF152" i="18"/>
  <c r="AV152" i="18"/>
  <c r="W1299" i="1"/>
  <c r="AN152" i="18"/>
  <c r="W1298" i="1"/>
  <c r="W1287" i="1"/>
  <c r="W1303" i="1"/>
  <c r="W1293" i="1"/>
  <c r="W1288" i="1"/>
  <c r="AB152" i="18"/>
  <c r="AR152" i="18"/>
  <c r="BE152" i="18"/>
  <c r="AT152" i="18"/>
  <c r="W117" i="18"/>
  <c r="AA152" i="18"/>
  <c r="W152" i="18" l="1"/>
  <c r="T152" i="18" s="1"/>
  <c r="N76" i="6" s="1"/>
  <c r="N80" i="6" l="1"/>
  <c r="T15" i="6" l="1"/>
  <c r="N1476" i="1"/>
  <c r="N1228" i="1" l="1"/>
  <c r="H1228" i="1"/>
  <c r="I1226" i="1"/>
  <c r="I1224" i="1"/>
  <c r="T1222" i="1"/>
  <c r="E1222" i="1" s="1"/>
  <c r="N1222" i="1"/>
  <c r="H1222" i="1"/>
  <c r="I1220" i="1"/>
  <c r="N1218" i="1"/>
  <c r="H1218" i="1"/>
  <c r="Q1214" i="1"/>
  <c r="C1214" i="1"/>
  <c r="C1212" i="1"/>
  <c r="I1210" i="1"/>
  <c r="N1184" i="1"/>
  <c r="H1184" i="1"/>
  <c r="I1180" i="1"/>
  <c r="T1178" i="1"/>
  <c r="E1178" i="1" s="1"/>
  <c r="N1178" i="1"/>
  <c r="H1178" i="1"/>
  <c r="I1176" i="1"/>
  <c r="N1174" i="1"/>
  <c r="H1174" i="1"/>
  <c r="Q1170" i="1"/>
  <c r="C1170" i="1"/>
  <c r="C1168" i="1"/>
  <c r="I1166" i="1"/>
  <c r="N1196" i="1"/>
  <c r="H1196" i="1"/>
  <c r="Q1192" i="1"/>
  <c r="C1192" i="1"/>
  <c r="C1190" i="1"/>
  <c r="I1188" i="1"/>
  <c r="N1152" i="1"/>
  <c r="H1152" i="1"/>
  <c r="Q1148" i="1"/>
  <c r="C1148" i="1"/>
  <c r="C1146" i="1"/>
  <c r="I1144" i="1"/>
  <c r="N1140" i="1"/>
  <c r="H1140" i="1"/>
  <c r="I1138" i="1"/>
  <c r="T1136" i="1"/>
  <c r="E1136" i="1" s="1"/>
  <c r="N1136" i="1"/>
  <c r="H1136" i="1"/>
  <c r="I1134" i="1"/>
  <c r="N1132" i="1"/>
  <c r="H1132" i="1"/>
  <c r="Q1128" i="1"/>
  <c r="C1128" i="1"/>
  <c r="C1126" i="1"/>
  <c r="I1124" i="1"/>
  <c r="N1120" i="1"/>
  <c r="H1120" i="1"/>
  <c r="I1118" i="1"/>
  <c r="T1116" i="1"/>
  <c r="E1116" i="1" s="1"/>
  <c r="N1116" i="1"/>
  <c r="H1116" i="1"/>
  <c r="I1114" i="1"/>
  <c r="N1112" i="1"/>
  <c r="H1112" i="1"/>
  <c r="Q1108" i="1"/>
  <c r="C1108" i="1"/>
  <c r="C1106" i="1"/>
  <c r="I1104" i="1"/>
  <c r="N1100" i="1"/>
  <c r="N1096" i="1"/>
  <c r="N1092" i="1"/>
  <c r="N1080" i="1"/>
  <c r="N1076" i="1"/>
  <c r="N1072" i="1"/>
  <c r="N1060" i="1"/>
  <c r="N1056" i="1"/>
  <c r="N1052" i="1"/>
  <c r="I1084" i="1"/>
  <c r="I1064" i="1"/>
  <c r="H1100" i="1"/>
  <c r="I1098" i="1"/>
  <c r="T1096" i="1"/>
  <c r="E1096" i="1" s="1"/>
  <c r="H1096" i="1"/>
  <c r="I1094" i="1"/>
  <c r="H1092" i="1"/>
  <c r="Q1088" i="1"/>
  <c r="C1088" i="1"/>
  <c r="C1086" i="1"/>
  <c r="H1080" i="1"/>
  <c r="I1078" i="1"/>
  <c r="T1076" i="1"/>
  <c r="E1076" i="1" s="1"/>
  <c r="H1076" i="1"/>
  <c r="I1074" i="1"/>
  <c r="H1072" i="1"/>
  <c r="Q1068" i="1"/>
  <c r="C1068" i="1"/>
  <c r="C1066" i="1"/>
  <c r="H1060" i="1"/>
  <c r="I1058" i="1"/>
  <c r="T1056" i="1"/>
  <c r="E1056" i="1" s="1"/>
  <c r="H1056" i="1"/>
  <c r="I1054" i="1"/>
  <c r="H1052" i="1"/>
  <c r="Q1048" i="1"/>
  <c r="C1048" i="1"/>
  <c r="C1046" i="1"/>
  <c r="I883" i="1"/>
  <c r="I865" i="1"/>
  <c r="N834" i="1"/>
  <c r="N829" i="1"/>
  <c r="H829" i="1"/>
  <c r="N824" i="1"/>
  <c r="H824" i="1"/>
  <c r="N823" i="1"/>
  <c r="H823" i="1"/>
  <c r="N819" i="1"/>
  <c r="H819" i="1"/>
  <c r="N818" i="1"/>
  <c r="H818" i="1"/>
  <c r="N815" i="1"/>
  <c r="H815" i="1"/>
  <c r="N814" i="1"/>
  <c r="H814" i="1"/>
  <c r="H806" i="1"/>
  <c r="I804" i="1"/>
  <c r="T802" i="1"/>
  <c r="E802" i="1" s="1"/>
  <c r="H802" i="1"/>
  <c r="I800" i="1"/>
  <c r="H798" i="1"/>
  <c r="Q794" i="1"/>
  <c r="C794" i="1"/>
  <c r="C792" i="1"/>
  <c r="I790" i="1"/>
  <c r="H786" i="1"/>
  <c r="I784" i="1"/>
  <c r="T782" i="1"/>
  <c r="E782" i="1" s="1"/>
  <c r="H782" i="1"/>
  <c r="I780" i="1"/>
  <c r="H778" i="1"/>
  <c r="Q774" i="1"/>
  <c r="C774" i="1"/>
  <c r="C772" i="1"/>
  <c r="I770" i="1"/>
  <c r="N766" i="1"/>
  <c r="N786" i="1" s="1"/>
  <c r="N806" i="1" s="1"/>
  <c r="H766" i="1"/>
  <c r="I764" i="1"/>
  <c r="T762" i="1"/>
  <c r="E762" i="1" s="1"/>
  <c r="N762" i="1"/>
  <c r="N782" i="1" s="1"/>
  <c r="N802" i="1" s="1"/>
  <c r="H762" i="1"/>
  <c r="I760" i="1"/>
  <c r="N758" i="1"/>
  <c r="N778" i="1" s="1"/>
  <c r="N798" i="1" s="1"/>
  <c r="H758" i="1"/>
  <c r="Q754" i="1"/>
  <c r="C754" i="1"/>
  <c r="C752" i="1"/>
  <c r="I750" i="1"/>
  <c r="H746" i="1"/>
  <c r="I744" i="1"/>
  <c r="T742" i="1"/>
  <c r="E742" i="1" s="1"/>
  <c r="H742" i="1"/>
  <c r="I740" i="1"/>
  <c r="H738" i="1"/>
  <c r="Q736" i="1"/>
  <c r="I736" i="1"/>
  <c r="U734" i="1"/>
  <c r="S734" i="1"/>
  <c r="Q734" i="1"/>
  <c r="I734" i="1"/>
  <c r="I732" i="1"/>
  <c r="H728" i="1"/>
  <c r="I726" i="1"/>
  <c r="T724" i="1"/>
  <c r="E724" i="1" s="1"/>
  <c r="H724" i="1"/>
  <c r="I722" i="1"/>
  <c r="H720" i="1"/>
  <c r="Q718" i="1"/>
  <c r="I718" i="1"/>
  <c r="U716" i="1"/>
  <c r="S716" i="1"/>
  <c r="Q716" i="1"/>
  <c r="I716" i="1"/>
  <c r="I714" i="1"/>
  <c r="N710" i="1"/>
  <c r="N728" i="1" s="1"/>
  <c r="N746" i="1" s="1"/>
  <c r="H710" i="1"/>
  <c r="I708" i="1"/>
  <c r="T706" i="1"/>
  <c r="E706" i="1" s="1"/>
  <c r="N706" i="1"/>
  <c r="N724" i="1" s="1"/>
  <c r="N742" i="1" s="1"/>
  <c r="H706" i="1"/>
  <c r="I704" i="1"/>
  <c r="N702" i="1"/>
  <c r="N720" i="1" s="1"/>
  <c r="N738" i="1" s="1"/>
  <c r="H702" i="1"/>
  <c r="Q700" i="1"/>
  <c r="I700" i="1"/>
  <c r="U698" i="1"/>
  <c r="S698" i="1"/>
  <c r="Q698" i="1"/>
  <c r="I698" i="1"/>
  <c r="I696" i="1"/>
  <c r="N693" i="1"/>
  <c r="H693" i="1"/>
  <c r="N692" i="1"/>
  <c r="I692" i="1"/>
  <c r="N691" i="1"/>
  <c r="H691" i="1"/>
  <c r="N690" i="1"/>
  <c r="H690" i="1"/>
  <c r="N685" i="1"/>
  <c r="H685" i="1"/>
  <c r="N681" i="1"/>
  <c r="H681" i="1"/>
  <c r="N680" i="1"/>
  <c r="H680" i="1"/>
  <c r="N675" i="1"/>
  <c r="H675" i="1"/>
  <c r="N674" i="1"/>
  <c r="H674" i="1"/>
  <c r="N663" i="1"/>
  <c r="H663" i="1"/>
  <c r="N662" i="1"/>
  <c r="H662" i="1"/>
  <c r="I653" i="1"/>
  <c r="I652" i="1"/>
  <c r="I651" i="1"/>
  <c r="I650" i="1"/>
  <c r="I649" i="1"/>
  <c r="I648" i="1"/>
  <c r="I647" i="1"/>
  <c r="I646" i="1"/>
  <c r="I645" i="1"/>
  <c r="I644" i="1"/>
  <c r="N625" i="1"/>
  <c r="I625" i="1"/>
  <c r="N624" i="1"/>
  <c r="I624" i="1"/>
  <c r="N623" i="1"/>
  <c r="I623" i="1"/>
  <c r="N622" i="1"/>
  <c r="I622" i="1"/>
  <c r="N620" i="1"/>
  <c r="H620" i="1"/>
  <c r="I617" i="1"/>
  <c r="Q615" i="1"/>
  <c r="I615" i="1"/>
  <c r="I613" i="1"/>
  <c r="N611" i="1"/>
  <c r="I611" i="1"/>
  <c r="I609" i="1"/>
  <c r="AB608" i="1"/>
  <c r="AC608" i="1" s="1"/>
  <c r="AD608" i="1" s="1"/>
  <c r="AE608" i="1" s="1"/>
  <c r="AF608" i="1" s="1"/>
  <c r="AG608" i="1" s="1"/>
  <c r="AH608" i="1" s="1"/>
  <c r="AI608" i="1" s="1"/>
  <c r="AJ608" i="1" s="1"/>
  <c r="AK608" i="1" s="1"/>
  <c r="AL608" i="1" s="1"/>
  <c r="AM608" i="1" s="1"/>
  <c r="AN608" i="1" s="1"/>
  <c r="AO608" i="1" s="1"/>
  <c r="AP608" i="1" s="1"/>
  <c r="AQ608" i="1" s="1"/>
  <c r="AR608" i="1" s="1"/>
  <c r="AS608" i="1" s="1"/>
  <c r="AT608" i="1" s="1"/>
  <c r="AU608" i="1" s="1"/>
  <c r="AV608" i="1" s="1"/>
  <c r="AW608" i="1" s="1"/>
  <c r="AX608" i="1" s="1"/>
  <c r="AY608" i="1" s="1"/>
  <c r="AZ608" i="1" s="1"/>
  <c r="BA608" i="1" s="1"/>
  <c r="BB608" i="1" s="1"/>
  <c r="BC608" i="1" s="1"/>
  <c r="BD608" i="1" s="1"/>
  <c r="BE608" i="1" s="1"/>
  <c r="BF608" i="1" s="1"/>
  <c r="BG608" i="1" s="1"/>
  <c r="BH608" i="1" s="1"/>
  <c r="BI608" i="1" s="1"/>
  <c r="BJ608" i="1" s="1"/>
  <c r="BK608" i="1" s="1"/>
  <c r="BL608" i="1" s="1"/>
  <c r="BM608" i="1" s="1"/>
  <c r="BN608" i="1" s="1"/>
  <c r="BO608" i="1" s="1"/>
  <c r="BP608" i="1" s="1"/>
  <c r="BQ608" i="1" s="1"/>
  <c r="BR608" i="1" s="1"/>
  <c r="BS608" i="1" s="1"/>
  <c r="BT608" i="1" s="1"/>
  <c r="BU608" i="1" s="1"/>
  <c r="BV608" i="1" s="1"/>
  <c r="BW608" i="1" s="1"/>
  <c r="BX608" i="1" s="1"/>
  <c r="BY608" i="1" s="1"/>
  <c r="BZ608" i="1" s="1"/>
  <c r="CA608" i="1" s="1"/>
  <c r="CB608" i="1" s="1"/>
  <c r="CC608" i="1" s="1"/>
  <c r="CD608" i="1" s="1"/>
  <c r="CE608" i="1" s="1"/>
  <c r="CF608" i="1" s="1"/>
  <c r="CG608" i="1" s="1"/>
  <c r="CH608" i="1" s="1"/>
  <c r="CI608" i="1" s="1"/>
  <c r="CJ608" i="1" s="1"/>
  <c r="CK608" i="1" s="1"/>
  <c r="CL608" i="1" s="1"/>
  <c r="CM608" i="1" s="1"/>
  <c r="CN608" i="1" s="1"/>
  <c r="CO608" i="1" s="1"/>
  <c r="CP608" i="1" s="1"/>
  <c r="CQ608" i="1" s="1"/>
  <c r="CR608" i="1" s="1"/>
  <c r="CS608" i="1" s="1"/>
  <c r="CT608" i="1" s="1"/>
  <c r="CU608" i="1" s="1"/>
  <c r="CV608" i="1" s="1"/>
  <c r="CW608" i="1" s="1"/>
  <c r="CX608" i="1" s="1"/>
  <c r="CY608" i="1" s="1"/>
  <c r="CZ608" i="1" s="1"/>
  <c r="DA608" i="1" s="1"/>
  <c r="DB608" i="1" s="1"/>
  <c r="DC608" i="1" s="1"/>
  <c r="DD608" i="1" s="1"/>
  <c r="DE608" i="1" s="1"/>
  <c r="DF608" i="1" s="1"/>
  <c r="DG608" i="1" s="1"/>
  <c r="DH608" i="1" s="1"/>
  <c r="DI608" i="1" s="1"/>
  <c r="DJ608" i="1" s="1"/>
  <c r="DK608" i="1" s="1"/>
  <c r="DL608" i="1" s="1"/>
  <c r="DM608" i="1" s="1"/>
  <c r="DN608" i="1" s="1"/>
  <c r="DO608" i="1" s="1"/>
  <c r="DP608" i="1" s="1"/>
  <c r="DQ608" i="1" s="1"/>
  <c r="DR608" i="1" s="1"/>
  <c r="DS608" i="1" s="1"/>
  <c r="DT608" i="1" s="1"/>
  <c r="I608" i="1"/>
  <c r="W606" i="1"/>
  <c r="I606" i="1"/>
  <c r="N602" i="1"/>
  <c r="I602" i="1"/>
  <c r="N601" i="1"/>
  <c r="I601" i="1"/>
  <c r="DT600" i="1"/>
  <c r="DS600" i="1"/>
  <c r="DR600" i="1"/>
  <c r="DQ600" i="1"/>
  <c r="DP600" i="1"/>
  <c r="DO600" i="1"/>
  <c r="DN600" i="1"/>
  <c r="DM600" i="1"/>
  <c r="DL600" i="1"/>
  <c r="DK600" i="1"/>
  <c r="DJ600" i="1"/>
  <c r="DI600" i="1"/>
  <c r="DH600" i="1"/>
  <c r="DG600" i="1"/>
  <c r="DF600" i="1"/>
  <c r="DE600" i="1"/>
  <c r="DD600" i="1"/>
  <c r="DC600" i="1"/>
  <c r="DB600" i="1"/>
  <c r="DA600" i="1"/>
  <c r="CZ600" i="1"/>
  <c r="CY600" i="1"/>
  <c r="CX600" i="1"/>
  <c r="CW600" i="1"/>
  <c r="CV600" i="1"/>
  <c r="CU600" i="1"/>
  <c r="CT600" i="1"/>
  <c r="CS600" i="1"/>
  <c r="CR600" i="1"/>
  <c r="CQ600" i="1"/>
  <c r="CP600" i="1"/>
  <c r="CO600" i="1"/>
  <c r="CN600" i="1"/>
  <c r="CM600" i="1"/>
  <c r="CL600" i="1"/>
  <c r="CK600" i="1"/>
  <c r="CJ600" i="1"/>
  <c r="CI600" i="1"/>
  <c r="CH600" i="1"/>
  <c r="CG600" i="1"/>
  <c r="CF600" i="1"/>
  <c r="CE600" i="1"/>
  <c r="CD600" i="1"/>
  <c r="CC600" i="1"/>
  <c r="CB600" i="1"/>
  <c r="CA600" i="1"/>
  <c r="BZ600" i="1"/>
  <c r="BY600" i="1"/>
  <c r="BX600" i="1"/>
  <c r="BW600" i="1"/>
  <c r="BV600" i="1"/>
  <c r="BU600" i="1"/>
  <c r="BT600" i="1"/>
  <c r="BS600" i="1"/>
  <c r="BR600" i="1"/>
  <c r="BQ600" i="1"/>
  <c r="BP600" i="1"/>
  <c r="BO600" i="1"/>
  <c r="BN600" i="1"/>
  <c r="BM600" i="1"/>
  <c r="BL600" i="1"/>
  <c r="BK600" i="1"/>
  <c r="BJ600" i="1"/>
  <c r="BI600" i="1"/>
  <c r="BH600" i="1"/>
  <c r="BG600" i="1"/>
  <c r="BF600" i="1"/>
  <c r="BE600" i="1"/>
  <c r="BD600" i="1"/>
  <c r="BC600" i="1"/>
  <c r="BB600" i="1"/>
  <c r="BA600" i="1"/>
  <c r="AZ600" i="1"/>
  <c r="AY600" i="1"/>
  <c r="AX600" i="1"/>
  <c r="AW600" i="1"/>
  <c r="AV600" i="1"/>
  <c r="AU600" i="1"/>
  <c r="AT600" i="1"/>
  <c r="AS600" i="1"/>
  <c r="AR600" i="1"/>
  <c r="AQ600" i="1"/>
  <c r="AP600" i="1"/>
  <c r="AO600" i="1"/>
  <c r="AN600" i="1"/>
  <c r="AM600" i="1"/>
  <c r="AL600" i="1"/>
  <c r="AK600" i="1"/>
  <c r="AJ600" i="1"/>
  <c r="AI600" i="1"/>
  <c r="AH600" i="1"/>
  <c r="AG600" i="1"/>
  <c r="AF600" i="1"/>
  <c r="AE600" i="1"/>
  <c r="AD600" i="1"/>
  <c r="AC600" i="1"/>
  <c r="AB600" i="1"/>
  <c r="AA600" i="1"/>
  <c r="N600" i="1"/>
  <c r="I600" i="1"/>
  <c r="Q597" i="1"/>
  <c r="N597" i="1"/>
  <c r="H597" i="1"/>
  <c r="I594" i="1"/>
  <c r="Q592" i="1"/>
  <c r="I592" i="1"/>
  <c r="I590" i="1"/>
  <c r="Q588" i="1"/>
  <c r="I588" i="1"/>
  <c r="I586" i="1"/>
  <c r="AB585" i="1"/>
  <c r="AC585" i="1" s="1"/>
  <c r="AD585" i="1" s="1"/>
  <c r="AE585" i="1" s="1"/>
  <c r="AF585" i="1" s="1"/>
  <c r="AG585" i="1" s="1"/>
  <c r="AH585" i="1" s="1"/>
  <c r="AI585" i="1" s="1"/>
  <c r="AJ585" i="1" s="1"/>
  <c r="AK585" i="1" s="1"/>
  <c r="AL585" i="1" s="1"/>
  <c r="AM585" i="1" s="1"/>
  <c r="AN585" i="1" s="1"/>
  <c r="AO585" i="1" s="1"/>
  <c r="AP585" i="1" s="1"/>
  <c r="AQ585" i="1" s="1"/>
  <c r="AR585" i="1" s="1"/>
  <c r="AS585" i="1" s="1"/>
  <c r="AT585" i="1" s="1"/>
  <c r="AU585" i="1" s="1"/>
  <c r="AV585" i="1" s="1"/>
  <c r="AW585" i="1" s="1"/>
  <c r="AX585" i="1" s="1"/>
  <c r="AY585" i="1" s="1"/>
  <c r="AZ585" i="1" s="1"/>
  <c r="BA585" i="1" s="1"/>
  <c r="BB585" i="1" s="1"/>
  <c r="BC585" i="1" s="1"/>
  <c r="BD585" i="1" s="1"/>
  <c r="BE585" i="1" s="1"/>
  <c r="BF585" i="1" s="1"/>
  <c r="BG585" i="1" s="1"/>
  <c r="BH585" i="1" s="1"/>
  <c r="BI585" i="1" s="1"/>
  <c r="BJ585" i="1" s="1"/>
  <c r="BK585" i="1" s="1"/>
  <c r="BL585" i="1" s="1"/>
  <c r="BM585" i="1" s="1"/>
  <c r="BN585" i="1" s="1"/>
  <c r="BO585" i="1" s="1"/>
  <c r="BP585" i="1" s="1"/>
  <c r="BQ585" i="1" s="1"/>
  <c r="BR585" i="1" s="1"/>
  <c r="BS585" i="1" s="1"/>
  <c r="BT585" i="1" s="1"/>
  <c r="BU585" i="1" s="1"/>
  <c r="BV585" i="1" s="1"/>
  <c r="BW585" i="1" s="1"/>
  <c r="BX585" i="1" s="1"/>
  <c r="BY585" i="1" s="1"/>
  <c r="BZ585" i="1" s="1"/>
  <c r="CA585" i="1" s="1"/>
  <c r="CB585" i="1" s="1"/>
  <c r="CC585" i="1" s="1"/>
  <c r="CD585" i="1" s="1"/>
  <c r="CE585" i="1" s="1"/>
  <c r="CF585" i="1" s="1"/>
  <c r="CG585" i="1" s="1"/>
  <c r="CH585" i="1" s="1"/>
  <c r="CI585" i="1" s="1"/>
  <c r="CJ585" i="1" s="1"/>
  <c r="CK585" i="1" s="1"/>
  <c r="CL585" i="1" s="1"/>
  <c r="CM585" i="1" s="1"/>
  <c r="CN585" i="1" s="1"/>
  <c r="CO585" i="1" s="1"/>
  <c r="CP585" i="1" s="1"/>
  <c r="CQ585" i="1" s="1"/>
  <c r="CR585" i="1" s="1"/>
  <c r="CS585" i="1" s="1"/>
  <c r="CT585" i="1" s="1"/>
  <c r="CU585" i="1" s="1"/>
  <c r="CV585" i="1" s="1"/>
  <c r="CW585" i="1" s="1"/>
  <c r="CX585" i="1" s="1"/>
  <c r="CY585" i="1" s="1"/>
  <c r="CZ585" i="1" s="1"/>
  <c r="DA585" i="1" s="1"/>
  <c r="DB585" i="1" s="1"/>
  <c r="DC585" i="1" s="1"/>
  <c r="DD585" i="1" s="1"/>
  <c r="DE585" i="1" s="1"/>
  <c r="DF585" i="1" s="1"/>
  <c r="DG585" i="1" s="1"/>
  <c r="DH585" i="1" s="1"/>
  <c r="DI585" i="1" s="1"/>
  <c r="DJ585" i="1" s="1"/>
  <c r="DK585" i="1" s="1"/>
  <c r="DL585" i="1" s="1"/>
  <c r="DM585" i="1" s="1"/>
  <c r="DN585" i="1" s="1"/>
  <c r="DO585" i="1" s="1"/>
  <c r="DP585" i="1" s="1"/>
  <c r="DQ585" i="1" s="1"/>
  <c r="DR585" i="1" s="1"/>
  <c r="DS585" i="1" s="1"/>
  <c r="DT585" i="1" s="1"/>
  <c r="Q585" i="1"/>
  <c r="I585" i="1"/>
  <c r="Q583" i="1"/>
  <c r="I583" i="1"/>
  <c r="T581" i="1"/>
  <c r="N578" i="1"/>
  <c r="H578" i="1"/>
  <c r="Q576" i="1"/>
  <c r="N576" i="1"/>
  <c r="H576" i="1"/>
  <c r="Q574" i="1"/>
  <c r="N574" i="1"/>
  <c r="H574" i="1"/>
  <c r="I484" i="1"/>
  <c r="C488" i="1"/>
  <c r="C486" i="1"/>
  <c r="I438" i="1"/>
  <c r="I430" i="1"/>
  <c r="H540" i="1"/>
  <c r="I538" i="1"/>
  <c r="T536" i="1"/>
  <c r="E536" i="1" s="1"/>
  <c r="H536" i="1"/>
  <c r="I534" i="1"/>
  <c r="H532" i="1"/>
  <c r="Q528" i="1"/>
  <c r="C528" i="1"/>
  <c r="C526" i="1"/>
  <c r="I524" i="1"/>
  <c r="H520" i="1"/>
  <c r="I518" i="1"/>
  <c r="T516" i="1"/>
  <c r="E516" i="1" s="1"/>
  <c r="H516" i="1"/>
  <c r="I514" i="1"/>
  <c r="H512" i="1"/>
  <c r="Q508" i="1"/>
  <c r="C508" i="1"/>
  <c r="C506" i="1"/>
  <c r="I504" i="1"/>
  <c r="N500" i="1"/>
  <c r="N520" i="1" s="1"/>
  <c r="N540" i="1" s="1"/>
  <c r="H500" i="1"/>
  <c r="I498" i="1"/>
  <c r="T496" i="1"/>
  <c r="E496" i="1" s="1"/>
  <c r="N496" i="1"/>
  <c r="N516" i="1" s="1"/>
  <c r="N536" i="1" s="1"/>
  <c r="H496" i="1"/>
  <c r="I494" i="1"/>
  <c r="N492" i="1"/>
  <c r="N512" i="1" s="1"/>
  <c r="N532" i="1" s="1"/>
  <c r="H492" i="1"/>
  <c r="Q488" i="1"/>
  <c r="H480" i="1"/>
  <c r="I478" i="1"/>
  <c r="T476" i="1"/>
  <c r="E476" i="1" s="1"/>
  <c r="H476" i="1"/>
  <c r="I474" i="1"/>
  <c r="H472" i="1"/>
  <c r="Q470" i="1"/>
  <c r="I470" i="1"/>
  <c r="U468" i="1"/>
  <c r="S468" i="1"/>
  <c r="Q468" i="1"/>
  <c r="I468" i="1"/>
  <c r="I466" i="1"/>
  <c r="H462" i="1"/>
  <c r="I460" i="1"/>
  <c r="T458" i="1"/>
  <c r="E458" i="1" s="1"/>
  <c r="H458" i="1"/>
  <c r="I456" i="1"/>
  <c r="H454" i="1"/>
  <c r="Q452" i="1"/>
  <c r="I452" i="1"/>
  <c r="U450" i="1"/>
  <c r="S450" i="1"/>
  <c r="Q450" i="1"/>
  <c r="I450" i="1"/>
  <c r="I448" i="1"/>
  <c r="N444" i="1"/>
  <c r="N462" i="1" s="1"/>
  <c r="N480" i="1" s="1"/>
  <c r="H444" i="1"/>
  <c r="I442" i="1"/>
  <c r="T440" i="1"/>
  <c r="E440" i="1" s="1"/>
  <c r="N440" i="1"/>
  <c r="N458" i="1" s="1"/>
  <c r="N476" i="1" s="1"/>
  <c r="H440" i="1"/>
  <c r="N436" i="1"/>
  <c r="N454" i="1" s="1"/>
  <c r="N472" i="1" s="1"/>
  <c r="H436" i="1"/>
  <c r="Q434" i="1"/>
  <c r="I434" i="1"/>
  <c r="U432" i="1"/>
  <c r="S432" i="1"/>
  <c r="Q432" i="1"/>
  <c r="I432" i="1"/>
  <c r="T315" i="1"/>
  <c r="Q331" i="1"/>
  <c r="Q326" i="1"/>
  <c r="Q322" i="1"/>
  <c r="Q319" i="1"/>
  <c r="Q317" i="1"/>
  <c r="Q310" i="1"/>
  <c r="Q308" i="1"/>
  <c r="N308" i="1"/>
  <c r="H310" i="1"/>
  <c r="H308" i="1"/>
  <c r="N310" i="1"/>
  <c r="H274" i="1"/>
  <c r="I272" i="1"/>
  <c r="T270" i="1"/>
  <c r="E270" i="1" s="1"/>
  <c r="H270" i="1"/>
  <c r="I268" i="1"/>
  <c r="H266" i="1"/>
  <c r="Q262" i="1"/>
  <c r="C262" i="1"/>
  <c r="C260" i="1"/>
  <c r="I258" i="1"/>
  <c r="C242" i="1"/>
  <c r="C240" i="1"/>
  <c r="I238" i="1"/>
  <c r="H254" i="1"/>
  <c r="I252" i="1"/>
  <c r="T250" i="1"/>
  <c r="E250" i="1" s="1"/>
  <c r="H250" i="1"/>
  <c r="I248" i="1"/>
  <c r="H246" i="1"/>
  <c r="Q242" i="1"/>
  <c r="I200" i="1"/>
  <c r="I208" i="1"/>
  <c r="I190" i="1"/>
  <c r="I182" i="1"/>
  <c r="H214" i="1"/>
  <c r="I212" i="1"/>
  <c r="T210" i="1"/>
  <c r="E210" i="1" s="1"/>
  <c r="H210" i="1"/>
  <c r="H206" i="1"/>
  <c r="Q204" i="1"/>
  <c r="I204" i="1"/>
  <c r="U202" i="1"/>
  <c r="S202" i="1"/>
  <c r="Q202" i="1"/>
  <c r="I202" i="1"/>
  <c r="H196" i="1"/>
  <c r="I194" i="1"/>
  <c r="T192" i="1"/>
  <c r="E192" i="1" s="1"/>
  <c r="H192" i="1"/>
  <c r="H188" i="1"/>
  <c r="Q186" i="1"/>
  <c r="I186" i="1"/>
  <c r="U184" i="1"/>
  <c r="S184" i="1"/>
  <c r="Q184" i="1"/>
  <c r="I184" i="1"/>
  <c r="Q44" i="1"/>
  <c r="N44" i="1"/>
  <c r="N42" i="1"/>
  <c r="Q65" i="1"/>
  <c r="Q56" i="1"/>
  <c r="Q53" i="1"/>
  <c r="Q51" i="1"/>
  <c r="W608" i="1" l="1"/>
  <c r="W585" i="1"/>
  <c r="E1" i="7" l="1"/>
  <c r="T90" i="6"/>
  <c r="T17" i="6"/>
  <c r="N1469" i="1"/>
  <c r="N1504" i="1"/>
  <c r="N1591" i="1"/>
  <c r="C82" i="5"/>
  <c r="C81" i="5"/>
  <c r="C80" i="5"/>
  <c r="C79" i="5"/>
  <c r="C78" i="5"/>
  <c r="C77" i="5"/>
  <c r="C76" i="5"/>
  <c r="C75" i="5"/>
  <c r="C74" i="5"/>
  <c r="C73" i="5"/>
  <c r="C72" i="5"/>
  <c r="C71" i="5"/>
  <c r="C72" i="7"/>
  <c r="C58" i="7"/>
  <c r="C54" i="5"/>
  <c r="C53" i="5"/>
  <c r="C54" i="7"/>
  <c r="C53" i="7"/>
  <c r="C55" i="5"/>
  <c r="C52" i="5"/>
  <c r="C51" i="5"/>
  <c r="C51" i="7"/>
  <c r="C52" i="7"/>
  <c r="C55" i="7"/>
  <c r="T86" i="6"/>
  <c r="T84" i="6"/>
  <c r="T82" i="6"/>
  <c r="T78" i="6"/>
  <c r="T72" i="6"/>
  <c r="T46" i="6"/>
  <c r="T41" i="6"/>
  <c r="T39" i="6"/>
  <c r="T37" i="6"/>
  <c r="T32" i="6"/>
  <c r="AA30" i="6"/>
  <c r="T30" i="6"/>
  <c r="AA28" i="6"/>
  <c r="T28" i="6"/>
  <c r="T26" i="6"/>
  <c r="N1587" i="1"/>
  <c r="N1571" i="1"/>
  <c r="N1516" i="1" l="1"/>
  <c r="N1513" i="1"/>
  <c r="N1510" i="1"/>
  <c r="N1508" i="1"/>
  <c r="N1501" i="1"/>
  <c r="N1498" i="1"/>
  <c r="N1489" i="1" l="1"/>
  <c r="N1486" i="1"/>
  <c r="N1483" i="1"/>
  <c r="N30" i="6"/>
  <c r="C7" i="5" l="1"/>
  <c r="C6" i="5"/>
  <c r="C5" i="5"/>
  <c r="DT334" i="1" l="1"/>
  <c r="DS334" i="1"/>
  <c r="DR334" i="1"/>
  <c r="DQ334" i="1"/>
  <c r="DP334" i="1"/>
  <c r="DO334" i="1"/>
  <c r="DN334" i="1"/>
  <c r="DM334" i="1"/>
  <c r="DL334" i="1"/>
  <c r="DK334" i="1"/>
  <c r="DJ334" i="1"/>
  <c r="DI334" i="1"/>
  <c r="DH334" i="1"/>
  <c r="DG334" i="1"/>
  <c r="DF334" i="1"/>
  <c r="DE334" i="1"/>
  <c r="DD334" i="1"/>
  <c r="DC334" i="1"/>
  <c r="DB334" i="1"/>
  <c r="DA334" i="1"/>
  <c r="CZ334" i="1"/>
  <c r="CY334" i="1"/>
  <c r="CX334" i="1"/>
  <c r="CW334" i="1"/>
  <c r="CV334" i="1"/>
  <c r="CU334" i="1"/>
  <c r="CT334" i="1"/>
  <c r="CS334" i="1"/>
  <c r="CR334" i="1"/>
  <c r="CQ334" i="1"/>
  <c r="CP334" i="1"/>
  <c r="CO334" i="1"/>
  <c r="CN334" i="1"/>
  <c r="CM334" i="1"/>
  <c r="CL334" i="1"/>
  <c r="CK334" i="1"/>
  <c r="CJ334" i="1"/>
  <c r="CI334" i="1"/>
  <c r="CH334" i="1"/>
  <c r="CG334" i="1"/>
  <c r="CF334" i="1"/>
  <c r="CE334" i="1"/>
  <c r="CD334" i="1"/>
  <c r="CC334" i="1"/>
  <c r="CB334" i="1"/>
  <c r="CA334" i="1"/>
  <c r="BZ334" i="1"/>
  <c r="BY334" i="1"/>
  <c r="BX334" i="1"/>
  <c r="BW334" i="1"/>
  <c r="BV334" i="1"/>
  <c r="BU334" i="1"/>
  <c r="BT334" i="1"/>
  <c r="BS334" i="1"/>
  <c r="BR334" i="1"/>
  <c r="BQ334" i="1"/>
  <c r="BP334" i="1"/>
  <c r="BO334" i="1"/>
  <c r="BN334" i="1"/>
  <c r="BM334" i="1"/>
  <c r="BL334" i="1"/>
  <c r="BK334" i="1"/>
  <c r="BJ334" i="1"/>
  <c r="BI334" i="1"/>
  <c r="BH334" i="1"/>
  <c r="BG334" i="1"/>
  <c r="BF334" i="1"/>
  <c r="BE334" i="1"/>
  <c r="BD334" i="1"/>
  <c r="BC334" i="1"/>
  <c r="BB334" i="1"/>
  <c r="BA334" i="1"/>
  <c r="AZ334" i="1"/>
  <c r="AY334" i="1"/>
  <c r="AX334" i="1"/>
  <c r="AW334" i="1"/>
  <c r="AV334" i="1"/>
  <c r="AU334" i="1"/>
  <c r="AT334" i="1"/>
  <c r="AS334" i="1"/>
  <c r="AR334" i="1"/>
  <c r="AQ334" i="1"/>
  <c r="AP334" i="1"/>
  <c r="AO334" i="1"/>
  <c r="AN334" i="1"/>
  <c r="AM334" i="1"/>
  <c r="AL334" i="1"/>
  <c r="AK334" i="1"/>
  <c r="AJ334" i="1"/>
  <c r="AI334" i="1"/>
  <c r="AH334" i="1"/>
  <c r="AG334" i="1"/>
  <c r="AF334"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C67" i="5"/>
  <c r="C66" i="5"/>
  <c r="C65" i="5"/>
  <c r="C64" i="5"/>
  <c r="C58" i="5"/>
  <c r="C50" i="5"/>
  <c r="C49" i="5"/>
  <c r="C48" i="5"/>
  <c r="C47" i="5"/>
  <c r="C46" i="5"/>
  <c r="C45" i="5"/>
  <c r="C44" i="5"/>
  <c r="C43" i="5"/>
  <c r="C42" i="5"/>
  <c r="C41" i="5"/>
  <c r="C39" i="5"/>
  <c r="C38" i="5"/>
  <c r="C37" i="5"/>
  <c r="C36" i="5"/>
  <c r="C33" i="5"/>
  <c r="C32" i="5"/>
  <c r="C31" i="5"/>
  <c r="C29" i="5"/>
  <c r="C27" i="5"/>
  <c r="C25" i="5"/>
  <c r="C24" i="5"/>
  <c r="C23" i="5"/>
  <c r="C22" i="5"/>
  <c r="C21" i="5"/>
  <c r="C19" i="5"/>
  <c r="C18" i="5"/>
  <c r="C17" i="5"/>
  <c r="C16" i="5"/>
  <c r="C15" i="5"/>
  <c r="C14" i="5"/>
  <c r="C13" i="5"/>
  <c r="C12" i="5"/>
  <c r="C11" i="5"/>
  <c r="C10" i="5"/>
  <c r="C3" i="5"/>
  <c r="C73" i="7"/>
  <c r="N1578" i="1"/>
  <c r="C65" i="7"/>
  <c r="N1583" i="1"/>
  <c r="N1581" i="1"/>
  <c r="T80" i="6"/>
  <c r="N1574" i="1"/>
  <c r="C82" i="7"/>
  <c r="C81" i="7"/>
  <c r="C77" i="7"/>
  <c r="C78" i="7"/>
  <c r="C79" i="7"/>
  <c r="C80" i="7"/>
  <c r="C75" i="7"/>
  <c r="C76" i="7"/>
  <c r="C74" i="7"/>
  <c r="C71" i="7"/>
  <c r="C64" i="7"/>
  <c r="C67" i="7"/>
  <c r="C66" i="7"/>
  <c r="C50" i="7"/>
  <c r="N1551" i="1"/>
  <c r="C49" i="7"/>
  <c r="C48" i="7"/>
  <c r="C47" i="7"/>
  <c r="C46" i="7"/>
  <c r="C42" i="7"/>
  <c r="C45" i="7"/>
  <c r="C44" i="7"/>
  <c r="C43" i="7"/>
  <c r="C36" i="7"/>
  <c r="C39" i="7"/>
  <c r="C41" i="7"/>
  <c r="C38" i="7"/>
  <c r="C37" i="7"/>
  <c r="C29" i="7"/>
  <c r="C33" i="7"/>
  <c r="C32" i="7"/>
  <c r="C31" i="7"/>
  <c r="C24" i="7"/>
  <c r="C22" i="7"/>
  <c r="C21" i="7"/>
  <c r="C19" i="7"/>
  <c r="C18" i="7"/>
  <c r="C17" i="7"/>
  <c r="C16" i="7"/>
  <c r="C15" i="7"/>
  <c r="C14" i="7"/>
  <c r="C13" i="7"/>
  <c r="C12" i="7"/>
  <c r="C11" i="7"/>
  <c r="C10" i="7"/>
  <c r="C7" i="7"/>
  <c r="C6" i="7"/>
  <c r="C5" i="7"/>
  <c r="C3" i="7"/>
  <c r="C27" i="7"/>
  <c r="C25" i="7"/>
  <c r="C23" i="7"/>
  <c r="T74" i="6"/>
  <c r="N1393" i="1"/>
  <c r="T76" i="6"/>
  <c r="T70" i="6"/>
  <c r="T68" i="6"/>
  <c r="T52" i="6"/>
  <c r="N1560" i="1"/>
  <c r="N1558" i="1"/>
  <c r="T1530" i="1"/>
  <c r="I1530" i="1"/>
  <c r="N1525" i="1"/>
  <c r="N1567" i="1"/>
  <c r="N1565" i="1"/>
  <c r="T21" i="6"/>
  <c r="N1480" i="1"/>
  <c r="T19" i="6"/>
  <c r="AB6" i="6"/>
  <c r="T11" i="6"/>
  <c r="N1471" i="1"/>
  <c r="I1462" i="1"/>
  <c r="N1549" i="1"/>
  <c r="N1547" i="1"/>
  <c r="N1545" i="1"/>
  <c r="N1541" i="1"/>
  <c r="N1539" i="1"/>
  <c r="N1537" i="1"/>
  <c r="N1535" i="1"/>
  <c r="N1533" i="1"/>
  <c r="H1543" i="1"/>
  <c r="N1521" i="1"/>
  <c r="N1466" i="1"/>
  <c r="N1464" i="1"/>
  <c r="I1444" i="1"/>
  <c r="I1204" i="1"/>
  <c r="N1457" i="1"/>
  <c r="N1455" i="1"/>
  <c r="N1438" i="1"/>
  <c r="N1448" i="1"/>
  <c r="N1446" i="1"/>
  <c r="I1442" i="1"/>
  <c r="K1406" i="1"/>
  <c r="K1407" i="1"/>
  <c r="K1408" i="1"/>
  <c r="K1409" i="1"/>
  <c r="K1410" i="1"/>
  <c r="K1411" i="1"/>
  <c r="K1412" i="1"/>
  <c r="K1413" i="1"/>
  <c r="K1414" i="1"/>
  <c r="K1405" i="1"/>
  <c r="N1402" i="1"/>
  <c r="W1282" i="1"/>
  <c r="N1382" i="1"/>
  <c r="N1206" i="1"/>
  <c r="H1206" i="1"/>
  <c r="I1202" i="1"/>
  <c r="T1200" i="1"/>
  <c r="E1200" i="1" s="1"/>
  <c r="N1200" i="1"/>
  <c r="H1200" i="1"/>
  <c r="I1198" i="1"/>
  <c r="I1158" i="1"/>
  <c r="N1162" i="1"/>
  <c r="H1162" i="1"/>
  <c r="T1156" i="1"/>
  <c r="E1156" i="1" s="1"/>
  <c r="N1156" i="1"/>
  <c r="H1156" i="1"/>
  <c r="I1154" i="1"/>
  <c r="T1352" i="1" l="1"/>
  <c r="T1351" i="1"/>
  <c r="T1350" i="1"/>
  <c r="T1349" i="1"/>
  <c r="T1348" i="1"/>
  <c r="T1347" i="1"/>
  <c r="T1346" i="1"/>
  <c r="T1345" i="1"/>
  <c r="T1344" i="1"/>
  <c r="T1343" i="1"/>
  <c r="N1344" i="1"/>
  <c r="N1345" i="1"/>
  <c r="N1346" i="1"/>
  <c r="N1347" i="1"/>
  <c r="N1348" i="1"/>
  <c r="N1349" i="1"/>
  <c r="N1350" i="1"/>
  <c r="N1351" i="1"/>
  <c r="N1352" i="1"/>
  <c r="N1373" i="1"/>
  <c r="N1343" i="1"/>
  <c r="K1344" i="1"/>
  <c r="K1345" i="1"/>
  <c r="K1346" i="1"/>
  <c r="K1347" i="1"/>
  <c r="K1348" i="1"/>
  <c r="K1349" i="1"/>
  <c r="K1350" i="1"/>
  <c r="K1351" i="1"/>
  <c r="K1352" i="1"/>
  <c r="K1343" i="1"/>
  <c r="N1340" i="1"/>
  <c r="N1519" i="1"/>
  <c r="N1397" i="1"/>
  <c r="N1390" i="1"/>
  <c r="N1386" i="1"/>
  <c r="N1377" i="1"/>
  <c r="N1374" i="1"/>
  <c r="N1337" i="1"/>
  <c r="N1271" i="1"/>
  <c r="E1283" i="1"/>
  <c r="E1282" i="1"/>
  <c r="E1281" i="1"/>
  <c r="E1280" i="1"/>
  <c r="E1279" i="1"/>
  <c r="E1278" i="1"/>
  <c r="E1277" i="1"/>
  <c r="E1276" i="1"/>
  <c r="E1275" i="1"/>
  <c r="E1274" i="1"/>
  <c r="K1307" i="1"/>
  <c r="K1308" i="1"/>
  <c r="K1309" i="1"/>
  <c r="K1310" i="1"/>
  <c r="K1311" i="1"/>
  <c r="K1312" i="1"/>
  <c r="K1313" i="1"/>
  <c r="K1314" i="1"/>
  <c r="K1315" i="1"/>
  <c r="K1306" i="1"/>
  <c r="W1274" i="1"/>
  <c r="N1244" i="1"/>
  <c r="N1241" i="1"/>
  <c r="I1239" i="1"/>
  <c r="N1237" i="1"/>
  <c r="N1263" i="1"/>
  <c r="N1258" i="1"/>
  <c r="N1257" i="1"/>
  <c r="N1253" i="1"/>
  <c r="N1252" i="1"/>
  <c r="N1249" i="1"/>
  <c r="N1248" i="1"/>
  <c r="N897" i="1"/>
  <c r="N893" i="1"/>
  <c r="N889" i="1"/>
  <c r="N879" i="1"/>
  <c r="N875" i="1"/>
  <c r="N871" i="1"/>
  <c r="N861" i="1"/>
  <c r="N857" i="1"/>
  <c r="N853" i="1"/>
  <c r="N1040" i="1"/>
  <c r="N1036" i="1"/>
  <c r="N1032" i="1"/>
  <c r="N1025" i="1"/>
  <c r="N1021" i="1"/>
  <c r="N1017" i="1"/>
  <c r="N1014" i="1"/>
  <c r="H1014" i="1"/>
  <c r="N992" i="1"/>
  <c r="H992" i="1"/>
  <c r="I1008" i="1"/>
  <c r="Q1006" i="1"/>
  <c r="I1006" i="1"/>
  <c r="I1004" i="1"/>
  <c r="I1000" i="1"/>
  <c r="AB999" i="1"/>
  <c r="AC999" i="1" s="1"/>
  <c r="AD999" i="1" s="1"/>
  <c r="AE999" i="1" s="1"/>
  <c r="AF999" i="1" s="1"/>
  <c r="AG999" i="1" s="1"/>
  <c r="AH999" i="1" s="1"/>
  <c r="AI999" i="1" s="1"/>
  <c r="AJ999" i="1" s="1"/>
  <c r="AK999" i="1" s="1"/>
  <c r="AL999" i="1" s="1"/>
  <c r="AM999" i="1" s="1"/>
  <c r="AN999" i="1" s="1"/>
  <c r="AO999" i="1" s="1"/>
  <c r="AP999" i="1" s="1"/>
  <c r="AQ999" i="1" s="1"/>
  <c r="AR999" i="1" s="1"/>
  <c r="AS999" i="1" s="1"/>
  <c r="AT999" i="1" s="1"/>
  <c r="AU999" i="1" s="1"/>
  <c r="AV999" i="1" s="1"/>
  <c r="AW999" i="1" s="1"/>
  <c r="AX999" i="1" s="1"/>
  <c r="AY999" i="1" s="1"/>
  <c r="AZ999" i="1" s="1"/>
  <c r="BA999" i="1" s="1"/>
  <c r="BB999" i="1" s="1"/>
  <c r="BC999" i="1" s="1"/>
  <c r="BD999" i="1" s="1"/>
  <c r="BE999" i="1" s="1"/>
  <c r="BF999" i="1" s="1"/>
  <c r="BG999" i="1" s="1"/>
  <c r="BH999" i="1" s="1"/>
  <c r="BI999" i="1" s="1"/>
  <c r="BJ999" i="1" s="1"/>
  <c r="BK999" i="1" s="1"/>
  <c r="BL999" i="1" s="1"/>
  <c r="BM999" i="1" s="1"/>
  <c r="BN999" i="1" s="1"/>
  <c r="BO999" i="1" s="1"/>
  <c r="BP999" i="1" s="1"/>
  <c r="BQ999" i="1" s="1"/>
  <c r="BR999" i="1" s="1"/>
  <c r="BS999" i="1" s="1"/>
  <c r="BT999" i="1" s="1"/>
  <c r="BU999" i="1" s="1"/>
  <c r="BV999" i="1" s="1"/>
  <c r="BW999" i="1" s="1"/>
  <c r="BX999" i="1" s="1"/>
  <c r="BY999" i="1" s="1"/>
  <c r="BZ999" i="1" s="1"/>
  <c r="CA999" i="1" s="1"/>
  <c r="CB999" i="1" s="1"/>
  <c r="CC999" i="1" s="1"/>
  <c r="CD999" i="1" s="1"/>
  <c r="CE999" i="1" s="1"/>
  <c r="CF999" i="1" s="1"/>
  <c r="CG999" i="1" s="1"/>
  <c r="CH999" i="1" s="1"/>
  <c r="CI999" i="1" s="1"/>
  <c r="CJ999" i="1" s="1"/>
  <c r="CK999" i="1" s="1"/>
  <c r="CL999" i="1" s="1"/>
  <c r="CM999" i="1" s="1"/>
  <c r="CN999" i="1" s="1"/>
  <c r="CO999" i="1" s="1"/>
  <c r="CP999" i="1" s="1"/>
  <c r="CQ999" i="1" s="1"/>
  <c r="CR999" i="1" s="1"/>
  <c r="CS999" i="1" s="1"/>
  <c r="CT999" i="1" s="1"/>
  <c r="CU999" i="1" s="1"/>
  <c r="CV999" i="1" s="1"/>
  <c r="CW999" i="1" s="1"/>
  <c r="CX999" i="1" s="1"/>
  <c r="CY999" i="1" s="1"/>
  <c r="CZ999" i="1" s="1"/>
  <c r="DA999" i="1" s="1"/>
  <c r="DB999" i="1" s="1"/>
  <c r="DC999" i="1" s="1"/>
  <c r="DD999" i="1" s="1"/>
  <c r="DE999" i="1" s="1"/>
  <c r="DF999" i="1" s="1"/>
  <c r="DG999" i="1" s="1"/>
  <c r="DH999" i="1" s="1"/>
  <c r="DI999" i="1" s="1"/>
  <c r="DJ999" i="1" s="1"/>
  <c r="DK999" i="1" s="1"/>
  <c r="DL999" i="1" s="1"/>
  <c r="DM999" i="1" s="1"/>
  <c r="DN999" i="1" s="1"/>
  <c r="DO999" i="1" s="1"/>
  <c r="DP999" i="1" s="1"/>
  <c r="DQ999" i="1" s="1"/>
  <c r="DR999" i="1" s="1"/>
  <c r="DS999" i="1" s="1"/>
  <c r="DT999" i="1" s="1"/>
  <c r="I989" i="1"/>
  <c r="Q987" i="1"/>
  <c r="I987" i="1"/>
  <c r="I985" i="1"/>
  <c r="I981" i="1"/>
  <c r="AB980" i="1"/>
  <c r="N971" i="1"/>
  <c r="N967" i="1"/>
  <c r="N963" i="1"/>
  <c r="N952" i="1"/>
  <c r="N953" i="1"/>
  <c r="N954" i="1"/>
  <c r="N955" i="1"/>
  <c r="N956" i="1"/>
  <c r="N957" i="1"/>
  <c r="N958" i="1"/>
  <c r="N959" i="1"/>
  <c r="N960" i="1"/>
  <c r="N951" i="1"/>
  <c r="I953" i="1"/>
  <c r="I954" i="1"/>
  <c r="I955" i="1"/>
  <c r="I956" i="1"/>
  <c r="I957" i="1"/>
  <c r="I958" i="1"/>
  <c r="I959" i="1"/>
  <c r="I960" i="1"/>
  <c r="I952" i="1"/>
  <c r="N938" i="1"/>
  <c r="I942" i="1"/>
  <c r="I943" i="1"/>
  <c r="I944" i="1"/>
  <c r="I945" i="1"/>
  <c r="I946" i="1"/>
  <c r="I947" i="1"/>
  <c r="I948" i="1"/>
  <c r="I949" i="1"/>
  <c r="I941" i="1"/>
  <c r="H1017" i="1"/>
  <c r="I930" i="1"/>
  <c r="N931" i="1"/>
  <c r="N930" i="1"/>
  <c r="N929" i="1"/>
  <c r="N928" i="1"/>
  <c r="H1040" i="1"/>
  <c r="I1038" i="1"/>
  <c r="T1036" i="1"/>
  <c r="E1036" i="1" s="1"/>
  <c r="H1036" i="1"/>
  <c r="I1034" i="1"/>
  <c r="H1032" i="1"/>
  <c r="I1023" i="1"/>
  <c r="T1021" i="1"/>
  <c r="E1021" i="1" s="1"/>
  <c r="I1019" i="1"/>
  <c r="H971" i="1"/>
  <c r="I969" i="1"/>
  <c r="T967" i="1"/>
  <c r="E967" i="1" s="1"/>
  <c r="H967" i="1"/>
  <c r="I965" i="1"/>
  <c r="H963" i="1"/>
  <c r="AC980" i="1" l="1"/>
  <c r="AD980" i="1" s="1"/>
  <c r="AE980" i="1" s="1"/>
  <c r="AF980" i="1" s="1"/>
  <c r="AG980" i="1" s="1"/>
  <c r="AH980" i="1" s="1"/>
  <c r="AI980" i="1" s="1"/>
  <c r="AJ980" i="1" s="1"/>
  <c r="AK980" i="1" s="1"/>
  <c r="AL980" i="1" s="1"/>
  <c r="AM980" i="1" s="1"/>
  <c r="AN980" i="1" s="1"/>
  <c r="AO980" i="1" s="1"/>
  <c r="AP980" i="1" s="1"/>
  <c r="AQ980" i="1" s="1"/>
  <c r="AR980" i="1" s="1"/>
  <c r="AS980" i="1" s="1"/>
  <c r="AT980" i="1" s="1"/>
  <c r="AU980" i="1" s="1"/>
  <c r="AV980" i="1" s="1"/>
  <c r="AW980" i="1" s="1"/>
  <c r="AX980" i="1" s="1"/>
  <c r="AY980" i="1" s="1"/>
  <c r="AZ980" i="1" s="1"/>
  <c r="BA980" i="1" s="1"/>
  <c r="BB980" i="1" s="1"/>
  <c r="BC980" i="1" s="1"/>
  <c r="BD980" i="1" s="1"/>
  <c r="BE980" i="1" s="1"/>
  <c r="BF980" i="1" s="1"/>
  <c r="BG980" i="1" s="1"/>
  <c r="BH980" i="1" s="1"/>
  <c r="BI980" i="1" s="1"/>
  <c r="BJ980" i="1" s="1"/>
  <c r="BK980" i="1" s="1"/>
  <c r="BL980" i="1" s="1"/>
  <c r="BM980" i="1" s="1"/>
  <c r="BN980" i="1" s="1"/>
  <c r="BO980" i="1" s="1"/>
  <c r="BP980" i="1" s="1"/>
  <c r="BQ980" i="1" s="1"/>
  <c r="BR980" i="1" s="1"/>
  <c r="BS980" i="1" s="1"/>
  <c r="BT980" i="1" s="1"/>
  <c r="BU980" i="1" s="1"/>
  <c r="BV980" i="1" s="1"/>
  <c r="BW980" i="1" s="1"/>
  <c r="BX980" i="1" s="1"/>
  <c r="BY980" i="1" s="1"/>
  <c r="BZ980" i="1" s="1"/>
  <c r="CA980" i="1" s="1"/>
  <c r="CB980" i="1" s="1"/>
  <c r="CC980" i="1" s="1"/>
  <c r="CD980" i="1" s="1"/>
  <c r="CE980" i="1" s="1"/>
  <c r="CF980" i="1" s="1"/>
  <c r="CG980" i="1" s="1"/>
  <c r="CH980" i="1" s="1"/>
  <c r="CI980" i="1" s="1"/>
  <c r="CJ980" i="1" s="1"/>
  <c r="CK980" i="1" s="1"/>
  <c r="CL980" i="1" s="1"/>
  <c r="CM980" i="1" s="1"/>
  <c r="CN980" i="1" s="1"/>
  <c r="CO980" i="1" s="1"/>
  <c r="CP980" i="1" s="1"/>
  <c r="CQ980" i="1" s="1"/>
  <c r="CR980" i="1" s="1"/>
  <c r="CS980" i="1" s="1"/>
  <c r="CT980" i="1" s="1"/>
  <c r="CU980" i="1" s="1"/>
  <c r="CV980" i="1" s="1"/>
  <c r="CW980" i="1" s="1"/>
  <c r="CX980" i="1" s="1"/>
  <c r="CY980" i="1" s="1"/>
  <c r="CZ980" i="1" s="1"/>
  <c r="DA980" i="1" s="1"/>
  <c r="DB980" i="1" s="1"/>
  <c r="DC980" i="1" s="1"/>
  <c r="DD980" i="1" s="1"/>
  <c r="DE980" i="1" s="1"/>
  <c r="DF980" i="1" s="1"/>
  <c r="DG980" i="1" s="1"/>
  <c r="DH980" i="1" s="1"/>
  <c r="DI980" i="1" s="1"/>
  <c r="DJ980" i="1" s="1"/>
  <c r="DK980" i="1" s="1"/>
  <c r="DL980" i="1" s="1"/>
  <c r="DM980" i="1" s="1"/>
  <c r="DN980" i="1" s="1"/>
  <c r="DO980" i="1" s="1"/>
  <c r="DP980" i="1" s="1"/>
  <c r="DQ980" i="1" s="1"/>
  <c r="DR980" i="1" s="1"/>
  <c r="DS980" i="1" s="1"/>
  <c r="DT980" i="1" s="1"/>
  <c r="H1025" i="1"/>
  <c r="H1021" i="1"/>
  <c r="N920" i="1"/>
  <c r="N915" i="1"/>
  <c r="N914" i="1"/>
  <c r="N910" i="1"/>
  <c r="N909" i="1"/>
  <c r="N906" i="1"/>
  <c r="N905" i="1"/>
  <c r="H897" i="1"/>
  <c r="I895" i="1"/>
  <c r="T893" i="1"/>
  <c r="E893" i="1" s="1"/>
  <c r="H893" i="1"/>
  <c r="I891" i="1"/>
  <c r="H889" i="1"/>
  <c r="T883" i="1"/>
  <c r="H879" i="1"/>
  <c r="I877" i="1"/>
  <c r="T875" i="1"/>
  <c r="E875" i="1" s="1"/>
  <c r="H875" i="1"/>
  <c r="I873" i="1"/>
  <c r="H871" i="1"/>
  <c r="T865" i="1"/>
  <c r="N844" i="1"/>
  <c r="N843" i="1"/>
  <c r="N842" i="1"/>
  <c r="N841" i="1"/>
  <c r="N35" i="1"/>
  <c r="N34" i="1"/>
  <c r="N33" i="1"/>
  <c r="N32" i="1"/>
  <c r="N30" i="1"/>
  <c r="N29" i="1"/>
  <c r="N28" i="1"/>
  <c r="N27" i="1"/>
  <c r="N25" i="1"/>
  <c r="N24" i="1"/>
  <c r="N23" i="1"/>
  <c r="N22" i="1"/>
  <c r="N21" i="1"/>
  <c r="N20" i="1"/>
  <c r="N19" i="1"/>
  <c r="N17" i="1"/>
  <c r="N16" i="1"/>
  <c r="N15" i="1"/>
  <c r="N14" i="1"/>
  <c r="N13" i="1"/>
  <c r="N12" i="1"/>
  <c r="N11" i="1"/>
  <c r="T847" i="1"/>
  <c r="I843" i="1"/>
  <c r="H861" i="1"/>
  <c r="I859" i="1"/>
  <c r="T857" i="1"/>
  <c r="E857" i="1" s="1"/>
  <c r="H857" i="1"/>
  <c r="I855" i="1"/>
  <c r="H853" i="1"/>
  <c r="I378" i="1"/>
  <c r="I356" i="1"/>
  <c r="H354" i="1"/>
  <c r="N336" i="1"/>
  <c r="N335" i="1"/>
  <c r="N334" i="1"/>
  <c r="H331" i="1"/>
  <c r="I345" i="1"/>
  <c r="I342" i="1"/>
  <c r="I340" i="1"/>
  <c r="I336" i="1"/>
  <c r="I335" i="1"/>
  <c r="I334" i="1"/>
  <c r="I326" i="1"/>
  <c r="I324" i="1"/>
  <c r="I322" i="1"/>
  <c r="I320" i="1"/>
  <c r="I319" i="1"/>
  <c r="I317" i="1"/>
  <c r="I305" i="1"/>
  <c r="I571" i="1" s="1"/>
  <c r="H312" i="1"/>
  <c r="N568" i="1"/>
  <c r="N563" i="1"/>
  <c r="H563" i="1"/>
  <c r="N558" i="1"/>
  <c r="H558" i="1"/>
  <c r="N557" i="1"/>
  <c r="H557" i="1"/>
  <c r="N553" i="1"/>
  <c r="H553" i="1"/>
  <c r="N552" i="1"/>
  <c r="H552" i="1"/>
  <c r="N549" i="1"/>
  <c r="H549" i="1"/>
  <c r="N548" i="1"/>
  <c r="H548" i="1"/>
  <c r="N427" i="1"/>
  <c r="H427" i="1"/>
  <c r="N426" i="1"/>
  <c r="I426" i="1"/>
  <c r="N425" i="1"/>
  <c r="H425" i="1"/>
  <c r="N424" i="1"/>
  <c r="H424" i="1"/>
  <c r="N419" i="1"/>
  <c r="H419" i="1"/>
  <c r="N415" i="1"/>
  <c r="H415" i="1"/>
  <c r="N414" i="1"/>
  <c r="H414" i="1"/>
  <c r="N409" i="1"/>
  <c r="H409" i="1"/>
  <c r="N408" i="1"/>
  <c r="H408" i="1"/>
  <c r="N397" i="1"/>
  <c r="H397" i="1"/>
  <c r="N396" i="1"/>
  <c r="H396" i="1"/>
  <c r="I387" i="1"/>
  <c r="I386" i="1"/>
  <c r="I385" i="1"/>
  <c r="I384" i="1"/>
  <c r="I383" i="1"/>
  <c r="I382" i="1"/>
  <c r="I381" i="1"/>
  <c r="I380" i="1"/>
  <c r="I379" i="1"/>
  <c r="N359" i="1"/>
  <c r="I359" i="1"/>
  <c r="N358" i="1"/>
  <c r="I358" i="1"/>
  <c r="N357" i="1"/>
  <c r="I357" i="1"/>
  <c r="N356" i="1"/>
  <c r="N354" i="1"/>
  <c r="I351" i="1"/>
  <c r="Q349" i="1"/>
  <c r="I349" i="1"/>
  <c r="I347" i="1"/>
  <c r="N345" i="1"/>
  <c r="I343" i="1"/>
  <c r="AB342" i="1"/>
  <c r="AC342" i="1" s="1"/>
  <c r="AD342" i="1" s="1"/>
  <c r="AE342" i="1" s="1"/>
  <c r="AF342" i="1" s="1"/>
  <c r="AG342" i="1" s="1"/>
  <c r="AH342" i="1" s="1"/>
  <c r="AI342" i="1" s="1"/>
  <c r="AJ342" i="1" s="1"/>
  <c r="AK342" i="1" s="1"/>
  <c r="AL342" i="1" s="1"/>
  <c r="AM342" i="1" s="1"/>
  <c r="AN342" i="1" s="1"/>
  <c r="AO342" i="1" s="1"/>
  <c r="AP342" i="1" s="1"/>
  <c r="AQ342" i="1" s="1"/>
  <c r="AR342" i="1" s="1"/>
  <c r="AS342" i="1" s="1"/>
  <c r="AT342" i="1" s="1"/>
  <c r="AU342" i="1" s="1"/>
  <c r="AV342" i="1" s="1"/>
  <c r="AW342" i="1" s="1"/>
  <c r="AX342" i="1" s="1"/>
  <c r="AY342" i="1" s="1"/>
  <c r="AZ342" i="1" s="1"/>
  <c r="BA342" i="1" s="1"/>
  <c r="BB342" i="1" s="1"/>
  <c r="BC342" i="1" s="1"/>
  <c r="BD342" i="1" s="1"/>
  <c r="BE342" i="1" s="1"/>
  <c r="BF342" i="1" s="1"/>
  <c r="BG342" i="1" s="1"/>
  <c r="BH342" i="1" s="1"/>
  <c r="BI342" i="1" s="1"/>
  <c r="BJ342" i="1" s="1"/>
  <c r="BK342" i="1" s="1"/>
  <c r="BL342" i="1" s="1"/>
  <c r="BM342" i="1" s="1"/>
  <c r="BN342" i="1" s="1"/>
  <c r="BO342" i="1" s="1"/>
  <c r="BP342" i="1" s="1"/>
  <c r="BQ342" i="1" s="1"/>
  <c r="BR342" i="1" s="1"/>
  <c r="BS342" i="1" s="1"/>
  <c r="BT342" i="1" s="1"/>
  <c r="BU342" i="1" s="1"/>
  <c r="BV342" i="1" s="1"/>
  <c r="BW342" i="1" s="1"/>
  <c r="BX342" i="1" s="1"/>
  <c r="BY342" i="1" s="1"/>
  <c r="BZ342" i="1" s="1"/>
  <c r="CA342" i="1" s="1"/>
  <c r="CB342" i="1" s="1"/>
  <c r="CC342" i="1" s="1"/>
  <c r="CD342" i="1" s="1"/>
  <c r="CE342" i="1" s="1"/>
  <c r="CF342" i="1" s="1"/>
  <c r="CG342" i="1" s="1"/>
  <c r="CH342" i="1" s="1"/>
  <c r="CI342" i="1" s="1"/>
  <c r="CJ342" i="1" s="1"/>
  <c r="CK342" i="1" s="1"/>
  <c r="CL342" i="1" s="1"/>
  <c r="CM342" i="1" s="1"/>
  <c r="CN342" i="1" s="1"/>
  <c r="CO342" i="1" s="1"/>
  <c r="CP342" i="1" s="1"/>
  <c r="CQ342" i="1" s="1"/>
  <c r="CR342" i="1" s="1"/>
  <c r="CS342" i="1" s="1"/>
  <c r="CT342" i="1" s="1"/>
  <c r="CU342" i="1" s="1"/>
  <c r="CV342" i="1" s="1"/>
  <c r="CW342" i="1" s="1"/>
  <c r="CX342" i="1" s="1"/>
  <c r="CY342" i="1" s="1"/>
  <c r="CZ342" i="1" s="1"/>
  <c r="DA342" i="1" s="1"/>
  <c r="DB342" i="1" s="1"/>
  <c r="DC342" i="1" s="1"/>
  <c r="DD342" i="1" s="1"/>
  <c r="DE342" i="1" s="1"/>
  <c r="DF342" i="1" s="1"/>
  <c r="DG342" i="1" s="1"/>
  <c r="DH342" i="1" s="1"/>
  <c r="DI342" i="1" s="1"/>
  <c r="DJ342" i="1" s="1"/>
  <c r="DK342" i="1" s="1"/>
  <c r="DL342" i="1" s="1"/>
  <c r="DM342" i="1" s="1"/>
  <c r="DN342" i="1" s="1"/>
  <c r="DO342" i="1" s="1"/>
  <c r="DP342" i="1" s="1"/>
  <c r="DQ342" i="1" s="1"/>
  <c r="DR342" i="1" s="1"/>
  <c r="DS342" i="1" s="1"/>
  <c r="DT342" i="1" s="1"/>
  <c r="W340" i="1"/>
  <c r="AE334" i="1"/>
  <c r="AD334" i="1"/>
  <c r="AC334" i="1"/>
  <c r="AB334" i="1"/>
  <c r="AA334" i="1"/>
  <c r="N331" i="1"/>
  <c r="I328" i="1"/>
  <c r="AB319" i="1"/>
  <c r="AC319" i="1" s="1"/>
  <c r="AD319" i="1" s="1"/>
  <c r="AE319" i="1" s="1"/>
  <c r="AF319" i="1" s="1"/>
  <c r="AG319" i="1" s="1"/>
  <c r="AH319" i="1" s="1"/>
  <c r="AI319" i="1" s="1"/>
  <c r="AJ319" i="1" s="1"/>
  <c r="AK319" i="1" s="1"/>
  <c r="AL319" i="1" s="1"/>
  <c r="AM319" i="1" s="1"/>
  <c r="AN319" i="1" s="1"/>
  <c r="AO319" i="1" s="1"/>
  <c r="AP319" i="1" s="1"/>
  <c r="AQ319" i="1" s="1"/>
  <c r="AR319" i="1" s="1"/>
  <c r="AS319" i="1" s="1"/>
  <c r="AT319" i="1" s="1"/>
  <c r="AU319" i="1" s="1"/>
  <c r="AV319" i="1" s="1"/>
  <c r="AW319" i="1" s="1"/>
  <c r="AX319" i="1" s="1"/>
  <c r="AY319" i="1" s="1"/>
  <c r="AZ319" i="1" s="1"/>
  <c r="BA319" i="1" s="1"/>
  <c r="BB319" i="1" s="1"/>
  <c r="BC319" i="1" s="1"/>
  <c r="BD319" i="1" s="1"/>
  <c r="BE319" i="1" s="1"/>
  <c r="BF319" i="1" s="1"/>
  <c r="BG319" i="1" s="1"/>
  <c r="BH319" i="1" s="1"/>
  <c r="BI319" i="1" s="1"/>
  <c r="BJ319" i="1" s="1"/>
  <c r="BK319" i="1" s="1"/>
  <c r="BL319" i="1" s="1"/>
  <c r="BM319" i="1" s="1"/>
  <c r="BN319" i="1" s="1"/>
  <c r="BO319" i="1" s="1"/>
  <c r="BP319" i="1" s="1"/>
  <c r="BQ319" i="1" s="1"/>
  <c r="BR319" i="1" s="1"/>
  <c r="BS319" i="1" s="1"/>
  <c r="BT319" i="1" s="1"/>
  <c r="BU319" i="1" s="1"/>
  <c r="BV319" i="1" s="1"/>
  <c r="BW319" i="1" s="1"/>
  <c r="BX319" i="1" s="1"/>
  <c r="BY319" i="1" s="1"/>
  <c r="BZ319" i="1" s="1"/>
  <c r="CA319" i="1" s="1"/>
  <c r="CB319" i="1" s="1"/>
  <c r="CC319" i="1" s="1"/>
  <c r="CD319" i="1" s="1"/>
  <c r="CE319" i="1" s="1"/>
  <c r="CF319" i="1" s="1"/>
  <c r="CG319" i="1" s="1"/>
  <c r="CH319" i="1" s="1"/>
  <c r="CI319" i="1" s="1"/>
  <c r="CJ319" i="1" s="1"/>
  <c r="CK319" i="1" s="1"/>
  <c r="CL319" i="1" s="1"/>
  <c r="CM319" i="1" s="1"/>
  <c r="CN319" i="1" s="1"/>
  <c r="CO319" i="1" s="1"/>
  <c r="CP319" i="1" s="1"/>
  <c r="CQ319" i="1" s="1"/>
  <c r="CR319" i="1" s="1"/>
  <c r="CS319" i="1" s="1"/>
  <c r="CT319" i="1" s="1"/>
  <c r="CU319" i="1" s="1"/>
  <c r="CV319" i="1" s="1"/>
  <c r="CW319" i="1" s="1"/>
  <c r="CX319" i="1" s="1"/>
  <c r="CY319" i="1" s="1"/>
  <c r="CZ319" i="1" s="1"/>
  <c r="DA319" i="1" s="1"/>
  <c r="DB319" i="1" s="1"/>
  <c r="DC319" i="1" s="1"/>
  <c r="DD319" i="1" s="1"/>
  <c r="DE319" i="1" s="1"/>
  <c r="DF319" i="1" s="1"/>
  <c r="DG319" i="1" s="1"/>
  <c r="DH319" i="1" s="1"/>
  <c r="DI319" i="1" s="1"/>
  <c r="DJ319" i="1" s="1"/>
  <c r="DK319" i="1" s="1"/>
  <c r="DL319" i="1" s="1"/>
  <c r="DM319" i="1" s="1"/>
  <c r="DN319" i="1" s="1"/>
  <c r="DO319" i="1" s="1"/>
  <c r="DP319" i="1" s="1"/>
  <c r="DQ319" i="1" s="1"/>
  <c r="DR319" i="1" s="1"/>
  <c r="DS319" i="1" s="1"/>
  <c r="DT319" i="1" s="1"/>
  <c r="N312" i="1"/>
  <c r="H297" i="1"/>
  <c r="N160" i="1"/>
  <c r="I160" i="1"/>
  <c r="H292" i="1"/>
  <c r="H291" i="1"/>
  <c r="N287" i="1"/>
  <c r="H287" i="1"/>
  <c r="H286" i="1"/>
  <c r="N297" i="1"/>
  <c r="N292" i="1"/>
  <c r="N291" i="1"/>
  <c r="N286" i="1"/>
  <c r="N283" i="1"/>
  <c r="N282" i="1"/>
  <c r="N302" i="1"/>
  <c r="H131" i="1"/>
  <c r="H130" i="1"/>
  <c r="H283" i="1"/>
  <c r="H282" i="1"/>
  <c r="N234" i="1"/>
  <c r="N254" i="1" s="1"/>
  <c r="N274" i="1" s="1"/>
  <c r="N230" i="1"/>
  <c r="N250" i="1" s="1"/>
  <c r="N270" i="1" s="1"/>
  <c r="H234" i="1"/>
  <c r="H230" i="1"/>
  <c r="I232" i="1"/>
  <c r="T230" i="1"/>
  <c r="E230" i="1" s="1"/>
  <c r="I228" i="1"/>
  <c r="N226" i="1"/>
  <c r="N246" i="1" s="1"/>
  <c r="N266" i="1" s="1"/>
  <c r="H226" i="1"/>
  <c r="Q222" i="1"/>
  <c r="H161" i="1"/>
  <c r="H159" i="1"/>
  <c r="H158" i="1"/>
  <c r="N161" i="1"/>
  <c r="N159" i="1"/>
  <c r="T174" i="1"/>
  <c r="E174" i="1" s="1"/>
  <c r="H178" i="1"/>
  <c r="N178" i="1"/>
  <c r="N196" i="1" s="1"/>
  <c r="N214" i="1" s="1"/>
  <c r="H174" i="1"/>
  <c r="H170" i="1"/>
  <c r="I176" i="1"/>
  <c r="N174" i="1"/>
  <c r="N192" i="1" s="1"/>
  <c r="N210" i="1" s="1"/>
  <c r="Q166" i="1"/>
  <c r="S166" i="1"/>
  <c r="U166" i="1"/>
  <c r="N170" i="1"/>
  <c r="N188" i="1" s="1"/>
  <c r="N206" i="1" s="1"/>
  <c r="I168" i="1"/>
  <c r="I166" i="1"/>
  <c r="L11" i="2"/>
  <c r="L12" i="2"/>
  <c r="L13" i="2"/>
  <c r="L14" i="2"/>
  <c r="L15" i="2"/>
  <c r="L16" i="2"/>
  <c r="L10" i="2"/>
  <c r="L9" i="2"/>
  <c r="N158" i="1"/>
  <c r="Q168" i="1"/>
  <c r="H134" i="1"/>
  <c r="I126" i="1"/>
  <c r="I127" i="1"/>
  <c r="I125" i="1"/>
  <c r="H123" i="1"/>
  <c r="I99" i="1"/>
  <c r="I100" i="1"/>
  <c r="I98" i="1"/>
  <c r="H96" i="1"/>
  <c r="H153" i="1"/>
  <c r="N153" i="1"/>
  <c r="N149" i="1"/>
  <c r="H149" i="1"/>
  <c r="H148" i="1"/>
  <c r="N148" i="1"/>
  <c r="I92" i="1"/>
  <c r="U885" i="1" l="1"/>
  <c r="U849" i="1"/>
  <c r="I849" i="1"/>
  <c r="S849" i="1"/>
  <c r="Q851" i="1"/>
  <c r="I851" i="1"/>
  <c r="Q885" i="1"/>
  <c r="S867" i="1"/>
  <c r="U867" i="1"/>
  <c r="I869" i="1"/>
  <c r="Q869" i="1"/>
  <c r="S885" i="1"/>
  <c r="I887" i="1"/>
  <c r="I867" i="1"/>
  <c r="Q887" i="1"/>
  <c r="Q867" i="1"/>
  <c r="I885" i="1"/>
  <c r="Q849" i="1"/>
  <c r="W319" i="1"/>
  <c r="W342" i="1"/>
  <c r="N23" i="6"/>
  <c r="N140" i="1"/>
  <c r="N139" i="1"/>
  <c r="N138" i="1"/>
  <c r="N125" i="1"/>
  <c r="N126" i="1"/>
  <c r="N127" i="1"/>
  <c r="N110" i="1"/>
  <c r="I119" i="1"/>
  <c r="I116" i="1"/>
  <c r="I115" i="1"/>
  <c r="I114" i="1"/>
  <c r="I113" i="1"/>
  <c r="I118" i="1"/>
  <c r="I117" i="1"/>
  <c r="I121" i="1"/>
  <c r="I120" i="1"/>
  <c r="N143" i="1"/>
  <c r="N142" i="1"/>
  <c r="N137" i="1"/>
  <c r="H143" i="1"/>
  <c r="H142" i="1"/>
  <c r="H137" i="1"/>
  <c r="N134" i="1"/>
  <c r="N130" i="1"/>
  <c r="N131" i="1"/>
  <c r="N123" i="1"/>
  <c r="I671" i="1" l="1"/>
  <c r="I670" i="1"/>
  <c r="I406" i="1"/>
  <c r="I672" i="1"/>
  <c r="I405" i="1"/>
  <c r="I404" i="1"/>
  <c r="I139" i="1"/>
  <c r="I140" i="1"/>
  <c r="I138" i="1"/>
  <c r="N46" i="1"/>
  <c r="N105" i="1"/>
  <c r="N79" i="1"/>
  <c r="N98" i="1"/>
  <c r="N100" i="1"/>
  <c r="N99" i="1"/>
  <c r="N96" i="1"/>
  <c r="I77" i="1"/>
  <c r="I83" i="1"/>
  <c r="I81" i="1"/>
  <c r="N88" i="1"/>
  <c r="N93" i="1"/>
  <c r="N92" i="1"/>
  <c r="N91" i="1"/>
  <c r="N90" i="1"/>
  <c r="I93" i="1"/>
  <c r="I91" i="1"/>
  <c r="I85" i="1"/>
  <c r="Q83" i="1"/>
  <c r="AB76" i="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s="1"/>
  <c r="BH76" i="1" s="1"/>
  <c r="BI76" i="1" s="1"/>
  <c r="BJ76" i="1" s="1"/>
  <c r="BK76" i="1" s="1"/>
  <c r="BL76" i="1" s="1"/>
  <c r="BM76" i="1" s="1"/>
  <c r="BN76" i="1" s="1"/>
  <c r="BO76" i="1" s="1"/>
  <c r="BP76" i="1" s="1"/>
  <c r="BQ76" i="1" s="1"/>
  <c r="BR76" i="1" s="1"/>
  <c r="BS76" i="1" s="1"/>
  <c r="BT76" i="1" s="1"/>
  <c r="BU76" i="1" s="1"/>
  <c r="BV76" i="1" s="1"/>
  <c r="BW76" i="1" s="1"/>
  <c r="BX76" i="1" s="1"/>
  <c r="BY76" i="1" s="1"/>
  <c r="BZ76" i="1" s="1"/>
  <c r="CA76" i="1" s="1"/>
  <c r="CB76" i="1" s="1"/>
  <c r="CC76" i="1" s="1"/>
  <c r="CD76" i="1" s="1"/>
  <c r="CE76" i="1" s="1"/>
  <c r="CF76" i="1" s="1"/>
  <c r="CG76" i="1" s="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DI76" i="1" s="1"/>
  <c r="DJ76" i="1" s="1"/>
  <c r="DK76" i="1" s="1"/>
  <c r="DL76" i="1" s="1"/>
  <c r="DM76" i="1" s="1"/>
  <c r="DN76" i="1" s="1"/>
  <c r="DO76" i="1" s="1"/>
  <c r="DP76" i="1" s="1"/>
  <c r="DQ76" i="1" s="1"/>
  <c r="DR76" i="1" s="1"/>
  <c r="DS76" i="1" s="1"/>
  <c r="DT76" i="1" s="1"/>
  <c r="W74" i="1"/>
  <c r="N65" i="1"/>
  <c r="AB68" i="1"/>
  <c r="AC68" i="1"/>
  <c r="AD68" i="1"/>
  <c r="AE68" i="1"/>
  <c r="AA68" i="1"/>
  <c r="Q60" i="1"/>
  <c r="I62" i="1"/>
  <c r="AB53" i="1"/>
  <c r="AC53" i="1" s="1"/>
  <c r="AD53" i="1" s="1"/>
  <c r="AE53" i="1" s="1"/>
  <c r="AF53" i="1" s="1"/>
  <c r="AG53" i="1" s="1"/>
  <c r="AH53" i="1" s="1"/>
  <c r="AI53" i="1" s="1"/>
  <c r="AJ53" i="1" s="1"/>
  <c r="AK53" i="1" s="1"/>
  <c r="AL53" i="1" s="1"/>
  <c r="AM53" i="1" s="1"/>
  <c r="AN53" i="1" s="1"/>
  <c r="AO53" i="1" s="1"/>
  <c r="AP53" i="1" s="1"/>
  <c r="AQ53" i="1" s="1"/>
  <c r="AR53" i="1" s="1"/>
  <c r="AS53" i="1" s="1"/>
  <c r="AT53" i="1" s="1"/>
  <c r="AU53" i="1" s="1"/>
  <c r="AV53" i="1" s="1"/>
  <c r="AW53" i="1" s="1"/>
  <c r="AX53" i="1" s="1"/>
  <c r="AY53" i="1" s="1"/>
  <c r="AZ53" i="1" s="1"/>
  <c r="BA53" i="1" s="1"/>
  <c r="BB53" i="1" s="1"/>
  <c r="BC53" i="1" s="1"/>
  <c r="BD53" i="1" s="1"/>
  <c r="BE53" i="1" s="1"/>
  <c r="BF53" i="1" s="1"/>
  <c r="BG53" i="1" s="1"/>
  <c r="BH53" i="1" s="1"/>
  <c r="BI53" i="1" s="1"/>
  <c r="BJ53" i="1" s="1"/>
  <c r="BK53" i="1" s="1"/>
  <c r="BL53" i="1" s="1"/>
  <c r="BM53" i="1" s="1"/>
  <c r="BN53" i="1" s="1"/>
  <c r="BO53" i="1" s="1"/>
  <c r="BP53" i="1" s="1"/>
  <c r="BQ53" i="1" s="1"/>
  <c r="BR53" i="1" s="1"/>
  <c r="BS53" i="1" s="1"/>
  <c r="BT53" i="1" s="1"/>
  <c r="BU53" i="1" s="1"/>
  <c r="BV53" i="1" s="1"/>
  <c r="BW53" i="1" s="1"/>
  <c r="BX53" i="1" s="1"/>
  <c r="BY53" i="1" s="1"/>
  <c r="BZ53" i="1" s="1"/>
  <c r="CA53" i="1" s="1"/>
  <c r="CB53" i="1" s="1"/>
  <c r="CC53" i="1" s="1"/>
  <c r="CD53" i="1" s="1"/>
  <c r="CE53" i="1" s="1"/>
  <c r="CF53" i="1" s="1"/>
  <c r="CG53" i="1" s="1"/>
  <c r="CH53" i="1" s="1"/>
  <c r="CI53" i="1" s="1"/>
  <c r="CJ53" i="1" s="1"/>
  <c r="CK53" i="1" s="1"/>
  <c r="CL53" i="1" s="1"/>
  <c r="CM53" i="1" s="1"/>
  <c r="CN53" i="1" s="1"/>
  <c r="CO53" i="1" s="1"/>
  <c r="CP53" i="1" s="1"/>
  <c r="CQ53" i="1" s="1"/>
  <c r="CR53" i="1" s="1"/>
  <c r="CS53" i="1" s="1"/>
  <c r="CT53" i="1" s="1"/>
  <c r="CU53" i="1" s="1"/>
  <c r="CV53" i="1" s="1"/>
  <c r="CW53" i="1" s="1"/>
  <c r="CX53" i="1" s="1"/>
  <c r="CY53" i="1" s="1"/>
  <c r="CZ53" i="1" s="1"/>
  <c r="DA53" i="1" s="1"/>
  <c r="DB53" i="1" s="1"/>
  <c r="DC53" i="1" s="1"/>
  <c r="DD53" i="1" s="1"/>
  <c r="DE53" i="1" s="1"/>
  <c r="DF53" i="1" s="1"/>
  <c r="DG53" i="1" s="1"/>
  <c r="DH53" i="1" s="1"/>
  <c r="DI53" i="1" s="1"/>
  <c r="DJ53" i="1" s="1"/>
  <c r="DK53" i="1" s="1"/>
  <c r="DL53" i="1" s="1"/>
  <c r="DM53" i="1" s="1"/>
  <c r="DN53" i="1" s="1"/>
  <c r="DO53" i="1" s="1"/>
  <c r="DP53" i="1" s="1"/>
  <c r="DQ53" i="1" s="1"/>
  <c r="DR53" i="1" s="1"/>
  <c r="DS53" i="1" s="1"/>
  <c r="DT53"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1492" i="1" l="1"/>
  <c r="AA105" i="1"/>
  <c r="AA666" i="1"/>
  <c r="AA400" i="1"/>
  <c r="AA134" i="1"/>
  <c r="AA669" i="1"/>
  <c r="AA670" i="1" s="1"/>
  <c r="AA403" i="1"/>
  <c r="AA405" i="1" s="1"/>
  <c r="AA642" i="1"/>
  <c r="AA376" i="1"/>
  <c r="AA137" i="1"/>
  <c r="AA138" i="1" s="1"/>
  <c r="AA148" i="1"/>
  <c r="AA110" i="1"/>
  <c r="AA1397" i="1"/>
  <c r="AA2" i="1"/>
  <c r="AA51" i="1"/>
  <c r="AA583" i="1"/>
  <c r="AA317" i="1"/>
  <c r="AA1214" i="1"/>
  <c r="AA1170" i="1"/>
  <c r="AA1192" i="1"/>
  <c r="AA1148" i="1"/>
  <c r="AA1128" i="1"/>
  <c r="AA1108" i="1"/>
  <c r="AA1088" i="1"/>
  <c r="AA1068" i="1"/>
  <c r="AA1048" i="1"/>
  <c r="AA794" i="1"/>
  <c r="AA792" i="1" s="1"/>
  <c r="AA774" i="1"/>
  <c r="AA754" i="1"/>
  <c r="AA738" i="1"/>
  <c r="AA720" i="1"/>
  <c r="AA702" i="1"/>
  <c r="AA581" i="1"/>
  <c r="AA620" i="1"/>
  <c r="AA625" i="1" s="1"/>
  <c r="AA528" i="1"/>
  <c r="AA508" i="1"/>
  <c r="AA506" i="1" s="1"/>
  <c r="AA488" i="1"/>
  <c r="AA454" i="1"/>
  <c r="AA472" i="1"/>
  <c r="AA436" i="1"/>
  <c r="AA315" i="1"/>
  <c r="AA262" i="1"/>
  <c r="AA242" i="1"/>
  <c r="AA222" i="1"/>
  <c r="AA49" i="1"/>
  <c r="AA963" i="1"/>
  <c r="AA1455" i="1"/>
  <c r="G2" i="7"/>
  <c r="AB59" i="6"/>
  <c r="AC1" i="6"/>
  <c r="AB7" i="6"/>
  <c r="AB8" i="6"/>
  <c r="G2" i="5" s="1"/>
  <c r="AA992" i="1"/>
  <c r="AA938" i="1"/>
  <c r="AA1011" i="1"/>
  <c r="AA354" i="1"/>
  <c r="AB8" i="1"/>
  <c r="W76" i="1"/>
  <c r="AA88" i="1" s="1"/>
  <c r="AA92" i="1" s="1"/>
  <c r="W53" i="1"/>
  <c r="W1283" i="1"/>
  <c r="W1281" i="1"/>
  <c r="W1280" i="1"/>
  <c r="W1279" i="1"/>
  <c r="W1278" i="1"/>
  <c r="W1277" i="1"/>
  <c r="W1276" i="1"/>
  <c r="W1275" i="1"/>
  <c r="N1308" i="1"/>
  <c r="N1309" i="1"/>
  <c r="N1310" i="1"/>
  <c r="N1311" i="1"/>
  <c r="N1312" i="1"/>
  <c r="N1313" i="1"/>
  <c r="N1314" i="1"/>
  <c r="N1315" i="1"/>
  <c r="N1307" i="1"/>
  <c r="AA153" i="1" l="1"/>
  <c r="AA404" i="1"/>
  <c r="AA671" i="1"/>
  <c r="AA406" i="1"/>
  <c r="AB669" i="1"/>
  <c r="AB672" i="1" s="1"/>
  <c r="AB666" i="1"/>
  <c r="AB403" i="1"/>
  <c r="AB406" i="1" s="1"/>
  <c r="AB400" i="1"/>
  <c r="AA672" i="1"/>
  <c r="AB642" i="1"/>
  <c r="AB376" i="1"/>
  <c r="AB137" i="1"/>
  <c r="AB134" i="1"/>
  <c r="AB110" i="1"/>
  <c r="AB105" i="1"/>
  <c r="AB148" i="1" s="1"/>
  <c r="AB1397" i="1"/>
  <c r="AB583" i="1"/>
  <c r="AB317" i="1"/>
  <c r="AB51" i="1"/>
  <c r="AB2" i="1"/>
  <c r="AA48" i="1"/>
  <c r="AA46" i="1" s="1"/>
  <c r="AB1214" i="1"/>
  <c r="AA1212" i="1"/>
  <c r="AA1210" i="1" s="1"/>
  <c r="AB1170" i="1"/>
  <c r="AB1192" i="1"/>
  <c r="AB1148" i="1"/>
  <c r="AA1146" i="1"/>
  <c r="AA1190" i="1"/>
  <c r="AA1196" i="1" s="1"/>
  <c r="AA1168" i="1"/>
  <c r="AA1166" i="1" s="1"/>
  <c r="AA1106" i="1"/>
  <c r="AA1104" i="1" s="1"/>
  <c r="AB1128" i="1"/>
  <c r="AB1108" i="1"/>
  <c r="AB1088" i="1"/>
  <c r="AB1068" i="1"/>
  <c r="AB1048" i="1"/>
  <c r="AA1126" i="1"/>
  <c r="AA1124" i="1" s="1"/>
  <c r="AA1046" i="1"/>
  <c r="AA1044" i="1" s="1"/>
  <c r="AA1066" i="1"/>
  <c r="AA1072" i="1" s="1"/>
  <c r="AA1086" i="1"/>
  <c r="AA1084" i="1" s="1"/>
  <c r="AA624" i="1"/>
  <c r="AA580" i="1"/>
  <c r="AA597" i="1" s="1"/>
  <c r="AA752" i="1"/>
  <c r="AA750" i="1" s="1"/>
  <c r="AA772" i="1"/>
  <c r="AA770" i="1" s="1"/>
  <c r="AB794" i="1"/>
  <c r="AB774" i="1"/>
  <c r="AB754" i="1"/>
  <c r="AB738" i="1"/>
  <c r="AB720" i="1"/>
  <c r="AB702" i="1"/>
  <c r="AB581" i="1"/>
  <c r="AB620" i="1"/>
  <c r="AB624" i="1" s="1"/>
  <c r="AA798" i="1"/>
  <c r="AA790" i="1"/>
  <c r="AA314" i="1"/>
  <c r="AA312" i="1" s="1"/>
  <c r="AB528" i="1"/>
  <c r="AB508" i="1"/>
  <c r="AB506" i="1" s="1"/>
  <c r="AB488" i="1"/>
  <c r="AB454" i="1"/>
  <c r="AB472" i="1"/>
  <c r="AB436" i="1"/>
  <c r="AB315" i="1"/>
  <c r="AA486" i="1"/>
  <c r="AA484" i="1" s="1"/>
  <c r="AA512" i="1"/>
  <c r="AA504" i="1"/>
  <c r="AA526" i="1"/>
  <c r="AA524" i="1" s="1"/>
  <c r="AB262" i="1"/>
  <c r="AB242" i="1"/>
  <c r="AB222" i="1"/>
  <c r="AB49" i="1"/>
  <c r="AA240" i="1"/>
  <c r="AA238" i="1" s="1"/>
  <c r="AA260" i="1"/>
  <c r="AA258" i="1" s="1"/>
  <c r="AA1017" i="1"/>
  <c r="AB963" i="1"/>
  <c r="AC8" i="6"/>
  <c r="H2" i="5" s="1"/>
  <c r="H2" i="7"/>
  <c r="AC6" i="6"/>
  <c r="AC7" i="6" s="1"/>
  <c r="AD1" i="6"/>
  <c r="AC59" i="6"/>
  <c r="AA1014" i="1"/>
  <c r="AB992" i="1"/>
  <c r="AB938" i="1"/>
  <c r="AB1011" i="1"/>
  <c r="AB354" i="1"/>
  <c r="AA359" i="1"/>
  <c r="AA358" i="1"/>
  <c r="AC8" i="1"/>
  <c r="AB88" i="1"/>
  <c r="AB92" i="1" s="1"/>
  <c r="W1533" i="1"/>
  <c r="H105" i="1"/>
  <c r="AB153" i="1" l="1"/>
  <c r="AB671" i="1"/>
  <c r="AB404" i="1"/>
  <c r="AB405" i="1"/>
  <c r="AC669" i="1"/>
  <c r="AC670" i="1" s="1"/>
  <c r="AC666" i="1"/>
  <c r="AC400" i="1"/>
  <c r="AC403" i="1"/>
  <c r="AC405" i="1" s="1"/>
  <c r="AB670" i="1"/>
  <c r="AA659" i="1"/>
  <c r="AA657" i="1"/>
  <c r="AA658" i="1"/>
  <c r="AC642" i="1"/>
  <c r="AC376" i="1"/>
  <c r="AA632" i="1"/>
  <c r="AA631" i="1"/>
  <c r="AA630" i="1"/>
  <c r="AC105" i="1"/>
  <c r="AC148" i="1" s="1"/>
  <c r="AC137" i="1"/>
  <c r="AC134" i="1"/>
  <c r="AC110" i="1"/>
  <c r="AC1397" i="1"/>
  <c r="AC2" i="1"/>
  <c r="AA266" i="1"/>
  <c r="AA1218" i="1"/>
  <c r="AB1212" i="1"/>
  <c r="AB1210" i="1" s="1"/>
  <c r="AC1214" i="1"/>
  <c r="AB1146" i="1"/>
  <c r="AB1144" i="1" s="1"/>
  <c r="AA1144" i="1"/>
  <c r="AA1152" i="1"/>
  <c r="AA1092" i="1"/>
  <c r="AA1132" i="1"/>
  <c r="AA1174" i="1"/>
  <c r="AC1170" i="1"/>
  <c r="AC1192" i="1"/>
  <c r="AC1148" i="1"/>
  <c r="AB1168" i="1"/>
  <c r="AB1166" i="1" s="1"/>
  <c r="AB1190" i="1"/>
  <c r="AB1188" i="1" s="1"/>
  <c r="AA1188" i="1"/>
  <c r="AA1052" i="1"/>
  <c r="AB1126" i="1"/>
  <c r="AB1124" i="1" s="1"/>
  <c r="AB1046" i="1"/>
  <c r="AB1044" i="1" s="1"/>
  <c r="AC1128" i="1"/>
  <c r="AC1108" i="1"/>
  <c r="AC1088" i="1"/>
  <c r="AC1068" i="1"/>
  <c r="AC1048" i="1"/>
  <c r="AB1086" i="1"/>
  <c r="AB1084" i="1" s="1"/>
  <c r="AA1112" i="1"/>
  <c r="AB1106" i="1"/>
  <c r="AB1104" i="1" s="1"/>
  <c r="AB1066" i="1"/>
  <c r="AB1064" i="1" s="1"/>
  <c r="AA1064" i="1"/>
  <c r="AB625" i="1"/>
  <c r="AA778" i="1"/>
  <c r="AB752" i="1"/>
  <c r="AB750" i="1" s="1"/>
  <c r="AB772" i="1"/>
  <c r="AB770" i="1" s="1"/>
  <c r="AB792" i="1"/>
  <c r="AB790" i="1" s="1"/>
  <c r="AA758" i="1"/>
  <c r="AB580" i="1"/>
  <c r="AB578" i="1" s="1"/>
  <c r="AA578" i="1"/>
  <c r="AC794" i="1"/>
  <c r="AC774" i="1"/>
  <c r="AC754" i="1"/>
  <c r="AC738" i="1"/>
  <c r="AC720" i="1"/>
  <c r="AC702" i="1"/>
  <c r="AC581" i="1"/>
  <c r="AA331" i="1"/>
  <c r="AA532" i="1"/>
  <c r="AB526" i="1"/>
  <c r="AB524" i="1" s="1"/>
  <c r="AB48" i="1"/>
  <c r="AB46" i="1" s="1"/>
  <c r="AB314" i="1"/>
  <c r="AB312" i="1" s="1"/>
  <c r="AC528" i="1"/>
  <c r="AC508" i="1"/>
  <c r="AC488" i="1"/>
  <c r="AC454" i="1"/>
  <c r="AC472" i="1"/>
  <c r="AC436" i="1"/>
  <c r="AC315" i="1"/>
  <c r="AA492" i="1"/>
  <c r="AB486" i="1"/>
  <c r="AB484" i="1" s="1"/>
  <c r="AB512" i="1"/>
  <c r="AB504" i="1"/>
  <c r="AB240" i="1"/>
  <c r="AB238" i="1" s="1"/>
  <c r="AB260" i="1"/>
  <c r="AB258" i="1" s="1"/>
  <c r="AC262" i="1"/>
  <c r="AC242" i="1"/>
  <c r="AC49" i="1"/>
  <c r="AC222" i="1"/>
  <c r="AA246" i="1"/>
  <c r="W52" i="7"/>
  <c r="M52" i="7"/>
  <c r="CM52" i="7"/>
  <c r="AV52" i="7"/>
  <c r="AT52" i="7"/>
  <c r="H52" i="7"/>
  <c r="BG52" i="7"/>
  <c r="BV52" i="7"/>
  <c r="AC52" i="7"/>
  <c r="AL52" i="7"/>
  <c r="BE52" i="7"/>
  <c r="CK52" i="7"/>
  <c r="BR52" i="7"/>
  <c r="CZ52" i="7"/>
  <c r="BC52" i="7"/>
  <c r="CD52" i="7"/>
  <c r="BT52" i="7"/>
  <c r="BJ52" i="7"/>
  <c r="CS52" i="7"/>
  <c r="BI52" i="7"/>
  <c r="CB52" i="7"/>
  <c r="AA52" i="7"/>
  <c r="AD52" i="7"/>
  <c r="BP52" i="7"/>
  <c r="BH52" i="7"/>
  <c r="AN52" i="7"/>
  <c r="Y52" i="7"/>
  <c r="CW52" i="7"/>
  <c r="AJ52" i="7"/>
  <c r="BB52" i="7"/>
  <c r="BU52" i="7"/>
  <c r="L52" i="7"/>
  <c r="CG52" i="7"/>
  <c r="AX52" i="7"/>
  <c r="CO52" i="7"/>
  <c r="BS52" i="7"/>
  <c r="AW52" i="7"/>
  <c r="V52" i="7"/>
  <c r="K52" i="7"/>
  <c r="N52" i="7"/>
  <c r="BX52" i="7"/>
  <c r="AQ52" i="7"/>
  <c r="AZ52" i="7"/>
  <c r="CI52" i="7"/>
  <c r="AR52" i="7"/>
  <c r="P52" i="7"/>
  <c r="AE52" i="7"/>
  <c r="CV52" i="7"/>
  <c r="AP52" i="7"/>
  <c r="BW52" i="7"/>
  <c r="BQ52" i="7"/>
  <c r="BZ52" i="7"/>
  <c r="BO52" i="7"/>
  <c r="BK52" i="7"/>
  <c r="AH52" i="7"/>
  <c r="CJ52" i="7"/>
  <c r="AM52" i="7"/>
  <c r="CX52" i="7"/>
  <c r="BN52" i="7"/>
  <c r="CH52" i="7"/>
  <c r="CY52" i="7"/>
  <c r="CN52" i="7"/>
  <c r="BD52" i="7"/>
  <c r="CL52" i="7"/>
  <c r="X52" i="7"/>
  <c r="CT52" i="7"/>
  <c r="CP52" i="7"/>
  <c r="Q52" i="7"/>
  <c r="J52" i="7"/>
  <c r="BA52" i="7"/>
  <c r="I52" i="7"/>
  <c r="AS52" i="7"/>
  <c r="AU52" i="7"/>
  <c r="AY52" i="7"/>
  <c r="R52" i="7"/>
  <c r="S52" i="7"/>
  <c r="AB52" i="7"/>
  <c r="O52" i="7"/>
  <c r="AI52" i="7"/>
  <c r="T52" i="7"/>
  <c r="Z52" i="7"/>
  <c r="BM52" i="7"/>
  <c r="AK52" i="7"/>
  <c r="AF52" i="7"/>
  <c r="AO52" i="7"/>
  <c r="CQ52" i="7"/>
  <c r="CR52" i="7"/>
  <c r="CE52" i="7"/>
  <c r="CA52" i="7"/>
  <c r="CU52" i="7"/>
  <c r="CF52" i="7"/>
  <c r="CC52" i="7"/>
  <c r="BF52" i="7"/>
  <c r="U52" i="7"/>
  <c r="AG52" i="7"/>
  <c r="BL52" i="7"/>
  <c r="BY52" i="7"/>
  <c r="AB1017" i="1"/>
  <c r="AC963" i="1"/>
  <c r="AB1374" i="1"/>
  <c r="AD8" i="6"/>
  <c r="I2" i="5" s="1"/>
  <c r="AA1374" i="1"/>
  <c r="G49" i="7"/>
  <c r="G48" i="7"/>
  <c r="G26" i="7"/>
  <c r="I2" i="7"/>
  <c r="AD59" i="6"/>
  <c r="AE1" i="6"/>
  <c r="AD6" i="6"/>
  <c r="AD7" i="6" s="1"/>
  <c r="AB1014" i="1"/>
  <c r="AC938" i="1"/>
  <c r="AB358" i="1"/>
  <c r="AB359" i="1"/>
  <c r="AA170" i="1"/>
  <c r="AB93" i="1"/>
  <c r="AA93" i="1"/>
  <c r="AC153" i="1" l="1"/>
  <c r="AC672" i="1"/>
  <c r="AC406" i="1"/>
  <c r="AC671" i="1"/>
  <c r="AC404" i="1"/>
  <c r="AA391" i="1"/>
  <c r="AA392" i="1"/>
  <c r="AA393" i="1"/>
  <c r="AA655" i="1"/>
  <c r="AA365" i="1"/>
  <c r="AA364" i="1"/>
  <c r="AA366" i="1"/>
  <c r="AA628" i="1"/>
  <c r="AA188" i="1"/>
  <c r="AA206" i="1"/>
  <c r="AB1152" i="1"/>
  <c r="AB1174" i="1"/>
  <c r="AC1212" i="1"/>
  <c r="AC1210" i="1" s="1"/>
  <c r="AB266" i="1"/>
  <c r="AB492" i="1"/>
  <c r="AB1218" i="1"/>
  <c r="AC1146" i="1"/>
  <c r="AC1144" i="1" s="1"/>
  <c r="AC1190" i="1"/>
  <c r="AC1188" i="1" s="1"/>
  <c r="AC1168" i="1"/>
  <c r="AC1166" i="1" s="1"/>
  <c r="AB1196" i="1"/>
  <c r="AC1126" i="1"/>
  <c r="AC1124" i="1" s="1"/>
  <c r="AB1092" i="1"/>
  <c r="AB1072" i="1"/>
  <c r="AC1046" i="1"/>
  <c r="AC1066" i="1"/>
  <c r="AC1064" i="1" s="1"/>
  <c r="AB1052" i="1"/>
  <c r="AB1132" i="1"/>
  <c r="AC1086" i="1"/>
  <c r="AC1084" i="1" s="1"/>
  <c r="AB331" i="1"/>
  <c r="AB1112" i="1"/>
  <c r="AC1106" i="1"/>
  <c r="AC1104" i="1" s="1"/>
  <c r="AB798" i="1"/>
  <c r="AC752" i="1"/>
  <c r="AC750" i="1" s="1"/>
  <c r="AC772" i="1"/>
  <c r="AC770" i="1" s="1"/>
  <c r="AB597" i="1"/>
  <c r="AC792" i="1"/>
  <c r="AC790" i="1" s="1"/>
  <c r="AB532" i="1"/>
  <c r="AB778" i="1"/>
  <c r="AC580" i="1"/>
  <c r="AC578" i="1" s="1"/>
  <c r="AB758" i="1"/>
  <c r="AA690" i="1"/>
  <c r="AC506" i="1"/>
  <c r="AC504" i="1" s="1"/>
  <c r="AC314" i="1"/>
  <c r="AC312" i="1" s="1"/>
  <c r="AC526" i="1"/>
  <c r="AC524" i="1" s="1"/>
  <c r="AC240" i="1"/>
  <c r="AC246" i="1" s="1"/>
  <c r="AC486" i="1"/>
  <c r="AC484" i="1" s="1"/>
  <c r="AC260" i="1"/>
  <c r="AB246" i="1"/>
  <c r="AC48" i="1"/>
  <c r="AC46" i="1" s="1"/>
  <c r="AE6" i="6"/>
  <c r="AE7" i="6" s="1"/>
  <c r="G24" i="7"/>
  <c r="H26" i="7"/>
  <c r="H24" i="7"/>
  <c r="AF1" i="6"/>
  <c r="AE8" i="6"/>
  <c r="J2" i="5" s="1"/>
  <c r="AE59" i="6"/>
  <c r="AA1271" i="1"/>
  <c r="AA362" i="1" l="1"/>
  <c r="AB659" i="1"/>
  <c r="AB657" i="1"/>
  <c r="AB658" i="1"/>
  <c r="AB391" i="1"/>
  <c r="AB392" i="1"/>
  <c r="AB393" i="1"/>
  <c r="AA389" i="1"/>
  <c r="AB365" i="1"/>
  <c r="AB366" i="1"/>
  <c r="AB364" i="1"/>
  <c r="AB631" i="1"/>
  <c r="AB632" i="1"/>
  <c r="AB630" i="1"/>
  <c r="AB206" i="1"/>
  <c r="AB188" i="1"/>
  <c r="AC1196" i="1"/>
  <c r="AC1174" i="1"/>
  <c r="AC1132" i="1"/>
  <c r="AC1112" i="1"/>
  <c r="AC1152" i="1"/>
  <c r="AC1218" i="1"/>
  <c r="AC1072" i="1"/>
  <c r="AC1044" i="1"/>
  <c r="AC1092" i="1"/>
  <c r="AC1052" i="1"/>
  <c r="AC778" i="1"/>
  <c r="AC512" i="1"/>
  <c r="AC758" i="1"/>
  <c r="AC238" i="1"/>
  <c r="AC798" i="1"/>
  <c r="AB690" i="1"/>
  <c r="AA815" i="1"/>
  <c r="AA662" i="1"/>
  <c r="AA814" i="1" s="1"/>
  <c r="AA663" i="1"/>
  <c r="AC492" i="1"/>
  <c r="AC532" i="1"/>
  <c r="AC266" i="1"/>
  <c r="AC258" i="1"/>
  <c r="AF59" i="6"/>
  <c r="I26" i="7"/>
  <c r="G6" i="7"/>
  <c r="G7" i="7"/>
  <c r="AG1" i="6"/>
  <c r="AF8" i="6"/>
  <c r="K2" i="5" s="1"/>
  <c r="AF6" i="6"/>
  <c r="AF7" i="6" s="1"/>
  <c r="AB1271" i="1"/>
  <c r="AB389" i="1" l="1"/>
  <c r="AB362" i="1"/>
  <c r="AB655" i="1"/>
  <c r="AB628" i="1"/>
  <c r="AA396" i="1"/>
  <c r="AC206" i="1"/>
  <c r="AC188" i="1"/>
  <c r="AC690" i="1"/>
  <c r="AA819" i="1"/>
  <c r="AA675" i="1"/>
  <c r="AA674" i="1"/>
  <c r="AG6" i="6"/>
  <c r="AG7" i="6" s="1"/>
  <c r="H6" i="7"/>
  <c r="AH1" i="6"/>
  <c r="AG8" i="6"/>
  <c r="L2" i="5" s="1"/>
  <c r="AG59" i="6"/>
  <c r="AA397" i="1"/>
  <c r="AA408" i="1"/>
  <c r="AB408" i="1" l="1"/>
  <c r="AB396" i="1"/>
  <c r="AB397" i="1" s="1"/>
  <c r="AB662" i="1"/>
  <c r="AB814" i="1" s="1"/>
  <c r="AB663" i="1"/>
  <c r="AB815" i="1"/>
  <c r="AH59" i="6"/>
  <c r="AI1" i="6"/>
  <c r="AI98" i="6" s="1"/>
  <c r="AH8" i="6"/>
  <c r="M2" i="5" s="1"/>
  <c r="AH6" i="6"/>
  <c r="AH7" i="6" s="1"/>
  <c r="AB409" i="1"/>
  <c r="AA409" i="1"/>
  <c r="AB170" i="1"/>
  <c r="AB675" i="1" l="1"/>
  <c r="AB674" i="1"/>
  <c r="AB819" i="1"/>
  <c r="H7" i="7"/>
  <c r="AI86" i="6"/>
  <c r="AI84" i="6"/>
  <c r="AI82" i="6"/>
  <c r="AI88" i="6"/>
  <c r="AI63" i="6"/>
  <c r="AI78" i="6"/>
  <c r="AI72" i="6"/>
  <c r="AI41" i="6"/>
  <c r="AI39" i="6"/>
  <c r="AI32" i="6"/>
  <c r="AI30" i="6"/>
  <c r="AI28" i="6"/>
  <c r="AI26" i="6"/>
  <c r="AI6" i="6"/>
  <c r="AI7" i="6" s="1"/>
  <c r="AI59" i="6"/>
  <c r="AI8" i="6"/>
  <c r="N2" i="5" s="1"/>
  <c r="AI94" i="6" l="1"/>
  <c r="N53" i="5"/>
  <c r="N72" i="5"/>
  <c r="N51" i="5"/>
  <c r="N54" i="5"/>
  <c r="AC1" i="1" l="1"/>
  <c r="AC620" i="1" l="1"/>
  <c r="AC1374" i="1"/>
  <c r="I24" i="7" s="1"/>
  <c r="AC992" i="1"/>
  <c r="AC1011" i="1"/>
  <c r="AC354" i="1"/>
  <c r="AC88" i="1"/>
  <c r="AD1" i="1"/>
  <c r="AD8" i="1"/>
  <c r="AC1271" i="1"/>
  <c r="AD669" i="1" l="1"/>
  <c r="AD671" i="1" s="1"/>
  <c r="AD666" i="1"/>
  <c r="AD400" i="1"/>
  <c r="AD403" i="1"/>
  <c r="AD406" i="1" s="1"/>
  <c r="AD642" i="1"/>
  <c r="AD376" i="1"/>
  <c r="AD105" i="1"/>
  <c r="AD148" i="1" s="1"/>
  <c r="AD137" i="1"/>
  <c r="AD134" i="1"/>
  <c r="AD110" i="1"/>
  <c r="AD1397" i="1"/>
  <c r="AD2" i="1"/>
  <c r="AE1" i="1"/>
  <c r="AC625" i="1"/>
  <c r="AC624" i="1"/>
  <c r="AB1446" i="1"/>
  <c r="H44" i="7" s="1"/>
  <c r="AD1214" i="1"/>
  <c r="AD1170" i="1"/>
  <c r="AD1192" i="1"/>
  <c r="AD1148" i="1"/>
  <c r="AD1128" i="1"/>
  <c r="AD1108" i="1"/>
  <c r="AD1088" i="1"/>
  <c r="AD1086" i="1" s="1"/>
  <c r="AD1068" i="1"/>
  <c r="AD1048" i="1"/>
  <c r="AD1046" i="1" s="1"/>
  <c r="AD794" i="1"/>
  <c r="AD774" i="1"/>
  <c r="AD754" i="1"/>
  <c r="AD738" i="1"/>
  <c r="AD720" i="1"/>
  <c r="AD702" i="1"/>
  <c r="AD581" i="1"/>
  <c r="AD620" i="1"/>
  <c r="AD624" i="1" s="1"/>
  <c r="AD528" i="1"/>
  <c r="AD508" i="1"/>
  <c r="AD488" i="1"/>
  <c r="AD472" i="1"/>
  <c r="AD454" i="1"/>
  <c r="AD436" i="1"/>
  <c r="AD315" i="1"/>
  <c r="AD314" i="1" s="1"/>
  <c r="AD242" i="1"/>
  <c r="AD240" i="1" s="1"/>
  <c r="AD262" i="1"/>
  <c r="AD222" i="1"/>
  <c r="AD49" i="1"/>
  <c r="AD963" i="1"/>
  <c r="AC1017" i="1"/>
  <c r="J2" i="7"/>
  <c r="AD1271" i="1"/>
  <c r="AC1014" i="1"/>
  <c r="AD992" i="1"/>
  <c r="AD938" i="1"/>
  <c r="AD1011" i="1"/>
  <c r="AC358" i="1"/>
  <c r="AC359" i="1"/>
  <c r="AD354" i="1"/>
  <c r="AC92" i="1"/>
  <c r="AC93" i="1"/>
  <c r="AD88" i="1"/>
  <c r="AD93" i="1" s="1"/>
  <c r="AE8" i="1"/>
  <c r="AD153" i="1" l="1"/>
  <c r="AD405" i="1"/>
  <c r="AD672" i="1"/>
  <c r="AE666" i="1"/>
  <c r="AE669" i="1"/>
  <c r="AE671" i="1" s="1"/>
  <c r="AE400" i="1"/>
  <c r="AE403" i="1"/>
  <c r="AE405" i="1" s="1"/>
  <c r="AD404" i="1"/>
  <c r="AD670" i="1"/>
  <c r="AE642" i="1"/>
  <c r="AE376" i="1"/>
  <c r="AE105" i="1"/>
  <c r="AE148" i="1" s="1"/>
  <c r="AE137" i="1"/>
  <c r="AE134" i="1"/>
  <c r="AE110" i="1"/>
  <c r="AE1397" i="1"/>
  <c r="AE2" i="1"/>
  <c r="AF1" i="1"/>
  <c r="AA1446" i="1"/>
  <c r="AE1214" i="1"/>
  <c r="AD1212" i="1"/>
  <c r="AD1210" i="1" s="1"/>
  <c r="AE1170" i="1"/>
  <c r="AE1192" i="1"/>
  <c r="AE1148" i="1"/>
  <c r="AD1146" i="1"/>
  <c r="AD1144" i="1" s="1"/>
  <c r="AD1190" i="1"/>
  <c r="AD1188" i="1" s="1"/>
  <c r="AD1168" i="1"/>
  <c r="AD1166" i="1" s="1"/>
  <c r="AE1128" i="1"/>
  <c r="AE1108" i="1"/>
  <c r="AE1088" i="1"/>
  <c r="AE1068" i="1"/>
  <c r="AE1048" i="1"/>
  <c r="AD1066" i="1"/>
  <c r="AD1064" i="1" s="1"/>
  <c r="AD1092" i="1"/>
  <c r="AD1084" i="1"/>
  <c r="AD1106" i="1"/>
  <c r="AD1104" i="1" s="1"/>
  <c r="AD1126" i="1"/>
  <c r="AD1124" i="1" s="1"/>
  <c r="AD1052" i="1"/>
  <c r="AD1044" i="1"/>
  <c r="AD625" i="1"/>
  <c r="AE794" i="1"/>
  <c r="AE774" i="1"/>
  <c r="AE754" i="1"/>
  <c r="AE738" i="1"/>
  <c r="AE702" i="1"/>
  <c r="AE720" i="1"/>
  <c r="AE581" i="1"/>
  <c r="AE620" i="1"/>
  <c r="AE625" i="1" s="1"/>
  <c r="AD752" i="1"/>
  <c r="AD750" i="1" s="1"/>
  <c r="AD772" i="1"/>
  <c r="AD770" i="1" s="1"/>
  <c r="AD792" i="1"/>
  <c r="AD790" i="1" s="1"/>
  <c r="AD580" i="1"/>
  <c r="AD578" i="1" s="1"/>
  <c r="AE528" i="1"/>
  <c r="AE488" i="1"/>
  <c r="AE508" i="1"/>
  <c r="AE472" i="1"/>
  <c r="AE454" i="1"/>
  <c r="AE436" i="1"/>
  <c r="AE315" i="1"/>
  <c r="AE314" i="1" s="1"/>
  <c r="AD486" i="1"/>
  <c r="AD484" i="1" s="1"/>
  <c r="AD506" i="1"/>
  <c r="AD504" i="1" s="1"/>
  <c r="AD526" i="1"/>
  <c r="AD524" i="1" s="1"/>
  <c r="AD312" i="1"/>
  <c r="AD48" i="1"/>
  <c r="AD46" i="1" s="1"/>
  <c r="AD260" i="1"/>
  <c r="AD258" i="1" s="1"/>
  <c r="AD246" i="1"/>
  <c r="AD238" i="1"/>
  <c r="AE262" i="1"/>
  <c r="AE222" i="1"/>
  <c r="AE242" i="1"/>
  <c r="AE49" i="1"/>
  <c r="AD1017" i="1"/>
  <c r="AE963" i="1"/>
  <c r="AF8" i="1"/>
  <c r="K2" i="7"/>
  <c r="AE1271" i="1"/>
  <c r="AD1014" i="1"/>
  <c r="AE992" i="1"/>
  <c r="AE938" i="1"/>
  <c r="AE1011" i="1"/>
  <c r="AD358" i="1"/>
  <c r="AE354" i="1"/>
  <c r="AE359" i="1" s="1"/>
  <c r="AD359" i="1"/>
  <c r="AE88" i="1"/>
  <c r="AE93" i="1" s="1"/>
  <c r="AD92" i="1"/>
  <c r="AE153" i="1" l="1"/>
  <c r="AE404" i="1"/>
  <c r="AE406" i="1"/>
  <c r="AF666" i="1"/>
  <c r="AF669" i="1"/>
  <c r="AF671" i="1" s="1"/>
  <c r="AF400" i="1"/>
  <c r="AF403" i="1"/>
  <c r="AF406" i="1" s="1"/>
  <c r="AE672" i="1"/>
  <c r="AE670" i="1"/>
  <c r="AF642" i="1"/>
  <c r="AF376" i="1"/>
  <c r="AF110" i="1"/>
  <c r="AF105" i="1"/>
  <c r="AF148" i="1" s="1"/>
  <c r="AF137" i="1"/>
  <c r="AF134" i="1"/>
  <c r="AF1397" i="1"/>
  <c r="AF2" i="1"/>
  <c r="AG1" i="1"/>
  <c r="AD1152" i="1"/>
  <c r="G44" i="7"/>
  <c r="AB1448" i="1"/>
  <c r="H79" i="7" s="1"/>
  <c r="AA1448" i="1"/>
  <c r="G79" i="7" s="1"/>
  <c r="AD1218" i="1"/>
  <c r="AE1212" i="1"/>
  <c r="AE1210" i="1" s="1"/>
  <c r="AF1214" i="1"/>
  <c r="AE1146" i="1"/>
  <c r="AE1144" i="1" s="1"/>
  <c r="AF1170" i="1"/>
  <c r="AF1192" i="1"/>
  <c r="AF1148" i="1"/>
  <c r="AD1112" i="1"/>
  <c r="AD1174" i="1"/>
  <c r="AE1190" i="1"/>
  <c r="AE1188" i="1" s="1"/>
  <c r="AD1072" i="1"/>
  <c r="AD1196" i="1"/>
  <c r="AE1168" i="1"/>
  <c r="AE1166" i="1" s="1"/>
  <c r="AE1066" i="1"/>
  <c r="AE1064" i="1" s="1"/>
  <c r="AE1086" i="1"/>
  <c r="AE1084" i="1" s="1"/>
  <c r="AE1106" i="1"/>
  <c r="AE1104" i="1" s="1"/>
  <c r="AD1132" i="1"/>
  <c r="AE1126" i="1"/>
  <c r="AE1124" i="1" s="1"/>
  <c r="AF1128" i="1"/>
  <c r="AF1108" i="1"/>
  <c r="AF1088" i="1"/>
  <c r="AF1068" i="1"/>
  <c r="AF1048" i="1"/>
  <c r="AE1046" i="1"/>
  <c r="AE1044" i="1" s="1"/>
  <c r="AE624" i="1"/>
  <c r="AD492" i="1"/>
  <c r="AD798" i="1"/>
  <c r="AD758" i="1"/>
  <c r="AD778" i="1"/>
  <c r="AE580" i="1"/>
  <c r="AE578" i="1" s="1"/>
  <c r="AF794" i="1"/>
  <c r="AF774" i="1"/>
  <c r="AF738" i="1"/>
  <c r="AF754" i="1"/>
  <c r="AF720" i="1"/>
  <c r="AF702" i="1"/>
  <c r="AF581" i="1"/>
  <c r="AF620" i="1"/>
  <c r="AF624" i="1" s="1"/>
  <c r="AE752" i="1"/>
  <c r="AE750" i="1" s="1"/>
  <c r="AE772" i="1"/>
  <c r="AE770" i="1" s="1"/>
  <c r="AD532" i="1"/>
  <c r="AE792" i="1"/>
  <c r="AE790" i="1" s="1"/>
  <c r="AF528" i="1"/>
  <c r="AF508" i="1"/>
  <c r="AF488" i="1"/>
  <c r="AF472" i="1"/>
  <c r="AF454" i="1"/>
  <c r="AF436" i="1"/>
  <c r="AF315" i="1"/>
  <c r="AF314" i="1" s="1"/>
  <c r="AE312" i="1"/>
  <c r="AD266" i="1"/>
  <c r="AE506" i="1"/>
  <c r="AE504" i="1" s="1"/>
  <c r="AD512" i="1"/>
  <c r="AE486" i="1"/>
  <c r="AE484" i="1" s="1"/>
  <c r="AE526" i="1"/>
  <c r="AE260" i="1"/>
  <c r="AE258" i="1" s="1"/>
  <c r="AF262" i="1"/>
  <c r="AF242" i="1"/>
  <c r="AF222" i="1"/>
  <c r="AF49" i="1"/>
  <c r="AE48" i="1"/>
  <c r="AE46" i="1" s="1"/>
  <c r="AE240" i="1"/>
  <c r="AE238" i="1" s="1"/>
  <c r="AE1017" i="1"/>
  <c r="AF963" i="1"/>
  <c r="AE1374" i="1"/>
  <c r="AE1446" i="1" s="1"/>
  <c r="K44" i="7" s="1"/>
  <c r="AD1374" i="1"/>
  <c r="AF88" i="1"/>
  <c r="AF93" i="1" s="1"/>
  <c r="AF354" i="1"/>
  <c r="AF358" i="1" s="1"/>
  <c r="AG8" i="1"/>
  <c r="AF1011" i="1"/>
  <c r="AF1271" i="1"/>
  <c r="AF992" i="1"/>
  <c r="AF938" i="1"/>
  <c r="L2" i="7"/>
  <c r="J26" i="7"/>
  <c r="AE1014" i="1"/>
  <c r="AE358" i="1"/>
  <c r="AE92" i="1"/>
  <c r="AF153" i="1" l="1"/>
  <c r="AF670" i="1"/>
  <c r="AF405" i="1"/>
  <c r="AG666" i="1"/>
  <c r="AG669" i="1"/>
  <c r="AG671" i="1" s="1"/>
  <c r="AG403" i="1"/>
  <c r="AG405" i="1" s="1"/>
  <c r="AG400" i="1"/>
  <c r="AF404" i="1"/>
  <c r="AF672" i="1"/>
  <c r="AG642" i="1"/>
  <c r="AG376" i="1"/>
  <c r="AG134" i="1"/>
  <c r="AG110" i="1"/>
  <c r="AG105" i="1"/>
  <c r="AG148" i="1" s="1"/>
  <c r="AG137" i="1"/>
  <c r="AG1397" i="1"/>
  <c r="AG2" i="1"/>
  <c r="AH1" i="1"/>
  <c r="AD188" i="1"/>
  <c r="AD206" i="1"/>
  <c r="AE1112" i="1"/>
  <c r="AE1196" i="1"/>
  <c r="AF1212" i="1"/>
  <c r="AF1210" i="1" s="1"/>
  <c r="AG1214" i="1"/>
  <c r="AE1218" i="1"/>
  <c r="AF1168" i="1"/>
  <c r="AF1166" i="1" s="1"/>
  <c r="AE1092" i="1"/>
  <c r="AE1152" i="1"/>
  <c r="AG1170" i="1"/>
  <c r="AG1192" i="1"/>
  <c r="AG1148" i="1"/>
  <c r="AF1146" i="1"/>
  <c r="AF1144" i="1" s="1"/>
  <c r="AE1174" i="1"/>
  <c r="AF1190" i="1"/>
  <c r="AF1188" i="1" s="1"/>
  <c r="AE1052" i="1"/>
  <c r="AF1126" i="1"/>
  <c r="AF1124" i="1" s="1"/>
  <c r="AE1072" i="1"/>
  <c r="AF1046" i="1"/>
  <c r="AG1128" i="1"/>
  <c r="AG1108" i="1"/>
  <c r="AG1088" i="1"/>
  <c r="AG1068" i="1"/>
  <c r="AG1048" i="1"/>
  <c r="AF1066" i="1"/>
  <c r="AF1064" i="1" s="1"/>
  <c r="AF1086" i="1"/>
  <c r="AF1084" i="1" s="1"/>
  <c r="AE1132" i="1"/>
  <c r="AF1106" i="1"/>
  <c r="AF1104" i="1" s="1"/>
  <c r="AE798" i="1"/>
  <c r="AE492" i="1"/>
  <c r="AF625" i="1"/>
  <c r="AD690" i="1"/>
  <c r="AE758" i="1"/>
  <c r="AE778" i="1"/>
  <c r="AF772" i="1"/>
  <c r="AF770" i="1" s="1"/>
  <c r="AF792" i="1"/>
  <c r="AF790" i="1" s="1"/>
  <c r="AF580" i="1"/>
  <c r="AF578" i="1" s="1"/>
  <c r="AG794" i="1"/>
  <c r="AG774" i="1"/>
  <c r="AG754" i="1"/>
  <c r="AG738" i="1"/>
  <c r="AG720" i="1"/>
  <c r="AG702" i="1"/>
  <c r="AG581" i="1"/>
  <c r="AG620" i="1"/>
  <c r="AG624" i="1" s="1"/>
  <c r="AE246" i="1"/>
  <c r="AF752" i="1"/>
  <c r="AF750" i="1" s="1"/>
  <c r="AF312" i="1"/>
  <c r="AF506" i="1"/>
  <c r="AF504" i="1" s="1"/>
  <c r="AE512" i="1"/>
  <c r="AF526" i="1"/>
  <c r="AF524" i="1" s="1"/>
  <c r="AE532" i="1"/>
  <c r="AE524" i="1"/>
  <c r="AG528" i="1"/>
  <c r="AG508" i="1"/>
  <c r="AG488" i="1"/>
  <c r="AG472" i="1"/>
  <c r="AG436" i="1"/>
  <c r="AG454" i="1"/>
  <c r="AG315" i="1"/>
  <c r="AG314" i="1" s="1"/>
  <c r="AF486" i="1"/>
  <c r="AF484" i="1" s="1"/>
  <c r="AF240" i="1"/>
  <c r="AF238" i="1" s="1"/>
  <c r="AF260" i="1"/>
  <c r="AF258" i="1" s="1"/>
  <c r="AG262" i="1"/>
  <c r="AG242" i="1"/>
  <c r="AG222" i="1"/>
  <c r="AG49" i="1"/>
  <c r="AE266" i="1"/>
  <c r="AF48" i="1"/>
  <c r="AF46" i="1" s="1"/>
  <c r="AF359" i="1"/>
  <c r="AF1017" i="1"/>
  <c r="AG963" i="1"/>
  <c r="AF92" i="1"/>
  <c r="AG88" i="1"/>
  <c r="AG92" i="1" s="1"/>
  <c r="AG992" i="1"/>
  <c r="AG354" i="1"/>
  <c r="AG938" i="1"/>
  <c r="AG1271" i="1"/>
  <c r="AH8" i="1"/>
  <c r="AG1011" i="1"/>
  <c r="J24" i="7"/>
  <c r="AD1446" i="1"/>
  <c r="AF1014" i="1"/>
  <c r="K24" i="7"/>
  <c r="M2" i="7"/>
  <c r="K26" i="7"/>
  <c r="AG153" i="1" l="1"/>
  <c r="AG670" i="1"/>
  <c r="AG404" i="1"/>
  <c r="AH666" i="1"/>
  <c r="AH669" i="1"/>
  <c r="AH672" i="1" s="1"/>
  <c r="AH403" i="1"/>
  <c r="AH406" i="1" s="1"/>
  <c r="AH400" i="1"/>
  <c r="AG672" i="1"/>
  <c r="AG406" i="1"/>
  <c r="AH642" i="1"/>
  <c r="AH376" i="1"/>
  <c r="AH134" i="1"/>
  <c r="AH110" i="1"/>
  <c r="AH105" i="1"/>
  <c r="AH148" i="1" s="1"/>
  <c r="AH137" i="1"/>
  <c r="AH1397" i="1"/>
  <c r="AH2" i="1"/>
  <c r="AI1" i="1"/>
  <c r="AE188" i="1"/>
  <c r="AE206" i="1"/>
  <c r="AF1072" i="1"/>
  <c r="AH1214" i="1"/>
  <c r="AG1212" i="1"/>
  <c r="AG1210" i="1" s="1"/>
  <c r="AF1218" i="1"/>
  <c r="AF1152" i="1"/>
  <c r="AG1146" i="1"/>
  <c r="AG1144" i="1" s="1"/>
  <c r="AH1170" i="1"/>
  <c r="AH1192" i="1"/>
  <c r="AH1148" i="1"/>
  <c r="AG1190" i="1"/>
  <c r="AG1188" i="1" s="1"/>
  <c r="AG1168" i="1"/>
  <c r="AG1166" i="1" s="1"/>
  <c r="AF1196" i="1"/>
  <c r="AF1174" i="1"/>
  <c r="AF1112" i="1"/>
  <c r="AF1092" i="1"/>
  <c r="AG1126" i="1"/>
  <c r="AG1124" i="1" s="1"/>
  <c r="AF1132" i="1"/>
  <c r="AG1046" i="1"/>
  <c r="AG1044" i="1" s="1"/>
  <c r="AH1128" i="1"/>
  <c r="AH1108" i="1"/>
  <c r="AH1088" i="1"/>
  <c r="AH1068" i="1"/>
  <c r="AH1048" i="1"/>
  <c r="AG1066" i="1"/>
  <c r="AG1064" i="1" s="1"/>
  <c r="AF1052" i="1"/>
  <c r="AF1044" i="1"/>
  <c r="AG1086" i="1"/>
  <c r="AG1084" i="1" s="1"/>
  <c r="AG1106" i="1"/>
  <c r="AG1104" i="1" s="1"/>
  <c r="AF798" i="1"/>
  <c r="AF758" i="1"/>
  <c r="AG772" i="1"/>
  <c r="AG770" i="1" s="1"/>
  <c r="AF778" i="1"/>
  <c r="AH794" i="1"/>
  <c r="AH774" i="1"/>
  <c r="AH754" i="1"/>
  <c r="AH738" i="1"/>
  <c r="AH720" i="1"/>
  <c r="AH702" i="1"/>
  <c r="AH581" i="1"/>
  <c r="AH620" i="1"/>
  <c r="AH625" i="1" s="1"/>
  <c r="AG580" i="1"/>
  <c r="AG578" i="1" s="1"/>
  <c r="AG792" i="1"/>
  <c r="AG790" i="1" s="1"/>
  <c r="AF492" i="1"/>
  <c r="AG625" i="1"/>
  <c r="AE690" i="1"/>
  <c r="AG752" i="1"/>
  <c r="AG750" i="1" s="1"/>
  <c r="AF246" i="1"/>
  <c r="AG486" i="1"/>
  <c r="AG484" i="1" s="1"/>
  <c r="AH528" i="1"/>
  <c r="AH508" i="1"/>
  <c r="AH488" i="1"/>
  <c r="AH472" i="1"/>
  <c r="AH454" i="1"/>
  <c r="AH436" i="1"/>
  <c r="AH315" i="1"/>
  <c r="AH314" i="1" s="1"/>
  <c r="AG506" i="1"/>
  <c r="AG504" i="1" s="1"/>
  <c r="AG526" i="1"/>
  <c r="AG524" i="1" s="1"/>
  <c r="AF512" i="1"/>
  <c r="AG312" i="1"/>
  <c r="AF532" i="1"/>
  <c r="AF266" i="1"/>
  <c r="AH1271" i="1"/>
  <c r="AG48" i="1"/>
  <c r="AG46" i="1" s="1"/>
  <c r="AH262" i="1"/>
  <c r="AH242" i="1"/>
  <c r="AH222" i="1"/>
  <c r="AH49" i="1"/>
  <c r="AG240" i="1"/>
  <c r="AG238" i="1" s="1"/>
  <c r="AH992" i="1"/>
  <c r="AG260" i="1"/>
  <c r="AG258" i="1" s="1"/>
  <c r="AH1011" i="1"/>
  <c r="AG93" i="1"/>
  <c r="AG1017" i="1"/>
  <c r="AH963" i="1"/>
  <c r="AH88" i="1"/>
  <c r="AH92" i="1" s="1"/>
  <c r="AH354" i="1"/>
  <c r="AH358" i="1" s="1"/>
  <c r="AH938" i="1"/>
  <c r="AI8" i="1"/>
  <c r="AG358" i="1"/>
  <c r="AG359" i="1"/>
  <c r="J44" i="7"/>
  <c r="AG1014" i="1"/>
  <c r="AF1374" i="1"/>
  <c r="L24" i="7" s="1"/>
  <c r="N2" i="7"/>
  <c r="L26" i="7"/>
  <c r="AH153" i="1" l="1"/>
  <c r="AI669" i="1"/>
  <c r="AI672" i="1" s="1"/>
  <c r="AI403" i="1"/>
  <c r="AI406" i="1" s="1"/>
  <c r="AI400" i="1"/>
  <c r="AI666" i="1"/>
  <c r="AH671" i="1"/>
  <c r="AH670" i="1"/>
  <c r="AH404" i="1"/>
  <c r="AH405" i="1"/>
  <c r="AI642" i="1"/>
  <c r="AI376" i="1"/>
  <c r="AI134" i="1"/>
  <c r="AI110" i="1"/>
  <c r="AI137" i="1"/>
  <c r="AI105" i="1"/>
  <c r="AI148" i="1" s="1"/>
  <c r="AI1397" i="1"/>
  <c r="AI2" i="1"/>
  <c r="AH93" i="1"/>
  <c r="AH359" i="1"/>
  <c r="AJ1" i="1"/>
  <c r="AG1052" i="1"/>
  <c r="AF170" i="1"/>
  <c r="AF188" i="1"/>
  <c r="AF206" i="1"/>
  <c r="AH1014" i="1"/>
  <c r="AH1017" i="1"/>
  <c r="AI1271" i="1"/>
  <c r="AI88" i="1"/>
  <c r="AI992" i="1"/>
  <c r="AJ8" i="1"/>
  <c r="AI354" i="1"/>
  <c r="AI359" i="1" s="1"/>
  <c r="AI1011" i="1"/>
  <c r="AI938" i="1"/>
  <c r="AG1152" i="1"/>
  <c r="AG1218" i="1"/>
  <c r="AH1212" i="1"/>
  <c r="AH1210" i="1" s="1"/>
  <c r="AI1214" i="1"/>
  <c r="AG1196" i="1"/>
  <c r="AH1146" i="1"/>
  <c r="AH1144" i="1" s="1"/>
  <c r="AG512" i="1"/>
  <c r="AH1190" i="1"/>
  <c r="AH1188" i="1" s="1"/>
  <c r="AI1170" i="1"/>
  <c r="AI1192" i="1"/>
  <c r="AI1148" i="1"/>
  <c r="AH1168" i="1"/>
  <c r="AH1166" i="1" s="1"/>
  <c r="AG1072" i="1"/>
  <c r="AG1174" i="1"/>
  <c r="AG246" i="1"/>
  <c r="AG1092" i="1"/>
  <c r="AH1126" i="1"/>
  <c r="AH1124" i="1" s="1"/>
  <c r="AH1046" i="1"/>
  <c r="AH1044" i="1" s="1"/>
  <c r="AH1066" i="1"/>
  <c r="AH1064" i="1" s="1"/>
  <c r="AI1128" i="1"/>
  <c r="AI1108" i="1"/>
  <c r="AI1088" i="1"/>
  <c r="AI1068" i="1"/>
  <c r="AI1048" i="1"/>
  <c r="AH1086" i="1"/>
  <c r="AH1084" i="1" s="1"/>
  <c r="AG1132" i="1"/>
  <c r="AG1112" i="1"/>
  <c r="AH1106" i="1"/>
  <c r="AH1104" i="1" s="1"/>
  <c r="AH624" i="1"/>
  <c r="AG778" i="1"/>
  <c r="AG798" i="1"/>
  <c r="AH580" i="1"/>
  <c r="AH578" i="1" s="1"/>
  <c r="AH792" i="1"/>
  <c r="AH790" i="1" s="1"/>
  <c r="AG492" i="1"/>
  <c r="AG758" i="1"/>
  <c r="AF690" i="1"/>
  <c r="AI794" i="1"/>
  <c r="AI774" i="1"/>
  <c r="AI754" i="1"/>
  <c r="AI738" i="1"/>
  <c r="AI720" i="1"/>
  <c r="AI702" i="1"/>
  <c r="AI581" i="1"/>
  <c r="AI620" i="1"/>
  <c r="AI624" i="1" s="1"/>
  <c r="AG532" i="1"/>
  <c r="AH752" i="1"/>
  <c r="AH750" i="1" s="1"/>
  <c r="AH772" i="1"/>
  <c r="AH770" i="1" s="1"/>
  <c r="AH486" i="1"/>
  <c r="AH484" i="1" s="1"/>
  <c r="AI528" i="1"/>
  <c r="AI508" i="1"/>
  <c r="AI488" i="1"/>
  <c r="AI454" i="1"/>
  <c r="AI436" i="1"/>
  <c r="AI472" i="1"/>
  <c r="AI315" i="1"/>
  <c r="AI314" i="1" s="1"/>
  <c r="AH506" i="1"/>
  <c r="AH504" i="1" s="1"/>
  <c r="AH312" i="1"/>
  <c r="AH526" i="1"/>
  <c r="AH524" i="1" s="1"/>
  <c r="AI262" i="1"/>
  <c r="AI242" i="1"/>
  <c r="AI222" i="1"/>
  <c r="AI49" i="1"/>
  <c r="AH48" i="1"/>
  <c r="AH46" i="1" s="1"/>
  <c r="AG266" i="1"/>
  <c r="AH240" i="1"/>
  <c r="AH238" i="1" s="1"/>
  <c r="AH260" i="1"/>
  <c r="AH258" i="1" s="1"/>
  <c r="AI963" i="1"/>
  <c r="AG1374" i="1"/>
  <c r="AG1446" i="1" s="1"/>
  <c r="O2" i="7"/>
  <c r="M26" i="7"/>
  <c r="AC170" i="1"/>
  <c r="AD170" i="1"/>
  <c r="AI153" i="1" l="1"/>
  <c r="AI404" i="1"/>
  <c r="AI405" i="1"/>
  <c r="AI670" i="1"/>
  <c r="AJ669" i="1"/>
  <c r="AJ672" i="1" s="1"/>
  <c r="AJ666" i="1"/>
  <c r="AJ400" i="1"/>
  <c r="AJ403" i="1"/>
  <c r="AJ406" i="1" s="1"/>
  <c r="AI671" i="1"/>
  <c r="AJ642" i="1"/>
  <c r="AJ376" i="1"/>
  <c r="AJ137" i="1"/>
  <c r="AJ134" i="1"/>
  <c r="AJ110" i="1"/>
  <c r="AJ105" i="1"/>
  <c r="AJ148" i="1" s="1"/>
  <c r="AJ1397" i="1"/>
  <c r="AJ488" i="1"/>
  <c r="AJ1271" i="1"/>
  <c r="AJ963" i="1"/>
  <c r="AJ49" i="1"/>
  <c r="AJ1148" i="1"/>
  <c r="AJ222" i="1"/>
  <c r="AJ508" i="1"/>
  <c r="AJ620" i="1"/>
  <c r="AJ624" i="1" s="1"/>
  <c r="AJ262" i="1"/>
  <c r="AJ581" i="1"/>
  <c r="AJ702" i="1"/>
  <c r="AJ938" i="1"/>
  <c r="AJ754" i="1"/>
  <c r="AJ1170" i="1"/>
  <c r="AJ774" i="1"/>
  <c r="AJ1068" i="1"/>
  <c r="AJ454" i="1"/>
  <c r="AJ1108" i="1"/>
  <c r="AJ472" i="1"/>
  <c r="AJ1128" i="1"/>
  <c r="AJ1048" i="1"/>
  <c r="AJ2" i="1"/>
  <c r="AI358" i="1"/>
  <c r="AJ528" i="1"/>
  <c r="AJ720" i="1"/>
  <c r="AJ315" i="1"/>
  <c r="AJ314" i="1" s="1"/>
  <c r="AJ794" i="1"/>
  <c r="AJ1088" i="1"/>
  <c r="AJ1192" i="1"/>
  <c r="AJ1214" i="1"/>
  <c r="AK8" i="1"/>
  <c r="AJ88" i="1"/>
  <c r="AJ92" i="1" s="1"/>
  <c r="AJ992" i="1"/>
  <c r="AK1" i="1"/>
  <c r="AJ1011" i="1"/>
  <c r="AJ354" i="1"/>
  <c r="AJ359" i="1" s="1"/>
  <c r="AJ738" i="1"/>
  <c r="AI1017" i="1"/>
  <c r="AI1014" i="1"/>
  <c r="AI92" i="1"/>
  <c r="AI93" i="1"/>
  <c r="AJ242" i="1"/>
  <c r="AJ436" i="1"/>
  <c r="AH1218" i="1"/>
  <c r="AI1212" i="1"/>
  <c r="AI1210" i="1" s="1"/>
  <c r="AH1174" i="1"/>
  <c r="AI1190" i="1"/>
  <c r="AI1188" i="1" s="1"/>
  <c r="AH1112" i="1"/>
  <c r="AI1168" i="1"/>
  <c r="AI1166" i="1" s="1"/>
  <c r="AH1152" i="1"/>
  <c r="AH1196" i="1"/>
  <c r="AH1072" i="1"/>
  <c r="AI1146" i="1"/>
  <c r="AI1144" i="1" s="1"/>
  <c r="AI1086" i="1"/>
  <c r="AI1084" i="1" s="1"/>
  <c r="AI1106" i="1"/>
  <c r="AI1104" i="1" s="1"/>
  <c r="AH1052" i="1"/>
  <c r="AI1126" i="1"/>
  <c r="AI1124" i="1" s="1"/>
  <c r="AH1132" i="1"/>
  <c r="AI1046" i="1"/>
  <c r="AI1044" i="1" s="1"/>
  <c r="AH1092" i="1"/>
  <c r="AI1066" i="1"/>
  <c r="AI1064" i="1" s="1"/>
  <c r="AH532" i="1"/>
  <c r="AH778" i="1"/>
  <c r="AH512" i="1"/>
  <c r="AI772" i="1"/>
  <c r="AI770" i="1" s="1"/>
  <c r="AI792" i="1"/>
  <c r="AI790" i="1" s="1"/>
  <c r="AH492" i="1"/>
  <c r="AI580" i="1"/>
  <c r="AI578" i="1" s="1"/>
  <c r="AI625" i="1"/>
  <c r="AG690" i="1"/>
  <c r="AH758" i="1"/>
  <c r="AH798" i="1"/>
  <c r="AI752" i="1"/>
  <c r="AI750" i="1" s="1"/>
  <c r="AI526" i="1"/>
  <c r="AI524" i="1" s="1"/>
  <c r="AI312" i="1"/>
  <c r="AH266" i="1"/>
  <c r="AI486" i="1"/>
  <c r="AI484" i="1" s="1"/>
  <c r="AI506" i="1"/>
  <c r="AI504" i="1" s="1"/>
  <c r="AH246" i="1"/>
  <c r="AI240" i="1"/>
  <c r="AI238" i="1" s="1"/>
  <c r="AI260" i="1"/>
  <c r="AI258" i="1" s="1"/>
  <c r="AI48" i="1"/>
  <c r="AI46" i="1" s="1"/>
  <c r="M24" i="7"/>
  <c r="M44" i="7"/>
  <c r="AH1374" i="1"/>
  <c r="N24" i="7" s="1"/>
  <c r="P2" i="7"/>
  <c r="N26" i="7"/>
  <c r="AE170" i="1"/>
  <c r="AK1088" i="1" l="1"/>
  <c r="AK528" i="1"/>
  <c r="AL8" i="1"/>
  <c r="AJ153" i="1"/>
  <c r="AK702" i="1"/>
  <c r="AK88" i="1"/>
  <c r="AK93" i="1" s="1"/>
  <c r="AK354" i="1"/>
  <c r="AJ405" i="1"/>
  <c r="AK669" i="1"/>
  <c r="AK670" i="1" s="1"/>
  <c r="AK666" i="1"/>
  <c r="AK400" i="1"/>
  <c r="AK403" i="1"/>
  <c r="AK404" i="1" s="1"/>
  <c r="AJ670" i="1"/>
  <c r="AL669" i="1"/>
  <c r="AL670" i="1" s="1"/>
  <c r="AL403" i="1"/>
  <c r="AL404" i="1" s="1"/>
  <c r="AJ404" i="1"/>
  <c r="AJ671" i="1"/>
  <c r="AK1011" i="1"/>
  <c r="AK642" i="1"/>
  <c r="AK992" i="1"/>
  <c r="AK376" i="1"/>
  <c r="AK1271" i="1"/>
  <c r="AK938" i="1"/>
  <c r="AK472" i="1"/>
  <c r="AK105" i="1"/>
  <c r="AK148" i="1" s="1"/>
  <c r="AK137" i="1"/>
  <c r="AK134" i="1"/>
  <c r="AK110" i="1"/>
  <c r="AK1397" i="1"/>
  <c r="AL105" i="1"/>
  <c r="AL148" i="1" s="1"/>
  <c r="AL137" i="1"/>
  <c r="AL1397" i="1"/>
  <c r="AK315" i="1"/>
  <c r="AK314" i="1" s="1"/>
  <c r="AK454" i="1"/>
  <c r="AK242" i="1"/>
  <c r="AK1048" i="1"/>
  <c r="AJ93" i="1"/>
  <c r="AK738" i="1"/>
  <c r="AK49" i="1"/>
  <c r="AK794" i="1"/>
  <c r="AK508" i="1"/>
  <c r="AK620" i="1"/>
  <c r="AK624" i="1" s="1"/>
  <c r="AJ625" i="1"/>
  <c r="AK1148" i="1"/>
  <c r="AK1170" i="1"/>
  <c r="AJ1017" i="1"/>
  <c r="AK754" i="1"/>
  <c r="AK1108" i="1"/>
  <c r="AK222" i="1"/>
  <c r="AK488" i="1"/>
  <c r="AK774" i="1"/>
  <c r="AK1128" i="1"/>
  <c r="AK262" i="1"/>
  <c r="AK581" i="1"/>
  <c r="AK963" i="1"/>
  <c r="AK436" i="1"/>
  <c r="AK720" i="1"/>
  <c r="AK1068" i="1"/>
  <c r="AK2" i="1"/>
  <c r="AL2" i="1" s="1"/>
  <c r="AJ358" i="1"/>
  <c r="AK1192" i="1"/>
  <c r="AK1214" i="1"/>
  <c r="AJ1014" i="1"/>
  <c r="AL1" i="1"/>
  <c r="AL88" i="1" s="1"/>
  <c r="AL92" i="1" s="1"/>
  <c r="AJ792" i="1"/>
  <c r="AJ526" i="1"/>
  <c r="AJ524" i="1" s="1"/>
  <c r="AJ1212" i="1"/>
  <c r="AI1218" i="1"/>
  <c r="AL1214" i="1"/>
  <c r="AJ1126" i="1"/>
  <c r="AJ1124" i="1" s="1"/>
  <c r="AJ1106" i="1"/>
  <c r="AJ1104" i="1" s="1"/>
  <c r="AJ1086" i="1"/>
  <c r="AJ1084" i="1" s="1"/>
  <c r="AI1196" i="1"/>
  <c r="AI1112" i="1"/>
  <c r="AI1092" i="1"/>
  <c r="AI1152" i="1"/>
  <c r="AJ1190" i="1"/>
  <c r="AL1170" i="1"/>
  <c r="AL1192" i="1"/>
  <c r="AL1148" i="1"/>
  <c r="AI1052" i="1"/>
  <c r="AJ1146" i="1"/>
  <c r="AI1174" i="1"/>
  <c r="AJ1168" i="1"/>
  <c r="AJ1066" i="1"/>
  <c r="AJ1046" i="1"/>
  <c r="AI1132" i="1"/>
  <c r="AL1128" i="1"/>
  <c r="AL1108" i="1"/>
  <c r="AL1088" i="1"/>
  <c r="AL1068" i="1"/>
  <c r="AL1048" i="1"/>
  <c r="AI1072" i="1"/>
  <c r="AI798" i="1"/>
  <c r="AJ260" i="1"/>
  <c r="AJ258" i="1" s="1"/>
  <c r="AI778" i="1"/>
  <c r="AJ506" i="1"/>
  <c r="AJ504" i="1" s="1"/>
  <c r="AJ772" i="1"/>
  <c r="AJ752" i="1"/>
  <c r="AJ750" i="1" s="1"/>
  <c r="AI758" i="1"/>
  <c r="AI492" i="1"/>
  <c r="AI512" i="1"/>
  <c r="AH690" i="1"/>
  <c r="AL794" i="1"/>
  <c r="AL774" i="1"/>
  <c r="AL754" i="1"/>
  <c r="AL738" i="1"/>
  <c r="AL720" i="1"/>
  <c r="AL702" i="1"/>
  <c r="AL581" i="1"/>
  <c r="AL620" i="1"/>
  <c r="AL625" i="1" s="1"/>
  <c r="AJ580" i="1"/>
  <c r="AJ240" i="1"/>
  <c r="AJ238" i="1" s="1"/>
  <c r="AJ486" i="1"/>
  <c r="AI532" i="1"/>
  <c r="AI266" i="1"/>
  <c r="AJ312" i="1"/>
  <c r="AL528" i="1"/>
  <c r="AL508" i="1"/>
  <c r="AL488" i="1"/>
  <c r="AL472" i="1"/>
  <c r="AL454" i="1"/>
  <c r="AL436" i="1"/>
  <c r="AL315" i="1"/>
  <c r="AJ48" i="1"/>
  <c r="AL262" i="1"/>
  <c r="AL222" i="1"/>
  <c r="AL242" i="1"/>
  <c r="AL49" i="1"/>
  <c r="AI246" i="1"/>
  <c r="AH1446" i="1"/>
  <c r="N44" i="7" s="1"/>
  <c r="AL963" i="1"/>
  <c r="AI1374" i="1"/>
  <c r="O24" i="7" s="1"/>
  <c r="AK358" i="1"/>
  <c r="AK92" i="1"/>
  <c r="AK359" i="1"/>
  <c r="AM8" i="1"/>
  <c r="AL938" i="1"/>
  <c r="AL354" i="1"/>
  <c r="AL1011" i="1"/>
  <c r="AL1271" i="1"/>
  <c r="O26" i="7"/>
  <c r="Q2" i="7"/>
  <c r="AL134" i="1" l="1"/>
  <c r="AL376" i="1"/>
  <c r="AL666" i="1"/>
  <c r="AL110" i="1"/>
  <c r="AL642" i="1"/>
  <c r="AL400" i="1"/>
  <c r="AL153" i="1"/>
  <c r="AK153" i="1"/>
  <c r="AK671" i="1"/>
  <c r="AL405" i="1"/>
  <c r="AL406" i="1"/>
  <c r="AL671" i="1"/>
  <c r="AK406" i="1"/>
  <c r="AK672" i="1"/>
  <c r="AM666" i="1"/>
  <c r="AM400" i="1"/>
  <c r="AM669" i="1"/>
  <c r="AM671" i="1" s="1"/>
  <c r="AM403" i="1"/>
  <c r="AM405" i="1" s="1"/>
  <c r="AK1017" i="1"/>
  <c r="AL672" i="1"/>
  <c r="AK405" i="1"/>
  <c r="AM642" i="1"/>
  <c r="AK1014" i="1"/>
  <c r="AM376" i="1"/>
  <c r="AL992" i="1"/>
  <c r="AL1017" i="1" s="1"/>
  <c r="AK792" i="1"/>
  <c r="AK790" i="1" s="1"/>
  <c r="AM105" i="1"/>
  <c r="AM148" i="1" s="1"/>
  <c r="AM137" i="1"/>
  <c r="AM134" i="1"/>
  <c r="AM110" i="1"/>
  <c r="AM1397" i="1"/>
  <c r="AK1168" i="1"/>
  <c r="AK1166" i="1" s="1"/>
  <c r="AK625" i="1"/>
  <c r="AK1066" i="1"/>
  <c r="AK1072" i="1" s="1"/>
  <c r="AK1146" i="1"/>
  <c r="AK1144" i="1" s="1"/>
  <c r="AK1212" i="1"/>
  <c r="AK1210" i="1" s="1"/>
  <c r="AK580" i="1"/>
  <c r="AK578" i="1" s="1"/>
  <c r="AK1190" i="1"/>
  <c r="AL1190" i="1" s="1"/>
  <c r="AL1188" i="1" s="1"/>
  <c r="AM2" i="1"/>
  <c r="AM1" i="1"/>
  <c r="AM1011" i="1" s="1"/>
  <c r="AJ758" i="1"/>
  <c r="AJ512" i="1"/>
  <c r="AK1106" i="1"/>
  <c r="AK1104" i="1" s="1"/>
  <c r="AK506" i="1"/>
  <c r="AK504" i="1" s="1"/>
  <c r="AJ532" i="1"/>
  <c r="AJ266" i="1"/>
  <c r="AJ1132" i="1"/>
  <c r="AK526" i="1"/>
  <c r="AK524" i="1" s="1"/>
  <c r="AI690" i="1"/>
  <c r="AK260" i="1"/>
  <c r="AK258" i="1" s="1"/>
  <c r="AJ1112" i="1"/>
  <c r="AJ790" i="1"/>
  <c r="AJ798" i="1"/>
  <c r="AK1086" i="1"/>
  <c r="AK1084" i="1" s="1"/>
  <c r="AK752" i="1"/>
  <c r="AK750" i="1" s="1"/>
  <c r="AK1126" i="1"/>
  <c r="AK1124" i="1" s="1"/>
  <c r="AJ1092" i="1"/>
  <c r="AM1214" i="1"/>
  <c r="AJ1210" i="1"/>
  <c r="AJ1218" i="1"/>
  <c r="AJ1144" i="1"/>
  <c r="AJ1152" i="1"/>
  <c r="AM1170" i="1"/>
  <c r="AM1192" i="1"/>
  <c r="AM1148" i="1"/>
  <c r="AJ1166" i="1"/>
  <c r="AJ1174" i="1"/>
  <c r="AJ1188" i="1"/>
  <c r="AJ1196" i="1"/>
  <c r="AJ1044" i="1"/>
  <c r="AJ1052" i="1"/>
  <c r="AM1128" i="1"/>
  <c r="AM1108" i="1"/>
  <c r="AM1088" i="1"/>
  <c r="AM1068" i="1"/>
  <c r="AM1048" i="1"/>
  <c r="AK1046" i="1"/>
  <c r="AJ1064" i="1"/>
  <c r="AJ1072" i="1"/>
  <c r="AJ770" i="1"/>
  <c r="AJ778" i="1"/>
  <c r="AK772" i="1"/>
  <c r="AK770" i="1" s="1"/>
  <c r="AL314" i="1"/>
  <c r="AL624" i="1"/>
  <c r="AK240" i="1"/>
  <c r="AK238" i="1" s="1"/>
  <c r="AM794" i="1"/>
  <c r="AM774" i="1"/>
  <c r="AM754" i="1"/>
  <c r="AM738" i="1"/>
  <c r="AM702" i="1"/>
  <c r="AM720" i="1"/>
  <c r="AM581" i="1"/>
  <c r="AJ246" i="1"/>
  <c r="AJ578" i="1"/>
  <c r="AJ484" i="1"/>
  <c r="AJ492" i="1"/>
  <c r="AK312" i="1"/>
  <c r="AM528" i="1"/>
  <c r="AM508" i="1"/>
  <c r="AM488" i="1"/>
  <c r="AM454" i="1"/>
  <c r="AM472" i="1"/>
  <c r="AM436" i="1"/>
  <c r="AM315" i="1"/>
  <c r="AK486" i="1"/>
  <c r="AL486" i="1" s="1"/>
  <c r="AM262" i="1"/>
  <c r="AM222" i="1"/>
  <c r="AM242" i="1"/>
  <c r="AM49" i="1"/>
  <c r="AJ46" i="1"/>
  <c r="AK48" i="1"/>
  <c r="AM963" i="1"/>
  <c r="AJ1374" i="1"/>
  <c r="AJ1446" i="1" s="1"/>
  <c r="AL358" i="1"/>
  <c r="AL359" i="1"/>
  <c r="AM1271" i="1"/>
  <c r="AM938" i="1"/>
  <c r="AM88" i="1"/>
  <c r="AL93" i="1"/>
  <c r="R2" i="7"/>
  <c r="P26" i="7"/>
  <c r="AM153" i="1" l="1"/>
  <c r="AK512" i="1"/>
  <c r="AL1014" i="1"/>
  <c r="AL526" i="1"/>
  <c r="AL524" i="1" s="1"/>
  <c r="AM992" i="1"/>
  <c r="AM1017" i="1" s="1"/>
  <c r="AL1146" i="1"/>
  <c r="AL1144" i="1" s="1"/>
  <c r="AK1152" i="1"/>
  <c r="AK798" i="1"/>
  <c r="AN8" i="1"/>
  <c r="AM354" i="1"/>
  <c r="AM358" i="1" s="1"/>
  <c r="AM620" i="1"/>
  <c r="AM624" i="1" s="1"/>
  <c r="AL792" i="1"/>
  <c r="AL790" i="1" s="1"/>
  <c r="AK532" i="1"/>
  <c r="AM406" i="1"/>
  <c r="AM670" i="1"/>
  <c r="AM404" i="1"/>
  <c r="AM672" i="1"/>
  <c r="AK1064" i="1"/>
  <c r="AK1174" i="1"/>
  <c r="AL1168" i="1"/>
  <c r="AL1166" i="1" s="1"/>
  <c r="AL1066" i="1"/>
  <c r="AL1064" i="1" s="1"/>
  <c r="AL1212" i="1"/>
  <c r="AL1210" i="1" s="1"/>
  <c r="AK1196" i="1"/>
  <c r="AK1218" i="1"/>
  <c r="AK1188" i="1"/>
  <c r="AL506" i="1"/>
  <c r="AL504" i="1" s="1"/>
  <c r="AL580" i="1"/>
  <c r="AL578" i="1" s="1"/>
  <c r="AK758" i="1"/>
  <c r="AL752" i="1"/>
  <c r="AL750" i="1" s="1"/>
  <c r="AK1112" i="1"/>
  <c r="AL1106" i="1"/>
  <c r="AL1104" i="1" s="1"/>
  <c r="AK1092" i="1"/>
  <c r="AK266" i="1"/>
  <c r="AL260" i="1"/>
  <c r="AL258" i="1" s="1"/>
  <c r="AN1" i="1"/>
  <c r="AL1126" i="1"/>
  <c r="AL1124" i="1" s="1"/>
  <c r="AK1132" i="1"/>
  <c r="AK246" i="1"/>
  <c r="AL1086" i="1"/>
  <c r="AL1084" i="1" s="1"/>
  <c r="AK778" i="1"/>
  <c r="AL1196" i="1"/>
  <c r="AJ690" i="1"/>
  <c r="AM1190" i="1"/>
  <c r="AM1188" i="1" s="1"/>
  <c r="AK1044" i="1"/>
  <c r="AK1052" i="1"/>
  <c r="AL1046" i="1"/>
  <c r="AM1046" i="1" s="1"/>
  <c r="AM1044" i="1" s="1"/>
  <c r="AL772" i="1"/>
  <c r="AL770" i="1" s="1"/>
  <c r="AL312" i="1"/>
  <c r="AM314" i="1"/>
  <c r="AM312" i="1" s="1"/>
  <c r="AL240" i="1"/>
  <c r="AL238" i="1" s="1"/>
  <c r="AL484" i="1"/>
  <c r="AL492" i="1"/>
  <c r="AM486" i="1"/>
  <c r="AM484" i="1" s="1"/>
  <c r="AL532" i="1"/>
  <c r="AK484" i="1"/>
  <c r="AK492" i="1"/>
  <c r="AK46" i="1"/>
  <c r="AL48" i="1"/>
  <c r="AM48" i="1" s="1"/>
  <c r="P24" i="7"/>
  <c r="P44" i="7"/>
  <c r="AK1374" i="1"/>
  <c r="AM93" i="1"/>
  <c r="AM92" i="1"/>
  <c r="AO8" i="1"/>
  <c r="AN938" i="1"/>
  <c r="S2" i="7"/>
  <c r="Q26" i="7"/>
  <c r="AM1014" i="1" l="1"/>
  <c r="AL1152" i="1"/>
  <c r="AM359" i="1"/>
  <c r="AM1146" i="1"/>
  <c r="AM1144" i="1" s="1"/>
  <c r="AL798" i="1"/>
  <c r="AM792" i="1"/>
  <c r="AM790" i="1" s="1"/>
  <c r="AM526" i="1"/>
  <c r="AM524" i="1" s="1"/>
  <c r="AN1397" i="1"/>
  <c r="AN400" i="1"/>
  <c r="AN702" i="1"/>
  <c r="AN1011" i="1"/>
  <c r="AN1068" i="1"/>
  <c r="AN963" i="1"/>
  <c r="AN472" i="1"/>
  <c r="AN488" i="1"/>
  <c r="AN486" i="1" s="1"/>
  <c r="AN484" i="1" s="1"/>
  <c r="AN720" i="1"/>
  <c r="AN1088" i="1"/>
  <c r="AN642" i="1"/>
  <c r="AN403" i="1"/>
  <c r="AN405" i="1" s="1"/>
  <c r="AN508" i="1"/>
  <c r="AN738" i="1"/>
  <c r="AN1108" i="1"/>
  <c r="AN1214" i="1"/>
  <c r="AN1271" i="1"/>
  <c r="AN88" i="1"/>
  <c r="AN92" i="1" s="1"/>
  <c r="AN992" i="1"/>
  <c r="AN528" i="1"/>
  <c r="AN754" i="1"/>
  <c r="AN1128" i="1"/>
  <c r="AN134" i="1"/>
  <c r="AN774" i="1"/>
  <c r="AN110" i="1"/>
  <c r="AN49" i="1"/>
  <c r="AN48" i="1" s="1"/>
  <c r="AN46" i="1" s="1"/>
  <c r="AN354" i="1"/>
  <c r="AN222" i="1"/>
  <c r="AN436" i="1"/>
  <c r="AN794" i="1"/>
  <c r="AN1148" i="1"/>
  <c r="AN1146" i="1" s="1"/>
  <c r="AN1144" i="1" s="1"/>
  <c r="AN242" i="1"/>
  <c r="AN315" i="1"/>
  <c r="AN314" i="1" s="1"/>
  <c r="AN312" i="1" s="1"/>
  <c r="AN620" i="1"/>
  <c r="AN624" i="1" s="1"/>
  <c r="AN1192" i="1"/>
  <c r="AN1190" i="1" s="1"/>
  <c r="AN1188" i="1" s="1"/>
  <c r="AN2" i="1"/>
  <c r="AO2" i="1" s="1"/>
  <c r="AN262" i="1"/>
  <c r="AN454" i="1"/>
  <c r="AN581" i="1"/>
  <c r="AN1048" i="1"/>
  <c r="AN1046" i="1" s="1"/>
  <c r="AN1044" i="1" s="1"/>
  <c r="AN1170" i="1"/>
  <c r="AN137" i="1"/>
  <c r="AN669" i="1"/>
  <c r="AN671" i="1" s="1"/>
  <c r="AN105" i="1"/>
  <c r="AN148" i="1" s="1"/>
  <c r="AN666" i="1"/>
  <c r="AM625" i="1"/>
  <c r="AN376" i="1"/>
  <c r="AM506" i="1"/>
  <c r="AM504" i="1" s="1"/>
  <c r="AO666" i="1"/>
  <c r="AO669" i="1"/>
  <c r="AO671" i="1" s="1"/>
  <c r="AO403" i="1"/>
  <c r="AO405" i="1" s="1"/>
  <c r="AO400" i="1"/>
  <c r="AO642" i="1"/>
  <c r="AO376" i="1"/>
  <c r="AL512" i="1"/>
  <c r="AM1106" i="1"/>
  <c r="AM1104" i="1" s="1"/>
  <c r="AK690" i="1"/>
  <c r="AL1218" i="1"/>
  <c r="AM580" i="1"/>
  <c r="AM578" i="1" s="1"/>
  <c r="AM1066" i="1"/>
  <c r="AM1064" i="1" s="1"/>
  <c r="AL1072" i="1"/>
  <c r="AM1212" i="1"/>
  <c r="AM1210" i="1" s="1"/>
  <c r="AL1174" i="1"/>
  <c r="AM1168" i="1"/>
  <c r="AM1166" i="1" s="1"/>
  <c r="AO134" i="1"/>
  <c r="AO110" i="1"/>
  <c r="AO105" i="1"/>
  <c r="AO148" i="1" s="1"/>
  <c r="AO137" i="1"/>
  <c r="AO1397" i="1"/>
  <c r="AM752" i="1"/>
  <c r="AM750" i="1" s="1"/>
  <c r="AL758" i="1"/>
  <c r="AL266" i="1"/>
  <c r="AM260" i="1"/>
  <c r="AM258" i="1" s="1"/>
  <c r="AM1126" i="1"/>
  <c r="AM1124" i="1" s="1"/>
  <c r="AL1112" i="1"/>
  <c r="AL1092" i="1"/>
  <c r="AL1132" i="1"/>
  <c r="AM1086" i="1"/>
  <c r="AM1084" i="1" s="1"/>
  <c r="AO1" i="1"/>
  <c r="AO620" i="1" s="1"/>
  <c r="AO625" i="1" s="1"/>
  <c r="AM240" i="1"/>
  <c r="AM238" i="1" s="1"/>
  <c r="AM1152" i="1"/>
  <c r="AM1052" i="1"/>
  <c r="AO1214" i="1"/>
  <c r="AM1196" i="1"/>
  <c r="AM772" i="1"/>
  <c r="AM770" i="1" s="1"/>
  <c r="AO1170" i="1"/>
  <c r="AO1192" i="1"/>
  <c r="AO1148" i="1"/>
  <c r="AL778" i="1"/>
  <c r="AL1044" i="1"/>
  <c r="AL1052" i="1"/>
  <c r="AN1066" i="1"/>
  <c r="AN1064" i="1" s="1"/>
  <c r="AO1128" i="1"/>
  <c r="AO1108" i="1"/>
  <c r="AO1088" i="1"/>
  <c r="AO1068" i="1"/>
  <c r="AO1048" i="1"/>
  <c r="AM1072" i="1"/>
  <c r="AM798" i="1"/>
  <c r="AL246" i="1"/>
  <c r="AO794" i="1"/>
  <c r="AO774" i="1"/>
  <c r="AO754" i="1"/>
  <c r="AO738" i="1"/>
  <c r="AO720" i="1"/>
  <c r="AO702" i="1"/>
  <c r="AO581" i="1"/>
  <c r="AN792" i="1"/>
  <c r="AN790" i="1" s="1"/>
  <c r="AM532" i="1"/>
  <c r="AM46" i="1"/>
  <c r="AO528" i="1"/>
  <c r="AO508" i="1"/>
  <c r="AO488" i="1"/>
  <c r="AO472" i="1"/>
  <c r="AO454" i="1"/>
  <c r="AO436" i="1"/>
  <c r="AO315" i="1"/>
  <c r="AM492" i="1"/>
  <c r="AN526" i="1"/>
  <c r="AN524" i="1" s="1"/>
  <c r="AL46" i="1"/>
  <c r="AO262" i="1"/>
  <c r="AO242" i="1"/>
  <c r="AO222" i="1"/>
  <c r="AO49" i="1"/>
  <c r="AO963" i="1"/>
  <c r="AL1374" i="1"/>
  <c r="R24" i="7" s="1"/>
  <c r="Q24" i="7"/>
  <c r="AK1446" i="1"/>
  <c r="AN93" i="1"/>
  <c r="AO1271" i="1"/>
  <c r="AO88" i="1"/>
  <c r="AO938" i="1"/>
  <c r="AN359" i="1"/>
  <c r="AN358" i="1"/>
  <c r="R26" i="7"/>
  <c r="T2" i="7"/>
  <c r="AC424" i="1"/>
  <c r="AN1017" i="1" l="1"/>
  <c r="AN153" i="1"/>
  <c r="AN670" i="1"/>
  <c r="AO153" i="1"/>
  <c r="AN625" i="1"/>
  <c r="AN506" i="1"/>
  <c r="AN504" i="1" s="1"/>
  <c r="AN1014" i="1"/>
  <c r="AM512" i="1"/>
  <c r="AN406" i="1"/>
  <c r="AN404" i="1"/>
  <c r="AN752" i="1"/>
  <c r="AN750" i="1" s="1"/>
  <c r="AN672" i="1"/>
  <c r="AO670" i="1"/>
  <c r="AO404" i="1"/>
  <c r="AO672" i="1"/>
  <c r="AO406" i="1"/>
  <c r="AO354" i="1"/>
  <c r="AO358" i="1" s="1"/>
  <c r="AO992" i="1"/>
  <c r="AP8" i="1"/>
  <c r="AO1011" i="1"/>
  <c r="AN1212" i="1"/>
  <c r="AN1210" i="1" s="1"/>
  <c r="AN580" i="1"/>
  <c r="AN578" i="1" s="1"/>
  <c r="AN1106" i="1"/>
  <c r="AN1104" i="1" s="1"/>
  <c r="AM1218" i="1"/>
  <c r="AM266" i="1"/>
  <c r="AM1112" i="1"/>
  <c r="AN260" i="1"/>
  <c r="AN258" i="1" s="1"/>
  <c r="AN1168" i="1"/>
  <c r="AN1166" i="1" s="1"/>
  <c r="AM1174" i="1"/>
  <c r="AM758" i="1"/>
  <c r="AN1126" i="1"/>
  <c r="AN1124" i="1" s="1"/>
  <c r="AM1132" i="1"/>
  <c r="AM1092" i="1"/>
  <c r="AN1086" i="1"/>
  <c r="AN1084" i="1" s="1"/>
  <c r="AO314" i="1"/>
  <c r="AO312" i="1" s="1"/>
  <c r="AP1" i="1"/>
  <c r="AM246" i="1"/>
  <c r="AN240" i="1"/>
  <c r="AN238" i="1" s="1"/>
  <c r="AM778" i="1"/>
  <c r="AN772" i="1"/>
  <c r="AN770" i="1" s="1"/>
  <c r="AL690" i="1"/>
  <c r="AN1152" i="1"/>
  <c r="AN1052" i="1"/>
  <c r="AN532" i="1"/>
  <c r="AO1146" i="1"/>
  <c r="AO1144" i="1" s="1"/>
  <c r="AO1190" i="1"/>
  <c r="AO1188" i="1" s="1"/>
  <c r="AN1196" i="1"/>
  <c r="AO1046" i="1"/>
  <c r="AO1044" i="1" s="1"/>
  <c r="AO1066" i="1"/>
  <c r="AO1064" i="1" s="1"/>
  <c r="AN1072" i="1"/>
  <c r="AN492" i="1"/>
  <c r="AN798" i="1"/>
  <c r="AO792" i="1"/>
  <c r="AO790" i="1" s="1"/>
  <c r="AO624" i="1"/>
  <c r="AN758" i="1"/>
  <c r="AO486" i="1"/>
  <c r="AO484" i="1" s="1"/>
  <c r="AO526" i="1"/>
  <c r="AO524" i="1" s="1"/>
  <c r="AO48" i="1"/>
  <c r="AO46" i="1" s="1"/>
  <c r="Q44" i="7"/>
  <c r="AM1374" i="1"/>
  <c r="AM1446" i="1" s="1"/>
  <c r="AO92" i="1"/>
  <c r="AO93" i="1"/>
  <c r="S26" i="7"/>
  <c r="U2" i="7"/>
  <c r="AN512" i="1" l="1"/>
  <c r="AO506" i="1"/>
  <c r="AO504" i="1" s="1"/>
  <c r="AN1218" i="1"/>
  <c r="AP1170" i="1"/>
  <c r="AO1017" i="1"/>
  <c r="AP938" i="1"/>
  <c r="AP992" i="1"/>
  <c r="AP1011" i="1"/>
  <c r="AO1014" i="1"/>
  <c r="AP1192" i="1"/>
  <c r="AP436" i="1"/>
  <c r="AP1271" i="1"/>
  <c r="AP528" i="1"/>
  <c r="AP526" i="1" s="1"/>
  <c r="AP524" i="1" s="1"/>
  <c r="AO1212" i="1"/>
  <c r="AO1210" i="1" s="1"/>
  <c r="AO359" i="1"/>
  <c r="AP49" i="1"/>
  <c r="AP48" i="1" s="1"/>
  <c r="AP46" i="1" s="1"/>
  <c r="AP702" i="1"/>
  <c r="AP488" i="1"/>
  <c r="AP486" i="1" s="1"/>
  <c r="AP484" i="1" s="1"/>
  <c r="AP242" i="1"/>
  <c r="AP581" i="1"/>
  <c r="AP1048" i="1"/>
  <c r="AP1046" i="1" s="1"/>
  <c r="AP1044" i="1" s="1"/>
  <c r="AP963" i="1"/>
  <c r="AP754" i="1"/>
  <c r="AP752" i="1" s="1"/>
  <c r="AP750" i="1" s="1"/>
  <c r="AP315" i="1"/>
  <c r="AP314" i="1" s="1"/>
  <c r="AP312" i="1" s="1"/>
  <c r="AO1168" i="1"/>
  <c r="AO1166" i="1" s="1"/>
  <c r="AP88" i="1"/>
  <c r="AP92" i="1" s="1"/>
  <c r="AP222" i="1"/>
  <c r="AP454" i="1"/>
  <c r="AP738" i="1"/>
  <c r="AP508" i="1"/>
  <c r="AP506" i="1" s="1"/>
  <c r="AP504" i="1" s="1"/>
  <c r="AP774" i="1"/>
  <c r="AP1088" i="1"/>
  <c r="AN1112" i="1"/>
  <c r="AO752" i="1"/>
  <c r="AO750" i="1" s="1"/>
  <c r="AP262" i="1"/>
  <c r="AP472" i="1"/>
  <c r="AP720" i="1"/>
  <c r="AP2" i="1"/>
  <c r="AP794" i="1"/>
  <c r="AP792" i="1" s="1"/>
  <c r="AP790" i="1" s="1"/>
  <c r="AP1068" i="1"/>
  <c r="AP1066" i="1" s="1"/>
  <c r="AP1064" i="1" s="1"/>
  <c r="AP1214" i="1"/>
  <c r="AP1108" i="1"/>
  <c r="AQ8" i="1"/>
  <c r="AQ376" i="1" s="1"/>
  <c r="AP1128" i="1"/>
  <c r="AP1148" i="1"/>
  <c r="AP137" i="1"/>
  <c r="AP666" i="1"/>
  <c r="AP669" i="1"/>
  <c r="AP672" i="1" s="1"/>
  <c r="AP403" i="1"/>
  <c r="AP406" i="1" s="1"/>
  <c r="AP400" i="1"/>
  <c r="AP1397" i="1"/>
  <c r="AP105" i="1"/>
  <c r="AP148" i="1" s="1"/>
  <c r="AP110" i="1"/>
  <c r="AO1106" i="1"/>
  <c r="AO1104" i="1" s="1"/>
  <c r="AM690" i="1"/>
  <c r="AP376" i="1"/>
  <c r="AO580" i="1"/>
  <c r="AO578" i="1" s="1"/>
  <c r="AP642" i="1"/>
  <c r="AP134" i="1"/>
  <c r="AO260" i="1"/>
  <c r="AO258" i="1" s="1"/>
  <c r="AN266" i="1"/>
  <c r="AN1174" i="1"/>
  <c r="AN1132" i="1"/>
  <c r="AO1126" i="1"/>
  <c r="AO1124" i="1" s="1"/>
  <c r="AP354" i="1"/>
  <c r="AP358" i="1" s="1"/>
  <c r="AP620" i="1"/>
  <c r="AP625" i="1" s="1"/>
  <c r="AN1092" i="1"/>
  <c r="AO1086" i="1"/>
  <c r="AO1084" i="1" s="1"/>
  <c r="AO240" i="1"/>
  <c r="AO238" i="1" s="1"/>
  <c r="AN246" i="1"/>
  <c r="AQ1" i="1"/>
  <c r="AO772" i="1"/>
  <c r="AO770" i="1" s="1"/>
  <c r="AN778" i="1"/>
  <c r="AO1196" i="1"/>
  <c r="AO1152" i="1"/>
  <c r="AO1052" i="1"/>
  <c r="AP1212" i="1"/>
  <c r="AP1210" i="1" s="1"/>
  <c r="AQ1192" i="1"/>
  <c r="AP1146" i="1"/>
  <c r="AP1144" i="1" s="1"/>
  <c r="AP1190" i="1"/>
  <c r="AP1188" i="1" s="1"/>
  <c r="AO1072" i="1"/>
  <c r="AQ1048" i="1"/>
  <c r="AO512" i="1"/>
  <c r="AO798" i="1"/>
  <c r="AQ774" i="1"/>
  <c r="AQ702" i="1"/>
  <c r="AQ581" i="1"/>
  <c r="AQ508" i="1"/>
  <c r="AQ488" i="1"/>
  <c r="AQ454" i="1"/>
  <c r="AO532" i="1"/>
  <c r="AO492" i="1"/>
  <c r="AQ262" i="1"/>
  <c r="AQ222" i="1"/>
  <c r="S24" i="7"/>
  <c r="S44" i="7"/>
  <c r="AN1374" i="1"/>
  <c r="AQ938" i="1"/>
  <c r="V2" i="7"/>
  <c r="T26" i="7"/>
  <c r="AD424" i="1"/>
  <c r="AQ110" i="1" l="1"/>
  <c r="AQ2" i="1"/>
  <c r="AQ1271" i="1"/>
  <c r="AQ49" i="1"/>
  <c r="AQ528" i="1"/>
  <c r="AQ794" i="1"/>
  <c r="AQ1088" i="1"/>
  <c r="AQ1148" i="1"/>
  <c r="AQ1397" i="1"/>
  <c r="AQ436" i="1"/>
  <c r="AQ738" i="1"/>
  <c r="AQ1128" i="1"/>
  <c r="AQ1214" i="1"/>
  <c r="AP1017" i="1"/>
  <c r="AO1112" i="1"/>
  <c r="AP1014" i="1"/>
  <c r="AQ963" i="1"/>
  <c r="AQ315" i="1"/>
  <c r="AQ314" i="1" s="1"/>
  <c r="AQ312" i="1" s="1"/>
  <c r="AQ754" i="1"/>
  <c r="AQ1108" i="1"/>
  <c r="AQ1170" i="1"/>
  <c r="AQ134" i="1"/>
  <c r="AP580" i="1"/>
  <c r="AP578" i="1" s="1"/>
  <c r="AO1218" i="1"/>
  <c r="AQ992" i="1"/>
  <c r="AQ137" i="1"/>
  <c r="AQ242" i="1"/>
  <c r="AQ472" i="1"/>
  <c r="AQ720" i="1"/>
  <c r="AQ1068" i="1"/>
  <c r="AQ1066" i="1" s="1"/>
  <c r="AQ1064" i="1" s="1"/>
  <c r="AO1174" i="1"/>
  <c r="AQ105" i="1"/>
  <c r="AQ148" i="1" s="1"/>
  <c r="AO758" i="1"/>
  <c r="AP93" i="1"/>
  <c r="AQ403" i="1"/>
  <c r="AQ406" i="1" s="1"/>
  <c r="AP153" i="1"/>
  <c r="AQ642" i="1"/>
  <c r="AP1168" i="1"/>
  <c r="AP1166" i="1" s="1"/>
  <c r="AQ400" i="1"/>
  <c r="AQ666" i="1"/>
  <c r="AO266" i="1"/>
  <c r="AP1106" i="1"/>
  <c r="AP1104" i="1" s="1"/>
  <c r="AQ1011" i="1"/>
  <c r="AP772" i="1"/>
  <c r="AP770" i="1" s="1"/>
  <c r="AQ669" i="1"/>
  <c r="AQ672" i="1" s="1"/>
  <c r="AP670" i="1"/>
  <c r="AP404" i="1"/>
  <c r="AP1126" i="1"/>
  <c r="AP1124" i="1" s="1"/>
  <c r="AP671" i="1"/>
  <c r="AP405" i="1"/>
  <c r="AQ354" i="1"/>
  <c r="AQ359" i="1" s="1"/>
  <c r="AO1132" i="1"/>
  <c r="AO1092" i="1"/>
  <c r="AP1086" i="1"/>
  <c r="AP1084" i="1" s="1"/>
  <c r="AP260" i="1"/>
  <c r="AP258" i="1" s="1"/>
  <c r="AP359" i="1"/>
  <c r="AP624" i="1"/>
  <c r="AQ88" i="1"/>
  <c r="AQ93" i="1" s="1"/>
  <c r="AR8" i="1"/>
  <c r="AQ620" i="1"/>
  <c r="AQ625" i="1" s="1"/>
  <c r="AP240" i="1"/>
  <c r="AP238" i="1" s="1"/>
  <c r="AO246" i="1"/>
  <c r="AR1" i="1"/>
  <c r="AO778" i="1"/>
  <c r="AN690" i="1"/>
  <c r="AP1072" i="1"/>
  <c r="AP1052" i="1"/>
  <c r="AQ1212" i="1"/>
  <c r="AQ1210" i="1" s="1"/>
  <c r="AP1218" i="1"/>
  <c r="AP1152" i="1"/>
  <c r="AQ1146" i="1"/>
  <c r="AQ1144" i="1" s="1"/>
  <c r="AP758" i="1"/>
  <c r="AQ1190" i="1"/>
  <c r="AQ1188" i="1" s="1"/>
  <c r="AP1196" i="1"/>
  <c r="AQ1046" i="1"/>
  <c r="AQ1044" i="1" s="1"/>
  <c r="AP512" i="1"/>
  <c r="AP798" i="1"/>
  <c r="AQ772" i="1"/>
  <c r="AQ770" i="1" s="1"/>
  <c r="AQ792" i="1"/>
  <c r="AQ790" i="1" s="1"/>
  <c r="AP492" i="1"/>
  <c r="AQ752" i="1"/>
  <c r="AQ750" i="1" s="1"/>
  <c r="AP778" i="1"/>
  <c r="AP532" i="1"/>
  <c r="AQ486" i="1"/>
  <c r="AQ484" i="1" s="1"/>
  <c r="AQ506" i="1"/>
  <c r="AQ504" i="1" s="1"/>
  <c r="AQ526" i="1"/>
  <c r="AQ524" i="1" s="1"/>
  <c r="AQ48" i="1"/>
  <c r="AQ46" i="1" s="1"/>
  <c r="AO1374" i="1"/>
  <c r="U24" i="7" s="1"/>
  <c r="T24" i="7"/>
  <c r="AN1446" i="1"/>
  <c r="W2" i="7"/>
  <c r="U26" i="7"/>
  <c r="AQ1017" i="1" l="1"/>
  <c r="AQ1014" i="1"/>
  <c r="AQ580" i="1"/>
  <c r="AQ578" i="1" s="1"/>
  <c r="AO690" i="1"/>
  <c r="AQ153" i="1"/>
  <c r="AQ1168" i="1"/>
  <c r="AQ1166" i="1" s="1"/>
  <c r="AP1174" i="1"/>
  <c r="AQ358" i="1"/>
  <c r="AQ92" i="1"/>
  <c r="AQ404" i="1"/>
  <c r="AQ405" i="1"/>
  <c r="AR528" i="1"/>
  <c r="AR49" i="1"/>
  <c r="AR938" i="1"/>
  <c r="AQ1126" i="1"/>
  <c r="AQ1124" i="1" s="1"/>
  <c r="AP1132" i="1"/>
  <c r="AR1214" i="1"/>
  <c r="AR508" i="1"/>
  <c r="AQ1106" i="1"/>
  <c r="AQ1104" i="1" s="1"/>
  <c r="AR720" i="1"/>
  <c r="AP1112" i="1"/>
  <c r="AP1092" i="1"/>
  <c r="AQ1086" i="1"/>
  <c r="AQ1084" i="1" s="1"/>
  <c r="AP266" i="1"/>
  <c r="AQ260" i="1"/>
  <c r="AQ258" i="1" s="1"/>
  <c r="AR1088" i="1"/>
  <c r="AQ671" i="1"/>
  <c r="AQ670" i="1"/>
  <c r="AR794" i="1"/>
  <c r="AR792" i="1" s="1"/>
  <c r="AR790" i="1" s="1"/>
  <c r="AR669" i="1"/>
  <c r="AR672" i="1" s="1"/>
  <c r="AR666" i="1"/>
  <c r="AR400" i="1"/>
  <c r="AR403" i="1"/>
  <c r="AR406" i="1" s="1"/>
  <c r="AR702" i="1"/>
  <c r="AR1148" i="1"/>
  <c r="AR1146" i="1" s="1"/>
  <c r="AR1144" i="1" s="1"/>
  <c r="AR354" i="1"/>
  <c r="AR1048" i="1"/>
  <c r="AR1046" i="1" s="1"/>
  <c r="AR1044" i="1" s="1"/>
  <c r="AR992" i="1"/>
  <c r="AR222" i="1"/>
  <c r="AR738" i="1"/>
  <c r="AQ624" i="1"/>
  <c r="AR1068" i="1"/>
  <c r="AR1192" i="1"/>
  <c r="AR1190" i="1" s="1"/>
  <c r="AR1188" i="1" s="1"/>
  <c r="AR242" i="1"/>
  <c r="AR315" i="1"/>
  <c r="AR314" i="1" s="1"/>
  <c r="AR312" i="1" s="1"/>
  <c r="AR754" i="1"/>
  <c r="AR752" i="1" s="1"/>
  <c r="AR750" i="1" s="1"/>
  <c r="AR1108" i="1"/>
  <c r="AR1170" i="1"/>
  <c r="AR262" i="1"/>
  <c r="AR260" i="1" s="1"/>
  <c r="AR258" i="1" s="1"/>
  <c r="AR436" i="1"/>
  <c r="AR774" i="1"/>
  <c r="AR772" i="1" s="1"/>
  <c r="AR770" i="1" s="1"/>
  <c r="AR1128" i="1"/>
  <c r="AR454" i="1"/>
  <c r="AR642" i="1"/>
  <c r="AR1271" i="1"/>
  <c r="AR1011" i="1"/>
  <c r="AS8" i="1"/>
  <c r="AS1148" i="1" s="1"/>
  <c r="AR88" i="1"/>
  <c r="AR93" i="1" s="1"/>
  <c r="AR963" i="1"/>
  <c r="AR472" i="1"/>
  <c r="AR488" i="1"/>
  <c r="AR486" i="1" s="1"/>
  <c r="AR484" i="1" s="1"/>
  <c r="AR581" i="1"/>
  <c r="AR580" i="1" s="1"/>
  <c r="AR578" i="1" s="1"/>
  <c r="AR620" i="1"/>
  <c r="AR624" i="1" s="1"/>
  <c r="AR376" i="1"/>
  <c r="AQ240" i="1"/>
  <c r="AQ238" i="1" s="1"/>
  <c r="AP246" i="1"/>
  <c r="AR2" i="1"/>
  <c r="AR137" i="1"/>
  <c r="AR134" i="1"/>
  <c r="AR110" i="1"/>
  <c r="AR105" i="1"/>
  <c r="AR148" i="1" s="1"/>
  <c r="AR1397" i="1"/>
  <c r="AS1" i="1"/>
  <c r="AQ1174" i="1"/>
  <c r="AQ1196" i="1"/>
  <c r="AQ1218" i="1"/>
  <c r="AR1212" i="1"/>
  <c r="AR1210" i="1" s="1"/>
  <c r="AQ1072" i="1"/>
  <c r="AQ1152" i="1"/>
  <c r="AR1126" i="1"/>
  <c r="AR1124" i="1" s="1"/>
  <c r="AQ1132" i="1"/>
  <c r="AQ1052" i="1"/>
  <c r="AR1066" i="1"/>
  <c r="AR1064" i="1" s="1"/>
  <c r="AQ798" i="1"/>
  <c r="AP690" i="1"/>
  <c r="AQ758" i="1"/>
  <c r="AQ532" i="1"/>
  <c r="AQ778" i="1"/>
  <c r="AS315" i="1"/>
  <c r="AQ512" i="1"/>
  <c r="AR506" i="1"/>
  <c r="AR504" i="1" s="1"/>
  <c r="AR526" i="1"/>
  <c r="AR524" i="1" s="1"/>
  <c r="AQ492" i="1"/>
  <c r="AR48" i="1"/>
  <c r="AR46" i="1" s="1"/>
  <c r="T44" i="7"/>
  <c r="AP1374" i="1"/>
  <c r="V24" i="7" s="1"/>
  <c r="AR358" i="1"/>
  <c r="AR359" i="1"/>
  <c r="X2" i="7"/>
  <c r="V26" i="7"/>
  <c r="AS1108" i="1" l="1"/>
  <c r="AS754" i="1"/>
  <c r="AR1168" i="1"/>
  <c r="AR1166" i="1" s="1"/>
  <c r="AS508" i="1"/>
  <c r="AS2" i="1"/>
  <c r="AS49" i="1"/>
  <c r="AS436" i="1"/>
  <c r="AS242" i="1"/>
  <c r="AS581" i="1"/>
  <c r="AS580" i="1" s="1"/>
  <c r="AS578" i="1" s="1"/>
  <c r="AS454" i="1"/>
  <c r="AS488" i="1"/>
  <c r="AS702" i="1"/>
  <c r="AS1048" i="1"/>
  <c r="AS774" i="1"/>
  <c r="AS1128" i="1"/>
  <c r="AS1126" i="1" s="1"/>
  <c r="AS1124" i="1" s="1"/>
  <c r="AS1397" i="1"/>
  <c r="AS1088" i="1"/>
  <c r="AS1170" i="1"/>
  <c r="AS1271" i="1"/>
  <c r="AS963" i="1"/>
  <c r="AS528" i="1"/>
  <c r="AS526" i="1" s="1"/>
  <c r="AS524" i="1" s="1"/>
  <c r="AS720" i="1"/>
  <c r="AS1214" i="1"/>
  <c r="AS1212" i="1" s="1"/>
  <c r="AS1210" i="1" s="1"/>
  <c r="AS938" i="1"/>
  <c r="AS222" i="1"/>
  <c r="AS738" i="1"/>
  <c r="AS262" i="1"/>
  <c r="AS260" i="1" s="1"/>
  <c r="AS258" i="1" s="1"/>
  <c r="AS472" i="1"/>
  <c r="AS794" i="1"/>
  <c r="AS1068" i="1"/>
  <c r="AS1066" i="1" s="1"/>
  <c r="AS1064" i="1" s="1"/>
  <c r="AS1192" i="1"/>
  <c r="AS620" i="1"/>
  <c r="AS624" i="1" s="1"/>
  <c r="AS110" i="1"/>
  <c r="AR1014" i="1"/>
  <c r="AR1017" i="1"/>
  <c r="AR153" i="1"/>
  <c r="AS376" i="1"/>
  <c r="AR92" i="1"/>
  <c r="AR1106" i="1"/>
  <c r="AR1104" i="1" s="1"/>
  <c r="AQ1112" i="1"/>
  <c r="AR1086" i="1"/>
  <c r="AR1084" i="1" s="1"/>
  <c r="AQ1092" i="1"/>
  <c r="AQ266" i="1"/>
  <c r="AS992" i="1"/>
  <c r="AR625" i="1"/>
  <c r="AR670" i="1"/>
  <c r="AR404" i="1"/>
  <c r="AR671" i="1"/>
  <c r="AR405" i="1"/>
  <c r="AS642" i="1"/>
  <c r="AS314" i="1"/>
  <c r="AS312" i="1" s="1"/>
  <c r="AT8" i="1"/>
  <c r="AQ246" i="1"/>
  <c r="AR240" i="1"/>
  <c r="AR238" i="1" s="1"/>
  <c r="AS88" i="1"/>
  <c r="AS92" i="1" s="1"/>
  <c r="AS354" i="1"/>
  <c r="AS359" i="1" s="1"/>
  <c r="AS1011" i="1"/>
  <c r="AT1" i="1"/>
  <c r="AR1132" i="1"/>
  <c r="AR1218" i="1"/>
  <c r="AR1174" i="1"/>
  <c r="AR1196" i="1"/>
  <c r="AS1146" i="1"/>
  <c r="AS1144" i="1" s="1"/>
  <c r="AR1072" i="1"/>
  <c r="AS1190" i="1"/>
  <c r="AS1188" i="1" s="1"/>
  <c r="AS1168" i="1"/>
  <c r="AS1166" i="1" s="1"/>
  <c r="AR1152" i="1"/>
  <c r="AR532" i="1"/>
  <c r="AS1106" i="1"/>
  <c r="AS1104" i="1" s="1"/>
  <c r="AR512" i="1"/>
  <c r="AR1052" i="1"/>
  <c r="AS1046" i="1"/>
  <c r="AS1044" i="1" s="1"/>
  <c r="AS625" i="1"/>
  <c r="AR798" i="1"/>
  <c r="AS752" i="1"/>
  <c r="AS750" i="1" s="1"/>
  <c r="AS772" i="1"/>
  <c r="AS770" i="1" s="1"/>
  <c r="AS792" i="1"/>
  <c r="AS790" i="1" s="1"/>
  <c r="AQ690" i="1"/>
  <c r="AR778" i="1"/>
  <c r="AR758" i="1"/>
  <c r="AS486" i="1"/>
  <c r="AS484" i="1" s="1"/>
  <c r="AS506" i="1"/>
  <c r="AS504" i="1" s="1"/>
  <c r="AR492" i="1"/>
  <c r="AS48" i="1"/>
  <c r="AS46" i="1" s="1"/>
  <c r="AR266" i="1"/>
  <c r="AP1446" i="1"/>
  <c r="V44" i="7" s="1"/>
  <c r="AQ1374" i="1"/>
  <c r="AQ1446" i="1" s="1"/>
  <c r="W26" i="7"/>
  <c r="Y2" i="7"/>
  <c r="AR1112" i="1" l="1"/>
  <c r="AS1014" i="1"/>
  <c r="AS1086" i="1"/>
  <c r="AS1084" i="1" s="1"/>
  <c r="AR1092" i="1"/>
  <c r="AS358" i="1"/>
  <c r="AS93" i="1"/>
  <c r="AT436" i="1"/>
  <c r="AT454" i="1"/>
  <c r="AT242" i="1"/>
  <c r="AR246" i="1"/>
  <c r="AS1017" i="1"/>
  <c r="AS240" i="1"/>
  <c r="AS238" i="1" s="1"/>
  <c r="AT262" i="1"/>
  <c r="AT581" i="1"/>
  <c r="AT1271" i="1"/>
  <c r="AT702" i="1"/>
  <c r="AT1068" i="1"/>
  <c r="AT1048" i="1"/>
  <c r="AT1046" i="1" s="1"/>
  <c r="AT1044" i="1" s="1"/>
  <c r="AT472" i="1"/>
  <c r="AT720" i="1"/>
  <c r="AT1088" i="1"/>
  <c r="AT488" i="1"/>
  <c r="AT738" i="1"/>
  <c r="AT1108" i="1"/>
  <c r="AT1106" i="1" s="1"/>
  <c r="AT1104" i="1" s="1"/>
  <c r="AT1192" i="1"/>
  <c r="AT1190" i="1" s="1"/>
  <c r="AT1188" i="1" s="1"/>
  <c r="AT508" i="1"/>
  <c r="AT506" i="1" s="1"/>
  <c r="AT504" i="1" s="1"/>
  <c r="AT754" i="1"/>
  <c r="AT528" i="1"/>
  <c r="AT526" i="1" s="1"/>
  <c r="AT524" i="1" s="1"/>
  <c r="AT774" i="1"/>
  <c r="AT772" i="1" s="1"/>
  <c r="AT770" i="1" s="1"/>
  <c r="AT1214" i="1"/>
  <c r="AT1212" i="1" s="1"/>
  <c r="AT1210" i="1" s="1"/>
  <c r="AT963" i="1"/>
  <c r="AT222" i="1"/>
  <c r="AT794" i="1"/>
  <c r="AT792" i="1" s="1"/>
  <c r="AT790" i="1" s="1"/>
  <c r="AT938" i="1"/>
  <c r="AT49" i="1"/>
  <c r="AT315" i="1"/>
  <c r="AT314" i="1" s="1"/>
  <c r="AT312" i="1" s="1"/>
  <c r="AT1170" i="1"/>
  <c r="AT1168" i="1" s="1"/>
  <c r="AT1166" i="1" s="1"/>
  <c r="AT1128" i="1"/>
  <c r="AT1148" i="1"/>
  <c r="AT1146" i="1" s="1"/>
  <c r="AT1144" i="1" s="1"/>
  <c r="AT1397" i="1"/>
  <c r="AT992" i="1"/>
  <c r="AT642" i="1"/>
  <c r="AT88" i="1"/>
  <c r="AT92" i="1" s="1"/>
  <c r="AT110" i="1"/>
  <c r="AT2" i="1"/>
  <c r="AT376" i="1"/>
  <c r="AU8" i="1"/>
  <c r="AU963" i="1" s="1"/>
  <c r="AT1011" i="1"/>
  <c r="AT354" i="1"/>
  <c r="AT358" i="1" s="1"/>
  <c r="AT620" i="1"/>
  <c r="AT625" i="1" s="1"/>
  <c r="AU1" i="1"/>
  <c r="AS1218" i="1"/>
  <c r="AS1174" i="1"/>
  <c r="AS1196" i="1"/>
  <c r="AS1112" i="1"/>
  <c r="AS1132" i="1"/>
  <c r="AS1052" i="1"/>
  <c r="AS1152" i="1"/>
  <c r="AT1126" i="1"/>
  <c r="AT1124" i="1" s="1"/>
  <c r="AS1072" i="1"/>
  <c r="AT1066" i="1"/>
  <c r="AT1064" i="1" s="1"/>
  <c r="AS1092" i="1"/>
  <c r="AS512" i="1"/>
  <c r="AS798" i="1"/>
  <c r="AS758" i="1"/>
  <c r="AT580" i="1"/>
  <c r="AT578" i="1" s="1"/>
  <c r="AR690" i="1"/>
  <c r="AS266" i="1"/>
  <c r="AS778" i="1"/>
  <c r="AT752" i="1"/>
  <c r="AT750" i="1" s="1"/>
  <c r="AS532" i="1"/>
  <c r="AU436" i="1"/>
  <c r="AU315" i="1"/>
  <c r="AS492" i="1"/>
  <c r="AT486" i="1"/>
  <c r="AT484" i="1" s="1"/>
  <c r="AT48" i="1"/>
  <c r="AT46" i="1" s="1"/>
  <c r="AU49" i="1"/>
  <c r="AS246" i="1"/>
  <c r="AT260" i="1"/>
  <c r="AT258" i="1" s="1"/>
  <c r="W24" i="7"/>
  <c r="W44" i="7"/>
  <c r="AR1374" i="1"/>
  <c r="X24" i="7" s="1"/>
  <c r="AU1271" i="1"/>
  <c r="AU938" i="1"/>
  <c r="AL424" i="1"/>
  <c r="Z2" i="7"/>
  <c r="X26" i="7"/>
  <c r="AT1017" i="1" l="1"/>
  <c r="AT1014" i="1"/>
  <c r="AU314" i="1"/>
  <c r="AT1086" i="1"/>
  <c r="AT1084" i="1" s="1"/>
  <c r="AT359" i="1"/>
  <c r="AU222" i="1"/>
  <c r="AU508" i="1"/>
  <c r="AU506" i="1" s="1"/>
  <c r="AU504" i="1" s="1"/>
  <c r="AU242" i="1"/>
  <c r="AU262" i="1"/>
  <c r="AU260" i="1" s="1"/>
  <c r="AU258" i="1" s="1"/>
  <c r="AU774" i="1"/>
  <c r="AU772" i="1" s="1"/>
  <c r="AU770" i="1" s="1"/>
  <c r="AT93" i="1"/>
  <c r="AU1170" i="1"/>
  <c r="AT240" i="1"/>
  <c r="AT238" i="1" s="1"/>
  <c r="AU581" i="1"/>
  <c r="AU580" i="1" s="1"/>
  <c r="AU578" i="1" s="1"/>
  <c r="AU992" i="1"/>
  <c r="AU488" i="1"/>
  <c r="AU486" i="1" s="1"/>
  <c r="AU484" i="1" s="1"/>
  <c r="AU720" i="1"/>
  <c r="AU754" i="1"/>
  <c r="AU752" i="1" s="1"/>
  <c r="AU750" i="1" s="1"/>
  <c r="AT624" i="1"/>
  <c r="AU472" i="1"/>
  <c r="AU528" i="1"/>
  <c r="AU702" i="1"/>
  <c r="AU1048" i="1"/>
  <c r="AU1046" i="1" s="1"/>
  <c r="AU1044" i="1" s="1"/>
  <c r="AU454" i="1"/>
  <c r="AU794" i="1"/>
  <c r="AU1068" i="1"/>
  <c r="AU1066" i="1" s="1"/>
  <c r="AU1064" i="1" s="1"/>
  <c r="AU738" i="1"/>
  <c r="AU642" i="1"/>
  <c r="AU1128" i="1"/>
  <c r="AU1126" i="1" s="1"/>
  <c r="AU1124" i="1" s="1"/>
  <c r="AU1214" i="1"/>
  <c r="AU1212" i="1" s="1"/>
  <c r="AU1210" i="1" s="1"/>
  <c r="AU1397" i="1"/>
  <c r="AU2" i="1"/>
  <c r="AU110" i="1"/>
  <c r="AU1088" i="1"/>
  <c r="AU1086" i="1" s="1"/>
  <c r="AU1084" i="1" s="1"/>
  <c r="AU1148" i="1"/>
  <c r="AU1146" i="1" s="1"/>
  <c r="AU1144" i="1" s="1"/>
  <c r="AU1108" i="1"/>
  <c r="AU1192" i="1"/>
  <c r="AU1190" i="1" s="1"/>
  <c r="AU1188" i="1" s="1"/>
  <c r="AU376" i="1"/>
  <c r="AV8" i="1"/>
  <c r="AU1011" i="1"/>
  <c r="AU620" i="1"/>
  <c r="AU625" i="1" s="1"/>
  <c r="AU88" i="1"/>
  <c r="AU93" i="1" s="1"/>
  <c r="AU354" i="1"/>
  <c r="AU359" i="1" s="1"/>
  <c r="AV1" i="1"/>
  <c r="AT1132" i="1"/>
  <c r="AT1218" i="1"/>
  <c r="AT1174" i="1"/>
  <c r="AU1168" i="1"/>
  <c r="AU1166" i="1" s="1"/>
  <c r="AT1196" i="1"/>
  <c r="AT1152" i="1"/>
  <c r="AT512" i="1"/>
  <c r="AT1072" i="1"/>
  <c r="AT1052" i="1"/>
  <c r="AU1106" i="1"/>
  <c r="AU1104" i="1" s="1"/>
  <c r="AT1112" i="1"/>
  <c r="AT492" i="1"/>
  <c r="AT266" i="1"/>
  <c r="AT758" i="1"/>
  <c r="AS690" i="1"/>
  <c r="AT778" i="1"/>
  <c r="AU792" i="1"/>
  <c r="AU790" i="1" s="1"/>
  <c r="AT798" i="1"/>
  <c r="AU312" i="1"/>
  <c r="AT532" i="1"/>
  <c r="AU526" i="1"/>
  <c r="AU524" i="1" s="1"/>
  <c r="AU48" i="1"/>
  <c r="AU46" i="1" s="1"/>
  <c r="AU240" i="1"/>
  <c r="AU238" i="1" s="1"/>
  <c r="AT246" i="1"/>
  <c r="AS1374" i="1"/>
  <c r="AS1446" i="1" s="1"/>
  <c r="AA2" i="7"/>
  <c r="Y26" i="7"/>
  <c r="AU1014" i="1" l="1"/>
  <c r="AU1017" i="1"/>
  <c r="AT1092" i="1"/>
  <c r="AU358" i="1"/>
  <c r="AU624" i="1"/>
  <c r="AV1271" i="1"/>
  <c r="AV794" i="1"/>
  <c r="AV702" i="1"/>
  <c r="AV315" i="1"/>
  <c r="AV314" i="1" s="1"/>
  <c r="AV312" i="1" s="1"/>
  <c r="AV1068" i="1"/>
  <c r="AV1066" i="1" s="1"/>
  <c r="AV1064" i="1" s="1"/>
  <c r="AW8" i="1"/>
  <c r="AV938" i="1"/>
  <c r="AV454" i="1"/>
  <c r="AV738" i="1"/>
  <c r="AV1128" i="1"/>
  <c r="AV992" i="1"/>
  <c r="AV508" i="1"/>
  <c r="AV720" i="1"/>
  <c r="AV528" i="1"/>
  <c r="AV754" i="1"/>
  <c r="AV752" i="1" s="1"/>
  <c r="AV750" i="1" s="1"/>
  <c r="AV1170" i="1"/>
  <c r="AV1168" i="1" s="1"/>
  <c r="AV1166" i="1" s="1"/>
  <c r="AV222" i="1"/>
  <c r="AV642" i="1"/>
  <c r="AV88" i="1"/>
  <c r="AV92" i="1" s="1"/>
  <c r="AV963" i="1"/>
  <c r="AV242" i="1"/>
  <c r="AV240" i="1" s="1"/>
  <c r="AV238" i="1" s="1"/>
  <c r="AV472" i="1"/>
  <c r="AV620" i="1"/>
  <c r="AV625" i="1" s="1"/>
  <c r="AV1011" i="1"/>
  <c r="AV262" i="1"/>
  <c r="AV260" i="1" s="1"/>
  <c r="AV258" i="1" s="1"/>
  <c r="AV488" i="1"/>
  <c r="AV486" i="1" s="1"/>
  <c r="AV484" i="1" s="1"/>
  <c r="AV581" i="1"/>
  <c r="AV1148" i="1"/>
  <c r="AV1146" i="1" s="1"/>
  <c r="AV1144" i="1" s="1"/>
  <c r="AV1048" i="1"/>
  <c r="AV1046" i="1" s="1"/>
  <c r="AV1044" i="1" s="1"/>
  <c r="AU92" i="1"/>
  <c r="AV1088" i="1"/>
  <c r="AV1086" i="1" s="1"/>
  <c r="AV1084" i="1" s="1"/>
  <c r="AV354" i="1"/>
  <c r="AV359" i="1" s="1"/>
  <c r="AV49" i="1"/>
  <c r="AV48" i="1" s="1"/>
  <c r="AV46" i="1" s="1"/>
  <c r="AV436" i="1"/>
  <c r="AV774" i="1"/>
  <c r="AV772" i="1" s="1"/>
  <c r="AV770" i="1" s="1"/>
  <c r="AV1108" i="1"/>
  <c r="AV1106" i="1" s="1"/>
  <c r="AV1104" i="1" s="1"/>
  <c r="AV376" i="1"/>
  <c r="AV2" i="1"/>
  <c r="AW2" i="1" s="1"/>
  <c r="AV1192" i="1"/>
  <c r="AV1190" i="1" s="1"/>
  <c r="AV1188" i="1" s="1"/>
  <c r="AV1214" i="1"/>
  <c r="AV1212" i="1" s="1"/>
  <c r="AV1210" i="1" s="1"/>
  <c r="AV110" i="1"/>
  <c r="AV1397" i="1"/>
  <c r="AW110" i="1"/>
  <c r="AW1397" i="1"/>
  <c r="AW1" i="1"/>
  <c r="AU1174" i="1"/>
  <c r="AU1152" i="1"/>
  <c r="AW1214" i="1"/>
  <c r="AU1218" i="1"/>
  <c r="AU1132" i="1"/>
  <c r="AU1196" i="1"/>
  <c r="AU1112" i="1"/>
  <c r="AW1170" i="1"/>
  <c r="AW1192" i="1"/>
  <c r="AW1148" i="1"/>
  <c r="AW1128" i="1"/>
  <c r="AW1108" i="1"/>
  <c r="AW1088" i="1"/>
  <c r="AW1068" i="1"/>
  <c r="AW1048" i="1"/>
  <c r="AU1052" i="1"/>
  <c r="AV1126" i="1"/>
  <c r="AV1124" i="1" s="1"/>
  <c r="AU1092" i="1"/>
  <c r="AU1072" i="1"/>
  <c r="AU492" i="1"/>
  <c r="AU778" i="1"/>
  <c r="AT690" i="1"/>
  <c r="AV792" i="1"/>
  <c r="AV790" i="1" s="1"/>
  <c r="AU798" i="1"/>
  <c r="AU758" i="1"/>
  <c r="AV580" i="1"/>
  <c r="AV578" i="1" s="1"/>
  <c r="AW794" i="1"/>
  <c r="AW774" i="1"/>
  <c r="AW754" i="1"/>
  <c r="AW720" i="1"/>
  <c r="AW702" i="1"/>
  <c r="AW738" i="1"/>
  <c r="AW581" i="1"/>
  <c r="AV506" i="1"/>
  <c r="AV504" i="1" s="1"/>
  <c r="AU246" i="1"/>
  <c r="AV526" i="1"/>
  <c r="AV524" i="1" s="1"/>
  <c r="AU532" i="1"/>
  <c r="AU512" i="1"/>
  <c r="AW528" i="1"/>
  <c r="AW508" i="1"/>
  <c r="AW488" i="1"/>
  <c r="AW472" i="1"/>
  <c r="AW436" i="1"/>
  <c r="AW454" i="1"/>
  <c r="AW315" i="1"/>
  <c r="AU266" i="1"/>
  <c r="AW262" i="1"/>
  <c r="AW242" i="1"/>
  <c r="AW49" i="1"/>
  <c r="AW222" i="1"/>
  <c r="Y24" i="7"/>
  <c r="AW963" i="1"/>
  <c r="Y44" i="7"/>
  <c r="AT1374" i="1"/>
  <c r="AV358" i="1"/>
  <c r="AW1271" i="1"/>
  <c r="AW938" i="1"/>
  <c r="Z26" i="7"/>
  <c r="AB2" i="7"/>
  <c r="AV1014" i="1" l="1"/>
  <c r="AV1017" i="1"/>
  <c r="AW376" i="1"/>
  <c r="AV93" i="1"/>
  <c r="AW314" i="1"/>
  <c r="AW642" i="1"/>
  <c r="AV624" i="1"/>
  <c r="AW992" i="1"/>
  <c r="AX1" i="1"/>
  <c r="AW354" i="1"/>
  <c r="AW88" i="1"/>
  <c r="AW92" i="1" s="1"/>
  <c r="AW1011" i="1"/>
  <c r="AX8" i="1"/>
  <c r="AW620" i="1"/>
  <c r="AW624" i="1" s="1"/>
  <c r="AV1152" i="1"/>
  <c r="AV1218" i="1"/>
  <c r="AW1212" i="1"/>
  <c r="AW1210" i="1" s="1"/>
  <c r="AV1092" i="1"/>
  <c r="AW1146" i="1"/>
  <c r="AW1144" i="1" s="1"/>
  <c r="AW1190" i="1"/>
  <c r="AW1188" i="1" s="1"/>
  <c r="AV1174" i="1"/>
  <c r="AW1168" i="1"/>
  <c r="AW1166" i="1" s="1"/>
  <c r="AV1196" i="1"/>
  <c r="AV1132" i="1"/>
  <c r="AW1126" i="1"/>
  <c r="AW1124" i="1" s="1"/>
  <c r="AW1046" i="1"/>
  <c r="AW1044" i="1" s="1"/>
  <c r="AV1112" i="1"/>
  <c r="AW1066" i="1"/>
  <c r="AW1064" i="1" s="1"/>
  <c r="AV1072" i="1"/>
  <c r="AV1052" i="1"/>
  <c r="AW1086" i="1"/>
  <c r="AW1084" i="1" s="1"/>
  <c r="AW1106" i="1"/>
  <c r="AW1104" i="1" s="1"/>
  <c r="AV778" i="1"/>
  <c r="AV492" i="1"/>
  <c r="AV758" i="1"/>
  <c r="AU690" i="1"/>
  <c r="AW752" i="1"/>
  <c r="AW750" i="1" s="1"/>
  <c r="AW772" i="1"/>
  <c r="AW770" i="1" s="1"/>
  <c r="AW792" i="1"/>
  <c r="AW790" i="1" s="1"/>
  <c r="AW580" i="1"/>
  <c r="AW578" i="1" s="1"/>
  <c r="AV798" i="1"/>
  <c r="AW526" i="1"/>
  <c r="AW524" i="1" s="1"/>
  <c r="AV532" i="1"/>
  <c r="AW312" i="1"/>
  <c r="AV512" i="1"/>
  <c r="AW486" i="1"/>
  <c r="AW484" i="1" s="1"/>
  <c r="AW506" i="1"/>
  <c r="AW504" i="1" s="1"/>
  <c r="AW48" i="1"/>
  <c r="AW46" i="1" s="1"/>
  <c r="AV266" i="1"/>
  <c r="AW240" i="1"/>
  <c r="AW238" i="1" s="1"/>
  <c r="AW260" i="1"/>
  <c r="AW258" i="1" s="1"/>
  <c r="AV246" i="1"/>
  <c r="AU1374" i="1"/>
  <c r="AA24" i="7" s="1"/>
  <c r="Z24" i="7"/>
  <c r="AT1446" i="1"/>
  <c r="AC2" i="7"/>
  <c r="AA26" i="7"/>
  <c r="AW1014" i="1" l="1"/>
  <c r="AX642" i="1"/>
  <c r="AX376" i="1"/>
  <c r="AW1017" i="1"/>
  <c r="AY8" i="1"/>
  <c r="AX110" i="1"/>
  <c r="AX1397" i="1"/>
  <c r="AX1011" i="1"/>
  <c r="AX1068" i="1"/>
  <c r="AX1066" i="1" s="1"/>
  <c r="AX1064" i="1" s="1"/>
  <c r="AX354" i="1"/>
  <c r="AX88" i="1"/>
  <c r="AX938" i="1"/>
  <c r="AX963" i="1"/>
  <c r="AX1271" i="1"/>
  <c r="AX992" i="1"/>
  <c r="AY583" i="1"/>
  <c r="AY317" i="1"/>
  <c r="AX583" i="1"/>
  <c r="AX317" i="1"/>
  <c r="AX51" i="1"/>
  <c r="AX3" i="1"/>
  <c r="AX2" i="1"/>
  <c r="AW359" i="1"/>
  <c r="AW358" i="1"/>
  <c r="AX702" i="1"/>
  <c r="AW625" i="1"/>
  <c r="AW93" i="1"/>
  <c r="AX315" i="1"/>
  <c r="AX314" i="1" s="1"/>
  <c r="AX312" i="1" s="1"/>
  <c r="AX720" i="1"/>
  <c r="AX1088" i="1"/>
  <c r="AX1086" i="1" s="1"/>
  <c r="AX1084" i="1" s="1"/>
  <c r="AX454" i="1"/>
  <c r="AX738" i="1"/>
  <c r="AX1108" i="1"/>
  <c r="AX1106" i="1" s="1"/>
  <c r="AX1104" i="1" s="1"/>
  <c r="AX1148" i="1"/>
  <c r="AX1146" i="1" s="1"/>
  <c r="AX1144" i="1" s="1"/>
  <c r="AX1214" i="1"/>
  <c r="AX1212" i="1" s="1"/>
  <c r="AX1210" i="1" s="1"/>
  <c r="AX222" i="1"/>
  <c r="AX472" i="1"/>
  <c r="AX754" i="1"/>
  <c r="AX752" i="1" s="1"/>
  <c r="AX750" i="1" s="1"/>
  <c r="AX1128" i="1"/>
  <c r="AX1126" i="1" s="1"/>
  <c r="AX1124" i="1" s="1"/>
  <c r="AX1192" i="1"/>
  <c r="AX1190" i="1" s="1"/>
  <c r="AX1188" i="1" s="1"/>
  <c r="AX49" i="1"/>
  <c r="AX48" i="1" s="1"/>
  <c r="AX46" i="1" s="1"/>
  <c r="AX436" i="1"/>
  <c r="AX774" i="1"/>
  <c r="AX772" i="1" s="1"/>
  <c r="AX770" i="1" s="1"/>
  <c r="AX1170" i="1"/>
  <c r="AX1168" i="1" s="1"/>
  <c r="AX1166" i="1" s="1"/>
  <c r="AX242" i="1"/>
  <c r="AX240" i="1" s="1"/>
  <c r="AX238" i="1" s="1"/>
  <c r="AX488" i="1"/>
  <c r="AX486" i="1" s="1"/>
  <c r="AX484" i="1" s="1"/>
  <c r="AX620" i="1"/>
  <c r="AX624" i="1" s="1"/>
  <c r="AX794" i="1"/>
  <c r="AX792" i="1" s="1"/>
  <c r="AX790" i="1" s="1"/>
  <c r="AX262" i="1"/>
  <c r="AX260" i="1" s="1"/>
  <c r="AX258" i="1" s="1"/>
  <c r="AX508" i="1"/>
  <c r="AX506" i="1" s="1"/>
  <c r="AX504" i="1" s="1"/>
  <c r="AX581" i="1"/>
  <c r="AX580" i="1" s="1"/>
  <c r="AX578" i="1" s="1"/>
  <c r="AX528" i="1"/>
  <c r="AX526" i="1" s="1"/>
  <c r="AX524" i="1" s="1"/>
  <c r="AX1048" i="1"/>
  <c r="AX1046" i="1" s="1"/>
  <c r="AX1044" i="1" s="1"/>
  <c r="AY1" i="1"/>
  <c r="AY354" i="1" s="1"/>
  <c r="AW1112" i="1"/>
  <c r="AW1052" i="1"/>
  <c r="AY1214" i="1"/>
  <c r="AW1218" i="1"/>
  <c r="AW1196" i="1"/>
  <c r="AW1174" i="1"/>
  <c r="AW1152" i="1"/>
  <c r="AY1170" i="1"/>
  <c r="AY1192" i="1"/>
  <c r="AY1148" i="1"/>
  <c r="AW1092" i="1"/>
  <c r="AW1132" i="1"/>
  <c r="AY1128" i="1"/>
  <c r="AY1108" i="1"/>
  <c r="AY1088" i="1"/>
  <c r="AY1068" i="1"/>
  <c r="AY1048" i="1"/>
  <c r="AW1072" i="1"/>
  <c r="AV690" i="1"/>
  <c r="AW778" i="1"/>
  <c r="AW798" i="1"/>
  <c r="AY794" i="1"/>
  <c r="AY774" i="1"/>
  <c r="AY754" i="1"/>
  <c r="AY738" i="1"/>
  <c r="AY720" i="1"/>
  <c r="AY702" i="1"/>
  <c r="AY581" i="1"/>
  <c r="AW758" i="1"/>
  <c r="AW492" i="1"/>
  <c r="AW532" i="1"/>
  <c r="AY528" i="1"/>
  <c r="AY508" i="1"/>
  <c r="AY488" i="1"/>
  <c r="AY472" i="1"/>
  <c r="AY454" i="1"/>
  <c r="AY436" i="1"/>
  <c r="AY315" i="1"/>
  <c r="AW512" i="1"/>
  <c r="AY262" i="1"/>
  <c r="AY242" i="1"/>
  <c r="AY222" i="1"/>
  <c r="AY49" i="1"/>
  <c r="AW246" i="1"/>
  <c r="AW266" i="1"/>
  <c r="AY963" i="1"/>
  <c r="Z44" i="7"/>
  <c r="AV1374" i="1"/>
  <c r="AV1446" i="1" s="1"/>
  <c r="AX358" i="1"/>
  <c r="AY938" i="1"/>
  <c r="AY992" i="1"/>
  <c r="AY1271" i="1"/>
  <c r="AY1011" i="1"/>
  <c r="AX359" i="1"/>
  <c r="AD2" i="7"/>
  <c r="AB26" i="7"/>
  <c r="AY88" i="1" l="1"/>
  <c r="AY92" i="1" s="1"/>
  <c r="AY51" i="1"/>
  <c r="AY2" i="1"/>
  <c r="AY3" i="1"/>
  <c r="AY642" i="1"/>
  <c r="AY376" i="1"/>
  <c r="AY110" i="1"/>
  <c r="AY1397" i="1"/>
  <c r="AY620" i="1"/>
  <c r="AY624" i="1" s="1"/>
  <c r="AZ8" i="1"/>
  <c r="AX1017" i="1"/>
  <c r="AX93" i="1"/>
  <c r="AX92" i="1"/>
  <c r="AX1014" i="1"/>
  <c r="AY314" i="1"/>
  <c r="AY312" i="1" s="1"/>
  <c r="AX331" i="1"/>
  <c r="AX625" i="1"/>
  <c r="AZ1" i="1"/>
  <c r="AX1132" i="1"/>
  <c r="AX1152" i="1"/>
  <c r="AX1092" i="1"/>
  <c r="AX1174" i="1"/>
  <c r="AX1218" i="1"/>
  <c r="AY1212" i="1"/>
  <c r="AY1210" i="1" s="1"/>
  <c r="AX1196" i="1"/>
  <c r="AY1146" i="1"/>
  <c r="AY1144" i="1" s="1"/>
  <c r="AY1190" i="1"/>
  <c r="AY1188" i="1" s="1"/>
  <c r="AX1052" i="1"/>
  <c r="AY1168" i="1"/>
  <c r="AY1166" i="1" s="1"/>
  <c r="AX1072" i="1"/>
  <c r="AY1086" i="1"/>
  <c r="AY1084" i="1" s="1"/>
  <c r="AY1106" i="1"/>
  <c r="AY1104" i="1" s="1"/>
  <c r="AX1112" i="1"/>
  <c r="AY1126" i="1"/>
  <c r="AY1124" i="1" s="1"/>
  <c r="AY1046" i="1"/>
  <c r="AY1044" i="1" s="1"/>
  <c r="AY1066" i="1"/>
  <c r="AY1064" i="1" s="1"/>
  <c r="AX778" i="1"/>
  <c r="AX798" i="1"/>
  <c r="AX597" i="1"/>
  <c r="AX246" i="1"/>
  <c r="AY625" i="1"/>
  <c r="AX758" i="1"/>
  <c r="AY752" i="1"/>
  <c r="AY750" i="1" s="1"/>
  <c r="AY772" i="1"/>
  <c r="AY770" i="1" s="1"/>
  <c r="AY580" i="1"/>
  <c r="AY578" i="1" s="1"/>
  <c r="AY792" i="1"/>
  <c r="AY790" i="1" s="1"/>
  <c r="AW690" i="1"/>
  <c r="AY331" i="1"/>
  <c r="AY364" i="1" s="1"/>
  <c r="AX532" i="1"/>
  <c r="AX492" i="1"/>
  <c r="AX266" i="1"/>
  <c r="AY486" i="1"/>
  <c r="AY484" i="1" s="1"/>
  <c r="AY506" i="1"/>
  <c r="AY504" i="1" s="1"/>
  <c r="AY526" i="1"/>
  <c r="AY524" i="1" s="1"/>
  <c r="AX512" i="1"/>
  <c r="AY48" i="1"/>
  <c r="AY46" i="1" s="1"/>
  <c r="AY240" i="1"/>
  <c r="AY238" i="1" s="1"/>
  <c r="AY260" i="1"/>
  <c r="AY258" i="1" s="1"/>
  <c r="AY1017" i="1"/>
  <c r="AB24" i="7"/>
  <c r="AB44" i="7"/>
  <c r="AW1374" i="1"/>
  <c r="AY359" i="1"/>
  <c r="AY358" i="1"/>
  <c r="AY1014" i="1"/>
  <c r="AY93" i="1"/>
  <c r="AC26" i="7"/>
  <c r="AE2" i="7"/>
  <c r="AY393" i="1" l="1"/>
  <c r="AX393" i="1"/>
  <c r="AX391" i="1"/>
  <c r="AX392" i="1"/>
  <c r="AX659" i="1"/>
  <c r="AX657" i="1"/>
  <c r="AX658" i="1"/>
  <c r="AY392" i="1"/>
  <c r="AY391" i="1"/>
  <c r="AZ642" i="1"/>
  <c r="AY365" i="1"/>
  <c r="AX364" i="1"/>
  <c r="AX365" i="1"/>
  <c r="AX366" i="1"/>
  <c r="AX631" i="1"/>
  <c r="AX632" i="1"/>
  <c r="AX630" i="1"/>
  <c r="AY366" i="1"/>
  <c r="AZ376" i="1"/>
  <c r="AZ583" i="1"/>
  <c r="AZ1088" i="1"/>
  <c r="AZ1086" i="1" s="1"/>
  <c r="AZ1084" i="1" s="1"/>
  <c r="AZ51" i="1"/>
  <c r="AZ472" i="1"/>
  <c r="AZ992" i="1"/>
  <c r="AZ1011" i="1"/>
  <c r="AZ1271" i="1"/>
  <c r="AZ49" i="1"/>
  <c r="AZ48" i="1" s="1"/>
  <c r="AZ46" i="1" s="1"/>
  <c r="AZ508" i="1"/>
  <c r="AZ720" i="1"/>
  <c r="AZ1128" i="1"/>
  <c r="AZ1126" i="1" s="1"/>
  <c r="AZ1124" i="1" s="1"/>
  <c r="BA8" i="1"/>
  <c r="AZ488" i="1"/>
  <c r="AZ486" i="1" s="1"/>
  <c r="AZ484" i="1" s="1"/>
  <c r="AZ702" i="1"/>
  <c r="AZ1108" i="1"/>
  <c r="AZ1106" i="1" s="1"/>
  <c r="AZ1104" i="1" s="1"/>
  <c r="AZ938" i="1"/>
  <c r="AZ528" i="1"/>
  <c r="AZ526" i="1" s="1"/>
  <c r="AZ524" i="1" s="1"/>
  <c r="AZ738" i="1"/>
  <c r="AZ222" i="1"/>
  <c r="AZ354" i="1"/>
  <c r="AZ359" i="1" s="1"/>
  <c r="AZ963" i="1"/>
  <c r="AZ242" i="1"/>
  <c r="AZ754" i="1"/>
  <c r="AZ752" i="1" s="1"/>
  <c r="AZ750" i="1" s="1"/>
  <c r="AZ1214" i="1"/>
  <c r="AZ1212" i="1" s="1"/>
  <c r="AZ1210" i="1" s="1"/>
  <c r="AZ262" i="1"/>
  <c r="AZ260" i="1" s="1"/>
  <c r="AZ258" i="1" s="1"/>
  <c r="AZ315" i="1"/>
  <c r="AZ314" i="1" s="1"/>
  <c r="AZ312" i="1" s="1"/>
  <c r="AZ774" i="1"/>
  <c r="AZ772" i="1" s="1"/>
  <c r="AZ770" i="1" s="1"/>
  <c r="AZ1148" i="1"/>
  <c r="AZ1146" i="1" s="1"/>
  <c r="AZ1144" i="1" s="1"/>
  <c r="AZ3" i="1"/>
  <c r="AZ88" i="1"/>
  <c r="AZ93" i="1" s="1"/>
  <c r="AZ436" i="1"/>
  <c r="AZ620" i="1"/>
  <c r="AZ625" i="1" s="1"/>
  <c r="AZ794" i="1"/>
  <c r="AZ792" i="1" s="1"/>
  <c r="AZ790" i="1" s="1"/>
  <c r="AZ1192" i="1"/>
  <c r="AZ317" i="1"/>
  <c r="AZ454" i="1"/>
  <c r="AZ581" i="1"/>
  <c r="AZ580" i="1" s="1"/>
  <c r="AZ578" i="1" s="1"/>
  <c r="AZ1048" i="1"/>
  <c r="AZ1046" i="1" s="1"/>
  <c r="AZ1044" i="1" s="1"/>
  <c r="AZ110" i="1"/>
  <c r="AZ1397" i="1"/>
  <c r="AZ1068" i="1"/>
  <c r="AZ1066" i="1" s="1"/>
  <c r="AZ1064" i="1" s="1"/>
  <c r="AZ1170" i="1"/>
  <c r="AZ1168" i="1" s="1"/>
  <c r="AZ1166" i="1" s="1"/>
  <c r="AZ2" i="1"/>
  <c r="BA583" i="1"/>
  <c r="BA1" i="1"/>
  <c r="AY1152" i="1"/>
  <c r="AY1196" i="1"/>
  <c r="AY1218" i="1"/>
  <c r="BA1148" i="1"/>
  <c r="AY1112" i="1"/>
  <c r="AZ1190" i="1"/>
  <c r="AZ1188" i="1" s="1"/>
  <c r="AY1174" i="1"/>
  <c r="AY1072" i="1"/>
  <c r="AY1092" i="1"/>
  <c r="AY1052" i="1"/>
  <c r="AY1132" i="1"/>
  <c r="AY512" i="1"/>
  <c r="AY597" i="1"/>
  <c r="AY758" i="1"/>
  <c r="AY266" i="1"/>
  <c r="AX690" i="1"/>
  <c r="BA620" i="1"/>
  <c r="BA625" i="1" s="1"/>
  <c r="AY532" i="1"/>
  <c r="AY798" i="1"/>
  <c r="AY778" i="1"/>
  <c r="AY246" i="1"/>
  <c r="AZ506" i="1"/>
  <c r="AZ504" i="1" s="1"/>
  <c r="AY492" i="1"/>
  <c r="AZ240" i="1"/>
  <c r="AZ238" i="1" s="1"/>
  <c r="AX1374" i="1"/>
  <c r="AW1446" i="1"/>
  <c r="AC24" i="7"/>
  <c r="AR424" i="1"/>
  <c r="AD26" i="7"/>
  <c r="AF2" i="7"/>
  <c r="AZ1014" i="1" l="1"/>
  <c r="AY362" i="1"/>
  <c r="AY400" i="1" s="1"/>
  <c r="BA738" i="1"/>
  <c r="AZ1017" i="1"/>
  <c r="AZ92" i="1"/>
  <c r="BA508" i="1"/>
  <c r="BA354" i="1"/>
  <c r="BA358" i="1" s="1"/>
  <c r="AX655" i="1"/>
  <c r="AX669" i="1" s="1"/>
  <c r="AX389" i="1"/>
  <c r="AX403" i="1" s="1"/>
  <c r="AY659" i="1"/>
  <c r="AY657" i="1"/>
  <c r="AY658" i="1"/>
  <c r="BA642" i="1"/>
  <c r="AX628" i="1"/>
  <c r="AX666" i="1" s="1"/>
  <c r="AY389" i="1"/>
  <c r="AY403" i="1" s="1"/>
  <c r="AY631" i="1"/>
  <c r="AY632" i="1"/>
  <c r="AY630" i="1"/>
  <c r="BA376" i="1"/>
  <c r="AX362" i="1"/>
  <c r="AX400" i="1" s="1"/>
  <c r="AZ331" i="1"/>
  <c r="AZ358" i="1"/>
  <c r="BA110" i="1"/>
  <c r="AZ624" i="1"/>
  <c r="BA315" i="1"/>
  <c r="BA314" i="1" s="1"/>
  <c r="BA312" i="1" s="1"/>
  <c r="BA49" i="1"/>
  <c r="BA48" i="1" s="1"/>
  <c r="BA46" i="1" s="1"/>
  <c r="BA794" i="1"/>
  <c r="BA1128" i="1"/>
  <c r="BA1126" i="1" s="1"/>
  <c r="BA1124" i="1" s="1"/>
  <c r="BA992" i="1"/>
  <c r="BA88" i="1"/>
  <c r="BA92" i="1" s="1"/>
  <c r="BA938" i="1"/>
  <c r="BB8" i="1"/>
  <c r="BB1108" i="1" s="1"/>
  <c r="BA242" i="1"/>
  <c r="BA240" i="1" s="1"/>
  <c r="BA238" i="1" s="1"/>
  <c r="BA528" i="1"/>
  <c r="BA754" i="1"/>
  <c r="BA752" i="1" s="1"/>
  <c r="BA750" i="1" s="1"/>
  <c r="BA1192" i="1"/>
  <c r="BA1190" i="1" s="1"/>
  <c r="BA1188" i="1" s="1"/>
  <c r="BA51" i="1"/>
  <c r="BA222" i="1"/>
  <c r="BA774" i="1"/>
  <c r="BA772" i="1" s="1"/>
  <c r="BA770" i="1" s="1"/>
  <c r="BA1170" i="1"/>
  <c r="BA1168" i="1" s="1"/>
  <c r="BA1166" i="1" s="1"/>
  <c r="BA3" i="1"/>
  <c r="BA2" i="1"/>
  <c r="BA262" i="1"/>
  <c r="BA260" i="1" s="1"/>
  <c r="BA258" i="1" s="1"/>
  <c r="BA436" i="1"/>
  <c r="BA1048" i="1"/>
  <c r="BA1046" i="1" s="1"/>
  <c r="BA1044" i="1" s="1"/>
  <c r="BA963" i="1"/>
  <c r="BA454" i="1"/>
  <c r="BA581" i="1"/>
  <c r="BA580" i="1" s="1"/>
  <c r="BA578" i="1" s="1"/>
  <c r="BA1068" i="1"/>
  <c r="BA1066" i="1" s="1"/>
  <c r="BA1064" i="1" s="1"/>
  <c r="BA1214" i="1"/>
  <c r="BA1212" i="1" s="1"/>
  <c r="BA1210" i="1" s="1"/>
  <c r="BA1011" i="1"/>
  <c r="BA1271" i="1"/>
  <c r="BA472" i="1"/>
  <c r="BA702" i="1"/>
  <c r="BA1088" i="1"/>
  <c r="BA1086" i="1" s="1"/>
  <c r="BA1084" i="1" s="1"/>
  <c r="BA1397" i="1"/>
  <c r="BA488" i="1"/>
  <c r="BA486" i="1" s="1"/>
  <c r="BA484" i="1" s="1"/>
  <c r="BA720" i="1"/>
  <c r="BA1108" i="1"/>
  <c r="BA1106" i="1" s="1"/>
  <c r="BA1104" i="1" s="1"/>
  <c r="BA317" i="1"/>
  <c r="BB1" i="1"/>
  <c r="BB1011" i="1" s="1"/>
  <c r="AZ1218" i="1"/>
  <c r="AZ1196" i="1"/>
  <c r="AZ1112" i="1"/>
  <c r="BB1170" i="1"/>
  <c r="AZ1152" i="1"/>
  <c r="AZ1174" i="1"/>
  <c r="BA1146" i="1"/>
  <c r="BA1144" i="1" s="1"/>
  <c r="AZ1132" i="1"/>
  <c r="AZ1092" i="1"/>
  <c r="BB1048" i="1"/>
  <c r="AZ1052" i="1"/>
  <c r="AZ1072" i="1"/>
  <c r="BA624" i="1"/>
  <c r="AZ778" i="1"/>
  <c r="BB794" i="1"/>
  <c r="BB754" i="1"/>
  <c r="AZ532" i="1"/>
  <c r="AZ246" i="1"/>
  <c r="AZ758" i="1"/>
  <c r="AZ492" i="1"/>
  <c r="BA792" i="1"/>
  <c r="BA790" i="1" s="1"/>
  <c r="AZ597" i="1"/>
  <c r="AY690" i="1"/>
  <c r="AZ798" i="1"/>
  <c r="BA506" i="1"/>
  <c r="BA504" i="1" s="1"/>
  <c r="BB528" i="1"/>
  <c r="BB454" i="1"/>
  <c r="BB436" i="1"/>
  <c r="BA526" i="1"/>
  <c r="BA524" i="1" s="1"/>
  <c r="AZ512" i="1"/>
  <c r="BB242" i="1"/>
  <c r="BB49" i="1"/>
  <c r="BB222" i="1"/>
  <c r="AZ266" i="1"/>
  <c r="AC44" i="7"/>
  <c r="AY1374" i="1"/>
  <c r="AY1446" i="1" s="1"/>
  <c r="AD24" i="7"/>
  <c r="AS424" i="1"/>
  <c r="BB1271" i="1"/>
  <c r="BB938" i="1"/>
  <c r="AG2" i="7"/>
  <c r="AE26" i="7"/>
  <c r="BA331" i="1" l="1"/>
  <c r="BA391" i="1" s="1"/>
  <c r="BB472" i="1"/>
  <c r="BB3" i="1"/>
  <c r="BA359" i="1"/>
  <c r="BB720" i="1"/>
  <c r="BB354" i="1"/>
  <c r="BB358" i="1" s="1"/>
  <c r="BB963" i="1"/>
  <c r="BB2" i="1"/>
  <c r="BB315" i="1"/>
  <c r="BB581" i="1"/>
  <c r="BB1397" i="1"/>
  <c r="BB702" i="1"/>
  <c r="BB110" i="1"/>
  <c r="BB262" i="1"/>
  <c r="BB488" i="1"/>
  <c r="BB486" i="1" s="1"/>
  <c r="BB484" i="1" s="1"/>
  <c r="BB738" i="1"/>
  <c r="BB1068" i="1"/>
  <c r="BB1066" i="1" s="1"/>
  <c r="BB1064" i="1" s="1"/>
  <c r="BB88" i="1"/>
  <c r="BB93" i="1" s="1"/>
  <c r="BB508" i="1"/>
  <c r="BB774" i="1"/>
  <c r="BB772" i="1" s="1"/>
  <c r="BB770" i="1" s="1"/>
  <c r="BB1088" i="1"/>
  <c r="BB1148" i="1"/>
  <c r="BB1146" i="1" s="1"/>
  <c r="BB1144" i="1" s="1"/>
  <c r="BB317" i="1"/>
  <c r="BB1128" i="1"/>
  <c r="BB1192" i="1"/>
  <c r="BB51" i="1"/>
  <c r="BB583" i="1"/>
  <c r="BA1014" i="1"/>
  <c r="BB1214" i="1"/>
  <c r="AY406" i="1"/>
  <c r="AY405" i="1"/>
  <c r="AY404" i="1"/>
  <c r="BA93" i="1"/>
  <c r="AX406" i="1"/>
  <c r="AX405" i="1"/>
  <c r="AX404" i="1"/>
  <c r="AX672" i="1"/>
  <c r="AX671" i="1"/>
  <c r="AX670" i="1"/>
  <c r="AZ659" i="1"/>
  <c r="AZ657" i="1"/>
  <c r="AZ658" i="1"/>
  <c r="BB642" i="1"/>
  <c r="AY628" i="1"/>
  <c r="AY666" i="1" s="1"/>
  <c r="AZ391" i="1"/>
  <c r="AZ392" i="1"/>
  <c r="AZ393" i="1"/>
  <c r="AY655" i="1"/>
  <c r="AY669" i="1" s="1"/>
  <c r="BA1017" i="1"/>
  <c r="AZ631" i="1"/>
  <c r="AZ632" i="1"/>
  <c r="AZ630" i="1"/>
  <c r="AZ365" i="1"/>
  <c r="AZ366" i="1"/>
  <c r="AZ364" i="1"/>
  <c r="BB376" i="1"/>
  <c r="BB314" i="1"/>
  <c r="BB312" i="1" s="1"/>
  <c r="BC8" i="1"/>
  <c r="BB992" i="1"/>
  <c r="BB1017" i="1" s="1"/>
  <c r="BB620" i="1"/>
  <c r="BB625" i="1" s="1"/>
  <c r="AX396" i="1"/>
  <c r="AX397" i="1" s="1"/>
  <c r="BC1" i="1"/>
  <c r="AX675" i="1"/>
  <c r="AD7" i="7"/>
  <c r="AX662" i="1"/>
  <c r="AX814" i="1" s="1"/>
  <c r="AX663" i="1"/>
  <c r="AX815" i="1"/>
  <c r="BA1112" i="1"/>
  <c r="AX674" i="1"/>
  <c r="AX819" i="1"/>
  <c r="BA1218" i="1"/>
  <c r="BB1212" i="1"/>
  <c r="BB1210" i="1" s="1"/>
  <c r="BA1196" i="1"/>
  <c r="BA1052" i="1"/>
  <c r="BB1190" i="1"/>
  <c r="BB1188" i="1" s="1"/>
  <c r="BA1152" i="1"/>
  <c r="BB1168" i="1"/>
  <c r="BB1166" i="1" s="1"/>
  <c r="BA1132" i="1"/>
  <c r="BA1174" i="1"/>
  <c r="BB1046" i="1"/>
  <c r="BB1044" i="1" s="1"/>
  <c r="BB1086" i="1"/>
  <c r="BB1084" i="1" s="1"/>
  <c r="BB1106" i="1"/>
  <c r="BB1104" i="1" s="1"/>
  <c r="BA1092" i="1"/>
  <c r="BA1072" i="1"/>
  <c r="BB1126" i="1"/>
  <c r="BB1124" i="1" s="1"/>
  <c r="BA532" i="1"/>
  <c r="BA266" i="1"/>
  <c r="BA597" i="1"/>
  <c r="BA758" i="1"/>
  <c r="BA512" i="1"/>
  <c r="BB792" i="1"/>
  <c r="BB790" i="1" s="1"/>
  <c r="BA778" i="1"/>
  <c r="BB580" i="1"/>
  <c r="BB578" i="1" s="1"/>
  <c r="BA798" i="1"/>
  <c r="AZ690" i="1"/>
  <c r="BB752" i="1"/>
  <c r="BB750" i="1" s="1"/>
  <c r="BA492" i="1"/>
  <c r="BB506" i="1"/>
  <c r="BB504" i="1" s="1"/>
  <c r="BB526" i="1"/>
  <c r="BB524" i="1" s="1"/>
  <c r="BA246" i="1"/>
  <c r="BB48" i="1"/>
  <c r="BB240" i="1"/>
  <c r="BB238" i="1" s="1"/>
  <c r="BB260" i="1"/>
  <c r="BB258" i="1" s="1"/>
  <c r="AE44" i="7"/>
  <c r="BB359" i="1"/>
  <c r="AZ1374" i="1"/>
  <c r="AY396" i="1"/>
  <c r="AY397" i="1" s="1"/>
  <c r="BB92" i="1"/>
  <c r="AE24" i="7"/>
  <c r="AF26" i="7"/>
  <c r="AH2" i="7"/>
  <c r="BA393" i="1" l="1"/>
  <c r="BA366" i="1"/>
  <c r="BA364" i="1"/>
  <c r="BA392" i="1"/>
  <c r="BA365" i="1"/>
  <c r="BB331" i="1"/>
  <c r="BB391" i="1" s="1"/>
  <c r="BC472" i="1"/>
  <c r="BC508" i="1"/>
  <c r="BC262" i="1"/>
  <c r="BC702" i="1"/>
  <c r="BC1170" i="1"/>
  <c r="BC1088" i="1"/>
  <c r="BC581" i="1"/>
  <c r="BC580" i="1" s="1"/>
  <c r="BC578" i="1" s="1"/>
  <c r="BD8" i="1"/>
  <c r="BD1170" i="1" s="1"/>
  <c r="BC354" i="1"/>
  <c r="BC359" i="1" s="1"/>
  <c r="BB1014" i="1"/>
  <c r="AY672" i="1"/>
  <c r="AY671" i="1"/>
  <c r="AY670" i="1"/>
  <c r="BB624" i="1"/>
  <c r="AZ655" i="1"/>
  <c r="AZ669" i="1" s="1"/>
  <c r="AZ628" i="1"/>
  <c r="AZ666" i="1" s="1"/>
  <c r="BA659" i="1"/>
  <c r="BA657" i="1"/>
  <c r="BA658" i="1"/>
  <c r="BC992" i="1"/>
  <c r="BC528" i="1"/>
  <c r="BC526" i="1" s="1"/>
  <c r="BC524" i="1" s="1"/>
  <c r="BC738" i="1"/>
  <c r="BC1128" i="1"/>
  <c r="BC1126" i="1" s="1"/>
  <c r="BC1124" i="1" s="1"/>
  <c r="BC583" i="1"/>
  <c r="AZ389" i="1"/>
  <c r="AZ403" i="1" s="1"/>
  <c r="BC754" i="1"/>
  <c r="BC752" i="1" s="1"/>
  <c r="BC750" i="1" s="1"/>
  <c r="BC222" i="1"/>
  <c r="BC315" i="1"/>
  <c r="BC314" i="1" s="1"/>
  <c r="BC312" i="1" s="1"/>
  <c r="BC774" i="1"/>
  <c r="BC772" i="1" s="1"/>
  <c r="BC770" i="1" s="1"/>
  <c r="BC488" i="1"/>
  <c r="BC486" i="1" s="1"/>
  <c r="BC484" i="1" s="1"/>
  <c r="BC720" i="1"/>
  <c r="BC1108" i="1"/>
  <c r="BC1106" i="1" s="1"/>
  <c r="BC1104" i="1" s="1"/>
  <c r="BC88" i="1"/>
  <c r="BC93" i="1" s="1"/>
  <c r="BC1271" i="1"/>
  <c r="BC49" i="1"/>
  <c r="BC436" i="1"/>
  <c r="BC794" i="1"/>
  <c r="BC792" i="1" s="1"/>
  <c r="BC790" i="1" s="1"/>
  <c r="BC1011" i="1"/>
  <c r="BC938" i="1"/>
  <c r="BC963" i="1"/>
  <c r="BC242" i="1"/>
  <c r="BC240" i="1" s="1"/>
  <c r="BC238" i="1" s="1"/>
  <c r="BC454" i="1"/>
  <c r="BC642" i="1"/>
  <c r="BC51" i="1"/>
  <c r="BC1048" i="1"/>
  <c r="BC1046" i="1" s="1"/>
  <c r="BC1044" i="1" s="1"/>
  <c r="BC1192" i="1"/>
  <c r="BC1190" i="1" s="1"/>
  <c r="BC1188" i="1" s="1"/>
  <c r="BC1214" i="1"/>
  <c r="BC1212" i="1" s="1"/>
  <c r="BC1210" i="1" s="1"/>
  <c r="BC2" i="1"/>
  <c r="BC3" i="1"/>
  <c r="BC1397" i="1"/>
  <c r="BC620" i="1"/>
  <c r="BC624" i="1" s="1"/>
  <c r="BC110" i="1"/>
  <c r="BA631" i="1"/>
  <c r="BA632" i="1"/>
  <c r="BA630" i="1"/>
  <c r="BC376" i="1"/>
  <c r="AZ362" i="1"/>
  <c r="AZ400" i="1" s="1"/>
  <c r="BC1068" i="1"/>
  <c r="BC1066" i="1" s="1"/>
  <c r="BC1064" i="1" s="1"/>
  <c r="BC1148" i="1"/>
  <c r="BC1146" i="1" s="1"/>
  <c r="BC1144" i="1" s="1"/>
  <c r="BC317" i="1"/>
  <c r="AD6" i="7"/>
  <c r="AX408" i="1"/>
  <c r="AX409" i="1" s="1"/>
  <c r="BD583" i="1"/>
  <c r="BD1" i="1"/>
  <c r="AE7" i="7"/>
  <c r="BB1132" i="1"/>
  <c r="AY663" i="1"/>
  <c r="AY815" i="1"/>
  <c r="BB1174" i="1"/>
  <c r="BB1218" i="1"/>
  <c r="BC1168" i="1"/>
  <c r="BC1166" i="1" s="1"/>
  <c r="BB1152" i="1"/>
  <c r="BB1196" i="1"/>
  <c r="BB1052" i="1"/>
  <c r="BB1112" i="1"/>
  <c r="BB1092" i="1"/>
  <c r="BC1086" i="1"/>
  <c r="BC1084" i="1" s="1"/>
  <c r="BD1108" i="1"/>
  <c r="BB1072" i="1"/>
  <c r="AY662" i="1"/>
  <c r="AY814" i="1" s="1"/>
  <c r="BB532" i="1"/>
  <c r="BB778" i="1"/>
  <c r="BB798" i="1"/>
  <c r="BA690" i="1"/>
  <c r="BB597" i="1"/>
  <c r="BB758" i="1"/>
  <c r="BC506" i="1"/>
  <c r="BC504" i="1" s="1"/>
  <c r="BB512" i="1"/>
  <c r="BD508" i="1"/>
  <c r="BB492" i="1"/>
  <c r="BD242" i="1"/>
  <c r="BB266" i="1"/>
  <c r="BB46" i="1"/>
  <c r="BC48" i="1"/>
  <c r="BB246" i="1"/>
  <c r="BC260" i="1"/>
  <c r="BC258" i="1" s="1"/>
  <c r="BA1374" i="1"/>
  <c r="AZ1446" i="1"/>
  <c r="AY408" i="1"/>
  <c r="AY409" i="1" s="1"/>
  <c r="AF24" i="7"/>
  <c r="AE6" i="7"/>
  <c r="AI2" i="7"/>
  <c r="AG26" i="7"/>
  <c r="BA362" i="1" l="1"/>
  <c r="BA400" i="1" s="1"/>
  <c r="BB392" i="1"/>
  <c r="BB364" i="1"/>
  <c r="BA389" i="1"/>
  <c r="BA403" i="1" s="1"/>
  <c r="BA406" i="1" s="1"/>
  <c r="BB365" i="1"/>
  <c r="BB366" i="1"/>
  <c r="BB393" i="1"/>
  <c r="BD1271" i="1"/>
  <c r="BD3" i="1"/>
  <c r="BD720" i="1"/>
  <c r="BC625" i="1"/>
  <c r="BD222" i="1"/>
  <c r="BD754" i="1"/>
  <c r="BD1048" i="1"/>
  <c r="BD488" i="1"/>
  <c r="BD1068" i="1"/>
  <c r="BD376" i="1"/>
  <c r="BD1192" i="1"/>
  <c r="BD702" i="1"/>
  <c r="BC331" i="1"/>
  <c r="BC392" i="1" s="1"/>
  <c r="BD963" i="1"/>
  <c r="BD317" i="1"/>
  <c r="BD938" i="1"/>
  <c r="BD262" i="1"/>
  <c r="BD528" i="1"/>
  <c r="BD526" i="1" s="1"/>
  <c r="BD524" i="1" s="1"/>
  <c r="BD738" i="1"/>
  <c r="BD1088" i="1"/>
  <c r="BD1397" i="1"/>
  <c r="BD436" i="1"/>
  <c r="BD774" i="1"/>
  <c r="BD1128" i="1"/>
  <c r="BD1126" i="1" s="1"/>
  <c r="BD1124" i="1" s="1"/>
  <c r="BD1214" i="1"/>
  <c r="BD620" i="1"/>
  <c r="BD625" i="1" s="1"/>
  <c r="BD110" i="1"/>
  <c r="BD642" i="1"/>
  <c r="BD51" i="1"/>
  <c r="BD315" i="1"/>
  <c r="BD314" i="1" s="1"/>
  <c r="BD794" i="1"/>
  <c r="BD454" i="1"/>
  <c r="BD2" i="1"/>
  <c r="BD49" i="1"/>
  <c r="BD472" i="1"/>
  <c r="BD581" i="1"/>
  <c r="BD1148" i="1"/>
  <c r="BD1146" i="1" s="1"/>
  <c r="BD1144" i="1" s="1"/>
  <c r="BC358" i="1"/>
  <c r="BC1017" i="1"/>
  <c r="BC1014" i="1"/>
  <c r="BC92" i="1"/>
  <c r="AZ672" i="1"/>
  <c r="AZ671" i="1"/>
  <c r="AZ670" i="1"/>
  <c r="AZ396" i="1"/>
  <c r="AZ397" i="1" s="1"/>
  <c r="AZ406" i="1"/>
  <c r="AZ404" i="1"/>
  <c r="AZ405" i="1"/>
  <c r="BB659" i="1"/>
  <c r="BB657" i="1"/>
  <c r="BB658" i="1"/>
  <c r="BA655" i="1"/>
  <c r="BA669" i="1" s="1"/>
  <c r="BA628" i="1"/>
  <c r="BA666" i="1" s="1"/>
  <c r="BB631" i="1"/>
  <c r="BB632" i="1"/>
  <c r="BB630" i="1"/>
  <c r="AZ408" i="1"/>
  <c r="AZ409" i="1" s="1"/>
  <c r="BD1011" i="1"/>
  <c r="BE8" i="1"/>
  <c r="BD992" i="1"/>
  <c r="BD354" i="1"/>
  <c r="BD358" i="1" s="1"/>
  <c r="BD88" i="1"/>
  <c r="BD92" i="1" s="1"/>
  <c r="AY819" i="1"/>
  <c r="AY675" i="1"/>
  <c r="AY674" i="1"/>
  <c r="BE1" i="1"/>
  <c r="BC1092" i="1"/>
  <c r="BD1212" i="1"/>
  <c r="BD1210" i="1" s="1"/>
  <c r="BC1112" i="1"/>
  <c r="BC1218" i="1"/>
  <c r="BC1174" i="1"/>
  <c r="BC1196" i="1"/>
  <c r="BD1190" i="1"/>
  <c r="BD1188" i="1" s="1"/>
  <c r="BC1072" i="1"/>
  <c r="BC1052" i="1"/>
  <c r="BD1168" i="1"/>
  <c r="BD1166" i="1" s="1"/>
  <c r="BC1152" i="1"/>
  <c r="BD1046" i="1"/>
  <c r="BD1044" i="1" s="1"/>
  <c r="BC1132" i="1"/>
  <c r="BD1066" i="1"/>
  <c r="BD1064" i="1" s="1"/>
  <c r="BD1086" i="1"/>
  <c r="BD1084" i="1" s="1"/>
  <c r="BD1106" i="1"/>
  <c r="BD1104" i="1" s="1"/>
  <c r="BD624" i="1"/>
  <c r="BC512" i="1"/>
  <c r="BC798" i="1"/>
  <c r="BD752" i="1"/>
  <c r="BD750" i="1" s="1"/>
  <c r="BD772" i="1"/>
  <c r="BD770" i="1" s="1"/>
  <c r="BD792" i="1"/>
  <c r="BD790" i="1" s="1"/>
  <c r="BD580" i="1"/>
  <c r="BD578" i="1" s="1"/>
  <c r="BC597" i="1"/>
  <c r="BB690" i="1"/>
  <c r="BC778" i="1"/>
  <c r="BC758" i="1"/>
  <c r="AZ815" i="1"/>
  <c r="AZ662" i="1"/>
  <c r="AZ814" i="1" s="1"/>
  <c r="AF7" i="7"/>
  <c r="AZ663" i="1"/>
  <c r="BC492" i="1"/>
  <c r="BD506" i="1"/>
  <c r="BD504" i="1" s="1"/>
  <c r="BC532" i="1"/>
  <c r="BD312" i="1"/>
  <c r="BC266" i="1"/>
  <c r="BD486" i="1"/>
  <c r="BD484" i="1" s="1"/>
  <c r="BC46" i="1"/>
  <c r="BD48" i="1"/>
  <c r="BC246" i="1"/>
  <c r="BD240" i="1"/>
  <c r="BD238" i="1" s="1"/>
  <c r="BD260" i="1"/>
  <c r="BD258" i="1" s="1"/>
  <c r="AF44" i="7"/>
  <c r="BB1374" i="1"/>
  <c r="BB1446" i="1" s="1"/>
  <c r="AG24" i="7"/>
  <c r="AF6" i="7"/>
  <c r="AH26" i="7"/>
  <c r="AJ2" i="7"/>
  <c r="BD331" i="1" l="1"/>
  <c r="BD1014" i="1"/>
  <c r="BB362" i="1"/>
  <c r="BB400" i="1" s="1"/>
  <c r="BB389" i="1"/>
  <c r="BB403" i="1" s="1"/>
  <c r="BA396" i="1"/>
  <c r="BA397" i="1" s="1"/>
  <c r="BA405" i="1"/>
  <c r="BA408" i="1"/>
  <c r="BA409" i="1" s="1"/>
  <c r="BA404" i="1"/>
  <c r="BC366" i="1"/>
  <c r="BC364" i="1"/>
  <c r="BC391" i="1"/>
  <c r="BC393" i="1"/>
  <c r="BC365" i="1"/>
  <c r="BA663" i="1"/>
  <c r="BE488" i="1"/>
  <c r="BE963" i="1"/>
  <c r="BE508" i="1"/>
  <c r="BE242" i="1"/>
  <c r="BE528" i="1"/>
  <c r="BE526" i="1" s="1"/>
  <c r="BE524" i="1" s="1"/>
  <c r="BE1048" i="1"/>
  <c r="BE1046" i="1" s="1"/>
  <c r="BE1044" i="1" s="1"/>
  <c r="BE938" i="1"/>
  <c r="BE581" i="1"/>
  <c r="BE580" i="1" s="1"/>
  <c r="BE578" i="1" s="1"/>
  <c r="BE1068" i="1"/>
  <c r="BE702" i="1"/>
  <c r="BE315" i="1"/>
  <c r="BE314" i="1" s="1"/>
  <c r="BE312" i="1" s="1"/>
  <c r="BE754" i="1"/>
  <c r="BE752" i="1" s="1"/>
  <c r="BE750" i="1" s="1"/>
  <c r="BF8" i="1"/>
  <c r="BE222" i="1"/>
  <c r="BE436" i="1"/>
  <c r="BE774" i="1"/>
  <c r="BE1192" i="1"/>
  <c r="BE1190" i="1" s="1"/>
  <c r="BE1188" i="1" s="1"/>
  <c r="BE49" i="1"/>
  <c r="BE472" i="1"/>
  <c r="BE794" i="1"/>
  <c r="BE792" i="1" s="1"/>
  <c r="BE790" i="1" s="1"/>
  <c r="BE1271" i="1"/>
  <c r="BE262" i="1"/>
  <c r="BB655" i="1"/>
  <c r="BB669" i="1" s="1"/>
  <c r="BB671" i="1" s="1"/>
  <c r="BE620" i="1"/>
  <c r="BE624" i="1" s="1"/>
  <c r="BD359" i="1"/>
  <c r="BD366" i="1" s="1"/>
  <c r="BA670" i="1"/>
  <c r="BA671" i="1"/>
  <c r="BA672" i="1"/>
  <c r="BD1017" i="1"/>
  <c r="BE354" i="1"/>
  <c r="BE358" i="1" s="1"/>
  <c r="BE583" i="1"/>
  <c r="BD392" i="1"/>
  <c r="BD393" i="1"/>
  <c r="BD391" i="1"/>
  <c r="BE720" i="1"/>
  <c r="BE1088" i="1"/>
  <c r="BE1086" i="1" s="1"/>
  <c r="BE1084" i="1" s="1"/>
  <c r="BE1170" i="1"/>
  <c r="BE1168" i="1" s="1"/>
  <c r="BE1166" i="1" s="1"/>
  <c r="BE1214" i="1"/>
  <c r="BE1212" i="1" s="1"/>
  <c r="BE1210" i="1" s="1"/>
  <c r="BE1128" i="1"/>
  <c r="BC657" i="1"/>
  <c r="BC658" i="1"/>
  <c r="BC659" i="1"/>
  <c r="BD93" i="1"/>
  <c r="BE642" i="1"/>
  <c r="BE51" i="1"/>
  <c r="BE376" i="1"/>
  <c r="BB628" i="1"/>
  <c r="BB666" i="1" s="1"/>
  <c r="BE454" i="1"/>
  <c r="BD365" i="1"/>
  <c r="BD364" i="1"/>
  <c r="BC632" i="1"/>
  <c r="BC630" i="1"/>
  <c r="BC631" i="1"/>
  <c r="BE738" i="1"/>
  <c r="BE1108" i="1"/>
  <c r="BE1106" i="1" s="1"/>
  <c r="BE1104" i="1" s="1"/>
  <c r="BE1148" i="1"/>
  <c r="BE1146" i="1" s="1"/>
  <c r="BE1144" i="1" s="1"/>
  <c r="BE2" i="1"/>
  <c r="BE317" i="1"/>
  <c r="BE1397" i="1"/>
  <c r="BE110" i="1"/>
  <c r="BE992" i="1"/>
  <c r="BE1011" i="1"/>
  <c r="BE88" i="1"/>
  <c r="BE93" i="1" s="1"/>
  <c r="BE3" i="1"/>
  <c r="BF3" i="1"/>
  <c r="BA819" i="1"/>
  <c r="BA815" i="1"/>
  <c r="BA662" i="1"/>
  <c r="BA814" i="1" s="1"/>
  <c r="BF1" i="1"/>
  <c r="BD1218" i="1"/>
  <c r="BD1152" i="1"/>
  <c r="BD1174" i="1"/>
  <c r="BD1196" i="1"/>
  <c r="BD1072" i="1"/>
  <c r="BD1052" i="1"/>
  <c r="BE1066" i="1"/>
  <c r="BE1064" i="1" s="1"/>
  <c r="BD1112" i="1"/>
  <c r="BD1092" i="1"/>
  <c r="BD1132" i="1"/>
  <c r="BE1126" i="1"/>
  <c r="BE1124" i="1" s="1"/>
  <c r="BD758" i="1"/>
  <c r="AZ819" i="1"/>
  <c r="AZ675" i="1"/>
  <c r="AZ674" i="1"/>
  <c r="BD798" i="1"/>
  <c r="BE772" i="1"/>
  <c r="BE770" i="1" s="1"/>
  <c r="BC690" i="1"/>
  <c r="BD532" i="1"/>
  <c r="BD597" i="1"/>
  <c r="BD778" i="1"/>
  <c r="BD492" i="1"/>
  <c r="BE486" i="1"/>
  <c r="BE484" i="1" s="1"/>
  <c r="BD512" i="1"/>
  <c r="BE506" i="1"/>
  <c r="BE504" i="1" s="1"/>
  <c r="BD246" i="1"/>
  <c r="BE48" i="1"/>
  <c r="BE260" i="1"/>
  <c r="BE258" i="1" s="1"/>
  <c r="BD266" i="1"/>
  <c r="BE240" i="1"/>
  <c r="BE238" i="1" s="1"/>
  <c r="BD46" i="1"/>
  <c r="BF262" i="1"/>
  <c r="AH24" i="7"/>
  <c r="AH44" i="7"/>
  <c r="BC1374" i="1"/>
  <c r="AI26" i="7"/>
  <c r="AG6" i="7"/>
  <c r="AK2" i="7"/>
  <c r="BE1014" i="1" l="1"/>
  <c r="BB408" i="1"/>
  <c r="BB409" i="1" s="1"/>
  <c r="BB404" i="1"/>
  <c r="BB405" i="1"/>
  <c r="BB396" i="1"/>
  <c r="BB397" i="1" s="1"/>
  <c r="BB406" i="1"/>
  <c r="BC362" i="1"/>
  <c r="BC400" i="1" s="1"/>
  <c r="BC389" i="1"/>
  <c r="BC403" i="1" s="1"/>
  <c r="BC405" i="1" s="1"/>
  <c r="BE625" i="1"/>
  <c r="BF1088" i="1"/>
  <c r="BF508" i="1"/>
  <c r="BF1148" i="1"/>
  <c r="BF1146" i="1" s="1"/>
  <c r="BF1144" i="1" s="1"/>
  <c r="BF702" i="1"/>
  <c r="BB670" i="1"/>
  <c r="BF317" i="1"/>
  <c r="BF963" i="1"/>
  <c r="BF315" i="1"/>
  <c r="BF314" i="1" s="1"/>
  <c r="BF312" i="1" s="1"/>
  <c r="BF754" i="1"/>
  <c r="BF88" i="1"/>
  <c r="BF92" i="1" s="1"/>
  <c r="BF583" i="1"/>
  <c r="BF454" i="1"/>
  <c r="BF774" i="1"/>
  <c r="BF720" i="1"/>
  <c r="BF1108" i="1"/>
  <c r="BF1192" i="1"/>
  <c r="BF1190" i="1" s="1"/>
  <c r="BF1188" i="1" s="1"/>
  <c r="BF1128" i="1"/>
  <c r="BF1126" i="1" s="1"/>
  <c r="BF1124" i="1" s="1"/>
  <c r="BF1170" i="1"/>
  <c r="BF1168" i="1" s="1"/>
  <c r="BF1166" i="1" s="1"/>
  <c r="BF1271" i="1"/>
  <c r="BF222" i="1"/>
  <c r="BF436" i="1"/>
  <c r="BF794" i="1"/>
  <c r="BF792" i="1" s="1"/>
  <c r="BF790" i="1" s="1"/>
  <c r="BF1214" i="1"/>
  <c r="BF1212" i="1" s="1"/>
  <c r="BF1210" i="1" s="1"/>
  <c r="BF376" i="1"/>
  <c r="BF642" i="1"/>
  <c r="BF738" i="1"/>
  <c r="BF472" i="1"/>
  <c r="BF1397" i="1"/>
  <c r="BF528" i="1"/>
  <c r="BF526" i="1" s="1"/>
  <c r="BF524" i="1" s="1"/>
  <c r="BF51" i="1"/>
  <c r="BF938" i="1"/>
  <c r="BF49" i="1"/>
  <c r="BF48" i="1" s="1"/>
  <c r="BF1048" i="1"/>
  <c r="BF1046" i="1" s="1"/>
  <c r="BF1044" i="1" s="1"/>
  <c r="BF242" i="1"/>
  <c r="BF240" i="1" s="1"/>
  <c r="BF238" i="1" s="1"/>
  <c r="BF488" i="1"/>
  <c r="BF486" i="1" s="1"/>
  <c r="BF484" i="1" s="1"/>
  <c r="BF581" i="1"/>
  <c r="BF580" i="1" s="1"/>
  <c r="BF578" i="1" s="1"/>
  <c r="BF1068" i="1"/>
  <c r="BF2" i="1"/>
  <c r="BF110" i="1"/>
  <c r="BF620" i="1"/>
  <c r="BF624" i="1" s="1"/>
  <c r="BE331" i="1"/>
  <c r="BE392" i="1" s="1"/>
  <c r="BE359" i="1"/>
  <c r="BB672" i="1"/>
  <c r="BD389" i="1"/>
  <c r="BD403" i="1" s="1"/>
  <c r="BC655" i="1"/>
  <c r="BC669" i="1" s="1"/>
  <c r="BE92" i="1"/>
  <c r="BD658" i="1"/>
  <c r="BD659" i="1"/>
  <c r="BD657" i="1"/>
  <c r="BD362" i="1"/>
  <c r="BD400" i="1" s="1"/>
  <c r="BG8" i="1"/>
  <c r="BG963" i="1" s="1"/>
  <c r="BF1011" i="1"/>
  <c r="BF992" i="1"/>
  <c r="BF354" i="1"/>
  <c r="BF359" i="1" s="1"/>
  <c r="BC628" i="1"/>
  <c r="BC666" i="1" s="1"/>
  <c r="BD632" i="1"/>
  <c r="BD631" i="1"/>
  <c r="BD630" i="1"/>
  <c r="BE1017" i="1"/>
  <c r="BA675" i="1"/>
  <c r="AG7" i="7"/>
  <c r="BA674" i="1"/>
  <c r="BG1" i="1"/>
  <c r="BE1152" i="1"/>
  <c r="BE1218" i="1"/>
  <c r="BE1132" i="1"/>
  <c r="BE1112" i="1"/>
  <c r="BE1174" i="1"/>
  <c r="BE1092" i="1"/>
  <c r="BE1196" i="1"/>
  <c r="BG1068" i="1"/>
  <c r="BG1048" i="1"/>
  <c r="BE1052" i="1"/>
  <c r="BF1066" i="1"/>
  <c r="BF1064" i="1" s="1"/>
  <c r="BE1072" i="1"/>
  <c r="BF1086" i="1"/>
  <c r="BF1084" i="1" s="1"/>
  <c r="BF1106" i="1"/>
  <c r="BF1104" i="1" s="1"/>
  <c r="BE532" i="1"/>
  <c r="BE798" i="1"/>
  <c r="BB815" i="1"/>
  <c r="AH7" i="7"/>
  <c r="BB663" i="1"/>
  <c r="BB662" i="1"/>
  <c r="BB814" i="1" s="1"/>
  <c r="BE246" i="1"/>
  <c r="BE758" i="1"/>
  <c r="BE597" i="1"/>
  <c r="BE778" i="1"/>
  <c r="BF752" i="1"/>
  <c r="BF750" i="1" s="1"/>
  <c r="BF772" i="1"/>
  <c r="BF770" i="1" s="1"/>
  <c r="BD690" i="1"/>
  <c r="BF506" i="1"/>
  <c r="BF504" i="1" s="1"/>
  <c r="BG508" i="1"/>
  <c r="BG488" i="1"/>
  <c r="BE512" i="1"/>
  <c r="BE492" i="1"/>
  <c r="BF260" i="1"/>
  <c r="BF258" i="1" s="1"/>
  <c r="BE266" i="1"/>
  <c r="BG242" i="1"/>
  <c r="BG49" i="1"/>
  <c r="BE46" i="1"/>
  <c r="BD1374" i="1"/>
  <c r="AJ24" i="7" s="1"/>
  <c r="BC1446" i="1"/>
  <c r="AI24" i="7"/>
  <c r="AX424" i="1"/>
  <c r="BG1271" i="1"/>
  <c r="AJ26" i="7"/>
  <c r="AL2" i="7"/>
  <c r="AH6" i="7"/>
  <c r="BF1014" i="1" l="1"/>
  <c r="BC406" i="1"/>
  <c r="BC408" i="1"/>
  <c r="BC404" i="1"/>
  <c r="BC396" i="1"/>
  <c r="BC397" i="1" s="1"/>
  <c r="BG581" i="1"/>
  <c r="BF625" i="1"/>
  <c r="BG3" i="1"/>
  <c r="BG436" i="1"/>
  <c r="BG774" i="1"/>
  <c r="BG1148" i="1"/>
  <c r="BG1088" i="1"/>
  <c r="BG1128" i="1"/>
  <c r="BG376" i="1"/>
  <c r="BG938" i="1"/>
  <c r="BG794" i="1"/>
  <c r="BG454" i="1"/>
  <c r="BG720" i="1"/>
  <c r="BF331" i="1"/>
  <c r="BF391" i="1" s="1"/>
  <c r="BG528" i="1"/>
  <c r="BG702" i="1"/>
  <c r="BG1108" i="1"/>
  <c r="BG1192" i="1"/>
  <c r="BG583" i="1"/>
  <c r="BG222" i="1"/>
  <c r="BG315" i="1"/>
  <c r="BG314" i="1" s="1"/>
  <c r="BG312" i="1" s="1"/>
  <c r="BG738" i="1"/>
  <c r="BG262" i="1"/>
  <c r="BG260" i="1" s="1"/>
  <c r="BG258" i="1" s="1"/>
  <c r="BG472" i="1"/>
  <c r="BH8" i="1"/>
  <c r="BH642" i="1" s="1"/>
  <c r="BG754" i="1"/>
  <c r="BG752" i="1" s="1"/>
  <c r="BG750" i="1" s="1"/>
  <c r="BG1170" i="1"/>
  <c r="BG2" i="1"/>
  <c r="BG1397" i="1"/>
  <c r="BG317" i="1"/>
  <c r="BE366" i="1"/>
  <c r="BF93" i="1"/>
  <c r="BE393" i="1"/>
  <c r="BF358" i="1"/>
  <c r="BF1017" i="1"/>
  <c r="BE364" i="1"/>
  <c r="BE391" i="1"/>
  <c r="BE365" i="1"/>
  <c r="BD655" i="1"/>
  <c r="BD669" i="1" s="1"/>
  <c r="BD671" i="1" s="1"/>
  <c r="BG1214" i="1"/>
  <c r="BG51" i="1"/>
  <c r="BC671" i="1"/>
  <c r="BC672" i="1"/>
  <c r="BC670" i="1"/>
  <c r="BD405" i="1"/>
  <c r="BD404" i="1"/>
  <c r="BD406" i="1"/>
  <c r="BE658" i="1"/>
  <c r="BE657" i="1"/>
  <c r="BE659" i="1"/>
  <c r="BG620" i="1"/>
  <c r="BG624" i="1" s="1"/>
  <c r="BG88" i="1"/>
  <c r="BG93" i="1" s="1"/>
  <c r="BG642" i="1"/>
  <c r="BG110" i="1"/>
  <c r="BD628" i="1"/>
  <c r="BD396" i="1"/>
  <c r="BE632" i="1"/>
  <c r="BE630" i="1"/>
  <c r="BE631" i="1"/>
  <c r="BG354" i="1"/>
  <c r="BG359" i="1" s="1"/>
  <c r="BG992" i="1"/>
  <c r="BG1011" i="1"/>
  <c r="BH51" i="1"/>
  <c r="BH317" i="1"/>
  <c r="BH1" i="1"/>
  <c r="BH88" i="1" s="1"/>
  <c r="BH93" i="1" s="1"/>
  <c r="BC815" i="1"/>
  <c r="BC662" i="1"/>
  <c r="BC814" i="1" s="1"/>
  <c r="BC663" i="1"/>
  <c r="AI7" i="7"/>
  <c r="BF1174" i="1"/>
  <c r="BG1212" i="1"/>
  <c r="BG1210" i="1" s="1"/>
  <c r="BF1072" i="1"/>
  <c r="BH1214" i="1"/>
  <c r="BF1218" i="1"/>
  <c r="BF1132" i="1"/>
  <c r="BF1196" i="1"/>
  <c r="BG1168" i="1"/>
  <c r="BG1166" i="1" s="1"/>
  <c r="BH1148" i="1"/>
  <c r="BF1112" i="1"/>
  <c r="BF1052" i="1"/>
  <c r="BF1152" i="1"/>
  <c r="BG1146" i="1"/>
  <c r="BG1144" i="1" s="1"/>
  <c r="BG1190" i="1"/>
  <c r="BG1188" i="1" s="1"/>
  <c r="BG1066" i="1"/>
  <c r="BG1064" i="1" s="1"/>
  <c r="BG1086" i="1"/>
  <c r="BG1084" i="1" s="1"/>
  <c r="BG1106" i="1"/>
  <c r="BG1104" i="1" s="1"/>
  <c r="BH1128" i="1"/>
  <c r="BH1108" i="1"/>
  <c r="BH1068" i="1"/>
  <c r="BH1048" i="1"/>
  <c r="BG1126" i="1"/>
  <c r="BG1124" i="1" s="1"/>
  <c r="BF1092" i="1"/>
  <c r="BG1046" i="1"/>
  <c r="BG1044" i="1" s="1"/>
  <c r="BF798" i="1"/>
  <c r="BF46" i="1"/>
  <c r="BF597" i="1"/>
  <c r="BF778" i="1"/>
  <c r="BH794" i="1"/>
  <c r="BH774" i="1"/>
  <c r="BH754" i="1"/>
  <c r="BH738" i="1"/>
  <c r="BH720" i="1"/>
  <c r="BH702" i="1"/>
  <c r="BG772" i="1"/>
  <c r="BG770" i="1" s="1"/>
  <c r="BG48" i="1"/>
  <c r="BG46" i="1" s="1"/>
  <c r="BF266" i="1"/>
  <c r="BF492" i="1"/>
  <c r="BF758" i="1"/>
  <c r="BG792" i="1"/>
  <c r="BG790" i="1" s="1"/>
  <c r="BE690" i="1"/>
  <c r="BB819" i="1"/>
  <c r="BB675" i="1"/>
  <c r="BB674" i="1"/>
  <c r="BG580" i="1"/>
  <c r="BG578" i="1" s="1"/>
  <c r="BH528" i="1"/>
  <c r="BH508" i="1"/>
  <c r="BH488" i="1"/>
  <c r="BH472" i="1"/>
  <c r="BH436" i="1"/>
  <c r="BH315" i="1"/>
  <c r="BF512" i="1"/>
  <c r="BF532" i="1"/>
  <c r="BG486" i="1"/>
  <c r="BG484" i="1" s="1"/>
  <c r="BG506" i="1"/>
  <c r="BG504" i="1" s="1"/>
  <c r="BG526" i="1"/>
  <c r="BG524" i="1" s="1"/>
  <c r="BG240" i="1"/>
  <c r="BG238" i="1" s="1"/>
  <c r="BH262" i="1"/>
  <c r="BH242" i="1"/>
  <c r="BH222" i="1"/>
  <c r="BH49" i="1"/>
  <c r="BF246" i="1"/>
  <c r="BH963" i="1"/>
  <c r="AI44" i="7"/>
  <c r="BE1374" i="1"/>
  <c r="BG92" i="1"/>
  <c r="BC409" i="1"/>
  <c r="AY424" i="1"/>
  <c r="AY548" i="1" s="1"/>
  <c r="AY549" i="1" s="1"/>
  <c r="BD397" i="1"/>
  <c r="BD408" i="1"/>
  <c r="BG358" i="1"/>
  <c r="AX548" i="1"/>
  <c r="BH1011" i="1"/>
  <c r="BH1271" i="1"/>
  <c r="BH938" i="1"/>
  <c r="AI6" i="7"/>
  <c r="AK26" i="7"/>
  <c r="AM2" i="7"/>
  <c r="BH1170" i="1" l="1"/>
  <c r="BH110" i="1"/>
  <c r="BH376" i="1"/>
  <c r="BE389" i="1"/>
  <c r="BE403" i="1" s="1"/>
  <c r="BE406" i="1" s="1"/>
  <c r="BF392" i="1"/>
  <c r="BF364" i="1"/>
  <c r="BF365" i="1"/>
  <c r="BI8" i="1"/>
  <c r="BH354" i="1"/>
  <c r="BH358" i="1" s="1"/>
  <c r="BH1192" i="1"/>
  <c r="BH1190" i="1" s="1"/>
  <c r="BH1188" i="1" s="1"/>
  <c r="BH583" i="1"/>
  <c r="BG1014" i="1"/>
  <c r="BH3" i="1"/>
  <c r="BH2" i="1"/>
  <c r="BH314" i="1"/>
  <c r="BH992" i="1"/>
  <c r="BH1017" i="1" s="1"/>
  <c r="BH454" i="1"/>
  <c r="BH581" i="1"/>
  <c r="BH1088" i="1"/>
  <c r="BH1397" i="1"/>
  <c r="BF393" i="1"/>
  <c r="BG331" i="1"/>
  <c r="BG391" i="1" s="1"/>
  <c r="BF366" i="1"/>
  <c r="BE362" i="1"/>
  <c r="BE400" i="1" s="1"/>
  <c r="BG625" i="1"/>
  <c r="BD672" i="1"/>
  <c r="BD670" i="1"/>
  <c r="BG1017" i="1"/>
  <c r="AJ7" i="7"/>
  <c r="BD666" i="1"/>
  <c r="BD819" i="1" s="1"/>
  <c r="BF659" i="1"/>
  <c r="BF657" i="1"/>
  <c r="BF658" i="1"/>
  <c r="BI642" i="1"/>
  <c r="BE655" i="1"/>
  <c r="BE669" i="1" s="1"/>
  <c r="BE628" i="1"/>
  <c r="BE666" i="1" s="1"/>
  <c r="BF631" i="1"/>
  <c r="BF630" i="1"/>
  <c r="BF632" i="1"/>
  <c r="BI376" i="1"/>
  <c r="BH620" i="1"/>
  <c r="BH625" i="1" s="1"/>
  <c r="BI110" i="1"/>
  <c r="BI1397" i="1"/>
  <c r="BI2" i="1"/>
  <c r="BI51" i="1"/>
  <c r="BI583" i="1"/>
  <c r="BI317" i="1"/>
  <c r="BI3" i="1"/>
  <c r="BI1" i="1"/>
  <c r="BI620" i="1" s="1"/>
  <c r="BI624" i="1" s="1"/>
  <c r="BD663" i="1"/>
  <c r="BD662" i="1"/>
  <c r="BD814" i="1" s="1"/>
  <c r="BC675" i="1"/>
  <c r="BC819" i="1"/>
  <c r="BC674" i="1"/>
  <c r="BD815" i="1"/>
  <c r="BH1212" i="1"/>
  <c r="BH1210" i="1" s="1"/>
  <c r="BI1214" i="1"/>
  <c r="BG1072" i="1"/>
  <c r="BG1218" i="1"/>
  <c r="BI1170" i="1"/>
  <c r="BI1192" i="1"/>
  <c r="BI1148" i="1"/>
  <c r="BG1112" i="1"/>
  <c r="BG1152" i="1"/>
  <c r="BG1174" i="1"/>
  <c r="BH1146" i="1"/>
  <c r="BH1144" i="1" s="1"/>
  <c r="BH1168" i="1"/>
  <c r="BH1166" i="1" s="1"/>
  <c r="BG1092" i="1"/>
  <c r="BG1196" i="1"/>
  <c r="BH1106" i="1"/>
  <c r="BH1104" i="1" s="1"/>
  <c r="BH1126" i="1"/>
  <c r="BH1124" i="1" s="1"/>
  <c r="BH1046" i="1"/>
  <c r="BH1044" i="1" s="1"/>
  <c r="BI1128" i="1"/>
  <c r="BI1108" i="1"/>
  <c r="BI1088" i="1"/>
  <c r="BI1068" i="1"/>
  <c r="BI1048" i="1"/>
  <c r="BH1066" i="1"/>
  <c r="BH1064" i="1" s="1"/>
  <c r="BG1052" i="1"/>
  <c r="BG1132" i="1"/>
  <c r="BH1086" i="1"/>
  <c r="BH1084" i="1" s="1"/>
  <c r="BG532" i="1"/>
  <c r="BG246" i="1"/>
  <c r="BG758" i="1"/>
  <c r="BG778" i="1"/>
  <c r="BH792" i="1"/>
  <c r="BH790" i="1" s="1"/>
  <c r="BH48" i="1"/>
  <c r="BG597" i="1"/>
  <c r="BG798" i="1"/>
  <c r="BG492" i="1"/>
  <c r="BH752" i="1"/>
  <c r="BH750" i="1" s="1"/>
  <c r="BI794" i="1"/>
  <c r="BI774" i="1"/>
  <c r="BI754" i="1"/>
  <c r="BI738" i="1"/>
  <c r="BI720" i="1"/>
  <c r="BI702" i="1"/>
  <c r="BI581" i="1"/>
  <c r="BF690" i="1"/>
  <c r="BH580" i="1"/>
  <c r="BH578" i="1" s="1"/>
  <c r="BH772" i="1"/>
  <c r="BH770" i="1" s="1"/>
  <c r="BI528" i="1"/>
  <c r="BI508" i="1"/>
  <c r="BI488" i="1"/>
  <c r="BI454" i="1"/>
  <c r="BI472" i="1"/>
  <c r="BI436" i="1"/>
  <c r="BI315" i="1"/>
  <c r="BI314" i="1" s="1"/>
  <c r="BG512" i="1"/>
  <c r="BH331" i="1"/>
  <c r="BH312" i="1"/>
  <c r="BH486" i="1"/>
  <c r="BH484" i="1" s="1"/>
  <c r="BH506" i="1"/>
  <c r="BH504" i="1" s="1"/>
  <c r="BH526" i="1"/>
  <c r="BH524" i="1" s="1"/>
  <c r="BH260" i="1"/>
  <c r="BH258" i="1" s="1"/>
  <c r="BI262" i="1"/>
  <c r="BI49" i="1"/>
  <c r="BI222" i="1"/>
  <c r="BI242" i="1"/>
  <c r="BG266" i="1"/>
  <c r="BH240" i="1"/>
  <c r="BH238" i="1" s="1"/>
  <c r="BI963" i="1"/>
  <c r="BF1374" i="1"/>
  <c r="AK24" i="7"/>
  <c r="BE1446" i="1"/>
  <c r="BH92" i="1"/>
  <c r="AX549" i="1"/>
  <c r="BD409" i="1"/>
  <c r="BE397" i="1"/>
  <c r="BH359" i="1"/>
  <c r="BI1271" i="1"/>
  <c r="BI88" i="1"/>
  <c r="BI93" i="1" s="1"/>
  <c r="BI354" i="1"/>
  <c r="BJ8" i="1"/>
  <c r="BI938" i="1"/>
  <c r="BI992" i="1"/>
  <c r="AN2" i="7"/>
  <c r="AL26" i="7"/>
  <c r="AJ6" i="7"/>
  <c r="BH1014" i="1" l="1"/>
  <c r="BE408" i="1"/>
  <c r="BE409" i="1" s="1"/>
  <c r="BF362" i="1"/>
  <c r="BF400" i="1" s="1"/>
  <c r="BE405" i="1"/>
  <c r="BF389" i="1"/>
  <c r="BF403" i="1" s="1"/>
  <c r="BF406" i="1" s="1"/>
  <c r="BE404" i="1"/>
  <c r="BG364" i="1"/>
  <c r="BG392" i="1"/>
  <c r="BG365" i="1"/>
  <c r="BG366" i="1"/>
  <c r="BG393" i="1"/>
  <c r="BE396" i="1"/>
  <c r="BH624" i="1"/>
  <c r="BD674" i="1"/>
  <c r="BD675" i="1"/>
  <c r="BE671" i="1"/>
  <c r="BE672" i="1"/>
  <c r="BE670" i="1"/>
  <c r="BF655" i="1"/>
  <c r="BF669" i="1" s="1"/>
  <c r="BI1011" i="1"/>
  <c r="BI1017" i="1" s="1"/>
  <c r="BH392" i="1"/>
  <c r="BH391" i="1"/>
  <c r="BH393" i="1"/>
  <c r="BJ642" i="1"/>
  <c r="BG659" i="1"/>
  <c r="BG657" i="1"/>
  <c r="BG658" i="1"/>
  <c r="BF628" i="1"/>
  <c r="BF666" i="1" s="1"/>
  <c r="BH366" i="1"/>
  <c r="BH364" i="1"/>
  <c r="BH365" i="1"/>
  <c r="BG631" i="1"/>
  <c r="BG630" i="1"/>
  <c r="BG632" i="1"/>
  <c r="BJ376" i="1"/>
  <c r="BJ110" i="1"/>
  <c r="BJ1397" i="1"/>
  <c r="BJ2" i="1"/>
  <c r="BJ583" i="1"/>
  <c r="BJ317" i="1"/>
  <c r="BJ51" i="1"/>
  <c r="BJ3" i="1"/>
  <c r="BJ1" i="1"/>
  <c r="BJ354" i="1" s="1"/>
  <c r="BJ358" i="1" s="1"/>
  <c r="BH46" i="1"/>
  <c r="BH1052" i="1"/>
  <c r="BI1212" i="1"/>
  <c r="BI1210" i="1" s="1"/>
  <c r="BJ1214" i="1"/>
  <c r="BH1218" i="1"/>
  <c r="BH1196" i="1"/>
  <c r="BJ1170" i="1"/>
  <c r="BJ1192" i="1"/>
  <c r="BJ1148" i="1"/>
  <c r="BH1132" i="1"/>
  <c r="BH1072" i="1"/>
  <c r="BI1146" i="1"/>
  <c r="BI1144" i="1" s="1"/>
  <c r="BI1190" i="1"/>
  <c r="BI1188" i="1" s="1"/>
  <c r="BI1168" i="1"/>
  <c r="BI1166" i="1" s="1"/>
  <c r="BH1174" i="1"/>
  <c r="BH1152" i="1"/>
  <c r="BI1046" i="1"/>
  <c r="BI1044" i="1" s="1"/>
  <c r="BI1066" i="1"/>
  <c r="BI1064" i="1" s="1"/>
  <c r="BH1092" i="1"/>
  <c r="BI1086" i="1"/>
  <c r="BI1084" i="1" s="1"/>
  <c r="BH1112" i="1"/>
  <c r="BJ1128" i="1"/>
  <c r="BJ1108" i="1"/>
  <c r="BJ1088" i="1"/>
  <c r="BJ1048" i="1"/>
  <c r="BJ1068" i="1"/>
  <c r="BI1106" i="1"/>
  <c r="BI1104" i="1" s="1"/>
  <c r="BI1126" i="1"/>
  <c r="BI1124" i="1" s="1"/>
  <c r="BH492" i="1"/>
  <c r="BH512" i="1"/>
  <c r="BH597" i="1"/>
  <c r="BG690" i="1"/>
  <c r="BI48" i="1"/>
  <c r="BI46" i="1" s="1"/>
  <c r="BI625" i="1"/>
  <c r="BE663" i="1"/>
  <c r="BE662" i="1"/>
  <c r="BE814" i="1" s="1"/>
  <c r="BE815" i="1"/>
  <c r="BH246" i="1"/>
  <c r="BH778" i="1"/>
  <c r="BI752" i="1"/>
  <c r="BI750" i="1" s="1"/>
  <c r="BI772" i="1"/>
  <c r="BI770" i="1" s="1"/>
  <c r="BH798" i="1"/>
  <c r="BI792" i="1"/>
  <c r="BI790" i="1" s="1"/>
  <c r="BJ794" i="1"/>
  <c r="BJ774" i="1"/>
  <c r="BJ754" i="1"/>
  <c r="BJ738" i="1"/>
  <c r="BJ720" i="1"/>
  <c r="BJ702" i="1"/>
  <c r="BJ581" i="1"/>
  <c r="BI580" i="1"/>
  <c r="BI578" i="1" s="1"/>
  <c r="BH758" i="1"/>
  <c r="BI331" i="1"/>
  <c r="BI312" i="1"/>
  <c r="BJ528" i="1"/>
  <c r="BJ508" i="1"/>
  <c r="BJ488" i="1"/>
  <c r="BJ472" i="1"/>
  <c r="BJ454" i="1"/>
  <c r="BJ436" i="1"/>
  <c r="BJ315" i="1"/>
  <c r="BJ314" i="1" s="1"/>
  <c r="BI486" i="1"/>
  <c r="BI484" i="1" s="1"/>
  <c r="BI506" i="1"/>
  <c r="BI504" i="1" s="1"/>
  <c r="BH532" i="1"/>
  <c r="BI526" i="1"/>
  <c r="BI524" i="1" s="1"/>
  <c r="BI240" i="1"/>
  <c r="BI238" i="1" s="1"/>
  <c r="BI260" i="1"/>
  <c r="BI258" i="1" s="1"/>
  <c r="BJ262" i="1"/>
  <c r="BJ242" i="1"/>
  <c r="BJ49" i="1"/>
  <c r="BJ222" i="1"/>
  <c r="BH266" i="1"/>
  <c r="BJ963" i="1"/>
  <c r="AK44" i="7"/>
  <c r="BG1374" i="1"/>
  <c r="AM24" i="7" s="1"/>
  <c r="BF1446" i="1"/>
  <c r="AL24" i="7"/>
  <c r="BI359" i="1"/>
  <c r="BI358" i="1"/>
  <c r="BJ938" i="1"/>
  <c r="BJ1271" i="1"/>
  <c r="BI1014" i="1"/>
  <c r="BI92" i="1"/>
  <c r="AK7" i="7"/>
  <c r="AM26" i="7"/>
  <c r="AK6" i="7"/>
  <c r="AO2" i="7"/>
  <c r="BF404" i="1" l="1"/>
  <c r="BG389" i="1"/>
  <c r="BG403" i="1" s="1"/>
  <c r="BG404" i="1" s="1"/>
  <c r="BF408" i="1"/>
  <c r="BF396" i="1"/>
  <c r="BF397" i="1" s="1"/>
  <c r="BF405" i="1"/>
  <c r="BG362" i="1"/>
  <c r="BG400" i="1" s="1"/>
  <c r="BG655" i="1"/>
  <c r="BG669" i="1" s="1"/>
  <c r="BF672" i="1"/>
  <c r="BF671" i="1"/>
  <c r="BF670" i="1"/>
  <c r="BI393" i="1"/>
  <c r="BI391" i="1"/>
  <c r="BI392" i="1"/>
  <c r="BH389" i="1"/>
  <c r="BH403" i="1" s="1"/>
  <c r="BH659" i="1"/>
  <c r="BH657" i="1"/>
  <c r="BH658" i="1"/>
  <c r="BH362" i="1"/>
  <c r="BH400" i="1" s="1"/>
  <c r="BI364" i="1"/>
  <c r="BI365" i="1"/>
  <c r="BI366" i="1"/>
  <c r="BH631" i="1"/>
  <c r="BH632" i="1"/>
  <c r="BH630" i="1"/>
  <c r="BG628" i="1"/>
  <c r="BG666" i="1" s="1"/>
  <c r="BK8" i="1"/>
  <c r="BJ620" i="1"/>
  <c r="BJ625" i="1" s="1"/>
  <c r="BJ1011" i="1"/>
  <c r="BJ992" i="1"/>
  <c r="BJ88" i="1"/>
  <c r="BJ93" i="1" s="1"/>
  <c r="BK1" i="1"/>
  <c r="BI1112" i="1"/>
  <c r="BI1092" i="1"/>
  <c r="BI1152" i="1"/>
  <c r="BJ1212" i="1"/>
  <c r="BJ1210" i="1" s="1"/>
  <c r="BI1174" i="1"/>
  <c r="BJ48" i="1"/>
  <c r="BJ46" i="1" s="1"/>
  <c r="BI1072" i="1"/>
  <c r="BI1218" i="1"/>
  <c r="BI1052" i="1"/>
  <c r="BJ1146" i="1"/>
  <c r="BJ1144" i="1" s="1"/>
  <c r="BJ1190" i="1"/>
  <c r="BJ1188" i="1" s="1"/>
  <c r="BI1196" i="1"/>
  <c r="BJ1168" i="1"/>
  <c r="BJ1166" i="1" s="1"/>
  <c r="BJ1046" i="1"/>
  <c r="BJ1044" i="1" s="1"/>
  <c r="BJ1086" i="1"/>
  <c r="BJ1084" i="1" s="1"/>
  <c r="BI1132" i="1"/>
  <c r="BJ1106" i="1"/>
  <c r="BJ1104" i="1" s="1"/>
  <c r="BJ1126" i="1"/>
  <c r="BJ1124" i="1" s="1"/>
  <c r="BJ1066" i="1"/>
  <c r="BJ1064" i="1" s="1"/>
  <c r="BI597" i="1"/>
  <c r="BI758" i="1"/>
  <c r="BI532" i="1"/>
  <c r="BJ752" i="1"/>
  <c r="BJ750" i="1" s="1"/>
  <c r="BJ772" i="1"/>
  <c r="BJ770" i="1" s="1"/>
  <c r="BF663" i="1"/>
  <c r="BF662" i="1"/>
  <c r="BF814" i="1" s="1"/>
  <c r="AL7" i="7"/>
  <c r="BF815" i="1"/>
  <c r="BJ792" i="1"/>
  <c r="BJ790" i="1" s="1"/>
  <c r="BI798" i="1"/>
  <c r="BE675" i="1"/>
  <c r="BE819" i="1"/>
  <c r="BE674" i="1"/>
  <c r="BJ580" i="1"/>
  <c r="BJ578" i="1" s="1"/>
  <c r="BH690" i="1"/>
  <c r="BI778" i="1"/>
  <c r="BI266" i="1"/>
  <c r="BJ486" i="1"/>
  <c r="BJ484" i="1" s="1"/>
  <c r="BJ506" i="1"/>
  <c r="BJ504" i="1" s="1"/>
  <c r="BI512" i="1"/>
  <c r="BJ526" i="1"/>
  <c r="BJ524" i="1" s="1"/>
  <c r="BJ331" i="1"/>
  <c r="BJ312" i="1"/>
  <c r="BI492" i="1"/>
  <c r="BJ240" i="1"/>
  <c r="BJ238" i="1" s="1"/>
  <c r="BI246" i="1"/>
  <c r="BJ260" i="1"/>
  <c r="BJ258" i="1" s="1"/>
  <c r="AL44" i="7"/>
  <c r="BH1374" i="1"/>
  <c r="BJ359" i="1"/>
  <c r="BF409" i="1"/>
  <c r="AN26" i="7"/>
  <c r="AL6" i="7"/>
  <c r="AP2" i="7"/>
  <c r="BK1483" i="1" l="1"/>
  <c r="AQ51" i="7" s="1"/>
  <c r="BK1498" i="1"/>
  <c r="BK1492" i="1"/>
  <c r="BK1486" i="1"/>
  <c r="BK1495" i="1"/>
  <c r="BJ1014" i="1"/>
  <c r="BG396" i="1"/>
  <c r="BG397" i="1"/>
  <c r="BG406" i="1"/>
  <c r="BG408" i="1"/>
  <c r="BG409" i="1" s="1"/>
  <c r="BG405" i="1"/>
  <c r="BJ1017" i="1"/>
  <c r="BK153" i="1"/>
  <c r="BK1237" i="1"/>
  <c r="BK685" i="1"/>
  <c r="BK419" i="1"/>
  <c r="BK1382" i="1"/>
  <c r="BH655" i="1"/>
  <c r="BH669" i="1" s="1"/>
  <c r="BH672" i="1" s="1"/>
  <c r="BK414" i="1"/>
  <c r="BK680" i="1"/>
  <c r="BI389" i="1"/>
  <c r="BI403" i="1" s="1"/>
  <c r="BI404" i="1" s="1"/>
  <c r="BK508" i="1"/>
  <c r="BK1108" i="1"/>
  <c r="BK754" i="1"/>
  <c r="BK354" i="1"/>
  <c r="BJ92" i="1"/>
  <c r="BK671" i="1"/>
  <c r="BK666" i="1"/>
  <c r="BK672" i="1"/>
  <c r="BK406" i="1"/>
  <c r="BK400" i="1"/>
  <c r="BK670" i="1"/>
  <c r="BK669" i="1"/>
  <c r="BK403" i="1"/>
  <c r="BK405" i="1"/>
  <c r="BK404" i="1"/>
  <c r="BH406" i="1"/>
  <c r="BH405" i="1"/>
  <c r="BH404" i="1"/>
  <c r="BG672" i="1"/>
  <c r="BG670" i="1"/>
  <c r="BG671" i="1"/>
  <c r="BK1011" i="1"/>
  <c r="BK963" i="1"/>
  <c r="BK528" i="1"/>
  <c r="BK526" i="1" s="1"/>
  <c r="BK524" i="1" s="1"/>
  <c r="BK774" i="1"/>
  <c r="BK772" i="1" s="1"/>
  <c r="BK770" i="1" s="1"/>
  <c r="BK1148" i="1"/>
  <c r="BK1146" i="1" s="1"/>
  <c r="BK1144" i="1" s="1"/>
  <c r="BK794" i="1"/>
  <c r="BK792" i="1" s="1"/>
  <c r="BK790" i="1" s="1"/>
  <c r="BK1192" i="1"/>
  <c r="BK1190" i="1" s="1"/>
  <c r="BK1188" i="1" s="1"/>
  <c r="BL8" i="1"/>
  <c r="BK315" i="1"/>
  <c r="BK314" i="1" s="1"/>
  <c r="BJ391" i="1"/>
  <c r="BJ392" i="1"/>
  <c r="BJ393" i="1"/>
  <c r="BK620" i="1"/>
  <c r="BK625" i="1" s="1"/>
  <c r="BK1170" i="1"/>
  <c r="BK1168" i="1" s="1"/>
  <c r="BK1166" i="1" s="1"/>
  <c r="BK938" i="1"/>
  <c r="BK222" i="1"/>
  <c r="BK436" i="1"/>
  <c r="BK581" i="1"/>
  <c r="BK580" i="1" s="1"/>
  <c r="BK578" i="1" s="1"/>
  <c r="BI658" i="1"/>
  <c r="BI659" i="1"/>
  <c r="BI657" i="1"/>
  <c r="BK1048" i="1"/>
  <c r="BK1046" i="1" s="1"/>
  <c r="BK1044" i="1" s="1"/>
  <c r="BK1423" i="1"/>
  <c r="BK658" i="1"/>
  <c r="BK655" i="1"/>
  <c r="BK393" i="1"/>
  <c r="BK391" i="1"/>
  <c r="BK659" i="1"/>
  <c r="BK657" i="1"/>
  <c r="BK392" i="1"/>
  <c r="BK389" i="1"/>
  <c r="BK1271" i="1"/>
  <c r="BK49" i="1"/>
  <c r="BK454" i="1"/>
  <c r="BK702" i="1"/>
  <c r="BK1068" i="1"/>
  <c r="BK1066" i="1" s="1"/>
  <c r="BK1064" i="1" s="1"/>
  <c r="BK51" i="1"/>
  <c r="BK88" i="1"/>
  <c r="BK92" i="1" s="1"/>
  <c r="BK242" i="1"/>
  <c r="BK240" i="1" s="1"/>
  <c r="BK238" i="1" s="1"/>
  <c r="BK472" i="1"/>
  <c r="BK720" i="1"/>
  <c r="BK1088" i="1"/>
  <c r="BK1086" i="1" s="1"/>
  <c r="BK1084" i="1" s="1"/>
  <c r="BK2" i="1"/>
  <c r="BK1214" i="1"/>
  <c r="BK1212" i="1" s="1"/>
  <c r="BK1210" i="1" s="1"/>
  <c r="BK1433" i="1"/>
  <c r="BK992" i="1"/>
  <c r="AQ2" i="7"/>
  <c r="BK262" i="1"/>
  <c r="BK260" i="1" s="1"/>
  <c r="BK258" i="1" s="1"/>
  <c r="BK488" i="1"/>
  <c r="BK486" i="1" s="1"/>
  <c r="BK484" i="1" s="1"/>
  <c r="BK738" i="1"/>
  <c r="BK1128" i="1"/>
  <c r="BK1126" i="1" s="1"/>
  <c r="BK1124" i="1" s="1"/>
  <c r="BK3" i="1"/>
  <c r="BK1419" i="1"/>
  <c r="BJ624" i="1"/>
  <c r="BK1416" i="1"/>
  <c r="BK1431" i="1"/>
  <c r="BK642" i="1"/>
  <c r="BJ366" i="1"/>
  <c r="BJ364" i="1"/>
  <c r="BJ365" i="1"/>
  <c r="BK1415" i="1"/>
  <c r="BK317" i="1"/>
  <c r="BK1418" i="1"/>
  <c r="BK583" i="1"/>
  <c r="BK1420" i="1"/>
  <c r="BI362" i="1"/>
  <c r="BI400" i="1" s="1"/>
  <c r="BI630" i="1"/>
  <c r="BI632" i="1"/>
  <c r="BI631" i="1"/>
  <c r="BK1425" i="1"/>
  <c r="BK637" i="1"/>
  <c r="BK632" i="1"/>
  <c r="BK630" i="1"/>
  <c r="BK371" i="1"/>
  <c r="BK365" i="1"/>
  <c r="BK364" i="1"/>
  <c r="BK628" i="1"/>
  <c r="BK631" i="1"/>
  <c r="BK366" i="1"/>
  <c r="BK376" i="1"/>
  <c r="BK362" i="1"/>
  <c r="BH628" i="1"/>
  <c r="BH666" i="1" s="1"/>
  <c r="BK1426" i="1"/>
  <c r="BK1429" i="1"/>
  <c r="BK148" i="1"/>
  <c r="BK1427" i="1"/>
  <c r="BK1428" i="1"/>
  <c r="BK1417" i="1"/>
  <c r="BK1430" i="1"/>
  <c r="BK1421" i="1"/>
  <c r="BK1432" i="1"/>
  <c r="BK1422" i="1"/>
  <c r="BK1434" i="1"/>
  <c r="BK1424" i="1"/>
  <c r="BK125" i="1"/>
  <c r="BK105" i="1"/>
  <c r="BK126" i="1"/>
  <c r="BK137" i="1"/>
  <c r="BK127" i="1"/>
  <c r="BK134" i="1"/>
  <c r="BK1337" i="1"/>
  <c r="BK1347" i="1"/>
  <c r="BK110" i="1"/>
  <c r="BK1346" i="1"/>
  <c r="BK1350" i="1"/>
  <c r="BK1345" i="1"/>
  <c r="BK1356" i="1"/>
  <c r="BK1344" i="1"/>
  <c r="BK1355" i="1"/>
  <c r="BK1343" i="1"/>
  <c r="BK1397" i="1"/>
  <c r="BK1351" i="1"/>
  <c r="BK1352" i="1"/>
  <c r="BK1354" i="1"/>
  <c r="BK1358" i="1"/>
  <c r="BK1348" i="1"/>
  <c r="BK1360" i="1"/>
  <c r="BK1364" i="1"/>
  <c r="BK1353" i="1"/>
  <c r="BK1359" i="1"/>
  <c r="BK1363" i="1"/>
  <c r="BK1357" i="1"/>
  <c r="BK1368" i="1"/>
  <c r="BK1372" i="1"/>
  <c r="BK1362" i="1"/>
  <c r="BK1366" i="1"/>
  <c r="BK1370" i="1"/>
  <c r="BK1369" i="1"/>
  <c r="BK1371" i="1"/>
  <c r="BK1349" i="1"/>
  <c r="BK1365" i="1"/>
  <c r="BK1367" i="1"/>
  <c r="BK1361" i="1"/>
  <c r="BL1355" i="1"/>
  <c r="BH396" i="1"/>
  <c r="BL1427" i="1"/>
  <c r="BL1" i="1"/>
  <c r="AQ53" i="7"/>
  <c r="BK1501" i="1"/>
  <c r="AQ54" i="7" s="1"/>
  <c r="BK48" i="1"/>
  <c r="BK46" i="1" s="1"/>
  <c r="BJ1132" i="1"/>
  <c r="BJ1218" i="1"/>
  <c r="BJ1196" i="1"/>
  <c r="BJ1152" i="1"/>
  <c r="BL1192" i="1"/>
  <c r="BL1148" i="1"/>
  <c r="BJ1072" i="1"/>
  <c r="BJ1112" i="1"/>
  <c r="BJ1174" i="1"/>
  <c r="BJ1052" i="1"/>
  <c r="BL1128" i="1"/>
  <c r="BK624" i="1"/>
  <c r="BK1106" i="1"/>
  <c r="BK1104" i="1" s="1"/>
  <c r="BJ1092" i="1"/>
  <c r="BJ798" i="1"/>
  <c r="BI690" i="1"/>
  <c r="BK752" i="1"/>
  <c r="BK750" i="1" s="1"/>
  <c r="BF674" i="1"/>
  <c r="BF675" i="1"/>
  <c r="BF819" i="1"/>
  <c r="BL754" i="1"/>
  <c r="BL702" i="1"/>
  <c r="BJ532" i="1"/>
  <c r="BJ597" i="1"/>
  <c r="BJ778" i="1"/>
  <c r="BG815" i="1"/>
  <c r="BG662" i="1"/>
  <c r="BG814" i="1" s="1"/>
  <c r="BG663" i="1"/>
  <c r="AM7" i="7"/>
  <c r="BJ758" i="1"/>
  <c r="BL528" i="1"/>
  <c r="BL315" i="1"/>
  <c r="BL314" i="1" s="1"/>
  <c r="BK506" i="1"/>
  <c r="BK504" i="1" s="1"/>
  <c r="BJ512" i="1"/>
  <c r="BK331" i="1"/>
  <c r="BK312" i="1"/>
  <c r="BJ492" i="1"/>
  <c r="BJ246" i="1"/>
  <c r="BJ266" i="1"/>
  <c r="BK1017" i="1"/>
  <c r="BK1489" i="1"/>
  <c r="BI1374" i="1"/>
  <c r="AO24" i="7" s="1"/>
  <c r="BJ1374" i="1"/>
  <c r="AN24" i="7"/>
  <c r="BH1446" i="1"/>
  <c r="BK358" i="1"/>
  <c r="BK359" i="1"/>
  <c r="BK93" i="1"/>
  <c r="BK1014" i="1"/>
  <c r="BH397" i="1"/>
  <c r="BH408" i="1"/>
  <c r="BH409" i="1" s="1"/>
  <c r="BM8" i="1"/>
  <c r="BL938" i="1"/>
  <c r="BL88" i="1"/>
  <c r="AO26" i="7"/>
  <c r="AM6" i="7"/>
  <c r="AE424" i="1"/>
  <c r="BM1486" i="1" l="1"/>
  <c r="BM1495" i="1"/>
  <c r="BM1483" i="1"/>
  <c r="AS51" i="7" s="1"/>
  <c r="BM1498" i="1"/>
  <c r="BM1492" i="1"/>
  <c r="BL1495" i="1"/>
  <c r="BL1483" i="1"/>
  <c r="AR51" i="7" s="1"/>
  <c r="BL1498" i="1"/>
  <c r="BL1492" i="1"/>
  <c r="BL1486" i="1"/>
  <c r="BL1108" i="1"/>
  <c r="BL1106" i="1" s="1"/>
  <c r="BL1104" i="1" s="1"/>
  <c r="BL1170" i="1"/>
  <c r="BL1369" i="1"/>
  <c r="BL628" i="1"/>
  <c r="BL153" i="1"/>
  <c r="BL1237" i="1"/>
  <c r="BL685" i="1"/>
  <c r="BL419" i="1"/>
  <c r="BL1382" i="1"/>
  <c r="BM153" i="1"/>
  <c r="BM1237" i="1"/>
  <c r="BM685" i="1"/>
  <c r="BM419" i="1"/>
  <c r="BM1382" i="1"/>
  <c r="BL1011" i="1"/>
  <c r="BL49" i="1"/>
  <c r="BL48" i="1" s="1"/>
  <c r="BL46" i="1" s="1"/>
  <c r="BI408" i="1"/>
  <c r="BI409" i="1" s="1"/>
  <c r="BL620" i="1"/>
  <c r="BL625" i="1" s="1"/>
  <c r="BL3" i="1"/>
  <c r="BL366" i="1"/>
  <c r="BL963" i="1"/>
  <c r="BL1432" i="1"/>
  <c r="BL1353" i="1"/>
  <c r="BL1048" i="1"/>
  <c r="BL1046" i="1" s="1"/>
  <c r="BL1044" i="1" s="1"/>
  <c r="BL1431" i="1"/>
  <c r="BL1361" i="1"/>
  <c r="BL1351" i="1"/>
  <c r="BL631" i="1"/>
  <c r="BL1347" i="1"/>
  <c r="BL630" i="1"/>
  <c r="BL354" i="1"/>
  <c r="BL358" i="1" s="1"/>
  <c r="BL222" i="1"/>
  <c r="BL436" i="1"/>
  <c r="BL774" i="1"/>
  <c r="BL1415" i="1"/>
  <c r="BL1366" i="1"/>
  <c r="BL1344" i="1"/>
  <c r="BL242" i="1"/>
  <c r="BL240" i="1" s="1"/>
  <c r="BL238" i="1" s="1"/>
  <c r="BL472" i="1"/>
  <c r="BL794" i="1"/>
  <c r="BL792" i="1" s="1"/>
  <c r="BL790" i="1" s="1"/>
  <c r="BL51" i="1"/>
  <c r="BL1423" i="1"/>
  <c r="BL1357" i="1"/>
  <c r="BL126" i="1"/>
  <c r="BL992" i="1"/>
  <c r="BL488" i="1"/>
  <c r="BL486" i="1" s="1"/>
  <c r="BL484" i="1" s="1"/>
  <c r="BL720" i="1"/>
  <c r="BL1068" i="1"/>
  <c r="BL1066" i="1" s="1"/>
  <c r="BL1064" i="1" s="1"/>
  <c r="BL1214" i="1"/>
  <c r="BL1212" i="1" s="1"/>
  <c r="BL1210" i="1" s="1"/>
  <c r="BL2" i="1"/>
  <c r="BL1418" i="1"/>
  <c r="BL1422" i="1"/>
  <c r="BL1434" i="1"/>
  <c r="BL1368" i="1"/>
  <c r="BL1363" i="1"/>
  <c r="BL1349" i="1"/>
  <c r="BL1397" i="1"/>
  <c r="BL127" i="1"/>
  <c r="BL376" i="1"/>
  <c r="BL508" i="1"/>
  <c r="BL506" i="1" s="1"/>
  <c r="BL504" i="1" s="1"/>
  <c r="BL738" i="1"/>
  <c r="BL1088" i="1"/>
  <c r="BL1086" i="1" s="1"/>
  <c r="BL1084" i="1" s="1"/>
  <c r="BL317" i="1"/>
  <c r="BL1416" i="1"/>
  <c r="BL1425" i="1"/>
  <c r="BL1429" i="1"/>
  <c r="BL1370" i="1"/>
  <c r="BL1359" i="1"/>
  <c r="BL1354" i="1"/>
  <c r="BL134" i="1"/>
  <c r="BL137" i="1"/>
  <c r="BL364" i="1"/>
  <c r="BL371" i="1"/>
  <c r="BL583" i="1"/>
  <c r="BL1420" i="1"/>
  <c r="BL1424" i="1"/>
  <c r="BL1433" i="1"/>
  <c r="BL1372" i="1"/>
  <c r="BL1364" i="1"/>
  <c r="BL1345" i="1"/>
  <c r="BL1343" i="1"/>
  <c r="BL105" i="1"/>
  <c r="BL637" i="1"/>
  <c r="BL632" i="1"/>
  <c r="BL1417" i="1"/>
  <c r="BL1426" i="1"/>
  <c r="BL1362" i="1"/>
  <c r="BL1360" i="1"/>
  <c r="BL1350" i="1"/>
  <c r="BL1356" i="1"/>
  <c r="BL125" i="1"/>
  <c r="BL362" i="1"/>
  <c r="BL148" i="1"/>
  <c r="BL1419" i="1"/>
  <c r="BL1428" i="1"/>
  <c r="BL1371" i="1"/>
  <c r="BL1358" i="1"/>
  <c r="BL1346" i="1"/>
  <c r="BL1352" i="1"/>
  <c r="BL110" i="1"/>
  <c r="BL365" i="1"/>
  <c r="BL1271" i="1"/>
  <c r="AR2" i="7"/>
  <c r="AR53" i="7"/>
  <c r="BL262" i="1"/>
  <c r="BL260" i="1" s="1"/>
  <c r="BL258" i="1" s="1"/>
  <c r="BL454" i="1"/>
  <c r="BL581" i="1"/>
  <c r="BL1421" i="1"/>
  <c r="BL1430" i="1"/>
  <c r="BL1367" i="1"/>
  <c r="BL1365" i="1"/>
  <c r="BL1337" i="1"/>
  <c r="BL1348" i="1"/>
  <c r="BH670" i="1"/>
  <c r="BH671" i="1"/>
  <c r="BL414" i="1"/>
  <c r="BL680" i="1"/>
  <c r="BM414" i="1"/>
  <c r="BM680" i="1"/>
  <c r="BI655" i="1"/>
  <c r="BI669" i="1" s="1"/>
  <c r="BI670" i="1" s="1"/>
  <c r="BI406" i="1"/>
  <c r="BI405" i="1"/>
  <c r="BL671" i="1"/>
  <c r="BL666" i="1"/>
  <c r="BL404" i="1"/>
  <c r="BL672" i="1"/>
  <c r="BL670" i="1"/>
  <c r="BL669" i="1"/>
  <c r="BL406" i="1"/>
  <c r="BL403" i="1"/>
  <c r="BL405" i="1"/>
  <c r="BL400" i="1"/>
  <c r="BM671" i="1"/>
  <c r="BM666" i="1"/>
  <c r="BM404" i="1"/>
  <c r="BM672" i="1"/>
  <c r="BM670" i="1"/>
  <c r="BM669" i="1"/>
  <c r="BM406" i="1"/>
  <c r="BM405" i="1"/>
  <c r="BM403" i="1"/>
  <c r="BM400" i="1"/>
  <c r="BJ659" i="1"/>
  <c r="BJ657" i="1"/>
  <c r="BJ658" i="1"/>
  <c r="BL642" i="1"/>
  <c r="BL658" i="1"/>
  <c r="BL655" i="1"/>
  <c r="BL393" i="1"/>
  <c r="BL391" i="1"/>
  <c r="BL659" i="1"/>
  <c r="BL657" i="1"/>
  <c r="BL392" i="1"/>
  <c r="BL389" i="1"/>
  <c r="BM642" i="1"/>
  <c r="BM655" i="1"/>
  <c r="BM393" i="1"/>
  <c r="BM391" i="1"/>
  <c r="BM659" i="1"/>
  <c r="BM657" i="1"/>
  <c r="BM392" i="1"/>
  <c r="BM389" i="1"/>
  <c r="BM658" i="1"/>
  <c r="BJ389" i="1"/>
  <c r="BJ403" i="1" s="1"/>
  <c r="BJ631" i="1"/>
  <c r="BJ632" i="1"/>
  <c r="BJ630" i="1"/>
  <c r="BM148" i="1"/>
  <c r="BM376" i="1"/>
  <c r="BM631" i="1"/>
  <c r="BM628" i="1"/>
  <c r="BM371" i="1"/>
  <c r="BM362" i="1"/>
  <c r="BM366" i="1"/>
  <c r="BM364" i="1"/>
  <c r="BM365" i="1"/>
  <c r="BM630" i="1"/>
  <c r="BM637" i="1"/>
  <c r="BM632" i="1"/>
  <c r="BJ362" i="1"/>
  <c r="BJ400" i="1" s="1"/>
  <c r="BI628" i="1"/>
  <c r="BI396" i="1"/>
  <c r="BI397" i="1" s="1"/>
  <c r="BM134" i="1"/>
  <c r="BM110" i="1"/>
  <c r="BM125" i="1"/>
  <c r="BM105" i="1"/>
  <c r="BM126" i="1"/>
  <c r="BM137" i="1"/>
  <c r="BM127" i="1"/>
  <c r="BM1348" i="1"/>
  <c r="BM1397" i="1"/>
  <c r="BM1347" i="1"/>
  <c r="BM1351" i="1"/>
  <c r="BM1337" i="1"/>
  <c r="BM1346" i="1"/>
  <c r="BM1350" i="1"/>
  <c r="BM1357" i="1"/>
  <c r="BM1345" i="1"/>
  <c r="BM1356" i="1"/>
  <c r="BM1344" i="1"/>
  <c r="BM1343" i="1"/>
  <c r="BM1355" i="1"/>
  <c r="BM1352" i="1"/>
  <c r="BM1349" i="1"/>
  <c r="BM1361" i="1"/>
  <c r="BM1365" i="1"/>
  <c r="BM1358" i="1"/>
  <c r="BM1360" i="1"/>
  <c r="BM1364" i="1"/>
  <c r="BM1353" i="1"/>
  <c r="BM1354" i="1"/>
  <c r="BM1369" i="1"/>
  <c r="BM1363" i="1"/>
  <c r="BM1367" i="1"/>
  <c r="BM1371" i="1"/>
  <c r="BM1359" i="1"/>
  <c r="BM1372" i="1"/>
  <c r="BM1362" i="1"/>
  <c r="BM1370" i="1"/>
  <c r="BM1366" i="1"/>
  <c r="BM1368" i="1"/>
  <c r="BM1432" i="1"/>
  <c r="BM1429" i="1"/>
  <c r="BM1426" i="1"/>
  <c r="BM1424" i="1"/>
  <c r="BM1433" i="1"/>
  <c r="BM1430" i="1"/>
  <c r="BM1434" i="1"/>
  <c r="BM1431" i="1"/>
  <c r="BM1428" i="1"/>
  <c r="BM1427" i="1"/>
  <c r="BM1425" i="1"/>
  <c r="BM1423" i="1"/>
  <c r="BM1421" i="1"/>
  <c r="BM1419" i="1"/>
  <c r="BM1417" i="1"/>
  <c r="BM1415" i="1"/>
  <c r="BM1416" i="1"/>
  <c r="BM1418" i="1"/>
  <c r="BM1422" i="1"/>
  <c r="BM1420" i="1"/>
  <c r="BM51" i="1"/>
  <c r="BM583" i="1"/>
  <c r="BM317" i="1"/>
  <c r="BM3" i="1"/>
  <c r="BM2" i="1"/>
  <c r="BH662" i="1"/>
  <c r="BH814" i="1" s="1"/>
  <c r="BM1" i="1"/>
  <c r="BH815" i="1"/>
  <c r="BK1218" i="1"/>
  <c r="BH663" i="1"/>
  <c r="BH674" i="1"/>
  <c r="BK1174" i="1"/>
  <c r="BM1214" i="1"/>
  <c r="BK1152" i="1"/>
  <c r="BL1168" i="1"/>
  <c r="BL1166" i="1" s="1"/>
  <c r="BK1196" i="1"/>
  <c r="BK1052" i="1"/>
  <c r="BM1170" i="1"/>
  <c r="BM1192" i="1"/>
  <c r="BM1148" i="1"/>
  <c r="BL1146" i="1"/>
  <c r="BL1144" i="1" s="1"/>
  <c r="BL1190" i="1"/>
  <c r="BL1188" i="1" s="1"/>
  <c r="BK1132" i="1"/>
  <c r="BK1092" i="1"/>
  <c r="BM1128" i="1"/>
  <c r="BM1108" i="1"/>
  <c r="BM1088" i="1"/>
  <c r="BM1068" i="1"/>
  <c r="BM1048" i="1"/>
  <c r="BL1126" i="1"/>
  <c r="BL1124" i="1" s="1"/>
  <c r="BK1072" i="1"/>
  <c r="BK1112" i="1"/>
  <c r="BK532" i="1"/>
  <c r="BK492" i="1"/>
  <c r="BL624" i="1"/>
  <c r="BK597" i="1"/>
  <c r="BK798" i="1"/>
  <c r="BJ690" i="1"/>
  <c r="BK758" i="1"/>
  <c r="BM794" i="1"/>
  <c r="BM774" i="1"/>
  <c r="BM754" i="1"/>
  <c r="BM738" i="1"/>
  <c r="BM720" i="1"/>
  <c r="BM702" i="1"/>
  <c r="BM581" i="1"/>
  <c r="BM620" i="1"/>
  <c r="BM624" i="1" s="1"/>
  <c r="BG819" i="1"/>
  <c r="BG675" i="1"/>
  <c r="BG674" i="1"/>
  <c r="BL752" i="1"/>
  <c r="BL750" i="1" s="1"/>
  <c r="BL772" i="1"/>
  <c r="BL770" i="1" s="1"/>
  <c r="BK778" i="1"/>
  <c r="BK512" i="1"/>
  <c r="BL580" i="1"/>
  <c r="BL578" i="1" s="1"/>
  <c r="BL331" i="1"/>
  <c r="BL312" i="1"/>
  <c r="BK246" i="1"/>
  <c r="BL526" i="1"/>
  <c r="BL524" i="1" s="1"/>
  <c r="BM528" i="1"/>
  <c r="BM508" i="1"/>
  <c r="BM488" i="1"/>
  <c r="BM472" i="1"/>
  <c r="BM454" i="1"/>
  <c r="BM436" i="1"/>
  <c r="BM315" i="1"/>
  <c r="BM314" i="1" s="1"/>
  <c r="BM262" i="1"/>
  <c r="BM242" i="1"/>
  <c r="BM49" i="1"/>
  <c r="BM222" i="1"/>
  <c r="BK266" i="1"/>
  <c r="BL1017" i="1"/>
  <c r="BM963" i="1"/>
  <c r="BL1489" i="1"/>
  <c r="BL1501" i="1"/>
  <c r="AR54" i="7" s="1"/>
  <c r="AQ72" i="7"/>
  <c r="AN44" i="7"/>
  <c r="BL359" i="1"/>
  <c r="BI1446" i="1"/>
  <c r="BL93" i="1"/>
  <c r="AS2" i="7"/>
  <c r="BM88" i="1"/>
  <c r="BM92" i="1" s="1"/>
  <c r="BN8" i="1"/>
  <c r="BM992" i="1"/>
  <c r="BM354" i="1"/>
  <c r="BM1011" i="1"/>
  <c r="BM1271" i="1"/>
  <c r="BM938" i="1"/>
  <c r="BL92" i="1"/>
  <c r="BC549" i="1"/>
  <c r="BL1014" i="1"/>
  <c r="AQ26" i="7"/>
  <c r="AP26" i="7"/>
  <c r="AN6" i="7"/>
  <c r="AP24" i="7"/>
  <c r="BN1498" i="1" l="1"/>
  <c r="BN1492" i="1"/>
  <c r="BN1486" i="1"/>
  <c r="BN1495" i="1"/>
  <c r="BN1483" i="1"/>
  <c r="AT51" i="7" s="1"/>
  <c r="BN419" i="1"/>
  <c r="BN153" i="1"/>
  <c r="BN1237" i="1"/>
  <c r="BN685" i="1"/>
  <c r="BN1382" i="1"/>
  <c r="BN414" i="1"/>
  <c r="BN680" i="1"/>
  <c r="BI672" i="1"/>
  <c r="BI671" i="1"/>
  <c r="BN671" i="1"/>
  <c r="BN666" i="1"/>
  <c r="BN404" i="1"/>
  <c r="BN403" i="1"/>
  <c r="BN672" i="1"/>
  <c r="BN670" i="1"/>
  <c r="BN669" i="1"/>
  <c r="BN405" i="1"/>
  <c r="BN400" i="1"/>
  <c r="BN406" i="1"/>
  <c r="BI815" i="1"/>
  <c r="BI666" i="1"/>
  <c r="BJ404" i="1"/>
  <c r="BJ405" i="1"/>
  <c r="BJ406" i="1"/>
  <c r="BJ655" i="1"/>
  <c r="BJ669" i="1" s="1"/>
  <c r="BN642" i="1"/>
  <c r="BN393" i="1"/>
  <c r="BN391" i="1"/>
  <c r="BN659" i="1"/>
  <c r="BN657" i="1"/>
  <c r="BN392" i="1"/>
  <c r="BN658" i="1"/>
  <c r="BN655" i="1"/>
  <c r="BN389" i="1"/>
  <c r="BI663" i="1"/>
  <c r="BJ628" i="1"/>
  <c r="BJ666" i="1" s="1"/>
  <c r="BN148" i="1"/>
  <c r="BN371" i="1"/>
  <c r="BN376" i="1"/>
  <c r="BN631" i="1"/>
  <c r="BN628" i="1"/>
  <c r="BN637" i="1"/>
  <c r="BN630" i="1"/>
  <c r="BN364" i="1"/>
  <c r="BN632" i="1"/>
  <c r="BN365" i="1"/>
  <c r="BN366" i="1"/>
  <c r="BN362" i="1"/>
  <c r="BH675" i="1"/>
  <c r="BH819" i="1"/>
  <c r="AN7" i="7"/>
  <c r="BN134" i="1"/>
  <c r="BN110" i="1"/>
  <c r="BN125" i="1"/>
  <c r="BN105" i="1"/>
  <c r="BN126" i="1"/>
  <c r="BN137" i="1"/>
  <c r="BN1345" i="1"/>
  <c r="BN1349" i="1"/>
  <c r="BN1353" i="1"/>
  <c r="BN1357" i="1"/>
  <c r="BN127" i="1"/>
  <c r="BN1344" i="1"/>
  <c r="BN1348" i="1"/>
  <c r="BN1343" i="1"/>
  <c r="BN1352" i="1"/>
  <c r="BN1397" i="1"/>
  <c r="BN1347" i="1"/>
  <c r="BN1351" i="1"/>
  <c r="BN1346" i="1"/>
  <c r="BN1350" i="1"/>
  <c r="BN1356" i="1"/>
  <c r="BN1337" i="1"/>
  <c r="BN1355" i="1"/>
  <c r="BN1354" i="1"/>
  <c r="BN1362" i="1"/>
  <c r="BN1361" i="1"/>
  <c r="BN1365" i="1"/>
  <c r="BN1358" i="1"/>
  <c r="BN1360" i="1"/>
  <c r="BN1364" i="1"/>
  <c r="BN1359" i="1"/>
  <c r="BN1366" i="1"/>
  <c r="BN1370" i="1"/>
  <c r="BN1368" i="1"/>
  <c r="BN1372" i="1"/>
  <c r="BN1363" i="1"/>
  <c r="BN1371" i="1"/>
  <c r="BN1369" i="1"/>
  <c r="BN1367" i="1"/>
  <c r="BN1434" i="1"/>
  <c r="BN1432" i="1"/>
  <c r="BN1430" i="1"/>
  <c r="BN1428" i="1"/>
  <c r="BN1429" i="1"/>
  <c r="BN1426" i="1"/>
  <c r="BN1424" i="1"/>
  <c r="BN1433" i="1"/>
  <c r="BN1431" i="1"/>
  <c r="BN1427" i="1"/>
  <c r="BN1425" i="1"/>
  <c r="BN1423" i="1"/>
  <c r="BN1421" i="1"/>
  <c r="BN1419" i="1"/>
  <c r="BN1422" i="1"/>
  <c r="BN1420" i="1"/>
  <c r="BN1418" i="1"/>
  <c r="BN1416" i="1"/>
  <c r="BN1417" i="1"/>
  <c r="BN1415" i="1"/>
  <c r="BJ396" i="1"/>
  <c r="BJ397" i="1" s="1"/>
  <c r="BN3" i="1"/>
  <c r="BN583" i="1"/>
  <c r="BN317" i="1"/>
  <c r="BN51" i="1"/>
  <c r="BN2" i="1"/>
  <c r="AO7" i="7"/>
  <c r="BI662" i="1"/>
  <c r="BI814" i="1" s="1"/>
  <c r="BJ408" i="1"/>
  <c r="BJ409" i="1" s="1"/>
  <c r="BN1" i="1"/>
  <c r="BM48" i="1"/>
  <c r="BM46" i="1" s="1"/>
  <c r="AR72" i="7"/>
  <c r="AS53" i="7"/>
  <c r="BL1052" i="1"/>
  <c r="BM1212" i="1"/>
  <c r="BM1210" i="1" s="1"/>
  <c r="BN1214" i="1"/>
  <c r="BL1152" i="1"/>
  <c r="BL1218" i="1"/>
  <c r="BL1196" i="1"/>
  <c r="BM1168" i="1"/>
  <c r="BM1166" i="1" s="1"/>
  <c r="BN1170" i="1"/>
  <c r="BN1192" i="1"/>
  <c r="BN1148" i="1"/>
  <c r="BL1174" i="1"/>
  <c r="BM1146" i="1"/>
  <c r="BM1144" i="1" s="1"/>
  <c r="BM1190" i="1"/>
  <c r="BM1188" i="1" s="1"/>
  <c r="BM1046" i="1"/>
  <c r="BM1044" i="1" s="1"/>
  <c r="BM1066" i="1"/>
  <c r="BM1064" i="1" s="1"/>
  <c r="BM1086" i="1"/>
  <c r="BM1084" i="1" s="1"/>
  <c r="BL1072" i="1"/>
  <c r="BN1128" i="1"/>
  <c r="BN1108" i="1"/>
  <c r="BN1088" i="1"/>
  <c r="BN1068" i="1"/>
  <c r="BN1048" i="1"/>
  <c r="BM1106" i="1"/>
  <c r="BM1104" i="1" s="1"/>
  <c r="BL1112" i="1"/>
  <c r="BM1126" i="1"/>
  <c r="BM1124" i="1" s="1"/>
  <c r="BL1132" i="1"/>
  <c r="BL1092" i="1"/>
  <c r="BL778" i="1"/>
  <c r="BL798" i="1"/>
  <c r="BL492" i="1"/>
  <c r="BM625" i="1"/>
  <c r="BM752" i="1"/>
  <c r="BM750" i="1" s="1"/>
  <c r="BL758" i="1"/>
  <c r="BM772" i="1"/>
  <c r="BM770" i="1" s="1"/>
  <c r="BL246" i="1"/>
  <c r="BM792" i="1"/>
  <c r="BM790" i="1" s="1"/>
  <c r="BM580" i="1"/>
  <c r="BM578" i="1" s="1"/>
  <c r="BK690" i="1"/>
  <c r="BN794" i="1"/>
  <c r="BN774" i="1"/>
  <c r="BN754" i="1"/>
  <c r="BN738" i="1"/>
  <c r="BN720" i="1"/>
  <c r="BN702" i="1"/>
  <c r="BN581" i="1"/>
  <c r="BN620" i="1"/>
  <c r="BN624" i="1" s="1"/>
  <c r="BL512" i="1"/>
  <c r="BL597" i="1"/>
  <c r="BN528" i="1"/>
  <c r="BN508" i="1"/>
  <c r="BN488" i="1"/>
  <c r="BN472" i="1"/>
  <c r="BN454" i="1"/>
  <c r="BN436" i="1"/>
  <c r="BN315" i="1"/>
  <c r="BN314" i="1" s="1"/>
  <c r="BM486" i="1"/>
  <c r="BM484" i="1" s="1"/>
  <c r="BM506" i="1"/>
  <c r="BM504" i="1" s="1"/>
  <c r="BM526" i="1"/>
  <c r="BM524" i="1" s="1"/>
  <c r="BL532" i="1"/>
  <c r="BM331" i="1"/>
  <c r="BM312" i="1"/>
  <c r="BL266" i="1"/>
  <c r="BK408" i="1"/>
  <c r="BK409" i="1" s="1"/>
  <c r="BM240" i="1"/>
  <c r="BM238" i="1" s="1"/>
  <c r="BN262" i="1"/>
  <c r="BN242" i="1"/>
  <c r="BN49" i="1"/>
  <c r="BN222" i="1"/>
  <c r="BM260" i="1"/>
  <c r="BM258" i="1" s="1"/>
  <c r="BM1017" i="1"/>
  <c r="BM1501" i="1"/>
  <c r="AS54" i="7" s="1"/>
  <c r="BN963" i="1"/>
  <c r="BM1489" i="1"/>
  <c r="BK1374" i="1"/>
  <c r="BK1446" i="1" s="1"/>
  <c r="AO44" i="7"/>
  <c r="BM1374" i="1"/>
  <c r="BL1374" i="1"/>
  <c r="BM93" i="1"/>
  <c r="BK396" i="1"/>
  <c r="BK397" i="1" s="1"/>
  <c r="BM1014" i="1"/>
  <c r="BM359" i="1"/>
  <c r="BL1340" i="1"/>
  <c r="AR64" i="7" s="1"/>
  <c r="BF424" i="1"/>
  <c r="BF548" i="1" s="1"/>
  <c r="BF549" i="1" s="1"/>
  <c r="BE549" i="1"/>
  <c r="AR26" i="7"/>
  <c r="BM358" i="1"/>
  <c r="BK1340" i="1"/>
  <c r="AQ64" i="7" s="1"/>
  <c r="AT2" i="7"/>
  <c r="BN1271" i="1"/>
  <c r="BN992" i="1"/>
  <c r="BN938" i="1"/>
  <c r="BN354" i="1"/>
  <c r="BN358" i="1" s="1"/>
  <c r="BN88" i="1"/>
  <c r="BN92" i="1" s="1"/>
  <c r="BO8" i="1"/>
  <c r="BN1011" i="1"/>
  <c r="AO6" i="7"/>
  <c r="BO1483" i="1" l="1"/>
  <c r="AU51" i="7" s="1"/>
  <c r="BO1498" i="1"/>
  <c r="BO1492" i="1"/>
  <c r="BO1486" i="1"/>
  <c r="BO1495" i="1"/>
  <c r="BO419" i="1"/>
  <c r="BO153" i="1"/>
  <c r="BO685" i="1"/>
  <c r="BO1237" i="1"/>
  <c r="BO1382" i="1"/>
  <c r="BO414" i="1"/>
  <c r="BO680" i="1"/>
  <c r="BJ670" i="1"/>
  <c r="BJ671" i="1"/>
  <c r="BJ672" i="1"/>
  <c r="BO672" i="1"/>
  <c r="BO670" i="1"/>
  <c r="BO669" i="1"/>
  <c r="BO406" i="1"/>
  <c r="BO671" i="1"/>
  <c r="BO403" i="1"/>
  <c r="BO666" i="1"/>
  <c r="BO405" i="1"/>
  <c r="BO400" i="1"/>
  <c r="BO404" i="1"/>
  <c r="BO642" i="1"/>
  <c r="BO391" i="1"/>
  <c r="BO659" i="1"/>
  <c r="BO657" i="1"/>
  <c r="BO392" i="1"/>
  <c r="BO658" i="1"/>
  <c r="BO655" i="1"/>
  <c r="BO389" i="1"/>
  <c r="BO393" i="1"/>
  <c r="BO148" i="1"/>
  <c r="BO371" i="1"/>
  <c r="BO376" i="1"/>
  <c r="BO631" i="1"/>
  <c r="BO628" i="1"/>
  <c r="BO637" i="1"/>
  <c r="BO630" i="1"/>
  <c r="BO366" i="1"/>
  <c r="BO632" i="1"/>
  <c r="BO362" i="1"/>
  <c r="BO365" i="1"/>
  <c r="BO364" i="1"/>
  <c r="BI674" i="1"/>
  <c r="BO134" i="1"/>
  <c r="BO110" i="1"/>
  <c r="BO125" i="1"/>
  <c r="BO105" i="1"/>
  <c r="BO1337" i="1"/>
  <c r="BO126" i="1"/>
  <c r="BO1349" i="1"/>
  <c r="BO1343" i="1"/>
  <c r="BO1348" i="1"/>
  <c r="BO1352" i="1"/>
  <c r="BO1347" i="1"/>
  <c r="BO1353" i="1"/>
  <c r="BO1358" i="1"/>
  <c r="BO1346" i="1"/>
  <c r="BO1350" i="1"/>
  <c r="BO1357" i="1"/>
  <c r="BO137" i="1"/>
  <c r="BO1345" i="1"/>
  <c r="BO1344" i="1"/>
  <c r="BO1356" i="1"/>
  <c r="BO1397" i="1"/>
  <c r="BO1351" i="1"/>
  <c r="BO1354" i="1"/>
  <c r="BO1362" i="1"/>
  <c r="BO1361" i="1"/>
  <c r="BO1365" i="1"/>
  <c r="BO1355" i="1"/>
  <c r="BO1359" i="1"/>
  <c r="BO1366" i="1"/>
  <c r="BO1370" i="1"/>
  <c r="BO127" i="1"/>
  <c r="BO1364" i="1"/>
  <c r="BO1368" i="1"/>
  <c r="BO1372" i="1"/>
  <c r="BO1371" i="1"/>
  <c r="BO1367" i="1"/>
  <c r="BO1360" i="1"/>
  <c r="BO1369" i="1"/>
  <c r="BO1363" i="1"/>
  <c r="BI675" i="1"/>
  <c r="BO1434" i="1"/>
  <c r="BO1432" i="1"/>
  <c r="BO1430" i="1"/>
  <c r="BO1428" i="1"/>
  <c r="BO1433" i="1"/>
  <c r="BO1431" i="1"/>
  <c r="BO1429" i="1"/>
  <c r="BO1426" i="1"/>
  <c r="BO1424" i="1"/>
  <c r="BO1427" i="1"/>
  <c r="BO1425" i="1"/>
  <c r="BO1423" i="1"/>
  <c r="BO1421" i="1"/>
  <c r="BO1419" i="1"/>
  <c r="BO1417" i="1"/>
  <c r="BO1416" i="1"/>
  <c r="BO1418" i="1"/>
  <c r="BO1422" i="1"/>
  <c r="BO1420" i="1"/>
  <c r="BO1415" i="1"/>
  <c r="BI819" i="1"/>
  <c r="BO583" i="1"/>
  <c r="BO317" i="1"/>
  <c r="BO51" i="1"/>
  <c r="BO3" i="1"/>
  <c r="BO2" i="1"/>
  <c r="AQ6" i="7"/>
  <c r="BO1" i="1"/>
  <c r="BN48" i="1"/>
  <c r="AS72" i="7"/>
  <c r="BN1489" i="1"/>
  <c r="BM246" i="1"/>
  <c r="BO1214" i="1"/>
  <c r="BN1212" i="1"/>
  <c r="BN1210" i="1" s="1"/>
  <c r="BM1218" i="1"/>
  <c r="BO1170" i="1"/>
  <c r="BO1192" i="1"/>
  <c r="BO1148" i="1"/>
  <c r="BM798" i="1"/>
  <c r="BM758" i="1"/>
  <c r="BM1196" i="1"/>
  <c r="BN1146" i="1"/>
  <c r="BN1144" i="1" s="1"/>
  <c r="BM1152" i="1"/>
  <c r="BN1190" i="1"/>
  <c r="BN1188" i="1" s="1"/>
  <c r="BN1168" i="1"/>
  <c r="BN1166" i="1" s="1"/>
  <c r="BM1174" i="1"/>
  <c r="BM1112" i="1"/>
  <c r="BN1106" i="1"/>
  <c r="BN1104" i="1" s="1"/>
  <c r="BM1072" i="1"/>
  <c r="BO1128" i="1"/>
  <c r="BO1108" i="1"/>
  <c r="BO1088" i="1"/>
  <c r="BO1068" i="1"/>
  <c r="BO1048" i="1"/>
  <c r="BN1126" i="1"/>
  <c r="BN1124" i="1" s="1"/>
  <c r="BM1132" i="1"/>
  <c r="BN1046" i="1"/>
  <c r="BN1044" i="1" s="1"/>
  <c r="BM1052" i="1"/>
  <c r="BN1066" i="1"/>
  <c r="BN1064" i="1" s="1"/>
  <c r="BN1086" i="1"/>
  <c r="BN1084" i="1" s="1"/>
  <c r="BM1092" i="1"/>
  <c r="BM597" i="1"/>
  <c r="BM778" i="1"/>
  <c r="BN752" i="1"/>
  <c r="BN750" i="1" s="1"/>
  <c r="BK815" i="1"/>
  <c r="BK663" i="1"/>
  <c r="BO794" i="1"/>
  <c r="BO774" i="1"/>
  <c r="BO754" i="1"/>
  <c r="BO738" i="1"/>
  <c r="BO720" i="1"/>
  <c r="BO702" i="1"/>
  <c r="BO581" i="1"/>
  <c r="BO620" i="1"/>
  <c r="BO624" i="1" s="1"/>
  <c r="BN772" i="1"/>
  <c r="BN770" i="1" s="1"/>
  <c r="BN792" i="1"/>
  <c r="BN790" i="1" s="1"/>
  <c r="BN580" i="1"/>
  <c r="BN578" i="1" s="1"/>
  <c r="BN625" i="1"/>
  <c r="BL690" i="1"/>
  <c r="BJ815" i="1"/>
  <c r="AP7" i="7"/>
  <c r="BJ663" i="1"/>
  <c r="BJ662" i="1"/>
  <c r="BJ814" i="1" s="1"/>
  <c r="BK662" i="1"/>
  <c r="BK814" i="1" s="1"/>
  <c r="BM512" i="1"/>
  <c r="BM492" i="1"/>
  <c r="BN486" i="1"/>
  <c r="BN484" i="1" s="1"/>
  <c r="BO528" i="1"/>
  <c r="BO508" i="1"/>
  <c r="BO488" i="1"/>
  <c r="BO454" i="1"/>
  <c r="BO436" i="1"/>
  <c r="BO472" i="1"/>
  <c r="BO315" i="1"/>
  <c r="BO314" i="1" s="1"/>
  <c r="BN506" i="1"/>
  <c r="BN504" i="1" s="1"/>
  <c r="BN526" i="1"/>
  <c r="BN524" i="1" s="1"/>
  <c r="BN331" i="1"/>
  <c r="BN312" i="1"/>
  <c r="BM532" i="1"/>
  <c r="BM266" i="1"/>
  <c r="BN46" i="1"/>
  <c r="BN240" i="1"/>
  <c r="BN238" i="1" s="1"/>
  <c r="BN260" i="1"/>
  <c r="BN258" i="1" s="1"/>
  <c r="BO262" i="1"/>
  <c r="BO242" i="1"/>
  <c r="BO222" i="1"/>
  <c r="BO49" i="1"/>
  <c r="BN1017" i="1"/>
  <c r="BO963" i="1"/>
  <c r="BN1501" i="1"/>
  <c r="AT54" i="7" s="1"/>
  <c r="AQ44" i="7"/>
  <c r="AR24" i="7"/>
  <c r="BL1446" i="1"/>
  <c r="BL396" i="1"/>
  <c r="BL397" i="1" s="1"/>
  <c r="BN93" i="1"/>
  <c r="BM1340" i="1"/>
  <c r="AS64" i="7" s="1"/>
  <c r="BN359" i="1"/>
  <c r="AR6" i="7"/>
  <c r="BL408" i="1"/>
  <c r="AQ7" i="7"/>
  <c r="AU2" i="7"/>
  <c r="BO992" i="1"/>
  <c r="BO1271" i="1"/>
  <c r="BO1011" i="1"/>
  <c r="BO354" i="1"/>
  <c r="BO359" i="1" s="1"/>
  <c r="BO88" i="1"/>
  <c r="BO92" i="1" s="1"/>
  <c r="BP8" i="1"/>
  <c r="BO938" i="1"/>
  <c r="BN1014" i="1"/>
  <c r="AQ24" i="7"/>
  <c r="AS26" i="7"/>
  <c r="BN1374" i="1"/>
  <c r="BG424" i="1"/>
  <c r="AP6" i="7"/>
  <c r="BP1495" i="1" l="1"/>
  <c r="BP1483" i="1"/>
  <c r="AV51" i="7" s="1"/>
  <c r="BP1498" i="1"/>
  <c r="BP1492" i="1"/>
  <c r="BP1486" i="1"/>
  <c r="BP153" i="1"/>
  <c r="BP419" i="1"/>
  <c r="BP1237" i="1"/>
  <c r="BP685" i="1"/>
  <c r="BP1382" i="1"/>
  <c r="BP414" i="1"/>
  <c r="BP680" i="1"/>
  <c r="BP672" i="1"/>
  <c r="BP670" i="1"/>
  <c r="BP669" i="1"/>
  <c r="BP406" i="1"/>
  <c r="BP405" i="1"/>
  <c r="BP671" i="1"/>
  <c r="BP666" i="1"/>
  <c r="BP403" i="1"/>
  <c r="BP400" i="1"/>
  <c r="BP404" i="1"/>
  <c r="BP642" i="1"/>
  <c r="BP659" i="1"/>
  <c r="BP657" i="1"/>
  <c r="BP392" i="1"/>
  <c r="BP658" i="1"/>
  <c r="BP655" i="1"/>
  <c r="BP393" i="1"/>
  <c r="BP389" i="1"/>
  <c r="BP391" i="1"/>
  <c r="BP148" i="1"/>
  <c r="BP376" i="1"/>
  <c r="BP631" i="1"/>
  <c r="BP628" i="1"/>
  <c r="BP637" i="1"/>
  <c r="BP632" i="1"/>
  <c r="BP630" i="1"/>
  <c r="BP366" i="1"/>
  <c r="BP364" i="1"/>
  <c r="BP365" i="1"/>
  <c r="BP371" i="1"/>
  <c r="BP362" i="1"/>
  <c r="BP137" i="1"/>
  <c r="BP127" i="1"/>
  <c r="BP134" i="1"/>
  <c r="BP110" i="1"/>
  <c r="BP1397" i="1"/>
  <c r="BP1346" i="1"/>
  <c r="BP1350" i="1"/>
  <c r="BP1354" i="1"/>
  <c r="BP1358" i="1"/>
  <c r="BP125" i="1"/>
  <c r="BP1345" i="1"/>
  <c r="BP1349" i="1"/>
  <c r="BP1344" i="1"/>
  <c r="BP1343" i="1"/>
  <c r="BP1348" i="1"/>
  <c r="BP1352" i="1"/>
  <c r="BP1337" i="1"/>
  <c r="BP1347" i="1"/>
  <c r="BP1351" i="1"/>
  <c r="BP105" i="1"/>
  <c r="BP1353" i="1"/>
  <c r="BP1357" i="1"/>
  <c r="BP1356" i="1"/>
  <c r="BP1359" i="1"/>
  <c r="BP1363" i="1"/>
  <c r="BP126" i="1"/>
  <c r="BP1362" i="1"/>
  <c r="BP1361" i="1"/>
  <c r="BP1365" i="1"/>
  <c r="BP1355" i="1"/>
  <c r="BP1360" i="1"/>
  <c r="BP1367" i="1"/>
  <c r="BP1371" i="1"/>
  <c r="BP1369" i="1"/>
  <c r="BP1364" i="1"/>
  <c r="BP1366" i="1"/>
  <c r="BP1372" i="1"/>
  <c r="BP1370" i="1"/>
  <c r="BP1368" i="1"/>
  <c r="BP1434" i="1"/>
  <c r="BP1432" i="1"/>
  <c r="BP1430" i="1"/>
  <c r="BP1428" i="1"/>
  <c r="BP1433" i="1"/>
  <c r="BP1431" i="1"/>
  <c r="BP1429" i="1"/>
  <c r="BP1427" i="1"/>
  <c r="BP1425" i="1"/>
  <c r="BP1426" i="1"/>
  <c r="BP1424" i="1"/>
  <c r="BP1423" i="1"/>
  <c r="BP1421" i="1"/>
  <c r="BP1422" i="1"/>
  <c r="BP1420" i="1"/>
  <c r="BP1418" i="1"/>
  <c r="BP1416" i="1"/>
  <c r="BP1419" i="1"/>
  <c r="BP1415" i="1"/>
  <c r="BP1417" i="1"/>
  <c r="BP51" i="1"/>
  <c r="BP583" i="1"/>
  <c r="BP317" i="1"/>
  <c r="BP3" i="1"/>
  <c r="BP2" i="1"/>
  <c r="BP1" i="1"/>
  <c r="AT53" i="7"/>
  <c r="BO48" i="1"/>
  <c r="BO46" i="1" s="1"/>
  <c r="AT72" i="7"/>
  <c r="BO1489" i="1"/>
  <c r="BN1132" i="1"/>
  <c r="BN1174" i="1"/>
  <c r="BN798" i="1"/>
  <c r="BN1196" i="1"/>
  <c r="BN1218" i="1"/>
  <c r="BO1212" i="1"/>
  <c r="BO1210" i="1" s="1"/>
  <c r="BP1214" i="1"/>
  <c r="BN1112" i="1"/>
  <c r="BO1146" i="1"/>
  <c r="BO1144" i="1" s="1"/>
  <c r="BM690" i="1"/>
  <c r="BO1190" i="1"/>
  <c r="BO1188" i="1" s="1"/>
  <c r="BN1152" i="1"/>
  <c r="BO1168" i="1"/>
  <c r="BO1166" i="1" s="1"/>
  <c r="BP1170" i="1"/>
  <c r="BP1192" i="1"/>
  <c r="BP1148" i="1"/>
  <c r="BN1092" i="1"/>
  <c r="BO1126" i="1"/>
  <c r="BO1124" i="1" s="1"/>
  <c r="BP1128" i="1"/>
  <c r="BP1108" i="1"/>
  <c r="BP1088" i="1"/>
  <c r="BP1068" i="1"/>
  <c r="BP1048" i="1"/>
  <c r="BN1072" i="1"/>
  <c r="BO1046" i="1"/>
  <c r="BO1044" i="1" s="1"/>
  <c r="BO1066" i="1"/>
  <c r="BO1064" i="1" s="1"/>
  <c r="BO1086" i="1"/>
  <c r="BO1084" i="1" s="1"/>
  <c r="BN1052" i="1"/>
  <c r="BO1106" i="1"/>
  <c r="BO1104" i="1" s="1"/>
  <c r="BN758" i="1"/>
  <c r="BN597" i="1"/>
  <c r="BN532" i="1"/>
  <c r="BO752" i="1"/>
  <c r="BO750" i="1" s="1"/>
  <c r="BP794" i="1"/>
  <c r="BP774" i="1"/>
  <c r="BP754" i="1"/>
  <c r="BP738" i="1"/>
  <c r="BP720" i="1"/>
  <c r="BP702" i="1"/>
  <c r="BP581" i="1"/>
  <c r="BP620" i="1"/>
  <c r="BP624" i="1" s="1"/>
  <c r="BO772" i="1"/>
  <c r="BO770" i="1" s="1"/>
  <c r="BO792" i="1"/>
  <c r="BO790" i="1" s="1"/>
  <c r="BN778" i="1"/>
  <c r="BO580" i="1"/>
  <c r="BO578" i="1" s="1"/>
  <c r="BJ819" i="1"/>
  <c r="BJ675" i="1"/>
  <c r="BJ674" i="1"/>
  <c r="BO625" i="1"/>
  <c r="BK819" i="1"/>
  <c r="BK675" i="1"/>
  <c r="BK674" i="1"/>
  <c r="BN246" i="1"/>
  <c r="BN492" i="1"/>
  <c r="BO331" i="1"/>
  <c r="BO312" i="1"/>
  <c r="BN512" i="1"/>
  <c r="BO486" i="1"/>
  <c r="BO484" i="1" s="1"/>
  <c r="BO506" i="1"/>
  <c r="BO504" i="1" s="1"/>
  <c r="BP528" i="1"/>
  <c r="BP508" i="1"/>
  <c r="BP488" i="1"/>
  <c r="BP472" i="1"/>
  <c r="BP454" i="1"/>
  <c r="BP436" i="1"/>
  <c r="BP315" i="1"/>
  <c r="BP314" i="1" s="1"/>
  <c r="BO526" i="1"/>
  <c r="BO524" i="1" s="1"/>
  <c r="BO240" i="1"/>
  <c r="BO238" i="1" s="1"/>
  <c r="BP262" i="1"/>
  <c r="BP242" i="1"/>
  <c r="BP222" i="1"/>
  <c r="BP49" i="1"/>
  <c r="BO260" i="1"/>
  <c r="BO258" i="1" s="1"/>
  <c r="BN266" i="1"/>
  <c r="AT26" i="7"/>
  <c r="BO1501" i="1"/>
  <c r="AU54" i="7" s="1"/>
  <c r="BO1017" i="1"/>
  <c r="BP963" i="1"/>
  <c r="AU53" i="7"/>
  <c r="AR44" i="7"/>
  <c r="BO1374" i="1"/>
  <c r="BO1014" i="1"/>
  <c r="BO358" i="1"/>
  <c r="BO93" i="1"/>
  <c r="BN1446" i="1"/>
  <c r="AT44" i="7" s="1"/>
  <c r="BN1340" i="1"/>
  <c r="AT64" i="7" s="1"/>
  <c r="BM396" i="1"/>
  <c r="AV2" i="7"/>
  <c r="BP938" i="1"/>
  <c r="BP1271" i="1"/>
  <c r="BQ8" i="1"/>
  <c r="BP88" i="1"/>
  <c r="BP1011" i="1"/>
  <c r="BP992" i="1"/>
  <c r="BP354" i="1"/>
  <c r="BP359" i="1" s="1"/>
  <c r="AS24" i="7"/>
  <c r="BL409" i="1"/>
  <c r="BG548" i="1"/>
  <c r="BQ1486" i="1" l="1"/>
  <c r="BQ1498" i="1"/>
  <c r="BQ1495" i="1"/>
  <c r="BQ1483" i="1"/>
  <c r="AW51" i="7" s="1"/>
  <c r="BQ1492" i="1"/>
  <c r="BQ685" i="1"/>
  <c r="BQ419" i="1"/>
  <c r="BQ153" i="1"/>
  <c r="BQ1237" i="1"/>
  <c r="BQ1382" i="1"/>
  <c r="BQ414" i="1"/>
  <c r="BQ680" i="1"/>
  <c r="BQ670" i="1"/>
  <c r="BQ669" i="1"/>
  <c r="BQ406" i="1"/>
  <c r="BQ405" i="1"/>
  <c r="BQ671" i="1"/>
  <c r="BQ666" i="1"/>
  <c r="BQ404" i="1"/>
  <c r="BQ403" i="1"/>
  <c r="BQ400" i="1"/>
  <c r="BQ672" i="1"/>
  <c r="BQ642" i="1"/>
  <c r="BQ657" i="1"/>
  <c r="BQ392" i="1"/>
  <c r="BQ658" i="1"/>
  <c r="BQ655" i="1"/>
  <c r="BQ393" i="1"/>
  <c r="BQ391" i="1"/>
  <c r="BQ659" i="1"/>
  <c r="BQ389" i="1"/>
  <c r="BQ148" i="1"/>
  <c r="BQ637" i="1"/>
  <c r="BQ632" i="1"/>
  <c r="BQ630" i="1"/>
  <c r="BQ364" i="1"/>
  <c r="BQ631" i="1"/>
  <c r="BQ365" i="1"/>
  <c r="BQ376" i="1"/>
  <c r="BQ628" i="1"/>
  <c r="BQ371" i="1"/>
  <c r="BQ366" i="1"/>
  <c r="BQ362" i="1"/>
  <c r="BQ126" i="1"/>
  <c r="BQ137" i="1"/>
  <c r="BQ127" i="1"/>
  <c r="BQ134" i="1"/>
  <c r="BQ110" i="1"/>
  <c r="BQ1337" i="1"/>
  <c r="BQ1344" i="1"/>
  <c r="BQ1349" i="1"/>
  <c r="BQ1397" i="1"/>
  <c r="BQ1348" i="1"/>
  <c r="BQ1354" i="1"/>
  <c r="BQ1347" i="1"/>
  <c r="BQ1358" i="1"/>
  <c r="BQ105" i="1"/>
  <c r="BQ1346" i="1"/>
  <c r="BQ1350" i="1"/>
  <c r="BQ1353" i="1"/>
  <c r="BQ1345" i="1"/>
  <c r="BQ1357" i="1"/>
  <c r="BQ125" i="1"/>
  <c r="BQ1343" i="1"/>
  <c r="BQ1352" i="1"/>
  <c r="BQ1356" i="1"/>
  <c r="BQ1359" i="1"/>
  <c r="BQ1363" i="1"/>
  <c r="BQ1362" i="1"/>
  <c r="BQ1351" i="1"/>
  <c r="BQ1355" i="1"/>
  <c r="BQ1360" i="1"/>
  <c r="BQ1367" i="1"/>
  <c r="BQ1371" i="1"/>
  <c r="BQ1365" i="1"/>
  <c r="BQ1369" i="1"/>
  <c r="BQ1368" i="1"/>
  <c r="BQ1366" i="1"/>
  <c r="BQ1364" i="1"/>
  <c r="BQ1372" i="1"/>
  <c r="BQ1361" i="1"/>
  <c r="BQ1370" i="1"/>
  <c r="BQ1433" i="1"/>
  <c r="BQ1430" i="1"/>
  <c r="BQ1427" i="1"/>
  <c r="BQ1425" i="1"/>
  <c r="BQ1434" i="1"/>
  <c r="BQ1431" i="1"/>
  <c r="BQ1428" i="1"/>
  <c r="BQ1426" i="1"/>
  <c r="BQ1424" i="1"/>
  <c r="BQ1432" i="1"/>
  <c r="BQ1429" i="1"/>
  <c r="BQ1422" i="1"/>
  <c r="BQ1420" i="1"/>
  <c r="BQ1418" i="1"/>
  <c r="BQ1416" i="1"/>
  <c r="BQ1419" i="1"/>
  <c r="BQ1415" i="1"/>
  <c r="BQ1423" i="1"/>
  <c r="BQ1417" i="1"/>
  <c r="BQ1421" i="1"/>
  <c r="BQ2" i="1"/>
  <c r="BQ51" i="1"/>
  <c r="BQ583" i="1"/>
  <c r="BQ3" i="1"/>
  <c r="BQ317" i="1"/>
  <c r="BM662" i="1"/>
  <c r="BM814" i="1" s="1"/>
  <c r="BQ1" i="1"/>
  <c r="BP48" i="1"/>
  <c r="BP46" i="1" s="1"/>
  <c r="AU72" i="7"/>
  <c r="BP1489" i="1"/>
  <c r="BO1340" i="1"/>
  <c r="AU64" i="7" s="1"/>
  <c r="BO778" i="1"/>
  <c r="BO1196" i="1"/>
  <c r="BP1340" i="1"/>
  <c r="AV64" i="7" s="1"/>
  <c r="BO1218" i="1"/>
  <c r="BQ1214" i="1"/>
  <c r="BO1152" i="1"/>
  <c r="BP1212" i="1"/>
  <c r="BP1210" i="1" s="1"/>
  <c r="BO1092" i="1"/>
  <c r="BQ1170" i="1"/>
  <c r="BQ1192" i="1"/>
  <c r="BQ1148" i="1"/>
  <c r="BO1174" i="1"/>
  <c r="BP1146" i="1"/>
  <c r="BP1144" i="1" s="1"/>
  <c r="BO1112" i="1"/>
  <c r="BP1190" i="1"/>
  <c r="BP1188" i="1" s="1"/>
  <c r="BP1168" i="1"/>
  <c r="BP1166" i="1" s="1"/>
  <c r="BO1132" i="1"/>
  <c r="BP1126" i="1"/>
  <c r="BP1124" i="1" s="1"/>
  <c r="BQ1128" i="1"/>
  <c r="BQ1108" i="1"/>
  <c r="BQ1088" i="1"/>
  <c r="BQ1068" i="1"/>
  <c r="BQ1048" i="1"/>
  <c r="BP1046" i="1"/>
  <c r="BP1044" i="1" s="1"/>
  <c r="BO1052" i="1"/>
  <c r="BP1066" i="1"/>
  <c r="BP1064" i="1" s="1"/>
  <c r="AR7" i="7"/>
  <c r="BP1086" i="1"/>
  <c r="BP1084" i="1" s="1"/>
  <c r="BL663" i="1"/>
  <c r="BP1106" i="1"/>
  <c r="BP1104" i="1" s="1"/>
  <c r="BO1072" i="1"/>
  <c r="BO758" i="1"/>
  <c r="BO798" i="1"/>
  <c r="BL815" i="1"/>
  <c r="BO597" i="1"/>
  <c r="BP625" i="1"/>
  <c r="BP752" i="1"/>
  <c r="BP750" i="1" s="1"/>
  <c r="BL662" i="1"/>
  <c r="BO266" i="1"/>
  <c r="BP772" i="1"/>
  <c r="BP770" i="1" s="1"/>
  <c r="BP580" i="1"/>
  <c r="BP578" i="1" s="1"/>
  <c r="BP792" i="1"/>
  <c r="BP790" i="1" s="1"/>
  <c r="BQ794" i="1"/>
  <c r="BQ774" i="1"/>
  <c r="BQ754" i="1"/>
  <c r="BQ738" i="1"/>
  <c r="BQ720" i="1"/>
  <c r="BQ702" i="1"/>
  <c r="BQ581" i="1"/>
  <c r="BQ620" i="1"/>
  <c r="BQ625" i="1" s="1"/>
  <c r="BO512" i="1"/>
  <c r="BM663" i="1"/>
  <c r="BM815" i="1"/>
  <c r="AS7" i="7"/>
  <c r="BN690" i="1"/>
  <c r="BQ528" i="1"/>
  <c r="BQ508" i="1"/>
  <c r="BQ488" i="1"/>
  <c r="BQ454" i="1"/>
  <c r="BQ472" i="1"/>
  <c r="BQ436" i="1"/>
  <c r="BQ315" i="1"/>
  <c r="BQ314" i="1" s="1"/>
  <c r="BO492" i="1"/>
  <c r="BO532" i="1"/>
  <c r="BP486" i="1"/>
  <c r="BP484" i="1" s="1"/>
  <c r="BP506" i="1"/>
  <c r="BP504" i="1" s="1"/>
  <c r="BP526" i="1"/>
  <c r="BP524" i="1" s="1"/>
  <c r="BP331" i="1"/>
  <c r="BP312" i="1"/>
  <c r="BP240" i="1"/>
  <c r="BP238" i="1" s="1"/>
  <c r="BP260" i="1"/>
  <c r="BP258" i="1" s="1"/>
  <c r="BO246" i="1"/>
  <c r="BQ262" i="1"/>
  <c r="BQ49" i="1"/>
  <c r="BQ222" i="1"/>
  <c r="BQ242" i="1"/>
  <c r="AU26" i="7"/>
  <c r="BP1017" i="1"/>
  <c r="BQ963" i="1"/>
  <c r="BP1501" i="1"/>
  <c r="AV54" i="7" s="1"/>
  <c r="BP1374" i="1"/>
  <c r="AU24" i="7"/>
  <c r="BO1446" i="1"/>
  <c r="AU44" i="7" s="1"/>
  <c r="BP92" i="1"/>
  <c r="AV26" i="7"/>
  <c r="BP93" i="1"/>
  <c r="AS6" i="7"/>
  <c r="BM408" i="1"/>
  <c r="BG549" i="1"/>
  <c r="AT24" i="7"/>
  <c r="BH424" i="1"/>
  <c r="BP1014" i="1"/>
  <c r="BP358" i="1"/>
  <c r="AW2" i="7"/>
  <c r="BQ354" i="1"/>
  <c r="BQ358" i="1" s="1"/>
  <c r="BR8" i="1"/>
  <c r="BQ992" i="1"/>
  <c r="BQ1011" i="1"/>
  <c r="BQ88" i="1"/>
  <c r="BQ92" i="1" s="1"/>
  <c r="BQ1271" i="1"/>
  <c r="BQ938" i="1"/>
  <c r="BM397" i="1"/>
  <c r="BN396" i="1"/>
  <c r="BN397" i="1" s="1"/>
  <c r="BR1498" i="1" l="1"/>
  <c r="BR1492" i="1"/>
  <c r="BR1486" i="1"/>
  <c r="BR1495" i="1"/>
  <c r="BR1483" i="1"/>
  <c r="AX51" i="7" s="1"/>
  <c r="BR1237" i="1"/>
  <c r="BR685" i="1"/>
  <c r="BR419" i="1"/>
  <c r="BR153" i="1"/>
  <c r="BR1382" i="1"/>
  <c r="BR414" i="1"/>
  <c r="BR680" i="1"/>
  <c r="BR670" i="1"/>
  <c r="BR669" i="1"/>
  <c r="BR406" i="1"/>
  <c r="BR405" i="1"/>
  <c r="BR671" i="1"/>
  <c r="BR666" i="1"/>
  <c r="BR404" i="1"/>
  <c r="BR672" i="1"/>
  <c r="BR400" i="1"/>
  <c r="BR403" i="1"/>
  <c r="BR642" i="1"/>
  <c r="BR392" i="1"/>
  <c r="BR658" i="1"/>
  <c r="BR655" i="1"/>
  <c r="BR393" i="1"/>
  <c r="BR391" i="1"/>
  <c r="BR659" i="1"/>
  <c r="BR657" i="1"/>
  <c r="BR389" i="1"/>
  <c r="BR148" i="1"/>
  <c r="BR637" i="1"/>
  <c r="BR632" i="1"/>
  <c r="BR630" i="1"/>
  <c r="BR631" i="1"/>
  <c r="BR376" i="1"/>
  <c r="BR362" i="1"/>
  <c r="BR366" i="1"/>
  <c r="BR364" i="1"/>
  <c r="BR365" i="1"/>
  <c r="BR371" i="1"/>
  <c r="BR628" i="1"/>
  <c r="BR125" i="1"/>
  <c r="BR105" i="1"/>
  <c r="BR126" i="1"/>
  <c r="BR137" i="1"/>
  <c r="BR127" i="1"/>
  <c r="BR134" i="1"/>
  <c r="BR1343" i="1"/>
  <c r="BR1347" i="1"/>
  <c r="BR1351" i="1"/>
  <c r="BR1355" i="1"/>
  <c r="BR1397" i="1"/>
  <c r="BR1346" i="1"/>
  <c r="BR1345" i="1"/>
  <c r="BR110" i="1"/>
  <c r="BR1344" i="1"/>
  <c r="BR1349" i="1"/>
  <c r="BR1348" i="1"/>
  <c r="BR1354" i="1"/>
  <c r="BR1358" i="1"/>
  <c r="BR1350" i="1"/>
  <c r="BR1353" i="1"/>
  <c r="BR1357" i="1"/>
  <c r="BR1360" i="1"/>
  <c r="BR1364" i="1"/>
  <c r="BR1352" i="1"/>
  <c r="BR1337" i="1"/>
  <c r="BR1356" i="1"/>
  <c r="BR1359" i="1"/>
  <c r="BR1363" i="1"/>
  <c r="BR1362" i="1"/>
  <c r="BR1361" i="1"/>
  <c r="BR1368" i="1"/>
  <c r="BR1366" i="1"/>
  <c r="BR1370" i="1"/>
  <c r="BR1365" i="1"/>
  <c r="BR1367" i="1"/>
  <c r="BR1371" i="1"/>
  <c r="BR1372" i="1"/>
  <c r="BR1369" i="1"/>
  <c r="BR1433" i="1"/>
  <c r="BR1431" i="1"/>
  <c r="BR1429" i="1"/>
  <c r="BR1430" i="1"/>
  <c r="BR1427" i="1"/>
  <c r="BR1425" i="1"/>
  <c r="BR1434" i="1"/>
  <c r="BR1428" i="1"/>
  <c r="BR1426" i="1"/>
  <c r="BR1424" i="1"/>
  <c r="BR1432" i="1"/>
  <c r="BR1422" i="1"/>
  <c r="BR1420" i="1"/>
  <c r="BR1423" i="1"/>
  <c r="BR1421" i="1"/>
  <c r="BR1419" i="1"/>
  <c r="BR1418" i="1"/>
  <c r="BR1415" i="1"/>
  <c r="BR1417" i="1"/>
  <c r="BR1416" i="1"/>
  <c r="AV53" i="7"/>
  <c r="BR2" i="1"/>
  <c r="BR3" i="1"/>
  <c r="BR583" i="1"/>
  <c r="BR317" i="1"/>
  <c r="BR51" i="1"/>
  <c r="BR1" i="1"/>
  <c r="BQ48" i="1"/>
  <c r="BQ46" i="1" s="1"/>
  <c r="BL675" i="1"/>
  <c r="BL674" i="1"/>
  <c r="BL819" i="1"/>
  <c r="AT7" i="7"/>
  <c r="BO690" i="1"/>
  <c r="BP1218" i="1"/>
  <c r="BP1112" i="1"/>
  <c r="BP1196" i="1"/>
  <c r="BP1072" i="1"/>
  <c r="BQ1212" i="1"/>
  <c r="BQ1210" i="1" s="1"/>
  <c r="BR1214" i="1"/>
  <c r="BP1174" i="1"/>
  <c r="BQ1146" i="1"/>
  <c r="BQ1144" i="1" s="1"/>
  <c r="BQ1190" i="1"/>
  <c r="BQ1188" i="1" s="1"/>
  <c r="BP1152" i="1"/>
  <c r="BQ1168" i="1"/>
  <c r="BQ1166" i="1" s="1"/>
  <c r="BP1132" i="1"/>
  <c r="BR1170" i="1"/>
  <c r="BR1192" i="1"/>
  <c r="BR1148" i="1"/>
  <c r="BR1128" i="1"/>
  <c r="BR1108" i="1"/>
  <c r="BR1088" i="1"/>
  <c r="BR1048" i="1"/>
  <c r="BR1068" i="1"/>
  <c r="BQ1066" i="1"/>
  <c r="BQ1064" i="1" s="1"/>
  <c r="BQ1086" i="1"/>
  <c r="BQ1084" i="1" s="1"/>
  <c r="BP1092" i="1"/>
  <c r="BQ1106" i="1"/>
  <c r="BQ1104" i="1" s="1"/>
  <c r="BP1052" i="1"/>
  <c r="BQ1126" i="1"/>
  <c r="BQ1124" i="1" s="1"/>
  <c r="BQ1046" i="1"/>
  <c r="BQ1044" i="1" s="1"/>
  <c r="BP266" i="1"/>
  <c r="BQ624" i="1"/>
  <c r="BP532" i="1"/>
  <c r="BQ580" i="1"/>
  <c r="BQ578" i="1" s="1"/>
  <c r="BR794" i="1"/>
  <c r="BR774" i="1"/>
  <c r="BR754" i="1"/>
  <c r="BR738" i="1"/>
  <c r="BR720" i="1"/>
  <c r="BR702" i="1"/>
  <c r="BR581" i="1"/>
  <c r="BR620" i="1"/>
  <c r="BR625" i="1" s="1"/>
  <c r="BP778" i="1"/>
  <c r="BM819" i="1"/>
  <c r="BM674" i="1"/>
  <c r="BM675" i="1"/>
  <c r="BL814" i="1"/>
  <c r="BQ752" i="1"/>
  <c r="BQ750" i="1" s="1"/>
  <c r="BP798" i="1"/>
  <c r="BP758" i="1"/>
  <c r="BQ772" i="1"/>
  <c r="BQ770" i="1" s="1"/>
  <c r="BQ792" i="1"/>
  <c r="BQ790" i="1" s="1"/>
  <c r="BP597" i="1"/>
  <c r="BP492" i="1"/>
  <c r="BQ331" i="1"/>
  <c r="BQ312" i="1"/>
  <c r="BP246" i="1"/>
  <c r="BQ486" i="1"/>
  <c r="BQ484" i="1" s="1"/>
  <c r="BQ506" i="1"/>
  <c r="BQ504" i="1" s="1"/>
  <c r="BR528" i="1"/>
  <c r="BR508" i="1"/>
  <c r="BR488" i="1"/>
  <c r="BR472" i="1"/>
  <c r="BR454" i="1"/>
  <c r="BR436" i="1"/>
  <c r="BR315" i="1"/>
  <c r="BR314" i="1" s="1"/>
  <c r="BP512" i="1"/>
  <c r="BQ526" i="1"/>
  <c r="BQ524" i="1" s="1"/>
  <c r="BQ240" i="1"/>
  <c r="BQ238" i="1" s="1"/>
  <c r="BQ260" i="1"/>
  <c r="BQ258" i="1" s="1"/>
  <c r="BR262" i="1"/>
  <c r="BR242" i="1"/>
  <c r="BR49" i="1"/>
  <c r="BR222" i="1"/>
  <c r="BQ1017" i="1"/>
  <c r="BR963" i="1"/>
  <c r="AW53" i="7"/>
  <c r="BQ1501" i="1"/>
  <c r="AW54" i="7" s="1"/>
  <c r="AV72" i="7"/>
  <c r="BQ1489" i="1"/>
  <c r="BQ1374" i="1"/>
  <c r="BQ359" i="1"/>
  <c r="BQ1014" i="1"/>
  <c r="BQ93" i="1"/>
  <c r="AW26" i="7"/>
  <c r="BO396" i="1"/>
  <c r="BO397" i="1" s="1"/>
  <c r="AV24" i="7"/>
  <c r="AT6" i="7"/>
  <c r="BN408" i="1"/>
  <c r="BN409" i="1" s="1"/>
  <c r="AX2" i="7"/>
  <c r="BS8" i="1"/>
  <c r="BR1271" i="1"/>
  <c r="BR992" i="1"/>
  <c r="BR354" i="1"/>
  <c r="BR1011" i="1"/>
  <c r="BR938" i="1"/>
  <c r="BR88" i="1"/>
  <c r="BR93" i="1" s="1"/>
  <c r="BH548" i="1"/>
  <c r="BM409" i="1"/>
  <c r="BS1483" i="1" l="1"/>
  <c r="AY51" i="7" s="1"/>
  <c r="BS1498" i="1"/>
  <c r="BS1492" i="1"/>
  <c r="BS1486" i="1"/>
  <c r="BS1495" i="1"/>
  <c r="BS153" i="1"/>
  <c r="BS1237" i="1"/>
  <c r="BS685" i="1"/>
  <c r="BS419" i="1"/>
  <c r="BS1382" i="1"/>
  <c r="BS414" i="1"/>
  <c r="BS680" i="1"/>
  <c r="BS671" i="1"/>
  <c r="BS666" i="1"/>
  <c r="BS672" i="1"/>
  <c r="BS400" i="1"/>
  <c r="BS670" i="1"/>
  <c r="BS405" i="1"/>
  <c r="BS669" i="1"/>
  <c r="BS404" i="1"/>
  <c r="BS406" i="1"/>
  <c r="BS403" i="1"/>
  <c r="BS642" i="1"/>
  <c r="BS658" i="1"/>
  <c r="BS655" i="1"/>
  <c r="BS393" i="1"/>
  <c r="BS391" i="1"/>
  <c r="BS659" i="1"/>
  <c r="BS657" i="1"/>
  <c r="BS392" i="1"/>
  <c r="BS389" i="1"/>
  <c r="BS148" i="1"/>
  <c r="BS637" i="1"/>
  <c r="BS632" i="1"/>
  <c r="BS630" i="1"/>
  <c r="BS371" i="1"/>
  <c r="BS376" i="1"/>
  <c r="BS365" i="1"/>
  <c r="BS628" i="1"/>
  <c r="BS364" i="1"/>
  <c r="BS366" i="1"/>
  <c r="BS362" i="1"/>
  <c r="BS631" i="1"/>
  <c r="BS125" i="1"/>
  <c r="BS105" i="1"/>
  <c r="BS126" i="1"/>
  <c r="BS137" i="1"/>
  <c r="BS127" i="1"/>
  <c r="BS134" i="1"/>
  <c r="BS1350" i="1"/>
  <c r="BS1345" i="1"/>
  <c r="BS1343" i="1"/>
  <c r="BS110" i="1"/>
  <c r="BS1349" i="1"/>
  <c r="BS1355" i="1"/>
  <c r="BS1348" i="1"/>
  <c r="BS1347" i="1"/>
  <c r="BS1354" i="1"/>
  <c r="BS1346" i="1"/>
  <c r="BS1344" i="1"/>
  <c r="BS1353" i="1"/>
  <c r="BS1360" i="1"/>
  <c r="BS1364" i="1"/>
  <c r="BS1352" i="1"/>
  <c r="BS1337" i="1"/>
  <c r="BS1397" i="1"/>
  <c r="BS1356" i="1"/>
  <c r="BS1359" i="1"/>
  <c r="BS1363" i="1"/>
  <c r="BS1358" i="1"/>
  <c r="BS1357" i="1"/>
  <c r="BS1361" i="1"/>
  <c r="BS1368" i="1"/>
  <c r="BS1372" i="1"/>
  <c r="BS1351" i="1"/>
  <c r="BS1366" i="1"/>
  <c r="BS1370" i="1"/>
  <c r="BS1367" i="1"/>
  <c r="BS1362" i="1"/>
  <c r="BS1369" i="1"/>
  <c r="BS1365" i="1"/>
  <c r="BS1371" i="1"/>
  <c r="BS1433" i="1"/>
  <c r="BS1431" i="1"/>
  <c r="BS1429" i="1"/>
  <c r="BS1434" i="1"/>
  <c r="BS1432" i="1"/>
  <c r="BS1430" i="1"/>
  <c r="BS1428" i="1"/>
  <c r="BS1427" i="1"/>
  <c r="BS1425" i="1"/>
  <c r="BS1426" i="1"/>
  <c r="BS1424" i="1"/>
  <c r="BS1422" i="1"/>
  <c r="BS1420" i="1"/>
  <c r="BS1418" i="1"/>
  <c r="BS1419" i="1"/>
  <c r="BS1415" i="1"/>
  <c r="BS1417" i="1"/>
  <c r="BS1423" i="1"/>
  <c r="BS1421" i="1"/>
  <c r="BS1416" i="1"/>
  <c r="BS3" i="1"/>
  <c r="BS2" i="1"/>
  <c r="BS583" i="1"/>
  <c r="BS317" i="1"/>
  <c r="BS51" i="1"/>
  <c r="BN662" i="1"/>
  <c r="BN814" i="1" s="1"/>
  <c r="BS1" i="1"/>
  <c r="BR48" i="1"/>
  <c r="BR46" i="1" s="1"/>
  <c r="BN815" i="1"/>
  <c r="BN663" i="1"/>
  <c r="BQ1132" i="1"/>
  <c r="BQ1174" i="1"/>
  <c r="BQ1092" i="1"/>
  <c r="BS1214" i="1"/>
  <c r="BQ1218" i="1"/>
  <c r="BR1212" i="1"/>
  <c r="BR1210" i="1" s="1"/>
  <c r="BR1146" i="1"/>
  <c r="BR1144" i="1" s="1"/>
  <c r="BR1190" i="1"/>
  <c r="BR1188" i="1" s="1"/>
  <c r="BQ1152" i="1"/>
  <c r="BQ1112" i="1"/>
  <c r="BR1168" i="1"/>
  <c r="BR1166" i="1" s="1"/>
  <c r="BS1170" i="1"/>
  <c r="BS1192" i="1"/>
  <c r="BS1148" i="1"/>
  <c r="BQ1196" i="1"/>
  <c r="BQ1072" i="1"/>
  <c r="BR1106" i="1"/>
  <c r="BR1104" i="1" s="1"/>
  <c r="BQ1052" i="1"/>
  <c r="BS1128" i="1"/>
  <c r="BS1108" i="1"/>
  <c r="BS1088" i="1"/>
  <c r="BS1068" i="1"/>
  <c r="BS1048" i="1"/>
  <c r="BR1126" i="1"/>
  <c r="BR1124" i="1" s="1"/>
  <c r="BR1066" i="1"/>
  <c r="BR1064" i="1" s="1"/>
  <c r="BR1046" i="1"/>
  <c r="BR1044" i="1" s="1"/>
  <c r="BR1086" i="1"/>
  <c r="BR1084" i="1" s="1"/>
  <c r="BQ798" i="1"/>
  <c r="BQ532" i="1"/>
  <c r="BO662" i="1"/>
  <c r="BO814" i="1" s="1"/>
  <c r="BO815" i="1"/>
  <c r="BO663" i="1"/>
  <c r="AU7" i="7"/>
  <c r="BN819" i="1"/>
  <c r="BN674" i="1"/>
  <c r="BN675" i="1"/>
  <c r="BR752" i="1"/>
  <c r="BR750" i="1" s="1"/>
  <c r="BQ597" i="1"/>
  <c r="BR772" i="1"/>
  <c r="BR770" i="1" s="1"/>
  <c r="BS794" i="1"/>
  <c r="BS774" i="1"/>
  <c r="BS754" i="1"/>
  <c r="BS738" i="1"/>
  <c r="BS720" i="1"/>
  <c r="BS702" i="1"/>
  <c r="BS581" i="1"/>
  <c r="BS620" i="1"/>
  <c r="BS625" i="1" s="1"/>
  <c r="BP690" i="1"/>
  <c r="BR792" i="1"/>
  <c r="BR790" i="1" s="1"/>
  <c r="BR624" i="1"/>
  <c r="BR580" i="1"/>
  <c r="BR578" i="1" s="1"/>
  <c r="BQ778" i="1"/>
  <c r="BQ758" i="1"/>
  <c r="BS528" i="1"/>
  <c r="BS508" i="1"/>
  <c r="BS488" i="1"/>
  <c r="BS436" i="1"/>
  <c r="BS472" i="1"/>
  <c r="BS454" i="1"/>
  <c r="BS315" i="1"/>
  <c r="BS314" i="1" s="1"/>
  <c r="BR506" i="1"/>
  <c r="BR504" i="1" s="1"/>
  <c r="BR526" i="1"/>
  <c r="BR524" i="1" s="1"/>
  <c r="BQ512" i="1"/>
  <c r="BQ266" i="1"/>
  <c r="BR331" i="1"/>
  <c r="BR312" i="1"/>
  <c r="BQ492" i="1"/>
  <c r="BR486" i="1"/>
  <c r="BR484" i="1" s="1"/>
  <c r="BS262" i="1"/>
  <c r="BS242" i="1"/>
  <c r="BS49" i="1"/>
  <c r="BS222" i="1"/>
  <c r="BR260" i="1"/>
  <c r="BR258" i="1" s="1"/>
  <c r="BQ1446" i="1"/>
  <c r="AW44" i="7" s="1"/>
  <c r="BQ246" i="1"/>
  <c r="BR240" i="1"/>
  <c r="BR238" i="1" s="1"/>
  <c r="BR1017" i="1"/>
  <c r="BS963" i="1"/>
  <c r="BR1489" i="1"/>
  <c r="AX53" i="7"/>
  <c r="BR1501" i="1"/>
  <c r="AX54" i="7" s="1"/>
  <c r="AW72" i="7"/>
  <c r="BR1374" i="1"/>
  <c r="BR1014" i="1"/>
  <c r="BR1340" i="1"/>
  <c r="AX64" i="7" s="1"/>
  <c r="AX26" i="7"/>
  <c r="BQ1340" i="1"/>
  <c r="AW64" i="7" s="1"/>
  <c r="BH549" i="1"/>
  <c r="BR359" i="1"/>
  <c r="AU6" i="7"/>
  <c r="BO408" i="1"/>
  <c r="BO409" i="1" s="1"/>
  <c r="BR358" i="1"/>
  <c r="BR92" i="1"/>
  <c r="AW24" i="7"/>
  <c r="AY2" i="7"/>
  <c r="BS992" i="1"/>
  <c r="BS88" i="1"/>
  <c r="BS1271" i="1"/>
  <c r="BT8" i="1"/>
  <c r="BS938" i="1"/>
  <c r="BS1011" i="1"/>
  <c r="BS354" i="1"/>
  <c r="BS359" i="1" s="1"/>
  <c r="BT1495" i="1" l="1"/>
  <c r="BT1483" i="1"/>
  <c r="AZ51" i="7" s="1"/>
  <c r="BT1498" i="1"/>
  <c r="BT1492" i="1"/>
  <c r="BT1486" i="1"/>
  <c r="BT153" i="1"/>
  <c r="BT1237" i="1"/>
  <c r="BT685" i="1"/>
  <c r="BT419" i="1"/>
  <c r="BT1382" i="1"/>
  <c r="BT414" i="1"/>
  <c r="BT680" i="1"/>
  <c r="BT671" i="1"/>
  <c r="BT666" i="1"/>
  <c r="BT404" i="1"/>
  <c r="BT403" i="1"/>
  <c r="BT672" i="1"/>
  <c r="BT670" i="1"/>
  <c r="BT669" i="1"/>
  <c r="BT406" i="1"/>
  <c r="BT405" i="1"/>
  <c r="BT400" i="1"/>
  <c r="BT642" i="1"/>
  <c r="BT658" i="1"/>
  <c r="BT655" i="1"/>
  <c r="BT393" i="1"/>
  <c r="BT391" i="1"/>
  <c r="BT659" i="1"/>
  <c r="BT657" i="1"/>
  <c r="BT392" i="1"/>
  <c r="BT389" i="1"/>
  <c r="BT148" i="1"/>
  <c r="BT632" i="1"/>
  <c r="BT630" i="1"/>
  <c r="BT371" i="1"/>
  <c r="BT376" i="1"/>
  <c r="BT631" i="1"/>
  <c r="BT628" i="1"/>
  <c r="BT637" i="1"/>
  <c r="BT365" i="1"/>
  <c r="BT362" i="1"/>
  <c r="BT366" i="1"/>
  <c r="BT364" i="1"/>
  <c r="BT110" i="1"/>
  <c r="BT125" i="1"/>
  <c r="BT105" i="1"/>
  <c r="BT126" i="1"/>
  <c r="BT137" i="1"/>
  <c r="BT127" i="1"/>
  <c r="BT1344" i="1"/>
  <c r="BT1348" i="1"/>
  <c r="BT1352" i="1"/>
  <c r="BT1356" i="1"/>
  <c r="BT1343" i="1"/>
  <c r="BT1347" i="1"/>
  <c r="BT1346" i="1"/>
  <c r="BT134" i="1"/>
  <c r="BT1350" i="1"/>
  <c r="BT1345" i="1"/>
  <c r="BT1349" i="1"/>
  <c r="BT1355" i="1"/>
  <c r="BT1354" i="1"/>
  <c r="BT1358" i="1"/>
  <c r="BT1361" i="1"/>
  <c r="BT1365" i="1"/>
  <c r="BT1360" i="1"/>
  <c r="BT1364" i="1"/>
  <c r="BT1337" i="1"/>
  <c r="BT1397" i="1"/>
  <c r="BT1359" i="1"/>
  <c r="BT1363" i="1"/>
  <c r="BT1362" i="1"/>
  <c r="BT1369" i="1"/>
  <c r="BT1353" i="1"/>
  <c r="BT1357" i="1"/>
  <c r="BT1367" i="1"/>
  <c r="BT1371" i="1"/>
  <c r="BT1368" i="1"/>
  <c r="BT1366" i="1"/>
  <c r="BT1351" i="1"/>
  <c r="BT1370" i="1"/>
  <c r="BT1372" i="1"/>
  <c r="BT1433" i="1"/>
  <c r="BT1431" i="1"/>
  <c r="BT1429" i="1"/>
  <c r="BT1434" i="1"/>
  <c r="BT1432" i="1"/>
  <c r="BT1430" i="1"/>
  <c r="BT1428" i="1"/>
  <c r="BT1426" i="1"/>
  <c r="BT1424" i="1"/>
  <c r="BT1427" i="1"/>
  <c r="BT1425" i="1"/>
  <c r="BT1422" i="1"/>
  <c r="BT1423" i="1"/>
  <c r="BT1421" i="1"/>
  <c r="BT1419" i="1"/>
  <c r="BT1417" i="1"/>
  <c r="BT1415" i="1"/>
  <c r="BT1418" i="1"/>
  <c r="BT1420" i="1"/>
  <c r="BT1416" i="1"/>
  <c r="BT317" i="1"/>
  <c r="BT3" i="1"/>
  <c r="BT583" i="1"/>
  <c r="BT2" i="1"/>
  <c r="BT51" i="1"/>
  <c r="BT1" i="1"/>
  <c r="BS48" i="1"/>
  <c r="AX72" i="7"/>
  <c r="AY53" i="7"/>
  <c r="BR1218" i="1"/>
  <c r="BS1212" i="1"/>
  <c r="BS1210" i="1" s="1"/>
  <c r="BT1214" i="1"/>
  <c r="BS1168" i="1"/>
  <c r="BS1166" i="1" s="1"/>
  <c r="BR1196" i="1"/>
  <c r="BT1170" i="1"/>
  <c r="BT1192" i="1"/>
  <c r="BT1148" i="1"/>
  <c r="BR1152" i="1"/>
  <c r="BR1072" i="1"/>
  <c r="BS1146" i="1"/>
  <c r="BS1144" i="1" s="1"/>
  <c r="BR1174" i="1"/>
  <c r="BS1190" i="1"/>
  <c r="BS1188" i="1" s="1"/>
  <c r="BT1128" i="1"/>
  <c r="BT1108" i="1"/>
  <c r="BT1088" i="1"/>
  <c r="BT1068" i="1"/>
  <c r="BT1048" i="1"/>
  <c r="BR1052" i="1"/>
  <c r="BS1106" i="1"/>
  <c r="BS1104" i="1" s="1"/>
  <c r="BR1112" i="1"/>
  <c r="BS1126" i="1"/>
  <c r="BS1124" i="1" s="1"/>
  <c r="BS1046" i="1"/>
  <c r="BS1044" i="1" s="1"/>
  <c r="BR1132" i="1"/>
  <c r="BS1066" i="1"/>
  <c r="BS1064" i="1" s="1"/>
  <c r="BR1092" i="1"/>
  <c r="BS1086" i="1"/>
  <c r="BS1084" i="1" s="1"/>
  <c r="BR597" i="1"/>
  <c r="BR778" i="1"/>
  <c r="BR532" i="1"/>
  <c r="BS624" i="1"/>
  <c r="BR798" i="1"/>
  <c r="BS580" i="1"/>
  <c r="BS578" i="1" s="1"/>
  <c r="BQ690" i="1"/>
  <c r="BR758" i="1"/>
  <c r="BT794" i="1"/>
  <c r="BT774" i="1"/>
  <c r="BT754" i="1"/>
  <c r="BT738" i="1"/>
  <c r="BT720" i="1"/>
  <c r="BT702" i="1"/>
  <c r="BT581" i="1"/>
  <c r="BT620" i="1"/>
  <c r="BT624" i="1" s="1"/>
  <c r="BO819" i="1"/>
  <c r="BO675" i="1"/>
  <c r="BO674" i="1"/>
  <c r="BS752" i="1"/>
  <c r="BS750" i="1" s="1"/>
  <c r="BS772" i="1"/>
  <c r="BS770" i="1" s="1"/>
  <c r="BS792" i="1"/>
  <c r="BS790" i="1" s="1"/>
  <c r="BS331" i="1"/>
  <c r="BS312" i="1"/>
  <c r="BR492" i="1"/>
  <c r="BT528" i="1"/>
  <c r="BT508" i="1"/>
  <c r="BT488" i="1"/>
  <c r="BT472" i="1"/>
  <c r="BT454" i="1"/>
  <c r="BT315" i="1"/>
  <c r="BT314" i="1" s="1"/>
  <c r="BT436" i="1"/>
  <c r="BS486" i="1"/>
  <c r="BS484" i="1" s="1"/>
  <c r="BR512" i="1"/>
  <c r="BS506" i="1"/>
  <c r="BS504" i="1" s="1"/>
  <c r="BS526" i="1"/>
  <c r="BS524" i="1" s="1"/>
  <c r="BR246" i="1"/>
  <c r="BR266" i="1"/>
  <c r="BS46" i="1"/>
  <c r="BT262" i="1"/>
  <c r="BT242" i="1"/>
  <c r="BT222" i="1"/>
  <c r="BT49" i="1"/>
  <c r="BS240" i="1"/>
  <c r="BS238" i="1" s="1"/>
  <c r="BS260" i="1"/>
  <c r="BS258" i="1" s="1"/>
  <c r="BS1017" i="1"/>
  <c r="BT963" i="1"/>
  <c r="BS1501" i="1"/>
  <c r="AY54" i="7" s="1"/>
  <c r="BS1489" i="1"/>
  <c r="BS1374" i="1"/>
  <c r="BR1446" i="1"/>
  <c r="AX44" i="7" s="1"/>
  <c r="AX24" i="7"/>
  <c r="BS93" i="1"/>
  <c r="BP396" i="1"/>
  <c r="BP397" i="1" s="1"/>
  <c r="BS1340" i="1"/>
  <c r="AY64" i="7" s="1"/>
  <c r="BS1014" i="1"/>
  <c r="BS358" i="1"/>
  <c r="AY26" i="7"/>
  <c r="BS92" i="1"/>
  <c r="AV6" i="7"/>
  <c r="BP408" i="1"/>
  <c r="BP409" i="1" s="1"/>
  <c r="BQ396" i="1"/>
  <c r="BQ397" i="1" s="1"/>
  <c r="AZ2" i="7"/>
  <c r="BT1271" i="1"/>
  <c r="BT1011" i="1"/>
  <c r="BU8" i="1"/>
  <c r="BT354" i="1"/>
  <c r="BT992" i="1"/>
  <c r="BT938" i="1"/>
  <c r="BT88" i="1"/>
  <c r="BT92" i="1" s="1"/>
  <c r="BG553" i="1"/>
  <c r="BU1486" i="1" l="1"/>
  <c r="BU1495" i="1"/>
  <c r="BU1483" i="1"/>
  <c r="BA51" i="7" s="1"/>
  <c r="BU1498" i="1"/>
  <c r="BU1492" i="1"/>
  <c r="BU153" i="1"/>
  <c r="BU1237" i="1"/>
  <c r="BU685" i="1"/>
  <c r="BU419" i="1"/>
  <c r="BU1382" i="1"/>
  <c r="BU414" i="1"/>
  <c r="BU680" i="1"/>
  <c r="BU671" i="1"/>
  <c r="BU666" i="1"/>
  <c r="BU404" i="1"/>
  <c r="BU403" i="1"/>
  <c r="BU672" i="1"/>
  <c r="BU670" i="1"/>
  <c r="BU669" i="1"/>
  <c r="BU406" i="1"/>
  <c r="BU405" i="1"/>
  <c r="BU400" i="1"/>
  <c r="BU642" i="1"/>
  <c r="BU655" i="1"/>
  <c r="BU393" i="1"/>
  <c r="BU391" i="1"/>
  <c r="BU659" i="1"/>
  <c r="BU657" i="1"/>
  <c r="BU392" i="1"/>
  <c r="BU389" i="1"/>
  <c r="BU658" i="1"/>
  <c r="BU148" i="1"/>
  <c r="BU376" i="1"/>
  <c r="BU631" i="1"/>
  <c r="BU628" i="1"/>
  <c r="BU362" i="1"/>
  <c r="BU366" i="1"/>
  <c r="BU364" i="1"/>
  <c r="BU371" i="1"/>
  <c r="BU637" i="1"/>
  <c r="BU365" i="1"/>
  <c r="BU632" i="1"/>
  <c r="BU630" i="1"/>
  <c r="BU134" i="1"/>
  <c r="BU110" i="1"/>
  <c r="BU125" i="1"/>
  <c r="BU105" i="1"/>
  <c r="BU126" i="1"/>
  <c r="BU137" i="1"/>
  <c r="BU127" i="1"/>
  <c r="BU1337" i="1"/>
  <c r="BU1351" i="1"/>
  <c r="BU1346" i="1"/>
  <c r="BU1350" i="1"/>
  <c r="BU1344" i="1"/>
  <c r="BU1352" i="1"/>
  <c r="BU1356" i="1"/>
  <c r="BU1349" i="1"/>
  <c r="BU1348" i="1"/>
  <c r="BU1355" i="1"/>
  <c r="BU1347" i="1"/>
  <c r="BU1345" i="1"/>
  <c r="BU1354" i="1"/>
  <c r="BU1357" i="1"/>
  <c r="BU1361" i="1"/>
  <c r="BU1365" i="1"/>
  <c r="BU1360" i="1"/>
  <c r="BU1364" i="1"/>
  <c r="BU1343" i="1"/>
  <c r="BU1358" i="1"/>
  <c r="BU1362" i="1"/>
  <c r="BU1369" i="1"/>
  <c r="BU1367" i="1"/>
  <c r="BU1371" i="1"/>
  <c r="BU1359" i="1"/>
  <c r="BU1363" i="1"/>
  <c r="BU1370" i="1"/>
  <c r="BU1368" i="1"/>
  <c r="BU1366" i="1"/>
  <c r="BU1353" i="1"/>
  <c r="BU1372" i="1"/>
  <c r="BU1397" i="1"/>
  <c r="BU1433" i="1"/>
  <c r="BU1430" i="1"/>
  <c r="BU1434" i="1"/>
  <c r="BU1426" i="1"/>
  <c r="BU1424" i="1"/>
  <c r="BU1431" i="1"/>
  <c r="BU1428" i="1"/>
  <c r="BU1432" i="1"/>
  <c r="BU1429" i="1"/>
  <c r="BU1427" i="1"/>
  <c r="BU1425" i="1"/>
  <c r="BU1423" i="1"/>
  <c r="BU1421" i="1"/>
  <c r="BU1419" i="1"/>
  <c r="BU1417" i="1"/>
  <c r="BU1415" i="1"/>
  <c r="BU1418" i="1"/>
  <c r="BU1420" i="1"/>
  <c r="BU1416" i="1"/>
  <c r="BU1422" i="1"/>
  <c r="BU51" i="1"/>
  <c r="BU583" i="1"/>
  <c r="BU317" i="1"/>
  <c r="BU3" i="1"/>
  <c r="BU2" i="1"/>
  <c r="BU1" i="1"/>
  <c r="BT48" i="1"/>
  <c r="BT46" i="1" s="1"/>
  <c r="AY72" i="7"/>
  <c r="BP662" i="1"/>
  <c r="BP814" i="1" s="1"/>
  <c r="AV7" i="7"/>
  <c r="BP815" i="1"/>
  <c r="BS1218" i="1"/>
  <c r="BT1212" i="1"/>
  <c r="BT1210" i="1" s="1"/>
  <c r="BU1214" i="1"/>
  <c r="BS1072" i="1"/>
  <c r="BS1052" i="1"/>
  <c r="BS1152" i="1"/>
  <c r="BT1168" i="1"/>
  <c r="BT1166" i="1" s="1"/>
  <c r="BS1196" i="1"/>
  <c r="BS1112" i="1"/>
  <c r="BS1132" i="1"/>
  <c r="BU1170" i="1"/>
  <c r="BU1192" i="1"/>
  <c r="BU1148" i="1"/>
  <c r="BT1146" i="1"/>
  <c r="BT1144" i="1" s="1"/>
  <c r="BS1174" i="1"/>
  <c r="BP663" i="1"/>
  <c r="BT1190" i="1"/>
  <c r="BT1188" i="1" s="1"/>
  <c r="BT1066" i="1"/>
  <c r="BT1064" i="1" s="1"/>
  <c r="BT1086" i="1"/>
  <c r="BT1084" i="1" s="1"/>
  <c r="BS758" i="1"/>
  <c r="BS1092" i="1"/>
  <c r="BT1106" i="1"/>
  <c r="BT1104" i="1" s="1"/>
  <c r="BU1128" i="1"/>
  <c r="BU1108" i="1"/>
  <c r="BU1088" i="1"/>
  <c r="BU1068" i="1"/>
  <c r="BU1048" i="1"/>
  <c r="BT1126" i="1"/>
  <c r="BT1124" i="1" s="1"/>
  <c r="BT1046" i="1"/>
  <c r="BT1044" i="1" s="1"/>
  <c r="BS532" i="1"/>
  <c r="BT625" i="1"/>
  <c r="BQ663" i="1"/>
  <c r="BS246" i="1"/>
  <c r="BU794" i="1"/>
  <c r="BU774" i="1"/>
  <c r="BU754" i="1"/>
  <c r="BU738" i="1"/>
  <c r="BU720" i="1"/>
  <c r="BU702" i="1"/>
  <c r="BU581" i="1"/>
  <c r="BU620" i="1"/>
  <c r="BU624" i="1" s="1"/>
  <c r="BT580" i="1"/>
  <c r="BT578" i="1" s="1"/>
  <c r="BP674" i="1"/>
  <c r="BP819" i="1"/>
  <c r="BP675" i="1"/>
  <c r="BR690" i="1"/>
  <c r="BS512" i="1"/>
  <c r="BS266" i="1"/>
  <c r="BS778" i="1"/>
  <c r="BT752" i="1"/>
  <c r="BT750" i="1" s="1"/>
  <c r="BT772" i="1"/>
  <c r="BT770" i="1" s="1"/>
  <c r="BS798" i="1"/>
  <c r="BT792" i="1"/>
  <c r="BT790" i="1" s="1"/>
  <c r="BS597" i="1"/>
  <c r="BT486" i="1"/>
  <c r="BT484" i="1" s="1"/>
  <c r="BT506" i="1"/>
  <c r="BT504" i="1" s="1"/>
  <c r="BT526" i="1"/>
  <c r="BT524" i="1" s="1"/>
  <c r="BU528" i="1"/>
  <c r="BU508" i="1"/>
  <c r="BU488" i="1"/>
  <c r="BU472" i="1"/>
  <c r="BU436" i="1"/>
  <c r="BU454" i="1"/>
  <c r="BU315" i="1"/>
  <c r="BU314" i="1" s="1"/>
  <c r="BS492" i="1"/>
  <c r="BT331" i="1"/>
  <c r="BT312" i="1"/>
  <c r="BT240" i="1"/>
  <c r="BT238" i="1" s="1"/>
  <c r="BT260" i="1"/>
  <c r="BT258" i="1" s="1"/>
  <c r="BU262" i="1"/>
  <c r="BU242" i="1"/>
  <c r="BU49" i="1"/>
  <c r="BU222" i="1"/>
  <c r="BT1017" i="1"/>
  <c r="BT1501" i="1"/>
  <c r="AZ54" i="7" s="1"/>
  <c r="AY24" i="7"/>
  <c r="BU963" i="1"/>
  <c r="BT1489" i="1"/>
  <c r="AZ53" i="7"/>
  <c r="BT93" i="1"/>
  <c r="BT1014" i="1"/>
  <c r="AZ26" i="7"/>
  <c r="BT359" i="1"/>
  <c r="BT358" i="1"/>
  <c r="AW6" i="7"/>
  <c r="BQ408" i="1"/>
  <c r="BT1340" i="1"/>
  <c r="AZ64" i="7" s="1"/>
  <c r="BA2" i="7"/>
  <c r="BU992" i="1"/>
  <c r="BU354" i="1"/>
  <c r="BU358" i="1" s="1"/>
  <c r="BU1011" i="1"/>
  <c r="BU1271" i="1"/>
  <c r="BU88" i="1"/>
  <c r="BU93" i="1" s="1"/>
  <c r="BU938" i="1"/>
  <c r="BV8" i="1"/>
  <c r="BV1498" i="1" l="1"/>
  <c r="BV1492" i="1"/>
  <c r="BV1486" i="1"/>
  <c r="BV1495" i="1"/>
  <c r="BV1483" i="1"/>
  <c r="BB51" i="7" s="1"/>
  <c r="BV419" i="1"/>
  <c r="BV153" i="1"/>
  <c r="BV1237" i="1"/>
  <c r="BV685" i="1"/>
  <c r="BV1382" i="1"/>
  <c r="BV414" i="1"/>
  <c r="BV680" i="1"/>
  <c r="BV671" i="1"/>
  <c r="BV666" i="1"/>
  <c r="BV404" i="1"/>
  <c r="BV403" i="1"/>
  <c r="BV672" i="1"/>
  <c r="BV670" i="1"/>
  <c r="BV669" i="1"/>
  <c r="BV405" i="1"/>
  <c r="BV406" i="1"/>
  <c r="BV400" i="1"/>
  <c r="BV642" i="1"/>
  <c r="BV393" i="1"/>
  <c r="BV391" i="1"/>
  <c r="BV659" i="1"/>
  <c r="BV657" i="1"/>
  <c r="BV392" i="1"/>
  <c r="BV658" i="1"/>
  <c r="BV655" i="1"/>
  <c r="BV389" i="1"/>
  <c r="BV148" i="1"/>
  <c r="BV371" i="1"/>
  <c r="BV376" i="1"/>
  <c r="BV631" i="1"/>
  <c r="BV628" i="1"/>
  <c r="BV632" i="1"/>
  <c r="BV364" i="1"/>
  <c r="BV637" i="1"/>
  <c r="BV630" i="1"/>
  <c r="BV365" i="1"/>
  <c r="BV362" i="1"/>
  <c r="BV366" i="1"/>
  <c r="BV134" i="1"/>
  <c r="BV110" i="1"/>
  <c r="BV125" i="1"/>
  <c r="BV105" i="1"/>
  <c r="BV126" i="1"/>
  <c r="BV1345" i="1"/>
  <c r="BV1349" i="1"/>
  <c r="BV1353" i="1"/>
  <c r="BV1357" i="1"/>
  <c r="BV137" i="1"/>
  <c r="BV1344" i="1"/>
  <c r="BV1348" i="1"/>
  <c r="BV127" i="1"/>
  <c r="BV1397" i="1"/>
  <c r="BV1347" i="1"/>
  <c r="BV1337" i="1"/>
  <c r="BV1351" i="1"/>
  <c r="BV1346" i="1"/>
  <c r="BV1352" i="1"/>
  <c r="BV1356" i="1"/>
  <c r="BV1355" i="1"/>
  <c r="BV1350" i="1"/>
  <c r="BV1362" i="1"/>
  <c r="BV1354" i="1"/>
  <c r="BV1361" i="1"/>
  <c r="BV1365" i="1"/>
  <c r="BV1360" i="1"/>
  <c r="BV1364" i="1"/>
  <c r="BV1363" i="1"/>
  <c r="BV1366" i="1"/>
  <c r="BV1370" i="1"/>
  <c r="BV1358" i="1"/>
  <c r="BV1368" i="1"/>
  <c r="BV1372" i="1"/>
  <c r="BV1343" i="1"/>
  <c r="BV1369" i="1"/>
  <c r="BV1359" i="1"/>
  <c r="BV1367" i="1"/>
  <c r="BV1371" i="1"/>
  <c r="BV1434" i="1"/>
  <c r="BV1432" i="1"/>
  <c r="BV1430" i="1"/>
  <c r="BV1428" i="1"/>
  <c r="BV1426" i="1"/>
  <c r="BV1424" i="1"/>
  <c r="BV1431" i="1"/>
  <c r="BV1429" i="1"/>
  <c r="BV1427" i="1"/>
  <c r="BV1425" i="1"/>
  <c r="BV1433" i="1"/>
  <c r="BV1423" i="1"/>
  <c r="BV1421" i="1"/>
  <c r="BV1419" i="1"/>
  <c r="BV1422" i="1"/>
  <c r="BV1420" i="1"/>
  <c r="BV1418" i="1"/>
  <c r="BV1417" i="1"/>
  <c r="BV1416" i="1"/>
  <c r="BV1415" i="1"/>
  <c r="BV583" i="1"/>
  <c r="BV317" i="1"/>
  <c r="BV51" i="1"/>
  <c r="BV3" i="1"/>
  <c r="BV2" i="1"/>
  <c r="BR663" i="1"/>
  <c r="BV1" i="1"/>
  <c r="BU48" i="1"/>
  <c r="BU46" i="1" s="1"/>
  <c r="AZ72" i="7"/>
  <c r="AW7" i="7"/>
  <c r="BQ815" i="1"/>
  <c r="BQ662" i="1"/>
  <c r="BS690" i="1"/>
  <c r="BT1218" i="1"/>
  <c r="BV1214" i="1"/>
  <c r="BT1052" i="1"/>
  <c r="BU1212" i="1"/>
  <c r="BU1210" i="1" s="1"/>
  <c r="BT1132" i="1"/>
  <c r="BT1152" i="1"/>
  <c r="BT1174" i="1"/>
  <c r="BT1196" i="1"/>
  <c r="BU1146" i="1"/>
  <c r="BU1144" i="1" s="1"/>
  <c r="BV1170" i="1"/>
  <c r="BV1192" i="1"/>
  <c r="BV1148" i="1"/>
  <c r="BU1190" i="1"/>
  <c r="BU1188" i="1" s="1"/>
  <c r="BU1168" i="1"/>
  <c r="BU1166" i="1" s="1"/>
  <c r="BR815" i="1"/>
  <c r="BU1066" i="1"/>
  <c r="BU1064" i="1" s="1"/>
  <c r="BV1128" i="1"/>
  <c r="BV1088" i="1"/>
  <c r="BV1108" i="1"/>
  <c r="BV1068" i="1"/>
  <c r="BV1048" i="1"/>
  <c r="BU1086" i="1"/>
  <c r="BU1084" i="1" s="1"/>
  <c r="BT1112" i="1"/>
  <c r="BT1092" i="1"/>
  <c r="BU1106" i="1"/>
  <c r="BU1104" i="1" s="1"/>
  <c r="BU1126" i="1"/>
  <c r="BU1124" i="1" s="1"/>
  <c r="BT532" i="1"/>
  <c r="BU1046" i="1"/>
  <c r="BU1044" i="1" s="1"/>
  <c r="BT1072" i="1"/>
  <c r="BU625" i="1"/>
  <c r="BT778" i="1"/>
  <c r="BT597" i="1"/>
  <c r="BQ814" i="1"/>
  <c r="BQ819" i="1"/>
  <c r="BQ675" i="1"/>
  <c r="BQ674" i="1"/>
  <c r="BV794" i="1"/>
  <c r="BV774" i="1"/>
  <c r="BV754" i="1"/>
  <c r="BV738" i="1"/>
  <c r="BV720" i="1"/>
  <c r="BV702" i="1"/>
  <c r="BV581" i="1"/>
  <c r="BV620" i="1"/>
  <c r="BV625" i="1" s="1"/>
  <c r="BT798" i="1"/>
  <c r="BU752" i="1"/>
  <c r="BU750" i="1" s="1"/>
  <c r="BT758" i="1"/>
  <c r="BU772" i="1"/>
  <c r="BU770" i="1" s="1"/>
  <c r="BU792" i="1"/>
  <c r="BU790" i="1" s="1"/>
  <c r="BU580" i="1"/>
  <c r="BU578" i="1" s="1"/>
  <c r="BU331" i="1"/>
  <c r="BU312" i="1"/>
  <c r="BT512" i="1"/>
  <c r="BV528" i="1"/>
  <c r="BV508" i="1"/>
  <c r="BV488" i="1"/>
  <c r="BV472" i="1"/>
  <c r="BV436" i="1"/>
  <c r="BV454" i="1"/>
  <c r="BV315" i="1"/>
  <c r="BV314" i="1" s="1"/>
  <c r="BU486" i="1"/>
  <c r="BU484" i="1" s="1"/>
  <c r="BT492" i="1"/>
  <c r="BU506" i="1"/>
  <c r="BU504" i="1" s="1"/>
  <c r="BU526" i="1"/>
  <c r="BU524" i="1" s="1"/>
  <c r="BV262" i="1"/>
  <c r="BV242" i="1"/>
  <c r="BV49" i="1"/>
  <c r="BV222" i="1"/>
  <c r="BU240" i="1"/>
  <c r="BU238" i="1" s="1"/>
  <c r="BU260" i="1"/>
  <c r="BU258" i="1" s="1"/>
  <c r="BT266" i="1"/>
  <c r="BT246" i="1"/>
  <c r="BV963" i="1"/>
  <c r="BU1017" i="1"/>
  <c r="BA53" i="7"/>
  <c r="BU1501" i="1"/>
  <c r="BA54" i="7" s="1"/>
  <c r="BU1489" i="1"/>
  <c r="BU1374" i="1"/>
  <c r="BU1446" i="1" s="1"/>
  <c r="BA44" i="7" s="1"/>
  <c r="BT1374" i="1"/>
  <c r="BU92" i="1"/>
  <c r="BU1014" i="1"/>
  <c r="BU359" i="1"/>
  <c r="BU1340" i="1"/>
  <c r="BA64" i="7" s="1"/>
  <c r="BQ409" i="1"/>
  <c r="BA26" i="7"/>
  <c r="BK549" i="1"/>
  <c r="BR396" i="1"/>
  <c r="AX6" i="7"/>
  <c r="BR408" i="1"/>
  <c r="BR409" i="1" s="1"/>
  <c r="BS396" i="1"/>
  <c r="BS397" i="1" s="1"/>
  <c r="BB2" i="7"/>
  <c r="BV1271" i="1"/>
  <c r="BV938" i="1"/>
  <c r="BV992" i="1"/>
  <c r="BV88" i="1"/>
  <c r="BV1011" i="1"/>
  <c r="BW8" i="1"/>
  <c r="BV354" i="1"/>
  <c r="BV358" i="1" s="1"/>
  <c r="BW1483" i="1" l="1"/>
  <c r="BC51" i="7" s="1"/>
  <c r="BW1498" i="1"/>
  <c r="BW1492" i="1"/>
  <c r="BW1486" i="1"/>
  <c r="BW1495" i="1"/>
  <c r="BW419" i="1"/>
  <c r="BW153" i="1"/>
  <c r="BW1237" i="1"/>
  <c r="BW685" i="1"/>
  <c r="BW1382" i="1"/>
  <c r="BW414" i="1"/>
  <c r="BW680" i="1"/>
  <c r="BW672" i="1"/>
  <c r="BW670" i="1"/>
  <c r="BW669" i="1"/>
  <c r="BW406" i="1"/>
  <c r="BW405" i="1"/>
  <c r="BW666" i="1"/>
  <c r="BW404" i="1"/>
  <c r="BW400" i="1"/>
  <c r="BW403" i="1"/>
  <c r="BW671" i="1"/>
  <c r="BW642" i="1"/>
  <c r="BW391" i="1"/>
  <c r="BW659" i="1"/>
  <c r="BW657" i="1"/>
  <c r="BW392" i="1"/>
  <c r="BW658" i="1"/>
  <c r="BW655" i="1"/>
  <c r="BW389" i="1"/>
  <c r="BW393" i="1"/>
  <c r="BW148" i="1"/>
  <c r="BW371" i="1"/>
  <c r="BW376" i="1"/>
  <c r="BW631" i="1"/>
  <c r="BW628" i="1"/>
  <c r="BW637" i="1"/>
  <c r="BW632" i="1"/>
  <c r="BW366" i="1"/>
  <c r="BW362" i="1"/>
  <c r="BW630" i="1"/>
  <c r="BW364" i="1"/>
  <c r="BW365" i="1"/>
  <c r="BW134" i="1"/>
  <c r="BW110" i="1"/>
  <c r="BW125" i="1"/>
  <c r="BW105" i="1"/>
  <c r="BW1337" i="1"/>
  <c r="BW1352" i="1"/>
  <c r="BW127" i="1"/>
  <c r="BW1397" i="1"/>
  <c r="BW1347" i="1"/>
  <c r="BW1351" i="1"/>
  <c r="BW1345" i="1"/>
  <c r="BW1350" i="1"/>
  <c r="BW1357" i="1"/>
  <c r="BW1349" i="1"/>
  <c r="BW1356" i="1"/>
  <c r="BW137" i="1"/>
  <c r="BW1348" i="1"/>
  <c r="BW1346" i="1"/>
  <c r="BW1355" i="1"/>
  <c r="BW1362" i="1"/>
  <c r="BW126" i="1"/>
  <c r="BW1354" i="1"/>
  <c r="BW1361" i="1"/>
  <c r="BW1365" i="1"/>
  <c r="BW1363" i="1"/>
  <c r="BW1366" i="1"/>
  <c r="BW1370" i="1"/>
  <c r="BW1359" i="1"/>
  <c r="BW1344" i="1"/>
  <c r="BW1368" i="1"/>
  <c r="BW1358" i="1"/>
  <c r="BW1371" i="1"/>
  <c r="BW1343" i="1"/>
  <c r="BW1369" i="1"/>
  <c r="BW1364" i="1"/>
  <c r="BW1367" i="1"/>
  <c r="BW1372" i="1"/>
  <c r="BW1360" i="1"/>
  <c r="BW1353" i="1"/>
  <c r="BW1434" i="1"/>
  <c r="BW1432" i="1"/>
  <c r="BW1430" i="1"/>
  <c r="BW1428" i="1"/>
  <c r="BW1433" i="1"/>
  <c r="BW1431" i="1"/>
  <c r="BW1429" i="1"/>
  <c r="BW1426" i="1"/>
  <c r="BW1424" i="1"/>
  <c r="BW1427" i="1"/>
  <c r="BW1425" i="1"/>
  <c r="BW1423" i="1"/>
  <c r="BW1421" i="1"/>
  <c r="BW1419" i="1"/>
  <c r="BW1417" i="1"/>
  <c r="BW1418" i="1"/>
  <c r="BW1416" i="1"/>
  <c r="BW1420" i="1"/>
  <c r="BW1422" i="1"/>
  <c r="BW1415" i="1"/>
  <c r="BW583" i="1"/>
  <c r="BW317" i="1"/>
  <c r="BW2" i="1"/>
  <c r="BW51" i="1"/>
  <c r="BW3" i="1"/>
  <c r="BR662" i="1"/>
  <c r="BR814" i="1" s="1"/>
  <c r="BW1" i="1"/>
  <c r="BV48" i="1"/>
  <c r="BV46" i="1" s="1"/>
  <c r="BU1218" i="1"/>
  <c r="BU1092" i="1"/>
  <c r="BV1212" i="1"/>
  <c r="BV1210" i="1" s="1"/>
  <c r="BW1214" i="1"/>
  <c r="BU1174" i="1"/>
  <c r="BV1190" i="1"/>
  <c r="BV1188" i="1" s="1"/>
  <c r="BW1170" i="1"/>
  <c r="BW1192" i="1"/>
  <c r="BW1148" i="1"/>
  <c r="BV1168" i="1"/>
  <c r="BV1166" i="1" s="1"/>
  <c r="BU1196" i="1"/>
  <c r="BU1152" i="1"/>
  <c r="BV1146" i="1"/>
  <c r="BV1144" i="1" s="1"/>
  <c r="BV1106" i="1"/>
  <c r="BV1104" i="1" s="1"/>
  <c r="BU1072" i="1"/>
  <c r="BV1086" i="1"/>
  <c r="BV1084" i="1" s="1"/>
  <c r="BU1132" i="1"/>
  <c r="BV1126" i="1"/>
  <c r="BV1124" i="1" s="1"/>
  <c r="BU1112" i="1"/>
  <c r="BW1128" i="1"/>
  <c r="BW1108" i="1"/>
  <c r="BW1088" i="1"/>
  <c r="BW1068" i="1"/>
  <c r="BW1048" i="1"/>
  <c r="BV1046" i="1"/>
  <c r="BV1044" i="1" s="1"/>
  <c r="BU1052" i="1"/>
  <c r="BV1066" i="1"/>
  <c r="BV1064" i="1" s="1"/>
  <c r="BU492" i="1"/>
  <c r="BU798" i="1"/>
  <c r="BU758" i="1"/>
  <c r="BU597" i="1"/>
  <c r="BT690" i="1"/>
  <c r="BU778" i="1"/>
  <c r="BV752" i="1"/>
  <c r="BV750" i="1" s="1"/>
  <c r="BV772" i="1"/>
  <c r="BV770" i="1" s="1"/>
  <c r="BV580" i="1"/>
  <c r="BV578" i="1" s="1"/>
  <c r="BV792" i="1"/>
  <c r="BV790" i="1" s="1"/>
  <c r="BV624" i="1"/>
  <c r="BW794" i="1"/>
  <c r="BW774" i="1"/>
  <c r="BW754" i="1"/>
  <c r="BW738" i="1"/>
  <c r="BW720" i="1"/>
  <c r="BW702" i="1"/>
  <c r="BW581" i="1"/>
  <c r="BW620" i="1"/>
  <c r="BW625" i="1" s="1"/>
  <c r="BU512" i="1"/>
  <c r="BV486" i="1"/>
  <c r="BV484" i="1" s="1"/>
  <c r="BU532" i="1"/>
  <c r="BV506" i="1"/>
  <c r="BV504" i="1" s="1"/>
  <c r="BW528" i="1"/>
  <c r="BW508" i="1"/>
  <c r="BW488" i="1"/>
  <c r="BW472" i="1"/>
  <c r="BW454" i="1"/>
  <c r="BW436" i="1"/>
  <c r="BW315" i="1"/>
  <c r="BW314" i="1" s="1"/>
  <c r="BV526" i="1"/>
  <c r="BV524" i="1" s="1"/>
  <c r="BV331" i="1"/>
  <c r="BV312" i="1"/>
  <c r="BU266" i="1"/>
  <c r="BU246" i="1"/>
  <c r="BV240" i="1"/>
  <c r="BV238" i="1" s="1"/>
  <c r="BV260" i="1"/>
  <c r="BV258" i="1" s="1"/>
  <c r="BW262" i="1"/>
  <c r="BW242" i="1"/>
  <c r="BW222" i="1"/>
  <c r="BW49" i="1"/>
  <c r="BT1446" i="1"/>
  <c r="AZ44" i="7" s="1"/>
  <c r="AZ24" i="7"/>
  <c r="BV1017" i="1"/>
  <c r="BW963" i="1"/>
  <c r="BB53" i="7"/>
  <c r="BV1501" i="1"/>
  <c r="BB54" i="7" s="1"/>
  <c r="BA72" i="7"/>
  <c r="BV1489" i="1"/>
  <c r="BV1374" i="1"/>
  <c r="BV93" i="1"/>
  <c r="BV1014" i="1"/>
  <c r="BV359" i="1"/>
  <c r="BV92" i="1"/>
  <c r="BV1340" i="1"/>
  <c r="BB64" i="7" s="1"/>
  <c r="BB26" i="7"/>
  <c r="BC2" i="7"/>
  <c r="BW354" i="1"/>
  <c r="BW1011" i="1"/>
  <c r="BW1271" i="1"/>
  <c r="BW938" i="1"/>
  <c r="BX8" i="1"/>
  <c r="BW992" i="1"/>
  <c r="BW88" i="1"/>
  <c r="BW92" i="1" s="1"/>
  <c r="AY6" i="7"/>
  <c r="BS408" i="1"/>
  <c r="BS409" i="1" s="1"/>
  <c r="BA24" i="7"/>
  <c r="BR397" i="1"/>
  <c r="BT396" i="1"/>
  <c r="BX1495" i="1" l="1"/>
  <c r="BX1483" i="1"/>
  <c r="BD51" i="7" s="1"/>
  <c r="BX1498" i="1"/>
  <c r="BX1492" i="1"/>
  <c r="BX1486" i="1"/>
  <c r="BX153" i="1"/>
  <c r="BX419" i="1"/>
  <c r="BX1237" i="1"/>
  <c r="BX685" i="1"/>
  <c r="BX1382" i="1"/>
  <c r="BX414" i="1"/>
  <c r="BX680" i="1"/>
  <c r="BX672" i="1"/>
  <c r="BX670" i="1"/>
  <c r="BX669" i="1"/>
  <c r="BX406" i="1"/>
  <c r="BX405" i="1"/>
  <c r="BX671" i="1"/>
  <c r="BX666" i="1"/>
  <c r="BX404" i="1"/>
  <c r="BX400" i="1"/>
  <c r="BX403" i="1"/>
  <c r="BX642" i="1"/>
  <c r="BX659" i="1"/>
  <c r="BX657" i="1"/>
  <c r="BX392" i="1"/>
  <c r="BX658" i="1"/>
  <c r="BX655" i="1"/>
  <c r="BX393" i="1"/>
  <c r="BX391" i="1"/>
  <c r="BX389" i="1"/>
  <c r="BX148" i="1"/>
  <c r="BX376" i="1"/>
  <c r="BX631" i="1"/>
  <c r="BX628" i="1"/>
  <c r="BX366" i="1"/>
  <c r="BX637" i="1"/>
  <c r="BX632" i="1"/>
  <c r="BX630" i="1"/>
  <c r="BX364" i="1"/>
  <c r="BX371" i="1"/>
  <c r="BX365" i="1"/>
  <c r="BX362" i="1"/>
  <c r="BX137" i="1"/>
  <c r="BX127" i="1"/>
  <c r="BX134" i="1"/>
  <c r="BX110" i="1"/>
  <c r="BX1397" i="1"/>
  <c r="BX1346" i="1"/>
  <c r="BX1350" i="1"/>
  <c r="BX1354" i="1"/>
  <c r="BX1358" i="1"/>
  <c r="BX1345" i="1"/>
  <c r="BX1349" i="1"/>
  <c r="BX1343" i="1"/>
  <c r="BX1348" i="1"/>
  <c r="BX1337" i="1"/>
  <c r="BX1347" i="1"/>
  <c r="BX125" i="1"/>
  <c r="BX1351" i="1"/>
  <c r="BX1353" i="1"/>
  <c r="BX1357" i="1"/>
  <c r="BX1352" i="1"/>
  <c r="BX105" i="1"/>
  <c r="BX1356" i="1"/>
  <c r="BX1359" i="1"/>
  <c r="BX1363" i="1"/>
  <c r="BX1362" i="1"/>
  <c r="BX126" i="1"/>
  <c r="BX1361" i="1"/>
  <c r="BX1365" i="1"/>
  <c r="BX1364" i="1"/>
  <c r="BX1367" i="1"/>
  <c r="BX1371" i="1"/>
  <c r="BX1369" i="1"/>
  <c r="BX1370" i="1"/>
  <c r="BX1372" i="1"/>
  <c r="BX1344" i="1"/>
  <c r="BX1368" i="1"/>
  <c r="BX1355" i="1"/>
  <c r="BX1366" i="1"/>
  <c r="BX1360" i="1"/>
  <c r="BX1434" i="1"/>
  <c r="BX1432" i="1"/>
  <c r="BX1430" i="1"/>
  <c r="BX1428" i="1"/>
  <c r="BX1433" i="1"/>
  <c r="BX1431" i="1"/>
  <c r="BX1429" i="1"/>
  <c r="BX1427" i="1"/>
  <c r="BX1425" i="1"/>
  <c r="BX1426" i="1"/>
  <c r="BX1424" i="1"/>
  <c r="BX1423" i="1"/>
  <c r="BX1421" i="1"/>
  <c r="BX1422" i="1"/>
  <c r="BX1420" i="1"/>
  <c r="BX1418" i="1"/>
  <c r="BX1419" i="1"/>
  <c r="BX1417" i="1"/>
  <c r="BX1416" i="1"/>
  <c r="BX1415" i="1"/>
  <c r="BX51" i="1"/>
  <c r="BX2" i="1"/>
  <c r="BX317" i="1"/>
  <c r="BX3" i="1"/>
  <c r="BX583" i="1"/>
  <c r="AX7" i="7"/>
  <c r="BR674" i="1"/>
  <c r="BR819" i="1"/>
  <c r="BR675" i="1"/>
  <c r="BX1" i="1"/>
  <c r="BW48" i="1"/>
  <c r="BW46" i="1" s="1"/>
  <c r="BV1218" i="1"/>
  <c r="AY7" i="7"/>
  <c r="BS662" i="1"/>
  <c r="BS814" i="1" s="1"/>
  <c r="BX1214" i="1"/>
  <c r="BV1132" i="1"/>
  <c r="BW1212" i="1"/>
  <c r="BW1210" i="1" s="1"/>
  <c r="BX1170" i="1"/>
  <c r="BX1192" i="1"/>
  <c r="BX1148" i="1"/>
  <c r="BS815" i="1"/>
  <c r="BS663" i="1"/>
  <c r="BV1174" i="1"/>
  <c r="BV1196" i="1"/>
  <c r="BW1146" i="1"/>
  <c r="BW1144" i="1" s="1"/>
  <c r="BV1052" i="1"/>
  <c r="BW1190" i="1"/>
  <c r="BW1188" i="1" s="1"/>
  <c r="BV1072" i="1"/>
  <c r="BV1152" i="1"/>
  <c r="BW1168" i="1"/>
  <c r="BW1166" i="1" s="1"/>
  <c r="BW1046" i="1"/>
  <c r="BW1044" i="1" s="1"/>
  <c r="BV512" i="1"/>
  <c r="BW1066" i="1"/>
  <c r="BW1064" i="1" s="1"/>
  <c r="BW1086" i="1"/>
  <c r="BW1084" i="1" s="1"/>
  <c r="BW1106" i="1"/>
  <c r="BW1104" i="1" s="1"/>
  <c r="BV1092" i="1"/>
  <c r="BV1112" i="1"/>
  <c r="BX1128" i="1"/>
  <c r="BX1108" i="1"/>
  <c r="BX1088" i="1"/>
  <c r="BX1068" i="1"/>
  <c r="BX1048" i="1"/>
  <c r="BW1126" i="1"/>
  <c r="BW1124" i="1" s="1"/>
  <c r="BX794" i="1"/>
  <c r="BX774" i="1"/>
  <c r="BX754" i="1"/>
  <c r="BX738" i="1"/>
  <c r="BX720" i="1"/>
  <c r="BX702" i="1"/>
  <c r="BX581" i="1"/>
  <c r="BX620" i="1"/>
  <c r="BX625" i="1" s="1"/>
  <c r="BV492" i="1"/>
  <c r="BW752" i="1"/>
  <c r="BW750" i="1" s="1"/>
  <c r="BV597" i="1"/>
  <c r="BV778" i="1"/>
  <c r="BW772" i="1"/>
  <c r="BW770" i="1" s="1"/>
  <c r="BW580" i="1"/>
  <c r="BW578" i="1" s="1"/>
  <c r="BW792" i="1"/>
  <c r="BW790" i="1" s="1"/>
  <c r="BS674" i="1"/>
  <c r="BS819" i="1"/>
  <c r="BS675" i="1"/>
  <c r="BT663" i="1"/>
  <c r="BT815" i="1"/>
  <c r="AZ7" i="7"/>
  <c r="BW624" i="1"/>
  <c r="BV758" i="1"/>
  <c r="BV266" i="1"/>
  <c r="BV798" i="1"/>
  <c r="BT662" i="1"/>
  <c r="BT814" i="1" s="1"/>
  <c r="BU690" i="1"/>
  <c r="BW331" i="1"/>
  <c r="BW312" i="1"/>
  <c r="BX528" i="1"/>
  <c r="BX508" i="1"/>
  <c r="BX488" i="1"/>
  <c r="BX472" i="1"/>
  <c r="BX454" i="1"/>
  <c r="BX436" i="1"/>
  <c r="BX315" i="1"/>
  <c r="BX314" i="1" s="1"/>
  <c r="BV532" i="1"/>
  <c r="BV246" i="1"/>
  <c r="BW486" i="1"/>
  <c r="BW484" i="1" s="1"/>
  <c r="BW506" i="1"/>
  <c r="BW504" i="1" s="1"/>
  <c r="BW526" i="1"/>
  <c r="BW524" i="1" s="1"/>
  <c r="BW240" i="1"/>
  <c r="BW238" i="1" s="1"/>
  <c r="BW260" i="1"/>
  <c r="BW258" i="1" s="1"/>
  <c r="BX262" i="1"/>
  <c r="BX242" i="1"/>
  <c r="BX222" i="1"/>
  <c r="BX49" i="1"/>
  <c r="BW1017" i="1"/>
  <c r="BX963" i="1"/>
  <c r="BW1489" i="1"/>
  <c r="BC53" i="7"/>
  <c r="BW1501" i="1"/>
  <c r="BC54" i="7" s="1"/>
  <c r="BB72" i="7"/>
  <c r="BW1374" i="1"/>
  <c r="BW1446" i="1" s="1"/>
  <c r="BC44" i="7" s="1"/>
  <c r="BW1014" i="1"/>
  <c r="BT397" i="1"/>
  <c r="BW358" i="1"/>
  <c r="BW359" i="1"/>
  <c r="BW1340" i="1"/>
  <c r="BC64" i="7" s="1"/>
  <c r="AZ6" i="7"/>
  <c r="BD2" i="7"/>
  <c r="BX938" i="1"/>
  <c r="BY8" i="1"/>
  <c r="BX1011" i="1"/>
  <c r="BX992" i="1"/>
  <c r="BX354" i="1"/>
  <c r="BX359" i="1" s="1"/>
  <c r="BX88" i="1"/>
  <c r="BX93" i="1" s="1"/>
  <c r="BX1271" i="1"/>
  <c r="BC26" i="7"/>
  <c r="BN424" i="1"/>
  <c r="BB24" i="7"/>
  <c r="BW93" i="1"/>
  <c r="BY1486" i="1" l="1"/>
  <c r="BY1498" i="1"/>
  <c r="BY1495" i="1"/>
  <c r="BY1483" i="1"/>
  <c r="BE51" i="7" s="1"/>
  <c r="BY1492" i="1"/>
  <c r="BY685" i="1"/>
  <c r="BY419" i="1"/>
  <c r="BY1237" i="1"/>
  <c r="BY153" i="1"/>
  <c r="BY1382" i="1"/>
  <c r="BY414" i="1"/>
  <c r="BY680" i="1"/>
  <c r="BY670" i="1"/>
  <c r="BY669" i="1"/>
  <c r="BY406" i="1"/>
  <c r="BY405" i="1"/>
  <c r="BY671" i="1"/>
  <c r="BY666" i="1"/>
  <c r="BY404" i="1"/>
  <c r="BY403" i="1"/>
  <c r="BY400" i="1"/>
  <c r="BY672" i="1"/>
  <c r="BY642" i="1"/>
  <c r="BY657" i="1"/>
  <c r="BY392" i="1"/>
  <c r="BY658" i="1"/>
  <c r="BY655" i="1"/>
  <c r="BY393" i="1"/>
  <c r="BY391" i="1"/>
  <c r="BY659" i="1"/>
  <c r="BY389" i="1"/>
  <c r="BY148" i="1"/>
  <c r="BY637" i="1"/>
  <c r="BY632" i="1"/>
  <c r="BY630" i="1"/>
  <c r="BY366" i="1"/>
  <c r="BY364" i="1"/>
  <c r="BY376" i="1"/>
  <c r="BY628" i="1"/>
  <c r="BY365" i="1"/>
  <c r="BY631" i="1"/>
  <c r="BY371" i="1"/>
  <c r="BY362" i="1"/>
  <c r="BY126" i="1"/>
  <c r="BY137" i="1"/>
  <c r="BY127" i="1"/>
  <c r="BY134" i="1"/>
  <c r="BY110" i="1"/>
  <c r="BY1337" i="1"/>
  <c r="BY105" i="1"/>
  <c r="BY1343" i="1"/>
  <c r="BY1348" i="1"/>
  <c r="BY1397" i="1"/>
  <c r="BY1346" i="1"/>
  <c r="BY1351" i="1"/>
  <c r="BY1358" i="1"/>
  <c r="BY1353" i="1"/>
  <c r="BY1357" i="1"/>
  <c r="BY1349" i="1"/>
  <c r="BY1352" i="1"/>
  <c r="BY1347" i="1"/>
  <c r="BY1356" i="1"/>
  <c r="BY1355" i="1"/>
  <c r="BY1359" i="1"/>
  <c r="BY1363" i="1"/>
  <c r="BY1350" i="1"/>
  <c r="BY1362" i="1"/>
  <c r="BY1354" i="1"/>
  <c r="BY125" i="1"/>
  <c r="BY1345" i="1"/>
  <c r="BY1364" i="1"/>
  <c r="BY1367" i="1"/>
  <c r="BY1371" i="1"/>
  <c r="BY1360" i="1"/>
  <c r="BY1369" i="1"/>
  <c r="BY1361" i="1"/>
  <c r="BY1368" i="1"/>
  <c r="BY1370" i="1"/>
  <c r="BY1372" i="1"/>
  <c r="BY1344" i="1"/>
  <c r="BY1365" i="1"/>
  <c r="BY1366" i="1"/>
  <c r="BY1434" i="1"/>
  <c r="BY1431" i="1"/>
  <c r="BY1428" i="1"/>
  <c r="BY1427" i="1"/>
  <c r="BY1425" i="1"/>
  <c r="BY1432" i="1"/>
  <c r="BY1429" i="1"/>
  <c r="BY1433" i="1"/>
  <c r="BY1426" i="1"/>
  <c r="BY1424" i="1"/>
  <c r="BY1430" i="1"/>
  <c r="BY1422" i="1"/>
  <c r="BY1420" i="1"/>
  <c r="BY1418" i="1"/>
  <c r="BY1419" i="1"/>
  <c r="BY1417" i="1"/>
  <c r="BY1416" i="1"/>
  <c r="BY1423" i="1"/>
  <c r="BY1415" i="1"/>
  <c r="BY1421" i="1"/>
  <c r="BY2" i="1"/>
  <c r="BY3" i="1"/>
  <c r="BY51" i="1"/>
  <c r="BY317" i="1"/>
  <c r="BY583" i="1"/>
  <c r="BY1" i="1"/>
  <c r="BX48" i="1"/>
  <c r="BX46" i="1" s="1"/>
  <c r="BC72" i="7"/>
  <c r="BX1489" i="1"/>
  <c r="BW1152" i="1"/>
  <c r="BW1218" i="1"/>
  <c r="BW798" i="1"/>
  <c r="BW1072" i="1"/>
  <c r="BY1214" i="1"/>
  <c r="BW1052" i="1"/>
  <c r="BW1174" i="1"/>
  <c r="BX1212" i="1"/>
  <c r="BX1210" i="1" s="1"/>
  <c r="BY1170" i="1"/>
  <c r="BY1192" i="1"/>
  <c r="BY1148" i="1"/>
  <c r="BX1146" i="1"/>
  <c r="BX1144" i="1" s="1"/>
  <c r="BW1196" i="1"/>
  <c r="BX1190" i="1"/>
  <c r="BX1188" i="1" s="1"/>
  <c r="BX1168" i="1"/>
  <c r="BX1166" i="1" s="1"/>
  <c r="BX1066" i="1"/>
  <c r="BX1064" i="1" s="1"/>
  <c r="BY1128" i="1"/>
  <c r="BY1108" i="1"/>
  <c r="BY1088" i="1"/>
  <c r="BY1068" i="1"/>
  <c r="BY1048" i="1"/>
  <c r="BX1086" i="1"/>
  <c r="BX1084" i="1" s="1"/>
  <c r="BX1106" i="1"/>
  <c r="BX1104" i="1" s="1"/>
  <c r="BX1126" i="1"/>
  <c r="BX1124" i="1" s="1"/>
  <c r="BW1132" i="1"/>
  <c r="BX1046" i="1"/>
  <c r="BX1044" i="1" s="1"/>
  <c r="BW1112" i="1"/>
  <c r="BW1092" i="1"/>
  <c r="BX624" i="1"/>
  <c r="BW597" i="1"/>
  <c r="BW758" i="1"/>
  <c r="BX1017" i="1"/>
  <c r="BT675" i="1"/>
  <c r="BT819" i="1"/>
  <c r="BT674" i="1"/>
  <c r="BW532" i="1"/>
  <c r="BX752" i="1"/>
  <c r="BX750" i="1" s="1"/>
  <c r="BY794" i="1"/>
  <c r="BY774" i="1"/>
  <c r="BY754" i="1"/>
  <c r="BY738" i="1"/>
  <c r="BY720" i="1"/>
  <c r="BY702" i="1"/>
  <c r="BY581" i="1"/>
  <c r="BY620" i="1"/>
  <c r="BY625" i="1" s="1"/>
  <c r="BW778" i="1"/>
  <c r="BX772" i="1"/>
  <c r="BX770" i="1" s="1"/>
  <c r="BX792" i="1"/>
  <c r="BX790" i="1" s="1"/>
  <c r="BW246" i="1"/>
  <c r="BX580" i="1"/>
  <c r="BX578" i="1" s="1"/>
  <c r="BV690" i="1"/>
  <c r="BW492" i="1"/>
  <c r="BY528" i="1"/>
  <c r="BY508" i="1"/>
  <c r="BY488" i="1"/>
  <c r="BY454" i="1"/>
  <c r="BY472" i="1"/>
  <c r="BY436" i="1"/>
  <c r="BY315" i="1"/>
  <c r="BY314" i="1" s="1"/>
  <c r="BW266" i="1"/>
  <c r="BX486" i="1"/>
  <c r="BX484" i="1" s="1"/>
  <c r="BX506" i="1"/>
  <c r="BX504" i="1" s="1"/>
  <c r="BX526" i="1"/>
  <c r="BX524" i="1" s="1"/>
  <c r="BW512" i="1"/>
  <c r="BX331" i="1"/>
  <c r="BX312" i="1"/>
  <c r="BX240" i="1"/>
  <c r="BX238" i="1" s="1"/>
  <c r="BX260" i="1"/>
  <c r="BX258" i="1" s="1"/>
  <c r="BY262" i="1"/>
  <c r="BY49" i="1"/>
  <c r="BY222" i="1"/>
  <c r="BY242" i="1"/>
  <c r="BX1501" i="1"/>
  <c r="BD54" i="7" s="1"/>
  <c r="BY963" i="1"/>
  <c r="BX1374" i="1"/>
  <c r="BX1014" i="1"/>
  <c r="BD26" i="7"/>
  <c r="BX1340" i="1"/>
  <c r="BD64" i="7" s="1"/>
  <c r="BX358" i="1"/>
  <c r="BX92" i="1"/>
  <c r="BN548" i="1"/>
  <c r="BC24" i="7"/>
  <c r="BE2" i="7"/>
  <c r="BY1011" i="1"/>
  <c r="BY88" i="1"/>
  <c r="BY93" i="1" s="1"/>
  <c r="BY1271" i="1"/>
  <c r="BY938" i="1"/>
  <c r="BY354" i="1"/>
  <c r="BY359" i="1" s="1"/>
  <c r="BY992" i="1"/>
  <c r="BZ8" i="1"/>
  <c r="BU396" i="1"/>
  <c r="BT408" i="1"/>
  <c r="BA6" i="7"/>
  <c r="BU408" i="1"/>
  <c r="BU409" i="1" s="1"/>
  <c r="BV396" i="1"/>
  <c r="BV397" i="1" s="1"/>
  <c r="BZ1498" i="1" l="1"/>
  <c r="BZ1492" i="1"/>
  <c r="BZ1486" i="1"/>
  <c r="BZ1495" i="1"/>
  <c r="BZ1483" i="1"/>
  <c r="BF51" i="7" s="1"/>
  <c r="BZ1237" i="1"/>
  <c r="BZ685" i="1"/>
  <c r="BZ419" i="1"/>
  <c r="BZ153" i="1"/>
  <c r="BZ1382" i="1"/>
  <c r="BZ414" i="1"/>
  <c r="BZ680" i="1"/>
  <c r="BZ670" i="1"/>
  <c r="BZ669" i="1"/>
  <c r="BZ406" i="1"/>
  <c r="BZ405" i="1"/>
  <c r="BZ671" i="1"/>
  <c r="BZ666" i="1"/>
  <c r="BZ404" i="1"/>
  <c r="BZ672" i="1"/>
  <c r="BZ400" i="1"/>
  <c r="BZ403" i="1"/>
  <c r="BZ642" i="1"/>
  <c r="BZ392" i="1"/>
  <c r="BZ658" i="1"/>
  <c r="BZ655" i="1"/>
  <c r="BZ393" i="1"/>
  <c r="BZ391" i="1"/>
  <c r="BZ659" i="1"/>
  <c r="BZ657" i="1"/>
  <c r="BZ389" i="1"/>
  <c r="BZ148" i="1"/>
  <c r="BZ637" i="1"/>
  <c r="BZ632" i="1"/>
  <c r="BZ630" i="1"/>
  <c r="BZ376" i="1"/>
  <c r="BZ371" i="1"/>
  <c r="BZ362" i="1"/>
  <c r="BZ366" i="1"/>
  <c r="BZ364" i="1"/>
  <c r="BZ631" i="1"/>
  <c r="BZ628" i="1"/>
  <c r="BZ365" i="1"/>
  <c r="BD53" i="7"/>
  <c r="BZ125" i="1"/>
  <c r="BZ105" i="1"/>
  <c r="BZ126" i="1"/>
  <c r="BZ137" i="1"/>
  <c r="BZ127" i="1"/>
  <c r="BZ134" i="1"/>
  <c r="BZ1343" i="1"/>
  <c r="BZ1347" i="1"/>
  <c r="BZ1351" i="1"/>
  <c r="BZ1355" i="1"/>
  <c r="BZ1397" i="1"/>
  <c r="BZ1346" i="1"/>
  <c r="BZ1344" i="1"/>
  <c r="BZ1349" i="1"/>
  <c r="BZ1348" i="1"/>
  <c r="BZ110" i="1"/>
  <c r="BZ1337" i="1"/>
  <c r="BZ1354" i="1"/>
  <c r="BZ1358" i="1"/>
  <c r="BZ1353" i="1"/>
  <c r="BZ1357" i="1"/>
  <c r="BZ1352" i="1"/>
  <c r="BZ1360" i="1"/>
  <c r="BZ1364" i="1"/>
  <c r="BZ1359" i="1"/>
  <c r="BZ1363" i="1"/>
  <c r="BZ1350" i="1"/>
  <c r="BZ1356" i="1"/>
  <c r="BZ1362" i="1"/>
  <c r="BZ1365" i="1"/>
  <c r="BZ1368" i="1"/>
  <c r="BZ1366" i="1"/>
  <c r="BZ1370" i="1"/>
  <c r="BZ1371" i="1"/>
  <c r="BZ1361" i="1"/>
  <c r="BZ1369" i="1"/>
  <c r="BZ1372" i="1"/>
  <c r="BZ1345" i="1"/>
  <c r="BZ1367" i="1"/>
  <c r="BZ1433" i="1"/>
  <c r="BZ1431" i="1"/>
  <c r="BZ1429" i="1"/>
  <c r="BZ1434" i="1"/>
  <c r="BZ1428" i="1"/>
  <c r="BZ1427" i="1"/>
  <c r="BZ1425" i="1"/>
  <c r="BZ1432" i="1"/>
  <c r="BZ1426" i="1"/>
  <c r="BZ1424" i="1"/>
  <c r="BZ1430" i="1"/>
  <c r="BZ1422" i="1"/>
  <c r="BZ1420" i="1"/>
  <c r="BZ1423" i="1"/>
  <c r="BZ1421" i="1"/>
  <c r="BZ1419" i="1"/>
  <c r="BZ1415" i="1"/>
  <c r="BZ1418" i="1"/>
  <c r="BZ1417" i="1"/>
  <c r="BZ1416" i="1"/>
  <c r="BZ2" i="1"/>
  <c r="BZ3" i="1"/>
  <c r="BZ583" i="1"/>
  <c r="BZ317" i="1"/>
  <c r="BZ51" i="1"/>
  <c r="BZ1" i="1"/>
  <c r="BY48" i="1"/>
  <c r="BY46" i="1" s="1"/>
  <c r="BX1218" i="1"/>
  <c r="BX1196" i="1"/>
  <c r="BZ1214" i="1"/>
  <c r="BY1212" i="1"/>
  <c r="BY1210" i="1" s="1"/>
  <c r="BX1112" i="1"/>
  <c r="BX1174" i="1"/>
  <c r="BX1152" i="1"/>
  <c r="BY1146" i="1"/>
  <c r="BY1144" i="1" s="1"/>
  <c r="BY1190" i="1"/>
  <c r="BY1188" i="1" s="1"/>
  <c r="BY1168" i="1"/>
  <c r="BY1166" i="1" s="1"/>
  <c r="BZ1170" i="1"/>
  <c r="BZ1192" i="1"/>
  <c r="BZ1148" i="1"/>
  <c r="BW815" i="1"/>
  <c r="BX1052" i="1"/>
  <c r="BY1106" i="1"/>
  <c r="BY1104" i="1" s="1"/>
  <c r="BY1126" i="1"/>
  <c r="BY1124" i="1" s="1"/>
  <c r="BZ1128" i="1"/>
  <c r="BZ1108" i="1"/>
  <c r="BZ1088" i="1"/>
  <c r="BZ1068" i="1"/>
  <c r="BZ1048" i="1"/>
  <c r="BX1132" i="1"/>
  <c r="BY1046" i="1"/>
  <c r="BY1044" i="1" s="1"/>
  <c r="BX1072" i="1"/>
  <c r="BY1066" i="1"/>
  <c r="BY1064" i="1" s="1"/>
  <c r="BY1086" i="1"/>
  <c r="BY1084" i="1" s="1"/>
  <c r="BX1092" i="1"/>
  <c r="BW690" i="1"/>
  <c r="BV663" i="1"/>
  <c r="BX778" i="1"/>
  <c r="BY624" i="1"/>
  <c r="BX512" i="1"/>
  <c r="BX597" i="1"/>
  <c r="BX758" i="1"/>
  <c r="BY580" i="1"/>
  <c r="BY578" i="1" s="1"/>
  <c r="BZ794" i="1"/>
  <c r="BZ774" i="1"/>
  <c r="BZ754" i="1"/>
  <c r="BZ738" i="1"/>
  <c r="BZ720" i="1"/>
  <c r="BZ702" i="1"/>
  <c r="BZ581" i="1"/>
  <c r="BZ620" i="1"/>
  <c r="BZ625" i="1" s="1"/>
  <c r="BU662" i="1"/>
  <c r="BU814" i="1" s="1"/>
  <c r="BU815" i="1"/>
  <c r="BU663" i="1"/>
  <c r="BX492" i="1"/>
  <c r="BX798" i="1"/>
  <c r="BY752" i="1"/>
  <c r="BY750" i="1" s="1"/>
  <c r="BY772" i="1"/>
  <c r="BY770" i="1" s="1"/>
  <c r="BY792" i="1"/>
  <c r="BY790" i="1" s="1"/>
  <c r="BY526" i="1"/>
  <c r="BY524" i="1" s="1"/>
  <c r="BX266" i="1"/>
  <c r="BY331" i="1"/>
  <c r="BY312" i="1"/>
  <c r="BX246" i="1"/>
  <c r="BX532" i="1"/>
  <c r="BY486" i="1"/>
  <c r="BY484" i="1" s="1"/>
  <c r="BZ528" i="1"/>
  <c r="BZ508" i="1"/>
  <c r="BZ488" i="1"/>
  <c r="BZ472" i="1"/>
  <c r="BZ454" i="1"/>
  <c r="BZ436" i="1"/>
  <c r="BZ315" i="1"/>
  <c r="BZ314" i="1" s="1"/>
  <c r="BY506" i="1"/>
  <c r="BY504" i="1" s="1"/>
  <c r="BY260" i="1"/>
  <c r="BY258" i="1" s="1"/>
  <c r="BZ262" i="1"/>
  <c r="BZ242" i="1"/>
  <c r="BZ49" i="1"/>
  <c r="BZ222" i="1"/>
  <c r="BY240" i="1"/>
  <c r="BY238" i="1" s="1"/>
  <c r="BY1017" i="1"/>
  <c r="BZ963" i="1"/>
  <c r="BE53" i="7"/>
  <c r="BY1501" i="1"/>
  <c r="BE54" i="7" s="1"/>
  <c r="BD72" i="7"/>
  <c r="BC6" i="7"/>
  <c r="BY1489" i="1"/>
  <c r="BY1374" i="1"/>
  <c r="BW396" i="1"/>
  <c r="BW397" i="1" s="1"/>
  <c r="BX1446" i="1"/>
  <c r="BD44" i="7" s="1"/>
  <c r="BE26" i="7"/>
  <c r="BY358" i="1"/>
  <c r="BY1340" i="1"/>
  <c r="BE64" i="7" s="1"/>
  <c r="BY1014" i="1"/>
  <c r="BY92" i="1"/>
  <c r="BU397" i="1"/>
  <c r="BN549" i="1"/>
  <c r="BT409" i="1"/>
  <c r="BD24" i="7"/>
  <c r="BB6" i="7"/>
  <c r="BV408" i="1"/>
  <c r="BV409" i="1" s="1"/>
  <c r="BF2" i="7"/>
  <c r="BZ938" i="1"/>
  <c r="BZ1271" i="1"/>
  <c r="BZ1011" i="1"/>
  <c r="BZ354" i="1"/>
  <c r="BZ992" i="1"/>
  <c r="BZ88" i="1"/>
  <c r="BZ92" i="1" s="1"/>
  <c r="CA8" i="1"/>
  <c r="CA1483" i="1" l="1"/>
  <c r="BG51" i="7" s="1"/>
  <c r="CA1498" i="1"/>
  <c r="CA1492" i="1"/>
  <c r="CA1486" i="1"/>
  <c r="CA1495" i="1"/>
  <c r="CA153" i="1"/>
  <c r="CA1237" i="1"/>
  <c r="CA685" i="1"/>
  <c r="CA419" i="1"/>
  <c r="CA1382" i="1"/>
  <c r="CA414" i="1"/>
  <c r="CA680" i="1"/>
  <c r="CA405" i="1"/>
  <c r="CA671" i="1"/>
  <c r="CA666" i="1"/>
  <c r="CA672" i="1"/>
  <c r="CA670" i="1"/>
  <c r="CA400" i="1"/>
  <c r="CA404" i="1"/>
  <c r="CA669" i="1"/>
  <c r="CA403" i="1"/>
  <c r="CA406" i="1"/>
  <c r="CA642" i="1"/>
  <c r="CA658" i="1"/>
  <c r="CA655" i="1"/>
  <c r="CA393" i="1"/>
  <c r="CA391" i="1"/>
  <c r="CA659" i="1"/>
  <c r="CA657" i="1"/>
  <c r="CA392" i="1"/>
  <c r="CA389" i="1"/>
  <c r="CA148" i="1"/>
  <c r="CA637" i="1"/>
  <c r="CA632" i="1"/>
  <c r="CA630" i="1"/>
  <c r="CA371" i="1"/>
  <c r="CA628" i="1"/>
  <c r="CA365" i="1"/>
  <c r="CA631" i="1"/>
  <c r="CA366" i="1"/>
  <c r="CA364" i="1"/>
  <c r="CA376" i="1"/>
  <c r="CA362" i="1"/>
  <c r="CA125" i="1"/>
  <c r="CA105" i="1"/>
  <c r="CA126" i="1"/>
  <c r="CA137" i="1"/>
  <c r="CA127" i="1"/>
  <c r="CA1344" i="1"/>
  <c r="CA1349" i="1"/>
  <c r="CA134" i="1"/>
  <c r="CA1343" i="1"/>
  <c r="CA1337" i="1"/>
  <c r="CA1347" i="1"/>
  <c r="CA1397" i="1"/>
  <c r="CA110" i="1"/>
  <c r="CA1351" i="1"/>
  <c r="CA1354" i="1"/>
  <c r="CA1358" i="1"/>
  <c r="CA1353" i="1"/>
  <c r="CA1348" i="1"/>
  <c r="CA1357" i="1"/>
  <c r="CA1345" i="1"/>
  <c r="CA1355" i="1"/>
  <c r="CA1360" i="1"/>
  <c r="CA1364" i="1"/>
  <c r="CA1352" i="1"/>
  <c r="CA1359" i="1"/>
  <c r="CA1363" i="1"/>
  <c r="CA1356" i="1"/>
  <c r="CA1365" i="1"/>
  <c r="CA1368" i="1"/>
  <c r="CA1361" i="1"/>
  <c r="CA1346" i="1"/>
  <c r="CA1366" i="1"/>
  <c r="CA1370" i="1"/>
  <c r="CA1372" i="1"/>
  <c r="CA1371" i="1"/>
  <c r="CA1369" i="1"/>
  <c r="CA1350" i="1"/>
  <c r="CA1362" i="1"/>
  <c r="CA1367" i="1"/>
  <c r="CA1433" i="1"/>
  <c r="CA1431" i="1"/>
  <c r="CA1429" i="1"/>
  <c r="CA1434" i="1"/>
  <c r="CA1432" i="1"/>
  <c r="CA1430" i="1"/>
  <c r="CA1428" i="1"/>
  <c r="CA1427" i="1"/>
  <c r="CA1425" i="1"/>
  <c r="CA1426" i="1"/>
  <c r="CA1424" i="1"/>
  <c r="CA1422" i="1"/>
  <c r="CA1420" i="1"/>
  <c r="CA1418" i="1"/>
  <c r="CA1423" i="1"/>
  <c r="CA1415" i="1"/>
  <c r="CA1421" i="1"/>
  <c r="CA1417" i="1"/>
  <c r="CA1416" i="1"/>
  <c r="CA1419" i="1"/>
  <c r="CA3" i="1"/>
  <c r="CA2" i="1"/>
  <c r="CA583" i="1"/>
  <c r="CA317" i="1"/>
  <c r="CA51" i="1"/>
  <c r="CA1" i="1"/>
  <c r="BZ48" i="1"/>
  <c r="BZ46" i="1" s="1"/>
  <c r="BY1132" i="1"/>
  <c r="BB7" i="7"/>
  <c r="BV815" i="1"/>
  <c r="BY1174" i="1"/>
  <c r="BZ1212" i="1"/>
  <c r="BZ1210" i="1" s="1"/>
  <c r="BY1092" i="1"/>
  <c r="BY1196" i="1"/>
  <c r="BY1218" i="1"/>
  <c r="CA1214" i="1"/>
  <c r="BZ1146" i="1"/>
  <c r="BZ1144" i="1" s="1"/>
  <c r="BZ1190" i="1"/>
  <c r="BZ1188" i="1" s="1"/>
  <c r="BZ1168" i="1"/>
  <c r="BZ1166" i="1" s="1"/>
  <c r="BY1152" i="1"/>
  <c r="CA1170" i="1"/>
  <c r="CA1192" i="1"/>
  <c r="CA1148" i="1"/>
  <c r="BW819" i="1"/>
  <c r="BZ1106" i="1"/>
  <c r="BZ1104" i="1" s="1"/>
  <c r="CA1128" i="1"/>
  <c r="CA1108" i="1"/>
  <c r="CA1088" i="1"/>
  <c r="CA1068" i="1"/>
  <c r="CA1048" i="1"/>
  <c r="BY758" i="1"/>
  <c r="BZ1126" i="1"/>
  <c r="BZ1124" i="1" s="1"/>
  <c r="BY1112" i="1"/>
  <c r="BY1052" i="1"/>
  <c r="BZ1046" i="1"/>
  <c r="BZ1044" i="1" s="1"/>
  <c r="BZ1066" i="1"/>
  <c r="BZ1064" i="1" s="1"/>
  <c r="BY1072" i="1"/>
  <c r="BZ1086" i="1"/>
  <c r="BZ1084" i="1" s="1"/>
  <c r="BZ624" i="1"/>
  <c r="BY798" i="1"/>
  <c r="BY778" i="1"/>
  <c r="BW662" i="1"/>
  <c r="BW814" i="1" s="1"/>
  <c r="BY597" i="1"/>
  <c r="BW663" i="1"/>
  <c r="BY246" i="1"/>
  <c r="BV662" i="1"/>
  <c r="BU819" i="1"/>
  <c r="BU674" i="1"/>
  <c r="BU675" i="1"/>
  <c r="BA7" i="7"/>
  <c r="BZ752" i="1"/>
  <c r="BZ750" i="1" s="1"/>
  <c r="BY512" i="1"/>
  <c r="BZ772" i="1"/>
  <c r="BZ770" i="1" s="1"/>
  <c r="BZ792" i="1"/>
  <c r="BZ790" i="1" s="1"/>
  <c r="BZ580" i="1"/>
  <c r="BZ578" i="1" s="1"/>
  <c r="BX690" i="1"/>
  <c r="CA794" i="1"/>
  <c r="CA774" i="1"/>
  <c r="CA754" i="1"/>
  <c r="CA738" i="1"/>
  <c r="CA702" i="1"/>
  <c r="CA720" i="1"/>
  <c r="CA581" i="1"/>
  <c r="CA620" i="1"/>
  <c r="CA624" i="1" s="1"/>
  <c r="BY532" i="1"/>
  <c r="BY492" i="1"/>
  <c r="BZ331" i="1"/>
  <c r="BZ312" i="1"/>
  <c r="CA528" i="1"/>
  <c r="CA508" i="1"/>
  <c r="CA488" i="1"/>
  <c r="CA472" i="1"/>
  <c r="CA454" i="1"/>
  <c r="CA436" i="1"/>
  <c r="CA315" i="1"/>
  <c r="CA314" i="1" s="1"/>
  <c r="BZ486" i="1"/>
  <c r="BZ484" i="1" s="1"/>
  <c r="BZ506" i="1"/>
  <c r="BZ504" i="1" s="1"/>
  <c r="BZ526" i="1"/>
  <c r="BZ524" i="1" s="1"/>
  <c r="CA262" i="1"/>
  <c r="CA242" i="1"/>
  <c r="CA49" i="1"/>
  <c r="CA222" i="1"/>
  <c r="BZ240" i="1"/>
  <c r="BZ238" i="1" s="1"/>
  <c r="BZ1017" i="1"/>
  <c r="BZ260" i="1"/>
  <c r="BZ258" i="1" s="1"/>
  <c r="BY266" i="1"/>
  <c r="BW408" i="1"/>
  <c r="BW409" i="1" s="1"/>
  <c r="CA963" i="1"/>
  <c r="BZ1489" i="1"/>
  <c r="BF53" i="7"/>
  <c r="BZ1501" i="1"/>
  <c r="BF54" i="7" s="1"/>
  <c r="BE72" i="7"/>
  <c r="BZ93" i="1"/>
  <c r="BF26" i="7"/>
  <c r="BZ1340" i="1"/>
  <c r="BF64" i="7" s="1"/>
  <c r="BZ1014" i="1"/>
  <c r="BR424" i="1"/>
  <c r="BQ424" i="1"/>
  <c r="BX396" i="1"/>
  <c r="BX397" i="1" s="1"/>
  <c r="BG2" i="7"/>
  <c r="CA354" i="1"/>
  <c r="CA359" i="1" s="1"/>
  <c r="CA88" i="1"/>
  <c r="CA1271" i="1"/>
  <c r="CA938" i="1"/>
  <c r="CB8" i="1"/>
  <c r="CA1011" i="1"/>
  <c r="CA992" i="1"/>
  <c r="BC7" i="7"/>
  <c r="BZ359" i="1"/>
  <c r="BZ358" i="1"/>
  <c r="BE24" i="7"/>
  <c r="CB1495" i="1" l="1"/>
  <c r="CB1483" i="1"/>
  <c r="BH51" i="7" s="1"/>
  <c r="CB1498" i="1"/>
  <c r="CB1492" i="1"/>
  <c r="CB1486" i="1"/>
  <c r="CB153" i="1"/>
  <c r="CB1237" i="1"/>
  <c r="CB685" i="1"/>
  <c r="CB419" i="1"/>
  <c r="CB1382" i="1"/>
  <c r="CB414" i="1"/>
  <c r="CB680" i="1"/>
  <c r="CB671" i="1"/>
  <c r="CB666" i="1"/>
  <c r="CB404" i="1"/>
  <c r="CB403" i="1"/>
  <c r="CB672" i="1"/>
  <c r="CB670" i="1"/>
  <c r="CB669" i="1"/>
  <c r="CB406" i="1"/>
  <c r="CB400" i="1"/>
  <c r="CB405" i="1"/>
  <c r="CB642" i="1"/>
  <c r="CB658" i="1"/>
  <c r="CB655" i="1"/>
  <c r="CB393" i="1"/>
  <c r="CB391" i="1"/>
  <c r="CB659" i="1"/>
  <c r="CB657" i="1"/>
  <c r="CB392" i="1"/>
  <c r="CB389" i="1"/>
  <c r="CB148" i="1"/>
  <c r="CB632" i="1"/>
  <c r="CB630" i="1"/>
  <c r="CB371" i="1"/>
  <c r="CB376" i="1"/>
  <c r="CB631" i="1"/>
  <c r="CB628" i="1"/>
  <c r="CB365" i="1"/>
  <c r="CB362" i="1"/>
  <c r="CB637" i="1"/>
  <c r="CB364" i="1"/>
  <c r="CB366" i="1"/>
  <c r="CB110" i="1"/>
  <c r="CB125" i="1"/>
  <c r="CB105" i="1"/>
  <c r="CB126" i="1"/>
  <c r="CB137" i="1"/>
  <c r="CB127" i="1"/>
  <c r="CB1344" i="1"/>
  <c r="CB1348" i="1"/>
  <c r="CB1352" i="1"/>
  <c r="CB1356" i="1"/>
  <c r="CB1343" i="1"/>
  <c r="CB1347" i="1"/>
  <c r="CB1345" i="1"/>
  <c r="CB1350" i="1"/>
  <c r="CB1349" i="1"/>
  <c r="CB1397" i="1"/>
  <c r="CB1355" i="1"/>
  <c r="CB1337" i="1"/>
  <c r="CB1351" i="1"/>
  <c r="CB1354" i="1"/>
  <c r="CB134" i="1"/>
  <c r="CB1353" i="1"/>
  <c r="CB1346" i="1"/>
  <c r="CB1358" i="1"/>
  <c r="CB1361" i="1"/>
  <c r="CB1365" i="1"/>
  <c r="CB1357" i="1"/>
  <c r="CB1360" i="1"/>
  <c r="CB1364" i="1"/>
  <c r="CB1359" i="1"/>
  <c r="CB1363" i="1"/>
  <c r="CB1369" i="1"/>
  <c r="CB1367" i="1"/>
  <c r="CB1371" i="1"/>
  <c r="CB1370" i="1"/>
  <c r="CB1368" i="1"/>
  <c r="CB1372" i="1"/>
  <c r="CB1362" i="1"/>
  <c r="CB1366" i="1"/>
  <c r="CB1433" i="1"/>
  <c r="CB1431" i="1"/>
  <c r="CB1429" i="1"/>
  <c r="CB1434" i="1"/>
  <c r="CB1432" i="1"/>
  <c r="CB1430" i="1"/>
  <c r="CB1428" i="1"/>
  <c r="CB1426" i="1"/>
  <c r="CB1424" i="1"/>
  <c r="CB1427" i="1"/>
  <c r="CB1425" i="1"/>
  <c r="CB1422" i="1"/>
  <c r="CB1423" i="1"/>
  <c r="CB1421" i="1"/>
  <c r="CB1419" i="1"/>
  <c r="CB1417" i="1"/>
  <c r="CB1415" i="1"/>
  <c r="CB1420" i="1"/>
  <c r="CB1416" i="1"/>
  <c r="CB1418" i="1"/>
  <c r="CB2" i="1"/>
  <c r="CB3" i="1"/>
  <c r="CB583" i="1"/>
  <c r="CB317" i="1"/>
  <c r="CB51" i="1"/>
  <c r="CB1" i="1"/>
  <c r="CA48" i="1"/>
  <c r="CA46" i="1" s="1"/>
  <c r="BF72" i="7"/>
  <c r="BW674" i="1"/>
  <c r="BV675" i="1"/>
  <c r="BV674" i="1"/>
  <c r="BV819" i="1"/>
  <c r="BW675" i="1"/>
  <c r="BZ1174" i="1"/>
  <c r="BZ1218" i="1"/>
  <c r="CA1212" i="1"/>
  <c r="CA1210" i="1" s="1"/>
  <c r="CB1214" i="1"/>
  <c r="BZ1152" i="1"/>
  <c r="CA1146" i="1"/>
  <c r="CA1144" i="1" s="1"/>
  <c r="BZ1196" i="1"/>
  <c r="CA1190" i="1"/>
  <c r="CA1188" i="1" s="1"/>
  <c r="CB1170" i="1"/>
  <c r="CB1192" i="1"/>
  <c r="CB1148" i="1"/>
  <c r="CA1168" i="1"/>
  <c r="CA1166" i="1" s="1"/>
  <c r="CB1128" i="1"/>
  <c r="CB1108" i="1"/>
  <c r="CB1088" i="1"/>
  <c r="CB1068" i="1"/>
  <c r="CB1048" i="1"/>
  <c r="CA1086" i="1"/>
  <c r="CA1084" i="1" s="1"/>
  <c r="CA1106" i="1"/>
  <c r="CA1104" i="1" s="1"/>
  <c r="BZ1092" i="1"/>
  <c r="BZ1112" i="1"/>
  <c r="BZ1072" i="1"/>
  <c r="BZ1052" i="1"/>
  <c r="CA1126" i="1"/>
  <c r="CA1124" i="1" s="1"/>
  <c r="BY690" i="1"/>
  <c r="CA1046" i="1"/>
  <c r="CA1044" i="1" s="1"/>
  <c r="BZ1132" i="1"/>
  <c r="CA1066" i="1"/>
  <c r="CA1064" i="1" s="1"/>
  <c r="BZ778" i="1"/>
  <c r="BZ798" i="1"/>
  <c r="BZ512" i="1"/>
  <c r="BZ266" i="1"/>
  <c r="CA772" i="1"/>
  <c r="CA770" i="1" s="1"/>
  <c r="CA792" i="1"/>
  <c r="CA790" i="1" s="1"/>
  <c r="CA580" i="1"/>
  <c r="CA578" i="1" s="1"/>
  <c r="BZ597" i="1"/>
  <c r="CA625" i="1"/>
  <c r="CB794" i="1"/>
  <c r="CB774" i="1"/>
  <c r="CB754" i="1"/>
  <c r="CB720" i="1"/>
  <c r="CB738" i="1"/>
  <c r="CB702" i="1"/>
  <c r="CB581" i="1"/>
  <c r="CB620" i="1"/>
  <c r="CB624" i="1" s="1"/>
  <c r="BZ758" i="1"/>
  <c r="BV814" i="1"/>
  <c r="CA752" i="1"/>
  <c r="CA750" i="1" s="1"/>
  <c r="BZ492" i="1"/>
  <c r="CA486" i="1"/>
  <c r="CA484" i="1" s="1"/>
  <c r="CA506" i="1"/>
  <c r="CA504" i="1" s="1"/>
  <c r="CA526" i="1"/>
  <c r="CA524" i="1" s="1"/>
  <c r="BZ532" i="1"/>
  <c r="CA331" i="1"/>
  <c r="CA312" i="1"/>
  <c r="CB528" i="1"/>
  <c r="CB508" i="1"/>
  <c r="CB488" i="1"/>
  <c r="CB472" i="1"/>
  <c r="CB454" i="1"/>
  <c r="CB315" i="1"/>
  <c r="CB314" i="1" s="1"/>
  <c r="CB436" i="1"/>
  <c r="BZ246" i="1"/>
  <c r="CA1017" i="1"/>
  <c r="CA240" i="1"/>
  <c r="CA238" i="1" s="1"/>
  <c r="CB262" i="1"/>
  <c r="CB242" i="1"/>
  <c r="CB222" i="1"/>
  <c r="CB49" i="1"/>
  <c r="CA260" i="1"/>
  <c r="CA258" i="1" s="1"/>
  <c r="CB963" i="1"/>
  <c r="BG53" i="7"/>
  <c r="CA1501" i="1"/>
  <c r="BG54" i="7" s="1"/>
  <c r="CA1489" i="1"/>
  <c r="CA1374" i="1"/>
  <c r="CA1446" i="1" s="1"/>
  <c r="BG44" i="7" s="1"/>
  <c r="BZ1374" i="1"/>
  <c r="CA93" i="1"/>
  <c r="CA92" i="1"/>
  <c r="CA1014" i="1"/>
  <c r="CA1340" i="1"/>
  <c r="BG64" i="7" s="1"/>
  <c r="BG26" i="7"/>
  <c r="CA358" i="1"/>
  <c r="BD6" i="7"/>
  <c r="BX408" i="1"/>
  <c r="BX409" i="1" s="1"/>
  <c r="BP549" i="1"/>
  <c r="BY396" i="1"/>
  <c r="BY397" i="1" s="1"/>
  <c r="BH2" i="7"/>
  <c r="CB1271" i="1"/>
  <c r="CB938" i="1"/>
  <c r="CB992" i="1"/>
  <c r="CB88" i="1"/>
  <c r="CB93" i="1" s="1"/>
  <c r="CB1011" i="1"/>
  <c r="CC8" i="1"/>
  <c r="CB354" i="1"/>
  <c r="CB359" i="1" s="1"/>
  <c r="BS424" i="1"/>
  <c r="BQ548" i="1"/>
  <c r="BR548" i="1"/>
  <c r="CC1486" i="1" l="1"/>
  <c r="CC1498" i="1"/>
  <c r="CC1495" i="1"/>
  <c r="CC1483" i="1"/>
  <c r="BI51" i="7" s="1"/>
  <c r="CC1492" i="1"/>
  <c r="CC153" i="1"/>
  <c r="CC1237" i="1"/>
  <c r="CC685" i="1"/>
  <c r="CC419" i="1"/>
  <c r="CC1382" i="1"/>
  <c r="CC414" i="1"/>
  <c r="CC680" i="1"/>
  <c r="CC671" i="1"/>
  <c r="CC666" i="1"/>
  <c r="CC404" i="1"/>
  <c r="CC403" i="1"/>
  <c r="CC672" i="1"/>
  <c r="CC670" i="1"/>
  <c r="CC669" i="1"/>
  <c r="CC406" i="1"/>
  <c r="CC405" i="1"/>
  <c r="CC400" i="1"/>
  <c r="CC642" i="1"/>
  <c r="CC655" i="1"/>
  <c r="CC393" i="1"/>
  <c r="CC391" i="1"/>
  <c r="CC659" i="1"/>
  <c r="CC657" i="1"/>
  <c r="CC392" i="1"/>
  <c r="CC658" i="1"/>
  <c r="CC389" i="1"/>
  <c r="CC148" i="1"/>
  <c r="CC376" i="1"/>
  <c r="CC631" i="1"/>
  <c r="CC628" i="1"/>
  <c r="CC366" i="1"/>
  <c r="CC371" i="1"/>
  <c r="CC362" i="1"/>
  <c r="CC364" i="1"/>
  <c r="CC637" i="1"/>
  <c r="CC630" i="1"/>
  <c r="CC365" i="1"/>
  <c r="CC632" i="1"/>
  <c r="CC134" i="1"/>
  <c r="CC110" i="1"/>
  <c r="CC125" i="1"/>
  <c r="CC105" i="1"/>
  <c r="CC126" i="1"/>
  <c r="CC137" i="1"/>
  <c r="CC127" i="1"/>
  <c r="CC1345" i="1"/>
  <c r="CC1350" i="1"/>
  <c r="CC1344" i="1"/>
  <c r="CC1348" i="1"/>
  <c r="CC1343" i="1"/>
  <c r="CC1397" i="1"/>
  <c r="CC1355" i="1"/>
  <c r="CC1337" i="1"/>
  <c r="CC1351" i="1"/>
  <c r="CC1354" i="1"/>
  <c r="CC1349" i="1"/>
  <c r="CC1358" i="1"/>
  <c r="CC1347" i="1"/>
  <c r="CC1353" i="1"/>
  <c r="CC1346" i="1"/>
  <c r="CC1361" i="1"/>
  <c r="CC1365" i="1"/>
  <c r="CC1357" i="1"/>
  <c r="CC1360" i="1"/>
  <c r="CC1364" i="1"/>
  <c r="CC1352" i="1"/>
  <c r="CC1369" i="1"/>
  <c r="CC1362" i="1"/>
  <c r="CC1359" i="1"/>
  <c r="CC1367" i="1"/>
  <c r="CC1371" i="1"/>
  <c r="CC1356" i="1"/>
  <c r="CC1363" i="1"/>
  <c r="CC1370" i="1"/>
  <c r="CC1366" i="1"/>
  <c r="CC1368" i="1"/>
  <c r="CC1372" i="1"/>
  <c r="CC1431" i="1"/>
  <c r="CC1428" i="1"/>
  <c r="CC1432" i="1"/>
  <c r="CC1426" i="1"/>
  <c r="CC1424" i="1"/>
  <c r="CC1429" i="1"/>
  <c r="CC1433" i="1"/>
  <c r="CC1430" i="1"/>
  <c r="CC1427" i="1"/>
  <c r="CC1425" i="1"/>
  <c r="CC1434" i="1"/>
  <c r="CC1423" i="1"/>
  <c r="CC1421" i="1"/>
  <c r="CC1419" i="1"/>
  <c r="CC1417" i="1"/>
  <c r="CC1415" i="1"/>
  <c r="CC1420" i="1"/>
  <c r="CC1422" i="1"/>
  <c r="CC1416" i="1"/>
  <c r="CC1418" i="1"/>
  <c r="CC51" i="1"/>
  <c r="CC583" i="1"/>
  <c r="CC317" i="1"/>
  <c r="CC3" i="1"/>
  <c r="CC2" i="1"/>
  <c r="CC1" i="1"/>
  <c r="CB48" i="1"/>
  <c r="CB46" i="1" s="1"/>
  <c r="CA1174" i="1"/>
  <c r="CA798" i="1"/>
  <c r="CA1218" i="1"/>
  <c r="CA1052" i="1"/>
  <c r="CC1214" i="1"/>
  <c r="CA1132" i="1"/>
  <c r="CB1212" i="1"/>
  <c r="CB1210" i="1" s="1"/>
  <c r="CA1196" i="1"/>
  <c r="CC1170" i="1"/>
  <c r="CC1192" i="1"/>
  <c r="CC1148" i="1"/>
  <c r="CB1146" i="1"/>
  <c r="CB1144" i="1" s="1"/>
  <c r="CA1152" i="1"/>
  <c r="CB1190" i="1"/>
  <c r="CB1188" i="1" s="1"/>
  <c r="BX815" i="1"/>
  <c r="CB1168" i="1"/>
  <c r="CB1166" i="1" s="1"/>
  <c r="CB1086" i="1"/>
  <c r="CB1084" i="1" s="1"/>
  <c r="CA1092" i="1"/>
  <c r="CB1106" i="1"/>
  <c r="CB1104" i="1" s="1"/>
  <c r="CC1128" i="1"/>
  <c r="CC1108" i="1"/>
  <c r="CC1088" i="1"/>
  <c r="CC1068" i="1"/>
  <c r="CC1048" i="1"/>
  <c r="CA1072" i="1"/>
  <c r="CA597" i="1"/>
  <c r="CA1112" i="1"/>
  <c r="CB1126" i="1"/>
  <c r="CB1124" i="1" s="1"/>
  <c r="CB1046" i="1"/>
  <c r="CB1044" i="1" s="1"/>
  <c r="CB1066" i="1"/>
  <c r="CB1064" i="1" s="1"/>
  <c r="BX663" i="1"/>
  <c r="BD7" i="7"/>
  <c r="BX662" i="1"/>
  <c r="BX814" i="1" s="1"/>
  <c r="CB625" i="1"/>
  <c r="CA758" i="1"/>
  <c r="CA246" i="1"/>
  <c r="CA512" i="1"/>
  <c r="CA778" i="1"/>
  <c r="CB752" i="1"/>
  <c r="CB750" i="1" s="1"/>
  <c r="CC794" i="1"/>
  <c r="CC774" i="1"/>
  <c r="CC754" i="1"/>
  <c r="CC720" i="1"/>
  <c r="CC702" i="1"/>
  <c r="CC738" i="1"/>
  <c r="CC581" i="1"/>
  <c r="CC620" i="1"/>
  <c r="CC625" i="1" s="1"/>
  <c r="CB772" i="1"/>
  <c r="CB770" i="1" s="1"/>
  <c r="BZ690" i="1"/>
  <c r="CB792" i="1"/>
  <c r="CB790" i="1" s="1"/>
  <c r="CB580" i="1"/>
  <c r="CB578" i="1" s="1"/>
  <c r="CB486" i="1"/>
  <c r="CB484" i="1" s="1"/>
  <c r="CB506" i="1"/>
  <c r="CB504" i="1" s="1"/>
  <c r="CC528" i="1"/>
  <c r="CC508" i="1"/>
  <c r="CC488" i="1"/>
  <c r="CC472" i="1"/>
  <c r="CC436" i="1"/>
  <c r="CC454" i="1"/>
  <c r="CC315" i="1"/>
  <c r="CC314" i="1" s="1"/>
  <c r="CB526" i="1"/>
  <c r="CB524" i="1" s="1"/>
  <c r="CB331" i="1"/>
  <c r="CB312" i="1"/>
  <c r="CA492" i="1"/>
  <c r="CA532" i="1"/>
  <c r="CA266" i="1"/>
  <c r="CC262" i="1"/>
  <c r="CC242" i="1"/>
  <c r="CC49" i="1"/>
  <c r="CC222" i="1"/>
  <c r="CB240" i="1"/>
  <c r="CB238" i="1" s="1"/>
  <c r="CB260" i="1"/>
  <c r="CB258" i="1" s="1"/>
  <c r="CB1017" i="1"/>
  <c r="CC963" i="1"/>
  <c r="CB1501" i="1"/>
  <c r="BH54" i="7" s="1"/>
  <c r="BG72" i="7"/>
  <c r="CB1489" i="1"/>
  <c r="BH53" i="7"/>
  <c r="CB1374" i="1"/>
  <c r="BF24" i="7"/>
  <c r="BZ1446" i="1"/>
  <c r="CB1014" i="1"/>
  <c r="CB92" i="1"/>
  <c r="BH26" i="7"/>
  <c r="BG24" i="7"/>
  <c r="BS548" i="1"/>
  <c r="BI2" i="7"/>
  <c r="CC992" i="1"/>
  <c r="CC938" i="1"/>
  <c r="CC354" i="1"/>
  <c r="CC359" i="1" s="1"/>
  <c r="CC1011" i="1"/>
  <c r="CD8" i="1"/>
  <c r="CC1271" i="1"/>
  <c r="CC88" i="1"/>
  <c r="CC92" i="1" s="1"/>
  <c r="CB1340" i="1"/>
  <c r="BH64" i="7" s="1"/>
  <c r="CB358" i="1"/>
  <c r="BE6" i="7"/>
  <c r="BY408" i="1"/>
  <c r="BT424" i="1"/>
  <c r="BR549" i="1"/>
  <c r="BZ396" i="1"/>
  <c r="BQ549" i="1"/>
  <c r="CD1498" i="1" l="1"/>
  <c r="CD1492" i="1"/>
  <c r="CD1486" i="1"/>
  <c r="CD1495" i="1"/>
  <c r="CD1483" i="1"/>
  <c r="BJ51" i="7" s="1"/>
  <c r="CD419" i="1"/>
  <c r="CD153" i="1"/>
  <c r="CD1237" i="1"/>
  <c r="CD685" i="1"/>
  <c r="CD1382" i="1"/>
  <c r="CD414" i="1"/>
  <c r="CD680" i="1"/>
  <c r="CD671" i="1"/>
  <c r="CD666" i="1"/>
  <c r="CD404" i="1"/>
  <c r="CD403" i="1"/>
  <c r="CD672" i="1"/>
  <c r="CD670" i="1"/>
  <c r="CD669" i="1"/>
  <c r="CD405" i="1"/>
  <c r="CD406" i="1"/>
  <c r="CD400" i="1"/>
  <c r="CD642" i="1"/>
  <c r="CD393" i="1"/>
  <c r="CD391" i="1"/>
  <c r="CD659" i="1"/>
  <c r="CD657" i="1"/>
  <c r="CD392" i="1"/>
  <c r="CD658" i="1"/>
  <c r="CD389" i="1"/>
  <c r="CD655" i="1"/>
  <c r="CD148" i="1"/>
  <c r="CD371" i="1"/>
  <c r="CD376" i="1"/>
  <c r="CD631" i="1"/>
  <c r="CD628" i="1"/>
  <c r="CD637" i="1"/>
  <c r="CD630" i="1"/>
  <c r="CD364" i="1"/>
  <c r="CD366" i="1"/>
  <c r="CD632" i="1"/>
  <c r="CD365" i="1"/>
  <c r="CD362" i="1"/>
  <c r="CD134" i="1"/>
  <c r="CD110" i="1"/>
  <c r="CD125" i="1"/>
  <c r="CD105" i="1"/>
  <c r="CD126" i="1"/>
  <c r="CD1345" i="1"/>
  <c r="CD1349" i="1"/>
  <c r="CD1353" i="1"/>
  <c r="CD1357" i="1"/>
  <c r="CD1344" i="1"/>
  <c r="CD1348" i="1"/>
  <c r="CD137" i="1"/>
  <c r="CD1346" i="1"/>
  <c r="CD1351" i="1"/>
  <c r="CD127" i="1"/>
  <c r="CD1350" i="1"/>
  <c r="CD1343" i="1"/>
  <c r="CD1356" i="1"/>
  <c r="CD1397" i="1"/>
  <c r="CD1355" i="1"/>
  <c r="CD1337" i="1"/>
  <c r="CD1354" i="1"/>
  <c r="CD1362" i="1"/>
  <c r="CD1347" i="1"/>
  <c r="CD1358" i="1"/>
  <c r="CD1361" i="1"/>
  <c r="CD1360" i="1"/>
  <c r="CD1364" i="1"/>
  <c r="CD1366" i="1"/>
  <c r="CD1370" i="1"/>
  <c r="CD1368" i="1"/>
  <c r="CD1365" i="1"/>
  <c r="CD1352" i="1"/>
  <c r="CD1363" i="1"/>
  <c r="CD1359" i="1"/>
  <c r="CD1371" i="1"/>
  <c r="CD1369" i="1"/>
  <c r="CD1367" i="1"/>
  <c r="CD1372" i="1"/>
  <c r="CD1434" i="1"/>
  <c r="CD1432" i="1"/>
  <c r="CD1430" i="1"/>
  <c r="CD1428" i="1"/>
  <c r="CD1426" i="1"/>
  <c r="CD1424" i="1"/>
  <c r="CD1429" i="1"/>
  <c r="CD1433" i="1"/>
  <c r="CD1427" i="1"/>
  <c r="CD1425" i="1"/>
  <c r="CD1431" i="1"/>
  <c r="CD1423" i="1"/>
  <c r="CD1421" i="1"/>
  <c r="CD1419" i="1"/>
  <c r="CD1422" i="1"/>
  <c r="CD1420" i="1"/>
  <c r="CD1418" i="1"/>
  <c r="CD1416" i="1"/>
  <c r="CD1417" i="1"/>
  <c r="CD1415" i="1"/>
  <c r="CD583" i="1"/>
  <c r="CD317" i="1"/>
  <c r="CD51" i="1"/>
  <c r="CD3" i="1"/>
  <c r="CD2" i="1"/>
  <c r="CD1" i="1"/>
  <c r="BY662" i="1"/>
  <c r="BY814" i="1" s="1"/>
  <c r="BY815" i="1"/>
  <c r="BY663" i="1"/>
  <c r="CC48" i="1"/>
  <c r="CC46" i="1" s="1"/>
  <c r="BH72" i="7"/>
  <c r="CB1218" i="1"/>
  <c r="BX674" i="1"/>
  <c r="BX675" i="1"/>
  <c r="BX819" i="1"/>
  <c r="CD1214" i="1"/>
  <c r="CC1212" i="1"/>
  <c r="CC1210" i="1" s="1"/>
  <c r="CB1072" i="1"/>
  <c r="CB1152" i="1"/>
  <c r="CB1174" i="1"/>
  <c r="CC1190" i="1"/>
  <c r="CC1188" i="1" s="1"/>
  <c r="CC1168" i="1"/>
  <c r="CC1166" i="1" s="1"/>
  <c r="CD1170" i="1"/>
  <c r="CD1192" i="1"/>
  <c r="CD1148" i="1"/>
  <c r="CB1196" i="1"/>
  <c r="CC1146" i="1"/>
  <c r="CC1144" i="1" s="1"/>
  <c r="CB1052" i="1"/>
  <c r="CB1112" i="1"/>
  <c r="CC1126" i="1"/>
  <c r="CC1124" i="1" s="1"/>
  <c r="CB1092" i="1"/>
  <c r="CC1046" i="1"/>
  <c r="CC1044" i="1" s="1"/>
  <c r="CC1066" i="1"/>
  <c r="CC1064" i="1" s="1"/>
  <c r="CB1132" i="1"/>
  <c r="CC1086" i="1"/>
  <c r="CC1084" i="1" s="1"/>
  <c r="CC1106" i="1"/>
  <c r="CC1104" i="1" s="1"/>
  <c r="CD1128" i="1"/>
  <c r="CD1108" i="1"/>
  <c r="CD1088" i="1"/>
  <c r="CD1068" i="1"/>
  <c r="CD1048" i="1"/>
  <c r="CC624" i="1"/>
  <c r="CA690" i="1"/>
  <c r="CB597" i="1"/>
  <c r="CB778" i="1"/>
  <c r="CB798" i="1"/>
  <c r="CD794" i="1"/>
  <c r="CD774" i="1"/>
  <c r="CD754" i="1"/>
  <c r="CD738" i="1"/>
  <c r="CD720" i="1"/>
  <c r="CD702" i="1"/>
  <c r="CD581" i="1"/>
  <c r="CD620" i="1"/>
  <c r="CD625" i="1" s="1"/>
  <c r="CC752" i="1"/>
  <c r="CC750" i="1" s="1"/>
  <c r="CC772" i="1"/>
  <c r="CC770" i="1" s="1"/>
  <c r="CB492" i="1"/>
  <c r="CC792" i="1"/>
  <c r="CC790" i="1" s="1"/>
  <c r="CC580" i="1"/>
  <c r="CC578" i="1" s="1"/>
  <c r="CB758" i="1"/>
  <c r="CB532" i="1"/>
  <c r="CC526" i="1"/>
  <c r="CC524" i="1" s="1"/>
  <c r="CB246" i="1"/>
  <c r="CB512" i="1"/>
  <c r="CD528" i="1"/>
  <c r="CD508" i="1"/>
  <c r="CD488" i="1"/>
  <c r="CD436" i="1"/>
  <c r="CD472" i="1"/>
  <c r="CD315" i="1"/>
  <c r="CD314" i="1" s="1"/>
  <c r="CD454" i="1"/>
  <c r="CC331" i="1"/>
  <c r="CC312" i="1"/>
  <c r="CC486" i="1"/>
  <c r="CC484" i="1" s="1"/>
  <c r="CC506" i="1"/>
  <c r="CC504" i="1" s="1"/>
  <c r="CC240" i="1"/>
  <c r="CC238" i="1" s="1"/>
  <c r="CD262" i="1"/>
  <c r="CD242" i="1"/>
  <c r="CD49" i="1"/>
  <c r="CD222" i="1"/>
  <c r="CC260" i="1"/>
  <c r="CC258" i="1" s="1"/>
  <c r="CB266" i="1"/>
  <c r="CC1017" i="1"/>
  <c r="CD963" i="1"/>
  <c r="CC1501" i="1"/>
  <c r="BI54" i="7" s="1"/>
  <c r="BI53" i="7"/>
  <c r="CC1489" i="1"/>
  <c r="BF44" i="7"/>
  <c r="CC93" i="1"/>
  <c r="CC358" i="1"/>
  <c r="BI26" i="7"/>
  <c r="CC1014" i="1"/>
  <c r="BJ2" i="7"/>
  <c r="CE8" i="1"/>
  <c r="CD992" i="1"/>
  <c r="CD1271" i="1"/>
  <c r="CD354" i="1"/>
  <c r="CD88" i="1"/>
  <c r="CD92" i="1" s="1"/>
  <c r="CD1011" i="1"/>
  <c r="CD938" i="1"/>
  <c r="BQ553" i="1"/>
  <c r="BS549" i="1"/>
  <c r="BF6" i="7"/>
  <c r="BT548" i="1"/>
  <c r="CC1340" i="1"/>
  <c r="BI64" i="7" s="1"/>
  <c r="BZ397" i="1"/>
  <c r="BZ408" i="1"/>
  <c r="BP553" i="1"/>
  <c r="BY409" i="1"/>
  <c r="CE1483" i="1" l="1"/>
  <c r="BK51" i="7" s="1"/>
  <c r="CE1498" i="1"/>
  <c r="CE1492" i="1"/>
  <c r="CE1486" i="1"/>
  <c r="CE1495" i="1"/>
  <c r="CE419" i="1"/>
  <c r="CE153" i="1"/>
  <c r="CE685" i="1"/>
  <c r="CE1237" i="1"/>
  <c r="CE1382" i="1"/>
  <c r="CE414" i="1"/>
  <c r="CE680" i="1"/>
  <c r="CE672" i="1"/>
  <c r="CE670" i="1"/>
  <c r="CE669" i="1"/>
  <c r="CE406" i="1"/>
  <c r="CE666" i="1"/>
  <c r="CE404" i="1"/>
  <c r="CE403" i="1"/>
  <c r="CE400" i="1"/>
  <c r="CE671" i="1"/>
  <c r="CE405" i="1"/>
  <c r="CE642" i="1"/>
  <c r="CE391" i="1"/>
  <c r="CE659" i="1"/>
  <c r="CE657" i="1"/>
  <c r="CE392" i="1"/>
  <c r="CE658" i="1"/>
  <c r="CE655" i="1"/>
  <c r="CE389" i="1"/>
  <c r="CE393" i="1"/>
  <c r="CE148" i="1"/>
  <c r="CE371" i="1"/>
  <c r="CE376" i="1"/>
  <c r="CE631" i="1"/>
  <c r="CE628" i="1"/>
  <c r="CE637" i="1"/>
  <c r="CE366" i="1"/>
  <c r="CE362" i="1"/>
  <c r="CE364" i="1"/>
  <c r="CE365" i="1"/>
  <c r="CE632" i="1"/>
  <c r="CE630" i="1"/>
  <c r="CE134" i="1"/>
  <c r="CE110" i="1"/>
  <c r="CE125" i="1"/>
  <c r="CE105" i="1"/>
  <c r="CE1337" i="1"/>
  <c r="CE126" i="1"/>
  <c r="CE137" i="1"/>
  <c r="CE1346" i="1"/>
  <c r="CE1351" i="1"/>
  <c r="CE1345" i="1"/>
  <c r="CE1349" i="1"/>
  <c r="CE127" i="1"/>
  <c r="CE1344" i="1"/>
  <c r="CE1350" i="1"/>
  <c r="CE1352" i="1"/>
  <c r="CE1343" i="1"/>
  <c r="CE1356" i="1"/>
  <c r="CE1397" i="1"/>
  <c r="CE1355" i="1"/>
  <c r="CE1348" i="1"/>
  <c r="CE1353" i="1"/>
  <c r="CE1362" i="1"/>
  <c r="CE1347" i="1"/>
  <c r="CE1358" i="1"/>
  <c r="CE1357" i="1"/>
  <c r="CE1361" i="1"/>
  <c r="CE1366" i="1"/>
  <c r="CE1370" i="1"/>
  <c r="CE1363" i="1"/>
  <c r="CE1360" i="1"/>
  <c r="CE1368" i="1"/>
  <c r="CE1354" i="1"/>
  <c r="CE1359" i="1"/>
  <c r="CE1372" i="1"/>
  <c r="CE1365" i="1"/>
  <c r="CE1371" i="1"/>
  <c r="CE1367" i="1"/>
  <c r="CE1364" i="1"/>
  <c r="CE1369" i="1"/>
  <c r="CE1434" i="1"/>
  <c r="CE1432" i="1"/>
  <c r="CE1430" i="1"/>
  <c r="CE1428" i="1"/>
  <c r="CE1433" i="1"/>
  <c r="CE1431" i="1"/>
  <c r="CE1429" i="1"/>
  <c r="CE1426" i="1"/>
  <c r="CE1424" i="1"/>
  <c r="CE1427" i="1"/>
  <c r="CE1425" i="1"/>
  <c r="CE1423" i="1"/>
  <c r="CE1421" i="1"/>
  <c r="CE1419" i="1"/>
  <c r="CE1417" i="1"/>
  <c r="CE1420" i="1"/>
  <c r="CE1422" i="1"/>
  <c r="CE1416" i="1"/>
  <c r="CE1418" i="1"/>
  <c r="CE1415" i="1"/>
  <c r="CE583" i="1"/>
  <c r="CE317" i="1"/>
  <c r="CE51" i="1"/>
  <c r="CE3" i="1"/>
  <c r="CE2" i="1"/>
  <c r="CE1" i="1"/>
  <c r="BE7" i="7"/>
  <c r="BY674" i="1"/>
  <c r="BY819" i="1"/>
  <c r="BY675" i="1"/>
  <c r="CD48" i="1"/>
  <c r="CD46" i="1" s="1"/>
  <c r="CC1072" i="1"/>
  <c r="CC1152" i="1"/>
  <c r="CC1196" i="1"/>
  <c r="CC1218" i="1"/>
  <c r="CD1212" i="1"/>
  <c r="CD1210" i="1" s="1"/>
  <c r="CE1214" i="1"/>
  <c r="CE1170" i="1"/>
  <c r="CE1192" i="1"/>
  <c r="CE1148" i="1"/>
  <c r="CC1174" i="1"/>
  <c r="CD1146" i="1"/>
  <c r="CD1144" i="1" s="1"/>
  <c r="CD1190" i="1"/>
  <c r="CD1188" i="1" s="1"/>
  <c r="CD1168" i="1"/>
  <c r="CD1166" i="1" s="1"/>
  <c r="CD1126" i="1"/>
  <c r="CD1124" i="1" s="1"/>
  <c r="CC1052" i="1"/>
  <c r="CD1046" i="1"/>
  <c r="CD1044" i="1" s="1"/>
  <c r="CE1128" i="1"/>
  <c r="CE1108" i="1"/>
  <c r="CE1088" i="1"/>
  <c r="CE1068" i="1"/>
  <c r="CE1048" i="1"/>
  <c r="CD1066" i="1"/>
  <c r="CD1064" i="1" s="1"/>
  <c r="CC1092" i="1"/>
  <c r="CC1132" i="1"/>
  <c r="CD1086" i="1"/>
  <c r="CD1084" i="1" s="1"/>
  <c r="CD1106" i="1"/>
  <c r="CD1104" i="1" s="1"/>
  <c r="CC1112" i="1"/>
  <c r="CC512" i="1"/>
  <c r="CC798" i="1"/>
  <c r="CD624" i="1"/>
  <c r="BZ663" i="1"/>
  <c r="BZ662" i="1"/>
  <c r="BZ815" i="1"/>
  <c r="CB690" i="1"/>
  <c r="CD752" i="1"/>
  <c r="CD750" i="1" s="1"/>
  <c r="CC597" i="1"/>
  <c r="CD772" i="1"/>
  <c r="CD770" i="1" s="1"/>
  <c r="CA662" i="1"/>
  <c r="CA814" i="1" s="1"/>
  <c r="CA815" i="1"/>
  <c r="BG7" i="7"/>
  <c r="CA663" i="1"/>
  <c r="CD580" i="1"/>
  <c r="CD578" i="1" s="1"/>
  <c r="CD792" i="1"/>
  <c r="CD790" i="1" s="1"/>
  <c r="CC778" i="1"/>
  <c r="CC758" i="1"/>
  <c r="CE794" i="1"/>
  <c r="CE774" i="1"/>
  <c r="CE754" i="1"/>
  <c r="CE738" i="1"/>
  <c r="CE720" i="1"/>
  <c r="CE702" i="1"/>
  <c r="CE581" i="1"/>
  <c r="CE620" i="1"/>
  <c r="CE624" i="1" s="1"/>
  <c r="CD506" i="1"/>
  <c r="CD504" i="1" s="1"/>
  <c r="CE528" i="1"/>
  <c r="CE508" i="1"/>
  <c r="CE488" i="1"/>
  <c r="CE472" i="1"/>
  <c r="CE454" i="1"/>
  <c r="CE436" i="1"/>
  <c r="CE315" i="1"/>
  <c r="CE314" i="1" s="1"/>
  <c r="CC266" i="1"/>
  <c r="CD526" i="1"/>
  <c r="CD524" i="1" s="1"/>
  <c r="CD331" i="1"/>
  <c r="CD312" i="1"/>
  <c r="CC532" i="1"/>
  <c r="CC492" i="1"/>
  <c r="CD486" i="1"/>
  <c r="CD484" i="1" s="1"/>
  <c r="CD260" i="1"/>
  <c r="CD258" i="1" s="1"/>
  <c r="CC246" i="1"/>
  <c r="CE262" i="1"/>
  <c r="CE242" i="1"/>
  <c r="CE222" i="1"/>
  <c r="CE49" i="1"/>
  <c r="CD240" i="1"/>
  <c r="CD238" i="1" s="1"/>
  <c r="CD1017" i="1"/>
  <c r="CE963" i="1"/>
  <c r="BJ53" i="7"/>
  <c r="CD1501" i="1"/>
  <c r="BJ54" i="7" s="1"/>
  <c r="BI72" i="7"/>
  <c r="CD1489" i="1"/>
  <c r="CD1374" i="1"/>
  <c r="CC1374" i="1"/>
  <c r="CD359" i="1"/>
  <c r="BJ26" i="7"/>
  <c r="CD1340" i="1"/>
  <c r="BJ64" i="7" s="1"/>
  <c r="CD93" i="1"/>
  <c r="CD1014" i="1"/>
  <c r="BZ409" i="1"/>
  <c r="BR553" i="1"/>
  <c r="CD358" i="1"/>
  <c r="CA396" i="1"/>
  <c r="BG6" i="7"/>
  <c r="CA408" i="1"/>
  <c r="CA409" i="1" s="1"/>
  <c r="BK2" i="7"/>
  <c r="CF8" i="1"/>
  <c r="CE938" i="1"/>
  <c r="CE992" i="1"/>
  <c r="CE354" i="1"/>
  <c r="CE359" i="1" s="1"/>
  <c r="CE88" i="1"/>
  <c r="CE93" i="1" s="1"/>
  <c r="CE1011" i="1"/>
  <c r="CE1271" i="1"/>
  <c r="BT549" i="1"/>
  <c r="BH24" i="7"/>
  <c r="CF1495" i="1" l="1"/>
  <c r="CF1483" i="1"/>
  <c r="BL51" i="7" s="1"/>
  <c r="CF1498" i="1"/>
  <c r="CF1492" i="1"/>
  <c r="CF1486" i="1"/>
  <c r="CF153" i="1"/>
  <c r="CF1237" i="1"/>
  <c r="CF419" i="1"/>
  <c r="CF685" i="1"/>
  <c r="CF1382" i="1"/>
  <c r="CF414" i="1"/>
  <c r="CF680" i="1"/>
  <c r="CF672" i="1"/>
  <c r="CF670" i="1"/>
  <c r="CF669" i="1"/>
  <c r="CF406" i="1"/>
  <c r="CF405" i="1"/>
  <c r="CF671" i="1"/>
  <c r="CF666" i="1"/>
  <c r="CF403" i="1"/>
  <c r="CF404" i="1"/>
  <c r="CF400" i="1"/>
  <c r="CF642" i="1"/>
  <c r="CF659" i="1"/>
  <c r="CF657" i="1"/>
  <c r="CF392" i="1"/>
  <c r="CF658" i="1"/>
  <c r="CF655" i="1"/>
  <c r="CF393" i="1"/>
  <c r="CF389" i="1"/>
  <c r="CF391" i="1"/>
  <c r="CF148" i="1"/>
  <c r="CF376" i="1"/>
  <c r="CF631" i="1"/>
  <c r="CF628" i="1"/>
  <c r="CF366" i="1"/>
  <c r="CF637" i="1"/>
  <c r="CF632" i="1"/>
  <c r="CF630" i="1"/>
  <c r="CF364" i="1"/>
  <c r="CF365" i="1"/>
  <c r="CF371" i="1"/>
  <c r="CF362" i="1"/>
  <c r="CF137" i="1"/>
  <c r="CF127" i="1"/>
  <c r="CF134" i="1"/>
  <c r="CF110" i="1"/>
  <c r="CF105" i="1"/>
  <c r="CF1397" i="1"/>
  <c r="CF1346" i="1"/>
  <c r="CF1350" i="1"/>
  <c r="CF1354" i="1"/>
  <c r="CF1358" i="1"/>
  <c r="CF1345" i="1"/>
  <c r="CF1337" i="1"/>
  <c r="CF1347" i="1"/>
  <c r="CF126" i="1"/>
  <c r="CF1351" i="1"/>
  <c r="CF1344" i="1"/>
  <c r="CF1357" i="1"/>
  <c r="CF1352" i="1"/>
  <c r="CF1343" i="1"/>
  <c r="CF1356" i="1"/>
  <c r="CF1355" i="1"/>
  <c r="CF1359" i="1"/>
  <c r="CF1363" i="1"/>
  <c r="CF1348" i="1"/>
  <c r="CF1349" i="1"/>
  <c r="CF1353" i="1"/>
  <c r="CF1362" i="1"/>
  <c r="CF1361" i="1"/>
  <c r="CF1367" i="1"/>
  <c r="CF1371" i="1"/>
  <c r="CF1365" i="1"/>
  <c r="CF1369" i="1"/>
  <c r="CF125" i="1"/>
  <c r="CF1366" i="1"/>
  <c r="CF1372" i="1"/>
  <c r="CF1370" i="1"/>
  <c r="CF1360" i="1"/>
  <c r="CF1368" i="1"/>
  <c r="CF1364" i="1"/>
  <c r="CF1434" i="1"/>
  <c r="CF1432" i="1"/>
  <c r="CF1430" i="1"/>
  <c r="CF1428" i="1"/>
  <c r="CF1433" i="1"/>
  <c r="CF1431" i="1"/>
  <c r="CF1429" i="1"/>
  <c r="CF1427" i="1"/>
  <c r="CF1425" i="1"/>
  <c r="CF1426" i="1"/>
  <c r="CF1424" i="1"/>
  <c r="CF1423" i="1"/>
  <c r="CF1421" i="1"/>
  <c r="CF1422" i="1"/>
  <c r="CF1420" i="1"/>
  <c r="CF1418" i="1"/>
  <c r="CF1416" i="1"/>
  <c r="CF1417" i="1"/>
  <c r="CF1415" i="1"/>
  <c r="CF1419" i="1"/>
  <c r="CF51" i="1"/>
  <c r="CF583" i="1"/>
  <c r="CF3" i="1"/>
  <c r="CF317" i="1"/>
  <c r="CF2" i="1"/>
  <c r="CF1" i="1"/>
  <c r="CE48" i="1"/>
  <c r="CE46" i="1" s="1"/>
  <c r="CD1218" i="1"/>
  <c r="CD1196" i="1"/>
  <c r="CD1174" i="1"/>
  <c r="CD1152" i="1"/>
  <c r="CF1214" i="1"/>
  <c r="CE1212" i="1"/>
  <c r="CE1210" i="1" s="1"/>
  <c r="CF1170" i="1"/>
  <c r="CF1192" i="1"/>
  <c r="CF1148" i="1"/>
  <c r="CD512" i="1"/>
  <c r="CE1146" i="1"/>
  <c r="CE1144" i="1" s="1"/>
  <c r="CE1190" i="1"/>
  <c r="CE1188" i="1" s="1"/>
  <c r="CE1168" i="1"/>
  <c r="CE1166" i="1" s="1"/>
  <c r="CD1052" i="1"/>
  <c r="CD1072" i="1"/>
  <c r="CD1112" i="1"/>
  <c r="CE1046" i="1"/>
  <c r="CE1044" i="1" s="1"/>
  <c r="CE1066" i="1"/>
  <c r="CE1064" i="1" s="1"/>
  <c r="CD1092" i="1"/>
  <c r="CE1086" i="1"/>
  <c r="CE1084" i="1" s="1"/>
  <c r="CE1106" i="1"/>
  <c r="CE1104" i="1" s="1"/>
  <c r="CD1132" i="1"/>
  <c r="CF1128" i="1"/>
  <c r="CF1108" i="1"/>
  <c r="CF1088" i="1"/>
  <c r="CF1068" i="1"/>
  <c r="CF1048" i="1"/>
  <c r="CE1126" i="1"/>
  <c r="CE1124" i="1" s="1"/>
  <c r="CE625" i="1"/>
  <c r="CD597" i="1"/>
  <c r="CD758" i="1"/>
  <c r="CD798" i="1"/>
  <c r="CC690" i="1"/>
  <c r="CA674" i="1"/>
  <c r="CA819" i="1"/>
  <c r="CA675" i="1"/>
  <c r="CD778" i="1"/>
  <c r="CD532" i="1"/>
  <c r="CF794" i="1"/>
  <c r="CF774" i="1"/>
  <c r="CF754" i="1"/>
  <c r="CF738" i="1"/>
  <c r="CF720" i="1"/>
  <c r="CF702" i="1"/>
  <c r="CF581" i="1"/>
  <c r="CF620" i="1"/>
  <c r="CF624" i="1" s="1"/>
  <c r="CD492" i="1"/>
  <c r="CB663" i="1"/>
  <c r="CB662" i="1"/>
  <c r="CB814" i="1" s="1"/>
  <c r="CB815" i="1"/>
  <c r="BH7" i="7"/>
  <c r="CE752" i="1"/>
  <c r="CE750" i="1" s="1"/>
  <c r="BZ814" i="1"/>
  <c r="CE772" i="1"/>
  <c r="CE770" i="1" s="1"/>
  <c r="CE792" i="1"/>
  <c r="CE790" i="1" s="1"/>
  <c r="BZ819" i="1"/>
  <c r="BZ675" i="1"/>
  <c r="BZ674" i="1"/>
  <c r="BF7" i="7"/>
  <c r="CE580" i="1"/>
  <c r="CE578" i="1" s="1"/>
  <c r="CE486" i="1"/>
  <c r="CE484" i="1" s="1"/>
  <c r="CF528" i="1"/>
  <c r="CF508" i="1"/>
  <c r="CF488" i="1"/>
  <c r="CF472" i="1"/>
  <c r="CF454" i="1"/>
  <c r="CF436" i="1"/>
  <c r="CF315" i="1"/>
  <c r="CF314" i="1" s="1"/>
  <c r="CE506" i="1"/>
  <c r="CE504" i="1" s="1"/>
  <c r="CE526" i="1"/>
  <c r="CE524" i="1" s="1"/>
  <c r="CE331" i="1"/>
  <c r="CE312" i="1"/>
  <c r="CD246" i="1"/>
  <c r="CF262" i="1"/>
  <c r="CF242" i="1"/>
  <c r="CF222" i="1"/>
  <c r="CF49" i="1"/>
  <c r="CE240" i="1"/>
  <c r="CE238" i="1" s="1"/>
  <c r="CD266" i="1"/>
  <c r="CE260" i="1"/>
  <c r="CE258" i="1" s="1"/>
  <c r="CE1017" i="1"/>
  <c r="CF963" i="1"/>
  <c r="BK53" i="7"/>
  <c r="CE1501" i="1"/>
  <c r="BK54" i="7" s="1"/>
  <c r="BJ72" i="7"/>
  <c r="CE1489" i="1"/>
  <c r="CE1374" i="1"/>
  <c r="BJ24" i="7"/>
  <c r="CD1446" i="1"/>
  <c r="BJ44" i="7" s="1"/>
  <c r="BI24" i="7"/>
  <c r="CC1446" i="1"/>
  <c r="CB396" i="1"/>
  <c r="CB397" i="1" s="1"/>
  <c r="CE1014" i="1"/>
  <c r="BK26" i="7"/>
  <c r="CE92" i="1"/>
  <c r="CE1340" i="1"/>
  <c r="BK64" i="7" s="1"/>
  <c r="BS553" i="1"/>
  <c r="CE358" i="1"/>
  <c r="CA397" i="1"/>
  <c r="BL2" i="7"/>
  <c r="CF354" i="1"/>
  <c r="CF88" i="1"/>
  <c r="CG8" i="1"/>
  <c r="CF938" i="1"/>
  <c r="CF1011" i="1"/>
  <c r="CF1271" i="1"/>
  <c r="CF992" i="1"/>
  <c r="BH6" i="7"/>
  <c r="CB408" i="1"/>
  <c r="CC396" i="1"/>
  <c r="CC397" i="1" s="1"/>
  <c r="CG1486" i="1" l="1"/>
  <c r="CG1498" i="1"/>
  <c r="CG1495" i="1"/>
  <c r="CG1483" i="1"/>
  <c r="BM51" i="7" s="1"/>
  <c r="CG1492" i="1"/>
  <c r="CG685" i="1"/>
  <c r="CG419" i="1"/>
  <c r="CG153" i="1"/>
  <c r="CG1237" i="1"/>
  <c r="CG1382" i="1"/>
  <c r="CG414" i="1"/>
  <c r="CG680" i="1"/>
  <c r="CG670" i="1"/>
  <c r="CG669" i="1"/>
  <c r="CG406" i="1"/>
  <c r="CG405" i="1"/>
  <c r="CG671" i="1"/>
  <c r="CG666" i="1"/>
  <c r="CG404" i="1"/>
  <c r="CG403" i="1"/>
  <c r="CG400" i="1"/>
  <c r="CG672" i="1"/>
  <c r="CG642" i="1"/>
  <c r="CG657" i="1"/>
  <c r="CG392" i="1"/>
  <c r="CG658" i="1"/>
  <c r="CG655" i="1"/>
  <c r="CG393" i="1"/>
  <c r="CG391" i="1"/>
  <c r="CG659" i="1"/>
  <c r="CG389" i="1"/>
  <c r="CG148" i="1"/>
  <c r="CG637" i="1"/>
  <c r="CG632" i="1"/>
  <c r="CG630" i="1"/>
  <c r="CG628" i="1"/>
  <c r="CG364" i="1"/>
  <c r="CG631" i="1"/>
  <c r="CG365" i="1"/>
  <c r="CG376" i="1"/>
  <c r="CG371" i="1"/>
  <c r="CG362" i="1"/>
  <c r="CG366" i="1"/>
  <c r="CG126" i="1"/>
  <c r="CG137" i="1"/>
  <c r="CG127" i="1"/>
  <c r="CG134" i="1"/>
  <c r="CG110" i="1"/>
  <c r="CG1337" i="1"/>
  <c r="CG1397" i="1"/>
  <c r="CG105" i="1"/>
  <c r="CG1347" i="1"/>
  <c r="CG1346" i="1"/>
  <c r="CG1350" i="1"/>
  <c r="CG1345" i="1"/>
  <c r="CG1353" i="1"/>
  <c r="CG1344" i="1"/>
  <c r="CG1357" i="1"/>
  <c r="CG1352" i="1"/>
  <c r="CG1343" i="1"/>
  <c r="CG1356" i="1"/>
  <c r="CG1351" i="1"/>
  <c r="CG125" i="1"/>
  <c r="CG1359" i="1"/>
  <c r="CG1363" i="1"/>
  <c r="CG1355" i="1"/>
  <c r="CG1348" i="1"/>
  <c r="CG1349" i="1"/>
  <c r="CG1358" i="1"/>
  <c r="CG1362" i="1"/>
  <c r="CG1367" i="1"/>
  <c r="CG1371" i="1"/>
  <c r="CG1364" i="1"/>
  <c r="CG1361" i="1"/>
  <c r="CG1365" i="1"/>
  <c r="CG1369" i="1"/>
  <c r="CG1360" i="1"/>
  <c r="CG1354" i="1"/>
  <c r="CG1366" i="1"/>
  <c r="CG1372" i="1"/>
  <c r="CG1368" i="1"/>
  <c r="CG1370" i="1"/>
  <c r="CG1432" i="1"/>
  <c r="CG1429" i="1"/>
  <c r="CG1427" i="1"/>
  <c r="CG1425" i="1"/>
  <c r="CG1433" i="1"/>
  <c r="CG1430" i="1"/>
  <c r="CG1434" i="1"/>
  <c r="CG1431" i="1"/>
  <c r="CG1426" i="1"/>
  <c r="CG1424" i="1"/>
  <c r="CG1428" i="1"/>
  <c r="CG1422" i="1"/>
  <c r="CG1420" i="1"/>
  <c r="CG1418" i="1"/>
  <c r="CG1416" i="1"/>
  <c r="CG1423" i="1"/>
  <c r="CG1421" i="1"/>
  <c r="CG1417" i="1"/>
  <c r="CG1415" i="1"/>
  <c r="CG1419" i="1"/>
  <c r="CG2" i="1"/>
  <c r="CG3" i="1"/>
  <c r="CG51" i="1"/>
  <c r="CG583" i="1"/>
  <c r="CG317" i="1"/>
  <c r="CG1" i="1"/>
  <c r="CF48" i="1"/>
  <c r="CF46" i="1" s="1"/>
  <c r="CG1214" i="1"/>
  <c r="CE1218" i="1"/>
  <c r="CE1092" i="1"/>
  <c r="CE1174" i="1"/>
  <c r="CF1212" i="1"/>
  <c r="CF1210" i="1" s="1"/>
  <c r="CG1170" i="1"/>
  <c r="CG1192" i="1"/>
  <c r="CG1148" i="1"/>
  <c r="CE1152" i="1"/>
  <c r="CE1132" i="1"/>
  <c r="CF1146" i="1"/>
  <c r="CF1144" i="1" s="1"/>
  <c r="CF1190" i="1"/>
  <c r="CF1188" i="1" s="1"/>
  <c r="CF1168" i="1"/>
  <c r="CF1166" i="1" s="1"/>
  <c r="CE1196" i="1"/>
  <c r="CF1046" i="1"/>
  <c r="CF1044" i="1" s="1"/>
  <c r="CF1066" i="1"/>
  <c r="CF1064" i="1" s="1"/>
  <c r="CE1072" i="1"/>
  <c r="CF1086" i="1"/>
  <c r="CF1084" i="1" s="1"/>
  <c r="CG1128" i="1"/>
  <c r="CG1108" i="1"/>
  <c r="CG1088" i="1"/>
  <c r="CG1068" i="1"/>
  <c r="CG1048" i="1"/>
  <c r="CF1106" i="1"/>
  <c r="CF1104" i="1" s="1"/>
  <c r="CE1112" i="1"/>
  <c r="CE1052" i="1"/>
  <c r="CF1126" i="1"/>
  <c r="CF1124" i="1" s="1"/>
  <c r="CE597" i="1"/>
  <c r="CE512" i="1"/>
  <c r="CD690" i="1"/>
  <c r="CD663" i="1"/>
  <c r="CF625" i="1"/>
  <c r="CE778" i="1"/>
  <c r="CG794" i="1"/>
  <c r="CG774" i="1"/>
  <c r="CG754" i="1"/>
  <c r="CG738" i="1"/>
  <c r="CG720" i="1"/>
  <c r="CG702" i="1"/>
  <c r="CG581" i="1"/>
  <c r="CG620" i="1"/>
  <c r="CG625" i="1" s="1"/>
  <c r="CF752" i="1"/>
  <c r="CF750" i="1" s="1"/>
  <c r="CE798" i="1"/>
  <c r="CE758" i="1"/>
  <c r="CF772" i="1"/>
  <c r="CF770" i="1" s="1"/>
  <c r="CF792" i="1"/>
  <c r="CF790" i="1" s="1"/>
  <c r="CB674" i="1"/>
  <c r="CB675" i="1"/>
  <c r="CB819" i="1"/>
  <c r="CF580" i="1"/>
  <c r="CF578" i="1" s="1"/>
  <c r="CG528" i="1"/>
  <c r="CG508" i="1"/>
  <c r="CG488" i="1"/>
  <c r="CG472" i="1"/>
  <c r="CG454" i="1"/>
  <c r="CG436" i="1"/>
  <c r="CG315" i="1"/>
  <c r="CG314" i="1" s="1"/>
  <c r="CE532" i="1"/>
  <c r="CF506" i="1"/>
  <c r="CF504" i="1" s="1"/>
  <c r="CF526" i="1"/>
  <c r="CF524" i="1" s="1"/>
  <c r="CE492" i="1"/>
  <c r="CF331" i="1"/>
  <c r="CF312" i="1"/>
  <c r="CF486" i="1"/>
  <c r="CF484" i="1" s="1"/>
  <c r="CE246" i="1"/>
  <c r="CG262" i="1"/>
  <c r="CG49" i="1"/>
  <c r="CG222" i="1"/>
  <c r="CG242" i="1"/>
  <c r="CF240" i="1"/>
  <c r="CF238" i="1" s="1"/>
  <c r="CE266" i="1"/>
  <c r="CF260" i="1"/>
  <c r="CF258" i="1" s="1"/>
  <c r="CF1017" i="1"/>
  <c r="CG963" i="1"/>
  <c r="BL53" i="7"/>
  <c r="CF1501" i="1"/>
  <c r="BL54" i="7" s="1"/>
  <c r="BK72" i="7"/>
  <c r="CF1374" i="1"/>
  <c r="BI44" i="7"/>
  <c r="CF1489" i="1"/>
  <c r="CF1014" i="1"/>
  <c r="CF358" i="1"/>
  <c r="CF359" i="1"/>
  <c r="BL26" i="7"/>
  <c r="CF93" i="1"/>
  <c r="CF92" i="1"/>
  <c r="BX424" i="1"/>
  <c r="CF1340" i="1"/>
  <c r="BL64" i="7" s="1"/>
  <c r="BI6" i="7"/>
  <c r="CC408" i="1"/>
  <c r="CB409" i="1"/>
  <c r="BM2" i="7"/>
  <c r="CG938" i="1"/>
  <c r="CG354" i="1"/>
  <c r="CG992" i="1"/>
  <c r="CH8" i="1"/>
  <c r="CG1271" i="1"/>
  <c r="CG88" i="1"/>
  <c r="CG92" i="1" s="1"/>
  <c r="CG1011" i="1"/>
  <c r="BV424" i="1"/>
  <c r="CH1498" i="1" l="1"/>
  <c r="CH1492" i="1"/>
  <c r="CH1486" i="1"/>
  <c r="CH1495" i="1"/>
  <c r="CH1483" i="1"/>
  <c r="BN51" i="7" s="1"/>
  <c r="CH1237" i="1"/>
  <c r="CH685" i="1"/>
  <c r="CH419" i="1"/>
  <c r="CH153" i="1"/>
  <c r="CH1382" i="1"/>
  <c r="CH414" i="1"/>
  <c r="CH680" i="1"/>
  <c r="CH670" i="1"/>
  <c r="CH669" i="1"/>
  <c r="CH406" i="1"/>
  <c r="CH405" i="1"/>
  <c r="CH671" i="1"/>
  <c r="CH666" i="1"/>
  <c r="CH404" i="1"/>
  <c r="CH672" i="1"/>
  <c r="CH400" i="1"/>
  <c r="CH403" i="1"/>
  <c r="CH642" i="1"/>
  <c r="CH392" i="1"/>
  <c r="CH658" i="1"/>
  <c r="CH655" i="1"/>
  <c r="CH393" i="1"/>
  <c r="CH391" i="1"/>
  <c r="CH659" i="1"/>
  <c r="CH657" i="1"/>
  <c r="CH389" i="1"/>
  <c r="CH148" i="1"/>
  <c r="CH637" i="1"/>
  <c r="CH632" i="1"/>
  <c r="CH630" i="1"/>
  <c r="CH366" i="1"/>
  <c r="CH362" i="1"/>
  <c r="CH364" i="1"/>
  <c r="CH371" i="1"/>
  <c r="CH365" i="1"/>
  <c r="CH376" i="1"/>
  <c r="CH631" i="1"/>
  <c r="CH628" i="1"/>
  <c r="CH125" i="1"/>
  <c r="CH105" i="1"/>
  <c r="CH126" i="1"/>
  <c r="CH137" i="1"/>
  <c r="CH127" i="1"/>
  <c r="CH134" i="1"/>
  <c r="CH110" i="1"/>
  <c r="CH1343" i="1"/>
  <c r="CH1347" i="1"/>
  <c r="CH1351" i="1"/>
  <c r="CH1355" i="1"/>
  <c r="CH1397" i="1"/>
  <c r="CH1346" i="1"/>
  <c r="CH1348" i="1"/>
  <c r="CH1337" i="1"/>
  <c r="CH1345" i="1"/>
  <c r="CH1358" i="1"/>
  <c r="CH1350" i="1"/>
  <c r="CH1353" i="1"/>
  <c r="CH1344" i="1"/>
  <c r="CH1357" i="1"/>
  <c r="CH1352" i="1"/>
  <c r="CH1356" i="1"/>
  <c r="CH1360" i="1"/>
  <c r="CH1364" i="1"/>
  <c r="CH1359" i="1"/>
  <c r="CH1363" i="1"/>
  <c r="CH1349" i="1"/>
  <c r="CH1362" i="1"/>
  <c r="CH1368" i="1"/>
  <c r="CH1354" i="1"/>
  <c r="CH1366" i="1"/>
  <c r="CH1370" i="1"/>
  <c r="CH1367" i="1"/>
  <c r="CH1361" i="1"/>
  <c r="CH1365" i="1"/>
  <c r="CH1372" i="1"/>
  <c r="CH1371" i="1"/>
  <c r="CH1369" i="1"/>
  <c r="CH1433" i="1"/>
  <c r="CH1431" i="1"/>
  <c r="CH1429" i="1"/>
  <c r="CH1432" i="1"/>
  <c r="CH1427" i="1"/>
  <c r="CH1425" i="1"/>
  <c r="CH1430" i="1"/>
  <c r="CH1434" i="1"/>
  <c r="CH1426" i="1"/>
  <c r="CH1424" i="1"/>
  <c r="CH1428" i="1"/>
  <c r="CH1422" i="1"/>
  <c r="CH1420" i="1"/>
  <c r="CH1423" i="1"/>
  <c r="CH1421" i="1"/>
  <c r="CH1419" i="1"/>
  <c r="CH1417" i="1"/>
  <c r="CH1418" i="1"/>
  <c r="CH1415" i="1"/>
  <c r="CH1416" i="1"/>
  <c r="CH2" i="1"/>
  <c r="CH583" i="1"/>
  <c r="CH317" i="1"/>
  <c r="CH51" i="1"/>
  <c r="CH3" i="1"/>
  <c r="CH1" i="1"/>
  <c r="CG48" i="1"/>
  <c r="CG46" i="1" s="1"/>
  <c r="CF1196" i="1"/>
  <c r="CD662" i="1"/>
  <c r="CD814" i="1" s="1"/>
  <c r="CG1212" i="1"/>
  <c r="CG1210" i="1" s="1"/>
  <c r="CD819" i="1"/>
  <c r="CF1218" i="1"/>
  <c r="CH1214" i="1"/>
  <c r="CH1170" i="1"/>
  <c r="CH1192" i="1"/>
  <c r="CH1148" i="1"/>
  <c r="CF1132" i="1"/>
  <c r="CG1146" i="1"/>
  <c r="CG1144" i="1" s="1"/>
  <c r="CG1190" i="1"/>
  <c r="CG1188" i="1" s="1"/>
  <c r="CF1174" i="1"/>
  <c r="CG1168" i="1"/>
  <c r="CG1166" i="1" s="1"/>
  <c r="CF1072" i="1"/>
  <c r="CF1152" i="1"/>
  <c r="CG1066" i="1"/>
  <c r="CG1064" i="1" s="1"/>
  <c r="CG624" i="1"/>
  <c r="CG1086" i="1"/>
  <c r="CG1084" i="1" s="1"/>
  <c r="CD815" i="1"/>
  <c r="CG1106" i="1"/>
  <c r="CG1104" i="1" s="1"/>
  <c r="CH1128" i="1"/>
  <c r="CH1108" i="1"/>
  <c r="CH1068" i="1"/>
  <c r="CH1088" i="1"/>
  <c r="CH1048" i="1"/>
  <c r="CF1112" i="1"/>
  <c r="CG1126" i="1"/>
  <c r="CG1124" i="1" s="1"/>
  <c r="CF1092" i="1"/>
  <c r="CF1052" i="1"/>
  <c r="CG1046" i="1"/>
  <c r="CG1044" i="1" s="1"/>
  <c r="CF597" i="1"/>
  <c r="CF758" i="1"/>
  <c r="CG752" i="1"/>
  <c r="CG750" i="1" s="1"/>
  <c r="CG772" i="1"/>
  <c r="CG770" i="1" s="1"/>
  <c r="CC815" i="1"/>
  <c r="CC663" i="1"/>
  <c r="CC662" i="1"/>
  <c r="CG792" i="1"/>
  <c r="CG790" i="1" s="1"/>
  <c r="CF798" i="1"/>
  <c r="CF778" i="1"/>
  <c r="CG580" i="1"/>
  <c r="CG578" i="1" s="1"/>
  <c r="CH794" i="1"/>
  <c r="CH774" i="1"/>
  <c r="CH738" i="1"/>
  <c r="CH754" i="1"/>
  <c r="CH720" i="1"/>
  <c r="CH702" i="1"/>
  <c r="CH581" i="1"/>
  <c r="CH620" i="1"/>
  <c r="CH625" i="1" s="1"/>
  <c r="CF532" i="1"/>
  <c r="CD675" i="1"/>
  <c r="CE690" i="1"/>
  <c r="CF512" i="1"/>
  <c r="CF246" i="1"/>
  <c r="CG486" i="1"/>
  <c r="CG484" i="1" s="1"/>
  <c r="CG506" i="1"/>
  <c r="CG504" i="1" s="1"/>
  <c r="CF492" i="1"/>
  <c r="CG526" i="1"/>
  <c r="CG524" i="1" s="1"/>
  <c r="CH528" i="1"/>
  <c r="CH508" i="1"/>
  <c r="CH488" i="1"/>
  <c r="CH472" i="1"/>
  <c r="CH454" i="1"/>
  <c r="CH436" i="1"/>
  <c r="CH315" i="1"/>
  <c r="CH314" i="1" s="1"/>
  <c r="CF266" i="1"/>
  <c r="CG331" i="1"/>
  <c r="CG312" i="1"/>
  <c r="CG240" i="1"/>
  <c r="CG238" i="1" s="1"/>
  <c r="CG260" i="1"/>
  <c r="CG258" i="1" s="1"/>
  <c r="CH262" i="1"/>
  <c r="CH242" i="1"/>
  <c r="CH49" i="1"/>
  <c r="CH222" i="1"/>
  <c r="CG1017" i="1"/>
  <c r="CH963" i="1"/>
  <c r="BM53" i="7"/>
  <c r="CG1501" i="1"/>
  <c r="BM54" i="7" s="1"/>
  <c r="BL72" i="7"/>
  <c r="CG1489" i="1"/>
  <c r="CG1374" i="1"/>
  <c r="BL24" i="7"/>
  <c r="CF1446" i="1"/>
  <c r="BL44" i="7" s="1"/>
  <c r="CG359" i="1"/>
  <c r="CG358" i="1"/>
  <c r="BM26" i="7"/>
  <c r="CG1014" i="1"/>
  <c r="CG93" i="1"/>
  <c r="CD396" i="1"/>
  <c r="CD397" i="1" s="1"/>
  <c r="BV548" i="1"/>
  <c r="BJ7" i="7"/>
  <c r="BX548" i="1"/>
  <c r="BK24" i="7"/>
  <c r="BN2" i="7"/>
  <c r="CH938" i="1"/>
  <c r="CH992" i="1"/>
  <c r="CI8" i="1"/>
  <c r="CH1271" i="1"/>
  <c r="CH354" i="1"/>
  <c r="CH358" i="1" s="1"/>
  <c r="CH1011" i="1"/>
  <c r="CH88" i="1"/>
  <c r="CH93" i="1" s="1"/>
  <c r="CE396" i="1"/>
  <c r="CC409" i="1"/>
  <c r="BJ6" i="7"/>
  <c r="CD408" i="1"/>
  <c r="CI1483" i="1" l="1"/>
  <c r="BO51" i="7" s="1"/>
  <c r="CI1498" i="1"/>
  <c r="CI1492" i="1"/>
  <c r="CI1486" i="1"/>
  <c r="CI1495" i="1"/>
  <c r="CI153" i="1"/>
  <c r="CI1237" i="1"/>
  <c r="CI685" i="1"/>
  <c r="CI419" i="1"/>
  <c r="CI1382" i="1"/>
  <c r="CI414" i="1"/>
  <c r="CI680" i="1"/>
  <c r="CI405" i="1"/>
  <c r="CI671" i="1"/>
  <c r="CI666" i="1"/>
  <c r="CI672" i="1"/>
  <c r="CI400" i="1"/>
  <c r="CI669" i="1"/>
  <c r="CI406" i="1"/>
  <c r="CI670" i="1"/>
  <c r="CI404" i="1"/>
  <c r="CI403" i="1"/>
  <c r="CI642" i="1"/>
  <c r="CI658" i="1"/>
  <c r="CI655" i="1"/>
  <c r="CI393" i="1"/>
  <c r="CI391" i="1"/>
  <c r="CI659" i="1"/>
  <c r="CI657" i="1"/>
  <c r="CI392" i="1"/>
  <c r="CI389" i="1"/>
  <c r="CI148" i="1"/>
  <c r="CI637" i="1"/>
  <c r="CI632" i="1"/>
  <c r="CI630" i="1"/>
  <c r="CI371" i="1"/>
  <c r="CI366" i="1"/>
  <c r="CI631" i="1"/>
  <c r="CI365" i="1"/>
  <c r="CI376" i="1"/>
  <c r="CI628" i="1"/>
  <c r="CI364" i="1"/>
  <c r="CI362" i="1"/>
  <c r="CI125" i="1"/>
  <c r="CI105" i="1"/>
  <c r="CI126" i="1"/>
  <c r="CI137" i="1"/>
  <c r="CI127" i="1"/>
  <c r="CI1343" i="1"/>
  <c r="CI1349" i="1"/>
  <c r="CI1397" i="1"/>
  <c r="CI1348" i="1"/>
  <c r="CI1337" i="1"/>
  <c r="CI1347" i="1"/>
  <c r="CI134" i="1"/>
  <c r="CI1346" i="1"/>
  <c r="CI1354" i="1"/>
  <c r="CI1345" i="1"/>
  <c r="CI1358" i="1"/>
  <c r="CI110" i="1"/>
  <c r="CI1350" i="1"/>
  <c r="CI1353" i="1"/>
  <c r="CI1344" i="1"/>
  <c r="CI1357" i="1"/>
  <c r="CI1352" i="1"/>
  <c r="CI1360" i="1"/>
  <c r="CI1364" i="1"/>
  <c r="CI1355" i="1"/>
  <c r="CI1359" i="1"/>
  <c r="CI1363" i="1"/>
  <c r="CI1368" i="1"/>
  <c r="CI1362" i="1"/>
  <c r="CI1366" i="1"/>
  <c r="CI1370" i="1"/>
  <c r="CI1361" i="1"/>
  <c r="CI1365" i="1"/>
  <c r="CI1351" i="1"/>
  <c r="CI1369" i="1"/>
  <c r="CI1356" i="1"/>
  <c r="CI1367" i="1"/>
  <c r="CI1372" i="1"/>
  <c r="CI1371" i="1"/>
  <c r="CI1433" i="1"/>
  <c r="CI1431" i="1"/>
  <c r="CI1429" i="1"/>
  <c r="CI1434" i="1"/>
  <c r="CI1432" i="1"/>
  <c r="CI1430" i="1"/>
  <c r="CI1428" i="1"/>
  <c r="CI1427" i="1"/>
  <c r="CI1425" i="1"/>
  <c r="CI1426" i="1"/>
  <c r="CI1424" i="1"/>
  <c r="CI1422" i="1"/>
  <c r="CI1420" i="1"/>
  <c r="CI1418" i="1"/>
  <c r="CI1423" i="1"/>
  <c r="CI1417" i="1"/>
  <c r="CI1421" i="1"/>
  <c r="CI1415" i="1"/>
  <c r="CI1419" i="1"/>
  <c r="CI1416" i="1"/>
  <c r="CI3" i="1"/>
  <c r="CI2" i="1"/>
  <c r="CI583" i="1"/>
  <c r="CI317" i="1"/>
  <c r="CI51" i="1"/>
  <c r="BN53" i="7"/>
  <c r="CI1" i="1"/>
  <c r="CH48" i="1"/>
  <c r="CH46" i="1" s="1"/>
  <c r="CD674" i="1"/>
  <c r="CG1132" i="1"/>
  <c r="CI1214" i="1"/>
  <c r="CH1212" i="1"/>
  <c r="CH1210" i="1" s="1"/>
  <c r="CG1112" i="1"/>
  <c r="CG1218" i="1"/>
  <c r="CG1072" i="1"/>
  <c r="CG1052" i="1"/>
  <c r="CG1174" i="1"/>
  <c r="CH1146" i="1"/>
  <c r="CH1144" i="1" s="1"/>
  <c r="CH1190" i="1"/>
  <c r="CH1188" i="1" s="1"/>
  <c r="CG1152" i="1"/>
  <c r="CH1168" i="1"/>
  <c r="CH1166" i="1" s="1"/>
  <c r="CI1170" i="1"/>
  <c r="CI1192" i="1"/>
  <c r="CI1148" i="1"/>
  <c r="CG1196" i="1"/>
  <c r="CH1066" i="1"/>
  <c r="CH1064" i="1" s="1"/>
  <c r="CH1106" i="1"/>
  <c r="CH1104" i="1" s="1"/>
  <c r="CH1126" i="1"/>
  <c r="CH1124" i="1" s="1"/>
  <c r="CG1092" i="1"/>
  <c r="CI1128" i="1"/>
  <c r="CI1108" i="1"/>
  <c r="CI1068" i="1"/>
  <c r="CI1088" i="1"/>
  <c r="CI1048" i="1"/>
  <c r="CH1046" i="1"/>
  <c r="CH1044" i="1" s="1"/>
  <c r="CH1086" i="1"/>
  <c r="CH1084" i="1" s="1"/>
  <c r="CG778" i="1"/>
  <c r="CG597" i="1"/>
  <c r="CH792" i="1"/>
  <c r="CH790" i="1" s="1"/>
  <c r="CH580" i="1"/>
  <c r="CH578" i="1" s="1"/>
  <c r="CH624" i="1"/>
  <c r="CI794" i="1"/>
  <c r="CI774" i="1"/>
  <c r="CI754" i="1"/>
  <c r="CI738" i="1"/>
  <c r="CI702" i="1"/>
  <c r="CI720" i="1"/>
  <c r="CI581" i="1"/>
  <c r="CI620" i="1"/>
  <c r="CI624" i="1" s="1"/>
  <c r="CF690" i="1"/>
  <c r="CG758" i="1"/>
  <c r="CH752" i="1"/>
  <c r="CH750" i="1" s="1"/>
  <c r="CG798" i="1"/>
  <c r="CC814" i="1"/>
  <c r="CG246" i="1"/>
  <c r="CE815" i="1"/>
  <c r="CE662" i="1"/>
  <c r="CE814" i="1" s="1"/>
  <c r="CE663" i="1"/>
  <c r="CH772" i="1"/>
  <c r="CH770" i="1" s="1"/>
  <c r="CC674" i="1"/>
  <c r="CC675" i="1"/>
  <c r="CC819" i="1"/>
  <c r="BI7" i="7"/>
  <c r="CG492" i="1"/>
  <c r="CH486" i="1"/>
  <c r="CH484" i="1" s="1"/>
  <c r="CI528" i="1"/>
  <c r="CI508" i="1"/>
  <c r="CI488" i="1"/>
  <c r="CI472" i="1"/>
  <c r="CI454" i="1"/>
  <c r="CI436" i="1"/>
  <c r="CI315" i="1"/>
  <c r="CI314" i="1" s="1"/>
  <c r="CH506" i="1"/>
  <c r="CH504" i="1" s="1"/>
  <c r="CH526" i="1"/>
  <c r="CH524" i="1" s="1"/>
  <c r="CH331" i="1"/>
  <c r="CH312" i="1"/>
  <c r="CG512" i="1"/>
  <c r="CG532" i="1"/>
  <c r="CI262" i="1"/>
  <c r="CI242" i="1"/>
  <c r="CI49" i="1"/>
  <c r="CI222" i="1"/>
  <c r="CH240" i="1"/>
  <c r="CH238" i="1" s="1"/>
  <c r="CH260" i="1"/>
  <c r="CH258" i="1" s="1"/>
  <c r="CG266" i="1"/>
  <c r="CH1017" i="1"/>
  <c r="CG1446" i="1"/>
  <c r="BM44" i="7" s="1"/>
  <c r="CI963" i="1"/>
  <c r="CH1489" i="1"/>
  <c r="BN72" i="7" s="1"/>
  <c r="CH1501" i="1"/>
  <c r="BN54" i="7" s="1"/>
  <c r="BM72" i="7"/>
  <c r="CH1014" i="1"/>
  <c r="BN26" i="7"/>
  <c r="BM24" i="7"/>
  <c r="BX549" i="1"/>
  <c r="CH92" i="1"/>
  <c r="CH1340" i="1"/>
  <c r="BN64" i="7" s="1"/>
  <c r="BY424" i="1"/>
  <c r="BK6" i="7"/>
  <c r="CE408" i="1"/>
  <c r="BO2" i="7"/>
  <c r="CI992" i="1"/>
  <c r="CJ8" i="1"/>
  <c r="CI1271" i="1"/>
  <c r="CI938" i="1"/>
  <c r="CI1011" i="1"/>
  <c r="CI354" i="1"/>
  <c r="CI358" i="1" s="1"/>
  <c r="CI88" i="1"/>
  <c r="CI93" i="1" s="1"/>
  <c r="CG1340" i="1"/>
  <c r="BM64" i="7" s="1"/>
  <c r="CD409" i="1"/>
  <c r="CE397" i="1"/>
  <c r="BV549" i="1"/>
  <c r="CH359" i="1"/>
  <c r="CJ1495" i="1" l="1"/>
  <c r="CJ1483" i="1"/>
  <c r="BP51" i="7" s="1"/>
  <c r="CJ1498" i="1"/>
  <c r="CJ1492" i="1"/>
  <c r="CJ1486" i="1"/>
  <c r="CJ153" i="1"/>
  <c r="CJ1237" i="1"/>
  <c r="CJ685" i="1"/>
  <c r="CJ419" i="1"/>
  <c r="CJ1382" i="1"/>
  <c r="CJ414" i="1"/>
  <c r="CJ680" i="1"/>
  <c r="CJ671" i="1"/>
  <c r="CJ666" i="1"/>
  <c r="CJ404" i="1"/>
  <c r="CJ403" i="1"/>
  <c r="CJ672" i="1"/>
  <c r="CJ670" i="1"/>
  <c r="CJ669" i="1"/>
  <c r="CJ406" i="1"/>
  <c r="CJ400" i="1"/>
  <c r="CJ405" i="1"/>
  <c r="CJ642" i="1"/>
  <c r="CJ658" i="1"/>
  <c r="CJ655" i="1"/>
  <c r="CJ393" i="1"/>
  <c r="CJ391" i="1"/>
  <c r="CJ659" i="1"/>
  <c r="CJ657" i="1"/>
  <c r="CJ392" i="1"/>
  <c r="CJ389" i="1"/>
  <c r="CJ148" i="1"/>
  <c r="CJ632" i="1"/>
  <c r="CJ630" i="1"/>
  <c r="CJ371" i="1"/>
  <c r="CJ376" i="1"/>
  <c r="CJ631" i="1"/>
  <c r="CJ628" i="1"/>
  <c r="CJ365" i="1"/>
  <c r="CJ362" i="1"/>
  <c r="CJ637" i="1"/>
  <c r="CJ364" i="1"/>
  <c r="CJ366" i="1"/>
  <c r="CJ110" i="1"/>
  <c r="CJ125" i="1"/>
  <c r="CJ105" i="1"/>
  <c r="CJ126" i="1"/>
  <c r="CJ137" i="1"/>
  <c r="CJ127" i="1"/>
  <c r="CJ1344" i="1"/>
  <c r="CJ1348" i="1"/>
  <c r="CJ1352" i="1"/>
  <c r="CJ1356" i="1"/>
  <c r="CJ1343" i="1"/>
  <c r="CJ1347" i="1"/>
  <c r="CJ1349" i="1"/>
  <c r="CJ1397" i="1"/>
  <c r="CJ1346" i="1"/>
  <c r="CJ1354" i="1"/>
  <c r="CJ1345" i="1"/>
  <c r="CJ1358" i="1"/>
  <c r="CJ1350" i="1"/>
  <c r="CJ1353" i="1"/>
  <c r="CJ1337" i="1"/>
  <c r="CJ1357" i="1"/>
  <c r="CJ1351" i="1"/>
  <c r="CJ1361" i="1"/>
  <c r="CJ1360" i="1"/>
  <c r="CJ1364" i="1"/>
  <c r="CJ134" i="1"/>
  <c r="CJ1355" i="1"/>
  <c r="CJ1359" i="1"/>
  <c r="CJ1363" i="1"/>
  <c r="CJ1365" i="1"/>
  <c r="CJ1369" i="1"/>
  <c r="CJ1367" i="1"/>
  <c r="CJ1371" i="1"/>
  <c r="CJ1368" i="1"/>
  <c r="CJ1366" i="1"/>
  <c r="CJ1372" i="1"/>
  <c r="CJ1370" i="1"/>
  <c r="CJ1362" i="1"/>
  <c r="CJ1433" i="1"/>
  <c r="CJ1431" i="1"/>
  <c r="CJ1429" i="1"/>
  <c r="CJ1434" i="1"/>
  <c r="CJ1432" i="1"/>
  <c r="CJ1430" i="1"/>
  <c r="CJ1428" i="1"/>
  <c r="CJ1426" i="1"/>
  <c r="CJ1424" i="1"/>
  <c r="CJ1427" i="1"/>
  <c r="CJ1425" i="1"/>
  <c r="CJ1422" i="1"/>
  <c r="CJ1423" i="1"/>
  <c r="CJ1421" i="1"/>
  <c r="CJ1419" i="1"/>
  <c r="CJ1417" i="1"/>
  <c r="CJ1415" i="1"/>
  <c r="CJ1418" i="1"/>
  <c r="CJ1416" i="1"/>
  <c r="CJ1420" i="1"/>
  <c r="CJ583" i="1"/>
  <c r="CJ3" i="1"/>
  <c r="CJ317" i="1"/>
  <c r="CJ2" i="1"/>
  <c r="CJ51" i="1"/>
  <c r="CJ1" i="1"/>
  <c r="CI1489" i="1"/>
  <c r="BO72" i="7" s="1"/>
  <c r="CI48" i="1"/>
  <c r="CI46" i="1" s="1"/>
  <c r="CH1218" i="1"/>
  <c r="CH1072" i="1"/>
  <c r="CH1132" i="1"/>
  <c r="CI1212" i="1"/>
  <c r="CI1210" i="1" s="1"/>
  <c r="CJ1214" i="1"/>
  <c r="CH1196" i="1"/>
  <c r="CH1174" i="1"/>
  <c r="CH1152" i="1"/>
  <c r="CI1146" i="1"/>
  <c r="CI1144" i="1" s="1"/>
  <c r="CJ1170" i="1"/>
  <c r="CJ1192" i="1"/>
  <c r="CJ1148" i="1"/>
  <c r="CH1092" i="1"/>
  <c r="CI1190" i="1"/>
  <c r="CI1188" i="1" s="1"/>
  <c r="CH1112" i="1"/>
  <c r="CI1168" i="1"/>
  <c r="CI1166" i="1" s="1"/>
  <c r="CI1046" i="1"/>
  <c r="CI1044" i="1" s="1"/>
  <c r="CI1086" i="1"/>
  <c r="CI1084" i="1" s="1"/>
  <c r="CH1052" i="1"/>
  <c r="CI1066" i="1"/>
  <c r="CI1064" i="1" s="1"/>
  <c r="CI1106" i="1"/>
  <c r="CI1104" i="1" s="1"/>
  <c r="CJ1128" i="1"/>
  <c r="CJ1108" i="1"/>
  <c r="CJ1088" i="1"/>
  <c r="CJ1068" i="1"/>
  <c r="CJ1048" i="1"/>
  <c r="CI1126" i="1"/>
  <c r="CI1124" i="1" s="1"/>
  <c r="CH512" i="1"/>
  <c r="CH758" i="1"/>
  <c r="CI625" i="1"/>
  <c r="CG690" i="1"/>
  <c r="CI752" i="1"/>
  <c r="CI750" i="1" s="1"/>
  <c r="CH597" i="1"/>
  <c r="CI772" i="1"/>
  <c r="CI770" i="1" s="1"/>
  <c r="CH778" i="1"/>
  <c r="CE819" i="1"/>
  <c r="CE675" i="1"/>
  <c r="CE674" i="1"/>
  <c r="BK7" i="7"/>
  <c r="CI792" i="1"/>
  <c r="CI790" i="1" s="1"/>
  <c r="CH798" i="1"/>
  <c r="CJ794" i="1"/>
  <c r="CJ774" i="1"/>
  <c r="CJ754" i="1"/>
  <c r="CJ738" i="1"/>
  <c r="CJ720" i="1"/>
  <c r="CJ702" i="1"/>
  <c r="CJ581" i="1"/>
  <c r="CJ620" i="1"/>
  <c r="CJ624" i="1" s="1"/>
  <c r="CI580" i="1"/>
  <c r="CI578" i="1" s="1"/>
  <c r="CH532" i="1"/>
  <c r="CF663" i="1"/>
  <c r="CF815" i="1"/>
  <c r="CF662" i="1"/>
  <c r="CI486" i="1"/>
  <c r="CI484" i="1" s="1"/>
  <c r="CI506" i="1"/>
  <c r="CI504" i="1" s="1"/>
  <c r="CI526" i="1"/>
  <c r="CI524" i="1" s="1"/>
  <c r="CH266" i="1"/>
  <c r="CI331" i="1"/>
  <c r="CI312" i="1"/>
  <c r="CH492" i="1"/>
  <c r="CJ528" i="1"/>
  <c r="CJ508" i="1"/>
  <c r="CJ488" i="1"/>
  <c r="CJ472" i="1"/>
  <c r="CJ454" i="1"/>
  <c r="CJ436" i="1"/>
  <c r="CJ315" i="1"/>
  <c r="CJ314" i="1" s="1"/>
  <c r="CJ262" i="1"/>
  <c r="CJ242" i="1"/>
  <c r="CJ222" i="1"/>
  <c r="CJ49" i="1"/>
  <c r="CI240" i="1"/>
  <c r="CI238" i="1" s="1"/>
  <c r="CH246" i="1"/>
  <c r="CI260" i="1"/>
  <c r="CI258" i="1" s="1"/>
  <c r="CI1501" i="1"/>
  <c r="BO54" i="7" s="1"/>
  <c r="CI1017" i="1"/>
  <c r="CJ963" i="1"/>
  <c r="CI1374" i="1"/>
  <c r="CH1374" i="1"/>
  <c r="BN24" i="7" s="1"/>
  <c r="CF396" i="1"/>
  <c r="CF397" i="1" s="1"/>
  <c r="CI1014" i="1"/>
  <c r="CI359" i="1"/>
  <c r="BO26" i="7"/>
  <c r="CI1340" i="1"/>
  <c r="BO64" i="7" s="1"/>
  <c r="CI92" i="1"/>
  <c r="BL6" i="7"/>
  <c r="CF408" i="1"/>
  <c r="BP2" i="7"/>
  <c r="CK8" i="1"/>
  <c r="CJ992" i="1"/>
  <c r="CJ938" i="1"/>
  <c r="CJ1271" i="1"/>
  <c r="CJ354" i="1"/>
  <c r="CJ359" i="1" s="1"/>
  <c r="CJ88" i="1"/>
  <c r="CJ1011" i="1"/>
  <c r="CE409" i="1"/>
  <c r="BY548" i="1"/>
  <c r="CK1486" i="1" l="1"/>
  <c r="CK1498" i="1"/>
  <c r="CK1495" i="1"/>
  <c r="CK1483" i="1"/>
  <c r="BQ51" i="7" s="1"/>
  <c r="CK1492" i="1"/>
  <c r="CK153" i="1"/>
  <c r="CK1237" i="1"/>
  <c r="CK685" i="1"/>
  <c r="CK419" i="1"/>
  <c r="CK1382" i="1"/>
  <c r="CK414" i="1"/>
  <c r="CK680" i="1"/>
  <c r="CK671" i="1"/>
  <c r="CK666" i="1"/>
  <c r="CK404" i="1"/>
  <c r="CK403" i="1"/>
  <c r="CK672" i="1"/>
  <c r="CK670" i="1"/>
  <c r="CK669" i="1"/>
  <c r="CK406" i="1"/>
  <c r="CK405" i="1"/>
  <c r="CK400" i="1"/>
  <c r="CK642" i="1"/>
  <c r="CK655" i="1"/>
  <c r="CK393" i="1"/>
  <c r="CK391" i="1"/>
  <c r="CK659" i="1"/>
  <c r="CK657" i="1"/>
  <c r="CK392" i="1"/>
  <c r="CK658" i="1"/>
  <c r="CK389" i="1"/>
  <c r="CK148" i="1"/>
  <c r="CK371" i="1"/>
  <c r="CK376" i="1"/>
  <c r="CK631" i="1"/>
  <c r="CK628" i="1"/>
  <c r="CK366" i="1"/>
  <c r="CK362" i="1"/>
  <c r="CK637" i="1"/>
  <c r="CK630" i="1"/>
  <c r="CK632" i="1"/>
  <c r="CK364" i="1"/>
  <c r="CK365" i="1"/>
  <c r="CK134" i="1"/>
  <c r="CK110" i="1"/>
  <c r="CK125" i="1"/>
  <c r="CK105" i="1"/>
  <c r="CK126" i="1"/>
  <c r="CK137" i="1"/>
  <c r="CK127" i="1"/>
  <c r="CK1344" i="1"/>
  <c r="CK1350" i="1"/>
  <c r="CK1343" i="1"/>
  <c r="CK1348" i="1"/>
  <c r="CK1349" i="1"/>
  <c r="CK1337" i="1"/>
  <c r="CK1347" i="1"/>
  <c r="CK1355" i="1"/>
  <c r="CK1346" i="1"/>
  <c r="CK1354" i="1"/>
  <c r="CK1345" i="1"/>
  <c r="CK1397" i="1"/>
  <c r="CK1353" i="1"/>
  <c r="CK1356" i="1"/>
  <c r="CK1351" i="1"/>
  <c r="CK1361" i="1"/>
  <c r="CK1360" i="1"/>
  <c r="CK1364" i="1"/>
  <c r="CK1357" i="1"/>
  <c r="CK1358" i="1"/>
  <c r="CK1359" i="1"/>
  <c r="CK1365" i="1"/>
  <c r="CK1369" i="1"/>
  <c r="CK1352" i="1"/>
  <c r="CK1363" i="1"/>
  <c r="CK1367" i="1"/>
  <c r="CK1371" i="1"/>
  <c r="CK1368" i="1"/>
  <c r="CK1366" i="1"/>
  <c r="CK1362" i="1"/>
  <c r="CK1370" i="1"/>
  <c r="CK1372" i="1"/>
  <c r="CK1429" i="1"/>
  <c r="CK1433" i="1"/>
  <c r="CK1430" i="1"/>
  <c r="CK1426" i="1"/>
  <c r="CK1424" i="1"/>
  <c r="CK1434" i="1"/>
  <c r="CK1431" i="1"/>
  <c r="CK1428" i="1"/>
  <c r="CK1427" i="1"/>
  <c r="CK1425" i="1"/>
  <c r="CK1432" i="1"/>
  <c r="CK1423" i="1"/>
  <c r="CK1421" i="1"/>
  <c r="CK1419" i="1"/>
  <c r="CK1417" i="1"/>
  <c r="CK1415" i="1"/>
  <c r="CK1422" i="1"/>
  <c r="CK1418" i="1"/>
  <c r="CK1416" i="1"/>
  <c r="CK1420" i="1"/>
  <c r="CK51" i="1"/>
  <c r="CK583" i="1"/>
  <c r="CK317" i="1"/>
  <c r="CK3" i="1"/>
  <c r="CK2" i="1"/>
  <c r="BO53" i="7"/>
  <c r="CK1" i="1"/>
  <c r="BP53" i="7"/>
  <c r="CJ48" i="1"/>
  <c r="CJ46" i="1" s="1"/>
  <c r="CI1174" i="1"/>
  <c r="CJ1212" i="1"/>
  <c r="CJ1210" i="1" s="1"/>
  <c r="CI1112" i="1"/>
  <c r="CK1214" i="1"/>
  <c r="CI1196" i="1"/>
  <c r="CI1218" i="1"/>
  <c r="CJ1146" i="1"/>
  <c r="CJ1144" i="1" s="1"/>
  <c r="CJ1190" i="1"/>
  <c r="CJ1188" i="1" s="1"/>
  <c r="CK1170" i="1"/>
  <c r="CK1192" i="1"/>
  <c r="CK1148" i="1"/>
  <c r="CJ1168" i="1"/>
  <c r="CJ1166" i="1" s="1"/>
  <c r="CI1152" i="1"/>
  <c r="CI1132" i="1"/>
  <c r="CJ1126" i="1"/>
  <c r="CJ1124" i="1" s="1"/>
  <c r="CJ1046" i="1"/>
  <c r="CJ1044" i="1" s="1"/>
  <c r="CJ1066" i="1"/>
  <c r="CJ1064" i="1" s="1"/>
  <c r="CI1092" i="1"/>
  <c r="CI1052" i="1"/>
  <c r="CK1128" i="1"/>
  <c r="CK1108" i="1"/>
  <c r="CK1088" i="1"/>
  <c r="CK1068" i="1"/>
  <c r="CK1048" i="1"/>
  <c r="CJ1086" i="1"/>
  <c r="CJ1084" i="1" s="1"/>
  <c r="CI1072" i="1"/>
  <c r="CJ1106" i="1"/>
  <c r="CJ1104" i="1" s="1"/>
  <c r="CG662" i="1"/>
  <c r="CG814" i="1" s="1"/>
  <c r="CI798" i="1"/>
  <c r="CI758" i="1"/>
  <c r="CJ625" i="1"/>
  <c r="CK794" i="1"/>
  <c r="CK774" i="1"/>
  <c r="CK754" i="1"/>
  <c r="CK738" i="1"/>
  <c r="CK720" i="1"/>
  <c r="CK702" i="1"/>
  <c r="CK581" i="1"/>
  <c r="CK620" i="1"/>
  <c r="CK624" i="1" s="1"/>
  <c r="CJ772" i="1"/>
  <c r="CJ770" i="1" s="1"/>
  <c r="CI778" i="1"/>
  <c r="CJ792" i="1"/>
  <c r="CJ790" i="1" s="1"/>
  <c r="CI492" i="1"/>
  <c r="CJ580" i="1"/>
  <c r="CJ578" i="1" s="1"/>
  <c r="CF819" i="1"/>
  <c r="CF675" i="1"/>
  <c r="CF674" i="1"/>
  <c r="BL7" i="7"/>
  <c r="CI597" i="1"/>
  <c r="CF814" i="1"/>
  <c r="CJ752" i="1"/>
  <c r="CJ750" i="1" s="1"/>
  <c r="CH690" i="1"/>
  <c r="BM7" i="7"/>
  <c r="CG663" i="1"/>
  <c r="CG815" i="1"/>
  <c r="CJ506" i="1"/>
  <c r="CJ504" i="1" s="1"/>
  <c r="CK528" i="1"/>
  <c r="CK508" i="1"/>
  <c r="CK488" i="1"/>
  <c r="CK472" i="1"/>
  <c r="CK454" i="1"/>
  <c r="CK436" i="1"/>
  <c r="CK315" i="1"/>
  <c r="CK314" i="1" s="1"/>
  <c r="CJ526" i="1"/>
  <c r="CJ524" i="1" s="1"/>
  <c r="CI512" i="1"/>
  <c r="CJ331" i="1"/>
  <c r="CJ312" i="1"/>
  <c r="CI532" i="1"/>
  <c r="CJ486" i="1"/>
  <c r="CJ484" i="1" s="1"/>
  <c r="CI266" i="1"/>
  <c r="CJ240" i="1"/>
  <c r="CJ246" i="1" s="1"/>
  <c r="CI246" i="1"/>
  <c r="CJ260" i="1"/>
  <c r="CJ266" i="1" s="1"/>
  <c r="CK262" i="1"/>
  <c r="CK242" i="1"/>
  <c r="CK49" i="1"/>
  <c r="CK222" i="1"/>
  <c r="CJ1017" i="1"/>
  <c r="CK963" i="1"/>
  <c r="CJ1501" i="1"/>
  <c r="BP54" i="7" s="1"/>
  <c r="CJ1489" i="1"/>
  <c r="BP72" i="7" s="1"/>
  <c r="CJ1014" i="1"/>
  <c r="CG396" i="1"/>
  <c r="CG397" i="1" s="1"/>
  <c r="BP26" i="7"/>
  <c r="CJ1340" i="1"/>
  <c r="BP64" i="7" s="1"/>
  <c r="CJ358" i="1"/>
  <c r="BZ549" i="1"/>
  <c r="CJ92" i="1"/>
  <c r="CJ93" i="1"/>
  <c r="CI1446" i="1"/>
  <c r="BO44" i="7" s="1"/>
  <c r="BY549" i="1"/>
  <c r="BM6" i="7"/>
  <c r="CG408" i="1"/>
  <c r="CG409" i="1" s="1"/>
  <c r="CH396" i="1"/>
  <c r="CF409" i="1"/>
  <c r="BQ2" i="7"/>
  <c r="CK1271" i="1"/>
  <c r="CK88" i="1"/>
  <c r="CK93" i="1" s="1"/>
  <c r="CK938" i="1"/>
  <c r="CK1011" i="1"/>
  <c r="CK992" i="1"/>
  <c r="CK354" i="1"/>
  <c r="CK359" i="1" s="1"/>
  <c r="CL8" i="1"/>
  <c r="CL1498" i="1" l="1"/>
  <c r="CL1492" i="1"/>
  <c r="CL1486" i="1"/>
  <c r="CL1495" i="1"/>
  <c r="CL1483" i="1"/>
  <c r="BR51" i="7" s="1"/>
  <c r="CL419" i="1"/>
  <c r="CL153" i="1"/>
  <c r="CL1237" i="1"/>
  <c r="CL685" i="1"/>
  <c r="CL1382" i="1"/>
  <c r="CL414" i="1"/>
  <c r="CL680" i="1"/>
  <c r="CL671" i="1"/>
  <c r="CL666" i="1"/>
  <c r="CL404" i="1"/>
  <c r="CL403" i="1"/>
  <c r="CL672" i="1"/>
  <c r="CL670" i="1"/>
  <c r="CL669" i="1"/>
  <c r="CL405" i="1"/>
  <c r="CL406" i="1"/>
  <c r="CL400" i="1"/>
  <c r="CL642" i="1"/>
  <c r="CL393" i="1"/>
  <c r="CL391" i="1"/>
  <c r="CL659" i="1"/>
  <c r="CL657" i="1"/>
  <c r="CL392" i="1"/>
  <c r="CL658" i="1"/>
  <c r="CL655" i="1"/>
  <c r="CL389" i="1"/>
  <c r="CL148" i="1"/>
  <c r="CL371" i="1"/>
  <c r="CL376" i="1"/>
  <c r="CL631" i="1"/>
  <c r="CL628" i="1"/>
  <c r="CL637" i="1"/>
  <c r="CL630" i="1"/>
  <c r="CL632" i="1"/>
  <c r="CL364" i="1"/>
  <c r="CL366" i="1"/>
  <c r="CL365" i="1"/>
  <c r="CL362" i="1"/>
  <c r="CL134" i="1"/>
  <c r="CL110" i="1"/>
  <c r="CL125" i="1"/>
  <c r="CL105" i="1"/>
  <c r="CL126" i="1"/>
  <c r="CL127" i="1"/>
  <c r="CL1345" i="1"/>
  <c r="CL1349" i="1"/>
  <c r="CL1353" i="1"/>
  <c r="CL1357" i="1"/>
  <c r="CL1344" i="1"/>
  <c r="CL1348" i="1"/>
  <c r="CL1350" i="1"/>
  <c r="CL137" i="1"/>
  <c r="CL1343" i="1"/>
  <c r="CL1397" i="1"/>
  <c r="CL1347" i="1"/>
  <c r="CL1351" i="1"/>
  <c r="CL1355" i="1"/>
  <c r="CL1346" i="1"/>
  <c r="CL1354" i="1"/>
  <c r="CL1362" i="1"/>
  <c r="CL1356" i="1"/>
  <c r="CL1361" i="1"/>
  <c r="CL1360" i="1"/>
  <c r="CL1364" i="1"/>
  <c r="CL1366" i="1"/>
  <c r="CL1370" i="1"/>
  <c r="CL1359" i="1"/>
  <c r="CL1337" i="1"/>
  <c r="CL1368" i="1"/>
  <c r="CL1352" i="1"/>
  <c r="CL1369" i="1"/>
  <c r="CL1358" i="1"/>
  <c r="CL1363" i="1"/>
  <c r="CL1367" i="1"/>
  <c r="CL1365" i="1"/>
  <c r="CL1371" i="1"/>
  <c r="CL1372" i="1"/>
  <c r="CL1434" i="1"/>
  <c r="CL1432" i="1"/>
  <c r="CL1430" i="1"/>
  <c r="CL1428" i="1"/>
  <c r="CL1433" i="1"/>
  <c r="CL1426" i="1"/>
  <c r="CL1424" i="1"/>
  <c r="CL1431" i="1"/>
  <c r="CL1427" i="1"/>
  <c r="CL1425" i="1"/>
  <c r="CL1429" i="1"/>
  <c r="CL1423" i="1"/>
  <c r="CL1421" i="1"/>
  <c r="CL1419" i="1"/>
  <c r="CL1422" i="1"/>
  <c r="CL1420" i="1"/>
  <c r="CL1418" i="1"/>
  <c r="CL1417" i="1"/>
  <c r="CL1416" i="1"/>
  <c r="CL1415" i="1"/>
  <c r="CL583" i="1"/>
  <c r="CL317" i="1"/>
  <c r="CL51" i="1"/>
  <c r="CL3" i="1"/>
  <c r="CL2" i="1"/>
  <c r="CL1" i="1"/>
  <c r="CK48" i="1"/>
  <c r="CJ1174" i="1"/>
  <c r="CJ1132" i="1"/>
  <c r="CL1214" i="1"/>
  <c r="CJ1052" i="1"/>
  <c r="CJ1218" i="1"/>
  <c r="CK1212" i="1"/>
  <c r="CK1210" i="1" s="1"/>
  <c r="CJ1196" i="1"/>
  <c r="CJ1092" i="1"/>
  <c r="CJ1072" i="1"/>
  <c r="CJ1152" i="1"/>
  <c r="CJ1112" i="1"/>
  <c r="CK1146" i="1"/>
  <c r="CK1144" i="1" s="1"/>
  <c r="CK1190" i="1"/>
  <c r="CK1188" i="1" s="1"/>
  <c r="CK1168" i="1"/>
  <c r="CK1166" i="1" s="1"/>
  <c r="CL1170" i="1"/>
  <c r="CL1148" i="1"/>
  <c r="CL1192" i="1"/>
  <c r="CJ798" i="1"/>
  <c r="CK1046" i="1"/>
  <c r="CK1044" i="1" s="1"/>
  <c r="CK1066" i="1"/>
  <c r="CK1064" i="1" s="1"/>
  <c r="CK1086" i="1"/>
  <c r="CK1084" i="1" s="1"/>
  <c r="CK1106" i="1"/>
  <c r="CK1104" i="1" s="1"/>
  <c r="CL1128" i="1"/>
  <c r="CL1108" i="1"/>
  <c r="CL1088" i="1"/>
  <c r="CL1068" i="1"/>
  <c r="CL1048" i="1"/>
  <c r="CK1126" i="1"/>
  <c r="CK1124" i="1" s="1"/>
  <c r="CH815" i="1"/>
  <c r="CJ758" i="1"/>
  <c r="CK625" i="1"/>
  <c r="CJ597" i="1"/>
  <c r="CG819" i="1"/>
  <c r="CG675" i="1"/>
  <c r="CG674" i="1"/>
  <c r="CK580" i="1"/>
  <c r="CK578" i="1" s="1"/>
  <c r="CJ778" i="1"/>
  <c r="CH663" i="1"/>
  <c r="CJ532" i="1"/>
  <c r="CI690" i="1"/>
  <c r="CK752" i="1"/>
  <c r="CK750" i="1" s="1"/>
  <c r="CL794" i="1"/>
  <c r="CL774" i="1"/>
  <c r="CL754" i="1"/>
  <c r="CL738" i="1"/>
  <c r="CL720" i="1"/>
  <c r="CL702" i="1"/>
  <c r="CL581" i="1"/>
  <c r="CL620" i="1"/>
  <c r="CL625" i="1" s="1"/>
  <c r="CK772" i="1"/>
  <c r="CK770" i="1" s="1"/>
  <c r="CK792" i="1"/>
  <c r="CK790" i="1" s="1"/>
  <c r="CK486" i="1"/>
  <c r="CK484" i="1" s="1"/>
  <c r="CL528" i="1"/>
  <c r="CL508" i="1"/>
  <c r="CL488" i="1"/>
  <c r="CL472" i="1"/>
  <c r="CL454" i="1"/>
  <c r="CL436" i="1"/>
  <c r="CL315" i="1"/>
  <c r="CL314" i="1" s="1"/>
  <c r="CK506" i="1"/>
  <c r="CK504" i="1" s="1"/>
  <c r="CK526" i="1"/>
  <c r="CK524" i="1" s="1"/>
  <c r="CJ512" i="1"/>
  <c r="CJ492" i="1"/>
  <c r="CK331" i="1"/>
  <c r="CK312" i="1"/>
  <c r="CK260" i="1"/>
  <c r="CK258" i="1" s="1"/>
  <c r="CJ258" i="1"/>
  <c r="CK46" i="1"/>
  <c r="CK240" i="1"/>
  <c r="CK238" i="1" s="1"/>
  <c r="CJ238" i="1"/>
  <c r="CL262" i="1"/>
  <c r="CL242" i="1"/>
  <c r="CL49" i="1"/>
  <c r="CL222" i="1"/>
  <c r="CK1017" i="1"/>
  <c r="CL963" i="1"/>
  <c r="BQ53" i="7"/>
  <c r="CK1501" i="1"/>
  <c r="BQ54" i="7" s="1"/>
  <c r="CK1489" i="1"/>
  <c r="CK1374" i="1"/>
  <c r="CJ1374" i="1"/>
  <c r="BO6" i="7"/>
  <c r="CI396" i="1"/>
  <c r="CI397" i="1" s="1"/>
  <c r="CK92" i="1"/>
  <c r="CK1014" i="1"/>
  <c r="BR2" i="7"/>
  <c r="CL938" i="1"/>
  <c r="CL1011" i="1"/>
  <c r="CL992" i="1"/>
  <c r="CL354" i="1"/>
  <c r="CL358" i="1" s="1"/>
  <c r="CM8" i="1"/>
  <c r="CL1271" i="1"/>
  <c r="CL88" i="1"/>
  <c r="BO24" i="7"/>
  <c r="BQ26" i="7"/>
  <c r="BY553" i="1"/>
  <c r="CK358" i="1"/>
  <c r="CK1340" i="1"/>
  <c r="BQ64" i="7" s="1"/>
  <c r="CB424" i="1"/>
  <c r="BN6" i="7"/>
  <c r="CH408" i="1"/>
  <c r="CH409" i="1" s="1"/>
  <c r="CH397" i="1"/>
  <c r="BX553" i="1"/>
  <c r="CM1483" i="1" l="1"/>
  <c r="BS51" i="7" s="1"/>
  <c r="CM1498" i="1"/>
  <c r="CM1492" i="1"/>
  <c r="CM1486" i="1"/>
  <c r="CM1495" i="1"/>
  <c r="CM419" i="1"/>
  <c r="CM153" i="1"/>
  <c r="CM1237" i="1"/>
  <c r="CM685" i="1"/>
  <c r="CM1382" i="1"/>
  <c r="CM414" i="1"/>
  <c r="CM680" i="1"/>
  <c r="CM672" i="1"/>
  <c r="CM670" i="1"/>
  <c r="CM669" i="1"/>
  <c r="CM406" i="1"/>
  <c r="CM666" i="1"/>
  <c r="CM405" i="1"/>
  <c r="CM400" i="1"/>
  <c r="CM671" i="1"/>
  <c r="CM404" i="1"/>
  <c r="CM403" i="1"/>
  <c r="CM642" i="1"/>
  <c r="CM391" i="1"/>
  <c r="CM659" i="1"/>
  <c r="CM657" i="1"/>
  <c r="CM392" i="1"/>
  <c r="CM658" i="1"/>
  <c r="CM655" i="1"/>
  <c r="CM393" i="1"/>
  <c r="CM389" i="1"/>
  <c r="CM148" i="1"/>
  <c r="CM371" i="1"/>
  <c r="CM376" i="1"/>
  <c r="CM631" i="1"/>
  <c r="CM628" i="1"/>
  <c r="CM637" i="1"/>
  <c r="CM362" i="1"/>
  <c r="CM632" i="1"/>
  <c r="CM630" i="1"/>
  <c r="CM366" i="1"/>
  <c r="CM364" i="1"/>
  <c r="CM365" i="1"/>
  <c r="CM134" i="1"/>
  <c r="CM110" i="1"/>
  <c r="CM125" i="1"/>
  <c r="CM105" i="1"/>
  <c r="CM126" i="1"/>
  <c r="CM1337" i="1"/>
  <c r="CM1345" i="1"/>
  <c r="CM1351" i="1"/>
  <c r="CM1344" i="1"/>
  <c r="CM1350" i="1"/>
  <c r="CM127" i="1"/>
  <c r="CM1348" i="1"/>
  <c r="CM1349" i="1"/>
  <c r="CM1356" i="1"/>
  <c r="CM1347" i="1"/>
  <c r="CM1355" i="1"/>
  <c r="CM1346" i="1"/>
  <c r="CM137" i="1"/>
  <c r="CM1343" i="1"/>
  <c r="CM1354" i="1"/>
  <c r="CM1352" i="1"/>
  <c r="CM1362" i="1"/>
  <c r="CM1353" i="1"/>
  <c r="CM1361" i="1"/>
  <c r="CM1397" i="1"/>
  <c r="CM1360" i="1"/>
  <c r="CM1366" i="1"/>
  <c r="CM1370" i="1"/>
  <c r="CM1358" i="1"/>
  <c r="CM1364" i="1"/>
  <c r="CM1368" i="1"/>
  <c r="CM1363" i="1"/>
  <c r="CM1367" i="1"/>
  <c r="CM1369" i="1"/>
  <c r="CM1371" i="1"/>
  <c r="CM1372" i="1"/>
  <c r="CM1357" i="1"/>
  <c r="CM1359" i="1"/>
  <c r="CM1365" i="1"/>
  <c r="CM1434" i="1"/>
  <c r="CM1432" i="1"/>
  <c r="CM1430" i="1"/>
  <c r="CM1428" i="1"/>
  <c r="CM1433" i="1"/>
  <c r="CM1431" i="1"/>
  <c r="CM1429" i="1"/>
  <c r="CM1426" i="1"/>
  <c r="CM1424" i="1"/>
  <c r="CM1427" i="1"/>
  <c r="CM1425" i="1"/>
  <c r="CM1423" i="1"/>
  <c r="CM1421" i="1"/>
  <c r="CM1419" i="1"/>
  <c r="CM1417" i="1"/>
  <c r="CM1422" i="1"/>
  <c r="CM1418" i="1"/>
  <c r="CM1416" i="1"/>
  <c r="CM1420" i="1"/>
  <c r="CM1415" i="1"/>
  <c r="CM583" i="1"/>
  <c r="CM317" i="1"/>
  <c r="CM51" i="1"/>
  <c r="CM2" i="1"/>
  <c r="CM3" i="1"/>
  <c r="BR53" i="7"/>
  <c r="CM1" i="1"/>
  <c r="CL48" i="1"/>
  <c r="CL46" i="1" s="1"/>
  <c r="CK1132" i="1"/>
  <c r="BN7" i="7"/>
  <c r="CH662" i="1"/>
  <c r="CH814" i="1" s="1"/>
  <c r="CK1072" i="1"/>
  <c r="CK1218" i="1"/>
  <c r="CM1214" i="1"/>
  <c r="CL1212" i="1"/>
  <c r="CL1210" i="1" s="1"/>
  <c r="CK597" i="1"/>
  <c r="CL1190" i="1"/>
  <c r="CL1188" i="1" s="1"/>
  <c r="CK1196" i="1"/>
  <c r="CL1146" i="1"/>
  <c r="CL1144" i="1" s="1"/>
  <c r="CL1168" i="1"/>
  <c r="CL1166" i="1" s="1"/>
  <c r="CM1170" i="1"/>
  <c r="CM1192" i="1"/>
  <c r="CM1148" i="1"/>
  <c r="CK1152" i="1"/>
  <c r="CK1092" i="1"/>
  <c r="CK798" i="1"/>
  <c r="CK1174" i="1"/>
  <c r="CM1128" i="1"/>
  <c r="CM1108" i="1"/>
  <c r="CM1088" i="1"/>
  <c r="CM1068" i="1"/>
  <c r="CM1048" i="1"/>
  <c r="CL1126" i="1"/>
  <c r="CL1124" i="1" s="1"/>
  <c r="CK1112" i="1"/>
  <c r="CL1046" i="1"/>
  <c r="CL1044" i="1" s="1"/>
  <c r="CL1066" i="1"/>
  <c r="CL1064" i="1" s="1"/>
  <c r="CL1086" i="1"/>
  <c r="CL1084" i="1" s="1"/>
  <c r="CK1052" i="1"/>
  <c r="CL1106" i="1"/>
  <c r="CL1104" i="1" s="1"/>
  <c r="CJ690" i="1"/>
  <c r="CL752" i="1"/>
  <c r="CL750" i="1" s="1"/>
  <c r="CL772" i="1"/>
  <c r="CL770" i="1" s="1"/>
  <c r="CM794" i="1"/>
  <c r="CM774" i="1"/>
  <c r="CM754" i="1"/>
  <c r="CM738" i="1"/>
  <c r="CM720" i="1"/>
  <c r="CM702" i="1"/>
  <c r="CM581" i="1"/>
  <c r="CM620" i="1"/>
  <c r="CM625" i="1" s="1"/>
  <c r="CL580" i="1"/>
  <c r="CL578" i="1" s="1"/>
  <c r="CL792" i="1"/>
  <c r="CL790" i="1" s="1"/>
  <c r="CK778" i="1"/>
  <c r="CK758" i="1"/>
  <c r="CL624" i="1"/>
  <c r="CK532" i="1"/>
  <c r="CL331" i="1"/>
  <c r="CL312" i="1"/>
  <c r="CK512" i="1"/>
  <c r="CL486" i="1"/>
  <c r="CL484" i="1" s="1"/>
  <c r="CK266" i="1"/>
  <c r="CL506" i="1"/>
  <c r="CL504" i="1" s="1"/>
  <c r="CL526" i="1"/>
  <c r="CL524" i="1" s="1"/>
  <c r="CM528" i="1"/>
  <c r="CM508" i="1"/>
  <c r="CM488" i="1"/>
  <c r="CM454" i="1"/>
  <c r="CM472" i="1"/>
  <c r="CM436" i="1"/>
  <c r="CM315" i="1"/>
  <c r="CM314" i="1" s="1"/>
  <c r="CK492" i="1"/>
  <c r="CI408" i="1"/>
  <c r="CI409" i="1" s="1"/>
  <c r="CM262" i="1"/>
  <c r="CM242" i="1"/>
  <c r="CM222" i="1"/>
  <c r="CM49" i="1"/>
  <c r="CL240" i="1"/>
  <c r="CL238" i="1" s="1"/>
  <c r="CK246" i="1"/>
  <c r="CL260" i="1"/>
  <c r="CL258" i="1" s="1"/>
  <c r="CL1017" i="1"/>
  <c r="CM963" i="1"/>
  <c r="CL1501" i="1"/>
  <c r="BR54" i="7" s="1"/>
  <c r="BQ72" i="7"/>
  <c r="CL1489" i="1"/>
  <c r="CL1374" i="1"/>
  <c r="CL1446" i="1" s="1"/>
  <c r="BR44" i="7" s="1"/>
  <c r="CL1014" i="1"/>
  <c r="BP24" i="7"/>
  <c r="CJ1446" i="1"/>
  <c r="CC424" i="1"/>
  <c r="CC548" i="1" s="1"/>
  <c r="CL359" i="1"/>
  <c r="CJ396" i="1"/>
  <c r="CJ397" i="1" s="1"/>
  <c r="CL1340" i="1"/>
  <c r="BR64" i="7" s="1"/>
  <c r="CB548" i="1"/>
  <c r="CL93" i="1"/>
  <c r="BS2" i="7"/>
  <c r="CM992" i="1"/>
  <c r="CM354" i="1"/>
  <c r="CM359" i="1" s="1"/>
  <c r="CM1271" i="1"/>
  <c r="CM1011" i="1"/>
  <c r="CM938" i="1"/>
  <c r="CM88" i="1"/>
  <c r="CN8" i="1"/>
  <c r="BR26" i="7"/>
  <c r="CL92" i="1"/>
  <c r="BQ24" i="7"/>
  <c r="BP6" i="7"/>
  <c r="CN1495" i="1" l="1"/>
  <c r="CN1483" i="1"/>
  <c r="BT51" i="7" s="1"/>
  <c r="CN1498" i="1"/>
  <c r="CN1492" i="1"/>
  <c r="CN1486" i="1"/>
  <c r="CN153" i="1"/>
  <c r="CN1237" i="1"/>
  <c r="CN419" i="1"/>
  <c r="CN685" i="1"/>
  <c r="CN1382" i="1"/>
  <c r="CN414" i="1"/>
  <c r="CN680" i="1"/>
  <c r="CN672" i="1"/>
  <c r="CN670" i="1"/>
  <c r="CN669" i="1"/>
  <c r="CN406" i="1"/>
  <c r="CN405" i="1"/>
  <c r="CN671" i="1"/>
  <c r="CN666" i="1"/>
  <c r="CN400" i="1"/>
  <c r="CN404" i="1"/>
  <c r="CN403" i="1"/>
  <c r="CN642" i="1"/>
  <c r="CN659" i="1"/>
  <c r="CN657" i="1"/>
  <c r="CN392" i="1"/>
  <c r="CN658" i="1"/>
  <c r="CN655" i="1"/>
  <c r="CN393" i="1"/>
  <c r="CN389" i="1"/>
  <c r="CN391" i="1"/>
  <c r="CN148" i="1"/>
  <c r="CN376" i="1"/>
  <c r="CN631" i="1"/>
  <c r="CN628" i="1"/>
  <c r="CN366" i="1"/>
  <c r="CN637" i="1"/>
  <c r="CN632" i="1"/>
  <c r="CN630" i="1"/>
  <c r="CN364" i="1"/>
  <c r="CN371" i="1"/>
  <c r="CN365" i="1"/>
  <c r="CN362" i="1"/>
  <c r="CN137" i="1"/>
  <c r="CN127" i="1"/>
  <c r="CN134" i="1"/>
  <c r="CN110" i="1"/>
  <c r="CN125" i="1"/>
  <c r="CN1397" i="1"/>
  <c r="CN1346" i="1"/>
  <c r="CN1350" i="1"/>
  <c r="CN1354" i="1"/>
  <c r="CN1358" i="1"/>
  <c r="CN105" i="1"/>
  <c r="CN1345" i="1"/>
  <c r="CN1351" i="1"/>
  <c r="CN126" i="1"/>
  <c r="CN1344" i="1"/>
  <c r="CN1343" i="1"/>
  <c r="CN1348" i="1"/>
  <c r="CN1349" i="1"/>
  <c r="CN1352" i="1"/>
  <c r="CN1356" i="1"/>
  <c r="CN1347" i="1"/>
  <c r="CN1355" i="1"/>
  <c r="CN1359" i="1"/>
  <c r="CN1363" i="1"/>
  <c r="CN1362" i="1"/>
  <c r="CN1353" i="1"/>
  <c r="CN1361" i="1"/>
  <c r="CN1367" i="1"/>
  <c r="CN1371" i="1"/>
  <c r="CN1360" i="1"/>
  <c r="CN1365" i="1"/>
  <c r="CN1369" i="1"/>
  <c r="CN1337" i="1"/>
  <c r="CN1370" i="1"/>
  <c r="CN1372" i="1"/>
  <c r="CN1368" i="1"/>
  <c r="CN1366" i="1"/>
  <c r="CN1357" i="1"/>
  <c r="CN1364" i="1"/>
  <c r="CN1434" i="1"/>
  <c r="CN1432" i="1"/>
  <c r="CN1430" i="1"/>
  <c r="CN1428" i="1"/>
  <c r="CN1433" i="1"/>
  <c r="CN1431" i="1"/>
  <c r="CN1429" i="1"/>
  <c r="CN1427" i="1"/>
  <c r="CN1425" i="1"/>
  <c r="CN1426" i="1"/>
  <c r="CN1424" i="1"/>
  <c r="CN1423" i="1"/>
  <c r="CN1421" i="1"/>
  <c r="CN1422" i="1"/>
  <c r="CN1420" i="1"/>
  <c r="CN1418" i="1"/>
  <c r="CN1416" i="1"/>
  <c r="CN1419" i="1"/>
  <c r="CN1415" i="1"/>
  <c r="CN1417" i="1"/>
  <c r="CN51" i="1"/>
  <c r="CN317" i="1"/>
  <c r="CN2" i="1"/>
  <c r="CN3" i="1"/>
  <c r="CN583" i="1"/>
  <c r="CN1" i="1"/>
  <c r="CL1092" i="1"/>
  <c r="CJ815" i="1"/>
  <c r="CM48" i="1"/>
  <c r="CM46" i="1" s="1"/>
  <c r="CH675" i="1"/>
  <c r="CH819" i="1"/>
  <c r="CI663" i="1"/>
  <c r="CH674" i="1"/>
  <c r="BO7" i="7"/>
  <c r="CL1196" i="1"/>
  <c r="CI662" i="1"/>
  <c r="CI814" i="1" s="1"/>
  <c r="CI815" i="1"/>
  <c r="CL1052" i="1"/>
  <c r="CM1212" i="1"/>
  <c r="CM1210" i="1" s="1"/>
  <c r="CL1174" i="1"/>
  <c r="CN1214" i="1"/>
  <c r="CL1218" i="1"/>
  <c r="CJ663" i="1"/>
  <c r="CM1146" i="1"/>
  <c r="CM1144" i="1" s="1"/>
  <c r="CL1152" i="1"/>
  <c r="CM1190" i="1"/>
  <c r="CM1188" i="1" s="1"/>
  <c r="CM1168" i="1"/>
  <c r="CM1166" i="1" s="1"/>
  <c r="CN1192" i="1"/>
  <c r="CN1170" i="1"/>
  <c r="CN1148" i="1"/>
  <c r="CM1046" i="1"/>
  <c r="CM1044" i="1" s="1"/>
  <c r="CM1066" i="1"/>
  <c r="CM1064" i="1" s="1"/>
  <c r="CM1086" i="1"/>
  <c r="CM1084" i="1" s="1"/>
  <c r="CL1132" i="1"/>
  <c r="CM1106" i="1"/>
  <c r="CM1104" i="1" s="1"/>
  <c r="CN1128" i="1"/>
  <c r="CN1108" i="1"/>
  <c r="CN1088" i="1"/>
  <c r="CN1068" i="1"/>
  <c r="CN1048" i="1"/>
  <c r="CM1126" i="1"/>
  <c r="CM1124" i="1" s="1"/>
  <c r="CL1112" i="1"/>
  <c r="CL1072" i="1"/>
  <c r="CL778" i="1"/>
  <c r="CL532" i="1"/>
  <c r="CM624" i="1"/>
  <c r="CJ819" i="1"/>
  <c r="CL798" i="1"/>
  <c r="CL597" i="1"/>
  <c r="CK690" i="1"/>
  <c r="CM580" i="1"/>
  <c r="CM578" i="1" s="1"/>
  <c r="CM752" i="1"/>
  <c r="CM750" i="1" s="1"/>
  <c r="CN794" i="1"/>
  <c r="CN774" i="1"/>
  <c r="CN754" i="1"/>
  <c r="CN738" i="1"/>
  <c r="CN720" i="1"/>
  <c r="CN702" i="1"/>
  <c r="CN581" i="1"/>
  <c r="CN620" i="1"/>
  <c r="CN625" i="1" s="1"/>
  <c r="CM772" i="1"/>
  <c r="CM770" i="1" s="1"/>
  <c r="CL758" i="1"/>
  <c r="CL512" i="1"/>
  <c r="CM792" i="1"/>
  <c r="CM790" i="1" s="1"/>
  <c r="CN528" i="1"/>
  <c r="CN508" i="1"/>
  <c r="CN488" i="1"/>
  <c r="CN454" i="1"/>
  <c r="CN472" i="1"/>
  <c r="CN436" i="1"/>
  <c r="CN315" i="1"/>
  <c r="CN314" i="1" s="1"/>
  <c r="CM486" i="1"/>
  <c r="CM484" i="1" s="1"/>
  <c r="CM506" i="1"/>
  <c r="CM504" i="1" s="1"/>
  <c r="CM526" i="1"/>
  <c r="CM524" i="1" s="1"/>
  <c r="CM331" i="1"/>
  <c r="CM312" i="1"/>
  <c r="CL492" i="1"/>
  <c r="CL246" i="1"/>
  <c r="CM240" i="1"/>
  <c r="CM238" i="1" s="1"/>
  <c r="CM260" i="1"/>
  <c r="CM258" i="1" s="1"/>
  <c r="CL266" i="1"/>
  <c r="CN262" i="1"/>
  <c r="CN242" i="1"/>
  <c r="CN222" i="1"/>
  <c r="CN49" i="1"/>
  <c r="CM1017" i="1"/>
  <c r="CN963" i="1"/>
  <c r="CJ408" i="1"/>
  <c r="CJ409" i="1" s="1"/>
  <c r="CM1489" i="1"/>
  <c r="BS72" i="7" s="1"/>
  <c r="BS53" i="7"/>
  <c r="CM1501" i="1"/>
  <c r="BS54" i="7" s="1"/>
  <c r="BR72" i="7"/>
  <c r="CM358" i="1"/>
  <c r="BP44" i="7"/>
  <c r="CM1014" i="1"/>
  <c r="CM92" i="1"/>
  <c r="BS26" i="7"/>
  <c r="CM1374" i="1"/>
  <c r="CD549" i="1"/>
  <c r="CB549" i="1"/>
  <c r="CC549" i="1"/>
  <c r="CM93" i="1"/>
  <c r="BT2" i="7"/>
  <c r="CN1271" i="1"/>
  <c r="CN1011" i="1"/>
  <c r="CN354" i="1"/>
  <c r="CN359" i="1" s="1"/>
  <c r="CN88" i="1"/>
  <c r="CN93" i="1" s="1"/>
  <c r="CN938" i="1"/>
  <c r="CO8" i="1"/>
  <c r="CN992" i="1"/>
  <c r="BP7" i="7"/>
  <c r="BR24" i="7"/>
  <c r="CO1486" i="1" l="1"/>
  <c r="CO1498" i="1"/>
  <c r="CO1495" i="1"/>
  <c r="CO1483" i="1"/>
  <c r="BU51" i="7" s="1"/>
  <c r="CO1492" i="1"/>
  <c r="CO685" i="1"/>
  <c r="CO419" i="1"/>
  <c r="CO153" i="1"/>
  <c r="CO1237" i="1"/>
  <c r="CO1382" i="1"/>
  <c r="CO414" i="1"/>
  <c r="CO680" i="1"/>
  <c r="CO670" i="1"/>
  <c r="CO669" i="1"/>
  <c r="CO406" i="1"/>
  <c r="CO405" i="1"/>
  <c r="CO671" i="1"/>
  <c r="CO666" i="1"/>
  <c r="CO404" i="1"/>
  <c r="CO403" i="1"/>
  <c r="CO400" i="1"/>
  <c r="CO672" i="1"/>
  <c r="CO642" i="1"/>
  <c r="CO657" i="1"/>
  <c r="CO392" i="1"/>
  <c r="CO658" i="1"/>
  <c r="CO655" i="1"/>
  <c r="CO393" i="1"/>
  <c r="CO391" i="1"/>
  <c r="CO659" i="1"/>
  <c r="CO389" i="1"/>
  <c r="CO148" i="1"/>
  <c r="CO637" i="1"/>
  <c r="CO632" i="1"/>
  <c r="CO630" i="1"/>
  <c r="CO631" i="1"/>
  <c r="CO364" i="1"/>
  <c r="CO376" i="1"/>
  <c r="CO371" i="1"/>
  <c r="CO365" i="1"/>
  <c r="CO366" i="1"/>
  <c r="CO362" i="1"/>
  <c r="CO628" i="1"/>
  <c r="CO126" i="1"/>
  <c r="CO137" i="1"/>
  <c r="CO127" i="1"/>
  <c r="CO134" i="1"/>
  <c r="CO110" i="1"/>
  <c r="CO1337" i="1"/>
  <c r="CO125" i="1"/>
  <c r="CO1346" i="1"/>
  <c r="CO1345" i="1"/>
  <c r="CO105" i="1"/>
  <c r="CO1351" i="1"/>
  <c r="CO1357" i="1"/>
  <c r="CO1348" i="1"/>
  <c r="CO1349" i="1"/>
  <c r="CO1352" i="1"/>
  <c r="CO1356" i="1"/>
  <c r="CO1347" i="1"/>
  <c r="CO1344" i="1"/>
  <c r="CO1350" i="1"/>
  <c r="CO1355" i="1"/>
  <c r="CO1354" i="1"/>
  <c r="CO1359" i="1"/>
  <c r="CO1363" i="1"/>
  <c r="CO1362" i="1"/>
  <c r="CO1361" i="1"/>
  <c r="CO1397" i="1"/>
  <c r="CO1367" i="1"/>
  <c r="CO1371" i="1"/>
  <c r="CO1343" i="1"/>
  <c r="CO1353" i="1"/>
  <c r="CO1358" i="1"/>
  <c r="CO1365" i="1"/>
  <c r="CO1369" i="1"/>
  <c r="CO1360" i="1"/>
  <c r="CO1364" i="1"/>
  <c r="CO1370" i="1"/>
  <c r="CO1372" i="1"/>
  <c r="CO1368" i="1"/>
  <c r="CO1366" i="1"/>
  <c r="CO1433" i="1"/>
  <c r="CO1430" i="1"/>
  <c r="CO1427" i="1"/>
  <c r="CO1425" i="1"/>
  <c r="CO1434" i="1"/>
  <c r="CO1431" i="1"/>
  <c r="CO1428" i="1"/>
  <c r="CO1432" i="1"/>
  <c r="CO1429" i="1"/>
  <c r="CO1426" i="1"/>
  <c r="CO1424" i="1"/>
  <c r="CO1422" i="1"/>
  <c r="CO1420" i="1"/>
  <c r="CO1418" i="1"/>
  <c r="CO1416" i="1"/>
  <c r="CO1421" i="1"/>
  <c r="CO1419" i="1"/>
  <c r="CO1415" i="1"/>
  <c r="CO1417" i="1"/>
  <c r="CO1423" i="1"/>
  <c r="CO2" i="1"/>
  <c r="CO3" i="1"/>
  <c r="CO51" i="1"/>
  <c r="CO583" i="1"/>
  <c r="CO317" i="1"/>
  <c r="CJ662" i="1"/>
  <c r="CJ814" i="1" s="1"/>
  <c r="CO1" i="1"/>
  <c r="CN48" i="1"/>
  <c r="CN46" i="1" s="1"/>
  <c r="CI675" i="1"/>
  <c r="CI674" i="1"/>
  <c r="CI819" i="1"/>
  <c r="CJ674" i="1"/>
  <c r="CM1072" i="1"/>
  <c r="CJ675" i="1"/>
  <c r="CM1152" i="1"/>
  <c r="CM1218" i="1"/>
  <c r="CO1214" i="1"/>
  <c r="CN1212" i="1"/>
  <c r="CN1210" i="1" s="1"/>
  <c r="CM1174" i="1"/>
  <c r="CO1170" i="1"/>
  <c r="CO1192" i="1"/>
  <c r="CO1148" i="1"/>
  <c r="CM1132" i="1"/>
  <c r="CN1146" i="1"/>
  <c r="CN1144" i="1" s="1"/>
  <c r="CN1168" i="1"/>
  <c r="CN1166" i="1" s="1"/>
  <c r="CN1190" i="1"/>
  <c r="CN1188" i="1" s="1"/>
  <c r="CM1196" i="1"/>
  <c r="CM1112" i="1"/>
  <c r="CO1128" i="1"/>
  <c r="CO1108" i="1"/>
  <c r="CO1088" i="1"/>
  <c r="CO1068" i="1"/>
  <c r="CO1048" i="1"/>
  <c r="CN1106" i="1"/>
  <c r="CN1104" i="1" s="1"/>
  <c r="CM512" i="1"/>
  <c r="CM1092" i="1"/>
  <c r="CN1126" i="1"/>
  <c r="CN1124" i="1" s="1"/>
  <c r="CN1046" i="1"/>
  <c r="CN1044" i="1" s="1"/>
  <c r="CN1066" i="1"/>
  <c r="CN1064" i="1" s="1"/>
  <c r="CM1052" i="1"/>
  <c r="CN1086" i="1"/>
  <c r="CN1084" i="1" s="1"/>
  <c r="CM597" i="1"/>
  <c r="CM758" i="1"/>
  <c r="CM532" i="1"/>
  <c r="CM798" i="1"/>
  <c r="CN752" i="1"/>
  <c r="CN750" i="1" s="1"/>
  <c r="CN580" i="1"/>
  <c r="CN578" i="1" s="1"/>
  <c r="CN772" i="1"/>
  <c r="CN770" i="1" s="1"/>
  <c r="CM778" i="1"/>
  <c r="CN792" i="1"/>
  <c r="CN790" i="1" s="1"/>
  <c r="CN624" i="1"/>
  <c r="CO794" i="1"/>
  <c r="CO774" i="1"/>
  <c r="CO754" i="1"/>
  <c r="CO738" i="1"/>
  <c r="CO720" i="1"/>
  <c r="CO702" i="1"/>
  <c r="CO581" i="1"/>
  <c r="CO620" i="1"/>
  <c r="CO624" i="1" s="1"/>
  <c r="CM492" i="1"/>
  <c r="CL690" i="1"/>
  <c r="CK663" i="1"/>
  <c r="CK662" i="1"/>
  <c r="CK814" i="1" s="1"/>
  <c r="CK815" i="1"/>
  <c r="CN331" i="1"/>
  <c r="CN312" i="1"/>
  <c r="CO528" i="1"/>
  <c r="CO508" i="1"/>
  <c r="CO488" i="1"/>
  <c r="CO454" i="1"/>
  <c r="CO472" i="1"/>
  <c r="CO436" i="1"/>
  <c r="CO315" i="1"/>
  <c r="CO314" i="1" s="1"/>
  <c r="CN486" i="1"/>
  <c r="CN484" i="1" s="1"/>
  <c r="CN506" i="1"/>
  <c r="CN504" i="1" s="1"/>
  <c r="CM246" i="1"/>
  <c r="CN526" i="1"/>
  <c r="CN524" i="1" s="1"/>
  <c r="CO262" i="1"/>
  <c r="CO49" i="1"/>
  <c r="CO222" i="1"/>
  <c r="CO242" i="1"/>
  <c r="CN240" i="1"/>
  <c r="CN238" i="1" s="1"/>
  <c r="CN260" i="1"/>
  <c r="CN258" i="1" s="1"/>
  <c r="CM266" i="1"/>
  <c r="CN1017" i="1"/>
  <c r="CE424" i="1"/>
  <c r="CE548" i="1" s="1"/>
  <c r="CO963" i="1"/>
  <c r="CN1501" i="1"/>
  <c r="BT54" i="7" s="1"/>
  <c r="BT53" i="7"/>
  <c r="CN1489" i="1"/>
  <c r="BQ7" i="7"/>
  <c r="BT26" i="7"/>
  <c r="CK396" i="1"/>
  <c r="CK397" i="1" s="1"/>
  <c r="CN1014" i="1"/>
  <c r="CN358" i="1"/>
  <c r="CN92" i="1"/>
  <c r="CN1340" i="1"/>
  <c r="BT64" i="7" s="1"/>
  <c r="BU2" i="7"/>
  <c r="CO1271" i="1"/>
  <c r="CO354" i="1"/>
  <c r="CO1011" i="1"/>
  <c r="CO938" i="1"/>
  <c r="CO88" i="1"/>
  <c r="CO992" i="1"/>
  <c r="CP8" i="1"/>
  <c r="CC553" i="1"/>
  <c r="CM1446" i="1"/>
  <c r="BS44" i="7" s="1"/>
  <c r="CM1340" i="1"/>
  <c r="BS64" i="7" s="1"/>
  <c r="BQ6" i="7"/>
  <c r="CK408" i="1"/>
  <c r="CK409" i="1" s="1"/>
  <c r="CL396" i="1"/>
  <c r="CL397" i="1" s="1"/>
  <c r="CB553" i="1"/>
  <c r="CP1498" i="1" l="1"/>
  <c r="CP1492" i="1"/>
  <c r="CP1486" i="1"/>
  <c r="CP1495" i="1"/>
  <c r="CP1483" i="1"/>
  <c r="BV51" i="7" s="1"/>
  <c r="CP1237" i="1"/>
  <c r="CP685" i="1"/>
  <c r="CP419" i="1"/>
  <c r="CP153" i="1"/>
  <c r="CP1382" i="1"/>
  <c r="CP414" i="1"/>
  <c r="CP680" i="1"/>
  <c r="CP670" i="1"/>
  <c r="CP669" i="1"/>
  <c r="CP406" i="1"/>
  <c r="CP405" i="1"/>
  <c r="CP671" i="1"/>
  <c r="CP666" i="1"/>
  <c r="CP404" i="1"/>
  <c r="CP672" i="1"/>
  <c r="CP400" i="1"/>
  <c r="CP403" i="1"/>
  <c r="CP642" i="1"/>
  <c r="CP392" i="1"/>
  <c r="CP658" i="1"/>
  <c r="CP655" i="1"/>
  <c r="CP393" i="1"/>
  <c r="CP391" i="1"/>
  <c r="CP659" i="1"/>
  <c r="CP657" i="1"/>
  <c r="CP389" i="1"/>
  <c r="CP148" i="1"/>
  <c r="CP637" i="1"/>
  <c r="CP632" i="1"/>
  <c r="CP630" i="1"/>
  <c r="CP366" i="1"/>
  <c r="CP362" i="1"/>
  <c r="CP628" i="1"/>
  <c r="CP365" i="1"/>
  <c r="CP376" i="1"/>
  <c r="CP631" i="1"/>
  <c r="CP371" i="1"/>
  <c r="CP364" i="1"/>
  <c r="CP125" i="1"/>
  <c r="CP105" i="1"/>
  <c r="CP126" i="1"/>
  <c r="CP137" i="1"/>
  <c r="CP127" i="1"/>
  <c r="CP134" i="1"/>
  <c r="CP1343" i="1"/>
  <c r="CP1347" i="1"/>
  <c r="CP1351" i="1"/>
  <c r="CP1355" i="1"/>
  <c r="CP110" i="1"/>
  <c r="CP1397" i="1"/>
  <c r="CP1346" i="1"/>
  <c r="CP1345" i="1"/>
  <c r="CP1344" i="1"/>
  <c r="CP1350" i="1"/>
  <c r="CP1353" i="1"/>
  <c r="CP1357" i="1"/>
  <c r="CP1348" i="1"/>
  <c r="CP1349" i="1"/>
  <c r="CP1352" i="1"/>
  <c r="CP1356" i="1"/>
  <c r="CP1358" i="1"/>
  <c r="CP1360" i="1"/>
  <c r="CP1364" i="1"/>
  <c r="CP1354" i="1"/>
  <c r="CP1359" i="1"/>
  <c r="CP1363" i="1"/>
  <c r="CP1362" i="1"/>
  <c r="CP1368" i="1"/>
  <c r="CP1361" i="1"/>
  <c r="CP1366" i="1"/>
  <c r="CP1370" i="1"/>
  <c r="CP1371" i="1"/>
  <c r="CP1369" i="1"/>
  <c r="CP1372" i="1"/>
  <c r="CP1367" i="1"/>
  <c r="CP1337" i="1"/>
  <c r="CP1365" i="1"/>
  <c r="CP1433" i="1"/>
  <c r="CP1431" i="1"/>
  <c r="CP1429" i="1"/>
  <c r="CP1430" i="1"/>
  <c r="CP1427" i="1"/>
  <c r="CP1425" i="1"/>
  <c r="CP1434" i="1"/>
  <c r="CP1428" i="1"/>
  <c r="CP1432" i="1"/>
  <c r="CP1426" i="1"/>
  <c r="CP1424" i="1"/>
  <c r="CP1422" i="1"/>
  <c r="CP1420" i="1"/>
  <c r="CP1418" i="1"/>
  <c r="CP1423" i="1"/>
  <c r="CP1421" i="1"/>
  <c r="CP1419" i="1"/>
  <c r="CP1415" i="1"/>
  <c r="CP1417" i="1"/>
  <c r="CP1416" i="1"/>
  <c r="CP2" i="1"/>
  <c r="CP3" i="1"/>
  <c r="CP583" i="1"/>
  <c r="CP317" i="1"/>
  <c r="CP51" i="1"/>
  <c r="CP1" i="1"/>
  <c r="BU53" i="7"/>
  <c r="CO48" i="1"/>
  <c r="CL662" i="1"/>
  <c r="CL814" i="1" s="1"/>
  <c r="CN1218" i="1"/>
  <c r="CN1152" i="1"/>
  <c r="CN1092" i="1"/>
  <c r="CP1214" i="1"/>
  <c r="CO1212" i="1"/>
  <c r="CO1210" i="1" s="1"/>
  <c r="CN1196" i="1"/>
  <c r="CO1146" i="1"/>
  <c r="CO1144" i="1" s="1"/>
  <c r="CN1174" i="1"/>
  <c r="CO1190" i="1"/>
  <c r="CO1188" i="1" s="1"/>
  <c r="CO1168" i="1"/>
  <c r="CO1166" i="1" s="1"/>
  <c r="CN1052" i="1"/>
  <c r="CP1170" i="1"/>
  <c r="CP1192" i="1"/>
  <c r="CP1148" i="1"/>
  <c r="CO1086" i="1"/>
  <c r="CO1084" i="1" s="1"/>
  <c r="CO1106" i="1"/>
  <c r="CO1104" i="1" s="1"/>
  <c r="CN1112" i="1"/>
  <c r="CO1046" i="1"/>
  <c r="CO1044" i="1" s="1"/>
  <c r="CO1126" i="1"/>
  <c r="CO1124" i="1" s="1"/>
  <c r="CP1128" i="1"/>
  <c r="CP1108" i="1"/>
  <c r="CP1088" i="1"/>
  <c r="CP1068" i="1"/>
  <c r="CP1048" i="1"/>
  <c r="CN1132" i="1"/>
  <c r="CN1072" i="1"/>
  <c r="CO1066" i="1"/>
  <c r="CO1064" i="1" s="1"/>
  <c r="CO625" i="1"/>
  <c r="CM690" i="1"/>
  <c r="CN778" i="1"/>
  <c r="CN597" i="1"/>
  <c r="CN798" i="1"/>
  <c r="CL815" i="1"/>
  <c r="CL663" i="1"/>
  <c r="BR7" i="7"/>
  <c r="CO752" i="1"/>
  <c r="CO750" i="1" s="1"/>
  <c r="CP794" i="1"/>
  <c r="CP774" i="1"/>
  <c r="CP754" i="1"/>
  <c r="CP738" i="1"/>
  <c r="CP720" i="1"/>
  <c r="CP702" i="1"/>
  <c r="CP581" i="1"/>
  <c r="CP620" i="1"/>
  <c r="CP624" i="1" s="1"/>
  <c r="CK674" i="1"/>
  <c r="CK675" i="1"/>
  <c r="CK819" i="1"/>
  <c r="CO772" i="1"/>
  <c r="CO770" i="1" s="1"/>
  <c r="CO792" i="1"/>
  <c r="CO790" i="1" s="1"/>
  <c r="CN758" i="1"/>
  <c r="CO580" i="1"/>
  <c r="CO578" i="1" s="1"/>
  <c r="CN492" i="1"/>
  <c r="CO486" i="1"/>
  <c r="CO484" i="1" s="1"/>
  <c r="CN532" i="1"/>
  <c r="CO506" i="1"/>
  <c r="CO504" i="1" s="1"/>
  <c r="CO526" i="1"/>
  <c r="CO524" i="1" s="1"/>
  <c r="CN512" i="1"/>
  <c r="CO331" i="1"/>
  <c r="CO312" i="1"/>
  <c r="CP528" i="1"/>
  <c r="CP508" i="1"/>
  <c r="CP488" i="1"/>
  <c r="CP472" i="1"/>
  <c r="CP454" i="1"/>
  <c r="CP436" i="1"/>
  <c r="CP315" i="1"/>
  <c r="CP314" i="1" s="1"/>
  <c r="CN246" i="1"/>
  <c r="CP262" i="1"/>
  <c r="CP242" i="1"/>
  <c r="CP49" i="1"/>
  <c r="CP222" i="1"/>
  <c r="CO240" i="1"/>
  <c r="CO238" i="1" s="1"/>
  <c r="CO46" i="1"/>
  <c r="CN266" i="1"/>
  <c r="CO260" i="1"/>
  <c r="CO258" i="1" s="1"/>
  <c r="CO1017" i="1"/>
  <c r="CP963" i="1"/>
  <c r="CO1501" i="1"/>
  <c r="BU54" i="7" s="1"/>
  <c r="BT72" i="7"/>
  <c r="CO1489" i="1"/>
  <c r="CO1374" i="1"/>
  <c r="CN1374" i="1"/>
  <c r="BT24" i="7" s="1"/>
  <c r="CO1014" i="1"/>
  <c r="CO359" i="1"/>
  <c r="CO358" i="1"/>
  <c r="AB424" i="1"/>
  <c r="AB548" i="1" s="1"/>
  <c r="AB549" i="1" s="1"/>
  <c r="BV2" i="7"/>
  <c r="CP88" i="1"/>
  <c r="CP93" i="1" s="1"/>
  <c r="CP1271" i="1"/>
  <c r="CP992" i="1"/>
  <c r="CP938" i="1"/>
  <c r="CP1011" i="1"/>
  <c r="CP354" i="1"/>
  <c r="CP359" i="1" s="1"/>
  <c r="CQ8" i="1"/>
  <c r="BS24" i="7"/>
  <c r="CO92" i="1"/>
  <c r="BU26" i="7"/>
  <c r="CO1340" i="1"/>
  <c r="BU64" i="7" s="1"/>
  <c r="CO93" i="1"/>
  <c r="CF424" i="1"/>
  <c r="CE549" i="1"/>
  <c r="CM396" i="1"/>
  <c r="CM397" i="1" s="1"/>
  <c r="BR6" i="7"/>
  <c r="CL408" i="1"/>
  <c r="AA424" i="1"/>
  <c r="CQ1483" i="1" l="1"/>
  <c r="BW51" i="7" s="1"/>
  <c r="CQ1498" i="1"/>
  <c r="CQ1492" i="1"/>
  <c r="CQ1486" i="1"/>
  <c r="CQ1495" i="1"/>
  <c r="CQ153" i="1"/>
  <c r="CQ1237" i="1"/>
  <c r="CQ685" i="1"/>
  <c r="CQ419" i="1"/>
  <c r="CQ1382" i="1"/>
  <c r="CQ414" i="1"/>
  <c r="CQ680" i="1"/>
  <c r="CQ405" i="1"/>
  <c r="CQ671" i="1"/>
  <c r="CQ666" i="1"/>
  <c r="CQ672" i="1"/>
  <c r="CQ669" i="1"/>
  <c r="CQ406" i="1"/>
  <c r="CQ400" i="1"/>
  <c r="CQ403" i="1"/>
  <c r="CQ404" i="1"/>
  <c r="CQ670" i="1"/>
  <c r="CQ642" i="1"/>
  <c r="CQ658" i="1"/>
  <c r="CQ655" i="1"/>
  <c r="CQ393" i="1"/>
  <c r="CQ391" i="1"/>
  <c r="CQ659" i="1"/>
  <c r="CQ657" i="1"/>
  <c r="CQ389" i="1"/>
  <c r="CQ392" i="1"/>
  <c r="CQ148" i="1"/>
  <c r="CQ637" i="1"/>
  <c r="CQ632" i="1"/>
  <c r="CQ630" i="1"/>
  <c r="CQ371" i="1"/>
  <c r="CQ376" i="1"/>
  <c r="CQ365" i="1"/>
  <c r="CQ628" i="1"/>
  <c r="CQ631" i="1"/>
  <c r="CQ364" i="1"/>
  <c r="CQ366" i="1"/>
  <c r="CQ362" i="1"/>
  <c r="CQ125" i="1"/>
  <c r="CQ105" i="1"/>
  <c r="CQ126" i="1"/>
  <c r="CQ137" i="1"/>
  <c r="CQ127" i="1"/>
  <c r="CQ134" i="1"/>
  <c r="CQ1337" i="1"/>
  <c r="CQ1347" i="1"/>
  <c r="CQ1346" i="1"/>
  <c r="CQ1351" i="1"/>
  <c r="CQ1353" i="1"/>
  <c r="CQ1357" i="1"/>
  <c r="CQ110" i="1"/>
  <c r="CQ1348" i="1"/>
  <c r="CQ1349" i="1"/>
  <c r="CQ1352" i="1"/>
  <c r="CQ1345" i="1"/>
  <c r="CQ1356" i="1"/>
  <c r="CQ1397" i="1"/>
  <c r="CQ1343" i="1"/>
  <c r="CQ1344" i="1"/>
  <c r="CQ1358" i="1"/>
  <c r="CQ1360" i="1"/>
  <c r="CQ1364" i="1"/>
  <c r="CQ1354" i="1"/>
  <c r="CQ1359" i="1"/>
  <c r="CQ1363" i="1"/>
  <c r="CQ1362" i="1"/>
  <c r="CQ1368" i="1"/>
  <c r="CQ1366" i="1"/>
  <c r="CQ1370" i="1"/>
  <c r="CQ1365" i="1"/>
  <c r="CQ1371" i="1"/>
  <c r="CQ1369" i="1"/>
  <c r="CQ1372" i="1"/>
  <c r="CQ1361" i="1"/>
  <c r="CQ1350" i="1"/>
  <c r="CQ1355" i="1"/>
  <c r="CQ1367" i="1"/>
  <c r="CQ1433" i="1"/>
  <c r="CQ1431" i="1"/>
  <c r="CQ1429" i="1"/>
  <c r="CQ1434" i="1"/>
  <c r="CQ1432" i="1"/>
  <c r="CQ1430" i="1"/>
  <c r="CQ1428" i="1"/>
  <c r="CQ1427" i="1"/>
  <c r="CQ1425" i="1"/>
  <c r="CQ1426" i="1"/>
  <c r="CQ1424" i="1"/>
  <c r="CQ1422" i="1"/>
  <c r="CQ1420" i="1"/>
  <c r="CQ1418" i="1"/>
  <c r="CQ1421" i="1"/>
  <c r="CQ1419" i="1"/>
  <c r="CQ1415" i="1"/>
  <c r="CQ1417" i="1"/>
  <c r="CQ1423" i="1"/>
  <c r="CQ1416" i="1"/>
  <c r="CQ3" i="1"/>
  <c r="CQ2" i="1"/>
  <c r="CQ583" i="1"/>
  <c r="CQ317" i="1"/>
  <c r="CQ51" i="1"/>
  <c r="CQ1" i="1"/>
  <c r="CP48" i="1"/>
  <c r="CP46" i="1" s="1"/>
  <c r="CO1152" i="1"/>
  <c r="CO1218" i="1"/>
  <c r="CQ1214" i="1"/>
  <c r="CO1072" i="1"/>
  <c r="CP1212" i="1"/>
  <c r="CP1210" i="1" s="1"/>
  <c r="CP1168" i="1"/>
  <c r="CP1166" i="1" s="1"/>
  <c r="CQ1170" i="1"/>
  <c r="CQ1192" i="1"/>
  <c r="CQ1148" i="1"/>
  <c r="CO1174" i="1"/>
  <c r="CO1052" i="1"/>
  <c r="CO1196" i="1"/>
  <c r="CP1146" i="1"/>
  <c r="CP1144" i="1" s="1"/>
  <c r="CP1190" i="1"/>
  <c r="CP1188" i="1" s="1"/>
  <c r="CP1046" i="1"/>
  <c r="CP1044" i="1" s="1"/>
  <c r="CO1132" i="1"/>
  <c r="CP1066" i="1"/>
  <c r="CP1064" i="1" s="1"/>
  <c r="CP1086" i="1"/>
  <c r="CP1084" i="1" s="1"/>
  <c r="CO1092" i="1"/>
  <c r="CP1106" i="1"/>
  <c r="CP1104" i="1" s="1"/>
  <c r="CO1112" i="1"/>
  <c r="CP1126" i="1"/>
  <c r="CP1124" i="1" s="1"/>
  <c r="CQ1128" i="1"/>
  <c r="CQ1108" i="1"/>
  <c r="CQ1088" i="1"/>
  <c r="CQ1068" i="1"/>
  <c r="CQ1048" i="1"/>
  <c r="CO597" i="1"/>
  <c r="CP625" i="1"/>
  <c r="CO778" i="1"/>
  <c r="CO492" i="1"/>
  <c r="CN690" i="1"/>
  <c r="CP792" i="1"/>
  <c r="CP790" i="1" s="1"/>
  <c r="CP580" i="1"/>
  <c r="CP578" i="1" s="1"/>
  <c r="CQ794" i="1"/>
  <c r="CQ774" i="1"/>
  <c r="CQ754" i="1"/>
  <c r="CQ738" i="1"/>
  <c r="CQ702" i="1"/>
  <c r="CQ720" i="1"/>
  <c r="CQ581" i="1"/>
  <c r="CQ620" i="1"/>
  <c r="CQ624" i="1" s="1"/>
  <c r="CO512" i="1"/>
  <c r="CL819" i="1"/>
  <c r="CL674" i="1"/>
  <c r="CL675" i="1"/>
  <c r="CO758" i="1"/>
  <c r="CP752" i="1"/>
  <c r="CP750" i="1" s="1"/>
  <c r="CO798" i="1"/>
  <c r="CM663" i="1"/>
  <c r="CM815" i="1"/>
  <c r="CM662" i="1"/>
  <c r="CM814" i="1" s="1"/>
  <c r="CP772" i="1"/>
  <c r="CP770" i="1" s="1"/>
  <c r="CO532" i="1"/>
  <c r="CQ528" i="1"/>
  <c r="CQ508" i="1"/>
  <c r="CQ488" i="1"/>
  <c r="CQ472" i="1"/>
  <c r="CQ436" i="1"/>
  <c r="CQ454" i="1"/>
  <c r="CQ315" i="1"/>
  <c r="CQ314" i="1" s="1"/>
  <c r="CP486" i="1"/>
  <c r="CP484" i="1" s="1"/>
  <c r="CO246" i="1"/>
  <c r="CP506" i="1"/>
  <c r="CP504" i="1" s="1"/>
  <c r="CP526" i="1"/>
  <c r="CP524" i="1" s="1"/>
  <c r="CP331" i="1"/>
  <c r="CP312" i="1"/>
  <c r="CO266" i="1"/>
  <c r="CQ262" i="1"/>
  <c r="CQ242" i="1"/>
  <c r="CQ49" i="1"/>
  <c r="CQ222" i="1"/>
  <c r="CP240" i="1"/>
  <c r="CP238" i="1" s="1"/>
  <c r="CP260" i="1"/>
  <c r="CP258" i="1" s="1"/>
  <c r="CP1017" i="1"/>
  <c r="CQ963" i="1"/>
  <c r="CP1489" i="1"/>
  <c r="BV72" i="7" s="1"/>
  <c r="BV53" i="7"/>
  <c r="CP1501" i="1"/>
  <c r="BV54" i="7" s="1"/>
  <c r="BU72" i="7"/>
  <c r="CP1374" i="1"/>
  <c r="BU24" i="7"/>
  <c r="CO1446" i="1"/>
  <c r="BU44" i="7" s="1"/>
  <c r="CP1014" i="1"/>
  <c r="BV26" i="7"/>
  <c r="CD553" i="1"/>
  <c r="CP1340" i="1"/>
  <c r="BV64" i="7" s="1"/>
  <c r="CF548" i="1"/>
  <c r="CH424" i="1"/>
  <c r="CP358" i="1"/>
  <c r="BS6" i="7"/>
  <c r="CM408" i="1"/>
  <c r="CM409" i="1" s="1"/>
  <c r="CP92" i="1"/>
  <c r="CN396" i="1"/>
  <c r="CL409" i="1"/>
  <c r="BW2" i="7"/>
  <c r="CQ992" i="1"/>
  <c r="CQ938" i="1"/>
  <c r="CQ88" i="1"/>
  <c r="CQ92" i="1" s="1"/>
  <c r="CQ1271" i="1"/>
  <c r="CR8" i="1"/>
  <c r="CQ354" i="1"/>
  <c r="CQ1011" i="1"/>
  <c r="AA548" i="1"/>
  <c r="CR1495" i="1" l="1"/>
  <c r="CR1483" i="1"/>
  <c r="BX51" i="7" s="1"/>
  <c r="CR1498" i="1"/>
  <c r="CR1492" i="1"/>
  <c r="CR1486" i="1"/>
  <c r="CR153" i="1"/>
  <c r="CR1237" i="1"/>
  <c r="CR685" i="1"/>
  <c r="CR419" i="1"/>
  <c r="CR1382" i="1"/>
  <c r="CR414" i="1"/>
  <c r="CR680" i="1"/>
  <c r="CR671" i="1"/>
  <c r="CR666" i="1"/>
  <c r="CR404" i="1"/>
  <c r="CR403" i="1"/>
  <c r="CR672" i="1"/>
  <c r="CR670" i="1"/>
  <c r="CR669" i="1"/>
  <c r="CR406" i="1"/>
  <c r="CR400" i="1"/>
  <c r="CR405" i="1"/>
  <c r="CR642" i="1"/>
  <c r="CR658" i="1"/>
  <c r="CR655" i="1"/>
  <c r="CR393" i="1"/>
  <c r="CR391" i="1"/>
  <c r="CR659" i="1"/>
  <c r="CR657" i="1"/>
  <c r="CR392" i="1"/>
  <c r="CR389" i="1"/>
  <c r="CR148" i="1"/>
  <c r="CR632" i="1"/>
  <c r="CR630" i="1"/>
  <c r="CR371" i="1"/>
  <c r="CR376" i="1"/>
  <c r="CR631" i="1"/>
  <c r="CR628" i="1"/>
  <c r="CR365" i="1"/>
  <c r="CR366" i="1"/>
  <c r="CR362" i="1"/>
  <c r="CR637" i="1"/>
  <c r="CR364" i="1"/>
  <c r="CR110" i="1"/>
  <c r="CR125" i="1"/>
  <c r="CR105" i="1"/>
  <c r="CR126" i="1"/>
  <c r="CR137" i="1"/>
  <c r="CR127" i="1"/>
  <c r="CR1344" i="1"/>
  <c r="CR1348" i="1"/>
  <c r="CR1352" i="1"/>
  <c r="CR1356" i="1"/>
  <c r="CR1343" i="1"/>
  <c r="CR1347" i="1"/>
  <c r="CR1397" i="1"/>
  <c r="CR1349" i="1"/>
  <c r="CR1337" i="1"/>
  <c r="CR1346" i="1"/>
  <c r="CR1345" i="1"/>
  <c r="CR1354" i="1"/>
  <c r="CR1351" i="1"/>
  <c r="CR1353" i="1"/>
  <c r="CR1357" i="1"/>
  <c r="CR1361" i="1"/>
  <c r="CR1358" i="1"/>
  <c r="CR1360" i="1"/>
  <c r="CR1364" i="1"/>
  <c r="CR134" i="1"/>
  <c r="CR1359" i="1"/>
  <c r="CR1363" i="1"/>
  <c r="CR1365" i="1"/>
  <c r="CR1369" i="1"/>
  <c r="CR1362" i="1"/>
  <c r="CR1350" i="1"/>
  <c r="CR1355" i="1"/>
  <c r="CR1367" i="1"/>
  <c r="CR1371" i="1"/>
  <c r="CR1370" i="1"/>
  <c r="CR1368" i="1"/>
  <c r="CR1372" i="1"/>
  <c r="CR1366" i="1"/>
  <c r="CR1433" i="1"/>
  <c r="CR1431" i="1"/>
  <c r="CR1429" i="1"/>
  <c r="CR1434" i="1"/>
  <c r="CR1432" i="1"/>
  <c r="CR1430" i="1"/>
  <c r="CR1428" i="1"/>
  <c r="CR1426" i="1"/>
  <c r="CR1424" i="1"/>
  <c r="CR1427" i="1"/>
  <c r="CR1425" i="1"/>
  <c r="CR1422" i="1"/>
  <c r="CR1423" i="1"/>
  <c r="CR1421" i="1"/>
  <c r="CR1419" i="1"/>
  <c r="CR1417" i="1"/>
  <c r="CR1415" i="1"/>
  <c r="CR1420" i="1"/>
  <c r="CR1416" i="1"/>
  <c r="CR1418" i="1"/>
  <c r="CR317" i="1"/>
  <c r="CR3" i="1"/>
  <c r="CR583" i="1"/>
  <c r="CR2" i="1"/>
  <c r="CR51" i="1"/>
  <c r="CR1" i="1"/>
  <c r="CQ48" i="1"/>
  <c r="CQ46" i="1" s="1"/>
  <c r="CP1196" i="1"/>
  <c r="CR1214" i="1"/>
  <c r="CP1218" i="1"/>
  <c r="CQ1212" i="1"/>
  <c r="CQ1210" i="1" s="1"/>
  <c r="CP1152" i="1"/>
  <c r="CQ1190" i="1"/>
  <c r="CQ1188" i="1" s="1"/>
  <c r="CQ1168" i="1"/>
  <c r="CQ1166" i="1" s="1"/>
  <c r="CP1174" i="1"/>
  <c r="CR1170" i="1"/>
  <c r="CR1192" i="1"/>
  <c r="CR1148" i="1"/>
  <c r="CQ1146" i="1"/>
  <c r="CQ1144" i="1" s="1"/>
  <c r="CQ1046" i="1"/>
  <c r="CQ1044" i="1" s="1"/>
  <c r="CP1052" i="1"/>
  <c r="CQ1066" i="1"/>
  <c r="CQ1064" i="1" s="1"/>
  <c r="CQ1086" i="1"/>
  <c r="CQ1084" i="1" s="1"/>
  <c r="CQ1106" i="1"/>
  <c r="CQ1104" i="1" s="1"/>
  <c r="CR1128" i="1"/>
  <c r="CR1108" i="1"/>
  <c r="CR1088" i="1"/>
  <c r="CR1068" i="1"/>
  <c r="CR1048" i="1"/>
  <c r="CP1112" i="1"/>
  <c r="CP1092" i="1"/>
  <c r="CQ1126" i="1"/>
  <c r="CQ1124" i="1" s="1"/>
  <c r="CP1132" i="1"/>
  <c r="CP1072" i="1"/>
  <c r="CQ625" i="1"/>
  <c r="CP778" i="1"/>
  <c r="CP597" i="1"/>
  <c r="CQ772" i="1"/>
  <c r="CQ770" i="1" s="1"/>
  <c r="CP798" i="1"/>
  <c r="CN663" i="1"/>
  <c r="CN815" i="1"/>
  <c r="CN662" i="1"/>
  <c r="CN814" i="1" s="1"/>
  <c r="CO690" i="1"/>
  <c r="CQ792" i="1"/>
  <c r="CQ790" i="1" s="1"/>
  <c r="CQ580" i="1"/>
  <c r="CQ578" i="1" s="1"/>
  <c r="CM674" i="1"/>
  <c r="CM819" i="1"/>
  <c r="CM675" i="1"/>
  <c r="BS7" i="7"/>
  <c r="CP758" i="1"/>
  <c r="CR794" i="1"/>
  <c r="CR774" i="1"/>
  <c r="CR754" i="1"/>
  <c r="CR738" i="1"/>
  <c r="CR720" i="1"/>
  <c r="CR702" i="1"/>
  <c r="CR581" i="1"/>
  <c r="CR620" i="1"/>
  <c r="CR625" i="1" s="1"/>
  <c r="CQ752" i="1"/>
  <c r="CQ750" i="1" s="1"/>
  <c r="CP512" i="1"/>
  <c r="CQ331" i="1"/>
  <c r="CQ312" i="1"/>
  <c r="CP246" i="1"/>
  <c r="CR528" i="1"/>
  <c r="CR508" i="1"/>
  <c r="CR488" i="1"/>
  <c r="CR472" i="1"/>
  <c r="CR436" i="1"/>
  <c r="CR315" i="1"/>
  <c r="CR314" i="1" s="1"/>
  <c r="CR454" i="1"/>
  <c r="CP492" i="1"/>
  <c r="CQ486" i="1"/>
  <c r="CQ484" i="1" s="1"/>
  <c r="CQ506" i="1"/>
  <c r="CQ504" i="1" s="1"/>
  <c r="CP532" i="1"/>
  <c r="CQ526" i="1"/>
  <c r="CQ524" i="1" s="1"/>
  <c r="CR262" i="1"/>
  <c r="CR242" i="1"/>
  <c r="CR222" i="1"/>
  <c r="CR49" i="1"/>
  <c r="CP266" i="1"/>
  <c r="CQ240" i="1"/>
  <c r="CQ238" i="1" s="1"/>
  <c r="CQ260" i="1"/>
  <c r="CQ258" i="1" s="1"/>
  <c r="CQ1017" i="1"/>
  <c r="CR963" i="1"/>
  <c r="CQ1501" i="1"/>
  <c r="BW54" i="7" s="1"/>
  <c r="CQ1489" i="1"/>
  <c r="BW72" i="7" s="1"/>
  <c r="BW53" i="7"/>
  <c r="CQ1374" i="1"/>
  <c r="BW24" i="7" s="1"/>
  <c r="CP1446" i="1"/>
  <c r="BV44" i="7" s="1"/>
  <c r="BW26" i="7"/>
  <c r="CQ1340" i="1"/>
  <c r="BW64" i="7" s="1"/>
  <c r="CI424" i="1"/>
  <c r="CQ1014" i="1"/>
  <c r="CQ359" i="1"/>
  <c r="CH548" i="1"/>
  <c r="CQ93" i="1"/>
  <c r="CQ358" i="1"/>
  <c r="BT6" i="7"/>
  <c r="CN408" i="1"/>
  <c r="CN409" i="1" s="1"/>
  <c r="BT7" i="7"/>
  <c r="BV24" i="7"/>
  <c r="BX2" i="7"/>
  <c r="CR1271" i="1"/>
  <c r="CR354" i="1"/>
  <c r="CR358" i="1" s="1"/>
  <c r="CR992" i="1"/>
  <c r="CR938" i="1"/>
  <c r="CR88" i="1"/>
  <c r="CR92" i="1" s="1"/>
  <c r="CS8" i="1"/>
  <c r="CR1011" i="1"/>
  <c r="CF549" i="1"/>
  <c r="CN397" i="1"/>
  <c r="AA549" i="1"/>
  <c r="CS1486" i="1" l="1"/>
  <c r="CS1498" i="1"/>
  <c r="CS1495" i="1"/>
  <c r="CS1483" i="1"/>
  <c r="BY51" i="7" s="1"/>
  <c r="CS1492" i="1"/>
  <c r="CS1237" i="1"/>
  <c r="CS685" i="1"/>
  <c r="CS153" i="1"/>
  <c r="CS419" i="1"/>
  <c r="CS1382" i="1"/>
  <c r="CS414" i="1"/>
  <c r="CS680" i="1"/>
  <c r="CS671" i="1"/>
  <c r="CS666" i="1"/>
  <c r="CS404" i="1"/>
  <c r="CS403" i="1"/>
  <c r="CS672" i="1"/>
  <c r="CS670" i="1"/>
  <c r="CS669" i="1"/>
  <c r="CS406" i="1"/>
  <c r="CS405" i="1"/>
  <c r="CS400" i="1"/>
  <c r="CS642" i="1"/>
  <c r="CS655" i="1"/>
  <c r="CS393" i="1"/>
  <c r="CS391" i="1"/>
  <c r="CS659" i="1"/>
  <c r="CS657" i="1"/>
  <c r="CS392" i="1"/>
  <c r="CS658" i="1"/>
  <c r="CS389" i="1"/>
  <c r="CS148" i="1"/>
  <c r="CS371" i="1"/>
  <c r="CS376" i="1"/>
  <c r="CS631" i="1"/>
  <c r="CS628" i="1"/>
  <c r="CS366" i="1"/>
  <c r="CS362" i="1"/>
  <c r="CS632" i="1"/>
  <c r="CS364" i="1"/>
  <c r="CS637" i="1"/>
  <c r="CS630" i="1"/>
  <c r="CS365" i="1"/>
  <c r="CS134" i="1"/>
  <c r="CS110" i="1"/>
  <c r="CS125" i="1"/>
  <c r="CS105" i="1"/>
  <c r="CS126" i="1"/>
  <c r="CS137" i="1"/>
  <c r="CS127" i="1"/>
  <c r="CS1348" i="1"/>
  <c r="CS1397" i="1"/>
  <c r="CS1347" i="1"/>
  <c r="CS1349" i="1"/>
  <c r="CS1337" i="1"/>
  <c r="CS1354" i="1"/>
  <c r="CS1351" i="1"/>
  <c r="CS1353" i="1"/>
  <c r="CS1346" i="1"/>
  <c r="CS1352" i="1"/>
  <c r="CS1357" i="1"/>
  <c r="CS1350" i="1"/>
  <c r="CS1343" i="1"/>
  <c r="CS1344" i="1"/>
  <c r="CS1345" i="1"/>
  <c r="CS1361" i="1"/>
  <c r="CS1356" i="1"/>
  <c r="CS1358" i="1"/>
  <c r="CS1360" i="1"/>
  <c r="CS1364" i="1"/>
  <c r="CS1363" i="1"/>
  <c r="CS1365" i="1"/>
  <c r="CS1369" i="1"/>
  <c r="CS1355" i="1"/>
  <c r="CS1367" i="1"/>
  <c r="CS1371" i="1"/>
  <c r="CS1362" i="1"/>
  <c r="CS1366" i="1"/>
  <c r="CS1370" i="1"/>
  <c r="CS1359" i="1"/>
  <c r="CS1368" i="1"/>
  <c r="CS1372" i="1"/>
  <c r="CS1434" i="1"/>
  <c r="CS1431" i="1"/>
  <c r="CS1428" i="1"/>
  <c r="CS1426" i="1"/>
  <c r="CS1424" i="1"/>
  <c r="CS1432" i="1"/>
  <c r="CS1429" i="1"/>
  <c r="CS1427" i="1"/>
  <c r="CS1425" i="1"/>
  <c r="CS1433" i="1"/>
  <c r="CS1430" i="1"/>
  <c r="CS1423" i="1"/>
  <c r="CS1421" i="1"/>
  <c r="CS1419" i="1"/>
  <c r="CS1417" i="1"/>
  <c r="CS1415" i="1"/>
  <c r="CS1420" i="1"/>
  <c r="CS1416" i="1"/>
  <c r="CS1418" i="1"/>
  <c r="CS1422" i="1"/>
  <c r="CS51" i="1"/>
  <c r="CS583" i="1"/>
  <c r="CS317" i="1"/>
  <c r="CS3" i="1"/>
  <c r="CS2" i="1"/>
  <c r="CS1" i="1"/>
  <c r="CR48" i="1"/>
  <c r="CR46" i="1" s="1"/>
  <c r="CQ1052" i="1"/>
  <c r="CQ1152" i="1"/>
  <c r="CQ1174" i="1"/>
  <c r="CQ1218" i="1"/>
  <c r="CR1212" i="1"/>
  <c r="CR1210" i="1" s="1"/>
  <c r="CS1214" i="1"/>
  <c r="CQ1132" i="1"/>
  <c r="CQ1092" i="1"/>
  <c r="CR1146" i="1"/>
  <c r="CR1144" i="1" s="1"/>
  <c r="CS1170" i="1"/>
  <c r="CS1192" i="1"/>
  <c r="CS1148" i="1"/>
  <c r="CR1190" i="1"/>
  <c r="CR1188" i="1" s="1"/>
  <c r="CQ1072" i="1"/>
  <c r="CR1168" i="1"/>
  <c r="CR1166" i="1" s="1"/>
  <c r="CQ1196" i="1"/>
  <c r="CR1086" i="1"/>
  <c r="CR1084" i="1" s="1"/>
  <c r="CR1106" i="1"/>
  <c r="CR1104" i="1" s="1"/>
  <c r="CO815" i="1"/>
  <c r="CO663" i="1"/>
  <c r="CO662" i="1"/>
  <c r="CO814" i="1" s="1"/>
  <c r="CR1126" i="1"/>
  <c r="CR1124" i="1" s="1"/>
  <c r="CS1128" i="1"/>
  <c r="CS1088" i="1"/>
  <c r="CS1108" i="1"/>
  <c r="CS1068" i="1"/>
  <c r="CS1048" i="1"/>
  <c r="CO674" i="1"/>
  <c r="CR1046" i="1"/>
  <c r="CR1044" i="1" s="1"/>
  <c r="CQ1112" i="1"/>
  <c r="CR1066" i="1"/>
  <c r="CR1064" i="1" s="1"/>
  <c r="CQ266" i="1"/>
  <c r="CQ512" i="1"/>
  <c r="CR624" i="1"/>
  <c r="CQ532" i="1"/>
  <c r="CQ246" i="1"/>
  <c r="CQ758" i="1"/>
  <c r="CQ597" i="1"/>
  <c r="CS794" i="1"/>
  <c r="CS774" i="1"/>
  <c r="CS754" i="1"/>
  <c r="CS738" i="1"/>
  <c r="CS720" i="1"/>
  <c r="CS702" i="1"/>
  <c r="CS581" i="1"/>
  <c r="CS620" i="1"/>
  <c r="CS625" i="1" s="1"/>
  <c r="CR580" i="1"/>
  <c r="CR578" i="1" s="1"/>
  <c r="CP690" i="1"/>
  <c r="CN674" i="1"/>
  <c r="CN819" i="1"/>
  <c r="CN675" i="1"/>
  <c r="CQ778" i="1"/>
  <c r="CQ798" i="1"/>
  <c r="CR752" i="1"/>
  <c r="CR750" i="1" s="1"/>
  <c r="CR772" i="1"/>
  <c r="CR770" i="1" s="1"/>
  <c r="CR792" i="1"/>
  <c r="CR790" i="1" s="1"/>
  <c r="CS528" i="1"/>
  <c r="CS508" i="1"/>
  <c r="CS488" i="1"/>
  <c r="CS472" i="1"/>
  <c r="CS436" i="1"/>
  <c r="CS454" i="1"/>
  <c r="CS315" i="1"/>
  <c r="CS314" i="1" s="1"/>
  <c r="CR486" i="1"/>
  <c r="CR484" i="1" s="1"/>
  <c r="CR506" i="1"/>
  <c r="CR504" i="1" s="1"/>
  <c r="CR331" i="1"/>
  <c r="CR312" i="1"/>
  <c r="CR526" i="1"/>
  <c r="CR524" i="1" s="1"/>
  <c r="CQ492" i="1"/>
  <c r="CS262" i="1"/>
  <c r="CS242" i="1"/>
  <c r="CS49" i="1"/>
  <c r="CS222" i="1"/>
  <c r="CR240" i="1"/>
  <c r="CR238" i="1" s="1"/>
  <c r="CR260" i="1"/>
  <c r="CR258" i="1" s="1"/>
  <c r="CR1501" i="1"/>
  <c r="BX54" i="7" s="1"/>
  <c r="CR1017" i="1"/>
  <c r="CS963" i="1"/>
  <c r="CR1489" i="1"/>
  <c r="BX72" i="7" s="1"/>
  <c r="BX53" i="7"/>
  <c r="CR1374" i="1"/>
  <c r="CR1446" i="1" s="1"/>
  <c r="BX44" i="7" s="1"/>
  <c r="BX26" i="7"/>
  <c r="CR359" i="1"/>
  <c r="CR1014" i="1"/>
  <c r="CO396" i="1"/>
  <c r="CO397" i="1" s="1"/>
  <c r="CR1340" i="1"/>
  <c r="BX64" i="7" s="1"/>
  <c r="BY2" i="7"/>
  <c r="CS1271" i="1"/>
  <c r="CS938" i="1"/>
  <c r="CS1011" i="1"/>
  <c r="CS88" i="1"/>
  <c r="CS92" i="1" s="1"/>
  <c r="CS992" i="1"/>
  <c r="CS354" i="1"/>
  <c r="CS359" i="1" s="1"/>
  <c r="CT8" i="1"/>
  <c r="CR93" i="1"/>
  <c r="CH549" i="1"/>
  <c r="CE553" i="1"/>
  <c r="BU6" i="7"/>
  <c r="CO408" i="1"/>
  <c r="CO409" i="1" s="1"/>
  <c r="CI548" i="1"/>
  <c r="AA553" i="1"/>
  <c r="CT1498" i="1" l="1"/>
  <c r="CT1492" i="1"/>
  <c r="CT1486" i="1"/>
  <c r="CT1495" i="1"/>
  <c r="CT1483" i="1"/>
  <c r="BZ51" i="7" s="1"/>
  <c r="CT419" i="1"/>
  <c r="CT153" i="1"/>
  <c r="CT1237" i="1"/>
  <c r="CT685" i="1"/>
  <c r="CT1382" i="1"/>
  <c r="CT414" i="1"/>
  <c r="CT680" i="1"/>
  <c r="CT671" i="1"/>
  <c r="CT666" i="1"/>
  <c r="CT404" i="1"/>
  <c r="CT403" i="1"/>
  <c r="CT672" i="1"/>
  <c r="CT670" i="1"/>
  <c r="CT669" i="1"/>
  <c r="CT405" i="1"/>
  <c r="CT406" i="1"/>
  <c r="CT400" i="1"/>
  <c r="CT642" i="1"/>
  <c r="CT393" i="1"/>
  <c r="CT391" i="1"/>
  <c r="CT659" i="1"/>
  <c r="CT657" i="1"/>
  <c r="CT392" i="1"/>
  <c r="CT658" i="1"/>
  <c r="CT389" i="1"/>
  <c r="CT655" i="1"/>
  <c r="CT148" i="1"/>
  <c r="CT371" i="1"/>
  <c r="CT376" i="1"/>
  <c r="CT631" i="1"/>
  <c r="CT628" i="1"/>
  <c r="CT632" i="1"/>
  <c r="CT366" i="1"/>
  <c r="CT364" i="1"/>
  <c r="CT365" i="1"/>
  <c r="CT630" i="1"/>
  <c r="CT637" i="1"/>
  <c r="CT362" i="1"/>
  <c r="CT134" i="1"/>
  <c r="CT110" i="1"/>
  <c r="CT125" i="1"/>
  <c r="CT105" i="1"/>
  <c r="CT126" i="1"/>
  <c r="CT137" i="1"/>
  <c r="CT1345" i="1"/>
  <c r="CT1349" i="1"/>
  <c r="CT1353" i="1"/>
  <c r="CT1357" i="1"/>
  <c r="CT127" i="1"/>
  <c r="CT1344" i="1"/>
  <c r="CT1348" i="1"/>
  <c r="CT1343" i="1"/>
  <c r="CT1350" i="1"/>
  <c r="CT1397" i="1"/>
  <c r="CT1347" i="1"/>
  <c r="CT1346" i="1"/>
  <c r="CT1337" i="1"/>
  <c r="CT1355" i="1"/>
  <c r="CT1354" i="1"/>
  <c r="CT1351" i="1"/>
  <c r="CT1362" i="1"/>
  <c r="CT1352" i="1"/>
  <c r="CT1361" i="1"/>
  <c r="CT1356" i="1"/>
  <c r="CT1358" i="1"/>
  <c r="CT1360" i="1"/>
  <c r="CT1364" i="1"/>
  <c r="CT1366" i="1"/>
  <c r="CT1370" i="1"/>
  <c r="CT1363" i="1"/>
  <c r="CT1359" i="1"/>
  <c r="CT1368" i="1"/>
  <c r="CT1365" i="1"/>
  <c r="CT1371" i="1"/>
  <c r="CT1369" i="1"/>
  <c r="CT1367" i="1"/>
  <c r="CT1372" i="1"/>
  <c r="CT1434" i="1"/>
  <c r="CT1432" i="1"/>
  <c r="CT1430" i="1"/>
  <c r="CT1428" i="1"/>
  <c r="CT1431" i="1"/>
  <c r="CT1426" i="1"/>
  <c r="CT1424" i="1"/>
  <c r="CT1429" i="1"/>
  <c r="CT1427" i="1"/>
  <c r="CT1425" i="1"/>
  <c r="CT1433" i="1"/>
  <c r="CT1423" i="1"/>
  <c r="CT1421" i="1"/>
  <c r="CT1419" i="1"/>
  <c r="CT1422" i="1"/>
  <c r="CT1420" i="1"/>
  <c r="CT1418" i="1"/>
  <c r="CT1417" i="1"/>
  <c r="CT1416" i="1"/>
  <c r="CT1415" i="1"/>
  <c r="BU7" i="7"/>
  <c r="CT583" i="1"/>
  <c r="CT317" i="1"/>
  <c r="CT51" i="1"/>
  <c r="CT3" i="1"/>
  <c r="CT2" i="1"/>
  <c r="CO675" i="1"/>
  <c r="BY53" i="7"/>
  <c r="CT1" i="1"/>
  <c r="CS48" i="1"/>
  <c r="CS46" i="1" s="1"/>
  <c r="CO819" i="1"/>
  <c r="CR1218" i="1"/>
  <c r="CR1132" i="1"/>
  <c r="CR1174" i="1"/>
  <c r="CT1214" i="1"/>
  <c r="CR1052" i="1"/>
  <c r="CS1212" i="1"/>
  <c r="CS1210" i="1" s="1"/>
  <c r="CR1072" i="1"/>
  <c r="CR1152" i="1"/>
  <c r="CR1196" i="1"/>
  <c r="CS1146" i="1"/>
  <c r="CS1144" i="1" s="1"/>
  <c r="CT1170" i="1"/>
  <c r="CT1192" i="1"/>
  <c r="CT1148" i="1"/>
  <c r="CQ690" i="1"/>
  <c r="CR1112" i="1"/>
  <c r="CS1190" i="1"/>
  <c r="CS1188" i="1" s="1"/>
  <c r="CS1168" i="1"/>
  <c r="CS1166" i="1" s="1"/>
  <c r="CS1106" i="1"/>
  <c r="CS1104" i="1" s="1"/>
  <c r="CS1086" i="1"/>
  <c r="CS1084" i="1" s="1"/>
  <c r="CR1092" i="1"/>
  <c r="CT1128" i="1"/>
  <c r="CT1088" i="1"/>
  <c r="CT1108" i="1"/>
  <c r="CT1068" i="1"/>
  <c r="CT1048" i="1"/>
  <c r="CS1126" i="1"/>
  <c r="CS1124" i="1" s="1"/>
  <c r="CS1046" i="1"/>
  <c r="CS1044" i="1" s="1"/>
  <c r="CS1066" i="1"/>
  <c r="CS1064" i="1" s="1"/>
  <c r="CR597" i="1"/>
  <c r="CR778" i="1"/>
  <c r="CR246" i="1"/>
  <c r="CP815" i="1"/>
  <c r="CP663" i="1"/>
  <c r="CP662" i="1"/>
  <c r="CP814" i="1" s="1"/>
  <c r="CS752" i="1"/>
  <c r="CS750" i="1" s="1"/>
  <c r="CT794" i="1"/>
  <c r="CT774" i="1"/>
  <c r="CT754" i="1"/>
  <c r="CT738" i="1"/>
  <c r="CT720" i="1"/>
  <c r="CT702" i="1"/>
  <c r="CT581" i="1"/>
  <c r="CT620" i="1"/>
  <c r="CT625" i="1" s="1"/>
  <c r="CR758" i="1"/>
  <c r="CS772" i="1"/>
  <c r="CS770" i="1" s="1"/>
  <c r="CS792" i="1"/>
  <c r="CS790" i="1" s="1"/>
  <c r="CR532" i="1"/>
  <c r="CS580" i="1"/>
  <c r="CS578" i="1" s="1"/>
  <c r="CS624" i="1"/>
  <c r="CR798" i="1"/>
  <c r="CR266" i="1"/>
  <c r="CS331" i="1"/>
  <c r="CS312" i="1"/>
  <c r="CR512" i="1"/>
  <c r="CT528" i="1"/>
  <c r="CT508" i="1"/>
  <c r="CT488" i="1"/>
  <c r="CT472" i="1"/>
  <c r="CT436" i="1"/>
  <c r="CT454" i="1"/>
  <c r="CT315" i="1"/>
  <c r="CT314" i="1" s="1"/>
  <c r="CR492" i="1"/>
  <c r="CS486" i="1"/>
  <c r="CS484" i="1" s="1"/>
  <c r="CS506" i="1"/>
  <c r="CS504" i="1" s="1"/>
  <c r="CS526" i="1"/>
  <c r="CS524" i="1" s="1"/>
  <c r="CS240" i="1"/>
  <c r="CS238" i="1" s="1"/>
  <c r="CT262" i="1"/>
  <c r="CT242" i="1"/>
  <c r="CT49" i="1"/>
  <c r="CT222" i="1"/>
  <c r="CS260" i="1"/>
  <c r="CS258" i="1" s="1"/>
  <c r="CS1501" i="1"/>
  <c r="BY54" i="7" s="1"/>
  <c r="CS1017" i="1"/>
  <c r="BX24" i="7"/>
  <c r="CT963" i="1"/>
  <c r="CS1489" i="1"/>
  <c r="CS1374" i="1"/>
  <c r="CS1446" i="1" s="1"/>
  <c r="BY44" i="7" s="1"/>
  <c r="CS358" i="1"/>
  <c r="BY26" i="7"/>
  <c r="CS93" i="1"/>
  <c r="CS1014" i="1"/>
  <c r="CS1340" i="1"/>
  <c r="BY64" i="7" s="1"/>
  <c r="CI549" i="1"/>
  <c r="BV7" i="7"/>
  <c r="CJ424" i="1"/>
  <c r="BZ2" i="7"/>
  <c r="CT938" i="1"/>
  <c r="CU8" i="1"/>
  <c r="CT1271" i="1"/>
  <c r="CT992" i="1"/>
  <c r="CT354" i="1"/>
  <c r="CT88" i="1"/>
  <c r="CT92" i="1" s="1"/>
  <c r="CT1011" i="1"/>
  <c r="BV6" i="7"/>
  <c r="CP408" i="1"/>
  <c r="CP409" i="1" s="1"/>
  <c r="CP396" i="1"/>
  <c r="CU1483" i="1" l="1"/>
  <c r="CA51" i="7" s="1"/>
  <c r="CU1498" i="1"/>
  <c r="CU1492" i="1"/>
  <c r="CU1486" i="1"/>
  <c r="CU1495" i="1"/>
  <c r="CU419" i="1"/>
  <c r="CU153" i="1"/>
  <c r="CU685" i="1"/>
  <c r="CU1237" i="1"/>
  <c r="CU1382" i="1"/>
  <c r="CU414" i="1"/>
  <c r="CU680" i="1"/>
  <c r="CU672" i="1"/>
  <c r="CU670" i="1"/>
  <c r="CU669" i="1"/>
  <c r="CU406" i="1"/>
  <c r="CU403" i="1"/>
  <c r="CU405" i="1"/>
  <c r="CU404" i="1"/>
  <c r="CU671" i="1"/>
  <c r="CU400" i="1"/>
  <c r="CU666" i="1"/>
  <c r="CU642" i="1"/>
  <c r="CU391" i="1"/>
  <c r="CU659" i="1"/>
  <c r="CU657" i="1"/>
  <c r="CU392" i="1"/>
  <c r="CU658" i="1"/>
  <c r="CU655" i="1"/>
  <c r="CU393" i="1"/>
  <c r="CU389" i="1"/>
  <c r="CU148" i="1"/>
  <c r="CU371" i="1"/>
  <c r="CU376" i="1"/>
  <c r="CU631" i="1"/>
  <c r="CU628" i="1"/>
  <c r="CU637" i="1"/>
  <c r="CU630" i="1"/>
  <c r="CU362" i="1"/>
  <c r="CU366" i="1"/>
  <c r="CU632" i="1"/>
  <c r="CU364" i="1"/>
  <c r="CU365" i="1"/>
  <c r="CU134" i="1"/>
  <c r="CU110" i="1"/>
  <c r="CU125" i="1"/>
  <c r="CU105" i="1"/>
  <c r="CU1337" i="1"/>
  <c r="CU126" i="1"/>
  <c r="CU1343" i="1"/>
  <c r="CU1348" i="1"/>
  <c r="CU1350" i="1"/>
  <c r="CU1349" i="1"/>
  <c r="CU137" i="1"/>
  <c r="CU1397" i="1"/>
  <c r="CU127" i="1"/>
  <c r="CU1355" i="1"/>
  <c r="CU1354" i="1"/>
  <c r="CU1347" i="1"/>
  <c r="CU1353" i="1"/>
  <c r="CU1362" i="1"/>
  <c r="CU1344" i="1"/>
  <c r="CU1345" i="1"/>
  <c r="CU1346" i="1"/>
  <c r="CU1351" i="1"/>
  <c r="CU1352" i="1"/>
  <c r="CU1361" i="1"/>
  <c r="CU1356" i="1"/>
  <c r="CU1364" i="1"/>
  <c r="CU1366" i="1"/>
  <c r="CU1370" i="1"/>
  <c r="CU1357" i="1"/>
  <c r="CU1359" i="1"/>
  <c r="CU1368" i="1"/>
  <c r="CU1360" i="1"/>
  <c r="CU1365" i="1"/>
  <c r="CU1358" i="1"/>
  <c r="CU1371" i="1"/>
  <c r="CU1367" i="1"/>
  <c r="CU1372" i="1"/>
  <c r="CU1363" i="1"/>
  <c r="CU1369" i="1"/>
  <c r="CU1434" i="1"/>
  <c r="CU1432" i="1"/>
  <c r="CU1430" i="1"/>
  <c r="CU1428" i="1"/>
  <c r="CU1433" i="1"/>
  <c r="CU1431" i="1"/>
  <c r="CU1429" i="1"/>
  <c r="CU1426" i="1"/>
  <c r="CU1424" i="1"/>
  <c r="CU1427" i="1"/>
  <c r="CU1425" i="1"/>
  <c r="CU1423" i="1"/>
  <c r="CU1421" i="1"/>
  <c r="CU1419" i="1"/>
  <c r="CU1417" i="1"/>
  <c r="CU1420" i="1"/>
  <c r="CU1416" i="1"/>
  <c r="CU1418" i="1"/>
  <c r="CU1422" i="1"/>
  <c r="CU1415" i="1"/>
  <c r="CU583" i="1"/>
  <c r="CU317" i="1"/>
  <c r="CU51" i="1"/>
  <c r="CU3" i="1"/>
  <c r="CU2" i="1"/>
  <c r="CU1" i="1"/>
  <c r="BZ53" i="7"/>
  <c r="CT48" i="1"/>
  <c r="CT46" i="1" s="1"/>
  <c r="CQ662" i="1"/>
  <c r="CQ814" i="1" s="1"/>
  <c r="CS1174" i="1"/>
  <c r="CS1218" i="1"/>
  <c r="CS1196" i="1"/>
  <c r="CU1214" i="1"/>
  <c r="CT1212" i="1"/>
  <c r="CT1210" i="1" s="1"/>
  <c r="CS1152" i="1"/>
  <c r="CU1170" i="1"/>
  <c r="CU1192" i="1"/>
  <c r="CU1148" i="1"/>
  <c r="CS1112" i="1"/>
  <c r="CT1146" i="1"/>
  <c r="CT1144" i="1" s="1"/>
  <c r="CT1190" i="1"/>
  <c r="CT1188" i="1" s="1"/>
  <c r="CS758" i="1"/>
  <c r="CS1092" i="1"/>
  <c r="CT1168" i="1"/>
  <c r="CT1166" i="1" s="1"/>
  <c r="CT1106" i="1"/>
  <c r="CT1104" i="1" s="1"/>
  <c r="CT1086" i="1"/>
  <c r="CT1084" i="1" s="1"/>
  <c r="CU1128" i="1"/>
  <c r="CU1108" i="1"/>
  <c r="CU1088" i="1"/>
  <c r="CU1048" i="1"/>
  <c r="CU1068" i="1"/>
  <c r="CS1052" i="1"/>
  <c r="CT1126" i="1"/>
  <c r="CT1124" i="1" s="1"/>
  <c r="CS1132" i="1"/>
  <c r="CS1072" i="1"/>
  <c r="CT1046" i="1"/>
  <c r="CT1044" i="1" s="1"/>
  <c r="CT1066" i="1"/>
  <c r="CT1064" i="1" s="1"/>
  <c r="CS597" i="1"/>
  <c r="CT752" i="1"/>
  <c r="CT750" i="1" s="1"/>
  <c r="CT772" i="1"/>
  <c r="CT770" i="1" s="1"/>
  <c r="CQ663" i="1"/>
  <c r="CQ815" i="1"/>
  <c r="CT624" i="1"/>
  <c r="CT580" i="1"/>
  <c r="CT578" i="1" s="1"/>
  <c r="CT792" i="1"/>
  <c r="CT790" i="1" s="1"/>
  <c r="CU794" i="1"/>
  <c r="CU774" i="1"/>
  <c r="CU754" i="1"/>
  <c r="CU738" i="1"/>
  <c r="CU720" i="1"/>
  <c r="CU702" i="1"/>
  <c r="CU581" i="1"/>
  <c r="CU620" i="1"/>
  <c r="CU625" i="1" s="1"/>
  <c r="CS778" i="1"/>
  <c r="CS798" i="1"/>
  <c r="CR690" i="1"/>
  <c r="CP675" i="1"/>
  <c r="CP674" i="1"/>
  <c r="CP819" i="1"/>
  <c r="CS492" i="1"/>
  <c r="CT486" i="1"/>
  <c r="CT484" i="1" s="1"/>
  <c r="CT506" i="1"/>
  <c r="CT504" i="1" s="1"/>
  <c r="CT526" i="1"/>
  <c r="CT524" i="1" s="1"/>
  <c r="CT331" i="1"/>
  <c r="CT312" i="1"/>
  <c r="CS532" i="1"/>
  <c r="CU528" i="1"/>
  <c r="CU508" i="1"/>
  <c r="CU488" i="1"/>
  <c r="CU454" i="1"/>
  <c r="CU436" i="1"/>
  <c r="CU472" i="1"/>
  <c r="CU315" i="1"/>
  <c r="CU314" i="1" s="1"/>
  <c r="CS512" i="1"/>
  <c r="CT240" i="1"/>
  <c r="CT238" i="1" s="1"/>
  <c r="CT260" i="1"/>
  <c r="CT258" i="1" s="1"/>
  <c r="CS246" i="1"/>
  <c r="CT1017" i="1"/>
  <c r="CU262" i="1"/>
  <c r="CU242" i="1"/>
  <c r="CU222" i="1"/>
  <c r="CU49" i="1"/>
  <c r="CS266" i="1"/>
  <c r="CU963" i="1"/>
  <c r="CT1501" i="1"/>
  <c r="BZ54" i="7" s="1"/>
  <c r="BY72" i="7"/>
  <c r="CT1489" i="1"/>
  <c r="BZ72" i="7" s="1"/>
  <c r="CT1014" i="1"/>
  <c r="CT358" i="1"/>
  <c r="BZ26" i="7"/>
  <c r="CT359" i="1"/>
  <c r="CP397" i="1"/>
  <c r="BY24" i="7"/>
  <c r="CA2" i="7"/>
  <c r="CU992" i="1"/>
  <c r="CU88" i="1"/>
  <c r="CU92" i="1" s="1"/>
  <c r="CU1271" i="1"/>
  <c r="CU1011" i="1"/>
  <c r="CU354" i="1"/>
  <c r="CV8" i="1"/>
  <c r="CU938" i="1"/>
  <c r="CT1340" i="1"/>
  <c r="BZ64" i="7" s="1"/>
  <c r="CQ396" i="1"/>
  <c r="CT93" i="1"/>
  <c r="CJ548" i="1"/>
  <c r="CH553" i="1"/>
  <c r="BW6" i="7"/>
  <c r="CQ408" i="1"/>
  <c r="CQ409" i="1" s="1"/>
  <c r="CR396" i="1"/>
  <c r="CR397" i="1" s="1"/>
  <c r="CV1495" i="1" l="1"/>
  <c r="CV1483" i="1"/>
  <c r="CB51" i="7" s="1"/>
  <c r="CV1498" i="1"/>
  <c r="CV1492" i="1"/>
  <c r="CV1486" i="1"/>
  <c r="CV1237" i="1"/>
  <c r="CV419" i="1"/>
  <c r="CV685" i="1"/>
  <c r="CV153" i="1"/>
  <c r="CV1382" i="1"/>
  <c r="CV414" i="1"/>
  <c r="CV680" i="1"/>
  <c r="CV672" i="1"/>
  <c r="CV670" i="1"/>
  <c r="CV669" i="1"/>
  <c r="CV406" i="1"/>
  <c r="CV405" i="1"/>
  <c r="CV671" i="1"/>
  <c r="CV666" i="1"/>
  <c r="CV403" i="1"/>
  <c r="CV404" i="1"/>
  <c r="CV400" i="1"/>
  <c r="CV642" i="1"/>
  <c r="CV659" i="1"/>
  <c r="CV657" i="1"/>
  <c r="CV392" i="1"/>
  <c r="CV658" i="1"/>
  <c r="CV655" i="1"/>
  <c r="CV393" i="1"/>
  <c r="CV389" i="1"/>
  <c r="CV391" i="1"/>
  <c r="CV148" i="1"/>
  <c r="CV376" i="1"/>
  <c r="CV631" i="1"/>
  <c r="CV628" i="1"/>
  <c r="CV366" i="1"/>
  <c r="CV637" i="1"/>
  <c r="CV632" i="1"/>
  <c r="CV630" i="1"/>
  <c r="CV371" i="1"/>
  <c r="CV364" i="1"/>
  <c r="CV365" i="1"/>
  <c r="CV362" i="1"/>
  <c r="CV137" i="1"/>
  <c r="CV127" i="1"/>
  <c r="CV134" i="1"/>
  <c r="CV110" i="1"/>
  <c r="CV1397" i="1"/>
  <c r="CV1346" i="1"/>
  <c r="CV1350" i="1"/>
  <c r="CV1354" i="1"/>
  <c r="CV1358" i="1"/>
  <c r="CV125" i="1"/>
  <c r="CV1345" i="1"/>
  <c r="CV1344" i="1"/>
  <c r="CV1351" i="1"/>
  <c r="CV1343" i="1"/>
  <c r="CV1348" i="1"/>
  <c r="CV1337" i="1"/>
  <c r="CV1347" i="1"/>
  <c r="CV126" i="1"/>
  <c r="CV1356" i="1"/>
  <c r="CV1355" i="1"/>
  <c r="CV105" i="1"/>
  <c r="CV1349" i="1"/>
  <c r="CV1357" i="1"/>
  <c r="CV1359" i="1"/>
  <c r="CV1363" i="1"/>
  <c r="CV1362" i="1"/>
  <c r="CV1352" i="1"/>
  <c r="CV1361" i="1"/>
  <c r="CV1367" i="1"/>
  <c r="CV1371" i="1"/>
  <c r="CV1364" i="1"/>
  <c r="CV1360" i="1"/>
  <c r="CV1365" i="1"/>
  <c r="CV1369" i="1"/>
  <c r="CV1353" i="1"/>
  <c r="CV1366" i="1"/>
  <c r="CV1372" i="1"/>
  <c r="CV1370" i="1"/>
  <c r="CV1368" i="1"/>
  <c r="CV1434" i="1"/>
  <c r="CV1432" i="1"/>
  <c r="CV1430" i="1"/>
  <c r="CV1428" i="1"/>
  <c r="CV1433" i="1"/>
  <c r="CV1431" i="1"/>
  <c r="CV1429" i="1"/>
  <c r="CV1427" i="1"/>
  <c r="CV1425" i="1"/>
  <c r="CV1426" i="1"/>
  <c r="CV1424" i="1"/>
  <c r="CV1423" i="1"/>
  <c r="CV1421" i="1"/>
  <c r="CV1422" i="1"/>
  <c r="CV1420" i="1"/>
  <c r="CV1418" i="1"/>
  <c r="CV1419" i="1"/>
  <c r="CV1416" i="1"/>
  <c r="CV1417" i="1"/>
  <c r="CV1415" i="1"/>
  <c r="CV51" i="1"/>
  <c r="CV583" i="1"/>
  <c r="CV3" i="1"/>
  <c r="CV317" i="1"/>
  <c r="CV2" i="1"/>
  <c r="CV1" i="1"/>
  <c r="CA53" i="7"/>
  <c r="CU48" i="1"/>
  <c r="CU46" i="1" s="1"/>
  <c r="CR662" i="1"/>
  <c r="CR814" i="1" s="1"/>
  <c r="CT1218" i="1"/>
  <c r="CT1072" i="1"/>
  <c r="CV1214" i="1"/>
  <c r="CT1052" i="1"/>
  <c r="CT1174" i="1"/>
  <c r="CU1212" i="1"/>
  <c r="CU1210" i="1" s="1"/>
  <c r="CT1152" i="1"/>
  <c r="CT1196" i="1"/>
  <c r="CT1092" i="1"/>
  <c r="CU1146" i="1"/>
  <c r="CU1144" i="1" s="1"/>
  <c r="CU1190" i="1"/>
  <c r="CU1188" i="1" s="1"/>
  <c r="CT1112" i="1"/>
  <c r="CU1168" i="1"/>
  <c r="CU1166" i="1" s="1"/>
  <c r="CV1170" i="1"/>
  <c r="CV1192" i="1"/>
  <c r="CV1148" i="1"/>
  <c r="CU1106" i="1"/>
  <c r="CU1104" i="1" s="1"/>
  <c r="CV1128" i="1"/>
  <c r="CV1108" i="1"/>
  <c r="CV1088" i="1"/>
  <c r="CV1068" i="1"/>
  <c r="CV1048" i="1"/>
  <c r="CU1126" i="1"/>
  <c r="CU1124" i="1" s="1"/>
  <c r="CU1066" i="1"/>
  <c r="CU1064" i="1" s="1"/>
  <c r="CT1132" i="1"/>
  <c r="CU1046" i="1"/>
  <c r="CU1044" i="1" s="1"/>
  <c r="CU1086" i="1"/>
  <c r="CU1084" i="1" s="1"/>
  <c r="CU624" i="1"/>
  <c r="CT758" i="1"/>
  <c r="CS690" i="1"/>
  <c r="CT798" i="1"/>
  <c r="CT778" i="1"/>
  <c r="CQ819" i="1"/>
  <c r="CQ675" i="1"/>
  <c r="CQ674" i="1"/>
  <c r="BW7" i="7"/>
  <c r="CV794" i="1"/>
  <c r="CV774" i="1"/>
  <c r="CV754" i="1"/>
  <c r="CV738" i="1"/>
  <c r="CV720" i="1"/>
  <c r="CV702" i="1"/>
  <c r="CV581" i="1"/>
  <c r="CV620" i="1"/>
  <c r="CV625" i="1" s="1"/>
  <c r="CU752" i="1"/>
  <c r="CU750" i="1" s="1"/>
  <c r="CT597" i="1"/>
  <c r="CU772" i="1"/>
  <c r="CU770" i="1" s="1"/>
  <c r="CR663" i="1"/>
  <c r="CR815" i="1"/>
  <c r="CU792" i="1"/>
  <c r="CU790" i="1" s="1"/>
  <c r="CU580" i="1"/>
  <c r="CU578" i="1" s="1"/>
  <c r="CT532" i="1"/>
  <c r="CU486" i="1"/>
  <c r="CU484" i="1" s="1"/>
  <c r="CT512" i="1"/>
  <c r="CU506" i="1"/>
  <c r="CU504" i="1" s="1"/>
  <c r="CT246" i="1"/>
  <c r="CU526" i="1"/>
  <c r="CU524" i="1" s="1"/>
  <c r="CT492" i="1"/>
  <c r="CV528" i="1"/>
  <c r="CV508" i="1"/>
  <c r="CV488" i="1"/>
  <c r="CV472" i="1"/>
  <c r="CV454" i="1"/>
  <c r="CV436" i="1"/>
  <c r="CV315" i="1"/>
  <c r="CV314" i="1" s="1"/>
  <c r="CU331" i="1"/>
  <c r="CU312" i="1"/>
  <c r="CV262" i="1"/>
  <c r="CV242" i="1"/>
  <c r="CV222" i="1"/>
  <c r="CV49" i="1"/>
  <c r="CT266" i="1"/>
  <c r="CU240" i="1"/>
  <c r="CU238" i="1" s="1"/>
  <c r="CU260" i="1"/>
  <c r="CU258" i="1" s="1"/>
  <c r="CU1017" i="1"/>
  <c r="CU1374" i="1"/>
  <c r="CU1446" i="1" s="1"/>
  <c r="CA44" i="7" s="1"/>
  <c r="CU1501" i="1"/>
  <c r="CA54" i="7" s="1"/>
  <c r="CU1489" i="1"/>
  <c r="CA72" i="7" s="1"/>
  <c r="CV963" i="1"/>
  <c r="CB53" i="7"/>
  <c r="CT1374" i="1"/>
  <c r="CU1014" i="1"/>
  <c r="CU359" i="1"/>
  <c r="CU93" i="1"/>
  <c r="CA26" i="7"/>
  <c r="CU358" i="1"/>
  <c r="BX6" i="7"/>
  <c r="CR408" i="1"/>
  <c r="CU1340" i="1"/>
  <c r="CA64" i="7" s="1"/>
  <c r="CS396" i="1"/>
  <c r="BX7" i="7"/>
  <c r="CQ397" i="1"/>
  <c r="CJ549" i="1"/>
  <c r="CB2" i="7"/>
  <c r="CW8" i="1"/>
  <c r="CV938" i="1"/>
  <c r="CV992" i="1"/>
  <c r="CV1011" i="1"/>
  <c r="CV88" i="1"/>
  <c r="CV92" i="1" s="1"/>
  <c r="CV1271" i="1"/>
  <c r="CV354" i="1"/>
  <c r="CV359" i="1" s="1"/>
  <c r="CW1486" i="1" l="1"/>
  <c r="CW1498" i="1"/>
  <c r="CW1495" i="1"/>
  <c r="CW1483" i="1"/>
  <c r="CC51" i="7" s="1"/>
  <c r="CW1492" i="1"/>
  <c r="CW685" i="1"/>
  <c r="CW419" i="1"/>
  <c r="CW153" i="1"/>
  <c r="CW1237" i="1"/>
  <c r="CW1382" i="1"/>
  <c r="CW414" i="1"/>
  <c r="CW680" i="1"/>
  <c r="CW670" i="1"/>
  <c r="CW669" i="1"/>
  <c r="CW406" i="1"/>
  <c r="CW405" i="1"/>
  <c r="CW671" i="1"/>
  <c r="CW666" i="1"/>
  <c r="CW404" i="1"/>
  <c r="CW403" i="1"/>
  <c r="CW672" i="1"/>
  <c r="CW400" i="1"/>
  <c r="CW642" i="1"/>
  <c r="CW657" i="1"/>
  <c r="CW392" i="1"/>
  <c r="CW658" i="1"/>
  <c r="CW655" i="1"/>
  <c r="CW393" i="1"/>
  <c r="CW391" i="1"/>
  <c r="CW659" i="1"/>
  <c r="CW389" i="1"/>
  <c r="CW148" i="1"/>
  <c r="CW637" i="1"/>
  <c r="CW632" i="1"/>
  <c r="CW630" i="1"/>
  <c r="CW376" i="1"/>
  <c r="CW371" i="1"/>
  <c r="CW364" i="1"/>
  <c r="CW365" i="1"/>
  <c r="CW366" i="1"/>
  <c r="CW631" i="1"/>
  <c r="CW628" i="1"/>
  <c r="CW362" i="1"/>
  <c r="CW126" i="1"/>
  <c r="CW137" i="1"/>
  <c r="CW127" i="1"/>
  <c r="CW134" i="1"/>
  <c r="CW110" i="1"/>
  <c r="CW1337" i="1"/>
  <c r="CW125" i="1"/>
  <c r="CW1344" i="1"/>
  <c r="CW1351" i="1"/>
  <c r="CW1350" i="1"/>
  <c r="CW105" i="1"/>
  <c r="CW1397" i="1"/>
  <c r="CW1349" i="1"/>
  <c r="CW1343" i="1"/>
  <c r="CW1352" i="1"/>
  <c r="CW1356" i="1"/>
  <c r="CW1355" i="1"/>
  <c r="CW1348" i="1"/>
  <c r="CW1354" i="1"/>
  <c r="CW1357" i="1"/>
  <c r="CW1359" i="1"/>
  <c r="CW1363" i="1"/>
  <c r="CW1345" i="1"/>
  <c r="CW1346" i="1"/>
  <c r="CW1347" i="1"/>
  <c r="CW1362" i="1"/>
  <c r="CW1367" i="1"/>
  <c r="CW1371" i="1"/>
  <c r="CW1360" i="1"/>
  <c r="CW1365" i="1"/>
  <c r="CW1369" i="1"/>
  <c r="CW1364" i="1"/>
  <c r="CW1368" i="1"/>
  <c r="CW1366" i="1"/>
  <c r="CW1372" i="1"/>
  <c r="CW1358" i="1"/>
  <c r="CW1361" i="1"/>
  <c r="CW1370" i="1"/>
  <c r="CW1353" i="1"/>
  <c r="CW1434" i="1"/>
  <c r="CW1431" i="1"/>
  <c r="CW1428" i="1"/>
  <c r="CW1427" i="1"/>
  <c r="CW1425" i="1"/>
  <c r="CW1432" i="1"/>
  <c r="CW1429" i="1"/>
  <c r="CW1433" i="1"/>
  <c r="CW1430" i="1"/>
  <c r="CW1426" i="1"/>
  <c r="CW1424" i="1"/>
  <c r="CW1422" i="1"/>
  <c r="CW1420" i="1"/>
  <c r="CW1418" i="1"/>
  <c r="CW1416" i="1"/>
  <c r="CW1417" i="1"/>
  <c r="CW1415" i="1"/>
  <c r="CW1423" i="1"/>
  <c r="CW1421" i="1"/>
  <c r="CW1419" i="1"/>
  <c r="CW2" i="1"/>
  <c r="CW51" i="1"/>
  <c r="CW583" i="1"/>
  <c r="CW317" i="1"/>
  <c r="CW3" i="1"/>
  <c r="CW1" i="1"/>
  <c r="CV48" i="1"/>
  <c r="CV46" i="1" s="1"/>
  <c r="CV1501" i="1"/>
  <c r="CB54" i="7" s="1"/>
  <c r="CU1152" i="1"/>
  <c r="CV1212" i="1"/>
  <c r="CV1210" i="1" s="1"/>
  <c r="CW1214" i="1"/>
  <c r="CV624" i="1"/>
  <c r="CU1218" i="1"/>
  <c r="CU1174" i="1"/>
  <c r="CW1170" i="1"/>
  <c r="CW1192" i="1"/>
  <c r="CW1148" i="1"/>
  <c r="CU1052" i="1"/>
  <c r="CV1146" i="1"/>
  <c r="CV1144" i="1" s="1"/>
  <c r="CU1196" i="1"/>
  <c r="CV1190" i="1"/>
  <c r="CV1188" i="1" s="1"/>
  <c r="CV1168" i="1"/>
  <c r="CV1166" i="1" s="1"/>
  <c r="CU1112" i="1"/>
  <c r="CW1128" i="1"/>
  <c r="CW1108" i="1"/>
  <c r="CW1088" i="1"/>
  <c r="CW1068" i="1"/>
  <c r="CW1048" i="1"/>
  <c r="CU1092" i="1"/>
  <c r="CV1046" i="1"/>
  <c r="CV1044" i="1" s="1"/>
  <c r="CV1066" i="1"/>
  <c r="CV1064" i="1" s="1"/>
  <c r="CU1072" i="1"/>
  <c r="CV1086" i="1"/>
  <c r="CV1084" i="1" s="1"/>
  <c r="CV1106" i="1"/>
  <c r="CV1104" i="1" s="1"/>
  <c r="CU1132" i="1"/>
  <c r="CV1126" i="1"/>
  <c r="CV1124" i="1" s="1"/>
  <c r="CU798" i="1"/>
  <c r="CU597" i="1"/>
  <c r="CU512" i="1"/>
  <c r="CU492" i="1"/>
  <c r="CU532" i="1"/>
  <c r="CR675" i="1"/>
  <c r="CR819" i="1"/>
  <c r="CR674" i="1"/>
  <c r="CV772" i="1"/>
  <c r="CV770" i="1" s="1"/>
  <c r="CW794" i="1"/>
  <c r="CW774" i="1"/>
  <c r="CW754" i="1"/>
  <c r="CW738" i="1"/>
  <c r="CW720" i="1"/>
  <c r="CW702" i="1"/>
  <c r="CW581" i="1"/>
  <c r="CW620" i="1"/>
  <c r="CW625" i="1" s="1"/>
  <c r="CV792" i="1"/>
  <c r="CV790" i="1" s="1"/>
  <c r="CV580" i="1"/>
  <c r="CV578" i="1" s="1"/>
  <c r="CT690" i="1"/>
  <c r="CU758" i="1"/>
  <c r="CU778" i="1"/>
  <c r="CV752" i="1"/>
  <c r="CV750" i="1" s="1"/>
  <c r="CW528" i="1"/>
  <c r="CW508" i="1"/>
  <c r="CW488" i="1"/>
  <c r="CW454" i="1"/>
  <c r="CW472" i="1"/>
  <c r="CW436" i="1"/>
  <c r="CW315" i="1"/>
  <c r="CW314" i="1" s="1"/>
  <c r="CV486" i="1"/>
  <c r="CV484" i="1" s="1"/>
  <c r="CV506" i="1"/>
  <c r="CV504" i="1" s="1"/>
  <c r="CV526" i="1"/>
  <c r="CV524" i="1" s="1"/>
  <c r="CU266" i="1"/>
  <c r="CV331" i="1"/>
  <c r="CV312" i="1"/>
  <c r="CU246" i="1"/>
  <c r="CW262" i="1"/>
  <c r="CW49" i="1"/>
  <c r="CW242" i="1"/>
  <c r="CW222" i="1"/>
  <c r="CV240" i="1"/>
  <c r="CV238" i="1" s="1"/>
  <c r="CV260" i="1"/>
  <c r="CV258" i="1" s="1"/>
  <c r="CV93" i="1"/>
  <c r="CV1017" i="1"/>
  <c r="CV1374" i="1"/>
  <c r="CV1446" i="1" s="1"/>
  <c r="CB44" i="7" s="1"/>
  <c r="CV1489" i="1"/>
  <c r="CB72" i="7" s="1"/>
  <c r="CW963" i="1"/>
  <c r="BZ24" i="7"/>
  <c r="CV358" i="1"/>
  <c r="CB26" i="7"/>
  <c r="CV1014" i="1"/>
  <c r="CV1340" i="1"/>
  <c r="CB64" i="7" s="1"/>
  <c r="CC2" i="7"/>
  <c r="CW992" i="1"/>
  <c r="CX8" i="1"/>
  <c r="CW1011" i="1"/>
  <c r="CW1271" i="1"/>
  <c r="CW938" i="1"/>
  <c r="CW354" i="1"/>
  <c r="CW358" i="1" s="1"/>
  <c r="CW88" i="1"/>
  <c r="CW92" i="1" s="1"/>
  <c r="CT396" i="1"/>
  <c r="BZ6" i="7"/>
  <c r="CT408" i="1"/>
  <c r="CT409" i="1" s="1"/>
  <c r="CR409" i="1"/>
  <c r="BY6" i="7"/>
  <c r="CS408" i="1"/>
  <c r="CS409" i="1" s="1"/>
  <c r="CA24" i="7"/>
  <c r="CS397" i="1"/>
  <c r="CI553" i="1"/>
  <c r="CX1498" i="1" l="1"/>
  <c r="CX1492" i="1"/>
  <c r="CX1486" i="1"/>
  <c r="CX1495" i="1"/>
  <c r="CX1483" i="1"/>
  <c r="CD51" i="7" s="1"/>
  <c r="CX1237" i="1"/>
  <c r="CX685" i="1"/>
  <c r="CX419" i="1"/>
  <c r="CX153" i="1"/>
  <c r="CX1382" i="1"/>
  <c r="CX414" i="1"/>
  <c r="CX680" i="1"/>
  <c r="CX670" i="1"/>
  <c r="CX669" i="1"/>
  <c r="CX406" i="1"/>
  <c r="CX405" i="1"/>
  <c r="CX671" i="1"/>
  <c r="CX666" i="1"/>
  <c r="CX404" i="1"/>
  <c r="CX672" i="1"/>
  <c r="CX400" i="1"/>
  <c r="CX403" i="1"/>
  <c r="CX642" i="1"/>
  <c r="CX392" i="1"/>
  <c r="CX658" i="1"/>
  <c r="CX655" i="1"/>
  <c r="CX393" i="1"/>
  <c r="CX391" i="1"/>
  <c r="CX659" i="1"/>
  <c r="CX657" i="1"/>
  <c r="CX389" i="1"/>
  <c r="CX148" i="1"/>
  <c r="CX637" i="1"/>
  <c r="CX632" i="1"/>
  <c r="CX630" i="1"/>
  <c r="CX628" i="1"/>
  <c r="CX362" i="1"/>
  <c r="CX631" i="1"/>
  <c r="CX366" i="1"/>
  <c r="CX376" i="1"/>
  <c r="CX364" i="1"/>
  <c r="CX365" i="1"/>
  <c r="CX371" i="1"/>
  <c r="CX125" i="1"/>
  <c r="CX105" i="1"/>
  <c r="CX126" i="1"/>
  <c r="CX137" i="1"/>
  <c r="CX127" i="1"/>
  <c r="CX134" i="1"/>
  <c r="CX1343" i="1"/>
  <c r="CX1347" i="1"/>
  <c r="CX1351" i="1"/>
  <c r="CX1355" i="1"/>
  <c r="CX1397" i="1"/>
  <c r="CX1346" i="1"/>
  <c r="CX110" i="1"/>
  <c r="CX1345" i="1"/>
  <c r="CX1344" i="1"/>
  <c r="CX1348" i="1"/>
  <c r="CX1350" i="1"/>
  <c r="CX1357" i="1"/>
  <c r="CX1337" i="1"/>
  <c r="CX1352" i="1"/>
  <c r="CX1356" i="1"/>
  <c r="CX1353" i="1"/>
  <c r="CX1360" i="1"/>
  <c r="CX1364" i="1"/>
  <c r="CX1359" i="1"/>
  <c r="CX1363" i="1"/>
  <c r="CX1354" i="1"/>
  <c r="CX1362" i="1"/>
  <c r="CX1358" i="1"/>
  <c r="CX1368" i="1"/>
  <c r="CX1361" i="1"/>
  <c r="CX1366" i="1"/>
  <c r="CX1370" i="1"/>
  <c r="CX1367" i="1"/>
  <c r="CX1349" i="1"/>
  <c r="CX1365" i="1"/>
  <c r="CX1372" i="1"/>
  <c r="CX1371" i="1"/>
  <c r="CX1369" i="1"/>
  <c r="CX1433" i="1"/>
  <c r="CX1431" i="1"/>
  <c r="CX1429" i="1"/>
  <c r="CX1428" i="1"/>
  <c r="CX1427" i="1"/>
  <c r="CX1425" i="1"/>
  <c r="CX1432" i="1"/>
  <c r="CX1430" i="1"/>
  <c r="CX1426" i="1"/>
  <c r="CX1424" i="1"/>
  <c r="CX1434" i="1"/>
  <c r="CX1422" i="1"/>
  <c r="CX1420" i="1"/>
  <c r="CX1418" i="1"/>
  <c r="CX1423" i="1"/>
  <c r="CX1421" i="1"/>
  <c r="CX1419" i="1"/>
  <c r="CX1417" i="1"/>
  <c r="CX1415" i="1"/>
  <c r="CX1416" i="1"/>
  <c r="CX2" i="1"/>
  <c r="CX3" i="1"/>
  <c r="CX583" i="1"/>
  <c r="CX317" i="1"/>
  <c r="CX51" i="1"/>
  <c r="CX1" i="1"/>
  <c r="CC53" i="7"/>
  <c r="CW48" i="1"/>
  <c r="CW46" i="1" s="1"/>
  <c r="CW1501" i="1"/>
  <c r="CC54" i="7" s="1"/>
  <c r="CV1112" i="1"/>
  <c r="CV1092" i="1"/>
  <c r="CX1214" i="1"/>
  <c r="CV1218" i="1"/>
  <c r="CV1072" i="1"/>
  <c r="CV1174" i="1"/>
  <c r="CW1212" i="1"/>
  <c r="CW1210" i="1" s="1"/>
  <c r="CX1192" i="1"/>
  <c r="CX1170" i="1"/>
  <c r="CX1148" i="1"/>
  <c r="CV1196" i="1"/>
  <c r="CW1146" i="1"/>
  <c r="CW1144" i="1" s="1"/>
  <c r="CV1132" i="1"/>
  <c r="CW1190" i="1"/>
  <c r="CW1188" i="1" s="1"/>
  <c r="CW1168" i="1"/>
  <c r="CW1166" i="1" s="1"/>
  <c r="CV1152" i="1"/>
  <c r="CX1128" i="1"/>
  <c r="CX1108" i="1"/>
  <c r="CX1088" i="1"/>
  <c r="CX1068" i="1"/>
  <c r="CX1048" i="1"/>
  <c r="CW1126" i="1"/>
  <c r="CW1124" i="1" s="1"/>
  <c r="CV1052" i="1"/>
  <c r="CW1046" i="1"/>
  <c r="CW1044" i="1" s="1"/>
  <c r="CW1066" i="1"/>
  <c r="CW1064" i="1" s="1"/>
  <c r="CW1086" i="1"/>
  <c r="CW1084" i="1" s="1"/>
  <c r="CW1106" i="1"/>
  <c r="CW1104" i="1" s="1"/>
  <c r="CW624" i="1"/>
  <c r="CV512" i="1"/>
  <c r="CV798" i="1"/>
  <c r="CV778" i="1"/>
  <c r="CV492" i="1"/>
  <c r="CX794" i="1"/>
  <c r="CX774" i="1"/>
  <c r="CX754" i="1"/>
  <c r="CX738" i="1"/>
  <c r="CX720" i="1"/>
  <c r="CX702" i="1"/>
  <c r="CX581" i="1"/>
  <c r="CX620" i="1"/>
  <c r="CX625" i="1" s="1"/>
  <c r="CU690" i="1"/>
  <c r="CW752" i="1"/>
  <c r="CW750" i="1" s="1"/>
  <c r="CW772" i="1"/>
  <c r="CW770" i="1" s="1"/>
  <c r="CW792" i="1"/>
  <c r="CW790" i="1" s="1"/>
  <c r="CS663" i="1"/>
  <c r="CS662" i="1"/>
  <c r="CS814" i="1" s="1"/>
  <c r="CS815" i="1"/>
  <c r="CV758" i="1"/>
  <c r="CV597" i="1"/>
  <c r="CW580" i="1"/>
  <c r="CW578" i="1" s="1"/>
  <c r="CX528" i="1"/>
  <c r="CX508" i="1"/>
  <c r="CX488" i="1"/>
  <c r="CX472" i="1"/>
  <c r="CX454" i="1"/>
  <c r="CX436" i="1"/>
  <c r="CX315" i="1"/>
  <c r="CX314" i="1" s="1"/>
  <c r="CW486" i="1"/>
  <c r="CW484" i="1" s="1"/>
  <c r="CW506" i="1"/>
  <c r="CW504" i="1" s="1"/>
  <c r="CW526" i="1"/>
  <c r="CW524" i="1" s="1"/>
  <c r="CV532" i="1"/>
  <c r="CW331" i="1"/>
  <c r="CW312" i="1"/>
  <c r="CX262" i="1"/>
  <c r="CX242" i="1"/>
  <c r="CX49" i="1"/>
  <c r="CX222" i="1"/>
  <c r="CV266" i="1"/>
  <c r="CW240" i="1"/>
  <c r="CW238" i="1" s="1"/>
  <c r="CV246" i="1"/>
  <c r="CW260" i="1"/>
  <c r="CW258" i="1" s="1"/>
  <c r="CW1017" i="1"/>
  <c r="CW1374" i="1"/>
  <c r="CX963" i="1"/>
  <c r="CW1489" i="1"/>
  <c r="CC72" i="7" s="1"/>
  <c r="CD53" i="7"/>
  <c r="CW93" i="1"/>
  <c r="CW1014" i="1"/>
  <c r="CC26" i="7"/>
  <c r="CW1340" i="1"/>
  <c r="CC64" i="7" s="1"/>
  <c r="CU396" i="1"/>
  <c r="CO424" i="1"/>
  <c r="CT397" i="1"/>
  <c r="CM549" i="1"/>
  <c r="CD2" i="7"/>
  <c r="CX1271" i="1"/>
  <c r="CX354" i="1"/>
  <c r="CX358" i="1" s="1"/>
  <c r="CX1011" i="1"/>
  <c r="CX938" i="1"/>
  <c r="CX88" i="1"/>
  <c r="CX992" i="1"/>
  <c r="CY8" i="1"/>
  <c r="CW359" i="1"/>
  <c r="CB24" i="7"/>
  <c r="CY1483" i="1" l="1"/>
  <c r="CE51" i="7" s="1"/>
  <c r="CY1498" i="1"/>
  <c r="CY1492" i="1"/>
  <c r="CY1486" i="1"/>
  <c r="CY1495" i="1"/>
  <c r="CY153" i="1"/>
  <c r="CY1237" i="1"/>
  <c r="CY685" i="1"/>
  <c r="CY419" i="1"/>
  <c r="CY1382" i="1"/>
  <c r="CY414" i="1"/>
  <c r="CY680" i="1"/>
  <c r="CY405" i="1"/>
  <c r="CY671" i="1"/>
  <c r="CY666" i="1"/>
  <c r="CY672" i="1"/>
  <c r="CY404" i="1"/>
  <c r="CY400" i="1"/>
  <c r="CY669" i="1"/>
  <c r="CY670" i="1"/>
  <c r="CY406" i="1"/>
  <c r="CY403" i="1"/>
  <c r="CY642" i="1"/>
  <c r="CY658" i="1"/>
  <c r="CY655" i="1"/>
  <c r="CY393" i="1"/>
  <c r="CY391" i="1"/>
  <c r="CY659" i="1"/>
  <c r="CY657" i="1"/>
  <c r="CY392" i="1"/>
  <c r="CY389" i="1"/>
  <c r="CY148" i="1"/>
  <c r="CY637" i="1"/>
  <c r="CY632" i="1"/>
  <c r="CY630" i="1"/>
  <c r="CY371" i="1"/>
  <c r="CY628" i="1"/>
  <c r="CY365" i="1"/>
  <c r="CY631" i="1"/>
  <c r="CY366" i="1"/>
  <c r="CY376" i="1"/>
  <c r="CY364" i="1"/>
  <c r="CY362" i="1"/>
  <c r="CY125" i="1"/>
  <c r="CY105" i="1"/>
  <c r="CY126" i="1"/>
  <c r="CY137" i="1"/>
  <c r="CY127" i="1"/>
  <c r="CY134" i="1"/>
  <c r="CY110" i="1"/>
  <c r="CY1345" i="1"/>
  <c r="CY1351" i="1"/>
  <c r="CY1343" i="1"/>
  <c r="CY1350" i="1"/>
  <c r="CY1344" i="1"/>
  <c r="CY1353" i="1"/>
  <c r="CY1397" i="1"/>
  <c r="CY1357" i="1"/>
  <c r="CY1337" i="1"/>
  <c r="CY1352" i="1"/>
  <c r="CY1356" i="1"/>
  <c r="CY1355" i="1"/>
  <c r="CY1358" i="1"/>
  <c r="CY1360" i="1"/>
  <c r="CY1364" i="1"/>
  <c r="CY1359" i="1"/>
  <c r="CY1363" i="1"/>
  <c r="CY1346" i="1"/>
  <c r="CY1347" i="1"/>
  <c r="CY1348" i="1"/>
  <c r="CY1354" i="1"/>
  <c r="CY1349" i="1"/>
  <c r="CY1368" i="1"/>
  <c r="CY1361" i="1"/>
  <c r="CY1366" i="1"/>
  <c r="CY1370" i="1"/>
  <c r="CY1372" i="1"/>
  <c r="CY1362" i="1"/>
  <c r="CY1367" i="1"/>
  <c r="CY1365" i="1"/>
  <c r="CY1369" i="1"/>
  <c r="CY1371" i="1"/>
  <c r="CY1433" i="1"/>
  <c r="CY1431" i="1"/>
  <c r="CY1429" i="1"/>
  <c r="CY1434" i="1"/>
  <c r="CY1432" i="1"/>
  <c r="CY1430" i="1"/>
  <c r="CY1428" i="1"/>
  <c r="CY1427" i="1"/>
  <c r="CY1425" i="1"/>
  <c r="CY1426" i="1"/>
  <c r="CY1424" i="1"/>
  <c r="CY1422" i="1"/>
  <c r="CY1420" i="1"/>
  <c r="CY1418" i="1"/>
  <c r="CY1415" i="1"/>
  <c r="CY1423" i="1"/>
  <c r="CY1421" i="1"/>
  <c r="CY1419" i="1"/>
  <c r="CY1416" i="1"/>
  <c r="CY1417" i="1"/>
  <c r="CY3" i="1"/>
  <c r="CY2" i="1"/>
  <c r="CY583" i="1"/>
  <c r="CY317" i="1"/>
  <c r="CY51" i="1"/>
  <c r="CW1092" i="1"/>
  <c r="CY1" i="1"/>
  <c r="CX48" i="1"/>
  <c r="CX46" i="1" s="1"/>
  <c r="CX1501" i="1"/>
  <c r="CD54" i="7" s="1"/>
  <c r="CW1072" i="1"/>
  <c r="CY1214" i="1"/>
  <c r="CW1152" i="1"/>
  <c r="CW1218" i="1"/>
  <c r="CX1212" i="1"/>
  <c r="CX1210" i="1" s="1"/>
  <c r="CW1174" i="1"/>
  <c r="CW1196" i="1"/>
  <c r="CX1146" i="1"/>
  <c r="CX1144" i="1" s="1"/>
  <c r="CX1168" i="1"/>
  <c r="CX1166" i="1" s="1"/>
  <c r="CX1190" i="1"/>
  <c r="CX1188" i="1" s="1"/>
  <c r="CW1132" i="1"/>
  <c r="CY1170" i="1"/>
  <c r="CY1192" i="1"/>
  <c r="CY1148" i="1"/>
  <c r="CW1052" i="1"/>
  <c r="CX1046" i="1"/>
  <c r="CX1044" i="1" s="1"/>
  <c r="CX1066" i="1"/>
  <c r="CX1064" i="1" s="1"/>
  <c r="CY1128" i="1"/>
  <c r="CY1108" i="1"/>
  <c r="CY1068" i="1"/>
  <c r="CY1088" i="1"/>
  <c r="CY1048" i="1"/>
  <c r="CX1086" i="1"/>
  <c r="CX1084" i="1" s="1"/>
  <c r="CW1112" i="1"/>
  <c r="CX1106" i="1"/>
  <c r="CX1104" i="1" s="1"/>
  <c r="CX1126" i="1"/>
  <c r="CX1124" i="1" s="1"/>
  <c r="CW778" i="1"/>
  <c r="CX624" i="1"/>
  <c r="CW758" i="1"/>
  <c r="CW512" i="1"/>
  <c r="CW597" i="1"/>
  <c r="CW532" i="1"/>
  <c r="CX792" i="1"/>
  <c r="CX790" i="1" s="1"/>
  <c r="CX580" i="1"/>
  <c r="CX578" i="1" s="1"/>
  <c r="CU662" i="1"/>
  <c r="CU814" i="1" s="1"/>
  <c r="CU663" i="1"/>
  <c r="CU815" i="1"/>
  <c r="CW798" i="1"/>
  <c r="CY794" i="1"/>
  <c r="CY774" i="1"/>
  <c r="CY754" i="1"/>
  <c r="CY738" i="1"/>
  <c r="CY702" i="1"/>
  <c r="CY720" i="1"/>
  <c r="CY581" i="1"/>
  <c r="CY620" i="1"/>
  <c r="CY625" i="1" s="1"/>
  <c r="CS819" i="1"/>
  <c r="CS674" i="1"/>
  <c r="CS675" i="1"/>
  <c r="BY7" i="7"/>
  <c r="CX1017" i="1"/>
  <c r="CT662" i="1"/>
  <c r="CT815" i="1"/>
  <c r="CT663" i="1"/>
  <c r="CX752" i="1"/>
  <c r="CX750" i="1" s="1"/>
  <c r="CV690" i="1"/>
  <c r="CX772" i="1"/>
  <c r="CX770" i="1" s="1"/>
  <c r="CX331" i="1"/>
  <c r="CX312" i="1"/>
  <c r="CW246" i="1"/>
  <c r="CY528" i="1"/>
  <c r="CY508" i="1"/>
  <c r="CY488" i="1"/>
  <c r="CY472" i="1"/>
  <c r="CY454" i="1"/>
  <c r="CY436" i="1"/>
  <c r="CY315" i="1"/>
  <c r="CY314" i="1" s="1"/>
  <c r="CW492" i="1"/>
  <c r="CX486" i="1"/>
  <c r="CX484" i="1" s="1"/>
  <c r="CX506" i="1"/>
  <c r="CX504" i="1" s="1"/>
  <c r="CX526" i="1"/>
  <c r="CX524" i="1" s="1"/>
  <c r="CY262" i="1"/>
  <c r="CY242" i="1"/>
  <c r="CY49" i="1"/>
  <c r="CY222" i="1"/>
  <c r="CW266" i="1"/>
  <c r="CX240" i="1"/>
  <c r="CX238" i="1" s="1"/>
  <c r="CX260" i="1"/>
  <c r="CX258" i="1" s="1"/>
  <c r="CX1489" i="1"/>
  <c r="CD72" i="7" s="1"/>
  <c r="CY963" i="1"/>
  <c r="CX359" i="1"/>
  <c r="CU397" i="1"/>
  <c r="CD26" i="7"/>
  <c r="CX92" i="1"/>
  <c r="CO548" i="1"/>
  <c r="CX93" i="1"/>
  <c r="CX1340" i="1"/>
  <c r="CD64" i="7" s="1"/>
  <c r="CU408" i="1"/>
  <c r="CU409" i="1" s="1"/>
  <c r="CE2" i="7"/>
  <c r="CY1271" i="1"/>
  <c r="CZ8" i="1"/>
  <c r="CY938" i="1"/>
  <c r="CY1011" i="1"/>
  <c r="CY354" i="1"/>
  <c r="CY88" i="1"/>
  <c r="CY992" i="1"/>
  <c r="CA6" i="7"/>
  <c r="CX1014" i="1"/>
  <c r="CC24" i="7"/>
  <c r="CV396" i="1"/>
  <c r="CV397" i="1" s="1"/>
  <c r="CA7" i="7"/>
  <c r="CZ1495" i="1" l="1"/>
  <c r="CZ1483" i="1"/>
  <c r="CF51" i="7" s="1"/>
  <c r="CZ1498" i="1"/>
  <c r="CZ1492" i="1"/>
  <c r="CZ1486" i="1"/>
  <c r="CZ153" i="1"/>
  <c r="CZ1237" i="1"/>
  <c r="CZ685" i="1"/>
  <c r="CZ419" i="1"/>
  <c r="CZ1382" i="1"/>
  <c r="CZ414" i="1"/>
  <c r="CZ680" i="1"/>
  <c r="CZ671" i="1"/>
  <c r="CZ666" i="1"/>
  <c r="CZ404" i="1"/>
  <c r="CZ403" i="1"/>
  <c r="CZ672" i="1"/>
  <c r="CZ670" i="1"/>
  <c r="CZ669" i="1"/>
  <c r="CZ406" i="1"/>
  <c r="CZ405" i="1"/>
  <c r="CZ400" i="1"/>
  <c r="CZ642" i="1"/>
  <c r="CZ658" i="1"/>
  <c r="CZ655" i="1"/>
  <c r="CZ393" i="1"/>
  <c r="CZ391" i="1"/>
  <c r="CZ659" i="1"/>
  <c r="CZ657" i="1"/>
  <c r="CZ392" i="1"/>
  <c r="CZ389" i="1"/>
  <c r="CZ148" i="1"/>
  <c r="CZ632" i="1"/>
  <c r="CZ630" i="1"/>
  <c r="CZ371" i="1"/>
  <c r="CZ376" i="1"/>
  <c r="CZ631" i="1"/>
  <c r="CZ628" i="1"/>
  <c r="CZ365" i="1"/>
  <c r="CZ362" i="1"/>
  <c r="CZ366" i="1"/>
  <c r="CZ637" i="1"/>
  <c r="CZ364" i="1"/>
  <c r="CZ110" i="1"/>
  <c r="CZ125" i="1"/>
  <c r="CZ105" i="1"/>
  <c r="CZ126" i="1"/>
  <c r="CZ137" i="1"/>
  <c r="CZ127" i="1"/>
  <c r="CZ1344" i="1"/>
  <c r="CZ1348" i="1"/>
  <c r="CZ1352" i="1"/>
  <c r="CZ1356" i="1"/>
  <c r="CZ1343" i="1"/>
  <c r="CZ1347" i="1"/>
  <c r="CZ1346" i="1"/>
  <c r="CZ1345" i="1"/>
  <c r="CZ1350" i="1"/>
  <c r="CZ1353" i="1"/>
  <c r="CZ1397" i="1"/>
  <c r="CZ1357" i="1"/>
  <c r="CZ1337" i="1"/>
  <c r="CZ1355" i="1"/>
  <c r="CZ1361" i="1"/>
  <c r="CZ1358" i="1"/>
  <c r="CZ1360" i="1"/>
  <c r="CZ1364" i="1"/>
  <c r="CZ1351" i="1"/>
  <c r="CZ1359" i="1"/>
  <c r="CZ1363" i="1"/>
  <c r="CZ134" i="1"/>
  <c r="CZ1365" i="1"/>
  <c r="CZ1369" i="1"/>
  <c r="CZ1349" i="1"/>
  <c r="CZ1362" i="1"/>
  <c r="CZ1367" i="1"/>
  <c r="CZ1371" i="1"/>
  <c r="CZ1354" i="1"/>
  <c r="CZ1368" i="1"/>
  <c r="CZ1366" i="1"/>
  <c r="CZ1372" i="1"/>
  <c r="CZ1370" i="1"/>
  <c r="CZ1433" i="1"/>
  <c r="CZ1431" i="1"/>
  <c r="CZ1429" i="1"/>
  <c r="CZ1434" i="1"/>
  <c r="CZ1432" i="1"/>
  <c r="CZ1430" i="1"/>
  <c r="CZ1428" i="1"/>
  <c r="CZ1426" i="1"/>
  <c r="CZ1424" i="1"/>
  <c r="CZ1427" i="1"/>
  <c r="CZ1425" i="1"/>
  <c r="CZ1422" i="1"/>
  <c r="CZ1423" i="1"/>
  <c r="CZ1421" i="1"/>
  <c r="CZ1419" i="1"/>
  <c r="CZ1417" i="1"/>
  <c r="CZ1420" i="1"/>
  <c r="CZ1415" i="1"/>
  <c r="CZ1418" i="1"/>
  <c r="CZ1416" i="1"/>
  <c r="CZ583" i="1"/>
  <c r="CZ3" i="1"/>
  <c r="CZ317" i="1"/>
  <c r="CZ2" i="1"/>
  <c r="CZ51" i="1"/>
  <c r="CX1196" i="1"/>
  <c r="CE53" i="7"/>
  <c r="CZ1" i="1"/>
  <c r="CY48" i="1"/>
  <c r="CY46" i="1" s="1"/>
  <c r="CY1501" i="1"/>
  <c r="CE54" i="7" s="1"/>
  <c r="CX1218" i="1"/>
  <c r="CZ1214" i="1"/>
  <c r="CY1212" i="1"/>
  <c r="CY1210" i="1" s="1"/>
  <c r="CY1168" i="1"/>
  <c r="CY1166" i="1" s="1"/>
  <c r="CZ1170" i="1"/>
  <c r="CZ1192" i="1"/>
  <c r="CZ1148" i="1"/>
  <c r="CX1092" i="1"/>
  <c r="CX1174" i="1"/>
  <c r="CY1146" i="1"/>
  <c r="CY1144" i="1" s="1"/>
  <c r="CX1152" i="1"/>
  <c r="CY1190" i="1"/>
  <c r="CY1188" i="1" s="1"/>
  <c r="CY1046" i="1"/>
  <c r="CY1044" i="1" s="1"/>
  <c r="CZ1128" i="1"/>
  <c r="CZ1108" i="1"/>
  <c r="CZ1088" i="1"/>
  <c r="CZ1068" i="1"/>
  <c r="CZ1048" i="1"/>
  <c r="CY1086" i="1"/>
  <c r="CY1084" i="1" s="1"/>
  <c r="CY1066" i="1"/>
  <c r="CY1064" i="1" s="1"/>
  <c r="CX1072" i="1"/>
  <c r="CY1106" i="1"/>
  <c r="CY1104" i="1" s="1"/>
  <c r="CX1132" i="1"/>
  <c r="CX1112" i="1"/>
  <c r="CY1126" i="1"/>
  <c r="CY1124" i="1" s="1"/>
  <c r="CX1052" i="1"/>
  <c r="CW690" i="1"/>
  <c r="CY624" i="1"/>
  <c r="CX597" i="1"/>
  <c r="CZ794" i="1"/>
  <c r="CZ774" i="1"/>
  <c r="CZ754" i="1"/>
  <c r="CZ738" i="1"/>
  <c r="CZ720" i="1"/>
  <c r="CZ702" i="1"/>
  <c r="CZ581" i="1"/>
  <c r="CZ620" i="1"/>
  <c r="CZ625" i="1" s="1"/>
  <c r="CX492" i="1"/>
  <c r="CX778" i="1"/>
  <c r="CX246" i="1"/>
  <c r="CT819" i="1"/>
  <c r="CT674" i="1"/>
  <c r="CT675" i="1"/>
  <c r="BZ7" i="7"/>
  <c r="CT814" i="1"/>
  <c r="CY752" i="1"/>
  <c r="CY750" i="1" s="1"/>
  <c r="CU819" i="1"/>
  <c r="CU675" i="1"/>
  <c r="CU674" i="1"/>
  <c r="CY772" i="1"/>
  <c r="CY770" i="1" s="1"/>
  <c r="CY792" i="1"/>
  <c r="CY790" i="1" s="1"/>
  <c r="CX532" i="1"/>
  <c r="CX758" i="1"/>
  <c r="CY580" i="1"/>
  <c r="CY578" i="1" s="1"/>
  <c r="CX798" i="1"/>
  <c r="CY486" i="1"/>
  <c r="CY484" i="1" s="1"/>
  <c r="CY506" i="1"/>
  <c r="CY504" i="1" s="1"/>
  <c r="CY526" i="1"/>
  <c r="CY524" i="1" s="1"/>
  <c r="CY331" i="1"/>
  <c r="CY312" i="1"/>
  <c r="CZ528" i="1"/>
  <c r="CZ508" i="1"/>
  <c r="CZ488" i="1"/>
  <c r="CZ472" i="1"/>
  <c r="CZ454" i="1"/>
  <c r="CZ436" i="1"/>
  <c r="CZ315" i="1"/>
  <c r="CZ314" i="1" s="1"/>
  <c r="CX266" i="1"/>
  <c r="CX512" i="1"/>
  <c r="CZ262" i="1"/>
  <c r="CZ242" i="1"/>
  <c r="CZ222" i="1"/>
  <c r="CZ49" i="1"/>
  <c r="CY240" i="1"/>
  <c r="CY238" i="1" s="1"/>
  <c r="CY260" i="1"/>
  <c r="CY258" i="1" s="1"/>
  <c r="CY1017" i="1"/>
  <c r="CY1374" i="1"/>
  <c r="CY1446" i="1" s="1"/>
  <c r="CE44" i="7" s="1"/>
  <c r="CZ963" i="1"/>
  <c r="CY1489" i="1"/>
  <c r="CE72" i="7" s="1"/>
  <c r="CX1374" i="1"/>
  <c r="CX1446" i="1" s="1"/>
  <c r="CD44" i="7" s="1"/>
  <c r="CY359" i="1"/>
  <c r="CY358" i="1"/>
  <c r="CY1014" i="1"/>
  <c r="CE26" i="7"/>
  <c r="CO549" i="1"/>
  <c r="CB6" i="7"/>
  <c r="CV408" i="1"/>
  <c r="CY1340" i="1"/>
  <c r="CE64" i="7" s="1"/>
  <c r="CF2" i="7"/>
  <c r="CZ354" i="1"/>
  <c r="CZ88" i="1"/>
  <c r="CZ992" i="1"/>
  <c r="DA8" i="1"/>
  <c r="CZ938" i="1"/>
  <c r="CZ1271" i="1"/>
  <c r="CZ1011" i="1"/>
  <c r="CY92" i="1"/>
  <c r="CY93" i="1"/>
  <c r="DA1486" i="1" l="1"/>
  <c r="DA1495" i="1"/>
  <c r="DA1483" i="1"/>
  <c r="CG51" i="7" s="1"/>
  <c r="DA1492" i="1"/>
  <c r="DA1498" i="1"/>
  <c r="DA1237" i="1"/>
  <c r="DA685" i="1"/>
  <c r="DA153" i="1"/>
  <c r="DA419" i="1"/>
  <c r="DA1382" i="1"/>
  <c r="DA414" i="1"/>
  <c r="DA680" i="1"/>
  <c r="DA671" i="1"/>
  <c r="DA666" i="1"/>
  <c r="DA404" i="1"/>
  <c r="DA403" i="1"/>
  <c r="DA672" i="1"/>
  <c r="DA670" i="1"/>
  <c r="DA669" i="1"/>
  <c r="DA406" i="1"/>
  <c r="DA405" i="1"/>
  <c r="DA400" i="1"/>
  <c r="DA642" i="1"/>
  <c r="DA655" i="1"/>
  <c r="DA393" i="1"/>
  <c r="DA391" i="1"/>
  <c r="DA659" i="1"/>
  <c r="DA657" i="1"/>
  <c r="DA392" i="1"/>
  <c r="DA658" i="1"/>
  <c r="DA389" i="1"/>
  <c r="DA148" i="1"/>
  <c r="DA371" i="1"/>
  <c r="DA376" i="1"/>
  <c r="DA631" i="1"/>
  <c r="DA628" i="1"/>
  <c r="DA366" i="1"/>
  <c r="DA362" i="1"/>
  <c r="DA637" i="1"/>
  <c r="DA630" i="1"/>
  <c r="DA364" i="1"/>
  <c r="DA632" i="1"/>
  <c r="DA365" i="1"/>
  <c r="DA134" i="1"/>
  <c r="DA110" i="1"/>
  <c r="DA125" i="1"/>
  <c r="DA105" i="1"/>
  <c r="DA126" i="1"/>
  <c r="DA137" i="1"/>
  <c r="DA127" i="1"/>
  <c r="DA1337" i="1"/>
  <c r="DA1349" i="1"/>
  <c r="DA1346" i="1"/>
  <c r="DA1344" i="1"/>
  <c r="DA1345" i="1"/>
  <c r="DA1354" i="1"/>
  <c r="DA1343" i="1"/>
  <c r="DA1350" i="1"/>
  <c r="DA1353" i="1"/>
  <c r="DA1397" i="1"/>
  <c r="DA1352" i="1"/>
  <c r="DA1357" i="1"/>
  <c r="DA1356" i="1"/>
  <c r="DA1355" i="1"/>
  <c r="DA1361" i="1"/>
  <c r="DA1358" i="1"/>
  <c r="DA1360" i="1"/>
  <c r="DA1364" i="1"/>
  <c r="DA1351" i="1"/>
  <c r="DA1347" i="1"/>
  <c r="DA1365" i="1"/>
  <c r="DA1369" i="1"/>
  <c r="DA1348" i="1"/>
  <c r="DA1362" i="1"/>
  <c r="DA1367" i="1"/>
  <c r="DA1371" i="1"/>
  <c r="DA1366" i="1"/>
  <c r="DA1370" i="1"/>
  <c r="DA1368" i="1"/>
  <c r="DA1363" i="1"/>
  <c r="DA1372" i="1"/>
  <c r="DA1359" i="1"/>
  <c r="DA1432" i="1"/>
  <c r="DA1429" i="1"/>
  <c r="DA1426" i="1"/>
  <c r="DA1424" i="1"/>
  <c r="DA1433" i="1"/>
  <c r="DA1430" i="1"/>
  <c r="DA1434" i="1"/>
  <c r="DA1427" i="1"/>
  <c r="DA1425" i="1"/>
  <c r="DA1431" i="1"/>
  <c r="DA1428" i="1"/>
  <c r="DA1423" i="1"/>
  <c r="DA1421" i="1"/>
  <c r="DA1419" i="1"/>
  <c r="DA1417" i="1"/>
  <c r="DA1420" i="1"/>
  <c r="DA1415" i="1"/>
  <c r="DA1418" i="1"/>
  <c r="DA1416" i="1"/>
  <c r="DA1422" i="1"/>
  <c r="DA51" i="1"/>
  <c r="DA583" i="1"/>
  <c r="DA317" i="1"/>
  <c r="DA3" i="1"/>
  <c r="DA2" i="1"/>
  <c r="DA1" i="1"/>
  <c r="CG53" i="7"/>
  <c r="CF53" i="7"/>
  <c r="CZ48" i="1"/>
  <c r="CZ46" i="1" s="1"/>
  <c r="CZ1501" i="1"/>
  <c r="CF54" i="7" s="1"/>
  <c r="CY492" i="1"/>
  <c r="CY1052" i="1"/>
  <c r="CY1218" i="1"/>
  <c r="CY1112" i="1"/>
  <c r="CZ1212" i="1"/>
  <c r="CZ1210" i="1" s="1"/>
  <c r="DA1214" i="1"/>
  <c r="CY1196" i="1"/>
  <c r="CZ1168" i="1"/>
  <c r="CZ1166" i="1" s="1"/>
  <c r="DA1170" i="1"/>
  <c r="DA1192" i="1"/>
  <c r="DA1148" i="1"/>
  <c r="CY1174" i="1"/>
  <c r="CY1072" i="1"/>
  <c r="CY1152" i="1"/>
  <c r="CZ1146" i="1"/>
  <c r="CZ1144" i="1" s="1"/>
  <c r="CY1132" i="1"/>
  <c r="CZ1190" i="1"/>
  <c r="CZ1188" i="1" s="1"/>
  <c r="CZ1126" i="1"/>
  <c r="CZ1124" i="1" s="1"/>
  <c r="DA1128" i="1"/>
  <c r="DA1108" i="1"/>
  <c r="DA1088" i="1"/>
  <c r="DA1068" i="1"/>
  <c r="DA1048" i="1"/>
  <c r="CZ1046" i="1"/>
  <c r="CZ1044" i="1" s="1"/>
  <c r="CY597" i="1"/>
  <c r="CZ624" i="1"/>
  <c r="CZ1066" i="1"/>
  <c r="CZ1064" i="1" s="1"/>
  <c r="CY1092" i="1"/>
  <c r="CZ1086" i="1"/>
  <c r="CZ1084" i="1" s="1"/>
  <c r="CZ1106" i="1"/>
  <c r="CZ1104" i="1" s="1"/>
  <c r="CY266" i="1"/>
  <c r="CX690" i="1"/>
  <c r="CY758" i="1"/>
  <c r="CZ752" i="1"/>
  <c r="CZ750" i="1" s="1"/>
  <c r="DA794" i="1"/>
  <c r="DA774" i="1"/>
  <c r="DA754" i="1"/>
  <c r="DA738" i="1"/>
  <c r="DA720" i="1"/>
  <c r="DA702" i="1"/>
  <c r="DA581" i="1"/>
  <c r="DA620" i="1"/>
  <c r="DA625" i="1" s="1"/>
  <c r="CV662" i="1"/>
  <c r="CV814" i="1" s="1"/>
  <c r="CV663" i="1"/>
  <c r="CV815" i="1"/>
  <c r="CZ772" i="1"/>
  <c r="CZ770" i="1" s="1"/>
  <c r="CZ792" i="1"/>
  <c r="CZ790" i="1" s="1"/>
  <c r="CZ580" i="1"/>
  <c r="CZ578" i="1" s="1"/>
  <c r="CY512" i="1"/>
  <c r="CY798" i="1"/>
  <c r="CY778" i="1"/>
  <c r="CW815" i="1"/>
  <c r="CW662" i="1"/>
  <c r="CW814" i="1" s="1"/>
  <c r="CC7" i="7"/>
  <c r="CW663" i="1"/>
  <c r="DA528" i="1"/>
  <c r="DA508" i="1"/>
  <c r="DA488" i="1"/>
  <c r="DA472" i="1"/>
  <c r="DA454" i="1"/>
  <c r="DA436" i="1"/>
  <c r="DA315" i="1"/>
  <c r="DA314" i="1" s="1"/>
  <c r="CY532" i="1"/>
  <c r="CZ486" i="1"/>
  <c r="CZ484" i="1" s="1"/>
  <c r="CZ506" i="1"/>
  <c r="CZ504" i="1" s="1"/>
  <c r="CZ331" i="1"/>
  <c r="CZ312" i="1"/>
  <c r="CZ526" i="1"/>
  <c r="CZ524" i="1" s="1"/>
  <c r="CD6" i="7"/>
  <c r="DA262" i="1"/>
  <c r="DA242" i="1"/>
  <c r="DA49" i="1"/>
  <c r="DA222" i="1"/>
  <c r="CY246" i="1"/>
  <c r="CZ240" i="1"/>
  <c r="CZ238" i="1" s="1"/>
  <c r="CZ260" i="1"/>
  <c r="CZ258" i="1" s="1"/>
  <c r="CZ359" i="1"/>
  <c r="CZ1017" i="1"/>
  <c r="CY396" i="1"/>
  <c r="CY397" i="1" s="1"/>
  <c r="CZ1374" i="1"/>
  <c r="CF24" i="7" s="1"/>
  <c r="CZ358" i="1"/>
  <c r="CZ1489" i="1"/>
  <c r="CF72" i="7" s="1"/>
  <c r="DA963" i="1"/>
  <c r="CZ93" i="1"/>
  <c r="CX396" i="1"/>
  <c r="CX397" i="1" s="1"/>
  <c r="CZ1014" i="1"/>
  <c r="CF26" i="7"/>
  <c r="CZ1340" i="1"/>
  <c r="CF64" i="7" s="1"/>
  <c r="CG2" i="7"/>
  <c r="DA354" i="1"/>
  <c r="DA358" i="1" s="1"/>
  <c r="DA938" i="1"/>
  <c r="DB8" i="1"/>
  <c r="DA992" i="1"/>
  <c r="DA88" i="1"/>
  <c r="DA1271" i="1"/>
  <c r="DA1011" i="1"/>
  <c r="CV409" i="1"/>
  <c r="CQ424" i="1"/>
  <c r="CZ92" i="1"/>
  <c r="CW396" i="1"/>
  <c r="CX408" i="1"/>
  <c r="CX409" i="1" s="1"/>
  <c r="CE24" i="7"/>
  <c r="CD24" i="7"/>
  <c r="CC6" i="7"/>
  <c r="CW408" i="1"/>
  <c r="DB1498" i="1" l="1"/>
  <c r="DB1492" i="1"/>
  <c r="DB1486" i="1"/>
  <c r="DB1495" i="1"/>
  <c r="DB1483" i="1"/>
  <c r="CH51" i="7" s="1"/>
  <c r="DB419" i="1"/>
  <c r="DB153" i="1"/>
  <c r="DB1237" i="1"/>
  <c r="DB685" i="1"/>
  <c r="DB1382" i="1"/>
  <c r="DB414" i="1"/>
  <c r="DB680" i="1"/>
  <c r="DB671" i="1"/>
  <c r="DB666" i="1"/>
  <c r="DB404" i="1"/>
  <c r="DB403" i="1"/>
  <c r="DB672" i="1"/>
  <c r="DB670" i="1"/>
  <c r="DB669" i="1"/>
  <c r="DB405" i="1"/>
  <c r="DB406" i="1"/>
  <c r="DB400" i="1"/>
  <c r="DB642" i="1"/>
  <c r="DB393" i="1"/>
  <c r="DB391" i="1"/>
  <c r="DB659" i="1"/>
  <c r="DB657" i="1"/>
  <c r="DB392" i="1"/>
  <c r="DB389" i="1"/>
  <c r="DB658" i="1"/>
  <c r="DB655" i="1"/>
  <c r="DB148" i="1"/>
  <c r="DB371" i="1"/>
  <c r="DB376" i="1"/>
  <c r="DB631" i="1"/>
  <c r="DB628" i="1"/>
  <c r="DB364" i="1"/>
  <c r="DB365" i="1"/>
  <c r="DB632" i="1"/>
  <c r="DB630" i="1"/>
  <c r="DB362" i="1"/>
  <c r="DB366" i="1"/>
  <c r="DB637" i="1"/>
  <c r="DB134" i="1"/>
  <c r="DB110" i="1"/>
  <c r="DB125" i="1"/>
  <c r="DB105" i="1"/>
  <c r="DB126" i="1"/>
  <c r="DB1345" i="1"/>
  <c r="DB1349" i="1"/>
  <c r="DB1353" i="1"/>
  <c r="DB1357" i="1"/>
  <c r="DB137" i="1"/>
  <c r="DB1344" i="1"/>
  <c r="DB1348" i="1"/>
  <c r="DB1397" i="1"/>
  <c r="DB1347" i="1"/>
  <c r="DB1337" i="1"/>
  <c r="DB1346" i="1"/>
  <c r="DB1351" i="1"/>
  <c r="DB1354" i="1"/>
  <c r="DB127" i="1"/>
  <c r="DB1343" i="1"/>
  <c r="DB1350" i="1"/>
  <c r="DB1352" i="1"/>
  <c r="DB1362" i="1"/>
  <c r="DB1355" i="1"/>
  <c r="DB1361" i="1"/>
  <c r="DB1358" i="1"/>
  <c r="DB1360" i="1"/>
  <c r="DB1364" i="1"/>
  <c r="DB1366" i="1"/>
  <c r="DB1370" i="1"/>
  <c r="DB1356" i="1"/>
  <c r="DB1363" i="1"/>
  <c r="DB1368" i="1"/>
  <c r="DB1369" i="1"/>
  <c r="DB1367" i="1"/>
  <c r="DB1359" i="1"/>
  <c r="DB1365" i="1"/>
  <c r="DB1372" i="1"/>
  <c r="DB1371" i="1"/>
  <c r="DB1434" i="1"/>
  <c r="DB1432" i="1"/>
  <c r="DB1430" i="1"/>
  <c r="DB1428" i="1"/>
  <c r="DB1429" i="1"/>
  <c r="DB1426" i="1"/>
  <c r="DB1424" i="1"/>
  <c r="DB1433" i="1"/>
  <c r="DB1427" i="1"/>
  <c r="DB1425" i="1"/>
  <c r="DB1431" i="1"/>
  <c r="DB1423" i="1"/>
  <c r="DB1421" i="1"/>
  <c r="DB1419" i="1"/>
  <c r="DB1422" i="1"/>
  <c r="DB1420" i="1"/>
  <c r="DB1418" i="1"/>
  <c r="DB1416" i="1"/>
  <c r="DB1417" i="1"/>
  <c r="DB1415" i="1"/>
  <c r="DB3" i="1"/>
  <c r="DB583" i="1"/>
  <c r="DB317" i="1"/>
  <c r="DB51" i="1"/>
  <c r="DB2" i="1"/>
  <c r="CE6" i="7"/>
  <c r="DB1" i="1"/>
  <c r="DA48" i="1"/>
  <c r="DA46" i="1" s="1"/>
  <c r="DA1501" i="1"/>
  <c r="CG54" i="7" s="1"/>
  <c r="CZ1052" i="1"/>
  <c r="CZ1218" i="1"/>
  <c r="DB1214" i="1"/>
  <c r="DA1212" i="1"/>
  <c r="DA1210" i="1" s="1"/>
  <c r="DB1170" i="1"/>
  <c r="DB1192" i="1"/>
  <c r="DB1148" i="1"/>
  <c r="CZ1132" i="1"/>
  <c r="CZ1196" i="1"/>
  <c r="DA1146" i="1"/>
  <c r="DA1144" i="1" s="1"/>
  <c r="CZ1174" i="1"/>
  <c r="DA1190" i="1"/>
  <c r="DA1188" i="1" s="1"/>
  <c r="DA1168" i="1"/>
  <c r="DA1166" i="1" s="1"/>
  <c r="CZ1072" i="1"/>
  <c r="CZ1152" i="1"/>
  <c r="CZ1112" i="1"/>
  <c r="DB1128" i="1"/>
  <c r="DB1108" i="1"/>
  <c r="DB1088" i="1"/>
  <c r="DB1068" i="1"/>
  <c r="DB1048" i="1"/>
  <c r="DA1126" i="1"/>
  <c r="DA1124" i="1" s="1"/>
  <c r="DA1046" i="1"/>
  <c r="DA1044" i="1" s="1"/>
  <c r="DA1066" i="1"/>
  <c r="DA1064" i="1" s="1"/>
  <c r="CZ1092" i="1"/>
  <c r="DA1086" i="1"/>
  <c r="DA1084" i="1" s="1"/>
  <c r="DA1106" i="1"/>
  <c r="DA1104" i="1" s="1"/>
  <c r="CZ246" i="1"/>
  <c r="CZ597" i="1"/>
  <c r="CZ492" i="1"/>
  <c r="CZ798" i="1"/>
  <c r="DA624" i="1"/>
  <c r="DB794" i="1"/>
  <c r="DB774" i="1"/>
  <c r="DB754" i="1"/>
  <c r="DB738" i="1"/>
  <c r="DB720" i="1"/>
  <c r="DB702" i="1"/>
  <c r="DB581" i="1"/>
  <c r="DB620" i="1"/>
  <c r="DB624" i="1" s="1"/>
  <c r="CW674" i="1"/>
  <c r="CW819" i="1"/>
  <c r="CW675" i="1"/>
  <c r="CZ758" i="1"/>
  <c r="CX815" i="1"/>
  <c r="CD7" i="7"/>
  <c r="CX663" i="1"/>
  <c r="CX662" i="1"/>
  <c r="CX814" i="1" s="1"/>
  <c r="DA752" i="1"/>
  <c r="DA750" i="1" s="1"/>
  <c r="CZ266" i="1"/>
  <c r="DA772" i="1"/>
  <c r="DA770" i="1" s="1"/>
  <c r="CY690" i="1"/>
  <c r="CZ778" i="1"/>
  <c r="DA792" i="1"/>
  <c r="DA790" i="1" s="1"/>
  <c r="CV819" i="1"/>
  <c r="CV675" i="1"/>
  <c r="CV674" i="1"/>
  <c r="CB7" i="7"/>
  <c r="DA580" i="1"/>
  <c r="DA578" i="1" s="1"/>
  <c r="DB528" i="1"/>
  <c r="DB508" i="1"/>
  <c r="DB488" i="1"/>
  <c r="DB472" i="1"/>
  <c r="DB436" i="1"/>
  <c r="DB454" i="1"/>
  <c r="DB315" i="1"/>
  <c r="DB314" i="1" s="1"/>
  <c r="DA331" i="1"/>
  <c r="DA312" i="1"/>
  <c r="CZ512" i="1"/>
  <c r="DA486" i="1"/>
  <c r="DA484" i="1" s="1"/>
  <c r="CZ532" i="1"/>
  <c r="DA506" i="1"/>
  <c r="DA504" i="1" s="1"/>
  <c r="DA526" i="1"/>
  <c r="DA524" i="1" s="1"/>
  <c r="DB262" i="1"/>
  <c r="DB242" i="1"/>
  <c r="DB49" i="1"/>
  <c r="DB222" i="1"/>
  <c r="DA240" i="1"/>
  <c r="DA238" i="1" s="1"/>
  <c r="DA260" i="1"/>
  <c r="DA258" i="1" s="1"/>
  <c r="DA1489" i="1"/>
  <c r="CG72" i="7" s="1"/>
  <c r="DA1017" i="1"/>
  <c r="DA1374" i="1"/>
  <c r="DA1446" i="1" s="1"/>
  <c r="CG44" i="7" s="1"/>
  <c r="DB963" i="1"/>
  <c r="DA359" i="1"/>
  <c r="DA92" i="1"/>
  <c r="DA1340" i="1"/>
  <c r="CG64" i="7" s="1"/>
  <c r="DA1014" i="1"/>
  <c r="CY408" i="1"/>
  <c r="CY409" i="1" s="1"/>
  <c r="CR424" i="1"/>
  <c r="CG26" i="7"/>
  <c r="DA93" i="1"/>
  <c r="CW397" i="1"/>
  <c r="CW409" i="1"/>
  <c r="CH2" i="7"/>
  <c r="DB938" i="1"/>
  <c r="DB88" i="1"/>
  <c r="DB93" i="1" s="1"/>
  <c r="DB1011" i="1"/>
  <c r="DB992" i="1"/>
  <c r="DC8" i="1"/>
  <c r="DB354" i="1"/>
  <c r="DB359" i="1" s="1"/>
  <c r="DB1271" i="1"/>
  <c r="CQ548" i="1"/>
  <c r="DC1483" i="1" l="1"/>
  <c r="CI51" i="7" s="1"/>
  <c r="DC1498" i="1"/>
  <c r="DC1492" i="1"/>
  <c r="DC1486" i="1"/>
  <c r="DC1495" i="1"/>
  <c r="DC419" i="1"/>
  <c r="DC153" i="1"/>
  <c r="DC1237" i="1"/>
  <c r="DC685" i="1"/>
  <c r="DC1382" i="1"/>
  <c r="DC414" i="1"/>
  <c r="DC680" i="1"/>
  <c r="DC672" i="1"/>
  <c r="DC670" i="1"/>
  <c r="DC669" i="1"/>
  <c r="DC406" i="1"/>
  <c r="DC405" i="1"/>
  <c r="DC404" i="1"/>
  <c r="DC671" i="1"/>
  <c r="DC400" i="1"/>
  <c r="DC666" i="1"/>
  <c r="DC403" i="1"/>
  <c r="DC642" i="1"/>
  <c r="DC391" i="1"/>
  <c r="DC659" i="1"/>
  <c r="DC657" i="1"/>
  <c r="DC392" i="1"/>
  <c r="DC389" i="1"/>
  <c r="DC658" i="1"/>
  <c r="DC655" i="1"/>
  <c r="DC393" i="1"/>
  <c r="DC148" i="1"/>
  <c r="DC371" i="1"/>
  <c r="DC376" i="1"/>
  <c r="DC631" i="1"/>
  <c r="DC628" i="1"/>
  <c r="DC637" i="1"/>
  <c r="DC630" i="1"/>
  <c r="DC366" i="1"/>
  <c r="DC632" i="1"/>
  <c r="DC362" i="1"/>
  <c r="DC364" i="1"/>
  <c r="DC365" i="1"/>
  <c r="DC134" i="1"/>
  <c r="DC110" i="1"/>
  <c r="DC125" i="1"/>
  <c r="DC105" i="1"/>
  <c r="DC1337" i="1"/>
  <c r="DC1350" i="1"/>
  <c r="DC1397" i="1"/>
  <c r="DC1347" i="1"/>
  <c r="DC1349" i="1"/>
  <c r="DC126" i="1"/>
  <c r="DC1345" i="1"/>
  <c r="DC1346" i="1"/>
  <c r="DC1355" i="1"/>
  <c r="DC1344" i="1"/>
  <c r="DC1351" i="1"/>
  <c r="DC1354" i="1"/>
  <c r="DC127" i="1"/>
  <c r="DC1343" i="1"/>
  <c r="DC1353" i="1"/>
  <c r="DC1357" i="1"/>
  <c r="DC137" i="1"/>
  <c r="DC1362" i="1"/>
  <c r="DC1361" i="1"/>
  <c r="DC1352" i="1"/>
  <c r="DC1358" i="1"/>
  <c r="DC1359" i="1"/>
  <c r="DC1366" i="1"/>
  <c r="DC1370" i="1"/>
  <c r="DC1348" i="1"/>
  <c r="DC1356" i="1"/>
  <c r="DC1363" i="1"/>
  <c r="DC1368" i="1"/>
  <c r="DC1372" i="1"/>
  <c r="DC1364" i="1"/>
  <c r="DC1369" i="1"/>
  <c r="DC1367" i="1"/>
  <c r="DC1360" i="1"/>
  <c r="DC1371" i="1"/>
  <c r="DC1365" i="1"/>
  <c r="DC1434" i="1"/>
  <c r="DC1432" i="1"/>
  <c r="DC1430" i="1"/>
  <c r="DC1428" i="1"/>
  <c r="DC1433" i="1"/>
  <c r="DC1431" i="1"/>
  <c r="DC1429" i="1"/>
  <c r="DC1426" i="1"/>
  <c r="DC1424" i="1"/>
  <c r="DC1427" i="1"/>
  <c r="DC1425" i="1"/>
  <c r="DC1423" i="1"/>
  <c r="DC1421" i="1"/>
  <c r="DC1419" i="1"/>
  <c r="DC1417" i="1"/>
  <c r="DC1418" i="1"/>
  <c r="DC1416" i="1"/>
  <c r="DC1422" i="1"/>
  <c r="DC1415" i="1"/>
  <c r="DC1420" i="1"/>
  <c r="DC583" i="1"/>
  <c r="DC317" i="1"/>
  <c r="DC2" i="1"/>
  <c r="DC51" i="1"/>
  <c r="DC3" i="1"/>
  <c r="CH53" i="7"/>
  <c r="DC1" i="1"/>
  <c r="DB48" i="1"/>
  <c r="DB46" i="1" s="1"/>
  <c r="CG24" i="7"/>
  <c r="DB1501" i="1"/>
  <c r="CH54" i="7" s="1"/>
  <c r="DA778" i="1"/>
  <c r="DB1212" i="1"/>
  <c r="DB1210" i="1" s="1"/>
  <c r="DC1214" i="1"/>
  <c r="DA1152" i="1"/>
  <c r="DA1218" i="1"/>
  <c r="DB1146" i="1"/>
  <c r="DB1144" i="1" s="1"/>
  <c r="DB1190" i="1"/>
  <c r="DB1188" i="1" s="1"/>
  <c r="DB1168" i="1"/>
  <c r="DB1166" i="1" s="1"/>
  <c r="DC1170" i="1"/>
  <c r="DC1192" i="1"/>
  <c r="DC1148" i="1"/>
  <c r="DA1174" i="1"/>
  <c r="DA1196" i="1"/>
  <c r="DB1126" i="1"/>
  <c r="DB1124" i="1" s="1"/>
  <c r="DA1112" i="1"/>
  <c r="DA1132" i="1"/>
  <c r="DB1046" i="1"/>
  <c r="DB1044" i="1" s="1"/>
  <c r="DA1052" i="1"/>
  <c r="DB1066" i="1"/>
  <c r="DB1064" i="1" s="1"/>
  <c r="DC1128" i="1"/>
  <c r="DC1108" i="1"/>
  <c r="DC1088" i="1"/>
  <c r="DC1068" i="1"/>
  <c r="DC1048" i="1"/>
  <c r="DA1092" i="1"/>
  <c r="DA1072" i="1"/>
  <c r="DB1086" i="1"/>
  <c r="DB1084" i="1" s="1"/>
  <c r="DB1106" i="1"/>
  <c r="DB1104" i="1" s="1"/>
  <c r="DA492" i="1"/>
  <c r="DA758" i="1"/>
  <c r="DA246" i="1"/>
  <c r="DA798" i="1"/>
  <c r="DB792" i="1"/>
  <c r="DB790" i="1" s="1"/>
  <c r="DB625" i="1"/>
  <c r="DB580" i="1"/>
  <c r="DB578" i="1" s="1"/>
  <c r="DC794" i="1"/>
  <c r="DC774" i="1"/>
  <c r="DC754" i="1"/>
  <c r="DC738" i="1"/>
  <c r="DC720" i="1"/>
  <c r="DC702" i="1"/>
  <c r="DC581" i="1"/>
  <c r="DC620" i="1"/>
  <c r="DC624" i="1" s="1"/>
  <c r="CZ690" i="1"/>
  <c r="CY815" i="1"/>
  <c r="CE7" i="7"/>
  <c r="CY663" i="1"/>
  <c r="CY662" i="1"/>
  <c r="CY814" i="1" s="1"/>
  <c r="CX819" i="1"/>
  <c r="CX675" i="1"/>
  <c r="CX674" i="1"/>
  <c r="DB752" i="1"/>
  <c r="DB750" i="1" s="1"/>
  <c r="DA597" i="1"/>
  <c r="DB772" i="1"/>
  <c r="DB770" i="1" s="1"/>
  <c r="DA512" i="1"/>
  <c r="DB331" i="1"/>
  <c r="DB312" i="1"/>
  <c r="DC528" i="1"/>
  <c r="DC508" i="1"/>
  <c r="DC488" i="1"/>
  <c r="DC472" i="1"/>
  <c r="DC454" i="1"/>
  <c r="DC436" i="1"/>
  <c r="DC315" i="1"/>
  <c r="DC314" i="1" s="1"/>
  <c r="DB486" i="1"/>
  <c r="DB484" i="1" s="1"/>
  <c r="DA532" i="1"/>
  <c r="DB506" i="1"/>
  <c r="DB504" i="1" s="1"/>
  <c r="DB526" i="1"/>
  <c r="DB524" i="1" s="1"/>
  <c r="DA266" i="1"/>
  <c r="DC262" i="1"/>
  <c r="DC242" i="1"/>
  <c r="DC222" i="1"/>
  <c r="DC49" i="1"/>
  <c r="DB240" i="1"/>
  <c r="DB238" i="1" s="1"/>
  <c r="DB260" i="1"/>
  <c r="DB258" i="1" s="1"/>
  <c r="DB1017" i="1"/>
  <c r="DB1374" i="1"/>
  <c r="DB1446" i="1" s="1"/>
  <c r="CH44" i="7" s="1"/>
  <c r="DB1489" i="1"/>
  <c r="CH72" i="7" s="1"/>
  <c r="DC963" i="1"/>
  <c r="CS424" i="1"/>
  <c r="CS548" i="1" s="1"/>
  <c r="DB1014" i="1"/>
  <c r="DB92" i="1"/>
  <c r="DB358" i="1"/>
  <c r="DB1340" i="1"/>
  <c r="CH64" i="7" s="1"/>
  <c r="CQ549" i="1"/>
  <c r="CH26" i="7"/>
  <c r="CT424" i="1"/>
  <c r="CR548" i="1"/>
  <c r="CI2" i="7"/>
  <c r="DC88" i="1"/>
  <c r="DC92" i="1" s="1"/>
  <c r="DC938" i="1"/>
  <c r="DC1011" i="1"/>
  <c r="DC1271" i="1"/>
  <c r="DC992" i="1"/>
  <c r="DC354" i="1"/>
  <c r="DC359" i="1" s="1"/>
  <c r="DD8" i="1"/>
  <c r="DD1495" i="1" l="1"/>
  <c r="DD1483" i="1"/>
  <c r="CJ51" i="7" s="1"/>
  <c r="DD1498" i="1"/>
  <c r="DD1492" i="1"/>
  <c r="DD1486" i="1"/>
  <c r="DD1237" i="1"/>
  <c r="DD153" i="1"/>
  <c r="DD419" i="1"/>
  <c r="DD685" i="1"/>
  <c r="DD1382" i="1"/>
  <c r="DD414" i="1"/>
  <c r="DD680" i="1"/>
  <c r="DD672" i="1"/>
  <c r="DD670" i="1"/>
  <c r="DD669" i="1"/>
  <c r="DD406" i="1"/>
  <c r="DD405" i="1"/>
  <c r="DD671" i="1"/>
  <c r="DD666" i="1"/>
  <c r="DD400" i="1"/>
  <c r="DD403" i="1"/>
  <c r="DD404" i="1"/>
  <c r="DD642" i="1"/>
  <c r="DD659" i="1"/>
  <c r="DD657" i="1"/>
  <c r="DD392" i="1"/>
  <c r="DD389" i="1"/>
  <c r="DD658" i="1"/>
  <c r="DD655" i="1"/>
  <c r="DD393" i="1"/>
  <c r="DD391" i="1"/>
  <c r="DD148" i="1"/>
  <c r="DD376" i="1"/>
  <c r="DD631" i="1"/>
  <c r="DD628" i="1"/>
  <c r="DD366" i="1"/>
  <c r="DD637" i="1"/>
  <c r="DD632" i="1"/>
  <c r="DD630" i="1"/>
  <c r="DD364" i="1"/>
  <c r="DD365" i="1"/>
  <c r="DD371" i="1"/>
  <c r="DD362" i="1"/>
  <c r="DD137" i="1"/>
  <c r="DD127" i="1"/>
  <c r="DD134" i="1"/>
  <c r="DD110" i="1"/>
  <c r="DD1397" i="1"/>
  <c r="DD1346" i="1"/>
  <c r="DD1350" i="1"/>
  <c r="DD1354" i="1"/>
  <c r="DD1358" i="1"/>
  <c r="DD1345" i="1"/>
  <c r="DD1343" i="1"/>
  <c r="DD1348" i="1"/>
  <c r="DD125" i="1"/>
  <c r="DD1337" i="1"/>
  <c r="DD1347" i="1"/>
  <c r="DD1349" i="1"/>
  <c r="DD126" i="1"/>
  <c r="DD1355" i="1"/>
  <c r="DD1344" i="1"/>
  <c r="DD1351" i="1"/>
  <c r="DD1353" i="1"/>
  <c r="DD1359" i="1"/>
  <c r="DD1363" i="1"/>
  <c r="DD1357" i="1"/>
  <c r="DD1362" i="1"/>
  <c r="DD1361" i="1"/>
  <c r="DD1367" i="1"/>
  <c r="DD1371" i="1"/>
  <c r="DD1364" i="1"/>
  <c r="DD1365" i="1"/>
  <c r="DD1369" i="1"/>
  <c r="DD1370" i="1"/>
  <c r="DD1372" i="1"/>
  <c r="DD1352" i="1"/>
  <c r="DD1356" i="1"/>
  <c r="DD1368" i="1"/>
  <c r="DD105" i="1"/>
  <c r="DD1360" i="1"/>
  <c r="DD1366" i="1"/>
  <c r="DD1434" i="1"/>
  <c r="DD1432" i="1"/>
  <c r="DD1430" i="1"/>
  <c r="DD1428" i="1"/>
  <c r="DD1433" i="1"/>
  <c r="DD1431" i="1"/>
  <c r="DD1429" i="1"/>
  <c r="DD1427" i="1"/>
  <c r="DD1425" i="1"/>
  <c r="DD1426" i="1"/>
  <c r="DD1424" i="1"/>
  <c r="DD1423" i="1"/>
  <c r="DD1421" i="1"/>
  <c r="DD1422" i="1"/>
  <c r="DD1420" i="1"/>
  <c r="DD1418" i="1"/>
  <c r="DD1416" i="1"/>
  <c r="DD1419" i="1"/>
  <c r="DD1417" i="1"/>
  <c r="DD1415" i="1"/>
  <c r="DD51" i="1"/>
  <c r="DD317" i="1"/>
  <c r="DD2" i="1"/>
  <c r="DD3" i="1"/>
  <c r="DD583" i="1"/>
  <c r="DC1501" i="1"/>
  <c r="CI54" i="7" s="1"/>
  <c r="CI53" i="7"/>
  <c r="DD1" i="1"/>
  <c r="DC48" i="1"/>
  <c r="DC46" i="1" s="1"/>
  <c r="DB1092" i="1"/>
  <c r="DB1072" i="1"/>
  <c r="DC1212" i="1"/>
  <c r="DC1210" i="1" s="1"/>
  <c r="DB1218" i="1"/>
  <c r="DD1214" i="1"/>
  <c r="DB1174" i="1"/>
  <c r="DD1170" i="1"/>
  <c r="DD1192" i="1"/>
  <c r="DD1148" i="1"/>
  <c r="DB1196" i="1"/>
  <c r="DC1146" i="1"/>
  <c r="DC1144" i="1" s="1"/>
  <c r="DC1190" i="1"/>
  <c r="DC1188" i="1" s="1"/>
  <c r="DB1152" i="1"/>
  <c r="DB1112" i="1"/>
  <c r="DC1168" i="1"/>
  <c r="DC1166" i="1" s="1"/>
  <c r="DD1128" i="1"/>
  <c r="DD1108" i="1"/>
  <c r="DD1068" i="1"/>
  <c r="DD1088" i="1"/>
  <c r="DD1048" i="1"/>
  <c r="DC1106" i="1"/>
  <c r="DC1104" i="1" s="1"/>
  <c r="DC1126" i="1"/>
  <c r="DC1124" i="1" s="1"/>
  <c r="DA690" i="1"/>
  <c r="DC1046" i="1"/>
  <c r="DC1044" i="1" s="1"/>
  <c r="DB1132" i="1"/>
  <c r="DC1066" i="1"/>
  <c r="DC1064" i="1" s="1"/>
  <c r="DC1086" i="1"/>
  <c r="DC1084" i="1" s="1"/>
  <c r="DB1052" i="1"/>
  <c r="DB778" i="1"/>
  <c r="DB798" i="1"/>
  <c r="DB597" i="1"/>
  <c r="DB492" i="1"/>
  <c r="DC625" i="1"/>
  <c r="CZ663" i="1"/>
  <c r="CZ815" i="1"/>
  <c r="CF7" i="7"/>
  <c r="DD794" i="1"/>
  <c r="DD774" i="1"/>
  <c r="DD754" i="1"/>
  <c r="DD738" i="1"/>
  <c r="DD720" i="1"/>
  <c r="DD702" i="1"/>
  <c r="DD581" i="1"/>
  <c r="DD620" i="1"/>
  <c r="DD624" i="1" s="1"/>
  <c r="DB532" i="1"/>
  <c r="DC752" i="1"/>
  <c r="DC750" i="1" s="1"/>
  <c r="DC772" i="1"/>
  <c r="DC770" i="1" s="1"/>
  <c r="DB512" i="1"/>
  <c r="DC792" i="1"/>
  <c r="DC790" i="1" s="1"/>
  <c r="DB758" i="1"/>
  <c r="CZ662" i="1"/>
  <c r="CZ814" i="1" s="1"/>
  <c r="CY819" i="1"/>
  <c r="CY675" i="1"/>
  <c r="CY674" i="1"/>
  <c r="DC580" i="1"/>
  <c r="DC578" i="1" s="1"/>
  <c r="DC486" i="1"/>
  <c r="DC484" i="1" s="1"/>
  <c r="DD528" i="1"/>
  <c r="DD508" i="1"/>
  <c r="DD488" i="1"/>
  <c r="DD472" i="1"/>
  <c r="DD436" i="1"/>
  <c r="DD454" i="1"/>
  <c r="DD315" i="1"/>
  <c r="DD314" i="1" s="1"/>
  <c r="DC506" i="1"/>
  <c r="DC504" i="1" s="1"/>
  <c r="DC526" i="1"/>
  <c r="DC524" i="1" s="1"/>
  <c r="DB266" i="1"/>
  <c r="DC331" i="1"/>
  <c r="DC312" i="1"/>
  <c r="DB246" i="1"/>
  <c r="DD242" i="1"/>
  <c r="DD262" i="1"/>
  <c r="DD222" i="1"/>
  <c r="DD49" i="1"/>
  <c r="DC240" i="1"/>
  <c r="DC238" i="1" s="1"/>
  <c r="DC260" i="1"/>
  <c r="DC258" i="1" s="1"/>
  <c r="DC1014" i="1"/>
  <c r="DC1017" i="1"/>
  <c r="DC1374" i="1"/>
  <c r="DD963" i="1"/>
  <c r="DC1489" i="1"/>
  <c r="CI72" i="7" s="1"/>
  <c r="CJ53" i="7"/>
  <c r="DC93" i="1"/>
  <c r="DC1340" i="1"/>
  <c r="CI64" i="7" s="1"/>
  <c r="CS549" i="1"/>
  <c r="CG6" i="7"/>
  <c r="DA408" i="1"/>
  <c r="DA409" i="1" s="1"/>
  <c r="CF6" i="7"/>
  <c r="CZ408" i="1"/>
  <c r="CZ409" i="1" s="1"/>
  <c r="CI26" i="7"/>
  <c r="DA396" i="1"/>
  <c r="CH24" i="7"/>
  <c r="DC358" i="1"/>
  <c r="CT548" i="1"/>
  <c r="CR549" i="1"/>
  <c r="CJ2" i="7"/>
  <c r="DD938" i="1"/>
  <c r="DD1271" i="1"/>
  <c r="DD992" i="1"/>
  <c r="DD1011" i="1"/>
  <c r="DE8" i="1"/>
  <c r="DD88" i="1"/>
  <c r="DD92" i="1" s="1"/>
  <c r="DD354" i="1"/>
  <c r="DD359" i="1" s="1"/>
  <c r="CZ396" i="1"/>
  <c r="DE1486" i="1" l="1"/>
  <c r="DE1495" i="1"/>
  <c r="DE1483" i="1"/>
  <c r="CK51" i="7" s="1"/>
  <c r="DE1498" i="1"/>
  <c r="DE1492" i="1"/>
  <c r="DE685" i="1"/>
  <c r="DE419" i="1"/>
  <c r="DE1237" i="1"/>
  <c r="DE153" i="1"/>
  <c r="DE1382" i="1"/>
  <c r="DE414" i="1"/>
  <c r="DE680" i="1"/>
  <c r="DE670" i="1"/>
  <c r="DE669" i="1"/>
  <c r="DE406" i="1"/>
  <c r="DE405" i="1"/>
  <c r="DE671" i="1"/>
  <c r="DE666" i="1"/>
  <c r="DE404" i="1"/>
  <c r="DE403" i="1"/>
  <c r="DE672" i="1"/>
  <c r="DE400" i="1"/>
  <c r="DE642" i="1"/>
  <c r="DE657" i="1"/>
  <c r="DE392" i="1"/>
  <c r="DE389" i="1"/>
  <c r="DE658" i="1"/>
  <c r="DE655" i="1"/>
  <c r="DE393" i="1"/>
  <c r="DE391" i="1"/>
  <c r="DE659" i="1"/>
  <c r="DE148" i="1"/>
  <c r="DE366" i="1"/>
  <c r="DE637" i="1"/>
  <c r="DE632" i="1"/>
  <c r="DE630" i="1"/>
  <c r="DE364" i="1"/>
  <c r="DE365" i="1"/>
  <c r="DE362" i="1"/>
  <c r="DE376" i="1"/>
  <c r="DE631" i="1"/>
  <c r="DE628" i="1"/>
  <c r="DE371" i="1"/>
  <c r="DE126" i="1"/>
  <c r="DE137" i="1"/>
  <c r="DE127" i="1"/>
  <c r="DE134" i="1"/>
  <c r="DE110" i="1"/>
  <c r="DE1337" i="1"/>
  <c r="DE1351" i="1"/>
  <c r="DE1343" i="1"/>
  <c r="DE1348" i="1"/>
  <c r="DE1350" i="1"/>
  <c r="DE1397" i="1"/>
  <c r="DE1346" i="1"/>
  <c r="DE125" i="1"/>
  <c r="DE1347" i="1"/>
  <c r="DE1349" i="1"/>
  <c r="DE1356" i="1"/>
  <c r="DE1345" i="1"/>
  <c r="DE1355" i="1"/>
  <c r="DE1344" i="1"/>
  <c r="DE1354" i="1"/>
  <c r="DE1353" i="1"/>
  <c r="DE1359" i="1"/>
  <c r="DE1363" i="1"/>
  <c r="DE1357" i="1"/>
  <c r="DE1362" i="1"/>
  <c r="DE105" i="1"/>
  <c r="DE1360" i="1"/>
  <c r="DE1358" i="1"/>
  <c r="DE1367" i="1"/>
  <c r="DE1371" i="1"/>
  <c r="DE1364" i="1"/>
  <c r="DE1365" i="1"/>
  <c r="DE1369" i="1"/>
  <c r="DE1352" i="1"/>
  <c r="DE1370" i="1"/>
  <c r="DE1372" i="1"/>
  <c r="DE1368" i="1"/>
  <c r="DE1361" i="1"/>
  <c r="DE1366" i="1"/>
  <c r="DE1432" i="1"/>
  <c r="DE1429" i="1"/>
  <c r="DE1433" i="1"/>
  <c r="DE1427" i="1"/>
  <c r="DE1425" i="1"/>
  <c r="DE1430" i="1"/>
  <c r="DE1434" i="1"/>
  <c r="DE1431" i="1"/>
  <c r="DE1428" i="1"/>
  <c r="DE1426" i="1"/>
  <c r="DE1424" i="1"/>
  <c r="DE1422" i="1"/>
  <c r="DE1420" i="1"/>
  <c r="DE1418" i="1"/>
  <c r="DE1416" i="1"/>
  <c r="DE1423" i="1"/>
  <c r="DE1419" i="1"/>
  <c r="DE1417" i="1"/>
  <c r="DE1415" i="1"/>
  <c r="DE1421" i="1"/>
  <c r="DE2" i="1"/>
  <c r="DE3" i="1"/>
  <c r="DE51" i="1"/>
  <c r="DE583" i="1"/>
  <c r="DE317" i="1"/>
  <c r="DE1" i="1"/>
  <c r="DD48" i="1"/>
  <c r="DC1132" i="1"/>
  <c r="DD1501" i="1"/>
  <c r="CJ54" i="7" s="1"/>
  <c r="DE1214" i="1"/>
  <c r="DC1152" i="1"/>
  <c r="DD1212" i="1"/>
  <c r="DD1210" i="1" s="1"/>
  <c r="DC1218" i="1"/>
  <c r="DD1168" i="1"/>
  <c r="DD1166" i="1" s="1"/>
  <c r="DE1170" i="1"/>
  <c r="DE1192" i="1"/>
  <c r="DE1148" i="1"/>
  <c r="DC1072" i="1"/>
  <c r="DC1112" i="1"/>
  <c r="DC1174" i="1"/>
  <c r="DD1146" i="1"/>
  <c r="DD1144" i="1" s="1"/>
  <c r="DC1196" i="1"/>
  <c r="DD1190" i="1"/>
  <c r="DD1188" i="1" s="1"/>
  <c r="DC1052" i="1"/>
  <c r="DD1126" i="1"/>
  <c r="DD1124" i="1" s="1"/>
  <c r="DE1128" i="1"/>
  <c r="DE1108" i="1"/>
  <c r="DE1088" i="1"/>
  <c r="DE1068" i="1"/>
  <c r="DE1048" i="1"/>
  <c r="DD1046" i="1"/>
  <c r="DD1044" i="1" s="1"/>
  <c r="DD1086" i="1"/>
  <c r="DD1084" i="1" s="1"/>
  <c r="DD1066" i="1"/>
  <c r="DD1064" i="1" s="1"/>
  <c r="DC1092" i="1"/>
  <c r="DD1106" i="1"/>
  <c r="DD1104" i="1" s="1"/>
  <c r="DC266" i="1"/>
  <c r="DC758" i="1"/>
  <c r="DC532" i="1"/>
  <c r="DC778" i="1"/>
  <c r="DB690" i="1"/>
  <c r="DD625" i="1"/>
  <c r="CZ819" i="1"/>
  <c r="CZ674" i="1"/>
  <c r="CZ675" i="1"/>
  <c r="DC246" i="1"/>
  <c r="DC512" i="1"/>
  <c r="DC597" i="1"/>
  <c r="DD752" i="1"/>
  <c r="DD750" i="1" s="1"/>
  <c r="DD772" i="1"/>
  <c r="DD770" i="1" s="1"/>
  <c r="DE794" i="1"/>
  <c r="DE774" i="1"/>
  <c r="DE754" i="1"/>
  <c r="DE738" i="1"/>
  <c r="DE720" i="1"/>
  <c r="DE702" i="1"/>
  <c r="DE581" i="1"/>
  <c r="DE620" i="1"/>
  <c r="DE625" i="1" s="1"/>
  <c r="DC798" i="1"/>
  <c r="DD580" i="1"/>
  <c r="DD578" i="1" s="1"/>
  <c r="DD792" i="1"/>
  <c r="DD790" i="1" s="1"/>
  <c r="DD93" i="1"/>
  <c r="DE528" i="1"/>
  <c r="DE508" i="1"/>
  <c r="DE488" i="1"/>
  <c r="DE454" i="1"/>
  <c r="DE472" i="1"/>
  <c r="DE436" i="1"/>
  <c r="DE315" i="1"/>
  <c r="DE314" i="1" s="1"/>
  <c r="DD486" i="1"/>
  <c r="DD484" i="1" s="1"/>
  <c r="DD506" i="1"/>
  <c r="DD504" i="1" s="1"/>
  <c r="DD526" i="1"/>
  <c r="DD524" i="1" s="1"/>
  <c r="DC492" i="1"/>
  <c r="DD331" i="1"/>
  <c r="DD312" i="1"/>
  <c r="DE262" i="1"/>
  <c r="DE242" i="1"/>
  <c r="DE49" i="1"/>
  <c r="DE222" i="1"/>
  <c r="DD46" i="1"/>
  <c r="DD260" i="1"/>
  <c r="DD258" i="1" s="1"/>
  <c r="DD240" i="1"/>
  <c r="DD238" i="1" s="1"/>
  <c r="DD1017" i="1"/>
  <c r="DD1374" i="1"/>
  <c r="DD1446" i="1" s="1"/>
  <c r="CJ44" i="7" s="1"/>
  <c r="DE963" i="1"/>
  <c r="DD1489" i="1"/>
  <c r="CJ72" i="7" s="1"/>
  <c r="CJ26" i="7"/>
  <c r="DD1014" i="1"/>
  <c r="CK2" i="7"/>
  <c r="DE1271" i="1"/>
  <c r="DE938" i="1"/>
  <c r="DE354" i="1"/>
  <c r="DE992" i="1"/>
  <c r="DF8" i="1"/>
  <c r="DE1011" i="1"/>
  <c r="DE88" i="1"/>
  <c r="DE93" i="1" s="1"/>
  <c r="CQ553" i="1"/>
  <c r="DD358" i="1"/>
  <c r="DA397" i="1"/>
  <c r="CU424" i="1"/>
  <c r="CV424" i="1"/>
  <c r="CI24" i="7"/>
  <c r="CZ397" i="1"/>
  <c r="CT549" i="1"/>
  <c r="CR553" i="1"/>
  <c r="DF1498" i="1" l="1"/>
  <c r="DF1492" i="1"/>
  <c r="DF1486" i="1"/>
  <c r="DF1495" i="1"/>
  <c r="DF1483" i="1"/>
  <c r="CL51" i="7" s="1"/>
  <c r="DF1237" i="1"/>
  <c r="DF685" i="1"/>
  <c r="DF419" i="1"/>
  <c r="DF153" i="1"/>
  <c r="DF1382" i="1"/>
  <c r="DF414" i="1"/>
  <c r="DF680" i="1"/>
  <c r="DF670" i="1"/>
  <c r="DF669" i="1"/>
  <c r="DF406" i="1"/>
  <c r="DF405" i="1"/>
  <c r="DF671" i="1"/>
  <c r="DF666" i="1"/>
  <c r="DF404" i="1"/>
  <c r="DF672" i="1"/>
  <c r="DF400" i="1"/>
  <c r="DF403" i="1"/>
  <c r="DF642" i="1"/>
  <c r="DF392" i="1"/>
  <c r="DF389" i="1"/>
  <c r="DF658" i="1"/>
  <c r="DF655" i="1"/>
  <c r="DF393" i="1"/>
  <c r="DF391" i="1"/>
  <c r="DF659" i="1"/>
  <c r="DF657" i="1"/>
  <c r="DF148" i="1"/>
  <c r="DF637" i="1"/>
  <c r="DF632" i="1"/>
  <c r="DF630" i="1"/>
  <c r="DF366" i="1"/>
  <c r="DF631" i="1"/>
  <c r="DF362" i="1"/>
  <c r="DF376" i="1"/>
  <c r="DF371" i="1"/>
  <c r="DF628" i="1"/>
  <c r="DF365" i="1"/>
  <c r="DF364" i="1"/>
  <c r="DF125" i="1"/>
  <c r="DF105" i="1"/>
  <c r="DF126" i="1"/>
  <c r="DF137" i="1"/>
  <c r="DF127" i="1"/>
  <c r="DF134" i="1"/>
  <c r="DF1343" i="1"/>
  <c r="DF1347" i="1"/>
  <c r="DF1351" i="1"/>
  <c r="DF1355" i="1"/>
  <c r="DF1397" i="1"/>
  <c r="DF1346" i="1"/>
  <c r="DF1344" i="1"/>
  <c r="DF110" i="1"/>
  <c r="DF1348" i="1"/>
  <c r="DF1350" i="1"/>
  <c r="DF1349" i="1"/>
  <c r="DF1352" i="1"/>
  <c r="DF1356" i="1"/>
  <c r="DF1345" i="1"/>
  <c r="DF1337" i="1"/>
  <c r="DF1354" i="1"/>
  <c r="DF1360" i="1"/>
  <c r="DF1364" i="1"/>
  <c r="DF1353" i="1"/>
  <c r="DF1359" i="1"/>
  <c r="DF1363" i="1"/>
  <c r="DF1357" i="1"/>
  <c r="DF1362" i="1"/>
  <c r="DF1368" i="1"/>
  <c r="DF1366" i="1"/>
  <c r="DF1370" i="1"/>
  <c r="DF1371" i="1"/>
  <c r="DF1361" i="1"/>
  <c r="DF1369" i="1"/>
  <c r="DF1372" i="1"/>
  <c r="DF1358" i="1"/>
  <c r="DF1367" i="1"/>
  <c r="DF1365" i="1"/>
  <c r="DF1433" i="1"/>
  <c r="DF1431" i="1"/>
  <c r="DF1429" i="1"/>
  <c r="DF1427" i="1"/>
  <c r="DF1425" i="1"/>
  <c r="DF1430" i="1"/>
  <c r="DF1434" i="1"/>
  <c r="DF1428" i="1"/>
  <c r="DF1426" i="1"/>
  <c r="DF1424" i="1"/>
  <c r="DF1432" i="1"/>
  <c r="DF1422" i="1"/>
  <c r="DF1420" i="1"/>
  <c r="DF1418" i="1"/>
  <c r="DF1423" i="1"/>
  <c r="DF1421" i="1"/>
  <c r="DF1419" i="1"/>
  <c r="DF1417" i="1"/>
  <c r="DF1415" i="1"/>
  <c r="DF1416" i="1"/>
  <c r="DF2" i="1"/>
  <c r="DF583" i="1"/>
  <c r="DF317" i="1"/>
  <c r="DF51" i="1"/>
  <c r="DF3" i="1"/>
  <c r="CK53" i="7"/>
  <c r="DF1" i="1"/>
  <c r="DE48" i="1"/>
  <c r="DE46" i="1" s="1"/>
  <c r="DD1152" i="1"/>
  <c r="DF1214" i="1"/>
  <c r="DE1212" i="1"/>
  <c r="DE1210" i="1" s="1"/>
  <c r="DD1218" i="1"/>
  <c r="DD1196" i="1"/>
  <c r="DE1168" i="1"/>
  <c r="DE1166" i="1" s="1"/>
  <c r="DD1174" i="1"/>
  <c r="DD1112" i="1"/>
  <c r="DD1052" i="1"/>
  <c r="DE1146" i="1"/>
  <c r="DE1144" i="1" s="1"/>
  <c r="DE1190" i="1"/>
  <c r="DE1188" i="1" s="1"/>
  <c r="DF1170" i="1"/>
  <c r="DF1192" i="1"/>
  <c r="DF1148" i="1"/>
  <c r="DD1092" i="1"/>
  <c r="DE1046" i="1"/>
  <c r="DE1044" i="1" s="1"/>
  <c r="DE1066" i="1"/>
  <c r="DE1064" i="1" s="1"/>
  <c r="DE1086" i="1"/>
  <c r="DE1084" i="1" s="1"/>
  <c r="DE1106" i="1"/>
  <c r="DE1104" i="1" s="1"/>
  <c r="DD1132" i="1"/>
  <c r="DF1128" i="1"/>
  <c r="DF1108" i="1"/>
  <c r="DF1068" i="1"/>
  <c r="DF1088" i="1"/>
  <c r="DF1048" i="1"/>
  <c r="DD1072" i="1"/>
  <c r="DE1126" i="1"/>
  <c r="DE1124" i="1" s="1"/>
  <c r="DD778" i="1"/>
  <c r="DD758" i="1"/>
  <c r="DC690" i="1"/>
  <c r="DE580" i="1"/>
  <c r="DE578" i="1" s="1"/>
  <c r="DE624" i="1"/>
  <c r="DA662" i="1"/>
  <c r="DA814" i="1" s="1"/>
  <c r="DA815" i="1"/>
  <c r="DA663" i="1"/>
  <c r="DF794" i="1"/>
  <c r="DF774" i="1"/>
  <c r="DF754" i="1"/>
  <c r="DF738" i="1"/>
  <c r="DF720" i="1"/>
  <c r="DF702" i="1"/>
  <c r="DF581" i="1"/>
  <c r="DF620" i="1"/>
  <c r="DF624" i="1" s="1"/>
  <c r="DB663" i="1"/>
  <c r="DB662" i="1"/>
  <c r="DB814" i="1" s="1"/>
  <c r="DB815" i="1"/>
  <c r="DD246" i="1"/>
  <c r="DD798" i="1"/>
  <c r="DE752" i="1"/>
  <c r="DE750" i="1" s="1"/>
  <c r="DE772" i="1"/>
  <c r="DE770" i="1" s="1"/>
  <c r="DD492" i="1"/>
  <c r="DD597" i="1"/>
  <c r="DE792" i="1"/>
  <c r="DE790" i="1" s="1"/>
  <c r="DD266" i="1"/>
  <c r="DE331" i="1"/>
  <c r="DE312" i="1"/>
  <c r="DF528" i="1"/>
  <c r="DF508" i="1"/>
  <c r="DF488" i="1"/>
  <c r="DF472" i="1"/>
  <c r="DF454" i="1"/>
  <c r="DF436" i="1"/>
  <c r="DF315" i="1"/>
  <c r="DD512" i="1"/>
  <c r="DE486" i="1"/>
  <c r="DE484" i="1" s="1"/>
  <c r="DE506" i="1"/>
  <c r="DE504" i="1" s="1"/>
  <c r="DE526" i="1"/>
  <c r="DE524" i="1" s="1"/>
  <c r="DD532" i="1"/>
  <c r="DF262" i="1"/>
  <c r="DF242" i="1"/>
  <c r="DF49" i="1"/>
  <c r="DF222" i="1"/>
  <c r="DE1017" i="1"/>
  <c r="DE240" i="1"/>
  <c r="DE238" i="1" s="1"/>
  <c r="DE260" i="1"/>
  <c r="DE258" i="1" s="1"/>
  <c r="DE1501" i="1"/>
  <c r="CK54" i="7" s="1"/>
  <c r="DE1374" i="1"/>
  <c r="DE1446" i="1" s="1"/>
  <c r="CK44" i="7" s="1"/>
  <c r="DF963" i="1"/>
  <c r="DE1489" i="1"/>
  <c r="CK72" i="7" s="1"/>
  <c r="DD1340" i="1"/>
  <c r="CJ64" i="7" s="1"/>
  <c r="DE1014" i="1"/>
  <c r="CH7" i="7"/>
  <c r="CV548" i="1"/>
  <c r="DB408" i="1"/>
  <c r="CK26" i="7"/>
  <c r="DE92" i="1"/>
  <c r="DE359" i="1"/>
  <c r="DB396" i="1"/>
  <c r="DE358" i="1"/>
  <c r="CH6" i="7"/>
  <c r="DE1340" i="1"/>
  <c r="CK64" i="7" s="1"/>
  <c r="CL2" i="7"/>
  <c r="DF1011" i="1"/>
  <c r="DF354" i="1"/>
  <c r="DF358" i="1" s="1"/>
  <c r="DF88" i="1"/>
  <c r="DG8" i="1"/>
  <c r="DF938" i="1"/>
  <c r="DF1271" i="1"/>
  <c r="DF992" i="1"/>
  <c r="CU548" i="1"/>
  <c r="DC396" i="1"/>
  <c r="DC397" i="1" s="1"/>
  <c r="CJ24" i="7"/>
  <c r="CS553" i="1"/>
  <c r="DG1483" i="1" l="1"/>
  <c r="CM51" i="7" s="1"/>
  <c r="DG1498" i="1"/>
  <c r="DG1492" i="1"/>
  <c r="DG1486" i="1"/>
  <c r="DG1495" i="1"/>
  <c r="DG153" i="1"/>
  <c r="DG1237" i="1"/>
  <c r="DG685" i="1"/>
  <c r="DG419" i="1"/>
  <c r="DG1382" i="1"/>
  <c r="DG414" i="1"/>
  <c r="DG680" i="1"/>
  <c r="DG405" i="1"/>
  <c r="DG671" i="1"/>
  <c r="DG666" i="1"/>
  <c r="DG672" i="1"/>
  <c r="DG400" i="1"/>
  <c r="DG403" i="1"/>
  <c r="DG670" i="1"/>
  <c r="DG406" i="1"/>
  <c r="DG404" i="1"/>
  <c r="DG669" i="1"/>
  <c r="DG642" i="1"/>
  <c r="DG389" i="1"/>
  <c r="DG658" i="1"/>
  <c r="DG655" i="1"/>
  <c r="DG393" i="1"/>
  <c r="DG391" i="1"/>
  <c r="DG659" i="1"/>
  <c r="DG657" i="1"/>
  <c r="DG392" i="1"/>
  <c r="DG148" i="1"/>
  <c r="DG637" i="1"/>
  <c r="DG632" i="1"/>
  <c r="DG630" i="1"/>
  <c r="DG371" i="1"/>
  <c r="DG631" i="1"/>
  <c r="DG365" i="1"/>
  <c r="DG376" i="1"/>
  <c r="DG364" i="1"/>
  <c r="DG628" i="1"/>
  <c r="DG366" i="1"/>
  <c r="DG362" i="1"/>
  <c r="DG125" i="1"/>
  <c r="DG126" i="1"/>
  <c r="DG137" i="1"/>
  <c r="DG127" i="1"/>
  <c r="DG105" i="1"/>
  <c r="DG134" i="1"/>
  <c r="DG1344" i="1"/>
  <c r="DG1351" i="1"/>
  <c r="DG1343" i="1"/>
  <c r="DG1337" i="1"/>
  <c r="DG1347" i="1"/>
  <c r="DG1348" i="1"/>
  <c r="DG1357" i="1"/>
  <c r="DG1346" i="1"/>
  <c r="DG1349" i="1"/>
  <c r="DG1352" i="1"/>
  <c r="DG1356" i="1"/>
  <c r="DG1345" i="1"/>
  <c r="DG1355" i="1"/>
  <c r="DG110" i="1"/>
  <c r="DG1397" i="1"/>
  <c r="DG1350" i="1"/>
  <c r="DG1360" i="1"/>
  <c r="DG1364" i="1"/>
  <c r="DG1353" i="1"/>
  <c r="DG1359" i="1"/>
  <c r="DG1363" i="1"/>
  <c r="DG1361" i="1"/>
  <c r="DG1368" i="1"/>
  <c r="DG1366" i="1"/>
  <c r="DG1370" i="1"/>
  <c r="DG1369" i="1"/>
  <c r="DG1365" i="1"/>
  <c r="DG1371" i="1"/>
  <c r="DG1372" i="1"/>
  <c r="DG1354" i="1"/>
  <c r="DG1362" i="1"/>
  <c r="DG1358" i="1"/>
  <c r="DG1367" i="1"/>
  <c r="DG1433" i="1"/>
  <c r="DG1431" i="1"/>
  <c r="DG1429" i="1"/>
  <c r="DG1434" i="1"/>
  <c r="DG1432" i="1"/>
  <c r="DG1430" i="1"/>
  <c r="DG1428" i="1"/>
  <c r="DG1427" i="1"/>
  <c r="DG1425" i="1"/>
  <c r="DG1426" i="1"/>
  <c r="DG1424" i="1"/>
  <c r="DG1422" i="1"/>
  <c r="DG1420" i="1"/>
  <c r="DG1418" i="1"/>
  <c r="DG1423" i="1"/>
  <c r="DG1417" i="1"/>
  <c r="DG1415" i="1"/>
  <c r="DG1419" i="1"/>
  <c r="DG1421" i="1"/>
  <c r="DG1416" i="1"/>
  <c r="DG3" i="1"/>
  <c r="DG2" i="1"/>
  <c r="DG583" i="1"/>
  <c r="DG317" i="1"/>
  <c r="DG51" i="1"/>
  <c r="CL53" i="7"/>
  <c r="DG1" i="1"/>
  <c r="DG1574" i="1"/>
  <c r="CK24" i="7"/>
  <c r="DG1571" i="1"/>
  <c r="DF1501" i="1"/>
  <c r="CL54" i="7" s="1"/>
  <c r="DE758" i="1"/>
  <c r="DE1196" i="1"/>
  <c r="DE1218" i="1"/>
  <c r="DF1212" i="1"/>
  <c r="DF1210" i="1" s="1"/>
  <c r="DG1222" i="1"/>
  <c r="DG1228" i="1"/>
  <c r="DG1214" i="1"/>
  <c r="DE1092" i="1"/>
  <c r="DG1184" i="1"/>
  <c r="DG1178" i="1"/>
  <c r="DG1170" i="1"/>
  <c r="DG1192" i="1"/>
  <c r="DG1148" i="1"/>
  <c r="DE1174" i="1"/>
  <c r="DF1146" i="1"/>
  <c r="DF1144" i="1" s="1"/>
  <c r="DE1152" i="1"/>
  <c r="DF1190" i="1"/>
  <c r="DF1188" i="1" s="1"/>
  <c r="DE1072" i="1"/>
  <c r="DF1168" i="1"/>
  <c r="DF1166" i="1" s="1"/>
  <c r="DF1086" i="1"/>
  <c r="DF1084" i="1" s="1"/>
  <c r="DF1066" i="1"/>
  <c r="DF1064" i="1" s="1"/>
  <c r="DE1132" i="1"/>
  <c r="DF1106" i="1"/>
  <c r="DF1104" i="1" s="1"/>
  <c r="DE1112" i="1"/>
  <c r="DE1052" i="1"/>
  <c r="DF1126" i="1"/>
  <c r="DF1124" i="1" s="1"/>
  <c r="DG1140" i="1"/>
  <c r="DG1136" i="1"/>
  <c r="DG1128" i="1"/>
  <c r="DG1120" i="1"/>
  <c r="DG1116" i="1"/>
  <c r="DG1108" i="1"/>
  <c r="DG1096" i="1"/>
  <c r="DG1100" i="1"/>
  <c r="DG1080" i="1"/>
  <c r="DG1068" i="1"/>
  <c r="DG1088" i="1"/>
  <c r="DG1056" i="1"/>
  <c r="DG1076" i="1"/>
  <c r="DG1060" i="1"/>
  <c r="DG1048" i="1"/>
  <c r="DF1046" i="1"/>
  <c r="DF1044" i="1" s="1"/>
  <c r="DC815" i="1"/>
  <c r="DE798" i="1"/>
  <c r="DE492" i="1"/>
  <c r="DF625" i="1"/>
  <c r="DE597" i="1"/>
  <c r="DF1489" i="1"/>
  <c r="CL72" i="7" s="1"/>
  <c r="DF752" i="1"/>
  <c r="DF750" i="1" s="1"/>
  <c r="DF772" i="1"/>
  <c r="DF770" i="1" s="1"/>
  <c r="DA675" i="1"/>
  <c r="DA819" i="1"/>
  <c r="DA674" i="1"/>
  <c r="CG7" i="7"/>
  <c r="DF792" i="1"/>
  <c r="DF790" i="1" s="1"/>
  <c r="DD690" i="1"/>
  <c r="DF580" i="1"/>
  <c r="DF578" i="1" s="1"/>
  <c r="DB819" i="1"/>
  <c r="DB674" i="1"/>
  <c r="DB675" i="1"/>
  <c r="DG829" i="1"/>
  <c r="DG824" i="1"/>
  <c r="DG819" i="1"/>
  <c r="DG823" i="1"/>
  <c r="DG818" i="1"/>
  <c r="DG814" i="1"/>
  <c r="DG806" i="1"/>
  <c r="DG815" i="1"/>
  <c r="DG802" i="1"/>
  <c r="DG794" i="1"/>
  <c r="DG786" i="1"/>
  <c r="DG774" i="1"/>
  <c r="DG782" i="1"/>
  <c r="DG762" i="1"/>
  <c r="DG754" i="1"/>
  <c r="DG766" i="1"/>
  <c r="DG746" i="1"/>
  <c r="DG738" i="1"/>
  <c r="DG728" i="1"/>
  <c r="DG742" i="1"/>
  <c r="DG702" i="1"/>
  <c r="DG724" i="1"/>
  <c r="DG706" i="1"/>
  <c r="DG710" i="1"/>
  <c r="DG692" i="1"/>
  <c r="DG720" i="1"/>
  <c r="DG693" i="1"/>
  <c r="DG690" i="1"/>
  <c r="DG691" i="1"/>
  <c r="DG681" i="1"/>
  <c r="DG674" i="1"/>
  <c r="DG675" i="1"/>
  <c r="DG662" i="1"/>
  <c r="DG663" i="1"/>
  <c r="DG620" i="1"/>
  <c r="DG624" i="1"/>
  <c r="DG625" i="1"/>
  <c r="DG581" i="1"/>
  <c r="DE778" i="1"/>
  <c r="DE266" i="1"/>
  <c r="DG536" i="1"/>
  <c r="DG540" i="1"/>
  <c r="DG528" i="1"/>
  <c r="DG520" i="1"/>
  <c r="DG516" i="1"/>
  <c r="DG500" i="1"/>
  <c r="DG496" i="1"/>
  <c r="DG508" i="1"/>
  <c r="DG488" i="1"/>
  <c r="DG480" i="1"/>
  <c r="DG458" i="1"/>
  <c r="DG462" i="1"/>
  <c r="DG472" i="1"/>
  <c r="DG444" i="1"/>
  <c r="DG476" i="1"/>
  <c r="DG436" i="1"/>
  <c r="DG454" i="1"/>
  <c r="DG315" i="1"/>
  <c r="DG440" i="1"/>
  <c r="DF486" i="1"/>
  <c r="DF484" i="1" s="1"/>
  <c r="DF506" i="1"/>
  <c r="DF504" i="1" s="1"/>
  <c r="DF526" i="1"/>
  <c r="DF524" i="1" s="1"/>
  <c r="DE532" i="1"/>
  <c r="DF314" i="1"/>
  <c r="DF312" i="1" s="1"/>
  <c r="DE512" i="1"/>
  <c r="DF48" i="1"/>
  <c r="DF46" i="1" s="1"/>
  <c r="DG270" i="1"/>
  <c r="DG274" i="1"/>
  <c r="DG262" i="1"/>
  <c r="DG254" i="1"/>
  <c r="DG250" i="1"/>
  <c r="DG242" i="1"/>
  <c r="DG49" i="1"/>
  <c r="DG222" i="1"/>
  <c r="DG210" i="1"/>
  <c r="DG196" i="1"/>
  <c r="DG188" i="1"/>
  <c r="DG214" i="1"/>
  <c r="DG206" i="1"/>
  <c r="DG192" i="1"/>
  <c r="DE246" i="1"/>
  <c r="DF240" i="1"/>
  <c r="DF238" i="1" s="1"/>
  <c r="DF260" i="1"/>
  <c r="DF258" i="1" s="1"/>
  <c r="DF1017" i="1"/>
  <c r="DF92" i="1"/>
  <c r="DF1374" i="1"/>
  <c r="DG963" i="1"/>
  <c r="DG1017" i="1"/>
  <c r="DG1587" i="1"/>
  <c r="DG1578" i="1"/>
  <c r="DG1508" i="1"/>
  <c r="DG1519" i="1"/>
  <c r="DG1510" i="1"/>
  <c r="DG1501" i="1"/>
  <c r="CM54" i="7" s="1"/>
  <c r="DG1377" i="1"/>
  <c r="DG1489" i="1"/>
  <c r="CM72" i="7" s="1"/>
  <c r="CM53" i="7"/>
  <c r="DG1032" i="1"/>
  <c r="DG1374" i="1"/>
  <c r="DG1386" i="1"/>
  <c r="DF359" i="1"/>
  <c r="CL26" i="7"/>
  <c r="DF1340" i="1"/>
  <c r="CL64" i="7" s="1"/>
  <c r="DF93" i="1"/>
  <c r="DF1014" i="1"/>
  <c r="CV549" i="1"/>
  <c r="DB409" i="1"/>
  <c r="DD396" i="1"/>
  <c r="DD397" i="1" s="1"/>
  <c r="CI6" i="7"/>
  <c r="DC408" i="1"/>
  <c r="DC409" i="1" s="1"/>
  <c r="CU549" i="1"/>
  <c r="CM2" i="7"/>
  <c r="CM71" i="7" s="1"/>
  <c r="DG1446" i="1"/>
  <c r="CM44" i="7" s="1"/>
  <c r="DG1411" i="1"/>
  <c r="DH8" i="1"/>
  <c r="DG1413" i="1"/>
  <c r="DG1407" i="1"/>
  <c r="DG938" i="1"/>
  <c r="DG1412" i="1"/>
  <c r="DG1406" i="1"/>
  <c r="DG992" i="1"/>
  <c r="DG1014" i="1" s="1"/>
  <c r="DG1410" i="1"/>
  <c r="DG1011" i="1"/>
  <c r="DG1414" i="1"/>
  <c r="DG1206" i="1"/>
  <c r="DG967" i="1"/>
  <c r="DG971" i="1" s="1"/>
  <c r="DG88" i="1"/>
  <c r="DG92" i="1" s="1"/>
  <c r="DG99" i="1"/>
  <c r="DG1464" i="1"/>
  <c r="DG1409" i="1"/>
  <c r="DG1408" i="1"/>
  <c r="DG1405" i="1"/>
  <c r="DG1402" i="1" s="1"/>
  <c r="CM43" i="7" s="1"/>
  <c r="DG1271" i="1"/>
  <c r="DG1438" i="1" s="1"/>
  <c r="CM78" i="7" s="1"/>
  <c r="DG354" i="1"/>
  <c r="DG170" i="1"/>
  <c r="DB397" i="1"/>
  <c r="G45" i="7"/>
  <c r="DH1495" i="1" l="1"/>
  <c r="DH1483" i="1"/>
  <c r="CN51" i="7" s="1"/>
  <c r="DH1498" i="1"/>
  <c r="DH1492" i="1"/>
  <c r="DH1486" i="1"/>
  <c r="DH153" i="1"/>
  <c r="DH1237" i="1"/>
  <c r="DH685" i="1"/>
  <c r="DH419" i="1"/>
  <c r="DH1382" i="1"/>
  <c r="DH414" i="1"/>
  <c r="DH680" i="1"/>
  <c r="DH671" i="1"/>
  <c r="DH666" i="1"/>
  <c r="DH404" i="1"/>
  <c r="DH403" i="1"/>
  <c r="DH672" i="1"/>
  <c r="DH670" i="1"/>
  <c r="DH669" i="1"/>
  <c r="DH406" i="1"/>
  <c r="DH405" i="1"/>
  <c r="DH400" i="1"/>
  <c r="DH642" i="1"/>
  <c r="DH658" i="1"/>
  <c r="DH655" i="1"/>
  <c r="DH393" i="1"/>
  <c r="DH391" i="1"/>
  <c r="DH659" i="1"/>
  <c r="DH657" i="1"/>
  <c r="DH392" i="1"/>
  <c r="DH389" i="1"/>
  <c r="DH148" i="1"/>
  <c r="DH632" i="1"/>
  <c r="DH630" i="1"/>
  <c r="DH371" i="1"/>
  <c r="DH376" i="1"/>
  <c r="DH631" i="1"/>
  <c r="DH628" i="1"/>
  <c r="DH365" i="1"/>
  <c r="DH637" i="1"/>
  <c r="DH362" i="1"/>
  <c r="DH366" i="1"/>
  <c r="DH364" i="1"/>
  <c r="DH110" i="1"/>
  <c r="DH125" i="1"/>
  <c r="DH105" i="1"/>
  <c r="DH126" i="1"/>
  <c r="DH137" i="1"/>
  <c r="DH127" i="1"/>
  <c r="DH1344" i="1"/>
  <c r="DH1348" i="1"/>
  <c r="DH1352" i="1"/>
  <c r="DH1356" i="1"/>
  <c r="DH1343" i="1"/>
  <c r="DH1347" i="1"/>
  <c r="DH1345" i="1"/>
  <c r="DH134" i="1"/>
  <c r="DH1351" i="1"/>
  <c r="DH1397" i="1"/>
  <c r="DH1350" i="1"/>
  <c r="DH1353" i="1"/>
  <c r="DH1357" i="1"/>
  <c r="DH1346" i="1"/>
  <c r="DH1349" i="1"/>
  <c r="DH1355" i="1"/>
  <c r="DH1337" i="1"/>
  <c r="DH1358" i="1"/>
  <c r="DH1361" i="1"/>
  <c r="DH1360" i="1"/>
  <c r="DH1364" i="1"/>
  <c r="DH1359" i="1"/>
  <c r="DH1363" i="1"/>
  <c r="DH1365" i="1"/>
  <c r="DH1369" i="1"/>
  <c r="DH1367" i="1"/>
  <c r="DH1371" i="1"/>
  <c r="DH1354" i="1"/>
  <c r="DH1370" i="1"/>
  <c r="DH1362" i="1"/>
  <c r="DH1368" i="1"/>
  <c r="DH1372" i="1"/>
  <c r="DH1366" i="1"/>
  <c r="DH1433" i="1"/>
  <c r="DH1431" i="1"/>
  <c r="DH1429" i="1"/>
  <c r="DH1434" i="1"/>
  <c r="DH1432" i="1"/>
  <c r="DH1430" i="1"/>
  <c r="DH1428" i="1"/>
  <c r="DH1426" i="1"/>
  <c r="DH1424" i="1"/>
  <c r="DH1427" i="1"/>
  <c r="DH1425" i="1"/>
  <c r="DH1422" i="1"/>
  <c r="DH1423" i="1"/>
  <c r="DH1421" i="1"/>
  <c r="DH1419" i="1"/>
  <c r="DH1417" i="1"/>
  <c r="DH1418" i="1"/>
  <c r="DH1415" i="1"/>
  <c r="DH1416" i="1"/>
  <c r="DH1420" i="1"/>
  <c r="DH2" i="1"/>
  <c r="DH3" i="1"/>
  <c r="DH583" i="1"/>
  <c r="DH317" i="1"/>
  <c r="DH51" i="1"/>
  <c r="DH1" i="1"/>
  <c r="CN53" i="7"/>
  <c r="DH1574" i="1"/>
  <c r="DC662" i="1"/>
  <c r="DC814" i="1" s="1"/>
  <c r="DC663" i="1"/>
  <c r="CI7" i="7"/>
  <c r="DH1571" i="1"/>
  <c r="DF1218" i="1"/>
  <c r="DG1218" i="1"/>
  <c r="DG1212" i="1"/>
  <c r="DG1210" i="1" s="1"/>
  <c r="DH1228" i="1"/>
  <c r="DH1222" i="1"/>
  <c r="DH1214" i="1"/>
  <c r="DF1092" i="1"/>
  <c r="DF1196" i="1"/>
  <c r="DF1152" i="1"/>
  <c r="DG1146" i="1"/>
  <c r="DG1144" i="1" s="1"/>
  <c r="DG1152" i="1"/>
  <c r="DH1184" i="1"/>
  <c r="DH1178" i="1"/>
  <c r="DH1170" i="1"/>
  <c r="DH1192" i="1"/>
  <c r="DH1148" i="1"/>
  <c r="DG1190" i="1"/>
  <c r="DG1188" i="1" s="1"/>
  <c r="DG1196" i="1"/>
  <c r="DF1052" i="1"/>
  <c r="DG1174" i="1"/>
  <c r="DG1168" i="1"/>
  <c r="DG1166" i="1" s="1"/>
  <c r="DF1174" i="1"/>
  <c r="DG1072" i="1"/>
  <c r="DG1066" i="1"/>
  <c r="DG1064" i="1" s="1"/>
  <c r="DF1112" i="1"/>
  <c r="DG1046" i="1"/>
  <c r="DG1044" i="1" s="1"/>
  <c r="DG1052" i="1"/>
  <c r="DG1106" i="1"/>
  <c r="DG1104" i="1" s="1"/>
  <c r="DG1112" i="1"/>
  <c r="DF1072" i="1"/>
  <c r="DF1132" i="1"/>
  <c r="DH1140" i="1"/>
  <c r="DH1136" i="1"/>
  <c r="DH1128" i="1"/>
  <c r="DH1120" i="1"/>
  <c r="DH1116" i="1"/>
  <c r="DH1108" i="1"/>
  <c r="DH1100" i="1"/>
  <c r="DH1096" i="1"/>
  <c r="DH1088" i="1"/>
  <c r="DH1080" i="1"/>
  <c r="DH1068" i="1"/>
  <c r="DH1076" i="1"/>
  <c r="DH1056" i="1"/>
  <c r="DH1060" i="1"/>
  <c r="DH1048" i="1"/>
  <c r="DG1092" i="1"/>
  <c r="DG1086" i="1"/>
  <c r="DG1084" i="1" s="1"/>
  <c r="DG1132" i="1"/>
  <c r="DG1126" i="1"/>
  <c r="DG1124" i="1" s="1"/>
  <c r="DF266" i="1"/>
  <c r="DF512" i="1"/>
  <c r="DF597" i="1"/>
  <c r="DF778" i="1"/>
  <c r="DH829" i="1"/>
  <c r="DH824" i="1"/>
  <c r="DH819" i="1"/>
  <c r="DH823" i="1"/>
  <c r="DH814" i="1"/>
  <c r="DH806" i="1"/>
  <c r="DH815" i="1"/>
  <c r="DH802" i="1"/>
  <c r="DH818" i="1"/>
  <c r="DH794" i="1"/>
  <c r="DH782" i="1"/>
  <c r="DH786" i="1"/>
  <c r="DH766" i="1"/>
  <c r="DH774" i="1"/>
  <c r="DH762" i="1"/>
  <c r="DH754" i="1"/>
  <c r="DH746" i="1"/>
  <c r="DH742" i="1"/>
  <c r="DH724" i="1"/>
  <c r="DH728" i="1"/>
  <c r="DH706" i="1"/>
  <c r="DH720" i="1"/>
  <c r="DH710" i="1"/>
  <c r="DH738" i="1"/>
  <c r="DH692" i="1"/>
  <c r="DH693" i="1"/>
  <c r="DH702" i="1"/>
  <c r="DH690" i="1"/>
  <c r="DH681" i="1"/>
  <c r="DH691" i="1"/>
  <c r="DH674" i="1"/>
  <c r="DH675" i="1"/>
  <c r="DH662" i="1"/>
  <c r="DH663" i="1"/>
  <c r="DH624" i="1"/>
  <c r="DH625" i="1"/>
  <c r="DH620" i="1"/>
  <c r="DH581" i="1"/>
  <c r="DC674" i="1"/>
  <c r="DG758" i="1"/>
  <c r="DG752" i="1"/>
  <c r="DG750" i="1" s="1"/>
  <c r="DF798" i="1"/>
  <c r="DE690" i="1"/>
  <c r="DG597" i="1"/>
  <c r="DG580" i="1"/>
  <c r="DG578" i="1" s="1"/>
  <c r="DG778" i="1"/>
  <c r="DG772" i="1"/>
  <c r="DG770" i="1" s="1"/>
  <c r="DF492" i="1"/>
  <c r="DF758" i="1"/>
  <c r="DG792" i="1"/>
  <c r="DG790" i="1" s="1"/>
  <c r="DG798" i="1"/>
  <c r="DF331" i="1"/>
  <c r="DG532" i="1"/>
  <c r="DG526" i="1"/>
  <c r="DG524" i="1" s="1"/>
  <c r="DG331" i="1"/>
  <c r="DG314" i="1"/>
  <c r="DG312" i="1" s="1"/>
  <c r="DF246" i="1"/>
  <c r="DF532" i="1"/>
  <c r="DG492" i="1"/>
  <c r="DG486" i="1"/>
  <c r="DG484" i="1" s="1"/>
  <c r="DH536" i="1"/>
  <c r="DH540" i="1"/>
  <c r="DH528" i="1"/>
  <c r="DH520" i="1"/>
  <c r="DH516" i="1"/>
  <c r="DH508" i="1"/>
  <c r="DH500" i="1"/>
  <c r="DH488" i="1"/>
  <c r="DH480" i="1"/>
  <c r="DH496" i="1"/>
  <c r="DH476" i="1"/>
  <c r="DH462" i="1"/>
  <c r="DH472" i="1"/>
  <c r="DH454" i="1"/>
  <c r="DH458" i="1"/>
  <c r="DH444" i="1"/>
  <c r="DH436" i="1"/>
  <c r="DH315" i="1"/>
  <c r="DH440" i="1"/>
  <c r="DG512" i="1"/>
  <c r="DG506" i="1"/>
  <c r="DG504" i="1" s="1"/>
  <c r="DG246" i="1"/>
  <c r="DG240" i="1"/>
  <c r="DG238" i="1" s="1"/>
  <c r="DH270" i="1"/>
  <c r="DH274" i="1"/>
  <c r="DH262" i="1"/>
  <c r="DH254" i="1"/>
  <c r="DH250" i="1"/>
  <c r="DH242" i="1"/>
  <c r="DH222" i="1"/>
  <c r="DH49" i="1"/>
  <c r="DH210" i="1"/>
  <c r="DH214" i="1"/>
  <c r="DH188" i="1"/>
  <c r="DH206" i="1"/>
  <c r="DH192" i="1"/>
  <c r="DH196" i="1"/>
  <c r="DG266" i="1"/>
  <c r="DG260" i="1"/>
  <c r="DG258" i="1" s="1"/>
  <c r="DG220" i="1"/>
  <c r="DG218" i="1" s="1"/>
  <c r="DG226" i="1"/>
  <c r="DG48" i="1"/>
  <c r="DG46" i="1" s="1"/>
  <c r="DG65" i="1"/>
  <c r="DH963" i="1"/>
  <c r="DH1017" i="1"/>
  <c r="DH1587" i="1"/>
  <c r="DH1578" i="1"/>
  <c r="DH1508" i="1"/>
  <c r="DH1519" i="1"/>
  <c r="DH1510" i="1"/>
  <c r="DH1501" i="1"/>
  <c r="CN54" i="7" s="1"/>
  <c r="DH1377" i="1"/>
  <c r="DH1489" i="1"/>
  <c r="CN72" i="7" s="1"/>
  <c r="DH1374" i="1"/>
  <c r="DH1032" i="1"/>
  <c r="DH1386" i="1"/>
  <c r="CM42" i="7"/>
  <c r="DG1466" i="1"/>
  <c r="CM67" i="7" s="1"/>
  <c r="DG98" i="1"/>
  <c r="DG358" i="1"/>
  <c r="DG359" i="1"/>
  <c r="CM26" i="7"/>
  <c r="DG1340" i="1"/>
  <c r="CM64" i="7" s="1"/>
  <c r="CM24" i="7"/>
  <c r="DG93" i="1"/>
  <c r="DG100" i="1" s="1"/>
  <c r="CT553" i="1"/>
  <c r="CN2" i="7"/>
  <c r="CN71" i="7" s="1"/>
  <c r="DH1464" i="1"/>
  <c r="CN42" i="7" s="1"/>
  <c r="DH1411" i="1"/>
  <c r="DH1408" i="1"/>
  <c r="DH88" i="1"/>
  <c r="DH1405" i="1"/>
  <c r="DH1414" i="1"/>
  <c r="DH1206" i="1"/>
  <c r="DG230" i="1"/>
  <c r="DG234" i="1" s="1"/>
  <c r="DH1412" i="1"/>
  <c r="DH1406" i="1"/>
  <c r="DH1011" i="1"/>
  <c r="DH1407" i="1"/>
  <c r="DG1200" i="1"/>
  <c r="DH1271" i="1"/>
  <c r="DH354" i="1"/>
  <c r="DH358" i="1" s="1"/>
  <c r="DI8" i="1"/>
  <c r="DH1413" i="1"/>
  <c r="DH938" i="1"/>
  <c r="DH1014" i="1" s="1"/>
  <c r="DH92" i="1"/>
  <c r="DH1410" i="1"/>
  <c r="DH1409" i="1"/>
  <c r="DH1402" i="1" s="1"/>
  <c r="DH1446" i="1"/>
  <c r="CN44" i="7" s="1"/>
  <c r="DH992" i="1"/>
  <c r="DG1021" i="1" s="1"/>
  <c r="DH1466" i="1"/>
  <c r="CN67" i="7" s="1"/>
  <c r="DG1156" i="1"/>
  <c r="DH359" i="1"/>
  <c r="DH100" i="1"/>
  <c r="DH93" i="1"/>
  <c r="CU553" i="1"/>
  <c r="DE396" i="1"/>
  <c r="CJ6" i="7"/>
  <c r="DD408" i="1"/>
  <c r="DD409" i="1" s="1"/>
  <c r="DI1486" i="1" l="1"/>
  <c r="DI1495" i="1"/>
  <c r="DI1483" i="1"/>
  <c r="CO51" i="7" s="1"/>
  <c r="DI1498" i="1"/>
  <c r="DI1492" i="1"/>
  <c r="DI1237" i="1"/>
  <c r="DI685" i="1"/>
  <c r="DI153" i="1"/>
  <c r="DI419" i="1"/>
  <c r="DI1382" i="1"/>
  <c r="DI414" i="1"/>
  <c r="DI680" i="1"/>
  <c r="DI671" i="1"/>
  <c r="DI666" i="1"/>
  <c r="DI404" i="1"/>
  <c r="DI403" i="1"/>
  <c r="DI672" i="1"/>
  <c r="DI670" i="1"/>
  <c r="DI669" i="1"/>
  <c r="DI406" i="1"/>
  <c r="DI405" i="1"/>
  <c r="DI400" i="1"/>
  <c r="DI642" i="1"/>
  <c r="DI655" i="1"/>
  <c r="DI393" i="1"/>
  <c r="DI391" i="1"/>
  <c r="DI659" i="1"/>
  <c r="DI657" i="1"/>
  <c r="DI392" i="1"/>
  <c r="DI389" i="1"/>
  <c r="DI658" i="1"/>
  <c r="DI148" i="1"/>
  <c r="DI371" i="1"/>
  <c r="DI376" i="1"/>
  <c r="DI631" i="1"/>
  <c r="DI628" i="1"/>
  <c r="DI366" i="1"/>
  <c r="DI637" i="1"/>
  <c r="DI630" i="1"/>
  <c r="DI362" i="1"/>
  <c r="DI632" i="1"/>
  <c r="DI364" i="1"/>
  <c r="DI365" i="1"/>
  <c r="DI134" i="1"/>
  <c r="DI110" i="1"/>
  <c r="DI125" i="1"/>
  <c r="DI105" i="1"/>
  <c r="DI126" i="1"/>
  <c r="DI137" i="1"/>
  <c r="DI127" i="1"/>
  <c r="DI1345" i="1"/>
  <c r="DI1344" i="1"/>
  <c r="DI1348" i="1"/>
  <c r="DI1347" i="1"/>
  <c r="DI1353" i="1"/>
  <c r="DI1352" i="1"/>
  <c r="DI1357" i="1"/>
  <c r="DI1346" i="1"/>
  <c r="DI1349" i="1"/>
  <c r="DI1351" i="1"/>
  <c r="DI1356" i="1"/>
  <c r="DI1343" i="1"/>
  <c r="DI1354" i="1"/>
  <c r="DI1337" i="1"/>
  <c r="DI1397" i="1"/>
  <c r="DI1350" i="1"/>
  <c r="DI1358" i="1"/>
  <c r="DI1361" i="1"/>
  <c r="DI1355" i="1"/>
  <c r="DI1360" i="1"/>
  <c r="DI1364" i="1"/>
  <c r="DI1362" i="1"/>
  <c r="DI1359" i="1"/>
  <c r="DI1365" i="1"/>
  <c r="DI1369" i="1"/>
  <c r="DI1367" i="1"/>
  <c r="DI1371" i="1"/>
  <c r="DI1370" i="1"/>
  <c r="DI1366" i="1"/>
  <c r="DI1363" i="1"/>
  <c r="DI1368" i="1"/>
  <c r="DI1372" i="1"/>
  <c r="DI1433" i="1"/>
  <c r="DI1430" i="1"/>
  <c r="DI1426" i="1"/>
  <c r="DI1424" i="1"/>
  <c r="DI1434" i="1"/>
  <c r="DI1431" i="1"/>
  <c r="DI1428" i="1"/>
  <c r="DI1432" i="1"/>
  <c r="DI1427" i="1"/>
  <c r="DI1425" i="1"/>
  <c r="DI1429" i="1"/>
  <c r="DI1423" i="1"/>
  <c r="DI1421" i="1"/>
  <c r="DI1419" i="1"/>
  <c r="DI1417" i="1"/>
  <c r="DI1418" i="1"/>
  <c r="DI1415" i="1"/>
  <c r="DI1422" i="1"/>
  <c r="DI1416" i="1"/>
  <c r="DI1420" i="1"/>
  <c r="DI51" i="1"/>
  <c r="DI583" i="1"/>
  <c r="DI317" i="1"/>
  <c r="DI3" i="1"/>
  <c r="DI2" i="1"/>
  <c r="DC675" i="1"/>
  <c r="DC819" i="1"/>
  <c r="DI1" i="1"/>
  <c r="CO53" i="7"/>
  <c r="DI1574" i="1"/>
  <c r="DI1571" i="1"/>
  <c r="DI1228" i="1"/>
  <c r="DI1222" i="1"/>
  <c r="DI1214" i="1"/>
  <c r="DH1218" i="1"/>
  <c r="DH1212" i="1"/>
  <c r="DH1210" i="1" s="1"/>
  <c r="DI1178" i="1"/>
  <c r="DI1184" i="1"/>
  <c r="DI1170" i="1"/>
  <c r="DI1192" i="1"/>
  <c r="DI1148" i="1"/>
  <c r="DH1152" i="1"/>
  <c r="DH1146" i="1"/>
  <c r="DH1144" i="1" s="1"/>
  <c r="DH1196" i="1"/>
  <c r="DH1190" i="1"/>
  <c r="DH1188" i="1" s="1"/>
  <c r="DH1174" i="1"/>
  <c r="DH1168" i="1"/>
  <c r="DH1166" i="1" s="1"/>
  <c r="DH1046" i="1"/>
  <c r="DH1044" i="1" s="1"/>
  <c r="DH1052" i="1"/>
  <c r="DH1106" i="1"/>
  <c r="DH1104" i="1" s="1"/>
  <c r="DH1112" i="1"/>
  <c r="DI1140" i="1"/>
  <c r="DI1136" i="1"/>
  <c r="DI1128" i="1"/>
  <c r="DI1120" i="1"/>
  <c r="DI1116" i="1"/>
  <c r="DI1100" i="1"/>
  <c r="DI1108" i="1"/>
  <c r="DI1096" i="1"/>
  <c r="DI1088" i="1"/>
  <c r="DI1068" i="1"/>
  <c r="DI1076" i="1"/>
  <c r="DI1060" i="1"/>
  <c r="DI1048" i="1"/>
  <c r="DI1056" i="1"/>
  <c r="DI1080" i="1"/>
  <c r="DH1072" i="1"/>
  <c r="DH1066" i="1"/>
  <c r="DH1064" i="1" s="1"/>
  <c r="DH1132" i="1"/>
  <c r="DH1126" i="1"/>
  <c r="DH1124" i="1" s="1"/>
  <c r="DH1092" i="1"/>
  <c r="DH1086" i="1"/>
  <c r="DH1084" i="1" s="1"/>
  <c r="DE815" i="1"/>
  <c r="DE663" i="1"/>
  <c r="DD663" i="1"/>
  <c r="DD815" i="1"/>
  <c r="DD662" i="1"/>
  <c r="DD814" i="1" s="1"/>
  <c r="DH798" i="1"/>
  <c r="DH792" i="1"/>
  <c r="DH790" i="1" s="1"/>
  <c r="DI823" i="1"/>
  <c r="DI818" i="1"/>
  <c r="DI814" i="1"/>
  <c r="DI824" i="1"/>
  <c r="DI829" i="1"/>
  <c r="DI819" i="1"/>
  <c r="DI806" i="1"/>
  <c r="DI815" i="1"/>
  <c r="DI802" i="1"/>
  <c r="DI794" i="1"/>
  <c r="DI786" i="1"/>
  <c r="DI774" i="1"/>
  <c r="DI782" i="1"/>
  <c r="DI766" i="1"/>
  <c r="DI762" i="1"/>
  <c r="DI754" i="1"/>
  <c r="DI746" i="1"/>
  <c r="DI742" i="1"/>
  <c r="DI724" i="1"/>
  <c r="DI728" i="1"/>
  <c r="DI702" i="1"/>
  <c r="DI706" i="1"/>
  <c r="DI720" i="1"/>
  <c r="DI710" i="1"/>
  <c r="DI693" i="1"/>
  <c r="DI738" i="1"/>
  <c r="DI691" i="1"/>
  <c r="DI692" i="1"/>
  <c r="DI690" i="1"/>
  <c r="DI681" i="1"/>
  <c r="DI674" i="1"/>
  <c r="DI675" i="1"/>
  <c r="DI662" i="1"/>
  <c r="DI663" i="1"/>
  <c r="DI624" i="1"/>
  <c r="DI620" i="1"/>
  <c r="DI625" i="1"/>
  <c r="DI581" i="1"/>
  <c r="DH758" i="1"/>
  <c r="DH752" i="1"/>
  <c r="DH750" i="1" s="1"/>
  <c r="DF690" i="1"/>
  <c r="DH778" i="1"/>
  <c r="DH772" i="1"/>
  <c r="DH770" i="1" s="1"/>
  <c r="DH597" i="1"/>
  <c r="DH580" i="1"/>
  <c r="DH578" i="1" s="1"/>
  <c r="DH486" i="1"/>
  <c r="DH484" i="1" s="1"/>
  <c r="DH492" i="1"/>
  <c r="DI540" i="1"/>
  <c r="DI536" i="1"/>
  <c r="DI528" i="1"/>
  <c r="DI516" i="1"/>
  <c r="DI520" i="1"/>
  <c r="DI508" i="1"/>
  <c r="DI500" i="1"/>
  <c r="DI488" i="1"/>
  <c r="DI480" i="1"/>
  <c r="DI496" i="1"/>
  <c r="DI476" i="1"/>
  <c r="DI472" i="1"/>
  <c r="DI436" i="1"/>
  <c r="DI454" i="1"/>
  <c r="DI458" i="1"/>
  <c r="DI440" i="1"/>
  <c r="DI462" i="1"/>
  <c r="DI315" i="1"/>
  <c r="DI444" i="1"/>
  <c r="DH512" i="1"/>
  <c r="DH506" i="1"/>
  <c r="DH504" i="1" s="1"/>
  <c r="DH532" i="1"/>
  <c r="DH526" i="1"/>
  <c r="DH524" i="1" s="1"/>
  <c r="DH331" i="1"/>
  <c r="DH314" i="1"/>
  <c r="DH312" i="1" s="1"/>
  <c r="DH246" i="1"/>
  <c r="DH240" i="1"/>
  <c r="DH238" i="1" s="1"/>
  <c r="DH266" i="1"/>
  <c r="DH260" i="1"/>
  <c r="DH258" i="1" s="1"/>
  <c r="DI270" i="1"/>
  <c r="DI274" i="1"/>
  <c r="DI262" i="1"/>
  <c r="DI254" i="1"/>
  <c r="DI250" i="1"/>
  <c r="DI242" i="1"/>
  <c r="DI49" i="1"/>
  <c r="DI222" i="1"/>
  <c r="DI210" i="1"/>
  <c r="DI214" i="1"/>
  <c r="DI188" i="1"/>
  <c r="DI206" i="1"/>
  <c r="DI192" i="1"/>
  <c r="DI196" i="1"/>
  <c r="DH65" i="1"/>
  <c r="DH48" i="1"/>
  <c r="DH46" i="1" s="1"/>
  <c r="DH220" i="1"/>
  <c r="DH218" i="1" s="1"/>
  <c r="DH226" i="1"/>
  <c r="DI963" i="1"/>
  <c r="DI1017" i="1"/>
  <c r="DI1587" i="1"/>
  <c r="DI1578" i="1"/>
  <c r="DI1508" i="1"/>
  <c r="DI1519" i="1"/>
  <c r="DI1501" i="1"/>
  <c r="CO54" i="7" s="1"/>
  <c r="DI1510" i="1"/>
  <c r="DI1377" i="1"/>
  <c r="DI1489" i="1"/>
  <c r="CO72" i="7" s="1"/>
  <c r="DI1032" i="1"/>
  <c r="DI1386" i="1"/>
  <c r="DI1374" i="1"/>
  <c r="DH1340" i="1"/>
  <c r="CN64" i="7" s="1"/>
  <c r="CN43" i="7"/>
  <c r="DH1438" i="1"/>
  <c r="CN78" i="7" s="1"/>
  <c r="DH170" i="1"/>
  <c r="DH98" i="1"/>
  <c r="CN26" i="7"/>
  <c r="DH99" i="1"/>
  <c r="DG928" i="1"/>
  <c r="DG1025" i="1"/>
  <c r="DH967" i="1"/>
  <c r="CL24" i="7"/>
  <c r="DG1448" i="1"/>
  <c r="CM79" i="7" s="1"/>
  <c r="DG123" i="1"/>
  <c r="DG96" i="1"/>
  <c r="CO2" i="7"/>
  <c r="CO71" i="7" s="1"/>
  <c r="DI1464" i="1"/>
  <c r="CO42" i="7" s="1"/>
  <c r="DI1011" i="1"/>
  <c r="DI1413" i="1"/>
  <c r="DH230" i="1"/>
  <c r="DH234" i="1" s="1"/>
  <c r="DH1200" i="1"/>
  <c r="DI1410" i="1"/>
  <c r="DI1405" i="1"/>
  <c r="DH1156" i="1"/>
  <c r="DI992" i="1"/>
  <c r="DI938" i="1"/>
  <c r="DI1271" i="1"/>
  <c r="DI967" i="1"/>
  <c r="DI1412" i="1"/>
  <c r="DI1409" i="1"/>
  <c r="DI1407" i="1"/>
  <c r="DI1014" i="1"/>
  <c r="DI170" i="1"/>
  <c r="DI88" i="1"/>
  <c r="DI93" i="1" s="1"/>
  <c r="DI100" i="1" s="1"/>
  <c r="DI1466" i="1"/>
  <c r="CO67" i="7" s="1"/>
  <c r="DI1414" i="1"/>
  <c r="DI1406" i="1"/>
  <c r="DI1402" i="1" s="1"/>
  <c r="CO43" i="7" s="1"/>
  <c r="CO26" i="7"/>
  <c r="DH1021" i="1"/>
  <c r="DH1025" i="1" s="1"/>
  <c r="DI354" i="1"/>
  <c r="DI98" i="1"/>
  <c r="DI1411" i="1"/>
  <c r="DI1408" i="1"/>
  <c r="DJ8" i="1"/>
  <c r="CK6" i="7"/>
  <c r="DE408" i="1"/>
  <c r="DE409" i="1" s="1"/>
  <c r="CK7" i="7"/>
  <c r="CZ424" i="1"/>
  <c r="DE397" i="1"/>
  <c r="DJ1498" i="1" l="1"/>
  <c r="DJ1492" i="1"/>
  <c r="DJ1486" i="1"/>
  <c r="DJ1495" i="1"/>
  <c r="DJ1483" i="1"/>
  <c r="CP51" i="7" s="1"/>
  <c r="DJ419" i="1"/>
  <c r="DJ153" i="1"/>
  <c r="DJ1237" i="1"/>
  <c r="DJ685" i="1"/>
  <c r="DJ1382" i="1"/>
  <c r="DJ414" i="1"/>
  <c r="DJ680" i="1"/>
  <c r="DJ671" i="1"/>
  <c r="DJ666" i="1"/>
  <c r="DJ404" i="1"/>
  <c r="DJ403" i="1"/>
  <c r="DJ672" i="1"/>
  <c r="DJ670" i="1"/>
  <c r="DJ669" i="1"/>
  <c r="DJ405" i="1"/>
  <c r="DJ406" i="1"/>
  <c r="DJ400" i="1"/>
  <c r="DJ642" i="1"/>
  <c r="DJ393" i="1"/>
  <c r="DJ391" i="1"/>
  <c r="DJ659" i="1"/>
  <c r="DJ657" i="1"/>
  <c r="DJ392" i="1"/>
  <c r="DJ389" i="1"/>
  <c r="DJ658" i="1"/>
  <c r="DJ655" i="1"/>
  <c r="DJ148" i="1"/>
  <c r="DJ371" i="1"/>
  <c r="DJ376" i="1"/>
  <c r="DJ631" i="1"/>
  <c r="DJ628" i="1"/>
  <c r="DJ364" i="1"/>
  <c r="DJ365" i="1"/>
  <c r="DJ632" i="1"/>
  <c r="DJ630" i="1"/>
  <c r="DJ637" i="1"/>
  <c r="DJ366" i="1"/>
  <c r="DJ362" i="1"/>
  <c r="DJ134" i="1"/>
  <c r="DJ110" i="1"/>
  <c r="DJ125" i="1"/>
  <c r="DJ105" i="1"/>
  <c r="DJ126" i="1"/>
  <c r="DJ1345" i="1"/>
  <c r="DJ1349" i="1"/>
  <c r="DJ1353" i="1"/>
  <c r="DJ1357" i="1"/>
  <c r="DJ1344" i="1"/>
  <c r="DJ1348" i="1"/>
  <c r="DJ127" i="1"/>
  <c r="DJ1346" i="1"/>
  <c r="DJ1343" i="1"/>
  <c r="DJ1354" i="1"/>
  <c r="DJ1347" i="1"/>
  <c r="DJ1352" i="1"/>
  <c r="DJ1351" i="1"/>
  <c r="DJ1356" i="1"/>
  <c r="DJ1362" i="1"/>
  <c r="DJ137" i="1"/>
  <c r="DJ1337" i="1"/>
  <c r="DJ1397" i="1"/>
  <c r="DJ1350" i="1"/>
  <c r="DJ1358" i="1"/>
  <c r="DJ1361" i="1"/>
  <c r="DJ1355" i="1"/>
  <c r="DJ1360" i="1"/>
  <c r="DJ1364" i="1"/>
  <c r="DJ1366" i="1"/>
  <c r="DJ1370" i="1"/>
  <c r="DJ1368" i="1"/>
  <c r="DJ1359" i="1"/>
  <c r="DJ1365" i="1"/>
  <c r="DJ1371" i="1"/>
  <c r="DJ1363" i="1"/>
  <c r="DJ1369" i="1"/>
  <c r="DJ1367" i="1"/>
  <c r="DJ1372" i="1"/>
  <c r="DJ1434" i="1"/>
  <c r="DJ1432" i="1"/>
  <c r="DJ1430" i="1"/>
  <c r="DJ1428" i="1"/>
  <c r="DJ1433" i="1"/>
  <c r="DJ1426" i="1"/>
  <c r="DJ1424" i="1"/>
  <c r="DJ1431" i="1"/>
  <c r="DJ1427" i="1"/>
  <c r="DJ1425" i="1"/>
  <c r="DJ1429" i="1"/>
  <c r="DJ1423" i="1"/>
  <c r="DJ1421" i="1"/>
  <c r="DJ1419" i="1"/>
  <c r="DJ1422" i="1"/>
  <c r="DJ1420" i="1"/>
  <c r="DJ1418" i="1"/>
  <c r="DJ1417" i="1"/>
  <c r="DJ1416" i="1"/>
  <c r="DJ1415" i="1"/>
  <c r="DJ583" i="1"/>
  <c r="DJ317" i="1"/>
  <c r="DJ51" i="1"/>
  <c r="DJ3" i="1"/>
  <c r="DJ2" i="1"/>
  <c r="DJ1" i="1"/>
  <c r="DE662" i="1"/>
  <c r="DE814" i="1" s="1"/>
  <c r="CL7" i="7"/>
  <c r="CP53" i="7"/>
  <c r="DJ1574" i="1"/>
  <c r="DJ1571" i="1"/>
  <c r="DJ1228" i="1"/>
  <c r="DJ1222" i="1"/>
  <c r="DJ1214" i="1"/>
  <c r="DI1218" i="1"/>
  <c r="DI1212" i="1"/>
  <c r="DI1210" i="1" s="1"/>
  <c r="DI1152" i="1"/>
  <c r="DI1146" i="1"/>
  <c r="DI1144" i="1" s="1"/>
  <c r="DI1196" i="1"/>
  <c r="DI1190" i="1"/>
  <c r="DI1188" i="1" s="1"/>
  <c r="DI1174" i="1"/>
  <c r="DI1168" i="1"/>
  <c r="DI1166" i="1" s="1"/>
  <c r="DJ1184" i="1"/>
  <c r="DJ1178" i="1"/>
  <c r="DJ1170" i="1"/>
  <c r="DJ1192" i="1"/>
  <c r="DJ1148" i="1"/>
  <c r="DJ1140" i="1"/>
  <c r="DJ1136" i="1"/>
  <c r="DJ1128" i="1"/>
  <c r="DJ1120" i="1"/>
  <c r="DJ1116" i="1"/>
  <c r="DJ1108" i="1"/>
  <c r="DJ1096" i="1"/>
  <c r="DJ1088" i="1"/>
  <c r="DJ1068" i="1"/>
  <c r="DJ1100" i="1"/>
  <c r="DJ1076" i="1"/>
  <c r="DJ1080" i="1"/>
  <c r="DJ1060" i="1"/>
  <c r="DJ1048" i="1"/>
  <c r="DJ1056" i="1"/>
  <c r="DI1132" i="1"/>
  <c r="DI1126" i="1"/>
  <c r="DI1124" i="1" s="1"/>
  <c r="DI1072" i="1"/>
  <c r="DI1066" i="1"/>
  <c r="DI1064" i="1" s="1"/>
  <c r="DI1092" i="1"/>
  <c r="DI1086" i="1"/>
  <c r="DI1084" i="1" s="1"/>
  <c r="DI1106" i="1"/>
  <c r="DI1104" i="1" s="1"/>
  <c r="DI1112" i="1"/>
  <c r="DI1052" i="1"/>
  <c r="DI1046" i="1"/>
  <c r="DI1044" i="1" s="1"/>
  <c r="DD674" i="1"/>
  <c r="DD819" i="1"/>
  <c r="DD675" i="1"/>
  <c r="CJ7" i="7"/>
  <c r="DE819" i="1"/>
  <c r="DE674" i="1"/>
  <c r="DE675" i="1"/>
  <c r="DJ824" i="1"/>
  <c r="DJ823" i="1"/>
  <c r="DJ829" i="1"/>
  <c r="DJ818" i="1"/>
  <c r="DJ819" i="1"/>
  <c r="DJ814" i="1"/>
  <c r="DJ815" i="1"/>
  <c r="DJ806" i="1"/>
  <c r="DJ802" i="1"/>
  <c r="DJ794" i="1"/>
  <c r="DJ782" i="1"/>
  <c r="DJ786" i="1"/>
  <c r="DJ774" i="1"/>
  <c r="DJ762" i="1"/>
  <c r="DJ754" i="1"/>
  <c r="DJ746" i="1"/>
  <c r="DJ766" i="1"/>
  <c r="DJ742" i="1"/>
  <c r="DJ724" i="1"/>
  <c r="DJ738" i="1"/>
  <c r="DJ728" i="1"/>
  <c r="DJ706" i="1"/>
  <c r="DJ720" i="1"/>
  <c r="DJ710" i="1"/>
  <c r="DJ693" i="1"/>
  <c r="DJ702" i="1"/>
  <c r="DJ691" i="1"/>
  <c r="DJ692" i="1"/>
  <c r="DJ690" i="1"/>
  <c r="DJ681" i="1"/>
  <c r="DJ674" i="1"/>
  <c r="DJ675" i="1"/>
  <c r="DJ662" i="1"/>
  <c r="DJ663" i="1"/>
  <c r="DJ624" i="1"/>
  <c r="DJ625" i="1"/>
  <c r="DJ620" i="1"/>
  <c r="DJ581" i="1"/>
  <c r="DI597" i="1"/>
  <c r="DI580" i="1"/>
  <c r="DI578" i="1" s="1"/>
  <c r="DI778" i="1"/>
  <c r="DI772" i="1"/>
  <c r="DI770" i="1" s="1"/>
  <c r="DF662" i="1"/>
  <c r="DF814" i="1" s="1"/>
  <c r="DF815" i="1"/>
  <c r="DI798" i="1"/>
  <c r="DI792" i="1"/>
  <c r="DI790" i="1" s="1"/>
  <c r="DI752" i="1"/>
  <c r="DI750" i="1" s="1"/>
  <c r="DI758" i="1"/>
  <c r="DJ536" i="1"/>
  <c r="DJ540" i="1"/>
  <c r="DJ528" i="1"/>
  <c r="DJ516" i="1"/>
  <c r="DJ520" i="1"/>
  <c r="DJ508" i="1"/>
  <c r="DJ500" i="1"/>
  <c r="DJ496" i="1"/>
  <c r="DJ488" i="1"/>
  <c r="DJ480" i="1"/>
  <c r="DJ476" i="1"/>
  <c r="DJ462" i="1"/>
  <c r="DJ436" i="1"/>
  <c r="DJ454" i="1"/>
  <c r="DJ458" i="1"/>
  <c r="DJ440" i="1"/>
  <c r="DJ444" i="1"/>
  <c r="DJ315" i="1"/>
  <c r="DJ472" i="1"/>
  <c r="DI532" i="1"/>
  <c r="DI526" i="1"/>
  <c r="DI524" i="1" s="1"/>
  <c r="DI331" i="1"/>
  <c r="DI314" i="1"/>
  <c r="DI312" i="1" s="1"/>
  <c r="DI486" i="1"/>
  <c r="DI484" i="1" s="1"/>
  <c r="DI492" i="1"/>
  <c r="DI506" i="1"/>
  <c r="DI504" i="1" s="1"/>
  <c r="DI512" i="1"/>
  <c r="DI266" i="1"/>
  <c r="DI260" i="1"/>
  <c r="DI258" i="1" s="1"/>
  <c r="DI220" i="1"/>
  <c r="DI218" i="1" s="1"/>
  <c r="DI226" i="1"/>
  <c r="DI65" i="1"/>
  <c r="DI48" i="1"/>
  <c r="DI46" i="1" s="1"/>
  <c r="DI246" i="1"/>
  <c r="DI240" i="1"/>
  <c r="DI238" i="1" s="1"/>
  <c r="DJ274" i="1"/>
  <c r="DJ262" i="1"/>
  <c r="DJ270" i="1"/>
  <c r="DJ254" i="1"/>
  <c r="DJ250" i="1"/>
  <c r="DJ242" i="1"/>
  <c r="DJ49" i="1"/>
  <c r="DJ222" i="1"/>
  <c r="DJ210" i="1"/>
  <c r="DJ214" i="1"/>
  <c r="DJ188" i="1"/>
  <c r="DJ206" i="1"/>
  <c r="DJ192" i="1"/>
  <c r="DJ196" i="1"/>
  <c r="DA424" i="1"/>
  <c r="DA548" i="1" s="1"/>
  <c r="DJ963" i="1"/>
  <c r="DJ1017" i="1"/>
  <c r="DJ1587" i="1"/>
  <c r="DJ1578" i="1"/>
  <c r="DJ1508" i="1"/>
  <c r="DJ1519" i="1"/>
  <c r="DJ1510" i="1"/>
  <c r="DJ1501" i="1"/>
  <c r="CP54" i="7" s="1"/>
  <c r="DJ1377" i="1"/>
  <c r="DJ1489" i="1"/>
  <c r="CP72" i="7" s="1"/>
  <c r="DJ1032" i="1"/>
  <c r="DJ1374" i="1"/>
  <c r="DJ1386" i="1"/>
  <c r="DI358" i="1"/>
  <c r="DI359" i="1"/>
  <c r="DI971" i="1"/>
  <c r="DH174" i="1"/>
  <c r="DI1438" i="1"/>
  <c r="CO78" i="7" s="1"/>
  <c r="DI92" i="1"/>
  <c r="DI99" i="1" s="1"/>
  <c r="DI123" i="1" s="1"/>
  <c r="DI1340" i="1"/>
  <c r="CO64" i="7" s="1"/>
  <c r="DG12" i="1"/>
  <c r="DH971" i="1"/>
  <c r="DG174" i="1"/>
  <c r="CN24" i="7"/>
  <c r="DH1448" i="1"/>
  <c r="CN79" i="7" s="1"/>
  <c r="DH549" i="1"/>
  <c r="DH397" i="1"/>
  <c r="DH396" i="1"/>
  <c r="DG11" i="1"/>
  <c r="DG283" i="1"/>
  <c r="DG130" i="1"/>
  <c r="DG131" i="1"/>
  <c r="DG397" i="1"/>
  <c r="DG549" i="1"/>
  <c r="DG396" i="1"/>
  <c r="DH96" i="1"/>
  <c r="DH123" i="1"/>
  <c r="CP2" i="7"/>
  <c r="CP71" i="7" s="1"/>
  <c r="DJ992" i="1"/>
  <c r="DJ88" i="1"/>
  <c r="DJ93" i="1"/>
  <c r="DJ1410" i="1"/>
  <c r="DI1156" i="1"/>
  <c r="DJ1011" i="1"/>
  <c r="DJ1412" i="1"/>
  <c r="DJ1409" i="1"/>
  <c r="DJ1464" i="1"/>
  <c r="CP42" i="7" s="1"/>
  <c r="DJ1406" i="1"/>
  <c r="DI1200" i="1"/>
  <c r="DI1206" i="1" s="1"/>
  <c r="DJ100" i="1"/>
  <c r="DJ1411" i="1"/>
  <c r="DJ1414" i="1"/>
  <c r="DI1021" i="1"/>
  <c r="DJ354" i="1"/>
  <c r="DJ358" i="1" s="1"/>
  <c r="DJ1446" i="1"/>
  <c r="CP44" i="7" s="1"/>
  <c r="DJ1405" i="1"/>
  <c r="DJ1402" i="1" s="1"/>
  <c r="CP43" i="7" s="1"/>
  <c r="DJ1271" i="1"/>
  <c r="DJ1438" i="1" s="1"/>
  <c r="CP78" i="7" s="1"/>
  <c r="DJ938" i="1"/>
  <c r="DI230" i="1"/>
  <c r="DI234" i="1" s="1"/>
  <c r="DJ98" i="1"/>
  <c r="DJ92" i="1"/>
  <c r="DJ99" i="1" s="1"/>
  <c r="DJ1407" i="1"/>
  <c r="DJ1413" i="1"/>
  <c r="DK8" i="1"/>
  <c r="DJ1408" i="1"/>
  <c r="DJ1206" i="1"/>
  <c r="DJ1014" i="1"/>
  <c r="DJ170" i="1"/>
  <c r="DI174" i="1" s="1"/>
  <c r="DJ1466" i="1"/>
  <c r="CP67" i="7" s="1"/>
  <c r="CY549" i="1"/>
  <c r="CZ548" i="1"/>
  <c r="DK1483" i="1" l="1"/>
  <c r="CQ51" i="7" s="1"/>
  <c r="DK1498" i="1"/>
  <c r="DK1492" i="1"/>
  <c r="DK1486" i="1"/>
  <c r="DK1495" i="1"/>
  <c r="DK419" i="1"/>
  <c r="DK153" i="1"/>
  <c r="DK685" i="1"/>
  <c r="DK1237" i="1"/>
  <c r="DK1382" i="1"/>
  <c r="DK414" i="1"/>
  <c r="DK680" i="1"/>
  <c r="DK672" i="1"/>
  <c r="DK670" i="1"/>
  <c r="DK669" i="1"/>
  <c r="DK406" i="1"/>
  <c r="DK403" i="1"/>
  <c r="DK671" i="1"/>
  <c r="DK666" i="1"/>
  <c r="DK404" i="1"/>
  <c r="DK400" i="1"/>
  <c r="DK405" i="1"/>
  <c r="DK642" i="1"/>
  <c r="DK391" i="1"/>
  <c r="DK659" i="1"/>
  <c r="DK657" i="1"/>
  <c r="DK392" i="1"/>
  <c r="DK389" i="1"/>
  <c r="DK658" i="1"/>
  <c r="DK655" i="1"/>
  <c r="DK393" i="1"/>
  <c r="DK148" i="1"/>
  <c r="DK371" i="1"/>
  <c r="DK376" i="1"/>
  <c r="DK631" i="1"/>
  <c r="DK628" i="1"/>
  <c r="DK637" i="1"/>
  <c r="DK632" i="1"/>
  <c r="DK366" i="1"/>
  <c r="DK630" i="1"/>
  <c r="DK362" i="1"/>
  <c r="DK365" i="1"/>
  <c r="DK364" i="1"/>
  <c r="DK134" i="1"/>
  <c r="DK110" i="1"/>
  <c r="DK125" i="1"/>
  <c r="DK105" i="1"/>
  <c r="DK1337" i="1"/>
  <c r="DK1349" i="1"/>
  <c r="DK127" i="1"/>
  <c r="DK1346" i="1"/>
  <c r="DK1345" i="1"/>
  <c r="DK1348" i="1"/>
  <c r="DK1354" i="1"/>
  <c r="DK126" i="1"/>
  <c r="DK1353" i="1"/>
  <c r="DK1347" i="1"/>
  <c r="DK1357" i="1"/>
  <c r="DK1344" i="1"/>
  <c r="DK1352" i="1"/>
  <c r="DK1356" i="1"/>
  <c r="DK1362" i="1"/>
  <c r="DK137" i="1"/>
  <c r="DK1343" i="1"/>
  <c r="DK1397" i="1"/>
  <c r="DK1350" i="1"/>
  <c r="DK1358" i="1"/>
  <c r="DK1361" i="1"/>
  <c r="DK1351" i="1"/>
  <c r="DK1363" i="1"/>
  <c r="DK1360" i="1"/>
  <c r="DK1366" i="1"/>
  <c r="DK1370" i="1"/>
  <c r="DK1368" i="1"/>
  <c r="DK1371" i="1"/>
  <c r="DK1367" i="1"/>
  <c r="DK1359" i="1"/>
  <c r="DK1365" i="1"/>
  <c r="DK1372" i="1"/>
  <c r="DK1364" i="1"/>
  <c r="DK1355" i="1"/>
  <c r="DK1369" i="1"/>
  <c r="DK1434" i="1"/>
  <c r="DK1432" i="1"/>
  <c r="DK1430" i="1"/>
  <c r="DK1428" i="1"/>
  <c r="DK1433" i="1"/>
  <c r="DK1431" i="1"/>
  <c r="DK1429" i="1"/>
  <c r="DK1426" i="1"/>
  <c r="DK1424" i="1"/>
  <c r="DK1427" i="1"/>
  <c r="DK1425" i="1"/>
  <c r="DK1423" i="1"/>
  <c r="DK1421" i="1"/>
  <c r="DK1419" i="1"/>
  <c r="DK1417" i="1"/>
  <c r="DK1422" i="1"/>
  <c r="DK1416" i="1"/>
  <c r="DK1420" i="1"/>
  <c r="DK1415" i="1"/>
  <c r="DK1418" i="1"/>
  <c r="DK583" i="1"/>
  <c r="DK317" i="1"/>
  <c r="DK51" i="1"/>
  <c r="DK3" i="1"/>
  <c r="DK2" i="1"/>
  <c r="DF663" i="1"/>
  <c r="DK1" i="1"/>
  <c r="CQ53" i="7"/>
  <c r="DK1574" i="1"/>
  <c r="DK1571" i="1"/>
  <c r="DK1228" i="1"/>
  <c r="DK1222" i="1"/>
  <c r="DK1214" i="1"/>
  <c r="DJ1218" i="1"/>
  <c r="DJ1212" i="1"/>
  <c r="DJ1210" i="1" s="1"/>
  <c r="DK1184" i="1"/>
  <c r="DK1178" i="1"/>
  <c r="DK1170" i="1"/>
  <c r="DK1192" i="1"/>
  <c r="DK1148" i="1"/>
  <c r="DJ1152" i="1"/>
  <c r="DJ1146" i="1"/>
  <c r="DJ1144" i="1" s="1"/>
  <c r="DJ1196" i="1"/>
  <c r="DJ1190" i="1"/>
  <c r="DJ1188" i="1" s="1"/>
  <c r="DJ1174" i="1"/>
  <c r="DJ1168" i="1"/>
  <c r="DJ1166" i="1" s="1"/>
  <c r="DJ1052" i="1"/>
  <c r="DJ1046" i="1"/>
  <c r="DJ1044" i="1" s="1"/>
  <c r="DJ1106" i="1"/>
  <c r="DJ1104" i="1" s="1"/>
  <c r="DJ1112" i="1"/>
  <c r="DJ1132" i="1"/>
  <c r="DJ1126" i="1"/>
  <c r="DJ1124" i="1" s="1"/>
  <c r="DK1140" i="1"/>
  <c r="DK1136" i="1"/>
  <c r="DK1128" i="1"/>
  <c r="DK1116" i="1"/>
  <c r="DK1120" i="1"/>
  <c r="DK1108" i="1"/>
  <c r="DK1096" i="1"/>
  <c r="DK1088" i="1"/>
  <c r="DK1100" i="1"/>
  <c r="DK1076" i="1"/>
  <c r="DK1080" i="1"/>
  <c r="DK1068" i="1"/>
  <c r="DK1048" i="1"/>
  <c r="DK1056" i="1"/>
  <c r="DK1060" i="1"/>
  <c r="DJ1072" i="1"/>
  <c r="DJ1066" i="1"/>
  <c r="DJ1064" i="1" s="1"/>
  <c r="DJ1092" i="1"/>
  <c r="DJ1086" i="1"/>
  <c r="DJ1084" i="1" s="1"/>
  <c r="DJ597" i="1"/>
  <c r="DJ580" i="1"/>
  <c r="DJ578" i="1" s="1"/>
  <c r="DJ798" i="1"/>
  <c r="DJ792" i="1"/>
  <c r="DJ790" i="1" s="1"/>
  <c r="DK824" i="1"/>
  <c r="DK819" i="1"/>
  <c r="DK823" i="1"/>
  <c r="DK829" i="1"/>
  <c r="DK818" i="1"/>
  <c r="DK815" i="1"/>
  <c r="DK806" i="1"/>
  <c r="DK814" i="1"/>
  <c r="DK802" i="1"/>
  <c r="DK794" i="1"/>
  <c r="DK786" i="1"/>
  <c r="DK782" i="1"/>
  <c r="DK762" i="1"/>
  <c r="DK774" i="1"/>
  <c r="DK766" i="1"/>
  <c r="DK754" i="1"/>
  <c r="DK746" i="1"/>
  <c r="DK738" i="1"/>
  <c r="DK728" i="1"/>
  <c r="DK706" i="1"/>
  <c r="DK720" i="1"/>
  <c r="DK710" i="1"/>
  <c r="DK742" i="1"/>
  <c r="DK724" i="1"/>
  <c r="DK702" i="1"/>
  <c r="DK692" i="1"/>
  <c r="DK693" i="1"/>
  <c r="DK691" i="1"/>
  <c r="DK690" i="1"/>
  <c r="DK681" i="1"/>
  <c r="DK675" i="1"/>
  <c r="DK662" i="1"/>
  <c r="DK663" i="1"/>
  <c r="DK674" i="1"/>
  <c r="DK624" i="1"/>
  <c r="DK625" i="1"/>
  <c r="DK620" i="1"/>
  <c r="DK581" i="1"/>
  <c r="DF674" i="1"/>
  <c r="DF819" i="1"/>
  <c r="DF675" i="1"/>
  <c r="DJ758" i="1"/>
  <c r="DJ752" i="1"/>
  <c r="DJ750" i="1" s="1"/>
  <c r="DJ778" i="1"/>
  <c r="DJ772" i="1"/>
  <c r="DJ770" i="1" s="1"/>
  <c r="DK536" i="1"/>
  <c r="DK528" i="1"/>
  <c r="DK540" i="1"/>
  <c r="DK520" i="1"/>
  <c r="DK516" i="1"/>
  <c r="DK508" i="1"/>
  <c r="DK500" i="1"/>
  <c r="DK496" i="1"/>
  <c r="DK488" i="1"/>
  <c r="DK480" i="1"/>
  <c r="DK476" i="1"/>
  <c r="DK472" i="1"/>
  <c r="DK454" i="1"/>
  <c r="DK436" i="1"/>
  <c r="DK458" i="1"/>
  <c r="DK440" i="1"/>
  <c r="DK444" i="1"/>
  <c r="DK315" i="1"/>
  <c r="DK462" i="1"/>
  <c r="DJ512" i="1"/>
  <c r="DJ506" i="1"/>
  <c r="DJ504" i="1" s="1"/>
  <c r="DJ532" i="1"/>
  <c r="DJ526" i="1"/>
  <c r="DJ524" i="1" s="1"/>
  <c r="DJ331" i="1"/>
  <c r="DJ314" i="1"/>
  <c r="DJ312" i="1" s="1"/>
  <c r="DF396" i="1"/>
  <c r="DF397" i="1" s="1"/>
  <c r="DJ492" i="1"/>
  <c r="DJ486" i="1"/>
  <c r="DJ484" i="1" s="1"/>
  <c r="DJ246" i="1"/>
  <c r="DJ240" i="1"/>
  <c r="DJ238" i="1" s="1"/>
  <c r="DK274" i="1"/>
  <c r="DK262" i="1"/>
  <c r="DK270" i="1"/>
  <c r="DK242" i="1"/>
  <c r="DK250" i="1"/>
  <c r="DK254" i="1"/>
  <c r="DK222" i="1"/>
  <c r="DK214" i="1"/>
  <c r="DK49" i="1"/>
  <c r="DK206" i="1"/>
  <c r="DK192" i="1"/>
  <c r="DK196" i="1"/>
  <c r="DK210" i="1"/>
  <c r="DK188" i="1"/>
  <c r="DJ266" i="1"/>
  <c r="DJ260" i="1"/>
  <c r="DJ258" i="1" s="1"/>
  <c r="DJ220" i="1"/>
  <c r="DJ218" i="1" s="1"/>
  <c r="DJ226" i="1"/>
  <c r="DJ65" i="1"/>
  <c r="DJ48" i="1"/>
  <c r="DJ46" i="1" s="1"/>
  <c r="DK963" i="1"/>
  <c r="DK1017" i="1"/>
  <c r="DK1587" i="1"/>
  <c r="DK1578" i="1"/>
  <c r="DK1508" i="1"/>
  <c r="DK1519" i="1"/>
  <c r="DK1510" i="1"/>
  <c r="DK1501" i="1"/>
  <c r="CQ54" i="7" s="1"/>
  <c r="DK1377" i="1"/>
  <c r="DK1489" i="1"/>
  <c r="CQ72" i="7" s="1"/>
  <c r="DK1032" i="1"/>
  <c r="DK1374" i="1"/>
  <c r="DK1386" i="1"/>
  <c r="DJ123" i="1"/>
  <c r="DJ96" i="1"/>
  <c r="DJ1340" i="1"/>
  <c r="CP64" i="7" s="1"/>
  <c r="DI178" i="1"/>
  <c r="DI1025" i="1"/>
  <c r="DJ359" i="1"/>
  <c r="DJ967" i="1"/>
  <c r="DH283" i="1"/>
  <c r="DH131" i="1"/>
  <c r="DH11" i="1"/>
  <c r="DH130" i="1"/>
  <c r="CM32" i="7"/>
  <c r="CM7" i="7"/>
  <c r="CM33" i="7"/>
  <c r="DG13" i="1"/>
  <c r="CM5" i="7"/>
  <c r="DG142" i="1"/>
  <c r="DG287" i="1"/>
  <c r="DG143" i="1"/>
  <c r="DG19" i="1"/>
  <c r="DG17" i="1"/>
  <c r="DG14" i="1"/>
  <c r="DG1249" i="1"/>
  <c r="DG906" i="1"/>
  <c r="CN6" i="7"/>
  <c r="DH409" i="1"/>
  <c r="DH408" i="1"/>
  <c r="DH553" i="1"/>
  <c r="DG178" i="1"/>
  <c r="DI96" i="1"/>
  <c r="CP26" i="7"/>
  <c r="DH12" i="1"/>
  <c r="CM6" i="7"/>
  <c r="DG409" i="1"/>
  <c r="DG408" i="1"/>
  <c r="DG553" i="1"/>
  <c r="CM31" i="7"/>
  <c r="DG27" i="1"/>
  <c r="CM29" i="7" s="1"/>
  <c r="CN32" i="7"/>
  <c r="DG1036" i="1"/>
  <c r="DH928" i="1"/>
  <c r="DG138" i="1"/>
  <c r="DG140" i="1"/>
  <c r="DG139" i="1"/>
  <c r="DG20" i="1"/>
  <c r="CM10" i="7" s="1"/>
  <c r="DG34" i="1"/>
  <c r="CM66" i="7" s="1"/>
  <c r="CO24" i="7"/>
  <c r="DI1446" i="1"/>
  <c r="CO44" i="7" s="1"/>
  <c r="DH178" i="1"/>
  <c r="DA549" i="1"/>
  <c r="CQ2" i="7"/>
  <c r="CQ71" i="7" s="1"/>
  <c r="DK1410" i="1"/>
  <c r="DJ230" i="1"/>
  <c r="DJ234" i="1" s="1"/>
  <c r="DK1409" i="1"/>
  <c r="DK1405" i="1"/>
  <c r="CQ26" i="7"/>
  <c r="DK992" i="1"/>
  <c r="DK359" i="1"/>
  <c r="DK354" i="1"/>
  <c r="DK358" i="1"/>
  <c r="DK93" i="1"/>
  <c r="DK1411" i="1"/>
  <c r="DK1206" i="1"/>
  <c r="DK967" i="1"/>
  <c r="DK1412" i="1"/>
  <c r="DK1408" i="1"/>
  <c r="DK1271" i="1"/>
  <c r="DJ1200" i="1"/>
  <c r="DK1011" i="1"/>
  <c r="DK1414" i="1"/>
  <c r="DK1466" i="1"/>
  <c r="CQ67" i="7" s="1"/>
  <c r="DK1446" i="1"/>
  <c r="CQ44" i="7" s="1"/>
  <c r="DL8" i="1"/>
  <c r="DK100" i="1"/>
  <c r="DK1413" i="1"/>
  <c r="DK1407" i="1"/>
  <c r="DK1340" i="1"/>
  <c r="CQ64" i="7" s="1"/>
  <c r="DK971" i="1"/>
  <c r="DJ1021" i="1"/>
  <c r="DJ1025" i="1" s="1"/>
  <c r="DK938" i="1"/>
  <c r="DK1014" i="1" s="1"/>
  <c r="DK88" i="1"/>
  <c r="DK92" i="1"/>
  <c r="DK1464" i="1"/>
  <c r="CQ42" i="7" s="1"/>
  <c r="DK1406" i="1"/>
  <c r="DK1402" i="1" s="1"/>
  <c r="CQ43" i="7" s="1"/>
  <c r="DJ1156" i="1"/>
  <c r="DK170" i="1"/>
  <c r="CZ549" i="1"/>
  <c r="DL1495" i="1" l="1"/>
  <c r="DL1483" i="1"/>
  <c r="CR51" i="7" s="1"/>
  <c r="DL1498" i="1"/>
  <c r="DL1492" i="1"/>
  <c r="DL1486" i="1"/>
  <c r="DL419" i="1"/>
  <c r="DL1237" i="1"/>
  <c r="DL153" i="1"/>
  <c r="DL685" i="1"/>
  <c r="DL1382" i="1"/>
  <c r="DL414" i="1"/>
  <c r="DL680" i="1"/>
  <c r="DL672" i="1"/>
  <c r="DL670" i="1"/>
  <c r="DL669" i="1"/>
  <c r="DL406" i="1"/>
  <c r="DL405" i="1"/>
  <c r="DL671" i="1"/>
  <c r="DL666" i="1"/>
  <c r="DL403" i="1"/>
  <c r="DL404" i="1"/>
  <c r="DL400" i="1"/>
  <c r="DL642" i="1"/>
  <c r="DL659" i="1"/>
  <c r="DL657" i="1"/>
  <c r="DL392" i="1"/>
  <c r="DL389" i="1"/>
  <c r="DL658" i="1"/>
  <c r="DL655" i="1"/>
  <c r="DL393" i="1"/>
  <c r="DL391" i="1"/>
  <c r="DL148" i="1"/>
  <c r="DL376" i="1"/>
  <c r="DL631" i="1"/>
  <c r="DL628" i="1"/>
  <c r="DL366" i="1"/>
  <c r="DL637" i="1"/>
  <c r="DL632" i="1"/>
  <c r="DL630" i="1"/>
  <c r="DL364" i="1"/>
  <c r="DL371" i="1"/>
  <c r="DL365" i="1"/>
  <c r="DL362" i="1"/>
  <c r="DL137" i="1"/>
  <c r="DL127" i="1"/>
  <c r="DL134" i="1"/>
  <c r="DL110" i="1"/>
  <c r="DL1397" i="1"/>
  <c r="DL1346" i="1"/>
  <c r="DL1350" i="1"/>
  <c r="DL1354" i="1"/>
  <c r="DL1358" i="1"/>
  <c r="DL1345" i="1"/>
  <c r="DL1337" i="1"/>
  <c r="DL1347" i="1"/>
  <c r="DL1349" i="1"/>
  <c r="DL125" i="1"/>
  <c r="DL1344" i="1"/>
  <c r="DL1355" i="1"/>
  <c r="DL1348" i="1"/>
  <c r="DL126" i="1"/>
  <c r="DL1353" i="1"/>
  <c r="DL1357" i="1"/>
  <c r="DL1359" i="1"/>
  <c r="DL1363" i="1"/>
  <c r="DL1356" i="1"/>
  <c r="DL1362" i="1"/>
  <c r="DL1343" i="1"/>
  <c r="DL1361" i="1"/>
  <c r="DL1352" i="1"/>
  <c r="DL1367" i="1"/>
  <c r="DL1371" i="1"/>
  <c r="DL105" i="1"/>
  <c r="DL1351" i="1"/>
  <c r="DL1365" i="1"/>
  <c r="DL1369" i="1"/>
  <c r="DL1366" i="1"/>
  <c r="DL1372" i="1"/>
  <c r="DL1364" i="1"/>
  <c r="DL1360" i="1"/>
  <c r="DL1370" i="1"/>
  <c r="DL1368" i="1"/>
  <c r="DL1434" i="1"/>
  <c r="DL1432" i="1"/>
  <c r="DL1430" i="1"/>
  <c r="DL1428" i="1"/>
  <c r="DL1433" i="1"/>
  <c r="DL1431" i="1"/>
  <c r="DL1429" i="1"/>
  <c r="DL1427" i="1"/>
  <c r="DL1425" i="1"/>
  <c r="DL1426" i="1"/>
  <c r="DL1424" i="1"/>
  <c r="DL1423" i="1"/>
  <c r="DL1421" i="1"/>
  <c r="DL1422" i="1"/>
  <c r="DL1420" i="1"/>
  <c r="DL1418" i="1"/>
  <c r="DL1417" i="1"/>
  <c r="DL1416" i="1"/>
  <c r="DL1419" i="1"/>
  <c r="DL1415" i="1"/>
  <c r="DL583" i="1"/>
  <c r="DL51" i="1"/>
  <c r="DL317" i="1"/>
  <c r="DL2" i="1"/>
  <c r="DL3" i="1"/>
  <c r="DL1" i="1"/>
  <c r="CR53" i="7"/>
  <c r="DL1574" i="1"/>
  <c r="DL1571" i="1"/>
  <c r="DK1218" i="1"/>
  <c r="DK1212" i="1"/>
  <c r="DK1210" i="1" s="1"/>
  <c r="DL1222" i="1"/>
  <c r="DL1228" i="1"/>
  <c r="DL1214" i="1"/>
  <c r="DK1152" i="1"/>
  <c r="DK1146" i="1"/>
  <c r="DK1144" i="1" s="1"/>
  <c r="DK1196" i="1"/>
  <c r="DK1190" i="1"/>
  <c r="DK1188" i="1" s="1"/>
  <c r="DK1174" i="1"/>
  <c r="DK1168" i="1"/>
  <c r="DK1166" i="1" s="1"/>
  <c r="DL1184" i="1"/>
  <c r="DL1178" i="1"/>
  <c r="DL1170" i="1"/>
  <c r="DL1192" i="1"/>
  <c r="DL1148" i="1"/>
  <c r="DK1092" i="1"/>
  <c r="DK1086" i="1"/>
  <c r="DK1084" i="1" s="1"/>
  <c r="DL1140" i="1"/>
  <c r="DL1136" i="1"/>
  <c r="DL1128" i="1"/>
  <c r="DL1120" i="1"/>
  <c r="DL1116" i="1"/>
  <c r="DL1096" i="1"/>
  <c r="DL1100" i="1"/>
  <c r="DL1108" i="1"/>
  <c r="DL1076" i="1"/>
  <c r="DL1088" i="1"/>
  <c r="DL1080" i="1"/>
  <c r="DL1068" i="1"/>
  <c r="DL1056" i="1"/>
  <c r="DL1060" i="1"/>
  <c r="DL1048" i="1"/>
  <c r="DK1112" i="1"/>
  <c r="DK1106" i="1"/>
  <c r="DK1104" i="1" s="1"/>
  <c r="DK1052" i="1"/>
  <c r="DK1046" i="1"/>
  <c r="DK1044" i="1" s="1"/>
  <c r="DK1072" i="1"/>
  <c r="DK1066" i="1"/>
  <c r="DK1064" i="1" s="1"/>
  <c r="DK1132" i="1"/>
  <c r="DK1126" i="1"/>
  <c r="DK1124" i="1" s="1"/>
  <c r="DL824" i="1"/>
  <c r="DL829" i="1"/>
  <c r="DL818" i="1"/>
  <c r="DL823" i="1"/>
  <c r="DL815" i="1"/>
  <c r="DL819" i="1"/>
  <c r="DL814" i="1"/>
  <c r="DL806" i="1"/>
  <c r="DL802" i="1"/>
  <c r="DL794" i="1"/>
  <c r="DL782" i="1"/>
  <c r="DL766" i="1"/>
  <c r="DL786" i="1"/>
  <c r="DL774" i="1"/>
  <c r="DL762" i="1"/>
  <c r="DL754" i="1"/>
  <c r="DL746" i="1"/>
  <c r="DL724" i="1"/>
  <c r="DL738" i="1"/>
  <c r="DL728" i="1"/>
  <c r="DL706" i="1"/>
  <c r="DL720" i="1"/>
  <c r="DL710" i="1"/>
  <c r="DL742" i="1"/>
  <c r="DL702" i="1"/>
  <c r="DL691" i="1"/>
  <c r="DL692" i="1"/>
  <c r="DL693" i="1"/>
  <c r="DL690" i="1"/>
  <c r="DL681" i="1"/>
  <c r="DL675" i="1"/>
  <c r="DL663" i="1"/>
  <c r="DL674" i="1"/>
  <c r="DL662" i="1"/>
  <c r="DL620" i="1"/>
  <c r="DL625" i="1"/>
  <c r="DL581" i="1"/>
  <c r="DL624" i="1"/>
  <c r="DK798" i="1"/>
  <c r="DK792" i="1"/>
  <c r="DK790" i="1" s="1"/>
  <c r="DK758" i="1"/>
  <c r="DK752" i="1"/>
  <c r="DK750" i="1" s="1"/>
  <c r="DK772" i="1"/>
  <c r="DK770" i="1" s="1"/>
  <c r="DK778" i="1"/>
  <c r="DK597" i="1"/>
  <c r="DK580" i="1"/>
  <c r="DK578" i="1" s="1"/>
  <c r="DK512" i="1"/>
  <c r="DK506" i="1"/>
  <c r="DK504" i="1" s="1"/>
  <c r="DL540" i="1"/>
  <c r="DL528" i="1"/>
  <c r="DL536" i="1"/>
  <c r="DL520" i="1"/>
  <c r="DL516" i="1"/>
  <c r="DL508" i="1"/>
  <c r="DL500" i="1"/>
  <c r="DL496" i="1"/>
  <c r="DL476" i="1"/>
  <c r="DL488" i="1"/>
  <c r="DL480" i="1"/>
  <c r="DL472" i="1"/>
  <c r="DL454" i="1"/>
  <c r="DL458" i="1"/>
  <c r="DL440" i="1"/>
  <c r="DL444" i="1"/>
  <c r="DL462" i="1"/>
  <c r="DL436" i="1"/>
  <c r="DL315" i="1"/>
  <c r="DK331" i="1"/>
  <c r="DK314" i="1"/>
  <c r="DK312" i="1" s="1"/>
  <c r="DK532" i="1"/>
  <c r="DK526" i="1"/>
  <c r="DK524" i="1" s="1"/>
  <c r="DK486" i="1"/>
  <c r="DK484" i="1" s="1"/>
  <c r="DK492" i="1"/>
  <c r="CL6" i="7"/>
  <c r="DF408" i="1"/>
  <c r="DL270" i="1"/>
  <c r="DL262" i="1"/>
  <c r="DL274" i="1"/>
  <c r="DL254" i="1"/>
  <c r="DL242" i="1"/>
  <c r="DL250" i="1"/>
  <c r="DL222" i="1"/>
  <c r="DL49" i="1"/>
  <c r="DL210" i="1"/>
  <c r="DL214" i="1"/>
  <c r="DL206" i="1"/>
  <c r="DL192" i="1"/>
  <c r="DL196" i="1"/>
  <c r="DL188" i="1"/>
  <c r="DK246" i="1"/>
  <c r="DK240" i="1"/>
  <c r="DK238" i="1" s="1"/>
  <c r="DK266" i="1"/>
  <c r="DK260" i="1"/>
  <c r="DK258" i="1" s="1"/>
  <c r="DK48" i="1"/>
  <c r="DK46" i="1" s="1"/>
  <c r="DK65" i="1"/>
  <c r="DK220" i="1"/>
  <c r="DK218" i="1" s="1"/>
  <c r="DK226" i="1"/>
  <c r="DL963" i="1"/>
  <c r="DL1017" i="1"/>
  <c r="DL1587" i="1"/>
  <c r="DL1578" i="1"/>
  <c r="DL1508" i="1"/>
  <c r="DL1519" i="1"/>
  <c r="DL1510" i="1"/>
  <c r="DL1501" i="1"/>
  <c r="CR54" i="7" s="1"/>
  <c r="DL1377" i="1"/>
  <c r="DL1489" i="1"/>
  <c r="CR72" i="7" s="1"/>
  <c r="DL1032" i="1"/>
  <c r="DL1386" i="1"/>
  <c r="DL1374" i="1"/>
  <c r="DK549" i="1"/>
  <c r="DK397" i="1"/>
  <c r="DJ174" i="1"/>
  <c r="DK1438" i="1"/>
  <c r="CQ78" i="7" s="1"/>
  <c r="DI549" i="1"/>
  <c r="DI397" i="1"/>
  <c r="DI396" i="1"/>
  <c r="DI131" i="1"/>
  <c r="DI130" i="1"/>
  <c r="DI283" i="1"/>
  <c r="DI11" i="1"/>
  <c r="DC424" i="1"/>
  <c r="DC548" i="1" s="1"/>
  <c r="DC549" i="1" s="1"/>
  <c r="CM3" i="7"/>
  <c r="CM9" i="7" s="1"/>
  <c r="DG910" i="1"/>
  <c r="CM18" i="7" s="1"/>
  <c r="DG1253" i="1"/>
  <c r="CM22" i="7" s="1"/>
  <c r="DG25" i="1"/>
  <c r="CM15" i="7" s="1"/>
  <c r="DG22" i="1"/>
  <c r="CM12" i="7" s="1"/>
  <c r="CM35" i="7"/>
  <c r="DH906" i="1"/>
  <c r="DH1249" i="1"/>
  <c r="DH14" i="1"/>
  <c r="DH17" i="1"/>
  <c r="DJ971" i="1"/>
  <c r="DI139" i="1"/>
  <c r="DI138" i="1"/>
  <c r="DI140" i="1"/>
  <c r="CP24" i="7"/>
  <c r="DJ1448" i="1"/>
  <c r="CP79" i="7" s="1"/>
  <c r="DJ130" i="1"/>
  <c r="DJ131" i="1"/>
  <c r="DJ283" i="1"/>
  <c r="DK98" i="1"/>
  <c r="DK99" i="1"/>
  <c r="DH1036" i="1"/>
  <c r="DI928" i="1"/>
  <c r="DI1448" i="1"/>
  <c r="CO79" i="7" s="1"/>
  <c r="DD424" i="1"/>
  <c r="DD548" i="1" s="1"/>
  <c r="DD549" i="1" s="1"/>
  <c r="DG1040" i="1"/>
  <c r="DG929" i="1"/>
  <c r="CM19" i="7" s="1"/>
  <c r="DG930" i="1"/>
  <c r="DH20" i="1"/>
  <c r="CN10" i="7" s="1"/>
  <c r="DH138" i="1"/>
  <c r="DH139" i="1"/>
  <c r="DH140" i="1"/>
  <c r="DB424" i="1"/>
  <c r="DB548" i="1" s="1"/>
  <c r="DB549" i="1" s="1"/>
  <c r="DG21" i="1"/>
  <c r="CM11" i="7" s="1"/>
  <c r="DG871" i="1"/>
  <c r="DG853" i="1"/>
  <c r="DG841" i="1" s="1"/>
  <c r="DG889" i="1"/>
  <c r="DG158" i="1"/>
  <c r="DH34" i="1"/>
  <c r="CN66" i="7" s="1"/>
  <c r="CN33" i="7"/>
  <c r="CN7" i="7"/>
  <c r="DH13" i="1"/>
  <c r="CN31" i="7"/>
  <c r="DH27" i="1"/>
  <c r="CN29" i="7" s="1"/>
  <c r="CN5" i="7"/>
  <c r="DH142" i="1"/>
  <c r="DH19" i="1"/>
  <c r="DH287" i="1"/>
  <c r="DH143" i="1"/>
  <c r="CR2" i="7"/>
  <c r="CR71" i="7" s="1"/>
  <c r="DL1464" i="1"/>
  <c r="CR42" i="7" s="1"/>
  <c r="DL1413" i="1"/>
  <c r="DL1405" i="1"/>
  <c r="DK230" i="1"/>
  <c r="DK234" i="1" s="1"/>
  <c r="DL1411" i="1"/>
  <c r="DL1408" i="1"/>
  <c r="DL93" i="1"/>
  <c r="DL88" i="1"/>
  <c r="DL1407" i="1"/>
  <c r="DK1156" i="1"/>
  <c r="DL938" i="1"/>
  <c r="DL1014" i="1" s="1"/>
  <c r="DL1409" i="1"/>
  <c r="DL1271" i="1"/>
  <c r="DM8" i="1"/>
  <c r="DL92" i="1"/>
  <c r="DL1412" i="1"/>
  <c r="DL1466" i="1"/>
  <c r="CR67" i="7" s="1"/>
  <c r="DL1011" i="1"/>
  <c r="DL1414" i="1"/>
  <c r="DL1406" i="1"/>
  <c r="DL1402" i="1" s="1"/>
  <c r="CR43" i="7" s="1"/>
  <c r="DK1200" i="1"/>
  <c r="DL992" i="1"/>
  <c r="DK1021" i="1" s="1"/>
  <c r="DL354" i="1"/>
  <c r="DL358" i="1" s="1"/>
  <c r="DL1410" i="1"/>
  <c r="DL100" i="1"/>
  <c r="CY553" i="1"/>
  <c r="CZ553" i="1"/>
  <c r="DM1486" i="1" l="1"/>
  <c r="DM1495" i="1"/>
  <c r="DM1483" i="1"/>
  <c r="CS51" i="7" s="1"/>
  <c r="DM1492" i="1"/>
  <c r="DM1498" i="1"/>
  <c r="DM685" i="1"/>
  <c r="DM419" i="1"/>
  <c r="DM153" i="1"/>
  <c r="DM1237" i="1"/>
  <c r="DM1382" i="1"/>
  <c r="DM414" i="1"/>
  <c r="DM680" i="1"/>
  <c r="DM670" i="1"/>
  <c r="DM669" i="1"/>
  <c r="DM406" i="1"/>
  <c r="DM405" i="1"/>
  <c r="DM671" i="1"/>
  <c r="DM666" i="1"/>
  <c r="DM404" i="1"/>
  <c r="DM403" i="1"/>
  <c r="DM672" i="1"/>
  <c r="DM400" i="1"/>
  <c r="DM642" i="1"/>
  <c r="DM657" i="1"/>
  <c r="DM392" i="1"/>
  <c r="DM389" i="1"/>
  <c r="DM658" i="1"/>
  <c r="DM655" i="1"/>
  <c r="DM393" i="1"/>
  <c r="DM391" i="1"/>
  <c r="DM659" i="1"/>
  <c r="DM148" i="1"/>
  <c r="DM366" i="1"/>
  <c r="DM637" i="1"/>
  <c r="DM632" i="1"/>
  <c r="DM630" i="1"/>
  <c r="DM364" i="1"/>
  <c r="DM376" i="1"/>
  <c r="DM365" i="1"/>
  <c r="DM362" i="1"/>
  <c r="DM628" i="1"/>
  <c r="DM631" i="1"/>
  <c r="DM371" i="1"/>
  <c r="DM126" i="1"/>
  <c r="DM137" i="1"/>
  <c r="DM127" i="1"/>
  <c r="DM134" i="1"/>
  <c r="DM110" i="1"/>
  <c r="DM105" i="1"/>
  <c r="DM1337" i="1"/>
  <c r="DM1397" i="1"/>
  <c r="DM1350" i="1"/>
  <c r="DM1347" i="1"/>
  <c r="DM1346" i="1"/>
  <c r="DM1349" i="1"/>
  <c r="DM125" i="1"/>
  <c r="DM1355" i="1"/>
  <c r="DM1354" i="1"/>
  <c r="DM1348" i="1"/>
  <c r="DM1345" i="1"/>
  <c r="DM1353" i="1"/>
  <c r="DM1352" i="1"/>
  <c r="DM1359" i="1"/>
  <c r="DM1363" i="1"/>
  <c r="DM1356" i="1"/>
  <c r="DM1344" i="1"/>
  <c r="DM1362" i="1"/>
  <c r="DM1343" i="1"/>
  <c r="DM1358" i="1"/>
  <c r="DM1364" i="1"/>
  <c r="DM1361" i="1"/>
  <c r="DM1367" i="1"/>
  <c r="DM1371" i="1"/>
  <c r="DM1357" i="1"/>
  <c r="DM1365" i="1"/>
  <c r="DM1369" i="1"/>
  <c r="DM1351" i="1"/>
  <c r="DM1366" i="1"/>
  <c r="DM1372" i="1"/>
  <c r="DM1368" i="1"/>
  <c r="DM1360" i="1"/>
  <c r="DM1370" i="1"/>
  <c r="DM1430" i="1"/>
  <c r="DM1434" i="1"/>
  <c r="DM1431" i="1"/>
  <c r="DM1427" i="1"/>
  <c r="DM1425" i="1"/>
  <c r="DM1428" i="1"/>
  <c r="DM1432" i="1"/>
  <c r="DM1429" i="1"/>
  <c r="DM1426" i="1"/>
  <c r="DM1424" i="1"/>
  <c r="DM1433" i="1"/>
  <c r="DM1422" i="1"/>
  <c r="DM1420" i="1"/>
  <c r="DM1418" i="1"/>
  <c r="DM1416" i="1"/>
  <c r="DM1423" i="1"/>
  <c r="DM1419" i="1"/>
  <c r="DM1421" i="1"/>
  <c r="DM1415" i="1"/>
  <c r="DM1417" i="1"/>
  <c r="DM2" i="1"/>
  <c r="DM51" i="1"/>
  <c r="DM583" i="1"/>
  <c r="DM317" i="1"/>
  <c r="DM3" i="1"/>
  <c r="DM1" i="1"/>
  <c r="CS53" i="7"/>
  <c r="DM1574" i="1"/>
  <c r="DM1571" i="1"/>
  <c r="DM1228" i="1"/>
  <c r="DM1214" i="1"/>
  <c r="DM1222" i="1"/>
  <c r="DL1218" i="1"/>
  <c r="DL1212" i="1"/>
  <c r="DL1210" i="1" s="1"/>
  <c r="DM1184" i="1"/>
  <c r="DM1178" i="1"/>
  <c r="DM1170" i="1"/>
  <c r="DM1192" i="1"/>
  <c r="DM1148" i="1"/>
  <c r="DL1152" i="1"/>
  <c r="DL1146" i="1"/>
  <c r="DL1144" i="1" s="1"/>
  <c r="DL1190" i="1"/>
  <c r="DL1188" i="1" s="1"/>
  <c r="DL1196" i="1"/>
  <c r="DL1174" i="1"/>
  <c r="DL1168" i="1"/>
  <c r="DL1166" i="1" s="1"/>
  <c r="DM1140" i="1"/>
  <c r="DM1136" i="1"/>
  <c r="DM1128" i="1"/>
  <c r="DM1120" i="1"/>
  <c r="DM1108" i="1"/>
  <c r="DM1116" i="1"/>
  <c r="DM1100" i="1"/>
  <c r="DM1096" i="1"/>
  <c r="DM1088" i="1"/>
  <c r="DM1076" i="1"/>
  <c r="DM1080" i="1"/>
  <c r="DM1068" i="1"/>
  <c r="DM1056" i="1"/>
  <c r="DM1060" i="1"/>
  <c r="DM1048" i="1"/>
  <c r="DL1066" i="1"/>
  <c r="DL1064" i="1" s="1"/>
  <c r="DL1072" i="1"/>
  <c r="DL1132" i="1"/>
  <c r="DL1126" i="1"/>
  <c r="DL1124" i="1" s="1"/>
  <c r="DL1092" i="1"/>
  <c r="DL1086" i="1"/>
  <c r="DL1084" i="1" s="1"/>
  <c r="DL1052" i="1"/>
  <c r="DL1046" i="1"/>
  <c r="DL1044" i="1" s="1"/>
  <c r="DL1112" i="1"/>
  <c r="DL1106" i="1"/>
  <c r="DL1104" i="1" s="1"/>
  <c r="DL772" i="1"/>
  <c r="DL770" i="1" s="1"/>
  <c r="DL778" i="1"/>
  <c r="DM824" i="1"/>
  <c r="DM829" i="1"/>
  <c r="DM823" i="1"/>
  <c r="DM819" i="1"/>
  <c r="DM814" i="1"/>
  <c r="DM815" i="1"/>
  <c r="DM806" i="1"/>
  <c r="DM818" i="1"/>
  <c r="DM802" i="1"/>
  <c r="DM794" i="1"/>
  <c r="DM786" i="1"/>
  <c r="DM774" i="1"/>
  <c r="DM782" i="1"/>
  <c r="DM754" i="1"/>
  <c r="DM746" i="1"/>
  <c r="DM766" i="1"/>
  <c r="DM724" i="1"/>
  <c r="DM738" i="1"/>
  <c r="DM728" i="1"/>
  <c r="DM762" i="1"/>
  <c r="DM742" i="1"/>
  <c r="DM720" i="1"/>
  <c r="DM710" i="1"/>
  <c r="DM702" i="1"/>
  <c r="DM706" i="1"/>
  <c r="DM692" i="1"/>
  <c r="DM693" i="1"/>
  <c r="DM691" i="1"/>
  <c r="DM690" i="1"/>
  <c r="DM681" i="1"/>
  <c r="DM674" i="1"/>
  <c r="DM663" i="1"/>
  <c r="DM675" i="1"/>
  <c r="DM662" i="1"/>
  <c r="DM625" i="1"/>
  <c r="DM620" i="1"/>
  <c r="DM581" i="1"/>
  <c r="DM624" i="1"/>
  <c r="DL792" i="1"/>
  <c r="DL790" i="1" s="1"/>
  <c r="DL798" i="1"/>
  <c r="DL597" i="1"/>
  <c r="DL580" i="1"/>
  <c r="DL578" i="1" s="1"/>
  <c r="DL752" i="1"/>
  <c r="DL750" i="1" s="1"/>
  <c r="DL758" i="1"/>
  <c r="DM540" i="1"/>
  <c r="DM528" i="1"/>
  <c r="DM536" i="1"/>
  <c r="DM508" i="1"/>
  <c r="DM520" i="1"/>
  <c r="DM516" i="1"/>
  <c r="DM500" i="1"/>
  <c r="DM496" i="1"/>
  <c r="DM488" i="1"/>
  <c r="DM480" i="1"/>
  <c r="DM476" i="1"/>
  <c r="DM472" i="1"/>
  <c r="DM454" i="1"/>
  <c r="DM458" i="1"/>
  <c r="DM462" i="1"/>
  <c r="DM440" i="1"/>
  <c r="DM444" i="1"/>
  <c r="DM436" i="1"/>
  <c r="DM315" i="1"/>
  <c r="DL331" i="1"/>
  <c r="DL314" i="1"/>
  <c r="DL312" i="1" s="1"/>
  <c r="DL492" i="1"/>
  <c r="DL486" i="1"/>
  <c r="DL484" i="1" s="1"/>
  <c r="DL532" i="1"/>
  <c r="DL526" i="1"/>
  <c r="DL524" i="1" s="1"/>
  <c r="DF409" i="1"/>
  <c r="DL506" i="1"/>
  <c r="DL504" i="1" s="1"/>
  <c r="DL512" i="1"/>
  <c r="DL220" i="1"/>
  <c r="DL218" i="1" s="1"/>
  <c r="DL226" i="1"/>
  <c r="DM270" i="1"/>
  <c r="DM274" i="1"/>
  <c r="DM262" i="1"/>
  <c r="DM254" i="1"/>
  <c r="DM250" i="1"/>
  <c r="DM49" i="1"/>
  <c r="DM222" i="1"/>
  <c r="DM242" i="1"/>
  <c r="DM214" i="1"/>
  <c r="DM206" i="1"/>
  <c r="DM196" i="1"/>
  <c r="DM210" i="1"/>
  <c r="DM192" i="1"/>
  <c r="DM188" i="1"/>
  <c r="DL246" i="1"/>
  <c r="DL240" i="1"/>
  <c r="DL238" i="1" s="1"/>
  <c r="DL266" i="1"/>
  <c r="DL260" i="1"/>
  <c r="DL258" i="1" s="1"/>
  <c r="DL65" i="1"/>
  <c r="DL48" i="1"/>
  <c r="DL46" i="1" s="1"/>
  <c r="DM963" i="1"/>
  <c r="DM1017" i="1"/>
  <c r="DM1587" i="1"/>
  <c r="DM1578" i="1"/>
  <c r="DM1508" i="1"/>
  <c r="DM1519" i="1"/>
  <c r="DM1510" i="1"/>
  <c r="DM1501" i="1"/>
  <c r="CS54" i="7" s="1"/>
  <c r="DM1377" i="1"/>
  <c r="DM1489" i="1"/>
  <c r="CS72" i="7" s="1"/>
  <c r="CN35" i="7"/>
  <c r="DM1032" i="1"/>
  <c r="DM1386" i="1"/>
  <c r="DM1374" i="1"/>
  <c r="DK1025" i="1"/>
  <c r="DL1438" i="1"/>
  <c r="CR78" i="7" s="1"/>
  <c r="DL1340" i="1"/>
  <c r="CR64" i="7" s="1"/>
  <c r="DL98" i="1"/>
  <c r="CR26" i="7"/>
  <c r="DL967" i="1"/>
  <c r="DL170" i="1"/>
  <c r="DL359" i="1"/>
  <c r="DH21" i="1"/>
  <c r="CN11" i="7" s="1"/>
  <c r="DH853" i="1"/>
  <c r="DH871" i="1"/>
  <c r="DG875" i="1" s="1"/>
  <c r="DG879" i="1" s="1"/>
  <c r="DH889" i="1"/>
  <c r="DG893" i="1" s="1"/>
  <c r="DG897" i="1" s="1"/>
  <c r="DG282" i="1"/>
  <c r="DI12" i="1"/>
  <c r="CP31" i="7"/>
  <c r="CP5" i="7"/>
  <c r="DJ143" i="1"/>
  <c r="DJ142" i="1"/>
  <c r="DJ287" i="1"/>
  <c r="CP33" i="7"/>
  <c r="CP7" i="7"/>
  <c r="DI1036" i="1"/>
  <c r="DJ928" i="1"/>
  <c r="CO5" i="7"/>
  <c r="DI142" i="1"/>
  <c r="DI19" i="1"/>
  <c r="DI143" i="1"/>
  <c r="DI287" i="1"/>
  <c r="CO31" i="7"/>
  <c r="DI27" i="1"/>
  <c r="CO29" i="7" s="1"/>
  <c r="CO33" i="7"/>
  <c r="CO7" i="7"/>
  <c r="CQ24" i="7"/>
  <c r="DK1448" i="1"/>
  <c r="CQ79" i="7" s="1"/>
  <c r="DJ549" i="1"/>
  <c r="DJ397" i="1"/>
  <c r="DJ396" i="1"/>
  <c r="DJ178" i="1"/>
  <c r="DL99" i="1"/>
  <c r="DJ140" i="1"/>
  <c r="DJ138" i="1"/>
  <c r="DJ139" i="1"/>
  <c r="CN3" i="7"/>
  <c r="CN9" i="7" s="1"/>
  <c r="DH22" i="1"/>
  <c r="CN12" i="7" s="1"/>
  <c r="DH25" i="1"/>
  <c r="CN15" i="7" s="1"/>
  <c r="DH1253" i="1"/>
  <c r="CN22" i="7" s="1"/>
  <c r="DH910" i="1"/>
  <c r="CN18" i="7" s="1"/>
  <c r="DH158" i="1"/>
  <c r="DH1040" i="1"/>
  <c r="DH930" i="1"/>
  <c r="DH929" i="1"/>
  <c r="CN19" i="7" s="1"/>
  <c r="DK96" i="1"/>
  <c r="DJ11" i="1"/>
  <c r="DI34" i="1"/>
  <c r="CO66" i="7" s="1"/>
  <c r="DI17" i="1"/>
  <c r="DI14" i="1"/>
  <c r="DI1249" i="1"/>
  <c r="DI906" i="1"/>
  <c r="CO32" i="7"/>
  <c r="CO6" i="7"/>
  <c r="DI553" i="1"/>
  <c r="DI408" i="1"/>
  <c r="DI409" i="1"/>
  <c r="CQ6" i="7"/>
  <c r="DK553" i="1"/>
  <c r="DK409" i="1"/>
  <c r="CS2" i="7"/>
  <c r="CS71" i="7" s="1"/>
  <c r="DM1412" i="1"/>
  <c r="DM1407" i="1"/>
  <c r="DL1200" i="1"/>
  <c r="DL1206" i="1" s="1"/>
  <c r="DM1409" i="1"/>
  <c r="DM1206" i="1"/>
  <c r="DM1413" i="1"/>
  <c r="DM1011" i="1"/>
  <c r="DM170" i="1"/>
  <c r="DM1464" i="1"/>
  <c r="CS42" i="7" s="1"/>
  <c r="DM1406" i="1"/>
  <c r="DL1156" i="1"/>
  <c r="DM967" i="1"/>
  <c r="DL230" i="1"/>
  <c r="DL234" i="1" s="1"/>
  <c r="DM1414" i="1"/>
  <c r="DM1408" i="1"/>
  <c r="DM88" i="1"/>
  <c r="DM92" i="1" s="1"/>
  <c r="DM992" i="1"/>
  <c r="DM98" i="1"/>
  <c r="DM1411" i="1"/>
  <c r="DM1405" i="1"/>
  <c r="DM1466" i="1"/>
  <c r="CS67" i="7" s="1"/>
  <c r="DM354" i="1"/>
  <c r="DM358" i="1" s="1"/>
  <c r="DM93" i="1"/>
  <c r="DM100" i="1" s="1"/>
  <c r="DM1410" i="1"/>
  <c r="DM971" i="1"/>
  <c r="DN8" i="1"/>
  <c r="DM1446" i="1"/>
  <c r="CS44" i="7" s="1"/>
  <c r="DM1402" i="1"/>
  <c r="CS43" i="7" s="1"/>
  <c r="DM1271" i="1"/>
  <c r="DM1438" i="1" s="1"/>
  <c r="CS78" i="7" s="1"/>
  <c r="DM938" i="1"/>
  <c r="DM1014" i="1" s="1"/>
  <c r="DB553" i="1"/>
  <c r="DN1498" i="1" l="1"/>
  <c r="DN1492" i="1"/>
  <c r="DN1486" i="1"/>
  <c r="DN1495" i="1"/>
  <c r="DN1483" i="1"/>
  <c r="CT51" i="7" s="1"/>
  <c r="DN1237" i="1"/>
  <c r="DN685" i="1"/>
  <c r="DN419" i="1"/>
  <c r="DN153" i="1"/>
  <c r="DN1382" i="1"/>
  <c r="DN414" i="1"/>
  <c r="DN680" i="1"/>
  <c r="DN670" i="1"/>
  <c r="DN669" i="1"/>
  <c r="DN406" i="1"/>
  <c r="DN405" i="1"/>
  <c r="DN671" i="1"/>
  <c r="DN666" i="1"/>
  <c r="DN404" i="1"/>
  <c r="DN672" i="1"/>
  <c r="DN400" i="1"/>
  <c r="DN403" i="1"/>
  <c r="DN642" i="1"/>
  <c r="DN392" i="1"/>
  <c r="DN389" i="1"/>
  <c r="DN658" i="1"/>
  <c r="DN655" i="1"/>
  <c r="DN393" i="1"/>
  <c r="DN391" i="1"/>
  <c r="DN659" i="1"/>
  <c r="DN657" i="1"/>
  <c r="DN148" i="1"/>
  <c r="DN637" i="1"/>
  <c r="DN632" i="1"/>
  <c r="DN630" i="1"/>
  <c r="DN376" i="1"/>
  <c r="DN371" i="1"/>
  <c r="DN628" i="1"/>
  <c r="DN366" i="1"/>
  <c r="DN362" i="1"/>
  <c r="DN631" i="1"/>
  <c r="DN364" i="1"/>
  <c r="DN365" i="1"/>
  <c r="DN125" i="1"/>
  <c r="DN126" i="1"/>
  <c r="DN137" i="1"/>
  <c r="DN127" i="1"/>
  <c r="DN134" i="1"/>
  <c r="DN110" i="1"/>
  <c r="DN1343" i="1"/>
  <c r="DN1347" i="1"/>
  <c r="DN1351" i="1"/>
  <c r="DN1355" i="1"/>
  <c r="DN1397" i="1"/>
  <c r="DN1346" i="1"/>
  <c r="DN105" i="1"/>
  <c r="DN1348" i="1"/>
  <c r="DN1337" i="1"/>
  <c r="DN1350" i="1"/>
  <c r="DN1345" i="1"/>
  <c r="DN1356" i="1"/>
  <c r="DN1354" i="1"/>
  <c r="DN1349" i="1"/>
  <c r="DN1360" i="1"/>
  <c r="DN1364" i="1"/>
  <c r="DN1352" i="1"/>
  <c r="DN1359" i="1"/>
  <c r="DN1363" i="1"/>
  <c r="DN1344" i="1"/>
  <c r="DN1353" i="1"/>
  <c r="DN1362" i="1"/>
  <c r="DN1368" i="1"/>
  <c r="DN1358" i="1"/>
  <c r="DN1366" i="1"/>
  <c r="DN1370" i="1"/>
  <c r="DN1361" i="1"/>
  <c r="DN1367" i="1"/>
  <c r="DN1365" i="1"/>
  <c r="DN1372" i="1"/>
  <c r="DN1371" i="1"/>
  <c r="DN1357" i="1"/>
  <c r="DN1369" i="1"/>
  <c r="DN1433" i="1"/>
  <c r="DN1431" i="1"/>
  <c r="DN1429" i="1"/>
  <c r="DN1434" i="1"/>
  <c r="DN1427" i="1"/>
  <c r="DN1425" i="1"/>
  <c r="DN1428" i="1"/>
  <c r="DN1432" i="1"/>
  <c r="DN1426" i="1"/>
  <c r="DN1424" i="1"/>
  <c r="DN1430" i="1"/>
  <c r="DN1422" i="1"/>
  <c r="DN1420" i="1"/>
  <c r="DN1418" i="1"/>
  <c r="DN1423" i="1"/>
  <c r="DN1421" i="1"/>
  <c r="DN1419" i="1"/>
  <c r="DN1415" i="1"/>
  <c r="DN1417" i="1"/>
  <c r="DN1416" i="1"/>
  <c r="DN2" i="1"/>
  <c r="DN3" i="1"/>
  <c r="DN583" i="1"/>
  <c r="DN317" i="1"/>
  <c r="DN51" i="1"/>
  <c r="DN1" i="1"/>
  <c r="DN1574" i="1"/>
  <c r="DN1571" i="1"/>
  <c r="DN1228" i="1"/>
  <c r="DN1214" i="1"/>
  <c r="DN1222" i="1"/>
  <c r="DM1218" i="1"/>
  <c r="DM1212" i="1"/>
  <c r="DM1210" i="1" s="1"/>
  <c r="DN1184" i="1"/>
  <c r="DN1178" i="1"/>
  <c r="DN1170" i="1"/>
  <c r="DN1192" i="1"/>
  <c r="DN1148" i="1"/>
  <c r="DM1152" i="1"/>
  <c r="DM1146" i="1"/>
  <c r="DM1144" i="1" s="1"/>
  <c r="DM1190" i="1"/>
  <c r="DM1188" i="1" s="1"/>
  <c r="DM1196" i="1"/>
  <c r="DM1174" i="1"/>
  <c r="DM1168" i="1"/>
  <c r="DM1166" i="1" s="1"/>
  <c r="DM1092" i="1"/>
  <c r="DM1086" i="1"/>
  <c r="DM1084" i="1" s="1"/>
  <c r="DM1052" i="1"/>
  <c r="DM1046" i="1"/>
  <c r="DM1044" i="1" s="1"/>
  <c r="DN1136" i="1"/>
  <c r="DN1140" i="1"/>
  <c r="DN1128" i="1"/>
  <c r="DN1120" i="1"/>
  <c r="DN1108" i="1"/>
  <c r="DN1116" i="1"/>
  <c r="DN1096" i="1"/>
  <c r="DN1100" i="1"/>
  <c r="DN1076" i="1"/>
  <c r="DN1088" i="1"/>
  <c r="DN1080" i="1"/>
  <c r="DN1068" i="1"/>
  <c r="DN1056" i="1"/>
  <c r="DN1060" i="1"/>
  <c r="DN1048" i="1"/>
  <c r="DM1112" i="1"/>
  <c r="DM1106" i="1"/>
  <c r="DM1104" i="1" s="1"/>
  <c r="DM1072" i="1"/>
  <c r="DM1066" i="1"/>
  <c r="DM1064" i="1" s="1"/>
  <c r="DM1132" i="1"/>
  <c r="DM1126" i="1"/>
  <c r="DM1124" i="1" s="1"/>
  <c r="DM798" i="1"/>
  <c r="DM792" i="1"/>
  <c r="DM790" i="1" s="1"/>
  <c r="DM597" i="1"/>
  <c r="DM580" i="1"/>
  <c r="DM578" i="1" s="1"/>
  <c r="DM758" i="1"/>
  <c r="DM752" i="1"/>
  <c r="DM750" i="1" s="1"/>
  <c r="DM778" i="1"/>
  <c r="DM772" i="1"/>
  <c r="DM770" i="1" s="1"/>
  <c r="DN824" i="1"/>
  <c r="DN829" i="1"/>
  <c r="DN819" i="1"/>
  <c r="DN823" i="1"/>
  <c r="DN815" i="1"/>
  <c r="DN818" i="1"/>
  <c r="DN806" i="1"/>
  <c r="DN814" i="1"/>
  <c r="DN802" i="1"/>
  <c r="DN782" i="1"/>
  <c r="DN794" i="1"/>
  <c r="DN786" i="1"/>
  <c r="DN774" i="1"/>
  <c r="DN766" i="1"/>
  <c r="DN762" i="1"/>
  <c r="DN738" i="1"/>
  <c r="DN728" i="1"/>
  <c r="DN742" i="1"/>
  <c r="DN746" i="1"/>
  <c r="DN754" i="1"/>
  <c r="DN724" i="1"/>
  <c r="DN720" i="1"/>
  <c r="DN710" i="1"/>
  <c r="DN702" i="1"/>
  <c r="DN691" i="1"/>
  <c r="DN692" i="1"/>
  <c r="DN693" i="1"/>
  <c r="DN706" i="1"/>
  <c r="DN690" i="1"/>
  <c r="DN681" i="1"/>
  <c r="DN674" i="1"/>
  <c r="DN675" i="1"/>
  <c r="DN662" i="1"/>
  <c r="DN663" i="1"/>
  <c r="DN625" i="1"/>
  <c r="DN581" i="1"/>
  <c r="DN624" i="1"/>
  <c r="DN620" i="1"/>
  <c r="DN536" i="1"/>
  <c r="DN540" i="1"/>
  <c r="DN528" i="1"/>
  <c r="DN508" i="1"/>
  <c r="DN520" i="1"/>
  <c r="DN516" i="1"/>
  <c r="DN496" i="1"/>
  <c r="DN488" i="1"/>
  <c r="DN500" i="1"/>
  <c r="DN472" i="1"/>
  <c r="DN480" i="1"/>
  <c r="DN476" i="1"/>
  <c r="DN454" i="1"/>
  <c r="DN458" i="1"/>
  <c r="DN462" i="1"/>
  <c r="DN440" i="1"/>
  <c r="DN444" i="1"/>
  <c r="DN436" i="1"/>
  <c r="DN315" i="1"/>
  <c r="DM512" i="1"/>
  <c r="DM506" i="1"/>
  <c r="DM504" i="1" s="1"/>
  <c r="DM331" i="1"/>
  <c r="DM314" i="1"/>
  <c r="DM312" i="1" s="1"/>
  <c r="DM532" i="1"/>
  <c r="DM526" i="1"/>
  <c r="DM524" i="1" s="1"/>
  <c r="DM492" i="1"/>
  <c r="DM486" i="1"/>
  <c r="DM484" i="1" s="1"/>
  <c r="DM65" i="1"/>
  <c r="DM48" i="1"/>
  <c r="DM46" i="1" s="1"/>
  <c r="DM266" i="1"/>
  <c r="DM260" i="1"/>
  <c r="DM258" i="1" s="1"/>
  <c r="DN274" i="1"/>
  <c r="DN270" i="1"/>
  <c r="DN262" i="1"/>
  <c r="DN254" i="1"/>
  <c r="DN250" i="1"/>
  <c r="DN242" i="1"/>
  <c r="DN49" i="1"/>
  <c r="DN222" i="1"/>
  <c r="DN214" i="1"/>
  <c r="DN196" i="1"/>
  <c r="DN210" i="1"/>
  <c r="DN188" i="1"/>
  <c r="DN206" i="1"/>
  <c r="DN192" i="1"/>
  <c r="DM240" i="1"/>
  <c r="DM238" i="1" s="1"/>
  <c r="DM246" i="1"/>
  <c r="DM220" i="1"/>
  <c r="DM218" i="1" s="1"/>
  <c r="DM226" i="1"/>
  <c r="DN1017" i="1"/>
  <c r="DN963" i="1"/>
  <c r="DN1587" i="1"/>
  <c r="DN1578" i="1"/>
  <c r="DN1508" i="1"/>
  <c r="DN1519" i="1"/>
  <c r="DN1510" i="1"/>
  <c r="DN1501" i="1"/>
  <c r="CT54" i="7" s="1"/>
  <c r="DN1377" i="1"/>
  <c r="DN1489" i="1"/>
  <c r="CT72" i="7" s="1"/>
  <c r="CT53" i="7"/>
  <c r="DN1386" i="1"/>
  <c r="DN1374" i="1"/>
  <c r="DN1032" i="1"/>
  <c r="DL1021" i="1"/>
  <c r="DL1025" i="1" s="1"/>
  <c r="DL174" i="1"/>
  <c r="DM1340" i="1"/>
  <c r="CS64" i="7" s="1"/>
  <c r="DM99" i="1"/>
  <c r="DM123" i="1" s="1"/>
  <c r="CS26" i="7"/>
  <c r="DM359" i="1"/>
  <c r="DI13" i="1"/>
  <c r="DI158" i="1"/>
  <c r="DJ12" i="1"/>
  <c r="DJ1249" i="1"/>
  <c r="DJ17" i="1"/>
  <c r="DJ906" i="1"/>
  <c r="DJ14" i="1"/>
  <c r="DK11" i="1"/>
  <c r="DK283" i="1"/>
  <c r="DK131" i="1"/>
  <c r="DG161" i="1"/>
  <c r="DG159" i="1"/>
  <c r="DG160" i="1"/>
  <c r="CP32" i="7"/>
  <c r="DK396" i="1"/>
  <c r="CO35" i="7"/>
  <c r="DI21" i="1"/>
  <c r="CO11" i="7" s="1"/>
  <c r="DJ27" i="1"/>
  <c r="CP29" i="7" s="1"/>
  <c r="DK174" i="1"/>
  <c r="CR24" i="7"/>
  <c r="DL1448" i="1"/>
  <c r="CR79" i="7" s="1"/>
  <c r="DL1446" i="1"/>
  <c r="CR44" i="7" s="1"/>
  <c r="DM96" i="1"/>
  <c r="DJ158" i="1"/>
  <c r="DE424" i="1"/>
  <c r="DE548" i="1" s="1"/>
  <c r="DE549" i="1" s="1"/>
  <c r="DK123" i="1"/>
  <c r="DH282" i="1"/>
  <c r="CQ32" i="7"/>
  <c r="CP6" i="7"/>
  <c r="DJ408" i="1"/>
  <c r="DJ553" i="1"/>
  <c r="DJ409" i="1"/>
  <c r="CO3" i="7"/>
  <c r="CO9" i="7" s="1"/>
  <c r="DI25" i="1"/>
  <c r="CO15" i="7" s="1"/>
  <c r="DI22" i="1"/>
  <c r="CO12" i="7" s="1"/>
  <c r="DI910" i="1"/>
  <c r="CO18" i="7" s="1"/>
  <c r="DI1253" i="1"/>
  <c r="CO22" i="7" s="1"/>
  <c r="DI1040" i="1"/>
  <c r="DI929" i="1"/>
  <c r="CO19" i="7" s="1"/>
  <c r="DI930" i="1"/>
  <c r="DJ34" i="1"/>
  <c r="CP66" i="7" s="1"/>
  <c r="DJ19" i="1"/>
  <c r="DI20" i="1"/>
  <c r="CO10" i="7" s="1"/>
  <c r="DG857" i="1"/>
  <c r="DH841" i="1"/>
  <c r="DL971" i="1"/>
  <c r="DL96" i="1"/>
  <c r="DJ1036" i="1"/>
  <c r="DK928" i="1"/>
  <c r="CT2" i="7"/>
  <c r="CT71" i="7" s="1"/>
  <c r="DN1412" i="1"/>
  <c r="DN938" i="1"/>
  <c r="DN359" i="1"/>
  <c r="DN98" i="1"/>
  <c r="DN1271" i="1"/>
  <c r="DM1156" i="1"/>
  <c r="DN1464" i="1"/>
  <c r="CT42" i="7" s="1"/>
  <c r="DN1414" i="1"/>
  <c r="DM1200" i="1"/>
  <c r="DN967" i="1"/>
  <c r="DM230" i="1"/>
  <c r="DM234" i="1" s="1"/>
  <c r="DN170" i="1"/>
  <c r="DM174" i="1" s="1"/>
  <c r="DN88" i="1"/>
  <c r="DN93" i="1" s="1"/>
  <c r="DN100" i="1" s="1"/>
  <c r="DO8" i="1"/>
  <c r="DN992" i="1"/>
  <c r="DN354" i="1"/>
  <c r="DN1411" i="1"/>
  <c r="DN1408" i="1"/>
  <c r="DN1011" i="1"/>
  <c r="DN1410" i="1"/>
  <c r="DN1406" i="1"/>
  <c r="DN1405" i="1"/>
  <c r="DN1206" i="1"/>
  <c r="DN1446" i="1"/>
  <c r="CT44" i="7" s="1"/>
  <c r="DN1413" i="1"/>
  <c r="DN1407" i="1"/>
  <c r="DN1402" i="1" s="1"/>
  <c r="DN1409" i="1"/>
  <c r="DN1466" i="1"/>
  <c r="CT67" i="7" s="1"/>
  <c r="DN358" i="1"/>
  <c r="DN99" i="1"/>
  <c r="DN92" i="1"/>
  <c r="DO1483" i="1" l="1"/>
  <c r="CU51" i="7" s="1"/>
  <c r="DO1498" i="1"/>
  <c r="DO1492" i="1"/>
  <c r="DO1486" i="1"/>
  <c r="CU53" i="7" s="1"/>
  <c r="DO1495" i="1"/>
  <c r="DO153" i="1"/>
  <c r="DO1237" i="1"/>
  <c r="DO685" i="1"/>
  <c r="DO419" i="1"/>
  <c r="DO1382" i="1"/>
  <c r="CT26" i="7"/>
  <c r="DO414" i="1"/>
  <c r="DO680" i="1"/>
  <c r="DO405" i="1"/>
  <c r="DO671" i="1"/>
  <c r="DO666" i="1"/>
  <c r="DO672" i="1"/>
  <c r="DO400" i="1"/>
  <c r="DO406" i="1"/>
  <c r="DO404" i="1"/>
  <c r="DO670" i="1"/>
  <c r="DO669" i="1"/>
  <c r="DO403" i="1"/>
  <c r="DO642" i="1"/>
  <c r="DO389" i="1"/>
  <c r="DO658" i="1"/>
  <c r="DO655" i="1"/>
  <c r="DO393" i="1"/>
  <c r="DO391" i="1"/>
  <c r="DO659" i="1"/>
  <c r="DO657" i="1"/>
  <c r="DO392" i="1"/>
  <c r="DO148" i="1"/>
  <c r="DO637" i="1"/>
  <c r="DO632" i="1"/>
  <c r="DO630" i="1"/>
  <c r="DO371" i="1"/>
  <c r="DO376" i="1"/>
  <c r="DO365" i="1"/>
  <c r="DO364" i="1"/>
  <c r="DO631" i="1"/>
  <c r="DO628" i="1"/>
  <c r="DO366" i="1"/>
  <c r="DO362" i="1"/>
  <c r="DO125" i="1"/>
  <c r="DO126" i="1"/>
  <c r="DO137" i="1"/>
  <c r="DO127" i="1"/>
  <c r="DO1343" i="1"/>
  <c r="DO1351" i="1"/>
  <c r="DO105" i="1"/>
  <c r="DO1397" i="1"/>
  <c r="DO1348" i="1"/>
  <c r="DO134" i="1"/>
  <c r="DO1337" i="1"/>
  <c r="DO1347" i="1"/>
  <c r="DO1350" i="1"/>
  <c r="DO110" i="1"/>
  <c r="DO1349" i="1"/>
  <c r="DO1352" i="1"/>
  <c r="DO1356" i="1"/>
  <c r="DO1355" i="1"/>
  <c r="DO1346" i="1"/>
  <c r="DO1354" i="1"/>
  <c r="DO1360" i="1"/>
  <c r="DO1364" i="1"/>
  <c r="DO1359" i="1"/>
  <c r="DO1363" i="1"/>
  <c r="DO1345" i="1"/>
  <c r="DO1344" i="1"/>
  <c r="DO1362" i="1"/>
  <c r="DO1368" i="1"/>
  <c r="DO1358" i="1"/>
  <c r="DO1366" i="1"/>
  <c r="DO1370" i="1"/>
  <c r="DO1365" i="1"/>
  <c r="DO1369" i="1"/>
  <c r="DO1361" i="1"/>
  <c r="DO1367" i="1"/>
  <c r="DO1353" i="1"/>
  <c r="DO1372" i="1"/>
  <c r="DO1357" i="1"/>
  <c r="DO1371" i="1"/>
  <c r="DO1433" i="1"/>
  <c r="DO1431" i="1"/>
  <c r="DO1429" i="1"/>
  <c r="DO1434" i="1"/>
  <c r="DO1432" i="1"/>
  <c r="DO1430" i="1"/>
  <c r="DO1428" i="1"/>
  <c r="DO1427" i="1"/>
  <c r="DO1425" i="1"/>
  <c r="DO1426" i="1"/>
  <c r="DO1424" i="1"/>
  <c r="DO1422" i="1"/>
  <c r="DO1420" i="1"/>
  <c r="DO1418" i="1"/>
  <c r="DO1423" i="1"/>
  <c r="DO1419" i="1"/>
  <c r="DO1421" i="1"/>
  <c r="DO1415" i="1"/>
  <c r="DO1417" i="1"/>
  <c r="DO1416" i="1"/>
  <c r="DO3" i="1"/>
  <c r="DO2" i="1"/>
  <c r="DO583" i="1"/>
  <c r="DO317" i="1"/>
  <c r="DO51" i="1"/>
  <c r="DO1" i="1"/>
  <c r="DO1574" i="1"/>
  <c r="DO1571" i="1"/>
  <c r="DO1222" i="1"/>
  <c r="DO1228" i="1"/>
  <c r="DO1214" i="1"/>
  <c r="DN1218" i="1"/>
  <c r="DN1212" i="1"/>
  <c r="DN1210" i="1" s="1"/>
  <c r="DO1184" i="1"/>
  <c r="DO1178" i="1"/>
  <c r="DO1170" i="1"/>
  <c r="DO1192" i="1"/>
  <c r="DO1148" i="1"/>
  <c r="DN1152" i="1"/>
  <c r="DN1146" i="1"/>
  <c r="DN1144" i="1" s="1"/>
  <c r="DN1196" i="1"/>
  <c r="DN1190" i="1"/>
  <c r="DN1188" i="1" s="1"/>
  <c r="DN1174" i="1"/>
  <c r="DN1168" i="1"/>
  <c r="DN1166" i="1" s="1"/>
  <c r="DN1112" i="1"/>
  <c r="DN1106" i="1"/>
  <c r="DN1104" i="1" s="1"/>
  <c r="DN1072" i="1"/>
  <c r="DN1066" i="1"/>
  <c r="DN1064" i="1" s="1"/>
  <c r="DN1132" i="1"/>
  <c r="DN1126" i="1"/>
  <c r="DN1124" i="1" s="1"/>
  <c r="DN1092" i="1"/>
  <c r="DN1086" i="1"/>
  <c r="DN1084" i="1" s="1"/>
  <c r="DO1140" i="1"/>
  <c r="DO1136" i="1"/>
  <c r="DO1128" i="1"/>
  <c r="DO1120" i="1"/>
  <c r="DO1116" i="1"/>
  <c r="DO1108" i="1"/>
  <c r="DO1096" i="1"/>
  <c r="DO1100" i="1"/>
  <c r="DO1088" i="1"/>
  <c r="DO1080" i="1"/>
  <c r="DO1068" i="1"/>
  <c r="DO1076" i="1"/>
  <c r="DO1056" i="1"/>
  <c r="DO1060" i="1"/>
  <c r="DO1048" i="1"/>
  <c r="DN1046" i="1"/>
  <c r="DN1044" i="1" s="1"/>
  <c r="DN1052" i="1"/>
  <c r="DN778" i="1"/>
  <c r="DN772" i="1"/>
  <c r="DN770" i="1" s="1"/>
  <c r="DN758" i="1"/>
  <c r="DN752" i="1"/>
  <c r="DN750" i="1" s="1"/>
  <c r="DN798" i="1"/>
  <c r="DN792" i="1"/>
  <c r="DN790" i="1" s="1"/>
  <c r="DO829" i="1"/>
  <c r="DO819" i="1"/>
  <c r="DO823" i="1"/>
  <c r="DO824" i="1"/>
  <c r="DO818" i="1"/>
  <c r="DO815" i="1"/>
  <c r="DO806" i="1"/>
  <c r="DO802" i="1"/>
  <c r="DO794" i="1"/>
  <c r="DO814" i="1"/>
  <c r="DO786" i="1"/>
  <c r="DO782" i="1"/>
  <c r="DO774" i="1"/>
  <c r="DO762" i="1"/>
  <c r="DO766" i="1"/>
  <c r="DO754" i="1"/>
  <c r="DO746" i="1"/>
  <c r="DO738" i="1"/>
  <c r="DO728" i="1"/>
  <c r="DO742" i="1"/>
  <c r="DO724" i="1"/>
  <c r="DO702" i="1"/>
  <c r="DO706" i="1"/>
  <c r="DO692" i="1"/>
  <c r="DO720" i="1"/>
  <c r="DO693" i="1"/>
  <c r="DO691" i="1"/>
  <c r="DO690" i="1"/>
  <c r="DO710" i="1"/>
  <c r="DO681" i="1"/>
  <c r="DO674" i="1"/>
  <c r="DO675" i="1"/>
  <c r="DO662" i="1"/>
  <c r="DO663" i="1"/>
  <c r="DO625" i="1"/>
  <c r="DO624" i="1"/>
  <c r="DO581" i="1"/>
  <c r="DO620" i="1"/>
  <c r="DN597" i="1"/>
  <c r="DN580" i="1"/>
  <c r="DN578" i="1" s="1"/>
  <c r="DN492" i="1"/>
  <c r="DN486" i="1"/>
  <c r="DN484" i="1" s="1"/>
  <c r="DO536" i="1"/>
  <c r="DO540" i="1"/>
  <c r="DO528" i="1"/>
  <c r="DO520" i="1"/>
  <c r="DO516" i="1"/>
  <c r="DO508" i="1"/>
  <c r="DO500" i="1"/>
  <c r="DO496" i="1"/>
  <c r="DO488" i="1"/>
  <c r="DO480" i="1"/>
  <c r="DO472" i="1"/>
  <c r="DO458" i="1"/>
  <c r="DO462" i="1"/>
  <c r="DO476" i="1"/>
  <c r="DO444" i="1"/>
  <c r="DO454" i="1"/>
  <c r="DO436" i="1"/>
  <c r="DO440" i="1"/>
  <c r="DO315" i="1"/>
  <c r="DN512" i="1"/>
  <c r="DN506" i="1"/>
  <c r="DN504" i="1" s="1"/>
  <c r="DN331" i="1"/>
  <c r="DN314" i="1"/>
  <c r="DN312" i="1" s="1"/>
  <c r="DN532" i="1"/>
  <c r="DN526" i="1"/>
  <c r="DN524" i="1" s="1"/>
  <c r="DN266" i="1"/>
  <c r="DN260" i="1"/>
  <c r="DN258" i="1" s="1"/>
  <c r="DO270" i="1"/>
  <c r="DO274" i="1"/>
  <c r="DO262" i="1"/>
  <c r="DO254" i="1"/>
  <c r="DO250" i="1"/>
  <c r="DO242" i="1"/>
  <c r="DO49" i="1"/>
  <c r="DO222" i="1"/>
  <c r="DO210" i="1"/>
  <c r="DO196" i="1"/>
  <c r="DO214" i="1"/>
  <c r="DO188" i="1"/>
  <c r="DO206" i="1"/>
  <c r="DO192" i="1"/>
  <c r="DN220" i="1"/>
  <c r="DN218" i="1" s="1"/>
  <c r="DN226" i="1"/>
  <c r="DN65" i="1"/>
  <c r="DN48" i="1"/>
  <c r="DN46" i="1" s="1"/>
  <c r="DN246" i="1"/>
  <c r="DN240" i="1"/>
  <c r="DN238" i="1" s="1"/>
  <c r="DO963" i="1"/>
  <c r="DO1017" i="1"/>
  <c r="DO1587" i="1"/>
  <c r="DO1578" i="1"/>
  <c r="DO1508" i="1"/>
  <c r="DO1519" i="1"/>
  <c r="DO1510" i="1"/>
  <c r="DO1501" i="1"/>
  <c r="CU54" i="7" s="1"/>
  <c r="DO1377" i="1"/>
  <c r="DO1489" i="1"/>
  <c r="CU72" i="7" s="1"/>
  <c r="DO1032" i="1"/>
  <c r="DO1386" i="1"/>
  <c r="DO1374" i="1"/>
  <c r="CP35" i="7"/>
  <c r="DN971" i="1"/>
  <c r="DN1340" i="1"/>
  <c r="CT64" i="7" s="1"/>
  <c r="DN96" i="1"/>
  <c r="DM1021" i="1"/>
  <c r="CT43" i="7"/>
  <c r="DN1438" i="1"/>
  <c r="CT78" i="7" s="1"/>
  <c r="DN1014" i="1"/>
  <c r="DJ1040" i="1"/>
  <c r="DJ929" i="1"/>
  <c r="CP19" i="7" s="1"/>
  <c r="DJ930" i="1"/>
  <c r="DL131" i="1"/>
  <c r="DL11" i="1"/>
  <c r="DL283" i="1"/>
  <c r="DG842" i="1"/>
  <c r="CM16" i="7" s="1"/>
  <c r="DG843" i="1"/>
  <c r="DG861" i="1"/>
  <c r="DG844" i="1" s="1"/>
  <c r="CM37" i="7" s="1"/>
  <c r="DK12" i="1"/>
  <c r="DI161" i="1"/>
  <c r="DI160" i="1"/>
  <c r="DI159" i="1"/>
  <c r="CQ7" i="7"/>
  <c r="DK178" i="1"/>
  <c r="DJ13" i="1"/>
  <c r="DK408" i="1"/>
  <c r="DG286" i="1"/>
  <c r="DK130" i="1"/>
  <c r="DK906" i="1"/>
  <c r="DK17" i="1"/>
  <c r="DK1249" i="1"/>
  <c r="DK14" i="1"/>
  <c r="DJ20" i="1"/>
  <c r="CP10" i="7" s="1"/>
  <c r="DH161" i="1"/>
  <c r="DH159" i="1"/>
  <c r="DH160" i="1"/>
  <c r="DM178" i="1"/>
  <c r="DL123" i="1"/>
  <c r="DL130" i="1" s="1"/>
  <c r="DK1036" i="1"/>
  <c r="DL928" i="1"/>
  <c r="DL397" i="1"/>
  <c r="DL396" i="1"/>
  <c r="DL549" i="1"/>
  <c r="CP3" i="7"/>
  <c r="CP9" i="7" s="1"/>
  <c r="DJ25" i="1"/>
  <c r="CP15" i="7" s="1"/>
  <c r="DJ1253" i="1"/>
  <c r="CP22" i="7" s="1"/>
  <c r="DJ22" i="1"/>
  <c r="CP12" i="7" s="1"/>
  <c r="DJ910" i="1"/>
  <c r="CP18" i="7" s="1"/>
  <c r="DJ282" i="1"/>
  <c r="CQ33" i="7"/>
  <c r="DM130" i="1"/>
  <c r="DM283" i="1"/>
  <c r="DM131" i="1"/>
  <c r="DK34" i="1"/>
  <c r="CQ66" i="7" s="1"/>
  <c r="DJ21" i="1"/>
  <c r="CP11" i="7" s="1"/>
  <c r="DG297" i="1"/>
  <c r="DI297" i="1"/>
  <c r="CQ5" i="7"/>
  <c r="DK287" i="1"/>
  <c r="DK142" i="1"/>
  <c r="DK19" i="1"/>
  <c r="DK143" i="1"/>
  <c r="CQ31" i="7"/>
  <c r="DK27" i="1"/>
  <c r="CQ29" i="7" s="1"/>
  <c r="DI282" i="1"/>
  <c r="DI853" i="1"/>
  <c r="DI889" i="1"/>
  <c r="DH893" i="1" s="1"/>
  <c r="DH897" i="1" s="1"/>
  <c r="DI871" i="1"/>
  <c r="DH875" i="1" s="1"/>
  <c r="DH879" i="1" s="1"/>
  <c r="CS24" i="7"/>
  <c r="DM1448" i="1"/>
  <c r="CS79" i="7" s="1"/>
  <c r="DL178" i="1"/>
  <c r="CU2" i="7"/>
  <c r="CU71" i="7" s="1"/>
  <c r="DO1414" i="1"/>
  <c r="DO1409" i="1"/>
  <c r="DO992" i="1"/>
  <c r="DN1021" i="1" s="1"/>
  <c r="DO1464" i="1"/>
  <c r="CU42" i="7" s="1"/>
  <c r="DO1408" i="1"/>
  <c r="DO1407" i="1"/>
  <c r="DO1271" i="1"/>
  <c r="DO92" i="1"/>
  <c r="DO1413" i="1"/>
  <c r="DO938" i="1"/>
  <c r="DN230" i="1"/>
  <c r="DN234" i="1" s="1"/>
  <c r="DO967" i="1"/>
  <c r="DO88" i="1"/>
  <c r="DP8" i="1"/>
  <c r="DO1466" i="1"/>
  <c r="CU67" i="7" s="1"/>
  <c r="DO1410" i="1"/>
  <c r="DN1200" i="1"/>
  <c r="DN1156" i="1"/>
  <c r="DO1011" i="1"/>
  <c r="DO1014" i="1" s="1"/>
  <c r="DO354" i="1"/>
  <c r="DO359" i="1"/>
  <c r="DO1411" i="1"/>
  <c r="DO170" i="1"/>
  <c r="DO1405" i="1"/>
  <c r="DO1402" i="1" s="1"/>
  <c r="DO1412" i="1"/>
  <c r="DO1406" i="1"/>
  <c r="DO358" i="1"/>
  <c r="DO93" i="1"/>
  <c r="DP1495" i="1" l="1"/>
  <c r="DP1483" i="1"/>
  <c r="CV51" i="7" s="1"/>
  <c r="DP1498" i="1"/>
  <c r="DP1492" i="1"/>
  <c r="DP1486" i="1"/>
  <c r="DP153" i="1"/>
  <c r="DP1237" i="1"/>
  <c r="DP685" i="1"/>
  <c r="DP419" i="1"/>
  <c r="DP1382" i="1"/>
  <c r="DP414" i="1"/>
  <c r="DP680" i="1"/>
  <c r="DP671" i="1"/>
  <c r="DP666" i="1"/>
  <c r="DP404" i="1"/>
  <c r="DP403" i="1"/>
  <c r="DP672" i="1"/>
  <c r="DP670" i="1"/>
  <c r="DP669" i="1"/>
  <c r="DP406" i="1"/>
  <c r="DP405" i="1"/>
  <c r="DP400" i="1"/>
  <c r="CU26" i="7"/>
  <c r="DP642" i="1"/>
  <c r="DP658" i="1"/>
  <c r="DP655" i="1"/>
  <c r="DP393" i="1"/>
  <c r="DP391" i="1"/>
  <c r="DP659" i="1"/>
  <c r="DP657" i="1"/>
  <c r="DP392" i="1"/>
  <c r="DP389" i="1"/>
  <c r="DP148" i="1"/>
  <c r="DP632" i="1"/>
  <c r="DP630" i="1"/>
  <c r="DP371" i="1"/>
  <c r="DP376" i="1"/>
  <c r="DP631" i="1"/>
  <c r="DP628" i="1"/>
  <c r="DP365" i="1"/>
  <c r="DP366" i="1"/>
  <c r="DP362" i="1"/>
  <c r="DP637" i="1"/>
  <c r="DP364" i="1"/>
  <c r="DP110" i="1"/>
  <c r="DP125" i="1"/>
  <c r="DP126" i="1"/>
  <c r="DP137" i="1"/>
  <c r="DP127" i="1"/>
  <c r="DP1344" i="1"/>
  <c r="DP1348" i="1"/>
  <c r="DP1352" i="1"/>
  <c r="DP1356" i="1"/>
  <c r="DP1343" i="1"/>
  <c r="DP1347" i="1"/>
  <c r="DP1351" i="1"/>
  <c r="DP105" i="1"/>
  <c r="DP1397" i="1"/>
  <c r="DP1346" i="1"/>
  <c r="DP134" i="1"/>
  <c r="DP1337" i="1"/>
  <c r="DP1350" i="1"/>
  <c r="DP1357" i="1"/>
  <c r="DP1355" i="1"/>
  <c r="DP1349" i="1"/>
  <c r="DP1361" i="1"/>
  <c r="DP1354" i="1"/>
  <c r="DP1360" i="1"/>
  <c r="DP1364" i="1"/>
  <c r="DP1359" i="1"/>
  <c r="DP1363" i="1"/>
  <c r="DP1353" i="1"/>
  <c r="DP1365" i="1"/>
  <c r="DP1369" i="1"/>
  <c r="DP1367" i="1"/>
  <c r="DP1371" i="1"/>
  <c r="DP1368" i="1"/>
  <c r="DP1366" i="1"/>
  <c r="DP1362" i="1"/>
  <c r="DP1372" i="1"/>
  <c r="DP1358" i="1"/>
  <c r="DP1370" i="1"/>
  <c r="DP1345" i="1"/>
  <c r="DP1433" i="1"/>
  <c r="DP1431" i="1"/>
  <c r="DP1429" i="1"/>
  <c r="DP1434" i="1"/>
  <c r="DP1432" i="1"/>
  <c r="DP1430" i="1"/>
  <c r="DP1428" i="1"/>
  <c r="DP1426" i="1"/>
  <c r="DP1424" i="1"/>
  <c r="DP1427" i="1"/>
  <c r="DP1425" i="1"/>
  <c r="DP1422" i="1"/>
  <c r="DP1420" i="1"/>
  <c r="DP1423" i="1"/>
  <c r="DP1421" i="1"/>
  <c r="DP1419" i="1"/>
  <c r="DP1417" i="1"/>
  <c r="DP1415" i="1"/>
  <c r="DP1416" i="1"/>
  <c r="DP1418" i="1"/>
  <c r="DP583" i="1"/>
  <c r="DP3" i="1"/>
  <c r="DP317" i="1"/>
  <c r="DP2" i="1"/>
  <c r="DP51" i="1"/>
  <c r="DP1" i="1"/>
  <c r="CV53" i="7"/>
  <c r="DP1574" i="1"/>
  <c r="DP1571" i="1"/>
  <c r="DP1228" i="1"/>
  <c r="DP1222" i="1"/>
  <c r="DP1214" i="1"/>
  <c r="DO1212" i="1"/>
  <c r="DO1210" i="1" s="1"/>
  <c r="DO1218" i="1"/>
  <c r="DO1146" i="1"/>
  <c r="DO1144" i="1" s="1"/>
  <c r="DO1152" i="1"/>
  <c r="DO1190" i="1"/>
  <c r="DO1188" i="1" s="1"/>
  <c r="DO1196" i="1"/>
  <c r="DO1174" i="1"/>
  <c r="DO1168" i="1"/>
  <c r="DO1166" i="1" s="1"/>
  <c r="DP1184" i="1"/>
  <c r="DP1178" i="1"/>
  <c r="DP1170" i="1"/>
  <c r="DP1192" i="1"/>
  <c r="DP1148" i="1"/>
  <c r="DO1092" i="1"/>
  <c r="DO1086" i="1"/>
  <c r="DO1084" i="1" s="1"/>
  <c r="DO1046" i="1"/>
  <c r="DO1044" i="1" s="1"/>
  <c r="DO1052" i="1"/>
  <c r="DO1106" i="1"/>
  <c r="DO1104" i="1" s="1"/>
  <c r="DO1112" i="1"/>
  <c r="DP1140" i="1"/>
  <c r="DP1136" i="1"/>
  <c r="DP1128" i="1"/>
  <c r="DP1116" i="1"/>
  <c r="DP1108" i="1"/>
  <c r="DP1120" i="1"/>
  <c r="DP1100" i="1"/>
  <c r="DP1088" i="1"/>
  <c r="DP1096" i="1"/>
  <c r="DP1080" i="1"/>
  <c r="DP1076" i="1"/>
  <c r="DP1056" i="1"/>
  <c r="DP1060" i="1"/>
  <c r="DP1068" i="1"/>
  <c r="DP1048" i="1"/>
  <c r="DO1072" i="1"/>
  <c r="DO1066" i="1"/>
  <c r="DO1064" i="1" s="1"/>
  <c r="DO1132" i="1"/>
  <c r="DO1126" i="1"/>
  <c r="DO1124" i="1" s="1"/>
  <c r="DO778" i="1"/>
  <c r="DO772" i="1"/>
  <c r="DO770" i="1" s="1"/>
  <c r="DO597" i="1"/>
  <c r="DO580" i="1"/>
  <c r="DO578" i="1" s="1"/>
  <c r="DP829" i="1"/>
  <c r="DP819" i="1"/>
  <c r="DP824" i="1"/>
  <c r="DP823" i="1"/>
  <c r="DP818" i="1"/>
  <c r="DP814" i="1"/>
  <c r="DP815" i="1"/>
  <c r="DP806" i="1"/>
  <c r="DP802" i="1"/>
  <c r="DP794" i="1"/>
  <c r="DP782" i="1"/>
  <c r="DP774" i="1"/>
  <c r="DP786" i="1"/>
  <c r="DP766" i="1"/>
  <c r="DP754" i="1"/>
  <c r="DP746" i="1"/>
  <c r="DP762" i="1"/>
  <c r="DP742" i="1"/>
  <c r="DP724" i="1"/>
  <c r="DP706" i="1"/>
  <c r="DP738" i="1"/>
  <c r="DP720" i="1"/>
  <c r="DP710" i="1"/>
  <c r="DP728" i="1"/>
  <c r="DP692" i="1"/>
  <c r="DP693" i="1"/>
  <c r="DP702" i="1"/>
  <c r="DP691" i="1"/>
  <c r="DP690" i="1"/>
  <c r="DP681" i="1"/>
  <c r="DP674" i="1"/>
  <c r="DP675" i="1"/>
  <c r="DP662" i="1"/>
  <c r="DP663" i="1"/>
  <c r="DP624" i="1"/>
  <c r="DP625" i="1"/>
  <c r="DP620" i="1"/>
  <c r="DP581" i="1"/>
  <c r="DO792" i="1"/>
  <c r="DO790" i="1" s="1"/>
  <c r="DO798" i="1"/>
  <c r="DO758" i="1"/>
  <c r="DO752" i="1"/>
  <c r="DO750" i="1" s="1"/>
  <c r="DO512" i="1"/>
  <c r="DO506" i="1"/>
  <c r="DO504" i="1" s="1"/>
  <c r="DO331" i="1"/>
  <c r="DO314" i="1"/>
  <c r="DO312" i="1" s="1"/>
  <c r="DO532" i="1"/>
  <c r="DO526" i="1"/>
  <c r="DO524" i="1" s="1"/>
  <c r="DO492" i="1"/>
  <c r="DO486" i="1"/>
  <c r="DO484" i="1" s="1"/>
  <c r="DP536" i="1"/>
  <c r="DP540" i="1"/>
  <c r="DP528" i="1"/>
  <c r="DP520" i="1"/>
  <c r="DP516" i="1"/>
  <c r="DP508" i="1"/>
  <c r="DP488" i="1"/>
  <c r="DP480" i="1"/>
  <c r="DP500" i="1"/>
  <c r="DP496" i="1"/>
  <c r="DP476" i="1"/>
  <c r="DP462" i="1"/>
  <c r="DP454" i="1"/>
  <c r="DP458" i="1"/>
  <c r="DP472" i="1"/>
  <c r="DP444" i="1"/>
  <c r="DP436" i="1"/>
  <c r="DP440" i="1"/>
  <c r="DP315" i="1"/>
  <c r="DO246" i="1"/>
  <c r="DO240" i="1"/>
  <c r="DO238" i="1" s="1"/>
  <c r="DO266" i="1"/>
  <c r="DO260" i="1"/>
  <c r="DO258" i="1" s="1"/>
  <c r="DP270" i="1"/>
  <c r="DP274" i="1"/>
  <c r="DP262" i="1"/>
  <c r="DP254" i="1"/>
  <c r="DP250" i="1"/>
  <c r="DP242" i="1"/>
  <c r="DP222" i="1"/>
  <c r="DP210" i="1"/>
  <c r="DP49" i="1"/>
  <c r="DP214" i="1"/>
  <c r="DP188" i="1"/>
  <c r="DP206" i="1"/>
  <c r="DP192" i="1"/>
  <c r="DP196" i="1"/>
  <c r="DO220" i="1"/>
  <c r="DO218" i="1" s="1"/>
  <c r="DO226" i="1"/>
  <c r="DO65" i="1"/>
  <c r="DO48" i="1"/>
  <c r="DO46" i="1" s="1"/>
  <c r="DP963" i="1"/>
  <c r="DP1017" i="1"/>
  <c r="DP1587" i="1"/>
  <c r="DP1578" i="1"/>
  <c r="DP1508" i="1"/>
  <c r="DP1519" i="1"/>
  <c r="DP1510" i="1"/>
  <c r="DP1501" i="1"/>
  <c r="CV54" i="7" s="1"/>
  <c r="DP1377" i="1"/>
  <c r="DP1489" i="1"/>
  <c r="CV72" i="7" s="1"/>
  <c r="DP1032" i="1"/>
  <c r="DP1374" i="1"/>
  <c r="DP1386" i="1"/>
  <c r="CQ35" i="7"/>
  <c r="CU24" i="7"/>
  <c r="DO1446" i="1"/>
  <c r="CU44" i="7" s="1"/>
  <c r="DO1448" i="1"/>
  <c r="CU79" i="7" s="1"/>
  <c r="DN174" i="1"/>
  <c r="CU43" i="7"/>
  <c r="DO1438" i="1"/>
  <c r="CU78" i="7" s="1"/>
  <c r="DN1025" i="1"/>
  <c r="DO99" i="1"/>
  <c r="DO100" i="1"/>
  <c r="DO1340" i="1"/>
  <c r="CU64" i="7" s="1"/>
  <c r="DH857" i="1"/>
  <c r="DI841" i="1"/>
  <c r="CQ3" i="7"/>
  <c r="CQ9" i="7" s="1"/>
  <c r="DK22" i="1"/>
  <c r="CQ12" i="7" s="1"/>
  <c r="DK1253" i="1"/>
  <c r="CQ22" i="7" s="1"/>
  <c r="DK25" i="1"/>
  <c r="CQ15" i="7" s="1"/>
  <c r="DK910" i="1"/>
  <c r="CQ18" i="7" s="1"/>
  <c r="DM11" i="1"/>
  <c r="DK1040" i="1"/>
  <c r="DK929" i="1"/>
  <c r="CQ19" i="7" s="1"/>
  <c r="DK930" i="1"/>
  <c r="DH286" i="1"/>
  <c r="DK13" i="1"/>
  <c r="DF424" i="1"/>
  <c r="CR33" i="7"/>
  <c r="DK20" i="1"/>
  <c r="CQ10" i="7" s="1"/>
  <c r="DK138" i="1"/>
  <c r="DK140" i="1"/>
  <c r="DK139" i="1"/>
  <c r="DN396" i="1"/>
  <c r="DN397" i="1"/>
  <c r="DN549" i="1"/>
  <c r="DN283" i="1"/>
  <c r="DN131" i="1"/>
  <c r="DO971" i="1"/>
  <c r="DO98" i="1"/>
  <c r="DK21" i="1"/>
  <c r="CQ11" i="7" s="1"/>
  <c r="CS5" i="7"/>
  <c r="DM142" i="1"/>
  <c r="DM143" i="1"/>
  <c r="DM287" i="1"/>
  <c r="CS31" i="7"/>
  <c r="CR6" i="7"/>
  <c r="DL409" i="1"/>
  <c r="DL553" i="1"/>
  <c r="DL408" i="1"/>
  <c r="CR32" i="7"/>
  <c r="DL12" i="1"/>
  <c r="DM549" i="1"/>
  <c r="DM396" i="1"/>
  <c r="DM397" i="1"/>
  <c r="DM19" i="1"/>
  <c r="DH297" i="1"/>
  <c r="DJ871" i="1"/>
  <c r="DI875" i="1" s="1"/>
  <c r="DI879" i="1" s="1"/>
  <c r="DJ889" i="1"/>
  <c r="DI893" i="1" s="1"/>
  <c r="DI897" i="1" s="1"/>
  <c r="DJ853" i="1"/>
  <c r="CR7" i="7"/>
  <c r="DI286" i="1"/>
  <c r="DG920" i="1"/>
  <c r="CM75" i="7" s="1"/>
  <c r="CR31" i="7"/>
  <c r="DL27" i="1"/>
  <c r="CR29" i="7" s="1"/>
  <c r="DL1249" i="1"/>
  <c r="DL906" i="1"/>
  <c r="DL14" i="1"/>
  <c r="DL17" i="1"/>
  <c r="CR5" i="7"/>
  <c r="DL287" i="1"/>
  <c r="DL142" i="1"/>
  <c r="DL143" i="1"/>
  <c r="DL19" i="1"/>
  <c r="CT24" i="7"/>
  <c r="DN1448" i="1"/>
  <c r="CT79" i="7" s="1"/>
  <c r="DL34" i="1"/>
  <c r="CR66" i="7" s="1"/>
  <c r="DM139" i="1"/>
  <c r="DM138" i="1"/>
  <c r="DM140" i="1"/>
  <c r="DM1025" i="1"/>
  <c r="DN123" i="1"/>
  <c r="CV2" i="7"/>
  <c r="CV71" i="7" s="1"/>
  <c r="DP1412" i="1"/>
  <c r="DP1206" i="1"/>
  <c r="DP88" i="1"/>
  <c r="DP1407" i="1"/>
  <c r="DP1413" i="1"/>
  <c r="DP1446" i="1"/>
  <c r="CV44" i="7" s="1"/>
  <c r="DP98" i="1"/>
  <c r="DP1410" i="1"/>
  <c r="DP1409" i="1"/>
  <c r="DO1200" i="1"/>
  <c r="DO1206" i="1" s="1"/>
  <c r="DP992" i="1"/>
  <c r="DO1021" i="1" s="1"/>
  <c r="DP938" i="1"/>
  <c r="DP1014" i="1" s="1"/>
  <c r="DP1464" i="1"/>
  <c r="CV42" i="7" s="1"/>
  <c r="DP1411" i="1"/>
  <c r="DP1406" i="1"/>
  <c r="DP1405" i="1"/>
  <c r="DP1402" i="1" s="1"/>
  <c r="DP1011" i="1"/>
  <c r="DP1408" i="1"/>
  <c r="CV26" i="7"/>
  <c r="DO1156" i="1"/>
  <c r="DP92" i="1"/>
  <c r="DP99" i="1" s="1"/>
  <c r="DP93" i="1"/>
  <c r="DP100" i="1" s="1"/>
  <c r="DP1466" i="1"/>
  <c r="CV67" i="7" s="1"/>
  <c r="DP354" i="1"/>
  <c r="DP358" i="1" s="1"/>
  <c r="DP1414" i="1"/>
  <c r="DP1271" i="1"/>
  <c r="DP967" i="1"/>
  <c r="DO230" i="1"/>
  <c r="DO234" i="1" s="1"/>
  <c r="DP170" i="1"/>
  <c r="DO174" i="1" s="1"/>
  <c r="DP359" i="1"/>
  <c r="DQ8" i="1"/>
  <c r="DQ1486" i="1" l="1"/>
  <c r="DQ1495" i="1"/>
  <c r="DQ1483" i="1"/>
  <c r="CW51" i="7" s="1"/>
  <c r="DQ1492" i="1"/>
  <c r="DQ1498" i="1"/>
  <c r="DQ1237" i="1"/>
  <c r="DQ685" i="1"/>
  <c r="DQ153" i="1"/>
  <c r="DQ419" i="1"/>
  <c r="DQ1382" i="1"/>
  <c r="DQ414" i="1"/>
  <c r="DQ680" i="1"/>
  <c r="DQ671" i="1"/>
  <c r="DQ666" i="1"/>
  <c r="DQ404" i="1"/>
  <c r="DQ403" i="1"/>
  <c r="DQ672" i="1"/>
  <c r="DQ670" i="1"/>
  <c r="DQ669" i="1"/>
  <c r="DQ406" i="1"/>
  <c r="DQ405" i="1"/>
  <c r="DQ400" i="1"/>
  <c r="DQ642" i="1"/>
  <c r="DQ655" i="1"/>
  <c r="DQ393" i="1"/>
  <c r="DQ391" i="1"/>
  <c r="DQ659" i="1"/>
  <c r="DQ657" i="1"/>
  <c r="DQ392" i="1"/>
  <c r="DQ389" i="1"/>
  <c r="DQ658" i="1"/>
  <c r="DQ148" i="1"/>
  <c r="DQ371" i="1"/>
  <c r="DQ376" i="1"/>
  <c r="DQ631" i="1"/>
  <c r="DQ628" i="1"/>
  <c r="DQ366" i="1"/>
  <c r="DQ632" i="1"/>
  <c r="DQ362" i="1"/>
  <c r="DQ364" i="1"/>
  <c r="DQ630" i="1"/>
  <c r="DQ637" i="1"/>
  <c r="DQ365" i="1"/>
  <c r="DQ134" i="1"/>
  <c r="DQ110" i="1"/>
  <c r="DQ125" i="1"/>
  <c r="DQ126" i="1"/>
  <c r="DQ137" i="1"/>
  <c r="DQ127" i="1"/>
  <c r="DQ1344" i="1"/>
  <c r="DQ1343" i="1"/>
  <c r="DQ1348" i="1"/>
  <c r="DQ1351" i="1"/>
  <c r="DQ1337" i="1"/>
  <c r="CW26" i="7" s="1"/>
  <c r="DQ1350" i="1"/>
  <c r="DQ105" i="1"/>
  <c r="DQ1397" i="1"/>
  <c r="DQ1353" i="1"/>
  <c r="DQ1352" i="1"/>
  <c r="DQ1357" i="1"/>
  <c r="DQ1356" i="1"/>
  <c r="DQ1347" i="1"/>
  <c r="DQ1355" i="1"/>
  <c r="DQ1358" i="1"/>
  <c r="DQ1349" i="1"/>
  <c r="DQ1361" i="1"/>
  <c r="DQ1354" i="1"/>
  <c r="DQ1360" i="1"/>
  <c r="DQ1364" i="1"/>
  <c r="DQ1363" i="1"/>
  <c r="DQ1365" i="1"/>
  <c r="DQ1369" i="1"/>
  <c r="DQ1345" i="1"/>
  <c r="DQ1359" i="1"/>
  <c r="DQ1367" i="1"/>
  <c r="DQ1371" i="1"/>
  <c r="DQ1368" i="1"/>
  <c r="DQ1366" i="1"/>
  <c r="DQ1370" i="1"/>
  <c r="DQ1346" i="1"/>
  <c r="DQ1362" i="1"/>
  <c r="DQ1372" i="1"/>
  <c r="DQ1434" i="1"/>
  <c r="DQ1431" i="1"/>
  <c r="DQ1428" i="1"/>
  <c r="DQ1426" i="1"/>
  <c r="DQ1424" i="1"/>
  <c r="DQ1432" i="1"/>
  <c r="DQ1429" i="1"/>
  <c r="DQ1433" i="1"/>
  <c r="DQ1430" i="1"/>
  <c r="DQ1427" i="1"/>
  <c r="DQ1425" i="1"/>
  <c r="DQ1423" i="1"/>
  <c r="DQ1421" i="1"/>
  <c r="DQ1419" i="1"/>
  <c r="DQ1417" i="1"/>
  <c r="DQ1415" i="1"/>
  <c r="DQ1422" i="1"/>
  <c r="DQ1420" i="1"/>
  <c r="DQ1416" i="1"/>
  <c r="DQ1418" i="1"/>
  <c r="DQ51" i="1"/>
  <c r="DQ583" i="1"/>
  <c r="DQ317" i="1"/>
  <c r="DQ3" i="1"/>
  <c r="DQ2" i="1"/>
  <c r="DQ1" i="1"/>
  <c r="CW53" i="7"/>
  <c r="DQ1574" i="1"/>
  <c r="DQ1571" i="1"/>
  <c r="DP1212" i="1"/>
  <c r="DP1210" i="1" s="1"/>
  <c r="DP1218" i="1"/>
  <c r="DQ1228" i="1"/>
  <c r="DQ1222" i="1"/>
  <c r="DQ1214" i="1"/>
  <c r="DQ1178" i="1"/>
  <c r="DQ1184" i="1"/>
  <c r="DQ1170" i="1"/>
  <c r="DQ1192" i="1"/>
  <c r="DQ1148" i="1"/>
  <c r="DP1152" i="1"/>
  <c r="DP1146" i="1"/>
  <c r="DP1144" i="1" s="1"/>
  <c r="DP1196" i="1"/>
  <c r="DP1190" i="1"/>
  <c r="DP1188" i="1" s="1"/>
  <c r="DP1174" i="1"/>
  <c r="DP1168" i="1"/>
  <c r="DP1166" i="1" s="1"/>
  <c r="DP1092" i="1"/>
  <c r="DP1086" i="1"/>
  <c r="DP1084" i="1" s="1"/>
  <c r="DP1052" i="1"/>
  <c r="DP1046" i="1"/>
  <c r="DP1044" i="1" s="1"/>
  <c r="DP1066" i="1"/>
  <c r="DP1064" i="1" s="1"/>
  <c r="DP1072" i="1"/>
  <c r="DP1106" i="1"/>
  <c r="DP1104" i="1" s="1"/>
  <c r="DP1112" i="1"/>
  <c r="DQ1140" i="1"/>
  <c r="DQ1136" i="1"/>
  <c r="DQ1128" i="1"/>
  <c r="DQ1116" i="1"/>
  <c r="DQ1120" i="1"/>
  <c r="DQ1100" i="1"/>
  <c r="DQ1108" i="1"/>
  <c r="DQ1088" i="1"/>
  <c r="DQ1068" i="1"/>
  <c r="DQ1076" i="1"/>
  <c r="DQ1096" i="1"/>
  <c r="DQ1080" i="1"/>
  <c r="DQ1060" i="1"/>
  <c r="DQ1048" i="1"/>
  <c r="DQ1056" i="1"/>
  <c r="DP1132" i="1"/>
  <c r="DP1126" i="1"/>
  <c r="DP1124" i="1" s="1"/>
  <c r="DP597" i="1"/>
  <c r="DP580" i="1"/>
  <c r="DP578" i="1" s="1"/>
  <c r="DP778" i="1"/>
  <c r="DP772" i="1"/>
  <c r="DP770" i="1" s="1"/>
  <c r="DQ829" i="1"/>
  <c r="DQ824" i="1"/>
  <c r="DQ823" i="1"/>
  <c r="DQ819" i="1"/>
  <c r="DQ818" i="1"/>
  <c r="DQ814" i="1"/>
  <c r="DQ815" i="1"/>
  <c r="DQ806" i="1"/>
  <c r="DQ802" i="1"/>
  <c r="DQ794" i="1"/>
  <c r="DQ786" i="1"/>
  <c r="DQ774" i="1"/>
  <c r="DQ782" i="1"/>
  <c r="DQ766" i="1"/>
  <c r="DQ754" i="1"/>
  <c r="DQ762" i="1"/>
  <c r="DQ742" i="1"/>
  <c r="DQ724" i="1"/>
  <c r="DQ702" i="1"/>
  <c r="DQ706" i="1"/>
  <c r="DQ738" i="1"/>
  <c r="DQ720" i="1"/>
  <c r="DQ710" i="1"/>
  <c r="DQ746" i="1"/>
  <c r="DQ728" i="1"/>
  <c r="DQ693" i="1"/>
  <c r="DQ691" i="1"/>
  <c r="DQ692" i="1"/>
  <c r="DQ681" i="1"/>
  <c r="DQ690" i="1"/>
  <c r="DQ674" i="1"/>
  <c r="DQ675" i="1"/>
  <c r="DQ662" i="1"/>
  <c r="DQ663" i="1"/>
  <c r="DQ624" i="1"/>
  <c r="DQ581" i="1"/>
  <c r="DQ625" i="1"/>
  <c r="DQ620" i="1"/>
  <c r="DP798" i="1"/>
  <c r="DP792" i="1"/>
  <c r="DP790" i="1" s="1"/>
  <c r="DP758" i="1"/>
  <c r="DP752" i="1"/>
  <c r="DP750" i="1" s="1"/>
  <c r="DP486" i="1"/>
  <c r="DP484" i="1" s="1"/>
  <c r="DP492" i="1"/>
  <c r="DP512" i="1"/>
  <c r="DP506" i="1"/>
  <c r="DP504" i="1" s="1"/>
  <c r="DQ540" i="1"/>
  <c r="DQ536" i="1"/>
  <c r="DQ528" i="1"/>
  <c r="DQ520" i="1"/>
  <c r="DQ516" i="1"/>
  <c r="DQ508" i="1"/>
  <c r="DQ500" i="1"/>
  <c r="DQ488" i="1"/>
  <c r="DQ480" i="1"/>
  <c r="DQ496" i="1"/>
  <c r="DQ476" i="1"/>
  <c r="DQ472" i="1"/>
  <c r="DQ458" i="1"/>
  <c r="DQ436" i="1"/>
  <c r="DQ462" i="1"/>
  <c r="DQ440" i="1"/>
  <c r="DQ454" i="1"/>
  <c r="DQ315" i="1"/>
  <c r="DQ444" i="1"/>
  <c r="DP331" i="1"/>
  <c r="DP314" i="1"/>
  <c r="DP312" i="1" s="1"/>
  <c r="DP532" i="1"/>
  <c r="DP526" i="1"/>
  <c r="DP524" i="1" s="1"/>
  <c r="DP266" i="1"/>
  <c r="DP260" i="1"/>
  <c r="DP258" i="1" s="1"/>
  <c r="DQ270" i="1"/>
  <c r="DQ274" i="1"/>
  <c r="DQ262" i="1"/>
  <c r="DQ254" i="1"/>
  <c r="DQ250" i="1"/>
  <c r="DQ242" i="1"/>
  <c r="DQ49" i="1"/>
  <c r="DQ222" i="1"/>
  <c r="DQ210" i="1"/>
  <c r="DQ214" i="1"/>
  <c r="DQ188" i="1"/>
  <c r="DQ206" i="1"/>
  <c r="DQ192" i="1"/>
  <c r="DQ196" i="1"/>
  <c r="DP65" i="1"/>
  <c r="DP48" i="1"/>
  <c r="DP46" i="1" s="1"/>
  <c r="DP220" i="1"/>
  <c r="DP218" i="1" s="1"/>
  <c r="DP226" i="1"/>
  <c r="DP246" i="1"/>
  <c r="DP240" i="1"/>
  <c r="DP238" i="1" s="1"/>
  <c r="DQ963" i="1"/>
  <c r="DQ1017" i="1"/>
  <c r="DQ1587" i="1"/>
  <c r="DQ1578" i="1"/>
  <c r="DQ1508" i="1"/>
  <c r="DQ1519" i="1"/>
  <c r="DQ1501" i="1"/>
  <c r="CW54" i="7" s="1"/>
  <c r="DQ1510" i="1"/>
  <c r="DQ1377" i="1"/>
  <c r="DQ1489" i="1"/>
  <c r="CW72" i="7" s="1"/>
  <c r="DQ1032" i="1"/>
  <c r="DQ1386" i="1"/>
  <c r="DQ1374" i="1"/>
  <c r="CR35" i="7"/>
  <c r="DP96" i="1"/>
  <c r="CV43" i="7"/>
  <c r="DP1438" i="1"/>
  <c r="CV78" i="7" s="1"/>
  <c r="CS3" i="7"/>
  <c r="DM1253" i="1"/>
  <c r="CS22" i="7" s="1"/>
  <c r="DM22" i="1"/>
  <c r="CS12" i="7" s="1"/>
  <c r="DM25" i="1"/>
  <c r="CS15" i="7" s="1"/>
  <c r="DM910" i="1"/>
  <c r="CS18" i="7" s="1"/>
  <c r="DO1025" i="1"/>
  <c r="DP123" i="1"/>
  <c r="DP971" i="1"/>
  <c r="CR3" i="7"/>
  <c r="CR9" i="7" s="1"/>
  <c r="DL1253" i="1"/>
  <c r="CR22" i="7" s="1"/>
  <c r="DL910" i="1"/>
  <c r="CR18" i="7" s="1"/>
  <c r="DL25" i="1"/>
  <c r="CR15" i="7" s="1"/>
  <c r="DL22" i="1"/>
  <c r="CR12" i="7" s="1"/>
  <c r="DL21" i="1"/>
  <c r="CR11" i="7" s="1"/>
  <c r="CS32" i="7"/>
  <c r="CT33" i="7"/>
  <c r="DO96" i="1"/>
  <c r="CT31" i="7"/>
  <c r="CT5" i="7"/>
  <c r="DN142" i="1"/>
  <c r="DN287" i="1"/>
  <c r="DN143" i="1"/>
  <c r="CT32" i="7"/>
  <c r="DK158" i="1"/>
  <c r="DM12" i="1"/>
  <c r="DM1249" i="1"/>
  <c r="DM17" i="1"/>
  <c r="DM906" i="1"/>
  <c r="DM14" i="1"/>
  <c r="DH842" i="1"/>
  <c r="CN16" i="7" s="1"/>
  <c r="DH861" i="1"/>
  <c r="DH844" i="1" s="1"/>
  <c r="CN37" i="7" s="1"/>
  <c r="DH843" i="1"/>
  <c r="DL13" i="1"/>
  <c r="DL158" i="1"/>
  <c r="DO178" i="1"/>
  <c r="DL1036" i="1"/>
  <c r="DM928" i="1"/>
  <c r="DG424" i="1"/>
  <c r="DI857" i="1"/>
  <c r="DJ841" i="1"/>
  <c r="CS6" i="7"/>
  <c r="DM408" i="1"/>
  <c r="DM409" i="1"/>
  <c r="DM553" i="1"/>
  <c r="CT7" i="7"/>
  <c r="DL139" i="1"/>
  <c r="DL138" i="1"/>
  <c r="DL20" i="1"/>
  <c r="CR10" i="7" s="1"/>
  <c r="DL140" i="1"/>
  <c r="DM27" i="1"/>
  <c r="CS29" i="7" s="1"/>
  <c r="CS33" i="7"/>
  <c r="CS7" i="7"/>
  <c r="DN130" i="1"/>
  <c r="DN11" i="1"/>
  <c r="CT6" i="7"/>
  <c r="DN409" i="1"/>
  <c r="DN408" i="1"/>
  <c r="DN553" i="1"/>
  <c r="DF548" i="1"/>
  <c r="DK853" i="1"/>
  <c r="DK871" i="1"/>
  <c r="DJ875" i="1" s="1"/>
  <c r="DJ879" i="1" s="1"/>
  <c r="DK889" i="1"/>
  <c r="DJ893" i="1" s="1"/>
  <c r="DJ897" i="1" s="1"/>
  <c r="DM13" i="1"/>
  <c r="DM158" i="1"/>
  <c r="DM1036" i="1"/>
  <c r="DN928" i="1"/>
  <c r="DN178" i="1"/>
  <c r="CW2" i="7"/>
  <c r="CW71" i="7" s="1"/>
  <c r="DQ1414" i="1"/>
  <c r="DQ1408" i="1"/>
  <c r="DQ1206" i="1"/>
  <c r="DQ992" i="1"/>
  <c r="DQ354" i="1"/>
  <c r="DQ358" i="1" s="1"/>
  <c r="DR8" i="1"/>
  <c r="DQ1411" i="1"/>
  <c r="DQ1410" i="1"/>
  <c r="DP230" i="1"/>
  <c r="DP234" i="1" s="1"/>
  <c r="DQ88" i="1"/>
  <c r="DQ93" i="1"/>
  <c r="DQ1464" i="1"/>
  <c r="CW42" i="7" s="1"/>
  <c r="DQ1446" i="1"/>
  <c r="CW44" i="7" s="1"/>
  <c r="DQ1413" i="1"/>
  <c r="DQ1011" i="1"/>
  <c r="DP1021" i="1" s="1"/>
  <c r="DQ1407" i="1"/>
  <c r="DQ1466" i="1"/>
  <c r="CW67" i="7" s="1"/>
  <c r="DQ1271" i="1"/>
  <c r="DQ98" i="1"/>
  <c r="DQ1405" i="1"/>
  <c r="DQ1402" i="1" s="1"/>
  <c r="DP1200" i="1"/>
  <c r="DQ967" i="1"/>
  <c r="DQ170" i="1"/>
  <c r="DP174" i="1" s="1"/>
  <c r="DQ92" i="1"/>
  <c r="DQ1409" i="1"/>
  <c r="DP1156" i="1"/>
  <c r="DQ938" i="1"/>
  <c r="DQ1014" i="1" s="1"/>
  <c r="DQ1412" i="1"/>
  <c r="DQ1406" i="1"/>
  <c r="DR1498" i="1" l="1"/>
  <c r="DR1492" i="1"/>
  <c r="DR1486" i="1"/>
  <c r="DR1495" i="1"/>
  <c r="DR1483" i="1"/>
  <c r="CX51" i="7" s="1"/>
  <c r="DR419" i="1"/>
  <c r="DR153" i="1"/>
  <c r="DR1237" i="1"/>
  <c r="DR685" i="1"/>
  <c r="DR1382" i="1"/>
  <c r="DR414" i="1"/>
  <c r="DR680" i="1"/>
  <c r="DR671" i="1"/>
  <c r="DR666" i="1"/>
  <c r="DR404" i="1"/>
  <c r="DR403" i="1"/>
  <c r="DR672" i="1"/>
  <c r="DR670" i="1"/>
  <c r="DR669" i="1"/>
  <c r="DR406" i="1"/>
  <c r="DR405" i="1"/>
  <c r="DR400" i="1"/>
  <c r="DR642" i="1"/>
  <c r="DR393" i="1"/>
  <c r="DR391" i="1"/>
  <c r="DR659" i="1"/>
  <c r="DR657" i="1"/>
  <c r="DR392" i="1"/>
  <c r="DR389" i="1"/>
  <c r="DR658" i="1"/>
  <c r="DR655" i="1"/>
  <c r="DR148" i="1"/>
  <c r="DR371" i="1"/>
  <c r="DR376" i="1"/>
  <c r="DR631" i="1"/>
  <c r="DR628" i="1"/>
  <c r="DR366" i="1"/>
  <c r="DR364" i="1"/>
  <c r="DR637" i="1"/>
  <c r="DR630" i="1"/>
  <c r="DR365" i="1"/>
  <c r="DR362" i="1"/>
  <c r="DR632" i="1"/>
  <c r="DR134" i="1"/>
  <c r="DR110" i="1"/>
  <c r="DR125" i="1"/>
  <c r="DR126" i="1"/>
  <c r="DR127" i="1"/>
  <c r="DR1345" i="1"/>
  <c r="DR1349" i="1"/>
  <c r="DR1353" i="1"/>
  <c r="DR1357" i="1"/>
  <c r="DR1344" i="1"/>
  <c r="DR1348" i="1"/>
  <c r="DR137" i="1"/>
  <c r="DR1343" i="1"/>
  <c r="DR105" i="1"/>
  <c r="DR1397" i="1"/>
  <c r="DR1347" i="1"/>
  <c r="DR1351" i="1"/>
  <c r="DR1337" i="1"/>
  <c r="DR1350" i="1"/>
  <c r="DR1352" i="1"/>
  <c r="DR1356" i="1"/>
  <c r="DR1362" i="1"/>
  <c r="DR1358" i="1"/>
  <c r="DR1361" i="1"/>
  <c r="DR1354" i="1"/>
  <c r="DR1360" i="1"/>
  <c r="DR1364" i="1"/>
  <c r="DR1366" i="1"/>
  <c r="DR1370" i="1"/>
  <c r="DR1368" i="1"/>
  <c r="DR1359" i="1"/>
  <c r="DR1363" i="1"/>
  <c r="DR1369" i="1"/>
  <c r="DR1367" i="1"/>
  <c r="DR1355" i="1"/>
  <c r="DR1365" i="1"/>
  <c r="DR1371" i="1"/>
  <c r="DR1372" i="1"/>
  <c r="DR1346" i="1"/>
  <c r="DR1434" i="1"/>
  <c r="DR1432" i="1"/>
  <c r="DR1430" i="1"/>
  <c r="DR1428" i="1"/>
  <c r="DR1431" i="1"/>
  <c r="DR1426" i="1"/>
  <c r="DR1424" i="1"/>
  <c r="DR1429" i="1"/>
  <c r="DR1433" i="1"/>
  <c r="DR1427" i="1"/>
  <c r="DR1425" i="1"/>
  <c r="DR1423" i="1"/>
  <c r="DR1421" i="1"/>
  <c r="DR1419" i="1"/>
  <c r="DR1422" i="1"/>
  <c r="DR1420" i="1"/>
  <c r="DR1418" i="1"/>
  <c r="DR1416" i="1"/>
  <c r="DR1417" i="1"/>
  <c r="DR1415" i="1"/>
  <c r="DR583" i="1"/>
  <c r="DR317" i="1"/>
  <c r="DR51" i="1"/>
  <c r="DR3" i="1"/>
  <c r="DR2" i="1"/>
  <c r="DR1" i="1"/>
  <c r="DR1574" i="1"/>
  <c r="DR1571" i="1"/>
  <c r="DR1228" i="1"/>
  <c r="DR1222" i="1"/>
  <c r="DR1214" i="1"/>
  <c r="DQ1218" i="1"/>
  <c r="DQ1212" i="1"/>
  <c r="DQ1210" i="1" s="1"/>
  <c r="DQ1152" i="1"/>
  <c r="DQ1146" i="1"/>
  <c r="DQ1144" i="1" s="1"/>
  <c r="DQ1196" i="1"/>
  <c r="DQ1190" i="1"/>
  <c r="DQ1188" i="1" s="1"/>
  <c r="DQ1174" i="1"/>
  <c r="DQ1168" i="1"/>
  <c r="DQ1166" i="1" s="1"/>
  <c r="DR1184" i="1"/>
  <c r="DR1178" i="1"/>
  <c r="DR1170" i="1"/>
  <c r="DR1148" i="1"/>
  <c r="DR1192" i="1"/>
  <c r="DQ1132" i="1"/>
  <c r="DQ1126" i="1"/>
  <c r="DQ1124" i="1" s="1"/>
  <c r="DQ1072" i="1"/>
  <c r="DQ1066" i="1"/>
  <c r="DQ1064" i="1" s="1"/>
  <c r="DQ1092" i="1"/>
  <c r="DQ1086" i="1"/>
  <c r="DQ1084" i="1" s="1"/>
  <c r="DR1140" i="1"/>
  <c r="DR1136" i="1"/>
  <c r="DR1128" i="1"/>
  <c r="DR1120" i="1"/>
  <c r="DR1116" i="1"/>
  <c r="DR1108" i="1"/>
  <c r="DR1096" i="1"/>
  <c r="DR1088" i="1"/>
  <c r="DR1100" i="1"/>
  <c r="DR1068" i="1"/>
  <c r="DR1076" i="1"/>
  <c r="DR1080" i="1"/>
  <c r="DR1060" i="1"/>
  <c r="DR1048" i="1"/>
  <c r="DR1056" i="1"/>
  <c r="DQ1106" i="1"/>
  <c r="DQ1104" i="1" s="1"/>
  <c r="DQ1112" i="1"/>
  <c r="DQ1052" i="1"/>
  <c r="DQ1046" i="1"/>
  <c r="DQ1044" i="1" s="1"/>
  <c r="DQ778" i="1"/>
  <c r="DQ772" i="1"/>
  <c r="DQ770" i="1" s="1"/>
  <c r="DQ798" i="1"/>
  <c r="DQ792" i="1"/>
  <c r="DQ790" i="1" s="1"/>
  <c r="DR824" i="1"/>
  <c r="DR829" i="1"/>
  <c r="DR823" i="1"/>
  <c r="DR819" i="1"/>
  <c r="DR818" i="1"/>
  <c r="DR814" i="1"/>
  <c r="DR815" i="1"/>
  <c r="DR806" i="1"/>
  <c r="DR802" i="1"/>
  <c r="DR794" i="1"/>
  <c r="DR782" i="1"/>
  <c r="DR774" i="1"/>
  <c r="DR786" i="1"/>
  <c r="DR766" i="1"/>
  <c r="DR746" i="1"/>
  <c r="DR762" i="1"/>
  <c r="DR754" i="1"/>
  <c r="DR742" i="1"/>
  <c r="DR724" i="1"/>
  <c r="DR738" i="1"/>
  <c r="DR728" i="1"/>
  <c r="DR706" i="1"/>
  <c r="DR720" i="1"/>
  <c r="DR710" i="1"/>
  <c r="DR693" i="1"/>
  <c r="DR691" i="1"/>
  <c r="DR690" i="1"/>
  <c r="DR681" i="1"/>
  <c r="DR692" i="1"/>
  <c r="DR702" i="1"/>
  <c r="DR674" i="1"/>
  <c r="DR675" i="1"/>
  <c r="DR662" i="1"/>
  <c r="DR663" i="1"/>
  <c r="DR624" i="1"/>
  <c r="DR625" i="1"/>
  <c r="DR620" i="1"/>
  <c r="DR581" i="1"/>
  <c r="DQ597" i="1"/>
  <c r="DQ580" i="1"/>
  <c r="DQ578" i="1" s="1"/>
  <c r="DQ758" i="1"/>
  <c r="DQ752" i="1"/>
  <c r="DQ750" i="1" s="1"/>
  <c r="DQ532" i="1"/>
  <c r="DQ526" i="1"/>
  <c r="DQ524" i="1" s="1"/>
  <c r="DQ331" i="1"/>
  <c r="DQ314" i="1"/>
  <c r="DQ312" i="1" s="1"/>
  <c r="DR536" i="1"/>
  <c r="DR540" i="1"/>
  <c r="DR528" i="1"/>
  <c r="DR516" i="1"/>
  <c r="DR520" i="1"/>
  <c r="DR508" i="1"/>
  <c r="DR500" i="1"/>
  <c r="DR496" i="1"/>
  <c r="DR488" i="1"/>
  <c r="DR480" i="1"/>
  <c r="DR476" i="1"/>
  <c r="DR472" i="1"/>
  <c r="DR462" i="1"/>
  <c r="DR436" i="1"/>
  <c r="DR440" i="1"/>
  <c r="DR444" i="1"/>
  <c r="DR458" i="1"/>
  <c r="DR315" i="1"/>
  <c r="DR454" i="1"/>
  <c r="DQ486" i="1"/>
  <c r="DQ484" i="1" s="1"/>
  <c r="DQ492" i="1"/>
  <c r="DQ512" i="1"/>
  <c r="DQ506" i="1"/>
  <c r="DQ504" i="1" s="1"/>
  <c r="DQ246" i="1"/>
  <c r="DQ240" i="1"/>
  <c r="DQ238" i="1" s="1"/>
  <c r="DQ266" i="1"/>
  <c r="DQ260" i="1"/>
  <c r="DQ258" i="1" s="1"/>
  <c r="DR274" i="1"/>
  <c r="DR270" i="1"/>
  <c r="DR262" i="1"/>
  <c r="DR254" i="1"/>
  <c r="DR250" i="1"/>
  <c r="DR242" i="1"/>
  <c r="DR49" i="1"/>
  <c r="DR210" i="1"/>
  <c r="DR214" i="1"/>
  <c r="DR222" i="1"/>
  <c r="DR188" i="1"/>
  <c r="DR206" i="1"/>
  <c r="DR192" i="1"/>
  <c r="DR196" i="1"/>
  <c r="DQ220" i="1"/>
  <c r="DQ218" i="1" s="1"/>
  <c r="DQ226" i="1"/>
  <c r="DQ65" i="1"/>
  <c r="DQ48" i="1"/>
  <c r="DQ46" i="1" s="1"/>
  <c r="DR963" i="1"/>
  <c r="DR1017" i="1"/>
  <c r="DR1587" i="1"/>
  <c r="DR1578" i="1"/>
  <c r="DR1508" i="1"/>
  <c r="DR1519" i="1"/>
  <c r="DR1510" i="1"/>
  <c r="DR1501" i="1"/>
  <c r="CX54" i="7" s="1"/>
  <c r="DR1377" i="1"/>
  <c r="DR1489" i="1"/>
  <c r="CX72" i="7" s="1"/>
  <c r="CX53" i="7"/>
  <c r="DR1032" i="1"/>
  <c r="DR1374" i="1"/>
  <c r="DR1386" i="1"/>
  <c r="CS35" i="7"/>
  <c r="CW43" i="7"/>
  <c r="DQ1438" i="1"/>
  <c r="CW78" i="7" s="1"/>
  <c r="DP1025" i="1"/>
  <c r="CV24" i="7"/>
  <c r="DP1448" i="1"/>
  <c r="CV79" i="7" s="1"/>
  <c r="DQ1340" i="1"/>
  <c r="CW64" i="7" s="1"/>
  <c r="CW24" i="7"/>
  <c r="DM853" i="1"/>
  <c r="DM889" i="1"/>
  <c r="DM871" i="1"/>
  <c r="DQ971" i="1"/>
  <c r="DQ359" i="1"/>
  <c r="DM1040" i="1"/>
  <c r="DM929" i="1"/>
  <c r="CS19" i="7" s="1"/>
  <c r="DM930" i="1"/>
  <c r="DM282" i="1"/>
  <c r="DJ857" i="1"/>
  <c r="DK841" i="1"/>
  <c r="DG548" i="1"/>
  <c r="DG16" i="1" s="1"/>
  <c r="DG905" i="1" s="1"/>
  <c r="DG1248" i="1" s="1"/>
  <c r="DG15" i="1"/>
  <c r="DL1040" i="1"/>
  <c r="DL929" i="1"/>
  <c r="CR19" i="7" s="1"/>
  <c r="DL930" i="1"/>
  <c r="DO549" i="1"/>
  <c r="DO396" i="1"/>
  <c r="DO397" i="1"/>
  <c r="DL282" i="1"/>
  <c r="DL853" i="1"/>
  <c r="DL871" i="1"/>
  <c r="DK875" i="1" s="1"/>
  <c r="DK879" i="1" s="1"/>
  <c r="DL889" i="1"/>
  <c r="DK893" i="1" s="1"/>
  <c r="DK897" i="1" s="1"/>
  <c r="DH920" i="1"/>
  <c r="CN75" i="7" s="1"/>
  <c r="DK282" i="1"/>
  <c r="DN27" i="1"/>
  <c r="CT29" i="7" s="1"/>
  <c r="CT35" i="7" s="1"/>
  <c r="DO123" i="1"/>
  <c r="DM34" i="1"/>
  <c r="CS66" i="7" s="1"/>
  <c r="DN139" i="1"/>
  <c r="DN140" i="1"/>
  <c r="DN138" i="1"/>
  <c r="DN20" i="1"/>
  <c r="CT10" i="7" s="1"/>
  <c r="DN34" i="1"/>
  <c r="CT66" i="7" s="1"/>
  <c r="CS9" i="7"/>
  <c r="DP1340" i="1"/>
  <c r="CV64" i="7" s="1"/>
  <c r="DP178" i="1"/>
  <c r="DQ99" i="1"/>
  <c r="DQ100" i="1"/>
  <c r="DL161" i="1"/>
  <c r="DL159" i="1"/>
  <c r="DL160" i="1"/>
  <c r="DF549" i="1"/>
  <c r="DN14" i="1"/>
  <c r="DN906" i="1"/>
  <c r="DN1249" i="1"/>
  <c r="DN17" i="1"/>
  <c r="DM21" i="1"/>
  <c r="CS11" i="7" s="1"/>
  <c r="DI843" i="1"/>
  <c r="DI842" i="1"/>
  <c r="CO16" i="7" s="1"/>
  <c r="DI861" i="1"/>
  <c r="DI844" i="1" s="1"/>
  <c r="CO37" i="7" s="1"/>
  <c r="DK161" i="1"/>
  <c r="DK160" i="1"/>
  <c r="DK159" i="1"/>
  <c r="DM20" i="1"/>
  <c r="CS10" i="7" s="1"/>
  <c r="DJ161" i="1"/>
  <c r="DJ159" i="1"/>
  <c r="DJ160" i="1"/>
  <c r="DN19" i="1"/>
  <c r="DO131" i="1"/>
  <c r="DO283" i="1"/>
  <c r="DO130" i="1"/>
  <c r="DO11" i="1"/>
  <c r="DG291" i="1"/>
  <c r="DN12" i="1"/>
  <c r="DN1036" i="1"/>
  <c r="DO928" i="1"/>
  <c r="DP283" i="1"/>
  <c r="DP11" i="1"/>
  <c r="DP130" i="1"/>
  <c r="DP131" i="1"/>
  <c r="CX2" i="7"/>
  <c r="CX71" i="7" s="1"/>
  <c r="DR1406" i="1"/>
  <c r="DR1410" i="1"/>
  <c r="DQ230" i="1"/>
  <c r="DQ234" i="1" s="1"/>
  <c r="DR1412" i="1"/>
  <c r="DR1414" i="1"/>
  <c r="DR1011" i="1"/>
  <c r="DS8" i="1"/>
  <c r="DR1413" i="1"/>
  <c r="DQ1200" i="1"/>
  <c r="DR1464" i="1"/>
  <c r="CX42" i="7" s="1"/>
  <c r="DR1411" i="1"/>
  <c r="DR1405" i="1"/>
  <c r="DR93" i="1"/>
  <c r="DR1407" i="1"/>
  <c r="DR1466" i="1"/>
  <c r="CX67" i="7" s="1"/>
  <c r="DR992" i="1"/>
  <c r="DR1408" i="1"/>
  <c r="DR1271" i="1"/>
  <c r="DR354" i="1"/>
  <c r="DR358" i="1" s="1"/>
  <c r="DR359" i="1"/>
  <c r="DR1409" i="1"/>
  <c r="DR1402" i="1" s="1"/>
  <c r="CX43" i="7" s="1"/>
  <c r="DQ1156" i="1"/>
  <c r="DR967" i="1"/>
  <c r="DR971" i="1" s="1"/>
  <c r="DR938" i="1"/>
  <c r="DR1014" i="1" s="1"/>
  <c r="DR88" i="1"/>
  <c r="DR99" i="1"/>
  <c r="DR92" i="1"/>
  <c r="DS1483" i="1" l="1"/>
  <c r="CY51" i="7" s="1"/>
  <c r="DS1498" i="1"/>
  <c r="DS1492" i="1"/>
  <c r="DS1486" i="1"/>
  <c r="CY53" i="7" s="1"/>
  <c r="DS1495" i="1"/>
  <c r="DS419" i="1"/>
  <c r="DS153" i="1"/>
  <c r="DS1237" i="1"/>
  <c r="DS685" i="1"/>
  <c r="DS1382" i="1"/>
  <c r="DS414" i="1"/>
  <c r="DS680" i="1"/>
  <c r="DS672" i="1"/>
  <c r="DS670" i="1"/>
  <c r="DS669" i="1"/>
  <c r="DS406" i="1"/>
  <c r="DS671" i="1"/>
  <c r="DS404" i="1"/>
  <c r="DS666" i="1"/>
  <c r="DS405" i="1"/>
  <c r="DS400" i="1"/>
  <c r="DS403" i="1"/>
  <c r="DS642" i="1"/>
  <c r="DS391" i="1"/>
  <c r="DS659" i="1"/>
  <c r="DS657" i="1"/>
  <c r="DS392" i="1"/>
  <c r="DS389" i="1"/>
  <c r="DS658" i="1"/>
  <c r="DS655" i="1"/>
  <c r="DS393" i="1"/>
  <c r="DS148" i="1"/>
  <c r="DS371" i="1"/>
  <c r="DS376" i="1"/>
  <c r="DS631" i="1"/>
  <c r="DS628" i="1"/>
  <c r="DS637" i="1"/>
  <c r="DS630" i="1"/>
  <c r="DS632" i="1"/>
  <c r="DS362" i="1"/>
  <c r="DS366" i="1"/>
  <c r="DS364" i="1"/>
  <c r="DS365" i="1"/>
  <c r="DS134" i="1"/>
  <c r="DS110" i="1"/>
  <c r="DS125" i="1"/>
  <c r="DS126" i="1"/>
  <c r="DS105" i="1"/>
  <c r="DS1337" i="1"/>
  <c r="DS1345" i="1"/>
  <c r="DS137" i="1"/>
  <c r="DS1344" i="1"/>
  <c r="DS127" i="1"/>
  <c r="DS1343" i="1"/>
  <c r="DS1354" i="1"/>
  <c r="DS1397" i="1"/>
  <c r="DS1351" i="1"/>
  <c r="DS1353" i="1"/>
  <c r="DS1350" i="1"/>
  <c r="DS1357" i="1"/>
  <c r="DS1352" i="1"/>
  <c r="DS1348" i="1"/>
  <c r="DS1356" i="1"/>
  <c r="DS1362" i="1"/>
  <c r="DS1349" i="1"/>
  <c r="DS1358" i="1"/>
  <c r="DS1361" i="1"/>
  <c r="DS1346" i="1"/>
  <c r="DS1355" i="1"/>
  <c r="DS1364" i="1"/>
  <c r="DS1366" i="1"/>
  <c r="DS1370" i="1"/>
  <c r="DS1360" i="1"/>
  <c r="DS1368" i="1"/>
  <c r="DS1347" i="1"/>
  <c r="DS1371" i="1"/>
  <c r="DS1363" i="1"/>
  <c r="DS1369" i="1"/>
  <c r="DS1359" i="1"/>
  <c r="DS1367" i="1"/>
  <c r="DS1372" i="1"/>
  <c r="DS1365" i="1"/>
  <c r="DS1434" i="1"/>
  <c r="DS1432" i="1"/>
  <c r="DS1430" i="1"/>
  <c r="DS1428" i="1"/>
  <c r="DS1433" i="1"/>
  <c r="DS1431" i="1"/>
  <c r="DS1429" i="1"/>
  <c r="DS1426" i="1"/>
  <c r="DS1424" i="1"/>
  <c r="DS1427" i="1"/>
  <c r="DS1425" i="1"/>
  <c r="DS1423" i="1"/>
  <c r="DS1421" i="1"/>
  <c r="DS1419" i="1"/>
  <c r="DS1417" i="1"/>
  <c r="DS1422" i="1"/>
  <c r="DS1420" i="1"/>
  <c r="DS1416" i="1"/>
  <c r="DS1418" i="1"/>
  <c r="DS1415" i="1"/>
  <c r="DS583" i="1"/>
  <c r="DS317" i="1"/>
  <c r="DS2" i="1"/>
  <c r="DS51" i="1"/>
  <c r="DS3" i="1"/>
  <c r="DS1" i="1"/>
  <c r="DS1574" i="1"/>
  <c r="DS1571" i="1"/>
  <c r="DS1228" i="1"/>
  <c r="DS1222" i="1"/>
  <c r="DS1214" i="1"/>
  <c r="DR1218" i="1"/>
  <c r="DR1212" i="1"/>
  <c r="DR1210" i="1" s="1"/>
  <c r="DS1184" i="1"/>
  <c r="DS1178" i="1"/>
  <c r="DS1170" i="1"/>
  <c r="DS1192" i="1"/>
  <c r="DS1148" i="1"/>
  <c r="DR1196" i="1"/>
  <c r="DR1190" i="1"/>
  <c r="DR1188" i="1" s="1"/>
  <c r="DR1152" i="1"/>
  <c r="DR1146" i="1"/>
  <c r="DR1144" i="1" s="1"/>
  <c r="DR1174" i="1"/>
  <c r="DR1168" i="1"/>
  <c r="DR1166" i="1" s="1"/>
  <c r="DR1072" i="1"/>
  <c r="DR1066" i="1"/>
  <c r="DR1064" i="1" s="1"/>
  <c r="DR1092" i="1"/>
  <c r="DR1086" i="1"/>
  <c r="DR1084" i="1" s="1"/>
  <c r="DR1052" i="1"/>
  <c r="DR1046" i="1"/>
  <c r="DR1044" i="1" s="1"/>
  <c r="DR1106" i="1"/>
  <c r="DR1104" i="1" s="1"/>
  <c r="DR1112" i="1"/>
  <c r="DS1140" i="1"/>
  <c r="DS1136" i="1"/>
  <c r="DS1128" i="1"/>
  <c r="DS1116" i="1"/>
  <c r="DS1120" i="1"/>
  <c r="DS1108" i="1"/>
  <c r="DS1096" i="1"/>
  <c r="DS1088" i="1"/>
  <c r="DS1100" i="1"/>
  <c r="DS1076" i="1"/>
  <c r="DS1080" i="1"/>
  <c r="DS1068" i="1"/>
  <c r="DS1048" i="1"/>
  <c r="DS1056" i="1"/>
  <c r="DS1060" i="1"/>
  <c r="DR1132" i="1"/>
  <c r="DR1126" i="1"/>
  <c r="DR1124" i="1" s="1"/>
  <c r="DR772" i="1"/>
  <c r="DR770" i="1" s="1"/>
  <c r="DR778" i="1"/>
  <c r="DR597" i="1"/>
  <c r="DR580" i="1"/>
  <c r="DR578" i="1" s="1"/>
  <c r="DR798" i="1"/>
  <c r="DR792" i="1"/>
  <c r="DR790" i="1" s="1"/>
  <c r="DR758" i="1"/>
  <c r="DR752" i="1"/>
  <c r="DR750" i="1" s="1"/>
  <c r="DS824" i="1"/>
  <c r="DS819" i="1"/>
  <c r="DS829" i="1"/>
  <c r="DS823" i="1"/>
  <c r="DS818" i="1"/>
  <c r="DS815" i="1"/>
  <c r="DS806" i="1"/>
  <c r="DS802" i="1"/>
  <c r="DS794" i="1"/>
  <c r="DS786" i="1"/>
  <c r="DS814" i="1"/>
  <c r="DS762" i="1"/>
  <c r="DS782" i="1"/>
  <c r="DS774" i="1"/>
  <c r="DS766" i="1"/>
  <c r="DS746" i="1"/>
  <c r="DS754" i="1"/>
  <c r="DS738" i="1"/>
  <c r="DS728" i="1"/>
  <c r="DS724" i="1"/>
  <c r="DS706" i="1"/>
  <c r="DS742" i="1"/>
  <c r="DS720" i="1"/>
  <c r="DS710" i="1"/>
  <c r="DS702" i="1"/>
  <c r="DS691" i="1"/>
  <c r="DS692" i="1"/>
  <c r="DS693" i="1"/>
  <c r="DS690" i="1"/>
  <c r="DS681" i="1"/>
  <c r="DS675" i="1"/>
  <c r="DS662" i="1"/>
  <c r="DS674" i="1"/>
  <c r="DS663" i="1"/>
  <c r="DS624" i="1"/>
  <c r="DS625" i="1"/>
  <c r="DS620" i="1"/>
  <c r="DS581" i="1"/>
  <c r="DR532" i="1"/>
  <c r="DR526" i="1"/>
  <c r="DR524" i="1" s="1"/>
  <c r="DR331" i="1"/>
  <c r="DR314" i="1"/>
  <c r="DR312" i="1" s="1"/>
  <c r="DR492" i="1"/>
  <c r="DR486" i="1"/>
  <c r="DR484" i="1" s="1"/>
  <c r="DS536" i="1"/>
  <c r="DS540" i="1"/>
  <c r="DS528" i="1"/>
  <c r="DS520" i="1"/>
  <c r="DS516" i="1"/>
  <c r="DS508" i="1"/>
  <c r="DS500" i="1"/>
  <c r="DS496" i="1"/>
  <c r="DS488" i="1"/>
  <c r="DS480" i="1"/>
  <c r="DS476" i="1"/>
  <c r="DS454" i="1"/>
  <c r="DS472" i="1"/>
  <c r="DS436" i="1"/>
  <c r="DS462" i="1"/>
  <c r="DS440" i="1"/>
  <c r="DS444" i="1"/>
  <c r="DS315" i="1"/>
  <c r="DS458" i="1"/>
  <c r="DR512" i="1"/>
  <c r="DR506" i="1"/>
  <c r="DR504" i="1" s="1"/>
  <c r="DR266" i="1"/>
  <c r="DR260" i="1"/>
  <c r="DR258" i="1" s="1"/>
  <c r="DR220" i="1"/>
  <c r="DR218" i="1" s="1"/>
  <c r="DR226" i="1"/>
  <c r="DS274" i="1"/>
  <c r="DS270" i="1"/>
  <c r="DS262" i="1"/>
  <c r="DS242" i="1"/>
  <c r="DS254" i="1"/>
  <c r="DS250" i="1"/>
  <c r="DS222" i="1"/>
  <c r="DS49" i="1"/>
  <c r="DS214" i="1"/>
  <c r="DS206" i="1"/>
  <c r="DS192" i="1"/>
  <c r="DS210" i="1"/>
  <c r="DS196" i="1"/>
  <c r="DS188" i="1"/>
  <c r="DR48" i="1"/>
  <c r="DR46" i="1" s="1"/>
  <c r="DR65" i="1"/>
  <c r="DR246" i="1"/>
  <c r="DR240" i="1"/>
  <c r="DR238" i="1" s="1"/>
  <c r="DS1017" i="1"/>
  <c r="DS963" i="1"/>
  <c r="DS1587" i="1"/>
  <c r="DS1578" i="1"/>
  <c r="DS1508" i="1"/>
  <c r="DS1519" i="1"/>
  <c r="DS1510" i="1"/>
  <c r="DS1501" i="1"/>
  <c r="CY54" i="7" s="1"/>
  <c r="DS1377" i="1"/>
  <c r="DS1489" i="1"/>
  <c r="CY72" i="7" s="1"/>
  <c r="DS1032" i="1"/>
  <c r="DS1374" i="1"/>
  <c r="DS1386" i="1"/>
  <c r="DR1340" i="1"/>
  <c r="CX64" i="7" s="1"/>
  <c r="DQ1021" i="1"/>
  <c r="DR1438" i="1"/>
  <c r="CX78" i="7" s="1"/>
  <c r="CX26" i="7"/>
  <c r="CV5" i="7"/>
  <c r="DP287" i="1"/>
  <c r="DP142" i="1"/>
  <c r="DP143" i="1"/>
  <c r="DP14" i="1"/>
  <c r="DP906" i="1"/>
  <c r="DP1249" i="1"/>
  <c r="DP17" i="1"/>
  <c r="CU31" i="7"/>
  <c r="DO27" i="1"/>
  <c r="CU29" i="7" s="1"/>
  <c r="DO17" i="1"/>
  <c r="DO906" i="1"/>
  <c r="DO1249" i="1"/>
  <c r="DO14" i="1"/>
  <c r="CT3" i="7"/>
  <c r="CT9" i="7" s="1"/>
  <c r="DN910" i="1"/>
  <c r="CT18" i="7" s="1"/>
  <c r="DN22" i="1"/>
  <c r="CT12" i="7" s="1"/>
  <c r="DN1253" i="1"/>
  <c r="CT22" i="7" s="1"/>
  <c r="DN25" i="1"/>
  <c r="CT15" i="7" s="1"/>
  <c r="DJ286" i="1"/>
  <c r="DK286" i="1"/>
  <c r="DL286" i="1"/>
  <c r="CU33" i="7"/>
  <c r="CU7" i="7"/>
  <c r="CV7" i="7"/>
  <c r="DP138" i="1"/>
  <c r="DP139" i="1"/>
  <c r="DP140" i="1"/>
  <c r="DO12" i="1"/>
  <c r="DN21" i="1"/>
  <c r="CT11" i="7" s="1"/>
  <c r="CU6" i="7"/>
  <c r="DO408" i="1"/>
  <c r="DO409" i="1"/>
  <c r="DO553" i="1"/>
  <c r="CU32" i="7"/>
  <c r="DN13" i="1"/>
  <c r="DL875" i="1"/>
  <c r="DL879" i="1" s="1"/>
  <c r="DL857" i="1"/>
  <c r="DM841" i="1"/>
  <c r="DQ1448" i="1"/>
  <c r="CW79" i="7" s="1"/>
  <c r="DQ96" i="1"/>
  <c r="DR98" i="1"/>
  <c r="DR100" i="1"/>
  <c r="DR170" i="1"/>
  <c r="CV31" i="7"/>
  <c r="DN1040" i="1"/>
  <c r="DN930" i="1"/>
  <c r="DN929" i="1"/>
  <c r="CT19" i="7" s="1"/>
  <c r="DO34" i="1"/>
  <c r="CU66" i="7" s="1"/>
  <c r="CU5" i="7"/>
  <c r="DO287" i="1"/>
  <c r="DO19" i="1"/>
  <c r="DO143" i="1"/>
  <c r="DO142" i="1"/>
  <c r="DL297" i="1"/>
  <c r="DJ297" i="1"/>
  <c r="DK297" i="1"/>
  <c r="DJ424" i="1"/>
  <c r="DI920" i="1"/>
  <c r="CO75" i="7" s="1"/>
  <c r="CV33" i="7"/>
  <c r="DP549" i="1"/>
  <c r="DP396" i="1"/>
  <c r="DP397" i="1"/>
  <c r="DE553" i="1"/>
  <c r="DK857" i="1"/>
  <c r="DL841" i="1"/>
  <c r="DN158" i="1"/>
  <c r="DJ842" i="1"/>
  <c r="CP16" i="7" s="1"/>
  <c r="DJ843" i="1"/>
  <c r="DJ861" i="1"/>
  <c r="DJ844" i="1" s="1"/>
  <c r="CP37" i="7" s="1"/>
  <c r="DL893" i="1"/>
  <c r="DL897" i="1" s="1"/>
  <c r="DO1036" i="1"/>
  <c r="DP928" i="1"/>
  <c r="DQ123" i="1"/>
  <c r="CY2" i="7"/>
  <c r="CY71" i="7" s="1"/>
  <c r="DS1410" i="1"/>
  <c r="DS1405" i="1"/>
  <c r="DS938" i="1"/>
  <c r="DT8" i="1"/>
  <c r="DS88" i="1"/>
  <c r="DS1464" i="1"/>
  <c r="CY42" i="7" s="1"/>
  <c r="DS1406" i="1"/>
  <c r="DS1402" i="1" s="1"/>
  <c r="DS992" i="1"/>
  <c r="DS93" i="1"/>
  <c r="DS1412" i="1"/>
  <c r="DS1408" i="1"/>
  <c r="CY26" i="7"/>
  <c r="DS354" i="1"/>
  <c r="DS358" i="1"/>
  <c r="DS1414" i="1"/>
  <c r="DS1271" i="1"/>
  <c r="DS1011" i="1"/>
  <c r="DS99" i="1"/>
  <c r="DS1446" i="1"/>
  <c r="CY44" i="7" s="1"/>
  <c r="DS1407" i="1"/>
  <c r="DR1200" i="1"/>
  <c r="DR1206" i="1" s="1"/>
  <c r="DR230" i="1"/>
  <c r="DR234" i="1" s="1"/>
  <c r="DS92" i="1"/>
  <c r="DS1413" i="1"/>
  <c r="DS170" i="1"/>
  <c r="DR174" i="1" s="1"/>
  <c r="DR1021" i="1"/>
  <c r="DR1025" i="1" s="1"/>
  <c r="DS359" i="1"/>
  <c r="DS1466" i="1"/>
  <c r="CY67" i="7" s="1"/>
  <c r="DS1411" i="1"/>
  <c r="DS1206" i="1"/>
  <c r="DR1156" i="1"/>
  <c r="DS967" i="1"/>
  <c r="DS971" i="1" s="1"/>
  <c r="DS100" i="1"/>
  <c r="DS98" i="1"/>
  <c r="DS96" i="1" s="1"/>
  <c r="DS1409" i="1"/>
  <c r="DS1014" i="1"/>
  <c r="DT1495" i="1" l="1"/>
  <c r="DT1483" i="1"/>
  <c r="CZ51" i="7" s="1"/>
  <c r="DT1498" i="1"/>
  <c r="DT1492" i="1"/>
  <c r="DT1486" i="1"/>
  <c r="DT1237" i="1"/>
  <c r="DT153" i="1"/>
  <c r="DT419" i="1"/>
  <c r="DT685" i="1"/>
  <c r="DT1382" i="1"/>
  <c r="DT414" i="1"/>
  <c r="DT680" i="1"/>
  <c r="DT672" i="1"/>
  <c r="DT670" i="1"/>
  <c r="DT669" i="1"/>
  <c r="DT406" i="1"/>
  <c r="DT405" i="1"/>
  <c r="DT671" i="1"/>
  <c r="DT666" i="1"/>
  <c r="DT404" i="1"/>
  <c r="DT400" i="1"/>
  <c r="DT403" i="1"/>
  <c r="DT642" i="1"/>
  <c r="DT659" i="1"/>
  <c r="DT657" i="1"/>
  <c r="DT392" i="1"/>
  <c r="DT389" i="1"/>
  <c r="DT658" i="1"/>
  <c r="DT655" i="1"/>
  <c r="DT393" i="1"/>
  <c r="DT391" i="1"/>
  <c r="DT148" i="1"/>
  <c r="DT376" i="1"/>
  <c r="DT631" i="1"/>
  <c r="DT628" i="1"/>
  <c r="DT366" i="1"/>
  <c r="DT637" i="1"/>
  <c r="DT632" i="1"/>
  <c r="DT630" i="1"/>
  <c r="DT371" i="1"/>
  <c r="DT364" i="1"/>
  <c r="DT365" i="1"/>
  <c r="DT362" i="1"/>
  <c r="DT137" i="1"/>
  <c r="DT127" i="1"/>
  <c r="DT134" i="1"/>
  <c r="DT110" i="1"/>
  <c r="DT125" i="1"/>
  <c r="DT1397" i="1"/>
  <c r="DT1346" i="1"/>
  <c r="DT1350" i="1"/>
  <c r="DT1354" i="1"/>
  <c r="DT1358" i="1"/>
  <c r="DT1345" i="1"/>
  <c r="DT126" i="1"/>
  <c r="DT1349" i="1"/>
  <c r="DT1344" i="1"/>
  <c r="DT1343" i="1"/>
  <c r="DT1348" i="1"/>
  <c r="DT105" i="1"/>
  <c r="DT1337" i="1"/>
  <c r="DT1351" i="1"/>
  <c r="DT1353" i="1"/>
  <c r="DT1352" i="1"/>
  <c r="DT1355" i="1"/>
  <c r="DT1357" i="1"/>
  <c r="DT1359" i="1"/>
  <c r="DT1363" i="1"/>
  <c r="DT1362" i="1"/>
  <c r="DT1356" i="1"/>
  <c r="DT1361" i="1"/>
  <c r="DT1367" i="1"/>
  <c r="DT1371" i="1"/>
  <c r="DT1365" i="1"/>
  <c r="DT1369" i="1"/>
  <c r="DT1360" i="1"/>
  <c r="DT1370" i="1"/>
  <c r="DT1372" i="1"/>
  <c r="DT1347" i="1"/>
  <c r="DT1368" i="1"/>
  <c r="DT1364" i="1"/>
  <c r="DT1366" i="1"/>
  <c r="DT1434" i="1"/>
  <c r="DT1432" i="1"/>
  <c r="DT1430" i="1"/>
  <c r="DT1428" i="1"/>
  <c r="DT1433" i="1"/>
  <c r="DT1431" i="1"/>
  <c r="DT1429" i="1"/>
  <c r="DT1427" i="1"/>
  <c r="DT1425" i="1"/>
  <c r="DT1426" i="1"/>
  <c r="DT1424" i="1"/>
  <c r="DT1423" i="1"/>
  <c r="DT1421" i="1"/>
  <c r="DT1422" i="1"/>
  <c r="DT1420" i="1"/>
  <c r="DT1418" i="1"/>
  <c r="DT1416" i="1"/>
  <c r="DT1417" i="1"/>
  <c r="DT1415" i="1"/>
  <c r="DT1419" i="1"/>
  <c r="DT2" i="1"/>
  <c r="DT51" i="1"/>
  <c r="DT3" i="1"/>
  <c r="DT583" i="1"/>
  <c r="DT317" i="1"/>
  <c r="DT1" i="1"/>
  <c r="CK33" i="7"/>
  <c r="CK32" i="7"/>
  <c r="CL33" i="7"/>
  <c r="CZ53" i="7"/>
  <c r="DT1574" i="1"/>
  <c r="DT1571" i="1"/>
  <c r="DT1228" i="1"/>
  <c r="DT1222" i="1"/>
  <c r="DT1214" i="1"/>
  <c r="DS1218" i="1"/>
  <c r="DS1212" i="1"/>
  <c r="DS1210" i="1" s="1"/>
  <c r="DT1184" i="1"/>
  <c r="DT1178" i="1"/>
  <c r="DT1170" i="1"/>
  <c r="DT1192" i="1"/>
  <c r="DT1148" i="1"/>
  <c r="DS1152" i="1"/>
  <c r="DS1146" i="1"/>
  <c r="DS1144" i="1" s="1"/>
  <c r="DS1196" i="1"/>
  <c r="DS1190" i="1"/>
  <c r="DS1188" i="1" s="1"/>
  <c r="DS1174" i="1"/>
  <c r="DS1168" i="1"/>
  <c r="DS1166" i="1" s="1"/>
  <c r="DS1092" i="1"/>
  <c r="DS1086" i="1"/>
  <c r="DS1084" i="1" s="1"/>
  <c r="DT1140" i="1"/>
  <c r="DT1128" i="1"/>
  <c r="DT1136" i="1"/>
  <c r="DT1120" i="1"/>
  <c r="DT1116" i="1"/>
  <c r="DT1096" i="1"/>
  <c r="DT1108" i="1"/>
  <c r="DT1100" i="1"/>
  <c r="DT1088" i="1"/>
  <c r="DT1076" i="1"/>
  <c r="DT1080" i="1"/>
  <c r="DT1068" i="1"/>
  <c r="DT1056" i="1"/>
  <c r="DT1060" i="1"/>
  <c r="DT1048" i="1"/>
  <c r="DS1112" i="1"/>
  <c r="DS1106" i="1"/>
  <c r="DS1104" i="1" s="1"/>
  <c r="DS1052" i="1"/>
  <c r="DS1046" i="1"/>
  <c r="DS1044" i="1" s="1"/>
  <c r="DS1072" i="1"/>
  <c r="DS1066" i="1"/>
  <c r="DS1064" i="1" s="1"/>
  <c r="DS1132" i="1"/>
  <c r="DS1126" i="1"/>
  <c r="DS1124" i="1" s="1"/>
  <c r="DS772" i="1"/>
  <c r="DS770" i="1" s="1"/>
  <c r="DS778" i="1"/>
  <c r="DS597" i="1"/>
  <c r="DS580" i="1"/>
  <c r="DS578" i="1" s="1"/>
  <c r="DT824" i="1"/>
  <c r="DT829" i="1"/>
  <c r="DT819" i="1"/>
  <c r="DT818" i="1"/>
  <c r="DT815" i="1"/>
  <c r="DT823" i="1"/>
  <c r="DT814" i="1"/>
  <c r="DT806" i="1"/>
  <c r="DT802" i="1"/>
  <c r="DT794" i="1"/>
  <c r="DT782" i="1"/>
  <c r="DT786" i="1"/>
  <c r="DT766" i="1"/>
  <c r="DT774" i="1"/>
  <c r="DT762" i="1"/>
  <c r="DT746" i="1"/>
  <c r="DT754" i="1"/>
  <c r="DT724" i="1"/>
  <c r="DT738" i="1"/>
  <c r="DT728" i="1"/>
  <c r="DT706" i="1"/>
  <c r="DT742" i="1"/>
  <c r="DT720" i="1"/>
  <c r="DT710" i="1"/>
  <c r="DT691" i="1"/>
  <c r="DT692" i="1"/>
  <c r="DT702" i="1"/>
  <c r="DT690" i="1"/>
  <c r="DT681" i="1"/>
  <c r="DT693" i="1"/>
  <c r="DT675" i="1"/>
  <c r="DT674" i="1"/>
  <c r="DT663" i="1"/>
  <c r="DT662" i="1"/>
  <c r="DT581" i="1"/>
  <c r="DT625" i="1"/>
  <c r="DT620" i="1"/>
  <c r="DT624" i="1"/>
  <c r="DS758" i="1"/>
  <c r="DS752" i="1"/>
  <c r="DS750" i="1" s="1"/>
  <c r="DS798" i="1"/>
  <c r="DS792" i="1"/>
  <c r="DS790" i="1" s="1"/>
  <c r="DS331" i="1"/>
  <c r="DS314" i="1"/>
  <c r="DS312" i="1" s="1"/>
  <c r="DS492" i="1"/>
  <c r="DS486" i="1"/>
  <c r="DS484" i="1" s="1"/>
  <c r="DS512" i="1"/>
  <c r="DS506" i="1"/>
  <c r="DS504" i="1" s="1"/>
  <c r="DT540" i="1"/>
  <c r="DT536" i="1"/>
  <c r="DT528" i="1"/>
  <c r="DT520" i="1"/>
  <c r="DT516" i="1"/>
  <c r="DT508" i="1"/>
  <c r="DT500" i="1"/>
  <c r="DT496" i="1"/>
  <c r="DT488" i="1"/>
  <c r="DT480" i="1"/>
  <c r="DT476" i="1"/>
  <c r="DT454" i="1"/>
  <c r="DT458" i="1"/>
  <c r="DT462" i="1"/>
  <c r="DT440" i="1"/>
  <c r="DT444" i="1"/>
  <c r="DT472" i="1"/>
  <c r="DT436" i="1"/>
  <c r="DT315" i="1"/>
  <c r="DS532" i="1"/>
  <c r="DS526" i="1"/>
  <c r="DS524" i="1" s="1"/>
  <c r="DS246" i="1"/>
  <c r="DS240" i="1"/>
  <c r="DS238" i="1" s="1"/>
  <c r="DS266" i="1"/>
  <c r="DS260" i="1"/>
  <c r="DS258" i="1" s="1"/>
  <c r="DS65" i="1"/>
  <c r="DS48" i="1"/>
  <c r="DS46" i="1" s="1"/>
  <c r="DT270" i="1"/>
  <c r="DT262" i="1"/>
  <c r="DT274" i="1"/>
  <c r="DT254" i="1"/>
  <c r="DT242" i="1"/>
  <c r="DT250" i="1"/>
  <c r="DT222" i="1"/>
  <c r="DT49" i="1"/>
  <c r="DT210" i="1"/>
  <c r="DT214" i="1"/>
  <c r="DT206" i="1"/>
  <c r="DT192" i="1"/>
  <c r="DT196" i="1"/>
  <c r="DT188" i="1"/>
  <c r="DS220" i="1"/>
  <c r="DS218" i="1" s="1"/>
  <c r="DS226" i="1"/>
  <c r="DT963" i="1"/>
  <c r="DT1017" i="1"/>
  <c r="DT1587" i="1"/>
  <c r="DT1578" i="1"/>
  <c r="DT1508" i="1"/>
  <c r="DT1519" i="1"/>
  <c r="DT1510" i="1"/>
  <c r="DT1501" i="1"/>
  <c r="CZ54" i="7" s="1"/>
  <c r="DT1377" i="1"/>
  <c r="DT1489" i="1"/>
  <c r="CZ72" i="7" s="1"/>
  <c r="DT1032" i="1"/>
  <c r="DT1374" i="1"/>
  <c r="DT1386" i="1"/>
  <c r="CY43" i="7"/>
  <c r="DS1438" i="1"/>
  <c r="CY78" i="7" s="1"/>
  <c r="DS131" i="1"/>
  <c r="DS283" i="1"/>
  <c r="DQ397" i="1"/>
  <c r="DQ549" i="1"/>
  <c r="DQ396" i="1"/>
  <c r="DM161" i="1"/>
  <c r="DM160" i="1"/>
  <c r="DM159" i="1"/>
  <c r="DK843" i="1"/>
  <c r="DK861" i="1"/>
  <c r="DK844" i="1" s="1"/>
  <c r="CQ37" i="7" s="1"/>
  <c r="DK842" i="1"/>
  <c r="CQ16" i="7" s="1"/>
  <c r="DI425" i="1"/>
  <c r="DI426" i="1"/>
  <c r="DO158" i="1"/>
  <c r="DP158" i="1"/>
  <c r="DQ174" i="1"/>
  <c r="DL843" i="1"/>
  <c r="DL842" i="1"/>
  <c r="CR16" i="7" s="1"/>
  <c r="DL861" i="1"/>
  <c r="DL844" i="1" s="1"/>
  <c r="CR37" i="7" s="1"/>
  <c r="DO140" i="1"/>
  <c r="DO138" i="1"/>
  <c r="DO20" i="1"/>
  <c r="CU10" i="7" s="1"/>
  <c r="DO139" i="1"/>
  <c r="DF553" i="1"/>
  <c r="CU35" i="7"/>
  <c r="DH291" i="1"/>
  <c r="DR396" i="1"/>
  <c r="DR397" i="1"/>
  <c r="DR549" i="1"/>
  <c r="DQ1025" i="1"/>
  <c r="DR178" i="1"/>
  <c r="DO1040" i="1"/>
  <c r="DO929" i="1"/>
  <c r="CU19" i="7" s="1"/>
  <c r="DO930" i="1"/>
  <c r="DJ920" i="1"/>
  <c r="CP75" i="7" s="1"/>
  <c r="DN282" i="1"/>
  <c r="CV32" i="7"/>
  <c r="CV6" i="7"/>
  <c r="DP409" i="1"/>
  <c r="DP553" i="1"/>
  <c r="DJ548" i="1"/>
  <c r="DJ16" i="1" s="1"/>
  <c r="DJ905" i="1" s="1"/>
  <c r="DJ1248" i="1" s="1"/>
  <c r="DJ15" i="1"/>
  <c r="DO13" i="1"/>
  <c r="DO21" i="1"/>
  <c r="CU11" i="7" s="1"/>
  <c r="CU3" i="7"/>
  <c r="CU9" i="7" s="1"/>
  <c r="DO25" i="1"/>
  <c r="CU15" i="7" s="1"/>
  <c r="DO22" i="1"/>
  <c r="CU12" i="7" s="1"/>
  <c r="DO910" i="1"/>
  <c r="CU18" i="7" s="1"/>
  <c r="DO1253" i="1"/>
  <c r="CU22" i="7" s="1"/>
  <c r="DP13" i="1"/>
  <c r="DP27" i="1"/>
  <c r="CV29" i="7" s="1"/>
  <c r="CX24" i="7"/>
  <c r="DR1446" i="1"/>
  <c r="CX44" i="7" s="1"/>
  <c r="DR96" i="1"/>
  <c r="DQ130" i="1"/>
  <c r="DQ131" i="1"/>
  <c r="DQ283" i="1"/>
  <c r="DQ11" i="1"/>
  <c r="DN871" i="1"/>
  <c r="DM875" i="1" s="1"/>
  <c r="DM879" i="1" s="1"/>
  <c r="DN853" i="1"/>
  <c r="DN889" i="1"/>
  <c r="DM893" i="1" s="1"/>
  <c r="DM897" i="1" s="1"/>
  <c r="DP12" i="1"/>
  <c r="DI424" i="1"/>
  <c r="DP19" i="1"/>
  <c r="DP34" i="1"/>
  <c r="CV66" i="7" s="1"/>
  <c r="CZ2" i="7"/>
  <c r="CZ71" i="7" s="1"/>
  <c r="DT1412" i="1"/>
  <c r="DT1206" i="1"/>
  <c r="DS1156" i="1"/>
  <c r="DT992" i="1"/>
  <c r="DT1409" i="1"/>
  <c r="DT1466" i="1"/>
  <c r="CZ67" i="7" s="1"/>
  <c r="DT92" i="1"/>
  <c r="DT1406" i="1"/>
  <c r="DT967" i="1"/>
  <c r="DT1408" i="1"/>
  <c r="DT1340" i="1"/>
  <c r="CZ64" i="7" s="1"/>
  <c r="DT1011" i="1"/>
  <c r="DT1411" i="1"/>
  <c r="DT1405" i="1"/>
  <c r="DT1402" i="1" s="1"/>
  <c r="CZ43" i="7" s="1"/>
  <c r="DS1021" i="1"/>
  <c r="DS1025" i="1" s="1"/>
  <c r="DT354" i="1"/>
  <c r="DT1410" i="1"/>
  <c r="DT938" i="1"/>
  <c r="DT1014" i="1" s="1"/>
  <c r="DT1414" i="1"/>
  <c r="DT1446" i="1"/>
  <c r="CZ44" i="7" s="1"/>
  <c r="DT1271" i="1"/>
  <c r="DS1200" i="1"/>
  <c r="DT93" i="1"/>
  <c r="DT88" i="1"/>
  <c r="DT1464" i="1"/>
  <c r="CZ42" i="7" s="1"/>
  <c r="DT1413" i="1"/>
  <c r="DT1407" i="1"/>
  <c r="DT359" i="1"/>
  <c r="DT98" i="1"/>
  <c r="DS230" i="1"/>
  <c r="DS234" i="1" s="1"/>
  <c r="AB371" i="1" l="1"/>
  <c r="AB414" i="1" s="1"/>
  <c r="AA637" i="1"/>
  <c r="AB637" i="1"/>
  <c r="AB680" i="1" s="1"/>
  <c r="AA371" i="1"/>
  <c r="AY637" i="1"/>
  <c r="AY680" i="1" s="1"/>
  <c r="AY371" i="1"/>
  <c r="AZ637" i="1"/>
  <c r="AZ680" i="1" s="1"/>
  <c r="BB371" i="1"/>
  <c r="BA371" i="1"/>
  <c r="BA414" i="1" s="1"/>
  <c r="BA637" i="1"/>
  <c r="BA680" i="1" s="1"/>
  <c r="AZ371" i="1"/>
  <c r="AZ414" i="1" s="1"/>
  <c r="BB637" i="1"/>
  <c r="BB680" i="1" s="1"/>
  <c r="BD637" i="1"/>
  <c r="BD680" i="1" s="1"/>
  <c r="BF371" i="1"/>
  <c r="BF414" i="1" s="1"/>
  <c r="BD371" i="1"/>
  <c r="BD414" i="1" s="1"/>
  <c r="BC371" i="1"/>
  <c r="BC414" i="1" s="1"/>
  <c r="BC637" i="1"/>
  <c r="BC680" i="1" s="1"/>
  <c r="BE371" i="1"/>
  <c r="BE414" i="1" s="1"/>
  <c r="BE637" i="1"/>
  <c r="BE680" i="1" s="1"/>
  <c r="BH371" i="1"/>
  <c r="BH414" i="1" s="1"/>
  <c r="BG371" i="1"/>
  <c r="BG414" i="1" s="1"/>
  <c r="BF637" i="1"/>
  <c r="BI637" i="1"/>
  <c r="BI680" i="1" s="1"/>
  <c r="BI371" i="1"/>
  <c r="BI414" i="1" s="1"/>
  <c r="BG637" i="1"/>
  <c r="BG680" i="1" s="1"/>
  <c r="BJ371" i="1"/>
  <c r="BJ414" i="1" s="1"/>
  <c r="BH637" i="1"/>
  <c r="BH680" i="1" s="1"/>
  <c r="BJ637" i="1"/>
  <c r="BJ680" i="1" s="1"/>
  <c r="AA1464" i="1"/>
  <c r="AA1466" i="1" s="1"/>
  <c r="AA1434" i="1"/>
  <c r="AA1405" i="1"/>
  <c r="AB1416" i="1"/>
  <c r="AC1430" i="1"/>
  <c r="AB1423" i="1"/>
  <c r="AC1424" i="1"/>
  <c r="AA1432" i="1"/>
  <c r="AC1422" i="1"/>
  <c r="AB1429" i="1"/>
  <c r="AC1421" i="1"/>
  <c r="AB1420" i="1"/>
  <c r="AA1422" i="1"/>
  <c r="AC1427" i="1"/>
  <c r="AC1419" i="1"/>
  <c r="AA1423" i="1"/>
  <c r="AC1433" i="1"/>
  <c r="AC1415" i="1"/>
  <c r="AB1421" i="1"/>
  <c r="AC1432" i="1"/>
  <c r="AB1427" i="1"/>
  <c r="AC1416" i="1"/>
  <c r="AB1430" i="1"/>
  <c r="AB1415" i="1"/>
  <c r="AC1434" i="1"/>
  <c r="AB1431" i="1"/>
  <c r="AA1417" i="1"/>
  <c r="AC1431" i="1"/>
  <c r="AB1419" i="1"/>
  <c r="AA1426" i="1"/>
  <c r="AA1416" i="1"/>
  <c r="AC1426" i="1"/>
  <c r="AA1407" i="1"/>
  <c r="AA1433" i="1"/>
  <c r="AC1417" i="1"/>
  <c r="AB1417" i="1"/>
  <c r="AA1424" i="1"/>
  <c r="AA1429" i="1"/>
  <c r="AB1418" i="1"/>
  <c r="AA1418" i="1"/>
  <c r="AA1425" i="1"/>
  <c r="AC1429" i="1"/>
  <c r="AC1428" i="1"/>
  <c r="AA1431" i="1"/>
  <c r="AC1420" i="1"/>
  <c r="AC1425" i="1"/>
  <c r="AA1430" i="1"/>
  <c r="AC1418" i="1"/>
  <c r="AB1428" i="1"/>
  <c r="AB1425" i="1"/>
  <c r="AA1419" i="1"/>
  <c r="AB1422" i="1"/>
  <c r="AA1415" i="1"/>
  <c r="AB1434" i="1"/>
  <c r="AA1427" i="1"/>
  <c r="AA1420" i="1"/>
  <c r="AB1424" i="1"/>
  <c r="AC1423" i="1"/>
  <c r="AB1433" i="1"/>
  <c r="AB1432" i="1"/>
  <c r="AA1428" i="1"/>
  <c r="AD1424" i="1"/>
  <c r="AA1421" i="1"/>
  <c r="AD1415" i="1"/>
  <c r="AB1426" i="1"/>
  <c r="AD1423" i="1"/>
  <c r="AD1418" i="1"/>
  <c r="AD1427" i="1"/>
  <c r="AD1422" i="1"/>
  <c r="AD1429" i="1"/>
  <c r="AE1427" i="1"/>
  <c r="AD1434" i="1"/>
  <c r="AE1426" i="1"/>
  <c r="AD1432" i="1"/>
  <c r="AD1421" i="1"/>
  <c r="AE1421" i="1"/>
  <c r="AD1430" i="1"/>
  <c r="AD1428" i="1"/>
  <c r="AD1425" i="1"/>
  <c r="AD1420" i="1"/>
  <c r="AE1424" i="1"/>
  <c r="AD1419" i="1"/>
  <c r="AE1423" i="1"/>
  <c r="AE1428" i="1"/>
  <c r="AE1425" i="1"/>
  <c r="AE1431" i="1"/>
  <c r="AD1426" i="1"/>
  <c r="AE1433" i="1"/>
  <c r="AF1427" i="1"/>
  <c r="AF1428" i="1"/>
  <c r="AD1416" i="1"/>
  <c r="AE1417" i="1"/>
  <c r="AF1420" i="1"/>
  <c r="AF1431" i="1"/>
  <c r="AF1430" i="1"/>
  <c r="AE1415" i="1"/>
  <c r="AF1421" i="1"/>
  <c r="AF1433" i="1"/>
  <c r="AF1425" i="1"/>
  <c r="AD1431" i="1"/>
  <c r="AD1417" i="1"/>
  <c r="AE1419" i="1"/>
  <c r="AE1422" i="1"/>
  <c r="AE1429" i="1"/>
  <c r="AG1425" i="1"/>
  <c r="AE1418" i="1"/>
  <c r="AF1434" i="1"/>
  <c r="AE1434" i="1"/>
  <c r="AG1426" i="1"/>
  <c r="AF1416" i="1"/>
  <c r="AF1432" i="1"/>
  <c r="AE1432" i="1"/>
  <c r="AF1426" i="1"/>
  <c r="AF1417" i="1"/>
  <c r="AF1419" i="1"/>
  <c r="AE1420" i="1"/>
  <c r="AF1415" i="1"/>
  <c r="AG1423" i="1"/>
  <c r="AG1434" i="1"/>
  <c r="AF1423" i="1"/>
  <c r="AH1423" i="1"/>
  <c r="AG1428" i="1"/>
  <c r="AF1424" i="1"/>
  <c r="AF1429" i="1"/>
  <c r="AG1418" i="1"/>
  <c r="AH1418" i="1"/>
  <c r="AH1432" i="1"/>
  <c r="AG1420" i="1"/>
  <c r="AG1422" i="1"/>
  <c r="AG1421" i="1"/>
  <c r="AG1415" i="1"/>
  <c r="AH1427" i="1"/>
  <c r="AE1416" i="1"/>
  <c r="AG1433" i="1"/>
  <c r="AH1425" i="1"/>
  <c r="AH1434" i="1"/>
  <c r="AH1417" i="1"/>
  <c r="AH1415" i="1"/>
  <c r="AG1427" i="1"/>
  <c r="AG1430" i="1"/>
  <c r="AI1417" i="1"/>
  <c r="AF1418" i="1"/>
  <c r="AG1432" i="1"/>
  <c r="AG1431" i="1"/>
  <c r="AG1419" i="1"/>
  <c r="AH1420" i="1"/>
  <c r="AE1430" i="1"/>
  <c r="AF1422" i="1"/>
  <c r="AG1416" i="1"/>
  <c r="AI1420" i="1"/>
  <c r="AH1416" i="1"/>
  <c r="AH1428" i="1"/>
  <c r="AD1433" i="1"/>
  <c r="AJ1434" i="1"/>
  <c r="AG1429" i="1"/>
  <c r="AI1421" i="1"/>
  <c r="AH1429" i="1"/>
  <c r="AI1426" i="1"/>
  <c r="AI1434" i="1"/>
  <c r="AH1419" i="1"/>
  <c r="AG1424" i="1"/>
  <c r="AI1425" i="1"/>
  <c r="AG1417" i="1"/>
  <c r="AH1433" i="1"/>
  <c r="AI1419" i="1"/>
  <c r="AH1430" i="1"/>
  <c r="AI1422" i="1"/>
  <c r="AI1416" i="1"/>
  <c r="AH1424" i="1"/>
  <c r="AH1421" i="1"/>
  <c r="AI1428" i="1"/>
  <c r="AI1432" i="1"/>
  <c r="AI1430" i="1"/>
  <c r="AI1423" i="1"/>
  <c r="AH1431" i="1"/>
  <c r="AI1415" i="1"/>
  <c r="AK1429" i="1"/>
  <c r="AI1424" i="1"/>
  <c r="AJ1415" i="1"/>
  <c r="AI1427" i="1"/>
  <c r="AH1426" i="1"/>
  <c r="AI1431" i="1"/>
  <c r="AJ1423" i="1"/>
  <c r="AJ1428" i="1"/>
  <c r="AH1422" i="1"/>
  <c r="AJ1425" i="1"/>
  <c r="AJ1419" i="1"/>
  <c r="AK1425" i="1"/>
  <c r="AJ1427" i="1"/>
  <c r="AI1429" i="1"/>
  <c r="AJ1426" i="1"/>
  <c r="AK1420" i="1"/>
  <c r="AK1421" i="1"/>
  <c r="AL1433" i="1"/>
  <c r="AI1418" i="1"/>
  <c r="AJ1416" i="1"/>
  <c r="AL1430" i="1"/>
  <c r="AL1420" i="1"/>
  <c r="AI1433" i="1"/>
  <c r="AJ1433" i="1"/>
  <c r="AL1417" i="1"/>
  <c r="AK1430" i="1"/>
  <c r="AL1422" i="1"/>
  <c r="AK1428" i="1"/>
  <c r="AK1434" i="1"/>
  <c r="AJ1424" i="1"/>
  <c r="AJ1432" i="1"/>
  <c r="AK1418" i="1"/>
  <c r="AJ1417" i="1"/>
  <c r="AL1432" i="1"/>
  <c r="AL1424" i="1"/>
  <c r="AL1421" i="1"/>
  <c r="AL1416" i="1"/>
  <c r="AK1417" i="1"/>
  <c r="AK1416" i="1"/>
  <c r="AJ1430" i="1"/>
  <c r="AJ1422" i="1"/>
  <c r="AL1425" i="1"/>
  <c r="AM1415" i="1"/>
  <c r="AL1426" i="1"/>
  <c r="AM1431" i="1"/>
  <c r="AM1418" i="1"/>
  <c r="AM1420" i="1"/>
  <c r="AM1426" i="1"/>
  <c r="AL1427" i="1"/>
  <c r="AK1433" i="1"/>
  <c r="AJ1418" i="1"/>
  <c r="AJ1431" i="1"/>
  <c r="AL1423" i="1"/>
  <c r="AM1417" i="1"/>
  <c r="AL1431" i="1"/>
  <c r="AL1429" i="1"/>
  <c r="AJ1421" i="1"/>
  <c r="AM1427" i="1"/>
  <c r="AM1422" i="1"/>
  <c r="AK1422" i="1"/>
  <c r="AJ1420" i="1"/>
  <c r="AL1434" i="1"/>
  <c r="AM1416" i="1"/>
  <c r="AL1419" i="1"/>
  <c r="AJ1429" i="1"/>
  <c r="AK1424" i="1"/>
  <c r="AK1423" i="1"/>
  <c r="AK1432" i="1"/>
  <c r="AM1425" i="1"/>
  <c r="AM1428" i="1"/>
  <c r="AN1425" i="1"/>
  <c r="AM1432" i="1"/>
  <c r="AM1421" i="1"/>
  <c r="AM1419" i="1"/>
  <c r="AN1429" i="1"/>
  <c r="AM1433" i="1"/>
  <c r="AN1415" i="1"/>
  <c r="AK1431" i="1"/>
  <c r="AN1434" i="1"/>
  <c r="AK1426" i="1"/>
  <c r="AN1422" i="1"/>
  <c r="AN1432" i="1"/>
  <c r="AL1428" i="1"/>
  <c r="AK1419" i="1"/>
  <c r="AM1434" i="1"/>
  <c r="AN1423" i="1"/>
  <c r="AN1430" i="1"/>
  <c r="AM1423" i="1"/>
  <c r="AL1415" i="1"/>
  <c r="AK1427" i="1"/>
  <c r="AK1415" i="1"/>
  <c r="AM1430" i="1"/>
  <c r="AN1417" i="1"/>
  <c r="AL1418" i="1"/>
  <c r="AO1417" i="1"/>
  <c r="AN1433" i="1"/>
  <c r="AO1432" i="1"/>
  <c r="AN1421" i="1"/>
  <c r="AN1426" i="1"/>
  <c r="AO1421" i="1"/>
  <c r="AO1419" i="1"/>
  <c r="AN1427" i="1"/>
  <c r="AN1419" i="1"/>
  <c r="AN1428" i="1"/>
  <c r="AO1433" i="1"/>
  <c r="AN1424" i="1"/>
  <c r="AO1415" i="1"/>
  <c r="AO1428" i="1"/>
  <c r="AN1431" i="1"/>
  <c r="AM1424" i="1"/>
  <c r="AO1424" i="1"/>
  <c r="AN1416" i="1"/>
  <c r="AN1420" i="1"/>
  <c r="AO1420" i="1"/>
  <c r="AO1434" i="1"/>
  <c r="AO1427" i="1"/>
  <c r="AM1429" i="1"/>
  <c r="AO1430" i="1"/>
  <c r="AQ1425" i="1"/>
  <c r="AO1426" i="1"/>
  <c r="AP1433" i="1"/>
  <c r="AO1431" i="1"/>
  <c r="AP1434" i="1"/>
  <c r="AP1420" i="1"/>
  <c r="AP1424" i="1"/>
  <c r="AO1416" i="1"/>
  <c r="AP1417" i="1"/>
  <c r="AO1429" i="1"/>
  <c r="AN1418" i="1"/>
  <c r="AO1422" i="1"/>
  <c r="AP1418" i="1"/>
  <c r="AP1428" i="1"/>
  <c r="AP1419" i="1"/>
  <c r="AP1415" i="1"/>
  <c r="AO1423" i="1"/>
  <c r="AP1431" i="1"/>
  <c r="AP1421" i="1"/>
  <c r="AP1427" i="1"/>
  <c r="AP1422" i="1"/>
  <c r="AO1418" i="1"/>
  <c r="AR1429" i="1"/>
  <c r="AP1416" i="1"/>
  <c r="AQ1430" i="1"/>
  <c r="AQ1419" i="1"/>
  <c r="AQ1415" i="1"/>
  <c r="AQ1424" i="1"/>
  <c r="AQ1431" i="1"/>
  <c r="AQ1418" i="1"/>
  <c r="AP1430" i="1"/>
  <c r="AO1425" i="1"/>
  <c r="AQ1416" i="1"/>
  <c r="AQ1421" i="1"/>
  <c r="AQ1420" i="1"/>
  <c r="AQ1427" i="1"/>
  <c r="AP1423" i="1"/>
  <c r="AQ1428" i="1"/>
  <c r="AP1429" i="1"/>
  <c r="AQ1432" i="1"/>
  <c r="AQ1426" i="1"/>
  <c r="AR1433" i="1"/>
  <c r="AQ1434" i="1"/>
  <c r="AP1432" i="1"/>
  <c r="AP1426" i="1"/>
  <c r="AQ1433" i="1"/>
  <c r="AQ1423" i="1"/>
  <c r="AQ1422" i="1"/>
  <c r="AP1425" i="1"/>
  <c r="AQ1417" i="1"/>
  <c r="AR1431" i="1"/>
  <c r="AR1432" i="1"/>
  <c r="AR1419" i="1"/>
  <c r="AR1421" i="1"/>
  <c r="AR1415" i="1"/>
  <c r="AR1418" i="1"/>
  <c r="AR1426" i="1"/>
  <c r="AR1430" i="1"/>
  <c r="AR1417" i="1"/>
  <c r="AR1425" i="1"/>
  <c r="AS1433" i="1"/>
  <c r="AS1428" i="1"/>
  <c r="AR1424" i="1"/>
  <c r="AR1434" i="1"/>
  <c r="AS1432" i="1"/>
  <c r="AR1422" i="1"/>
  <c r="AS1426" i="1"/>
  <c r="AR1420" i="1"/>
  <c r="AS1429" i="1"/>
  <c r="AR1428" i="1"/>
  <c r="AR1423" i="1"/>
  <c r="AR1427" i="1"/>
  <c r="AQ1429" i="1"/>
  <c r="AS1417" i="1"/>
  <c r="AT1421" i="1"/>
  <c r="AS1418" i="1"/>
  <c r="AT1428" i="1"/>
  <c r="AS1421" i="1"/>
  <c r="AT1431" i="1"/>
  <c r="AT1423" i="1"/>
  <c r="AS1416" i="1"/>
  <c r="AT1417" i="1"/>
  <c r="AT1419" i="1"/>
  <c r="AT1415" i="1"/>
  <c r="AT1430" i="1"/>
  <c r="AS1420" i="1"/>
  <c r="AS1434" i="1"/>
  <c r="AS1422" i="1"/>
  <c r="AT1426" i="1"/>
  <c r="AT1422" i="1"/>
  <c r="AS1430" i="1"/>
  <c r="AS1427" i="1"/>
  <c r="AR1416" i="1"/>
  <c r="AS1431" i="1"/>
  <c r="AS1425" i="1"/>
  <c r="AT1424" i="1"/>
  <c r="AS1423" i="1"/>
  <c r="AU1421" i="1"/>
  <c r="AU1418" i="1"/>
  <c r="AT1418" i="1"/>
  <c r="AT1416" i="1"/>
  <c r="AU1424" i="1"/>
  <c r="AS1424" i="1"/>
  <c r="AT1427" i="1"/>
  <c r="AU1433" i="1"/>
  <c r="AU1415" i="1"/>
  <c r="AT1420" i="1"/>
  <c r="AU1426" i="1"/>
  <c r="AT1433" i="1"/>
  <c r="AU1425" i="1"/>
  <c r="AT1429" i="1"/>
  <c r="AU1423" i="1"/>
  <c r="AU1422" i="1"/>
  <c r="AU1434" i="1"/>
  <c r="AU1432" i="1"/>
  <c r="AU1430" i="1"/>
  <c r="AT1432" i="1"/>
  <c r="AU1427" i="1"/>
  <c r="AS1419" i="1"/>
  <c r="AS1415" i="1"/>
  <c r="AU1428" i="1"/>
  <c r="AU1420" i="1"/>
  <c r="AU1429" i="1"/>
  <c r="AV1415" i="1"/>
  <c r="AV1425" i="1"/>
  <c r="AU1431" i="1"/>
  <c r="AT1425" i="1"/>
  <c r="AV1432" i="1"/>
  <c r="AV1423" i="1"/>
  <c r="AV1434" i="1"/>
  <c r="AT1434" i="1"/>
  <c r="AV1427" i="1"/>
  <c r="AV1418" i="1"/>
  <c r="AV1429" i="1"/>
  <c r="AV1417" i="1"/>
  <c r="AV1431" i="1"/>
  <c r="AU1416" i="1"/>
  <c r="AU1417" i="1"/>
  <c r="AV1420" i="1"/>
  <c r="AV1433" i="1"/>
  <c r="AW1423" i="1"/>
  <c r="AW1417" i="1"/>
  <c r="AW1416" i="1"/>
  <c r="AV1419" i="1"/>
  <c r="AV1421" i="1"/>
  <c r="AV1426" i="1"/>
  <c r="AV1422" i="1"/>
  <c r="AW1415" i="1"/>
  <c r="AV1428" i="1"/>
  <c r="AW1425" i="1"/>
  <c r="AW1429" i="1"/>
  <c r="AU1419" i="1"/>
  <c r="AW1426" i="1"/>
  <c r="AW1427" i="1"/>
  <c r="AW1418" i="1"/>
  <c r="AW1432" i="1"/>
  <c r="AW1428" i="1"/>
  <c r="AV1430" i="1"/>
  <c r="AW1433" i="1"/>
  <c r="AW1424" i="1"/>
  <c r="AV1416" i="1"/>
  <c r="AW1431" i="1"/>
  <c r="AW1421" i="1"/>
  <c r="AY1417" i="1"/>
  <c r="AX1415" i="1"/>
  <c r="AW1420" i="1"/>
  <c r="AV1424" i="1"/>
  <c r="AW1430" i="1"/>
  <c r="AW1422" i="1"/>
  <c r="AW1419" i="1"/>
  <c r="AX1430" i="1"/>
  <c r="AY1432" i="1"/>
  <c r="AX1424" i="1"/>
  <c r="AX1416" i="1"/>
  <c r="AX1431" i="1"/>
  <c r="AX1418" i="1"/>
  <c r="AX1427" i="1"/>
  <c r="AY1428" i="1"/>
  <c r="AY1427" i="1"/>
  <c r="AW1434" i="1"/>
  <c r="AY1423" i="1"/>
  <c r="AX1428" i="1"/>
  <c r="AX1421" i="1"/>
  <c r="AX1423" i="1"/>
  <c r="AX1417" i="1"/>
  <c r="AY1416" i="1"/>
  <c r="AY1429" i="1"/>
  <c r="AY1415" i="1"/>
  <c r="AX1425" i="1"/>
  <c r="AY1419" i="1"/>
  <c r="AZ1426" i="1"/>
  <c r="AZ1417" i="1"/>
  <c r="BA1416" i="1"/>
  <c r="AZ1423" i="1"/>
  <c r="AX1432" i="1"/>
  <c r="AZ1425" i="1"/>
  <c r="AZ1428" i="1"/>
  <c r="AX1426" i="1"/>
  <c r="AY1433" i="1"/>
  <c r="AY1422" i="1"/>
  <c r="AZ1416" i="1"/>
  <c r="AX1422" i="1"/>
  <c r="AZ1432" i="1"/>
  <c r="AY1425" i="1"/>
  <c r="AZ1433" i="1"/>
  <c r="AY1431" i="1"/>
  <c r="AY1420" i="1"/>
  <c r="AY1430" i="1"/>
  <c r="AX1419" i="1"/>
  <c r="AX1433" i="1"/>
  <c r="AX1434" i="1"/>
  <c r="AZ1434" i="1"/>
  <c r="AY1434" i="1"/>
  <c r="AX1420" i="1"/>
  <c r="AY1424" i="1"/>
  <c r="BA1425" i="1"/>
  <c r="BA1417" i="1"/>
  <c r="AZ1431" i="1"/>
  <c r="AZ1421" i="1"/>
  <c r="BB1426" i="1"/>
  <c r="AZ1419" i="1"/>
  <c r="BA1431" i="1"/>
  <c r="AZ1424" i="1"/>
  <c r="AX1429" i="1"/>
  <c r="BA1418" i="1"/>
  <c r="BA1422" i="1"/>
  <c r="AZ1420" i="1"/>
  <c r="AY1418" i="1"/>
  <c r="BA1419" i="1"/>
  <c r="AY1421" i="1"/>
  <c r="BA1429" i="1"/>
  <c r="AY1426" i="1"/>
  <c r="AZ1415" i="1"/>
  <c r="AZ1418" i="1"/>
  <c r="AZ1429" i="1"/>
  <c r="BA1426" i="1"/>
  <c r="BA1420" i="1"/>
  <c r="BB1421" i="1"/>
  <c r="BB1427" i="1"/>
  <c r="AZ1422" i="1"/>
  <c r="BA1434" i="1"/>
  <c r="BA1427" i="1"/>
  <c r="AZ1427" i="1"/>
  <c r="AZ1430" i="1"/>
  <c r="BA1424" i="1"/>
  <c r="BB1433" i="1"/>
  <c r="BB1423" i="1"/>
  <c r="BB1425" i="1"/>
  <c r="BA1415" i="1"/>
  <c r="BA1433" i="1"/>
  <c r="BB1434" i="1"/>
  <c r="BB1430" i="1"/>
  <c r="BA1430" i="1"/>
  <c r="BB1419" i="1"/>
  <c r="BB1422" i="1"/>
  <c r="BB1429" i="1"/>
  <c r="BA1423" i="1"/>
  <c r="BC1432" i="1"/>
  <c r="BC1421" i="1"/>
  <c r="BC1428" i="1"/>
  <c r="BC1426" i="1"/>
  <c r="BB1415" i="1"/>
  <c r="BB1431" i="1"/>
  <c r="BC1416" i="1"/>
  <c r="BB1418" i="1"/>
  <c r="BB1420" i="1"/>
  <c r="BA1421" i="1"/>
  <c r="BB1428" i="1"/>
  <c r="BA1432" i="1"/>
  <c r="BB1432" i="1"/>
  <c r="BC1424" i="1"/>
  <c r="BC1423" i="1"/>
  <c r="BD1424" i="1"/>
  <c r="BD1419" i="1"/>
  <c r="BC1429" i="1"/>
  <c r="BC1433" i="1"/>
  <c r="BC1425" i="1"/>
  <c r="BD1416" i="1"/>
  <c r="BC1415" i="1"/>
  <c r="BC1417" i="1"/>
  <c r="BA1428" i="1"/>
  <c r="BD1430" i="1"/>
  <c r="BC1431" i="1"/>
  <c r="BC1419" i="1"/>
  <c r="BB1417" i="1"/>
  <c r="BD1429" i="1"/>
  <c r="BE1418" i="1"/>
  <c r="BD1422" i="1"/>
  <c r="BC1422" i="1"/>
  <c r="BC1430" i="1"/>
  <c r="BC1427" i="1"/>
  <c r="BC1418" i="1"/>
  <c r="BB1416" i="1"/>
  <c r="BD1420" i="1"/>
  <c r="BE1416" i="1"/>
  <c r="BE1415" i="1"/>
  <c r="BB1424" i="1"/>
  <c r="BD1415" i="1"/>
  <c r="BD1431" i="1"/>
  <c r="BD1426" i="1"/>
  <c r="BC1434" i="1"/>
  <c r="BE1428" i="1"/>
  <c r="BE1430" i="1"/>
  <c r="BD1425" i="1"/>
  <c r="BD1432" i="1"/>
  <c r="BC1420" i="1"/>
  <c r="BE1422" i="1"/>
  <c r="BE1424" i="1"/>
  <c r="BF1417" i="1"/>
  <c r="BE1427" i="1"/>
  <c r="BF1433" i="1"/>
  <c r="BE1420" i="1"/>
  <c r="BD1427" i="1"/>
  <c r="BD1428" i="1"/>
  <c r="BF1423" i="1"/>
  <c r="BE1432" i="1"/>
  <c r="BD1418" i="1"/>
  <c r="BF1434" i="1"/>
  <c r="BE1431" i="1"/>
  <c r="BE1421" i="1"/>
  <c r="BE1417" i="1"/>
  <c r="BD1423" i="1"/>
  <c r="BF1428" i="1"/>
  <c r="BD1417" i="1"/>
  <c r="BE1433" i="1"/>
  <c r="BE1425" i="1"/>
  <c r="BD1421" i="1"/>
  <c r="BE1419" i="1"/>
  <c r="BF1431" i="1"/>
  <c r="BF1429" i="1"/>
  <c r="BE1423" i="1"/>
  <c r="BD1434" i="1"/>
  <c r="BG1424" i="1"/>
  <c r="BH1416" i="1"/>
  <c r="BG1433" i="1"/>
  <c r="BF1419" i="1"/>
  <c r="BF1427" i="1"/>
  <c r="BG1431" i="1"/>
  <c r="BF1426" i="1"/>
  <c r="BF1416" i="1"/>
  <c r="BE1426" i="1"/>
  <c r="BE1434" i="1"/>
  <c r="BE1429" i="1"/>
  <c r="BD1433" i="1"/>
  <c r="BG1427" i="1"/>
  <c r="BF1430" i="1"/>
  <c r="BF1420" i="1"/>
  <c r="BF1424" i="1"/>
  <c r="BF1432" i="1"/>
  <c r="BG1417" i="1"/>
  <c r="BF1421" i="1"/>
  <c r="BF1418" i="1"/>
  <c r="BG1418" i="1"/>
  <c r="BF1415" i="1"/>
  <c r="BG1416" i="1"/>
  <c r="BH1423" i="1"/>
  <c r="BG1419" i="1"/>
  <c r="BG1426" i="1"/>
  <c r="BG1415" i="1"/>
  <c r="BG1429" i="1"/>
  <c r="BH1417" i="1"/>
  <c r="BF1425" i="1"/>
  <c r="BG1430" i="1"/>
  <c r="BH1431" i="1"/>
  <c r="BH1424" i="1"/>
  <c r="BH1427" i="1"/>
  <c r="BG1421" i="1"/>
  <c r="BG1425" i="1"/>
  <c r="BH1432" i="1"/>
  <c r="BG1432" i="1"/>
  <c r="BG1422" i="1"/>
  <c r="BG1423" i="1"/>
  <c r="BH1418" i="1"/>
  <c r="BH1426" i="1"/>
  <c r="BG1428" i="1"/>
  <c r="BI1416" i="1"/>
  <c r="BI1428" i="1"/>
  <c r="BH1433" i="1"/>
  <c r="BI1432" i="1"/>
  <c r="BH1415" i="1"/>
  <c r="BH1428" i="1"/>
  <c r="BI1431" i="1"/>
  <c r="BH1422" i="1"/>
  <c r="BI1425" i="1"/>
  <c r="BI1415" i="1"/>
  <c r="BF1422" i="1"/>
  <c r="BH1420" i="1"/>
  <c r="BI1419" i="1"/>
  <c r="BG1434" i="1"/>
  <c r="BH1430" i="1"/>
  <c r="BI1422" i="1"/>
  <c r="BG1420" i="1"/>
  <c r="BI1426" i="1"/>
  <c r="BI1434" i="1"/>
  <c r="BI1417" i="1"/>
  <c r="BH1434" i="1"/>
  <c r="BI1429" i="1"/>
  <c r="BI1418" i="1"/>
  <c r="BJ1419" i="1"/>
  <c r="BH1419" i="1"/>
  <c r="BI1427" i="1"/>
  <c r="BJ1418" i="1"/>
  <c r="BI1420" i="1"/>
  <c r="BJ1416" i="1"/>
  <c r="BJ1424" i="1"/>
  <c r="BI1433" i="1"/>
  <c r="BJ1426" i="1"/>
  <c r="BH1425" i="1"/>
  <c r="BI1423" i="1"/>
  <c r="BI1424" i="1"/>
  <c r="BJ1422" i="1"/>
  <c r="BJ1423" i="1"/>
  <c r="BJ1415" i="1"/>
  <c r="BH1421" i="1"/>
  <c r="BJ1417" i="1"/>
  <c r="BJ1431" i="1"/>
  <c r="BI1421" i="1"/>
  <c r="BJ1429" i="1"/>
  <c r="BJ1432" i="1"/>
  <c r="BJ1434" i="1"/>
  <c r="BJ1420" i="1"/>
  <c r="BJ1433" i="1"/>
  <c r="BJ1421" i="1"/>
  <c r="BJ1428" i="1"/>
  <c r="BH1429" i="1"/>
  <c r="BJ1427" i="1"/>
  <c r="BJ1425" i="1"/>
  <c r="BJ1430" i="1"/>
  <c r="BI1430" i="1"/>
  <c r="AA3" i="1"/>
  <c r="AB3" i="1" s="1"/>
  <c r="AC3" i="1" s="1"/>
  <c r="AD3" i="1" s="1"/>
  <c r="AE3" i="1" s="1"/>
  <c r="AF3" i="1" s="1"/>
  <c r="AG3" i="1" s="1"/>
  <c r="AH3" i="1" s="1"/>
  <c r="AI3" i="1" s="1"/>
  <c r="AJ3" i="1" s="1"/>
  <c r="AB1021" i="1"/>
  <c r="AD724" i="1"/>
  <c r="AC1021" i="1"/>
  <c r="AE1464" i="1"/>
  <c r="K42" i="7" s="1"/>
  <c r="AB440" i="1"/>
  <c r="AC476" i="1"/>
  <c r="AB1156" i="1"/>
  <c r="AA1413" i="1"/>
  <c r="AB536" i="1"/>
  <c r="AB1407" i="1"/>
  <c r="AB210" i="1"/>
  <c r="AC496" i="1"/>
  <c r="AA496" i="1"/>
  <c r="AD440" i="1"/>
  <c r="AC1076" i="1"/>
  <c r="AC1464" i="1"/>
  <c r="I42" i="7" s="1"/>
  <c r="AE1411" i="1"/>
  <c r="AB1409" i="1"/>
  <c r="AB1410" i="1"/>
  <c r="AA706" i="1"/>
  <c r="AA1021" i="1"/>
  <c r="AE1408" i="1"/>
  <c r="AB1200" i="1"/>
  <c r="AB1206" i="1" s="1"/>
  <c r="AC1406" i="1"/>
  <c r="AB1414" i="1"/>
  <c r="AC1116" i="1"/>
  <c r="AA1411" i="1"/>
  <c r="AB782" i="1"/>
  <c r="AC762" i="1"/>
  <c r="AA742" i="1"/>
  <c r="AE1412" i="1"/>
  <c r="AA1408" i="1"/>
  <c r="AB1464" i="1"/>
  <c r="H42" i="7" s="1"/>
  <c r="AB516" i="1"/>
  <c r="AA536" i="1"/>
  <c r="AD1412" i="1"/>
  <c r="AD1409" i="1"/>
  <c r="AE1405" i="1"/>
  <c r="AD1021" i="1"/>
  <c r="AC1412" i="1"/>
  <c r="AC742" i="1"/>
  <c r="AA1056" i="1"/>
  <c r="AC250" i="1"/>
  <c r="AE1414" i="1"/>
  <c r="AC706" i="1"/>
  <c r="AA1406" i="1"/>
  <c r="AB1408" i="1"/>
  <c r="AF1464" i="1"/>
  <c r="AD496" i="1"/>
  <c r="AC1408" i="1"/>
  <c r="AB1406" i="1"/>
  <c r="AD1405" i="1"/>
  <c r="AE1407" i="1"/>
  <c r="AA440" i="1"/>
  <c r="AB1096" i="1"/>
  <c r="AE967" i="1"/>
  <c r="AA270" i="1"/>
  <c r="AB1222" i="1"/>
  <c r="AB1228" i="1" s="1"/>
  <c r="AB742" i="1"/>
  <c r="AB967" i="1"/>
  <c r="AA724" i="1"/>
  <c r="AE1406" i="1"/>
  <c r="AD1413" i="1"/>
  <c r="AB476" i="1"/>
  <c r="AD458" i="1"/>
  <c r="AC1178" i="1"/>
  <c r="AC1184" i="1" s="1"/>
  <c r="AA192" i="1"/>
  <c r="AA762" i="1"/>
  <c r="AB802" i="1"/>
  <c r="AA1096" i="1"/>
  <c r="AC1200" i="1"/>
  <c r="AE1021" i="1"/>
  <c r="AC1411" i="1"/>
  <c r="AF476" i="1"/>
  <c r="AC1413" i="1"/>
  <c r="AA476" i="1"/>
  <c r="AB1076" i="1"/>
  <c r="AD1407" i="1"/>
  <c r="AB270" i="1"/>
  <c r="AC1446" i="1"/>
  <c r="AA802" i="1"/>
  <c r="AC1409" i="1"/>
  <c r="AA210" i="1"/>
  <c r="AC1096" i="1"/>
  <c r="AA967" i="1"/>
  <c r="AF458" i="1"/>
  <c r="AF1412" i="1"/>
  <c r="AF1405" i="1"/>
  <c r="AE1409" i="1"/>
  <c r="AD967" i="1"/>
  <c r="AB1136" i="1"/>
  <c r="AB724" i="1"/>
  <c r="AF967" i="1"/>
  <c r="AA458" i="1"/>
  <c r="AE1056" i="1"/>
  <c r="AB706" i="1"/>
  <c r="AC458" i="1"/>
  <c r="AE706" i="1"/>
  <c r="AA1414" i="1"/>
  <c r="AA1410" i="1"/>
  <c r="AD1200" i="1"/>
  <c r="AC1405" i="1"/>
  <c r="AD1411" i="1"/>
  <c r="AD762" i="1"/>
  <c r="AB496" i="1"/>
  <c r="AB1413" i="1"/>
  <c r="AC536" i="1"/>
  <c r="AA1076" i="1"/>
  <c r="AF1414" i="1"/>
  <c r="AC440" i="1"/>
  <c r="AB762" i="1"/>
  <c r="AD742" i="1"/>
  <c r="AF1408" i="1"/>
  <c r="AC1407" i="1"/>
  <c r="AC724" i="1"/>
  <c r="AF742" i="1"/>
  <c r="AB1056" i="1"/>
  <c r="AA1060" i="1" s="1"/>
  <c r="AC270" i="1"/>
  <c r="AC1056" i="1"/>
  <c r="AB250" i="1"/>
  <c r="AC802" i="1"/>
  <c r="AA1200" i="1"/>
  <c r="AA1206" i="1" s="1"/>
  <c r="AE250" i="1"/>
  <c r="AD1414" i="1"/>
  <c r="AD1056" i="1"/>
  <c r="AB1178" i="1"/>
  <c r="AF724" i="1"/>
  <c r="AD1136" i="1"/>
  <c r="AB1412" i="1"/>
  <c r="AD1222" i="1"/>
  <c r="AD1228" i="1" s="1"/>
  <c r="AD1116" i="1"/>
  <c r="AA1116" i="1"/>
  <c r="AD476" i="1"/>
  <c r="AC1410" i="1"/>
  <c r="AA1412" i="1"/>
  <c r="AC192" i="1"/>
  <c r="AA782" i="1"/>
  <c r="AA786" i="1" s="1"/>
  <c r="AD1410" i="1"/>
  <c r="AC967" i="1"/>
  <c r="AD1076" i="1"/>
  <c r="AD1096" i="1"/>
  <c r="AB192" i="1"/>
  <c r="AE1156" i="1"/>
  <c r="AB1411" i="1"/>
  <c r="AF440" i="1"/>
  <c r="AE1413" i="1"/>
  <c r="AC1156" i="1"/>
  <c r="AD1408" i="1"/>
  <c r="AF1409" i="1"/>
  <c r="AB1405" i="1"/>
  <c r="AA1156" i="1"/>
  <c r="AA1162" i="1" s="1"/>
  <c r="AG1410" i="1"/>
  <c r="AA1136" i="1"/>
  <c r="AA1140" i="1" s="1"/>
  <c r="AC1414" i="1"/>
  <c r="AD1406" i="1"/>
  <c r="AD270" i="1"/>
  <c r="AE742" i="1"/>
  <c r="AA1222" i="1"/>
  <c r="AA1228" i="1" s="1"/>
  <c r="AA1409" i="1"/>
  <c r="AF1407" i="1"/>
  <c r="AB1116" i="1"/>
  <c r="AA250" i="1"/>
  <c r="AG706" i="1"/>
  <c r="AD802" i="1"/>
  <c r="AF1410" i="1"/>
  <c r="AC516" i="1"/>
  <c r="AA516" i="1"/>
  <c r="AD210" i="1"/>
  <c r="AB458" i="1"/>
  <c r="AG1411" i="1"/>
  <c r="AC782" i="1"/>
  <c r="AA1178" i="1"/>
  <c r="AD706" i="1"/>
  <c r="AE476" i="1"/>
  <c r="AE1222" i="1"/>
  <c r="AE1228" i="1" s="1"/>
  <c r="AE802" i="1"/>
  <c r="AJ1406" i="1"/>
  <c r="AK1021" i="1"/>
  <c r="AF706" i="1"/>
  <c r="AG1406" i="1"/>
  <c r="AE516" i="1"/>
  <c r="AE782" i="1"/>
  <c r="AG724" i="1"/>
  <c r="AE1410" i="1"/>
  <c r="AE1096" i="1"/>
  <c r="AG440" i="1"/>
  <c r="AF802" i="1"/>
  <c r="AE458" i="1"/>
  <c r="AG1405" i="1"/>
  <c r="AG1407" i="1"/>
  <c r="H33" i="7"/>
  <c r="AE1200" i="1"/>
  <c r="AE1206" i="1" s="1"/>
  <c r="AI1411" i="1"/>
  <c r="AE536" i="1"/>
  <c r="AG1409" i="1"/>
  <c r="AE270" i="1"/>
  <c r="AI1464" i="1"/>
  <c r="AE762" i="1"/>
  <c r="AF1406" i="1"/>
  <c r="AF1446" i="1"/>
  <c r="L44" i="7" s="1"/>
  <c r="AE440" i="1"/>
  <c r="AG1412" i="1"/>
  <c r="AC210" i="1"/>
  <c r="AD192" i="1"/>
  <c r="AD250" i="1"/>
  <c r="AE1116" i="1"/>
  <c r="AH1021" i="1"/>
  <c r="AK476" i="1"/>
  <c r="AJ1414" i="1"/>
  <c r="AH1407" i="1"/>
  <c r="AG476" i="1"/>
  <c r="AG1464" i="1"/>
  <c r="AE1076" i="1"/>
  <c r="AF1021" i="1"/>
  <c r="AF1413" i="1"/>
  <c r="AL458" i="1"/>
  <c r="AH1405" i="1"/>
  <c r="AG742" i="1"/>
  <c r="AG1408" i="1"/>
  <c r="AG1414" i="1"/>
  <c r="AH1413" i="1"/>
  <c r="AD516" i="1"/>
  <c r="AC520" i="1" s="1"/>
  <c r="AG458" i="1"/>
  <c r="AI1414" i="1"/>
  <c r="AE496" i="1"/>
  <c r="AH1464" i="1"/>
  <c r="AD536" i="1"/>
  <c r="AE724" i="1"/>
  <c r="AG967" i="1"/>
  <c r="AF1156" i="1"/>
  <c r="AC1136" i="1"/>
  <c r="AH1411" i="1"/>
  <c r="AD1178" i="1"/>
  <c r="AD1464" i="1"/>
  <c r="J42" i="7" s="1"/>
  <c r="AF1411" i="1"/>
  <c r="AG1413" i="1"/>
  <c r="AC1222" i="1"/>
  <c r="AC1228" i="1" s="1"/>
  <c r="AI1406" i="1"/>
  <c r="AJ476" i="1"/>
  <c r="AH1414" i="1"/>
  <c r="AI1409" i="1"/>
  <c r="AF536" i="1"/>
  <c r="AF516" i="1"/>
  <c r="AF1096" i="1"/>
  <c r="AI1407" i="1"/>
  <c r="AF270" i="1"/>
  <c r="AG536" i="1"/>
  <c r="AJ1412" i="1"/>
  <c r="AG250" i="1"/>
  <c r="AI1413" i="1"/>
  <c r="AG802" i="1"/>
  <c r="AH1409" i="1"/>
  <c r="AJ1409" i="1"/>
  <c r="AF1136" i="1"/>
  <c r="AH1412" i="1"/>
  <c r="AG1056" i="1"/>
  <c r="AJ1407" i="1"/>
  <c r="AH458" i="1"/>
  <c r="AG1021" i="1"/>
  <c r="AI1410" i="1"/>
  <c r="AH967" i="1"/>
  <c r="AG782" i="1"/>
  <c r="AJ1413" i="1"/>
  <c r="AE1136" i="1"/>
  <c r="AJ1408" i="1"/>
  <c r="AH476" i="1"/>
  <c r="AI1405" i="1"/>
  <c r="AI802" i="1"/>
  <c r="AH1410" i="1"/>
  <c r="AF1116" i="1"/>
  <c r="AD782" i="1"/>
  <c r="AF782" i="1"/>
  <c r="AE1178" i="1"/>
  <c r="AE1184" i="1" s="1"/>
  <c r="AF1056" i="1"/>
  <c r="AG1116" i="1"/>
  <c r="AH742" i="1"/>
  <c r="AF250" i="1"/>
  <c r="AE210" i="1"/>
  <c r="AH1408" i="1"/>
  <c r="AJ742" i="1"/>
  <c r="AF1076" i="1"/>
  <c r="AF1200" i="1"/>
  <c r="AF1206" i="1" s="1"/>
  <c r="AI1408" i="1"/>
  <c r="AG1178" i="1"/>
  <c r="AG1184" i="1" s="1"/>
  <c r="AG1222" i="1"/>
  <c r="AG1228" i="1" s="1"/>
  <c r="AD1156" i="1"/>
  <c r="AG496" i="1"/>
  <c r="AH1406" i="1"/>
  <c r="AC174" i="1"/>
  <c r="AE192" i="1"/>
  <c r="AG516" i="1"/>
  <c r="AG1200" i="1"/>
  <c r="AG1206" i="1" s="1"/>
  <c r="AF496" i="1"/>
  <c r="AG1096" i="1"/>
  <c r="AH724" i="1"/>
  <c r="AK724" i="1"/>
  <c r="AJ1411" i="1"/>
  <c r="AG270" i="1"/>
  <c r="AJ1464" i="1"/>
  <c r="AJ1410" i="1"/>
  <c r="AJ1116" i="1"/>
  <c r="AJ1096" i="1"/>
  <c r="AJ458" i="1"/>
  <c r="AJ724" i="1"/>
  <c r="AG1076" i="1"/>
  <c r="AL1405" i="1"/>
  <c r="AI1178" i="1"/>
  <c r="AI1184" i="1" s="1"/>
  <c r="AL1407" i="1"/>
  <c r="AJ270" i="1"/>
  <c r="AI1136" i="1"/>
  <c r="AL1136" i="1"/>
  <c r="AI440" i="1"/>
  <c r="AJ706" i="1"/>
  <c r="AK1464" i="1"/>
  <c r="AL1464" i="1"/>
  <c r="AI1021" i="1"/>
  <c r="AI496" i="1"/>
  <c r="AL440" i="1"/>
  <c r="AJ762" i="1"/>
  <c r="AI1222" i="1"/>
  <c r="AI1228" i="1" s="1"/>
  <c r="AJ1405" i="1"/>
  <c r="AL1413" i="1"/>
  <c r="AI516" i="1"/>
  <c r="AJ802" i="1"/>
  <c r="AI1412" i="1"/>
  <c r="AI1200" i="1"/>
  <c r="AI1206" i="1" s="1"/>
  <c r="AJ516" i="1"/>
  <c r="AJ250" i="1"/>
  <c r="AH1136" i="1"/>
  <c r="AH1178" i="1"/>
  <c r="AI1096" i="1"/>
  <c r="AF762" i="1"/>
  <c r="AK458" i="1"/>
  <c r="AK742" i="1"/>
  <c r="AI1076" i="1"/>
  <c r="AH1116" i="1"/>
  <c r="AB174" i="1"/>
  <c r="AK1408" i="1"/>
  <c r="AK1409" i="1"/>
  <c r="AI1116" i="1"/>
  <c r="AH536" i="1"/>
  <c r="AH1056" i="1"/>
  <c r="AJ1021" i="1"/>
  <c r="AI742" i="1"/>
  <c r="AH516" i="1"/>
  <c r="AL1409" i="1"/>
  <c r="AK1410" i="1"/>
  <c r="AH762" i="1"/>
  <c r="AL742" i="1"/>
  <c r="AL724" i="1"/>
  <c r="AI724" i="1"/>
  <c r="AK440" i="1"/>
  <c r="AI250" i="1"/>
  <c r="AH782" i="1"/>
  <c r="AF1222" i="1"/>
  <c r="AL476" i="1"/>
  <c r="AI967" i="1"/>
  <c r="AK1407" i="1"/>
  <c r="AJ440" i="1"/>
  <c r="AH1096" i="1"/>
  <c r="AL706" i="1"/>
  <c r="AK706" i="1"/>
  <c r="AH250" i="1"/>
  <c r="AK1411" i="1"/>
  <c r="AI476" i="1"/>
  <c r="AH440" i="1"/>
  <c r="AK1414" i="1"/>
  <c r="AH1076" i="1"/>
  <c r="AK1413" i="1"/>
  <c r="AH1200" i="1"/>
  <c r="AH1206" i="1" s="1"/>
  <c r="AH706" i="1"/>
  <c r="AI458" i="1"/>
  <c r="AK1405" i="1"/>
  <c r="AF1178" i="1"/>
  <c r="AF1184" i="1" s="1"/>
  <c r="AI706" i="1"/>
  <c r="AH270" i="1"/>
  <c r="AK1406" i="1"/>
  <c r="AH1222" i="1"/>
  <c r="AH1228" i="1" s="1"/>
  <c r="AH496" i="1"/>
  <c r="AK1412" i="1"/>
  <c r="AI1056" i="1"/>
  <c r="AM1464" i="1"/>
  <c r="S42" i="7" s="1"/>
  <c r="AJ1056" i="1"/>
  <c r="AK270" i="1"/>
  <c r="AJ967" i="1"/>
  <c r="AL1408" i="1"/>
  <c r="AJ1136" i="1"/>
  <c r="AG1156" i="1"/>
  <c r="AM440" i="1"/>
  <c r="AL1414" i="1"/>
  <c r="AL1410" i="1"/>
  <c r="AK516" i="1"/>
  <c r="AD174" i="1"/>
  <c r="AL1411" i="1"/>
  <c r="AK1096" i="1"/>
  <c r="AL1406" i="1"/>
  <c r="AM706" i="1"/>
  <c r="AI782" i="1"/>
  <c r="AL1412" i="1"/>
  <c r="AJ496" i="1"/>
  <c r="AJ536" i="1"/>
  <c r="AG762" i="1"/>
  <c r="AG1136" i="1"/>
  <c r="AM742" i="1"/>
  <c r="AM1413" i="1"/>
  <c r="AM1414" i="1"/>
  <c r="AK1222" i="1"/>
  <c r="AK1228" i="1" s="1"/>
  <c r="AH1156" i="1"/>
  <c r="AK1056" i="1"/>
  <c r="AM1411" i="1"/>
  <c r="AL1116" i="1"/>
  <c r="AM476" i="1"/>
  <c r="AM1412" i="1"/>
  <c r="AI1446" i="1"/>
  <c r="O44" i="7" s="1"/>
  <c r="AI536" i="1"/>
  <c r="AI762" i="1"/>
  <c r="AN458" i="1"/>
  <c r="AK802" i="1"/>
  <c r="AM1410" i="1"/>
  <c r="AL1222" i="1"/>
  <c r="AL1228" i="1" s="1"/>
  <c r="AM458" i="1"/>
  <c r="AH802" i="1"/>
  <c r="AK967" i="1"/>
  <c r="AN440" i="1"/>
  <c r="AM1408" i="1"/>
  <c r="AK536" i="1"/>
  <c r="AM1409" i="1"/>
  <c r="AI270" i="1"/>
  <c r="AK1178" i="1"/>
  <c r="AK1184" i="1" s="1"/>
  <c r="AK1200" i="1"/>
  <c r="AK1206" i="1" s="1"/>
  <c r="AM1406" i="1"/>
  <c r="AL1156" i="1"/>
  <c r="AK1076" i="1"/>
  <c r="AM1405" i="1"/>
  <c r="AM1407" i="1"/>
  <c r="AE174" i="1"/>
  <c r="AM802" i="1"/>
  <c r="AN706" i="1"/>
  <c r="AN1411" i="1"/>
  <c r="AJ1178" i="1"/>
  <c r="AN1405" i="1"/>
  <c r="AK1136" i="1"/>
  <c r="AK1116" i="1"/>
  <c r="AM1056" i="1"/>
  <c r="AK496" i="1"/>
  <c r="AM250" i="1"/>
  <c r="AN1116" i="1"/>
  <c r="AM270" i="1"/>
  <c r="AM1222" i="1"/>
  <c r="AM1228" i="1" s="1"/>
  <c r="AN1412" i="1"/>
  <c r="AL1200" i="1"/>
  <c r="AL1206" i="1" s="1"/>
  <c r="AN1464" i="1"/>
  <c r="AL967" i="1"/>
  <c r="AQ1096" i="1"/>
  <c r="AO1408" i="1"/>
  <c r="AO1405" i="1"/>
  <c r="AO458" i="1"/>
  <c r="AO1464" i="1"/>
  <c r="AK1156" i="1"/>
  <c r="AO1413" i="1"/>
  <c r="AI1156" i="1"/>
  <c r="AN742" i="1"/>
  <c r="AL536" i="1"/>
  <c r="AN1413" i="1"/>
  <c r="AO706" i="1"/>
  <c r="AL782" i="1"/>
  <c r="AP440" i="1"/>
  <c r="AM967" i="1"/>
  <c r="AN1414" i="1"/>
  <c r="AJ1222" i="1"/>
  <c r="AJ1228" i="1" s="1"/>
  <c r="AL516" i="1"/>
  <c r="AN476" i="1"/>
  <c r="AL802" i="1"/>
  <c r="AL270" i="1"/>
  <c r="AM1076" i="1"/>
  <c r="AO1410" i="1"/>
  <c r="AN1200" i="1"/>
  <c r="AN1206" i="1" s="1"/>
  <c r="AM1021" i="1"/>
  <c r="AJ1200" i="1"/>
  <c r="AJ1206" i="1" s="1"/>
  <c r="AL1096" i="1"/>
  <c r="AN1408" i="1"/>
  <c r="AO724" i="1"/>
  <c r="AM1136" i="1"/>
  <c r="AN270" i="1"/>
  <c r="AM1178" i="1"/>
  <c r="AM1184" i="1" s="1"/>
  <c r="AN724" i="1"/>
  <c r="AN1406" i="1"/>
  <c r="AO742" i="1"/>
  <c r="AO1407" i="1"/>
  <c r="AO1409" i="1"/>
  <c r="AO440" i="1"/>
  <c r="AN1407" i="1"/>
  <c r="AK250" i="1"/>
  <c r="AJ1076" i="1"/>
  <c r="AJ1156" i="1"/>
  <c r="AL1076" i="1"/>
  <c r="AM1116" i="1"/>
  <c r="AM1096" i="1"/>
  <c r="AK762" i="1"/>
  <c r="AM724" i="1"/>
  <c r="AN1021" i="1"/>
  <c r="AN1136" i="1"/>
  <c r="AM496" i="1"/>
  <c r="AM1200" i="1"/>
  <c r="AM1206" i="1" s="1"/>
  <c r="AN250" i="1"/>
  <c r="AN1410" i="1"/>
  <c r="AN1409" i="1"/>
  <c r="AL1021" i="1"/>
  <c r="AJ782" i="1"/>
  <c r="AL496" i="1"/>
  <c r="AK782" i="1"/>
  <c r="AO1021" i="1"/>
  <c r="AO1406" i="1"/>
  <c r="AR724" i="1"/>
  <c r="AO1411" i="1"/>
  <c r="AQ1410" i="1"/>
  <c r="AM536" i="1"/>
  <c r="AQ1413" i="1"/>
  <c r="AM516" i="1"/>
  <c r="AM762" i="1"/>
  <c r="AP1464" i="1"/>
  <c r="AO1222" i="1"/>
  <c r="AO1178" i="1"/>
  <c r="AO1184" i="1" s="1"/>
  <c r="AO1414" i="1"/>
  <c r="AO1412" i="1"/>
  <c r="AP1021" i="1"/>
  <c r="AO536" i="1"/>
  <c r="AQ1411" i="1"/>
  <c r="AS1412" i="1"/>
  <c r="AQ724" i="1"/>
  <c r="AP1413" i="1"/>
  <c r="AQ1407" i="1"/>
  <c r="AP706" i="1"/>
  <c r="AO1200" i="1"/>
  <c r="AO1206" i="1" s="1"/>
  <c r="AP476" i="1"/>
  <c r="AQ1408" i="1"/>
  <c r="AN1156" i="1"/>
  <c r="AP1414" i="1"/>
  <c r="AL1178" i="1"/>
  <c r="AL1184" i="1" s="1"/>
  <c r="AP1410" i="1"/>
  <c r="AN1096" i="1"/>
  <c r="AN802" i="1"/>
  <c r="AR1464" i="1"/>
  <c r="AO1136" i="1"/>
  <c r="AP1405" i="1"/>
  <c r="AQ458" i="1"/>
  <c r="AR440" i="1"/>
  <c r="AL762" i="1"/>
  <c r="AR742" i="1"/>
  <c r="AN1222" i="1"/>
  <c r="AN1228" i="1" s="1"/>
  <c r="AP1412" i="1"/>
  <c r="AR706" i="1"/>
  <c r="AP1409" i="1"/>
  <c r="AN1056" i="1"/>
  <c r="AN496" i="1"/>
  <c r="AO1056" i="1"/>
  <c r="AL250" i="1"/>
  <c r="AN1076" i="1"/>
  <c r="AR458" i="1"/>
  <c r="AR476" i="1"/>
  <c r="AO782" i="1"/>
  <c r="AP1076" i="1"/>
  <c r="AP724" i="1"/>
  <c r="AN782" i="1"/>
  <c r="AP1408" i="1"/>
  <c r="AO762" i="1"/>
  <c r="AQ440" i="1"/>
  <c r="AP1411" i="1"/>
  <c r="AQ1414" i="1"/>
  <c r="AO270" i="1"/>
  <c r="AM782" i="1"/>
  <c r="AO516" i="1"/>
  <c r="AM1156" i="1"/>
  <c r="AQ1406" i="1"/>
  <c r="AN536" i="1"/>
  <c r="AN516" i="1"/>
  <c r="AO496" i="1"/>
  <c r="AQ1412" i="1"/>
  <c r="AO1096" i="1"/>
  <c r="AO476" i="1"/>
  <c r="AP1406" i="1"/>
  <c r="AQ1409" i="1"/>
  <c r="AP458" i="1"/>
  <c r="AO1116" i="1"/>
  <c r="AO802" i="1"/>
  <c r="AO967" i="1"/>
  <c r="AO250" i="1"/>
  <c r="AL1056" i="1"/>
  <c r="AP742" i="1"/>
  <c r="AP1407" i="1"/>
  <c r="AN967" i="1"/>
  <c r="AQ706" i="1"/>
  <c r="AL1446" i="1"/>
  <c r="R44" i="7" s="1"/>
  <c r="AQ1464" i="1"/>
  <c r="AQ516" i="1"/>
  <c r="AS440" i="1"/>
  <c r="AQ1405" i="1"/>
  <c r="AS1414" i="1"/>
  <c r="AS1406" i="1"/>
  <c r="AR496" i="1"/>
  <c r="AQ742" i="1"/>
  <c r="AQ1116" i="1"/>
  <c r="AU458" i="1"/>
  <c r="AS1408" i="1"/>
  <c r="AS1407" i="1"/>
  <c r="AN762" i="1"/>
  <c r="AR1413" i="1"/>
  <c r="AP1178" i="1"/>
  <c r="AP496" i="1"/>
  <c r="AO500" i="1" s="1"/>
  <c r="AP516" i="1"/>
  <c r="AQ1200" i="1"/>
  <c r="AQ1206" i="1" s="1"/>
  <c r="AQ1156" i="1"/>
  <c r="AP1096" i="1"/>
  <c r="AQ1076" i="1"/>
  <c r="AS1411" i="1"/>
  <c r="AR1414" i="1"/>
  <c r="AR1021" i="1"/>
  <c r="AR1405" i="1"/>
  <c r="AP1116" i="1"/>
  <c r="AS1413" i="1"/>
  <c r="AQ476" i="1"/>
  <c r="AP967" i="1"/>
  <c r="AR1412" i="1"/>
  <c r="AP270" i="1"/>
  <c r="AS1409" i="1"/>
  <c r="AR1408" i="1"/>
  <c r="AR1406" i="1"/>
  <c r="AP1200" i="1"/>
  <c r="AP1206" i="1" s="1"/>
  <c r="AQ1222" i="1"/>
  <c r="AQ1228" i="1" s="1"/>
  <c r="AQ536" i="1"/>
  <c r="AQ270" i="1"/>
  <c r="AR1407" i="1"/>
  <c r="AP536" i="1"/>
  <c r="AS724" i="1"/>
  <c r="AO1446" i="1"/>
  <c r="U44" i="7" s="1"/>
  <c r="AS1410" i="1"/>
  <c r="AP250" i="1"/>
  <c r="AO1076" i="1"/>
  <c r="AN1080" i="1" s="1"/>
  <c r="AS458" i="1"/>
  <c r="AQ782" i="1"/>
  <c r="AP1136" i="1"/>
  <c r="AN1178" i="1"/>
  <c r="AN1184" i="1" s="1"/>
  <c r="AS1464" i="1"/>
  <c r="AR1410" i="1"/>
  <c r="AS1136" i="1"/>
  <c r="AP1056" i="1"/>
  <c r="AS706" i="1"/>
  <c r="AP1222" i="1"/>
  <c r="AP1228" i="1" s="1"/>
  <c r="AR1409" i="1"/>
  <c r="AP802" i="1"/>
  <c r="AS1405" i="1"/>
  <c r="AQ496" i="1"/>
  <c r="AP782" i="1"/>
  <c r="AQ802" i="1"/>
  <c r="AQ250" i="1"/>
  <c r="AR1411" i="1"/>
  <c r="AU1413" i="1"/>
  <c r="AO1156" i="1"/>
  <c r="AS250" i="1"/>
  <c r="AQ967" i="1"/>
  <c r="AQ1056" i="1"/>
  <c r="AS476" i="1"/>
  <c r="AR1156" i="1"/>
  <c r="AU440" i="1"/>
  <c r="AU706" i="1"/>
  <c r="AT1200" i="1"/>
  <c r="AT1206" i="1" s="1"/>
  <c r="AS1096" i="1"/>
  <c r="AR516" i="1"/>
  <c r="AU1409" i="1"/>
  <c r="AU1408" i="1"/>
  <c r="AR1178" i="1"/>
  <c r="AS742" i="1"/>
  <c r="AU742" i="1"/>
  <c r="AR1200" i="1"/>
  <c r="AR1206" i="1" s="1"/>
  <c r="AS967" i="1"/>
  <c r="AS802" i="1"/>
  <c r="AT724" i="1"/>
  <c r="AR802" i="1"/>
  <c r="AS1056" i="1"/>
  <c r="AQ1178" i="1"/>
  <c r="AW1409" i="1"/>
  <c r="AU1407" i="1"/>
  <c r="AR250" i="1"/>
  <c r="AT458" i="1"/>
  <c r="AR1096" i="1"/>
  <c r="AS1200" i="1"/>
  <c r="AS1206" i="1" s="1"/>
  <c r="AT1405" i="1"/>
  <c r="AR967" i="1"/>
  <c r="AT1464" i="1"/>
  <c r="Z42" i="7" s="1"/>
  <c r="AS1076" i="1"/>
  <c r="AU1410" i="1"/>
  <c r="AP1156" i="1"/>
  <c r="AT1408" i="1"/>
  <c r="AR1222" i="1"/>
  <c r="AR1228" i="1" s="1"/>
  <c r="AR1116" i="1"/>
  <c r="AT1407" i="1"/>
  <c r="AQ762" i="1"/>
  <c r="AR1056" i="1"/>
  <c r="AT1406" i="1"/>
  <c r="AT1411" i="1"/>
  <c r="AT1410" i="1"/>
  <c r="AT1414" i="1"/>
  <c r="AS496" i="1"/>
  <c r="AT1413" i="1"/>
  <c r="AU1411" i="1"/>
  <c r="AU476" i="1"/>
  <c r="AT742" i="1"/>
  <c r="AT440" i="1"/>
  <c r="AU1406" i="1"/>
  <c r="AS1222" i="1"/>
  <c r="AS1228" i="1" s="1"/>
  <c r="AT1409" i="1"/>
  <c r="AQ1136" i="1"/>
  <c r="AS270" i="1"/>
  <c r="AS1021" i="1"/>
  <c r="AQ1021" i="1"/>
  <c r="AR270" i="1"/>
  <c r="AU1412" i="1"/>
  <c r="AP762" i="1"/>
  <c r="AR782" i="1"/>
  <c r="AR1136" i="1"/>
  <c r="AT1412" i="1"/>
  <c r="AU1464" i="1"/>
  <c r="AS782" i="1"/>
  <c r="AT476" i="1"/>
  <c r="AU1405" i="1"/>
  <c r="AR536" i="1"/>
  <c r="AQ540" i="1" s="1"/>
  <c r="AS1116" i="1"/>
  <c r="AR1076" i="1"/>
  <c r="AT1222" i="1"/>
  <c r="AT1228" i="1" s="1"/>
  <c r="AR1446" i="1"/>
  <c r="X44" i="7" s="1"/>
  <c r="AV1411" i="1"/>
  <c r="AV1410" i="1"/>
  <c r="AT1021" i="1"/>
  <c r="AV742" i="1"/>
  <c r="AS762" i="1"/>
  <c r="AV458" i="1"/>
  <c r="AX1056" i="1"/>
  <c r="AT706" i="1"/>
  <c r="AR762" i="1"/>
  <c r="AV1408" i="1"/>
  <c r="AV440" i="1"/>
  <c r="AV476" i="1"/>
  <c r="AU1414" i="1"/>
  <c r="AW1413" i="1"/>
  <c r="AT1056" i="1"/>
  <c r="AU1076" i="1"/>
  <c r="AV1405" i="1"/>
  <c r="AT1096" i="1"/>
  <c r="AS536" i="1"/>
  <c r="AV1407" i="1"/>
  <c r="AV1409" i="1"/>
  <c r="AW1412" i="1"/>
  <c r="AU1021" i="1"/>
  <c r="AT270" i="1"/>
  <c r="AS516" i="1"/>
  <c r="AS1156" i="1"/>
  <c r="AW1410" i="1"/>
  <c r="AV1413" i="1"/>
  <c r="AT782" i="1"/>
  <c r="AU1136" i="1"/>
  <c r="AV250" i="1"/>
  <c r="AU724" i="1"/>
  <c r="AU270" i="1"/>
  <c r="AU1200" i="1"/>
  <c r="AU1206" i="1" s="1"/>
  <c r="AV1021" i="1"/>
  <c r="AX706" i="1"/>
  <c r="AV496" i="1"/>
  <c r="AT1136" i="1"/>
  <c r="AU802" i="1"/>
  <c r="AV706" i="1"/>
  <c r="AU250" i="1"/>
  <c r="AW1405" i="1"/>
  <c r="AV1414" i="1"/>
  <c r="AT516" i="1"/>
  <c r="AX1409" i="1"/>
  <c r="AW458" i="1"/>
  <c r="AT1156" i="1"/>
  <c r="AX1413" i="1"/>
  <c r="AU496" i="1"/>
  <c r="AU1156" i="1"/>
  <c r="AV1412" i="1"/>
  <c r="AT1076" i="1"/>
  <c r="AU762" i="1"/>
  <c r="AW1414" i="1"/>
  <c r="AX742" i="1"/>
  <c r="AT496" i="1"/>
  <c r="AU967" i="1"/>
  <c r="AT250" i="1"/>
  <c r="AW1407" i="1"/>
  <c r="AU782" i="1"/>
  <c r="AV270" i="1"/>
  <c r="AW1408" i="1"/>
  <c r="AT967" i="1"/>
  <c r="AX1405" i="1"/>
  <c r="AU1116" i="1"/>
  <c r="AX1412" i="1"/>
  <c r="AW706" i="1"/>
  <c r="AW967" i="1"/>
  <c r="AU1222" i="1"/>
  <c r="AU1228" i="1" s="1"/>
  <c r="AW1411" i="1"/>
  <c r="AV1464" i="1"/>
  <c r="AW440" i="1"/>
  <c r="AT1116" i="1"/>
  <c r="AT802" i="1"/>
  <c r="AS1178" i="1"/>
  <c r="AW1406" i="1"/>
  <c r="AX458" i="1"/>
  <c r="AW742" i="1"/>
  <c r="AT1178" i="1"/>
  <c r="AV1406" i="1"/>
  <c r="AT536" i="1"/>
  <c r="AY1409" i="1"/>
  <c r="AY1410" i="1"/>
  <c r="AX1464" i="1"/>
  <c r="AD42" i="7" s="1"/>
  <c r="AW1464" i="1"/>
  <c r="AY1406" i="1"/>
  <c r="AX1096" i="1"/>
  <c r="AX270" i="1"/>
  <c r="AY1464" i="1"/>
  <c r="AW536" i="1"/>
  <c r="AU1056" i="1"/>
  <c r="AZ476" i="1"/>
  <c r="AY724" i="1"/>
  <c r="AU516" i="1"/>
  <c r="AW1076" i="1"/>
  <c r="AY742" i="1"/>
  <c r="AU536" i="1"/>
  <c r="AV1222" i="1"/>
  <c r="AV1228" i="1" s="1"/>
  <c r="AU1096" i="1"/>
  <c r="AX724" i="1"/>
  <c r="AW1156" i="1"/>
  <c r="AX516" i="1"/>
  <c r="AY1021" i="1"/>
  <c r="AW516" i="1"/>
  <c r="AZ1407" i="1"/>
  <c r="AY458" i="1"/>
  <c r="AW782" i="1"/>
  <c r="AZ1409" i="1"/>
  <c r="AW1136" i="1"/>
  <c r="AY1408" i="1"/>
  <c r="AY1411" i="1"/>
  <c r="AZ742" i="1"/>
  <c r="AX967" i="1"/>
  <c r="AY1076" i="1"/>
  <c r="AW1056" i="1"/>
  <c r="AW496" i="1"/>
  <c r="AY1407" i="1"/>
  <c r="AU1178" i="1"/>
  <c r="AU1184" i="1" s="1"/>
  <c r="BB1410" i="1"/>
  <c r="AZ440" i="1"/>
  <c r="BB1414" i="1"/>
  <c r="AX1414" i="1"/>
  <c r="AZ1405" i="1"/>
  <c r="AV516" i="1"/>
  <c r="AW762" i="1"/>
  <c r="AX1222" i="1"/>
  <c r="AX1116" i="1"/>
  <c r="AW724" i="1"/>
  <c r="AY516" i="1"/>
  <c r="AV1136" i="1"/>
  <c r="AZ1464" i="1"/>
  <c r="AV536" i="1"/>
  <c r="AX1021" i="1"/>
  <c r="AX1411" i="1"/>
  <c r="AZ1021" i="1"/>
  <c r="AY1413" i="1"/>
  <c r="AU1446" i="1"/>
  <c r="AA44" i="7" s="1"/>
  <c r="AW1096" i="1"/>
  <c r="AX1408" i="1"/>
  <c r="AW1200" i="1"/>
  <c r="AW1206" i="1" s="1"/>
  <c r="AW1021" i="1"/>
  <c r="AZ1116" i="1"/>
  <c r="AZ762" i="1"/>
  <c r="BA1412" i="1"/>
  <c r="AY1405" i="1"/>
  <c r="AZ1056" i="1"/>
  <c r="AX762" i="1"/>
  <c r="AY1414" i="1"/>
  <c r="AW1178" i="1"/>
  <c r="AW1184" i="1" s="1"/>
  <c r="AW1222" i="1"/>
  <c r="AW1228" i="1" s="1"/>
  <c r="AZ1412" i="1"/>
  <c r="AV967" i="1"/>
  <c r="AZ1408" i="1"/>
  <c r="AZ1413" i="1"/>
  <c r="AZ1076" i="1"/>
  <c r="AY1136" i="1"/>
  <c r="AX250" i="1"/>
  <c r="AY1056" i="1"/>
  <c r="BA1464" i="1"/>
  <c r="BB706" i="1"/>
  <c r="AV1076" i="1"/>
  <c r="AX1407" i="1"/>
  <c r="AX1200" i="1"/>
  <c r="AX1206" i="1" s="1"/>
  <c r="AV1056" i="1"/>
  <c r="AV724" i="1"/>
  <c r="AV1200" i="1"/>
  <c r="AV1206" i="1" s="1"/>
  <c r="BA742" i="1"/>
  <c r="AX1076" i="1"/>
  <c r="AV782" i="1"/>
  <c r="AV802" i="1"/>
  <c r="AX782" i="1"/>
  <c r="AW1116" i="1"/>
  <c r="BA1407" i="1"/>
  <c r="AZ1156" i="1"/>
  <c r="AT762" i="1"/>
  <c r="AX1406" i="1"/>
  <c r="AX1410" i="1"/>
  <c r="AV1096" i="1"/>
  <c r="AY706" i="1"/>
  <c r="AW250" i="1"/>
  <c r="BA1414" i="1"/>
  <c r="AW802" i="1"/>
  <c r="BA1405" i="1"/>
  <c r="AY536" i="1"/>
  <c r="AV1116" i="1"/>
  <c r="AX476" i="1"/>
  <c r="AY250" i="1"/>
  <c r="AW476" i="1"/>
  <c r="AY440" i="1"/>
  <c r="AX536" i="1"/>
  <c r="AY1412" i="1"/>
  <c r="BA1413" i="1"/>
  <c r="AZ1096" i="1"/>
  <c r="BC1412" i="1"/>
  <c r="AW270" i="1"/>
  <c r="AY476" i="1"/>
  <c r="BA1178" i="1"/>
  <c r="BA1184" i="1" s="1"/>
  <c r="AY1200" i="1"/>
  <c r="AY1206" i="1" s="1"/>
  <c r="BC742" i="1"/>
  <c r="AV1156" i="1"/>
  <c r="AX1446" i="1"/>
  <c r="AD44" i="7" s="1"/>
  <c r="AY802" i="1"/>
  <c r="AZ1136" i="1"/>
  <c r="BC458" i="1"/>
  <c r="BA476" i="1"/>
  <c r="AZ1414" i="1"/>
  <c r="AZ724" i="1"/>
  <c r="BA1406" i="1"/>
  <c r="AY270" i="1"/>
  <c r="BA1408" i="1"/>
  <c r="BA1411" i="1"/>
  <c r="AX496" i="1"/>
  <c r="AY782" i="1"/>
  <c r="AX802" i="1"/>
  <c r="AY1156" i="1"/>
  <c r="AZ458" i="1"/>
  <c r="AX1136" i="1"/>
  <c r="BA458" i="1"/>
  <c r="BC1410" i="1"/>
  <c r="BA440" i="1"/>
  <c r="BC1407" i="1"/>
  <c r="AG32" i="7"/>
  <c r="AX1156" i="1"/>
  <c r="BB724" i="1"/>
  <c r="AZ802" i="1"/>
  <c r="BA706" i="1"/>
  <c r="BA1446" i="1"/>
  <c r="AG44" i="7" s="1"/>
  <c r="AY496" i="1"/>
  <c r="AY1116" i="1"/>
  <c r="BC1406" i="1"/>
  <c r="BB1413" i="1"/>
  <c r="BB440" i="1"/>
  <c r="BA250" i="1"/>
  <c r="AZ1410" i="1"/>
  <c r="AZ706" i="1"/>
  <c r="BB1412" i="1"/>
  <c r="BC724" i="1"/>
  <c r="AZ1411" i="1"/>
  <c r="BA1222" i="1"/>
  <c r="AX440" i="1"/>
  <c r="AV762" i="1"/>
  <c r="BB1464" i="1"/>
  <c r="BB1021" i="1"/>
  <c r="AV1178" i="1"/>
  <c r="AV1184" i="1" s="1"/>
  <c r="BA496" i="1"/>
  <c r="BA516" i="1"/>
  <c r="BA724" i="1"/>
  <c r="BB1408" i="1"/>
  <c r="AZ1406" i="1"/>
  <c r="AY1096" i="1"/>
  <c r="BB1411" i="1"/>
  <c r="BA1410" i="1"/>
  <c r="BD476" i="1"/>
  <c r="AF32" i="7"/>
  <c r="BB802" i="1"/>
  <c r="BC1076" i="1"/>
  <c r="BB1116" i="1"/>
  <c r="BC1413" i="1"/>
  <c r="BA1409" i="1"/>
  <c r="BC1411" i="1"/>
  <c r="BC1405" i="1"/>
  <c r="BD1464" i="1"/>
  <c r="AY1222" i="1"/>
  <c r="AY1228" i="1" s="1"/>
  <c r="AY967" i="1"/>
  <c r="BD742" i="1"/>
  <c r="BB742" i="1"/>
  <c r="BB1406" i="1"/>
  <c r="AZ270" i="1"/>
  <c r="BB1409" i="1"/>
  <c r="BA967" i="1"/>
  <c r="BA536" i="1"/>
  <c r="BA802" i="1"/>
  <c r="BA1021" i="1"/>
  <c r="AZ516" i="1"/>
  <c r="AY762" i="1"/>
  <c r="BB1222" i="1"/>
  <c r="BB1228" i="1" s="1"/>
  <c r="BC706" i="1"/>
  <c r="AX1178" i="1"/>
  <c r="BA1200" i="1"/>
  <c r="BA1206" i="1" s="1"/>
  <c r="BA1116" i="1"/>
  <c r="BA782" i="1"/>
  <c r="BC1408" i="1"/>
  <c r="BA1076" i="1"/>
  <c r="AZ1222" i="1"/>
  <c r="AZ1228" i="1" s="1"/>
  <c r="BA1096" i="1"/>
  <c r="AZ1200" i="1"/>
  <c r="AZ1206" i="1" s="1"/>
  <c r="BB1405" i="1"/>
  <c r="BC1409" i="1"/>
  <c r="BA270" i="1"/>
  <c r="BB1056" i="1"/>
  <c r="BB1200" i="1"/>
  <c r="BB1206" i="1" s="1"/>
  <c r="BC1464" i="1"/>
  <c r="AZ536" i="1"/>
  <c r="BB1407" i="1"/>
  <c r="AZ782" i="1"/>
  <c r="BB458" i="1"/>
  <c r="BB250" i="1"/>
  <c r="AZ496" i="1"/>
  <c r="BB496" i="1"/>
  <c r="AZ250" i="1"/>
  <c r="AY254" i="1" s="1"/>
  <c r="BC440" i="1"/>
  <c r="BC476" i="1"/>
  <c r="BA1056" i="1"/>
  <c r="BB476" i="1"/>
  <c r="BC1414" i="1"/>
  <c r="AZ967" i="1"/>
  <c r="AY1178" i="1"/>
  <c r="AY1184" i="1" s="1"/>
  <c r="AF33" i="7"/>
  <c r="BB967" i="1"/>
  <c r="BE706" i="1"/>
  <c r="BC516" i="1"/>
  <c r="BB270" i="1"/>
  <c r="BC536" i="1"/>
  <c r="BD1413" i="1"/>
  <c r="BE724" i="1"/>
  <c r="BE742" i="1"/>
  <c r="BC967" i="1"/>
  <c r="BE1414" i="1"/>
  <c r="BE1407" i="1"/>
  <c r="BC1096" i="1"/>
  <c r="BC1156" i="1"/>
  <c r="BB536" i="1"/>
  <c r="BE440" i="1"/>
  <c r="BE1413" i="1"/>
  <c r="BE458" i="1"/>
  <c r="BC1200" i="1"/>
  <c r="BC1206" i="1" s="1"/>
  <c r="BA1136" i="1"/>
  <c r="BD1408" i="1"/>
  <c r="BC496" i="1"/>
  <c r="BF782" i="1"/>
  <c r="BE1412" i="1"/>
  <c r="BC1116" i="1"/>
  <c r="BA762" i="1"/>
  <c r="BC1056" i="1"/>
  <c r="BD1411" i="1"/>
  <c r="BD1406" i="1"/>
  <c r="BD706" i="1"/>
  <c r="BB516" i="1"/>
  <c r="BC762" i="1"/>
  <c r="BD1021" i="1"/>
  <c r="BB1076" i="1"/>
  <c r="BD458" i="1"/>
  <c r="BC802" i="1"/>
  <c r="BE1406" i="1"/>
  <c r="BD1410" i="1"/>
  <c r="BC270" i="1"/>
  <c r="AZ1178" i="1"/>
  <c r="AZ1184" i="1" s="1"/>
  <c r="BD440" i="1"/>
  <c r="BD1407" i="1"/>
  <c r="BC1021" i="1"/>
  <c r="BE1408" i="1"/>
  <c r="BD1412" i="1"/>
  <c r="BB1096" i="1"/>
  <c r="BC1222" i="1"/>
  <c r="BC1228" i="1" s="1"/>
  <c r="BC782" i="1"/>
  <c r="BD1414" i="1"/>
  <c r="BA1156" i="1"/>
  <c r="BD1405" i="1"/>
  <c r="BB782" i="1"/>
  <c r="BC1136" i="1"/>
  <c r="BB1136" i="1"/>
  <c r="BC250" i="1"/>
  <c r="BD1409" i="1"/>
  <c r="BE1464" i="1"/>
  <c r="BD270" i="1"/>
  <c r="BI1464" i="1"/>
  <c r="AO42" i="7" s="1"/>
  <c r="BF1413" i="1"/>
  <c r="BD496" i="1"/>
  <c r="BE1410" i="1"/>
  <c r="BD782" i="1"/>
  <c r="BE1409" i="1"/>
  <c r="BE1405" i="1"/>
  <c r="BG1021" i="1"/>
  <c r="BD1056" i="1"/>
  <c r="BF476" i="1"/>
  <c r="BD250" i="1"/>
  <c r="BF458" i="1"/>
  <c r="BD1116" i="1"/>
  <c r="BF1464" i="1"/>
  <c r="BD1200" i="1"/>
  <c r="BD1206" i="1" s="1"/>
  <c r="BF1412" i="1"/>
  <c r="BD1156" i="1"/>
  <c r="BE1411" i="1"/>
  <c r="BF706" i="1"/>
  <c r="BF1414" i="1"/>
  <c r="BD1136" i="1"/>
  <c r="BD1096" i="1"/>
  <c r="BF1405" i="1"/>
  <c r="BF1407" i="1"/>
  <c r="BF1409" i="1"/>
  <c r="BD802" i="1"/>
  <c r="BD536" i="1"/>
  <c r="BF1411" i="1"/>
  <c r="BB1156" i="1"/>
  <c r="BF1410" i="1"/>
  <c r="BF724" i="1"/>
  <c r="BF1408" i="1"/>
  <c r="BD516" i="1"/>
  <c r="AH33" i="7"/>
  <c r="BD1222" i="1"/>
  <c r="BB1178" i="1"/>
  <c r="BB1184" i="1" s="1"/>
  <c r="BF742" i="1"/>
  <c r="BH536" i="1"/>
  <c r="BB762" i="1"/>
  <c r="BD724" i="1"/>
  <c r="BD967" i="1"/>
  <c r="BD1076" i="1"/>
  <c r="BF1406" i="1"/>
  <c r="BF1222" i="1"/>
  <c r="BF1228" i="1" s="1"/>
  <c r="BE496" i="1"/>
  <c r="BE967" i="1"/>
  <c r="BE250" i="1"/>
  <c r="BG706" i="1"/>
  <c r="BG1096" i="1"/>
  <c r="BG1412" i="1"/>
  <c r="BH1407" i="1"/>
  <c r="BC1178" i="1"/>
  <c r="BC1184" i="1" s="1"/>
  <c r="BG1409" i="1"/>
  <c r="BG1410" i="1"/>
  <c r="BG1414" i="1"/>
  <c r="BG1405" i="1"/>
  <c r="BE1096" i="1"/>
  <c r="BE516" i="1"/>
  <c r="BF762" i="1"/>
  <c r="BE802" i="1"/>
  <c r="BG1407" i="1"/>
  <c r="BH742" i="1"/>
  <c r="BG458" i="1"/>
  <c r="AG33" i="7"/>
  <c r="BE1021" i="1"/>
  <c r="BD1025" i="1" s="1"/>
  <c r="BE476" i="1"/>
  <c r="BE1116" i="1"/>
  <c r="BG250" i="1"/>
  <c r="BG724" i="1"/>
  <c r="BG1464" i="1"/>
  <c r="BF496" i="1"/>
  <c r="BG1136" i="1"/>
  <c r="BE270" i="1"/>
  <c r="BE1222" i="1"/>
  <c r="BE1228" i="1" s="1"/>
  <c r="BG440" i="1"/>
  <c r="BE782" i="1"/>
  <c r="BG1408" i="1"/>
  <c r="BE536" i="1"/>
  <c r="BE1136" i="1"/>
  <c r="BF802" i="1"/>
  <c r="BG742" i="1"/>
  <c r="BE1076" i="1"/>
  <c r="BF1021" i="1"/>
  <c r="BG1413" i="1"/>
  <c r="BE1056" i="1"/>
  <c r="BG1406" i="1"/>
  <c r="BH1464" i="1"/>
  <c r="BE1200" i="1"/>
  <c r="BE1206" i="1" s="1"/>
  <c r="BF516" i="1"/>
  <c r="BG1411" i="1"/>
  <c r="BE1178" i="1"/>
  <c r="BE1184" i="1" s="1"/>
  <c r="BH724" i="1"/>
  <c r="BF270" i="1"/>
  <c r="BH1410" i="1"/>
  <c r="BH476" i="1"/>
  <c r="BF1200" i="1"/>
  <c r="BF1206" i="1" s="1"/>
  <c r="BH1413" i="1"/>
  <c r="BJ1116" i="1"/>
  <c r="BH1406" i="1"/>
  <c r="BF1096" i="1"/>
  <c r="BI724" i="1"/>
  <c r="BH440" i="1"/>
  <c r="BF250" i="1"/>
  <c r="BF1076" i="1"/>
  <c r="BH1412" i="1"/>
  <c r="BH1411" i="1"/>
  <c r="BF1056" i="1"/>
  <c r="BH458" i="1"/>
  <c r="BF440" i="1"/>
  <c r="BH1405" i="1"/>
  <c r="BH706" i="1"/>
  <c r="BF1116" i="1"/>
  <c r="BH1409" i="1"/>
  <c r="BD762" i="1"/>
  <c r="BD1446" i="1"/>
  <c r="AJ44" i="7" s="1"/>
  <c r="BF967" i="1"/>
  <c r="BH1414" i="1"/>
  <c r="BH1408" i="1"/>
  <c r="BF1136" i="1"/>
  <c r="BD1178" i="1"/>
  <c r="BF536" i="1"/>
  <c r="BK1222" i="1"/>
  <c r="BK1228" i="1" s="1"/>
  <c r="BI1406" i="1"/>
  <c r="BI1410" i="1"/>
  <c r="BI1405" i="1"/>
  <c r="BE762" i="1"/>
  <c r="BH1076" i="1"/>
  <c r="BI440" i="1"/>
  <c r="BG1200" i="1"/>
  <c r="BG1206" i="1" s="1"/>
  <c r="BI1413" i="1"/>
  <c r="BI1407" i="1"/>
  <c r="BH1136" i="1"/>
  <c r="BI706" i="1"/>
  <c r="BG496" i="1"/>
  <c r="BH1096" i="1"/>
  <c r="BH1200" i="1"/>
  <c r="BH1206" i="1" s="1"/>
  <c r="BG802" i="1"/>
  <c r="BC424" i="1"/>
  <c r="BC548" i="1" s="1"/>
  <c r="BG516" i="1"/>
  <c r="BJ440" i="1"/>
  <c r="BI458" i="1"/>
  <c r="BJ724" i="1"/>
  <c r="BJ476" i="1"/>
  <c r="BI742" i="1"/>
  <c r="BJ742" i="1"/>
  <c r="BG476" i="1"/>
  <c r="BE1156" i="1"/>
  <c r="BG1056" i="1"/>
  <c r="BJ1414" i="1"/>
  <c r="BH1116" i="1"/>
  <c r="BG1222" i="1"/>
  <c r="BH802" i="1"/>
  <c r="BI1411" i="1"/>
  <c r="BJ458" i="1"/>
  <c r="BI1409" i="1"/>
  <c r="BG536" i="1"/>
  <c r="BI1414" i="1"/>
  <c r="BH1056" i="1"/>
  <c r="BG782" i="1"/>
  <c r="BG1076" i="1"/>
  <c r="BG270" i="1"/>
  <c r="BH1156" i="1"/>
  <c r="BH762" i="1"/>
  <c r="BG1116" i="1"/>
  <c r="BI476" i="1"/>
  <c r="BH1222" i="1"/>
  <c r="BH1228" i="1" s="1"/>
  <c r="BH496" i="1"/>
  <c r="BH250" i="1"/>
  <c r="BI1412" i="1"/>
  <c r="BI1408" i="1"/>
  <c r="BG967" i="1"/>
  <c r="BH270" i="1"/>
  <c r="BH516" i="1"/>
  <c r="BF1178" i="1"/>
  <c r="BJ1408" i="1"/>
  <c r="BJ1409" i="1"/>
  <c r="BJ1411" i="1"/>
  <c r="BJ1410" i="1"/>
  <c r="BJ1407" i="1"/>
  <c r="BJ1464" i="1"/>
  <c r="BJ1406" i="1"/>
  <c r="BJ1413" i="1"/>
  <c r="BJ1412" i="1"/>
  <c r="BJ1405" i="1"/>
  <c r="BF1156" i="1"/>
  <c r="BL762" i="1"/>
  <c r="BH967" i="1"/>
  <c r="AJ33" i="7"/>
  <c r="BJ250" i="1"/>
  <c r="BI1222" i="1"/>
  <c r="BI1228" i="1" s="1"/>
  <c r="BK1409" i="1"/>
  <c r="BK1413" i="1"/>
  <c r="BI1200" i="1"/>
  <c r="BI1206" i="1" s="1"/>
  <c r="BG1446" i="1"/>
  <c r="AM44" i="7" s="1"/>
  <c r="BI496" i="1"/>
  <c r="BI1136" i="1"/>
  <c r="BK742" i="1"/>
  <c r="BH1021" i="1"/>
  <c r="BG1156" i="1"/>
  <c r="BL742" i="1"/>
  <c r="BK746" i="1" s="1"/>
  <c r="BJ802" i="1"/>
  <c r="BI1076" i="1"/>
  <c r="BK1407" i="1"/>
  <c r="BK1410" i="1"/>
  <c r="BI536" i="1"/>
  <c r="BI1056" i="1"/>
  <c r="BK440" i="1"/>
  <c r="BK476" i="1"/>
  <c r="BI782" i="1"/>
  <c r="BK1408" i="1"/>
  <c r="BI250" i="1"/>
  <c r="BK1464" i="1"/>
  <c r="AQ42" i="7" s="1"/>
  <c r="BI1096" i="1"/>
  <c r="AK33" i="7"/>
  <c r="BK1406" i="1"/>
  <c r="BI516" i="1"/>
  <c r="BG762" i="1"/>
  <c r="BK458" i="1"/>
  <c r="BI967" i="1"/>
  <c r="BG1178" i="1"/>
  <c r="BG1184" i="1" s="1"/>
  <c r="BI1021" i="1"/>
  <c r="BM1056" i="1"/>
  <c r="BI802" i="1"/>
  <c r="BJ1076" i="1"/>
  <c r="BI270" i="1"/>
  <c r="BK1411" i="1"/>
  <c r="BJ496" i="1"/>
  <c r="BK1405" i="1"/>
  <c r="BI1116" i="1"/>
  <c r="BK1412" i="1"/>
  <c r="BK706" i="1"/>
  <c r="BK1414" i="1"/>
  <c r="BJ1156" i="1"/>
  <c r="BL1405" i="1"/>
  <c r="BJ1200" i="1"/>
  <c r="BJ1206" i="1" s="1"/>
  <c r="BJ706" i="1"/>
  <c r="BL476" i="1"/>
  <c r="BL1406" i="1"/>
  <c r="BJ516" i="1"/>
  <c r="BK1178" i="1"/>
  <c r="BK1184" i="1" s="1"/>
  <c r="BM706" i="1"/>
  <c r="BL440" i="1"/>
  <c r="BL1409" i="1"/>
  <c r="BJ270" i="1"/>
  <c r="BJ1096" i="1"/>
  <c r="BL1410" i="1"/>
  <c r="BJ1056" i="1"/>
  <c r="BL1413" i="1"/>
  <c r="BJ1222" i="1"/>
  <c r="BJ1228" i="1" s="1"/>
  <c r="BH782" i="1"/>
  <c r="BH1178" i="1"/>
  <c r="BJ967" i="1"/>
  <c r="BK1200" i="1"/>
  <c r="BK1206" i="1" s="1"/>
  <c r="BJ1021" i="1"/>
  <c r="BJ782" i="1"/>
  <c r="BL1412" i="1"/>
  <c r="BL1411" i="1"/>
  <c r="BK496" i="1"/>
  <c r="BL1408" i="1"/>
  <c r="BL782" i="1"/>
  <c r="BK270" i="1"/>
  <c r="BL706" i="1"/>
  <c r="BL1407" i="1"/>
  <c r="BL1464" i="1"/>
  <c r="AR42" i="7" s="1"/>
  <c r="BL1414" i="1"/>
  <c r="BL458" i="1"/>
  <c r="BK1056" i="1"/>
  <c r="BL802" i="1"/>
  <c r="BJ1136" i="1"/>
  <c r="BK1021" i="1"/>
  <c r="BN458" i="1"/>
  <c r="BJ536" i="1"/>
  <c r="BL1096" i="1"/>
  <c r="BI1178" i="1"/>
  <c r="BI1184" i="1" s="1"/>
  <c r="BN724" i="1"/>
  <c r="BM1414" i="1"/>
  <c r="BK782" i="1"/>
  <c r="BM1408" i="1"/>
  <c r="BK724" i="1"/>
  <c r="BE424" i="1"/>
  <c r="BE548" i="1" s="1"/>
  <c r="BI762" i="1"/>
  <c r="BK536" i="1"/>
  <c r="BJ1446" i="1"/>
  <c r="AP44" i="7" s="1"/>
  <c r="BK802" i="1"/>
  <c r="BK1096" i="1"/>
  <c r="BK1116" i="1"/>
  <c r="BL516" i="1"/>
  <c r="BK520" i="1" s="1"/>
  <c r="BM458" i="1"/>
  <c r="BM1410" i="1"/>
  <c r="BM1464" i="1"/>
  <c r="AS42" i="7" s="1"/>
  <c r="BK1076" i="1"/>
  <c r="BK967" i="1"/>
  <c r="BM1405" i="1"/>
  <c r="BM1412" i="1"/>
  <c r="BM742" i="1"/>
  <c r="BL746" i="1" s="1"/>
  <c r="BI1156" i="1"/>
  <c r="BM1413" i="1"/>
  <c r="BM1407" i="1"/>
  <c r="BM1411" i="1"/>
  <c r="BK1136" i="1"/>
  <c r="BM1406" i="1"/>
  <c r="BM724" i="1"/>
  <c r="BM1409" i="1"/>
  <c r="BM440" i="1"/>
  <c r="BK516" i="1"/>
  <c r="BK250" i="1"/>
  <c r="BL1056" i="1"/>
  <c r="BM1021" i="1"/>
  <c r="BN1464" i="1"/>
  <c r="AT42" i="7" s="1"/>
  <c r="BN1412" i="1"/>
  <c r="BN1413" i="1"/>
  <c r="BN1414" i="1"/>
  <c r="BO742" i="1"/>
  <c r="BN1407" i="1"/>
  <c r="BM762" i="1"/>
  <c r="BL1116" i="1"/>
  <c r="BL536" i="1"/>
  <c r="BN1408" i="1"/>
  <c r="BJ1178" i="1"/>
  <c r="BN742" i="1"/>
  <c r="BL967" i="1"/>
  <c r="BN1406" i="1"/>
  <c r="BM1178" i="1"/>
  <c r="BM1184" i="1" s="1"/>
  <c r="BN1410" i="1"/>
  <c r="BL1136" i="1"/>
  <c r="BL496" i="1"/>
  <c r="BK500" i="1" s="1"/>
  <c r="BJ762" i="1"/>
  <c r="BO458" i="1"/>
  <c r="BL270" i="1"/>
  <c r="BN1405" i="1"/>
  <c r="BM1116" i="1"/>
  <c r="BM802" i="1"/>
  <c r="BO724" i="1"/>
  <c r="BN1409" i="1"/>
  <c r="BN476" i="1"/>
  <c r="BN1021" i="1"/>
  <c r="BM1025" i="1" s="1"/>
  <c r="AR32" i="7"/>
  <c r="BN1411" i="1"/>
  <c r="BL1021" i="1"/>
  <c r="BM516" i="1"/>
  <c r="BL520" i="1" s="1"/>
  <c r="BL1076" i="1"/>
  <c r="BN440" i="1"/>
  <c r="BM444" i="1" s="1"/>
  <c r="BR724" i="1"/>
  <c r="BM270" i="1"/>
  <c r="BL1200" i="1"/>
  <c r="BL1206" i="1" s="1"/>
  <c r="BL1222" i="1"/>
  <c r="BL1228" i="1" s="1"/>
  <c r="BO1464" i="1"/>
  <c r="AU42" i="7" s="1"/>
  <c r="BL1156" i="1"/>
  <c r="BL250" i="1"/>
  <c r="BM782" i="1"/>
  <c r="BL786" i="1" s="1"/>
  <c r="BL724" i="1"/>
  <c r="BK728" i="1" s="1"/>
  <c r="BO1407" i="1"/>
  <c r="AP33" i="7"/>
  <c r="BO1405" i="1"/>
  <c r="BM536" i="1"/>
  <c r="BO1406" i="1"/>
  <c r="BM1222" i="1"/>
  <c r="BM250" i="1"/>
  <c r="BM496" i="1"/>
  <c r="BK1156" i="1"/>
  <c r="BM1076" i="1"/>
  <c r="BM967" i="1"/>
  <c r="BO1412" i="1"/>
  <c r="BO1414" i="1"/>
  <c r="BM476" i="1"/>
  <c r="BO440" i="1"/>
  <c r="BO1413" i="1"/>
  <c r="BO1409" i="1"/>
  <c r="BO1408" i="1"/>
  <c r="BM1446" i="1"/>
  <c r="AS44" i="7" s="1"/>
  <c r="BO1410" i="1"/>
  <c r="BK762" i="1"/>
  <c r="BM1200" i="1"/>
  <c r="BM1206" i="1" s="1"/>
  <c r="BM1096" i="1"/>
  <c r="BL1100" i="1" s="1"/>
  <c r="BO1411" i="1"/>
  <c r="AQ32" i="7"/>
  <c r="BO706" i="1"/>
  <c r="AO33" i="7"/>
  <c r="BQ1200" i="1"/>
  <c r="BQ1206" i="1" s="1"/>
  <c r="BN762" i="1"/>
  <c r="BN1156" i="1"/>
  <c r="BN250" i="1"/>
  <c r="BN536" i="1"/>
  <c r="BM540" i="1" s="1"/>
  <c r="BP440" i="1"/>
  <c r="BP706" i="1"/>
  <c r="BP1407" i="1"/>
  <c r="BO1056" i="1"/>
  <c r="BP1464" i="1"/>
  <c r="AV42" i="7" s="1"/>
  <c r="BP458" i="1"/>
  <c r="BO462" i="1" s="1"/>
  <c r="BN1222" i="1"/>
  <c r="BN1228" i="1" s="1"/>
  <c r="BP1406" i="1"/>
  <c r="BN496" i="1"/>
  <c r="BM500" i="1" s="1"/>
  <c r="BP1409" i="1"/>
  <c r="BP1412" i="1"/>
  <c r="BT458" i="1"/>
  <c r="BN967" i="1"/>
  <c r="BN1096" i="1"/>
  <c r="BN1178" i="1"/>
  <c r="BN802" i="1"/>
  <c r="BM806" i="1" s="1"/>
  <c r="BP1411" i="1"/>
  <c r="BN706" i="1"/>
  <c r="BN782" i="1"/>
  <c r="BN270" i="1"/>
  <c r="BM274" i="1" s="1"/>
  <c r="BN1200" i="1"/>
  <c r="BN1206" i="1" s="1"/>
  <c r="BO1136" i="1"/>
  <c r="BN1076" i="1"/>
  <c r="BM1136" i="1"/>
  <c r="BP1413" i="1"/>
  <c r="BP1410" i="1"/>
  <c r="BN1116" i="1"/>
  <c r="BM1120" i="1" s="1"/>
  <c r="BP1405" i="1"/>
  <c r="BN1136" i="1"/>
  <c r="BP476" i="1"/>
  <c r="BP724" i="1"/>
  <c r="BP1414" i="1"/>
  <c r="BN1056" i="1"/>
  <c r="BM1060" i="1" s="1"/>
  <c r="BP1408" i="1"/>
  <c r="BP742" i="1"/>
  <c r="BO746" i="1" s="1"/>
  <c r="BN516" i="1"/>
  <c r="BL1178" i="1"/>
  <c r="BL1184" i="1" s="1"/>
  <c r="BQ1412" i="1"/>
  <c r="BQ1410" i="1"/>
  <c r="BO250" i="1"/>
  <c r="BP270" i="1"/>
  <c r="BQ440" i="1"/>
  <c r="BO536" i="1"/>
  <c r="BN540" i="1" s="1"/>
  <c r="BO1021" i="1"/>
  <c r="BN1025" i="1" s="1"/>
  <c r="BP1200" i="1"/>
  <c r="BP1206" i="1" s="1"/>
  <c r="BQ967" i="1"/>
  <c r="BP782" i="1"/>
  <c r="BO1116" i="1"/>
  <c r="BP1076" i="1"/>
  <c r="BO1080" i="1" s="1"/>
  <c r="BR742" i="1"/>
  <c r="BQ1406" i="1"/>
  <c r="BQ1411" i="1"/>
  <c r="BQ706" i="1"/>
  <c r="BQ1414" i="1"/>
  <c r="BQ1408" i="1"/>
  <c r="BO496" i="1"/>
  <c r="BN500" i="1" s="1"/>
  <c r="BO270" i="1"/>
  <c r="BO802" i="1"/>
  <c r="BO1222" i="1"/>
  <c r="BO1228" i="1" s="1"/>
  <c r="BO1076" i="1"/>
  <c r="BQ1409" i="1"/>
  <c r="BP1156" i="1"/>
  <c r="BQ1407" i="1"/>
  <c r="BQ724" i="1"/>
  <c r="BQ1405" i="1"/>
  <c r="BM1156" i="1"/>
  <c r="AQ33" i="7"/>
  <c r="BQ458" i="1"/>
  <c r="BP1021" i="1"/>
  <c r="BQ476" i="1"/>
  <c r="BP480" i="1" s="1"/>
  <c r="BQ1021" i="1"/>
  <c r="AR33" i="7"/>
  <c r="BO1178" i="1"/>
  <c r="BO1184" i="1" s="1"/>
  <c r="BO1096" i="1"/>
  <c r="BQ742" i="1"/>
  <c r="BO967" i="1"/>
  <c r="BO782" i="1"/>
  <c r="BN786" i="1" s="1"/>
  <c r="BQ1413" i="1"/>
  <c r="BO1200" i="1"/>
  <c r="BO1206" i="1" s="1"/>
  <c r="BP250" i="1"/>
  <c r="BP516" i="1"/>
  <c r="BO516" i="1"/>
  <c r="BO476" i="1"/>
  <c r="BQ1464" i="1"/>
  <c r="AW42" i="7" s="1"/>
  <c r="BP496" i="1"/>
  <c r="BO500" i="1" s="1"/>
  <c r="BR476" i="1"/>
  <c r="BP1446" i="1"/>
  <c r="AV44" i="7" s="1"/>
  <c r="BP1222" i="1"/>
  <c r="BP1228" i="1" s="1"/>
  <c r="BR1136" i="1"/>
  <c r="BS476" i="1"/>
  <c r="BR1409" i="1"/>
  <c r="BP1056" i="1"/>
  <c r="BO1060" i="1" s="1"/>
  <c r="BR1200" i="1"/>
  <c r="BR1206" i="1" s="1"/>
  <c r="BT706" i="1"/>
  <c r="BQ1116" i="1"/>
  <c r="BP1178" i="1"/>
  <c r="BR1406" i="1"/>
  <c r="BP536" i="1"/>
  <c r="BR1413" i="1"/>
  <c r="BR1411" i="1"/>
  <c r="BR516" i="1"/>
  <c r="BQ520" i="1" s="1"/>
  <c r="BR1464" i="1"/>
  <c r="AX42" i="7" s="1"/>
  <c r="BP1096" i="1"/>
  <c r="BR1414" i="1"/>
  <c r="BR1407" i="1"/>
  <c r="BR1405" i="1"/>
  <c r="BR967" i="1"/>
  <c r="BP967" i="1"/>
  <c r="BT440" i="1"/>
  <c r="BR1076" i="1"/>
  <c r="BR1412" i="1"/>
  <c r="BR1410" i="1"/>
  <c r="BP1116" i="1"/>
  <c r="BP802" i="1"/>
  <c r="BR458" i="1"/>
  <c r="BR1408" i="1"/>
  <c r="BS458" i="1"/>
  <c r="BO1156" i="1"/>
  <c r="BQ1136" i="1"/>
  <c r="BQ1056" i="1"/>
  <c r="BQ782" i="1"/>
  <c r="BP786" i="1" s="1"/>
  <c r="BQ270" i="1"/>
  <c r="BP274" i="1" s="1"/>
  <c r="BS1405" i="1"/>
  <c r="BS440" i="1"/>
  <c r="BS1410" i="1"/>
  <c r="BS1413" i="1"/>
  <c r="BO762" i="1"/>
  <c r="BN766" i="1" s="1"/>
  <c r="BS1408" i="1"/>
  <c r="BS1414" i="1"/>
  <c r="BS1409" i="1"/>
  <c r="BQ496" i="1"/>
  <c r="BQ1222" i="1"/>
  <c r="BQ1228" i="1" s="1"/>
  <c r="BQ1156" i="1"/>
  <c r="BK424" i="1"/>
  <c r="BK548" i="1" s="1"/>
  <c r="BQ1096" i="1"/>
  <c r="BP1136" i="1"/>
  <c r="AT33" i="7"/>
  <c r="BS1446" i="1"/>
  <c r="AY44" i="7" s="1"/>
  <c r="BS742" i="1"/>
  <c r="BQ802" i="1"/>
  <c r="BS724" i="1"/>
  <c r="BQ536" i="1"/>
  <c r="BQ1076" i="1"/>
  <c r="BS1411" i="1"/>
  <c r="BS1406" i="1"/>
  <c r="BQ250" i="1"/>
  <c r="BP254" i="1" s="1"/>
  <c r="BS1464" i="1"/>
  <c r="AY42" i="7" s="1"/>
  <c r="BS1412" i="1"/>
  <c r="BQ516" i="1"/>
  <c r="BR1021" i="1"/>
  <c r="BR1116" i="1"/>
  <c r="BQ1120" i="1" s="1"/>
  <c r="BR270" i="1"/>
  <c r="AU33" i="7"/>
  <c r="BS1407" i="1"/>
  <c r="BR706" i="1"/>
  <c r="BS1200" i="1"/>
  <c r="BS1206" i="1" s="1"/>
  <c r="BR496" i="1"/>
  <c r="BQ500" i="1" s="1"/>
  <c r="BR250" i="1"/>
  <c r="BT1407" i="1"/>
  <c r="BR1222" i="1"/>
  <c r="BR1228" i="1" s="1"/>
  <c r="BS1136" i="1"/>
  <c r="BT476" i="1"/>
  <c r="BS1096" i="1"/>
  <c r="BT1409" i="1"/>
  <c r="BU440" i="1"/>
  <c r="BT1413" i="1"/>
  <c r="BS802" i="1"/>
  <c r="BR806" i="1" s="1"/>
  <c r="BR536" i="1"/>
  <c r="BQ540" i="1" s="1"/>
  <c r="BT1464" i="1"/>
  <c r="AZ42" i="7" s="1"/>
  <c r="BS250" i="1"/>
  <c r="BT1411" i="1"/>
  <c r="BT1408" i="1"/>
  <c r="BS1056" i="1"/>
  <c r="BT742" i="1"/>
  <c r="BT1406" i="1"/>
  <c r="AX32" i="7"/>
  <c r="BU742" i="1"/>
  <c r="BS782" i="1"/>
  <c r="BU1464" i="1"/>
  <c r="BA42" i="7" s="1"/>
  <c r="BP762" i="1"/>
  <c r="BO766" i="1" s="1"/>
  <c r="BR802" i="1"/>
  <c r="BT1021" i="1"/>
  <c r="BS1025" i="1" s="1"/>
  <c r="BU458" i="1"/>
  <c r="BS536" i="1"/>
  <c r="BT1412" i="1"/>
  <c r="BS1076" i="1"/>
  <c r="BR1080" i="1" s="1"/>
  <c r="BS1021" i="1"/>
  <c r="BR1025" i="1" s="1"/>
  <c r="BT1410" i="1"/>
  <c r="BR1156" i="1"/>
  <c r="BR1096" i="1"/>
  <c r="BQ1100" i="1" s="1"/>
  <c r="BT1405" i="1"/>
  <c r="BT1414" i="1"/>
  <c r="BS270" i="1"/>
  <c r="BR440" i="1"/>
  <c r="BR782" i="1"/>
  <c r="BQ786" i="1" s="1"/>
  <c r="BR1056" i="1"/>
  <c r="BR762" i="1"/>
  <c r="BS1222" i="1"/>
  <c r="BU724" i="1"/>
  <c r="BU1412" i="1"/>
  <c r="BQ1178" i="1"/>
  <c r="BQ1184" i="1" s="1"/>
  <c r="BU1410" i="1"/>
  <c r="BS706" i="1"/>
  <c r="BU1407" i="1"/>
  <c r="BU1408" i="1"/>
  <c r="BS496" i="1"/>
  <c r="BU1414" i="1"/>
  <c r="BS516" i="1"/>
  <c r="BU706" i="1"/>
  <c r="BU1409" i="1"/>
  <c r="BU1413" i="1"/>
  <c r="BU1406" i="1"/>
  <c r="BS967" i="1"/>
  <c r="BS1116" i="1"/>
  <c r="BU1405" i="1"/>
  <c r="BU1411" i="1"/>
  <c r="BQ762" i="1"/>
  <c r="AW33" i="7"/>
  <c r="BT1156" i="1"/>
  <c r="BR1178" i="1"/>
  <c r="BV706" i="1"/>
  <c r="BV1407" i="1"/>
  <c r="BV1410" i="1"/>
  <c r="BT802" i="1"/>
  <c r="BS806" i="1" s="1"/>
  <c r="BT1076" i="1"/>
  <c r="BT724" i="1"/>
  <c r="BS728" i="1" s="1"/>
  <c r="BV742" i="1"/>
  <c r="BT1200" i="1"/>
  <c r="BT1206" i="1" s="1"/>
  <c r="BT1096" i="1"/>
  <c r="BS1100" i="1" s="1"/>
  <c r="BV1464" i="1"/>
  <c r="BB42" i="7" s="1"/>
  <c r="BT270" i="1"/>
  <c r="BV1414" i="1"/>
  <c r="BT1222" i="1"/>
  <c r="BT1228" i="1" s="1"/>
  <c r="BT1178" i="1"/>
  <c r="BV458" i="1"/>
  <c r="BT250" i="1"/>
  <c r="BT1136" i="1"/>
  <c r="BS1140" i="1" s="1"/>
  <c r="BV782" i="1"/>
  <c r="BU786" i="1" s="1"/>
  <c r="BV1412" i="1"/>
  <c r="BV1406" i="1"/>
  <c r="BV1409" i="1"/>
  <c r="BT1056" i="1"/>
  <c r="BV1405" i="1"/>
  <c r="BT967" i="1"/>
  <c r="BT516" i="1"/>
  <c r="BS520" i="1" s="1"/>
  <c r="BV724" i="1"/>
  <c r="BU728" i="1" s="1"/>
  <c r="BV516" i="1"/>
  <c r="BT496" i="1"/>
  <c r="BV1411" i="1"/>
  <c r="BU1021" i="1"/>
  <c r="BT762" i="1"/>
  <c r="BV440" i="1"/>
  <c r="BT1116" i="1"/>
  <c r="BV476" i="1"/>
  <c r="BV1413" i="1"/>
  <c r="BT536" i="1"/>
  <c r="BS540" i="1" s="1"/>
  <c r="BV1408" i="1"/>
  <c r="BW1405" i="1"/>
  <c r="BU1156" i="1"/>
  <c r="BU967" i="1"/>
  <c r="BW440" i="1"/>
  <c r="BS1156" i="1"/>
  <c r="BW1407" i="1"/>
  <c r="BW742" i="1"/>
  <c r="BW724" i="1"/>
  <c r="BX1464" i="1"/>
  <c r="BD42" i="7" s="1"/>
  <c r="BW1408" i="1"/>
  <c r="BW1411" i="1"/>
  <c r="BU536" i="1"/>
  <c r="BW706" i="1"/>
  <c r="BV1136" i="1"/>
  <c r="BU1140" i="1" s="1"/>
  <c r="BW967" i="1"/>
  <c r="BT782" i="1"/>
  <c r="BS786" i="1" s="1"/>
  <c r="BX1407" i="1"/>
  <c r="BX1406" i="1"/>
  <c r="BX1405" i="1"/>
  <c r="AY33" i="7"/>
  <c r="BV1021" i="1"/>
  <c r="BV1222" i="1"/>
  <c r="BW1021" i="1"/>
  <c r="BS762" i="1"/>
  <c r="BR766" i="1" s="1"/>
  <c r="BW1412" i="1"/>
  <c r="BX458" i="1"/>
  <c r="BV1116" i="1"/>
  <c r="BX476" i="1"/>
  <c r="BW1410" i="1"/>
  <c r="BU476" i="1"/>
  <c r="BU1178" i="1"/>
  <c r="BU1184" i="1" s="1"/>
  <c r="BV1178" i="1"/>
  <c r="BV536" i="1"/>
  <c r="BU540" i="1" s="1"/>
  <c r="BV1096" i="1"/>
  <c r="BU782" i="1"/>
  <c r="BV1056" i="1"/>
  <c r="BV496" i="1"/>
  <c r="BV762" i="1"/>
  <c r="BU250" i="1"/>
  <c r="BX1413" i="1"/>
  <c r="BV967" i="1"/>
  <c r="BX1409" i="1"/>
  <c r="BW1406" i="1"/>
  <c r="BS1178" i="1"/>
  <c r="BV270" i="1"/>
  <c r="BX742" i="1"/>
  <c r="BW1464" i="1"/>
  <c r="BC42" i="7" s="1"/>
  <c r="BX1410" i="1"/>
  <c r="BU270" i="1"/>
  <c r="BU1136" i="1"/>
  <c r="CA1464" i="1"/>
  <c r="BG42" i="7" s="1"/>
  <c r="BU516" i="1"/>
  <c r="BT520" i="1" s="1"/>
  <c r="BV250" i="1"/>
  <c r="BV1446" i="1"/>
  <c r="BB44" i="7" s="1"/>
  <c r="BX1412" i="1"/>
  <c r="BX1408" i="1"/>
  <c r="BW1409" i="1"/>
  <c r="BW1414" i="1"/>
  <c r="BU1076" i="1"/>
  <c r="BT1080" i="1" s="1"/>
  <c r="BU496" i="1"/>
  <c r="BU1096" i="1"/>
  <c r="BX706" i="1"/>
  <c r="BW458" i="1"/>
  <c r="BV802" i="1"/>
  <c r="BX440" i="1"/>
  <c r="BU1200" i="1"/>
  <c r="BU1206" i="1" s="1"/>
  <c r="BU1222" i="1"/>
  <c r="BU1228" i="1" s="1"/>
  <c r="BU1056" i="1"/>
  <c r="BV1076" i="1"/>
  <c r="BW1413" i="1"/>
  <c r="BU1116" i="1"/>
  <c r="BV1200" i="1"/>
  <c r="BV1206" i="1" s="1"/>
  <c r="BV1156" i="1"/>
  <c r="BU802" i="1"/>
  <c r="BX724" i="1"/>
  <c r="BW728" i="1" s="1"/>
  <c r="BX1411" i="1"/>
  <c r="BX1414" i="1"/>
  <c r="BY1412" i="1"/>
  <c r="BZ742" i="1"/>
  <c r="BY1464" i="1"/>
  <c r="BE42" i="7" s="1"/>
  <c r="BY476" i="1"/>
  <c r="BW802" i="1"/>
  <c r="BV806" i="1" s="1"/>
  <c r="BW1222" i="1"/>
  <c r="BW1228" i="1" s="1"/>
  <c r="BZ1407" i="1"/>
  <c r="BY1406" i="1"/>
  <c r="BX1021" i="1"/>
  <c r="BW1025" i="1" s="1"/>
  <c r="BW270" i="1"/>
  <c r="BY270" i="1"/>
  <c r="BY440" i="1"/>
  <c r="BW1200" i="1"/>
  <c r="BW1206" i="1" s="1"/>
  <c r="BY802" i="1"/>
  <c r="CA742" i="1"/>
  <c r="BZ724" i="1"/>
  <c r="BZ706" i="1"/>
  <c r="BY967" i="1"/>
  <c r="BW1136" i="1"/>
  <c r="BY458" i="1"/>
  <c r="BY1414" i="1"/>
  <c r="BZ458" i="1"/>
  <c r="CA1222" i="1"/>
  <c r="CA1228" i="1" s="1"/>
  <c r="BZ1408" i="1"/>
  <c r="BX762" i="1"/>
  <c r="BW782" i="1"/>
  <c r="BZ1412" i="1"/>
  <c r="BW476" i="1"/>
  <c r="BZ476" i="1"/>
  <c r="BX802" i="1"/>
  <c r="BW250" i="1"/>
  <c r="BY250" i="1"/>
  <c r="BW1076" i="1"/>
  <c r="BP424" i="1"/>
  <c r="BP548" i="1" s="1"/>
  <c r="BX536" i="1"/>
  <c r="BW516" i="1"/>
  <c r="BY1021" i="1"/>
  <c r="BY1407" i="1"/>
  <c r="BX1222" i="1"/>
  <c r="BX1228" i="1" s="1"/>
  <c r="BX1096" i="1"/>
  <c r="BY1410" i="1"/>
  <c r="BX782" i="1"/>
  <c r="BZ440" i="1"/>
  <c r="BY1409" i="1"/>
  <c r="BU762" i="1"/>
  <c r="BX496" i="1"/>
  <c r="BW500" i="1" s="1"/>
  <c r="BY1411" i="1"/>
  <c r="BX1056" i="1"/>
  <c r="BY1405" i="1"/>
  <c r="BY1408" i="1"/>
  <c r="BX1076" i="1"/>
  <c r="BX967" i="1"/>
  <c r="BY724" i="1"/>
  <c r="BX728" i="1" s="1"/>
  <c r="BY742" i="1"/>
  <c r="BW1116" i="1"/>
  <c r="BY1413" i="1"/>
  <c r="BZ1410" i="1"/>
  <c r="BZ1414" i="1"/>
  <c r="BY1136" i="1"/>
  <c r="BX250" i="1"/>
  <c r="BY706" i="1"/>
  <c r="BZ1405" i="1"/>
  <c r="AZ33" i="7"/>
  <c r="BW496" i="1"/>
  <c r="BX516" i="1"/>
  <c r="BW520" i="1" s="1"/>
  <c r="BW1096" i="1"/>
  <c r="BV1100" i="1" s="1"/>
  <c r="BY1200" i="1"/>
  <c r="BY1206" i="1" s="1"/>
  <c r="BX1200" i="1"/>
  <c r="BX1206" i="1" s="1"/>
  <c r="BZ1464" i="1"/>
  <c r="BF42" i="7" s="1"/>
  <c r="BZ1406" i="1"/>
  <c r="BZ1413" i="1"/>
  <c r="BY1076" i="1"/>
  <c r="BX1116" i="1"/>
  <c r="BW1120" i="1" s="1"/>
  <c r="BX1136" i="1"/>
  <c r="BZ1411" i="1"/>
  <c r="BZ1409" i="1"/>
  <c r="BZ1156" i="1"/>
  <c r="BZ1096" i="1"/>
  <c r="CA1408" i="1"/>
  <c r="CA1406" i="1"/>
  <c r="CB476" i="1"/>
  <c r="BB33" i="7"/>
  <c r="CA1409" i="1"/>
  <c r="BZ967" i="1"/>
  <c r="BY1156" i="1"/>
  <c r="CB1410" i="1"/>
  <c r="BZ1021" i="1"/>
  <c r="BY1025" i="1" s="1"/>
  <c r="CA1412" i="1"/>
  <c r="CB1405" i="1"/>
  <c r="CA1413" i="1"/>
  <c r="BA33" i="7"/>
  <c r="CA1405" i="1"/>
  <c r="BW1056" i="1"/>
  <c r="BW1060" i="1" s="1"/>
  <c r="BZ1116" i="1"/>
  <c r="CB1409" i="1"/>
  <c r="BX270" i="1"/>
  <c r="BX274" i="1" s="1"/>
  <c r="BY516" i="1"/>
  <c r="CB742" i="1"/>
  <c r="BY782" i="1"/>
  <c r="BY496" i="1"/>
  <c r="BX1178" i="1"/>
  <c r="BZ782" i="1"/>
  <c r="BY786" i="1" s="1"/>
  <c r="BZ516" i="1"/>
  <c r="BY520" i="1" s="1"/>
  <c r="BW1178" i="1"/>
  <c r="BW1184" i="1" s="1"/>
  <c r="BZ536" i="1"/>
  <c r="CB1406" i="1"/>
  <c r="CA458" i="1"/>
  <c r="BZ462" i="1" s="1"/>
  <c r="BY1446" i="1"/>
  <c r="BE44" i="7" s="1"/>
  <c r="CB1413" i="1"/>
  <c r="CA1407" i="1"/>
  <c r="CB440" i="1"/>
  <c r="BF32" i="7"/>
  <c r="BY1178" i="1"/>
  <c r="BY1184" i="1" s="1"/>
  <c r="CB458" i="1"/>
  <c r="CA462" i="1" s="1"/>
  <c r="CA1410" i="1"/>
  <c r="BX1156" i="1"/>
  <c r="CA1021" i="1"/>
  <c r="BZ762" i="1"/>
  <c r="BW1156" i="1"/>
  <c r="CA476" i="1"/>
  <c r="CA706" i="1"/>
  <c r="CA1411" i="1"/>
  <c r="BY1222" i="1"/>
  <c r="BZ1222" i="1"/>
  <c r="BZ1228" i="1" s="1"/>
  <c r="CB1407" i="1"/>
  <c r="BY1116" i="1"/>
  <c r="BZ802" i="1"/>
  <c r="CB724" i="1"/>
  <c r="BZ496" i="1"/>
  <c r="BY500" i="1" s="1"/>
  <c r="BZ1178" i="1"/>
  <c r="CB1464" i="1"/>
  <c r="BH42" i="7" s="1"/>
  <c r="BZ1136" i="1"/>
  <c r="BW536" i="1"/>
  <c r="CA1414" i="1"/>
  <c r="CB1411" i="1"/>
  <c r="CB706" i="1"/>
  <c r="CB1412" i="1"/>
  <c r="BY1056" i="1"/>
  <c r="BX1060" i="1" s="1"/>
  <c r="BW762" i="1"/>
  <c r="BZ1056" i="1"/>
  <c r="CB1414" i="1"/>
  <c r="BZ1200" i="1"/>
  <c r="BZ1206" i="1" s="1"/>
  <c r="CB1408" i="1"/>
  <c r="BZ250" i="1"/>
  <c r="CB1056" i="1"/>
  <c r="CD1405" i="1"/>
  <c r="CF1021" i="1"/>
  <c r="CC440" i="1"/>
  <c r="CA250" i="1"/>
  <c r="CD1409" i="1"/>
  <c r="CC1406" i="1"/>
  <c r="CC1407" i="1"/>
  <c r="BZ270" i="1"/>
  <c r="BZ274" i="1" s="1"/>
  <c r="CC458" i="1"/>
  <c r="CA782" i="1"/>
  <c r="CB1076" i="1"/>
  <c r="CD742" i="1"/>
  <c r="CA1076" i="1"/>
  <c r="CC1409" i="1"/>
  <c r="CB1116" i="1"/>
  <c r="CB1136" i="1"/>
  <c r="CC1413" i="1"/>
  <c r="BG32" i="7"/>
  <c r="CB1178" i="1"/>
  <c r="CD1414" i="1"/>
  <c r="CC1464" i="1"/>
  <c r="BI42" i="7" s="1"/>
  <c r="CD706" i="1"/>
  <c r="CA724" i="1"/>
  <c r="CB1156" i="1"/>
  <c r="CC967" i="1"/>
  <c r="CC1414" i="1"/>
  <c r="CC742" i="1"/>
  <c r="CC724" i="1"/>
  <c r="CD1464" i="1"/>
  <c r="BJ42" i="7" s="1"/>
  <c r="CE1021" i="1"/>
  <c r="CD1025" i="1" s="1"/>
  <c r="CA536" i="1"/>
  <c r="BZ540" i="1" s="1"/>
  <c r="CD1407" i="1"/>
  <c r="CA440" i="1"/>
  <c r="BH32" i="7"/>
  <c r="BY762" i="1"/>
  <c r="BX766" i="1" s="1"/>
  <c r="CA1136" i="1"/>
  <c r="CC1405" i="1"/>
  <c r="BD33" i="7"/>
  <c r="CB516" i="1"/>
  <c r="CC1412" i="1"/>
  <c r="CC1411" i="1"/>
  <c r="CD1413" i="1"/>
  <c r="CA1116" i="1"/>
  <c r="CA967" i="1"/>
  <c r="CB967" i="1"/>
  <c r="CD1412" i="1"/>
  <c r="CB1222" i="1"/>
  <c r="CB1228" i="1" s="1"/>
  <c r="CC706" i="1"/>
  <c r="CA270" i="1"/>
  <c r="CD1406" i="1"/>
  <c r="CD458" i="1"/>
  <c r="CC462" i="1" s="1"/>
  <c r="CC1408" i="1"/>
  <c r="CC1021" i="1"/>
  <c r="CA496" i="1"/>
  <c r="CB270" i="1"/>
  <c r="CB1096" i="1"/>
  <c r="BY1096" i="1"/>
  <c r="BY1100" i="1" s="1"/>
  <c r="CF536" i="1"/>
  <c r="CD1410" i="1"/>
  <c r="CB1021" i="1"/>
  <c r="BY536" i="1"/>
  <c r="BX540" i="1" s="1"/>
  <c r="CA1200" i="1"/>
  <c r="CA1206" i="1" s="1"/>
  <c r="CD476" i="1"/>
  <c r="CC480" i="1" s="1"/>
  <c r="CB802" i="1"/>
  <c r="CA802" i="1"/>
  <c r="BZ806" i="1" s="1"/>
  <c r="CB1200" i="1"/>
  <c r="CB1206" i="1" s="1"/>
  <c r="BZ1076" i="1"/>
  <c r="CC1410" i="1"/>
  <c r="CD724" i="1"/>
  <c r="CD1408" i="1"/>
  <c r="CF1413" i="1"/>
  <c r="CD1178" i="1"/>
  <c r="CD1096" i="1"/>
  <c r="CF476" i="1"/>
  <c r="CH724" i="1"/>
  <c r="CD1116" i="1"/>
  <c r="CF458" i="1"/>
  <c r="CF440" i="1"/>
  <c r="CD1411" i="1"/>
  <c r="CC1222" i="1"/>
  <c r="CC1228" i="1" s="1"/>
  <c r="CE1410" i="1"/>
  <c r="CE1409" i="1"/>
  <c r="CE742" i="1"/>
  <c r="CC1056" i="1"/>
  <c r="CC516" i="1"/>
  <c r="CB520" i="1" s="1"/>
  <c r="CF967" i="1"/>
  <c r="CA1096" i="1"/>
  <c r="CB250" i="1"/>
  <c r="CA1156" i="1"/>
  <c r="CD1222" i="1"/>
  <c r="CD1228" i="1" s="1"/>
  <c r="CC802" i="1"/>
  <c r="CB762" i="1"/>
  <c r="CG706" i="1"/>
  <c r="CG458" i="1"/>
  <c r="CC782" i="1"/>
  <c r="CE1464" i="1"/>
  <c r="BK42" i="7" s="1"/>
  <c r="CF1464" i="1"/>
  <c r="BL42" i="7" s="1"/>
  <c r="CE476" i="1"/>
  <c r="CA1056" i="1"/>
  <c r="CE1413" i="1"/>
  <c r="CE1412" i="1"/>
  <c r="CC762" i="1"/>
  <c r="CG742" i="1"/>
  <c r="CC1136" i="1"/>
  <c r="CB782" i="1"/>
  <c r="CA786" i="1" s="1"/>
  <c r="CA516" i="1"/>
  <c r="BE33" i="7"/>
  <c r="CE440" i="1"/>
  <c r="CE1408" i="1"/>
  <c r="CC1116" i="1"/>
  <c r="CD1021" i="1"/>
  <c r="CB496" i="1"/>
  <c r="CA500" i="1" s="1"/>
  <c r="CE1405" i="1"/>
  <c r="CE724" i="1"/>
  <c r="CC1076" i="1"/>
  <c r="CE1407" i="1"/>
  <c r="CB1446" i="1"/>
  <c r="BH44" i="7" s="1"/>
  <c r="CE1136" i="1"/>
  <c r="CC496" i="1"/>
  <c r="CB500" i="1" s="1"/>
  <c r="CA1178" i="1"/>
  <c r="CE458" i="1"/>
  <c r="CE536" i="1"/>
  <c r="CD540" i="1" s="1"/>
  <c r="CC536" i="1"/>
  <c r="CE1414" i="1"/>
  <c r="CC476" i="1"/>
  <c r="CE1406" i="1"/>
  <c r="CE1411" i="1"/>
  <c r="CF742" i="1"/>
  <c r="CA762" i="1"/>
  <c r="BZ766" i="1" s="1"/>
  <c r="CC1200" i="1"/>
  <c r="CC1206" i="1" s="1"/>
  <c r="CB536" i="1"/>
  <c r="CA540" i="1" s="1"/>
  <c r="CD440" i="1"/>
  <c r="CC250" i="1"/>
  <c r="CB254" i="1" s="1"/>
  <c r="CD270" i="1"/>
  <c r="CE1056" i="1"/>
  <c r="CD516" i="1"/>
  <c r="CC520" i="1" s="1"/>
  <c r="CF1412" i="1"/>
  <c r="CE496" i="1"/>
  <c r="CF1116" i="1"/>
  <c r="CF1409" i="1"/>
  <c r="CJ706" i="1"/>
  <c r="CH1411" i="1"/>
  <c r="CD250" i="1"/>
  <c r="CC254" i="1" s="1"/>
  <c r="CE1222" i="1"/>
  <c r="CE1076" i="1"/>
  <c r="CD1200" i="1"/>
  <c r="CD1206" i="1" s="1"/>
  <c r="CF1410" i="1"/>
  <c r="CF1407" i="1"/>
  <c r="CD967" i="1"/>
  <c r="CE782" i="1"/>
  <c r="CG724" i="1"/>
  <c r="CF1408" i="1"/>
  <c r="CG440" i="1"/>
  <c r="CE250" i="1"/>
  <c r="CG476" i="1"/>
  <c r="CF724" i="1"/>
  <c r="CF1411" i="1"/>
  <c r="CF1405" i="1"/>
  <c r="BG33" i="7"/>
  <c r="CF1414" i="1"/>
  <c r="CD1136" i="1"/>
  <c r="CC1140" i="1" s="1"/>
  <c r="CF1222" i="1"/>
  <c r="CF1228" i="1" s="1"/>
  <c r="CE762" i="1"/>
  <c r="CF1406" i="1"/>
  <c r="CE1200" i="1"/>
  <c r="CE1206" i="1" s="1"/>
  <c r="CH742" i="1"/>
  <c r="CG746" i="1" s="1"/>
  <c r="CI1178" i="1"/>
  <c r="CI1184" i="1" s="1"/>
  <c r="CG1407" i="1"/>
  <c r="CG1408" i="1"/>
  <c r="CF802" i="1"/>
  <c r="CE802" i="1"/>
  <c r="CH706" i="1"/>
  <c r="CG1464" i="1"/>
  <c r="BM42" i="7" s="1"/>
  <c r="CE1156" i="1"/>
  <c r="CH1116" i="1"/>
  <c r="CF1076" i="1"/>
  <c r="CH1464" i="1"/>
  <c r="BN42" i="7" s="1"/>
  <c r="CC270" i="1"/>
  <c r="BN33" i="7"/>
  <c r="CG1406" i="1"/>
  <c r="CE967" i="1"/>
  <c r="CC1156" i="1"/>
  <c r="CG1413" i="1"/>
  <c r="CG1405" i="1"/>
  <c r="CE706" i="1"/>
  <c r="CC1096" i="1"/>
  <c r="CG1414" i="1"/>
  <c r="CF270" i="1"/>
  <c r="CG1411" i="1"/>
  <c r="CE270" i="1"/>
  <c r="CG1412" i="1"/>
  <c r="CC1178" i="1"/>
  <c r="CE1116" i="1"/>
  <c r="CD1120" i="1" s="1"/>
  <c r="CJ967" i="1"/>
  <c r="CG1409" i="1"/>
  <c r="CF496" i="1"/>
  <c r="CG1410" i="1"/>
  <c r="CH1409" i="1"/>
  <c r="CH1413" i="1"/>
  <c r="CG762" i="1"/>
  <c r="CF766" i="1" s="1"/>
  <c r="CF516" i="1"/>
  <c r="CD782" i="1"/>
  <c r="CF1096" i="1"/>
  <c r="CJ724" i="1"/>
  <c r="CJ440" i="1"/>
  <c r="CH1408" i="1"/>
  <c r="BL32" i="7"/>
  <c r="BH33" i="7"/>
  <c r="CH1412" i="1"/>
  <c r="CD762" i="1"/>
  <c r="CC766" i="1" s="1"/>
  <c r="CD496" i="1"/>
  <c r="CC500" i="1" s="1"/>
  <c r="CI742" i="1"/>
  <c r="CL706" i="1"/>
  <c r="CE1446" i="1"/>
  <c r="BK44" i="7" s="1"/>
  <c r="CF250" i="1"/>
  <c r="CE254" i="1" s="1"/>
  <c r="CI440" i="1"/>
  <c r="CI1464" i="1"/>
  <c r="BO42" i="7" s="1"/>
  <c r="CF1200" i="1"/>
  <c r="CF1206" i="1" s="1"/>
  <c r="CH476" i="1"/>
  <c r="CF782" i="1"/>
  <c r="CE786" i="1" s="1"/>
  <c r="CD1056" i="1"/>
  <c r="CH1410" i="1"/>
  <c r="CH1406" i="1"/>
  <c r="CF706" i="1"/>
  <c r="CD536" i="1"/>
  <c r="CH1405" i="1"/>
  <c r="CH458" i="1"/>
  <c r="CF1056" i="1"/>
  <c r="CD1076" i="1"/>
  <c r="CD1080" i="1" s="1"/>
  <c r="CD1156" i="1"/>
  <c r="CD802" i="1"/>
  <c r="CH1414" i="1"/>
  <c r="CF762" i="1"/>
  <c r="CH440" i="1"/>
  <c r="CI724" i="1"/>
  <c r="CH728" i="1" s="1"/>
  <c r="CH1096" i="1"/>
  <c r="CH1407" i="1"/>
  <c r="CF1136" i="1"/>
  <c r="CE1140" i="1" s="1"/>
  <c r="CF1178" i="1"/>
  <c r="CG1136" i="1"/>
  <c r="CG250" i="1"/>
  <c r="CH270" i="1"/>
  <c r="CG1200" i="1"/>
  <c r="CG1206" i="1" s="1"/>
  <c r="CH1076" i="1"/>
  <c r="CE516" i="1"/>
  <c r="CI706" i="1"/>
  <c r="CG967" i="1"/>
  <c r="CH536" i="1"/>
  <c r="CI1096" i="1"/>
  <c r="CJ742" i="1"/>
  <c r="CG1021" i="1"/>
  <c r="CF1025" i="1" s="1"/>
  <c r="CG1056" i="1"/>
  <c r="CI1411" i="1"/>
  <c r="CE1096" i="1"/>
  <c r="CI476" i="1"/>
  <c r="CH480" i="1" s="1"/>
  <c r="CI1222" i="1"/>
  <c r="CI1228" i="1" s="1"/>
  <c r="BZ424" i="1"/>
  <c r="BZ548" i="1" s="1"/>
  <c r="CI1405" i="1"/>
  <c r="CG1116" i="1"/>
  <c r="CI1407" i="1"/>
  <c r="CG1096" i="1"/>
  <c r="BJ33" i="7"/>
  <c r="CI1406" i="1"/>
  <c r="CI1410" i="1"/>
  <c r="CI1021" i="1"/>
  <c r="CG270" i="1"/>
  <c r="CI1413" i="1"/>
  <c r="CI458" i="1"/>
  <c r="CG516" i="1"/>
  <c r="CI516" i="1"/>
  <c r="CG802" i="1"/>
  <c r="CE1178" i="1"/>
  <c r="CG1222" i="1"/>
  <c r="CG1228" i="1" s="1"/>
  <c r="CI1412" i="1"/>
  <c r="CI1409" i="1"/>
  <c r="CJ1464" i="1"/>
  <c r="BP42" i="7" s="1"/>
  <c r="CI1408" i="1"/>
  <c r="CI1414" i="1"/>
  <c r="CG536" i="1"/>
  <c r="CF540" i="1" s="1"/>
  <c r="CJ476" i="1"/>
  <c r="CJ1408" i="1"/>
  <c r="CJ270" i="1"/>
  <c r="CI1136" i="1"/>
  <c r="CI1200" i="1"/>
  <c r="CI1206" i="1" s="1"/>
  <c r="CJ1409" i="1"/>
  <c r="CH1178" i="1"/>
  <c r="CH1222" i="1"/>
  <c r="CH1228" i="1" s="1"/>
  <c r="CK440" i="1"/>
  <c r="CH496" i="1"/>
  <c r="CI1076" i="1"/>
  <c r="CH802" i="1"/>
  <c r="CI762" i="1"/>
  <c r="CH766" i="1" s="1"/>
  <c r="CJ1413" i="1"/>
  <c r="CJ1406" i="1"/>
  <c r="CJ1200" i="1"/>
  <c r="CJ1206" i="1" s="1"/>
  <c r="CK458" i="1"/>
  <c r="CI1156" i="1"/>
  <c r="CH1200" i="1"/>
  <c r="CH1206" i="1" s="1"/>
  <c r="CJ1407" i="1"/>
  <c r="CF1156" i="1"/>
  <c r="CH967" i="1"/>
  <c r="CG1076" i="1"/>
  <c r="CI802" i="1"/>
  <c r="CH1156" i="1"/>
  <c r="CJ1412" i="1"/>
  <c r="CJ458" i="1"/>
  <c r="CL742" i="1"/>
  <c r="CJ1410" i="1"/>
  <c r="CH1136" i="1"/>
  <c r="CH1056" i="1"/>
  <c r="CK1464" i="1"/>
  <c r="BQ42" i="7" s="1"/>
  <c r="CJ1076" i="1"/>
  <c r="CJ1405" i="1"/>
  <c r="CK742" i="1"/>
  <c r="CL724" i="1"/>
  <c r="CH1021" i="1"/>
  <c r="CG1025" i="1" s="1"/>
  <c r="CI1056" i="1"/>
  <c r="CH1060" i="1" s="1"/>
  <c r="CJ1411" i="1"/>
  <c r="CJ1414" i="1"/>
  <c r="CH762" i="1"/>
  <c r="CL476" i="1"/>
  <c r="CH250" i="1"/>
  <c r="CK1409" i="1"/>
  <c r="CK1408" i="1"/>
  <c r="CK1412" i="1"/>
  <c r="CI536" i="1"/>
  <c r="CH540" i="1" s="1"/>
  <c r="CK1407" i="1"/>
  <c r="CK1410" i="1"/>
  <c r="CI1116" i="1"/>
  <c r="CH1120" i="1" s="1"/>
  <c r="CG782" i="1"/>
  <c r="CG1156" i="1"/>
  <c r="CJ782" i="1"/>
  <c r="CG496" i="1"/>
  <c r="CF500" i="1" s="1"/>
  <c r="CH1446" i="1"/>
  <c r="BN44" i="7" s="1"/>
  <c r="CK706" i="1"/>
  <c r="CK1406" i="1"/>
  <c r="CG1178" i="1"/>
  <c r="CK1405" i="1"/>
  <c r="CK1414" i="1"/>
  <c r="BL33" i="7"/>
  <c r="CK724" i="1"/>
  <c r="CJ728" i="1" s="1"/>
  <c r="CK1413" i="1"/>
  <c r="CK1411" i="1"/>
  <c r="CJ1156" i="1"/>
  <c r="CI967" i="1"/>
  <c r="CJ1056" i="1"/>
  <c r="CL458" i="1"/>
  <c r="CK462" i="1" s="1"/>
  <c r="CJ1021" i="1"/>
  <c r="CL1464" i="1"/>
  <c r="BR42" i="7" s="1"/>
  <c r="CM476" i="1"/>
  <c r="CK1136" i="1"/>
  <c r="CJ1140" i="1" s="1"/>
  <c r="CH516" i="1"/>
  <c r="CG520" i="1" s="1"/>
  <c r="CJ1222" i="1"/>
  <c r="CJ1228" i="1" s="1"/>
  <c r="CK1200" i="1"/>
  <c r="CK1206" i="1" s="1"/>
  <c r="CK802" i="1"/>
  <c r="CM1464" i="1"/>
  <c r="BS42" i="7" s="1"/>
  <c r="CJ250" i="1"/>
  <c r="CK1116" i="1"/>
  <c r="CL1414" i="1"/>
  <c r="CL1409" i="1"/>
  <c r="CL1412" i="1"/>
  <c r="CL1413" i="1"/>
  <c r="CL1411" i="1"/>
  <c r="CD424" i="1"/>
  <c r="CD548" i="1" s="1"/>
  <c r="CL1405" i="1"/>
  <c r="CJ496" i="1"/>
  <c r="CK1222" i="1"/>
  <c r="CL1021" i="1"/>
  <c r="CK1025" i="1" s="1"/>
  <c r="CI270" i="1"/>
  <c r="CM742" i="1"/>
  <c r="CJ802" i="1"/>
  <c r="CI806" i="1" s="1"/>
  <c r="CL1408" i="1"/>
  <c r="CM440" i="1"/>
  <c r="CL1406" i="1"/>
  <c r="CI250" i="1"/>
  <c r="CH254" i="1" s="1"/>
  <c r="CJ1096" i="1"/>
  <c r="CH782" i="1"/>
  <c r="CL1410" i="1"/>
  <c r="CK967" i="1"/>
  <c r="CK1076" i="1"/>
  <c r="CJ1080" i="1" s="1"/>
  <c r="CJ1116" i="1"/>
  <c r="CJ536" i="1"/>
  <c r="CI540" i="1" s="1"/>
  <c r="CL1407" i="1"/>
  <c r="CK496" i="1"/>
  <c r="CM1406" i="1"/>
  <c r="BM33" i="7"/>
  <c r="CL496" i="1"/>
  <c r="CJ1136" i="1"/>
  <c r="CK1446" i="1"/>
  <c r="BQ44" i="7" s="1"/>
  <c r="CK536" i="1"/>
  <c r="CL802" i="1"/>
  <c r="CK806" i="1" s="1"/>
  <c r="CM1411" i="1"/>
  <c r="CM706" i="1"/>
  <c r="CK250" i="1"/>
  <c r="CQ706" i="1"/>
  <c r="CM1407" i="1"/>
  <c r="CM1405" i="1"/>
  <c r="CK1021" i="1"/>
  <c r="CK476" i="1"/>
  <c r="CM1412" i="1"/>
  <c r="CM724" i="1"/>
  <c r="CL728" i="1" s="1"/>
  <c r="CM458" i="1"/>
  <c r="CL462" i="1" s="1"/>
  <c r="CI496" i="1"/>
  <c r="CH500" i="1" s="1"/>
  <c r="CK270" i="1"/>
  <c r="CK782" i="1"/>
  <c r="CJ786" i="1" s="1"/>
  <c r="CL1056" i="1"/>
  <c r="CM1414" i="1"/>
  <c r="CM1408" i="1"/>
  <c r="CM1409" i="1"/>
  <c r="CK1056" i="1"/>
  <c r="CM1410" i="1"/>
  <c r="CK516" i="1"/>
  <c r="CL1200" i="1"/>
  <c r="CL1206" i="1" s="1"/>
  <c r="CM1413" i="1"/>
  <c r="CI782" i="1"/>
  <c r="CH786" i="1" s="1"/>
  <c r="CL1076" i="1"/>
  <c r="CM1116" i="1"/>
  <c r="CO724" i="1"/>
  <c r="CM782" i="1"/>
  <c r="CJ516" i="1"/>
  <c r="CM1136" i="1"/>
  <c r="CO476" i="1"/>
  <c r="CN1413" i="1"/>
  <c r="CN1408" i="1"/>
  <c r="CK1096" i="1"/>
  <c r="CL1116" i="1"/>
  <c r="CN1407" i="1"/>
  <c r="CN1409" i="1"/>
  <c r="CN724" i="1"/>
  <c r="CN1411" i="1"/>
  <c r="CL270" i="1"/>
  <c r="CK274" i="1" s="1"/>
  <c r="CN1406" i="1"/>
  <c r="CN458" i="1"/>
  <c r="CL440" i="1"/>
  <c r="CK444" i="1" s="1"/>
  <c r="CL1156" i="1"/>
  <c r="CM536" i="1"/>
  <c r="CJ1178" i="1"/>
  <c r="CJ1184" i="1" s="1"/>
  <c r="CN1412" i="1"/>
  <c r="CM967" i="1"/>
  <c r="CM1096" i="1"/>
  <c r="CL516" i="1"/>
  <c r="CK520" i="1" s="1"/>
  <c r="CN440" i="1"/>
  <c r="CL762" i="1"/>
  <c r="CN742" i="1"/>
  <c r="CN1414" i="1"/>
  <c r="CN1464" i="1"/>
  <c r="BT42" i="7" s="1"/>
  <c r="CN706" i="1"/>
  <c r="CL536" i="1"/>
  <c r="CK540" i="1" s="1"/>
  <c r="CN476" i="1"/>
  <c r="CN1405" i="1"/>
  <c r="CL1178" i="1"/>
  <c r="CL1136" i="1"/>
  <c r="BO33" i="7"/>
  <c r="CL250" i="1"/>
  <c r="CJ762" i="1"/>
  <c r="CI766" i="1" s="1"/>
  <c r="CL1222" i="1"/>
  <c r="CL1228" i="1" s="1"/>
  <c r="CL1096" i="1"/>
  <c r="CN1410" i="1"/>
  <c r="CL967" i="1"/>
  <c r="CO1406" i="1"/>
  <c r="CM516" i="1"/>
  <c r="CM250" i="1"/>
  <c r="CO458" i="1"/>
  <c r="CM1156" i="1"/>
  <c r="CM496" i="1"/>
  <c r="CM1200" i="1"/>
  <c r="CM1206" i="1" s="1"/>
  <c r="CK1178" i="1"/>
  <c r="CQ742" i="1"/>
  <c r="CO1076" i="1"/>
  <c r="CO1411" i="1"/>
  <c r="BS32" i="7"/>
  <c r="CQ476" i="1"/>
  <c r="CK762" i="1"/>
  <c r="CO802" i="1"/>
  <c r="CO1414" i="1"/>
  <c r="CK1156" i="1"/>
  <c r="CO1021" i="1"/>
  <c r="CO1410" i="1"/>
  <c r="CO1464" i="1"/>
  <c r="BU42" i="7" s="1"/>
  <c r="CO1056" i="1"/>
  <c r="CM1076" i="1"/>
  <c r="CO250" i="1"/>
  <c r="CN254" i="1" s="1"/>
  <c r="CN967" i="1"/>
  <c r="CO782" i="1"/>
  <c r="CM270" i="1"/>
  <c r="CM1222" i="1"/>
  <c r="CM1228" i="1" s="1"/>
  <c r="CO1413" i="1"/>
  <c r="CO1405" i="1"/>
  <c r="CO440" i="1"/>
  <c r="CM1021" i="1"/>
  <c r="CO1200" i="1"/>
  <c r="CO1206" i="1" s="1"/>
  <c r="CO706" i="1"/>
  <c r="CO742" i="1"/>
  <c r="CM802" i="1"/>
  <c r="CO1407" i="1"/>
  <c r="CM1056" i="1"/>
  <c r="CO1409" i="1"/>
  <c r="CO1412" i="1"/>
  <c r="CO496" i="1"/>
  <c r="CN500" i="1" s="1"/>
  <c r="CO1408" i="1"/>
  <c r="CN270" i="1"/>
  <c r="CO516" i="1"/>
  <c r="CO1136" i="1"/>
  <c r="CO1116" i="1"/>
  <c r="CN1156" i="1"/>
  <c r="CP1411" i="1"/>
  <c r="CN1076" i="1"/>
  <c r="CM1080" i="1" s="1"/>
  <c r="BU32" i="7"/>
  <c r="CP742" i="1"/>
  <c r="CN1200" i="1"/>
  <c r="CN1206" i="1" s="1"/>
  <c r="CP1464" i="1"/>
  <c r="BV42" i="7" s="1"/>
  <c r="CN782" i="1"/>
  <c r="CM786" i="1" s="1"/>
  <c r="CP476" i="1"/>
  <c r="CP1410" i="1"/>
  <c r="CP1413" i="1"/>
  <c r="CP1412" i="1"/>
  <c r="CP1408" i="1"/>
  <c r="CN802" i="1"/>
  <c r="CP1021" i="1"/>
  <c r="CP1409" i="1"/>
  <c r="CP724" i="1"/>
  <c r="CN1096" i="1"/>
  <c r="CR536" i="1"/>
  <c r="CP1406" i="1"/>
  <c r="CO270" i="1"/>
  <c r="CN250" i="1"/>
  <c r="CP1414" i="1"/>
  <c r="CP458" i="1"/>
  <c r="CO1096" i="1"/>
  <c r="CO1222" i="1"/>
  <c r="CO1228" i="1" s="1"/>
  <c r="CP440" i="1"/>
  <c r="CQ1464" i="1"/>
  <c r="BW42" i="7" s="1"/>
  <c r="CN496" i="1"/>
  <c r="CN1116" i="1"/>
  <c r="CM1120" i="1" s="1"/>
  <c r="AA174" i="1"/>
  <c r="CN1136" i="1"/>
  <c r="CM1140" i="1" s="1"/>
  <c r="CN516" i="1"/>
  <c r="CQ724" i="1"/>
  <c r="BQ33" i="7"/>
  <c r="CN1222" i="1"/>
  <c r="CN1228" i="1" s="1"/>
  <c r="CP1405" i="1"/>
  <c r="CP1407" i="1"/>
  <c r="CN1021" i="1"/>
  <c r="CN1056" i="1"/>
  <c r="CM1060" i="1" s="1"/>
  <c r="CN536" i="1"/>
  <c r="CM540" i="1" s="1"/>
  <c r="CL782" i="1"/>
  <c r="CK786" i="1" s="1"/>
  <c r="CQ967" i="1"/>
  <c r="CR724" i="1"/>
  <c r="CQ728" i="1" s="1"/>
  <c r="CM762" i="1"/>
  <c r="CQ440" i="1"/>
  <c r="CP782" i="1"/>
  <c r="CP270" i="1"/>
  <c r="CO274" i="1" s="1"/>
  <c r="CO967" i="1"/>
  <c r="CN1446" i="1"/>
  <c r="BT44" i="7" s="1"/>
  <c r="CQ1409" i="1"/>
  <c r="CP762" i="1"/>
  <c r="CM1178" i="1"/>
  <c r="CM1184" i="1" s="1"/>
  <c r="CP1200" i="1"/>
  <c r="CP1206" i="1" s="1"/>
  <c r="CP1076" i="1"/>
  <c r="CR706" i="1"/>
  <c r="CR440" i="1"/>
  <c r="CQ1413" i="1"/>
  <c r="CQ1412" i="1"/>
  <c r="CP536" i="1"/>
  <c r="CR1222" i="1"/>
  <c r="CR1228" i="1" s="1"/>
  <c r="BS33" i="7"/>
  <c r="CQ1410" i="1"/>
  <c r="CO1178" i="1"/>
  <c r="CO1184" i="1" s="1"/>
  <c r="CP1136" i="1"/>
  <c r="CP1056" i="1"/>
  <c r="CP1178" i="1"/>
  <c r="CP1184" i="1" s="1"/>
  <c r="CP1116" i="1"/>
  <c r="CR742" i="1"/>
  <c r="CQ1407" i="1"/>
  <c r="CP802" i="1"/>
  <c r="CO806" i="1" s="1"/>
  <c r="CP1096" i="1"/>
  <c r="CR1464" i="1"/>
  <c r="BX42" i="7" s="1"/>
  <c r="CP706" i="1"/>
  <c r="CR1406" i="1"/>
  <c r="CN1178" i="1"/>
  <c r="CQ1406" i="1"/>
  <c r="CQ1414" i="1"/>
  <c r="CP250" i="1"/>
  <c r="CQ1408" i="1"/>
  <c r="CQ1411" i="1"/>
  <c r="CN762" i="1"/>
  <c r="CR1411" i="1"/>
  <c r="CP516" i="1"/>
  <c r="CO520" i="1" s="1"/>
  <c r="CO536" i="1"/>
  <c r="CN540" i="1" s="1"/>
  <c r="CQ458" i="1"/>
  <c r="CR1414" i="1"/>
  <c r="CR1409" i="1"/>
  <c r="CR458" i="1"/>
  <c r="CQ1405" i="1"/>
  <c r="CP496" i="1"/>
  <c r="CR270" i="1"/>
  <c r="CR1413" i="1"/>
  <c r="CT1409" i="1"/>
  <c r="CT458" i="1"/>
  <c r="CP1222" i="1"/>
  <c r="CP1228" i="1" s="1"/>
  <c r="CS250" i="1"/>
  <c r="CR1408" i="1"/>
  <c r="CS1222" i="1"/>
  <c r="CS1228" i="1" s="1"/>
  <c r="CT724" i="1"/>
  <c r="CR1405" i="1"/>
  <c r="CP967" i="1"/>
  <c r="CR1410" i="1"/>
  <c r="CU706" i="1"/>
  <c r="CT476" i="1"/>
  <c r="CR476" i="1"/>
  <c r="CQ480" i="1" s="1"/>
  <c r="CT1408" i="1"/>
  <c r="CT1405" i="1"/>
  <c r="CR1412" i="1"/>
  <c r="CR762" i="1"/>
  <c r="CR782" i="1"/>
  <c r="CR802" i="1"/>
  <c r="CS1116" i="1"/>
  <c r="CU967" i="1"/>
  <c r="CR967" i="1"/>
  <c r="CR1407" i="1"/>
  <c r="CS762" i="1"/>
  <c r="CS1406" i="1"/>
  <c r="CT1411" i="1"/>
  <c r="CQ270" i="1"/>
  <c r="CT1407" i="1"/>
  <c r="CV967" i="1"/>
  <c r="CS1413" i="1"/>
  <c r="CT1412" i="1"/>
  <c r="CR1076" i="1"/>
  <c r="CQ1096" i="1"/>
  <c r="CS1405" i="1"/>
  <c r="CS1407" i="1"/>
  <c r="CU440" i="1"/>
  <c r="CT516" i="1"/>
  <c r="CQ516" i="1"/>
  <c r="CS724" i="1"/>
  <c r="CS1409" i="1"/>
  <c r="CS1414" i="1"/>
  <c r="CP1156" i="1"/>
  <c r="CQ1446" i="1"/>
  <c r="BW44" i="7" s="1"/>
  <c r="CT1406" i="1"/>
  <c r="CQ1116" i="1"/>
  <c r="CT1116" i="1"/>
  <c r="CS802" i="1"/>
  <c r="CS1464" i="1"/>
  <c r="BY42" i="7" s="1"/>
  <c r="CR1200" i="1"/>
  <c r="CR1206" i="1" s="1"/>
  <c r="CO762" i="1"/>
  <c r="CT440" i="1"/>
  <c r="CS742" i="1"/>
  <c r="CO1156" i="1"/>
  <c r="CW724" i="1"/>
  <c r="CT1410" i="1"/>
  <c r="CQ1076" i="1"/>
  <c r="CR516" i="1"/>
  <c r="CU250" i="1"/>
  <c r="CS1411" i="1"/>
  <c r="CQ1222" i="1"/>
  <c r="CQ1228" i="1" s="1"/>
  <c r="CR496" i="1"/>
  <c r="CQ496" i="1"/>
  <c r="CT706" i="1"/>
  <c r="CS458" i="1"/>
  <c r="CT1056" i="1"/>
  <c r="CT1200" i="1"/>
  <c r="CT1206" i="1" s="1"/>
  <c r="CT1222" i="1"/>
  <c r="CQ1021" i="1"/>
  <c r="CQ802" i="1"/>
  <c r="CS1408" i="1"/>
  <c r="CS706" i="1"/>
  <c r="CQ1178" i="1"/>
  <c r="CQ1184" i="1" s="1"/>
  <c r="CS1021" i="1"/>
  <c r="CQ1136" i="1"/>
  <c r="CP1140" i="1" s="1"/>
  <c r="CV476" i="1"/>
  <c r="CT270" i="1"/>
  <c r="BU33" i="7"/>
  <c r="CR1096" i="1"/>
  <c r="CQ536" i="1"/>
  <c r="CT742" i="1"/>
  <c r="CS746" i="1" s="1"/>
  <c r="CS440" i="1"/>
  <c r="CQ1200" i="1"/>
  <c r="CQ1206" i="1" s="1"/>
  <c r="CS1412" i="1"/>
  <c r="CU536" i="1"/>
  <c r="CS1410" i="1"/>
  <c r="CQ782" i="1"/>
  <c r="CP786" i="1" s="1"/>
  <c r="CQ1056" i="1"/>
  <c r="CQ250" i="1"/>
  <c r="CP254" i="1" s="1"/>
  <c r="CR1136" i="1"/>
  <c r="CR1056" i="1"/>
  <c r="CV1410" i="1"/>
  <c r="CT250" i="1"/>
  <c r="CX742" i="1"/>
  <c r="CS1056" i="1"/>
  <c r="CT1021" i="1"/>
  <c r="CR1116" i="1"/>
  <c r="BX32" i="7"/>
  <c r="CX1411" i="1"/>
  <c r="CV802" i="1"/>
  <c r="CX476" i="1"/>
  <c r="CT1413" i="1"/>
  <c r="CR250" i="1"/>
  <c r="CQ254" i="1" s="1"/>
  <c r="CT1414" i="1"/>
  <c r="CR1156" i="1"/>
  <c r="CX458" i="1"/>
  <c r="CS496" i="1"/>
  <c r="CT1076" i="1"/>
  <c r="CT1464" i="1"/>
  <c r="BZ42" i="7" s="1"/>
  <c r="CS1136" i="1"/>
  <c r="CV706" i="1"/>
  <c r="CV1096" i="1"/>
  <c r="CV782" i="1"/>
  <c r="CS270" i="1"/>
  <c r="CU516" i="1"/>
  <c r="CU1411" i="1"/>
  <c r="CW802" i="1"/>
  <c r="CV806" i="1" s="1"/>
  <c r="CW458" i="1"/>
  <c r="CS516" i="1"/>
  <c r="CR1021" i="1"/>
  <c r="CU1464" i="1"/>
  <c r="CA42" i="7" s="1"/>
  <c r="CV458" i="1"/>
  <c r="CU458" i="1"/>
  <c r="CT462" i="1" s="1"/>
  <c r="CU1413" i="1"/>
  <c r="CT967" i="1"/>
  <c r="CU1405" i="1"/>
  <c r="CT536" i="1"/>
  <c r="CV1414" i="1"/>
  <c r="BW33" i="7"/>
  <c r="CT1178" i="1"/>
  <c r="CS476" i="1"/>
  <c r="CR480" i="1" s="1"/>
  <c r="CU742" i="1"/>
  <c r="CV742" i="1"/>
  <c r="CQ762" i="1"/>
  <c r="CS1076" i="1"/>
  <c r="CV1136" i="1"/>
  <c r="CR1178" i="1"/>
  <c r="CS1096" i="1"/>
  <c r="CV1408" i="1"/>
  <c r="CS1200" i="1"/>
  <c r="CS1206" i="1" s="1"/>
  <c r="CU1410" i="1"/>
  <c r="CU1096" i="1"/>
  <c r="CT496" i="1"/>
  <c r="CT1096" i="1"/>
  <c r="CU1414" i="1"/>
  <c r="CT1156" i="1"/>
  <c r="CS536" i="1"/>
  <c r="CV1413" i="1"/>
  <c r="CQ1156" i="1"/>
  <c r="CU1408" i="1"/>
  <c r="CT1446" i="1"/>
  <c r="BZ44" i="7" s="1"/>
  <c r="CS967" i="1"/>
  <c r="CU1409" i="1"/>
  <c r="CV440" i="1"/>
  <c r="CS1156" i="1"/>
  <c r="CU476" i="1"/>
  <c r="CU724" i="1"/>
  <c r="CX1056" i="1"/>
  <c r="CU1406" i="1"/>
  <c r="CU1412" i="1"/>
  <c r="CU1407" i="1"/>
  <c r="CV1222" i="1"/>
  <c r="CV1228" i="1" s="1"/>
  <c r="CV1411" i="1"/>
  <c r="CV1406" i="1"/>
  <c r="CW476" i="1"/>
  <c r="CV480" i="1" s="1"/>
  <c r="CW967" i="1"/>
  <c r="CW536" i="1"/>
  <c r="CV540" i="1" s="1"/>
  <c r="CV1412" i="1"/>
  <c r="CW1056" i="1"/>
  <c r="CX1413" i="1"/>
  <c r="CV724" i="1"/>
  <c r="CX1136" i="1"/>
  <c r="CW1156" i="1"/>
  <c r="CX250" i="1"/>
  <c r="CT782" i="1"/>
  <c r="CV1409" i="1"/>
  <c r="CM424" i="1"/>
  <c r="CM548" i="1" s="1"/>
  <c r="CT762" i="1"/>
  <c r="CT802" i="1"/>
  <c r="CV1405" i="1"/>
  <c r="CV1464" i="1"/>
  <c r="CB42" i="7" s="1"/>
  <c r="CX440" i="1"/>
  <c r="CX967" i="1"/>
  <c r="CT1136" i="1"/>
  <c r="CV1407" i="1"/>
  <c r="CX536" i="1"/>
  <c r="CW540" i="1" s="1"/>
  <c r="CY1076" i="1"/>
  <c r="CV250" i="1"/>
  <c r="CW1411" i="1"/>
  <c r="CV536" i="1"/>
  <c r="CU1136" i="1"/>
  <c r="CU1200" i="1"/>
  <c r="CU1206" i="1" s="1"/>
  <c r="CU1056" i="1"/>
  <c r="CV1116" i="1"/>
  <c r="CW1464" i="1"/>
  <c r="CC42" i="7" s="1"/>
  <c r="CX782" i="1"/>
  <c r="CW742" i="1"/>
  <c r="CZ967" i="1"/>
  <c r="CW1021" i="1"/>
  <c r="CX1412" i="1"/>
  <c r="CU782" i="1"/>
  <c r="CV496" i="1"/>
  <c r="CS782" i="1"/>
  <c r="CR786" i="1" s="1"/>
  <c r="CW1406" i="1"/>
  <c r="CW440" i="1"/>
  <c r="CU1116" i="1"/>
  <c r="CV516" i="1"/>
  <c r="CU520" i="1" s="1"/>
  <c r="CW270" i="1"/>
  <c r="CV1021" i="1"/>
  <c r="CW1405" i="1"/>
  <c r="CU270" i="1"/>
  <c r="CX1405" i="1"/>
  <c r="CV1076" i="1"/>
  <c r="CU496" i="1"/>
  <c r="CW706" i="1"/>
  <c r="DA724" i="1"/>
  <c r="CW1407" i="1"/>
  <c r="CX1407" i="1"/>
  <c r="CW1409" i="1"/>
  <c r="CU802" i="1"/>
  <c r="CT806" i="1" s="1"/>
  <c r="CU1021" i="1"/>
  <c r="CW1408" i="1"/>
  <c r="CW1414" i="1"/>
  <c r="CS1178" i="1"/>
  <c r="CX1464" i="1"/>
  <c r="CD42" i="7" s="1"/>
  <c r="CX706" i="1"/>
  <c r="CV762" i="1"/>
  <c r="CU1222" i="1"/>
  <c r="CU1228" i="1" s="1"/>
  <c r="CW1412" i="1"/>
  <c r="CV1056" i="1"/>
  <c r="CY1021" i="1"/>
  <c r="CW1410" i="1"/>
  <c r="CX1408" i="1"/>
  <c r="CV1200" i="1"/>
  <c r="CV1206" i="1" s="1"/>
  <c r="CV270" i="1"/>
  <c r="CU1076" i="1"/>
  <c r="CU1178" i="1"/>
  <c r="CU1184" i="1" s="1"/>
  <c r="CW1413" i="1"/>
  <c r="CX724" i="1"/>
  <c r="CX1414" i="1"/>
  <c r="CX1406" i="1"/>
  <c r="CY1056" i="1"/>
  <c r="CY1410" i="1"/>
  <c r="CW1446" i="1"/>
  <c r="CC44" i="7" s="1"/>
  <c r="CZ802" i="1"/>
  <c r="CY1411" i="1"/>
  <c r="DB742" i="1"/>
  <c r="CY1412" i="1"/>
  <c r="CX1021" i="1"/>
  <c r="CY1413" i="1"/>
  <c r="CW1096" i="1"/>
  <c r="CY1407" i="1"/>
  <c r="CX802" i="1"/>
  <c r="CY1409" i="1"/>
  <c r="BX33" i="7"/>
  <c r="CU1156" i="1"/>
  <c r="CY724" i="1"/>
  <c r="CY440" i="1"/>
  <c r="CY1408" i="1"/>
  <c r="CX1410" i="1"/>
  <c r="CY706" i="1"/>
  <c r="CX1116" i="1"/>
  <c r="CY476" i="1"/>
  <c r="CY1222" i="1"/>
  <c r="CY1228" i="1" s="1"/>
  <c r="CY1096" i="1"/>
  <c r="CZ724" i="1"/>
  <c r="CZ440" i="1"/>
  <c r="CX1200" i="1"/>
  <c r="CX1206" i="1" s="1"/>
  <c r="CX516" i="1"/>
  <c r="CY458" i="1"/>
  <c r="CZ496" i="1"/>
  <c r="CX270" i="1"/>
  <c r="BZ33" i="7"/>
  <c r="CX1409" i="1"/>
  <c r="CX1222" i="1"/>
  <c r="CX1228" i="1" s="1"/>
  <c r="CW496" i="1"/>
  <c r="CY1406" i="1"/>
  <c r="CY270" i="1"/>
  <c r="CX1096" i="1"/>
  <c r="CX1076" i="1"/>
  <c r="BY33" i="7"/>
  <c r="CZ1464" i="1"/>
  <c r="CF42" i="7" s="1"/>
  <c r="CW782" i="1"/>
  <c r="CZ742" i="1"/>
  <c r="CW1178" i="1"/>
  <c r="CW1184" i="1" s="1"/>
  <c r="CY967" i="1"/>
  <c r="CC32" i="7"/>
  <c r="CY742" i="1"/>
  <c r="CZ270" i="1"/>
  <c r="CY1414" i="1"/>
  <c r="CY782" i="1"/>
  <c r="CX786" i="1" s="1"/>
  <c r="CW1222" i="1"/>
  <c r="CW1228" i="1" s="1"/>
  <c r="CU762" i="1"/>
  <c r="CW1200" i="1"/>
  <c r="CW1206" i="1" s="1"/>
  <c r="CW1116" i="1"/>
  <c r="CW1136" i="1"/>
  <c r="CW516" i="1"/>
  <c r="DA802" i="1"/>
  <c r="CZ806" i="1" s="1"/>
  <c r="CW1076" i="1"/>
  <c r="CY1405" i="1"/>
  <c r="CY1464" i="1"/>
  <c r="CE42" i="7" s="1"/>
  <c r="CW250" i="1"/>
  <c r="CH32" i="7"/>
  <c r="CZ1411" i="1"/>
  <c r="DA440" i="1"/>
  <c r="CB33" i="7"/>
  <c r="CZ1021" i="1"/>
  <c r="DB967" i="1"/>
  <c r="CZ1409" i="1"/>
  <c r="DA1414" i="1"/>
  <c r="CY1136" i="1"/>
  <c r="CX496" i="1"/>
  <c r="CZ706" i="1"/>
  <c r="CZ1414" i="1"/>
  <c r="CY802" i="1"/>
  <c r="CV1178" i="1"/>
  <c r="DB458" i="1"/>
  <c r="CZ1200" i="1"/>
  <c r="CZ1206" i="1" s="1"/>
  <c r="CY536" i="1"/>
  <c r="DA742" i="1"/>
  <c r="DC742" i="1"/>
  <c r="DB440" i="1"/>
  <c r="DA967" i="1"/>
  <c r="CZ762" i="1"/>
  <c r="CZ1406" i="1"/>
  <c r="DA1408" i="1"/>
  <c r="DA1056" i="1"/>
  <c r="CZ1412" i="1"/>
  <c r="CZ536" i="1"/>
  <c r="CZ1410" i="1"/>
  <c r="DB476" i="1"/>
  <c r="DA706" i="1"/>
  <c r="CZ1413" i="1"/>
  <c r="DA1409" i="1"/>
  <c r="CZ1136" i="1"/>
  <c r="DC724" i="1"/>
  <c r="CZ1405" i="1"/>
  <c r="CZ1407" i="1"/>
  <c r="CA33" i="7"/>
  <c r="DA458" i="1"/>
  <c r="CY1178" i="1"/>
  <c r="CY1184" i="1" s="1"/>
  <c r="CZ1116" i="1"/>
  <c r="DC476" i="1"/>
  <c r="CZ1096" i="1"/>
  <c r="DB1464" i="1"/>
  <c r="CH42" i="7" s="1"/>
  <c r="CV1156" i="1"/>
  <c r="CY1156" i="1"/>
  <c r="DB724" i="1"/>
  <c r="DA1413" i="1"/>
  <c r="DA476" i="1"/>
  <c r="CY250" i="1"/>
  <c r="CX254" i="1" s="1"/>
  <c r="CZ458" i="1"/>
  <c r="CY516" i="1"/>
  <c r="CX520" i="1" s="1"/>
  <c r="DA1410" i="1"/>
  <c r="CZ1408" i="1"/>
  <c r="CZ250" i="1"/>
  <c r="CW762" i="1"/>
  <c r="CZ476" i="1"/>
  <c r="DA1464" i="1"/>
  <c r="CG42" i="7" s="1"/>
  <c r="DA1407" i="1"/>
  <c r="DA1406" i="1"/>
  <c r="CY496" i="1"/>
  <c r="CY1116" i="1"/>
  <c r="DA1412" i="1"/>
  <c r="CY1200" i="1"/>
  <c r="CY1206" i="1" s="1"/>
  <c r="DC440" i="1"/>
  <c r="DA1156" i="1"/>
  <c r="DA1411" i="1"/>
  <c r="DC458" i="1"/>
  <c r="DA1405" i="1"/>
  <c r="DA270" i="1"/>
  <c r="CZ274" i="1" s="1"/>
  <c r="CZ516" i="1"/>
  <c r="DD742" i="1"/>
  <c r="CY762" i="1"/>
  <c r="CZ1446" i="1"/>
  <c r="CF44" i="7" s="1"/>
  <c r="DC1408" i="1"/>
  <c r="DB1405" i="1"/>
  <c r="DB802" i="1"/>
  <c r="DD476" i="1"/>
  <c r="DC1464" i="1"/>
  <c r="CI42" i="7" s="1"/>
  <c r="DB1408" i="1"/>
  <c r="DD1021" i="1"/>
  <c r="DA1200" i="1"/>
  <c r="DA1206" i="1" s="1"/>
  <c r="DA1136" i="1"/>
  <c r="DB1200" i="1"/>
  <c r="DB1206" i="1" s="1"/>
  <c r="DC1414" i="1"/>
  <c r="DB1412" i="1"/>
  <c r="CZ1076" i="1"/>
  <c r="CY1080" i="1" s="1"/>
  <c r="DB1411" i="1"/>
  <c r="DB516" i="1"/>
  <c r="DC967" i="1"/>
  <c r="DB1410" i="1"/>
  <c r="CX1178" i="1"/>
  <c r="CX1184" i="1" s="1"/>
  <c r="DD1464" i="1"/>
  <c r="CJ42" i="7" s="1"/>
  <c r="DA1021" i="1"/>
  <c r="DB1413" i="1"/>
  <c r="CZ1222" i="1"/>
  <c r="DB1409" i="1"/>
  <c r="DB1407" i="1"/>
  <c r="DC1406" i="1"/>
  <c r="DB1406" i="1"/>
  <c r="DA1222" i="1"/>
  <c r="DA1228" i="1" s="1"/>
  <c r="CZ1056" i="1"/>
  <c r="DB706" i="1"/>
  <c r="DA516" i="1"/>
  <c r="DC706" i="1"/>
  <c r="CX1156" i="1"/>
  <c r="DC1412" i="1"/>
  <c r="DB1116" i="1"/>
  <c r="DA250" i="1"/>
  <c r="CZ254" i="1" s="1"/>
  <c r="DB496" i="1"/>
  <c r="DC1409" i="1"/>
  <c r="CX762" i="1"/>
  <c r="DA1116" i="1"/>
  <c r="DA1096" i="1"/>
  <c r="DB1414" i="1"/>
  <c r="CC33" i="7"/>
  <c r="DC1413" i="1"/>
  <c r="DA782" i="1"/>
  <c r="DC1407" i="1"/>
  <c r="DC1411" i="1"/>
  <c r="DB1156" i="1"/>
  <c r="DD724" i="1"/>
  <c r="DB536" i="1"/>
  <c r="CZ782" i="1"/>
  <c r="DC1410" i="1"/>
  <c r="DB1096" i="1"/>
  <c r="DD458" i="1"/>
  <c r="DC1405" i="1"/>
  <c r="DA496" i="1"/>
  <c r="CZ500" i="1" s="1"/>
  <c r="DA536" i="1"/>
  <c r="DC1021" i="1"/>
  <c r="DD440" i="1"/>
  <c r="DB1222" i="1"/>
  <c r="DB1228" i="1" s="1"/>
  <c r="DB250" i="1"/>
  <c r="CG32" i="7"/>
  <c r="DE1411" i="1"/>
  <c r="DB1136" i="1"/>
  <c r="DE742" i="1"/>
  <c r="DE1408" i="1"/>
  <c r="DC1200" i="1"/>
  <c r="DC1206" i="1" s="1"/>
  <c r="CZ1156" i="1"/>
  <c r="DD1408" i="1"/>
  <c r="DC1076" i="1"/>
  <c r="DD1407" i="1"/>
  <c r="DE1407" i="1"/>
  <c r="DE967" i="1"/>
  <c r="DD1406" i="1"/>
  <c r="DA1076" i="1"/>
  <c r="DE1405" i="1"/>
  <c r="DD1412" i="1"/>
  <c r="CE33" i="7"/>
  <c r="DC1156" i="1"/>
  <c r="DE706" i="1"/>
  <c r="DD967" i="1"/>
  <c r="DE1413" i="1"/>
  <c r="DE1406" i="1"/>
  <c r="CZ1178" i="1"/>
  <c r="CZ1184" i="1" s="1"/>
  <c r="DD1409" i="1"/>
  <c r="DB1021" i="1"/>
  <c r="DA1025" i="1" s="1"/>
  <c r="DC762" i="1"/>
  <c r="DC516" i="1"/>
  <c r="DE1414" i="1"/>
  <c r="DE1412" i="1"/>
  <c r="DC1222" i="1"/>
  <c r="DD1410" i="1"/>
  <c r="DC496" i="1"/>
  <c r="DB1076" i="1"/>
  <c r="DC802" i="1"/>
  <c r="DB270" i="1"/>
  <c r="DC1136" i="1"/>
  <c r="DE476" i="1"/>
  <c r="DD1414" i="1"/>
  <c r="DC1446" i="1"/>
  <c r="CI44" i="7" s="1"/>
  <c r="DC1056" i="1"/>
  <c r="DA762" i="1"/>
  <c r="CZ766" i="1" s="1"/>
  <c r="DB762" i="1"/>
  <c r="CF32" i="7"/>
  <c r="DC782" i="1"/>
  <c r="DD706" i="1"/>
  <c r="DC270" i="1"/>
  <c r="DE1410" i="1"/>
  <c r="DB1056" i="1"/>
  <c r="DE458" i="1"/>
  <c r="DD1405" i="1"/>
  <c r="DE1464" i="1"/>
  <c r="CK42" i="7" s="1"/>
  <c r="DE440" i="1"/>
  <c r="DC1116" i="1"/>
  <c r="DE724" i="1"/>
  <c r="DD728" i="1" s="1"/>
  <c r="DC250" i="1"/>
  <c r="DE516" i="1"/>
  <c r="DD1411" i="1"/>
  <c r="DC536" i="1"/>
  <c r="DC1178" i="1"/>
  <c r="DC1184" i="1" s="1"/>
  <c r="DD1413" i="1"/>
  <c r="DA1178" i="1"/>
  <c r="DA1184" i="1" s="1"/>
  <c r="DC1096" i="1"/>
  <c r="DE1409" i="1"/>
  <c r="DF1413" i="1"/>
  <c r="DE1076" i="1"/>
  <c r="DF440" i="1"/>
  <c r="DF444" i="1" s="1"/>
  <c r="CG33" i="7"/>
  <c r="DD516" i="1"/>
  <c r="DE536" i="1"/>
  <c r="DD1076" i="1"/>
  <c r="DF1410" i="1"/>
  <c r="DD1222" i="1"/>
  <c r="DD1228" i="1" s="1"/>
  <c r="DF967" i="1"/>
  <c r="DF971" i="1" s="1"/>
  <c r="DF1411" i="1"/>
  <c r="DF724" i="1"/>
  <c r="DE1021" i="1"/>
  <c r="DD802" i="1"/>
  <c r="DE270" i="1"/>
  <c r="DF1408" i="1"/>
  <c r="DE1116" i="1"/>
  <c r="DD1120" i="1" s="1"/>
  <c r="DD1096" i="1"/>
  <c r="DF1116" i="1"/>
  <c r="DF1405" i="1"/>
  <c r="DF1414" i="1"/>
  <c r="DF458" i="1"/>
  <c r="DE462" i="1" s="1"/>
  <c r="DF1412" i="1"/>
  <c r="DF1406" i="1"/>
  <c r="DD1200" i="1"/>
  <c r="DD1206" i="1" s="1"/>
  <c r="DE802" i="1"/>
  <c r="DD270" i="1"/>
  <c r="DF742" i="1"/>
  <c r="DE746" i="1" s="1"/>
  <c r="DD762" i="1"/>
  <c r="DB1178" i="1"/>
  <c r="DD1056" i="1"/>
  <c r="DF1407" i="1"/>
  <c r="DD1116" i="1"/>
  <c r="DD250" i="1"/>
  <c r="DE1222" i="1"/>
  <c r="DE1228" i="1" s="1"/>
  <c r="DF1409" i="1"/>
  <c r="DD496" i="1"/>
  <c r="DC500" i="1" s="1"/>
  <c r="DF706" i="1"/>
  <c r="DF710" i="1" s="1"/>
  <c r="DB782" i="1"/>
  <c r="DA786" i="1" s="1"/>
  <c r="DE1096" i="1"/>
  <c r="DF476" i="1"/>
  <c r="DE1156" i="1"/>
  <c r="DD1136" i="1"/>
  <c r="DE1136" i="1"/>
  <c r="DD536" i="1"/>
  <c r="DE762" i="1"/>
  <c r="DF1464" i="1"/>
  <c r="CL42" i="7" s="1"/>
  <c r="DE1056" i="1"/>
  <c r="DE250" i="1"/>
  <c r="DD254" i="1" s="1"/>
  <c r="DE782" i="1"/>
  <c r="DE496" i="1"/>
  <c r="DE1178" i="1"/>
  <c r="DF250" i="1"/>
  <c r="DF1056" i="1"/>
  <c r="DF1222" i="1"/>
  <c r="DF1228" i="1" s="1"/>
  <c r="CY424" i="1"/>
  <c r="CY548" i="1" s="1"/>
  <c r="DE1200" i="1"/>
  <c r="DE1206" i="1" s="1"/>
  <c r="DF1096" i="1"/>
  <c r="CJ33" i="7"/>
  <c r="CL32" i="7"/>
  <c r="DD782" i="1"/>
  <c r="DF496" i="1"/>
  <c r="DF516" i="1"/>
  <c r="DF1021" i="1"/>
  <c r="DF1025" i="1" s="1"/>
  <c r="CH33" i="7"/>
  <c r="CI33" i="7"/>
  <c r="DF802" i="1"/>
  <c r="DF1076" i="1"/>
  <c r="DD1156" i="1"/>
  <c r="DF536" i="1"/>
  <c r="DF1200" i="1"/>
  <c r="DF1206" i="1" s="1"/>
  <c r="DF782" i="1"/>
  <c r="DF1156" i="1"/>
  <c r="DF1136" i="1"/>
  <c r="DF1446" i="1"/>
  <c r="CL44" i="7" s="1"/>
  <c r="DF270" i="1"/>
  <c r="DD1178" i="1"/>
  <c r="DF762" i="1"/>
  <c r="DF1178" i="1"/>
  <c r="DT1218" i="1"/>
  <c r="DT1212" i="1"/>
  <c r="DT1210" i="1" s="1"/>
  <c r="DT1152" i="1"/>
  <c r="DT1146" i="1"/>
  <c r="DT1144" i="1" s="1"/>
  <c r="DT1196" i="1"/>
  <c r="DT1190" i="1"/>
  <c r="DT1188" i="1" s="1"/>
  <c r="DT1174" i="1"/>
  <c r="DT1168" i="1"/>
  <c r="DT1166" i="1" s="1"/>
  <c r="DT1066" i="1"/>
  <c r="DT1064" i="1" s="1"/>
  <c r="DT1072" i="1"/>
  <c r="DT1132" i="1"/>
  <c r="DT1126" i="1"/>
  <c r="DT1124" i="1" s="1"/>
  <c r="DT1092" i="1"/>
  <c r="DT1086" i="1"/>
  <c r="DT1084" i="1" s="1"/>
  <c r="DT1046" i="1"/>
  <c r="DT1044" i="1" s="1"/>
  <c r="DT1052" i="1"/>
  <c r="DT1112" i="1"/>
  <c r="DT1106" i="1"/>
  <c r="DT1104" i="1" s="1"/>
  <c r="DT798" i="1"/>
  <c r="DT792" i="1"/>
  <c r="DT790" i="1" s="1"/>
  <c r="DT752" i="1"/>
  <c r="DT750" i="1" s="1"/>
  <c r="DT758" i="1"/>
  <c r="DT597" i="1"/>
  <c r="DT580" i="1"/>
  <c r="DT578" i="1" s="1"/>
  <c r="DT778" i="1"/>
  <c r="DT772" i="1"/>
  <c r="DT770" i="1" s="1"/>
  <c r="DT492" i="1"/>
  <c r="DT486" i="1"/>
  <c r="DT484" i="1" s="1"/>
  <c r="DT506" i="1"/>
  <c r="DT504" i="1" s="1"/>
  <c r="DT512" i="1"/>
  <c r="DT331" i="1"/>
  <c r="DT314" i="1"/>
  <c r="DT312" i="1" s="1"/>
  <c r="DT532" i="1"/>
  <c r="DT526" i="1"/>
  <c r="DT524" i="1" s="1"/>
  <c r="DT266" i="1"/>
  <c r="DT260" i="1"/>
  <c r="DT258" i="1" s="1"/>
  <c r="DT65" i="1"/>
  <c r="DT48" i="1"/>
  <c r="DT46" i="1" s="1"/>
  <c r="DT220" i="1"/>
  <c r="DT218" i="1" s="1"/>
  <c r="DT226" i="1"/>
  <c r="DT246" i="1"/>
  <c r="DT240" i="1"/>
  <c r="DT238" i="1" s="1"/>
  <c r="CV35" i="7"/>
  <c r="DT971" i="1"/>
  <c r="DT1438" i="1"/>
  <c r="CZ78" i="7" s="1"/>
  <c r="CZ24" i="7"/>
  <c r="CY24" i="7"/>
  <c r="DS1448" i="1"/>
  <c r="CY79" i="7" s="1"/>
  <c r="DT1448" i="1"/>
  <c r="CZ79" i="7" s="1"/>
  <c r="DT99" i="1"/>
  <c r="DT100" i="1"/>
  <c r="DT358" i="1"/>
  <c r="CW33" i="7"/>
  <c r="DH425" i="1"/>
  <c r="DH426" i="1"/>
  <c r="DP20" i="1"/>
  <c r="CV10" i="7" s="1"/>
  <c r="CW31" i="7"/>
  <c r="DQ27" i="1"/>
  <c r="CW29" i="7" s="1"/>
  <c r="CW5" i="7"/>
  <c r="DQ287" i="1"/>
  <c r="DQ19" i="1"/>
  <c r="DQ142" i="1"/>
  <c r="DQ143" i="1"/>
  <c r="DQ13" i="1"/>
  <c r="DR283" i="1"/>
  <c r="DR11" i="1"/>
  <c r="DR131" i="1"/>
  <c r="DP889" i="1"/>
  <c r="DP871" i="1"/>
  <c r="DP853" i="1"/>
  <c r="DO871" i="1"/>
  <c r="DN875" i="1" s="1"/>
  <c r="DN879" i="1" s="1"/>
  <c r="DO889" i="1"/>
  <c r="DN893" i="1" s="1"/>
  <c r="DN897" i="1" s="1"/>
  <c r="DO853" i="1"/>
  <c r="DI28" i="1"/>
  <c r="DI291" i="1"/>
  <c r="DP1036" i="1"/>
  <c r="DQ928" i="1"/>
  <c r="CX32" i="7"/>
  <c r="DH424" i="1"/>
  <c r="DL920" i="1"/>
  <c r="CR75" i="7" s="1"/>
  <c r="DQ178" i="1"/>
  <c r="DP282" i="1"/>
  <c r="DO282" i="1"/>
  <c r="DI552" i="1"/>
  <c r="DM286" i="1"/>
  <c r="CW6" i="7"/>
  <c r="DQ553" i="1"/>
  <c r="DQ409" i="1"/>
  <c r="DQ408" i="1"/>
  <c r="CW32" i="7"/>
  <c r="DQ12" i="1"/>
  <c r="CY5" i="7"/>
  <c r="DS287" i="1"/>
  <c r="DS143" i="1"/>
  <c r="DS1340" i="1"/>
  <c r="CY64" i="7" s="1"/>
  <c r="CZ26" i="7"/>
  <c r="DT170" i="1"/>
  <c r="CW7" i="7"/>
  <c r="CV3" i="7"/>
  <c r="CV9" i="7" s="1"/>
  <c r="DP22" i="1"/>
  <c r="CV12" i="7" s="1"/>
  <c r="DP910" i="1"/>
  <c r="CV18" i="7" s="1"/>
  <c r="DP1253" i="1"/>
  <c r="CV22" i="7" s="1"/>
  <c r="DP25" i="1"/>
  <c r="CV15" i="7" s="1"/>
  <c r="DI548" i="1"/>
  <c r="DI16" i="1" s="1"/>
  <c r="DI905" i="1" s="1"/>
  <c r="DI1248" i="1" s="1"/>
  <c r="DI15" i="1"/>
  <c r="DM857" i="1"/>
  <c r="DN841" i="1"/>
  <c r="DQ1249" i="1"/>
  <c r="DQ14" i="1"/>
  <c r="DQ906" i="1"/>
  <c r="DQ17" i="1"/>
  <c r="DQ34" i="1"/>
  <c r="CW66" i="7" s="1"/>
  <c r="DR123" i="1"/>
  <c r="DQ1036" i="1"/>
  <c r="DR928" i="1"/>
  <c r="DR1448" i="1"/>
  <c r="CX79" i="7" s="1"/>
  <c r="DP408" i="1"/>
  <c r="CX6" i="7"/>
  <c r="DR409" i="1"/>
  <c r="DR553" i="1"/>
  <c r="DR408" i="1"/>
  <c r="DI1241" i="1"/>
  <c r="CO39" i="7" s="1"/>
  <c r="DO161" i="1"/>
  <c r="DO159" i="1"/>
  <c r="DO160" i="1"/>
  <c r="DN161" i="1"/>
  <c r="DN159" i="1"/>
  <c r="DN160" i="1"/>
  <c r="DI427" i="1"/>
  <c r="DK920" i="1"/>
  <c r="CQ75" i="7" s="1"/>
  <c r="DM297" i="1"/>
  <c r="DQ138" i="1"/>
  <c r="DQ139" i="1"/>
  <c r="DQ140" i="1"/>
  <c r="DQ20" i="1"/>
  <c r="CW10" i="7" s="1"/>
  <c r="DS123" i="1"/>
  <c r="DS396" i="1"/>
  <c r="DS549" i="1"/>
  <c r="DS397" i="1"/>
  <c r="DS11" i="1"/>
  <c r="DT1200" i="1"/>
  <c r="DT1156" i="1"/>
  <c r="DT174" i="1"/>
  <c r="DT230" i="1"/>
  <c r="DT234" i="1" s="1"/>
  <c r="AA414" i="1" l="1"/>
  <c r="AA419" i="1"/>
  <c r="AB419" i="1"/>
  <c r="AA680" i="1"/>
  <c r="AA685" i="1"/>
  <c r="AB685" i="1"/>
  <c r="AA540" i="1"/>
  <c r="AL33" i="7"/>
  <c r="BF680" i="1"/>
  <c r="BG806" i="1"/>
  <c r="BF540" i="1"/>
  <c r="AB786" i="1"/>
  <c r="AH32" i="7"/>
  <c r="BB414" i="1"/>
  <c r="BA766" i="1"/>
  <c r="AE32" i="7"/>
  <c r="AY414" i="1"/>
  <c r="AP1025" i="1"/>
  <c r="BH1025" i="1"/>
  <c r="BD540" i="1"/>
  <c r="AD444" i="1"/>
  <c r="BB254" i="1"/>
  <c r="AD1080" i="1"/>
  <c r="BF786" i="1"/>
  <c r="BH806" i="1"/>
  <c r="AU766" i="1"/>
  <c r="BE520" i="1"/>
  <c r="BJ254" i="1"/>
  <c r="BB1025" i="1"/>
  <c r="AO540" i="1"/>
  <c r="BJ520" i="1"/>
  <c r="BC786" i="1"/>
  <c r="BI444" i="1"/>
  <c r="W1428" i="1"/>
  <c r="W1426" i="1"/>
  <c r="W1433" i="1"/>
  <c r="W1423" i="1"/>
  <c r="W1431" i="1"/>
  <c r="W1424" i="1"/>
  <c r="AD728" i="1"/>
  <c r="AB540" i="1"/>
  <c r="AA1025" i="1"/>
  <c r="AD1025" i="1"/>
  <c r="W1417" i="1"/>
  <c r="W1420" i="1"/>
  <c r="W1418" i="1"/>
  <c r="W1427" i="1"/>
  <c r="W1416" i="1"/>
  <c r="W1429" i="1"/>
  <c r="W1421" i="1"/>
  <c r="AN1120" i="1"/>
  <c r="AA1100" i="1"/>
  <c r="W1430" i="1"/>
  <c r="W1419" i="1"/>
  <c r="W1415" i="1"/>
  <c r="W1434" i="1"/>
  <c r="W1432" i="1"/>
  <c r="W1422" i="1"/>
  <c r="W1425" i="1"/>
  <c r="AE1025" i="1"/>
  <c r="AE520" i="1"/>
  <c r="AA274" i="1"/>
  <c r="AD462" i="1"/>
  <c r="AD746" i="1"/>
  <c r="AC500" i="1"/>
  <c r="AX274" i="1"/>
  <c r="AU1080" i="1"/>
  <c r="BA462" i="1"/>
  <c r="BA540" i="1"/>
  <c r="AZ1080" i="1"/>
  <c r="BA520" i="1"/>
  <c r="AU1120" i="1"/>
  <c r="AW540" i="1"/>
  <c r="AC806" i="1"/>
  <c r="AB1025" i="1"/>
  <c r="AU1060" i="1"/>
  <c r="AZ766" i="1"/>
  <c r="AY500" i="1"/>
  <c r="AR500" i="1"/>
  <c r="BG254" i="1"/>
  <c r="BA254" i="1"/>
  <c r="AM766" i="1"/>
  <c r="BH500" i="1"/>
  <c r="AU1140" i="1"/>
  <c r="AS480" i="1"/>
  <c r="AR444" i="1"/>
  <c r="AK1060" i="1"/>
  <c r="AJ254" i="1"/>
  <c r="AI500" i="1"/>
  <c r="AH1025" i="1"/>
  <c r="BC540" i="1"/>
  <c r="BA786" i="1"/>
  <c r="AX520" i="1"/>
  <c r="AN1100" i="1"/>
  <c r="AL786" i="1"/>
  <c r="BJ540" i="1"/>
  <c r="BF500" i="1"/>
  <c r="AY274" i="1"/>
  <c r="AX1060" i="1"/>
  <c r="BC1025" i="1"/>
  <c r="BA480" i="1"/>
  <c r="BE254" i="1"/>
  <c r="AZ1025" i="1"/>
  <c r="AZ254" i="1"/>
  <c r="AR540" i="1"/>
  <c r="AS1025" i="1"/>
  <c r="AO254" i="1"/>
  <c r="AO1100" i="1"/>
  <c r="AH520" i="1"/>
  <c r="AX540" i="1"/>
  <c r="AB806" i="1"/>
  <c r="AZ1100" i="1"/>
  <c r="AO806" i="1"/>
  <c r="AO520" i="1"/>
  <c r="AJ1120" i="1"/>
  <c r="AI1025" i="1"/>
  <c r="AA806" i="1"/>
  <c r="AY728" i="1"/>
  <c r="BJ480" i="1"/>
  <c r="AS462" i="1"/>
  <c r="BG274" i="1"/>
  <c r="AV254" i="1"/>
  <c r="AU540" i="1"/>
  <c r="AS500" i="1"/>
  <c r="AP500" i="1"/>
  <c r="AL520" i="1"/>
  <c r="AJ520" i="1"/>
  <c r="AG500" i="1"/>
  <c r="AC1080" i="1"/>
  <c r="BG1100" i="1"/>
  <c r="BE540" i="1"/>
  <c r="BC766" i="1"/>
  <c r="AU1025" i="1"/>
  <c r="AR1025" i="1"/>
  <c r="AQ806" i="1"/>
  <c r="AK766" i="1"/>
  <c r="AK274" i="1"/>
  <c r="AJ806" i="1"/>
  <c r="AG444" i="1"/>
  <c r="AD766" i="1"/>
  <c r="AA1080" i="1"/>
  <c r="AK500" i="1"/>
  <c r="AK1025" i="1"/>
  <c r="AJ540" i="1"/>
  <c r="AC766" i="1"/>
  <c r="AK3" i="1"/>
  <c r="AS786" i="1"/>
  <c r="CI32" i="7"/>
  <c r="BK32" i="7"/>
  <c r="AZ32" i="7"/>
  <c r="AI32" i="7"/>
  <c r="AK806" i="1"/>
  <c r="CD32" i="7"/>
  <c r="BP32" i="7"/>
  <c r="BN32" i="7"/>
  <c r="AY32" i="7"/>
  <c r="AP32" i="7"/>
  <c r="AI786" i="1"/>
  <c r="AF766" i="1"/>
  <c r="BD766" i="1"/>
  <c r="AO766" i="1"/>
  <c r="AC786" i="1"/>
  <c r="CJ32" i="7"/>
  <c r="BO32" i="7"/>
  <c r="BM32" i="7"/>
  <c r="BD32" i="7"/>
  <c r="AN32" i="7"/>
  <c r="BE806" i="1"/>
  <c r="AK32" i="7"/>
  <c r="BZ32" i="7"/>
  <c r="BI766" i="1"/>
  <c r="AM32" i="7"/>
  <c r="AW766" i="1"/>
  <c r="H32" i="7"/>
  <c r="CA32" i="7"/>
  <c r="BR32" i="7"/>
  <c r="BB32" i="7"/>
  <c r="AO32" i="7"/>
  <c r="AL32" i="7"/>
  <c r="BC806" i="1"/>
  <c r="AZ806" i="1"/>
  <c r="AF806" i="1"/>
  <c r="AL462" i="1"/>
  <c r="AH480" i="1"/>
  <c r="AH728" i="1"/>
  <c r="AA65" i="1"/>
  <c r="AB65" i="1"/>
  <c r="AR746" i="1"/>
  <c r="AS520" i="1"/>
  <c r="BJ462" i="1"/>
  <c r="BH462" i="1"/>
  <c r="BA746" i="1"/>
  <c r="AO1060" i="1"/>
  <c r="AP480" i="1"/>
  <c r="AQ1080" i="1"/>
  <c r="AO1025" i="1"/>
  <c r="AK540" i="1"/>
  <c r="AE500" i="1"/>
  <c r="AF746" i="1"/>
  <c r="BI786" i="1"/>
  <c r="AX1120" i="1"/>
  <c r="AA178" i="1"/>
  <c r="BH766" i="1"/>
  <c r="BH1100" i="1"/>
  <c r="AK1100" i="1"/>
  <c r="AG806" i="1"/>
  <c r="AG786" i="1"/>
  <c r="AF274" i="1"/>
  <c r="AF520" i="1"/>
  <c r="AE254" i="1"/>
  <c r="AX462" i="1"/>
  <c r="AO462" i="1"/>
  <c r="AM1025" i="1"/>
  <c r="AM480" i="1"/>
  <c r="AA196" i="1"/>
  <c r="AX766" i="1"/>
  <c r="BI540" i="1"/>
  <c r="BI520" i="1"/>
  <c r="BD1140" i="1"/>
  <c r="BF462" i="1"/>
  <c r="AT540" i="1"/>
  <c r="AJ766" i="1"/>
  <c r="AI806" i="1"/>
  <c r="AE540" i="1"/>
  <c r="BT806" i="1"/>
  <c r="BT500" i="1"/>
  <c r="BR520" i="1"/>
  <c r="BI1025" i="1"/>
  <c r="AG540" i="1"/>
  <c r="AD500" i="1"/>
  <c r="AB520" i="1"/>
  <c r="CW806" i="1"/>
  <c r="DC462" i="1"/>
  <c r="CX806" i="1"/>
  <c r="CO1025" i="1"/>
  <c r="CL1025" i="1"/>
  <c r="CI500" i="1"/>
  <c r="CG274" i="1"/>
  <c r="CH746" i="1"/>
  <c r="CA1060" i="1"/>
  <c r="CB746" i="1"/>
  <c r="BT444" i="1"/>
  <c r="BJ1060" i="1"/>
  <c r="BA806" i="1"/>
  <c r="AX786" i="1"/>
  <c r="AW254" i="1"/>
  <c r="AT728" i="1"/>
  <c r="AS274" i="1"/>
  <c r="AC196" i="1"/>
  <c r="CY540" i="1"/>
  <c r="CS500" i="1"/>
  <c r="CM766" i="1"/>
  <c r="CO540" i="1"/>
  <c r="BU1025" i="1"/>
  <c r="AW500" i="1"/>
  <c r="AF462" i="1"/>
  <c r="AE806" i="1"/>
  <c r="CZ786" i="1"/>
  <c r="CQ1025" i="1"/>
  <c r="BF766" i="1"/>
  <c r="BE500" i="1"/>
  <c r="AS766" i="1"/>
  <c r="AV520" i="1"/>
  <c r="AM540" i="1"/>
  <c r="AH766" i="1"/>
  <c r="AH254" i="1"/>
  <c r="AG520" i="1"/>
  <c r="CY520" i="1"/>
  <c r="DE500" i="1"/>
  <c r="DD766" i="1"/>
  <c r="DB786" i="1"/>
  <c r="CV766" i="1"/>
  <c r="CP766" i="1"/>
  <c r="CP806" i="1"/>
  <c r="CQ500" i="1"/>
  <c r="BV540" i="1"/>
  <c r="BX786" i="1"/>
  <c r="BM766" i="1"/>
  <c r="BG786" i="1"/>
  <c r="BB500" i="1"/>
  <c r="AU500" i="1"/>
  <c r="AO786" i="1"/>
  <c r="AM806" i="1"/>
  <c r="AH540" i="1"/>
  <c r="AE766" i="1"/>
  <c r="AG480" i="1"/>
  <c r="CA1100" i="1"/>
  <c r="AX806" i="1"/>
  <c r="AS746" i="1"/>
  <c r="AR254" i="1"/>
  <c r="AM500" i="1"/>
  <c r="AA1120" i="1"/>
  <c r="DC520" i="1"/>
  <c r="CU540" i="1"/>
  <c r="CR540" i="1"/>
  <c r="CL766" i="1"/>
  <c r="CC786" i="1"/>
  <c r="CB766" i="1"/>
  <c r="BV766" i="1"/>
  <c r="BX520" i="1"/>
  <c r="BW254" i="1"/>
  <c r="AJ500" i="1"/>
  <c r="AM444" i="1"/>
  <c r="AE786" i="1"/>
  <c r="AC540" i="1"/>
  <c r="AC254" i="1"/>
  <c r="AA520" i="1"/>
  <c r="AU1402" i="1"/>
  <c r="AA43" i="7" s="1"/>
  <c r="CR1184" i="1"/>
  <c r="DB1184" i="1"/>
  <c r="BH1184" i="1"/>
  <c r="AJ1184" i="1"/>
  <c r="BK1140" i="1"/>
  <c r="CV1140" i="1"/>
  <c r="CG1140" i="1"/>
  <c r="BY1140" i="1"/>
  <c r="AE1140" i="1"/>
  <c r="BI1140" i="1"/>
  <c r="BO1140" i="1"/>
  <c r="CU1140" i="1"/>
  <c r="AG1140" i="1"/>
  <c r="AS1120" i="1"/>
  <c r="AP1120" i="1"/>
  <c r="BF1120" i="1"/>
  <c r="BB1120" i="1"/>
  <c r="AY1120" i="1"/>
  <c r="BK1120" i="1"/>
  <c r="BD1100" i="1"/>
  <c r="BC1100" i="1"/>
  <c r="AT1100" i="1"/>
  <c r="AQ1100" i="1"/>
  <c r="AF1100" i="1"/>
  <c r="AS1100" i="1"/>
  <c r="CN1100" i="1"/>
  <c r="CM1100" i="1"/>
  <c r="CC1100" i="1"/>
  <c r="AX1100" i="1"/>
  <c r="AS1140" i="1"/>
  <c r="AB1140" i="1"/>
  <c r="DB1140" i="1"/>
  <c r="AW1140" i="1"/>
  <c r="AO1140" i="1"/>
  <c r="CL1140" i="1"/>
  <c r="AF1140" i="1"/>
  <c r="AC1140" i="1"/>
  <c r="BJ1120" i="1"/>
  <c r="AF1120" i="1"/>
  <c r="CT1120" i="1"/>
  <c r="BV1120" i="1"/>
  <c r="AZ1120" i="1"/>
  <c r="AL1120" i="1"/>
  <c r="AE1120" i="1"/>
  <c r="DA1100" i="1"/>
  <c r="AM1100" i="1"/>
  <c r="AD1100" i="1"/>
  <c r="CR1100" i="1"/>
  <c r="CL1100" i="1"/>
  <c r="BM1100" i="1"/>
  <c r="AX1080" i="1"/>
  <c r="AR1060" i="1"/>
  <c r="DC1060" i="1"/>
  <c r="AF1080" i="1"/>
  <c r="CT1080" i="1"/>
  <c r="BI1080" i="1"/>
  <c r="AE1080" i="1"/>
  <c r="AL1080" i="1"/>
  <c r="CO1080" i="1"/>
  <c r="CU1060" i="1"/>
  <c r="CZ1060" i="1"/>
  <c r="AE1060" i="1"/>
  <c r="BE1060" i="1"/>
  <c r="BD1060" i="1"/>
  <c r="AY1060" i="1"/>
  <c r="AH1060" i="1"/>
  <c r="CY274" i="1"/>
  <c r="AV274" i="1"/>
  <c r="AO274" i="1"/>
  <c r="CV254" i="1"/>
  <c r="DB254" i="1"/>
  <c r="CL254" i="1"/>
  <c r="BF746" i="1"/>
  <c r="BD274" i="1"/>
  <c r="BN254" i="1"/>
  <c r="CF274" i="1"/>
  <c r="CJ254" i="1"/>
  <c r="BT254" i="1"/>
  <c r="CG254" i="1"/>
  <c r="CC274" i="1"/>
  <c r="BS274" i="1"/>
  <c r="CL274" i="1"/>
  <c r="AD274" i="1"/>
  <c r="CV274" i="1"/>
  <c r="CR274" i="1"/>
  <c r="AN274" i="1"/>
  <c r="CA254" i="1"/>
  <c r="AC274" i="1"/>
  <c r="AB274" i="1"/>
  <c r="CT254" i="1"/>
  <c r="DA254" i="1"/>
  <c r="CU254" i="1"/>
  <c r="CP274" i="1"/>
  <c r="BY254" i="1"/>
  <c r="BV254" i="1"/>
  <c r="BU274" i="1"/>
  <c r="AG254" i="1"/>
  <c r="BH728" i="1"/>
  <c r="CU444" i="1"/>
  <c r="AC214" i="1"/>
  <c r="CV746" i="1"/>
  <c r="BD746" i="1"/>
  <c r="AV480" i="1"/>
  <c r="CI480" i="1"/>
  <c r="CF462" i="1"/>
  <c r="CF728" i="1"/>
  <c r="BX480" i="1"/>
  <c r="CX480" i="1"/>
  <c r="CN462" i="1"/>
  <c r="BR746" i="1"/>
  <c r="AZ480" i="1"/>
  <c r="AU462" i="1"/>
  <c r="CP746" i="1"/>
  <c r="DE480" i="1"/>
  <c r="BZ480" i="1"/>
  <c r="BT462" i="1"/>
  <c r="BF728" i="1"/>
  <c r="AG728" i="1"/>
  <c r="AU444" i="1"/>
  <c r="DB728" i="1"/>
  <c r="CW462" i="1"/>
  <c r="DD746" i="1"/>
  <c r="CY462" i="1"/>
  <c r="AR728" i="1"/>
  <c r="AN444" i="1"/>
  <c r="BR728" i="1"/>
  <c r="BL480" i="1"/>
  <c r="AS444" i="1"/>
  <c r="AN462" i="1"/>
  <c r="AI444" i="1"/>
  <c r="AH746" i="1"/>
  <c r="AJ728" i="1"/>
  <c r="AG462" i="1"/>
  <c r="AF444" i="1"/>
  <c r="AB196" i="1"/>
  <c r="AN728" i="1"/>
  <c r="AC480" i="1"/>
  <c r="CT746" i="1"/>
  <c r="BX746" i="1"/>
  <c r="AR462" i="1"/>
  <c r="AM746" i="1"/>
  <c r="AF480" i="1"/>
  <c r="DC480" i="1"/>
  <c r="AR480" i="1"/>
  <c r="AL728" i="1"/>
  <c r="DF480" i="1"/>
  <c r="CZ480" i="1"/>
  <c r="CZ746" i="1"/>
  <c r="CU480" i="1"/>
  <c r="BV462" i="1"/>
  <c r="BS480" i="1"/>
  <c r="BF480" i="1"/>
  <c r="BD728" i="1"/>
  <c r="AX480" i="1"/>
  <c r="AZ746" i="1"/>
  <c r="AX746" i="1"/>
  <c r="AW462" i="1"/>
  <c r="AN480" i="1"/>
  <c r="BK480" i="1"/>
  <c r="BI746" i="1"/>
  <c r="AY462" i="1"/>
  <c r="AP444" i="1"/>
  <c r="AL444" i="1"/>
  <c r="AC746" i="1"/>
  <c r="DE728" i="1"/>
  <c r="CV462" i="1"/>
  <c r="CN746" i="1"/>
  <c r="CO728" i="1"/>
  <c r="CK728" i="1"/>
  <c r="CA480" i="1"/>
  <c r="BC462" i="1"/>
  <c r="AS728" i="1"/>
  <c r="AD178" i="1"/>
  <c r="AK480" i="1"/>
  <c r="AF728" i="1"/>
  <c r="DF746" i="1"/>
  <c r="DF728" i="1"/>
  <c r="CW728" i="1"/>
  <c r="CE746" i="1"/>
  <c r="CD728" i="1"/>
  <c r="CB728" i="1"/>
  <c r="BT480" i="1"/>
  <c r="BL462" i="1"/>
  <c r="BJ444" i="1"/>
  <c r="BD480" i="1"/>
  <c r="AD480" i="1"/>
  <c r="CI462" i="1"/>
  <c r="BY444" i="1"/>
  <c r="BY462" i="1"/>
  <c r="BV746" i="1"/>
  <c r="BQ462" i="1"/>
  <c r="BI728" i="1"/>
  <c r="AZ444" i="1"/>
  <c r="AO746" i="1"/>
  <c r="AJ462" i="1"/>
  <c r="AN500" i="1"/>
  <c r="AQ462" i="1"/>
  <c r="AK786" i="1"/>
  <c r="AL274" i="1"/>
  <c r="AK1402" i="1"/>
  <c r="Q43" i="7" s="1"/>
  <c r="AI520" i="1"/>
  <c r="AD520" i="1"/>
  <c r="DC254" i="1"/>
  <c r="DC766" i="1"/>
  <c r="DB540" i="1"/>
  <c r="DD480" i="1"/>
  <c r="DA500" i="1"/>
  <c r="DA806" i="1"/>
  <c r="CY480" i="1"/>
  <c r="DB480" i="1"/>
  <c r="DB746" i="1"/>
  <c r="CX746" i="1"/>
  <c r="CW1080" i="1"/>
  <c r="CT786" i="1"/>
  <c r="CT1060" i="1"/>
  <c r="CT1100" i="1"/>
  <c r="CR1080" i="1"/>
  <c r="CP500" i="1"/>
  <c r="CV728" i="1"/>
  <c r="CR806" i="1"/>
  <c r="CR766" i="1"/>
  <c r="CQ462" i="1"/>
  <c r="CO1060" i="1"/>
  <c r="CM500" i="1"/>
  <c r="CM806" i="1"/>
  <c r="CL1060" i="1"/>
  <c r="CJ540" i="1"/>
  <c r="CG480" i="1"/>
  <c r="BZ444" i="1"/>
  <c r="BX1184" i="1"/>
  <c r="BW480" i="1"/>
  <c r="BS254" i="1"/>
  <c r="BM786" i="1"/>
  <c r="BM254" i="1"/>
  <c r="BK1100" i="1"/>
  <c r="BH254" i="1"/>
  <c r="BF1060" i="1"/>
  <c r="BG444" i="1"/>
  <c r="BF1140" i="1"/>
  <c r="BE746" i="1"/>
  <c r="BC1120" i="1"/>
  <c r="BF1025" i="1"/>
  <c r="BC274" i="1"/>
  <c r="BA1140" i="1"/>
  <c r="BA1100" i="1"/>
  <c r="BB274" i="1"/>
  <c r="BB766" i="1"/>
  <c r="BD462" i="1"/>
  <c r="AZ1060" i="1"/>
  <c r="AZ728" i="1"/>
  <c r="AU786" i="1"/>
  <c r="AY1025" i="1"/>
  <c r="AV728" i="1"/>
  <c r="AT1060" i="1"/>
  <c r="AV746" i="1"/>
  <c r="AS1080" i="1"/>
  <c r="AT806" i="1"/>
  <c r="AU254" i="1"/>
  <c r="AV1402" i="1"/>
  <c r="AB43" i="7" s="1"/>
  <c r="AP254" i="1"/>
  <c r="AP746" i="1"/>
  <c r="AM520" i="1"/>
  <c r="AO728" i="1"/>
  <c r="AM1080" i="1"/>
  <c r="AN1140" i="1"/>
  <c r="AK520" i="1"/>
  <c r="AH462" i="1"/>
  <c r="AD196" i="1"/>
  <c r="AE1100" i="1"/>
  <c r="AC462" i="1"/>
  <c r="DC1120" i="1"/>
  <c r="DD462" i="1"/>
  <c r="CY1120" i="1"/>
  <c r="CY1140" i="1"/>
  <c r="CW1100" i="1"/>
  <c r="CX728" i="1"/>
  <c r="CX1060" i="1"/>
  <c r="CT500" i="1"/>
  <c r="CT728" i="1"/>
  <c r="CS540" i="1"/>
  <c r="CU1100" i="1"/>
  <c r="CQ1120" i="1"/>
  <c r="CQ1140" i="1"/>
  <c r="CP520" i="1"/>
  <c r="CS462" i="1"/>
  <c r="CL500" i="1"/>
  <c r="CM746" i="1"/>
  <c r="CF480" i="1"/>
  <c r="CC1025" i="1"/>
  <c r="BT1120" i="1"/>
  <c r="BH274" i="1"/>
  <c r="AY520" i="1"/>
  <c r="AY806" i="1"/>
  <c r="AZ462" i="1"/>
  <c r="AV806" i="1"/>
  <c r="AW1080" i="1"/>
  <c r="AS254" i="1"/>
  <c r="AR786" i="1"/>
  <c r="AQ274" i="1"/>
  <c r="AQ1120" i="1"/>
  <c r="AP806" i="1"/>
  <c r="AN254" i="1"/>
  <c r="AM1120" i="1"/>
  <c r="AJ1060" i="1"/>
  <c r="AK444" i="1"/>
  <c r="AA480" i="1"/>
  <c r="DD1100" i="1"/>
  <c r="DC806" i="1"/>
  <c r="DC1080" i="1"/>
  <c r="DC540" i="1"/>
  <c r="DD1025" i="1"/>
  <c r="DD520" i="1"/>
  <c r="DB520" i="1"/>
  <c r="CY786" i="1"/>
  <c r="DB462" i="1"/>
  <c r="CX540" i="1"/>
  <c r="CW500" i="1"/>
  <c r="CT766" i="1"/>
  <c r="CU274" i="1"/>
  <c r="CV444" i="1"/>
  <c r="CT1140" i="1"/>
  <c r="CT480" i="1"/>
  <c r="CU746" i="1"/>
  <c r="CR520" i="1"/>
  <c r="CS1025" i="1"/>
  <c r="CR746" i="1"/>
  <c r="CO254" i="1"/>
  <c r="CJ444" i="1"/>
  <c r="CE500" i="1"/>
  <c r="CD1140" i="1"/>
  <c r="BP520" i="1"/>
  <c r="BL1140" i="1"/>
  <c r="BL274" i="1"/>
  <c r="BJ500" i="1"/>
  <c r="BH520" i="1"/>
  <c r="BJ746" i="1"/>
  <c r="BG1080" i="1"/>
  <c r="BE1140" i="1"/>
  <c r="BG462" i="1"/>
  <c r="BC1080" i="1"/>
  <c r="AZ500" i="1"/>
  <c r="AW1120" i="1"/>
  <c r="AS1060" i="1"/>
  <c r="AQ520" i="1"/>
  <c r="AP1080" i="1"/>
  <c r="AO1080" i="1"/>
  <c r="AN1060" i="1"/>
  <c r="AL766" i="1"/>
  <c r="AB746" i="1"/>
  <c r="CC806" i="1"/>
  <c r="BI274" i="1"/>
  <c r="AI746" i="1"/>
  <c r="AG1025" i="1"/>
  <c r="AA254" i="1"/>
  <c r="CX462" i="1"/>
  <c r="CM444" i="1"/>
  <c r="CM728" i="1"/>
  <c r="CN480" i="1"/>
  <c r="CI1120" i="1"/>
  <c r="CI1100" i="1"/>
  <c r="CH274" i="1"/>
  <c r="CI1060" i="1"/>
  <c r="CK1402" i="1"/>
  <c r="BQ43" i="7" s="1"/>
  <c r="CI1402" i="1"/>
  <c r="BO43" i="7" s="1"/>
  <c r="CF1402" i="1"/>
  <c r="BL43" i="7" s="1"/>
  <c r="CB540" i="1"/>
  <c r="CE540" i="1"/>
  <c r="CD1402" i="1"/>
  <c r="BJ43" i="7" s="1"/>
  <c r="BZ1025" i="1"/>
  <c r="BW1140" i="1"/>
  <c r="BV1080" i="1"/>
  <c r="BT1060" i="1"/>
  <c r="BT1100" i="1"/>
  <c r="BV1184" i="1"/>
  <c r="BU520" i="1"/>
  <c r="BQ766" i="1"/>
  <c r="BQ1080" i="1"/>
  <c r="BP1120" i="1"/>
  <c r="BO254" i="1"/>
  <c r="BP1184" i="1"/>
  <c r="BO480" i="1"/>
  <c r="BL540" i="1"/>
  <c r="BK254" i="1"/>
  <c r="BM480" i="1"/>
  <c r="BN462" i="1"/>
  <c r="BM746" i="1"/>
  <c r="BL444" i="1"/>
  <c r="BJ1025" i="1"/>
  <c r="BH1080" i="1"/>
  <c r="BF1184" i="1"/>
  <c r="BF1080" i="1"/>
  <c r="BD786" i="1"/>
  <c r="BC728" i="1"/>
  <c r="BC520" i="1"/>
  <c r="BC746" i="1"/>
  <c r="AV1140" i="1"/>
  <c r="AT520" i="1"/>
  <c r="AS540" i="1"/>
  <c r="AK1080" i="1"/>
  <c r="AN746" i="1"/>
  <c r="AK728" i="1"/>
  <c r="AF1060" i="1"/>
  <c r="AD806" i="1"/>
  <c r="AC1100" i="1"/>
  <c r="AB1060" i="1"/>
  <c r="AA728" i="1"/>
  <c r="DD786" i="1"/>
  <c r="DB1120" i="1"/>
  <c r="CN1025" i="1"/>
  <c r="CI746" i="1"/>
  <c r="CD1060" i="1"/>
  <c r="CE520" i="1"/>
  <c r="BT766" i="1"/>
  <c r="BW746" i="1"/>
  <c r="BW1402" i="1"/>
  <c r="BC43" i="7" s="1"/>
  <c r="BU444" i="1"/>
  <c r="BP766" i="1"/>
  <c r="BQ1060" i="1"/>
  <c r="BQ274" i="1"/>
  <c r="BR462" i="1"/>
  <c r="BM1140" i="1"/>
  <c r="BJ1184" i="1"/>
  <c r="BI1060" i="1"/>
  <c r="BI806" i="1"/>
  <c r="BI480" i="1"/>
  <c r="BC444" i="1"/>
  <c r="AW786" i="1"/>
  <c r="AS806" i="1"/>
  <c r="AK746" i="1"/>
  <c r="AG1060" i="1"/>
  <c r="AH1080" i="1"/>
  <c r="AJ1402" i="1"/>
  <c r="P43" i="7" s="1"/>
  <c r="AA766" i="1"/>
  <c r="DB274" i="1"/>
  <c r="CZ1402" i="1"/>
  <c r="CF43" i="7" s="1"/>
  <c r="CX1080" i="1"/>
  <c r="CL520" i="1"/>
  <c r="CI520" i="1"/>
  <c r="CJ746" i="1"/>
  <c r="CF806" i="1"/>
  <c r="CD806" i="1"/>
  <c r="CD462" i="1"/>
  <c r="CB1100" i="1"/>
  <c r="BZ1120" i="1"/>
  <c r="CC746" i="1"/>
  <c r="BZ746" i="1"/>
  <c r="BV728" i="1"/>
  <c r="BQ806" i="1"/>
  <c r="BP500" i="1"/>
  <c r="BQ480" i="1"/>
  <c r="BP728" i="1"/>
  <c r="BN274" i="1"/>
  <c r="BQ746" i="1"/>
  <c r="BM520" i="1"/>
  <c r="BP1402" i="1"/>
  <c r="AV43" i="7" s="1"/>
  <c r="BL1080" i="1"/>
  <c r="BK1080" i="1"/>
  <c r="BL728" i="1"/>
  <c r="BK806" i="1"/>
  <c r="AL806" i="1"/>
  <c r="AE274" i="1"/>
  <c r="DF1080" i="1"/>
  <c r="CD33" i="7"/>
  <c r="DB1402" i="1"/>
  <c r="CH43" i="7" s="1"/>
  <c r="CX1100" i="1"/>
  <c r="CO1032" i="1"/>
  <c r="CN971" i="1"/>
  <c r="CN1120" i="1"/>
  <c r="DD971" i="1"/>
  <c r="DE1032" i="1"/>
  <c r="DA710" i="1"/>
  <c r="DB691" i="1"/>
  <c r="DB818" i="1" s="1"/>
  <c r="DB692" i="1"/>
  <c r="DE1184" i="1"/>
  <c r="DF1184" i="1"/>
  <c r="DD540" i="1"/>
  <c r="DA1060" i="1"/>
  <c r="DA274" i="1"/>
  <c r="DD710" i="1"/>
  <c r="DE691" i="1"/>
  <c r="DE818" i="1" s="1"/>
  <c r="DE692" i="1"/>
  <c r="DA1140" i="1"/>
  <c r="DC1032" i="1"/>
  <c r="DB1025" i="1"/>
  <c r="CY1060" i="1"/>
  <c r="DB971" i="1"/>
  <c r="CZ1140" i="1"/>
  <c r="CY254" i="1"/>
  <c r="CZ444" i="1"/>
  <c r="DA426" i="1"/>
  <c r="DA425" i="1"/>
  <c r="DA552" i="1" s="1"/>
  <c r="DA553" i="1" s="1"/>
  <c r="CY1402" i="1"/>
  <c r="CE43" i="7" s="1"/>
  <c r="CX971" i="1"/>
  <c r="CY1032" i="1"/>
  <c r="CW274" i="1"/>
  <c r="CU766" i="1"/>
  <c r="BY32" i="7"/>
  <c r="CU1080" i="1"/>
  <c r="CV1025" i="1"/>
  <c r="CW1140" i="1"/>
  <c r="CU1402" i="1"/>
  <c r="CA43" i="7" s="1"/>
  <c r="CU710" i="1"/>
  <c r="CV692" i="1"/>
  <c r="CV691" i="1"/>
  <c r="CV818" i="1" s="1"/>
  <c r="CQ1032" i="1"/>
  <c r="CP1025" i="1"/>
  <c r="CP1120" i="1"/>
  <c r="CS520" i="1"/>
  <c r="CQ971" i="1"/>
  <c r="CR1032" i="1"/>
  <c r="BV32" i="7"/>
  <c r="CP1032" i="1"/>
  <c r="CO971" i="1"/>
  <c r="CO1100" i="1"/>
  <c r="CO1140" i="1"/>
  <c r="DC971" i="1"/>
  <c r="DD1032" i="1"/>
  <c r="CY710" i="1"/>
  <c r="CZ691" i="1"/>
  <c r="CZ818" i="1" s="1"/>
  <c r="CZ692" i="1"/>
  <c r="CX1032" i="1"/>
  <c r="CW1025" i="1"/>
  <c r="CU1032" i="1"/>
  <c r="CT1025" i="1"/>
  <c r="CR444" i="1"/>
  <c r="CS426" i="1"/>
  <c r="CS425" i="1"/>
  <c r="CS552" i="1" s="1"/>
  <c r="CS1120" i="1"/>
  <c r="DD1184" i="1"/>
  <c r="DF786" i="1"/>
  <c r="DE786" i="1"/>
  <c r="DC786" i="1"/>
  <c r="DF462" i="1"/>
  <c r="DD500" i="1"/>
  <c r="DD1140" i="1"/>
  <c r="DE710" i="1"/>
  <c r="DF692" i="1"/>
  <c r="DF691" i="1"/>
  <c r="DF818" i="1" s="1"/>
  <c r="CF33" i="7"/>
  <c r="DC274" i="1"/>
  <c r="DF1402" i="1"/>
  <c r="CL43" i="7" s="1"/>
  <c r="DB1100" i="1"/>
  <c r="DA766" i="1"/>
  <c r="DB806" i="1"/>
  <c r="DB766" i="1"/>
  <c r="CZ540" i="1"/>
  <c r="DA540" i="1"/>
  <c r="DA1120" i="1"/>
  <c r="DA520" i="1"/>
  <c r="CX1120" i="1"/>
  <c r="DA728" i="1"/>
  <c r="CZ462" i="1"/>
  <c r="CX1140" i="1"/>
  <c r="CV1080" i="1"/>
  <c r="CX274" i="1"/>
  <c r="CY500" i="1"/>
  <c r="DA746" i="1"/>
  <c r="CX1402" i="1"/>
  <c r="CD43" i="7" s="1"/>
  <c r="CY971" i="1"/>
  <c r="CS1140" i="1"/>
  <c r="CS806" i="1"/>
  <c r="CU728" i="1"/>
  <c r="CS971" i="1"/>
  <c r="CT1032" i="1"/>
  <c r="CR1140" i="1"/>
  <c r="CR1060" i="1"/>
  <c r="CP1060" i="1"/>
  <c r="CP540" i="1"/>
  <c r="CS444" i="1"/>
  <c r="CT426" i="1"/>
  <c r="CT425" i="1"/>
  <c r="CT552" i="1" s="1"/>
  <c r="CT444" i="1"/>
  <c r="CU426" i="1"/>
  <c r="CU425" i="1"/>
  <c r="CU552" i="1" s="1"/>
  <c r="CU971" i="1"/>
  <c r="CT1402" i="1"/>
  <c r="BZ43" i="7" s="1"/>
  <c r="CR1402" i="1"/>
  <c r="BX43" i="7" s="1"/>
  <c r="DE806" i="1"/>
  <c r="DF806" i="1"/>
  <c r="DC1140" i="1"/>
  <c r="DE1120" i="1"/>
  <c r="DF1120" i="1"/>
  <c r="DA1080" i="1"/>
  <c r="DB1080" i="1"/>
  <c r="DC728" i="1"/>
  <c r="CZ1100" i="1"/>
  <c r="DA1032" i="1"/>
  <c r="CZ1025" i="1"/>
  <c r="DC1025" i="1"/>
  <c r="CX766" i="1"/>
  <c r="CX500" i="1"/>
  <c r="CZ710" i="1"/>
  <c r="DA691" i="1"/>
  <c r="DA818" i="1" s="1"/>
  <c r="DA692" i="1"/>
  <c r="CY766" i="1"/>
  <c r="DA462" i="1"/>
  <c r="CY746" i="1"/>
  <c r="CW1120" i="1"/>
  <c r="CW710" i="1"/>
  <c r="CX692" i="1"/>
  <c r="CX691" i="1"/>
  <c r="CX818" i="1" s="1"/>
  <c r="CT274" i="1"/>
  <c r="CW971" i="1"/>
  <c r="CS766" i="1"/>
  <c r="BW32" i="7"/>
  <c r="DE766" i="1"/>
  <c r="DF766" i="1"/>
  <c r="DE520" i="1"/>
  <c r="DF520" i="1"/>
  <c r="DE254" i="1"/>
  <c r="DF254" i="1"/>
  <c r="DE274" i="1"/>
  <c r="DF274" i="1"/>
  <c r="DF500" i="1"/>
  <c r="DD806" i="1"/>
  <c r="DC1100" i="1"/>
  <c r="DE971" i="1"/>
  <c r="DE444" i="1"/>
  <c r="DF426" i="1"/>
  <c r="DF425" i="1"/>
  <c r="DF552" i="1" s="1"/>
  <c r="DB1060" i="1"/>
  <c r="DB500" i="1"/>
  <c r="DC1402" i="1"/>
  <c r="CI43" i="7" s="1"/>
  <c r="CZ1120" i="1"/>
  <c r="DC746" i="1"/>
  <c r="DA480" i="1"/>
  <c r="CZ971" i="1"/>
  <c r="CV1184" i="1"/>
  <c r="CV520" i="1"/>
  <c r="CV786" i="1"/>
  <c r="CV500" i="1"/>
  <c r="CW520" i="1"/>
  <c r="CX710" i="1"/>
  <c r="CY691" i="1"/>
  <c r="CY818" i="1" s="1"/>
  <c r="CY692" i="1"/>
  <c r="CY806" i="1"/>
  <c r="CW1402" i="1"/>
  <c r="CC43" i="7" s="1"/>
  <c r="CW786" i="1"/>
  <c r="CW444" i="1"/>
  <c r="CV1060" i="1"/>
  <c r="CS1080" i="1"/>
  <c r="CW480" i="1"/>
  <c r="CW746" i="1"/>
  <c r="DD1080" i="1"/>
  <c r="DE1080" i="1"/>
  <c r="DD444" i="1"/>
  <c r="DE426" i="1"/>
  <c r="DE425" i="1"/>
  <c r="DE552" i="1" s="1"/>
  <c r="DE1402" i="1"/>
  <c r="CK43" i="7" s="1"/>
  <c r="CW766" i="1"/>
  <c r="DB444" i="1"/>
  <c r="DC425" i="1"/>
  <c r="DC552" i="1" s="1"/>
  <c r="DC553" i="1" s="1"/>
  <c r="DC426" i="1"/>
  <c r="DA444" i="1"/>
  <c r="DA427" i="1" s="1"/>
  <c r="DB426" i="1"/>
  <c r="DB425" i="1"/>
  <c r="DB552" i="1" s="1"/>
  <c r="CX1025" i="1"/>
  <c r="CS1184" i="1"/>
  <c r="CT1184" i="1"/>
  <c r="CV1032" i="1"/>
  <c r="CU1025" i="1"/>
  <c r="CR971" i="1"/>
  <c r="CS1032" i="1"/>
  <c r="BT32" i="7"/>
  <c r="CG692" i="1"/>
  <c r="CF786" i="1"/>
  <c r="DE1140" i="1"/>
  <c r="DF1140" i="1"/>
  <c r="DE540" i="1"/>
  <c r="DF540" i="1"/>
  <c r="DF1032" i="1"/>
  <c r="DE1025" i="1"/>
  <c r="DE1100" i="1"/>
  <c r="DF1100" i="1"/>
  <c r="DE1060" i="1"/>
  <c r="DF1060" i="1"/>
  <c r="DD1060" i="1"/>
  <c r="DC710" i="1"/>
  <c r="DD692" i="1"/>
  <c r="DD691" i="1"/>
  <c r="DD818" i="1" s="1"/>
  <c r="CZ1080" i="1"/>
  <c r="DC444" i="1"/>
  <c r="DD426" i="1"/>
  <c r="DD425" i="1"/>
  <c r="DD552" i="1" s="1"/>
  <c r="DD553" i="1" s="1"/>
  <c r="DB710" i="1"/>
  <c r="DC691" i="1"/>
  <c r="DC818" i="1" s="1"/>
  <c r="DC692" i="1"/>
  <c r="CY1100" i="1"/>
  <c r="DA971" i="1"/>
  <c r="DB1032" i="1"/>
  <c r="CY444" i="1"/>
  <c r="CZ425" i="1"/>
  <c r="CZ552" i="1" s="1"/>
  <c r="CZ426" i="1"/>
  <c r="CV1100" i="1"/>
  <c r="CZ728" i="1"/>
  <c r="CU500" i="1"/>
  <c r="CU1120" i="1"/>
  <c r="CV1402" i="1"/>
  <c r="CB43" i="7" s="1"/>
  <c r="CS786" i="1"/>
  <c r="CB32" i="7"/>
  <c r="CR710" i="1"/>
  <c r="CS692" i="1"/>
  <c r="CS691" i="1"/>
  <c r="CS818" i="1" s="1"/>
  <c r="CS710" i="1"/>
  <c r="CT691" i="1"/>
  <c r="CT818" i="1" s="1"/>
  <c r="CT692" i="1"/>
  <c r="CN710" i="1"/>
  <c r="CO691" i="1"/>
  <c r="CO818" i="1" s="1"/>
  <c r="CO692" i="1"/>
  <c r="CN786" i="1"/>
  <c r="CN1080" i="1"/>
  <c r="DD274" i="1"/>
  <c r="DD1402" i="1"/>
  <c r="CJ43" i="7" s="1"/>
  <c r="CZ520" i="1"/>
  <c r="DA1402" i="1"/>
  <c r="CG43" i="7" s="1"/>
  <c r="CE32" i="7"/>
  <c r="CZ1032" i="1"/>
  <c r="CY1025" i="1"/>
  <c r="CV1120" i="1"/>
  <c r="CY728" i="1"/>
  <c r="CX444" i="1"/>
  <c r="CY426" i="1"/>
  <c r="CY425" i="1"/>
  <c r="CY552" i="1" s="1"/>
  <c r="CV710" i="1"/>
  <c r="CW691" i="1"/>
  <c r="CW818" i="1" s="1"/>
  <c r="CW692" i="1"/>
  <c r="CW254" i="1"/>
  <c r="CV971" i="1"/>
  <c r="CW1032" i="1"/>
  <c r="CW1060" i="1"/>
  <c r="CU786" i="1"/>
  <c r="CQ1060" i="1"/>
  <c r="CS274" i="1"/>
  <c r="CR728" i="1"/>
  <c r="CQ1080" i="1"/>
  <c r="CQ766" i="1"/>
  <c r="BT33" i="7"/>
  <c r="CQ1402" i="1"/>
  <c r="BW43" i="7" s="1"/>
  <c r="CO710" i="1"/>
  <c r="CP692" i="1"/>
  <c r="CP691" i="1"/>
  <c r="CP818" i="1" s="1"/>
  <c r="CP971" i="1"/>
  <c r="CP1402" i="1"/>
  <c r="BV43" i="7" s="1"/>
  <c r="CO462" i="1"/>
  <c r="CO480" i="1"/>
  <c r="CM971" i="1"/>
  <c r="CM710" i="1"/>
  <c r="CN692" i="1"/>
  <c r="CN691" i="1"/>
  <c r="CN818" i="1" s="1"/>
  <c r="CL710" i="1"/>
  <c r="CM692" i="1"/>
  <c r="CM691" i="1"/>
  <c r="CM818" i="1" s="1"/>
  <c r="CH971" i="1"/>
  <c r="CI1032" i="1"/>
  <c r="CG1184" i="1"/>
  <c r="CH1184" i="1"/>
  <c r="CH1032" i="1"/>
  <c r="CG971" i="1"/>
  <c r="CE1184" i="1"/>
  <c r="CF1184" i="1"/>
  <c r="CD710" i="1"/>
  <c r="CE691" i="1"/>
  <c r="CE818" i="1" s="1"/>
  <c r="CE692" i="1"/>
  <c r="BJ32" i="7"/>
  <c r="CB1080" i="1"/>
  <c r="CC1080" i="1"/>
  <c r="CF710" i="1"/>
  <c r="CG691" i="1"/>
  <c r="CG818" i="1" s="1"/>
  <c r="CA1032" i="1"/>
  <c r="BZ971" i="1"/>
  <c r="BZ1140" i="1"/>
  <c r="CB1402" i="1"/>
  <c r="BH43" i="7" s="1"/>
  <c r="BX1140" i="1"/>
  <c r="BX254" i="1"/>
  <c r="BY728" i="1"/>
  <c r="BA32" i="7"/>
  <c r="BU254" i="1"/>
  <c r="BU766" i="1"/>
  <c r="BT710" i="1"/>
  <c r="BU691" i="1"/>
  <c r="BU818" i="1" s="1"/>
  <c r="BU692" i="1"/>
  <c r="BR710" i="1"/>
  <c r="BS692" i="1"/>
  <c r="BS691" i="1"/>
  <c r="BS818" i="1" s="1"/>
  <c r="AS33" i="7"/>
  <c r="BR444" i="1"/>
  <c r="BS426" i="1"/>
  <c r="BS425" i="1"/>
  <c r="BS552" i="1" s="1"/>
  <c r="BS444" i="1"/>
  <c r="BS710" i="1"/>
  <c r="BT691" i="1"/>
  <c r="BT818" i="1" s="1"/>
  <c r="BT692" i="1"/>
  <c r="BQ1402" i="1"/>
  <c r="AW43" i="7" s="1"/>
  <c r="BN806" i="1"/>
  <c r="BN1140" i="1"/>
  <c r="BL971" i="1"/>
  <c r="BM1032" i="1"/>
  <c r="AS32" i="7"/>
  <c r="BJ710" i="1"/>
  <c r="BK692" i="1"/>
  <c r="BK691" i="1"/>
  <c r="BK818" i="1" s="1"/>
  <c r="BG971" i="1"/>
  <c r="BH1032" i="1"/>
  <c r="BG540" i="1"/>
  <c r="BF1466" i="1"/>
  <c r="AL42" i="7"/>
  <c r="CK254" i="1"/>
  <c r="CM462" i="1"/>
  <c r="CJ520" i="1"/>
  <c r="CK480" i="1"/>
  <c r="CK746" i="1"/>
  <c r="CE1060" i="1"/>
  <c r="CK710" i="1"/>
  <c r="CL692" i="1"/>
  <c r="CL691" i="1"/>
  <c r="CL818" i="1" s="1"/>
  <c r="CC1184" i="1"/>
  <c r="CD1184" i="1"/>
  <c r="CD766" i="1"/>
  <c r="CD786" i="1"/>
  <c r="CA766" i="1"/>
  <c r="CA806" i="1"/>
  <c r="BX1080" i="1"/>
  <c r="BY1080" i="1"/>
  <c r="BC32" i="7"/>
  <c r="BX1032" i="1"/>
  <c r="BW971" i="1"/>
  <c r="BW1032" i="1"/>
  <c r="BV1025" i="1"/>
  <c r="BV971" i="1"/>
  <c r="BS746" i="1"/>
  <c r="BQ254" i="1"/>
  <c r="BS1402" i="1"/>
  <c r="AY43" i="7" s="1"/>
  <c r="BP1032" i="1"/>
  <c r="BO971" i="1"/>
  <c r="BQ1032" i="1"/>
  <c r="BP1025" i="1"/>
  <c r="AT32" i="7"/>
  <c r="BN710" i="1"/>
  <c r="BO691" i="1"/>
  <c r="BO818" i="1" s="1"/>
  <c r="BO692" i="1"/>
  <c r="BO1402" i="1"/>
  <c r="AU43" i="7" s="1"/>
  <c r="BM728" i="1"/>
  <c r="BK710" i="1"/>
  <c r="BL691" i="1"/>
  <c r="BL818" i="1" s="1"/>
  <c r="BL692" i="1"/>
  <c r="BK766" i="1"/>
  <c r="BG1032" i="1"/>
  <c r="BF971" i="1"/>
  <c r="AI33" i="7"/>
  <c r="BH1402" i="1"/>
  <c r="AN43" i="7" s="1"/>
  <c r="CK1184" i="1"/>
  <c r="CL1184" i="1"/>
  <c r="CL971" i="1"/>
  <c r="CM1032" i="1"/>
  <c r="CK1120" i="1"/>
  <c r="CL786" i="1"/>
  <c r="CJ480" i="1"/>
  <c r="BQ32" i="7"/>
  <c r="CJ971" i="1"/>
  <c r="CL444" i="1"/>
  <c r="CJ1120" i="1"/>
  <c r="CL480" i="1"/>
  <c r="CJ710" i="1"/>
  <c r="CK692" i="1"/>
  <c r="CK691" i="1"/>
  <c r="CK818" i="1" s="1"/>
  <c r="CJ1402" i="1"/>
  <c r="BP43" i="7" s="1"/>
  <c r="CG806" i="1"/>
  <c r="CH520" i="1"/>
  <c r="CH1100" i="1"/>
  <c r="CG462" i="1"/>
  <c r="CG1402" i="1"/>
  <c r="BM43" i="7" s="1"/>
  <c r="CE1080" i="1"/>
  <c r="CE806" i="1"/>
  <c r="CC971" i="1"/>
  <c r="CD1032" i="1"/>
  <c r="CI710" i="1"/>
  <c r="CJ692" i="1"/>
  <c r="CJ691" i="1"/>
  <c r="CJ818" i="1" s="1"/>
  <c r="CA1184" i="1"/>
  <c r="CB1184" i="1"/>
  <c r="CE1402" i="1"/>
  <c r="BK43" i="7" s="1"/>
  <c r="CB806" i="1"/>
  <c r="CB1060" i="1"/>
  <c r="CC1060" i="1"/>
  <c r="CE444" i="1"/>
  <c r="CA1080" i="1"/>
  <c r="CA710" i="1"/>
  <c r="CB691" i="1"/>
  <c r="CB818" i="1" s="1"/>
  <c r="CB692" i="1"/>
  <c r="BE32" i="7"/>
  <c r="BY1120" i="1"/>
  <c r="BW1080" i="1"/>
  <c r="BY1032" i="1"/>
  <c r="BX1025" i="1"/>
  <c r="BW806" i="1"/>
  <c r="BX806" i="1"/>
  <c r="BY746" i="1"/>
  <c r="BW444" i="1"/>
  <c r="BX425" i="1"/>
  <c r="BX552" i="1" s="1"/>
  <c r="BX426" i="1"/>
  <c r="BS1184" i="1"/>
  <c r="BT1184" i="1"/>
  <c r="BU500" i="1"/>
  <c r="BS766" i="1"/>
  <c r="BT1032" i="1"/>
  <c r="BS971" i="1"/>
  <c r="BU1402" i="1"/>
  <c r="BA43" i="7" s="1"/>
  <c r="BQ444" i="1"/>
  <c r="BR426" i="1"/>
  <c r="BR425" i="1"/>
  <c r="BR552" i="1" s="1"/>
  <c r="BR1060" i="1"/>
  <c r="AW32" i="7"/>
  <c r="BQ971" i="1"/>
  <c r="BN1032" i="1"/>
  <c r="BM971" i="1"/>
  <c r="BN728" i="1"/>
  <c r="BK540" i="1"/>
  <c r="BJ274" i="1"/>
  <c r="BI710" i="1"/>
  <c r="BJ692" i="1"/>
  <c r="BJ691" i="1"/>
  <c r="BJ818" i="1" s="1"/>
  <c r="BH1120" i="1"/>
  <c r="BH1060" i="1"/>
  <c r="BG766" i="1"/>
  <c r="BH444" i="1"/>
  <c r="BD1184" i="1"/>
  <c r="BE444" i="1"/>
  <c r="BF426" i="1"/>
  <c r="BF425" i="1"/>
  <c r="BF552" i="1" s="1"/>
  <c r="BF553" i="1" s="1"/>
  <c r="CT971" i="1"/>
  <c r="CS728" i="1"/>
  <c r="CP462" i="1"/>
  <c r="CO766" i="1"/>
  <c r="CM254" i="1"/>
  <c r="CN1140" i="1"/>
  <c r="CN444" i="1"/>
  <c r="CL1080" i="1"/>
  <c r="CN806" i="1"/>
  <c r="CK971" i="1"/>
  <c r="CL1032" i="1"/>
  <c r="CK1140" i="1"/>
  <c r="CJ1100" i="1"/>
  <c r="CN728" i="1"/>
  <c r="CK1060" i="1"/>
  <c r="CK1032" i="1"/>
  <c r="CJ1025" i="1"/>
  <c r="CL1402" i="1"/>
  <c r="BR43" i="7" s="1"/>
  <c r="CI254" i="1"/>
  <c r="CG766" i="1"/>
  <c r="CI1080" i="1"/>
  <c r="CH1080" i="1"/>
  <c r="CH1140" i="1"/>
  <c r="CF520" i="1"/>
  <c r="CF1100" i="1"/>
  <c r="CG1100" i="1"/>
  <c r="CG540" i="1"/>
  <c r="CF254" i="1"/>
  <c r="CG444" i="1"/>
  <c r="CH426" i="1"/>
  <c r="CH425" i="1"/>
  <c r="CH552" i="1" s="1"/>
  <c r="CH1402" i="1"/>
  <c r="BN43" i="7" s="1"/>
  <c r="BI33" i="7"/>
  <c r="CD274" i="1"/>
  <c r="CE728" i="1"/>
  <c r="BF33" i="7"/>
  <c r="BZ520" i="1"/>
  <c r="CD480" i="1"/>
  <c r="CD746" i="1"/>
  <c r="CE462" i="1"/>
  <c r="CA274" i="1"/>
  <c r="CB274" i="1"/>
  <c r="CB710" i="1"/>
  <c r="CC692" i="1"/>
  <c r="CC691" i="1"/>
  <c r="CC818" i="1" s="1"/>
  <c r="BZ786" i="1"/>
  <c r="BZ254" i="1"/>
  <c r="BZ710" i="1"/>
  <c r="CA691" i="1"/>
  <c r="CA818" i="1" s="1"/>
  <c r="CA692" i="1"/>
  <c r="BZ1184" i="1"/>
  <c r="BZ1100" i="1"/>
  <c r="BV500" i="1"/>
  <c r="BV520" i="1"/>
  <c r="BY480" i="1"/>
  <c r="BU1060" i="1"/>
  <c r="BV1060" i="1"/>
  <c r="BV710" i="1"/>
  <c r="BW692" i="1"/>
  <c r="BW691" i="1"/>
  <c r="BW818" i="1" s="1"/>
  <c r="BV1402" i="1"/>
  <c r="BB43" i="7" s="1"/>
  <c r="BU710" i="1"/>
  <c r="BV692" i="1"/>
  <c r="BV691" i="1"/>
  <c r="BV818" i="1" s="1"/>
  <c r="BR1120" i="1"/>
  <c r="BR500" i="1"/>
  <c r="BR274" i="1"/>
  <c r="BP1080" i="1"/>
  <c r="BO806" i="1"/>
  <c r="BR1402" i="1"/>
  <c r="AX43" i="7" s="1"/>
  <c r="BO540" i="1"/>
  <c r="BO1025" i="1"/>
  <c r="AV32" i="7"/>
  <c r="BN1120" i="1"/>
  <c r="BP444" i="1"/>
  <c r="BQ426" i="1"/>
  <c r="BQ425" i="1"/>
  <c r="BQ552" i="1" s="1"/>
  <c r="BS462" i="1"/>
  <c r="BL500" i="1"/>
  <c r="BK1025" i="1"/>
  <c r="BL806" i="1"/>
  <c r="BL1025" i="1"/>
  <c r="BM1402" i="1"/>
  <c r="AS43" i="7" s="1"/>
  <c r="BK462" i="1"/>
  <c r="BK786" i="1"/>
  <c r="BK444" i="1"/>
  <c r="BK1402" i="1"/>
  <c r="AQ43" i="7" s="1"/>
  <c r="BL1060" i="1"/>
  <c r="BI462" i="1"/>
  <c r="BF520" i="1"/>
  <c r="BH710" i="1"/>
  <c r="BI691" i="1"/>
  <c r="BI818" i="1" s="1"/>
  <c r="BI692" i="1"/>
  <c r="CQ1100" i="1"/>
  <c r="CR1025" i="1"/>
  <c r="CS1060" i="1"/>
  <c r="CQ520" i="1"/>
  <c r="CN766" i="1"/>
  <c r="CS1402" i="1"/>
  <c r="BY43" i="7" s="1"/>
  <c r="CR1120" i="1"/>
  <c r="CQ274" i="1"/>
  <c r="CQ746" i="1"/>
  <c r="CO786" i="1"/>
  <c r="CN274" i="1"/>
  <c r="CN520" i="1"/>
  <c r="CO1402" i="1"/>
  <c r="BU43" i="7" s="1"/>
  <c r="CN1060" i="1"/>
  <c r="CJ766" i="1"/>
  <c r="CL1120" i="1"/>
  <c r="CJ1060" i="1"/>
  <c r="CM1402" i="1"/>
  <c r="BS43" i="7" s="1"/>
  <c r="CJ500" i="1"/>
  <c r="CJ1032" i="1"/>
  <c r="CI1025" i="1"/>
  <c r="CG500" i="1"/>
  <c r="CI274" i="1"/>
  <c r="CH462" i="1"/>
  <c r="CE1100" i="1"/>
  <c r="CF971" i="1"/>
  <c r="CG1032" i="1"/>
  <c r="CF1140" i="1"/>
  <c r="CE766" i="1"/>
  <c r="CC540" i="1"/>
  <c r="CI444" i="1"/>
  <c r="CG1120" i="1"/>
  <c r="BI32" i="7"/>
  <c r="CC1120" i="1"/>
  <c r="CC728" i="1"/>
  <c r="CB971" i="1"/>
  <c r="BC33" i="7"/>
  <c r="CA728" i="1"/>
  <c r="BY540" i="1"/>
  <c r="BX500" i="1"/>
  <c r="BY1402" i="1"/>
  <c r="BE43" i="7" s="1"/>
  <c r="BW786" i="1"/>
  <c r="BV480" i="1"/>
  <c r="BX462" i="1"/>
  <c r="BX444" i="1"/>
  <c r="BY426" i="1"/>
  <c r="BY425" i="1"/>
  <c r="BY552" i="1" s="1"/>
  <c r="BU806" i="1"/>
  <c r="BT1140" i="1"/>
  <c r="BT786" i="1"/>
  <c r="BU1120" i="1"/>
  <c r="BT540" i="1"/>
  <c r="BT1025" i="1"/>
  <c r="BS1060" i="1"/>
  <c r="BU462" i="1"/>
  <c r="BU746" i="1"/>
  <c r="BR1184" i="1"/>
  <c r="BS1032" i="1"/>
  <c r="BR971" i="1"/>
  <c r="BR1100" i="1"/>
  <c r="BR1032" i="1"/>
  <c r="BQ1025" i="1"/>
  <c r="BP540" i="1"/>
  <c r="BP1100" i="1"/>
  <c r="BO1120" i="1"/>
  <c r="BR480" i="1"/>
  <c r="BN480" i="1"/>
  <c r="BO1032" i="1"/>
  <c r="BN971" i="1"/>
  <c r="BP462" i="1"/>
  <c r="AU32" i="7"/>
  <c r="BO274" i="1"/>
  <c r="BM710" i="1"/>
  <c r="BN691" i="1"/>
  <c r="BN818" i="1" s="1"/>
  <c r="BN692" i="1"/>
  <c r="BN1060" i="1"/>
  <c r="BN444" i="1"/>
  <c r="BL254" i="1"/>
  <c r="BL1120" i="1"/>
  <c r="BN1184" i="1"/>
  <c r="BL766" i="1"/>
  <c r="BK1060" i="1"/>
  <c r="BJ1140" i="1"/>
  <c r="BJ1100" i="1"/>
  <c r="AN33" i="7"/>
  <c r="BI1100" i="1"/>
  <c r="BL710" i="1"/>
  <c r="BM691" i="1"/>
  <c r="BM818" i="1" s="1"/>
  <c r="BM692" i="1"/>
  <c r="BL1402" i="1"/>
  <c r="AR43" i="7" s="1"/>
  <c r="BF274" i="1"/>
  <c r="CS1100" i="1"/>
  <c r="BV33" i="7"/>
  <c r="CU462" i="1"/>
  <c r="CT520" i="1"/>
  <c r="CR500" i="1"/>
  <c r="CU806" i="1"/>
  <c r="CS254" i="1"/>
  <c r="CT540" i="1"/>
  <c r="CR462" i="1"/>
  <c r="CP1080" i="1"/>
  <c r="CP1100" i="1"/>
  <c r="CQ806" i="1"/>
  <c r="CS480" i="1"/>
  <c r="CO500" i="1"/>
  <c r="CN1184" i="1"/>
  <c r="CO1120" i="1"/>
  <c r="CQ444" i="1"/>
  <c r="CR426" i="1"/>
  <c r="CR425" i="1"/>
  <c r="CR552" i="1" s="1"/>
  <c r="CP444" i="1"/>
  <c r="CQ426" i="1"/>
  <c r="CQ425" i="1"/>
  <c r="CQ552" i="1" s="1"/>
  <c r="CP728" i="1"/>
  <c r="CO444" i="1"/>
  <c r="CO746" i="1"/>
  <c r="CM274" i="1"/>
  <c r="CP480" i="1"/>
  <c r="BP33" i="7"/>
  <c r="CK1100" i="1"/>
  <c r="CN1402" i="1"/>
  <c r="BT43" i="7" s="1"/>
  <c r="CL540" i="1"/>
  <c r="CK1080" i="1"/>
  <c r="CJ274" i="1"/>
  <c r="CI1140" i="1"/>
  <c r="CG786" i="1"/>
  <c r="CJ806" i="1"/>
  <c r="CI786" i="1"/>
  <c r="CH806" i="1"/>
  <c r="CJ462" i="1"/>
  <c r="CH710" i="1"/>
  <c r="CI691" i="1"/>
  <c r="CI818" i="1" s="1"/>
  <c r="CI692" i="1"/>
  <c r="CE710" i="1"/>
  <c r="CF692" i="1"/>
  <c r="CF691" i="1"/>
  <c r="CF818" i="1" s="1"/>
  <c r="CI728" i="1"/>
  <c r="CE274" i="1"/>
  <c r="CD971" i="1"/>
  <c r="CE1032" i="1"/>
  <c r="CD254" i="1"/>
  <c r="CE1120" i="1"/>
  <c r="CC444" i="1"/>
  <c r="CC427" i="1" s="1"/>
  <c r="CD426" i="1"/>
  <c r="CD425" i="1"/>
  <c r="CD552" i="1" s="1"/>
  <c r="CB480" i="1"/>
  <c r="CB1120" i="1"/>
  <c r="CB1140" i="1"/>
  <c r="CG728" i="1"/>
  <c r="CA1025" i="1"/>
  <c r="BZ500" i="1"/>
  <c r="CA520" i="1"/>
  <c r="CA1140" i="1"/>
  <c r="CB462" i="1"/>
  <c r="CB444" i="1"/>
  <c r="CC426" i="1"/>
  <c r="CC425" i="1"/>
  <c r="CC552" i="1" s="1"/>
  <c r="BY806" i="1"/>
  <c r="CA1402" i="1"/>
  <c r="BG43" i="7" s="1"/>
  <c r="BY971" i="1"/>
  <c r="BZ1032" i="1"/>
  <c r="BZ1402" i="1"/>
  <c r="BF43" i="7" s="1"/>
  <c r="BW540" i="1"/>
  <c r="BV1140" i="1"/>
  <c r="BY274" i="1"/>
  <c r="BT274" i="1"/>
  <c r="BV1032" i="1"/>
  <c r="BU971" i="1"/>
  <c r="BU1100" i="1"/>
  <c r="BW462" i="1"/>
  <c r="BX1402" i="1"/>
  <c r="BD43" i="7" s="1"/>
  <c r="BV444" i="1"/>
  <c r="BU480" i="1"/>
  <c r="AV33" i="7"/>
  <c r="BT728" i="1"/>
  <c r="BT1402" i="1"/>
  <c r="AZ43" i="7" s="1"/>
  <c r="BR540" i="1"/>
  <c r="BR786" i="1"/>
  <c r="BR254" i="1"/>
  <c r="BQ710" i="1"/>
  <c r="BR691" i="1"/>
  <c r="BR818" i="1" s="1"/>
  <c r="BR692" i="1"/>
  <c r="BP1060" i="1"/>
  <c r="BQ1140" i="1"/>
  <c r="BN520" i="1"/>
  <c r="BP746" i="1"/>
  <c r="BN1080" i="1"/>
  <c r="BO786" i="1"/>
  <c r="BN1402" i="1"/>
  <c r="AT43" i="7" s="1"/>
  <c r="BK1032" i="1"/>
  <c r="BJ971" i="1"/>
  <c r="AM33" i="7"/>
  <c r="BJ728" i="1"/>
  <c r="BM462" i="1"/>
  <c r="BJ1032" i="1"/>
  <c r="BI971" i="1"/>
  <c r="CQ786" i="1"/>
  <c r="CT710" i="1"/>
  <c r="CU691" i="1"/>
  <c r="CU818" i="1" s="1"/>
  <c r="CU692" i="1"/>
  <c r="CR254" i="1"/>
  <c r="CQ710" i="1"/>
  <c r="CR692" i="1"/>
  <c r="CR691" i="1"/>
  <c r="CR818" i="1" s="1"/>
  <c r="BR33" i="7"/>
  <c r="CN1032" i="1"/>
  <c r="CM1025" i="1"/>
  <c r="CM520" i="1"/>
  <c r="CQ540" i="1"/>
  <c r="CL806" i="1"/>
  <c r="CM480" i="1"/>
  <c r="CK766" i="1"/>
  <c r="CP710" i="1"/>
  <c r="CP693" i="1" s="1"/>
  <c r="CQ692" i="1"/>
  <c r="CQ691" i="1"/>
  <c r="CQ818" i="1" s="1"/>
  <c r="CK500" i="1"/>
  <c r="CL746" i="1"/>
  <c r="BK33" i="7"/>
  <c r="CF1080" i="1"/>
  <c r="CG1080" i="1"/>
  <c r="CF1120" i="1"/>
  <c r="CF1060" i="1"/>
  <c r="CG1060" i="1"/>
  <c r="CD520" i="1"/>
  <c r="CH444" i="1"/>
  <c r="CI426" i="1"/>
  <c r="CI425" i="1"/>
  <c r="CI552" i="1" s="1"/>
  <c r="CF444" i="1"/>
  <c r="CD500" i="1"/>
  <c r="CF746" i="1"/>
  <c r="CB786" i="1"/>
  <c r="CE480" i="1"/>
  <c r="BZ1080" i="1"/>
  <c r="CC1032" i="1"/>
  <c r="CB1025" i="1"/>
  <c r="BZ728" i="1"/>
  <c r="CA1120" i="1"/>
  <c r="CE1025" i="1"/>
  <c r="BY1060" i="1"/>
  <c r="BZ1060" i="1"/>
  <c r="BX1120" i="1"/>
  <c r="BY766" i="1"/>
  <c r="CA444" i="1"/>
  <c r="CB425" i="1"/>
  <c r="CB552" i="1" s="1"/>
  <c r="CB426" i="1"/>
  <c r="CA746" i="1"/>
  <c r="BX710" i="1"/>
  <c r="BY691" i="1"/>
  <c r="BY818" i="1" s="1"/>
  <c r="BY692" i="1"/>
  <c r="BV786" i="1"/>
  <c r="BX971" i="1"/>
  <c r="BV274" i="1"/>
  <c r="BW274" i="1"/>
  <c r="AX33" i="7"/>
  <c r="BU1080" i="1"/>
  <c r="BW710" i="1"/>
  <c r="BX692" i="1"/>
  <c r="BX691" i="1"/>
  <c r="BX818" i="1" s="1"/>
  <c r="BU1032" i="1"/>
  <c r="BT971" i="1"/>
  <c r="BS1120" i="1"/>
  <c r="BS500" i="1"/>
  <c r="BS1080" i="1"/>
  <c r="BT746" i="1"/>
  <c r="BR1140" i="1"/>
  <c r="BP806" i="1"/>
  <c r="BP1140" i="1"/>
  <c r="BO1100" i="1"/>
  <c r="BO520" i="1"/>
  <c r="BN1100" i="1"/>
  <c r="BP710" i="1"/>
  <c r="BQ692" i="1"/>
  <c r="BQ691" i="1"/>
  <c r="BQ818" i="1" s="1"/>
  <c r="BP971" i="1"/>
  <c r="BO728" i="1"/>
  <c r="BM1080" i="1"/>
  <c r="BO710" i="1"/>
  <c r="BP692" i="1"/>
  <c r="BP691" i="1"/>
  <c r="BP818" i="1" s="1"/>
  <c r="BJ766" i="1"/>
  <c r="BQ728" i="1"/>
  <c r="BK274" i="1"/>
  <c r="BL1032" i="1"/>
  <c r="BK971" i="1"/>
  <c r="BN746" i="1"/>
  <c r="BJ1080" i="1"/>
  <c r="BJ806" i="1"/>
  <c r="BH1140" i="1"/>
  <c r="BI254" i="1"/>
  <c r="BJ1402" i="1"/>
  <c r="AP43" i="7" s="1"/>
  <c r="CH1025" i="1"/>
  <c r="CI971" i="1"/>
  <c r="CG710" i="1"/>
  <c r="CH692" i="1"/>
  <c r="CH691" i="1"/>
  <c r="CH818" i="1" s="1"/>
  <c r="CD444" i="1"/>
  <c r="CE425" i="1"/>
  <c r="CE552" i="1" s="1"/>
  <c r="CE426" i="1"/>
  <c r="CF1032" i="1"/>
  <c r="CE971" i="1"/>
  <c r="CD1100" i="1"/>
  <c r="CA971" i="1"/>
  <c r="CB1032" i="1"/>
  <c r="CC1402" i="1"/>
  <c r="BI43" i="7" s="1"/>
  <c r="CC710" i="1"/>
  <c r="CD692" i="1"/>
  <c r="CD691" i="1"/>
  <c r="CD818" i="1" s="1"/>
  <c r="BW1100" i="1"/>
  <c r="BX1100" i="1"/>
  <c r="BW766" i="1"/>
  <c r="BY710" i="1"/>
  <c r="BZ691" i="1"/>
  <c r="BZ818" i="1" s="1"/>
  <c r="BZ692" i="1"/>
  <c r="BO444" i="1"/>
  <c r="BP425" i="1"/>
  <c r="BP552" i="1" s="1"/>
  <c r="BP426" i="1"/>
  <c r="BJ786" i="1"/>
  <c r="BI1032" i="1"/>
  <c r="BH971" i="1"/>
  <c r="BE1100" i="1"/>
  <c r="BG1466" i="1"/>
  <c r="AM42" i="7"/>
  <c r="BG746" i="1"/>
  <c r="BG1402" i="1"/>
  <c r="AM43" i="7" s="1"/>
  <c r="BF1100" i="1"/>
  <c r="BE710" i="1"/>
  <c r="BF691" i="1"/>
  <c r="BF818" i="1" s="1"/>
  <c r="BF692" i="1"/>
  <c r="BE462" i="1"/>
  <c r="BE1466" i="1"/>
  <c r="AK42" i="7"/>
  <c r="BC710" i="1"/>
  <c r="BD691" i="1"/>
  <c r="BD818" i="1" s="1"/>
  <c r="BD692" i="1"/>
  <c r="BD444" i="1"/>
  <c r="BE426" i="1"/>
  <c r="BE425" i="1"/>
  <c r="BE552" i="1" s="1"/>
  <c r="BE553" i="1" s="1"/>
  <c r="AY786" i="1"/>
  <c r="AZ786" i="1"/>
  <c r="BA728" i="1"/>
  <c r="AY1140" i="1"/>
  <c r="AX444" i="1"/>
  <c r="AX1032" i="1"/>
  <c r="AW1025" i="1"/>
  <c r="AX1025" i="1"/>
  <c r="AY1466" i="1"/>
  <c r="AE42" i="7"/>
  <c r="AT971" i="1"/>
  <c r="AU1032" i="1"/>
  <c r="AS710" i="1"/>
  <c r="AT691" i="1"/>
  <c r="AT692" i="1"/>
  <c r="AU1466" i="1"/>
  <c r="AA42" i="7"/>
  <c r="AP971" i="1"/>
  <c r="AQ1032" i="1"/>
  <c r="AO480" i="1"/>
  <c r="AL1032" i="1"/>
  <c r="AK971" i="1"/>
  <c r="AI1140" i="1"/>
  <c r="AJ1140" i="1"/>
  <c r="AH710" i="1"/>
  <c r="AI691" i="1"/>
  <c r="AI692" i="1"/>
  <c r="AK1466" i="1"/>
  <c r="Q42" i="7"/>
  <c r="AG1466" i="1"/>
  <c r="M42" i="7"/>
  <c r="AI1466" i="1"/>
  <c r="O42" i="7"/>
  <c r="AB1402" i="1"/>
  <c r="H43" i="7" s="1"/>
  <c r="AA1032" i="1"/>
  <c r="I44" i="7"/>
  <c r="AC1448" i="1"/>
  <c r="I79" i="7" s="1"/>
  <c r="AD1448" i="1"/>
  <c r="J79" i="7" s="1"/>
  <c r="AE1448" i="1"/>
  <c r="K79" i="7" s="1"/>
  <c r="AG1448" i="1"/>
  <c r="M79" i="7" s="1"/>
  <c r="AF1448" i="1"/>
  <c r="L79" i="7" s="1"/>
  <c r="AH1448" i="1"/>
  <c r="N79" i="7" s="1"/>
  <c r="AI1448" i="1"/>
  <c r="O79" i="7" s="1"/>
  <c r="AJ1448" i="1"/>
  <c r="P79" i="7" s="1"/>
  <c r="AK1448" i="1"/>
  <c r="Q79" i="7" s="1"/>
  <c r="AL1448" i="1"/>
  <c r="R79" i="7" s="1"/>
  <c r="AM1448" i="1"/>
  <c r="S79" i="7" s="1"/>
  <c r="AN1448" i="1"/>
  <c r="T79" i="7" s="1"/>
  <c r="AP1448" i="1"/>
  <c r="V79" i="7" s="1"/>
  <c r="AO1448" i="1"/>
  <c r="U79" i="7" s="1"/>
  <c r="AQ1448" i="1"/>
  <c r="W79" i="7" s="1"/>
  <c r="AS1448" i="1"/>
  <c r="Y79" i="7" s="1"/>
  <c r="AR1448" i="1"/>
  <c r="X79" i="7" s="1"/>
  <c r="AT1448" i="1"/>
  <c r="Z79" i="7" s="1"/>
  <c r="AV1448" i="1"/>
  <c r="AB79" i="7" s="1"/>
  <c r="AU1448" i="1"/>
  <c r="AA79" i="7" s="1"/>
  <c r="AW1448" i="1"/>
  <c r="AC79" i="7" s="1"/>
  <c r="AX1448" i="1"/>
  <c r="AD79" i="7" s="1"/>
  <c r="AY1448" i="1"/>
  <c r="AE79" i="7" s="1"/>
  <c r="AZ1448" i="1"/>
  <c r="AF79" i="7" s="1"/>
  <c r="BA1448" i="1"/>
  <c r="AG79" i="7" s="1"/>
  <c r="BB1448" i="1"/>
  <c r="AH79" i="7" s="1"/>
  <c r="BC1448" i="1"/>
  <c r="AI79" i="7" s="1"/>
  <c r="BD1448" i="1"/>
  <c r="AJ79" i="7" s="1"/>
  <c r="BE1448" i="1"/>
  <c r="AK79" i="7" s="1"/>
  <c r="BF1448" i="1"/>
  <c r="AL79" i="7" s="1"/>
  <c r="BG1448" i="1"/>
  <c r="AM79" i="7" s="1"/>
  <c r="BH1448" i="1"/>
  <c r="AN79" i="7" s="1"/>
  <c r="BI1448" i="1"/>
  <c r="AO79" i="7" s="1"/>
  <c r="BJ1448" i="1"/>
  <c r="AP79" i="7" s="1"/>
  <c r="BK1448" i="1"/>
  <c r="AQ79" i="7" s="1"/>
  <c r="BL1448" i="1"/>
  <c r="AR79" i="7" s="1"/>
  <c r="BM1448" i="1"/>
  <c r="AS79" i="7" s="1"/>
  <c r="BN1448" i="1"/>
  <c r="AT79" i="7" s="1"/>
  <c r="BO1448" i="1"/>
  <c r="AU79" i="7" s="1"/>
  <c r="BQ1448" i="1"/>
  <c r="AW79" i="7" s="1"/>
  <c r="BP1448" i="1"/>
  <c r="AV79" i="7" s="1"/>
  <c r="BR1448" i="1"/>
  <c r="AX79" i="7" s="1"/>
  <c r="BS1448" i="1"/>
  <c r="AY79" i="7" s="1"/>
  <c r="BU1448" i="1"/>
  <c r="BA79" i="7" s="1"/>
  <c r="BT1448" i="1"/>
  <c r="AZ79" i="7" s="1"/>
  <c r="BW1448" i="1"/>
  <c r="BC79" i="7" s="1"/>
  <c r="BV1448" i="1"/>
  <c r="BB79" i="7" s="1"/>
  <c r="BX1448" i="1"/>
  <c r="BD79" i="7" s="1"/>
  <c r="BY1448" i="1"/>
  <c r="BE79" i="7" s="1"/>
  <c r="BZ1448" i="1"/>
  <c r="BF79" i="7" s="1"/>
  <c r="CA1448" i="1"/>
  <c r="BG79" i="7" s="1"/>
  <c r="CB1448" i="1"/>
  <c r="BH79" i="7" s="1"/>
  <c r="CC1448" i="1"/>
  <c r="BI79" i="7" s="1"/>
  <c r="CD1448" i="1"/>
  <c r="BJ79" i="7" s="1"/>
  <c r="CE1448" i="1"/>
  <c r="BK79" i="7" s="1"/>
  <c r="CF1448" i="1"/>
  <c r="BL79" i="7" s="1"/>
  <c r="CG1448" i="1"/>
  <c r="BM79" i="7" s="1"/>
  <c r="CH1448" i="1"/>
  <c r="BN79" i="7" s="1"/>
  <c r="CI1448" i="1"/>
  <c r="BO79" i="7" s="1"/>
  <c r="CL1448" i="1"/>
  <c r="BR79" i="7" s="1"/>
  <c r="CJ1448" i="1"/>
  <c r="BP79" i="7" s="1"/>
  <c r="CK1448" i="1"/>
  <c r="BQ79" i="7" s="1"/>
  <c r="CM1448" i="1"/>
  <c r="BS79" i="7" s="1"/>
  <c r="CN1448" i="1"/>
  <c r="BT79" i="7" s="1"/>
  <c r="CO1448" i="1"/>
  <c r="BU79" i="7" s="1"/>
  <c r="CP1448" i="1"/>
  <c r="BV79" i="7" s="1"/>
  <c r="CR1448" i="1"/>
  <c r="BX79" i="7" s="1"/>
  <c r="CQ1448" i="1"/>
  <c r="BW79" i="7" s="1"/>
  <c r="CS1448" i="1"/>
  <c r="BY79" i="7" s="1"/>
  <c r="CT1448" i="1"/>
  <c r="BZ79" i="7" s="1"/>
  <c r="CU1448" i="1"/>
  <c r="CA79" i="7" s="1"/>
  <c r="CV1448" i="1"/>
  <c r="CB79" i="7" s="1"/>
  <c r="CW1448" i="1"/>
  <c r="CC79" i="7" s="1"/>
  <c r="CX1448" i="1"/>
  <c r="CD79" i="7" s="1"/>
  <c r="CY1448" i="1"/>
  <c r="CE79" i="7" s="1"/>
  <c r="DA1448" i="1"/>
  <c r="CG79" i="7" s="1"/>
  <c r="CZ1448" i="1"/>
  <c r="CF79" i="7" s="1"/>
  <c r="DB1448" i="1"/>
  <c r="CH79" i="7" s="1"/>
  <c r="DC1448" i="1"/>
  <c r="CI79" i="7" s="1"/>
  <c r="DD1448" i="1"/>
  <c r="CJ79" i="7" s="1"/>
  <c r="DE1448" i="1"/>
  <c r="CK79" i="7" s="1"/>
  <c r="DF1448" i="1"/>
  <c r="CL79" i="7" s="1"/>
  <c r="AD1184" i="1"/>
  <c r="AA1402" i="1"/>
  <c r="AD1402" i="1"/>
  <c r="J43" i="7" s="1"/>
  <c r="AC1206" i="1"/>
  <c r="AD1206" i="1" s="1"/>
  <c r="AC728" i="1"/>
  <c r="BE274" i="1"/>
  <c r="BF710" i="1"/>
  <c r="BG691" i="1"/>
  <c r="BG818" i="1" s="1"/>
  <c r="BG692" i="1"/>
  <c r="BC971" i="1"/>
  <c r="BD1032" i="1"/>
  <c r="BC254" i="1"/>
  <c r="AE33" i="7"/>
  <c r="BD1402" i="1"/>
  <c r="AJ43" i="7" s="1"/>
  <c r="BB444" i="1"/>
  <c r="BB1402" i="1"/>
  <c r="AH43" i="7" s="1"/>
  <c r="BB728" i="1"/>
  <c r="AV1080" i="1"/>
  <c r="AW274" i="1"/>
  <c r="AV971" i="1"/>
  <c r="AW710" i="1"/>
  <c r="AX692" i="1"/>
  <c r="AX691" i="1"/>
  <c r="AX818" i="1" s="1"/>
  <c r="AW1060" i="1"/>
  <c r="AT746" i="1"/>
  <c r="AR1100" i="1"/>
  <c r="AP786" i="1"/>
  <c r="AN786" i="1"/>
  <c r="AQ746" i="1"/>
  <c r="AN540" i="1"/>
  <c r="AM728" i="1"/>
  <c r="AO1402" i="1"/>
  <c r="U43" i="7" s="1"/>
  <c r="AN1466" i="1"/>
  <c r="T42" i="7"/>
  <c r="AM1402" i="1"/>
  <c r="S43" i="7" s="1"/>
  <c r="AL746" i="1"/>
  <c r="AH786" i="1"/>
  <c r="AG766" i="1"/>
  <c r="AJ746" i="1"/>
  <c r="AI254" i="1"/>
  <c r="AI710" i="1"/>
  <c r="AJ691" i="1"/>
  <c r="AJ692" i="1"/>
  <c r="AL1402" i="1"/>
  <c r="R43" i="7" s="1"/>
  <c r="AJ1466" i="1"/>
  <c r="P42" i="7"/>
  <c r="AD214" i="1"/>
  <c r="AF786" i="1"/>
  <c r="AF540" i="1"/>
  <c r="AI480" i="1"/>
  <c r="AF971" i="1"/>
  <c r="AH1402" i="1"/>
  <c r="N43" i="7" s="1"/>
  <c r="AG1402" i="1"/>
  <c r="M43" i="7" s="1"/>
  <c r="AD786" i="1"/>
  <c r="AB1120" i="1"/>
  <c r="AE728" i="1"/>
  <c r="AB254" i="1"/>
  <c r="AB766" i="1"/>
  <c r="BJ1466" i="1"/>
  <c r="AP42" i="7"/>
  <c r="BG500" i="1"/>
  <c r="BH746" i="1"/>
  <c r="BF806" i="1"/>
  <c r="BG1140" i="1"/>
  <c r="BI1402" i="1"/>
  <c r="AO43" i="7" s="1"/>
  <c r="BG728" i="1"/>
  <c r="BF254" i="1"/>
  <c r="BD806" i="1"/>
  <c r="BD254" i="1"/>
  <c r="BE480" i="1"/>
  <c r="BB806" i="1"/>
  <c r="BB540" i="1"/>
  <c r="AY540" i="1"/>
  <c r="AZ540" i="1"/>
  <c r="BA1025" i="1"/>
  <c r="AX254" i="1"/>
  <c r="AX710" i="1"/>
  <c r="AY691" i="1"/>
  <c r="AY818" i="1" s="1"/>
  <c r="AY692" i="1"/>
  <c r="AV1120" i="1"/>
  <c r="BA710" i="1"/>
  <c r="BB691" i="1"/>
  <c r="BB818" i="1" s="1"/>
  <c r="BB692" i="1"/>
  <c r="AY1402" i="1"/>
  <c r="AE43" i="7" s="1"/>
  <c r="AV1100" i="1"/>
  <c r="AZ1466" i="1"/>
  <c r="AF42" i="7"/>
  <c r="AV766" i="1"/>
  <c r="AW520" i="1"/>
  <c r="AS1184" i="1"/>
  <c r="AT1184" i="1"/>
  <c r="AV710" i="1"/>
  <c r="AW692" i="1"/>
  <c r="AW691" i="1"/>
  <c r="AU274" i="1"/>
  <c r="AW746" i="1"/>
  <c r="AT480" i="1"/>
  <c r="AS1402" i="1"/>
  <c r="Y43" i="7" s="1"/>
  <c r="AR1140" i="1"/>
  <c r="AQ1402" i="1"/>
  <c r="W43" i="7" s="1"/>
  <c r="AP710" i="1"/>
  <c r="AQ692" i="1"/>
  <c r="AQ691" i="1"/>
  <c r="AO1032" i="1"/>
  <c r="AN971" i="1"/>
  <c r="AN766" i="1"/>
  <c r="AO710" i="1"/>
  <c r="AP691" i="1"/>
  <c r="AP692" i="1"/>
  <c r="AL971" i="1"/>
  <c r="AM1032" i="1"/>
  <c r="AL254" i="1"/>
  <c r="AN1402" i="1"/>
  <c r="T43" i="7" s="1"/>
  <c r="AH274" i="1"/>
  <c r="AI274" i="1"/>
  <c r="AJ710" i="1"/>
  <c r="AK691" i="1"/>
  <c r="AK692" i="1"/>
  <c r="AH1032" i="1"/>
  <c r="AG971" i="1"/>
  <c r="AC710" i="1"/>
  <c r="AD691" i="1"/>
  <c r="AD692" i="1"/>
  <c r="G42" i="7"/>
  <c r="AB1466" i="1"/>
  <c r="H67" i="7" s="1"/>
  <c r="AC1466" i="1"/>
  <c r="I67" i="7" s="1"/>
  <c r="G67" i="7"/>
  <c r="AE1466" i="1"/>
  <c r="AD1466" i="1"/>
  <c r="AM1466" i="1"/>
  <c r="AT1466" i="1"/>
  <c r="AX1466" i="1"/>
  <c r="BI1466" i="1"/>
  <c r="BK1466" i="1"/>
  <c r="AQ67" i="7" s="1"/>
  <c r="BL1466" i="1"/>
  <c r="AR67" i="7" s="1"/>
  <c r="BM1466" i="1"/>
  <c r="AS67" i="7" s="1"/>
  <c r="BN1466" i="1"/>
  <c r="AT67" i="7" s="1"/>
  <c r="BO1466" i="1"/>
  <c r="AU67" i="7" s="1"/>
  <c r="BP1466" i="1"/>
  <c r="AV67" i="7" s="1"/>
  <c r="BQ1466" i="1"/>
  <c r="AW67" i="7" s="1"/>
  <c r="BR1466" i="1"/>
  <c r="AX67" i="7" s="1"/>
  <c r="BS1466" i="1"/>
  <c r="AY67" i="7" s="1"/>
  <c r="BT1466" i="1"/>
  <c r="AZ67" i="7" s="1"/>
  <c r="BU1466" i="1"/>
  <c r="BA67" i="7" s="1"/>
  <c r="BV1466" i="1"/>
  <c r="BB67" i="7" s="1"/>
  <c r="BW1466" i="1"/>
  <c r="BC67" i="7" s="1"/>
  <c r="BX1466" i="1"/>
  <c r="BD67" i="7" s="1"/>
  <c r="BY1466" i="1"/>
  <c r="BE67" i="7" s="1"/>
  <c r="BZ1466" i="1"/>
  <c r="BF67" i="7" s="1"/>
  <c r="CA1466" i="1"/>
  <c r="BG67" i="7" s="1"/>
  <c r="CB1466" i="1"/>
  <c r="BH67" i="7" s="1"/>
  <c r="CC1466" i="1"/>
  <c r="BI67" i="7" s="1"/>
  <c r="CD1466" i="1"/>
  <c r="BJ67" i="7" s="1"/>
  <c r="CE1466" i="1"/>
  <c r="BK67" i="7" s="1"/>
  <c r="CF1466" i="1"/>
  <c r="BL67" i="7" s="1"/>
  <c r="CG1466" i="1"/>
  <c r="BM67" i="7" s="1"/>
  <c r="CH1466" i="1"/>
  <c r="BN67" i="7" s="1"/>
  <c r="CI1466" i="1"/>
  <c r="BO67" i="7" s="1"/>
  <c r="CJ1466" i="1"/>
  <c r="BP67" i="7" s="1"/>
  <c r="CK1466" i="1"/>
  <c r="BQ67" i="7" s="1"/>
  <c r="CL1466" i="1"/>
  <c r="BR67" i="7" s="1"/>
  <c r="CM1466" i="1"/>
  <c r="BS67" i="7" s="1"/>
  <c r="CN1466" i="1"/>
  <c r="BT67" i="7" s="1"/>
  <c r="CO1466" i="1"/>
  <c r="BU67" i="7" s="1"/>
  <c r="CP1466" i="1"/>
  <c r="BV67" i="7" s="1"/>
  <c r="CQ1466" i="1"/>
  <c r="BW67" i="7" s="1"/>
  <c r="CR1466" i="1"/>
  <c r="BX67" i="7" s="1"/>
  <c r="CS1466" i="1"/>
  <c r="BY67" i="7" s="1"/>
  <c r="CT1466" i="1"/>
  <c r="BZ67" i="7" s="1"/>
  <c r="CU1466" i="1"/>
  <c r="CA67" i="7" s="1"/>
  <c r="CV1466" i="1"/>
  <c r="CB67" i="7" s="1"/>
  <c r="CW1466" i="1"/>
  <c r="CC67" i="7" s="1"/>
  <c r="CX1466" i="1"/>
  <c r="CD67" i="7" s="1"/>
  <c r="CY1466" i="1"/>
  <c r="CE67" i="7" s="1"/>
  <c r="CZ1466" i="1"/>
  <c r="CF67" i="7" s="1"/>
  <c r="DA1466" i="1"/>
  <c r="CG67" i="7" s="1"/>
  <c r="DB1466" i="1"/>
  <c r="CH67" i="7" s="1"/>
  <c r="DC1466" i="1"/>
  <c r="CI67" i="7" s="1"/>
  <c r="DD1466" i="1"/>
  <c r="CJ67" i="7" s="1"/>
  <c r="DE1466" i="1"/>
  <c r="CK67" i="7" s="1"/>
  <c r="DF1466" i="1"/>
  <c r="CL67" i="7" s="1"/>
  <c r="AB444" i="1"/>
  <c r="AC426" i="1"/>
  <c r="AC425" i="1"/>
  <c r="AD710" i="1"/>
  <c r="AE692" i="1"/>
  <c r="AE691" i="1"/>
  <c r="AC971" i="1"/>
  <c r="AB1080" i="1"/>
  <c r="BH540" i="1"/>
  <c r="BF1032" i="1"/>
  <c r="BE971" i="1"/>
  <c r="BE1120" i="1"/>
  <c r="BE1025" i="1"/>
  <c r="BF444" i="1"/>
  <c r="BG426" i="1"/>
  <c r="BG425" i="1"/>
  <c r="BG552" i="1" s="1"/>
  <c r="BD1120" i="1"/>
  <c r="BE766" i="1"/>
  <c r="BE1032" i="1"/>
  <c r="BD971" i="1"/>
  <c r="BC1060" i="1"/>
  <c r="BC500" i="1"/>
  <c r="BB1060" i="1"/>
  <c r="BB1100" i="1"/>
  <c r="BA274" i="1"/>
  <c r="AY971" i="1"/>
  <c r="AZ1032" i="1"/>
  <c r="BA500" i="1"/>
  <c r="AX1184" i="1"/>
  <c r="BA1032" i="1"/>
  <c r="AZ971" i="1"/>
  <c r="AY1032" i="1"/>
  <c r="AX971" i="1"/>
  <c r="BA1120" i="1"/>
  <c r="BB1466" i="1"/>
  <c r="AH42" i="7"/>
  <c r="AY710" i="1"/>
  <c r="AZ692" i="1"/>
  <c r="AZ691" i="1"/>
  <c r="AZ818" i="1" s="1"/>
  <c r="AW806" i="1"/>
  <c r="AY1100" i="1"/>
  <c r="AW480" i="1"/>
  <c r="AU728" i="1"/>
  <c r="BA1466" i="1"/>
  <c r="AG42" i="7"/>
  <c r="AU971" i="1"/>
  <c r="AV1032" i="1"/>
  <c r="AU520" i="1"/>
  <c r="AV500" i="1"/>
  <c r="AX728" i="1"/>
  <c r="AT500" i="1"/>
  <c r="AW1402" i="1"/>
  <c r="AC43" i="7" s="1"/>
  <c r="AR766" i="1"/>
  <c r="AR1120" i="1"/>
  <c r="AQ1140" i="1"/>
  <c r="AR274" i="1"/>
  <c r="AQ254" i="1"/>
  <c r="AT710" i="1"/>
  <c r="AU692" i="1"/>
  <c r="AU691" i="1"/>
  <c r="AP274" i="1"/>
  <c r="AO1120" i="1"/>
  <c r="AT462" i="1"/>
  <c r="AN1032" i="1"/>
  <c r="AM971" i="1"/>
  <c r="AN806" i="1"/>
  <c r="AQ480" i="1"/>
  <c r="AM1060" i="1"/>
  <c r="AQ444" i="1"/>
  <c r="AR426" i="1"/>
  <c r="AR425" i="1"/>
  <c r="AN1025" i="1"/>
  <c r="AL1100" i="1"/>
  <c r="AL710" i="1"/>
  <c r="AM692" i="1"/>
  <c r="AM691" i="1"/>
  <c r="AK710" i="1"/>
  <c r="AL691" i="1"/>
  <c r="AL692" i="1"/>
  <c r="AI766" i="1"/>
  <c r="AH444" i="1"/>
  <c r="AI728" i="1"/>
  <c r="AG746" i="1"/>
  <c r="AH806" i="1"/>
  <c r="AK462" i="1"/>
  <c r="AA1184" i="1"/>
  <c r="AB1184" i="1"/>
  <c r="AC1032" i="1"/>
  <c r="AB971" i="1"/>
  <c r="AC1120" i="1"/>
  <c r="AD1120" i="1"/>
  <c r="AC1060" i="1"/>
  <c r="AB462" i="1"/>
  <c r="AA971" i="1"/>
  <c r="AC444" i="1"/>
  <c r="AD425" i="1"/>
  <c r="AD426" i="1"/>
  <c r="BI500" i="1"/>
  <c r="BH786" i="1"/>
  <c r="BG1025" i="1"/>
  <c r="BG520" i="1"/>
  <c r="BH480" i="1"/>
  <c r="BG1060" i="1"/>
  <c r="BG1120" i="1"/>
  <c r="BG710" i="1"/>
  <c r="BH691" i="1"/>
  <c r="BH818" i="1" s="1"/>
  <c r="BH692" i="1"/>
  <c r="BE1080" i="1"/>
  <c r="BI1120" i="1"/>
  <c r="BD1080" i="1"/>
  <c r="BD520" i="1"/>
  <c r="BD500" i="1"/>
  <c r="BE728" i="1"/>
  <c r="BF1402" i="1"/>
  <c r="AL43" i="7" s="1"/>
  <c r="AJ32" i="7"/>
  <c r="BB786" i="1"/>
  <c r="BA1080" i="1"/>
  <c r="AZ1140" i="1"/>
  <c r="BB520" i="1"/>
  <c r="BC1466" i="1"/>
  <c r="AI42" i="7"/>
  <c r="BB710" i="1"/>
  <c r="BC692" i="1"/>
  <c r="BC691" i="1"/>
  <c r="BC818" i="1" s="1"/>
  <c r="BB1080" i="1"/>
  <c r="AX500" i="1"/>
  <c r="BB746" i="1"/>
  <c r="AU1100" i="1"/>
  <c r="AU806" i="1"/>
  <c r="AY766" i="1"/>
  <c r="AZ1402" i="1"/>
  <c r="AF43" i="7" s="1"/>
  <c r="AV1060" i="1"/>
  <c r="AV786" i="1"/>
  <c r="AW728" i="1"/>
  <c r="AW1100" i="1"/>
  <c r="AT1120" i="1"/>
  <c r="AT786" i="1"/>
  <c r="AT766" i="1"/>
  <c r="AT254" i="1"/>
  <c r="AT274" i="1"/>
  <c r="AR520" i="1"/>
  <c r="AU480" i="1"/>
  <c r="AU746" i="1"/>
  <c r="AQ786" i="1"/>
  <c r="AP1140" i="1"/>
  <c r="AQ1060" i="1"/>
  <c r="AR1080" i="1"/>
  <c r="AR806" i="1"/>
  <c r="AT444" i="1"/>
  <c r="AS1466" i="1"/>
  <c r="Y42" i="7"/>
  <c r="AP540" i="1"/>
  <c r="AR1402" i="1"/>
  <c r="X43" i="7" s="1"/>
  <c r="AP520" i="1"/>
  <c r="AN520" i="1"/>
  <c r="AP462" i="1"/>
  <c r="AL540" i="1"/>
  <c r="AJ786" i="1"/>
  <c r="AM254" i="1"/>
  <c r="AM274" i="1"/>
  <c r="AL1025" i="1"/>
  <c r="AO444" i="1"/>
  <c r="AP1100" i="1"/>
  <c r="AI540" i="1"/>
  <c r="AJ1032" i="1"/>
  <c r="AI971" i="1"/>
  <c r="AG710" i="1"/>
  <c r="AH692" i="1"/>
  <c r="AH691" i="1"/>
  <c r="AG1100" i="1"/>
  <c r="AH1100" i="1"/>
  <c r="AK1140" i="1"/>
  <c r="AI462" i="1"/>
  <c r="AC178" i="1"/>
  <c r="AI1402" i="1"/>
  <c r="O43" i="7" s="1"/>
  <c r="AD540" i="1"/>
  <c r="AE710" i="1"/>
  <c r="AF691" i="1"/>
  <c r="AF692" i="1"/>
  <c r="G33" i="7"/>
  <c r="AE746" i="1"/>
  <c r="AB692" i="1"/>
  <c r="AB691" i="1"/>
  <c r="AB818" i="1" s="1"/>
  <c r="AD971" i="1"/>
  <c r="AE1032" i="1"/>
  <c r="AF1466" i="1"/>
  <c r="L42" i="7"/>
  <c r="AA692" i="1"/>
  <c r="AA691" i="1"/>
  <c r="AA818" i="1" s="1"/>
  <c r="AA500" i="1"/>
  <c r="AB480" i="1"/>
  <c r="BD710" i="1"/>
  <c r="BE692" i="1"/>
  <c r="BE691" i="1"/>
  <c r="BE818" i="1" s="1"/>
  <c r="BD1466" i="1"/>
  <c r="AJ42" i="7"/>
  <c r="AY480" i="1"/>
  <c r="AV444" i="1"/>
  <c r="AW425" i="1"/>
  <c r="AW426" i="1"/>
  <c r="AX1402" i="1"/>
  <c r="AD43" i="7" s="1"/>
  <c r="AU710" i="1"/>
  <c r="AV692" i="1"/>
  <c r="AV691" i="1"/>
  <c r="AP766" i="1"/>
  <c r="AQ1025" i="1"/>
  <c r="AQ1466" i="1"/>
  <c r="W42" i="7"/>
  <c r="AM786" i="1"/>
  <c r="AQ710" i="1"/>
  <c r="AR691" i="1"/>
  <c r="AR692" i="1"/>
  <c r="AP1402" i="1"/>
  <c r="V43" i="7" s="1"/>
  <c r="AP728" i="1"/>
  <c r="AP1184" i="1"/>
  <c r="AL1140" i="1"/>
  <c r="AL1060" i="1"/>
  <c r="AM710" i="1"/>
  <c r="AN692" i="1"/>
  <c r="AN691" i="1"/>
  <c r="AM462" i="1"/>
  <c r="AL480" i="1"/>
  <c r="AJ1100" i="1"/>
  <c r="AJ274" i="1"/>
  <c r="AJ444" i="1"/>
  <c r="AH500" i="1"/>
  <c r="AH1140" i="1"/>
  <c r="AG1032" i="1"/>
  <c r="AF1025" i="1"/>
  <c r="AJ480" i="1"/>
  <c r="AJ1025" i="1"/>
  <c r="AE444" i="1"/>
  <c r="AD254" i="1"/>
  <c r="AB728" i="1"/>
  <c r="AC1402" i="1"/>
  <c r="I43" i="7" s="1"/>
  <c r="AD1060" i="1"/>
  <c r="AF1402" i="1"/>
  <c r="L43" i="7" s="1"/>
  <c r="G32" i="7"/>
  <c r="AA710" i="1"/>
  <c r="AB1100" i="1"/>
  <c r="AB500" i="1"/>
  <c r="AA444" i="1"/>
  <c r="AB425" i="1"/>
  <c r="AB552" i="1" s="1"/>
  <c r="AB553" i="1" s="1"/>
  <c r="AB426" i="1"/>
  <c r="BC1032" i="1"/>
  <c r="BB971" i="1"/>
  <c r="BB1032" i="1"/>
  <c r="BA971" i="1"/>
  <c r="BA1060" i="1"/>
  <c r="AW444" i="1"/>
  <c r="AX425" i="1"/>
  <c r="AX552" i="1" s="1"/>
  <c r="AX553" i="1" s="1"/>
  <c r="AX426" i="1"/>
  <c r="BA444" i="1"/>
  <c r="AZ710" i="1"/>
  <c r="BA691" i="1"/>
  <c r="BA818" i="1" s="1"/>
  <c r="BA692" i="1"/>
  <c r="BA1402" i="1"/>
  <c r="AG43" i="7" s="1"/>
  <c r="AX1140" i="1"/>
  <c r="AW1032" i="1"/>
  <c r="AV1025" i="1"/>
  <c r="AW971" i="1"/>
  <c r="AW1466" i="1"/>
  <c r="AC42" i="7"/>
  <c r="AV1466" i="1"/>
  <c r="AB42" i="7"/>
  <c r="AS971" i="1"/>
  <c r="AT1032" i="1"/>
  <c r="AR1032" i="1"/>
  <c r="AQ971" i="1"/>
  <c r="AQ1184" i="1"/>
  <c r="AR1184" i="1"/>
  <c r="AR971" i="1"/>
  <c r="AS1032" i="1"/>
  <c r="AR710" i="1"/>
  <c r="AS691" i="1"/>
  <c r="AS692" i="1"/>
  <c r="AO971" i="1"/>
  <c r="AP1032" i="1"/>
  <c r="AL500" i="1"/>
  <c r="AK1120" i="1"/>
  <c r="AI1060" i="1"/>
  <c r="AB178" i="1"/>
  <c r="AI1100" i="1"/>
  <c r="AH1466" i="1"/>
  <c r="N42" i="7"/>
  <c r="AF710" i="1"/>
  <c r="AG692" i="1"/>
  <c r="AG691" i="1"/>
  <c r="AA462" i="1"/>
  <c r="AA425" i="1"/>
  <c r="AA552" i="1" s="1"/>
  <c r="AA426" i="1"/>
  <c r="AD1032" i="1"/>
  <c r="AC1025" i="1"/>
  <c r="AA214" i="1"/>
  <c r="AB214" i="1"/>
  <c r="BG480" i="1"/>
  <c r="BH1466" i="1"/>
  <c r="AN42" i="7"/>
  <c r="BE1402" i="1"/>
  <c r="AK43" i="7" s="1"/>
  <c r="BB1140" i="1"/>
  <c r="BC1140" i="1"/>
  <c r="BE786" i="1"/>
  <c r="BB480" i="1"/>
  <c r="AZ274" i="1"/>
  <c r="BC1402" i="1"/>
  <c r="AI43" i="7" s="1"/>
  <c r="BC480" i="1"/>
  <c r="AZ520" i="1"/>
  <c r="BB462" i="1"/>
  <c r="AY1080" i="1"/>
  <c r="AY444" i="1"/>
  <c r="AY746" i="1"/>
  <c r="AV540" i="1"/>
  <c r="AV462" i="1"/>
  <c r="AT1140" i="1"/>
  <c r="AT1025" i="1"/>
  <c r="AT1080" i="1"/>
  <c r="AQ766" i="1"/>
  <c r="AT1402" i="1"/>
  <c r="Z43" i="7" s="1"/>
  <c r="AP1060" i="1"/>
  <c r="AQ500" i="1"/>
  <c r="AK254" i="1"/>
  <c r="AR1466" i="1"/>
  <c r="X42" i="7"/>
  <c r="AP1466" i="1"/>
  <c r="V42" i="7"/>
  <c r="AQ728" i="1"/>
  <c r="AM1140" i="1"/>
  <c r="AI1080" i="1"/>
  <c r="AJ1080" i="1"/>
  <c r="AN710" i="1"/>
  <c r="AO692" i="1"/>
  <c r="AO691" i="1"/>
  <c r="AO1466" i="1"/>
  <c r="U42" i="7"/>
  <c r="AK1032" i="1"/>
  <c r="AJ971" i="1"/>
  <c r="AG274" i="1"/>
  <c r="AG1080" i="1"/>
  <c r="AH971" i="1"/>
  <c r="AI1032" i="1"/>
  <c r="AG1120" i="1"/>
  <c r="AH1120" i="1"/>
  <c r="AH1184" i="1"/>
  <c r="AL1466" i="1"/>
  <c r="R42" i="7"/>
  <c r="AI1120" i="1"/>
  <c r="AF500" i="1"/>
  <c r="AF254" i="1"/>
  <c r="AB1162" i="1"/>
  <c r="AC1162" i="1" s="1"/>
  <c r="AD1140" i="1"/>
  <c r="AE971" i="1"/>
  <c r="AF1032" i="1"/>
  <c r="AE462" i="1"/>
  <c r="AE480" i="1"/>
  <c r="AB1032" i="1"/>
  <c r="AB928" i="1" s="1"/>
  <c r="AB710" i="1"/>
  <c r="AC692" i="1"/>
  <c r="AC691" i="1"/>
  <c r="AE1402" i="1"/>
  <c r="K43" i="7" s="1"/>
  <c r="AA746" i="1"/>
  <c r="AX65" i="1"/>
  <c r="AY65" i="1"/>
  <c r="AZ65" i="1"/>
  <c r="BA65" i="1"/>
  <c r="BB65" i="1"/>
  <c r="BC65" i="1"/>
  <c r="BD65" i="1"/>
  <c r="BE65" i="1"/>
  <c r="BF65" i="1"/>
  <c r="BG65" i="1"/>
  <c r="BH65" i="1"/>
  <c r="BI65" i="1"/>
  <c r="BK65" i="1"/>
  <c r="BJ65" i="1"/>
  <c r="BL65" i="1"/>
  <c r="BM65" i="1"/>
  <c r="BN65" i="1"/>
  <c r="BO65" i="1"/>
  <c r="BP65" i="1"/>
  <c r="BQ65" i="1"/>
  <c r="BR65" i="1"/>
  <c r="BS65" i="1"/>
  <c r="BT65" i="1"/>
  <c r="BU65" i="1"/>
  <c r="BV65" i="1"/>
  <c r="BW65" i="1"/>
  <c r="BX65" i="1"/>
  <c r="BY65" i="1"/>
  <c r="BZ65" i="1"/>
  <c r="CA65" i="1"/>
  <c r="CB65" i="1"/>
  <c r="CC65" i="1"/>
  <c r="CD65" i="1"/>
  <c r="CE65" i="1"/>
  <c r="CF65" i="1"/>
  <c r="CG65" i="1"/>
  <c r="CH65" i="1"/>
  <c r="CI65" i="1"/>
  <c r="CJ65" i="1"/>
  <c r="CK65" i="1"/>
  <c r="CL65" i="1"/>
  <c r="CM65" i="1"/>
  <c r="CN65" i="1"/>
  <c r="CO65" i="1"/>
  <c r="CP65" i="1"/>
  <c r="CQ65" i="1"/>
  <c r="CR65" i="1"/>
  <c r="CS65" i="1"/>
  <c r="CT65" i="1"/>
  <c r="CU65" i="1"/>
  <c r="CV65" i="1"/>
  <c r="CW65" i="1"/>
  <c r="CX65" i="1"/>
  <c r="CY65" i="1"/>
  <c r="CZ65" i="1"/>
  <c r="DA65" i="1"/>
  <c r="DB65" i="1"/>
  <c r="DC65" i="1"/>
  <c r="DD65" i="1"/>
  <c r="DE65" i="1"/>
  <c r="DF65" i="1"/>
  <c r="DT1021" i="1"/>
  <c r="DS906" i="1"/>
  <c r="DS14" i="1"/>
  <c r="DS17" i="1"/>
  <c r="DS1249" i="1"/>
  <c r="CY32" i="7"/>
  <c r="DO286" i="1"/>
  <c r="DR1036" i="1"/>
  <c r="DS928" i="1"/>
  <c r="DR12" i="1"/>
  <c r="CY31" i="7"/>
  <c r="DI23" i="1"/>
  <c r="CO13" i="7" s="1"/>
  <c r="DG427" i="1"/>
  <c r="DG29" i="1" s="1"/>
  <c r="CM36" i="7" s="1"/>
  <c r="DG426" i="1"/>
  <c r="DG425" i="1"/>
  <c r="DJ28" i="1"/>
  <c r="DJ291" i="1"/>
  <c r="CX33" i="7"/>
  <c r="DO857" i="1"/>
  <c r="DP841" i="1"/>
  <c r="DO893" i="1"/>
  <c r="DO897" i="1" s="1"/>
  <c r="DR130" i="1"/>
  <c r="DR17" i="1"/>
  <c r="DR906" i="1"/>
  <c r="DR1249" i="1"/>
  <c r="DR14" i="1"/>
  <c r="DQ158" i="1"/>
  <c r="DQ21" i="1"/>
  <c r="CW11" i="7" s="1"/>
  <c r="CW35" i="7"/>
  <c r="DK424" i="1"/>
  <c r="DM424" i="1"/>
  <c r="DH427" i="1"/>
  <c r="DT96" i="1"/>
  <c r="CY6" i="7"/>
  <c r="DS553" i="1"/>
  <c r="DS409" i="1"/>
  <c r="DS408" i="1"/>
  <c r="DS130" i="1"/>
  <c r="DN297" i="1"/>
  <c r="DO297" i="1"/>
  <c r="DI29" i="1"/>
  <c r="CO36" i="7" s="1"/>
  <c r="DI557" i="1"/>
  <c r="DN286" i="1"/>
  <c r="DP21" i="1"/>
  <c r="CV11" i="7" s="1"/>
  <c r="DQ1040" i="1"/>
  <c r="DQ929" i="1"/>
  <c r="CW19" i="7" s="1"/>
  <c r="DQ930" i="1"/>
  <c r="DL424" i="1"/>
  <c r="DM842" i="1"/>
  <c r="CS16" i="7" s="1"/>
  <c r="DM861" i="1"/>
  <c r="DM844" i="1" s="1"/>
  <c r="CS37" i="7" s="1"/>
  <c r="DM843" i="1"/>
  <c r="DS174" i="1"/>
  <c r="DT178" i="1" s="1"/>
  <c r="DI24" i="1"/>
  <c r="DH548" i="1"/>
  <c r="DH16" i="1" s="1"/>
  <c r="DH905" i="1" s="1"/>
  <c r="DH1248" i="1" s="1"/>
  <c r="DH15" i="1"/>
  <c r="CX7" i="7"/>
  <c r="DP1040" i="1"/>
  <c r="DP930" i="1"/>
  <c r="DP929" i="1"/>
  <c r="CV19" i="7" s="1"/>
  <c r="DI30" i="1"/>
  <c r="DI914" i="1" s="1"/>
  <c r="DN857" i="1"/>
  <c r="DO841" i="1"/>
  <c r="DO875" i="1"/>
  <c r="DO879" i="1" s="1"/>
  <c r="CX5" i="7"/>
  <c r="DR143" i="1"/>
  <c r="DR287" i="1"/>
  <c r="DR142" i="1"/>
  <c r="DR19" i="1"/>
  <c r="CX31" i="7"/>
  <c r="DR27" i="1"/>
  <c r="CX29" i="7" s="1"/>
  <c r="DR34" i="1"/>
  <c r="CX66" i="7" s="1"/>
  <c r="DQ889" i="1"/>
  <c r="DP893" i="1" s="1"/>
  <c r="DP897" i="1" s="1"/>
  <c r="DQ871" i="1"/>
  <c r="DP875" i="1" s="1"/>
  <c r="DP879" i="1" s="1"/>
  <c r="DQ853" i="1"/>
  <c r="CW3" i="7"/>
  <c r="CW9" i="7" s="1"/>
  <c r="DQ1253" i="1"/>
  <c r="CW22" i="7" s="1"/>
  <c r="DQ910" i="1"/>
  <c r="CW18" i="7" s="1"/>
  <c r="DQ22" i="1"/>
  <c r="CW12" i="7" s="1"/>
  <c r="DQ25" i="1"/>
  <c r="CW15" i="7" s="1"/>
  <c r="DH1241" i="1"/>
  <c r="CN39" i="7" s="1"/>
  <c r="DH552" i="1"/>
  <c r="DH24" i="1" s="1"/>
  <c r="DH23" i="1"/>
  <c r="CN13" i="7" s="1"/>
  <c r="DT123" i="1"/>
  <c r="AZ127" i="1" l="1"/>
  <c r="AZ125" i="1"/>
  <c r="AZ126" i="1"/>
  <c r="BG126" i="1"/>
  <c r="BG127" i="1"/>
  <c r="BG125" i="1"/>
  <c r="AY125" i="1"/>
  <c r="AY126" i="1"/>
  <c r="AY127" i="1"/>
  <c r="BF126" i="1"/>
  <c r="BF127" i="1"/>
  <c r="BF125" i="1"/>
  <c r="AX125" i="1"/>
  <c r="AX126" i="1"/>
  <c r="AX127" i="1"/>
  <c r="BH125" i="1"/>
  <c r="BH126" i="1"/>
  <c r="BH127" i="1"/>
  <c r="BE125" i="1"/>
  <c r="BE126" i="1"/>
  <c r="BE127" i="1"/>
  <c r="BD126" i="1"/>
  <c r="BD127" i="1"/>
  <c r="BD125" i="1"/>
  <c r="BJ127" i="1"/>
  <c r="BJ126" i="1"/>
  <c r="BJ125" i="1"/>
  <c r="BC127" i="1"/>
  <c r="BC125" i="1"/>
  <c r="BC126" i="1"/>
  <c r="BB125" i="1"/>
  <c r="BB126" i="1"/>
  <c r="BB127" i="1"/>
  <c r="AB127" i="1"/>
  <c r="AB125" i="1"/>
  <c r="AB126" i="1"/>
  <c r="BI127" i="1"/>
  <c r="BI126" i="1"/>
  <c r="BI125" i="1"/>
  <c r="BA127" i="1"/>
  <c r="BA125" i="1"/>
  <c r="BA126" i="1"/>
  <c r="AA127" i="1"/>
  <c r="AA126" i="1"/>
  <c r="AA125" i="1"/>
  <c r="AL3" i="1"/>
  <c r="AD693" i="1"/>
  <c r="AB100" i="1"/>
  <c r="AB98" i="1"/>
  <c r="AB99" i="1"/>
  <c r="AA98" i="1"/>
  <c r="AA100" i="1"/>
  <c r="AA99" i="1"/>
  <c r="BA693" i="1"/>
  <c r="AO693" i="1"/>
  <c r="BX693" i="1"/>
  <c r="AH693" i="1"/>
  <c r="BC693" i="1"/>
  <c r="DB427" i="1"/>
  <c r="AS693" i="1"/>
  <c r="AM693" i="1"/>
  <c r="BQ693" i="1"/>
  <c r="AF693" i="1"/>
  <c r="CC693" i="1"/>
  <c r="BM693" i="1"/>
  <c r="AC427" i="1"/>
  <c r="BF427" i="1"/>
  <c r="AN693" i="1"/>
  <c r="CR693" i="1"/>
  <c r="DB693" i="1"/>
  <c r="CV693" i="1"/>
  <c r="AZ693" i="1"/>
  <c r="BQ427" i="1"/>
  <c r="BR693" i="1"/>
  <c r="BG693" i="1"/>
  <c r="CL693" i="1"/>
  <c r="CM693" i="1"/>
  <c r="AX693" i="1"/>
  <c r="CD427" i="1"/>
  <c r="DD427" i="1"/>
  <c r="BB693" i="1"/>
  <c r="AL693" i="1"/>
  <c r="BD693" i="1"/>
  <c r="BI693" i="1"/>
  <c r="BO693" i="1"/>
  <c r="CT693" i="1"/>
  <c r="BV693" i="1"/>
  <c r="AC693" i="1"/>
  <c r="DC427" i="1"/>
  <c r="AP693" i="1"/>
  <c r="AG693" i="1"/>
  <c r="AK693" i="1"/>
  <c r="BN693" i="1"/>
  <c r="AU693" i="1"/>
  <c r="AE693" i="1"/>
  <c r="BY693" i="1"/>
  <c r="DF427" i="1"/>
  <c r="CH693" i="1"/>
  <c r="CN693" i="1"/>
  <c r="CE693" i="1"/>
  <c r="DF693" i="1"/>
  <c r="AJ693" i="1"/>
  <c r="CZ693" i="1"/>
  <c r="AS1036" i="1"/>
  <c r="AT928" i="1"/>
  <c r="AH1036" i="1"/>
  <c r="AI928" i="1"/>
  <c r="AO1036" i="1"/>
  <c r="AP928" i="1"/>
  <c r="AC1036" i="1"/>
  <c r="AD928" i="1"/>
  <c r="AD1162" i="1"/>
  <c r="AR928" i="1"/>
  <c r="AQ1036" i="1"/>
  <c r="AI693" i="1"/>
  <c r="AJ1036" i="1"/>
  <c r="AK928" i="1"/>
  <c r="AW693" i="1"/>
  <c r="G43" i="7"/>
  <c r="AA1438" i="1"/>
  <c r="G78" i="7" s="1"/>
  <c r="AC1438" i="1"/>
  <c r="I78" i="7" s="1"/>
  <c r="AD1438" i="1"/>
  <c r="J78" i="7" s="1"/>
  <c r="AB1438" i="1"/>
  <c r="H78" i="7" s="1"/>
  <c r="AE1438" i="1"/>
  <c r="K78" i="7" s="1"/>
  <c r="AF1438" i="1"/>
  <c r="L78" i="7" s="1"/>
  <c r="AG1438" i="1"/>
  <c r="M78" i="7" s="1"/>
  <c r="AH1438" i="1"/>
  <c r="N78" i="7" s="1"/>
  <c r="AI1438" i="1"/>
  <c r="O78" i="7" s="1"/>
  <c r="AJ1438" i="1"/>
  <c r="P78" i="7" s="1"/>
  <c r="AK1438" i="1"/>
  <c r="Q78" i="7" s="1"/>
  <c r="AL1438" i="1"/>
  <c r="R78" i="7" s="1"/>
  <c r="AM1438" i="1"/>
  <c r="S78" i="7" s="1"/>
  <c r="AN1438" i="1"/>
  <c r="T78" i="7" s="1"/>
  <c r="AO1438" i="1"/>
  <c r="U78" i="7" s="1"/>
  <c r="AP1438" i="1"/>
  <c r="V78" i="7" s="1"/>
  <c r="AQ1438" i="1"/>
  <c r="W78" i="7" s="1"/>
  <c r="AR1438" i="1"/>
  <c r="X78" i="7" s="1"/>
  <c r="AS1438" i="1"/>
  <c r="Y78" i="7" s="1"/>
  <c r="AT1438" i="1"/>
  <c r="Z78" i="7" s="1"/>
  <c r="AU1438" i="1"/>
  <c r="AA78" i="7" s="1"/>
  <c r="AV1438" i="1"/>
  <c r="AB78" i="7" s="1"/>
  <c r="AW1438" i="1"/>
  <c r="AC78" i="7" s="1"/>
  <c r="AX1438" i="1"/>
  <c r="AD78" i="7" s="1"/>
  <c r="AY1438" i="1"/>
  <c r="AE78" i="7" s="1"/>
  <c r="AZ1438" i="1"/>
  <c r="AF78" i="7" s="1"/>
  <c r="BA1438" i="1"/>
  <c r="AG78" i="7" s="1"/>
  <c r="BB1438" i="1"/>
  <c r="AH78" i="7" s="1"/>
  <c r="BC1438" i="1"/>
  <c r="AI78" i="7" s="1"/>
  <c r="BD1438" i="1"/>
  <c r="AJ78" i="7" s="1"/>
  <c r="BE1438" i="1"/>
  <c r="AK78" i="7" s="1"/>
  <c r="BF1438" i="1"/>
  <c r="AL78" i="7" s="1"/>
  <c r="BG1438" i="1"/>
  <c r="AM78" i="7" s="1"/>
  <c r="BH1438" i="1"/>
  <c r="AN78" i="7" s="1"/>
  <c r="BI1438" i="1"/>
  <c r="AO78" i="7" s="1"/>
  <c r="BJ1438" i="1"/>
  <c r="AP78" i="7" s="1"/>
  <c r="BK1438" i="1"/>
  <c r="AQ78" i="7" s="1"/>
  <c r="BL1438" i="1"/>
  <c r="AR78" i="7" s="1"/>
  <c r="BM1438" i="1"/>
  <c r="AS78" i="7" s="1"/>
  <c r="BN1438" i="1"/>
  <c r="AT78" i="7" s="1"/>
  <c r="BO1438" i="1"/>
  <c r="AU78" i="7" s="1"/>
  <c r="BP1438" i="1"/>
  <c r="AV78" i="7" s="1"/>
  <c r="BQ1438" i="1"/>
  <c r="AW78" i="7" s="1"/>
  <c r="BR1438" i="1"/>
  <c r="AX78" i="7" s="1"/>
  <c r="BS1438" i="1"/>
  <c r="AY78" i="7" s="1"/>
  <c r="BT1438" i="1"/>
  <c r="AZ78" i="7" s="1"/>
  <c r="BU1438" i="1"/>
  <c r="BA78" i="7" s="1"/>
  <c r="BV1438" i="1"/>
  <c r="BB78" i="7" s="1"/>
  <c r="BW1438" i="1"/>
  <c r="BC78" i="7" s="1"/>
  <c r="BX1438" i="1"/>
  <c r="BD78" i="7" s="1"/>
  <c r="BY1438" i="1"/>
  <c r="BE78" i="7" s="1"/>
  <c r="BZ1438" i="1"/>
  <c r="BF78" i="7" s="1"/>
  <c r="CA1438" i="1"/>
  <c r="BG78" i="7" s="1"/>
  <c r="CB1438" i="1"/>
  <c r="BH78" i="7" s="1"/>
  <c r="CC1438" i="1"/>
  <c r="BI78" i="7" s="1"/>
  <c r="CD1438" i="1"/>
  <c r="BJ78" i="7" s="1"/>
  <c r="CE1438" i="1"/>
  <c r="BK78" i="7" s="1"/>
  <c r="CF1438" i="1"/>
  <c r="BL78" i="7" s="1"/>
  <c r="CG1438" i="1"/>
  <c r="BM78" i="7" s="1"/>
  <c r="CH1438" i="1"/>
  <c r="BN78" i="7" s="1"/>
  <c r="CI1438" i="1"/>
  <c r="BO78" i="7" s="1"/>
  <c r="CJ1438" i="1"/>
  <c r="BP78" i="7" s="1"/>
  <c r="CK1438" i="1"/>
  <c r="BQ78" i="7" s="1"/>
  <c r="CL1438" i="1"/>
  <c r="BR78" i="7" s="1"/>
  <c r="CM1438" i="1"/>
  <c r="BS78" i="7" s="1"/>
  <c r="CN1438" i="1"/>
  <c r="BT78" i="7" s="1"/>
  <c r="CO1438" i="1"/>
  <c r="BU78" i="7" s="1"/>
  <c r="CP1438" i="1"/>
  <c r="BV78" i="7" s="1"/>
  <c r="CQ1438" i="1"/>
  <c r="BW78" i="7" s="1"/>
  <c r="CR1438" i="1"/>
  <c r="BX78" i="7" s="1"/>
  <c r="CS1438" i="1"/>
  <c r="BY78" i="7" s="1"/>
  <c r="CT1438" i="1"/>
  <c r="BZ78" i="7" s="1"/>
  <c r="CU1438" i="1"/>
  <c r="CA78" i="7" s="1"/>
  <c r="CV1438" i="1"/>
  <c r="CB78" i="7" s="1"/>
  <c r="CW1438" i="1"/>
  <c r="CC78" i="7" s="1"/>
  <c r="CX1438" i="1"/>
  <c r="CD78" i="7" s="1"/>
  <c r="CY1438" i="1"/>
  <c r="CE78" i="7" s="1"/>
  <c r="CZ1438" i="1"/>
  <c r="CF78" i="7" s="1"/>
  <c r="DA1438" i="1"/>
  <c r="CG78" i="7" s="1"/>
  <c r="DB1438" i="1"/>
  <c r="CH78" i="7" s="1"/>
  <c r="DC1438" i="1"/>
  <c r="CI78" i="7" s="1"/>
  <c r="DD1438" i="1"/>
  <c r="CJ78" i="7" s="1"/>
  <c r="DE1438" i="1"/>
  <c r="CK78" i="7" s="1"/>
  <c r="DF1438" i="1"/>
  <c r="CL78" i="7" s="1"/>
  <c r="AV1036" i="1"/>
  <c r="AW928" i="1"/>
  <c r="AT693" i="1"/>
  <c r="AY693" i="1"/>
  <c r="AM1036" i="1"/>
  <c r="AN928" i="1"/>
  <c r="BF928" i="1"/>
  <c r="BE1036" i="1"/>
  <c r="AH928" i="1"/>
  <c r="AG1036" i="1"/>
  <c r="BC1036" i="1"/>
  <c r="BD928" i="1"/>
  <c r="BB928" i="1"/>
  <c r="BA1036" i="1"/>
  <c r="AA427" i="1"/>
  <c r="AA563" i="1" s="1"/>
  <c r="AF1036" i="1"/>
  <c r="AG928" i="1"/>
  <c r="AD1036" i="1"/>
  <c r="AE928" i="1"/>
  <c r="AV928" i="1"/>
  <c r="AU1036" i="1"/>
  <c r="BE928" i="1"/>
  <c r="BD1036" i="1"/>
  <c r="AO928" i="1"/>
  <c r="AN1036" i="1"/>
  <c r="AI1036" i="1"/>
  <c r="AJ928" i="1"/>
  <c r="AC928" i="1"/>
  <c r="AB1036" i="1"/>
  <c r="AX1036" i="1"/>
  <c r="AY928" i="1"/>
  <c r="AB693" i="1"/>
  <c r="BH693" i="1"/>
  <c r="AR693" i="1"/>
  <c r="AL1036" i="1"/>
  <c r="AM928" i="1"/>
  <c r="AF928" i="1"/>
  <c r="AE1036" i="1"/>
  <c r="AQ693" i="1"/>
  <c r="AR1036" i="1"/>
  <c r="AS928" i="1"/>
  <c r="AA693" i="1"/>
  <c r="AA829" i="1" s="1"/>
  <c r="AY1036" i="1"/>
  <c r="AZ928" i="1"/>
  <c r="BE693" i="1"/>
  <c r="BF693" i="1"/>
  <c r="BB1036" i="1"/>
  <c r="BC928" i="1"/>
  <c r="AZ1036" i="1"/>
  <c r="BA928" i="1"/>
  <c r="AB427" i="1"/>
  <c r="AA928" i="1"/>
  <c r="AA1036" i="1"/>
  <c r="BP693" i="1"/>
  <c r="BT1036" i="1"/>
  <c r="BU928" i="1"/>
  <c r="CI1036" i="1"/>
  <c r="CJ928" i="1"/>
  <c r="BT928" i="1"/>
  <c r="BS1036" i="1"/>
  <c r="BS693" i="1"/>
  <c r="CN928" i="1"/>
  <c r="CM1036" i="1"/>
  <c r="CG928" i="1"/>
  <c r="CF1036" i="1"/>
  <c r="BN928" i="1"/>
  <c r="BM1036" i="1"/>
  <c r="BW693" i="1"/>
  <c r="CF928" i="1"/>
  <c r="CE1036" i="1"/>
  <c r="BK1036" i="1"/>
  <c r="BL928" i="1"/>
  <c r="BL693" i="1"/>
  <c r="BO928" i="1"/>
  <c r="BN1036" i="1"/>
  <c r="CI693" i="1"/>
  <c r="BP928" i="1"/>
  <c r="BO1036" i="1"/>
  <c r="CK693" i="1"/>
  <c r="BH928" i="1"/>
  <c r="BG1036" i="1"/>
  <c r="AP1036" i="1"/>
  <c r="AQ928" i="1"/>
  <c r="AX928" i="1"/>
  <c r="AW1036" i="1"/>
  <c r="BQ1036" i="1"/>
  <c r="BR928" i="1"/>
  <c r="CB693" i="1"/>
  <c r="BF1036" i="1"/>
  <c r="BG928" i="1"/>
  <c r="BI928" i="1"/>
  <c r="BH1036" i="1"/>
  <c r="CB928" i="1"/>
  <c r="CA1036" i="1"/>
  <c r="CG693" i="1"/>
  <c r="BR1036" i="1"/>
  <c r="BS928" i="1"/>
  <c r="CK928" i="1"/>
  <c r="CJ1036" i="1"/>
  <c r="BY928" i="1"/>
  <c r="BX1036" i="1"/>
  <c r="BK693" i="1"/>
  <c r="AK1036" i="1"/>
  <c r="AL928" i="1"/>
  <c r="AT1036" i="1"/>
  <c r="AU928" i="1"/>
  <c r="BJ693" i="1"/>
  <c r="CJ693" i="1"/>
  <c r="CK1036" i="1"/>
  <c r="CL928" i="1"/>
  <c r="CA693" i="1"/>
  <c r="CD928" i="1"/>
  <c r="CC1036" i="1"/>
  <c r="BT693" i="1"/>
  <c r="AV693" i="1"/>
  <c r="BU1036" i="1"/>
  <c r="BV928" i="1"/>
  <c r="CD1036" i="1"/>
  <c r="CE928" i="1"/>
  <c r="BZ693" i="1"/>
  <c r="CO693" i="1"/>
  <c r="CB1036" i="1"/>
  <c r="CC928" i="1"/>
  <c r="BJ928" i="1"/>
  <c r="BI1036" i="1"/>
  <c r="BK928" i="1"/>
  <c r="BJ1036" i="1"/>
  <c r="BY1036" i="1"/>
  <c r="BZ928" i="1"/>
  <c r="CM928" i="1"/>
  <c r="CL1036" i="1"/>
  <c r="CA928" i="1"/>
  <c r="BZ1036" i="1"/>
  <c r="CR1036" i="1"/>
  <c r="CS928" i="1"/>
  <c r="CU928" i="1"/>
  <c r="CT1036" i="1"/>
  <c r="DC1036" i="1"/>
  <c r="DD928" i="1"/>
  <c r="BU693" i="1"/>
  <c r="CD693" i="1"/>
  <c r="CF693" i="1"/>
  <c r="CT427" i="1"/>
  <c r="CP1036" i="1"/>
  <c r="CQ928" i="1"/>
  <c r="CZ427" i="1"/>
  <c r="CQ693" i="1"/>
  <c r="DE1036" i="1"/>
  <c r="DF928" i="1"/>
  <c r="DF1036" i="1"/>
  <c r="CX693" i="1"/>
  <c r="DC693" i="1"/>
  <c r="CW1036" i="1"/>
  <c r="CX928" i="1"/>
  <c r="CW928" i="1"/>
  <c r="CV1036" i="1"/>
  <c r="CY1036" i="1"/>
  <c r="CZ928" i="1"/>
  <c r="CS1036" i="1"/>
  <c r="CT928" i="1"/>
  <c r="CR427" i="1"/>
  <c r="CX1036" i="1"/>
  <c r="CY928" i="1"/>
  <c r="DB1036" i="1"/>
  <c r="DC928" i="1"/>
  <c r="BR427" i="1"/>
  <c r="CH1036" i="1"/>
  <c r="CI928" i="1"/>
  <c r="CU1036" i="1"/>
  <c r="CV928" i="1"/>
  <c r="CW693" i="1"/>
  <c r="CS427" i="1"/>
  <c r="CR928" i="1"/>
  <c r="CQ1036" i="1"/>
  <c r="DA693" i="1"/>
  <c r="BL1036" i="1"/>
  <c r="BM928" i="1"/>
  <c r="DA1036" i="1"/>
  <c r="DB928" i="1"/>
  <c r="DE427" i="1"/>
  <c r="CY693" i="1"/>
  <c r="CZ1036" i="1"/>
  <c r="DA928" i="1"/>
  <c r="CU693" i="1"/>
  <c r="DE693" i="1"/>
  <c r="BP1036" i="1"/>
  <c r="BQ928" i="1"/>
  <c r="BV1036" i="1"/>
  <c r="BW928" i="1"/>
  <c r="BX928" i="1"/>
  <c r="BW1036" i="1"/>
  <c r="CH928" i="1"/>
  <c r="CG1036" i="1"/>
  <c r="CS693" i="1"/>
  <c r="CP928" i="1"/>
  <c r="CO1036" i="1"/>
  <c r="DD693" i="1"/>
  <c r="DD1036" i="1"/>
  <c r="DE928" i="1"/>
  <c r="CO928" i="1"/>
  <c r="CN1036" i="1"/>
  <c r="CZ98" i="1"/>
  <c r="CZ170" i="1"/>
  <c r="CZ99" i="1"/>
  <c r="CZ188" i="1"/>
  <c r="CZ100" i="1"/>
  <c r="CZ206" i="1"/>
  <c r="CR98" i="1"/>
  <c r="CR170" i="1"/>
  <c r="CR99" i="1"/>
  <c r="CR100" i="1"/>
  <c r="CR188" i="1"/>
  <c r="CR206" i="1"/>
  <c r="CJ170" i="1"/>
  <c r="CJ99" i="1"/>
  <c r="CJ98" i="1"/>
  <c r="CJ188" i="1"/>
  <c r="CJ206" i="1"/>
  <c r="CJ100" i="1"/>
  <c r="CB100" i="1"/>
  <c r="CB98" i="1"/>
  <c r="CB99" i="1"/>
  <c r="CB188" i="1"/>
  <c r="CB206" i="1"/>
  <c r="CB170" i="1"/>
  <c r="BT98" i="1"/>
  <c r="BT99" i="1"/>
  <c r="BT170" i="1"/>
  <c r="BT100" i="1"/>
  <c r="BT206" i="1"/>
  <c r="BT188" i="1"/>
  <c r="BL98" i="1"/>
  <c r="BL170" i="1"/>
  <c r="BL100" i="1"/>
  <c r="BL99" i="1"/>
  <c r="BL188" i="1"/>
  <c r="BL206" i="1"/>
  <c r="BD98" i="1"/>
  <c r="BD100" i="1"/>
  <c r="BD99" i="1"/>
  <c r="BD170" i="1"/>
  <c r="BD188" i="1"/>
  <c r="BD206" i="1"/>
  <c r="AV206" i="1"/>
  <c r="AV170" i="1"/>
  <c r="AV188" i="1"/>
  <c r="AN206" i="1"/>
  <c r="AN188" i="1"/>
  <c r="AN170" i="1"/>
  <c r="CY170" i="1"/>
  <c r="CY98" i="1"/>
  <c r="CY99" i="1"/>
  <c r="CY206" i="1"/>
  <c r="CY188" i="1"/>
  <c r="CY100" i="1"/>
  <c r="CQ99" i="1"/>
  <c r="CQ98" i="1"/>
  <c r="CQ170" i="1"/>
  <c r="CQ188" i="1"/>
  <c r="CQ100" i="1"/>
  <c r="CQ206" i="1"/>
  <c r="CI98" i="1"/>
  <c r="CI100" i="1"/>
  <c r="CI170" i="1"/>
  <c r="CI188" i="1"/>
  <c r="CI206" i="1"/>
  <c r="CI99" i="1"/>
  <c r="CA170" i="1"/>
  <c r="CA98" i="1"/>
  <c r="CA188" i="1"/>
  <c r="CA99" i="1"/>
  <c r="CA206" i="1"/>
  <c r="CA100" i="1"/>
  <c r="BS170" i="1"/>
  <c r="BS206" i="1"/>
  <c r="BS99" i="1"/>
  <c r="BS188" i="1"/>
  <c r="BS100" i="1"/>
  <c r="BS98" i="1"/>
  <c r="BJ100" i="1"/>
  <c r="BJ99" i="1"/>
  <c r="BJ98" i="1"/>
  <c r="BJ170" i="1"/>
  <c r="BJ188" i="1"/>
  <c r="BJ206" i="1"/>
  <c r="BC100" i="1"/>
  <c r="BC206" i="1"/>
  <c r="BC99" i="1"/>
  <c r="BC98" i="1"/>
  <c r="BC170" i="1"/>
  <c r="BC188" i="1"/>
  <c r="AU188" i="1"/>
  <c r="AU206" i="1"/>
  <c r="AU170" i="1"/>
  <c r="AL206" i="1"/>
  <c r="AL170" i="1"/>
  <c r="AL188" i="1"/>
  <c r="DF100" i="1"/>
  <c r="DF188" i="1"/>
  <c r="DF98" i="1"/>
  <c r="DF206" i="1"/>
  <c r="DF99" i="1"/>
  <c r="DF170" i="1"/>
  <c r="CX98" i="1"/>
  <c r="CX170" i="1"/>
  <c r="CX100" i="1"/>
  <c r="CX206" i="1"/>
  <c r="CX188" i="1"/>
  <c r="CX99" i="1"/>
  <c r="CP100" i="1"/>
  <c r="CP98" i="1"/>
  <c r="CP99" i="1"/>
  <c r="CP188" i="1"/>
  <c r="CP170" i="1"/>
  <c r="CP206" i="1"/>
  <c r="CH100" i="1"/>
  <c r="CH98" i="1"/>
  <c r="CH170" i="1"/>
  <c r="CH188" i="1"/>
  <c r="CH206" i="1"/>
  <c r="CH99" i="1"/>
  <c r="BZ98" i="1"/>
  <c r="BZ99" i="1"/>
  <c r="BZ188" i="1"/>
  <c r="BZ206" i="1"/>
  <c r="BZ170" i="1"/>
  <c r="BZ100" i="1"/>
  <c r="BR98" i="1"/>
  <c r="BR170" i="1"/>
  <c r="BR100" i="1"/>
  <c r="BR99" i="1"/>
  <c r="BR188" i="1"/>
  <c r="BR206" i="1"/>
  <c r="BK98" i="1"/>
  <c r="BK188" i="1"/>
  <c r="BK206" i="1"/>
  <c r="BK170" i="1"/>
  <c r="BK99" i="1"/>
  <c r="BK100" i="1"/>
  <c r="BB100" i="1"/>
  <c r="BB98" i="1"/>
  <c r="BB99" i="1"/>
  <c r="BB188" i="1"/>
  <c r="BB206" i="1"/>
  <c r="BB170" i="1"/>
  <c r="AT206" i="1"/>
  <c r="AT170" i="1"/>
  <c r="AT188" i="1"/>
  <c r="AM206" i="1"/>
  <c r="AM188" i="1"/>
  <c r="AM170" i="1"/>
  <c r="DE170" i="1"/>
  <c r="DE206" i="1"/>
  <c r="DE98" i="1"/>
  <c r="DE100" i="1"/>
  <c r="DE188" i="1"/>
  <c r="DE99" i="1"/>
  <c r="CW99" i="1"/>
  <c r="CW170" i="1"/>
  <c r="CW98" i="1"/>
  <c r="CW100" i="1"/>
  <c r="CW206" i="1"/>
  <c r="CW188" i="1"/>
  <c r="CO98" i="1"/>
  <c r="CO170" i="1"/>
  <c r="CO206" i="1"/>
  <c r="CO188" i="1"/>
  <c r="CO100" i="1"/>
  <c r="CO99" i="1"/>
  <c r="CG98" i="1"/>
  <c r="CG99" i="1"/>
  <c r="CG100" i="1"/>
  <c r="CG206" i="1"/>
  <c r="CG188" i="1"/>
  <c r="CG170" i="1"/>
  <c r="BY100" i="1"/>
  <c r="BY98" i="1"/>
  <c r="BY170" i="1"/>
  <c r="BY99" i="1"/>
  <c r="BY188" i="1"/>
  <c r="BY206" i="1"/>
  <c r="BQ99" i="1"/>
  <c r="BQ98" i="1"/>
  <c r="BQ100" i="1"/>
  <c r="BQ206" i="1"/>
  <c r="BQ188" i="1"/>
  <c r="BQ170" i="1"/>
  <c r="BI100" i="1"/>
  <c r="BI99" i="1"/>
  <c r="BI188" i="1"/>
  <c r="BI170" i="1"/>
  <c r="BI206" i="1"/>
  <c r="BI98" i="1"/>
  <c r="BA99" i="1"/>
  <c r="BA98" i="1"/>
  <c r="BA100" i="1"/>
  <c r="BA170" i="1"/>
  <c r="BA206" i="1"/>
  <c r="BA188" i="1"/>
  <c r="AS206" i="1"/>
  <c r="AS170" i="1"/>
  <c r="AS188" i="1"/>
  <c r="AK170" i="1"/>
  <c r="AK206" i="1"/>
  <c r="AK188" i="1"/>
  <c r="DD170" i="1"/>
  <c r="DD98" i="1"/>
  <c r="DD99" i="1"/>
  <c r="DD100" i="1"/>
  <c r="DD188" i="1"/>
  <c r="DD206" i="1"/>
  <c r="CV98" i="1"/>
  <c r="CV99" i="1"/>
  <c r="CV100" i="1"/>
  <c r="CV188" i="1"/>
  <c r="CV206" i="1"/>
  <c r="CV170" i="1"/>
  <c r="CN100" i="1"/>
  <c r="CN98" i="1"/>
  <c r="CN170" i="1"/>
  <c r="CN99" i="1"/>
  <c r="CN206" i="1"/>
  <c r="CN188" i="1"/>
  <c r="CF98" i="1"/>
  <c r="CF188" i="1"/>
  <c r="CF99" i="1"/>
  <c r="CF100" i="1"/>
  <c r="CF170" i="1"/>
  <c r="CF206" i="1"/>
  <c r="BX98" i="1"/>
  <c r="BX100" i="1"/>
  <c r="BX170" i="1"/>
  <c r="BX99" i="1"/>
  <c r="BX206" i="1"/>
  <c r="BX188" i="1"/>
  <c r="BP188" i="1"/>
  <c r="BP99" i="1"/>
  <c r="BP170" i="1"/>
  <c r="BP100" i="1"/>
  <c r="BP98" i="1"/>
  <c r="BP206" i="1"/>
  <c r="BH170" i="1"/>
  <c r="BH100" i="1"/>
  <c r="BH206" i="1"/>
  <c r="BH188" i="1"/>
  <c r="BH99" i="1"/>
  <c r="BH98" i="1"/>
  <c r="AZ98" i="1"/>
  <c r="AZ99" i="1"/>
  <c r="AZ100" i="1"/>
  <c r="AZ170" i="1"/>
  <c r="AZ206" i="1"/>
  <c r="AZ188" i="1"/>
  <c r="AR188" i="1"/>
  <c r="AR206" i="1"/>
  <c r="AR170" i="1"/>
  <c r="AJ188" i="1"/>
  <c r="AJ206" i="1"/>
  <c r="AJ170" i="1"/>
  <c r="DC170" i="1"/>
  <c r="DC99" i="1"/>
  <c r="DC98" i="1"/>
  <c r="DC100" i="1"/>
  <c r="DC206" i="1"/>
  <c r="DC188" i="1"/>
  <c r="CU98" i="1"/>
  <c r="CU99" i="1"/>
  <c r="CU100" i="1"/>
  <c r="CU206" i="1"/>
  <c r="CU188" i="1"/>
  <c r="CU170" i="1"/>
  <c r="CM99" i="1"/>
  <c r="CM98" i="1"/>
  <c r="CM170" i="1"/>
  <c r="CM206" i="1"/>
  <c r="CM188" i="1"/>
  <c r="CM100" i="1"/>
  <c r="CE98" i="1"/>
  <c r="CE170" i="1"/>
  <c r="CE100" i="1"/>
  <c r="CE99" i="1"/>
  <c r="CE206" i="1"/>
  <c r="CE188" i="1"/>
  <c r="BW99" i="1"/>
  <c r="BW170" i="1"/>
  <c r="BW98" i="1"/>
  <c r="BW100" i="1"/>
  <c r="BW206" i="1"/>
  <c r="BW188" i="1"/>
  <c r="BO99" i="1"/>
  <c r="BO98" i="1"/>
  <c r="BO206" i="1"/>
  <c r="BO188" i="1"/>
  <c r="BO170" i="1"/>
  <c r="BO100" i="1"/>
  <c r="BG170" i="1"/>
  <c r="BG99" i="1"/>
  <c r="BG100" i="1"/>
  <c r="BG98" i="1"/>
  <c r="BG188" i="1"/>
  <c r="BG206" i="1"/>
  <c r="AY100" i="1"/>
  <c r="AY170" i="1"/>
  <c r="AY99" i="1"/>
  <c r="AY206" i="1"/>
  <c r="AY98" i="1"/>
  <c r="AY188" i="1"/>
  <c r="AQ170" i="1"/>
  <c r="AQ206" i="1"/>
  <c r="AQ188" i="1"/>
  <c r="AI188" i="1"/>
  <c r="AI170" i="1"/>
  <c r="AI206" i="1"/>
  <c r="DB100" i="1"/>
  <c r="DB170" i="1"/>
  <c r="DB98" i="1"/>
  <c r="DB99" i="1"/>
  <c r="DB188" i="1"/>
  <c r="DB206" i="1"/>
  <c r="CT98" i="1"/>
  <c r="CT99" i="1"/>
  <c r="CT100" i="1"/>
  <c r="CT188" i="1"/>
  <c r="CT206" i="1"/>
  <c r="CT170" i="1"/>
  <c r="CL98" i="1"/>
  <c r="CL170" i="1"/>
  <c r="CL188" i="1"/>
  <c r="CL100" i="1"/>
  <c r="CL206" i="1"/>
  <c r="CL99" i="1"/>
  <c r="CD98" i="1"/>
  <c r="CD99" i="1"/>
  <c r="CD100" i="1"/>
  <c r="CD188" i="1"/>
  <c r="CD206" i="1"/>
  <c r="CD170" i="1"/>
  <c r="BV98" i="1"/>
  <c r="BV170" i="1"/>
  <c r="BV100" i="1"/>
  <c r="BV99" i="1"/>
  <c r="BV206" i="1"/>
  <c r="BV188" i="1"/>
  <c r="BN99" i="1"/>
  <c r="BN98" i="1"/>
  <c r="BN188" i="1"/>
  <c r="BN170" i="1"/>
  <c r="BN206" i="1"/>
  <c r="BN100" i="1"/>
  <c r="BF188" i="1"/>
  <c r="BF206" i="1"/>
  <c r="BF170" i="1"/>
  <c r="BF99" i="1"/>
  <c r="BF98" i="1"/>
  <c r="BF100" i="1"/>
  <c r="AX98" i="1"/>
  <c r="AX188" i="1"/>
  <c r="AX99" i="1"/>
  <c r="AX170" i="1"/>
  <c r="AX100" i="1"/>
  <c r="AX206" i="1"/>
  <c r="AP188" i="1"/>
  <c r="AP206" i="1"/>
  <c r="AP170" i="1"/>
  <c r="AH170" i="1"/>
  <c r="AH188" i="1"/>
  <c r="AH206" i="1"/>
  <c r="DA98" i="1"/>
  <c r="DA100" i="1"/>
  <c r="DA170" i="1"/>
  <c r="DA188" i="1"/>
  <c r="DA206" i="1"/>
  <c r="DA99" i="1"/>
  <c r="CS206" i="1"/>
  <c r="CS99" i="1"/>
  <c r="CS170" i="1"/>
  <c r="CS98" i="1"/>
  <c r="CS188" i="1"/>
  <c r="CS100" i="1"/>
  <c r="CK100" i="1"/>
  <c r="CK98" i="1"/>
  <c r="CK206" i="1"/>
  <c r="CK170" i="1"/>
  <c r="CK99" i="1"/>
  <c r="CK188" i="1"/>
  <c r="CC206" i="1"/>
  <c r="CC188" i="1"/>
  <c r="CC170" i="1"/>
  <c r="CC99" i="1"/>
  <c r="CC100" i="1"/>
  <c r="CC98" i="1"/>
  <c r="BU98" i="1"/>
  <c r="BU100" i="1"/>
  <c r="BU206" i="1"/>
  <c r="BU99" i="1"/>
  <c r="BU188" i="1"/>
  <c r="BU170" i="1"/>
  <c r="BM98" i="1"/>
  <c r="BM206" i="1"/>
  <c r="BM188" i="1"/>
  <c r="BL192" i="1" s="1"/>
  <c r="BM100" i="1"/>
  <c r="BM170" i="1"/>
  <c r="BM99" i="1"/>
  <c r="BE170" i="1"/>
  <c r="BE98" i="1"/>
  <c r="BE100" i="1"/>
  <c r="BE206" i="1"/>
  <c r="BE188" i="1"/>
  <c r="BE99" i="1"/>
  <c r="AW206" i="1"/>
  <c r="AW170" i="1"/>
  <c r="AW188" i="1"/>
  <c r="AO170" i="1"/>
  <c r="AO206" i="1"/>
  <c r="AO188" i="1"/>
  <c r="AG170" i="1"/>
  <c r="AF174" i="1" s="1"/>
  <c r="AG206" i="1"/>
  <c r="AF210" i="1" s="1"/>
  <c r="AG188" i="1"/>
  <c r="AF192" i="1" s="1"/>
  <c r="AE196" i="1" s="1"/>
  <c r="CX35" i="7"/>
  <c r="DT549" i="1"/>
  <c r="DT397" i="1"/>
  <c r="DR21" i="1"/>
  <c r="CX11" i="7" s="1"/>
  <c r="DN861" i="1"/>
  <c r="DN844" i="1" s="1"/>
  <c r="CT37" i="7" s="1"/>
  <c r="DN842" i="1"/>
  <c r="CT16" i="7" s="1"/>
  <c r="DN843" i="1"/>
  <c r="CO14" i="7"/>
  <c r="DI909" i="1"/>
  <c r="DK427" i="1"/>
  <c r="DK425" i="1"/>
  <c r="DK426" i="1"/>
  <c r="DS12" i="1"/>
  <c r="DT11" i="1"/>
  <c r="DT283" i="1"/>
  <c r="DT131" i="1"/>
  <c r="DT130" i="1"/>
  <c r="DH29" i="1"/>
  <c r="CN36" i="7" s="1"/>
  <c r="DH557" i="1"/>
  <c r="DL427" i="1"/>
  <c r="DL426" i="1"/>
  <c r="DL425" i="1"/>
  <c r="DJ427" i="1"/>
  <c r="DJ426" i="1"/>
  <c r="DJ425" i="1"/>
  <c r="DJ1241" i="1"/>
  <c r="CP39" i="7" s="1"/>
  <c r="DQ282" i="1"/>
  <c r="DR13" i="1"/>
  <c r="DG552" i="1"/>
  <c r="DG24" i="1" s="1"/>
  <c r="DG23" i="1"/>
  <c r="CM13" i="7" s="1"/>
  <c r="DR140" i="1"/>
  <c r="DR139" i="1"/>
  <c r="DR20" i="1"/>
  <c r="CX10" i="7" s="1"/>
  <c r="DR138" i="1"/>
  <c r="DT1025" i="1"/>
  <c r="CN14" i="7"/>
  <c r="DH909" i="1"/>
  <c r="DN424" i="1"/>
  <c r="DP857" i="1"/>
  <c r="DQ841" i="1"/>
  <c r="CX3" i="7"/>
  <c r="CX9" i="7" s="1"/>
  <c r="DR25" i="1"/>
  <c r="CX15" i="7" s="1"/>
  <c r="DR910" i="1"/>
  <c r="CX18" i="7" s="1"/>
  <c r="DR1253" i="1"/>
  <c r="CX22" i="7" s="1"/>
  <c r="DR22" i="1"/>
  <c r="CX12" i="7" s="1"/>
  <c r="DK291" i="1"/>
  <c r="DK28" i="1"/>
  <c r="CY7" i="7"/>
  <c r="CY33" i="7"/>
  <c r="DS178" i="1"/>
  <c r="DM920" i="1"/>
  <c r="CS75" i="7" s="1"/>
  <c r="DN920" i="1"/>
  <c r="CT75" i="7" s="1"/>
  <c r="DL548" i="1"/>
  <c r="DL15" i="1"/>
  <c r="DS139" i="1"/>
  <c r="DS20" i="1"/>
  <c r="CY10" i="7" s="1"/>
  <c r="DS138" i="1"/>
  <c r="DS140" i="1"/>
  <c r="DS142" i="1"/>
  <c r="DM548" i="1"/>
  <c r="DK548" i="1"/>
  <c r="DK16" i="1" s="1"/>
  <c r="DK905" i="1" s="1"/>
  <c r="DK1248" i="1" s="1"/>
  <c r="DK15" i="1"/>
  <c r="DP161" i="1"/>
  <c r="DP159" i="1"/>
  <c r="DP160" i="1"/>
  <c r="DS34" i="1"/>
  <c r="CY66" i="7" s="1"/>
  <c r="DO842" i="1"/>
  <c r="CU16" i="7" s="1"/>
  <c r="DO861" i="1"/>
  <c r="DO844" i="1" s="1"/>
  <c r="CU37" i="7" s="1"/>
  <c r="DO843" i="1"/>
  <c r="DO920" i="1" s="1"/>
  <c r="CU75" i="7" s="1"/>
  <c r="DS27" i="1"/>
  <c r="CY29" i="7" s="1"/>
  <c r="DR1040" i="1"/>
  <c r="DR930" i="1"/>
  <c r="DR929" i="1"/>
  <c r="CX19" i="7" s="1"/>
  <c r="DS19" i="1"/>
  <c r="AV174" i="1" l="1"/>
  <c r="AN192" i="1"/>
  <c r="AM3" i="1"/>
  <c r="AA140" i="1"/>
  <c r="AA139" i="1"/>
  <c r="AA20" i="1"/>
  <c r="G10" i="7" s="1"/>
  <c r="AB123" i="1"/>
  <c r="AB12" i="1" s="1"/>
  <c r="AB96" i="1"/>
  <c r="AA96" i="1"/>
  <c r="AB138" i="1"/>
  <c r="AB20" i="1"/>
  <c r="H10" i="7" s="1"/>
  <c r="AB140" i="1"/>
  <c r="AB139" i="1"/>
  <c r="BI123" i="1"/>
  <c r="CJ210" i="1"/>
  <c r="CB210" i="1"/>
  <c r="AE214" i="1"/>
  <c r="BT192" i="1"/>
  <c r="AV210" i="1"/>
  <c r="CZ210" i="1"/>
  <c r="AN210" i="1"/>
  <c r="BT210" i="1"/>
  <c r="CR210" i="1"/>
  <c r="AE178" i="1"/>
  <c r="BL210" i="1"/>
  <c r="AV192" i="1"/>
  <c r="CJ192" i="1"/>
  <c r="CZ174" i="1"/>
  <c r="BE174" i="1"/>
  <c r="BJ192" i="1"/>
  <c r="BD174" i="1"/>
  <c r="CA123" i="1"/>
  <c r="AR210" i="1"/>
  <c r="BP192" i="1"/>
  <c r="AL174" i="1"/>
  <c r="CR192" i="1"/>
  <c r="BD210" i="1"/>
  <c r="CB192" i="1"/>
  <c r="BL174" i="1"/>
  <c r="BD96" i="1"/>
  <c r="BD11" i="1" s="1"/>
  <c r="BR829" i="1"/>
  <c r="DA210" i="1"/>
  <c r="AH210" i="1"/>
  <c r="AX174" i="1"/>
  <c r="BN210" i="1"/>
  <c r="DB174" i="1"/>
  <c r="AO192" i="1"/>
  <c r="AY192" i="1"/>
  <c r="BW192" i="1"/>
  <c r="CM192" i="1"/>
  <c r="DC210" i="1"/>
  <c r="AN174" i="1"/>
  <c r="AY210" i="1"/>
  <c r="BP123" i="1"/>
  <c r="BP12" i="1" s="1"/>
  <c r="BX123" i="1"/>
  <c r="BX12" i="1" s="1"/>
  <c r="CF123" i="1"/>
  <c r="CU210" i="1"/>
  <c r="AJ192" i="1"/>
  <c r="BG123" i="1"/>
  <c r="CN123" i="1"/>
  <c r="AN829" i="1"/>
  <c r="BU210" i="1"/>
  <c r="CC192" i="1"/>
  <c r="CN96" i="1"/>
  <c r="BD192" i="1"/>
  <c r="DD829" i="1"/>
  <c r="CZ192" i="1"/>
  <c r="AO210" i="1"/>
  <c r="AW174" i="1"/>
  <c r="CL123" i="1"/>
  <c r="CL12" i="1" s="1"/>
  <c r="BW96" i="1"/>
  <c r="AZ174" i="1"/>
  <c r="BJ96" i="1"/>
  <c r="BJ11" i="1" s="1"/>
  <c r="BM192" i="1"/>
  <c r="CL96" i="1"/>
  <c r="CU174" i="1"/>
  <c r="AR174" i="1"/>
  <c r="DD192" i="1"/>
  <c r="CS829" i="1"/>
  <c r="AV829" i="1"/>
  <c r="BW123" i="1"/>
  <c r="BW12" i="1" s="1"/>
  <c r="BH192" i="1"/>
  <c r="AL192" i="1"/>
  <c r="DB829" i="1"/>
  <c r="BO1040" i="1"/>
  <c r="BP929" i="1"/>
  <c r="AV19" i="7" s="1"/>
  <c r="BP930" i="1"/>
  <c r="CW1040" i="1"/>
  <c r="CX929" i="1"/>
  <c r="CD19" i="7" s="1"/>
  <c r="CX930" i="1"/>
  <c r="CX1040" i="1"/>
  <c r="CY929" i="1"/>
  <c r="CE19" i="7" s="1"/>
  <c r="CY930" i="1"/>
  <c r="DC829" i="1"/>
  <c r="CK123" i="1"/>
  <c r="CK12" i="1" s="1"/>
  <c r="AZ123" i="1"/>
  <c r="AR192" i="1"/>
  <c r="BQ123" i="1"/>
  <c r="CF192" i="1"/>
  <c r="CR123" i="1"/>
  <c r="CR12" i="1" s="1"/>
  <c r="CM1040" i="1"/>
  <c r="CN930" i="1"/>
  <c r="CN929" i="1"/>
  <c r="BT19" i="7" s="1"/>
  <c r="DE829" i="1"/>
  <c r="CZ1040" i="1"/>
  <c r="DA930" i="1"/>
  <c r="DA929" i="1"/>
  <c r="CG19" i="7" s="1"/>
  <c r="CP1040" i="1"/>
  <c r="CQ930" i="1"/>
  <c r="CQ929" i="1"/>
  <c r="BW19" i="7" s="1"/>
  <c r="CW829" i="1"/>
  <c r="CG1040" i="1"/>
  <c r="CH929" i="1"/>
  <c r="BN19" i="7" s="1"/>
  <c r="CH930" i="1"/>
  <c r="CR1040" i="1"/>
  <c r="CS929" i="1"/>
  <c r="BY19" i="7" s="1"/>
  <c r="CS930" i="1"/>
  <c r="CU1040" i="1"/>
  <c r="CV929" i="1"/>
  <c r="CB19" i="7" s="1"/>
  <c r="CV930" i="1"/>
  <c r="CX829" i="1"/>
  <c r="BH96" i="1"/>
  <c r="CE210" i="1"/>
  <c r="BH174" i="1"/>
  <c r="CG123" i="1"/>
  <c r="CG12" i="1" s="1"/>
  <c r="CW123" i="1"/>
  <c r="BA192" i="1"/>
  <c r="BY210" i="1"/>
  <c r="DF96" i="1"/>
  <c r="BR210" i="1"/>
  <c r="CA96" i="1"/>
  <c r="DA829" i="1"/>
  <c r="DE1040" i="1"/>
  <c r="DF930" i="1"/>
  <c r="DF929" i="1"/>
  <c r="CL19" i="7" s="1"/>
  <c r="CR829" i="1"/>
  <c r="AW192" i="1"/>
  <c r="CM210" i="1"/>
  <c r="CG174" i="1"/>
  <c r="CZ123" i="1"/>
  <c r="BU1040" i="1"/>
  <c r="BV930" i="1"/>
  <c r="BV929" i="1"/>
  <c r="BB19" i="7" s="1"/>
  <c r="CO1040" i="1"/>
  <c r="CP929" i="1"/>
  <c r="BV19" i="7" s="1"/>
  <c r="CP930" i="1"/>
  <c r="AL210" i="1"/>
  <c r="BJ210" i="1"/>
  <c r="CN1040" i="1"/>
  <c r="CO929" i="1"/>
  <c r="BU19" i="7" s="1"/>
  <c r="CO930" i="1"/>
  <c r="DA1040" i="1"/>
  <c r="DB930" i="1"/>
  <c r="DB929" i="1"/>
  <c r="CH19" i="7" s="1"/>
  <c r="DD1040" i="1"/>
  <c r="DE929" i="1"/>
  <c r="CK19" i="7" s="1"/>
  <c r="DE930" i="1"/>
  <c r="CR823" i="1"/>
  <c r="DC1040" i="1"/>
  <c r="DD930" i="1"/>
  <c r="DD929" i="1"/>
  <c r="CJ19" i="7" s="1"/>
  <c r="DB823" i="1"/>
  <c r="CF1040" i="1"/>
  <c r="CG930" i="1"/>
  <c r="CG929" i="1"/>
  <c r="BM19" i="7" s="1"/>
  <c r="CO823" i="1"/>
  <c r="CV1040" i="1"/>
  <c r="CW929" i="1"/>
  <c r="CC19" i="7" s="1"/>
  <c r="CW930" i="1"/>
  <c r="CS1040" i="1"/>
  <c r="CT930" i="1"/>
  <c r="CT929" i="1"/>
  <c r="BZ19" i="7" s="1"/>
  <c r="BV1040" i="1"/>
  <c r="BW930" i="1"/>
  <c r="BW929" i="1"/>
  <c r="BC19" i="7" s="1"/>
  <c r="CY1040" i="1"/>
  <c r="CZ930" i="1"/>
  <c r="CZ929" i="1"/>
  <c r="CF19" i="7" s="1"/>
  <c r="BK1040" i="1"/>
  <c r="BL929" i="1"/>
  <c r="AR19" i="7" s="1"/>
  <c r="BL930" i="1"/>
  <c r="CT1040" i="1"/>
  <c r="CU929" i="1"/>
  <c r="CA19" i="7" s="1"/>
  <c r="CU930" i="1"/>
  <c r="CY823" i="1"/>
  <c r="BW1040" i="1"/>
  <c r="BX930" i="1"/>
  <c r="BX929" i="1"/>
  <c r="BD19" i="7" s="1"/>
  <c r="CE829" i="1"/>
  <c r="BM929" i="1"/>
  <c r="AS19" i="7" s="1"/>
  <c r="BL1040" i="1"/>
  <c r="BM930" i="1"/>
  <c r="CL1040" i="1"/>
  <c r="CM930" i="1"/>
  <c r="CM929" i="1"/>
  <c r="BS19" i="7" s="1"/>
  <c r="BS829" i="1"/>
  <c r="BC829" i="1"/>
  <c r="BO829" i="1"/>
  <c r="AX1040" i="1"/>
  <c r="AY929" i="1"/>
  <c r="AE19" i="7" s="1"/>
  <c r="AY930" i="1"/>
  <c r="CQ829" i="1"/>
  <c r="BU829" i="1"/>
  <c r="AH829" i="1"/>
  <c r="AL829" i="1"/>
  <c r="AR1040" i="1"/>
  <c r="AS930" i="1"/>
  <c r="AS929" i="1"/>
  <c r="Y19" i="7" s="1"/>
  <c r="BI1040" i="1"/>
  <c r="BJ929" i="1"/>
  <c r="AP19" i="7" s="1"/>
  <c r="BJ930" i="1"/>
  <c r="AJ1040" i="1"/>
  <c r="AK929" i="1"/>
  <c r="Q19" i="7" s="1"/>
  <c r="AK930" i="1"/>
  <c r="BZ1040" i="1"/>
  <c r="CA930" i="1"/>
  <c r="CA929" i="1"/>
  <c r="BG19" i="7" s="1"/>
  <c r="AO1040" i="1"/>
  <c r="AP929" i="1"/>
  <c r="V19" i="7" s="1"/>
  <c r="AP930" i="1"/>
  <c r="BM1040" i="1"/>
  <c r="BN929" i="1"/>
  <c r="AT19" i="7" s="1"/>
  <c r="BN930" i="1"/>
  <c r="BO823" i="1"/>
  <c r="BI829" i="1"/>
  <c r="BS1040" i="1"/>
  <c r="BT929" i="1"/>
  <c r="AZ19" i="7" s="1"/>
  <c r="BT930" i="1"/>
  <c r="BN829" i="1"/>
  <c r="CO829" i="1"/>
  <c r="BQ829" i="1"/>
  <c r="AG829" i="1"/>
  <c r="AQ1040" i="1"/>
  <c r="AR930" i="1"/>
  <c r="AR929" i="1"/>
  <c r="X19" i="7" s="1"/>
  <c r="AD1040" i="1"/>
  <c r="AD931" i="1" s="1"/>
  <c r="J38" i="7" s="1"/>
  <c r="AE929" i="1"/>
  <c r="K19" i="7" s="1"/>
  <c r="AE930" i="1"/>
  <c r="BG829" i="1"/>
  <c r="AB930" i="1"/>
  <c r="AB929" i="1"/>
  <c r="H19" i="7" s="1"/>
  <c r="AH1040" i="1"/>
  <c r="AI930" i="1"/>
  <c r="AI929" i="1"/>
  <c r="O19" i="7" s="1"/>
  <c r="AU1040" i="1"/>
  <c r="AV930" i="1"/>
  <c r="AV929" i="1"/>
  <c r="AB19" i="7" s="1"/>
  <c r="AU829" i="1"/>
  <c r="CQ823" i="1"/>
  <c r="CK1040" i="1"/>
  <c r="CL929" i="1"/>
  <c r="BR19" i="7" s="1"/>
  <c r="CL930" i="1"/>
  <c r="BZ829" i="1"/>
  <c r="BT1040" i="1"/>
  <c r="BU930" i="1"/>
  <c r="BU929" i="1"/>
  <c r="BA19" i="7" s="1"/>
  <c r="BT829" i="1"/>
  <c r="CB1040" i="1"/>
  <c r="CC929" i="1"/>
  <c r="BI19" i="7" s="1"/>
  <c r="CC930" i="1"/>
  <c r="CJ1040" i="1"/>
  <c r="CK930" i="1"/>
  <c r="CK929" i="1"/>
  <c r="BQ19" i="7" s="1"/>
  <c r="BE1040" i="1"/>
  <c r="BF929" i="1"/>
  <c r="AL19" i="7" s="1"/>
  <c r="BF930" i="1"/>
  <c r="BN1040" i="1"/>
  <c r="BO929" i="1"/>
  <c r="AU19" i="7" s="1"/>
  <c r="BO930" i="1"/>
  <c r="BJ1040" i="1"/>
  <c r="BK930" i="1"/>
  <c r="BK929" i="1"/>
  <c r="AQ19" i="7" s="1"/>
  <c r="CH1040" i="1"/>
  <c r="CI930" i="1"/>
  <c r="CI929" i="1"/>
  <c r="BO19" i="7" s="1"/>
  <c r="CC829" i="1"/>
  <c r="AY1040" i="1"/>
  <c r="AZ930" i="1"/>
  <c r="AZ929" i="1"/>
  <c r="AF19" i="7" s="1"/>
  <c r="CJ829" i="1"/>
  <c r="BK829" i="1"/>
  <c r="AB829" i="1"/>
  <c r="AQ829" i="1"/>
  <c r="AK1040" i="1"/>
  <c r="AL929" i="1"/>
  <c r="R19" i="7" s="1"/>
  <c r="AL930" i="1"/>
  <c r="BA829" i="1"/>
  <c r="AU930" i="1"/>
  <c r="AT1040" i="1"/>
  <c r="AU929" i="1"/>
  <c r="AA19" i="7" s="1"/>
  <c r="AF1040" i="1"/>
  <c r="AG929" i="1"/>
  <c r="M19" i="7" s="1"/>
  <c r="AG930" i="1"/>
  <c r="AS829" i="1"/>
  <c r="AK829" i="1"/>
  <c r="DB1040" i="1"/>
  <c r="DC930" i="1"/>
  <c r="DC929" i="1"/>
  <c r="CI19" i="7" s="1"/>
  <c r="CQ1040" i="1"/>
  <c r="CR929" i="1"/>
  <c r="BX19" i="7" s="1"/>
  <c r="CR930" i="1"/>
  <c r="BI929" i="1"/>
  <c r="AO19" i="7" s="1"/>
  <c r="BH1040" i="1"/>
  <c r="BI930" i="1"/>
  <c r="CC1040" i="1"/>
  <c r="CD929" i="1"/>
  <c r="BJ19" i="7" s="1"/>
  <c r="CD930" i="1"/>
  <c r="BJ829" i="1"/>
  <c r="BH929" i="1"/>
  <c r="AN19" i="7" s="1"/>
  <c r="BG1040" i="1"/>
  <c r="BH930" i="1"/>
  <c r="CI829" i="1"/>
  <c r="BM829" i="1"/>
  <c r="CV829" i="1"/>
  <c r="CE1040" i="1"/>
  <c r="CF930" i="1"/>
  <c r="CF929" i="1"/>
  <c r="BL19" i="7" s="1"/>
  <c r="BA1040" i="1"/>
  <c r="BB930" i="1"/>
  <c r="BB929" i="1"/>
  <c r="AH19" i="7" s="1"/>
  <c r="CF829" i="1"/>
  <c r="BE829" i="1"/>
  <c r="CH829" i="1"/>
  <c r="AX829" i="1"/>
  <c r="AI1040" i="1"/>
  <c r="AJ929" i="1"/>
  <c r="P19" i="7" s="1"/>
  <c r="AJ930" i="1"/>
  <c r="BD829" i="1"/>
  <c r="AZ829" i="1"/>
  <c r="AF829" i="1"/>
  <c r="CA1040" i="1"/>
  <c r="CB930" i="1"/>
  <c r="CB929" i="1"/>
  <c r="BH19" i="7" s="1"/>
  <c r="AS1040" i="1"/>
  <c r="AT930" i="1"/>
  <c r="AT929" i="1"/>
  <c r="Z19" i="7" s="1"/>
  <c r="CM829" i="1"/>
  <c r="CI1040" i="1"/>
  <c r="CJ929" i="1"/>
  <c r="BP19" i="7" s="1"/>
  <c r="CJ930" i="1"/>
  <c r="BQ1040" i="1"/>
  <c r="BR929" i="1"/>
  <c r="AX19" i="7" s="1"/>
  <c r="BR930" i="1"/>
  <c r="BF1040" i="1"/>
  <c r="BG930" i="1"/>
  <c r="BG929" i="1"/>
  <c r="AM19" i="7" s="1"/>
  <c r="BL829" i="1"/>
  <c r="BR823" i="1"/>
  <c r="AA1040" i="1"/>
  <c r="AA931" i="1" s="1"/>
  <c r="G38" i="7" s="1"/>
  <c r="AA930" i="1"/>
  <c r="AA929" i="1"/>
  <c r="G19" i="7" s="1"/>
  <c r="CD829" i="1"/>
  <c r="BB829" i="1"/>
  <c r="AR829" i="1"/>
  <c r="AE1040" i="1"/>
  <c r="AF929" i="1"/>
  <c r="L19" i="7" s="1"/>
  <c r="AF930" i="1"/>
  <c r="BB1040" i="1"/>
  <c r="BC930" i="1"/>
  <c r="BC929" i="1"/>
  <c r="AI19" i="7" s="1"/>
  <c r="BD1040" i="1"/>
  <c r="BE930" i="1"/>
  <c r="BE929" i="1"/>
  <c r="AK19" i="7" s="1"/>
  <c r="AP1040" i="1"/>
  <c r="AQ929" i="1"/>
  <c r="W19" i="7" s="1"/>
  <c r="AQ930" i="1"/>
  <c r="AM829" i="1"/>
  <c r="AO829" i="1"/>
  <c r="CA829" i="1"/>
  <c r="CP829" i="1"/>
  <c r="CD1040" i="1"/>
  <c r="CE930" i="1"/>
  <c r="CE929" i="1"/>
  <c r="BK19" i="7" s="1"/>
  <c r="BP829" i="1"/>
  <c r="DF829" i="1"/>
  <c r="CB829" i="1"/>
  <c r="AY829" i="1"/>
  <c r="CL829" i="1"/>
  <c r="AW829" i="1"/>
  <c r="AI829" i="1"/>
  <c r="AE829" i="1"/>
  <c r="AB1040" i="1"/>
  <c r="AB931" i="1" s="1"/>
  <c r="H38" i="7" s="1"/>
  <c r="AC929" i="1"/>
  <c r="I19" i="7" s="1"/>
  <c r="AC930" i="1"/>
  <c r="AN1040" i="1"/>
  <c r="AO930" i="1"/>
  <c r="AO929" i="1"/>
  <c r="U19" i="7" s="1"/>
  <c r="CW823" i="1"/>
  <c r="BZ929" i="1"/>
  <c r="BF19" i="7" s="1"/>
  <c r="BY1040" i="1"/>
  <c r="BZ930" i="1"/>
  <c r="BU823" i="1"/>
  <c r="AV1040" i="1"/>
  <c r="AW930" i="1"/>
  <c r="AW929" i="1"/>
  <c r="AC19" i="7" s="1"/>
  <c r="CN829" i="1"/>
  <c r="BR1040" i="1"/>
  <c r="BS929" i="1"/>
  <c r="AY19" i="7" s="1"/>
  <c r="BS930" i="1"/>
  <c r="BF829" i="1"/>
  <c r="CY829" i="1"/>
  <c r="BY829" i="1"/>
  <c r="AT829" i="1"/>
  <c r="AB563" i="1"/>
  <c r="BH829" i="1"/>
  <c r="AP829" i="1"/>
  <c r="AM1040" i="1"/>
  <c r="AN930" i="1"/>
  <c r="AN929" i="1"/>
  <c r="T19" i="7" s="1"/>
  <c r="BC1040" i="1"/>
  <c r="BD929" i="1"/>
  <c r="AJ19" i="7" s="1"/>
  <c r="BD930" i="1"/>
  <c r="AC1040" i="1"/>
  <c r="AC931" i="1" s="1"/>
  <c r="I38" i="7" s="1"/>
  <c r="AD930" i="1"/>
  <c r="AD929" i="1"/>
  <c r="J19" i="7" s="1"/>
  <c r="BA929" i="1"/>
  <c r="AG19" i="7" s="1"/>
  <c r="AZ1040" i="1"/>
  <c r="BA930" i="1"/>
  <c r="AL1040" i="1"/>
  <c r="AM930" i="1"/>
  <c r="AM929" i="1"/>
  <c r="S19" i="7" s="1"/>
  <c r="BX1040" i="1"/>
  <c r="BY929" i="1"/>
  <c r="BE19" i="7" s="1"/>
  <c r="BY930" i="1"/>
  <c r="BV829" i="1"/>
  <c r="CG829" i="1"/>
  <c r="CT829" i="1"/>
  <c r="CZ829" i="1"/>
  <c r="BP1040" i="1"/>
  <c r="BQ929" i="1"/>
  <c r="AW19" i="7" s="1"/>
  <c r="BQ930" i="1"/>
  <c r="CK829" i="1"/>
  <c r="BX829" i="1"/>
  <c r="CU829" i="1"/>
  <c r="BW829" i="1"/>
  <c r="AC563" i="1"/>
  <c r="AD829" i="1"/>
  <c r="AC829" i="1"/>
  <c r="AW1040" i="1"/>
  <c r="AX929" i="1"/>
  <c r="AD19" i="7" s="1"/>
  <c r="AX930" i="1"/>
  <c r="AJ829" i="1"/>
  <c r="AE1162" i="1"/>
  <c r="AG1040" i="1"/>
  <c r="AH930" i="1"/>
  <c r="AH929" i="1"/>
  <c r="N19" i="7" s="1"/>
  <c r="CC123" i="1"/>
  <c r="CC12" i="1" s="1"/>
  <c r="CC96" i="1"/>
  <c r="BM210" i="1"/>
  <c r="CJ174" i="1"/>
  <c r="CK174" i="1"/>
  <c r="AX210" i="1"/>
  <c r="BN174" i="1"/>
  <c r="CL174" i="1"/>
  <c r="DC96" i="1"/>
  <c r="AZ96" i="1"/>
  <c r="BG174" i="1"/>
  <c r="BO192" i="1"/>
  <c r="BX96" i="1"/>
  <c r="CF96" i="1"/>
  <c r="CF130" i="1" s="1"/>
  <c r="CF13" i="1" s="1"/>
  <c r="BU123" i="1"/>
  <c r="CS96" i="1"/>
  <c r="BF123" i="1"/>
  <c r="BF96" i="1"/>
  <c r="BM174" i="1"/>
  <c r="CT123" i="1"/>
  <c r="CT12" i="1" s="1"/>
  <c r="CT96" i="1"/>
  <c r="AH192" i="1"/>
  <c r="AP174" i="1"/>
  <c r="BG96" i="1"/>
  <c r="BN192" i="1"/>
  <c r="BW130" i="1"/>
  <c r="BW11" i="1"/>
  <c r="CM96" i="1"/>
  <c r="AI174" i="1"/>
  <c r="BP139" i="1"/>
  <c r="BP20" i="1"/>
  <c r="AV10" i="7" s="1"/>
  <c r="BP138" i="1"/>
  <c r="BP140" i="1"/>
  <c r="BX138" i="1"/>
  <c r="BX139" i="1"/>
  <c r="BX140" i="1"/>
  <c r="BX20" i="1"/>
  <c r="BD10" i="7" s="1"/>
  <c r="CF140" i="1"/>
  <c r="CF20" i="1"/>
  <c r="BL10" i="7" s="1"/>
  <c r="CF138" i="1"/>
  <c r="CF139" i="1"/>
  <c r="CN138" i="1"/>
  <c r="CN140" i="1"/>
  <c r="CN20" i="1"/>
  <c r="BT10" i="7" s="1"/>
  <c r="CN139" i="1"/>
  <c r="CV139" i="1"/>
  <c r="CV20" i="1"/>
  <c r="CB10" i="7" s="1"/>
  <c r="CV138" i="1"/>
  <c r="CV140" i="1"/>
  <c r="DD20" i="1"/>
  <c r="CJ10" i="7" s="1"/>
  <c r="DD140" i="1"/>
  <c r="DD138" i="1"/>
  <c r="DD139" i="1"/>
  <c r="BH210" i="1"/>
  <c r="BQ12" i="1"/>
  <c r="BX192" i="1"/>
  <c r="CV210" i="1"/>
  <c r="DE123" i="1"/>
  <c r="DE12" i="1" s="1"/>
  <c r="CC174" i="1"/>
  <c r="CD174" i="1"/>
  <c r="BO210" i="1"/>
  <c r="CW12" i="1"/>
  <c r="BN123" i="1"/>
  <c r="BN12" i="1" s="1"/>
  <c r="BN96" i="1"/>
  <c r="BV123" i="1"/>
  <c r="BV12" i="1" s="1"/>
  <c r="BV96" i="1"/>
  <c r="CL140" i="1"/>
  <c r="CL138" i="1"/>
  <c r="CL20" i="1"/>
  <c r="BR10" i="7" s="1"/>
  <c r="CL139" i="1"/>
  <c r="CT20" i="1"/>
  <c r="BZ10" i="7" s="1"/>
  <c r="CT139" i="1"/>
  <c r="CT140" i="1"/>
  <c r="CT138" i="1"/>
  <c r="DA192" i="1"/>
  <c r="BO123" i="1"/>
  <c r="BO12" i="1" s="1"/>
  <c r="BO96" i="1"/>
  <c r="CE123" i="1"/>
  <c r="CE12" i="1" s="1"/>
  <c r="CE96" i="1"/>
  <c r="CM123" i="1"/>
  <c r="CM12" i="1" s="1"/>
  <c r="CU123" i="1"/>
  <c r="CU12" i="1" s="1"/>
  <c r="CU96" i="1"/>
  <c r="AI210" i="1"/>
  <c r="CF12" i="1"/>
  <c r="DD123" i="1"/>
  <c r="BY20" i="1"/>
  <c r="BE10" i="7" s="1"/>
  <c r="BY138" i="1"/>
  <c r="BY139" i="1"/>
  <c r="BY140" i="1"/>
  <c r="CF210" i="1"/>
  <c r="CN192" i="1"/>
  <c r="BY192" i="1"/>
  <c r="BE96" i="1"/>
  <c r="CK96" i="1"/>
  <c r="DA96" i="1"/>
  <c r="AX123" i="1"/>
  <c r="AX96" i="1"/>
  <c r="BE210" i="1"/>
  <c r="CD20" i="1"/>
  <c r="BJ10" i="7" s="1"/>
  <c r="CD138" i="1"/>
  <c r="CD140" i="1"/>
  <c r="CD139" i="1"/>
  <c r="CR174" i="1"/>
  <c r="CS174" i="1"/>
  <c r="DB139" i="1"/>
  <c r="DB138" i="1"/>
  <c r="DB140" i="1"/>
  <c r="DB20" i="1"/>
  <c r="CH10" i="7" s="1"/>
  <c r="AY123" i="1"/>
  <c r="CM140" i="1"/>
  <c r="CM138" i="1"/>
  <c r="CM139" i="1"/>
  <c r="CM20" i="1"/>
  <c r="BS10" i="7" s="1"/>
  <c r="CT174" i="1"/>
  <c r="DB192" i="1"/>
  <c r="AQ174" i="1"/>
  <c r="AY174" i="1"/>
  <c r="BG192" i="1"/>
  <c r="BP96" i="1"/>
  <c r="BW210" i="1"/>
  <c r="BT174" i="1"/>
  <c r="BU174" i="1"/>
  <c r="CD123" i="1"/>
  <c r="CD12" i="1" s="1"/>
  <c r="CD96" i="1"/>
  <c r="CL11" i="1"/>
  <c r="CA174" i="1"/>
  <c r="CB174" i="1"/>
  <c r="CS123" i="1"/>
  <c r="DA123" i="1"/>
  <c r="DA12" i="1" s="1"/>
  <c r="AG174" i="1"/>
  <c r="BE192" i="1"/>
  <c r="BV140" i="1"/>
  <c r="BV139" i="1"/>
  <c r="BV20" i="1"/>
  <c r="BB10" i="7" s="1"/>
  <c r="BV138" i="1"/>
  <c r="CK210" i="1"/>
  <c r="CS210" i="1"/>
  <c r="AH174" i="1"/>
  <c r="BF174" i="1"/>
  <c r="BW138" i="1"/>
  <c r="BW139" i="1"/>
  <c r="BW20" i="1"/>
  <c r="BC10" i="7" s="1"/>
  <c r="BW140" i="1"/>
  <c r="CE20" i="1"/>
  <c r="BK10" i="7" s="1"/>
  <c r="CE139" i="1"/>
  <c r="CE138" i="1"/>
  <c r="CE140" i="1"/>
  <c r="CT192" i="1"/>
  <c r="DB210" i="1"/>
  <c r="AI192" i="1"/>
  <c r="BG210" i="1"/>
  <c r="CN130" i="1"/>
  <c r="CN13" i="1" s="1"/>
  <c r="CN12" i="1"/>
  <c r="CU192" i="1"/>
  <c r="BM123" i="1"/>
  <c r="BM12" i="1" s="1"/>
  <c r="BE123" i="1"/>
  <c r="BM96" i="1"/>
  <c r="BU96" i="1"/>
  <c r="CK139" i="1"/>
  <c r="CK138" i="1"/>
  <c r="CK20" i="1"/>
  <c r="BQ10" i="7" s="1"/>
  <c r="CK140" i="1"/>
  <c r="CS20" i="1"/>
  <c r="BY10" i="7" s="1"/>
  <c r="CS140" i="1"/>
  <c r="CS138" i="1"/>
  <c r="CS139" i="1"/>
  <c r="DA139" i="1"/>
  <c r="DA20" i="1"/>
  <c r="CG10" i="7" s="1"/>
  <c r="DA140" i="1"/>
  <c r="DA138" i="1"/>
  <c r="AG210" i="1"/>
  <c r="BU192" i="1"/>
  <c r="CC210" i="1"/>
  <c r="CS192" i="1"/>
  <c r="DB123" i="1"/>
  <c r="DB12" i="1" s="1"/>
  <c r="DB96" i="1"/>
  <c r="AP192" i="1"/>
  <c r="AX192" i="1"/>
  <c r="BF210" i="1"/>
  <c r="BO138" i="1"/>
  <c r="BO140" i="1"/>
  <c r="BO139" i="1"/>
  <c r="BO20" i="1"/>
  <c r="AU10" i="7" s="1"/>
  <c r="BV192" i="1"/>
  <c r="CD192" i="1"/>
  <c r="CL192" i="1"/>
  <c r="CT210" i="1"/>
  <c r="AQ210" i="1"/>
  <c r="BH123" i="1"/>
  <c r="BM20" i="1"/>
  <c r="AS10" i="7" s="1"/>
  <c r="BM139" i="1"/>
  <c r="BM140" i="1"/>
  <c r="BM138" i="1"/>
  <c r="BU20" i="1"/>
  <c r="BA10" i="7" s="1"/>
  <c r="BU138" i="1"/>
  <c r="BU140" i="1"/>
  <c r="BU139" i="1"/>
  <c r="CC139" i="1"/>
  <c r="CC20" i="1"/>
  <c r="BI10" i="7" s="1"/>
  <c r="CC140" i="1"/>
  <c r="CC138" i="1"/>
  <c r="AG192" i="1"/>
  <c r="AF196" i="1" s="1"/>
  <c r="AO174" i="1"/>
  <c r="AW210" i="1"/>
  <c r="BN20" i="1"/>
  <c r="AT10" i="7" s="1"/>
  <c r="BN138" i="1"/>
  <c r="BN139" i="1"/>
  <c r="BN140" i="1"/>
  <c r="CK192" i="1"/>
  <c r="DA174" i="1"/>
  <c r="AP210" i="1"/>
  <c r="AY96" i="1"/>
  <c r="BF192" i="1"/>
  <c r="BV210" i="1"/>
  <c r="CD210" i="1"/>
  <c r="CL210" i="1"/>
  <c r="CU138" i="1"/>
  <c r="CU140" i="1"/>
  <c r="CU139" i="1"/>
  <c r="CU20" i="1"/>
  <c r="CA10" i="7" s="1"/>
  <c r="DC138" i="1"/>
  <c r="DC140" i="1"/>
  <c r="DC139" i="1"/>
  <c r="DC20" i="1"/>
  <c r="CI10" i="7" s="1"/>
  <c r="AQ192" i="1"/>
  <c r="CE192" i="1"/>
  <c r="CN142" i="1"/>
  <c r="CN131" i="1"/>
  <c r="CN11" i="1"/>
  <c r="DD96" i="1"/>
  <c r="CV96" i="1"/>
  <c r="DC174" i="1"/>
  <c r="AZ210" i="1"/>
  <c r="BI96" i="1"/>
  <c r="BQ140" i="1"/>
  <c r="BQ20" i="1"/>
  <c r="AW10" i="7" s="1"/>
  <c r="BQ139" i="1"/>
  <c r="BQ138" i="1"/>
  <c r="BX210" i="1"/>
  <c r="CE174" i="1"/>
  <c r="CF174" i="1"/>
  <c r="CV192" i="1"/>
  <c r="AS174" i="1"/>
  <c r="BA174" i="1"/>
  <c r="BQ210" i="1"/>
  <c r="CW192" i="1"/>
  <c r="BC96" i="1"/>
  <c r="BI174" i="1"/>
  <c r="BR192" i="1"/>
  <c r="CP192" i="1"/>
  <c r="CX210" i="1"/>
  <c r="AM192" i="1"/>
  <c r="BL123" i="1"/>
  <c r="BL12" i="1" s="1"/>
  <c r="BL96" i="1"/>
  <c r="CB139" i="1"/>
  <c r="CB140" i="1"/>
  <c r="CB138" i="1"/>
  <c r="CB20" i="1"/>
  <c r="BH10" i="7" s="1"/>
  <c r="CJ139" i="1"/>
  <c r="CJ140" i="1"/>
  <c r="CJ138" i="1"/>
  <c r="CJ20" i="1"/>
  <c r="BP10" i="7" s="1"/>
  <c r="CR138" i="1"/>
  <c r="CR139" i="1"/>
  <c r="CR20" i="1"/>
  <c r="BX10" i="7" s="1"/>
  <c r="CR140" i="1"/>
  <c r="CZ139" i="1"/>
  <c r="CZ138" i="1"/>
  <c r="CZ20" i="1"/>
  <c r="CF10" i="7" s="1"/>
  <c r="CZ140" i="1"/>
  <c r="AS210" i="1"/>
  <c r="BA210" i="1"/>
  <c r="BK123" i="1"/>
  <c r="BK12" i="1" s="1"/>
  <c r="BQ192" i="1"/>
  <c r="CG210" i="1"/>
  <c r="CO192" i="1"/>
  <c r="CX123" i="1"/>
  <c r="CX12" i="1" s="1"/>
  <c r="DE210" i="1"/>
  <c r="DF210" i="1"/>
  <c r="BZ192" i="1"/>
  <c r="CH192" i="1"/>
  <c r="CO174" i="1"/>
  <c r="AM210" i="1"/>
  <c r="AU210" i="1"/>
  <c r="BS192" i="1"/>
  <c r="CY210" i="1"/>
  <c r="BR123" i="1"/>
  <c r="BR12" i="1" s="1"/>
  <c r="CG192" i="1"/>
  <c r="CP123" i="1"/>
  <c r="CW210" i="1"/>
  <c r="BB210" i="1"/>
  <c r="CA142" i="1"/>
  <c r="CA11" i="1"/>
  <c r="CH174" i="1"/>
  <c r="CQ96" i="1"/>
  <c r="CY96" i="1"/>
  <c r="BL138" i="1"/>
  <c r="BL139" i="1"/>
  <c r="BL20" i="1"/>
  <c r="AR10" i="7" s="1"/>
  <c r="BL140" i="1"/>
  <c r="BS210" i="1"/>
  <c r="CA210" i="1"/>
  <c r="CI210" i="1"/>
  <c r="CQ210" i="1"/>
  <c r="DE192" i="1"/>
  <c r="DF192" i="1"/>
  <c r="AK210" i="1"/>
  <c r="BR174" i="1"/>
  <c r="CA130" i="1"/>
  <c r="CA12" i="1"/>
  <c r="CX174" i="1"/>
  <c r="AU192" i="1"/>
  <c r="BC210" i="1"/>
  <c r="BK210" i="1"/>
  <c r="BK214" i="1" s="1"/>
  <c r="CA192" i="1"/>
  <c r="CI192" i="1"/>
  <c r="CQ192" i="1"/>
  <c r="CZ12" i="1"/>
  <c r="CV123" i="1"/>
  <c r="DC192" i="1"/>
  <c r="AJ210" i="1"/>
  <c r="BA123" i="1"/>
  <c r="BP210" i="1"/>
  <c r="BX174" i="1"/>
  <c r="CN210" i="1"/>
  <c r="CW96" i="1"/>
  <c r="DE96" i="1"/>
  <c r="BB96" i="1"/>
  <c r="CH96" i="1"/>
  <c r="CP96" i="1"/>
  <c r="CW174" i="1"/>
  <c r="DF123" i="1"/>
  <c r="DF12" i="1" s="1"/>
  <c r="AK192" i="1"/>
  <c r="BJ123" i="1"/>
  <c r="BS123" i="1"/>
  <c r="BS12" i="1" s="1"/>
  <c r="BY174" i="1"/>
  <c r="BZ174" i="1"/>
  <c r="CI96" i="1"/>
  <c r="CY139" i="1"/>
  <c r="CY138" i="1"/>
  <c r="CY20" i="1"/>
  <c r="CE10" i="7" s="1"/>
  <c r="CY140" i="1"/>
  <c r="AU174" i="1"/>
  <c r="BC192" i="1"/>
  <c r="BK192" i="1"/>
  <c r="BS174" i="1"/>
  <c r="CB123" i="1"/>
  <c r="CB12" i="1" s="1"/>
  <c r="CJ96" i="1"/>
  <c r="CY192" i="1"/>
  <c r="BA96" i="1"/>
  <c r="BY96" i="1"/>
  <c r="CM174" i="1"/>
  <c r="CN174" i="1"/>
  <c r="CV174" i="1"/>
  <c r="DD210" i="1"/>
  <c r="BP174" i="1"/>
  <c r="BQ174" i="1"/>
  <c r="BZ96" i="1"/>
  <c r="CX96" i="1"/>
  <c r="AJ174" i="1"/>
  <c r="AK174" i="1"/>
  <c r="AT174" i="1"/>
  <c r="BI210" i="1"/>
  <c r="BS139" i="1"/>
  <c r="BS20" i="1"/>
  <c r="AY10" i="7" s="1"/>
  <c r="BS140" i="1"/>
  <c r="BS138" i="1"/>
  <c r="CA20" i="1"/>
  <c r="BG10" i="7" s="1"/>
  <c r="CA138" i="1"/>
  <c r="CA140" i="1"/>
  <c r="CA139" i="1"/>
  <c r="CI138" i="1"/>
  <c r="CI20" i="1"/>
  <c r="BO10" i="7" s="1"/>
  <c r="CI140" i="1"/>
  <c r="CI139" i="1"/>
  <c r="CQ138" i="1"/>
  <c r="CQ140" i="1"/>
  <c r="CQ139" i="1"/>
  <c r="CQ20" i="1"/>
  <c r="BW10" i="7" s="1"/>
  <c r="BC174" i="1"/>
  <c r="BO174" i="1"/>
  <c r="BV174" i="1"/>
  <c r="BW174" i="1"/>
  <c r="BQ96" i="1"/>
  <c r="CG96" i="1"/>
  <c r="CO96" i="1"/>
  <c r="DD174" i="1"/>
  <c r="BB123" i="1"/>
  <c r="BK96" i="1"/>
  <c r="BR96" i="1"/>
  <c r="CH139" i="1"/>
  <c r="CH138" i="1"/>
  <c r="CH140" i="1"/>
  <c r="CH20" i="1"/>
  <c r="BN10" i="7" s="1"/>
  <c r="CP140" i="1"/>
  <c r="CP139" i="1"/>
  <c r="CP20" i="1"/>
  <c r="BV10" i="7" s="1"/>
  <c r="CP138" i="1"/>
  <c r="CX138" i="1"/>
  <c r="CX20" i="1"/>
  <c r="CD10" i="7" s="1"/>
  <c r="CX140" i="1"/>
  <c r="CX139" i="1"/>
  <c r="DF140" i="1"/>
  <c r="DF138" i="1"/>
  <c r="DF139" i="1"/>
  <c r="DF20" i="1"/>
  <c r="CL10" i="7" s="1"/>
  <c r="AT210" i="1"/>
  <c r="BB192" i="1"/>
  <c r="BI192" i="1"/>
  <c r="BS96" i="1"/>
  <c r="CP210" i="1"/>
  <c r="CY123" i="1"/>
  <c r="BD123" i="1"/>
  <c r="CB96" i="1"/>
  <c r="CI174" i="1"/>
  <c r="CP174" i="1"/>
  <c r="CQ174" i="1"/>
  <c r="CY174" i="1"/>
  <c r="AZ192" i="1"/>
  <c r="CG138" i="1"/>
  <c r="CG140" i="1"/>
  <c r="CG20" i="1"/>
  <c r="BM10" i="7" s="1"/>
  <c r="CG139" i="1"/>
  <c r="CO140" i="1"/>
  <c r="CO138" i="1"/>
  <c r="CO20" i="1"/>
  <c r="BU10" i="7" s="1"/>
  <c r="CO139" i="1"/>
  <c r="CW138" i="1"/>
  <c r="CW20" i="1"/>
  <c r="CC10" i="7" s="1"/>
  <c r="CW140" i="1"/>
  <c r="CW139" i="1"/>
  <c r="DE140" i="1"/>
  <c r="DE138" i="1"/>
  <c r="DE139" i="1"/>
  <c r="DE20" i="1"/>
  <c r="CK10" i="7" s="1"/>
  <c r="AS192" i="1"/>
  <c r="BK139" i="1"/>
  <c r="BK140" i="1"/>
  <c r="BK138" i="1"/>
  <c r="BK20" i="1"/>
  <c r="AQ10" i="7" s="1"/>
  <c r="BR139" i="1"/>
  <c r="BR140" i="1"/>
  <c r="BR138" i="1"/>
  <c r="BR20" i="1"/>
  <c r="AX10" i="7" s="1"/>
  <c r="BZ139" i="1"/>
  <c r="BZ138" i="1"/>
  <c r="BZ140" i="1"/>
  <c r="BZ20" i="1"/>
  <c r="BF10" i="7" s="1"/>
  <c r="CH123" i="1"/>
  <c r="CH12" i="1" s="1"/>
  <c r="CO210" i="1"/>
  <c r="DE174" i="1"/>
  <c r="DF174" i="1"/>
  <c r="AT192" i="1"/>
  <c r="BB174" i="1"/>
  <c r="BZ210" i="1"/>
  <c r="CH210" i="1"/>
  <c r="CX192" i="1"/>
  <c r="AM174" i="1"/>
  <c r="BJ174" i="1"/>
  <c r="BK174" i="1"/>
  <c r="BT96" i="1"/>
  <c r="CJ123" i="1"/>
  <c r="CJ12" i="1" s="1"/>
  <c r="CR96" i="1"/>
  <c r="CZ96" i="1"/>
  <c r="CY35" i="7"/>
  <c r="DP286" i="1"/>
  <c r="DM15" i="1"/>
  <c r="DS21" i="1"/>
  <c r="CY11" i="7" s="1"/>
  <c r="DL291" i="1"/>
  <c r="DP842" i="1"/>
  <c r="CV16" i="7" s="1"/>
  <c r="DP843" i="1"/>
  <c r="DP861" i="1"/>
  <c r="DP844" i="1" s="1"/>
  <c r="CV37" i="7" s="1"/>
  <c r="DM427" i="1"/>
  <c r="DM426" i="1"/>
  <c r="DM425" i="1"/>
  <c r="CZ33" i="7"/>
  <c r="DR158" i="1"/>
  <c r="DL552" i="1"/>
  <c r="DL557" i="1"/>
  <c r="CZ5" i="7"/>
  <c r="DT143" i="1"/>
  <c r="DT142" i="1"/>
  <c r="DT19" i="1"/>
  <c r="DT287" i="1"/>
  <c r="CZ31" i="7"/>
  <c r="DT27" i="1"/>
  <c r="CZ29" i="7" s="1"/>
  <c r="DK1241" i="1"/>
  <c r="CQ39" i="7" s="1"/>
  <c r="DK552" i="1"/>
  <c r="DK24" i="1" s="1"/>
  <c r="DK23" i="1"/>
  <c r="CQ13" i="7" s="1"/>
  <c r="CO17" i="7"/>
  <c r="DI1252" i="1"/>
  <c r="CZ32" i="7"/>
  <c r="CZ6" i="7"/>
  <c r="DT408" i="1"/>
  <c r="DT553" i="1"/>
  <c r="DT409" i="1"/>
  <c r="DT396" i="1"/>
  <c r="DT12" i="1"/>
  <c r="CY3" i="7"/>
  <c r="CY9" i="7" s="1"/>
  <c r="DS1253" i="1"/>
  <c r="CY22" i="7" s="1"/>
  <c r="DS22" i="1"/>
  <c r="CY12" i="7" s="1"/>
  <c r="DS910" i="1"/>
  <c r="CY18" i="7" s="1"/>
  <c r="DS25" i="1"/>
  <c r="CY15" i="7" s="1"/>
  <c r="DP297" i="1"/>
  <c r="DM16" i="1"/>
  <c r="DM905" i="1" s="1"/>
  <c r="DM1248" i="1" s="1"/>
  <c r="DS13" i="1"/>
  <c r="DS158" i="1"/>
  <c r="DL16" i="1"/>
  <c r="DL905" i="1" s="1"/>
  <c r="DL1248" i="1" s="1"/>
  <c r="DN548" i="1"/>
  <c r="CN17" i="7"/>
  <c r="DH1252" i="1"/>
  <c r="DT1036" i="1"/>
  <c r="DF1040" i="1" s="1"/>
  <c r="DS1036" i="1"/>
  <c r="DT928" i="1"/>
  <c r="CZ7" i="7"/>
  <c r="DL29" i="1"/>
  <c r="CR36" i="7" s="1"/>
  <c r="DL1241" i="1"/>
  <c r="CR39" i="7" s="1"/>
  <c r="CM14" i="7"/>
  <c r="DG909" i="1"/>
  <c r="DR889" i="1"/>
  <c r="DQ893" i="1" s="1"/>
  <c r="DQ897" i="1" s="1"/>
  <c r="DR871" i="1"/>
  <c r="DQ875" i="1" s="1"/>
  <c r="DQ879" i="1" s="1"/>
  <c r="DR853" i="1"/>
  <c r="DJ552" i="1"/>
  <c r="DJ24" i="1" s="1"/>
  <c r="DJ23" i="1"/>
  <c r="CP13" i="7" s="1"/>
  <c r="DJ29" i="1"/>
  <c r="CP36" i="7" s="1"/>
  <c r="DJ557" i="1"/>
  <c r="DJ30" i="1" s="1"/>
  <c r="DJ914" i="1" s="1"/>
  <c r="DT1249" i="1"/>
  <c r="DT17" i="1"/>
  <c r="DT906" i="1"/>
  <c r="DT14" i="1"/>
  <c r="DK29" i="1"/>
  <c r="CQ36" i="7" s="1"/>
  <c r="DK557" i="1"/>
  <c r="DK30" i="1" s="1"/>
  <c r="DK914" i="1" s="1"/>
  <c r="DT139" i="1"/>
  <c r="DT140" i="1"/>
  <c r="DT138" i="1"/>
  <c r="DT20" i="1"/>
  <c r="CZ10" i="7" s="1"/>
  <c r="AC1492" i="1" l="1"/>
  <c r="AB1492" i="1"/>
  <c r="BH12" i="1"/>
  <c r="BH137" i="1"/>
  <c r="BF12" i="1"/>
  <c r="BF137" i="1"/>
  <c r="BH105" i="1"/>
  <c r="BH148" i="1" s="1"/>
  <c r="BH134" i="1"/>
  <c r="BD130" i="1"/>
  <c r="BD13" i="1" s="1"/>
  <c r="BD137" i="1"/>
  <c r="BC134" i="1"/>
  <c r="BC105" i="1"/>
  <c r="BC148" i="1" s="1"/>
  <c r="AX105" i="1"/>
  <c r="AX148" i="1" s="1"/>
  <c r="AX134" i="1"/>
  <c r="BG105" i="1"/>
  <c r="BG148" i="1" s="1"/>
  <c r="BG134" i="1"/>
  <c r="BI12" i="1"/>
  <c r="BI137" i="1"/>
  <c r="BA134" i="1"/>
  <c r="BA105" i="1"/>
  <c r="BA148" i="1" s="1"/>
  <c r="BA12" i="1"/>
  <c r="BA137" i="1"/>
  <c r="BB12" i="1"/>
  <c r="BB137" i="1"/>
  <c r="BJ12" i="1"/>
  <c r="BJ137" i="1"/>
  <c r="BB105" i="1"/>
  <c r="BB148" i="1" s="1"/>
  <c r="BB134" i="1"/>
  <c r="AX12" i="1"/>
  <c r="AX137" i="1"/>
  <c r="BD131" i="1"/>
  <c r="BD105" i="1"/>
  <c r="BD148" i="1" s="1"/>
  <c r="BD134" i="1"/>
  <c r="AZ12" i="1"/>
  <c r="AZ137" i="1"/>
  <c r="BJ134" i="1"/>
  <c r="BJ105" i="1"/>
  <c r="BJ148" i="1" s="1"/>
  <c r="BI134" i="1"/>
  <c r="BI105" i="1"/>
  <c r="BI148" i="1" s="1"/>
  <c r="BG12" i="1"/>
  <c r="BG137" i="1"/>
  <c r="AY134" i="1"/>
  <c r="AY105" i="1"/>
  <c r="AY148" i="1" s="1"/>
  <c r="BE12" i="1"/>
  <c r="BE137" i="1"/>
  <c r="AY12" i="1"/>
  <c r="AY137" i="1"/>
  <c r="BE134" i="1"/>
  <c r="BE105" i="1"/>
  <c r="BE148" i="1" s="1"/>
  <c r="BF105" i="1"/>
  <c r="BF148" i="1" s="1"/>
  <c r="BF134" i="1"/>
  <c r="AZ134" i="1"/>
  <c r="AZ105" i="1"/>
  <c r="AZ148" i="1" s="1"/>
  <c r="BC823" i="1"/>
  <c r="AN3" i="1"/>
  <c r="AA11" i="1"/>
  <c r="AA131" i="1"/>
  <c r="AA34" i="1"/>
  <c r="G66" i="7" s="1"/>
  <c r="AB130" i="1"/>
  <c r="AB13" i="1" s="1"/>
  <c r="AB131" i="1"/>
  <c r="AB11" i="1"/>
  <c r="AA123" i="1"/>
  <c r="BF823" i="1"/>
  <c r="BQ823" i="1"/>
  <c r="BM214" i="1"/>
  <c r="AI214" i="1"/>
  <c r="AW196" i="1"/>
  <c r="AH214" i="1"/>
  <c r="AF214" i="1"/>
  <c r="DE196" i="1"/>
  <c r="BF178" i="1"/>
  <c r="BM178" i="1"/>
  <c r="AW178" i="1"/>
  <c r="AG178" i="1"/>
  <c r="AO196" i="1"/>
  <c r="BI178" i="1"/>
  <c r="BA178" i="1"/>
  <c r="BM196" i="1"/>
  <c r="BH178" i="1"/>
  <c r="BE178" i="1"/>
  <c r="AF178" i="1"/>
  <c r="AP196" i="1"/>
  <c r="AX214" i="1"/>
  <c r="AO178" i="1"/>
  <c r="CL31" i="7"/>
  <c r="CF214" i="1"/>
  <c r="AY214" i="1"/>
  <c r="CC196" i="1"/>
  <c r="BP196" i="1"/>
  <c r="AY178" i="1"/>
  <c r="BX196" i="1"/>
  <c r="AQ178" i="1"/>
  <c r="AS178" i="1"/>
  <c r="CN196" i="1"/>
  <c r="CG178" i="1"/>
  <c r="BB178" i="1"/>
  <c r="CF196" i="1"/>
  <c r="AO214" i="1"/>
  <c r="BJ178" i="1"/>
  <c r="AT178" i="1"/>
  <c r="CU178" i="1"/>
  <c r="CH178" i="1"/>
  <c r="DA214" i="1"/>
  <c r="BV178" i="1"/>
  <c r="AR196" i="1"/>
  <c r="BO178" i="1"/>
  <c r="BY196" i="1"/>
  <c r="CW196" i="1"/>
  <c r="BH196" i="1"/>
  <c r="AR214" i="1"/>
  <c r="AI196" i="1"/>
  <c r="BH11" i="1"/>
  <c r="BH889" i="1" s="1"/>
  <c r="BY214" i="1"/>
  <c r="CU196" i="1"/>
  <c r="AJ178" i="1"/>
  <c r="CE178" i="1"/>
  <c r="CV196" i="1"/>
  <c r="CK214" i="1"/>
  <c r="CG214" i="1"/>
  <c r="DE178" i="1"/>
  <c r="CI178" i="1"/>
  <c r="BE214" i="1"/>
  <c r="DA196" i="1"/>
  <c r="DC214" i="1"/>
  <c r="CL130" i="1"/>
  <c r="BO196" i="1"/>
  <c r="BC123" i="1"/>
  <c r="CM214" i="1"/>
  <c r="DF11" i="1"/>
  <c r="DF889" i="1" s="1"/>
  <c r="CY214" i="1"/>
  <c r="AZ214" i="1"/>
  <c r="BX214" i="1"/>
  <c r="BU196" i="1"/>
  <c r="BU178" i="1"/>
  <c r="AX178" i="1"/>
  <c r="BO214" i="1"/>
  <c r="CN214" i="1"/>
  <c r="AY196" i="1"/>
  <c r="CO178" i="1"/>
  <c r="CV214" i="1"/>
  <c r="DD178" i="1"/>
  <c r="BU214" i="1"/>
  <c r="CT178" i="1"/>
  <c r="BY178" i="1"/>
  <c r="CS214" i="1"/>
  <c r="CK823" i="1"/>
  <c r="DF196" i="1"/>
  <c r="CF178" i="1"/>
  <c r="BF557" i="1"/>
  <c r="CD557" i="1"/>
  <c r="DA823" i="1"/>
  <c r="DA557" i="1"/>
  <c r="CY178" i="1"/>
  <c r="CB823" i="1"/>
  <c r="AS214" i="1"/>
  <c r="BZ178" i="1"/>
  <c r="BN214" i="1"/>
  <c r="CN823" i="1"/>
  <c r="AE931" i="1"/>
  <c r="BN823" i="1"/>
  <c r="BL823" i="1"/>
  <c r="CA823" i="1"/>
  <c r="BZ823" i="1"/>
  <c r="BR557" i="1"/>
  <c r="DF823" i="1"/>
  <c r="BQ557" i="1"/>
  <c r="DC823" i="1"/>
  <c r="AP214" i="1"/>
  <c r="CD823" i="1"/>
  <c r="BH823" i="1"/>
  <c r="BI823" i="1"/>
  <c r="BJ823" i="1"/>
  <c r="CF823" i="1"/>
  <c r="BA196" i="1"/>
  <c r="AK178" i="1"/>
  <c r="CM178" i="1"/>
  <c r="BS178" i="1"/>
  <c r="CS823" i="1"/>
  <c r="CG823" i="1"/>
  <c r="BK823" i="1"/>
  <c r="BA823" i="1"/>
  <c r="BP823" i="1"/>
  <c r="BB823" i="1"/>
  <c r="CC823" i="1"/>
  <c r="CS557" i="1"/>
  <c r="DE823" i="1"/>
  <c r="DD823" i="1"/>
  <c r="BG196" i="1"/>
  <c r="CC557" i="1"/>
  <c r="CV823" i="1"/>
  <c r="BY823" i="1"/>
  <c r="BS823" i="1"/>
  <c r="CT823" i="1"/>
  <c r="BT823" i="1"/>
  <c r="CT557" i="1"/>
  <c r="BA214" i="1"/>
  <c r="CL196" i="1"/>
  <c r="BM823" i="1"/>
  <c r="BV823" i="1"/>
  <c r="AA1263" i="1"/>
  <c r="G77" i="7" s="1"/>
  <c r="AB1263" i="1"/>
  <c r="H77" i="7" s="1"/>
  <c r="AD1263" i="1"/>
  <c r="J77" i="7" s="1"/>
  <c r="AC1263" i="1"/>
  <c r="I77" i="7" s="1"/>
  <c r="BD823" i="1"/>
  <c r="CX823" i="1"/>
  <c r="CU823" i="1"/>
  <c r="CP823" i="1"/>
  <c r="BW823" i="1"/>
  <c r="AZ823" i="1"/>
  <c r="AY823" i="1"/>
  <c r="CE823" i="1"/>
  <c r="CL823" i="1"/>
  <c r="CM823" i="1"/>
  <c r="BG823" i="1"/>
  <c r="BP178" i="1"/>
  <c r="BV27" i="1"/>
  <c r="BB29" i="7" s="1"/>
  <c r="BX823" i="1"/>
  <c r="BE823" i="1"/>
  <c r="AF1162" i="1"/>
  <c r="CI823" i="1"/>
  <c r="CH823" i="1"/>
  <c r="CZ557" i="1"/>
  <c r="CZ823" i="1"/>
  <c r="DF27" i="1"/>
  <c r="CL29" i="7" s="1"/>
  <c r="CR11" i="1"/>
  <c r="CG130" i="1"/>
  <c r="CG13" i="1" s="1"/>
  <c r="CG131" i="1"/>
  <c r="CG11" i="1"/>
  <c r="CX196" i="1"/>
  <c r="CY196" i="1"/>
  <c r="CP11" i="1"/>
  <c r="BW178" i="1"/>
  <c r="BX178" i="1"/>
  <c r="CP196" i="1"/>
  <c r="CQ196" i="1"/>
  <c r="CP214" i="1"/>
  <c r="CQ214" i="1"/>
  <c r="CR214" i="1"/>
  <c r="CQ11" i="1"/>
  <c r="DF142" i="1"/>
  <c r="CL5" i="7"/>
  <c r="DF19" i="1"/>
  <c r="BJ889" i="1"/>
  <c r="BJ871" i="1"/>
  <c r="CO196" i="1"/>
  <c r="DF178" i="1"/>
  <c r="BH214" i="1"/>
  <c r="BI214" i="1"/>
  <c r="AJ196" i="1"/>
  <c r="AK196" i="1"/>
  <c r="CH130" i="1"/>
  <c r="CH13" i="1" s="1"/>
  <c r="CH11" i="1"/>
  <c r="DB196" i="1"/>
  <c r="DC196" i="1"/>
  <c r="DD196" i="1"/>
  <c r="CH196" i="1"/>
  <c r="CI196" i="1"/>
  <c r="CH214" i="1"/>
  <c r="CI214" i="1"/>
  <c r="CQ123" i="1"/>
  <c r="CQ12" i="1" s="1"/>
  <c r="BJ130" i="1"/>
  <c r="CN143" i="1"/>
  <c r="CN21" i="1"/>
  <c r="BT11" i="7" s="1"/>
  <c r="BT11" i="1"/>
  <c r="CP178" i="1"/>
  <c r="CQ178" i="1"/>
  <c r="BQ11" i="1"/>
  <c r="BQ130" i="1"/>
  <c r="BZ11" i="1"/>
  <c r="CJ130" i="1"/>
  <c r="CJ11" i="1"/>
  <c r="CV130" i="1"/>
  <c r="CV12" i="1"/>
  <c r="BZ196" i="1"/>
  <c r="CB196" i="1"/>
  <c r="CA196" i="1"/>
  <c r="CA131" i="1"/>
  <c r="CA13" i="1"/>
  <c r="CA889" i="1" s="1"/>
  <c r="BZ214" i="1"/>
  <c r="CA214" i="1"/>
  <c r="AJ5" i="7"/>
  <c r="BD19" i="1"/>
  <c r="AJ3" i="7" s="1"/>
  <c r="DF214" i="1"/>
  <c r="CC214" i="1"/>
  <c r="CD214" i="1"/>
  <c r="BT123" i="1"/>
  <c r="BZ123" i="1"/>
  <c r="BJ214" i="1"/>
  <c r="BR178" i="1"/>
  <c r="BR214" i="1"/>
  <c r="BT214" i="1"/>
  <c r="BS214" i="1"/>
  <c r="CA14" i="1"/>
  <c r="CA871" i="1"/>
  <c r="DD214" i="1"/>
  <c r="DE214" i="1"/>
  <c r="AL178" i="1"/>
  <c r="AL196" i="1"/>
  <c r="AM196" i="1"/>
  <c r="AN196" i="1"/>
  <c r="CD196" i="1"/>
  <c r="CE196" i="1"/>
  <c r="CY130" i="1"/>
  <c r="CY13" i="1" s="1"/>
  <c r="CY12" i="1"/>
  <c r="DE853" i="1"/>
  <c r="DF853" i="1"/>
  <c r="BR130" i="1"/>
  <c r="BR13" i="1" s="1"/>
  <c r="BR11" i="1"/>
  <c r="BR131" i="1"/>
  <c r="CA143" i="1"/>
  <c r="CA21" i="1"/>
  <c r="BG11" i="7" s="1"/>
  <c r="BQ178" i="1"/>
  <c r="BA11" i="1"/>
  <c r="BA130" i="1"/>
  <c r="BA13" i="1" s="1"/>
  <c r="BB130" i="1"/>
  <c r="BB11" i="1"/>
  <c r="DE130" i="1"/>
  <c r="DE11" i="1"/>
  <c r="CB130" i="1"/>
  <c r="CB11" i="1"/>
  <c r="CO214" i="1"/>
  <c r="BK130" i="1"/>
  <c r="BK11" i="1"/>
  <c r="BY11" i="1"/>
  <c r="BJ196" i="1"/>
  <c r="BL196" i="1"/>
  <c r="BK196" i="1"/>
  <c r="CI11" i="1"/>
  <c r="CW11" i="1"/>
  <c r="CW130" i="1"/>
  <c r="CW13" i="1" s="1"/>
  <c r="BB214" i="1"/>
  <c r="BC214" i="1"/>
  <c r="CR130" i="1"/>
  <c r="AT214" i="1"/>
  <c r="AU214" i="1"/>
  <c r="CN178" i="1"/>
  <c r="AM178" i="1"/>
  <c r="AN178" i="1"/>
  <c r="DD853" i="1"/>
  <c r="CO11" i="1"/>
  <c r="BI196" i="1"/>
  <c r="BY123" i="1"/>
  <c r="BB196" i="1"/>
  <c r="BC196" i="1"/>
  <c r="CI123" i="1"/>
  <c r="CI12" i="1" s="1"/>
  <c r="AT196" i="1"/>
  <c r="AU196" i="1"/>
  <c r="AV196" i="1"/>
  <c r="BQ214" i="1"/>
  <c r="DF130" i="1"/>
  <c r="AL214" i="1"/>
  <c r="AM214" i="1"/>
  <c r="AN214" i="1"/>
  <c r="CG196" i="1"/>
  <c r="BK178" i="1"/>
  <c r="BL178" i="1"/>
  <c r="CZ131" i="1"/>
  <c r="CZ11" i="1"/>
  <c r="AS196" i="1"/>
  <c r="BD12" i="1"/>
  <c r="BS130" i="1"/>
  <c r="BS11" i="1"/>
  <c r="CO123" i="1"/>
  <c r="CO12" i="1" s="1"/>
  <c r="BC178" i="1"/>
  <c r="BD178" i="1"/>
  <c r="CX130" i="1"/>
  <c r="CX13" i="1" s="1"/>
  <c r="CX11" i="1"/>
  <c r="CX131" i="1"/>
  <c r="AU178" i="1"/>
  <c r="AV178" i="1"/>
  <c r="CV178" i="1"/>
  <c r="CZ130" i="1"/>
  <c r="CZ13" i="1" s="1"/>
  <c r="CW178" i="1"/>
  <c r="CX178" i="1"/>
  <c r="AJ214" i="1"/>
  <c r="AK214" i="1"/>
  <c r="CY131" i="1"/>
  <c r="CY11" i="1"/>
  <c r="AZ196" i="1"/>
  <c r="BR196" i="1"/>
  <c r="BS196" i="1"/>
  <c r="CW214" i="1"/>
  <c r="BQ196" i="1"/>
  <c r="CN871" i="1"/>
  <c r="CN889" i="1"/>
  <c r="CL142" i="1"/>
  <c r="CL21" i="1" s="1"/>
  <c r="BR11" i="7" s="1"/>
  <c r="BR5" i="7"/>
  <c r="CL143" i="1"/>
  <c r="CL19" i="1"/>
  <c r="BV214" i="1"/>
  <c r="AX11" i="1"/>
  <c r="AX130" i="1"/>
  <c r="AX13" i="1" s="1"/>
  <c r="CK11" i="1"/>
  <c r="DB214" i="1"/>
  <c r="BH130" i="1"/>
  <c r="CD178" i="1"/>
  <c r="AG214" i="1"/>
  <c r="BW889" i="1"/>
  <c r="BW871" i="1"/>
  <c r="BF130" i="1"/>
  <c r="BF11" i="1"/>
  <c r="DC11" i="1"/>
  <c r="BP214" i="1"/>
  <c r="BI130" i="1"/>
  <c r="BI11" i="1"/>
  <c r="BE196" i="1"/>
  <c r="BF196" i="1"/>
  <c r="CJ196" i="1"/>
  <c r="CR196" i="1"/>
  <c r="CJ214" i="1"/>
  <c r="CL131" i="1"/>
  <c r="CL13" i="1"/>
  <c r="BP130" i="1"/>
  <c r="BP11" i="1"/>
  <c r="CR178" i="1"/>
  <c r="CS178" i="1"/>
  <c r="BH142" i="1"/>
  <c r="AN5" i="7"/>
  <c r="BH19" i="1"/>
  <c r="CC178" i="1"/>
  <c r="BG214" i="1"/>
  <c r="BW131" i="1"/>
  <c r="BW13" i="1"/>
  <c r="BW14" i="1" s="1"/>
  <c r="CK130" i="1"/>
  <c r="DC123" i="1"/>
  <c r="BL130" i="1"/>
  <c r="BL11" i="1"/>
  <c r="BC11" i="1"/>
  <c r="DB178" i="1"/>
  <c r="DC178" i="1"/>
  <c r="BT5" i="7"/>
  <c r="CN19" i="1"/>
  <c r="AY130" i="1"/>
  <c r="AY11" i="1"/>
  <c r="CE130" i="1"/>
  <c r="CE11" i="1"/>
  <c r="AX196" i="1"/>
  <c r="AZ178" i="1"/>
  <c r="BC5" i="7"/>
  <c r="BW142" i="1"/>
  <c r="BW19" i="1"/>
  <c r="CF131" i="1"/>
  <c r="CF11" i="1"/>
  <c r="CK178" i="1"/>
  <c r="CL178" i="1"/>
  <c r="BG5" i="7"/>
  <c r="CA19" i="1"/>
  <c r="CP130" i="1"/>
  <c r="CP12" i="1"/>
  <c r="CX214" i="1"/>
  <c r="BD889" i="1"/>
  <c r="BD871" i="1"/>
  <c r="BD14" i="1"/>
  <c r="AP5" i="7"/>
  <c r="BJ19" i="1"/>
  <c r="AP3" i="7" s="1"/>
  <c r="BW214" i="1"/>
  <c r="CV11" i="1"/>
  <c r="BS31" i="7"/>
  <c r="CM27" i="1"/>
  <c r="BS29" i="7" s="1"/>
  <c r="CK196" i="1"/>
  <c r="CZ214" i="1"/>
  <c r="CN14" i="1"/>
  <c r="CB178" i="1"/>
  <c r="CD130" i="1"/>
  <c r="CD13" i="1" s="1"/>
  <c r="CD11" i="1"/>
  <c r="AQ196" i="1"/>
  <c r="DC853" i="1"/>
  <c r="CT130" i="1"/>
  <c r="CT13" i="1" s="1"/>
  <c r="CT11" i="1"/>
  <c r="BU130" i="1"/>
  <c r="BU13" i="1" s="1"/>
  <c r="BU12" i="1"/>
  <c r="BX130" i="1"/>
  <c r="BX13" i="1" s="1"/>
  <c r="BX11" i="1"/>
  <c r="BN178" i="1"/>
  <c r="AV214" i="1"/>
  <c r="CB214" i="1"/>
  <c r="CA178" i="1"/>
  <c r="BE130" i="1"/>
  <c r="BE11" i="1"/>
  <c r="CM196" i="1"/>
  <c r="BO130" i="1"/>
  <c r="BO11" i="1"/>
  <c r="CZ196" i="1"/>
  <c r="AR178" i="1"/>
  <c r="BV196" i="1"/>
  <c r="CU214" i="1"/>
  <c r="AI178" i="1"/>
  <c r="BN196" i="1"/>
  <c r="AW214" i="1"/>
  <c r="CJ178" i="1"/>
  <c r="CC130" i="1"/>
  <c r="CC11" i="1"/>
  <c r="BT196" i="1"/>
  <c r="BU11" i="1"/>
  <c r="DA130" i="1"/>
  <c r="DA13" i="1" s="1"/>
  <c r="DA131" i="1"/>
  <c r="DA11" i="1"/>
  <c r="CE214" i="1"/>
  <c r="AQ214" i="1"/>
  <c r="DD130" i="1"/>
  <c r="DD13" i="1" s="1"/>
  <c r="DD12" i="1"/>
  <c r="BV130" i="1"/>
  <c r="BV13" i="1" s="1"/>
  <c r="BV11" i="1"/>
  <c r="BG11" i="1"/>
  <c r="BG130" i="1"/>
  <c r="BG178" i="1"/>
  <c r="BM130" i="1"/>
  <c r="BM13" i="1" s="1"/>
  <c r="BM11" i="1"/>
  <c r="BF214" i="1"/>
  <c r="BD196" i="1"/>
  <c r="BT178" i="1"/>
  <c r="CT214" i="1"/>
  <c r="BW196" i="1"/>
  <c r="CM130" i="1"/>
  <c r="CM13" i="1" s="1"/>
  <c r="CM131" i="1"/>
  <c r="CM11" i="1"/>
  <c r="AP178" i="1"/>
  <c r="AZ11" i="1"/>
  <c r="AZ130" i="1"/>
  <c r="DD131" i="1"/>
  <c r="DD11" i="1"/>
  <c r="DB853" i="1"/>
  <c r="CZ178" i="1"/>
  <c r="DA178" i="1"/>
  <c r="DB130" i="1"/>
  <c r="DB11" i="1"/>
  <c r="CS196" i="1"/>
  <c r="CT196" i="1"/>
  <c r="AH178" i="1"/>
  <c r="CS130" i="1"/>
  <c r="CS12" i="1"/>
  <c r="CL871" i="1"/>
  <c r="CL889" i="1"/>
  <c r="CL14" i="1"/>
  <c r="BD214" i="1"/>
  <c r="CL214" i="1"/>
  <c r="CU130" i="1"/>
  <c r="CU13" i="1" s="1"/>
  <c r="CU11" i="1"/>
  <c r="BN130" i="1"/>
  <c r="BN11" i="1"/>
  <c r="AG196" i="1"/>
  <c r="AH196" i="1"/>
  <c r="CS11" i="1"/>
  <c r="BL214" i="1"/>
  <c r="DT13" i="1"/>
  <c r="DT158" i="1"/>
  <c r="CP14" i="7"/>
  <c r="DJ909" i="1"/>
  <c r="DS1040" i="1"/>
  <c r="DS929" i="1"/>
  <c r="CY19" i="7" s="1"/>
  <c r="DS930" i="1"/>
  <c r="DN16" i="1"/>
  <c r="DN905" i="1" s="1"/>
  <c r="DN1248" i="1" s="1"/>
  <c r="DS282" i="1"/>
  <c r="DS871" i="1"/>
  <c r="DR875" i="1" s="1"/>
  <c r="DR879" i="1" s="1"/>
  <c r="DS889" i="1"/>
  <c r="DR893" i="1" s="1"/>
  <c r="DR897" i="1" s="1"/>
  <c r="DS853" i="1"/>
  <c r="CO21" i="7"/>
  <c r="CQ14" i="7"/>
  <c r="DK909" i="1"/>
  <c r="CZ35" i="7"/>
  <c r="CZ3" i="7"/>
  <c r="CZ9" i="7" s="1"/>
  <c r="DT25" i="1"/>
  <c r="CZ15" i="7" s="1"/>
  <c r="DT1253" i="1"/>
  <c r="CZ22" i="7" s="1"/>
  <c r="DT910" i="1"/>
  <c r="CZ18" i="7" s="1"/>
  <c r="DT22" i="1"/>
  <c r="CZ12" i="7" s="1"/>
  <c r="DL24" i="1"/>
  <c r="DR282" i="1"/>
  <c r="DM552" i="1"/>
  <c r="DM557" i="1"/>
  <c r="DP920" i="1"/>
  <c r="CV75" i="7" s="1"/>
  <c r="DT34" i="1"/>
  <c r="CZ66" i="7" s="1"/>
  <c r="DQ857" i="1"/>
  <c r="DR841" i="1"/>
  <c r="CM17" i="7"/>
  <c r="DG1252" i="1"/>
  <c r="DT1040" i="1"/>
  <c r="DT929" i="1"/>
  <c r="CZ19" i="7" s="1"/>
  <c r="DT930" i="1"/>
  <c r="CN21" i="7"/>
  <c r="DN15" i="1"/>
  <c r="DR161" i="1"/>
  <c r="DR160" i="1"/>
  <c r="DR159" i="1"/>
  <c r="DT21" i="1"/>
  <c r="CZ11" i="7" s="1"/>
  <c r="DL23" i="1"/>
  <c r="CR13" i="7" s="1"/>
  <c r="DQ161" i="1"/>
  <c r="DQ160" i="1"/>
  <c r="DQ159" i="1"/>
  <c r="DM291" i="1"/>
  <c r="DO424" i="1"/>
  <c r="AA14" i="1" l="1"/>
  <c r="AA889" i="1"/>
  <c r="AA893" i="1" s="1"/>
  <c r="AA897" i="1" s="1"/>
  <c r="AA871" i="1"/>
  <c r="AA875" i="1" s="1"/>
  <c r="AA879" i="1" s="1"/>
  <c r="AB14" i="1"/>
  <c r="AB889" i="1"/>
  <c r="AB871" i="1"/>
  <c r="BD143" i="1"/>
  <c r="BJ142" i="1"/>
  <c r="AA12" i="1"/>
  <c r="BE140" i="1"/>
  <c r="BE138" i="1"/>
  <c r="BE139" i="1"/>
  <c r="BE20" i="1"/>
  <c r="AK10" i="7" s="1"/>
  <c r="BA140" i="1"/>
  <c r="BA20" i="1"/>
  <c r="AG10" i="7" s="1"/>
  <c r="BA138" i="1"/>
  <c r="BA139" i="1"/>
  <c r="AZ20" i="1"/>
  <c r="AF10" i="7" s="1"/>
  <c r="AZ140" i="1"/>
  <c r="AZ138" i="1"/>
  <c r="AZ139" i="1"/>
  <c r="BF140" i="1"/>
  <c r="BF20" i="1"/>
  <c r="AL10" i="7" s="1"/>
  <c r="BF138" i="1"/>
  <c r="BF139" i="1"/>
  <c r="BJ20" i="1"/>
  <c r="AP10" i="7" s="1"/>
  <c r="BJ138" i="1"/>
  <c r="BJ139" i="1"/>
  <c r="BJ140" i="1"/>
  <c r="BI140" i="1"/>
  <c r="BI139" i="1"/>
  <c r="BI20" i="1"/>
  <c r="AO10" i="7" s="1"/>
  <c r="BI138" i="1"/>
  <c r="BG139" i="1"/>
  <c r="BG20" i="1"/>
  <c r="AM10" i="7" s="1"/>
  <c r="BG140" i="1"/>
  <c r="BG138" i="1"/>
  <c r="BC12" i="1"/>
  <c r="BC137" i="1"/>
  <c r="BC142" i="1" s="1"/>
  <c r="BC21" i="1" s="1"/>
  <c r="AI11" i="7" s="1"/>
  <c r="BB20" i="1"/>
  <c r="AH10" i="7" s="1"/>
  <c r="BB138" i="1"/>
  <c r="BB139" i="1"/>
  <c r="BB140" i="1"/>
  <c r="BH20" i="1"/>
  <c r="AN10" i="7" s="1"/>
  <c r="BH139" i="1"/>
  <c r="BH140" i="1"/>
  <c r="BH138" i="1"/>
  <c r="AX138" i="1"/>
  <c r="AX139" i="1"/>
  <c r="AX140" i="1"/>
  <c r="AX20" i="1"/>
  <c r="AD10" i="7" s="1"/>
  <c r="AY138" i="1"/>
  <c r="AY140" i="1"/>
  <c r="AY20" i="1"/>
  <c r="AE10" i="7" s="1"/>
  <c r="AY139" i="1"/>
  <c r="AO3" i="1"/>
  <c r="BB31" i="7"/>
  <c r="BB35" i="7" s="1"/>
  <c r="BC130" i="1"/>
  <c r="BC13" i="1" s="1"/>
  <c r="AB34" i="1"/>
  <c r="H66" i="7" s="1"/>
  <c r="AB27" i="1"/>
  <c r="H29" i="7" s="1"/>
  <c r="H31" i="7"/>
  <c r="AA853" i="1"/>
  <c r="G31" i="7"/>
  <c r="AA27" i="1"/>
  <c r="G29" i="7" s="1"/>
  <c r="H5" i="7"/>
  <c r="AB19" i="1"/>
  <c r="AB142" i="1"/>
  <c r="AB21" i="1" s="1"/>
  <c r="H11" i="7" s="1"/>
  <c r="AB143" i="1"/>
  <c r="G5" i="7"/>
  <c r="AA142" i="1"/>
  <c r="AA21" i="1" s="1"/>
  <c r="G11" i="7" s="1"/>
  <c r="AA19" i="1"/>
  <c r="AA143" i="1"/>
  <c r="AA130" i="1"/>
  <c r="AA13" i="1" s="1"/>
  <c r="BH871" i="1"/>
  <c r="DF871" i="1"/>
  <c r="CZ871" i="1"/>
  <c r="DF34" i="1"/>
  <c r="CL66" i="7" s="1"/>
  <c r="DE34" i="1"/>
  <c r="CK66" i="7" s="1"/>
  <c r="BR34" i="1"/>
  <c r="AX66" i="7" s="1"/>
  <c r="BZ34" i="1"/>
  <c r="BF66" i="7" s="1"/>
  <c r="AX131" i="1"/>
  <c r="BV14" i="1"/>
  <c r="BX131" i="1"/>
  <c r="CL35" i="7"/>
  <c r="CU889" i="1"/>
  <c r="BU34" i="1"/>
  <c r="BA66" i="7" s="1"/>
  <c r="BU131" i="1"/>
  <c r="CZ34" i="1"/>
  <c r="CF66" i="7" s="1"/>
  <c r="CV34" i="1"/>
  <c r="CB66" i="7" s="1"/>
  <c r="CU34" i="1"/>
  <c r="CA66" i="7" s="1"/>
  <c r="BV34" i="1"/>
  <c r="BB66" i="7" s="1"/>
  <c r="CD34" i="1"/>
  <c r="BJ66" i="7" s="1"/>
  <c r="CA34" i="1"/>
  <c r="BG66" i="7" s="1"/>
  <c r="CH131" i="1"/>
  <c r="CT34" i="1"/>
  <c r="BZ66" i="7" s="1"/>
  <c r="BW34" i="1"/>
  <c r="BC66" i="7" s="1"/>
  <c r="CJ34" i="1"/>
  <c r="BP66" i="7" s="1"/>
  <c r="BA131" i="1"/>
  <c r="AG1162" i="1"/>
  <c r="AH1162" i="1" s="1"/>
  <c r="CS34" i="1"/>
  <c r="BY66" i="7" s="1"/>
  <c r="CG34" i="1"/>
  <c r="BM66" i="7" s="1"/>
  <c r="CB34" i="1"/>
  <c r="BH66" i="7" s="1"/>
  <c r="CT131" i="1"/>
  <c r="BK34" i="1"/>
  <c r="AQ66" i="7" s="1"/>
  <c r="BT34" i="1"/>
  <c r="AZ66" i="7" s="1"/>
  <c r="CJ681" i="1"/>
  <c r="CK681" i="1" s="1"/>
  <c r="CL681" i="1" s="1"/>
  <c r="CM681" i="1" s="1"/>
  <c r="CN681" i="1" s="1"/>
  <c r="CO681" i="1" s="1"/>
  <c r="CP681" i="1" s="1"/>
  <c r="CQ681" i="1" s="1"/>
  <c r="CR681" i="1" s="1"/>
  <c r="CS681" i="1" s="1"/>
  <c r="CT681" i="1" s="1"/>
  <c r="CU681" i="1" s="1"/>
  <c r="CV681" i="1" s="1"/>
  <c r="CW681" i="1" s="1"/>
  <c r="CX681" i="1" s="1"/>
  <c r="CY681" i="1" s="1"/>
  <c r="CZ681" i="1" s="1"/>
  <c r="DA681" i="1" s="1"/>
  <c r="DB681" i="1" s="1"/>
  <c r="DC681" i="1" s="1"/>
  <c r="DD681" i="1" s="1"/>
  <c r="DE681" i="1" s="1"/>
  <c r="DF681" i="1" s="1"/>
  <c r="CJ823" i="1"/>
  <c r="AE1263" i="1"/>
  <c r="K77" i="7" s="1"/>
  <c r="K38" i="7"/>
  <c r="BS35" i="7"/>
  <c r="BY5" i="7"/>
  <c r="CS142" i="1"/>
  <c r="CS19" i="1"/>
  <c r="BN889" i="1"/>
  <c r="BN871" i="1"/>
  <c r="BN14" i="1"/>
  <c r="CX34" i="1"/>
  <c r="CD66" i="7" s="1"/>
  <c r="BS34" i="1"/>
  <c r="AY66" i="7" s="1"/>
  <c r="BP34" i="1"/>
  <c r="AV66" i="7" s="1"/>
  <c r="BY34" i="1"/>
  <c r="BE66" i="7" s="1"/>
  <c r="BM34" i="1"/>
  <c r="AS66" i="7" s="1"/>
  <c r="BQ34" i="1"/>
  <c r="AW66" i="7" s="1"/>
  <c r="BS5" i="7"/>
  <c r="CM142" i="1"/>
  <c r="CM21" i="1" s="1"/>
  <c r="BS11" i="7" s="1"/>
  <c r="CM143" i="1"/>
  <c r="CM19" i="1"/>
  <c r="AS5" i="7"/>
  <c r="BM142" i="1"/>
  <c r="BM21" i="1" s="1"/>
  <c r="AS11" i="7" s="1"/>
  <c r="BM19" i="1"/>
  <c r="CA5" i="7"/>
  <c r="CU142" i="1"/>
  <c r="CU19" i="1"/>
  <c r="DB131" i="1"/>
  <c r="DB13" i="1"/>
  <c r="DB14" i="1" s="1"/>
  <c r="CS871" i="1"/>
  <c r="CS889" i="1"/>
  <c r="CR34" i="1"/>
  <c r="BX66" i="7" s="1"/>
  <c r="BX31" i="7"/>
  <c r="CR27" i="1"/>
  <c r="BX29" i="7" s="1"/>
  <c r="BN131" i="1"/>
  <c r="BN13" i="1"/>
  <c r="CW34" i="1"/>
  <c r="CC66" i="7" s="1"/>
  <c r="CK34" i="1"/>
  <c r="BQ66" i="7" s="1"/>
  <c r="BO34" i="1"/>
  <c r="AU66" i="7" s="1"/>
  <c r="CH34" i="1"/>
  <c r="BN66" i="7" s="1"/>
  <c r="DD889" i="1"/>
  <c r="DD871" i="1"/>
  <c r="AR31" i="7"/>
  <c r="BL27" i="1"/>
  <c r="AR29" i="7" s="1"/>
  <c r="AT5" i="7"/>
  <c r="BN142" i="1"/>
  <c r="BN19" i="1"/>
  <c r="CU871" i="1"/>
  <c r="CU14" i="1"/>
  <c r="CS131" i="1"/>
  <c r="CS13" i="1"/>
  <c r="CS14" i="1" s="1"/>
  <c r="DB871" i="1"/>
  <c r="DB889" i="1"/>
  <c r="CJ5" i="7"/>
  <c r="DD19" i="1"/>
  <c r="DD142" i="1"/>
  <c r="CI31" i="7"/>
  <c r="DC27" i="1"/>
  <c r="CI29" i="7" s="1"/>
  <c r="AZ131" i="1"/>
  <c r="AZ13" i="1"/>
  <c r="AZ14" i="1" s="1"/>
  <c r="CF34" i="1"/>
  <c r="BL66" i="7" s="1"/>
  <c r="AF5" i="7"/>
  <c r="AZ19" i="1"/>
  <c r="AF3" i="7" s="1"/>
  <c r="AZ142" i="1"/>
  <c r="AZ21" i="1" s="1"/>
  <c r="CM889" i="1"/>
  <c r="CL893" i="1" s="1"/>
  <c r="CM871" i="1"/>
  <c r="CL875" i="1" s="1"/>
  <c r="BM871" i="1"/>
  <c r="BM889" i="1"/>
  <c r="BM14" i="1"/>
  <c r="CU131" i="1"/>
  <c r="CH5" i="7"/>
  <c r="DB142" i="1"/>
  <c r="DB19" i="1"/>
  <c r="BZ31" i="7"/>
  <c r="CT27" i="1"/>
  <c r="BZ29" i="7" s="1"/>
  <c r="DC34" i="1"/>
  <c r="CI66" i="7" s="1"/>
  <c r="CM34" i="1"/>
  <c r="BS66" i="7" s="1"/>
  <c r="CE34" i="1"/>
  <c r="BK66" i="7" s="1"/>
  <c r="BN34" i="1"/>
  <c r="AT66" i="7" s="1"/>
  <c r="CC34" i="1"/>
  <c r="BI66" i="7" s="1"/>
  <c r="BL34" i="1"/>
  <c r="AR66" i="7" s="1"/>
  <c r="CI34" i="1"/>
  <c r="BO66" i="7" s="1"/>
  <c r="BX34" i="1"/>
  <c r="BD66" i="7" s="1"/>
  <c r="CM14" i="1"/>
  <c r="BG131" i="1"/>
  <c r="BG13" i="1"/>
  <c r="AZ871" i="1"/>
  <c r="AZ889" i="1"/>
  <c r="BO131" i="1"/>
  <c r="BO13" i="1"/>
  <c r="BO14" i="1" s="1"/>
  <c r="BY31" i="7"/>
  <c r="CS27" i="1"/>
  <c r="BY29" i="7" s="1"/>
  <c r="BJ5" i="7"/>
  <c r="CD142" i="1"/>
  <c r="CD19" i="1"/>
  <c r="AY889" i="1"/>
  <c r="AY871" i="1"/>
  <c r="BL131" i="1"/>
  <c r="BL13" i="1"/>
  <c r="BL14" i="1" s="1"/>
  <c r="CF31" i="7"/>
  <c r="CZ27" i="1"/>
  <c r="CF29" i="7" s="1"/>
  <c r="CC871" i="1"/>
  <c r="CC889" i="1"/>
  <c r="AT31" i="7"/>
  <c r="BN27" i="1"/>
  <c r="AT29" i="7" s="1"/>
  <c r="BE142" i="1"/>
  <c r="BE19" i="1"/>
  <c r="AK5" i="7"/>
  <c r="BX14" i="1"/>
  <c r="BX889" i="1"/>
  <c r="BW893" i="1" s="1"/>
  <c r="BX871" i="1"/>
  <c r="BW875" i="1" s="1"/>
  <c r="AY19" i="1"/>
  <c r="AE3" i="7" s="1"/>
  <c r="AE5" i="7"/>
  <c r="AY142" i="1"/>
  <c r="AY21" i="1" s="1"/>
  <c r="AR5" i="7"/>
  <c r="BL142" i="1"/>
  <c r="BL19" i="1"/>
  <c r="DC12" i="1"/>
  <c r="DC130" i="1"/>
  <c r="AN3" i="7"/>
  <c r="AN9" i="7" s="1"/>
  <c r="BM131" i="1"/>
  <c r="BG889" i="1"/>
  <c r="BG893" i="1" s="1"/>
  <c r="BG871" i="1"/>
  <c r="BG14" i="1"/>
  <c r="BV889" i="1"/>
  <c r="BV893" i="1" s="1"/>
  <c r="BV871" i="1"/>
  <c r="BV875" i="1" s="1"/>
  <c r="BU871" i="1"/>
  <c r="BU889" i="1"/>
  <c r="BU14" i="1"/>
  <c r="CC131" i="1"/>
  <c r="CC13" i="1"/>
  <c r="CC14" i="1" s="1"/>
  <c r="BE889" i="1"/>
  <c r="BD893" i="1" s="1"/>
  <c r="BE871" i="1"/>
  <c r="BD875" i="1" s="1"/>
  <c r="BI31" i="7"/>
  <c r="CC27" i="1"/>
  <c r="BI29" i="7" s="1"/>
  <c r="AY131" i="1"/>
  <c r="AY13" i="1"/>
  <c r="AY14" i="1" s="1"/>
  <c r="AQ31" i="7"/>
  <c r="BK27" i="1"/>
  <c r="AQ29" i="7" s="1"/>
  <c r="CL34" i="1"/>
  <c r="BR66" i="7" s="1"/>
  <c r="BR31" i="7"/>
  <c r="CL27" i="1"/>
  <c r="BR29" i="7" s="1"/>
  <c r="AS31" i="7"/>
  <c r="BM27" i="1"/>
  <c r="AS29" i="7" s="1"/>
  <c r="BG142" i="1"/>
  <c r="AM5" i="7"/>
  <c r="BG19" i="1"/>
  <c r="AM3" i="7" s="1"/>
  <c r="BV131" i="1"/>
  <c r="CC142" i="1"/>
  <c r="BI5" i="7"/>
  <c r="CC19" i="1"/>
  <c r="BE131" i="1"/>
  <c r="BE13" i="1"/>
  <c r="BE14" i="1" s="1"/>
  <c r="CV871" i="1"/>
  <c r="CV889" i="1"/>
  <c r="AP9" i="7"/>
  <c r="BG3" i="7"/>
  <c r="BG9" i="7" s="1"/>
  <c r="CA22" i="1"/>
  <c r="BG12" i="7" s="1"/>
  <c r="BH143" i="1"/>
  <c r="BH21" i="1"/>
  <c r="AN11" i="7" s="1"/>
  <c r="BI131" i="1"/>
  <c r="BI13" i="1"/>
  <c r="BI14" i="1" s="1"/>
  <c r="BB5" i="7"/>
  <c r="BV142" i="1"/>
  <c r="BV21" i="1" s="1"/>
  <c r="BB11" i="7" s="1"/>
  <c r="BV19" i="1"/>
  <c r="DA889" i="1"/>
  <c r="DA871" i="1"/>
  <c r="DA14" i="1"/>
  <c r="BA5" i="7"/>
  <c r="BU142" i="1"/>
  <c r="BU21" i="1" s="1"/>
  <c r="BA11" i="7" s="1"/>
  <c r="BU143" i="1"/>
  <c r="BU19" i="1"/>
  <c r="BH31" i="7"/>
  <c r="CB27" i="1"/>
  <c r="BH29" i="7" s="1"/>
  <c r="BD5" i="7"/>
  <c r="BX19" i="1"/>
  <c r="BX142" i="1"/>
  <c r="CT889" i="1"/>
  <c r="CS893" i="1" s="1"/>
  <c r="CT871" i="1"/>
  <c r="CB5" i="7"/>
  <c r="CV143" i="1"/>
  <c r="CV19" i="1"/>
  <c r="CV142" i="1"/>
  <c r="CV21" i="1" s="1"/>
  <c r="CB11" i="7" s="1"/>
  <c r="CF889" i="1"/>
  <c r="CF871" i="1"/>
  <c r="CF14" i="1"/>
  <c r="BC131" i="1"/>
  <c r="AZ31" i="7"/>
  <c r="BT27" i="1"/>
  <c r="AZ29" i="7" s="1"/>
  <c r="BC31" i="7"/>
  <c r="BW27" i="1"/>
  <c r="BC29" i="7" s="1"/>
  <c r="DB857" i="1"/>
  <c r="CD889" i="1"/>
  <c r="CD871" i="1"/>
  <c r="CD14" i="1"/>
  <c r="CA31" i="7"/>
  <c r="CU27" i="1"/>
  <c r="CA29" i="7" s="1"/>
  <c r="BJ143" i="1"/>
  <c r="BJ21" i="1"/>
  <c r="CP13" i="1"/>
  <c r="CP131" i="1"/>
  <c r="BC3" i="7"/>
  <c r="BC9" i="7" s="1"/>
  <c r="CE871" i="1"/>
  <c r="AI5" i="7"/>
  <c r="BC19" i="1"/>
  <c r="BC143" i="1"/>
  <c r="BP871" i="1"/>
  <c r="BP889" i="1"/>
  <c r="BP14" i="1"/>
  <c r="BA31" i="7"/>
  <c r="BU27" i="1"/>
  <c r="BA29" i="7" s="1"/>
  <c r="DA34" i="1"/>
  <c r="CG66" i="7" s="1"/>
  <c r="CG31" i="7"/>
  <c r="DA27" i="1"/>
  <c r="CG29" i="7" s="1"/>
  <c r="BO889" i="1"/>
  <c r="BO871" i="1"/>
  <c r="BZ5" i="7"/>
  <c r="CT142" i="1"/>
  <c r="CT19" i="1"/>
  <c r="BJ31" i="7"/>
  <c r="CD27" i="1"/>
  <c r="BJ29" i="7" s="1"/>
  <c r="BL5" i="7"/>
  <c r="CF19" i="1"/>
  <c r="CF142" i="1"/>
  <c r="CF21" i="1" s="1"/>
  <c r="BL11" i="7" s="1"/>
  <c r="BW143" i="1"/>
  <c r="BW21" i="1"/>
  <c r="BC11" i="7" s="1"/>
  <c r="CE131" i="1"/>
  <c r="CE13" i="1"/>
  <c r="CE889" i="1" s="1"/>
  <c r="BC871" i="1"/>
  <c r="BC14" i="1"/>
  <c r="BC889" i="1"/>
  <c r="DD14" i="1"/>
  <c r="CG5" i="7"/>
  <c r="DA142" i="1"/>
  <c r="DA19" i="1"/>
  <c r="AU5" i="7"/>
  <c r="BO142" i="1"/>
  <c r="BO19" i="1"/>
  <c r="CT14" i="1"/>
  <c r="CD131" i="1"/>
  <c r="BK31" i="7"/>
  <c r="CE27" i="1"/>
  <c r="BK29" i="7" s="1"/>
  <c r="BK5" i="7"/>
  <c r="CE19" i="1"/>
  <c r="CE142" i="1"/>
  <c r="BT3" i="7"/>
  <c r="BT9" i="7" s="1"/>
  <c r="CN22" i="1"/>
  <c r="BT12" i="7" s="1"/>
  <c r="BL889" i="1"/>
  <c r="BL871" i="1"/>
  <c r="AV5" i="7"/>
  <c r="BP142" i="1"/>
  <c r="BP21" i="1" s="1"/>
  <c r="AV11" i="7" s="1"/>
  <c r="BP143" i="1"/>
  <c r="BP19" i="1"/>
  <c r="BI142" i="1"/>
  <c r="BI19" i="1"/>
  <c r="AO3" i="7" s="1"/>
  <c r="AO5" i="7"/>
  <c r="AX871" i="1"/>
  <c r="AX889" i="1"/>
  <c r="CY871" i="1"/>
  <c r="CY14" i="1"/>
  <c r="CY889" i="1"/>
  <c r="CD5" i="7"/>
  <c r="CX19" i="1"/>
  <c r="CX142" i="1"/>
  <c r="BS131" i="1"/>
  <c r="BS13" i="1"/>
  <c r="BS14" i="1" s="1"/>
  <c r="DF131" i="1"/>
  <c r="DF13" i="1"/>
  <c r="DF14" i="1" s="1"/>
  <c r="BG31" i="7"/>
  <c r="CA27" i="1"/>
  <c r="BG29" i="7" s="1"/>
  <c r="BP131" i="1"/>
  <c r="BP13" i="1"/>
  <c r="CK871" i="1"/>
  <c r="CK875" i="1" s="1"/>
  <c r="AD5" i="7"/>
  <c r="AX142" i="1"/>
  <c r="AX19" i="1"/>
  <c r="CC31" i="7"/>
  <c r="CW27" i="1"/>
  <c r="CC29" i="7" s="1"/>
  <c r="AX31" i="7"/>
  <c r="BR27" i="1"/>
  <c r="AX29" i="7" s="1"/>
  <c r="CO871" i="1"/>
  <c r="CN875" i="1" s="1"/>
  <c r="CO889" i="1"/>
  <c r="CN893" i="1" s="1"/>
  <c r="CR13" i="1"/>
  <c r="CR14" i="1" s="1"/>
  <c r="CR131" i="1"/>
  <c r="AU31" i="7"/>
  <c r="BO27" i="1"/>
  <c r="AU29" i="7" s="1"/>
  <c r="DC871" i="1"/>
  <c r="DC889" i="1"/>
  <c r="BQ5" i="7"/>
  <c r="CK19" i="1"/>
  <c r="CK142" i="1"/>
  <c r="CE5" i="7"/>
  <c r="CY19" i="1"/>
  <c r="CY142" i="1"/>
  <c r="CZ14" i="1"/>
  <c r="CZ889" i="1"/>
  <c r="BE31" i="7"/>
  <c r="BY27" i="1"/>
  <c r="BE29" i="7" s="1"/>
  <c r="CI5" i="7"/>
  <c r="DC142" i="1"/>
  <c r="DC19" i="1"/>
  <c r="BF889" i="1"/>
  <c r="BF871" i="1"/>
  <c r="BP31" i="7"/>
  <c r="CJ27" i="1"/>
  <c r="BP29" i="7" s="1"/>
  <c r="CD31" i="7"/>
  <c r="CX27" i="1"/>
  <c r="CD29" i="7" s="1"/>
  <c r="BU5" i="7"/>
  <c r="CO142" i="1"/>
  <c r="CO19" i="1"/>
  <c r="CK131" i="1"/>
  <c r="CK13" i="1"/>
  <c r="CK889" i="1" s="1"/>
  <c r="BF131" i="1"/>
  <c r="BF13" i="1"/>
  <c r="BF14" i="1" s="1"/>
  <c r="BH131" i="1"/>
  <c r="BH13" i="1"/>
  <c r="BH14" i="1" s="1"/>
  <c r="DF875" i="1"/>
  <c r="CF5" i="7"/>
  <c r="CZ19" i="1"/>
  <c r="CZ142" i="1"/>
  <c r="BY12" i="1"/>
  <c r="BY130" i="1"/>
  <c r="CO130" i="1"/>
  <c r="CI130" i="1"/>
  <c r="BD31" i="7"/>
  <c r="BX27" i="1"/>
  <c r="BD29" i="7" s="1"/>
  <c r="BI889" i="1"/>
  <c r="BH893" i="1" s="1"/>
  <c r="BI871" i="1"/>
  <c r="DB34" i="1"/>
  <c r="CH66" i="7" s="1"/>
  <c r="CH31" i="7"/>
  <c r="DB27" i="1"/>
  <c r="CH29" i="7" s="1"/>
  <c r="BF142" i="1"/>
  <c r="BF21" i="1" s="1"/>
  <c r="AL11" i="7" s="1"/>
  <c r="AL5" i="7"/>
  <c r="BF19" i="1"/>
  <c r="DF893" i="1"/>
  <c r="BS871" i="1"/>
  <c r="BS889" i="1"/>
  <c r="BD139" i="1"/>
  <c r="BD20" i="1"/>
  <c r="AJ10" i="7" s="1"/>
  <c r="BD138" i="1"/>
  <c r="BD140" i="1"/>
  <c r="BD142" i="1"/>
  <c r="BD21" i="1" s="1"/>
  <c r="CY34" i="1"/>
  <c r="CE66" i="7" s="1"/>
  <c r="CE31" i="7"/>
  <c r="CY27" i="1"/>
  <c r="CE29" i="7" s="1"/>
  <c r="CN34" i="1"/>
  <c r="BT66" i="7" s="1"/>
  <c r="BT31" i="7"/>
  <c r="CN27" i="1"/>
  <c r="BT29" i="7" s="1"/>
  <c r="DC857" i="1"/>
  <c r="CW871" i="1"/>
  <c r="CW889" i="1"/>
  <c r="CW14" i="1"/>
  <c r="CX871" i="1"/>
  <c r="CX14" i="1"/>
  <c r="CX889" i="1"/>
  <c r="CW893" i="1" s="1"/>
  <c r="AY31" i="7"/>
  <c r="BS27" i="1"/>
  <c r="AY29" i="7" s="1"/>
  <c r="AX14" i="1"/>
  <c r="BR3" i="7"/>
  <c r="BR9" i="7" s="1"/>
  <c r="CL22" i="1"/>
  <c r="BR12" i="7" s="1"/>
  <c r="AY5" i="7"/>
  <c r="BS142" i="1"/>
  <c r="BS21" i="1" s="1"/>
  <c r="AY11" i="7" s="1"/>
  <c r="BS19" i="1"/>
  <c r="CB31" i="7"/>
  <c r="CV27" i="1"/>
  <c r="CB29" i="7" s="1"/>
  <c r="BK889" i="1"/>
  <c r="BJ893" i="1" s="1"/>
  <c r="BK871" i="1"/>
  <c r="BJ875" i="1" s="1"/>
  <c r="CB871" i="1"/>
  <c r="CA875" i="1" s="1"/>
  <c r="CB889" i="1"/>
  <c r="CA893" i="1" s="1"/>
  <c r="CB14" i="1"/>
  <c r="BA14" i="1"/>
  <c r="CI889" i="1"/>
  <c r="CI871" i="1"/>
  <c r="BK142" i="1"/>
  <c r="AQ5" i="7"/>
  <c r="BK19" i="1"/>
  <c r="CB131" i="1"/>
  <c r="CB13" i="1"/>
  <c r="BA871" i="1"/>
  <c r="BA889" i="1"/>
  <c r="AX5" i="7"/>
  <c r="BR19" i="1"/>
  <c r="BR142" i="1"/>
  <c r="BR21" i="1" s="1"/>
  <c r="AX11" i="7" s="1"/>
  <c r="CI142" i="1"/>
  <c r="CI21" i="1" s="1"/>
  <c r="BO11" i="7" s="1"/>
  <c r="BO5" i="7"/>
  <c r="CI19" i="1"/>
  <c r="BY889" i="1"/>
  <c r="BY871" i="1"/>
  <c r="BK131" i="1"/>
  <c r="BK13" i="1"/>
  <c r="BK14" i="1" s="1"/>
  <c r="BH5" i="7"/>
  <c r="CB142" i="1"/>
  <c r="CB19" i="1"/>
  <c r="CK31" i="7"/>
  <c r="DE27" i="1"/>
  <c r="CK29" i="7" s="1"/>
  <c r="AW31" i="7"/>
  <c r="BQ27" i="1"/>
  <c r="AW29" i="7" s="1"/>
  <c r="CJ131" i="1"/>
  <c r="CJ13" i="1"/>
  <c r="CJ14" i="1" s="1"/>
  <c r="BQ131" i="1"/>
  <c r="BQ13" i="1"/>
  <c r="DE889" i="1"/>
  <c r="DD893" i="1" s="1"/>
  <c r="DE871" i="1"/>
  <c r="BB871" i="1"/>
  <c r="BB889" i="1"/>
  <c r="BB14" i="1"/>
  <c r="DE857" i="1"/>
  <c r="DF841" i="1"/>
  <c r="DF857" i="1"/>
  <c r="BF31" i="7"/>
  <c r="BZ27" i="1"/>
  <c r="BF29" i="7" s="1"/>
  <c r="CW131" i="1"/>
  <c r="BN31" i="7"/>
  <c r="CH27" i="1"/>
  <c r="BN29" i="7" s="1"/>
  <c r="BY142" i="1"/>
  <c r="BE5" i="7"/>
  <c r="BY19" i="1"/>
  <c r="CK5" i="7"/>
  <c r="DE19" i="1"/>
  <c r="DE142" i="1"/>
  <c r="BB131" i="1"/>
  <c r="BB13" i="1"/>
  <c r="DD857" i="1"/>
  <c r="BO31" i="7"/>
  <c r="CI27" i="1"/>
  <c r="BO29" i="7" s="1"/>
  <c r="CC5" i="7"/>
  <c r="CW19" i="1"/>
  <c r="CW142" i="1"/>
  <c r="CW21" i="1" s="1"/>
  <c r="CC11" i="7" s="1"/>
  <c r="DE131" i="1"/>
  <c r="DE13" i="1"/>
  <c r="DE14" i="1" s="1"/>
  <c r="BB142" i="1"/>
  <c r="BB21" i="1" s="1"/>
  <c r="AH5" i="7"/>
  <c r="BB143" i="1"/>
  <c r="BB19" i="1"/>
  <c r="AH3" i="7" s="1"/>
  <c r="BZ12" i="1"/>
  <c r="BZ130" i="1"/>
  <c r="BT142" i="1"/>
  <c r="BT12" i="1"/>
  <c r="BT130" i="1"/>
  <c r="DD34" i="1"/>
  <c r="CJ66" i="7" s="1"/>
  <c r="CJ31" i="7"/>
  <c r="DD27" i="1"/>
  <c r="CJ29" i="7" s="1"/>
  <c r="AG5" i="7"/>
  <c r="BA142" i="1"/>
  <c r="BA21" i="1" s="1"/>
  <c r="AG11" i="7" s="1"/>
  <c r="BA19" i="1"/>
  <c r="BR889" i="1"/>
  <c r="BR14" i="1"/>
  <c r="BR871" i="1"/>
  <c r="BZ14" i="1"/>
  <c r="BZ871" i="1"/>
  <c r="BZ889" i="1"/>
  <c r="CJ889" i="1"/>
  <c r="CJ871" i="1"/>
  <c r="BZ142" i="1"/>
  <c r="BF5" i="7"/>
  <c r="BZ19" i="1"/>
  <c r="BN5" i="7"/>
  <c r="CH142" i="1"/>
  <c r="CH21" i="1" s="1"/>
  <c r="BN11" i="7" s="1"/>
  <c r="CH19" i="1"/>
  <c r="BV5" i="7"/>
  <c r="CP19" i="1"/>
  <c r="CP142" i="1"/>
  <c r="BP5" i="7"/>
  <c r="CJ142" i="1"/>
  <c r="CJ19" i="1"/>
  <c r="BM31" i="7"/>
  <c r="CG27" i="1"/>
  <c r="BM29" i="7" s="1"/>
  <c r="CO34" i="1"/>
  <c r="BU66" i="7" s="1"/>
  <c r="BU31" i="7"/>
  <c r="CO27" i="1"/>
  <c r="BU29" i="7" s="1"/>
  <c r="CG871" i="1"/>
  <c r="CG889" i="1"/>
  <c r="CG14" i="1"/>
  <c r="CR871" i="1"/>
  <c r="CR889" i="1"/>
  <c r="BQ889" i="1"/>
  <c r="BQ871" i="1"/>
  <c r="BQ14" i="1"/>
  <c r="BT871" i="1"/>
  <c r="CL3" i="7"/>
  <c r="CL9" i="7" s="1"/>
  <c r="CQ871" i="1"/>
  <c r="CQ889" i="1"/>
  <c r="AW5" i="7"/>
  <c r="BQ19" i="1"/>
  <c r="BQ142" i="1"/>
  <c r="BW5" i="7"/>
  <c r="CQ142" i="1"/>
  <c r="CQ19" i="1"/>
  <c r="BX5" i="7"/>
  <c r="CR19" i="1"/>
  <c r="CR142" i="1"/>
  <c r="CR21" i="1" s="1"/>
  <c r="BX11" i="7" s="1"/>
  <c r="AV31" i="7"/>
  <c r="BP27" i="1"/>
  <c r="AV29" i="7" s="1"/>
  <c r="AZ5" i="7"/>
  <c r="BT19" i="1"/>
  <c r="DF143" i="1"/>
  <c r="DF21" i="1"/>
  <c r="CL11" i="7" s="1"/>
  <c r="CQ130" i="1"/>
  <c r="BM5" i="7"/>
  <c r="CG19" i="1"/>
  <c r="CG142" i="1"/>
  <c r="CG21" i="1" s="1"/>
  <c r="BM11" i="7" s="1"/>
  <c r="CQ34" i="1"/>
  <c r="BW66" i="7" s="1"/>
  <c r="BW31" i="7"/>
  <c r="CQ27" i="1"/>
  <c r="BW29" i="7" s="1"/>
  <c r="AJ9" i="7"/>
  <c r="CV131" i="1"/>
  <c r="CV13" i="1"/>
  <c r="CV14" i="1" s="1"/>
  <c r="BQ31" i="7"/>
  <c r="CK27" i="1"/>
  <c r="BQ29" i="7" s="1"/>
  <c r="BJ131" i="1"/>
  <c r="BJ13" i="1"/>
  <c r="BJ14" i="1" s="1"/>
  <c r="CH889" i="1"/>
  <c r="CH871" i="1"/>
  <c r="CH14" i="1"/>
  <c r="CP34" i="1"/>
  <c r="BV66" i="7" s="1"/>
  <c r="BV31" i="7"/>
  <c r="CP27" i="1"/>
  <c r="BV29" i="7" s="1"/>
  <c r="CP889" i="1"/>
  <c r="CP871" i="1"/>
  <c r="CP14" i="1"/>
  <c r="BL31" i="7"/>
  <c r="CF27" i="1"/>
  <c r="BL29" i="7" s="1"/>
  <c r="DT161" i="1"/>
  <c r="DT160" i="1"/>
  <c r="DT159" i="1"/>
  <c r="DO548" i="1"/>
  <c r="DO16" i="1" s="1"/>
  <c r="DO905" i="1" s="1"/>
  <c r="DO1248" i="1" s="1"/>
  <c r="DO15" i="1"/>
  <c r="DQ286" i="1"/>
  <c r="DR286" i="1"/>
  <c r="DQ843" i="1"/>
  <c r="DQ842" i="1"/>
  <c r="CW16" i="7" s="1"/>
  <c r="DQ861" i="1"/>
  <c r="DQ844" i="1" s="1"/>
  <c r="CW37" i="7" s="1"/>
  <c r="DM29" i="1"/>
  <c r="CS36" i="7" s="1"/>
  <c r="DM24" i="1"/>
  <c r="CQ17" i="7"/>
  <c r="DK1252" i="1"/>
  <c r="CP17" i="7"/>
  <c r="DJ1252" i="1"/>
  <c r="DT282" i="1"/>
  <c r="DT871" i="1"/>
  <c r="DS875" i="1" s="1"/>
  <c r="DS879" i="1" s="1"/>
  <c r="DT853" i="1"/>
  <c r="DT889" i="1"/>
  <c r="DS893" i="1" s="1"/>
  <c r="DS897" i="1" s="1"/>
  <c r="DQ424" i="1"/>
  <c r="DN427" i="1"/>
  <c r="DN426" i="1"/>
  <c r="DN425" i="1"/>
  <c r="DR297" i="1"/>
  <c r="DQ297" i="1"/>
  <c r="CM21" i="7"/>
  <c r="DN291" i="1"/>
  <c r="DM23" i="1"/>
  <c r="CS13" i="7" s="1"/>
  <c r="CR14" i="7"/>
  <c r="DL909" i="1"/>
  <c r="DR857" i="1"/>
  <c r="DS841" i="1"/>
  <c r="DP424" i="1"/>
  <c r="DS161" i="1"/>
  <c r="DS160" i="1"/>
  <c r="DS159" i="1"/>
  <c r="J67" i="7"/>
  <c r="AH931" i="1" l="1"/>
  <c r="N38" i="7" s="1"/>
  <c r="BC139" i="1"/>
  <c r="BC140" i="1"/>
  <c r="BC138" i="1"/>
  <c r="BC20" i="1"/>
  <c r="AI10" i="7" s="1"/>
  <c r="AZ875" i="1"/>
  <c r="AP3" i="1"/>
  <c r="G35" i="7"/>
  <c r="H35" i="7"/>
  <c r="BH875" i="1"/>
  <c r="H3" i="7"/>
  <c r="H9" i="7" s="1"/>
  <c r="AB22" i="1"/>
  <c r="H12" i="7" s="1"/>
  <c r="AA841" i="1"/>
  <c r="G3" i="7"/>
  <c r="G9" i="7" s="1"/>
  <c r="AA22" i="1"/>
  <c r="G12" i="7" s="1"/>
  <c r="AZ893" i="1"/>
  <c r="BX875" i="1"/>
  <c r="BP893" i="1"/>
  <c r="BX893" i="1"/>
  <c r="BX897" i="1" s="1"/>
  <c r="BY893" i="1"/>
  <c r="BS875" i="1"/>
  <c r="CV893" i="1"/>
  <c r="CO893" i="1"/>
  <c r="BI893" i="1"/>
  <c r="BI897" i="1" s="1"/>
  <c r="DB875" i="1"/>
  <c r="BN875" i="1"/>
  <c r="DD841" i="1"/>
  <c r="CM875" i="1"/>
  <c r="CM879" i="1" s="1"/>
  <c r="CC893" i="1"/>
  <c r="CG875" i="1"/>
  <c r="CM893" i="1"/>
  <c r="CM897" i="1" s="1"/>
  <c r="BN893" i="1"/>
  <c r="CC875" i="1"/>
  <c r="BI875" i="1"/>
  <c r="BI879" i="1" s="1"/>
  <c r="CG893" i="1"/>
  <c r="BP875" i="1"/>
  <c r="DD875" i="1"/>
  <c r="CZ875" i="1"/>
  <c r="CU893" i="1"/>
  <c r="CJ824" i="1"/>
  <c r="CK824" i="1" s="1"/>
  <c r="CL824" i="1" s="1"/>
  <c r="CM824" i="1" s="1"/>
  <c r="CN824" i="1" s="1"/>
  <c r="CO824" i="1" s="1"/>
  <c r="CP824" i="1" s="1"/>
  <c r="CQ824" i="1" s="1"/>
  <c r="CR824" i="1" s="1"/>
  <c r="CS824" i="1" s="1"/>
  <c r="CT824" i="1" s="1"/>
  <c r="CU824" i="1" s="1"/>
  <c r="CV824" i="1" s="1"/>
  <c r="CW824" i="1" s="1"/>
  <c r="CX824" i="1" s="1"/>
  <c r="CY824" i="1" s="1"/>
  <c r="CZ824" i="1" s="1"/>
  <c r="DA824" i="1" s="1"/>
  <c r="DB824" i="1" s="1"/>
  <c r="DC824" i="1" s="1"/>
  <c r="DD824" i="1" s="1"/>
  <c r="DE824" i="1" s="1"/>
  <c r="DF824" i="1" s="1"/>
  <c r="BE875" i="1"/>
  <c r="DB893" i="1"/>
  <c r="DB842" i="1" s="1"/>
  <c r="CH16" i="7" s="1"/>
  <c r="CV897" i="1"/>
  <c r="CF875" i="1"/>
  <c r="CS875" i="1"/>
  <c r="BE893" i="1"/>
  <c r="CV875" i="1"/>
  <c r="CD893" i="1"/>
  <c r="CF893" i="1"/>
  <c r="BA875" i="1"/>
  <c r="CO875" i="1"/>
  <c r="CI893" i="1"/>
  <c r="CN897" i="1"/>
  <c r="CH143" i="1"/>
  <c r="BA893" i="1"/>
  <c r="CD875" i="1"/>
  <c r="BY875" i="1"/>
  <c r="BV35" i="7"/>
  <c r="CI875" i="1"/>
  <c r="BC35" i="7"/>
  <c r="BR35" i="7"/>
  <c r="BZ893" i="1"/>
  <c r="CU875" i="1"/>
  <c r="BZ35" i="7"/>
  <c r="BW35" i="7"/>
  <c r="AY35" i="7"/>
  <c r="BI35" i="7"/>
  <c r="BJ35" i="7"/>
  <c r="CE35" i="7"/>
  <c r="AU35" i="7"/>
  <c r="AV35" i="7"/>
  <c r="BO893" i="1"/>
  <c r="CW875" i="1"/>
  <c r="BS143" i="1"/>
  <c r="CG143" i="1"/>
  <c r="DE841" i="1"/>
  <c r="AG931" i="1"/>
  <c r="M38" i="7" s="1"/>
  <c r="BY35" i="7"/>
  <c r="AI1162" i="1"/>
  <c r="AY893" i="1"/>
  <c r="AF9" i="7"/>
  <c r="BP35" i="7"/>
  <c r="BH35" i="7"/>
  <c r="AQ35" i="7"/>
  <c r="BL35" i="7"/>
  <c r="BT35" i="7"/>
  <c r="BD35" i="7"/>
  <c r="BO35" i="7"/>
  <c r="CH35" i="7"/>
  <c r="CG35" i="7"/>
  <c r="CA35" i="7"/>
  <c r="AM9" i="7"/>
  <c r="AO9" i="7"/>
  <c r="BQ35" i="7"/>
  <c r="BF35" i="7"/>
  <c r="CD35" i="7"/>
  <c r="AR35" i="7"/>
  <c r="BM3" i="7"/>
  <c r="BM9" i="7" s="1"/>
  <c r="CG22" i="1"/>
  <c r="BM12" i="7" s="1"/>
  <c r="BQ143" i="1"/>
  <c r="BQ21" i="1"/>
  <c r="AW11" i="7" s="1"/>
  <c r="CP893" i="1"/>
  <c r="BQ875" i="1"/>
  <c r="AG3" i="7"/>
  <c r="AG9" i="7" s="1"/>
  <c r="BA22" i="1"/>
  <c r="AG12" i="7" s="1"/>
  <c r="BT131" i="1"/>
  <c r="BT13" i="1"/>
  <c r="BK143" i="1"/>
  <c r="BK21" i="1"/>
  <c r="AQ11" i="7" s="1"/>
  <c r="AY3" i="7"/>
  <c r="AY9" i="7" s="1"/>
  <c r="BS22" i="1"/>
  <c r="AY12" i="7" s="1"/>
  <c r="CQ131" i="1"/>
  <c r="CQ13" i="1"/>
  <c r="CQ14" i="1" s="1"/>
  <c r="AW3" i="7"/>
  <c r="AW9" i="7" s="1"/>
  <c r="BQ22" i="1"/>
  <c r="AW12" i="7" s="1"/>
  <c r="CP875" i="1"/>
  <c r="BN3" i="7"/>
  <c r="BN9" i="7" s="1"/>
  <c r="CH22" i="1"/>
  <c r="BN12" i="7" s="1"/>
  <c r="BZ131" i="1"/>
  <c r="BZ13" i="1"/>
  <c r="DF842" i="1"/>
  <c r="CL16" i="7" s="1"/>
  <c r="DF843" i="1"/>
  <c r="DF861" i="1"/>
  <c r="DC861" i="1"/>
  <c r="BR893" i="1"/>
  <c r="CZ143" i="1"/>
  <c r="CZ21" i="1"/>
  <c r="CF11" i="7" s="1"/>
  <c r="DE875" i="1"/>
  <c r="DE879" i="1" s="1"/>
  <c r="CD3" i="7"/>
  <c r="CD9" i="7" s="1"/>
  <c r="CX22" i="1"/>
  <c r="CD12" i="7" s="1"/>
  <c r="CQ893" i="1"/>
  <c r="BP3" i="7"/>
  <c r="BP9" i="7" s="1"/>
  <c r="BF3" i="7"/>
  <c r="BF9" i="7" s="1"/>
  <c r="BZ22" i="1"/>
  <c r="BF12" i="7" s="1"/>
  <c r="BQ893" i="1"/>
  <c r="BT138" i="1"/>
  <c r="BT140" i="1"/>
  <c r="BT139" i="1"/>
  <c r="BT20" i="1"/>
  <c r="AZ10" i="7" s="1"/>
  <c r="DE143" i="1"/>
  <c r="DE21" i="1"/>
  <c r="CK11" i="7" s="1"/>
  <c r="CH875" i="1"/>
  <c r="CH879" i="1" s="1"/>
  <c r="BR875" i="1"/>
  <c r="BR879" i="1" s="1"/>
  <c r="BY131" i="1"/>
  <c r="BY13" i="1"/>
  <c r="BY14" i="1" s="1"/>
  <c r="CF3" i="7"/>
  <c r="CF9" i="7" s="1"/>
  <c r="CZ22" i="1"/>
  <c r="CF12" i="7" s="1"/>
  <c r="CK143" i="1"/>
  <c r="CK21" i="1"/>
  <c r="BQ11" i="7" s="1"/>
  <c r="AZ3" i="7"/>
  <c r="AZ9" i="7" s="1"/>
  <c r="BT143" i="1"/>
  <c r="BT21" i="1"/>
  <c r="AZ11" i="7" s="1"/>
  <c r="BX3" i="7"/>
  <c r="BX9" i="7" s="1"/>
  <c r="CR22" i="1"/>
  <c r="BX12" i="7" s="1"/>
  <c r="CQ143" i="1"/>
  <c r="CQ21" i="1"/>
  <c r="BW11" i="7" s="1"/>
  <c r="CQ875" i="1"/>
  <c r="CJ143" i="1"/>
  <c r="CJ21" i="1"/>
  <c r="BP11" i="7" s="1"/>
  <c r="CK3" i="7"/>
  <c r="CK9" i="7" s="1"/>
  <c r="DE861" i="1"/>
  <c r="BH3" i="7"/>
  <c r="BH9" i="7" s="1"/>
  <c r="CB22" i="1"/>
  <c r="BH12" i="7" s="1"/>
  <c r="CH893" i="1"/>
  <c r="DE893" i="1"/>
  <c r="DE897" i="1" s="1"/>
  <c r="CI131" i="1"/>
  <c r="CI13" i="1"/>
  <c r="CI14" i="1" s="1"/>
  <c r="DC143" i="1"/>
  <c r="DC21" i="1"/>
  <c r="CI11" i="7" s="1"/>
  <c r="CE3" i="7"/>
  <c r="CE9" i="7" s="1"/>
  <c r="CY22" i="1"/>
  <c r="CE12" i="7" s="1"/>
  <c r="BQ3" i="7"/>
  <c r="BQ9" i="7" s="1"/>
  <c r="CK22" i="1"/>
  <c r="BQ12" i="7" s="1"/>
  <c r="AX21" i="1"/>
  <c r="AD11" i="7" s="1"/>
  <c r="AX143" i="1"/>
  <c r="CX893" i="1"/>
  <c r="CW897" i="1" s="1"/>
  <c r="CR143" i="1"/>
  <c r="DF22" i="1"/>
  <c r="CL12" i="7" s="1"/>
  <c r="BU35" i="7"/>
  <c r="BM35" i="7"/>
  <c r="BZ143" i="1"/>
  <c r="BZ21" i="1"/>
  <c r="BF11" i="7" s="1"/>
  <c r="AH9" i="7"/>
  <c r="CW143" i="1"/>
  <c r="CB143" i="1"/>
  <c r="CB21" i="1"/>
  <c r="BH11" i="7" s="1"/>
  <c r="AX3" i="7"/>
  <c r="AX9" i="7" s="1"/>
  <c r="BR22" i="1"/>
  <c r="AX12" i="7" s="1"/>
  <c r="BD22" i="1"/>
  <c r="AJ12" i="7" s="1"/>
  <c r="AJ11" i="7"/>
  <c r="AL3" i="7"/>
  <c r="AL9" i="7" s="1"/>
  <c r="BF22" i="1"/>
  <c r="AL12" i="7" s="1"/>
  <c r="BU3" i="7"/>
  <c r="BU9" i="7" s="1"/>
  <c r="BW3" i="7"/>
  <c r="BW9" i="7" s="1"/>
  <c r="CQ22" i="1"/>
  <c r="BW12" i="7" s="1"/>
  <c r="CC3" i="7"/>
  <c r="CC9" i="7" s="1"/>
  <c r="CW22" i="1"/>
  <c r="CC12" i="7" s="1"/>
  <c r="BE3" i="7"/>
  <c r="BE9" i="7" s="1"/>
  <c r="BN35" i="7"/>
  <c r="CK35" i="7"/>
  <c r="BO3" i="7"/>
  <c r="BO9" i="7" s="1"/>
  <c r="CI22" i="1"/>
  <c r="BO12" i="7" s="1"/>
  <c r="BR143" i="1"/>
  <c r="CB35" i="7"/>
  <c r="BF143" i="1"/>
  <c r="CK14" i="1"/>
  <c r="CX875" i="1"/>
  <c r="CY875" i="1"/>
  <c r="BK3" i="7"/>
  <c r="BK9" i="7" s="1"/>
  <c r="CP143" i="1"/>
  <c r="CP21" i="1"/>
  <c r="BV11" i="7" s="1"/>
  <c r="BZ875" i="1"/>
  <c r="BZ879" i="1" s="1"/>
  <c r="CI143" i="1"/>
  <c r="AQ3" i="7"/>
  <c r="AQ9" i="7" s="1"/>
  <c r="BK22" i="1"/>
  <c r="AQ12" i="7" s="1"/>
  <c r="CJ893" i="1"/>
  <c r="CK893" i="1"/>
  <c r="CL897" i="1" s="1"/>
  <c r="BV3" i="7"/>
  <c r="BV9" i="7" s="1"/>
  <c r="CP22" i="1"/>
  <c r="BV12" i="7" s="1"/>
  <c r="BA143" i="1"/>
  <c r="CJ35" i="7"/>
  <c r="BB22" i="1"/>
  <c r="AH12" i="7" s="1"/>
  <c r="AH11" i="7"/>
  <c r="DD843" i="1"/>
  <c r="DD842" i="1"/>
  <c r="CJ16" i="7" s="1"/>
  <c r="DD861" i="1"/>
  <c r="BY143" i="1"/>
  <c r="BY21" i="1"/>
  <c r="BE11" i="7" s="1"/>
  <c r="AW35" i="7"/>
  <c r="BK893" i="1"/>
  <c r="BO143" i="1"/>
  <c r="BO21" i="1"/>
  <c r="AU11" i="7" s="1"/>
  <c r="BB875" i="1"/>
  <c r="CF143" i="1"/>
  <c r="CT143" i="1"/>
  <c r="CT21" i="1"/>
  <c r="BZ11" i="7" s="1"/>
  <c r="BX143" i="1"/>
  <c r="BX21" i="1"/>
  <c r="BD11" i="7" s="1"/>
  <c r="AY22" i="1"/>
  <c r="AE12" i="7" s="1"/>
  <c r="AE11" i="7"/>
  <c r="CJ3" i="7"/>
  <c r="CJ9" i="7" s="1"/>
  <c r="DC875" i="1"/>
  <c r="BC875" i="1"/>
  <c r="BO875" i="1"/>
  <c r="CE14" i="1"/>
  <c r="BD3" i="7"/>
  <c r="BD9" i="7" s="1"/>
  <c r="CZ893" i="1"/>
  <c r="BH22" i="1"/>
  <c r="AN12" i="7" s="1"/>
  <c r="CL879" i="1"/>
  <c r="CT875" i="1"/>
  <c r="DC893" i="1"/>
  <c r="CY893" i="1"/>
  <c r="BI143" i="1"/>
  <c r="BI21" i="1"/>
  <c r="CE875" i="1"/>
  <c r="CE879" i="1" s="1"/>
  <c r="BI3" i="7"/>
  <c r="BI9" i="7" s="1"/>
  <c r="AS35" i="7"/>
  <c r="BT875" i="1"/>
  <c r="BT879" i="1" s="1"/>
  <c r="BU875" i="1"/>
  <c r="AY143" i="1"/>
  <c r="AT35" i="7"/>
  <c r="CT893" i="1"/>
  <c r="CT897" i="1" s="1"/>
  <c r="AT3" i="7"/>
  <c r="AT9" i="7" s="1"/>
  <c r="BN22" i="1"/>
  <c r="AT12" i="7" s="1"/>
  <c r="BX35" i="7"/>
  <c r="CO13" i="1"/>
  <c r="CO14" i="1" s="1"/>
  <c r="CO131" i="1"/>
  <c r="CO143" i="1"/>
  <c r="CO21" i="1"/>
  <c r="BU11" i="7" s="1"/>
  <c r="CC35" i="7"/>
  <c r="AD3" i="7"/>
  <c r="AD9" i="7" s="1"/>
  <c r="AX22" i="1"/>
  <c r="AD12" i="7" s="1"/>
  <c r="AV3" i="7"/>
  <c r="AV9" i="7" s="1"/>
  <c r="BP22" i="1"/>
  <c r="AV12" i="7" s="1"/>
  <c r="AZ35" i="7"/>
  <c r="CE893" i="1"/>
  <c r="CB3" i="7"/>
  <c r="CB9" i="7" s="1"/>
  <c r="CV22" i="1"/>
  <c r="CB12" i="7" s="1"/>
  <c r="BA3" i="7"/>
  <c r="BA9" i="7" s="1"/>
  <c r="BU22" i="1"/>
  <c r="BA12" i="7" s="1"/>
  <c r="BG143" i="1"/>
  <c r="BG21" i="1"/>
  <c r="BU893" i="1"/>
  <c r="AE9" i="7"/>
  <c r="BW879" i="1"/>
  <c r="BJ3" i="7"/>
  <c r="BJ9" i="7" s="1"/>
  <c r="AZ143" i="1"/>
  <c r="CI35" i="7"/>
  <c r="DA893" i="1"/>
  <c r="BN143" i="1"/>
  <c r="BN21" i="1"/>
  <c r="AT11" i="7" s="1"/>
  <c r="CA3" i="7"/>
  <c r="CA9" i="7" s="1"/>
  <c r="BM143" i="1"/>
  <c r="BB3" i="7"/>
  <c r="BB9" i="7" s="1"/>
  <c r="BV22" i="1"/>
  <c r="BB12" i="7" s="1"/>
  <c r="CC143" i="1"/>
  <c r="CC21" i="1"/>
  <c r="BI11" i="7" s="1"/>
  <c r="DC131" i="1"/>
  <c r="DC13" i="1"/>
  <c r="DC14" i="1" s="1"/>
  <c r="AR3" i="7"/>
  <c r="AR9" i="7" s="1"/>
  <c r="BW897" i="1"/>
  <c r="AX875" i="1"/>
  <c r="CD143" i="1"/>
  <c r="CD21" i="1"/>
  <c r="BJ11" i="7" s="1"/>
  <c r="CH3" i="7"/>
  <c r="CH9" i="7" s="1"/>
  <c r="AZ22" i="1"/>
  <c r="AF12" i="7" s="1"/>
  <c r="AF11" i="7"/>
  <c r="DA875" i="1"/>
  <c r="CU143" i="1"/>
  <c r="CU21" i="1"/>
  <c r="AS3" i="7"/>
  <c r="AS9" i="7" s="1"/>
  <c r="BM22" i="1"/>
  <c r="AS12" i="7" s="1"/>
  <c r="CY143" i="1"/>
  <c r="CY21" i="1"/>
  <c r="CE11" i="7" s="1"/>
  <c r="BG35" i="7"/>
  <c r="CX143" i="1"/>
  <c r="CX21" i="1"/>
  <c r="CD11" i="7" s="1"/>
  <c r="CE143" i="1"/>
  <c r="CE21" i="1"/>
  <c r="BK35" i="7"/>
  <c r="CG3" i="7"/>
  <c r="CG9" i="7" s="1"/>
  <c r="BA35" i="7"/>
  <c r="AI3" i="7"/>
  <c r="AI9" i="7" s="1"/>
  <c r="BC22" i="1"/>
  <c r="AI12" i="7" s="1"/>
  <c r="DC841" i="1"/>
  <c r="BV143" i="1"/>
  <c r="BL143" i="1"/>
  <c r="BL21" i="1"/>
  <c r="AR11" i="7" s="1"/>
  <c r="AK3" i="7"/>
  <c r="AK9" i="7" s="1"/>
  <c r="AX893" i="1"/>
  <c r="AY875" i="1"/>
  <c r="DB143" i="1"/>
  <c r="DB21" i="1"/>
  <c r="CH11" i="7" s="1"/>
  <c r="BL893" i="1"/>
  <c r="DB841" i="1"/>
  <c r="BM875" i="1"/>
  <c r="BN879" i="1" s="1"/>
  <c r="DA143" i="1"/>
  <c r="DA21" i="1"/>
  <c r="CG11" i="7" s="1"/>
  <c r="BB893" i="1"/>
  <c r="BF875" i="1"/>
  <c r="BE143" i="1"/>
  <c r="BE21" i="1"/>
  <c r="CB893" i="1"/>
  <c r="CA897" i="1" s="1"/>
  <c r="BC893" i="1"/>
  <c r="BL875" i="1"/>
  <c r="BG875" i="1"/>
  <c r="CR893" i="1"/>
  <c r="BS3" i="7"/>
  <c r="BS9" i="7" s="1"/>
  <c r="CM22" i="1"/>
  <c r="BS12" i="7" s="1"/>
  <c r="BM893" i="1"/>
  <c r="BY3" i="7"/>
  <c r="BY9" i="7" s="1"/>
  <c r="CI3" i="7"/>
  <c r="CI9" i="7" s="1"/>
  <c r="DC22" i="1"/>
  <c r="CI12" i="7" s="1"/>
  <c r="BE35" i="7"/>
  <c r="AX35" i="7"/>
  <c r="CJ875" i="1"/>
  <c r="BK875" i="1"/>
  <c r="BK879" i="1" s="1"/>
  <c r="AU3" i="7"/>
  <c r="AU9" i="7" s="1"/>
  <c r="BO22" i="1"/>
  <c r="AU12" i="7" s="1"/>
  <c r="BL3" i="7"/>
  <c r="BL9" i="7" s="1"/>
  <c r="CF22" i="1"/>
  <c r="BL12" i="7" s="1"/>
  <c r="BZ3" i="7"/>
  <c r="BZ9" i="7" s="1"/>
  <c r="CT22" i="1"/>
  <c r="BZ12" i="7" s="1"/>
  <c r="BW22" i="1"/>
  <c r="BC12" i="7" s="1"/>
  <c r="BJ22" i="1"/>
  <c r="AP12" i="7" s="1"/>
  <c r="AP11" i="7"/>
  <c r="BF893" i="1"/>
  <c r="CB875" i="1"/>
  <c r="CB879" i="1" s="1"/>
  <c r="CF35" i="7"/>
  <c r="DD143" i="1"/>
  <c r="DD21" i="1"/>
  <c r="CR875" i="1"/>
  <c r="CS143" i="1"/>
  <c r="CS21" i="1"/>
  <c r="BY11" i="7" s="1"/>
  <c r="DS286" i="1"/>
  <c r="DO427" i="1"/>
  <c r="DO425" i="1"/>
  <c r="DO426" i="1"/>
  <c r="DR861" i="1"/>
  <c r="DR844" i="1" s="1"/>
  <c r="CX37" i="7" s="1"/>
  <c r="DR843" i="1"/>
  <c r="DR842" i="1"/>
  <c r="CX16" i="7" s="1"/>
  <c r="CR17" i="7"/>
  <c r="DL1252" i="1"/>
  <c r="DS297" i="1"/>
  <c r="DT875" i="1"/>
  <c r="DT879" i="1" s="1"/>
  <c r="DT893" i="1"/>
  <c r="DT897" i="1" s="1"/>
  <c r="DN552" i="1"/>
  <c r="DN24" i="1" s="1"/>
  <c r="DN23" i="1"/>
  <c r="CT13" i="7" s="1"/>
  <c r="DN29" i="1"/>
  <c r="CT36" i="7" s="1"/>
  <c r="DN557" i="1"/>
  <c r="DP427" i="1"/>
  <c r="DP557" i="1" s="1"/>
  <c r="DP425" i="1"/>
  <c r="DP426" i="1"/>
  <c r="DS857" i="1"/>
  <c r="DT841" i="1"/>
  <c r="CP21" i="7"/>
  <c r="CQ21" i="7"/>
  <c r="DR920" i="1"/>
  <c r="CX75" i="7" s="1"/>
  <c r="DQ920" i="1"/>
  <c r="CW75" i="7" s="1"/>
  <c r="DT286" i="1"/>
  <c r="DP548" i="1"/>
  <c r="DP16" i="1" s="1"/>
  <c r="DP905" i="1" s="1"/>
  <c r="DP1248" i="1" s="1"/>
  <c r="DP15" i="1"/>
  <c r="DO291" i="1"/>
  <c r="DT297" i="1"/>
  <c r="DQ548" i="1"/>
  <c r="CS14" i="7"/>
  <c r="DM909" i="1"/>
  <c r="AQ3" i="1" l="1"/>
  <c r="BD879" i="1"/>
  <c r="AZ897" i="1"/>
  <c r="BH897" i="1"/>
  <c r="BQ897" i="1"/>
  <c r="BA897" i="1"/>
  <c r="CO879" i="1"/>
  <c r="BK897" i="1"/>
  <c r="BY879" i="1"/>
  <c r="BJ897" i="1"/>
  <c r="BA879" i="1"/>
  <c r="CO897" i="1"/>
  <c r="CP897" i="1"/>
  <c r="BP897" i="1"/>
  <c r="BE897" i="1"/>
  <c r="BE879" i="1"/>
  <c r="CD897" i="1"/>
  <c r="BX879" i="1"/>
  <c r="BZ897" i="1"/>
  <c r="BY897" i="1"/>
  <c r="CW879" i="1"/>
  <c r="CG879" i="1"/>
  <c r="CT879" i="1"/>
  <c r="CX897" i="1"/>
  <c r="CN879" i="1"/>
  <c r="AY879" i="1"/>
  <c r="CV879" i="1"/>
  <c r="CG897" i="1"/>
  <c r="BB879" i="1"/>
  <c r="CU897" i="1"/>
  <c r="CI897" i="1"/>
  <c r="BO879" i="1"/>
  <c r="DC879" i="1"/>
  <c r="BO897" i="1"/>
  <c r="BJ879" i="1"/>
  <c r="CZ879" i="1"/>
  <c r="BF879" i="1"/>
  <c r="CD879" i="1"/>
  <c r="BQ879" i="1"/>
  <c r="CE897" i="1"/>
  <c r="CH897" i="1"/>
  <c r="CP879" i="1"/>
  <c r="DC897" i="1"/>
  <c r="DB843" i="1"/>
  <c r="CU879" i="1"/>
  <c r="BL897" i="1"/>
  <c r="DE22" i="1"/>
  <c r="CK12" i="7" s="1"/>
  <c r="CI879" i="1"/>
  <c r="BT22" i="1"/>
  <c r="AZ12" i="7" s="1"/>
  <c r="BM879" i="1"/>
  <c r="DE843" i="1"/>
  <c r="AI931" i="1"/>
  <c r="O38" i="7" s="1"/>
  <c r="AJ1162" i="1"/>
  <c r="DB879" i="1"/>
  <c r="BU879" i="1"/>
  <c r="BF897" i="1"/>
  <c r="BG897" i="1"/>
  <c r="CJ11" i="7"/>
  <c r="DD22" i="1"/>
  <c r="CJ12" i="7" s="1"/>
  <c r="CC879" i="1"/>
  <c r="BL879" i="1"/>
  <c r="BB897" i="1"/>
  <c r="BC897" i="1"/>
  <c r="BD897" i="1"/>
  <c r="DA22" i="1"/>
  <c r="CG12" i="7" s="1"/>
  <c r="AK11" i="7"/>
  <c r="BE22" i="1"/>
  <c r="AK12" i="7" s="1"/>
  <c r="CJ879" i="1"/>
  <c r="CK879" i="1"/>
  <c r="AY897" i="1"/>
  <c r="CQ897" i="1"/>
  <c r="CR897" i="1"/>
  <c r="CS897" i="1"/>
  <c r="BG879" i="1"/>
  <c r="BH879" i="1"/>
  <c r="CS22" i="1"/>
  <c r="BY12" i="7" s="1"/>
  <c r="BL22" i="1"/>
  <c r="AR12" i="7" s="1"/>
  <c r="BK11" i="7"/>
  <c r="CE22" i="1"/>
  <c r="BK12" i="7" s="1"/>
  <c r="CQ879" i="1"/>
  <c r="CR879" i="1"/>
  <c r="CS879" i="1"/>
  <c r="BM897" i="1"/>
  <c r="BN897" i="1"/>
  <c r="CB897" i="1"/>
  <c r="CC897" i="1"/>
  <c r="CA11" i="7"/>
  <c r="CU22" i="1"/>
  <c r="CA12" i="7" s="1"/>
  <c r="CO22" i="1"/>
  <c r="BU12" i="7" s="1"/>
  <c r="DD897" i="1"/>
  <c r="BS879" i="1"/>
  <c r="BX22" i="1"/>
  <c r="BD12" i="7" s="1"/>
  <c r="BT889" i="1"/>
  <c r="BT14" i="1"/>
  <c r="DA897" i="1"/>
  <c r="CD22" i="1"/>
  <c r="BJ12" i="7" s="1"/>
  <c r="BG22" i="1"/>
  <c r="AM12" i="7" s="1"/>
  <c r="AM11" i="7"/>
  <c r="CC22" i="1"/>
  <c r="BI12" i="7" s="1"/>
  <c r="DB897" i="1"/>
  <c r="BV897" i="1"/>
  <c r="CA879" i="1"/>
  <c r="BY22" i="1"/>
  <c r="BE12" i="7" s="1"/>
  <c r="BV879" i="1"/>
  <c r="CF879" i="1"/>
  <c r="DF897" i="1"/>
  <c r="DD879" i="1"/>
  <c r="CY897" i="1"/>
  <c r="CZ897" i="1"/>
  <c r="CJ22" i="1"/>
  <c r="BP12" i="7" s="1"/>
  <c r="DC842" i="1"/>
  <c r="CI16" i="7" s="1"/>
  <c r="BI22" i="1"/>
  <c r="AO12" i="7" s="1"/>
  <c r="AO11" i="7"/>
  <c r="DE842" i="1"/>
  <c r="CK16" i="7" s="1"/>
  <c r="BP879" i="1"/>
  <c r="DC843" i="1"/>
  <c r="DB22" i="1"/>
  <c r="CH12" i="7" s="1"/>
  <c r="DA879" i="1"/>
  <c r="BC879" i="1"/>
  <c r="CJ897" i="1"/>
  <c r="CK897" i="1"/>
  <c r="CX879" i="1"/>
  <c r="CY879" i="1"/>
  <c r="DE844" i="1"/>
  <c r="CK37" i="7" s="1"/>
  <c r="CF897" i="1"/>
  <c r="DF879" i="1"/>
  <c r="AZ879" i="1"/>
  <c r="DQ15" i="1"/>
  <c r="DP552" i="1"/>
  <c r="DR424" i="1"/>
  <c r="DO552" i="1"/>
  <c r="DO24" i="1" s="1"/>
  <c r="DO23" i="1"/>
  <c r="CU13" i="7" s="1"/>
  <c r="CS17" i="7"/>
  <c r="DM1252" i="1"/>
  <c r="DQ16" i="1"/>
  <c r="DQ905" i="1" s="1"/>
  <c r="DQ1248" i="1" s="1"/>
  <c r="DP291" i="1"/>
  <c r="DP1241" i="1"/>
  <c r="CV39" i="7" s="1"/>
  <c r="DS843" i="1"/>
  <c r="DS842" i="1"/>
  <c r="CY16" i="7" s="1"/>
  <c r="DS861" i="1"/>
  <c r="DS844" i="1" s="1"/>
  <c r="CY37" i="7" s="1"/>
  <c r="DP29" i="1"/>
  <c r="CV36" i="7" s="1"/>
  <c r="CT14" i="7"/>
  <c r="DN909" i="1"/>
  <c r="DT857" i="1"/>
  <c r="CR21" i="7"/>
  <c r="DO29" i="1"/>
  <c r="CU36" i="7" s="1"/>
  <c r="DO557" i="1"/>
  <c r="AR3" i="1" l="1"/>
  <c r="DC844" i="1"/>
  <c r="CI37" i="7" s="1"/>
  <c r="DD844" i="1"/>
  <c r="CJ37" i="7" s="1"/>
  <c r="AJ931" i="1"/>
  <c r="P38" i="7" s="1"/>
  <c r="AK1162" i="1"/>
  <c r="DF844" i="1"/>
  <c r="CL37" i="7" s="1"/>
  <c r="BS893" i="1"/>
  <c r="BT893" i="1"/>
  <c r="DT843" i="1"/>
  <c r="DT861" i="1"/>
  <c r="DT844" i="1" s="1"/>
  <c r="CZ37" i="7" s="1"/>
  <c r="DT842" i="1"/>
  <c r="CZ16" i="7" s="1"/>
  <c r="CU14" i="7"/>
  <c r="DO909" i="1"/>
  <c r="DR548" i="1"/>
  <c r="DR16" i="1" s="1"/>
  <c r="DR905" i="1" s="1"/>
  <c r="DR1248" i="1" s="1"/>
  <c r="DR15" i="1"/>
  <c r="DP24" i="1"/>
  <c r="CT17" i="7"/>
  <c r="DN1252" i="1"/>
  <c r="DS920" i="1"/>
  <c r="CY75" i="7" s="1"/>
  <c r="DT920" i="1"/>
  <c r="CZ75" i="7" s="1"/>
  <c r="DQ291" i="1"/>
  <c r="DQ28" i="1"/>
  <c r="CS21" i="7"/>
  <c r="DQ427" i="1"/>
  <c r="DQ426" i="1"/>
  <c r="DQ425" i="1"/>
  <c r="DQ1241" i="1"/>
  <c r="CW39" i="7" s="1"/>
  <c r="DP23" i="1"/>
  <c r="CV13" i="7" s="1"/>
  <c r="DS424" i="1"/>
  <c r="AS3" i="1" l="1"/>
  <c r="BS897" i="1"/>
  <c r="BR897" i="1"/>
  <c r="AK931" i="1"/>
  <c r="Q38" i="7" s="1"/>
  <c r="AL1162" i="1"/>
  <c r="BT897" i="1"/>
  <c r="BU897" i="1"/>
  <c r="DR427" i="1"/>
  <c r="DR425" i="1"/>
  <c r="DR426" i="1"/>
  <c r="DR1241" i="1"/>
  <c r="CX39" i="7" s="1"/>
  <c r="DQ552" i="1"/>
  <c r="DQ24" i="1" s="1"/>
  <c r="DQ23" i="1"/>
  <c r="CW13" i="7" s="1"/>
  <c r="DQ29" i="1"/>
  <c r="CW36" i="7" s="1"/>
  <c r="DQ557" i="1"/>
  <c r="CT21" i="7"/>
  <c r="DT424" i="1"/>
  <c r="DR291" i="1"/>
  <c r="CU17" i="7"/>
  <c r="DO1252" i="1"/>
  <c r="DS548" i="1"/>
  <c r="DS16" i="1" s="1"/>
  <c r="DS905" i="1" s="1"/>
  <c r="DS1248" i="1" s="1"/>
  <c r="DS15" i="1"/>
  <c r="DQ30" i="1"/>
  <c r="DQ914" i="1" s="1"/>
  <c r="CV14" i="7"/>
  <c r="DP909" i="1"/>
  <c r="AT3" i="1" l="1"/>
  <c r="AL931" i="1"/>
  <c r="R38" i="7" s="1"/>
  <c r="AM1162" i="1"/>
  <c r="CV17" i="7"/>
  <c r="DP1252" i="1"/>
  <c r="DS427" i="1"/>
  <c r="DS425" i="1"/>
  <c r="DS426" i="1"/>
  <c r="DR29" i="1"/>
  <c r="CX36" i="7" s="1"/>
  <c r="DR557" i="1"/>
  <c r="CU21" i="7"/>
  <c r="DT548" i="1"/>
  <c r="DS291" i="1"/>
  <c r="CW14" i="7"/>
  <c r="DQ909" i="1"/>
  <c r="DR552" i="1"/>
  <c r="DR24" i="1" s="1"/>
  <c r="DR23" i="1"/>
  <c r="CX13" i="7" s="1"/>
  <c r="K67" i="7"/>
  <c r="AU3" i="1" l="1"/>
  <c r="AM931" i="1"/>
  <c r="S38" i="7" s="1"/>
  <c r="AN1162" i="1"/>
  <c r="CX14" i="7"/>
  <c r="DR909" i="1"/>
  <c r="CW17" i="7"/>
  <c r="DQ1252" i="1"/>
  <c r="DS557" i="1"/>
  <c r="DT291" i="1"/>
  <c r="DS552" i="1"/>
  <c r="CV21" i="7"/>
  <c r="DT427" i="1"/>
  <c r="DT426" i="1"/>
  <c r="DT425" i="1"/>
  <c r="AV3" i="1" l="1"/>
  <c r="AN931" i="1"/>
  <c r="T38" i="7" s="1"/>
  <c r="AO1162" i="1"/>
  <c r="DT552" i="1"/>
  <c r="DT557" i="1"/>
  <c r="CW21" i="7"/>
  <c r="CX17" i="7"/>
  <c r="DR1252" i="1"/>
  <c r="AW3" i="1" l="1"/>
  <c r="AV583" i="1" s="1"/>
  <c r="AV597" i="1" s="1"/>
  <c r="AN317" i="1"/>
  <c r="AN331" i="1" s="1"/>
  <c r="AN583" i="1"/>
  <c r="AN597" i="1" s="1"/>
  <c r="AP1162" i="1"/>
  <c r="CX21" i="7"/>
  <c r="AN51" i="1" l="1"/>
  <c r="AN65" i="1" s="1"/>
  <c r="AN98" i="1" s="1"/>
  <c r="AR317" i="1"/>
  <c r="AR331" i="1" s="1"/>
  <c r="AR365" i="1" s="1"/>
  <c r="AN658" i="1"/>
  <c r="AN659" i="1"/>
  <c r="AN657" i="1"/>
  <c r="AN393" i="1"/>
  <c r="AN392" i="1"/>
  <c r="AN391" i="1"/>
  <c r="AV657" i="1"/>
  <c r="AV659" i="1"/>
  <c r="AV658" i="1"/>
  <c r="AN632" i="1"/>
  <c r="AN630" i="1"/>
  <c r="AN631" i="1"/>
  <c r="AN366" i="1"/>
  <c r="AN364" i="1"/>
  <c r="AN365" i="1"/>
  <c r="AV632" i="1"/>
  <c r="AV630" i="1"/>
  <c r="AV631" i="1"/>
  <c r="AO51" i="1"/>
  <c r="AO65" i="1" s="1"/>
  <c r="AO126" i="1" s="1"/>
  <c r="AP51" i="1"/>
  <c r="AP65" i="1" s="1"/>
  <c r="AP100" i="1" s="1"/>
  <c r="AT583" i="1"/>
  <c r="AT597" i="1" s="1"/>
  <c r="AR51" i="1"/>
  <c r="AR65" i="1" s="1"/>
  <c r="AR98" i="1" s="1"/>
  <c r="AV51" i="1"/>
  <c r="AV65" i="1" s="1"/>
  <c r="AV126" i="1" s="1"/>
  <c r="AO583" i="1"/>
  <c r="AO597" i="1" s="1"/>
  <c r="AV317" i="1"/>
  <c r="AV331" i="1" s="1"/>
  <c r="AR583" i="1"/>
  <c r="AR597" i="1" s="1"/>
  <c r="AW51" i="1"/>
  <c r="AW65" i="1" s="1"/>
  <c r="AW583" i="1"/>
  <c r="AW597" i="1" s="1"/>
  <c r="AW317" i="1"/>
  <c r="AW331" i="1" s="1"/>
  <c r="AT317" i="1"/>
  <c r="AT331" i="1" s="1"/>
  <c r="AU583" i="1"/>
  <c r="AU597" i="1" s="1"/>
  <c r="AJ583" i="1"/>
  <c r="AJ597" i="1" s="1"/>
  <c r="AD583" i="1"/>
  <c r="AD597" i="1" s="1"/>
  <c r="AL51" i="1"/>
  <c r="AL65" i="1" s="1"/>
  <c r="AK317" i="1"/>
  <c r="AK331" i="1" s="1"/>
  <c r="AS583" i="1"/>
  <c r="AS597" i="1" s="1"/>
  <c r="AU51" i="1"/>
  <c r="AU65" i="1" s="1"/>
  <c r="AF583" i="1"/>
  <c r="AF597" i="1" s="1"/>
  <c r="AF317" i="1"/>
  <c r="AF331" i="1" s="1"/>
  <c r="AJ317" i="1"/>
  <c r="AJ331" i="1" s="1"/>
  <c r="AK51" i="1"/>
  <c r="AK65" i="1" s="1"/>
  <c r="AQ583" i="1"/>
  <c r="AQ597" i="1" s="1"/>
  <c r="AT51" i="1"/>
  <c r="AT65" i="1" s="1"/>
  <c r="AU317" i="1"/>
  <c r="AU331" i="1" s="1"/>
  <c r="AG317" i="1"/>
  <c r="AG331" i="1" s="1"/>
  <c r="AE51" i="1"/>
  <c r="AE65" i="1" s="1"/>
  <c r="AH583" i="1"/>
  <c r="AH597" i="1" s="1"/>
  <c r="AM317" i="1"/>
  <c r="AM331" i="1" s="1"/>
  <c r="AQ317" i="1"/>
  <c r="AQ331" i="1" s="1"/>
  <c r="AF51" i="1"/>
  <c r="AF65" i="1" s="1"/>
  <c r="AG583" i="1"/>
  <c r="AG597" i="1" s="1"/>
  <c r="AD317" i="1"/>
  <c r="AD331" i="1" s="1"/>
  <c r="AI317" i="1"/>
  <c r="AI331" i="1" s="1"/>
  <c r="AI583" i="1"/>
  <c r="AI597" i="1" s="1"/>
  <c r="AM583" i="1"/>
  <c r="AM597" i="1" s="1"/>
  <c r="AP583" i="1"/>
  <c r="AP597" i="1" s="1"/>
  <c r="AO317" i="1"/>
  <c r="AO331" i="1" s="1"/>
  <c r="AI51" i="1"/>
  <c r="AI65" i="1" s="1"/>
  <c r="AC317" i="1"/>
  <c r="AC331" i="1" s="1"/>
  <c r="AL317" i="1"/>
  <c r="AL331" i="1" s="1"/>
  <c r="AL583" i="1"/>
  <c r="AL597" i="1" s="1"/>
  <c r="AM51" i="1"/>
  <c r="AM65" i="1" s="1"/>
  <c r="AQ51" i="1"/>
  <c r="AQ65" i="1" s="1"/>
  <c r="AE317" i="1"/>
  <c r="AE331" i="1" s="1"/>
  <c r="AJ51" i="1"/>
  <c r="AJ65" i="1" s="1"/>
  <c r="AG51" i="1"/>
  <c r="AG65" i="1" s="1"/>
  <c r="AH51" i="1"/>
  <c r="AH65" i="1" s="1"/>
  <c r="AS317" i="1"/>
  <c r="AS331" i="1" s="1"/>
  <c r="AC583" i="1"/>
  <c r="AC597" i="1" s="1"/>
  <c r="AS51" i="1"/>
  <c r="AS65" i="1" s="1"/>
  <c r="AE583" i="1"/>
  <c r="AE597" i="1" s="1"/>
  <c r="AC51" i="1"/>
  <c r="AC65" i="1" s="1"/>
  <c r="AK583" i="1"/>
  <c r="AK597" i="1" s="1"/>
  <c r="AD51" i="1"/>
  <c r="AD65" i="1" s="1"/>
  <c r="AP317" i="1"/>
  <c r="AP331" i="1" s="1"/>
  <c r="AH317" i="1"/>
  <c r="AH331" i="1" s="1"/>
  <c r="AP931" i="1"/>
  <c r="V38" i="7" s="1"/>
  <c r="AQ1162" i="1"/>
  <c r="AN127" i="1" l="1"/>
  <c r="AN99" i="1"/>
  <c r="AN100" i="1"/>
  <c r="AN126" i="1"/>
  <c r="AN125" i="1"/>
  <c r="AP125" i="1"/>
  <c r="AP98" i="1"/>
  <c r="AP127" i="1"/>
  <c r="AP99" i="1"/>
  <c r="AP126" i="1"/>
  <c r="AN655" i="1"/>
  <c r="AV98" i="1"/>
  <c r="AV100" i="1"/>
  <c r="AV99" i="1"/>
  <c r="AV125" i="1"/>
  <c r="AV127" i="1"/>
  <c r="AR364" i="1"/>
  <c r="AR125" i="1"/>
  <c r="AR126" i="1"/>
  <c r="AR99" i="1"/>
  <c r="AR127" i="1"/>
  <c r="AR100" i="1"/>
  <c r="AR393" i="1"/>
  <c r="AR392" i="1"/>
  <c r="AR391" i="1"/>
  <c r="AR366" i="1"/>
  <c r="AO99" i="1"/>
  <c r="AO125" i="1"/>
  <c r="AO100" i="1"/>
  <c r="AO127" i="1"/>
  <c r="AO98" i="1"/>
  <c r="AI659" i="1"/>
  <c r="AI657" i="1"/>
  <c r="AI658" i="1"/>
  <c r="AF658" i="1"/>
  <c r="AF659" i="1"/>
  <c r="AF657" i="1"/>
  <c r="AT392" i="1"/>
  <c r="AT393" i="1"/>
  <c r="AT391" i="1"/>
  <c r="AV392" i="1"/>
  <c r="AV393" i="1"/>
  <c r="AV391" i="1"/>
  <c r="AC659" i="1"/>
  <c r="AC657" i="1"/>
  <c r="AC658" i="1"/>
  <c r="AL658" i="1"/>
  <c r="AL659" i="1"/>
  <c r="AL657" i="1"/>
  <c r="AI391" i="1"/>
  <c r="AI392" i="1"/>
  <c r="AI393" i="1"/>
  <c r="AG393" i="1"/>
  <c r="AG391" i="1"/>
  <c r="AG392" i="1"/>
  <c r="AW392" i="1"/>
  <c r="AW393" i="1"/>
  <c r="AW391" i="1"/>
  <c r="AO659" i="1"/>
  <c r="AO657" i="1"/>
  <c r="AO658" i="1"/>
  <c r="AM658" i="1"/>
  <c r="AM659" i="1"/>
  <c r="AM657" i="1"/>
  <c r="AS392" i="1"/>
  <c r="AS393" i="1"/>
  <c r="AS391" i="1"/>
  <c r="AL392" i="1"/>
  <c r="AL393" i="1"/>
  <c r="AL391" i="1"/>
  <c r="AD392" i="1"/>
  <c r="AD393" i="1"/>
  <c r="AD391" i="1"/>
  <c r="AU392" i="1"/>
  <c r="AU393" i="1"/>
  <c r="AU391" i="1"/>
  <c r="AS657" i="1"/>
  <c r="AS658" i="1"/>
  <c r="AS659" i="1"/>
  <c r="AW657" i="1"/>
  <c r="AW658" i="1"/>
  <c r="AW659" i="1"/>
  <c r="AH659" i="1"/>
  <c r="AH658" i="1"/>
  <c r="AH657" i="1"/>
  <c r="AH393" i="1"/>
  <c r="AH391" i="1"/>
  <c r="AH392" i="1"/>
  <c r="AC391" i="1"/>
  <c r="AC393" i="1"/>
  <c r="AC392" i="1"/>
  <c r="AG659" i="1"/>
  <c r="AG657" i="1"/>
  <c r="AG658" i="1"/>
  <c r="AK392" i="1"/>
  <c r="AK393" i="1"/>
  <c r="AK391" i="1"/>
  <c r="AR659" i="1"/>
  <c r="AR657" i="1"/>
  <c r="AR658" i="1"/>
  <c r="AP392" i="1"/>
  <c r="AP393" i="1"/>
  <c r="AP391" i="1"/>
  <c r="AQ659" i="1"/>
  <c r="AQ657" i="1"/>
  <c r="AQ658" i="1"/>
  <c r="AT658" i="1"/>
  <c r="AT659" i="1"/>
  <c r="AT657" i="1"/>
  <c r="AF393" i="1"/>
  <c r="AF391" i="1"/>
  <c r="AF392" i="1"/>
  <c r="AK657" i="1"/>
  <c r="AK658" i="1"/>
  <c r="AK659" i="1"/>
  <c r="AO393" i="1"/>
  <c r="AO391" i="1"/>
  <c r="AO392" i="1"/>
  <c r="AQ393" i="1"/>
  <c r="AQ391" i="1"/>
  <c r="AQ392" i="1"/>
  <c r="AD658" i="1"/>
  <c r="AD659" i="1"/>
  <c r="AD657" i="1"/>
  <c r="AV655" i="1"/>
  <c r="AV669" i="1" s="1"/>
  <c r="AE658" i="1"/>
  <c r="AE659" i="1"/>
  <c r="AE657" i="1"/>
  <c r="AU659" i="1"/>
  <c r="AU657" i="1"/>
  <c r="AU658" i="1"/>
  <c r="AE393" i="1"/>
  <c r="AE391" i="1"/>
  <c r="AE392" i="1"/>
  <c r="AP657" i="1"/>
  <c r="AP659" i="1"/>
  <c r="AP658" i="1"/>
  <c r="AM393" i="1"/>
  <c r="AM391" i="1"/>
  <c r="AM392" i="1"/>
  <c r="AJ391" i="1"/>
  <c r="AJ392" i="1"/>
  <c r="AJ393" i="1"/>
  <c r="AJ659" i="1"/>
  <c r="AJ657" i="1"/>
  <c r="AJ658" i="1"/>
  <c r="AN389" i="1"/>
  <c r="AF366" i="1"/>
  <c r="AF364" i="1"/>
  <c r="AF365" i="1"/>
  <c r="AT632" i="1"/>
  <c r="AT630" i="1"/>
  <c r="AT631" i="1"/>
  <c r="AI632" i="1"/>
  <c r="AI631" i="1"/>
  <c r="AI630" i="1"/>
  <c r="AF632" i="1"/>
  <c r="AF630" i="1"/>
  <c r="AF631" i="1"/>
  <c r="AT364" i="1"/>
  <c r="AT365" i="1"/>
  <c r="AT366" i="1"/>
  <c r="AM632" i="1"/>
  <c r="AM630" i="1"/>
  <c r="AM631" i="1"/>
  <c r="AC632" i="1"/>
  <c r="AC630" i="1"/>
  <c r="AC631" i="1"/>
  <c r="AL632" i="1"/>
  <c r="AL630" i="1"/>
  <c r="AL631" i="1"/>
  <c r="AI364" i="1"/>
  <c r="AI365" i="1"/>
  <c r="AI366" i="1"/>
  <c r="AG365" i="1"/>
  <c r="AG366" i="1"/>
  <c r="AG364" i="1"/>
  <c r="AW364" i="1"/>
  <c r="AW365" i="1"/>
  <c r="AW366" i="1"/>
  <c r="AE632" i="1"/>
  <c r="AE630" i="1"/>
  <c r="AE631" i="1"/>
  <c r="AH631" i="1"/>
  <c r="AH632" i="1"/>
  <c r="AH630" i="1"/>
  <c r="AH364" i="1"/>
  <c r="AH365" i="1"/>
  <c r="AH366" i="1"/>
  <c r="AS366" i="1"/>
  <c r="AS364" i="1"/>
  <c r="AS365" i="1"/>
  <c r="AL365" i="1"/>
  <c r="AL366" i="1"/>
  <c r="AL364" i="1"/>
  <c r="AD365" i="1"/>
  <c r="AD364" i="1"/>
  <c r="AD366" i="1"/>
  <c r="AU366" i="1"/>
  <c r="AU365" i="1"/>
  <c r="AU364" i="1"/>
  <c r="AS631" i="1"/>
  <c r="AS632" i="1"/>
  <c r="AS630" i="1"/>
  <c r="AW631" i="1"/>
  <c r="AW630" i="1"/>
  <c r="AW632" i="1"/>
  <c r="AR631" i="1"/>
  <c r="AR632" i="1"/>
  <c r="AR630" i="1"/>
  <c r="AP366" i="1"/>
  <c r="AP364" i="1"/>
  <c r="AP365" i="1"/>
  <c r="AC366" i="1"/>
  <c r="AC364" i="1"/>
  <c r="AC365" i="1"/>
  <c r="AG630" i="1"/>
  <c r="AG631" i="1"/>
  <c r="AG632" i="1"/>
  <c r="AK365" i="1"/>
  <c r="AK366" i="1"/>
  <c r="AK364" i="1"/>
  <c r="AV364" i="1"/>
  <c r="AV365" i="1"/>
  <c r="AV366" i="1"/>
  <c r="AU632" i="1"/>
  <c r="AU630" i="1"/>
  <c r="AU631" i="1"/>
  <c r="AQ631" i="1"/>
  <c r="AQ630" i="1"/>
  <c r="AQ632" i="1"/>
  <c r="AO632" i="1"/>
  <c r="AO631" i="1"/>
  <c r="AO630" i="1"/>
  <c r="AV628" i="1"/>
  <c r="AV666" i="1" s="1"/>
  <c r="AK631" i="1"/>
  <c r="AK632" i="1"/>
  <c r="AK630" i="1"/>
  <c r="AO364" i="1"/>
  <c r="AO365" i="1"/>
  <c r="AO366" i="1"/>
  <c r="AQ365" i="1"/>
  <c r="AQ366" i="1"/>
  <c r="AQ364" i="1"/>
  <c r="AD632" i="1"/>
  <c r="AD631" i="1"/>
  <c r="AD630" i="1"/>
  <c r="AE366" i="1"/>
  <c r="AE365" i="1"/>
  <c r="AE364" i="1"/>
  <c r="AP630" i="1"/>
  <c r="AP631" i="1"/>
  <c r="AP632" i="1"/>
  <c r="AM366" i="1"/>
  <c r="AM365" i="1"/>
  <c r="AM364" i="1"/>
  <c r="AJ366" i="1"/>
  <c r="AJ364" i="1"/>
  <c r="AJ365" i="1"/>
  <c r="AJ631" i="1"/>
  <c r="AJ632" i="1"/>
  <c r="AJ630" i="1"/>
  <c r="AN362" i="1"/>
  <c r="AN628" i="1"/>
  <c r="AH125" i="1"/>
  <c r="AH126" i="1"/>
  <c r="AH127" i="1"/>
  <c r="AT125" i="1"/>
  <c r="AT126" i="1"/>
  <c r="AT127" i="1"/>
  <c r="AW125" i="1"/>
  <c r="AW126" i="1"/>
  <c r="AW127" i="1"/>
  <c r="AI125" i="1"/>
  <c r="AI126" i="1"/>
  <c r="AI127" i="1"/>
  <c r="AF125" i="1"/>
  <c r="AF126" i="1"/>
  <c r="AF127" i="1"/>
  <c r="AL125" i="1"/>
  <c r="AL126" i="1"/>
  <c r="AL127" i="1"/>
  <c r="AD125" i="1"/>
  <c r="AD126" i="1"/>
  <c r="AD127" i="1"/>
  <c r="AJ125" i="1"/>
  <c r="AJ126" i="1"/>
  <c r="AJ127" i="1"/>
  <c r="AK127" i="1"/>
  <c r="AK125" i="1"/>
  <c r="AK126" i="1"/>
  <c r="AC126" i="1"/>
  <c r="AC127" i="1"/>
  <c r="AC125" i="1"/>
  <c r="AQ127" i="1"/>
  <c r="AQ125" i="1"/>
  <c r="AQ126" i="1"/>
  <c r="AG125" i="1"/>
  <c r="AG126" i="1"/>
  <c r="AG127" i="1"/>
  <c r="AS127" i="1"/>
  <c r="AS125" i="1"/>
  <c r="AS126" i="1"/>
  <c r="AM126" i="1"/>
  <c r="AM127" i="1"/>
  <c r="AM125" i="1"/>
  <c r="AE126" i="1"/>
  <c r="AE127" i="1"/>
  <c r="AE125" i="1"/>
  <c r="AU125" i="1"/>
  <c r="AU126" i="1"/>
  <c r="AU127" i="1"/>
  <c r="AJ98" i="1"/>
  <c r="AJ99" i="1"/>
  <c r="AJ100" i="1"/>
  <c r="AK99" i="1"/>
  <c r="AK98" i="1"/>
  <c r="AK100" i="1"/>
  <c r="AG100" i="1"/>
  <c r="AG99" i="1"/>
  <c r="AG98" i="1"/>
  <c r="AL100" i="1"/>
  <c r="AL99" i="1"/>
  <c r="AL98" i="1"/>
  <c r="AC98" i="1"/>
  <c r="AC99" i="1"/>
  <c r="AC100" i="1"/>
  <c r="W65" i="1"/>
  <c r="AN123" i="1"/>
  <c r="AQ98" i="1"/>
  <c r="AQ100" i="1"/>
  <c r="AQ99" i="1"/>
  <c r="AN20" i="1"/>
  <c r="T10" i="7" s="1"/>
  <c r="AN139" i="1"/>
  <c r="AN138" i="1"/>
  <c r="AN140" i="1"/>
  <c r="AI98" i="1"/>
  <c r="AI100" i="1"/>
  <c r="AI99" i="1"/>
  <c r="AR138" i="1"/>
  <c r="AR139" i="1"/>
  <c r="AR140" i="1"/>
  <c r="AS99" i="1"/>
  <c r="AS100" i="1"/>
  <c r="AS98" i="1"/>
  <c r="AM100" i="1"/>
  <c r="AM98" i="1"/>
  <c r="AM99" i="1"/>
  <c r="AE99" i="1"/>
  <c r="AE98" i="1"/>
  <c r="AE100" i="1"/>
  <c r="AU99" i="1"/>
  <c r="AU98" i="1"/>
  <c r="AU100" i="1"/>
  <c r="AD98" i="1"/>
  <c r="AD100" i="1"/>
  <c r="AD99" i="1"/>
  <c r="AF99" i="1"/>
  <c r="AF98" i="1"/>
  <c r="AF100" i="1"/>
  <c r="AO20" i="1"/>
  <c r="U10" i="7" s="1"/>
  <c r="AO138" i="1"/>
  <c r="AO140" i="1"/>
  <c r="AO139" i="1"/>
  <c r="AH99" i="1"/>
  <c r="AH98" i="1"/>
  <c r="AH100" i="1"/>
  <c r="AT98" i="1"/>
  <c r="AT99" i="1"/>
  <c r="AT100" i="1"/>
  <c r="AW98" i="1"/>
  <c r="AW100" i="1"/>
  <c r="AW99" i="1"/>
  <c r="AP140" i="1"/>
  <c r="AP139" i="1"/>
  <c r="AP138" i="1"/>
  <c r="T5" i="7"/>
  <c r="AN142" i="1"/>
  <c r="AN143" i="1" s="1"/>
  <c r="AN19" i="1"/>
  <c r="AN408" i="1"/>
  <c r="AN409" i="1" s="1"/>
  <c r="T6" i="7"/>
  <c r="AR20" i="1"/>
  <c r="X10" i="7" s="1"/>
  <c r="AQ931" i="1"/>
  <c r="W38" i="7" s="1"/>
  <c r="AR1162" i="1"/>
  <c r="L67" i="7"/>
  <c r="AN96" i="1" l="1"/>
  <c r="AN11" i="1" s="1"/>
  <c r="AP123" i="1"/>
  <c r="AV123" i="1"/>
  <c r="AV137" i="1" s="1"/>
  <c r="AV140" i="1" s="1"/>
  <c r="AN662" i="1"/>
  <c r="AN663" i="1" s="1"/>
  <c r="AR362" i="1"/>
  <c r="AP96" i="1"/>
  <c r="AR96" i="1"/>
  <c r="AV96" i="1"/>
  <c r="AV134" i="1" s="1"/>
  <c r="AR389" i="1"/>
  <c r="AN396" i="1"/>
  <c r="AN397" i="1" s="1"/>
  <c r="AR123" i="1"/>
  <c r="AO96" i="1"/>
  <c r="AO123" i="1"/>
  <c r="AH655" i="1"/>
  <c r="AM389" i="1"/>
  <c r="AR655" i="1"/>
  <c r="AK628" i="1"/>
  <c r="AT655" i="1"/>
  <c r="AT669" i="1" s="1"/>
  <c r="AT670" i="1" s="1"/>
  <c r="AG655" i="1"/>
  <c r="AS655" i="1"/>
  <c r="AI655" i="1"/>
  <c r="AL655" i="1"/>
  <c r="AT389" i="1"/>
  <c r="AT403" i="1" s="1"/>
  <c r="AU628" i="1"/>
  <c r="AU666" i="1" s="1"/>
  <c r="AV671" i="1"/>
  <c r="AV670" i="1"/>
  <c r="AV672" i="1"/>
  <c r="AW389" i="1"/>
  <c r="AW403" i="1" s="1"/>
  <c r="AK655" i="1"/>
  <c r="AU389" i="1"/>
  <c r="AU403" i="1" s="1"/>
  <c r="AV389" i="1"/>
  <c r="AV403" i="1" s="1"/>
  <c r="AP628" i="1"/>
  <c r="AF362" i="1"/>
  <c r="AJ389" i="1"/>
  <c r="AE389" i="1"/>
  <c r="AO389" i="1"/>
  <c r="AP389" i="1"/>
  <c r="AG389" i="1"/>
  <c r="W658" i="1"/>
  <c r="AI362" i="1"/>
  <c r="AL389" i="1"/>
  <c r="AC655" i="1"/>
  <c r="W657" i="1"/>
  <c r="AF655" i="1"/>
  <c r="AS628" i="1"/>
  <c r="W659" i="1"/>
  <c r="AW362" i="1"/>
  <c r="AW400" i="1" s="1"/>
  <c r="AL628" i="1"/>
  <c r="AU655" i="1"/>
  <c r="AU669" i="1" s="1"/>
  <c r="AD655" i="1"/>
  <c r="W392" i="1"/>
  <c r="AO655" i="1"/>
  <c r="AV362" i="1"/>
  <c r="AV400" i="1" s="1"/>
  <c r="AJ655" i="1"/>
  <c r="AP655" i="1"/>
  <c r="AQ655" i="1"/>
  <c r="W393" i="1"/>
  <c r="AW655" i="1"/>
  <c r="AW669" i="1" s="1"/>
  <c r="AS389" i="1"/>
  <c r="AI389" i="1"/>
  <c r="AJ628" i="1"/>
  <c r="AE655" i="1"/>
  <c r="AQ389" i="1"/>
  <c r="AC389" i="1"/>
  <c r="W391" i="1"/>
  <c r="AF389" i="1"/>
  <c r="AK389" i="1"/>
  <c r="AH389" i="1"/>
  <c r="AD389" i="1"/>
  <c r="AM655" i="1"/>
  <c r="W632" i="1"/>
  <c r="AH362" i="1"/>
  <c r="AF628" i="1"/>
  <c r="AJ362" i="1"/>
  <c r="W364" i="1"/>
  <c r="AE362" i="1"/>
  <c r="AP362" i="1"/>
  <c r="AW628" i="1"/>
  <c r="AW666" i="1" s="1"/>
  <c r="AS362" i="1"/>
  <c r="AG362" i="1"/>
  <c r="AO628" i="1"/>
  <c r="AO637" i="1" s="1"/>
  <c r="AO680" i="1" s="1"/>
  <c r="AD362" i="1"/>
  <c r="AE628" i="1"/>
  <c r="AC628" i="1"/>
  <c r="W631" i="1"/>
  <c r="AM362" i="1"/>
  <c r="AN371" i="1" s="1"/>
  <c r="AN414" i="1" s="1"/>
  <c r="W630" i="1"/>
  <c r="AT362" i="1"/>
  <c r="AT628" i="1"/>
  <c r="AD628" i="1"/>
  <c r="AO362" i="1"/>
  <c r="AO371" i="1" s="1"/>
  <c r="AO414" i="1" s="1"/>
  <c r="AG628" i="1"/>
  <c r="AR628" i="1"/>
  <c r="AS637" i="1" s="1"/>
  <c r="AS680" i="1" s="1"/>
  <c r="AL362" i="1"/>
  <c r="W365" i="1"/>
  <c r="AM628" i="1"/>
  <c r="AQ628" i="1"/>
  <c r="AK362" i="1"/>
  <c r="AK371" i="1" s="1"/>
  <c r="AK414" i="1" s="1"/>
  <c r="AC362" i="1"/>
  <c r="AU362" i="1"/>
  <c r="AQ362" i="1"/>
  <c r="W366" i="1"/>
  <c r="AH628" i="1"/>
  <c r="AI628" i="1"/>
  <c r="AN130" i="1"/>
  <c r="AN131" i="1" s="1"/>
  <c r="AJ408" i="1"/>
  <c r="AJ409" i="1" s="1"/>
  <c r="AV105" i="1"/>
  <c r="AV148" i="1" s="1"/>
  <c r="AD674" i="1"/>
  <c r="AN12" i="1"/>
  <c r="AF20" i="1"/>
  <c r="L10" i="7" s="1"/>
  <c r="AK674" i="1"/>
  <c r="AH674" i="1"/>
  <c r="AN674" i="1"/>
  <c r="AN21" i="1" s="1"/>
  <c r="T11" i="7" s="1"/>
  <c r="T7" i="7"/>
  <c r="AL408" i="1"/>
  <c r="AL409" i="1" s="1"/>
  <c r="AF96" i="1"/>
  <c r="AF142" i="1" s="1"/>
  <c r="AL96" i="1"/>
  <c r="K6" i="7"/>
  <c r="U31" i="7"/>
  <c r="AS123" i="1"/>
  <c r="AH123" i="1"/>
  <c r="W7" i="7"/>
  <c r="AE139" i="1"/>
  <c r="AE138" i="1"/>
  <c r="AE140" i="1"/>
  <c r="AE20" i="1"/>
  <c r="K10" i="7" s="1"/>
  <c r="AM123" i="1"/>
  <c r="N6" i="7"/>
  <c r="AW123" i="1"/>
  <c r="AW137" i="1" s="1"/>
  <c r="AW139" i="1" s="1"/>
  <c r="AT123" i="1"/>
  <c r="AT137" i="1" s="1"/>
  <c r="AT138" i="1" s="1"/>
  <c r="AV662" i="1"/>
  <c r="AN814" i="1"/>
  <c r="AN815" i="1" s="1"/>
  <c r="AU96" i="1"/>
  <c r="AM96" i="1"/>
  <c r="AQ138" i="1"/>
  <c r="AQ139" i="1"/>
  <c r="AQ140" i="1"/>
  <c r="AJ123" i="1"/>
  <c r="AC20" i="1"/>
  <c r="I10" i="7" s="1"/>
  <c r="AE123" i="1"/>
  <c r="AM139" i="1"/>
  <c r="AM140" i="1"/>
  <c r="AM138" i="1"/>
  <c r="AQ96" i="1"/>
  <c r="AC96" i="1"/>
  <c r="AL138" i="1"/>
  <c r="AL139" i="1"/>
  <c r="AL140" i="1"/>
  <c r="AK140" i="1"/>
  <c r="AK139" i="1"/>
  <c r="AK138" i="1"/>
  <c r="AJ138" i="1"/>
  <c r="AJ140" i="1"/>
  <c r="AJ20" i="1"/>
  <c r="P10" i="7" s="1"/>
  <c r="AJ139" i="1"/>
  <c r="AC138" i="1"/>
  <c r="AC140" i="1"/>
  <c r="AC139" i="1"/>
  <c r="AJ96" i="1"/>
  <c r="AD138" i="1"/>
  <c r="AD20" i="1"/>
  <c r="J10" i="7" s="1"/>
  <c r="AD140" i="1"/>
  <c r="AD139" i="1"/>
  <c r="AI139" i="1"/>
  <c r="AI140" i="1"/>
  <c r="AI20" i="1"/>
  <c r="O10" i="7" s="1"/>
  <c r="AI138" i="1"/>
  <c r="AP130" i="1"/>
  <c r="AP131" i="1" s="1"/>
  <c r="AL123" i="1"/>
  <c r="AK96" i="1"/>
  <c r="AW96" i="1"/>
  <c r="AH96" i="1"/>
  <c r="AD96" i="1"/>
  <c r="AT662" i="1"/>
  <c r="AS96" i="1"/>
  <c r="AG123" i="1"/>
  <c r="AK123" i="1"/>
  <c r="AF123" i="1"/>
  <c r="AD123" i="1"/>
  <c r="AU123" i="1"/>
  <c r="AU137" i="1" s="1"/>
  <c r="AU140" i="1" s="1"/>
  <c r="AE96" i="1"/>
  <c r="AV130" i="1"/>
  <c r="AV11" i="1"/>
  <c r="AI123" i="1"/>
  <c r="AJ396" i="1"/>
  <c r="AJ397" i="1" s="1"/>
  <c r="U33" i="7"/>
  <c r="AG96" i="1"/>
  <c r="AT96" i="1"/>
  <c r="AH140" i="1"/>
  <c r="AH138" i="1"/>
  <c r="AH139" i="1"/>
  <c r="AF138" i="1"/>
  <c r="AF139" i="1"/>
  <c r="AF140" i="1"/>
  <c r="AI96" i="1"/>
  <c r="AQ123" i="1"/>
  <c r="AC123" i="1"/>
  <c r="AG138" i="1"/>
  <c r="AG139" i="1"/>
  <c r="AG140" i="1"/>
  <c r="T3" i="7"/>
  <c r="AE408" i="1"/>
  <c r="AE409" i="1" s="1"/>
  <c r="AL20" i="1"/>
  <c r="R10" i="7" s="1"/>
  <c r="J7" i="7"/>
  <c r="AR931" i="1"/>
  <c r="X38" i="7" s="1"/>
  <c r="AS1162" i="1"/>
  <c r="DG1162" i="1"/>
  <c r="AV871" i="1" l="1"/>
  <c r="AV889" i="1"/>
  <c r="AN889" i="1"/>
  <c r="AN871" i="1"/>
  <c r="AV138" i="1"/>
  <c r="AV139" i="1"/>
  <c r="AR130" i="1"/>
  <c r="AR131" i="1" s="1"/>
  <c r="AO130" i="1"/>
  <c r="AO131" i="1" s="1"/>
  <c r="AS371" i="1"/>
  <c r="AS414" i="1" s="1"/>
  <c r="AR396" i="1"/>
  <c r="AR397" i="1" s="1"/>
  <c r="AR12" i="1"/>
  <c r="AR11" i="1"/>
  <c r="AD1492" i="1"/>
  <c r="AK1492" i="1"/>
  <c r="AL1492" i="1"/>
  <c r="AG1492" i="1"/>
  <c r="AJ1492" i="1"/>
  <c r="AO1492" i="1"/>
  <c r="AR1492" i="1"/>
  <c r="AE1492" i="1"/>
  <c r="AH1492" i="1"/>
  <c r="AM1492" i="1"/>
  <c r="AP1492" i="1"/>
  <c r="AS1492" i="1"/>
  <c r="AS105" i="1"/>
  <c r="AS148" i="1" s="1"/>
  <c r="AF1492" i="1"/>
  <c r="AI1492" i="1"/>
  <c r="AN1492" i="1"/>
  <c r="AQ1492" i="1"/>
  <c r="AK637" i="1"/>
  <c r="AK680" i="1" s="1"/>
  <c r="AL637" i="1"/>
  <c r="AL680" i="1" s="1"/>
  <c r="AP637" i="1"/>
  <c r="AP680" i="1" s="1"/>
  <c r="AG637" i="1"/>
  <c r="AG680" i="1" s="1"/>
  <c r="AO662" i="1"/>
  <c r="AO12" i="1"/>
  <c r="AO11" i="1"/>
  <c r="AT672" i="1"/>
  <c r="AT671" i="1"/>
  <c r="AO396" i="1"/>
  <c r="AO397" i="1" s="1"/>
  <c r="AV637" i="1"/>
  <c r="AV680" i="1" s="1"/>
  <c r="AW662" i="1"/>
  <c r="AW814" i="1" s="1"/>
  <c r="AF371" i="1"/>
  <c r="AF414" i="1" s="1"/>
  <c r="AF637" i="1"/>
  <c r="AF680" i="1" s="1"/>
  <c r="AQ662" i="1"/>
  <c r="AQ637" i="1"/>
  <c r="AW397" i="1"/>
  <c r="AX371" i="1"/>
  <c r="AX414" i="1" s="1"/>
  <c r="AW371" i="1"/>
  <c r="AS403" i="1"/>
  <c r="W403" i="1" s="1"/>
  <c r="AI371" i="1"/>
  <c r="AI414" i="1" s="1"/>
  <c r="AT637" i="1"/>
  <c r="AT680" i="1" s="1"/>
  <c r="AT666" i="1"/>
  <c r="AS666" i="1"/>
  <c r="AW663" i="1"/>
  <c r="AM637" i="1"/>
  <c r="AM680" i="1" s="1"/>
  <c r="AT371" i="1"/>
  <c r="AT400" i="1"/>
  <c r="AV405" i="1"/>
  <c r="AV406" i="1"/>
  <c r="AV404" i="1"/>
  <c r="AW815" i="1"/>
  <c r="AQ371" i="1"/>
  <c r="AQ414" i="1" s="1"/>
  <c r="AU405" i="1"/>
  <c r="AU406" i="1"/>
  <c r="AU404" i="1"/>
  <c r="AJ371" i="1"/>
  <c r="AJ414" i="1" s="1"/>
  <c r="AW405" i="1"/>
  <c r="AW406" i="1"/>
  <c r="AW404" i="1"/>
  <c r="AT404" i="1"/>
  <c r="AT405" i="1"/>
  <c r="AT406" i="1"/>
  <c r="AL662" i="1"/>
  <c r="AR662" i="1"/>
  <c r="AR663" i="1" s="1"/>
  <c r="AV371" i="1"/>
  <c r="AV414" i="1" s="1"/>
  <c r="AU400" i="1"/>
  <c r="AG371" i="1"/>
  <c r="AG414" i="1" s="1"/>
  <c r="AW671" i="1"/>
  <c r="AW672" i="1"/>
  <c r="AW670" i="1"/>
  <c r="AD662" i="1"/>
  <c r="AD814" i="1" s="1"/>
  <c r="AD815" i="1" s="1"/>
  <c r="AS669" i="1"/>
  <c r="AS400" i="1"/>
  <c r="AU671" i="1"/>
  <c r="AU672" i="1"/>
  <c r="AU670" i="1"/>
  <c r="M6" i="7"/>
  <c r="AH637" i="1"/>
  <c r="AK20" i="1"/>
  <c r="Q10" i="7" s="1"/>
  <c r="M7" i="7"/>
  <c r="AH371" i="1"/>
  <c r="AH414" i="1" s="1"/>
  <c r="AN13" i="1"/>
  <c r="AN14" i="1" s="1"/>
  <c r="W655" i="1"/>
  <c r="AD637" i="1"/>
  <c r="W389" i="1"/>
  <c r="W6" i="7"/>
  <c r="AM371" i="1"/>
  <c r="AM414" i="1" s="1"/>
  <c r="AR814" i="1"/>
  <c r="AR815" i="1" s="1"/>
  <c r="Y6" i="7"/>
  <c r="AI637" i="1"/>
  <c r="AI680" i="1" s="1"/>
  <c r="AU371" i="1"/>
  <c r="AU414" i="1" s="1"/>
  <c r="AJ637" i="1"/>
  <c r="AJ680" i="1" s="1"/>
  <c r="W628" i="1"/>
  <c r="AC637" i="1"/>
  <c r="AW637" i="1"/>
  <c r="AW680" i="1" s="1"/>
  <c r="AX637" i="1"/>
  <c r="W362" i="1"/>
  <c r="AC371" i="1"/>
  <c r="AL371" i="1"/>
  <c r="AL414" i="1" s="1"/>
  <c r="AR371" i="1"/>
  <c r="AE637" i="1"/>
  <c r="AE680" i="1" s="1"/>
  <c r="AP371" i="1"/>
  <c r="Y32" i="7"/>
  <c r="AR637" i="1"/>
  <c r="AR19" i="1"/>
  <c r="X3" i="7" s="1"/>
  <c r="AD371" i="1"/>
  <c r="AD414" i="1" s="1"/>
  <c r="P6" i="7"/>
  <c r="AE371" i="1"/>
  <c r="AN637" i="1"/>
  <c r="AN680" i="1" s="1"/>
  <c r="AU637" i="1"/>
  <c r="AG408" i="1"/>
  <c r="AG409" i="1" s="1"/>
  <c r="AG20" i="1"/>
  <c r="M10" i="7" s="1"/>
  <c r="AK396" i="1"/>
  <c r="AK397" i="1" s="1"/>
  <c r="AW138" i="1"/>
  <c r="AT139" i="1"/>
  <c r="AW140" i="1"/>
  <c r="AV396" i="1"/>
  <c r="AV397" i="1" s="1"/>
  <c r="AK130" i="1"/>
  <c r="AK131" i="1" s="1"/>
  <c r="AC662" i="1"/>
  <c r="AC814" i="1" s="1"/>
  <c r="AC815" i="1" s="1"/>
  <c r="AU138" i="1"/>
  <c r="AT140" i="1"/>
  <c r="AG396" i="1"/>
  <c r="AG397" i="1" s="1"/>
  <c r="AW134" i="1"/>
  <c r="AW105" i="1"/>
  <c r="AW148" i="1" s="1"/>
  <c r="AU139" i="1"/>
  <c r="AU105" i="1"/>
  <c r="AU148" i="1" s="1"/>
  <c r="AU134" i="1"/>
  <c r="AT105" i="1"/>
  <c r="AT148" i="1" s="1"/>
  <c r="AT134" i="1"/>
  <c r="U32" i="7"/>
  <c r="AS134" i="1"/>
  <c r="AS137" i="1"/>
  <c r="Q7" i="7"/>
  <c r="AS396" i="1"/>
  <c r="AS397" i="1" s="1"/>
  <c r="AD663" i="1"/>
  <c r="AI12" i="1"/>
  <c r="N7" i="7"/>
  <c r="AG674" i="1"/>
  <c r="AG818" i="1" s="1"/>
  <c r="AG819" i="1" s="1"/>
  <c r="M33" i="7"/>
  <c r="AG662" i="1"/>
  <c r="AG814" i="1" s="1"/>
  <c r="AG815" i="1" s="1"/>
  <c r="AP662" i="1"/>
  <c r="AP814" i="1" s="1"/>
  <c r="AP815" i="1" s="1"/>
  <c r="AC12" i="1"/>
  <c r="AP11" i="1"/>
  <c r="AD12" i="1"/>
  <c r="T9" i="7"/>
  <c r="AN424" i="1"/>
  <c r="AN548" i="1" s="1"/>
  <c r="AN549" i="1" s="1"/>
  <c r="AC396" i="1"/>
  <c r="AC397" i="1" s="1"/>
  <c r="AQ674" i="1"/>
  <c r="AQ818" i="1" s="1"/>
  <c r="AQ819" i="1" s="1"/>
  <c r="AH662" i="1"/>
  <c r="R6" i="7"/>
  <c r="AL396" i="1"/>
  <c r="AL397" i="1" s="1"/>
  <c r="AE396" i="1"/>
  <c r="AE548" i="1" s="1"/>
  <c r="AE549" i="1" s="1"/>
  <c r="L5" i="7"/>
  <c r="AV12" i="1"/>
  <c r="I32" i="7"/>
  <c r="AE12" i="1"/>
  <c r="AS12" i="1"/>
  <c r="AN675" i="1"/>
  <c r="AN818" i="1"/>
  <c r="AN819" i="1" s="1"/>
  <c r="AL11" i="1"/>
  <c r="V33" i="7"/>
  <c r="X6" i="7"/>
  <c r="AR408" i="1"/>
  <c r="AR552" i="1" s="1"/>
  <c r="AR553" i="1" s="1"/>
  <c r="AM130" i="1"/>
  <c r="AM11" i="1"/>
  <c r="AK662" i="1"/>
  <c r="AK12" i="1"/>
  <c r="AV814" i="1"/>
  <c r="AV815" i="1" s="1"/>
  <c r="AV663" i="1"/>
  <c r="AT396" i="1"/>
  <c r="AT397" i="1" s="1"/>
  <c r="AS130" i="1"/>
  <c r="AS11" i="1"/>
  <c r="AW408" i="1"/>
  <c r="AW552" i="1" s="1"/>
  <c r="AW553" i="1" s="1"/>
  <c r="AW396" i="1"/>
  <c r="V31" i="7"/>
  <c r="AC6" i="7"/>
  <c r="AW409" i="1"/>
  <c r="AU20" i="1"/>
  <c r="AA10" i="7" s="1"/>
  <c r="T32" i="7"/>
  <c r="AM396" i="1"/>
  <c r="AM397" i="1" s="1"/>
  <c r="S32" i="7"/>
  <c r="AQ814" i="1"/>
  <c r="AQ815" i="1" s="1"/>
  <c r="AQ663" i="1"/>
  <c r="AO674" i="1"/>
  <c r="U7" i="7"/>
  <c r="AV408" i="1"/>
  <c r="AV409" i="1" s="1"/>
  <c r="AB6" i="7"/>
  <c r="AL663" i="1"/>
  <c r="AL814" i="1"/>
  <c r="AL815" i="1" s="1"/>
  <c r="AO814" i="1"/>
  <c r="AO815" i="1" s="1"/>
  <c r="AO663" i="1"/>
  <c r="AD11" i="1"/>
  <c r="AD130" i="1"/>
  <c r="AJ11" i="1"/>
  <c r="AJ662" i="1"/>
  <c r="Q33" i="7"/>
  <c r="P33" i="7"/>
  <c r="AQ11" i="1"/>
  <c r="AQ130" i="1"/>
  <c r="AI662" i="1"/>
  <c r="O33" i="7"/>
  <c r="AK11" i="1"/>
  <c r="Q32" i="7"/>
  <c r="R32" i="7"/>
  <c r="AC7" i="7"/>
  <c r="AW675" i="1"/>
  <c r="AW819" i="1"/>
  <c r="AW674" i="1"/>
  <c r="AW818" i="1" s="1"/>
  <c r="AI396" i="1"/>
  <c r="AI397" i="1" s="1"/>
  <c r="O32" i="7"/>
  <c r="AB5" i="7"/>
  <c r="AV142" i="1"/>
  <c r="AV143" i="1" s="1"/>
  <c r="AV19" i="1"/>
  <c r="AU12" i="1"/>
  <c r="AD396" i="1"/>
  <c r="AD548" i="1" s="1"/>
  <c r="AD549" i="1" s="1"/>
  <c r="AE662" i="1"/>
  <c r="AC130" i="1"/>
  <c r="AC11" i="1"/>
  <c r="AT408" i="1"/>
  <c r="AT409" i="1" s="1"/>
  <c r="Z6" i="7"/>
  <c r="AP12" i="1"/>
  <c r="AQ12" i="1"/>
  <c r="AS662" i="1"/>
  <c r="AS814" i="1" s="1"/>
  <c r="AS815" i="1" s="1"/>
  <c r="Y33" i="7"/>
  <c r="AE130" i="1"/>
  <c r="AE11" i="1"/>
  <c r="AA32" i="7"/>
  <c r="AU396" i="1"/>
  <c r="AU397" i="1" s="1"/>
  <c r="AM20" i="1"/>
  <c r="S10" i="7" s="1"/>
  <c r="AR142" i="1"/>
  <c r="X5" i="7"/>
  <c r="AT12" i="1"/>
  <c r="AT674" i="1"/>
  <c r="Z7" i="7"/>
  <c r="AH130" i="1"/>
  <c r="AH11" i="1"/>
  <c r="T33" i="7"/>
  <c r="AU130" i="1"/>
  <c r="AU11" i="1"/>
  <c r="AB33" i="7"/>
  <c r="AW12" i="1"/>
  <c r="AH12" i="1"/>
  <c r="AM662" i="1"/>
  <c r="AM814" i="1" s="1"/>
  <c r="AM815" i="1" s="1"/>
  <c r="AT130" i="1"/>
  <c r="AT11" i="1"/>
  <c r="AF12" i="1"/>
  <c r="AF130" i="1"/>
  <c r="AG130" i="1"/>
  <c r="AG12" i="1"/>
  <c r="AT814" i="1"/>
  <c r="AT815" i="1" s="1"/>
  <c r="AT663" i="1"/>
  <c r="AW130" i="1"/>
  <c r="AW11" i="1"/>
  <c r="AW131" i="1"/>
  <c r="AJ130" i="1"/>
  <c r="AJ131" i="1" s="1"/>
  <c r="AJ12" i="1"/>
  <c r="AC674" i="1"/>
  <c r="I7" i="7"/>
  <c r="AH396" i="1"/>
  <c r="AH397" i="1" s="1"/>
  <c r="AG11" i="1"/>
  <c r="M32" i="7"/>
  <c r="AF396" i="1"/>
  <c r="AF397" i="1" s="1"/>
  <c r="AF11" i="1"/>
  <c r="AF662" i="1"/>
  <c r="AP396" i="1"/>
  <c r="AD32" i="7"/>
  <c r="U5" i="7"/>
  <c r="AO142" i="1"/>
  <c r="AO143" i="1" s="1"/>
  <c r="AI130" i="1"/>
  <c r="AI11" i="1"/>
  <c r="AL674" i="1"/>
  <c r="R7" i="7"/>
  <c r="AV131" i="1"/>
  <c r="AL12" i="1"/>
  <c r="AL130" i="1"/>
  <c r="AL131" i="1" s="1"/>
  <c r="AP142" i="1"/>
  <c r="V5" i="7"/>
  <c r="AU662" i="1"/>
  <c r="AQ396" i="1"/>
  <c r="AQ397" i="1" s="1"/>
  <c r="AB7" i="7"/>
  <c r="AV674" i="1"/>
  <c r="AV818" i="1" s="1"/>
  <c r="AV819" i="1" s="1"/>
  <c r="AM12" i="1"/>
  <c r="AV20" i="1"/>
  <c r="AB10" i="7" s="1"/>
  <c r="AQ675" i="1"/>
  <c r="AN22" i="1"/>
  <c r="T12" i="7" s="1"/>
  <c r="AH675" i="1"/>
  <c r="AH818" i="1"/>
  <c r="AH819" i="1" s="1"/>
  <c r="AD675" i="1"/>
  <c r="AD818" i="1"/>
  <c r="AD819" i="1" s="1"/>
  <c r="AJ424" i="1"/>
  <c r="AJ548" i="1" s="1"/>
  <c r="AJ549" i="1" s="1"/>
  <c r="AK675" i="1"/>
  <c r="AK818" i="1"/>
  <c r="AK819" i="1" s="1"/>
  <c r="AF143" i="1"/>
  <c r="AS931" i="1"/>
  <c r="Y38" i="7" s="1"/>
  <c r="AT1162" i="1"/>
  <c r="DH1162" i="1"/>
  <c r="DG931" i="1"/>
  <c r="AD889" i="1" l="1"/>
  <c r="AD871" i="1"/>
  <c r="AU871" i="1"/>
  <c r="AU889" i="1"/>
  <c r="AI871" i="1"/>
  <c r="AI889" i="1"/>
  <c r="AQ871" i="1"/>
  <c r="AQ889" i="1"/>
  <c r="AT889" i="1"/>
  <c r="AS893" i="1" s="1"/>
  <c r="AT871" i="1"/>
  <c r="AM871" i="1"/>
  <c r="AM889" i="1"/>
  <c r="AW871" i="1"/>
  <c r="AW889" i="1"/>
  <c r="AG871" i="1"/>
  <c r="AG889" i="1"/>
  <c r="AH889" i="1"/>
  <c r="AH871" i="1"/>
  <c r="AG875" i="1" s="1"/>
  <c r="AS871" i="1"/>
  <c r="AS889" i="1"/>
  <c r="AE889" i="1"/>
  <c r="AD893" i="1" s="1"/>
  <c r="AE871" i="1"/>
  <c r="AD875" i="1" s="1"/>
  <c r="AC889" i="1"/>
  <c r="AB893" i="1" s="1"/>
  <c r="AB897" i="1" s="1"/>
  <c r="AC871" i="1"/>
  <c r="AB875" i="1" s="1"/>
  <c r="AB879" i="1" s="1"/>
  <c r="AK889" i="1"/>
  <c r="AK871" i="1"/>
  <c r="AJ875" i="1" s="1"/>
  <c r="AJ879" i="1" s="1"/>
  <c r="AJ889" i="1"/>
  <c r="AI893" i="1" s="1"/>
  <c r="AJ871" i="1"/>
  <c r="AI875" i="1" s="1"/>
  <c r="AO871" i="1"/>
  <c r="AN875" i="1" s="1"/>
  <c r="AO889" i="1"/>
  <c r="AN893" i="1" s="1"/>
  <c r="AR889" i="1"/>
  <c r="AR871" i="1"/>
  <c r="AQ875" i="1" s="1"/>
  <c r="AM875" i="1"/>
  <c r="AM893" i="1"/>
  <c r="AL889" i="1"/>
  <c r="AL871" i="1"/>
  <c r="AU893" i="1"/>
  <c r="AF871" i="1"/>
  <c r="AE875" i="1" s="1"/>
  <c r="AE879" i="1" s="1"/>
  <c r="AF889" i="1"/>
  <c r="AE893" i="1" s="1"/>
  <c r="AE897" i="1" s="1"/>
  <c r="AP871" i="1"/>
  <c r="AO875" i="1" s="1"/>
  <c r="AO879" i="1" s="1"/>
  <c r="AP889" i="1"/>
  <c r="AO893" i="1" s="1"/>
  <c r="AO897" i="1" s="1"/>
  <c r="AU875" i="1"/>
  <c r="AR548" i="1"/>
  <c r="AR549" i="1" s="1"/>
  <c r="AO13" i="1"/>
  <c r="AO14" i="1" s="1"/>
  <c r="S33" i="7"/>
  <c r="R33" i="7"/>
  <c r="AX1492" i="1"/>
  <c r="BJ1492" i="1"/>
  <c r="BA1492" i="1"/>
  <c r="AY1492" i="1"/>
  <c r="AZ1492" i="1"/>
  <c r="BC1492" i="1"/>
  <c r="AW1492" i="1"/>
  <c r="BI1492" i="1"/>
  <c r="AU1492" i="1"/>
  <c r="AV1492" i="1"/>
  <c r="BG1492" i="1"/>
  <c r="BH1492" i="1"/>
  <c r="AT1492" i="1"/>
  <c r="BF1492" i="1"/>
  <c r="BD1492" i="1"/>
  <c r="BE1492" i="1"/>
  <c r="BB1492" i="1"/>
  <c r="AX419" i="1"/>
  <c r="AS685" i="1"/>
  <c r="AW419" i="1"/>
  <c r="AV685" i="1"/>
  <c r="BF419" i="1"/>
  <c r="BI685" i="1"/>
  <c r="BA685" i="1"/>
  <c r="BF153" i="1"/>
  <c r="BJ153" i="1"/>
  <c r="BE419" i="1"/>
  <c r="BH685" i="1"/>
  <c r="AZ685" i="1"/>
  <c r="AX153" i="1"/>
  <c r="BB153" i="1"/>
  <c r="AC414" i="1"/>
  <c r="AI419" i="1"/>
  <c r="AQ419" i="1"/>
  <c r="AJ419" i="1"/>
  <c r="AR419" i="1"/>
  <c r="AC419" i="1"/>
  <c r="AK419" i="1"/>
  <c r="AD419" i="1"/>
  <c r="AL419" i="1"/>
  <c r="AE419" i="1"/>
  <c r="AM419" i="1"/>
  <c r="AF419" i="1"/>
  <c r="AN419" i="1"/>
  <c r="AG419" i="1"/>
  <c r="AO419" i="1"/>
  <c r="AH419" i="1"/>
  <c r="AP419" i="1"/>
  <c r="BD419" i="1"/>
  <c r="AV419" i="1"/>
  <c r="BG685" i="1"/>
  <c r="AY685" i="1"/>
  <c r="BE153" i="1"/>
  <c r="AT153" i="1"/>
  <c r="BC419" i="1"/>
  <c r="AU419" i="1"/>
  <c r="BF685" i="1"/>
  <c r="AX685" i="1"/>
  <c r="AW153" i="1"/>
  <c r="BI153" i="1"/>
  <c r="BJ419" i="1"/>
  <c r="BB419" i="1"/>
  <c r="AT419" i="1"/>
  <c r="BE685" i="1"/>
  <c r="AW685" i="1"/>
  <c r="BD153" i="1"/>
  <c r="BA153" i="1"/>
  <c r="BI419" i="1"/>
  <c r="BA419" i="1"/>
  <c r="AS419" i="1"/>
  <c r="BD685" i="1"/>
  <c r="AV153" i="1"/>
  <c r="AS153" i="1"/>
  <c r="W32" i="7"/>
  <c r="AE685" i="1"/>
  <c r="AM685" i="1"/>
  <c r="AF685" i="1"/>
  <c r="AN685" i="1"/>
  <c r="AG685" i="1"/>
  <c r="AO685" i="1"/>
  <c r="AH685" i="1"/>
  <c r="AP685" i="1"/>
  <c r="AI685" i="1"/>
  <c r="AQ685" i="1"/>
  <c r="AJ685" i="1"/>
  <c r="AR685" i="1"/>
  <c r="AC685" i="1"/>
  <c r="AK685" i="1"/>
  <c r="AD685" i="1"/>
  <c r="AL685" i="1"/>
  <c r="BG419" i="1"/>
  <c r="AZ419" i="1"/>
  <c r="BC685" i="1"/>
  <c r="AU685" i="1"/>
  <c r="BH153" i="1"/>
  <c r="BC153" i="1"/>
  <c r="BG153" i="1"/>
  <c r="BH419" i="1"/>
  <c r="AY419" i="1"/>
  <c r="BJ685" i="1"/>
  <c r="BB685" i="1"/>
  <c r="AT685" i="1"/>
  <c r="AY153" i="1"/>
  <c r="AU153" i="1"/>
  <c r="AZ153" i="1"/>
  <c r="P32" i="7"/>
  <c r="AR13" i="1"/>
  <c r="AR14" i="1" s="1"/>
  <c r="L32" i="7"/>
  <c r="N32" i="7"/>
  <c r="Z33" i="7"/>
  <c r="AC663" i="1"/>
  <c r="N33" i="7"/>
  <c r="AH680" i="1"/>
  <c r="AA33" i="7"/>
  <c r="AU680" i="1"/>
  <c r="I33" i="7"/>
  <c r="AC680" i="1"/>
  <c r="J33" i="7"/>
  <c r="AD680" i="1"/>
  <c r="W33" i="7"/>
  <c r="AQ680" i="1"/>
  <c r="X33" i="7"/>
  <c r="AR680" i="1"/>
  <c r="AD33" i="7"/>
  <c r="AX680" i="1"/>
  <c r="AX823" i="1" s="1"/>
  <c r="AS405" i="1"/>
  <c r="W405" i="1" s="1"/>
  <c r="AS20" i="1"/>
  <c r="Y10" i="7" s="1"/>
  <c r="AS406" i="1"/>
  <c r="W406" i="1" s="1"/>
  <c r="V32" i="7"/>
  <c r="AP414" i="1"/>
  <c r="Z32" i="7"/>
  <c r="AT414" i="1"/>
  <c r="AS404" i="1"/>
  <c r="W404" i="1" s="1"/>
  <c r="K32" i="7"/>
  <c r="AE414" i="1"/>
  <c r="X32" i="7"/>
  <c r="AR414" i="1"/>
  <c r="W666" i="1"/>
  <c r="AW414" i="1"/>
  <c r="AC32" i="7"/>
  <c r="W400" i="1"/>
  <c r="AS670" i="1"/>
  <c r="AS671" i="1"/>
  <c r="W671" i="1" s="1"/>
  <c r="AS672" i="1"/>
  <c r="W672" i="1" s="1"/>
  <c r="W669" i="1"/>
  <c r="AS408" i="1"/>
  <c r="AS409" i="1" s="1"/>
  <c r="AK13" i="1"/>
  <c r="AK14" i="1" s="1"/>
  <c r="AG675" i="1"/>
  <c r="W371" i="1"/>
  <c r="W637" i="1"/>
  <c r="AC33" i="7"/>
  <c r="X7" i="7"/>
  <c r="X9" i="7" s="1"/>
  <c r="AR674" i="1"/>
  <c r="AR818" i="1" s="1"/>
  <c r="AR819" i="1" s="1"/>
  <c r="AL548" i="1"/>
  <c r="AL549" i="1" s="1"/>
  <c r="AV13" i="1"/>
  <c r="AV14" i="1" s="1"/>
  <c r="AO27" i="1"/>
  <c r="U29" i="7" s="1"/>
  <c r="U35" i="7" s="1"/>
  <c r="AG663" i="1"/>
  <c r="AW13" i="1"/>
  <c r="AS548" i="1"/>
  <c r="AS549" i="1" s="1"/>
  <c r="U6" i="7"/>
  <c r="AO408" i="1"/>
  <c r="AO409" i="1" s="1"/>
  <c r="AO19" i="1"/>
  <c r="U3" i="7" s="1"/>
  <c r="AS139" i="1"/>
  <c r="AS140" i="1"/>
  <c r="AS138" i="1"/>
  <c r="AP663" i="1"/>
  <c r="AC548" i="1"/>
  <c r="AC549" i="1" s="1"/>
  <c r="AW14" i="1"/>
  <c r="AL13" i="1"/>
  <c r="AL14" i="1" s="1"/>
  <c r="AE397" i="1"/>
  <c r="AP27" i="1"/>
  <c r="V29" i="7" s="1"/>
  <c r="AH814" i="1"/>
  <c r="AH815" i="1" s="1"/>
  <c r="AH663" i="1"/>
  <c r="AD397" i="1"/>
  <c r="I6" i="7"/>
  <c r="AC408" i="1"/>
  <c r="V6" i="7"/>
  <c r="AP19" i="1"/>
  <c r="V3" i="7" s="1"/>
  <c r="AR409" i="1"/>
  <c r="R5" i="7"/>
  <c r="AL142" i="1"/>
  <c r="AL143" i="1" s="1"/>
  <c r="AL19" i="1"/>
  <c r="R3" i="7" s="1"/>
  <c r="V7" i="7"/>
  <c r="AP674" i="1"/>
  <c r="AS663" i="1"/>
  <c r="AQ20" i="1"/>
  <c r="W10" i="7" s="1"/>
  <c r="AQ408" i="1"/>
  <c r="AQ409" i="1" s="1"/>
  <c r="AI19" i="1"/>
  <c r="AI142" i="1"/>
  <c r="O5" i="7"/>
  <c r="AS131" i="1"/>
  <c r="AS13" i="1"/>
  <c r="AS14" i="1" s="1"/>
  <c r="AU814" i="1"/>
  <c r="AU815" i="1" s="1"/>
  <c r="AU663" i="1"/>
  <c r="W31" i="7"/>
  <c r="AQ27" i="1"/>
  <c r="W29" i="7" s="1"/>
  <c r="AJ19" i="1"/>
  <c r="P7" i="7"/>
  <c r="AJ674" i="1"/>
  <c r="O31" i="7"/>
  <c r="AI27" i="1"/>
  <c r="O29" i="7" s="1"/>
  <c r="AF674" i="1"/>
  <c r="AF818" i="1" s="1"/>
  <c r="AF819" i="1" s="1"/>
  <c r="L7" i="7"/>
  <c r="AE674" i="1"/>
  <c r="AE818" i="1" s="1"/>
  <c r="AE819" i="1" s="1"/>
  <c r="K7" i="7"/>
  <c r="J6" i="7"/>
  <c r="AD408" i="1"/>
  <c r="AD552" i="1" s="1"/>
  <c r="AD553" i="1" s="1"/>
  <c r="AO818" i="1"/>
  <c r="AO819" i="1" s="1"/>
  <c r="AO675" i="1"/>
  <c r="AL818" i="1"/>
  <c r="AL819" i="1" s="1"/>
  <c r="AL675" i="1"/>
  <c r="L33" i="7"/>
  <c r="AR143" i="1"/>
  <c r="AU13" i="1"/>
  <c r="AU14" i="1" s="1"/>
  <c r="AH13" i="1"/>
  <c r="AH14" i="1" s="1"/>
  <c r="AH131" i="1"/>
  <c r="AE131" i="1"/>
  <c r="AE13" i="1"/>
  <c r="AE14" i="1" s="1"/>
  <c r="AP20" i="1"/>
  <c r="V10" i="7" s="1"/>
  <c r="AP408" i="1"/>
  <c r="AP409" i="1" s="1"/>
  <c r="K33" i="7"/>
  <c r="AQ13" i="1"/>
  <c r="AQ14" i="1" s="1"/>
  <c r="AQ131" i="1"/>
  <c r="AD19" i="1"/>
  <c r="J3" i="7" s="1"/>
  <c r="J5" i="7"/>
  <c r="AD142" i="1"/>
  <c r="AV675" i="1"/>
  <c r="AP397" i="1"/>
  <c r="AP13" i="1"/>
  <c r="AP14" i="1" s="1"/>
  <c r="AF814" i="1"/>
  <c r="AF815" i="1" s="1"/>
  <c r="AF663" i="1"/>
  <c r="M5" i="7"/>
  <c r="AG142" i="1"/>
  <c r="AG19" i="1"/>
  <c r="AW142" i="1"/>
  <c r="AW21" i="1" s="1"/>
  <c r="AC11" i="7" s="1"/>
  <c r="AC5" i="7"/>
  <c r="AW19" i="1"/>
  <c r="AW143" i="1"/>
  <c r="AG131" i="1"/>
  <c r="AG13" i="1"/>
  <c r="AG14" i="1" s="1"/>
  <c r="AT131" i="1"/>
  <c r="AT13" i="1"/>
  <c r="AT14" i="1" s="1"/>
  <c r="AU19" i="1"/>
  <c r="AU408" i="1"/>
  <c r="AU409" i="1" s="1"/>
  <c r="AA6" i="7"/>
  <c r="K5" i="7"/>
  <c r="AE19" i="1"/>
  <c r="AE142" i="1"/>
  <c r="AE814" i="1"/>
  <c r="AE815" i="1" s="1"/>
  <c r="AE663" i="1"/>
  <c r="AK893" i="1"/>
  <c r="AJ893" i="1"/>
  <c r="X31" i="7"/>
  <c r="AR27" i="1"/>
  <c r="X29" i="7" s="1"/>
  <c r="AJ13" i="1"/>
  <c r="AJ14" i="1" s="1"/>
  <c r="AJ663" i="1"/>
  <c r="AJ814" i="1"/>
  <c r="AJ815" i="1" s="1"/>
  <c r="AM142" i="1"/>
  <c r="S5" i="7"/>
  <c r="AM19" i="1"/>
  <c r="AP143" i="1"/>
  <c r="AA7" i="7"/>
  <c r="AU674" i="1"/>
  <c r="AU818" i="1" s="1"/>
  <c r="AU819" i="1" s="1"/>
  <c r="R31" i="7"/>
  <c r="AL27" i="1"/>
  <c r="R29" i="7" s="1"/>
  <c r="AF13" i="1"/>
  <c r="AF14" i="1" s="1"/>
  <c r="AF131" i="1"/>
  <c r="AT19" i="1"/>
  <c r="AT142" i="1"/>
  <c r="AT21" i="1" s="1"/>
  <c r="Z11" i="7" s="1"/>
  <c r="Z5" i="7"/>
  <c r="AD853" i="1"/>
  <c r="AD841" i="1" s="1"/>
  <c r="AU142" i="1"/>
  <c r="AU143" i="1" s="1"/>
  <c r="AA5" i="7"/>
  <c r="AT675" i="1"/>
  <c r="AT818" i="1"/>
  <c r="AT819" i="1" s="1"/>
  <c r="AT20" i="1"/>
  <c r="Z10" i="7" s="1"/>
  <c r="S31" i="7"/>
  <c r="AM27" i="1"/>
  <c r="S29" i="7" s="1"/>
  <c r="M31" i="7"/>
  <c r="AG27" i="1"/>
  <c r="M29" i="7" s="1"/>
  <c r="AF19" i="1"/>
  <c r="L3" i="7" s="1"/>
  <c r="AF408" i="1"/>
  <c r="L6" i="7"/>
  <c r="AH20" i="1"/>
  <c r="N10" i="7" s="1"/>
  <c r="AH408" i="1"/>
  <c r="AH409" i="1" s="1"/>
  <c r="AU131" i="1"/>
  <c r="AB32" i="7"/>
  <c r="AC13" i="1"/>
  <c r="AC14" i="1" s="1"/>
  <c r="AC131" i="1"/>
  <c r="AI408" i="1"/>
  <c r="AI409" i="1" s="1"/>
  <c r="O6" i="7"/>
  <c r="AQ142" i="1"/>
  <c r="W5" i="7"/>
  <c r="AQ19" i="1"/>
  <c r="W3" i="7" s="1"/>
  <c r="AM131" i="1"/>
  <c r="AM13" i="1"/>
  <c r="AM14" i="1" s="1"/>
  <c r="AJ27" i="1"/>
  <c r="P29" i="7" s="1"/>
  <c r="P31" i="7"/>
  <c r="Q31" i="7"/>
  <c r="AK27" i="1"/>
  <c r="Q29" i="7" s="1"/>
  <c r="AM663" i="1"/>
  <c r="AS674" i="1"/>
  <c r="AS818" i="1" s="1"/>
  <c r="AS819" i="1" s="1"/>
  <c r="Y7" i="7"/>
  <c r="I5" i="7"/>
  <c r="AC19" i="1"/>
  <c r="I3" i="7" s="1"/>
  <c r="AC142" i="1"/>
  <c r="AB3" i="7"/>
  <c r="AB9" i="7" s="1"/>
  <c r="AI674" i="1"/>
  <c r="O7" i="7"/>
  <c r="AW20" i="1"/>
  <c r="AC10" i="7" s="1"/>
  <c r="AK814" i="1"/>
  <c r="AK815" i="1" s="1"/>
  <c r="AK663" i="1"/>
  <c r="AN27" i="1"/>
  <c r="T29" i="7" s="1"/>
  <c r="T31" i="7"/>
  <c r="AK142" i="1"/>
  <c r="Q5" i="7"/>
  <c r="AK19" i="1"/>
  <c r="Q3" i="7" s="1"/>
  <c r="AC818" i="1"/>
  <c r="AC819" i="1" s="1"/>
  <c r="AC675" i="1"/>
  <c r="N5" i="7"/>
  <c r="AH142" i="1"/>
  <c r="AH19" i="1"/>
  <c r="N3" i="7" s="1"/>
  <c r="L31" i="7"/>
  <c r="AF27" i="1"/>
  <c r="L29" i="7" s="1"/>
  <c r="AC34" i="1"/>
  <c r="I66" i="7" s="1"/>
  <c r="AC27" i="1"/>
  <c r="I29" i="7" s="1"/>
  <c r="I31" i="7"/>
  <c r="AV21" i="1"/>
  <c r="AB11" i="7" s="1"/>
  <c r="AD27" i="1"/>
  <c r="J29" i="7" s="1"/>
  <c r="J31" i="7"/>
  <c r="Y5" i="7"/>
  <c r="AS142" i="1"/>
  <c r="AS19" i="1"/>
  <c r="Y3" i="7" s="1"/>
  <c r="AI131" i="1"/>
  <c r="AI13" i="1"/>
  <c r="AI14" i="1" s="1"/>
  <c r="AJ142" i="1"/>
  <c r="AJ143" i="1" s="1"/>
  <c r="P5" i="7"/>
  <c r="AM674" i="1"/>
  <c r="AM818" i="1" s="1"/>
  <c r="AM819" i="1" s="1"/>
  <c r="S7" i="7"/>
  <c r="N31" i="7"/>
  <c r="AH27" i="1"/>
  <c r="N29" i="7" s="1"/>
  <c r="AE27" i="1"/>
  <c r="K29" i="7" s="1"/>
  <c r="K31" i="7"/>
  <c r="J32" i="7"/>
  <c r="AK408" i="1"/>
  <c r="AK409" i="1" s="1"/>
  <c r="Q6" i="7"/>
  <c r="AI814" i="1"/>
  <c r="AI815" i="1" s="1"/>
  <c r="AI663" i="1"/>
  <c r="AD13" i="1"/>
  <c r="AD14" i="1" s="1"/>
  <c r="AD131" i="1"/>
  <c r="AM408" i="1"/>
  <c r="AM409" i="1" s="1"/>
  <c r="S6" i="7"/>
  <c r="AT931" i="1"/>
  <c r="Z38" i="7" s="1"/>
  <c r="AU1162" i="1"/>
  <c r="CM38" i="7"/>
  <c r="DG1263" i="1"/>
  <c r="CM77" i="7" s="1"/>
  <c r="DH931" i="1"/>
  <c r="DI1162" i="1"/>
  <c r="AQ893" i="1" l="1"/>
  <c r="AR875" i="1"/>
  <c r="AR879" i="1" s="1"/>
  <c r="AG893" i="1"/>
  <c r="AS875" i="1"/>
  <c r="AS879" i="1" s="1"/>
  <c r="AC875" i="1"/>
  <c r="AC879" i="1" s="1"/>
  <c r="AF893" i="1"/>
  <c r="AF897" i="1" s="1"/>
  <c r="AP893" i="1"/>
  <c r="AP897" i="1" s="1"/>
  <c r="AF875" i="1"/>
  <c r="AF879" i="1" s="1"/>
  <c r="AP875" i="1"/>
  <c r="AP879" i="1" s="1"/>
  <c r="AN897" i="1"/>
  <c r="AV893" i="1"/>
  <c r="AV897" i="1" s="1"/>
  <c r="AW893" i="1"/>
  <c r="AH893" i="1"/>
  <c r="AH897" i="1" s="1"/>
  <c r="AN879" i="1"/>
  <c r="AW875" i="1"/>
  <c r="AV875" i="1"/>
  <c r="AV879" i="1" s="1"/>
  <c r="AH875" i="1"/>
  <c r="AH879" i="1" s="1"/>
  <c r="AK875" i="1"/>
  <c r="AK879" i="1" s="1"/>
  <c r="AR893" i="1"/>
  <c r="AR897" i="1" s="1"/>
  <c r="AL893" i="1"/>
  <c r="AL897" i="1" s="1"/>
  <c r="AT893" i="1"/>
  <c r="AT897" i="1" s="1"/>
  <c r="AL875" i="1"/>
  <c r="AL879" i="1" s="1"/>
  <c r="AT875" i="1"/>
  <c r="AT879" i="1" s="1"/>
  <c r="AG879" i="1"/>
  <c r="AG897" i="1"/>
  <c r="AC893" i="1"/>
  <c r="AC897" i="1" s="1"/>
  <c r="AR21" i="1"/>
  <c r="V35" i="7"/>
  <c r="W670" i="1"/>
  <c r="AR675" i="1"/>
  <c r="AO21" i="1"/>
  <c r="U11" i="7" s="1"/>
  <c r="U9" i="7"/>
  <c r="AR853" i="1"/>
  <c r="AR841" i="1" s="1"/>
  <c r="AN34" i="1"/>
  <c r="T66" i="7" s="1"/>
  <c r="AI34" i="1"/>
  <c r="O66" i="7" s="1"/>
  <c r="AP21" i="1"/>
  <c r="AP22" i="1" s="1"/>
  <c r="V12" i="7" s="1"/>
  <c r="AD409" i="1"/>
  <c r="AE675" i="1"/>
  <c r="V9" i="7"/>
  <c r="Y9" i="7"/>
  <c r="M35" i="7"/>
  <c r="AF675" i="1"/>
  <c r="P35" i="7"/>
  <c r="AL21" i="1"/>
  <c r="AL22" i="1" s="1"/>
  <c r="R12" i="7" s="1"/>
  <c r="AC409" i="1"/>
  <c r="AC552" i="1"/>
  <c r="AC553" i="1" s="1"/>
  <c r="R9" i="7"/>
  <c r="J9" i="7"/>
  <c r="AF34" i="1"/>
  <c r="L66" i="7" s="1"/>
  <c r="AP675" i="1"/>
  <c r="AP818" i="1"/>
  <c r="AP819" i="1" s="1"/>
  <c r="AU21" i="1"/>
  <c r="AA11" i="7" s="1"/>
  <c r="I9" i="7"/>
  <c r="AP34" i="1"/>
  <c r="V66" i="7" s="1"/>
  <c r="T35" i="7"/>
  <c r="N35" i="7"/>
  <c r="L35" i="7"/>
  <c r="S35" i="7"/>
  <c r="R35" i="7"/>
  <c r="AF409" i="1"/>
  <c r="AF21" i="1"/>
  <c r="AQ34" i="1"/>
  <c r="W66" i="7" s="1"/>
  <c r="AB853" i="1"/>
  <c r="L9" i="7"/>
  <c r="AJ897" i="1"/>
  <c r="AK897" i="1"/>
  <c r="AC3" i="7"/>
  <c r="AC9" i="7" s="1"/>
  <c r="AW22" i="1"/>
  <c r="AC12" i="7" s="1"/>
  <c r="AP424" i="1"/>
  <c r="AP548" i="1" s="1"/>
  <c r="AP549" i="1" s="1"/>
  <c r="K3" i="7"/>
  <c r="K9" i="7" s="1"/>
  <c r="AE34" i="1"/>
  <c r="K66" i="7" s="1"/>
  <c r="AD34" i="1"/>
  <c r="J66" i="7" s="1"/>
  <c r="AJ34" i="1"/>
  <c r="P66" i="7" s="1"/>
  <c r="N9" i="7"/>
  <c r="AG34" i="1"/>
  <c r="M66" i="7" s="1"/>
  <c r="AO34" i="1"/>
  <c r="U66" i="7" s="1"/>
  <c r="AI21" i="1"/>
  <c r="O11" i="7" s="1"/>
  <c r="AI143" i="1"/>
  <c r="AT22" i="1"/>
  <c r="Z12" i="7" s="1"/>
  <c r="Z3" i="7"/>
  <c r="Z9" i="7" s="1"/>
  <c r="AM21" i="1"/>
  <c r="S11" i="7" s="1"/>
  <c r="AM143" i="1"/>
  <c r="K35" i="7"/>
  <c r="AK34" i="1"/>
  <c r="Q66" i="7" s="1"/>
  <c r="AH34" i="1"/>
  <c r="N66" i="7" s="1"/>
  <c r="AH143" i="1"/>
  <c r="AH21" i="1"/>
  <c r="AW424" i="1"/>
  <c r="AW548" i="1" s="1"/>
  <c r="AW549" i="1" s="1"/>
  <c r="AI675" i="1"/>
  <c r="AI818" i="1"/>
  <c r="AI819" i="1" s="1"/>
  <c r="W9" i="7"/>
  <c r="AA3" i="7"/>
  <c r="AA9" i="7" s="1"/>
  <c r="O35" i="7"/>
  <c r="AM34" i="1"/>
  <c r="S66" i="7" s="1"/>
  <c r="AJ21" i="1"/>
  <c r="P11" i="7" s="1"/>
  <c r="AJ675" i="1"/>
  <c r="AJ818" i="1"/>
  <c r="AJ819" i="1" s="1"/>
  <c r="O3" i="7"/>
  <c r="O9" i="7" s="1"/>
  <c r="AK21" i="1"/>
  <c r="AC143" i="1"/>
  <c r="AC21" i="1"/>
  <c r="J35" i="7"/>
  <c r="AL34" i="1"/>
  <c r="R66" i="7" s="1"/>
  <c r="Q9" i="7"/>
  <c r="AV22" i="1"/>
  <c r="AB12" i="7" s="1"/>
  <c r="AS675" i="1"/>
  <c r="Q35" i="7"/>
  <c r="AT143" i="1"/>
  <c r="AD143" i="1"/>
  <c r="AD21" i="1"/>
  <c r="AS143" i="1"/>
  <c r="AS21" i="1"/>
  <c r="AM675" i="1"/>
  <c r="AR34" i="1"/>
  <c r="X66" i="7" s="1"/>
  <c r="AK143" i="1"/>
  <c r="AQ143" i="1"/>
  <c r="AQ21" i="1"/>
  <c r="AU675" i="1"/>
  <c r="S3" i="7"/>
  <c r="S9" i="7" s="1"/>
  <c r="M3" i="7"/>
  <c r="M9" i="7" s="1"/>
  <c r="X11" i="7"/>
  <c r="AR22" i="1"/>
  <c r="X12" i="7" s="1"/>
  <c r="P3" i="7"/>
  <c r="P9" i="7" s="1"/>
  <c r="I35" i="7"/>
  <c r="X35" i="7"/>
  <c r="AE21" i="1"/>
  <c r="K11" i="7" s="1"/>
  <c r="AE143" i="1"/>
  <c r="AG143" i="1"/>
  <c r="AG21" i="1"/>
  <c r="M11" i="7" s="1"/>
  <c r="W35" i="7"/>
  <c r="AN823" i="1"/>
  <c r="AU931" i="1"/>
  <c r="AA38" i="7" s="1"/>
  <c r="AV1162" i="1"/>
  <c r="CN38" i="7"/>
  <c r="DH1263" i="1"/>
  <c r="CN77" i="7" s="1"/>
  <c r="DJ1162" i="1"/>
  <c r="DI931" i="1"/>
  <c r="AM897" i="1" l="1"/>
  <c r="AI879" i="1"/>
  <c r="AI897" i="1"/>
  <c r="AS897" i="1"/>
  <c r="AU897" i="1"/>
  <c r="AD879" i="1"/>
  <c r="AX879" i="1"/>
  <c r="AW879" i="1"/>
  <c r="AD897" i="1"/>
  <c r="AM879" i="1"/>
  <c r="AQ897" i="1"/>
  <c r="AU879" i="1"/>
  <c r="AW897" i="1"/>
  <c r="AX897" i="1"/>
  <c r="AQ879" i="1"/>
  <c r="AO22" i="1"/>
  <c r="U12" i="7" s="1"/>
  <c r="V11" i="7"/>
  <c r="AA149" i="1"/>
  <c r="AB149" i="1" s="1"/>
  <c r="AL823" i="1"/>
  <c r="AM22" i="1"/>
  <c r="S12" i="7" s="1"/>
  <c r="AU22" i="1"/>
  <c r="AA12" i="7" s="1"/>
  <c r="R11" i="7"/>
  <c r="W11" i="7"/>
  <c r="AQ22" i="1"/>
  <c r="W12" i="7" s="1"/>
  <c r="AM823" i="1"/>
  <c r="AC823" i="1"/>
  <c r="AD823" i="1"/>
  <c r="I11" i="7"/>
  <c r="AC22" i="1"/>
  <c r="I12" i="7" s="1"/>
  <c r="AU823" i="1"/>
  <c r="AC557" i="1"/>
  <c r="AB841" i="1"/>
  <c r="AA857" i="1"/>
  <c r="AP823" i="1"/>
  <c r="AO823" i="1"/>
  <c r="N11" i="7"/>
  <c r="AH22" i="1"/>
  <c r="N12" i="7" s="1"/>
  <c r="AA557" i="1"/>
  <c r="AA558" i="1" s="1"/>
  <c r="AA415" i="1"/>
  <c r="AG22" i="1"/>
  <c r="M12" i="7" s="1"/>
  <c r="AE22" i="1"/>
  <c r="K12" i="7" s="1"/>
  <c r="L11" i="7"/>
  <c r="AF22" i="1"/>
  <c r="L12" i="7" s="1"/>
  <c r="AJ22" i="1"/>
  <c r="P12" i="7" s="1"/>
  <c r="J11" i="7"/>
  <c r="AD22" i="1"/>
  <c r="J12" i="7" s="1"/>
  <c r="AE823" i="1"/>
  <c r="Q11" i="7"/>
  <c r="AK22" i="1"/>
  <c r="Q12" i="7" s="1"/>
  <c r="AJ823" i="1"/>
  <c r="AS823" i="1"/>
  <c r="Y11" i="7"/>
  <c r="AS22" i="1"/>
  <c r="Y12" i="7" s="1"/>
  <c r="AI22" i="1"/>
  <c r="O12" i="7" s="1"/>
  <c r="AQ823" i="1"/>
  <c r="AH823" i="1"/>
  <c r="AG424" i="1"/>
  <c r="AG548" i="1" s="1"/>
  <c r="AG549" i="1" s="1"/>
  <c r="AG853" i="1"/>
  <c r="AG841" i="1" s="1"/>
  <c r="AW823" i="1"/>
  <c r="AV823" i="1"/>
  <c r="AI823" i="1"/>
  <c r="AV931" i="1"/>
  <c r="AB38" i="7" s="1"/>
  <c r="AW1162" i="1"/>
  <c r="CO38" i="7"/>
  <c r="DI1263" i="1"/>
  <c r="CO77" i="7" s="1"/>
  <c r="DI1257" i="1"/>
  <c r="DK1162" i="1"/>
  <c r="DJ931" i="1"/>
  <c r="AT823" i="1" l="1"/>
  <c r="AA843" i="1"/>
  <c r="AA842" i="1"/>
  <c r="G16" i="7" s="1"/>
  <c r="AB823" i="1"/>
  <c r="AG823" i="1"/>
  <c r="AF823" i="1"/>
  <c r="AB557" i="1"/>
  <c r="AB558" i="1" s="1"/>
  <c r="AC558" i="1" s="1"/>
  <c r="AR823" i="1"/>
  <c r="AK823" i="1"/>
  <c r="AW931" i="1"/>
  <c r="AC38" i="7" s="1"/>
  <c r="AX1162" i="1"/>
  <c r="AY1162" i="1" s="1"/>
  <c r="CP38" i="7"/>
  <c r="DJ1263" i="1"/>
  <c r="CP77" i="7" s="1"/>
  <c r="DJ1257" i="1"/>
  <c r="CO41" i="7"/>
  <c r="DL1162" i="1"/>
  <c r="DK931" i="1"/>
  <c r="M67" i="7"/>
  <c r="AC149" i="1" l="1"/>
  <c r="AD149" i="1" s="1"/>
  <c r="AE149" i="1" s="1"/>
  <c r="AF149" i="1" s="1"/>
  <c r="AG149" i="1" s="1"/>
  <c r="AA681" i="1"/>
  <c r="AB681" i="1" s="1"/>
  <c r="AC681" i="1" s="1"/>
  <c r="AD681" i="1" s="1"/>
  <c r="AE681" i="1" s="1"/>
  <c r="AF681" i="1" s="1"/>
  <c r="AG681" i="1" s="1"/>
  <c r="AH681" i="1" s="1"/>
  <c r="AI681" i="1" s="1"/>
  <c r="AJ681" i="1" s="1"/>
  <c r="AK681" i="1" s="1"/>
  <c r="AL681" i="1" s="1"/>
  <c r="AM681" i="1" s="1"/>
  <c r="AN681" i="1" s="1"/>
  <c r="AO681" i="1" s="1"/>
  <c r="AP681" i="1" s="1"/>
  <c r="AQ681" i="1" s="1"/>
  <c r="AR681" i="1" s="1"/>
  <c r="AS681" i="1" s="1"/>
  <c r="AT681" i="1" s="1"/>
  <c r="AU681" i="1" s="1"/>
  <c r="AV681" i="1" s="1"/>
  <c r="AW681" i="1" s="1"/>
  <c r="AX681" i="1" s="1"/>
  <c r="AY681" i="1" s="1"/>
  <c r="AZ681" i="1" s="1"/>
  <c r="BA681" i="1" s="1"/>
  <c r="BB681" i="1" s="1"/>
  <c r="BC681" i="1" s="1"/>
  <c r="BD681" i="1" s="1"/>
  <c r="BE681" i="1" s="1"/>
  <c r="BF681" i="1" s="1"/>
  <c r="BG681" i="1" s="1"/>
  <c r="BH681" i="1" s="1"/>
  <c r="BI681" i="1" s="1"/>
  <c r="BJ681" i="1" s="1"/>
  <c r="BK681" i="1" s="1"/>
  <c r="BL681" i="1" s="1"/>
  <c r="BM681" i="1" s="1"/>
  <c r="BN681" i="1" s="1"/>
  <c r="BO681" i="1" s="1"/>
  <c r="BP681" i="1" s="1"/>
  <c r="BQ681" i="1" s="1"/>
  <c r="BR681" i="1" s="1"/>
  <c r="BS681" i="1" s="1"/>
  <c r="BT681" i="1" s="1"/>
  <c r="BU681" i="1" s="1"/>
  <c r="BV681" i="1" s="1"/>
  <c r="BW681" i="1" s="1"/>
  <c r="BX681" i="1" s="1"/>
  <c r="BY681" i="1" s="1"/>
  <c r="BZ681" i="1" s="1"/>
  <c r="CA681" i="1" s="1"/>
  <c r="CB681" i="1" s="1"/>
  <c r="CC681" i="1" s="1"/>
  <c r="CD681" i="1" s="1"/>
  <c r="CE681" i="1" s="1"/>
  <c r="CF681" i="1" s="1"/>
  <c r="CG681" i="1" s="1"/>
  <c r="CH681" i="1" s="1"/>
  <c r="CI681" i="1" s="1"/>
  <c r="AA823" i="1"/>
  <c r="AA824" i="1" s="1"/>
  <c r="AB824" i="1" s="1"/>
  <c r="AC824" i="1" s="1"/>
  <c r="AD824" i="1" s="1"/>
  <c r="AE824" i="1" s="1"/>
  <c r="AF824" i="1" s="1"/>
  <c r="AG824" i="1" s="1"/>
  <c r="AH824" i="1" s="1"/>
  <c r="AI824" i="1" s="1"/>
  <c r="AJ824" i="1" s="1"/>
  <c r="AK824" i="1" s="1"/>
  <c r="AL824" i="1" s="1"/>
  <c r="AM824" i="1" s="1"/>
  <c r="AN824" i="1" s="1"/>
  <c r="AO824" i="1" s="1"/>
  <c r="AP824" i="1" s="1"/>
  <c r="AQ824" i="1" s="1"/>
  <c r="AR824" i="1" s="1"/>
  <c r="AS824" i="1" s="1"/>
  <c r="AT824" i="1" s="1"/>
  <c r="AU824" i="1" s="1"/>
  <c r="AV824" i="1" s="1"/>
  <c r="AW824" i="1" s="1"/>
  <c r="AX824" i="1" s="1"/>
  <c r="AY824" i="1" s="1"/>
  <c r="AZ824" i="1" s="1"/>
  <c r="BA824" i="1" s="1"/>
  <c r="BB824" i="1" s="1"/>
  <c r="BC824" i="1" s="1"/>
  <c r="BD824" i="1" s="1"/>
  <c r="BE824" i="1" s="1"/>
  <c r="BF824" i="1" s="1"/>
  <c r="BG824" i="1" s="1"/>
  <c r="BH824" i="1" s="1"/>
  <c r="BI824" i="1" s="1"/>
  <c r="BJ824" i="1" s="1"/>
  <c r="BK824" i="1" s="1"/>
  <c r="BL824" i="1" s="1"/>
  <c r="BM824" i="1" s="1"/>
  <c r="BN824" i="1" s="1"/>
  <c r="BO824" i="1" s="1"/>
  <c r="BP824" i="1" s="1"/>
  <c r="BQ824" i="1" s="1"/>
  <c r="BR824" i="1" s="1"/>
  <c r="BS824" i="1" s="1"/>
  <c r="BT824" i="1" s="1"/>
  <c r="BU824" i="1" s="1"/>
  <c r="BV824" i="1" s="1"/>
  <c r="BW824" i="1" s="1"/>
  <c r="BX824" i="1" s="1"/>
  <c r="BY824" i="1" s="1"/>
  <c r="BZ824" i="1" s="1"/>
  <c r="CA824" i="1" s="1"/>
  <c r="CB824" i="1" s="1"/>
  <c r="CC824" i="1" s="1"/>
  <c r="CD824" i="1" s="1"/>
  <c r="CE824" i="1" s="1"/>
  <c r="CF824" i="1" s="1"/>
  <c r="CG824" i="1" s="1"/>
  <c r="CH824" i="1" s="1"/>
  <c r="CI824" i="1" s="1"/>
  <c r="AQ28" i="1"/>
  <c r="AB415" i="1"/>
  <c r="AC415" i="1" s="1"/>
  <c r="AD415" i="1" s="1"/>
  <c r="AE415" i="1" s="1"/>
  <c r="AF415" i="1" s="1"/>
  <c r="AG415" i="1" s="1"/>
  <c r="AH415" i="1" s="1"/>
  <c r="AI415" i="1" s="1"/>
  <c r="AJ415" i="1" s="1"/>
  <c r="AK415" i="1" s="1"/>
  <c r="AY931" i="1"/>
  <c r="AE38" i="7" s="1"/>
  <c r="AZ1162" i="1"/>
  <c r="DM1162" i="1"/>
  <c r="DL931" i="1"/>
  <c r="CP41" i="7"/>
  <c r="CQ38" i="7"/>
  <c r="DK1263" i="1"/>
  <c r="CQ77" i="7" s="1"/>
  <c r="DK1257" i="1"/>
  <c r="BA1162" i="1" l="1"/>
  <c r="BB1162" i="1" s="1"/>
  <c r="AZ931" i="1"/>
  <c r="AF38" i="7" s="1"/>
  <c r="CR38" i="7"/>
  <c r="DL1263" i="1"/>
  <c r="CR77" i="7" s="1"/>
  <c r="CQ41" i="7"/>
  <c r="DN1162" i="1"/>
  <c r="DM931" i="1"/>
  <c r="BB931" i="1" l="1"/>
  <c r="AH38" i="7" s="1"/>
  <c r="BC1162" i="1"/>
  <c r="CS38" i="7"/>
  <c r="DM1263" i="1"/>
  <c r="CS77" i="7" s="1"/>
  <c r="DN931" i="1"/>
  <c r="DO1162" i="1"/>
  <c r="BC931" i="1" l="1"/>
  <c r="AI38" i="7" s="1"/>
  <c r="BD1162" i="1"/>
  <c r="BE1162" i="1" s="1"/>
  <c r="CT38" i="7"/>
  <c r="DN1263" i="1"/>
  <c r="CT77" i="7" s="1"/>
  <c r="DP1162" i="1"/>
  <c r="DO931" i="1"/>
  <c r="N67" i="7"/>
  <c r="BE931" i="1" l="1"/>
  <c r="AK38" i="7" s="1"/>
  <c r="BF1162" i="1"/>
  <c r="DQ1162" i="1"/>
  <c r="DP931" i="1"/>
  <c r="CU38" i="7"/>
  <c r="DO1263" i="1"/>
  <c r="CU77" i="7" s="1"/>
  <c r="BF931" i="1" l="1"/>
  <c r="AL38" i="7" s="1"/>
  <c r="BG1162" i="1"/>
  <c r="BH1162" i="1" s="1"/>
  <c r="CV38" i="7"/>
  <c r="DP1263" i="1"/>
  <c r="CV77" i="7" s="1"/>
  <c r="DR1162" i="1"/>
  <c r="DQ931" i="1"/>
  <c r="BH931" i="1" l="1"/>
  <c r="AN38" i="7" s="1"/>
  <c r="BI1162" i="1"/>
  <c r="CW38" i="7"/>
  <c r="DQ1263" i="1"/>
  <c r="CW77" i="7" s="1"/>
  <c r="DQ1257" i="1"/>
  <c r="DS1162" i="1"/>
  <c r="DR931" i="1"/>
  <c r="BI931" i="1" l="1"/>
  <c r="AO38" i="7" s="1"/>
  <c r="BJ1162" i="1"/>
  <c r="DT1162" i="1"/>
  <c r="DS931" i="1"/>
  <c r="CW41" i="7"/>
  <c r="CX38" i="7"/>
  <c r="DR1263" i="1"/>
  <c r="CX77" i="7" s="1"/>
  <c r="BJ931" i="1" l="1"/>
  <c r="AP38" i="7" s="1"/>
  <c r="BK1162" i="1"/>
  <c r="DT931" i="1"/>
  <c r="CY38" i="7"/>
  <c r="DS1263" i="1"/>
  <c r="CY77" i="7" s="1"/>
  <c r="O67" i="7"/>
  <c r="BK931" i="1" l="1"/>
  <c r="AQ38" i="7" s="1"/>
  <c r="BL1162" i="1"/>
  <c r="CZ38" i="7"/>
  <c r="DT1263" i="1"/>
  <c r="CZ77" i="7" s="1"/>
  <c r="BL931" i="1" l="1"/>
  <c r="AR38" i="7" s="1"/>
  <c r="BM1162" i="1"/>
  <c r="BN1162" i="1" s="1"/>
  <c r="BN931" i="1" l="1"/>
  <c r="AT38" i="7" s="1"/>
  <c r="BO1162" i="1"/>
  <c r="BO931" i="1" l="1"/>
  <c r="AU38" i="7" s="1"/>
  <c r="BP1162" i="1"/>
  <c r="BP931" i="1" l="1"/>
  <c r="AV38" i="7" s="1"/>
  <c r="BQ1162" i="1"/>
  <c r="BQ931" i="1" l="1"/>
  <c r="AW38" i="7" s="1"/>
  <c r="BR1162" i="1"/>
  <c r="P67" i="7"/>
  <c r="BR931" i="1" l="1"/>
  <c r="AX38" i="7" s="1"/>
  <c r="BS1162" i="1"/>
  <c r="BT1162" i="1" s="1"/>
  <c r="BT931" i="1" l="1"/>
  <c r="AZ38" i="7" s="1"/>
  <c r="BU1162" i="1"/>
  <c r="BU931" i="1" l="1"/>
  <c r="BA38" i="7" s="1"/>
  <c r="BV1162" i="1"/>
  <c r="BW1162" i="1" s="1"/>
  <c r="BW931" i="1" l="1"/>
  <c r="BC38" i="7" s="1"/>
  <c r="BX1162" i="1"/>
  <c r="BX931" i="1" l="1"/>
  <c r="BD38" i="7" s="1"/>
  <c r="BY1162" i="1"/>
  <c r="BZ1162" i="1" s="1"/>
  <c r="Q67" i="7"/>
  <c r="BZ931" i="1" l="1"/>
  <c r="BF38" i="7" s="1"/>
  <c r="CA1162" i="1"/>
  <c r="CA931" i="1" l="1"/>
  <c r="BG38" i="7" s="1"/>
  <c r="CB1162" i="1"/>
  <c r="CB931" i="1" l="1"/>
  <c r="BH38" i="7" s="1"/>
  <c r="CC1162" i="1"/>
  <c r="CC931" i="1" l="1"/>
  <c r="BI38" i="7" s="1"/>
  <c r="CD1162" i="1"/>
  <c r="CD931" i="1" l="1"/>
  <c r="BJ38" i="7" s="1"/>
  <c r="CE1162" i="1"/>
  <c r="CF1162" i="1" s="1"/>
  <c r="CF931" i="1" l="1"/>
  <c r="BL38" i="7" s="1"/>
  <c r="CG1162" i="1"/>
  <c r="R67" i="7"/>
  <c r="CG931" i="1" l="1"/>
  <c r="BM38" i="7" s="1"/>
  <c r="CH1162" i="1"/>
  <c r="CH931" i="1" l="1"/>
  <c r="BN38" i="7" s="1"/>
  <c r="CI1162" i="1"/>
  <c r="CI931" i="1" l="1"/>
  <c r="BO38" i="7" s="1"/>
  <c r="CJ1162" i="1"/>
  <c r="CJ931" i="1" l="1"/>
  <c r="BP38" i="7" s="1"/>
  <c r="CK1162" i="1"/>
  <c r="CL1162" i="1" s="1"/>
  <c r="CL931" i="1" l="1"/>
  <c r="BR38" i="7" s="1"/>
  <c r="CM1162" i="1"/>
  <c r="CM931" i="1" l="1"/>
  <c r="BS38" i="7" s="1"/>
  <c r="CN1162" i="1"/>
  <c r="S67" i="7"/>
  <c r="CN931" i="1" l="1"/>
  <c r="BT38" i="7" s="1"/>
  <c r="CO1162" i="1"/>
  <c r="CO931" i="1" l="1"/>
  <c r="BU38" i="7" s="1"/>
  <c r="CP1162" i="1"/>
  <c r="CP931" i="1" l="1"/>
  <c r="BV38" i="7" s="1"/>
  <c r="CQ1162" i="1"/>
  <c r="CQ931" i="1" l="1"/>
  <c r="BW38" i="7" s="1"/>
  <c r="CR1162" i="1"/>
  <c r="CR931" i="1" l="1"/>
  <c r="BX38" i="7" s="1"/>
  <c r="CS1162" i="1"/>
  <c r="CS931" i="1" l="1"/>
  <c r="BY38" i="7" s="1"/>
  <c r="CT1162" i="1"/>
  <c r="CU1162" i="1" s="1"/>
  <c r="T67" i="7"/>
  <c r="CU931" i="1" l="1"/>
  <c r="CA38" i="7" s="1"/>
  <c r="CV1162" i="1"/>
  <c r="CV931" i="1" l="1"/>
  <c r="CB38" i="7" s="1"/>
  <c r="CW1162" i="1"/>
  <c r="CW931" i="1" l="1"/>
  <c r="CC38" i="7" s="1"/>
  <c r="CX1162" i="1"/>
  <c r="CX931" i="1" l="1"/>
  <c r="CD38" i="7" s="1"/>
  <c r="CY1162" i="1"/>
  <c r="CY931" i="1" l="1"/>
  <c r="CE38" i="7" s="1"/>
  <c r="CZ1162" i="1"/>
  <c r="DA1162" i="1" s="1"/>
  <c r="DA931" i="1" l="1"/>
  <c r="CG38" i="7" s="1"/>
  <c r="DB1162" i="1"/>
  <c r="U67" i="7"/>
  <c r="DB931" i="1" l="1"/>
  <c r="CH38" i="7" s="1"/>
  <c r="DC1162" i="1"/>
  <c r="DD1162" i="1" s="1"/>
  <c r="DD931" i="1" l="1"/>
  <c r="CJ38" i="7" s="1"/>
  <c r="DE1162" i="1"/>
  <c r="DE931" i="1" l="1"/>
  <c r="CK38" i="7" s="1"/>
  <c r="DF1162" i="1"/>
  <c r="DF931" i="1" s="1"/>
  <c r="CL38" i="7" s="1"/>
  <c r="V67" i="7" l="1"/>
  <c r="W67" i="7" l="1"/>
  <c r="X67" i="7" l="1"/>
  <c r="Y67" i="7" l="1"/>
  <c r="Z67" i="7" l="1"/>
  <c r="AA67" i="7" l="1"/>
  <c r="AB67" i="7" l="1"/>
  <c r="AC67" i="7" l="1"/>
  <c r="AD67" i="7" l="1"/>
  <c r="AE67" i="7" l="1"/>
  <c r="AF67" i="7" l="1"/>
  <c r="AG67" i="7" l="1"/>
  <c r="AH67" i="7" l="1"/>
  <c r="AI67" i="7" l="1"/>
  <c r="AJ67" i="7" l="1"/>
  <c r="AK67" i="7" l="1"/>
  <c r="AL67" i="7" l="1"/>
  <c r="AM67" i="7" l="1"/>
  <c r="AN67" i="7" l="1"/>
  <c r="AO67" i="7" l="1"/>
  <c r="AP67" i="7" l="1"/>
  <c r="AX427" i="1" l="1"/>
  <c r="AX557" i="1" s="1"/>
  <c r="AZ424" i="1"/>
  <c r="BF853" i="1"/>
  <c r="AU424" i="1"/>
  <c r="AO424" i="1"/>
  <c r="BJ424" i="1"/>
  <c r="AM424" i="1"/>
  <c r="BB424" i="1"/>
  <c r="AH853" i="1"/>
  <c r="AH841" i="1" l="1"/>
  <c r="AG857" i="1"/>
  <c r="BF841" i="1"/>
  <c r="AM548" i="1"/>
  <c r="AH424" i="1"/>
  <c r="BJ426" i="1"/>
  <c r="BJ425" i="1"/>
  <c r="AO425" i="1"/>
  <c r="AO426" i="1"/>
  <c r="AF424" i="1"/>
  <c r="AD427" i="1"/>
  <c r="AL425" i="1"/>
  <c r="AL426" i="1"/>
  <c r="AU548" i="1"/>
  <c r="AI424" i="1"/>
  <c r="AT426" i="1"/>
  <c r="AT425" i="1"/>
  <c r="BB426" i="1"/>
  <c r="BB425" i="1"/>
  <c r="BJ548" i="1"/>
  <c r="AO548" i="1"/>
  <c r="AT424" i="1"/>
  <c r="BB548" i="1"/>
  <c r="BD424" i="1"/>
  <c r="AN427" i="1"/>
  <c r="AN425" i="1"/>
  <c r="AN426" i="1"/>
  <c r="AV424" i="1"/>
  <c r="AZ548" i="1"/>
  <c r="AY425" i="1"/>
  <c r="AY426" i="1"/>
  <c r="AM427" i="1"/>
  <c r="AM425" i="1"/>
  <c r="AM426" i="1"/>
  <c r="AG842" i="1" l="1"/>
  <c r="M16" i="7" s="1"/>
  <c r="AG843" i="1"/>
  <c r="AH149" i="1"/>
  <c r="AT427" i="1"/>
  <c r="AT557" i="1" s="1"/>
  <c r="AD557" i="1"/>
  <c r="AD558" i="1" s="1"/>
  <c r="AD563" i="1"/>
  <c r="AY552" i="1"/>
  <c r="AM552" i="1"/>
  <c r="BD427" i="1"/>
  <c r="BD425" i="1"/>
  <c r="BD426" i="1"/>
  <c r="BE427" i="1"/>
  <c r="AU549" i="1"/>
  <c r="BJ552" i="1"/>
  <c r="AV427" i="1"/>
  <c r="AV426" i="1"/>
  <c r="AV425" i="1"/>
  <c r="AW427" i="1"/>
  <c r="AN552" i="1"/>
  <c r="BD548" i="1"/>
  <c r="AO549" i="1"/>
  <c r="BB552" i="1"/>
  <c r="AV548" i="1"/>
  <c r="BC427" i="1"/>
  <c r="BC426" i="1"/>
  <c r="BC425" i="1"/>
  <c r="AU427" i="1"/>
  <c r="AU426" i="1"/>
  <c r="AU425" i="1"/>
  <c r="AE426" i="1"/>
  <c r="AE425" i="1"/>
  <c r="AH548" i="1"/>
  <c r="AM549" i="1"/>
  <c r="BB549" i="1"/>
  <c r="AT548" i="1"/>
  <c r="AI426" i="1"/>
  <c r="AI425" i="1"/>
  <c r="AF427" i="1"/>
  <c r="AF426" i="1"/>
  <c r="AF425" i="1"/>
  <c r="AO552" i="1"/>
  <c r="AG427" i="1"/>
  <c r="AG425" i="1"/>
  <c r="AG426" i="1"/>
  <c r="AZ549" i="1"/>
  <c r="AS427" i="1"/>
  <c r="AS425" i="1"/>
  <c r="AS426" i="1"/>
  <c r="BJ549" i="1"/>
  <c r="AI548" i="1"/>
  <c r="AF548" i="1"/>
  <c r="AH427" i="1"/>
  <c r="AH426" i="1"/>
  <c r="AH425" i="1"/>
  <c r="AL552" i="1"/>
  <c r="AT552" i="1"/>
  <c r="AT553" i="1" l="1"/>
  <c r="AL553" i="1"/>
  <c r="AG552" i="1"/>
  <c r="BD552" i="1"/>
  <c r="AH557" i="1"/>
  <c r="AF549" i="1"/>
  <c r="AS552" i="1"/>
  <c r="AG557" i="1"/>
  <c r="BC557" i="1"/>
  <c r="BB553" i="1"/>
  <c r="BD557" i="1"/>
  <c r="AM553" i="1"/>
  <c r="AI552" i="1"/>
  <c r="AT549" i="1"/>
  <c r="AU552" i="1"/>
  <c r="AI549" i="1"/>
  <c r="AS557" i="1"/>
  <c r="AO553" i="1"/>
  <c r="AN553" i="1"/>
  <c r="AE427" i="1"/>
  <c r="AE563" i="1" s="1"/>
  <c r="AU557" i="1"/>
  <c r="AW557" i="1"/>
  <c r="AH552" i="1"/>
  <c r="AF552" i="1"/>
  <c r="AE552" i="1"/>
  <c r="AV552" i="1"/>
  <c r="BE557" i="1"/>
  <c r="AV549" i="1"/>
  <c r="AF557" i="1"/>
  <c r="AH549" i="1"/>
  <c r="BC552" i="1"/>
  <c r="BD549" i="1"/>
  <c r="AV557" i="1"/>
  <c r="BJ553" i="1"/>
  <c r="AY553" i="1"/>
  <c r="AI149" i="1" l="1"/>
  <c r="AG563" i="1"/>
  <c r="AF563" i="1"/>
  <c r="AH563" i="1"/>
  <c r="AM557" i="1"/>
  <c r="AS553" i="1"/>
  <c r="BC553" i="1"/>
  <c r="AI553" i="1"/>
  <c r="BD553" i="1"/>
  <c r="AV553" i="1"/>
  <c r="AH553" i="1"/>
  <c r="AU553" i="1"/>
  <c r="AE557" i="1"/>
  <c r="AG553" i="1"/>
  <c r="AP28" i="1"/>
  <c r="AE553" i="1"/>
  <c r="AF553" i="1"/>
  <c r="AO28" i="1" l="1"/>
  <c r="AE558" i="1"/>
  <c r="AL415" i="1" l="1"/>
  <c r="AM415" i="1" s="1"/>
  <c r="AN415" i="1" s="1"/>
  <c r="AO415" i="1" s="1"/>
  <c r="AP415" i="1" s="1"/>
  <c r="AQ415" i="1" s="1"/>
  <c r="AR415" i="1" s="1"/>
  <c r="AS415" i="1" s="1"/>
  <c r="AT415" i="1" s="1"/>
  <c r="AU415" i="1" s="1"/>
  <c r="AV415" i="1" s="1"/>
  <c r="AW415" i="1" s="1"/>
  <c r="AX415" i="1" s="1"/>
  <c r="AY415" i="1" s="1"/>
  <c r="AZ415" i="1" s="1"/>
  <c r="BA415" i="1" s="1"/>
  <c r="BB415" i="1" s="1"/>
  <c r="BC415" i="1" s="1"/>
  <c r="BD415" i="1" s="1"/>
  <c r="BE415" i="1" s="1"/>
  <c r="BF415" i="1" s="1"/>
  <c r="BG415" i="1" s="1"/>
  <c r="BH415" i="1" s="1"/>
  <c r="BI415" i="1" s="1"/>
  <c r="BJ415" i="1" s="1"/>
  <c r="BK415" i="1" s="1"/>
  <c r="BL415" i="1" s="1"/>
  <c r="BM415" i="1" s="1"/>
  <c r="BN415" i="1" s="1"/>
  <c r="BO415" i="1" s="1"/>
  <c r="BP415" i="1" s="1"/>
  <c r="BQ415" i="1" s="1"/>
  <c r="BR415" i="1" s="1"/>
  <c r="BS415" i="1" s="1"/>
  <c r="BT415" i="1" s="1"/>
  <c r="BU415" i="1" s="1"/>
  <c r="BV415" i="1" s="1"/>
  <c r="BW415" i="1" s="1"/>
  <c r="BX415" i="1" s="1"/>
  <c r="BY415" i="1" s="1"/>
  <c r="BZ415" i="1" s="1"/>
  <c r="CA415" i="1" s="1"/>
  <c r="CB415" i="1" s="1"/>
  <c r="CC415" i="1" s="1"/>
  <c r="CD415" i="1" s="1"/>
  <c r="AJ149" i="1"/>
  <c r="AN557" i="1"/>
  <c r="AN28" i="1"/>
  <c r="AR28" i="1"/>
  <c r="AF558" i="1"/>
  <c r="AK149" i="1" l="1"/>
  <c r="AG558" i="1"/>
  <c r="AH558" i="1" l="1"/>
  <c r="AL149" i="1"/>
  <c r="AM149" i="1" l="1"/>
  <c r="AN149" i="1" l="1"/>
  <c r="AO149" i="1" l="1"/>
  <c r="AP149" i="1" l="1"/>
  <c r="AQ149" i="1" l="1"/>
  <c r="AR149" i="1" l="1"/>
  <c r="AI19" i="6" l="1"/>
  <c r="AI68" i="6"/>
  <c r="AF1228" i="1" l="1"/>
  <c r="AF931" i="1" s="1"/>
  <c r="AO1228" i="1"/>
  <c r="AX1228" i="1"/>
  <c r="BA1228" i="1"/>
  <c r="BD1228" i="1"/>
  <c r="BG1228" i="1"/>
  <c r="BM1228" i="1"/>
  <c r="BM931" i="1" s="1"/>
  <c r="AS38" i="7" s="1"/>
  <c r="BS1228" i="1"/>
  <c r="BS931" i="1" s="1"/>
  <c r="AY38" i="7" s="1"/>
  <c r="BV1228" i="1"/>
  <c r="BV931" i="1" s="1"/>
  <c r="BB38" i="7" s="1"/>
  <c r="BY1228" i="1"/>
  <c r="BY931" i="1" s="1"/>
  <c r="BE38" i="7" s="1"/>
  <c r="CE1228" i="1"/>
  <c r="CE931" i="1" s="1"/>
  <c r="BK38" i="7" s="1"/>
  <c r="CK1228" i="1"/>
  <c r="CK931" i="1" s="1"/>
  <c r="BQ38" i="7" s="1"/>
  <c r="CT1228" i="1"/>
  <c r="CT931" i="1" s="1"/>
  <c r="BZ38" i="7" s="1"/>
  <c r="CZ1228" i="1"/>
  <c r="CZ931" i="1" s="1"/>
  <c r="CF38" i="7" s="1"/>
  <c r="DC1228" i="1"/>
  <c r="DC931" i="1" s="1"/>
  <c r="CI38" i="7" s="1"/>
  <c r="N3" i="5"/>
  <c r="N33" i="5"/>
  <c r="N7" i="5"/>
  <c r="N43" i="5"/>
  <c r="N11" i="5"/>
  <c r="N21" i="5"/>
  <c r="N37" i="5"/>
  <c r="N6" i="5"/>
  <c r="N17" i="5"/>
  <c r="N13" i="5"/>
  <c r="N67" i="5"/>
  <c r="N79" i="5"/>
  <c r="N10" i="5"/>
  <c r="N29" i="5"/>
  <c r="N75" i="5"/>
  <c r="N26" i="5"/>
  <c r="N77" i="5"/>
  <c r="N16" i="5"/>
  <c r="N42" i="5"/>
  <c r="N78" i="5"/>
  <c r="N38" i="5"/>
  <c r="N14" i="5"/>
  <c r="N31" i="5"/>
  <c r="N64" i="5"/>
  <c r="N24" i="5"/>
  <c r="N5" i="5"/>
  <c r="N66" i="5"/>
  <c r="N32" i="5"/>
  <c r="N36" i="5"/>
  <c r="N44" i="5"/>
  <c r="N19" i="5"/>
  <c r="N52" i="5"/>
  <c r="DA853" i="1"/>
  <c r="BG931" i="1" l="1"/>
  <c r="AM38" i="7" s="1"/>
  <c r="BD931" i="1"/>
  <c r="AJ38" i="7" s="1"/>
  <c r="BA931" i="1"/>
  <c r="AX931" i="1"/>
  <c r="AD38" i="7" s="1"/>
  <c r="AO931" i="1"/>
  <c r="AO1263" i="1" s="1"/>
  <c r="U77" i="7" s="1"/>
  <c r="DA841" i="1"/>
  <c r="DA857" i="1"/>
  <c r="AG38" i="7"/>
  <c r="W1140" i="1"/>
  <c r="W1162" i="1"/>
  <c r="W1040" i="1"/>
  <c r="W1410" i="1"/>
  <c r="W967" i="1"/>
  <c r="W742" i="1"/>
  <c r="W702" i="1"/>
  <c r="W691" i="1"/>
  <c r="W1411" i="1"/>
  <c r="W1271" i="1"/>
  <c r="W1080" i="1"/>
  <c r="W1407" i="1"/>
  <c r="W1056" i="1"/>
  <c r="W930" i="1"/>
  <c r="W879" i="1"/>
  <c r="W1036" i="1"/>
  <c r="W693" i="1"/>
  <c r="W680" i="1"/>
  <c r="W1156" i="1"/>
  <c r="W1397" i="1"/>
  <c r="W1409" i="1"/>
  <c r="W1025" i="1"/>
  <c r="W889" i="1"/>
  <c r="W766" i="1"/>
  <c r="W802" i="1"/>
  <c r="E7" i="7"/>
  <c r="W1408" i="1"/>
  <c r="W1178" i="1"/>
  <c r="W971" i="1"/>
  <c r="W1100" i="1"/>
  <c r="W738" i="1"/>
  <c r="W786" i="1"/>
  <c r="W762" i="1"/>
  <c r="W476" i="1"/>
  <c r="W1206" i="1"/>
  <c r="W1076" i="1"/>
  <c r="W1414" i="1"/>
  <c r="W1060" i="1"/>
  <c r="W814" i="1"/>
  <c r="W692" i="1"/>
  <c r="W706" i="1"/>
  <c r="W724" i="1"/>
  <c r="W806" i="1"/>
  <c r="W1413" i="1"/>
  <c r="W1120" i="1"/>
  <c r="W1406" i="1"/>
  <c r="W1096" i="1"/>
  <c r="W1200" i="1"/>
  <c r="W893" i="1"/>
  <c r="W1032" i="1"/>
  <c r="W871" i="1"/>
  <c r="W1136" i="1"/>
  <c r="W782" i="1"/>
  <c r="W710" i="1"/>
  <c r="W520" i="1"/>
  <c r="W1405" i="1"/>
  <c r="W1412" i="1"/>
  <c r="W875" i="1"/>
  <c r="W1017" i="1"/>
  <c r="W928" i="1"/>
  <c r="W1184" i="1"/>
  <c r="W823" i="1"/>
  <c r="W458" i="1"/>
  <c r="W1116" i="1"/>
  <c r="W1222" i="1"/>
  <c r="W963" i="1"/>
  <c r="W897" i="1"/>
  <c r="W1021" i="1"/>
  <c r="W720" i="1"/>
  <c r="W746" i="1"/>
  <c r="W480" i="1"/>
  <c r="W408" i="1"/>
  <c r="W210" i="1"/>
  <c r="W130" i="1"/>
  <c r="W436" i="1"/>
  <c r="W674" i="1"/>
  <c r="W396" i="1"/>
  <c r="W270" i="1"/>
  <c r="W536" i="1"/>
  <c r="W99" i="1"/>
  <c r="W139" i="1"/>
  <c r="W662" i="1"/>
  <c r="W496" i="1"/>
  <c r="W818" i="1"/>
  <c r="W274" i="1"/>
  <c r="W196" i="1"/>
  <c r="W126" i="1"/>
  <c r="W462" i="1"/>
  <c r="W214" i="1"/>
  <c r="W540" i="1"/>
  <c r="W690" i="1"/>
  <c r="W174" i="1"/>
  <c r="W178" i="1"/>
  <c r="W96" i="1"/>
  <c r="W440" i="1"/>
  <c r="W444" i="1"/>
  <c r="W140" i="1"/>
  <c r="W138" i="1"/>
  <c r="W170" i="1"/>
  <c r="W500" i="1"/>
  <c r="W206" i="1"/>
  <c r="W127" i="1"/>
  <c r="E6" i="7"/>
  <c r="W254" i="1"/>
  <c r="W125" i="1"/>
  <c r="W454" i="1"/>
  <c r="W11" i="1"/>
  <c r="W250" i="1"/>
  <c r="W137" i="1"/>
  <c r="W12" i="1"/>
  <c r="E33" i="7"/>
  <c r="W472" i="1"/>
  <c r="W98" i="1"/>
  <c r="W13" i="1"/>
  <c r="W192" i="1"/>
  <c r="W516" i="1"/>
  <c r="W123" i="1"/>
  <c r="W728" i="1"/>
  <c r="W142" i="1"/>
  <c r="W188" i="1"/>
  <c r="W100" i="1"/>
  <c r="AH39" i="6"/>
  <c r="AF39" i="6"/>
  <c r="AE28" i="6"/>
  <c r="AF19" i="6"/>
  <c r="AH26" i="6"/>
  <c r="AC39" i="6"/>
  <c r="AG30" i="6"/>
  <c r="AF68" i="6"/>
  <c r="AG39" i="6"/>
  <c r="AF30" i="6"/>
  <c r="AE26" i="6"/>
  <c r="AH19" i="6"/>
  <c r="AB68" i="6"/>
  <c r="AD39" i="6"/>
  <c r="AG28" i="6"/>
  <c r="AE39" i="6"/>
  <c r="AF26" i="6"/>
  <c r="AG26" i="6"/>
  <c r="AB19" i="6"/>
  <c r="AF28" i="6"/>
  <c r="AE30" i="6"/>
  <c r="AG19" i="6"/>
  <c r="AC68" i="6"/>
  <c r="AC19" i="6"/>
  <c r="AH30" i="6"/>
  <c r="AH68" i="6"/>
  <c r="AH28" i="6"/>
  <c r="AB39" i="6"/>
  <c r="AG68" i="6"/>
  <c r="AD19" i="6"/>
  <c r="AD68" i="6"/>
  <c r="AE19" i="6"/>
  <c r="AE68" i="6"/>
  <c r="L38" i="5"/>
  <c r="U38" i="7"/>
  <c r="H38" i="5" s="1"/>
  <c r="W1228" i="1"/>
  <c r="AF1263" i="1"/>
  <c r="L77" i="7" s="1"/>
  <c r="L38" i="7"/>
  <c r="G38" i="5" s="1"/>
  <c r="AG1263" i="1"/>
  <c r="M77" i="7" s="1"/>
  <c r="AH1263" i="1"/>
  <c r="N77" i="7" s="1"/>
  <c r="AI1263" i="1"/>
  <c r="O77" i="7" s="1"/>
  <c r="AJ1263" i="1"/>
  <c r="P77" i="7" s="1"/>
  <c r="AK1263" i="1"/>
  <c r="Q77" i="7" s="1"/>
  <c r="AL1263" i="1"/>
  <c r="R77" i="7" s="1"/>
  <c r="AM1263" i="1"/>
  <c r="S77" i="7" s="1"/>
  <c r="AN1263" i="1"/>
  <c r="T77" i="7" s="1"/>
  <c r="AP1263" i="1"/>
  <c r="V77" i="7" s="1"/>
  <c r="AQ1263" i="1"/>
  <c r="W77" i="7" s="1"/>
  <c r="AR1263" i="1"/>
  <c r="X77" i="7" s="1"/>
  <c r="AS1263" i="1"/>
  <c r="Y77" i="7" s="1"/>
  <c r="AT1263" i="1"/>
  <c r="Z77" i="7" s="1"/>
  <c r="AU1263" i="1"/>
  <c r="AA77" i="7" s="1"/>
  <c r="AV1263" i="1"/>
  <c r="AB77" i="7" s="1"/>
  <c r="AW1263" i="1"/>
  <c r="AC77" i="7" s="1"/>
  <c r="AX1263" i="1"/>
  <c r="AD77" i="7" s="1"/>
  <c r="H77" i="5" s="1"/>
  <c r="AY1263" i="1"/>
  <c r="AE77" i="7" s="1"/>
  <c r="AZ1263" i="1"/>
  <c r="AF77" i="7" s="1"/>
  <c r="BA1263" i="1"/>
  <c r="AG77" i="7" s="1"/>
  <c r="BB1263" i="1"/>
  <c r="AH77" i="7" s="1"/>
  <c r="BC1263" i="1"/>
  <c r="AI77" i="7" s="1"/>
  <c r="BD1263" i="1"/>
  <c r="AJ77" i="7" s="1"/>
  <c r="BE1263" i="1"/>
  <c r="AK77" i="7" s="1"/>
  <c r="BF1263" i="1"/>
  <c r="AL77" i="7" s="1"/>
  <c r="BG1263" i="1"/>
  <c r="AM77" i="7" s="1"/>
  <c r="BH1263" i="1"/>
  <c r="AN77" i="7" s="1"/>
  <c r="BI1263" i="1"/>
  <c r="AO77" i="7" s="1"/>
  <c r="BJ1263" i="1"/>
  <c r="AP77" i="7" s="1"/>
  <c r="I77" i="5" s="1"/>
  <c r="BK1263" i="1"/>
  <c r="AQ77" i="7" s="1"/>
  <c r="BL1263" i="1"/>
  <c r="AR77" i="7" s="1"/>
  <c r="BM1263" i="1"/>
  <c r="AS77" i="7" s="1"/>
  <c r="BN1263" i="1"/>
  <c r="AT77" i="7" s="1"/>
  <c r="BO1263" i="1"/>
  <c r="AU77" i="7" s="1"/>
  <c r="BP1263" i="1"/>
  <c r="AV77" i="7" s="1"/>
  <c r="BQ1263" i="1"/>
  <c r="AW77" i="7" s="1"/>
  <c r="BR1263" i="1"/>
  <c r="AX77" i="7" s="1"/>
  <c r="BS1263" i="1"/>
  <c r="AY77" i="7" s="1"/>
  <c r="BT1263" i="1"/>
  <c r="AZ77" i="7" s="1"/>
  <c r="BU1263" i="1"/>
  <c r="BA77" i="7" s="1"/>
  <c r="BV1263" i="1"/>
  <c r="BB77" i="7" s="1"/>
  <c r="J77" i="5" s="1"/>
  <c r="BW1263" i="1"/>
  <c r="BC77" i="7" s="1"/>
  <c r="BX1263" i="1"/>
  <c r="BD77" i="7" s="1"/>
  <c r="BY1263" i="1"/>
  <c r="BE77" i="7" s="1"/>
  <c r="BZ1263" i="1"/>
  <c r="BF77" i="7" s="1"/>
  <c r="CA1263" i="1"/>
  <c r="BG77" i="7" s="1"/>
  <c r="CB1263" i="1"/>
  <c r="BH77" i="7" s="1"/>
  <c r="CC1263" i="1"/>
  <c r="BI77" i="7" s="1"/>
  <c r="CD1263" i="1"/>
  <c r="BJ77" i="7" s="1"/>
  <c r="CE1263" i="1"/>
  <c r="BK77" i="7" s="1"/>
  <c r="CF1263" i="1"/>
  <c r="BL77" i="7" s="1"/>
  <c r="CG1263" i="1"/>
  <c r="BM77" i="7" s="1"/>
  <c r="CH1263" i="1"/>
  <c r="BN77" i="7" s="1"/>
  <c r="K77" i="5" s="1"/>
  <c r="CI1263" i="1"/>
  <c r="BO77" i="7" s="1"/>
  <c r="CJ1263" i="1"/>
  <c r="BP77" i="7" s="1"/>
  <c r="CK1263" i="1"/>
  <c r="BQ77" i="7" s="1"/>
  <c r="CL1263" i="1"/>
  <c r="BR77" i="7" s="1"/>
  <c r="CM1263" i="1"/>
  <c r="BS77" i="7" s="1"/>
  <c r="CN1263" i="1"/>
  <c r="BT77" i="7" s="1"/>
  <c r="CO1263" i="1"/>
  <c r="BU77" i="7" s="1"/>
  <c r="CP1263" i="1"/>
  <c r="BV77" i="7" s="1"/>
  <c r="CQ1263" i="1"/>
  <c r="BW77" i="7" s="1"/>
  <c r="CR1263" i="1"/>
  <c r="BX77" i="7" s="1"/>
  <c r="CS1263" i="1"/>
  <c r="BY77" i="7" s="1"/>
  <c r="CT1263" i="1"/>
  <c r="BZ77" i="7" s="1"/>
  <c r="L77" i="5" s="1"/>
  <c r="CU1263" i="1"/>
  <c r="CA77" i="7" s="1"/>
  <c r="CV1263" i="1"/>
  <c r="CB77" i="7" s="1"/>
  <c r="CW1263" i="1"/>
  <c r="CC77" i="7" s="1"/>
  <c r="CX1263" i="1"/>
  <c r="CD77" i="7" s="1"/>
  <c r="CY1263" i="1"/>
  <c r="CE77" i="7" s="1"/>
  <c r="CZ1263" i="1"/>
  <c r="CF77" i="7" s="1"/>
  <c r="DA1263" i="1"/>
  <c r="CG77" i="7" s="1"/>
  <c r="DB1263" i="1"/>
  <c r="CH77" i="7" s="1"/>
  <c r="DC1263" i="1"/>
  <c r="CI77" i="7" s="1"/>
  <c r="DD1263" i="1"/>
  <c r="CJ77" i="7" s="1"/>
  <c r="DE1263" i="1"/>
  <c r="CK77" i="7" s="1"/>
  <c r="DF1263" i="1"/>
  <c r="CL77" i="7" s="1"/>
  <c r="CH853" i="1"/>
  <c r="N35" i="5"/>
  <c r="CV853" i="1"/>
  <c r="N18" i="5"/>
  <c r="N9" i="5"/>
  <c r="N12" i="5"/>
  <c r="N15" i="5"/>
  <c r="N22" i="5"/>
  <c r="CM853" i="1"/>
  <c r="CT853" i="1"/>
  <c r="CQ853" i="1"/>
  <c r="CC853" i="1"/>
  <c r="AU853" i="1"/>
  <c r="CU853" i="1"/>
  <c r="CD853" i="1"/>
  <c r="BV853" i="1"/>
  <c r="BG853" i="1"/>
  <c r="AS853" i="1"/>
  <c r="AO853" i="1"/>
  <c r="BD853" i="1"/>
  <c r="AN853" i="1"/>
  <c r="BQ853" i="1"/>
  <c r="AI853" i="1"/>
  <c r="AC853" i="1"/>
  <c r="BP853" i="1"/>
  <c r="CS853" i="1"/>
  <c r="BN853" i="1"/>
  <c r="AJ853" i="1"/>
  <c r="AP853" i="1"/>
  <c r="BC853" i="1"/>
  <c r="AF853" i="1"/>
  <c r="BY853" i="1"/>
  <c r="AV853" i="1"/>
  <c r="CZ853" i="1"/>
  <c r="CJ853" i="1"/>
  <c r="BR853" i="1"/>
  <c r="AE853" i="1"/>
  <c r="CE853" i="1"/>
  <c r="AX853" i="1"/>
  <c r="CO853" i="1"/>
  <c r="BK853" i="1"/>
  <c r="AW853" i="1"/>
  <c r="CB853" i="1"/>
  <c r="BJ853" i="1"/>
  <c r="AT853" i="1"/>
  <c r="CR853" i="1"/>
  <c r="BH853" i="1"/>
  <c r="BZ853" i="1"/>
  <c r="BE853" i="1"/>
  <c r="AM853" i="1"/>
  <c r="BX853" i="1"/>
  <c r="BB853" i="1"/>
  <c r="AZ853" i="1"/>
  <c r="CW853" i="1"/>
  <c r="BU853" i="1"/>
  <c r="AY853" i="1"/>
  <c r="CP853" i="1"/>
  <c r="BO853" i="1"/>
  <c r="CK853" i="1"/>
  <c r="BT853" i="1"/>
  <c r="CN853" i="1"/>
  <c r="BM424" i="1"/>
  <c r="BS853" i="1"/>
  <c r="CL853" i="1"/>
  <c r="BL853" i="1"/>
  <c r="CI427" i="1"/>
  <c r="CK424" i="1"/>
  <c r="BG427" i="1"/>
  <c r="BG557" i="1" s="1"/>
  <c r="BI424" i="1"/>
  <c r="CY853" i="1"/>
  <c r="CG853" i="1"/>
  <c r="BA853" i="1"/>
  <c r="AL853" i="1"/>
  <c r="CI853" i="1"/>
  <c r="CA853" i="1"/>
  <c r="AQ853" i="1"/>
  <c r="BM853" i="1"/>
  <c r="CF853" i="1"/>
  <c r="CX853" i="1"/>
  <c r="BW853" i="1"/>
  <c r="AK853" i="1"/>
  <c r="BI853" i="1"/>
  <c r="AA1322" i="1" l="1"/>
  <c r="AA1324" i="1"/>
  <c r="AA1326" i="1"/>
  <c r="AA1312" i="1"/>
  <c r="AA1330" i="1"/>
  <c r="AA1332" i="1"/>
  <c r="AA1334" i="1"/>
  <c r="AA1313" i="1"/>
  <c r="AA1307" i="1"/>
  <c r="AA1309" i="1"/>
  <c r="AA1311" i="1"/>
  <c r="AA1320" i="1"/>
  <c r="AA1315" i="1"/>
  <c r="AA1317" i="1"/>
  <c r="AA1319" i="1"/>
  <c r="AA1321" i="1"/>
  <c r="AA1323" i="1"/>
  <c r="AA1325" i="1"/>
  <c r="AA1327" i="1"/>
  <c r="AA1328" i="1"/>
  <c r="AA1331" i="1"/>
  <c r="AA1333" i="1"/>
  <c r="AA1335" i="1"/>
  <c r="AA1308" i="1"/>
  <c r="AA1310" i="1"/>
  <c r="AA1329" i="1"/>
  <c r="AA1314" i="1"/>
  <c r="AA1316" i="1"/>
  <c r="AA1318" i="1"/>
  <c r="AA1306" i="1"/>
  <c r="AB1312" i="1"/>
  <c r="AB1315" i="1"/>
  <c r="AB1327" i="1"/>
  <c r="AB1325" i="1"/>
  <c r="AB1309" i="1"/>
  <c r="AB1311" i="1"/>
  <c r="AB1322" i="1"/>
  <c r="AB1324" i="1"/>
  <c r="AB1330" i="1"/>
  <c r="AB1308" i="1"/>
  <c r="AB1317" i="1"/>
  <c r="AB1321" i="1"/>
  <c r="AB1329" i="1"/>
  <c r="AB1331" i="1"/>
  <c r="AB1316" i="1"/>
  <c r="AB1333" i="1"/>
  <c r="AB1306" i="1"/>
  <c r="AB1307" i="1"/>
  <c r="AB1320" i="1"/>
  <c r="AB1332" i="1"/>
  <c r="AB1319" i="1"/>
  <c r="AB1310" i="1"/>
  <c r="AB1318" i="1"/>
  <c r="AB1335" i="1"/>
  <c r="AB1314" i="1"/>
  <c r="AB1323" i="1"/>
  <c r="AB1326" i="1"/>
  <c r="AB1313" i="1"/>
  <c r="AB1328" i="1"/>
  <c r="AB1334" i="1"/>
  <c r="AC1311" i="1"/>
  <c r="AC1322" i="1"/>
  <c r="AC1333" i="1"/>
  <c r="AC1331" i="1"/>
  <c r="AC1308" i="1"/>
  <c r="AC1321" i="1"/>
  <c r="AC1332" i="1"/>
  <c r="AC1330" i="1"/>
  <c r="AC1317" i="1"/>
  <c r="AC1320" i="1"/>
  <c r="AC1323" i="1"/>
  <c r="AC1309" i="1"/>
  <c r="AC1312" i="1"/>
  <c r="AC1324" i="1"/>
  <c r="AC1327" i="1"/>
  <c r="AC1307" i="1"/>
  <c r="AC1315" i="1"/>
  <c r="AC1319" i="1"/>
  <c r="AC1329" i="1"/>
  <c r="AC1316" i="1"/>
  <c r="AC1328" i="1"/>
  <c r="AC1335" i="1"/>
  <c r="AC1313" i="1"/>
  <c r="AC1314" i="1"/>
  <c r="AC1318" i="1"/>
  <c r="AC1326" i="1"/>
  <c r="AC1306" i="1"/>
  <c r="AC1310" i="1"/>
  <c r="AC1325" i="1"/>
  <c r="AC1334" i="1"/>
  <c r="AD1306" i="1"/>
  <c r="AD1307" i="1"/>
  <c r="AD1322" i="1"/>
  <c r="AD1331" i="1"/>
  <c r="AD1334" i="1"/>
  <c r="AD1312" i="1"/>
  <c r="AD1325" i="1"/>
  <c r="AD1332" i="1"/>
  <c r="AD1316" i="1"/>
  <c r="AD1323" i="1"/>
  <c r="AD1320" i="1"/>
  <c r="AD1308" i="1"/>
  <c r="AD1317" i="1"/>
  <c r="AD1329" i="1"/>
  <c r="AD1333" i="1"/>
  <c r="AD1310" i="1"/>
  <c r="AD1315" i="1"/>
  <c r="AD1330" i="1"/>
  <c r="AD1327" i="1"/>
  <c r="AD1314" i="1"/>
  <c r="AD1319" i="1"/>
  <c r="AD1328" i="1"/>
  <c r="AD1313" i="1"/>
  <c r="AD1318" i="1"/>
  <c r="AD1321" i="1"/>
  <c r="AD1335" i="1"/>
  <c r="AD1311" i="1"/>
  <c r="AD1309" i="1"/>
  <c r="AD1326" i="1"/>
  <c r="AD1324" i="1"/>
  <c r="AE1314" i="1"/>
  <c r="AE1310" i="1"/>
  <c r="AE1330" i="1"/>
  <c r="AE1325" i="1"/>
  <c r="AE1327" i="1"/>
  <c r="AE1313" i="1"/>
  <c r="AE1318" i="1"/>
  <c r="AE1321" i="1"/>
  <c r="AE1335" i="1"/>
  <c r="AE1326" i="1"/>
  <c r="AE1307" i="1"/>
  <c r="AE1308" i="1"/>
  <c r="AE1322" i="1"/>
  <c r="AE1334" i="1"/>
  <c r="AE1306" i="1"/>
  <c r="AE1312" i="1"/>
  <c r="AE1320" i="1"/>
  <c r="AE1332" i="1"/>
  <c r="AE1309" i="1"/>
  <c r="AE1316" i="1"/>
  <c r="AE1324" i="1"/>
  <c r="AE1333" i="1"/>
  <c r="AE1311" i="1"/>
  <c r="AE1315" i="1"/>
  <c r="AE1323" i="1"/>
  <c r="AE1328" i="1"/>
  <c r="AE1319" i="1"/>
  <c r="AE1331" i="1"/>
  <c r="AE1329" i="1"/>
  <c r="AE1317" i="1"/>
  <c r="AF1310" i="1"/>
  <c r="AF1319" i="1"/>
  <c r="AF1323" i="1"/>
  <c r="AF1334" i="1"/>
  <c r="AF1307" i="1"/>
  <c r="AF1315" i="1"/>
  <c r="AF1318" i="1"/>
  <c r="AF1332" i="1"/>
  <c r="AF1335" i="1"/>
  <c r="AF1313" i="1"/>
  <c r="AF1309" i="1"/>
  <c r="AF1331" i="1"/>
  <c r="AF1311" i="1"/>
  <c r="AF1321" i="1"/>
  <c r="AF1328" i="1"/>
  <c r="AF1317" i="1"/>
  <c r="AF1322" i="1"/>
  <c r="AF1333" i="1"/>
  <c r="AF1306" i="1"/>
  <c r="AF1316" i="1"/>
  <c r="AF1327" i="1"/>
  <c r="AF1326" i="1"/>
  <c r="AF1308" i="1"/>
  <c r="AF1320" i="1"/>
  <c r="AF1325" i="1"/>
  <c r="AF1329" i="1"/>
  <c r="AF1312" i="1"/>
  <c r="AF1314" i="1"/>
  <c r="AF1324" i="1"/>
  <c r="AF1330" i="1"/>
  <c r="AG1308" i="1"/>
  <c r="AG1316" i="1"/>
  <c r="AG1315" i="1"/>
  <c r="AG1323" i="1"/>
  <c r="AG1322" i="1"/>
  <c r="AG1310" i="1"/>
  <c r="AG1320" i="1"/>
  <c r="AG1329" i="1"/>
  <c r="AG1335" i="1"/>
  <c r="AG1319" i="1"/>
  <c r="AG1306" i="1"/>
  <c r="AG1313" i="1"/>
  <c r="AG1318" i="1"/>
  <c r="AG1332" i="1"/>
  <c r="AG1311" i="1"/>
  <c r="AG1328" i="1"/>
  <c r="AG1330" i="1"/>
  <c r="AG1307" i="1"/>
  <c r="AG1312" i="1"/>
  <c r="AG1326" i="1"/>
  <c r="AG1331" i="1"/>
  <c r="AG1317" i="1"/>
  <c r="AG1325" i="1"/>
  <c r="AG1334" i="1"/>
  <c r="AG1309" i="1"/>
  <c r="AG1321" i="1"/>
  <c r="AG1324" i="1"/>
  <c r="AG1327" i="1"/>
  <c r="AG1314" i="1"/>
  <c r="AG1333" i="1"/>
  <c r="AH1312" i="1"/>
  <c r="AH1321" i="1"/>
  <c r="AH1325" i="1"/>
  <c r="AH1328" i="1"/>
  <c r="AH1309" i="1"/>
  <c r="AH1317" i="1"/>
  <c r="AH1320" i="1"/>
  <c r="AH1324" i="1"/>
  <c r="AH1333" i="1"/>
  <c r="AH1319" i="1"/>
  <c r="AH1323" i="1"/>
  <c r="AH1307" i="1"/>
  <c r="AH1315" i="1"/>
  <c r="AH1318" i="1"/>
  <c r="AH1330" i="1"/>
  <c r="AH1314" i="1"/>
  <c r="AH1329" i="1"/>
  <c r="AH1335" i="1"/>
  <c r="AH1306" i="1"/>
  <c r="AH1311" i="1"/>
  <c r="AH1322" i="1"/>
  <c r="AH1331" i="1"/>
  <c r="AH1308" i="1"/>
  <c r="AH1313" i="1"/>
  <c r="AH1327" i="1"/>
  <c r="AH1334" i="1"/>
  <c r="AH1310" i="1"/>
  <c r="AH1316" i="1"/>
  <c r="AH1326" i="1"/>
  <c r="AH1332" i="1"/>
  <c r="AI1309" i="1"/>
  <c r="AI1314" i="1"/>
  <c r="AI1325" i="1"/>
  <c r="AI1332" i="1"/>
  <c r="AI1308" i="1"/>
  <c r="AI1312" i="1"/>
  <c r="AI1321" i="1"/>
  <c r="AI1324" i="1"/>
  <c r="AI1333" i="1"/>
  <c r="AI1310" i="1"/>
  <c r="AI1320" i="1"/>
  <c r="AI1323" i="1"/>
  <c r="AI1307" i="1"/>
  <c r="AI1316" i="1"/>
  <c r="AI1319" i="1"/>
  <c r="AI1329" i="1"/>
  <c r="AI1315" i="1"/>
  <c r="AI1318" i="1"/>
  <c r="AI1331" i="1"/>
  <c r="AI1313" i="1"/>
  <c r="AI1328" i="1"/>
  <c r="AI1330" i="1"/>
  <c r="AI1306" i="1"/>
  <c r="AI1317" i="1"/>
  <c r="AI1327" i="1"/>
  <c r="AI1335" i="1"/>
  <c r="AI1311" i="1"/>
  <c r="AI1322" i="1"/>
  <c r="AI1326" i="1"/>
  <c r="AI1334" i="1"/>
  <c r="AJ1309" i="1"/>
  <c r="AJ1306" i="1"/>
  <c r="AJ1322" i="1"/>
  <c r="AJ1326" i="1"/>
  <c r="AJ1325" i="1"/>
  <c r="AJ1310" i="1"/>
  <c r="AJ1320" i="1"/>
  <c r="AJ1332" i="1"/>
  <c r="AJ1308" i="1"/>
  <c r="AJ1317" i="1"/>
  <c r="AJ1321" i="1"/>
  <c r="AJ1324" i="1"/>
  <c r="AJ1329" i="1"/>
  <c r="AJ1316" i="1"/>
  <c r="AJ1319" i="1"/>
  <c r="AJ1333" i="1"/>
  <c r="AJ1314" i="1"/>
  <c r="AJ1323" i="1"/>
  <c r="AJ1330" i="1"/>
  <c r="AJ1307" i="1"/>
  <c r="AJ1311" i="1"/>
  <c r="AJ1318" i="1"/>
  <c r="AJ1331" i="1"/>
  <c r="AJ1313" i="1"/>
  <c r="AJ1328" i="1"/>
  <c r="AJ1335" i="1"/>
  <c r="AJ1312" i="1"/>
  <c r="AJ1315" i="1"/>
  <c r="AJ1327" i="1"/>
  <c r="AJ1334" i="1"/>
  <c r="AK1310" i="1"/>
  <c r="AK1322" i="1"/>
  <c r="AK1319" i="1"/>
  <c r="AK1334" i="1"/>
  <c r="AL1310" i="1"/>
  <c r="AL1313" i="1"/>
  <c r="AL1329" i="1"/>
  <c r="AL1331" i="1"/>
  <c r="AK1307" i="1"/>
  <c r="AK1321" i="1"/>
  <c r="AK1333" i="1"/>
  <c r="AK1327" i="1"/>
  <c r="AL1309" i="1"/>
  <c r="AL1315" i="1"/>
  <c r="AL1326" i="1"/>
  <c r="AL1335" i="1"/>
  <c r="AK1308" i="1"/>
  <c r="AK1324" i="1"/>
  <c r="AK1329" i="1"/>
  <c r="AL1311" i="1"/>
  <c r="AL1317" i="1"/>
  <c r="AL1330" i="1"/>
  <c r="AL1332" i="1"/>
  <c r="AK1309" i="1"/>
  <c r="AK1315" i="1"/>
  <c r="AK1318" i="1"/>
  <c r="AK1326" i="1"/>
  <c r="AL1312" i="1"/>
  <c r="AL1314" i="1"/>
  <c r="AL1324" i="1"/>
  <c r="AL1334" i="1"/>
  <c r="AK1313" i="1"/>
  <c r="AK1311" i="1"/>
  <c r="AK1320" i="1"/>
  <c r="AK1330" i="1"/>
  <c r="AL1306" i="1"/>
  <c r="AL1316" i="1"/>
  <c r="AL1322" i="1"/>
  <c r="AL1319" i="1"/>
  <c r="AL1328" i="1"/>
  <c r="AK1306" i="1"/>
  <c r="AK1316" i="1"/>
  <c r="AK1328" i="1"/>
  <c r="AK1331" i="1"/>
  <c r="AL1308" i="1"/>
  <c r="AL1325" i="1"/>
  <c r="AL1333" i="1"/>
  <c r="AK1312" i="1"/>
  <c r="AK1317" i="1"/>
  <c r="AK1325" i="1"/>
  <c r="AK1335" i="1"/>
  <c r="AL1307" i="1"/>
  <c r="AL1323" i="1"/>
  <c r="AL1327" i="1"/>
  <c r="AK1314" i="1"/>
  <c r="AK1323" i="1"/>
  <c r="AK1332" i="1"/>
  <c r="AL1318" i="1"/>
  <c r="AL1320" i="1"/>
  <c r="AL1321" i="1"/>
  <c r="AM1310" i="1"/>
  <c r="AM1324" i="1"/>
  <c r="AM1329" i="1"/>
  <c r="AM1311" i="1"/>
  <c r="AM1319" i="1"/>
  <c r="AM1322" i="1"/>
  <c r="AM1328" i="1"/>
  <c r="AM1318" i="1"/>
  <c r="AM1323" i="1"/>
  <c r="AM1333" i="1"/>
  <c r="AM1308" i="1"/>
  <c r="AM1316" i="1"/>
  <c r="AM1320" i="1"/>
  <c r="AM1335" i="1"/>
  <c r="AM1306" i="1"/>
  <c r="AM1313" i="1"/>
  <c r="AM1315" i="1"/>
  <c r="AM1327" i="1"/>
  <c r="AM1332" i="1"/>
  <c r="AM1312" i="1"/>
  <c r="AM1321" i="1"/>
  <c r="AM1330" i="1"/>
  <c r="AM1307" i="1"/>
  <c r="AM1314" i="1"/>
  <c r="AM1317" i="1"/>
  <c r="AM1331" i="1"/>
  <c r="AM1334" i="1"/>
  <c r="AM1309" i="1"/>
  <c r="AM1326" i="1"/>
  <c r="AM1325" i="1"/>
  <c r="AN1318" i="1"/>
  <c r="AN1322" i="1"/>
  <c r="AN1330" i="1"/>
  <c r="AO1307" i="1"/>
  <c r="AO1317" i="1"/>
  <c r="AO1326" i="1"/>
  <c r="AO1334" i="1"/>
  <c r="AN1311" i="1"/>
  <c r="AN1316" i="1"/>
  <c r="AN1323" i="1"/>
  <c r="AN1335" i="1"/>
  <c r="AO1316" i="1"/>
  <c r="AO1321" i="1"/>
  <c r="AO1325" i="1"/>
  <c r="AO1329" i="1"/>
  <c r="AN1307" i="1"/>
  <c r="AN1313" i="1"/>
  <c r="AN1314" i="1"/>
  <c r="AN1328" i="1"/>
  <c r="AN1334" i="1"/>
  <c r="AO1320" i="1"/>
  <c r="AO1324" i="1"/>
  <c r="AO1330" i="1"/>
  <c r="AN1309" i="1"/>
  <c r="AN1317" i="1"/>
  <c r="AN1332" i="1"/>
  <c r="AO1308" i="1"/>
  <c r="AO1311" i="1"/>
  <c r="AO1319" i="1"/>
  <c r="AO1322" i="1"/>
  <c r="AO1331" i="1"/>
  <c r="AN1308" i="1"/>
  <c r="AN1327" i="1"/>
  <c r="AN1326" i="1"/>
  <c r="AO1313" i="1"/>
  <c r="AO1310" i="1"/>
  <c r="AO1333" i="1"/>
  <c r="AO1335" i="1"/>
  <c r="AN1312" i="1"/>
  <c r="AN1320" i="1"/>
  <c r="AN1325" i="1"/>
  <c r="AN1331" i="1"/>
  <c r="AO1314" i="1"/>
  <c r="AO1318" i="1"/>
  <c r="AO1327" i="1"/>
  <c r="AN1306" i="1"/>
  <c r="AN1319" i="1"/>
  <c r="AN1321" i="1"/>
  <c r="AN1329" i="1"/>
  <c r="AO1306" i="1"/>
  <c r="AO1309" i="1"/>
  <c r="AO1315" i="1"/>
  <c r="AO1332" i="1"/>
  <c r="AN1315" i="1"/>
  <c r="AN1310" i="1"/>
  <c r="AN1324" i="1"/>
  <c r="AN1333" i="1"/>
  <c r="AO1312" i="1"/>
  <c r="AO1328" i="1"/>
  <c r="AO1323" i="1"/>
  <c r="AP1321" i="1"/>
  <c r="AP1325" i="1"/>
  <c r="AP1331" i="1"/>
  <c r="AP1310" i="1"/>
  <c r="AP1320" i="1"/>
  <c r="AP1322" i="1"/>
  <c r="AP1334" i="1"/>
  <c r="AP1309" i="1"/>
  <c r="AP1317" i="1"/>
  <c r="AP1319" i="1"/>
  <c r="AP1328" i="1"/>
  <c r="AP1333" i="1"/>
  <c r="AP1313" i="1"/>
  <c r="AP1329" i="1"/>
  <c r="AP1330" i="1"/>
  <c r="AP1315" i="1"/>
  <c r="AP1318" i="1"/>
  <c r="AP1324" i="1"/>
  <c r="AP1307" i="1"/>
  <c r="AP1311" i="1"/>
  <c r="AP1316" i="1"/>
  <c r="AP1323" i="1"/>
  <c r="AP1306" i="1"/>
  <c r="AP1314" i="1"/>
  <c r="AP1327" i="1"/>
  <c r="AP1332" i="1"/>
  <c r="AP1308" i="1"/>
  <c r="AP1312" i="1"/>
  <c r="AP1326" i="1"/>
  <c r="AP1335" i="1"/>
  <c r="AQ1311" i="1"/>
  <c r="AQ1322" i="1"/>
  <c r="AQ1326" i="1"/>
  <c r="AQ1334" i="1"/>
  <c r="AQ1310" i="1"/>
  <c r="AQ1313" i="1"/>
  <c r="AQ1325" i="1"/>
  <c r="AQ1333" i="1"/>
  <c r="AQ1308" i="1"/>
  <c r="AQ1316" i="1"/>
  <c r="AQ1321" i="1"/>
  <c r="AQ1324" i="1"/>
  <c r="AQ1330" i="1"/>
  <c r="AQ1306" i="1"/>
  <c r="AQ1320" i="1"/>
  <c r="AQ1323" i="1"/>
  <c r="AQ1307" i="1"/>
  <c r="AQ1315" i="1"/>
  <c r="AQ1319" i="1"/>
  <c r="AQ1331" i="1"/>
  <c r="AQ1314" i="1"/>
  <c r="AQ1332" i="1"/>
  <c r="AQ1309" i="1"/>
  <c r="AQ1317" i="1"/>
  <c r="AQ1328" i="1"/>
  <c r="AQ1335" i="1"/>
  <c r="AQ1318" i="1"/>
  <c r="AQ1312" i="1"/>
  <c r="AQ1327" i="1"/>
  <c r="AQ1329" i="1"/>
  <c r="AR1310" i="1"/>
  <c r="AR1307" i="1"/>
  <c r="AR1327" i="1"/>
  <c r="AR1335" i="1"/>
  <c r="AR1309" i="1"/>
  <c r="AR1322" i="1"/>
  <c r="AR1329" i="1"/>
  <c r="AR1334" i="1"/>
  <c r="AR1308" i="1"/>
  <c r="AR1317" i="1"/>
  <c r="AR1321" i="1"/>
  <c r="AR1324" i="1"/>
  <c r="AR1333" i="1"/>
  <c r="AR1306" i="1"/>
  <c r="AR1316" i="1"/>
  <c r="AR1320" i="1"/>
  <c r="AR1332" i="1"/>
  <c r="AR1311" i="1"/>
  <c r="AR1319" i="1"/>
  <c r="AR1325" i="1"/>
  <c r="AR1314" i="1"/>
  <c r="AR1328" i="1"/>
  <c r="AR1331" i="1"/>
  <c r="AR1313" i="1"/>
  <c r="AR1323" i="1"/>
  <c r="AR1326" i="1"/>
  <c r="AR1312" i="1"/>
  <c r="AR1315" i="1"/>
  <c r="AR1318" i="1"/>
  <c r="AR1330" i="1"/>
  <c r="BK1312" i="1"/>
  <c r="BK1317" i="1"/>
  <c r="BK1318" i="1"/>
  <c r="BK1332" i="1"/>
  <c r="BK1310" i="1"/>
  <c r="BK1322" i="1"/>
  <c r="BK1325" i="1"/>
  <c r="BK1335" i="1"/>
  <c r="BK1306" i="1"/>
  <c r="BK1321" i="1"/>
  <c r="BK1333" i="1"/>
  <c r="BK1334" i="1"/>
  <c r="BK1309" i="1"/>
  <c r="BK1311" i="1"/>
  <c r="BK1319" i="1"/>
  <c r="BK1327" i="1"/>
  <c r="BK1307" i="1"/>
  <c r="BK1315" i="1"/>
  <c r="BK1324" i="1"/>
  <c r="BK1330" i="1"/>
  <c r="BK1316" i="1"/>
  <c r="BK1328" i="1"/>
  <c r="BK1326" i="1"/>
  <c r="BK1313" i="1"/>
  <c r="BK1320" i="1"/>
  <c r="BK1331" i="1"/>
  <c r="BK1308" i="1"/>
  <c r="BK1314" i="1"/>
  <c r="BK1329" i="1"/>
  <c r="BK1323" i="1"/>
  <c r="BL1310" i="1"/>
  <c r="BL1317" i="1"/>
  <c r="BL1320" i="1"/>
  <c r="BL1331" i="1"/>
  <c r="BM1309" i="1"/>
  <c r="BM1326" i="1"/>
  <c r="BM1333" i="1"/>
  <c r="BL1307" i="1"/>
  <c r="BL1311" i="1"/>
  <c r="BL1330" i="1"/>
  <c r="BL1332" i="1"/>
  <c r="BM1307" i="1"/>
  <c r="BM1316" i="1"/>
  <c r="BM1324" i="1"/>
  <c r="BM1325" i="1"/>
  <c r="BL1306" i="1"/>
  <c r="BL1312" i="1"/>
  <c r="BL1313" i="1"/>
  <c r="BL1326" i="1"/>
  <c r="BL1335" i="1"/>
  <c r="BM1311" i="1"/>
  <c r="BM1315" i="1"/>
  <c r="BM1323" i="1"/>
  <c r="BM1328" i="1"/>
  <c r="BL1309" i="1"/>
  <c r="BL1322" i="1"/>
  <c r="BL1319" i="1"/>
  <c r="BL1334" i="1"/>
  <c r="BM1308" i="1"/>
  <c r="BM1319" i="1"/>
  <c r="BM1321" i="1"/>
  <c r="BL1316" i="1"/>
  <c r="BL1325" i="1"/>
  <c r="BL1327" i="1"/>
  <c r="BL1333" i="1"/>
  <c r="BM1318" i="1"/>
  <c r="BM1322" i="1"/>
  <c r="BM1329" i="1"/>
  <c r="BL1324" i="1"/>
  <c r="BL1315" i="1"/>
  <c r="BL1323" i="1"/>
  <c r="BL1328" i="1"/>
  <c r="BM1306" i="1"/>
  <c r="BM1314" i="1"/>
  <c r="BM1317" i="1"/>
  <c r="BM1331" i="1"/>
  <c r="BM1332" i="1"/>
  <c r="BL1314" i="1"/>
  <c r="BL1321" i="1"/>
  <c r="BM1312" i="1"/>
  <c r="BM1313" i="1"/>
  <c r="BM1330" i="1"/>
  <c r="BM1335" i="1"/>
  <c r="BL1308" i="1"/>
  <c r="BL1318" i="1"/>
  <c r="BL1329" i="1"/>
  <c r="BM1310" i="1"/>
  <c r="BM1320" i="1"/>
  <c r="BM1327" i="1"/>
  <c r="BM1334" i="1"/>
  <c r="BN1315" i="1"/>
  <c r="BN1319" i="1"/>
  <c r="BN1323" i="1"/>
  <c r="BN1308" i="1"/>
  <c r="BN1318" i="1"/>
  <c r="BN1321" i="1"/>
  <c r="BN1329" i="1"/>
  <c r="BN1307" i="1"/>
  <c r="BN1310" i="1"/>
  <c r="BN1311" i="1"/>
  <c r="BN1332" i="1"/>
  <c r="BN1334" i="1"/>
  <c r="BN1309" i="1"/>
  <c r="BN1317" i="1"/>
  <c r="BN1331" i="1"/>
  <c r="BN1335" i="1"/>
  <c r="BN1316" i="1"/>
  <c r="BN1322" i="1"/>
  <c r="BN1328" i="1"/>
  <c r="BN1306" i="1"/>
  <c r="BN1320" i="1"/>
  <c r="BN1327" i="1"/>
  <c r="BN1330" i="1"/>
  <c r="BN1313" i="1"/>
  <c r="BN1314" i="1"/>
  <c r="BN1324" i="1"/>
  <c r="BN1326" i="1"/>
  <c r="BN1312" i="1"/>
  <c r="BN1325" i="1"/>
  <c r="BN1333" i="1"/>
  <c r="BO1311" i="1"/>
  <c r="BO1319" i="1"/>
  <c r="BO1323" i="1"/>
  <c r="BO1331" i="1"/>
  <c r="BO1308" i="1"/>
  <c r="BO1316" i="1"/>
  <c r="BO1318" i="1"/>
  <c r="BO1333" i="1"/>
  <c r="BO1309" i="1"/>
  <c r="BO1320" i="1"/>
  <c r="BO1324" i="1"/>
  <c r="BO1330" i="1"/>
  <c r="BO1306" i="1"/>
  <c r="BO1314" i="1"/>
  <c r="BO1317" i="1"/>
  <c r="BO1322" i="1"/>
  <c r="BO1335" i="1"/>
  <c r="BO1312" i="1"/>
  <c r="BO1313" i="1"/>
  <c r="BO1332" i="1"/>
  <c r="BO1310" i="1"/>
  <c r="BO1328" i="1"/>
  <c r="BO1329" i="1"/>
  <c r="BO1321" i="1"/>
  <c r="BO1326" i="1"/>
  <c r="BO1334" i="1"/>
  <c r="BO1307" i="1"/>
  <c r="BO1315" i="1"/>
  <c r="BO1325" i="1"/>
  <c r="BO1327" i="1"/>
  <c r="BP1309" i="1"/>
  <c r="BP1311" i="1"/>
  <c r="BP1320" i="1"/>
  <c r="BP1325" i="1"/>
  <c r="BP1331" i="1"/>
  <c r="BP1307" i="1"/>
  <c r="BP1308" i="1"/>
  <c r="BP1319" i="1"/>
  <c r="BP1324" i="1"/>
  <c r="BP1332" i="1"/>
  <c r="BP1306" i="1"/>
  <c r="BP1313" i="1"/>
  <c r="BP1318" i="1"/>
  <c r="BP1323" i="1"/>
  <c r="BP1315" i="1"/>
  <c r="BP1317" i="1"/>
  <c r="BP1330" i="1"/>
  <c r="BP1314" i="1"/>
  <c r="BP1329" i="1"/>
  <c r="BP1335" i="1"/>
  <c r="BP1312" i="1"/>
  <c r="BP1322" i="1"/>
  <c r="BP1333" i="1"/>
  <c r="BP1310" i="1"/>
  <c r="BP1316" i="1"/>
  <c r="BP1327" i="1"/>
  <c r="BP1334" i="1"/>
  <c r="BP1321" i="1"/>
  <c r="BP1326" i="1"/>
  <c r="BP1328" i="1"/>
  <c r="BQ1309" i="1"/>
  <c r="BQ1321" i="1"/>
  <c r="BQ1325" i="1"/>
  <c r="BQ1329" i="1"/>
  <c r="BQ1316" i="1"/>
  <c r="BQ1320" i="1"/>
  <c r="BQ1324" i="1"/>
  <c r="BQ1332" i="1"/>
  <c r="BQ1308" i="1"/>
  <c r="BQ1313" i="1"/>
  <c r="BQ1310" i="1"/>
  <c r="BQ1323" i="1"/>
  <c r="BQ1307" i="1"/>
  <c r="BQ1315" i="1"/>
  <c r="BQ1319" i="1"/>
  <c r="BQ1331" i="1"/>
  <c r="BQ1312" i="1"/>
  <c r="BQ1318" i="1"/>
  <c r="BQ1335" i="1"/>
  <c r="BQ1306" i="1"/>
  <c r="BQ1317" i="1"/>
  <c r="BQ1328" i="1"/>
  <c r="BQ1330" i="1"/>
  <c r="BQ1322" i="1"/>
  <c r="BQ1327" i="1"/>
  <c r="BQ1333" i="1"/>
  <c r="BQ1311" i="1"/>
  <c r="BQ1314" i="1"/>
  <c r="BQ1326" i="1"/>
  <c r="BQ1334" i="1"/>
  <c r="BR1311" i="1"/>
  <c r="BR1321" i="1"/>
  <c r="BR1324" i="1"/>
  <c r="BR1334" i="1"/>
  <c r="BR1316" i="1"/>
  <c r="BR1320" i="1"/>
  <c r="BR1318" i="1"/>
  <c r="BR1331" i="1"/>
  <c r="BR1309" i="1"/>
  <c r="BR1306" i="1"/>
  <c r="BR1310" i="1"/>
  <c r="BR1332" i="1"/>
  <c r="BR1314" i="1"/>
  <c r="BR1319" i="1"/>
  <c r="BR1325" i="1"/>
  <c r="BR1308" i="1"/>
  <c r="BR1313" i="1"/>
  <c r="BR1323" i="1"/>
  <c r="BR1329" i="1"/>
  <c r="BR1317" i="1"/>
  <c r="BR1328" i="1"/>
  <c r="BR1335" i="1"/>
  <c r="BR1312" i="1"/>
  <c r="BR1315" i="1"/>
  <c r="BR1327" i="1"/>
  <c r="BR1330" i="1"/>
  <c r="BR1307" i="1"/>
  <c r="BR1322" i="1"/>
  <c r="BR1326" i="1"/>
  <c r="BR1333" i="1"/>
  <c r="BS1307" i="1"/>
  <c r="BS1306" i="1"/>
  <c r="BS1318" i="1"/>
  <c r="BS1331" i="1"/>
  <c r="BS1311" i="1"/>
  <c r="BS1321" i="1"/>
  <c r="BS1333" i="1"/>
  <c r="BS1332" i="1"/>
  <c r="BS1309" i="1"/>
  <c r="BS1315" i="1"/>
  <c r="BS1324" i="1"/>
  <c r="BS1329" i="1"/>
  <c r="BS1317" i="1"/>
  <c r="BS1319" i="1"/>
  <c r="BS1326" i="1"/>
  <c r="BS1312" i="1"/>
  <c r="BS1328" i="1"/>
  <c r="BS1327" i="1"/>
  <c r="BS1308" i="1"/>
  <c r="BS1316" i="1"/>
  <c r="BS1325" i="1"/>
  <c r="BS1335" i="1"/>
  <c r="BS1313" i="1"/>
  <c r="BS1314" i="1"/>
  <c r="BS1320" i="1"/>
  <c r="BS1330" i="1"/>
  <c r="BS1310" i="1"/>
  <c r="BS1322" i="1"/>
  <c r="BS1323" i="1"/>
  <c r="BS1334" i="1"/>
  <c r="BT1306" i="1"/>
  <c r="BT1308" i="1"/>
  <c r="BT1314" i="1"/>
  <c r="BT1326" i="1"/>
  <c r="BT1335" i="1"/>
  <c r="BT1311" i="1"/>
  <c r="BT1322" i="1"/>
  <c r="BT1330" i="1"/>
  <c r="BT1334" i="1"/>
  <c r="BT1313" i="1"/>
  <c r="BT1325" i="1"/>
  <c r="BT1324" i="1"/>
  <c r="BT1331" i="1"/>
  <c r="BT1316" i="1"/>
  <c r="BT1320" i="1"/>
  <c r="BT1332" i="1"/>
  <c r="BT1310" i="1"/>
  <c r="BT1318" i="1"/>
  <c r="BT1323" i="1"/>
  <c r="BT1307" i="1"/>
  <c r="BT1317" i="1"/>
  <c r="BT1319" i="1"/>
  <c r="BT1327" i="1"/>
  <c r="BT1312" i="1"/>
  <c r="BT1329" i="1"/>
  <c r="BT1328" i="1"/>
  <c r="BT1309" i="1"/>
  <c r="BT1315" i="1"/>
  <c r="BT1321" i="1"/>
  <c r="BT1333" i="1"/>
  <c r="BU1306" i="1"/>
  <c r="BU1310" i="1"/>
  <c r="BU1316" i="1"/>
  <c r="BU1327" i="1"/>
  <c r="BU1333" i="1"/>
  <c r="BU1315" i="1"/>
  <c r="BU1329" i="1"/>
  <c r="BU1335" i="1"/>
  <c r="BU1309" i="1"/>
  <c r="BU1321" i="1"/>
  <c r="BU1331" i="1"/>
  <c r="BU1334" i="1"/>
  <c r="BU1307" i="1"/>
  <c r="BU1326" i="1"/>
  <c r="BU1325" i="1"/>
  <c r="BU1308" i="1"/>
  <c r="BU1313" i="1"/>
  <c r="BU1324" i="1"/>
  <c r="BU1330" i="1"/>
  <c r="BU1311" i="1"/>
  <c r="BU1319" i="1"/>
  <c r="BU1320" i="1"/>
  <c r="BU1332" i="1"/>
  <c r="BU1312" i="1"/>
  <c r="BU1318" i="1"/>
  <c r="BU1322" i="1"/>
  <c r="BU1314" i="1"/>
  <c r="BU1317" i="1"/>
  <c r="BU1323" i="1"/>
  <c r="BU1328" i="1"/>
  <c r="BV1315" i="1"/>
  <c r="BV1317" i="1"/>
  <c r="BV1328" i="1"/>
  <c r="BV1333" i="1"/>
  <c r="BV1307" i="1"/>
  <c r="BV1310" i="1"/>
  <c r="BV1316" i="1"/>
  <c r="BV1332" i="1"/>
  <c r="BV1334" i="1"/>
  <c r="BV1308" i="1"/>
  <c r="BV1314" i="1"/>
  <c r="BV1321" i="1"/>
  <c r="BV1335" i="1"/>
  <c r="BV1311" i="1"/>
  <c r="BV1327" i="1"/>
  <c r="BV1326" i="1"/>
  <c r="BV1309" i="1"/>
  <c r="BV1313" i="1"/>
  <c r="BV1325" i="1"/>
  <c r="BV1329" i="1"/>
  <c r="BV1312" i="1"/>
  <c r="BV1320" i="1"/>
  <c r="BV1324" i="1"/>
  <c r="BV1331" i="1"/>
  <c r="BV1319" i="1"/>
  <c r="BV1322" i="1"/>
  <c r="BV1306" i="1"/>
  <c r="BV1318" i="1"/>
  <c r="BV1323" i="1"/>
  <c r="BV1330" i="1"/>
  <c r="BW1318" i="1"/>
  <c r="BW1333" i="1"/>
  <c r="BW1330" i="1"/>
  <c r="BW1308" i="1"/>
  <c r="BW1312" i="1"/>
  <c r="BW1311" i="1"/>
  <c r="BW1327" i="1"/>
  <c r="BW1306" i="1"/>
  <c r="BW1314" i="1"/>
  <c r="BW1317" i="1"/>
  <c r="BW1332" i="1"/>
  <c r="BW1335" i="1"/>
  <c r="BW1309" i="1"/>
  <c r="BW1315" i="1"/>
  <c r="BW1322" i="1"/>
  <c r="BW1307" i="1"/>
  <c r="BW1310" i="1"/>
  <c r="BW1328" i="1"/>
  <c r="BW1323" i="1"/>
  <c r="BW1321" i="1"/>
  <c r="BW1326" i="1"/>
  <c r="BW1331" i="1"/>
  <c r="BW1313" i="1"/>
  <c r="BW1320" i="1"/>
  <c r="BW1325" i="1"/>
  <c r="BW1329" i="1"/>
  <c r="BW1316" i="1"/>
  <c r="BW1319" i="1"/>
  <c r="BW1324" i="1"/>
  <c r="BW1334" i="1"/>
  <c r="BX1309" i="1"/>
  <c r="BX1318" i="1"/>
  <c r="BX1328" i="1"/>
  <c r="BX1332" i="1"/>
  <c r="BX1307" i="1"/>
  <c r="BX1312" i="1"/>
  <c r="BX1311" i="1"/>
  <c r="BX1324" i="1"/>
  <c r="BX1334" i="1"/>
  <c r="BX1306" i="1"/>
  <c r="BX1315" i="1"/>
  <c r="BX1316" i="1"/>
  <c r="BX1322" i="1"/>
  <c r="BX1308" i="1"/>
  <c r="BX1314" i="1"/>
  <c r="BX1317" i="1"/>
  <c r="BX1323" i="1"/>
  <c r="BX1313" i="1"/>
  <c r="BX1329" i="1"/>
  <c r="BX1330" i="1"/>
  <c r="BX1321" i="1"/>
  <c r="BX1327" i="1"/>
  <c r="BX1333" i="1"/>
  <c r="BX1310" i="1"/>
  <c r="BX1320" i="1"/>
  <c r="BX1326" i="1"/>
  <c r="BX1331" i="1"/>
  <c r="BX1319" i="1"/>
  <c r="BX1325" i="1"/>
  <c r="BX1335" i="1"/>
  <c r="BY1316" i="1"/>
  <c r="BY1321" i="1"/>
  <c r="BY1325" i="1"/>
  <c r="BY1332" i="1"/>
  <c r="BY1312" i="1"/>
  <c r="BY1320" i="1"/>
  <c r="BY1324" i="1"/>
  <c r="BY1334" i="1"/>
  <c r="BY1308" i="1"/>
  <c r="BY1315" i="1"/>
  <c r="BY1319" i="1"/>
  <c r="BY1323" i="1"/>
  <c r="BY1307" i="1"/>
  <c r="BY1309" i="1"/>
  <c r="BY1306" i="1"/>
  <c r="BY1331" i="1"/>
  <c r="BY1310" i="1"/>
  <c r="BY1318" i="1"/>
  <c r="BY1330" i="1"/>
  <c r="BY1314" i="1"/>
  <c r="BY1328" i="1"/>
  <c r="BY1333" i="1"/>
  <c r="BY1311" i="1"/>
  <c r="BY1317" i="1"/>
  <c r="BY1327" i="1"/>
  <c r="BY1329" i="1"/>
  <c r="BY1313" i="1"/>
  <c r="BY1322" i="1"/>
  <c r="BY1326" i="1"/>
  <c r="BY1335" i="1"/>
  <c r="BZ1313" i="1"/>
  <c r="BZ1322" i="1"/>
  <c r="BZ1324" i="1"/>
  <c r="BZ1326" i="1"/>
  <c r="BZ1316" i="1"/>
  <c r="BZ1321" i="1"/>
  <c r="BZ1329" i="1"/>
  <c r="BZ1334" i="1"/>
  <c r="BZ1309" i="1"/>
  <c r="BZ1307" i="1"/>
  <c r="BZ1320" i="1"/>
  <c r="BZ1332" i="1"/>
  <c r="BZ1310" i="1"/>
  <c r="BZ1319" i="1"/>
  <c r="BZ1330" i="1"/>
  <c r="BZ1308" i="1"/>
  <c r="BZ1314" i="1"/>
  <c r="BZ1318" i="1"/>
  <c r="BZ1331" i="1"/>
  <c r="BZ1306" i="1"/>
  <c r="BZ1323" i="1"/>
  <c r="BZ1333" i="1"/>
  <c r="BZ1312" i="1"/>
  <c r="BZ1315" i="1"/>
  <c r="BZ1328" i="1"/>
  <c r="BZ1325" i="1"/>
  <c r="BZ1311" i="1"/>
  <c r="BZ1317" i="1"/>
  <c r="BZ1327" i="1"/>
  <c r="BZ1335" i="1"/>
  <c r="CA1311" i="1"/>
  <c r="CA1322" i="1"/>
  <c r="CA1318" i="1"/>
  <c r="CA1327" i="1"/>
  <c r="CA1321" i="1"/>
  <c r="CA1330" i="1"/>
  <c r="CA1334" i="1"/>
  <c r="CA1309" i="1"/>
  <c r="CA1312" i="1"/>
  <c r="CA1324" i="1"/>
  <c r="CA1323" i="1"/>
  <c r="CA1307" i="1"/>
  <c r="CA1315" i="1"/>
  <c r="CA1319" i="1"/>
  <c r="CA1329" i="1"/>
  <c r="CA1308" i="1"/>
  <c r="CA1310" i="1"/>
  <c r="CA1320" i="1"/>
  <c r="CA1331" i="1"/>
  <c r="CA1316" i="1"/>
  <c r="CA1328" i="1"/>
  <c r="CA1332" i="1"/>
  <c r="CA1313" i="1"/>
  <c r="CA1314" i="1"/>
  <c r="CA1325" i="1"/>
  <c r="CA1335" i="1"/>
  <c r="CA1306" i="1"/>
  <c r="CA1317" i="1"/>
  <c r="CA1333" i="1"/>
  <c r="CA1326" i="1"/>
  <c r="CB1306" i="1"/>
  <c r="CB1308" i="1"/>
  <c r="CB1313" i="1"/>
  <c r="CB1320" i="1"/>
  <c r="CB1327" i="1"/>
  <c r="CB1309" i="1"/>
  <c r="CB1322" i="1"/>
  <c r="CB1326" i="1"/>
  <c r="CB1328" i="1"/>
  <c r="CB1312" i="1"/>
  <c r="CB1325" i="1"/>
  <c r="CB1324" i="1"/>
  <c r="CB1334" i="1"/>
  <c r="CB1316" i="1"/>
  <c r="CB1321" i="1"/>
  <c r="CB1315" i="1"/>
  <c r="CB1323" i="1"/>
  <c r="CB1333" i="1"/>
  <c r="CB1310" i="1"/>
  <c r="CB1314" i="1"/>
  <c r="CB1329" i="1"/>
  <c r="CB1331" i="1"/>
  <c r="CB1307" i="1"/>
  <c r="CB1318" i="1"/>
  <c r="CB1319" i="1"/>
  <c r="CB1332" i="1"/>
  <c r="CB1311" i="1"/>
  <c r="CB1317" i="1"/>
  <c r="CB1330" i="1"/>
  <c r="CB1335" i="1"/>
  <c r="CC1306" i="1"/>
  <c r="CC1307" i="1"/>
  <c r="CC1317" i="1"/>
  <c r="CC1320" i="1"/>
  <c r="CC1332" i="1"/>
  <c r="CC1313" i="1"/>
  <c r="CC1312" i="1"/>
  <c r="CC1322" i="1"/>
  <c r="CC1335" i="1"/>
  <c r="CC1310" i="1"/>
  <c r="CC1326" i="1"/>
  <c r="CC1327" i="1"/>
  <c r="CC1334" i="1"/>
  <c r="CC1316" i="1"/>
  <c r="CC1324" i="1"/>
  <c r="CC1311" i="1"/>
  <c r="CC1308" i="1"/>
  <c r="CC1321" i="1"/>
  <c r="CC1328" i="1"/>
  <c r="CC1309" i="1"/>
  <c r="CC1315" i="1"/>
  <c r="CC1323" i="1"/>
  <c r="CC1325" i="1"/>
  <c r="CC1314" i="1"/>
  <c r="CC1319" i="1"/>
  <c r="CC1331" i="1"/>
  <c r="CC1329" i="1"/>
  <c r="CC1318" i="1"/>
  <c r="CC1330" i="1"/>
  <c r="CC1333" i="1"/>
  <c r="CD1315" i="1"/>
  <c r="CD1318" i="1"/>
  <c r="CD1323" i="1"/>
  <c r="CD1326" i="1"/>
  <c r="CD1307" i="1"/>
  <c r="CD1313" i="1"/>
  <c r="CD1332" i="1"/>
  <c r="CD1334" i="1"/>
  <c r="CD1311" i="1"/>
  <c r="CD1317" i="1"/>
  <c r="CD1331" i="1"/>
  <c r="CD1335" i="1"/>
  <c r="CD1309" i="1"/>
  <c r="CD1322" i="1"/>
  <c r="CD1328" i="1"/>
  <c r="CD1306" i="1"/>
  <c r="CD1316" i="1"/>
  <c r="CD1327" i="1"/>
  <c r="CD1330" i="1"/>
  <c r="CD1312" i="1"/>
  <c r="CD1320" i="1"/>
  <c r="CD1325" i="1"/>
  <c r="CD1308" i="1"/>
  <c r="CD1314" i="1"/>
  <c r="CD1324" i="1"/>
  <c r="CD1329" i="1"/>
  <c r="CD1310" i="1"/>
  <c r="CD1319" i="1"/>
  <c r="CD1321" i="1"/>
  <c r="CD1333" i="1"/>
  <c r="CE1314" i="1"/>
  <c r="CE1318" i="1"/>
  <c r="CE1323" i="1"/>
  <c r="CE1327" i="1"/>
  <c r="CE1308" i="1"/>
  <c r="CE1311" i="1"/>
  <c r="CE1313" i="1"/>
  <c r="CE1329" i="1"/>
  <c r="CE1322" i="1"/>
  <c r="CE1306" i="1"/>
  <c r="CE1321" i="1"/>
  <c r="CE1317" i="1"/>
  <c r="CE1333" i="1"/>
  <c r="CE1335" i="1"/>
  <c r="CE1309" i="1"/>
  <c r="CE1312" i="1"/>
  <c r="CE1332" i="1"/>
  <c r="CE1315" i="1"/>
  <c r="CE1328" i="1"/>
  <c r="CE1334" i="1"/>
  <c r="CE1320" i="1"/>
  <c r="CE1326" i="1"/>
  <c r="CE1330" i="1"/>
  <c r="CE1316" i="1"/>
  <c r="CE1307" i="1"/>
  <c r="CE1325" i="1"/>
  <c r="CE1310" i="1"/>
  <c r="CE1319" i="1"/>
  <c r="CE1324" i="1"/>
  <c r="CE1331" i="1"/>
  <c r="CF1307" i="1"/>
  <c r="CF1313" i="1"/>
  <c r="CF1320" i="1"/>
  <c r="CF1325" i="1"/>
  <c r="CF1331" i="1"/>
  <c r="CF1306" i="1"/>
  <c r="CF1315" i="1"/>
  <c r="CF1319" i="1"/>
  <c r="CF1324" i="1"/>
  <c r="CF1333" i="1"/>
  <c r="CF1314" i="1"/>
  <c r="CF1318" i="1"/>
  <c r="CF1323" i="1"/>
  <c r="CF1332" i="1"/>
  <c r="CF1317" i="1"/>
  <c r="CF1330" i="1"/>
  <c r="CF1311" i="1"/>
  <c r="CF1329" i="1"/>
  <c r="CF1328" i="1"/>
  <c r="CF1310" i="1"/>
  <c r="CF1308" i="1"/>
  <c r="CF1322" i="1"/>
  <c r="CF1335" i="1"/>
  <c r="CF1309" i="1"/>
  <c r="CF1316" i="1"/>
  <c r="CF1327" i="1"/>
  <c r="CF1334" i="1"/>
  <c r="CF1312" i="1"/>
  <c r="CF1321" i="1"/>
  <c r="CF1326" i="1"/>
  <c r="CG1311" i="1"/>
  <c r="CG1321" i="1"/>
  <c r="CG1324" i="1"/>
  <c r="CG1330" i="1"/>
  <c r="CG1312" i="1"/>
  <c r="CG1320" i="1"/>
  <c r="CG1323" i="1"/>
  <c r="CG1308" i="1"/>
  <c r="CG1310" i="1"/>
  <c r="CG1319" i="1"/>
  <c r="CG1329" i="1"/>
  <c r="CG1333" i="1"/>
  <c r="CG1307" i="1"/>
  <c r="CG1316" i="1"/>
  <c r="CG1313" i="1"/>
  <c r="CG1331" i="1"/>
  <c r="CG1315" i="1"/>
  <c r="CG1318" i="1"/>
  <c r="CG1332" i="1"/>
  <c r="CG1309" i="1"/>
  <c r="CG1317" i="1"/>
  <c r="CG1327" i="1"/>
  <c r="CG1328" i="1"/>
  <c r="CG1322" i="1"/>
  <c r="CG1326" i="1"/>
  <c r="CG1335" i="1"/>
  <c r="CG1306" i="1"/>
  <c r="CG1314" i="1"/>
  <c r="CG1325" i="1"/>
  <c r="CG1334" i="1"/>
  <c r="CH1306" i="1"/>
  <c r="CH1322" i="1"/>
  <c r="CH1332" i="1"/>
  <c r="CH1330" i="1"/>
  <c r="CH1313" i="1"/>
  <c r="CH1321" i="1"/>
  <c r="CH1333" i="1"/>
  <c r="CH1326" i="1"/>
  <c r="CH1309" i="1"/>
  <c r="CH1310" i="1"/>
  <c r="CH1320" i="1"/>
  <c r="CH1328" i="1"/>
  <c r="CH1316" i="1"/>
  <c r="CH1319" i="1"/>
  <c r="CH1331" i="1"/>
  <c r="CH1308" i="1"/>
  <c r="CH1314" i="1"/>
  <c r="CH1323" i="1"/>
  <c r="CH1335" i="1"/>
  <c r="CH1311" i="1"/>
  <c r="CH1318" i="1"/>
  <c r="CH1334" i="1"/>
  <c r="CH1307" i="1"/>
  <c r="CH1317" i="1"/>
  <c r="CH1327" i="1"/>
  <c r="CH1325" i="1"/>
  <c r="CH1312" i="1"/>
  <c r="CH1315" i="1"/>
  <c r="CH1324" i="1"/>
  <c r="CH1329" i="1"/>
  <c r="CI1312" i="1"/>
  <c r="CI1322" i="1"/>
  <c r="CI1320" i="1"/>
  <c r="CI1330" i="1"/>
  <c r="CI1310" i="1"/>
  <c r="CI1321" i="1"/>
  <c r="CI1333" i="1"/>
  <c r="CI1329" i="1"/>
  <c r="CI1309" i="1"/>
  <c r="CI1315" i="1"/>
  <c r="CI1324" i="1"/>
  <c r="CI1326" i="1"/>
  <c r="CI1308" i="1"/>
  <c r="CI1311" i="1"/>
  <c r="CI1318" i="1"/>
  <c r="CI1327" i="1"/>
  <c r="CI1317" i="1"/>
  <c r="CI1328" i="1"/>
  <c r="CI1331" i="1"/>
  <c r="CI1316" i="1"/>
  <c r="CI1319" i="1"/>
  <c r="CI1332" i="1"/>
  <c r="CI1313" i="1"/>
  <c r="CI1307" i="1"/>
  <c r="CI1325" i="1"/>
  <c r="CI1335" i="1"/>
  <c r="CI1306" i="1"/>
  <c r="CI1314" i="1"/>
  <c r="CI1323" i="1"/>
  <c r="CI1334" i="1"/>
  <c r="CJ1306" i="1"/>
  <c r="CJ1309" i="1"/>
  <c r="CJ1314" i="1"/>
  <c r="CJ1328" i="1"/>
  <c r="CJ1332" i="1"/>
  <c r="CJ1312" i="1"/>
  <c r="CJ1322" i="1"/>
  <c r="CJ1330" i="1"/>
  <c r="CJ1335" i="1"/>
  <c r="CJ1313" i="1"/>
  <c r="CJ1320" i="1"/>
  <c r="CJ1324" i="1"/>
  <c r="CJ1334" i="1"/>
  <c r="CJ1325" i="1"/>
  <c r="CJ1321" i="1"/>
  <c r="CJ1307" i="1"/>
  <c r="CJ1316" i="1"/>
  <c r="CJ1323" i="1"/>
  <c r="CJ1327" i="1"/>
  <c r="CJ1310" i="1"/>
  <c r="CJ1318" i="1"/>
  <c r="CJ1329" i="1"/>
  <c r="CJ1331" i="1"/>
  <c r="CJ1308" i="1"/>
  <c r="CJ1317" i="1"/>
  <c r="CJ1319" i="1"/>
  <c r="CJ1333" i="1"/>
  <c r="CJ1311" i="1"/>
  <c r="CJ1315" i="1"/>
  <c r="CJ1326" i="1"/>
  <c r="CK1306" i="1"/>
  <c r="CK1309" i="1"/>
  <c r="CK1316" i="1"/>
  <c r="CK1325" i="1"/>
  <c r="CK1332" i="1"/>
  <c r="CK1312" i="1"/>
  <c r="CK1315" i="1"/>
  <c r="CK1328" i="1"/>
  <c r="CK1335" i="1"/>
  <c r="CK1310" i="1"/>
  <c r="CK1326" i="1"/>
  <c r="CK1330" i="1"/>
  <c r="CK1334" i="1"/>
  <c r="CK1313" i="1"/>
  <c r="CK1324" i="1"/>
  <c r="CK1321" i="1"/>
  <c r="CK1308" i="1"/>
  <c r="CK1322" i="1"/>
  <c r="CK1329" i="1"/>
  <c r="CK1311" i="1"/>
  <c r="CK1319" i="1"/>
  <c r="CK1323" i="1"/>
  <c r="CK1333" i="1"/>
  <c r="CK1307" i="1"/>
  <c r="CK1318" i="1"/>
  <c r="CK1327" i="1"/>
  <c r="CK1314" i="1"/>
  <c r="CK1317" i="1"/>
  <c r="CK1331" i="1"/>
  <c r="CK1320" i="1"/>
  <c r="CL1315" i="1"/>
  <c r="CL1317" i="1"/>
  <c r="CL1332" i="1"/>
  <c r="CL1307" i="1"/>
  <c r="CL1311" i="1"/>
  <c r="CL1316" i="1"/>
  <c r="CL1326" i="1"/>
  <c r="CL1335" i="1"/>
  <c r="CL1309" i="1"/>
  <c r="CL1314" i="1"/>
  <c r="CL1331" i="1"/>
  <c r="CL1334" i="1"/>
  <c r="CL1313" i="1"/>
  <c r="CL1327" i="1"/>
  <c r="CL1321" i="1"/>
  <c r="CL1312" i="1"/>
  <c r="CL1310" i="1"/>
  <c r="CL1325" i="1"/>
  <c r="CL1329" i="1"/>
  <c r="CL1320" i="1"/>
  <c r="CL1324" i="1"/>
  <c r="CL1330" i="1"/>
  <c r="CL1308" i="1"/>
  <c r="CL1319" i="1"/>
  <c r="CL1322" i="1"/>
  <c r="CL1328" i="1"/>
  <c r="CL1306" i="1"/>
  <c r="CL1318" i="1"/>
  <c r="CL1323" i="1"/>
  <c r="CL1333" i="1"/>
  <c r="CM1311" i="1"/>
  <c r="CM1319" i="1"/>
  <c r="CM1322" i="1"/>
  <c r="CM1331" i="1"/>
  <c r="CM1308" i="1"/>
  <c r="CM1314" i="1"/>
  <c r="CM1318" i="1"/>
  <c r="CM1333" i="1"/>
  <c r="CM1306" i="1"/>
  <c r="CM1317" i="1"/>
  <c r="CM1327" i="1"/>
  <c r="CM1335" i="1"/>
  <c r="CM1312" i="1"/>
  <c r="CM1315" i="1"/>
  <c r="CM1332" i="1"/>
  <c r="CM1307" i="1"/>
  <c r="CM1313" i="1"/>
  <c r="CM1328" i="1"/>
  <c r="CM1323" i="1"/>
  <c r="CM1321" i="1"/>
  <c r="CM1326" i="1"/>
  <c r="CM1329" i="1"/>
  <c r="CM1309" i="1"/>
  <c r="CM1310" i="1"/>
  <c r="CM1325" i="1"/>
  <c r="CM1330" i="1"/>
  <c r="CM1316" i="1"/>
  <c r="CM1320" i="1"/>
  <c r="CM1324" i="1"/>
  <c r="CM1334" i="1"/>
  <c r="CN1307" i="1"/>
  <c r="CN1311" i="1"/>
  <c r="CN1319" i="1"/>
  <c r="CN1322" i="1"/>
  <c r="CN1332" i="1"/>
  <c r="CN1306" i="1"/>
  <c r="CN1314" i="1"/>
  <c r="CN1318" i="1"/>
  <c r="CN1324" i="1"/>
  <c r="CN1333" i="1"/>
  <c r="CN1309" i="1"/>
  <c r="CN1316" i="1"/>
  <c r="CN1323" i="1"/>
  <c r="CN1312" i="1"/>
  <c r="CN1317" i="1"/>
  <c r="CN1330" i="1"/>
  <c r="CN1313" i="1"/>
  <c r="CN1329" i="1"/>
  <c r="CN1335" i="1"/>
  <c r="CN1310" i="1"/>
  <c r="CN1321" i="1"/>
  <c r="CN1327" i="1"/>
  <c r="CN1334" i="1"/>
  <c r="CN1308" i="1"/>
  <c r="CN1326" i="1"/>
  <c r="CN1331" i="1"/>
  <c r="CN1315" i="1"/>
  <c r="CN1320" i="1"/>
  <c r="CN1325" i="1"/>
  <c r="CN1328" i="1"/>
  <c r="CO1313" i="1"/>
  <c r="CO1322" i="1"/>
  <c r="CO1324" i="1"/>
  <c r="CO1332" i="1"/>
  <c r="CO1316" i="1"/>
  <c r="CO1321" i="1"/>
  <c r="CO1323" i="1"/>
  <c r="CO1333" i="1"/>
  <c r="CO1308" i="1"/>
  <c r="CO1306" i="1"/>
  <c r="CO1320" i="1"/>
  <c r="CO1328" i="1"/>
  <c r="CO1307" i="1"/>
  <c r="CO1315" i="1"/>
  <c r="CO1319" i="1"/>
  <c r="CO1331" i="1"/>
  <c r="CO1309" i="1"/>
  <c r="CO1318" i="1"/>
  <c r="CO1329" i="1"/>
  <c r="CO1314" i="1"/>
  <c r="CO1327" i="1"/>
  <c r="CO1330" i="1"/>
  <c r="CO1311" i="1"/>
  <c r="CO1317" i="1"/>
  <c r="CO1326" i="1"/>
  <c r="CO1335" i="1"/>
  <c r="CO1310" i="1"/>
  <c r="CO1312" i="1"/>
  <c r="CO1325" i="1"/>
  <c r="CO1334" i="1"/>
  <c r="CP1310" i="1"/>
  <c r="CP1322" i="1"/>
  <c r="CP1324" i="1"/>
  <c r="CP1325" i="1"/>
  <c r="CP1316" i="1"/>
  <c r="CP1321" i="1"/>
  <c r="CP1332" i="1"/>
  <c r="CP1333" i="1"/>
  <c r="CP1311" i="1"/>
  <c r="CP1320" i="1"/>
  <c r="CP1326" i="1"/>
  <c r="CP1308" i="1"/>
  <c r="CP1314" i="1"/>
  <c r="CP1319" i="1"/>
  <c r="CP1330" i="1"/>
  <c r="CP1306" i="1"/>
  <c r="CP1315" i="1"/>
  <c r="CP1323" i="1"/>
  <c r="CP1335" i="1"/>
  <c r="CP1307" i="1"/>
  <c r="CP1317" i="1"/>
  <c r="CP1318" i="1"/>
  <c r="CP1331" i="1"/>
  <c r="CP1313" i="1"/>
  <c r="CP1327" i="1"/>
  <c r="CP1334" i="1"/>
  <c r="CP1312" i="1"/>
  <c r="CP1309" i="1"/>
  <c r="CP1329" i="1"/>
  <c r="CP1328" i="1"/>
  <c r="CQ1310" i="1"/>
  <c r="CQ1322" i="1"/>
  <c r="CQ1325" i="1"/>
  <c r="CQ1334" i="1"/>
  <c r="CQ1306" i="1"/>
  <c r="CQ1321" i="1"/>
  <c r="CQ1333" i="1"/>
  <c r="CQ1332" i="1"/>
  <c r="CQ1309" i="1"/>
  <c r="CQ1311" i="1"/>
  <c r="CQ1319" i="1"/>
  <c r="CQ1326" i="1"/>
  <c r="CQ1315" i="1"/>
  <c r="CQ1324" i="1"/>
  <c r="CQ1327" i="1"/>
  <c r="CQ1313" i="1"/>
  <c r="CQ1316" i="1"/>
  <c r="CQ1320" i="1"/>
  <c r="CQ1323" i="1"/>
  <c r="CQ1312" i="1"/>
  <c r="CQ1314" i="1"/>
  <c r="CQ1328" i="1"/>
  <c r="CQ1330" i="1"/>
  <c r="CQ1307" i="1"/>
  <c r="CQ1317" i="1"/>
  <c r="CQ1318" i="1"/>
  <c r="CQ1335" i="1"/>
  <c r="CQ1308" i="1"/>
  <c r="CQ1329" i="1"/>
  <c r="CQ1331" i="1"/>
  <c r="CR1306" i="1"/>
  <c r="CR1307" i="1"/>
  <c r="CR1309" i="1"/>
  <c r="CR1319" i="1"/>
  <c r="CR1334" i="1"/>
  <c r="CR1313" i="1"/>
  <c r="CR1322" i="1"/>
  <c r="CR1326" i="1"/>
  <c r="CR1333" i="1"/>
  <c r="CR1316" i="1"/>
  <c r="CR1321" i="1"/>
  <c r="CR1324" i="1"/>
  <c r="CR1332" i="1"/>
  <c r="CR1315" i="1"/>
  <c r="CR1325" i="1"/>
  <c r="CR1311" i="1"/>
  <c r="CR1323" i="1"/>
  <c r="CR1327" i="1"/>
  <c r="CR1310" i="1"/>
  <c r="CR1314" i="1"/>
  <c r="CR1320" i="1"/>
  <c r="CR1335" i="1"/>
  <c r="CR1308" i="1"/>
  <c r="CR1318" i="1"/>
  <c r="CR1329" i="1"/>
  <c r="CR1328" i="1"/>
  <c r="CR1312" i="1"/>
  <c r="CR1317" i="1"/>
  <c r="CR1330" i="1"/>
  <c r="CR1331" i="1"/>
  <c r="CS1306" i="1"/>
  <c r="CS1314" i="1"/>
  <c r="CS1318" i="1"/>
  <c r="CS1330" i="1"/>
  <c r="CS1325" i="1"/>
  <c r="CS1312" i="1"/>
  <c r="CS1317" i="1"/>
  <c r="CS1327" i="1"/>
  <c r="CS1333" i="1"/>
  <c r="CS1308" i="1"/>
  <c r="CS1326" i="1"/>
  <c r="CS1332" i="1"/>
  <c r="CS1334" i="1"/>
  <c r="CS1311" i="1"/>
  <c r="CS1310" i="1"/>
  <c r="CS1324" i="1"/>
  <c r="CS1328" i="1"/>
  <c r="CS1313" i="1"/>
  <c r="CS1323" i="1"/>
  <c r="CS1307" i="1"/>
  <c r="CS1316" i="1"/>
  <c r="CS1320" i="1"/>
  <c r="CS1329" i="1"/>
  <c r="CS1315" i="1"/>
  <c r="CS1322" i="1"/>
  <c r="CS1321" i="1"/>
  <c r="CS1309" i="1"/>
  <c r="CS1319" i="1"/>
  <c r="CS1331" i="1"/>
  <c r="CS1335" i="1"/>
  <c r="CT1309" i="1"/>
  <c r="CT1318" i="1"/>
  <c r="CT1323" i="1"/>
  <c r="CT1330" i="1"/>
  <c r="CT1307" i="1"/>
  <c r="CT1310" i="1"/>
  <c r="CT1328" i="1"/>
  <c r="CT1334" i="1"/>
  <c r="CT1316" i="1"/>
  <c r="CT1317" i="1"/>
  <c r="CT1332" i="1"/>
  <c r="CT1335" i="1"/>
  <c r="CT1320" i="1"/>
  <c r="CT1322" i="1"/>
  <c r="CT1331" i="1"/>
  <c r="CT1308" i="1"/>
  <c r="CT1311" i="1"/>
  <c r="CT1327" i="1"/>
  <c r="CT1333" i="1"/>
  <c r="CT1306" i="1"/>
  <c r="CT1314" i="1"/>
  <c r="CT1321" i="1"/>
  <c r="CT1326" i="1"/>
  <c r="CT1312" i="1"/>
  <c r="CT1319" i="1"/>
  <c r="CT1325" i="1"/>
  <c r="CT1315" i="1"/>
  <c r="CT1313" i="1"/>
  <c r="CT1324" i="1"/>
  <c r="CT1329" i="1"/>
  <c r="CU1320" i="1"/>
  <c r="CU1323" i="1"/>
  <c r="CU1308" i="1"/>
  <c r="CU1314" i="1"/>
  <c r="CU1319" i="1"/>
  <c r="CU1322" i="1"/>
  <c r="CU1330" i="1"/>
  <c r="CU1306" i="1"/>
  <c r="CU1307" i="1"/>
  <c r="CU1318" i="1"/>
  <c r="CU1332" i="1"/>
  <c r="CU1335" i="1"/>
  <c r="CU1312" i="1"/>
  <c r="CU1317" i="1"/>
  <c r="CU1329" i="1"/>
  <c r="CU1310" i="1"/>
  <c r="CU1328" i="1"/>
  <c r="CU1334" i="1"/>
  <c r="CU1309" i="1"/>
  <c r="CU1313" i="1"/>
  <c r="CU1326" i="1"/>
  <c r="CU1331" i="1"/>
  <c r="CU1311" i="1"/>
  <c r="CU1321" i="1"/>
  <c r="CU1325" i="1"/>
  <c r="CU1333" i="1"/>
  <c r="CU1316" i="1"/>
  <c r="CU1315" i="1"/>
  <c r="CU1324" i="1"/>
  <c r="CU1327" i="1"/>
  <c r="CV1307" i="1"/>
  <c r="CV1315" i="1"/>
  <c r="CV1313" i="1"/>
  <c r="CV1324" i="1"/>
  <c r="CV1333" i="1"/>
  <c r="CV1306" i="1"/>
  <c r="CV1314" i="1"/>
  <c r="CV1319" i="1"/>
  <c r="CV1323" i="1"/>
  <c r="CV1329" i="1"/>
  <c r="CV1308" i="1"/>
  <c r="CV1318" i="1"/>
  <c r="CV1328" i="1"/>
  <c r="CV1312" i="1"/>
  <c r="CV1317" i="1"/>
  <c r="CV1330" i="1"/>
  <c r="CV1310" i="1"/>
  <c r="CV1322" i="1"/>
  <c r="CV1331" i="1"/>
  <c r="CV1316" i="1"/>
  <c r="CV1327" i="1"/>
  <c r="CV1332" i="1"/>
  <c r="CV1311" i="1"/>
  <c r="CV1321" i="1"/>
  <c r="CV1326" i="1"/>
  <c r="CV1335" i="1"/>
  <c r="CV1309" i="1"/>
  <c r="CV1320" i="1"/>
  <c r="CV1325" i="1"/>
  <c r="CV1334" i="1"/>
  <c r="CW1316" i="1"/>
  <c r="CW1320" i="1"/>
  <c r="CW1324" i="1"/>
  <c r="CW1329" i="1"/>
  <c r="CW1309" i="1"/>
  <c r="CW1313" i="1"/>
  <c r="CW1323" i="1"/>
  <c r="CW1308" i="1"/>
  <c r="CW1315" i="1"/>
  <c r="CW1319" i="1"/>
  <c r="CW1331" i="1"/>
  <c r="CW1330" i="1"/>
  <c r="CW1307" i="1"/>
  <c r="CW1312" i="1"/>
  <c r="CW1318" i="1"/>
  <c r="CW1328" i="1"/>
  <c r="CW1317" i="1"/>
  <c r="CW1322" i="1"/>
  <c r="CW1332" i="1"/>
  <c r="CW1310" i="1"/>
  <c r="CW1327" i="1"/>
  <c r="CW1335" i="1"/>
  <c r="CW1306" i="1"/>
  <c r="CW1314" i="1"/>
  <c r="CW1326" i="1"/>
  <c r="CW1334" i="1"/>
  <c r="CW1311" i="1"/>
  <c r="CW1321" i="1"/>
  <c r="CW1325" i="1"/>
  <c r="CW1333" i="1"/>
  <c r="CX1311" i="1"/>
  <c r="CX1310" i="1"/>
  <c r="CX1332" i="1"/>
  <c r="CX1334" i="1"/>
  <c r="CX1316" i="1"/>
  <c r="CX1321" i="1"/>
  <c r="CX1325" i="1"/>
  <c r="CX1333" i="1"/>
  <c r="CX1309" i="1"/>
  <c r="CX1320" i="1"/>
  <c r="CX1330" i="1"/>
  <c r="CX1308" i="1"/>
  <c r="CX1306" i="1"/>
  <c r="CX1319" i="1"/>
  <c r="CX1328" i="1"/>
  <c r="CX1307" i="1"/>
  <c r="CX1314" i="1"/>
  <c r="CX1323" i="1"/>
  <c r="CX1331" i="1"/>
  <c r="CX1317" i="1"/>
  <c r="CX1327" i="1"/>
  <c r="CX1329" i="1"/>
  <c r="CX1312" i="1"/>
  <c r="CX1315" i="1"/>
  <c r="CX1318" i="1"/>
  <c r="CX1335" i="1"/>
  <c r="CX1313" i="1"/>
  <c r="CX1322" i="1"/>
  <c r="CX1324" i="1"/>
  <c r="CX1326" i="1"/>
  <c r="CY1311" i="1"/>
  <c r="CY1322" i="1"/>
  <c r="CY1329" i="1"/>
  <c r="CY1334" i="1"/>
  <c r="CY1307" i="1"/>
  <c r="CY1321" i="1"/>
  <c r="CY1323" i="1"/>
  <c r="CY1333" i="1"/>
  <c r="CY1315" i="1"/>
  <c r="CY1324" i="1"/>
  <c r="CY1330" i="1"/>
  <c r="CY1308" i="1"/>
  <c r="CY1306" i="1"/>
  <c r="CY1319" i="1"/>
  <c r="CY1331" i="1"/>
  <c r="CY1314" i="1"/>
  <c r="CY1327" i="1"/>
  <c r="CY1309" i="1"/>
  <c r="CY1312" i="1"/>
  <c r="CY1328" i="1"/>
  <c r="CY1332" i="1"/>
  <c r="CY1317" i="1"/>
  <c r="CY1320" i="1"/>
  <c r="CY1335" i="1"/>
  <c r="CY1313" i="1"/>
  <c r="CY1316" i="1"/>
  <c r="CY1318" i="1"/>
  <c r="CY1326" i="1"/>
  <c r="CY1310" i="1"/>
  <c r="CY1325" i="1"/>
  <c r="CZ1306" i="1"/>
  <c r="CZ1311" i="1"/>
  <c r="CZ1322" i="1"/>
  <c r="CZ1330" i="1"/>
  <c r="CZ1327" i="1"/>
  <c r="CZ1309" i="1"/>
  <c r="CZ1313" i="1"/>
  <c r="CZ1324" i="1"/>
  <c r="CZ1334" i="1"/>
  <c r="CZ1316" i="1"/>
  <c r="CZ1325" i="1"/>
  <c r="CZ1329" i="1"/>
  <c r="CZ1333" i="1"/>
  <c r="CZ1318" i="1"/>
  <c r="CZ1323" i="1"/>
  <c r="CZ1328" i="1"/>
  <c r="CZ1307" i="1"/>
  <c r="CZ1312" i="1"/>
  <c r="CZ1319" i="1"/>
  <c r="CZ1310" i="1"/>
  <c r="CZ1317" i="1"/>
  <c r="CZ1321" i="1"/>
  <c r="CZ1331" i="1"/>
  <c r="CZ1308" i="1"/>
  <c r="CZ1315" i="1"/>
  <c r="CZ1320" i="1"/>
  <c r="CZ1332" i="1"/>
  <c r="CZ1314" i="1"/>
  <c r="CZ1326" i="1"/>
  <c r="CZ1335" i="1"/>
  <c r="DA1306" i="1"/>
  <c r="DA1310" i="1"/>
  <c r="DA1309" i="1"/>
  <c r="DA1327" i="1"/>
  <c r="DA1335" i="1"/>
  <c r="DA1315" i="1"/>
  <c r="DA1331" i="1"/>
  <c r="DA1334" i="1"/>
  <c r="DA1313" i="1"/>
  <c r="DA1326" i="1"/>
  <c r="DA1325" i="1"/>
  <c r="DA1333" i="1"/>
  <c r="DA1308" i="1"/>
  <c r="DA1324" i="1"/>
  <c r="DA1330" i="1"/>
  <c r="DA1311" i="1"/>
  <c r="DA1319" i="1"/>
  <c r="DA1323" i="1"/>
  <c r="DA1329" i="1"/>
  <c r="DA1307" i="1"/>
  <c r="DA1318" i="1"/>
  <c r="DA1321" i="1"/>
  <c r="DA1328" i="1"/>
  <c r="DA1312" i="1"/>
  <c r="DA1317" i="1"/>
  <c r="DA1322" i="1"/>
  <c r="DA1314" i="1"/>
  <c r="DA1316" i="1"/>
  <c r="DA1320" i="1"/>
  <c r="DA1332" i="1"/>
  <c r="DB1310" i="1"/>
  <c r="DB1316" i="1"/>
  <c r="DB1332" i="1"/>
  <c r="DB1307" i="1"/>
  <c r="DB1313" i="1"/>
  <c r="DB1309" i="1"/>
  <c r="DB1326" i="1"/>
  <c r="DB1334" i="1"/>
  <c r="DB1311" i="1"/>
  <c r="DB1314" i="1"/>
  <c r="DB1331" i="1"/>
  <c r="DB1335" i="1"/>
  <c r="DB1320" i="1"/>
  <c r="DB1327" i="1"/>
  <c r="DB1322" i="1"/>
  <c r="DB1312" i="1"/>
  <c r="DB1319" i="1"/>
  <c r="DB1325" i="1"/>
  <c r="DB1329" i="1"/>
  <c r="DB1308" i="1"/>
  <c r="DB1324" i="1"/>
  <c r="DB1333" i="1"/>
  <c r="DB1306" i="1"/>
  <c r="DB1318" i="1"/>
  <c r="DB1323" i="1"/>
  <c r="DB1330" i="1"/>
  <c r="DB1315" i="1"/>
  <c r="DB1317" i="1"/>
  <c r="DB1321" i="1"/>
  <c r="DB1328" i="1"/>
  <c r="DC1312" i="1"/>
  <c r="DC1318" i="1"/>
  <c r="DC1327" i="1"/>
  <c r="DC1331" i="1"/>
  <c r="DC1308" i="1"/>
  <c r="DC1314" i="1"/>
  <c r="DC1317" i="1"/>
  <c r="DC1332" i="1"/>
  <c r="DC1306" i="1"/>
  <c r="DC1310" i="1"/>
  <c r="DC1315" i="1"/>
  <c r="DC1335" i="1"/>
  <c r="DC1323" i="1"/>
  <c r="DC1307" i="1"/>
  <c r="DC1328" i="1"/>
  <c r="DC1322" i="1"/>
  <c r="DC1313" i="1"/>
  <c r="DC1326" i="1"/>
  <c r="DC1329" i="1"/>
  <c r="DC1309" i="1"/>
  <c r="DC1320" i="1"/>
  <c r="DC1325" i="1"/>
  <c r="DC1334" i="1"/>
  <c r="DC1316" i="1"/>
  <c r="DC1311" i="1"/>
  <c r="DC1324" i="1"/>
  <c r="DC1333" i="1"/>
  <c r="DC1319" i="1"/>
  <c r="DC1321" i="1"/>
  <c r="DC1330" i="1"/>
  <c r="DD1307" i="1"/>
  <c r="DD1319" i="1"/>
  <c r="DD1323" i="1"/>
  <c r="DD1331" i="1"/>
  <c r="DD1306" i="1"/>
  <c r="DD1312" i="1"/>
  <c r="DD1318" i="1"/>
  <c r="DD1322" i="1"/>
  <c r="DD1315" i="1"/>
  <c r="DD1316" i="1"/>
  <c r="DD1330" i="1"/>
  <c r="DD1332" i="1"/>
  <c r="DD1314" i="1"/>
  <c r="DD1317" i="1"/>
  <c r="DD1335" i="1"/>
  <c r="DD1313" i="1"/>
  <c r="DD1327" i="1"/>
  <c r="DD1329" i="1"/>
  <c r="DD1308" i="1"/>
  <c r="DD1321" i="1"/>
  <c r="DD1326" i="1"/>
  <c r="DD1334" i="1"/>
  <c r="DD1310" i="1"/>
  <c r="DD1320" i="1"/>
  <c r="DD1325" i="1"/>
  <c r="DD1333" i="1"/>
  <c r="DD1309" i="1"/>
  <c r="DD1311" i="1"/>
  <c r="DD1324" i="1"/>
  <c r="DD1328" i="1"/>
  <c r="DE1316" i="1"/>
  <c r="DE1321" i="1"/>
  <c r="DE1325" i="1"/>
  <c r="DE1333" i="1"/>
  <c r="DE1312" i="1"/>
  <c r="DE1320" i="1"/>
  <c r="DE1323" i="1"/>
  <c r="DE1308" i="1"/>
  <c r="DE1315" i="1"/>
  <c r="DE1319" i="1"/>
  <c r="DE1331" i="1"/>
  <c r="DE1332" i="1"/>
  <c r="DE1307" i="1"/>
  <c r="DE1310" i="1"/>
  <c r="DE1318" i="1"/>
  <c r="DE1324" i="1"/>
  <c r="DE1314" i="1"/>
  <c r="DE1322" i="1"/>
  <c r="DE1335" i="1"/>
  <c r="DE1317" i="1"/>
  <c r="DE1327" i="1"/>
  <c r="DE1329" i="1"/>
  <c r="DE1311" i="1"/>
  <c r="DE1306" i="1"/>
  <c r="DE1326" i="1"/>
  <c r="DE1334" i="1"/>
  <c r="DE1309" i="1"/>
  <c r="DE1313" i="1"/>
  <c r="DE1328" i="1"/>
  <c r="DE1330" i="1"/>
  <c r="DF1309" i="1"/>
  <c r="DF1320" i="1"/>
  <c r="DF1332" i="1"/>
  <c r="DF1326" i="1"/>
  <c r="DF1316" i="1"/>
  <c r="DF1319" i="1"/>
  <c r="DF1322" i="1"/>
  <c r="DF1331" i="1"/>
  <c r="DF1310" i="1"/>
  <c r="DF1318" i="1"/>
  <c r="DF1325" i="1"/>
  <c r="DF1308" i="1"/>
  <c r="DF1314" i="1"/>
  <c r="DF1323" i="1"/>
  <c r="DF1335" i="1"/>
  <c r="DF1306" i="1"/>
  <c r="DF1315" i="1"/>
  <c r="DF1327" i="1"/>
  <c r="DF1329" i="1"/>
  <c r="DF1313" i="1"/>
  <c r="DF1317" i="1"/>
  <c r="DF1334" i="1"/>
  <c r="DF1312" i="1"/>
  <c r="DF1321" i="1"/>
  <c r="DF1328" i="1"/>
  <c r="DF1330" i="1"/>
  <c r="DF1311" i="1"/>
  <c r="DF1307" i="1"/>
  <c r="DF1324" i="1"/>
  <c r="DF1333" i="1"/>
  <c r="DG1321" i="1"/>
  <c r="DG1325" i="1"/>
  <c r="DG1330" i="1"/>
  <c r="DG1312" i="1"/>
  <c r="DG1320" i="1"/>
  <c r="DG1332" i="1"/>
  <c r="DG1333" i="1"/>
  <c r="DG1309" i="1"/>
  <c r="DG1315" i="1"/>
  <c r="DG1324" i="1"/>
  <c r="DG1326" i="1"/>
  <c r="DG1316" i="1"/>
  <c r="DG1322" i="1"/>
  <c r="DG1327" i="1"/>
  <c r="DG1307" i="1"/>
  <c r="DG1314" i="1"/>
  <c r="DG1319" i="1"/>
  <c r="DG1335" i="1"/>
  <c r="DG1313" i="1"/>
  <c r="DG1317" i="1"/>
  <c r="DG1328" i="1"/>
  <c r="DG1323" i="1"/>
  <c r="DG1306" i="1"/>
  <c r="DG1308" i="1"/>
  <c r="DG1329" i="1"/>
  <c r="DG1334" i="1"/>
  <c r="DG1311" i="1"/>
  <c r="DG1310" i="1"/>
  <c r="DG1318" i="1"/>
  <c r="DG1331" i="1"/>
  <c r="DH1306" i="1"/>
  <c r="DH1311" i="1"/>
  <c r="DH1307" i="1"/>
  <c r="DH1319" i="1"/>
  <c r="DH1335" i="1"/>
  <c r="DH1309" i="1"/>
  <c r="DH1325" i="1"/>
  <c r="DH1326" i="1"/>
  <c r="DH1334" i="1"/>
  <c r="DH1312" i="1"/>
  <c r="DH1323" i="1"/>
  <c r="DH1327" i="1"/>
  <c r="DH1333" i="1"/>
  <c r="DH1329" i="1"/>
  <c r="DH1316" i="1"/>
  <c r="DH1322" i="1"/>
  <c r="DH1331" i="1"/>
  <c r="DH1315" i="1"/>
  <c r="DH1321" i="1"/>
  <c r="DH1332" i="1"/>
  <c r="DH1317" i="1"/>
  <c r="DH1308" i="1"/>
  <c r="DH1314" i="1"/>
  <c r="DH1330" i="1"/>
  <c r="DH1310" i="1"/>
  <c r="DH1318" i="1"/>
  <c r="DH1320" i="1"/>
  <c r="DH1324" i="1"/>
  <c r="DH1313" i="1"/>
  <c r="DH1328" i="1"/>
  <c r="DI1306" i="1"/>
  <c r="DI1317" i="1"/>
  <c r="DI1331" i="1"/>
  <c r="DI1335" i="1"/>
  <c r="DI1309" i="1"/>
  <c r="DI1310" i="1"/>
  <c r="DI1330" i="1"/>
  <c r="DI1333" i="1"/>
  <c r="DI1316" i="1"/>
  <c r="DI1321" i="1"/>
  <c r="DI1327" i="1"/>
  <c r="DI1334" i="1"/>
  <c r="DI1307" i="1"/>
  <c r="DI1315" i="1"/>
  <c r="DI1326" i="1"/>
  <c r="DI1325" i="1"/>
  <c r="DI1311" i="1"/>
  <c r="DI1319" i="1"/>
  <c r="DI1320" i="1"/>
  <c r="DI1332" i="1"/>
  <c r="DI1313" i="1"/>
  <c r="DI1324" i="1"/>
  <c r="DI1308" i="1"/>
  <c r="DI1318" i="1"/>
  <c r="DI1323" i="1"/>
  <c r="DI1329" i="1"/>
  <c r="DI1314" i="1"/>
  <c r="DI1312" i="1"/>
  <c r="DI1322" i="1"/>
  <c r="DI1328" i="1"/>
  <c r="DJ1315" i="1"/>
  <c r="DJ1319" i="1"/>
  <c r="DJ1332" i="1"/>
  <c r="DJ1329" i="1"/>
  <c r="DJ1307" i="1"/>
  <c r="DJ1313" i="1"/>
  <c r="DJ1318" i="1"/>
  <c r="DJ1321" i="1"/>
  <c r="DJ1334" i="1"/>
  <c r="DJ1317" i="1"/>
  <c r="DJ1331" i="1"/>
  <c r="DJ1335" i="1"/>
  <c r="DJ1310" i="1"/>
  <c r="DJ1314" i="1"/>
  <c r="DJ1322" i="1"/>
  <c r="DJ1311" i="1"/>
  <c r="DJ1327" i="1"/>
  <c r="DJ1328" i="1"/>
  <c r="DJ1306" i="1"/>
  <c r="DJ1309" i="1"/>
  <c r="DJ1325" i="1"/>
  <c r="DJ1326" i="1"/>
  <c r="DJ1308" i="1"/>
  <c r="DJ1316" i="1"/>
  <c r="DJ1324" i="1"/>
  <c r="DJ1333" i="1"/>
  <c r="DJ1312" i="1"/>
  <c r="DJ1320" i="1"/>
  <c r="DJ1323" i="1"/>
  <c r="DJ1330" i="1"/>
  <c r="DK1316" i="1"/>
  <c r="DK1312" i="1"/>
  <c r="DK1323" i="1"/>
  <c r="DK1333" i="1"/>
  <c r="DK1308" i="1"/>
  <c r="DK1310" i="1"/>
  <c r="DK1318" i="1"/>
  <c r="DK1322" i="1"/>
  <c r="DK1306" i="1"/>
  <c r="DK1314" i="1"/>
  <c r="DK1317" i="1"/>
  <c r="DK1332" i="1"/>
  <c r="DK1335" i="1"/>
  <c r="DK1313" i="1"/>
  <c r="DK1328" i="1"/>
  <c r="DK1329" i="1"/>
  <c r="DK1311" i="1"/>
  <c r="DK1321" i="1"/>
  <c r="DK1330" i="1"/>
  <c r="DK1315" i="1"/>
  <c r="DK1326" i="1"/>
  <c r="DK1327" i="1"/>
  <c r="DK1309" i="1"/>
  <c r="DK1320" i="1"/>
  <c r="DK1325" i="1"/>
  <c r="DK1331" i="1"/>
  <c r="DK1307" i="1"/>
  <c r="DK1319" i="1"/>
  <c r="DK1324" i="1"/>
  <c r="DK1334" i="1"/>
  <c r="DL1307" i="1"/>
  <c r="DL1315" i="1"/>
  <c r="DL1320" i="1"/>
  <c r="DL1323" i="1"/>
  <c r="DL1306" i="1"/>
  <c r="DL1314" i="1"/>
  <c r="DL1319" i="1"/>
  <c r="DL1322" i="1"/>
  <c r="DL1329" i="1"/>
  <c r="DL1318" i="1"/>
  <c r="DL1330" i="1"/>
  <c r="DL1328" i="1"/>
  <c r="DL1311" i="1"/>
  <c r="DL1317" i="1"/>
  <c r="DL1335" i="1"/>
  <c r="DL1310" i="1"/>
  <c r="DL1309" i="1"/>
  <c r="DL1327" i="1"/>
  <c r="DL1331" i="1"/>
  <c r="DL1316" i="1"/>
  <c r="DL1326" i="1"/>
  <c r="DL1334" i="1"/>
  <c r="DL1312" i="1"/>
  <c r="DL1321" i="1"/>
  <c r="DL1325" i="1"/>
  <c r="DL1332" i="1"/>
  <c r="DL1308" i="1"/>
  <c r="DL1313" i="1"/>
  <c r="DL1324" i="1"/>
  <c r="DL1333" i="1"/>
  <c r="DM1310" i="1"/>
  <c r="DM1320" i="1"/>
  <c r="DM1323" i="1"/>
  <c r="DM1332" i="1"/>
  <c r="DM1316" i="1"/>
  <c r="DM1319" i="1"/>
  <c r="DM1331" i="1"/>
  <c r="DM1333" i="1"/>
  <c r="DM1308" i="1"/>
  <c r="DM1318" i="1"/>
  <c r="DM1328" i="1"/>
  <c r="DM1307" i="1"/>
  <c r="DM1315" i="1"/>
  <c r="DM1322" i="1"/>
  <c r="DM1329" i="1"/>
  <c r="DM1313" i="1"/>
  <c r="DM1327" i="1"/>
  <c r="DM1330" i="1"/>
  <c r="DM1306" i="1"/>
  <c r="DM1309" i="1"/>
  <c r="DM1326" i="1"/>
  <c r="DM1335" i="1"/>
  <c r="DM1311" i="1"/>
  <c r="DM1314" i="1"/>
  <c r="DM1325" i="1"/>
  <c r="DM1334" i="1"/>
  <c r="DM1312" i="1"/>
  <c r="DM1321" i="1"/>
  <c r="DM1317" i="1"/>
  <c r="DM1324" i="1"/>
  <c r="DN1306" i="1"/>
  <c r="DN1320" i="1"/>
  <c r="DN1332" i="1"/>
  <c r="DN1334" i="1"/>
  <c r="DN1310" i="1"/>
  <c r="DN1319" i="1"/>
  <c r="DN1326" i="1"/>
  <c r="DN1333" i="1"/>
  <c r="DN1316" i="1"/>
  <c r="DN1323" i="1"/>
  <c r="DN1328" i="1"/>
  <c r="DN1308" i="1"/>
  <c r="DN1314" i="1"/>
  <c r="DN1318" i="1"/>
  <c r="DN1329" i="1"/>
  <c r="DN1315" i="1"/>
  <c r="DN1327" i="1"/>
  <c r="DN1330" i="1"/>
  <c r="DN1307" i="1"/>
  <c r="DN1313" i="1"/>
  <c r="DN1317" i="1"/>
  <c r="DN1325" i="1"/>
  <c r="DN1312" i="1"/>
  <c r="DN1321" i="1"/>
  <c r="DN1324" i="1"/>
  <c r="DN1331" i="1"/>
  <c r="DN1309" i="1"/>
  <c r="DN1311" i="1"/>
  <c r="DN1322" i="1"/>
  <c r="DN1335" i="1"/>
  <c r="DO1312" i="1"/>
  <c r="DO1311" i="1"/>
  <c r="DO1323" i="1"/>
  <c r="DO1334" i="1"/>
  <c r="DO1310" i="1"/>
  <c r="DO1324" i="1"/>
  <c r="DO1319" i="1"/>
  <c r="DO1333" i="1"/>
  <c r="DO1315" i="1"/>
  <c r="DO1322" i="1"/>
  <c r="DO1326" i="1"/>
  <c r="DO1309" i="1"/>
  <c r="DO1317" i="1"/>
  <c r="DO1318" i="1"/>
  <c r="DO1327" i="1"/>
  <c r="DO1316" i="1"/>
  <c r="DO1320" i="1"/>
  <c r="DO1330" i="1"/>
  <c r="DO1307" i="1"/>
  <c r="DO1314" i="1"/>
  <c r="DO1328" i="1"/>
  <c r="DO1331" i="1"/>
  <c r="DO1306" i="1"/>
  <c r="DO1313" i="1"/>
  <c r="DO1325" i="1"/>
  <c r="DO1335" i="1"/>
  <c r="DO1308" i="1"/>
  <c r="DO1321" i="1"/>
  <c r="DO1329" i="1"/>
  <c r="DO1332" i="1"/>
  <c r="DP1306" i="1"/>
  <c r="DP1309" i="1"/>
  <c r="DP1314" i="1"/>
  <c r="DP1330" i="1"/>
  <c r="DP1332" i="1"/>
  <c r="DP1308" i="1"/>
  <c r="DP1325" i="1"/>
  <c r="DP1324" i="1"/>
  <c r="DP1334" i="1"/>
  <c r="DP1312" i="1"/>
  <c r="DP1323" i="1"/>
  <c r="DP1329" i="1"/>
  <c r="DP1333" i="1"/>
  <c r="DP1321" i="1"/>
  <c r="DP1319" i="1"/>
  <c r="DP1310" i="1"/>
  <c r="DP1316" i="1"/>
  <c r="DP1322" i="1"/>
  <c r="DP1311" i="1"/>
  <c r="DP1318" i="1"/>
  <c r="DP1320" i="1"/>
  <c r="DP1327" i="1"/>
  <c r="DP1313" i="1"/>
  <c r="DP1317" i="1"/>
  <c r="DP1326" i="1"/>
  <c r="DP1331" i="1"/>
  <c r="DP1307" i="1"/>
  <c r="DP1315" i="1"/>
  <c r="DP1328" i="1"/>
  <c r="DP1335" i="1"/>
  <c r="DQ1306" i="1"/>
  <c r="DQ1309" i="1"/>
  <c r="DQ1315" i="1"/>
  <c r="DQ1331" i="1"/>
  <c r="DQ1333" i="1"/>
  <c r="DQ1310" i="1"/>
  <c r="DQ1313" i="1"/>
  <c r="DQ1325" i="1"/>
  <c r="DQ1334" i="1"/>
  <c r="DQ1319" i="1"/>
  <c r="DQ1326" i="1"/>
  <c r="DQ1328" i="1"/>
  <c r="DQ1332" i="1"/>
  <c r="DQ1318" i="1"/>
  <c r="DQ1324" i="1"/>
  <c r="DQ1330" i="1"/>
  <c r="DQ1311" i="1"/>
  <c r="DQ1323" i="1"/>
  <c r="DQ1320" i="1"/>
  <c r="DQ1308" i="1"/>
  <c r="DQ1317" i="1"/>
  <c r="DQ1321" i="1"/>
  <c r="DQ1329" i="1"/>
  <c r="DQ1314" i="1"/>
  <c r="DQ1316" i="1"/>
  <c r="DQ1322" i="1"/>
  <c r="DQ1307" i="1"/>
  <c r="DQ1312" i="1"/>
  <c r="DQ1327" i="1"/>
  <c r="DQ1335" i="1"/>
  <c r="DR1311" i="1"/>
  <c r="DR1317" i="1"/>
  <c r="DR1326" i="1"/>
  <c r="DR1330" i="1"/>
  <c r="DR1307" i="1"/>
  <c r="DR1313" i="1"/>
  <c r="DR1316" i="1"/>
  <c r="DR1331" i="1"/>
  <c r="DR1335" i="1"/>
  <c r="DR1309" i="1"/>
  <c r="DR1314" i="1"/>
  <c r="DR1321" i="1"/>
  <c r="DR1334" i="1"/>
  <c r="DR1308" i="1"/>
  <c r="DR1327" i="1"/>
  <c r="DR1322" i="1"/>
  <c r="DR1312" i="1"/>
  <c r="DR1310" i="1"/>
  <c r="DR1325" i="1"/>
  <c r="DR1333" i="1"/>
  <c r="DR1320" i="1"/>
  <c r="DR1324" i="1"/>
  <c r="DR1328" i="1"/>
  <c r="DR1306" i="1"/>
  <c r="DR1319" i="1"/>
  <c r="DR1323" i="1"/>
  <c r="DR1329" i="1"/>
  <c r="DR1315" i="1"/>
  <c r="DR1318" i="1"/>
  <c r="DR1332" i="1"/>
  <c r="DS1311" i="1"/>
  <c r="DS1318" i="1"/>
  <c r="DS1323" i="1"/>
  <c r="DS1330" i="1"/>
  <c r="DS1308" i="1"/>
  <c r="DS1314" i="1"/>
  <c r="DS1317" i="1"/>
  <c r="DS1321" i="1"/>
  <c r="DS1331" i="1"/>
  <c r="DS1306" i="1"/>
  <c r="DS1313" i="1"/>
  <c r="DS1315" i="1"/>
  <c r="DS1322" i="1"/>
  <c r="DS1335" i="1"/>
  <c r="DS1328" i="1"/>
  <c r="DS1329" i="1"/>
  <c r="DS1312" i="1"/>
  <c r="DS1326" i="1"/>
  <c r="DS1332" i="1"/>
  <c r="DS1307" i="1"/>
  <c r="DS1310" i="1"/>
  <c r="DS1325" i="1"/>
  <c r="DS1334" i="1"/>
  <c r="DS1309" i="1"/>
  <c r="DS1320" i="1"/>
  <c r="DS1324" i="1"/>
  <c r="DS1333" i="1"/>
  <c r="DS1316" i="1"/>
  <c r="DS1319" i="1"/>
  <c r="DS1327" i="1"/>
  <c r="DT1307" i="1"/>
  <c r="DT1314" i="1"/>
  <c r="DT1318" i="1"/>
  <c r="DT1323" i="1"/>
  <c r="DT1333" i="1"/>
  <c r="DT1306" i="1"/>
  <c r="DT1309" i="1"/>
  <c r="DT1312" i="1"/>
  <c r="DT1322" i="1"/>
  <c r="DT1329" i="1"/>
  <c r="DT1308" i="1"/>
  <c r="DT1316" i="1"/>
  <c r="DT1330" i="1"/>
  <c r="DT1313" i="1"/>
  <c r="DT1317" i="1"/>
  <c r="DT1332" i="1"/>
  <c r="DT1321" i="1"/>
  <c r="DT1327" i="1"/>
  <c r="DT1335" i="1"/>
  <c r="DT1310" i="1"/>
  <c r="DT1320" i="1"/>
  <c r="DT1326" i="1"/>
  <c r="DT1334" i="1"/>
  <c r="DT1315" i="1"/>
  <c r="DT1319" i="1"/>
  <c r="DT1325" i="1"/>
  <c r="DT1331" i="1"/>
  <c r="DT1311" i="1"/>
  <c r="DT1324" i="1"/>
  <c r="DT1328" i="1"/>
  <c r="AZ1314" i="1"/>
  <c r="AZ1331" i="1"/>
  <c r="AZ1317" i="1"/>
  <c r="AZ1311" i="1"/>
  <c r="BJ1320" i="1"/>
  <c r="BJ1322" i="1"/>
  <c r="BJ1316" i="1"/>
  <c r="BI1312" i="1"/>
  <c r="BI1306" i="1"/>
  <c r="BI1323" i="1"/>
  <c r="BI1325" i="1"/>
  <c r="BD1325" i="1"/>
  <c r="BD1324" i="1"/>
  <c r="BD1308" i="1"/>
  <c r="BD1332" i="1"/>
  <c r="BG1307" i="1"/>
  <c r="BG1324" i="1"/>
  <c r="BG1326" i="1"/>
  <c r="BG1320" i="1"/>
  <c r="BB1320" i="1"/>
  <c r="BB1314" i="1"/>
  <c r="BB1308" i="1"/>
  <c r="AY1306" i="1"/>
  <c r="AY1331" i="1"/>
  <c r="AY1333" i="1"/>
  <c r="AY1319" i="1"/>
  <c r="AX1323" i="1"/>
  <c r="AX1309" i="1"/>
  <c r="AX1311" i="1"/>
  <c r="AX1329" i="1"/>
  <c r="BA1313" i="1"/>
  <c r="BA1307" i="1"/>
  <c r="BA1334" i="1"/>
  <c r="BA1318" i="1"/>
  <c r="BF1316" i="1"/>
  <c r="BF1310" i="1"/>
  <c r="BF1330" i="1"/>
  <c r="BE1308" i="1"/>
  <c r="BE1310" i="1"/>
  <c r="BE1323" i="1"/>
  <c r="BE1321" i="1"/>
  <c r="BH1329" i="1"/>
  <c r="BH1323" i="1"/>
  <c r="BH1317" i="1"/>
  <c r="BH1326" i="1"/>
  <c r="AZ1322" i="1"/>
  <c r="AZ1308" i="1"/>
  <c r="AZ1325" i="1"/>
  <c r="AZ1319" i="1"/>
  <c r="BJ1328" i="1"/>
  <c r="BJ1330" i="1"/>
  <c r="BJ1324" i="1"/>
  <c r="BI1320" i="1"/>
  <c r="BI1314" i="1"/>
  <c r="BI1331" i="1"/>
  <c r="BI1333" i="1"/>
  <c r="BD1333" i="1"/>
  <c r="BD1311" i="1"/>
  <c r="BD1313" i="1"/>
  <c r="BD1307" i="1"/>
  <c r="BG1315" i="1"/>
  <c r="BG1332" i="1"/>
  <c r="BG1334" i="1"/>
  <c r="BG1321" i="1"/>
  <c r="BB1328" i="1"/>
  <c r="BB1322" i="1"/>
  <c r="BB1316" i="1"/>
  <c r="AY1314" i="1"/>
  <c r="AY1308" i="1"/>
  <c r="AY1321" i="1"/>
  <c r="AY1327" i="1"/>
  <c r="AX1331" i="1"/>
  <c r="AX1317" i="1"/>
  <c r="AX1319" i="1"/>
  <c r="AX1313" i="1"/>
  <c r="BA1321" i="1"/>
  <c r="BA1315" i="1"/>
  <c r="BA1319" i="1"/>
  <c r="BA1335" i="1"/>
  <c r="BF1324" i="1"/>
  <c r="BF1318" i="1"/>
  <c r="BF1312" i="1"/>
  <c r="BE1316" i="1"/>
  <c r="BE1318" i="1"/>
  <c r="BE1331" i="1"/>
  <c r="BE1329" i="1"/>
  <c r="BH1327" i="1"/>
  <c r="BH1331" i="1"/>
  <c r="BH1325" i="1"/>
  <c r="BH1334" i="1"/>
  <c r="AZ1330" i="1"/>
  <c r="AZ1316" i="1"/>
  <c r="AZ1333" i="1"/>
  <c r="BJ1311" i="1"/>
  <c r="BJ1318" i="1"/>
  <c r="BJ1333" i="1"/>
  <c r="BJ1332" i="1"/>
  <c r="BI1328" i="1"/>
  <c r="BI1322" i="1"/>
  <c r="BI1308" i="1"/>
  <c r="BI1311" i="1"/>
  <c r="BD1310" i="1"/>
  <c r="BD1319" i="1"/>
  <c r="BD1321" i="1"/>
  <c r="BD1315" i="1"/>
  <c r="BG1323" i="1"/>
  <c r="BG1309" i="1"/>
  <c r="BG1311" i="1"/>
  <c r="BB1311" i="1"/>
  <c r="BB1313" i="1"/>
  <c r="BB1330" i="1"/>
  <c r="BB1324" i="1"/>
  <c r="AY1322" i="1"/>
  <c r="AY1316" i="1"/>
  <c r="AY1329" i="1"/>
  <c r="AY1335" i="1"/>
  <c r="AX1308" i="1"/>
  <c r="AX1325" i="1"/>
  <c r="AX1327" i="1"/>
  <c r="AX1321" i="1"/>
  <c r="BA1329" i="1"/>
  <c r="BA1323" i="1"/>
  <c r="BA1327" i="1"/>
  <c r="BF1307" i="1"/>
  <c r="BF1332" i="1"/>
  <c r="BF1326" i="1"/>
  <c r="BF1320" i="1"/>
  <c r="BE1324" i="1"/>
  <c r="BE1326" i="1"/>
  <c r="BE1312" i="1"/>
  <c r="BE1306" i="1"/>
  <c r="BH1306" i="1"/>
  <c r="BH1312" i="1"/>
  <c r="BH1333" i="1"/>
  <c r="BH1311" i="1"/>
  <c r="AZ1320" i="1"/>
  <c r="AZ1324" i="1"/>
  <c r="AZ1327" i="1"/>
  <c r="BJ1319" i="1"/>
  <c r="BJ1313" i="1"/>
  <c r="BJ1307" i="1"/>
  <c r="BJ1310" i="1"/>
  <c r="BI1313" i="1"/>
  <c r="BI1330" i="1"/>
  <c r="BI1316" i="1"/>
  <c r="BI1310" i="1"/>
  <c r="BD1318" i="1"/>
  <c r="BD1327" i="1"/>
  <c r="BD1329" i="1"/>
  <c r="BD1323" i="1"/>
  <c r="BG1331" i="1"/>
  <c r="BG1317" i="1"/>
  <c r="BG1319" i="1"/>
  <c r="BB1319" i="1"/>
  <c r="BB1321" i="1"/>
  <c r="BB1307" i="1"/>
  <c r="BB1332" i="1"/>
  <c r="AY1330" i="1"/>
  <c r="AY1324" i="1"/>
  <c r="AY1310" i="1"/>
  <c r="AY1312" i="1"/>
  <c r="AX1316" i="1"/>
  <c r="AX1333" i="1"/>
  <c r="AX1335" i="1"/>
  <c r="AX1330" i="1"/>
  <c r="BA1311" i="1"/>
  <c r="BA1331" i="1"/>
  <c r="BA1309" i="1"/>
  <c r="BF1315" i="1"/>
  <c r="BF1309" i="1"/>
  <c r="BF1334" i="1"/>
  <c r="BF1328" i="1"/>
  <c r="BE1332" i="1"/>
  <c r="BE1334" i="1"/>
  <c r="BE1320" i="1"/>
  <c r="BE1314" i="1"/>
  <c r="BH1314" i="1"/>
  <c r="BH1308" i="1"/>
  <c r="BH1335" i="1"/>
  <c r="BH1319" i="1"/>
  <c r="AZ1313" i="1"/>
  <c r="AZ1328" i="1"/>
  <c r="AZ1332" i="1"/>
  <c r="AZ1310" i="1"/>
  <c r="BJ1327" i="1"/>
  <c r="BJ1321" i="1"/>
  <c r="BJ1315" i="1"/>
  <c r="BJ1326" i="1"/>
  <c r="BI1321" i="1"/>
  <c r="BI1326" i="1"/>
  <c r="BI1324" i="1"/>
  <c r="BI1318" i="1"/>
  <c r="BD1326" i="1"/>
  <c r="BD1335" i="1"/>
  <c r="BD1306" i="1"/>
  <c r="BG1306" i="1"/>
  <c r="BG1313" i="1"/>
  <c r="BG1325" i="1"/>
  <c r="BG1327" i="1"/>
  <c r="BB1327" i="1"/>
  <c r="BB1329" i="1"/>
  <c r="BB1315" i="1"/>
  <c r="BB1325" i="1"/>
  <c r="AY1328" i="1"/>
  <c r="AY1332" i="1"/>
  <c r="AY1318" i="1"/>
  <c r="AY1320" i="1"/>
  <c r="AX1324" i="1"/>
  <c r="AX1310" i="1"/>
  <c r="AX1306" i="1"/>
  <c r="BA1312" i="1"/>
  <c r="BA1306" i="1"/>
  <c r="BA1308" i="1"/>
  <c r="BA1317" i="1"/>
  <c r="BF1323" i="1"/>
  <c r="BF1317" i="1"/>
  <c r="BF1311" i="1"/>
  <c r="BF1314" i="1"/>
  <c r="BE1309" i="1"/>
  <c r="BE1311" i="1"/>
  <c r="BE1328" i="1"/>
  <c r="BE1322" i="1"/>
  <c r="BH1322" i="1"/>
  <c r="BH1316" i="1"/>
  <c r="BH1320" i="1"/>
  <c r="AZ1321" i="1"/>
  <c r="AZ1307" i="1"/>
  <c r="AZ1335" i="1"/>
  <c r="AZ1318" i="1"/>
  <c r="BJ1335" i="1"/>
  <c r="BJ1329" i="1"/>
  <c r="BJ1323" i="1"/>
  <c r="BJ1309" i="1"/>
  <c r="BI1329" i="1"/>
  <c r="BI1319" i="1"/>
  <c r="BI1332" i="1"/>
  <c r="BI1335" i="1"/>
  <c r="BD1334" i="1"/>
  <c r="BD1312" i="1"/>
  <c r="BD1314" i="1"/>
  <c r="BG1314" i="1"/>
  <c r="BG1329" i="1"/>
  <c r="BG1333" i="1"/>
  <c r="BG1335" i="1"/>
  <c r="BB1335" i="1"/>
  <c r="BB1333" i="1"/>
  <c r="BB1323" i="1"/>
  <c r="BB1309" i="1"/>
  <c r="AY1307" i="1"/>
  <c r="AY1309" i="1"/>
  <c r="AY1326" i="1"/>
  <c r="AY1313" i="1"/>
  <c r="AX1332" i="1"/>
  <c r="AX1318" i="1"/>
  <c r="AX1312" i="1"/>
  <c r="BA1320" i="1"/>
  <c r="BA1314" i="1"/>
  <c r="BA1316" i="1"/>
  <c r="BA1325" i="1"/>
  <c r="BF1331" i="1"/>
  <c r="BF1325" i="1"/>
  <c r="BF1319" i="1"/>
  <c r="BF1313" i="1"/>
  <c r="BE1317" i="1"/>
  <c r="BE1319" i="1"/>
  <c r="BE1330" i="1"/>
  <c r="BE1315" i="1"/>
  <c r="BH1330" i="1"/>
  <c r="BH1324" i="1"/>
  <c r="BH1328" i="1"/>
  <c r="AZ1329" i="1"/>
  <c r="AZ1315" i="1"/>
  <c r="AZ1312" i="1"/>
  <c r="AZ1326" i="1"/>
  <c r="BJ1325" i="1"/>
  <c r="BJ1306" i="1"/>
  <c r="BJ1331" i="1"/>
  <c r="BJ1317" i="1"/>
  <c r="BI1334" i="1"/>
  <c r="BI1307" i="1"/>
  <c r="BI1309" i="1"/>
  <c r="BD1309" i="1"/>
  <c r="BD1331" i="1"/>
  <c r="BD1320" i="1"/>
  <c r="BD1322" i="1"/>
  <c r="BG1322" i="1"/>
  <c r="BG1308" i="1"/>
  <c r="BG1310" i="1"/>
  <c r="BG1328" i="1"/>
  <c r="BB1334" i="1"/>
  <c r="BB1310" i="1"/>
  <c r="BB1331" i="1"/>
  <c r="BB1317" i="1"/>
  <c r="AY1315" i="1"/>
  <c r="AY1317" i="1"/>
  <c r="AY1334" i="1"/>
  <c r="AX1307" i="1"/>
  <c r="AX1314" i="1"/>
  <c r="AX1326" i="1"/>
  <c r="AX1320" i="1"/>
  <c r="BA1328" i="1"/>
  <c r="BA1322" i="1"/>
  <c r="BA1324" i="1"/>
  <c r="BA1333" i="1"/>
  <c r="BF1306" i="1"/>
  <c r="BF1333" i="1"/>
  <c r="BF1327" i="1"/>
  <c r="BF1321" i="1"/>
  <c r="BE1325" i="1"/>
  <c r="BE1327" i="1"/>
  <c r="BE1307" i="1"/>
  <c r="BH1313" i="1"/>
  <c r="BH1307" i="1"/>
  <c r="BH1332" i="1"/>
  <c r="BH1310" i="1"/>
  <c r="AZ1306" i="1"/>
  <c r="AZ1323" i="1"/>
  <c r="AZ1309" i="1"/>
  <c r="AZ1334" i="1"/>
  <c r="BJ1312" i="1"/>
  <c r="BJ1314" i="1"/>
  <c r="BJ1308" i="1"/>
  <c r="BJ1334" i="1"/>
  <c r="BI1327" i="1"/>
  <c r="BI1315" i="1"/>
  <c r="BI1317" i="1"/>
  <c r="BD1317" i="1"/>
  <c r="BD1316" i="1"/>
  <c r="BD1328" i="1"/>
  <c r="BD1330" i="1"/>
  <c r="BG1330" i="1"/>
  <c r="BG1316" i="1"/>
  <c r="BG1318" i="1"/>
  <c r="BG1312" i="1"/>
  <c r="BB1312" i="1"/>
  <c r="BB1306" i="1"/>
  <c r="BB1326" i="1"/>
  <c r="BB1318" i="1"/>
  <c r="AY1323" i="1"/>
  <c r="AY1325" i="1"/>
  <c r="AY1311" i="1"/>
  <c r="AX1315" i="1"/>
  <c r="AX1322" i="1"/>
  <c r="AX1334" i="1"/>
  <c r="AX1328" i="1"/>
  <c r="BA1326" i="1"/>
  <c r="BA1330" i="1"/>
  <c r="BA1332" i="1"/>
  <c r="BA1310" i="1"/>
  <c r="BF1308" i="1"/>
  <c r="BF1329" i="1"/>
  <c r="BF1335" i="1"/>
  <c r="BF1322" i="1"/>
  <c r="BE1333" i="1"/>
  <c r="BE1335" i="1"/>
  <c r="BE1313" i="1"/>
  <c r="BH1321" i="1"/>
  <c r="BH1315" i="1"/>
  <c r="BH1309" i="1"/>
  <c r="BH1318" i="1"/>
  <c r="BC1319" i="1"/>
  <c r="BC1329" i="1"/>
  <c r="BC1325" i="1"/>
  <c r="BC1327" i="1"/>
  <c r="BC1324" i="1"/>
  <c r="BC1307" i="1"/>
  <c r="BC1310" i="1"/>
  <c r="BC1335" i="1"/>
  <c r="BC1309" i="1"/>
  <c r="BC1315" i="1"/>
  <c r="BC1318" i="1"/>
  <c r="BC1312" i="1"/>
  <c r="BC1317" i="1"/>
  <c r="BC1323" i="1"/>
  <c r="BC1326" i="1"/>
  <c r="BC1320" i="1"/>
  <c r="BC1306" i="1"/>
  <c r="BC1331" i="1"/>
  <c r="BC1334" i="1"/>
  <c r="BC1328" i="1"/>
  <c r="BC1314" i="1"/>
  <c r="BC1333" i="1"/>
  <c r="BC1332" i="1"/>
  <c r="BC1313" i="1"/>
  <c r="BC1322" i="1"/>
  <c r="BC1308" i="1"/>
  <c r="BC1311" i="1"/>
  <c r="BC1321" i="1"/>
  <c r="BC1330" i="1"/>
  <c r="BC1316" i="1"/>
  <c r="AW1308" i="1"/>
  <c r="AW1330" i="1"/>
  <c r="AW1319" i="1"/>
  <c r="AW1321" i="1"/>
  <c r="AV1325" i="1"/>
  <c r="AV1327" i="1"/>
  <c r="AV1313" i="1"/>
  <c r="AV1330" i="1"/>
  <c r="AT1333" i="1"/>
  <c r="AT1318" i="1"/>
  <c r="AT1323" i="1"/>
  <c r="AT1317" i="1"/>
  <c r="AU1319" i="1"/>
  <c r="AU1313" i="1"/>
  <c r="AU1307" i="1"/>
  <c r="AS1328" i="1"/>
  <c r="AS1321" i="1"/>
  <c r="AS1326" i="1"/>
  <c r="AS1327" i="1"/>
  <c r="AW1316" i="1"/>
  <c r="AW1310" i="1"/>
  <c r="AW1327" i="1"/>
  <c r="AW1329" i="1"/>
  <c r="AV1333" i="1"/>
  <c r="AV1335" i="1"/>
  <c r="AV1321" i="1"/>
  <c r="AV1307" i="1"/>
  <c r="AT1312" i="1"/>
  <c r="AT1334" i="1"/>
  <c r="AT1331" i="1"/>
  <c r="AT1326" i="1"/>
  <c r="AU1327" i="1"/>
  <c r="AU1321" i="1"/>
  <c r="AU1315" i="1"/>
  <c r="AS1330" i="1"/>
  <c r="AS1315" i="1"/>
  <c r="AS1331" i="1"/>
  <c r="AS1333" i="1"/>
  <c r="AW1324" i="1"/>
  <c r="AW1318" i="1"/>
  <c r="AW1335" i="1"/>
  <c r="AW1315" i="1"/>
  <c r="AV1310" i="1"/>
  <c r="AV1308" i="1"/>
  <c r="AV1329" i="1"/>
  <c r="AV1315" i="1"/>
  <c r="AT1320" i="1"/>
  <c r="AT1306" i="1"/>
  <c r="AT1310" i="1"/>
  <c r="AU1310" i="1"/>
  <c r="AU1335" i="1"/>
  <c r="AU1329" i="1"/>
  <c r="AU1323" i="1"/>
  <c r="AS1316" i="1"/>
  <c r="AS1332" i="1"/>
  <c r="AS1317" i="1"/>
  <c r="AS1320" i="1"/>
  <c r="AW1332" i="1"/>
  <c r="AW1326" i="1"/>
  <c r="AW1307" i="1"/>
  <c r="AW1306" i="1"/>
  <c r="AV1318" i="1"/>
  <c r="AV1312" i="1"/>
  <c r="AV1316" i="1"/>
  <c r="AV1323" i="1"/>
  <c r="AT1328" i="1"/>
  <c r="AT1314" i="1"/>
  <c r="AT1308" i="1"/>
  <c r="AU1318" i="1"/>
  <c r="AU1332" i="1"/>
  <c r="AU1333" i="1"/>
  <c r="AU1331" i="1"/>
  <c r="AS1310" i="1"/>
  <c r="AS1319" i="1"/>
  <c r="AS1306" i="1"/>
  <c r="AS1322" i="1"/>
  <c r="AW1309" i="1"/>
  <c r="AW1334" i="1"/>
  <c r="AW1312" i="1"/>
  <c r="AW1314" i="1"/>
  <c r="AV1326" i="1"/>
  <c r="AV1320" i="1"/>
  <c r="AV1324" i="1"/>
  <c r="AT1311" i="1"/>
  <c r="AT1313" i="1"/>
  <c r="AT1322" i="1"/>
  <c r="AT1316" i="1"/>
  <c r="AU1326" i="1"/>
  <c r="AU1325" i="1"/>
  <c r="AU1306" i="1"/>
  <c r="AU1308" i="1"/>
  <c r="AS1313" i="1"/>
  <c r="AS1329" i="1"/>
  <c r="AS1311" i="1"/>
  <c r="AS1308" i="1"/>
  <c r="AW1317" i="1"/>
  <c r="AW1323" i="1"/>
  <c r="AW1320" i="1"/>
  <c r="AW1322" i="1"/>
  <c r="AV1334" i="1"/>
  <c r="AV1328" i="1"/>
  <c r="AV1306" i="1"/>
  <c r="AT1319" i="1"/>
  <c r="AT1321" i="1"/>
  <c r="AT1330" i="1"/>
  <c r="AT1324" i="1"/>
  <c r="AU1334" i="1"/>
  <c r="AU1312" i="1"/>
  <c r="AU1314" i="1"/>
  <c r="AU1316" i="1"/>
  <c r="AS1307" i="1"/>
  <c r="AS1323" i="1"/>
  <c r="AS1325" i="1"/>
  <c r="AS1334" i="1"/>
  <c r="AW1325" i="1"/>
  <c r="AW1331" i="1"/>
  <c r="AW1328" i="1"/>
  <c r="AV1309" i="1"/>
  <c r="AV1311" i="1"/>
  <c r="AV1331" i="1"/>
  <c r="AV1314" i="1"/>
  <c r="AT1327" i="1"/>
  <c r="AT1329" i="1"/>
  <c r="AT1307" i="1"/>
  <c r="AT1332" i="1"/>
  <c r="AU1309" i="1"/>
  <c r="AU1320" i="1"/>
  <c r="AU1322" i="1"/>
  <c r="AU1324" i="1"/>
  <c r="AS1324" i="1"/>
  <c r="AS1309" i="1"/>
  <c r="AS1312" i="1"/>
  <c r="AW1333" i="1"/>
  <c r="AW1311" i="1"/>
  <c r="AW1313" i="1"/>
  <c r="AV1317" i="1"/>
  <c r="AV1319" i="1"/>
  <c r="AV1332" i="1"/>
  <c r="AV1322" i="1"/>
  <c r="AT1335" i="1"/>
  <c r="AT1325" i="1"/>
  <c r="AT1315" i="1"/>
  <c r="AT1309" i="1"/>
  <c r="AU1311" i="1"/>
  <c r="AU1328" i="1"/>
  <c r="AU1330" i="1"/>
  <c r="AU1317" i="1"/>
  <c r="AS1318" i="1"/>
  <c r="AS1335" i="1"/>
  <c r="AS1314" i="1"/>
  <c r="W131" i="1"/>
  <c r="W397" i="1"/>
  <c r="W815" i="1"/>
  <c r="W663" i="1"/>
  <c r="CP841" i="1"/>
  <c r="CO857" i="1"/>
  <c r="BD857" i="1"/>
  <c r="BE841" i="1"/>
  <c r="BE857" i="1"/>
  <c r="BJ857" i="1"/>
  <c r="BK841" i="1"/>
  <c r="AV841" i="1"/>
  <c r="AU857" i="1"/>
  <c r="BO857" i="1"/>
  <c r="BP841" i="1"/>
  <c r="AO841" i="1"/>
  <c r="AN857" i="1"/>
  <c r="CQ841" i="1"/>
  <c r="CP857" i="1"/>
  <c r="BV857" i="1"/>
  <c r="BW841" i="1"/>
  <c r="CH857" i="1"/>
  <c r="CI841" i="1"/>
  <c r="BL841" i="1"/>
  <c r="BK857" i="1"/>
  <c r="BZ841" i="1"/>
  <c r="BY857" i="1"/>
  <c r="CN857" i="1"/>
  <c r="CO841" i="1"/>
  <c r="BY841" i="1"/>
  <c r="BX857" i="1"/>
  <c r="AC841" i="1"/>
  <c r="AC857" i="1"/>
  <c r="AB857" i="1"/>
  <c r="AA861" i="1" s="1"/>
  <c r="AA844" i="1" s="1"/>
  <c r="AR857" i="1"/>
  <c r="AS841" i="1"/>
  <c r="CS857" i="1"/>
  <c r="CT841" i="1"/>
  <c r="CX841" i="1"/>
  <c r="CW857" i="1"/>
  <c r="BU841" i="1"/>
  <c r="BT857" i="1"/>
  <c r="BG857" i="1"/>
  <c r="BH841" i="1"/>
  <c r="AW857" i="1"/>
  <c r="AX841" i="1"/>
  <c r="AF841" i="1"/>
  <c r="AE857" i="1"/>
  <c r="AF857" i="1"/>
  <c r="BF857" i="1"/>
  <c r="BG841" i="1"/>
  <c r="CL857" i="1"/>
  <c r="CM841" i="1"/>
  <c r="BZ857" i="1"/>
  <c r="CA841" i="1"/>
  <c r="BS857" i="1"/>
  <c r="BT841" i="1"/>
  <c r="CE857" i="1"/>
  <c r="CF841" i="1"/>
  <c r="CJ857" i="1"/>
  <c r="CK841" i="1"/>
  <c r="CV857" i="1"/>
  <c r="CW841" i="1"/>
  <c r="CQ857" i="1"/>
  <c r="CR841" i="1"/>
  <c r="CD857" i="1"/>
  <c r="CE841" i="1"/>
  <c r="BB857" i="1"/>
  <c r="BC841" i="1"/>
  <c r="BU857" i="1"/>
  <c r="BV841" i="1"/>
  <c r="BH857" i="1"/>
  <c r="BI841" i="1"/>
  <c r="AY857" i="1"/>
  <c r="AZ841" i="1"/>
  <c r="AE841" i="1"/>
  <c r="AD857" i="1"/>
  <c r="AO857" i="1"/>
  <c r="AP841" i="1"/>
  <c r="AH857" i="1"/>
  <c r="AI841" i="1"/>
  <c r="CC857" i="1"/>
  <c r="CD841" i="1"/>
  <c r="AJ857" i="1"/>
  <c r="AK841" i="1"/>
  <c r="CK857" i="1"/>
  <c r="CL841" i="1"/>
  <c r="BL857" i="1"/>
  <c r="BM841" i="1"/>
  <c r="AS857" i="1"/>
  <c r="AT841" i="1"/>
  <c r="AZ857" i="1"/>
  <c r="BA841" i="1"/>
  <c r="BR857" i="1"/>
  <c r="BS841" i="1"/>
  <c r="BB841" i="1"/>
  <c r="BA857" i="1"/>
  <c r="BJ841" i="1"/>
  <c r="BI857" i="1"/>
  <c r="BQ857" i="1"/>
  <c r="BR841" i="1"/>
  <c r="AI857" i="1"/>
  <c r="AJ841" i="1"/>
  <c r="BQ841" i="1"/>
  <c r="BP857" i="1"/>
  <c r="CT857" i="1"/>
  <c r="CU841" i="1"/>
  <c r="DA843" i="1"/>
  <c r="DA842" i="1"/>
  <c r="CG16" i="7" s="1"/>
  <c r="DB861" i="1"/>
  <c r="DB844" i="1" s="1"/>
  <c r="CH37" i="7" s="1"/>
  <c r="CX857" i="1"/>
  <c r="CY841" i="1"/>
  <c r="AX857" i="1"/>
  <c r="AY841" i="1"/>
  <c r="CF857" i="1"/>
  <c r="CG841" i="1"/>
  <c r="BW857" i="1"/>
  <c r="BX841" i="1"/>
  <c r="CB841" i="1"/>
  <c r="CA857" i="1"/>
  <c r="CJ841" i="1"/>
  <c r="CI857" i="1"/>
  <c r="BM857" i="1"/>
  <c r="BN841" i="1"/>
  <c r="AM857" i="1"/>
  <c r="AN841" i="1"/>
  <c r="AT857" i="1"/>
  <c r="AU841" i="1"/>
  <c r="CU857" i="1"/>
  <c r="CV841" i="1"/>
  <c r="CH841" i="1"/>
  <c r="CG857" i="1"/>
  <c r="AL841" i="1"/>
  <c r="AK857" i="1"/>
  <c r="AQ841" i="1"/>
  <c r="AP857" i="1"/>
  <c r="AQ857" i="1"/>
  <c r="CM857" i="1"/>
  <c r="CN841" i="1"/>
  <c r="BO841" i="1"/>
  <c r="BN857" i="1"/>
  <c r="AM841" i="1"/>
  <c r="AL857" i="1"/>
  <c r="AV857" i="1"/>
  <c r="AW841" i="1"/>
  <c r="CY857" i="1"/>
  <c r="CZ841" i="1"/>
  <c r="CS841" i="1"/>
  <c r="CR857" i="1"/>
  <c r="BC857" i="1"/>
  <c r="BD841" i="1"/>
  <c r="CB857" i="1"/>
  <c r="CC841" i="1"/>
  <c r="W853" i="1"/>
  <c r="CZ857" i="1"/>
  <c r="W14" i="1"/>
  <c r="Y68" i="6"/>
  <c r="Y19" i="6"/>
  <c r="W246" i="1"/>
  <c r="W492" i="1"/>
  <c r="W758" i="1"/>
  <c r="W21" i="1"/>
  <c r="E11" i="7"/>
  <c r="W1402" i="1"/>
  <c r="E43" i="7"/>
  <c r="W1374" i="1"/>
  <c r="E24" i="7"/>
  <c r="W1072" i="1"/>
  <c r="W1112" i="1"/>
  <c r="W19" i="1"/>
  <c r="W798" i="1"/>
  <c r="W532" i="1"/>
  <c r="W409" i="1"/>
  <c r="G77" i="5"/>
  <c r="W331" i="1"/>
  <c r="W354" i="1" s="1"/>
  <c r="W929" i="1"/>
  <c r="E19" i="7"/>
  <c r="W1196" i="1"/>
  <c r="W1092" i="1"/>
  <c r="W931" i="1"/>
  <c r="M72" i="5"/>
  <c r="J54" i="5"/>
  <c r="J29" i="5"/>
  <c r="L3" i="5"/>
  <c r="K32" i="5"/>
  <c r="L66" i="5"/>
  <c r="K44" i="5"/>
  <c r="J67" i="5"/>
  <c r="J32" i="5"/>
  <c r="J66" i="5"/>
  <c r="L29" i="5"/>
  <c r="L79" i="5"/>
  <c r="M31" i="5"/>
  <c r="M67" i="5"/>
  <c r="H79" i="5"/>
  <c r="H6" i="5"/>
  <c r="I3" i="5"/>
  <c r="G43" i="5"/>
  <c r="I32" i="5"/>
  <c r="G10" i="5"/>
  <c r="G3" i="5"/>
  <c r="G67" i="5"/>
  <c r="J19" i="5"/>
  <c r="K79" i="5"/>
  <c r="L78" i="5"/>
  <c r="J78" i="5"/>
  <c r="H26" i="5"/>
  <c r="H33" i="5"/>
  <c r="G32" i="5"/>
  <c r="M51" i="5"/>
  <c r="J72" i="5"/>
  <c r="J53" i="5"/>
  <c r="K24" i="5"/>
  <c r="K52" i="5"/>
  <c r="J3" i="5"/>
  <c r="J33" i="5"/>
  <c r="M79" i="5"/>
  <c r="K43" i="5"/>
  <c r="H52" i="5"/>
  <c r="H32" i="5"/>
  <c r="G33" i="5"/>
  <c r="I19" i="5"/>
  <c r="K72" i="5"/>
  <c r="M38" i="5"/>
  <c r="J52" i="5"/>
  <c r="M5" i="5"/>
  <c r="L6" i="5"/>
  <c r="L67" i="5"/>
  <c r="L5" i="5"/>
  <c r="L44" i="5"/>
  <c r="M7" i="5"/>
  <c r="M52" i="5"/>
  <c r="M42" i="5"/>
  <c r="H3" i="5"/>
  <c r="H24" i="5"/>
  <c r="H10" i="5"/>
  <c r="H78" i="5"/>
  <c r="I79" i="5"/>
  <c r="I5" i="5"/>
  <c r="G6" i="5"/>
  <c r="G31" i="5"/>
  <c r="H67" i="5"/>
  <c r="J6" i="5"/>
  <c r="J24" i="5"/>
  <c r="L24" i="5"/>
  <c r="L26" i="5"/>
  <c r="J43" i="5"/>
  <c r="K38" i="5"/>
  <c r="K29" i="5"/>
  <c r="K3" i="5"/>
  <c r="M26" i="5"/>
  <c r="M66" i="5"/>
  <c r="G44" i="5"/>
  <c r="I26" i="5"/>
  <c r="G7" i="5"/>
  <c r="J38" i="5"/>
  <c r="M44" i="5"/>
  <c r="G42" i="5"/>
  <c r="I78" i="5"/>
  <c r="G26" i="5"/>
  <c r="G66" i="5"/>
  <c r="L72" i="5"/>
  <c r="L53" i="5"/>
  <c r="J5" i="5"/>
  <c r="L32" i="5"/>
  <c r="L31" i="5"/>
  <c r="J44" i="5"/>
  <c r="K11" i="5"/>
  <c r="J26" i="5"/>
  <c r="K66" i="5"/>
  <c r="M6" i="5"/>
  <c r="K19" i="5"/>
  <c r="M33" i="5"/>
  <c r="M78" i="5"/>
  <c r="L11" i="5"/>
  <c r="I52" i="5"/>
  <c r="H7" i="5"/>
  <c r="I11" i="5"/>
  <c r="I6" i="5"/>
  <c r="G11" i="5"/>
  <c r="E67" i="7"/>
  <c r="E67" i="5" s="1"/>
  <c r="K42" i="5"/>
  <c r="J7" i="5"/>
  <c r="J64" i="5"/>
  <c r="K26" i="5"/>
  <c r="K78" i="5"/>
  <c r="M11" i="5"/>
  <c r="L33" i="5"/>
  <c r="M3" i="5"/>
  <c r="M64" i="5"/>
  <c r="G24" i="5"/>
  <c r="K53" i="5"/>
  <c r="K51" i="5"/>
  <c r="M43" i="5"/>
  <c r="M32" i="5"/>
  <c r="L52" i="5"/>
  <c r="M24" i="5"/>
  <c r="H19" i="5"/>
  <c r="E79" i="7"/>
  <c r="E79" i="5" s="1"/>
  <c r="I43" i="5"/>
  <c r="M53" i="5"/>
  <c r="L51" i="5"/>
  <c r="K67" i="5"/>
  <c r="J10" i="5"/>
  <c r="K31" i="5"/>
  <c r="J79" i="5"/>
  <c r="J11" i="5"/>
  <c r="L7" i="5"/>
  <c r="L43" i="5"/>
  <c r="K5" i="5"/>
  <c r="L64" i="5"/>
  <c r="M10" i="5"/>
  <c r="L42" i="5"/>
  <c r="G79" i="5"/>
  <c r="H11" i="5"/>
  <c r="H43" i="5"/>
  <c r="I42" i="5"/>
  <c r="E78" i="7"/>
  <c r="E78" i="5" s="1"/>
  <c r="I10" i="5"/>
  <c r="I33" i="5"/>
  <c r="G29" i="5"/>
  <c r="K7" i="5"/>
  <c r="H5" i="5"/>
  <c r="J42" i="5"/>
  <c r="H42" i="5"/>
  <c r="I67" i="5"/>
  <c r="K33" i="5"/>
  <c r="M54" i="5"/>
  <c r="L10" i="5"/>
  <c r="H44" i="5"/>
  <c r="K64" i="5"/>
  <c r="K6" i="5"/>
  <c r="I24" i="5"/>
  <c r="L54" i="5"/>
  <c r="K10" i="5"/>
  <c r="I44" i="5"/>
  <c r="K54" i="5"/>
  <c r="I7" i="5"/>
  <c r="L19" i="5"/>
  <c r="J51" i="5"/>
  <c r="J31" i="5"/>
  <c r="M29" i="5"/>
  <c r="G19" i="5"/>
  <c r="M19" i="5"/>
  <c r="G78" i="5"/>
  <c r="G5" i="5"/>
  <c r="W134" i="1"/>
  <c r="W143" i="1" s="1"/>
  <c r="E5" i="7"/>
  <c r="E32" i="7"/>
  <c r="W1464" i="1"/>
  <c r="E42" i="7"/>
  <c r="W1152" i="1"/>
  <c r="W1218" i="1"/>
  <c r="I38" i="5"/>
  <c r="W20" i="1"/>
  <c r="E10" i="7"/>
  <c r="W1174" i="1"/>
  <c r="W1052" i="1"/>
  <c r="E26" i="7"/>
  <c r="W597" i="1"/>
  <c r="W620" i="1" s="1"/>
  <c r="W266" i="1"/>
  <c r="W512" i="1"/>
  <c r="W88" i="1"/>
  <c r="W778" i="1"/>
  <c r="W1132" i="1"/>
  <c r="W1446" i="1"/>
  <c r="E44" i="7"/>
  <c r="M77" i="5"/>
  <c r="E77" i="7"/>
  <c r="E77" i="5" s="1"/>
  <c r="E38" i="7"/>
  <c r="DT16" i="1"/>
  <c r="DT905" i="1" s="1"/>
  <c r="DT1248" i="1" s="1"/>
  <c r="DT15" i="1"/>
  <c r="DT29" i="1"/>
  <c r="CZ36" i="7" s="1"/>
  <c r="DS29" i="1"/>
  <c r="CY36" i="7" s="1"/>
  <c r="AO427" i="1"/>
  <c r="AO557" i="1" s="1"/>
  <c r="AQ424" i="1"/>
  <c r="CE427" i="1"/>
  <c r="CG424" i="1"/>
  <c r="BI427" i="1"/>
  <c r="BI425" i="1"/>
  <c r="BI426" i="1"/>
  <c r="BM426" i="1"/>
  <c r="BM425" i="1"/>
  <c r="AI427" i="1"/>
  <c r="AK424" i="1"/>
  <c r="BY427" i="1"/>
  <c r="BY557" i="1" s="1"/>
  <c r="CA424" i="1"/>
  <c r="BI548" i="1"/>
  <c r="BJ427" i="1"/>
  <c r="BL424" i="1"/>
  <c r="BM548" i="1"/>
  <c r="BH427" i="1"/>
  <c r="BH557" i="1" s="1"/>
  <c r="BH425" i="1"/>
  <c r="BH426" i="1"/>
  <c r="BS427" i="1"/>
  <c r="BS557" i="1" s="1"/>
  <c r="BU424" i="1"/>
  <c r="BW424" i="1"/>
  <c r="CK548" i="1"/>
  <c r="CJ427" i="1"/>
  <c r="CL424" i="1"/>
  <c r="CJ425" i="1"/>
  <c r="CJ426" i="1"/>
  <c r="CN424" i="1"/>
  <c r="BO424" i="1"/>
  <c r="CU427" i="1"/>
  <c r="CU557" i="1" s="1"/>
  <c r="CW424" i="1"/>
  <c r="CX424" i="1"/>
  <c r="DB557" i="1"/>
  <c r="BA424" i="1"/>
  <c r="AY427" i="1"/>
  <c r="AY557" i="1" s="1"/>
  <c r="CP424" i="1"/>
  <c r="BB1337" i="1" l="1"/>
  <c r="AU1337" i="1"/>
  <c r="AO1337" i="1"/>
  <c r="AL1337" i="1"/>
  <c r="AJ1337" i="1"/>
  <c r="AA1345" i="1"/>
  <c r="AB1345" i="1"/>
  <c r="AC1345" i="1"/>
  <c r="AD1345" i="1"/>
  <c r="AE1345" i="1"/>
  <c r="AF1345" i="1"/>
  <c r="AG1345" i="1"/>
  <c r="AH1345" i="1"/>
  <c r="AI1345" i="1"/>
  <c r="AJ1345" i="1"/>
  <c r="AK1345" i="1"/>
  <c r="AL1345" i="1"/>
  <c r="AM1345" i="1"/>
  <c r="AN1345" i="1"/>
  <c r="AO1345" i="1"/>
  <c r="AP1345" i="1"/>
  <c r="AQ1345" i="1"/>
  <c r="AR1345" i="1"/>
  <c r="AZ1345" i="1"/>
  <c r="BH1345" i="1"/>
  <c r="AS1345" i="1"/>
  <c r="BA1345" i="1"/>
  <c r="BI1345" i="1"/>
  <c r="AT1345" i="1"/>
  <c r="BB1345" i="1"/>
  <c r="BJ1345" i="1"/>
  <c r="AU1345" i="1"/>
  <c r="BC1345" i="1"/>
  <c r="AV1345" i="1"/>
  <c r="BD1345" i="1"/>
  <c r="AW1345" i="1"/>
  <c r="BE1345" i="1"/>
  <c r="AX1345" i="1"/>
  <c r="BF1345" i="1"/>
  <c r="AY1345" i="1"/>
  <c r="BG1345" i="1"/>
  <c r="W1308" i="1"/>
  <c r="AA1350" i="1"/>
  <c r="AB1350" i="1"/>
  <c r="AC1350" i="1"/>
  <c r="AD1350" i="1"/>
  <c r="AE1350" i="1"/>
  <c r="AF1350" i="1"/>
  <c r="AG1350" i="1"/>
  <c r="AH1350" i="1"/>
  <c r="AI1350" i="1"/>
  <c r="AJ1350" i="1"/>
  <c r="AK1350" i="1"/>
  <c r="AL1350" i="1"/>
  <c r="AM1350" i="1"/>
  <c r="AN1350" i="1"/>
  <c r="AO1350" i="1"/>
  <c r="AP1350" i="1"/>
  <c r="AQ1350" i="1"/>
  <c r="AR1350" i="1"/>
  <c r="AS1350" i="1"/>
  <c r="BA1350" i="1"/>
  <c r="BI1350" i="1"/>
  <c r="AT1350" i="1"/>
  <c r="BB1350" i="1"/>
  <c r="BJ1350" i="1"/>
  <c r="AU1350" i="1"/>
  <c r="BC1350" i="1"/>
  <c r="AV1350" i="1"/>
  <c r="BD1350" i="1"/>
  <c r="AW1350" i="1"/>
  <c r="BE1350" i="1"/>
  <c r="AX1350" i="1"/>
  <c r="BF1350" i="1"/>
  <c r="AY1350" i="1"/>
  <c r="BG1350" i="1"/>
  <c r="AZ1350" i="1"/>
  <c r="BH1350" i="1"/>
  <c r="W1313" i="1"/>
  <c r="AY1337" i="1"/>
  <c r="AM1337" i="1"/>
  <c r="AI1337" i="1"/>
  <c r="AG1337" i="1"/>
  <c r="AE1337" i="1"/>
  <c r="AC1337" i="1"/>
  <c r="AB1337" i="1"/>
  <c r="AA1372" i="1"/>
  <c r="AB1372" i="1"/>
  <c r="AC1372" i="1"/>
  <c r="AD1372" i="1"/>
  <c r="AE1372" i="1"/>
  <c r="AF1372" i="1"/>
  <c r="AG1372" i="1"/>
  <c r="AH1372" i="1"/>
  <c r="AI1372" i="1"/>
  <c r="AJ1372" i="1"/>
  <c r="AL1372" i="1"/>
  <c r="AK1372" i="1"/>
  <c r="AM1372" i="1"/>
  <c r="AN1372" i="1"/>
  <c r="AO1372" i="1"/>
  <c r="AP1372" i="1"/>
  <c r="AQ1372" i="1"/>
  <c r="AR1372" i="1"/>
  <c r="AT1372" i="1"/>
  <c r="BB1372" i="1"/>
  <c r="BJ1372" i="1"/>
  <c r="AU1372" i="1"/>
  <c r="BC1372" i="1"/>
  <c r="W1335" i="1"/>
  <c r="AV1372" i="1"/>
  <c r="BD1372" i="1"/>
  <c r="AW1372" i="1"/>
  <c r="BE1372" i="1"/>
  <c r="AX1372" i="1"/>
  <c r="BG1372" i="1"/>
  <c r="AY1372" i="1"/>
  <c r="BF1372" i="1"/>
  <c r="AZ1372" i="1"/>
  <c r="BH1372" i="1"/>
  <c r="AS1372" i="1"/>
  <c r="BA1372" i="1"/>
  <c r="BI1372" i="1"/>
  <c r="AA1356" i="1"/>
  <c r="AB1356" i="1"/>
  <c r="AC1356" i="1"/>
  <c r="AE1356" i="1"/>
  <c r="AD1356" i="1"/>
  <c r="AF1356" i="1"/>
  <c r="AG1356" i="1"/>
  <c r="AH1356" i="1"/>
  <c r="AI1356" i="1"/>
  <c r="AJ1356" i="1"/>
  <c r="AK1356" i="1"/>
  <c r="AL1356" i="1"/>
  <c r="AM1356" i="1"/>
  <c r="AN1356" i="1"/>
  <c r="AO1356" i="1"/>
  <c r="AP1356" i="1"/>
  <c r="AQ1356" i="1"/>
  <c r="AR1356" i="1"/>
  <c r="AX1356" i="1"/>
  <c r="BF1356" i="1"/>
  <c r="AY1356" i="1"/>
  <c r="BG1356" i="1"/>
  <c r="AZ1356" i="1"/>
  <c r="BH1356" i="1"/>
  <c r="AS1356" i="1"/>
  <c r="BA1356" i="1"/>
  <c r="BI1356" i="1"/>
  <c r="AT1356" i="1"/>
  <c r="BB1356" i="1"/>
  <c r="BJ1356" i="1"/>
  <c r="AU1356" i="1"/>
  <c r="BC1356" i="1"/>
  <c r="W1319" i="1"/>
  <c r="AV1356" i="1"/>
  <c r="BD1356" i="1"/>
  <c r="AW1356" i="1"/>
  <c r="BE1356" i="1"/>
  <c r="AA1371" i="1"/>
  <c r="AB1371" i="1"/>
  <c r="AC1371" i="1"/>
  <c r="AD1371" i="1"/>
  <c r="AE1371" i="1"/>
  <c r="AF1371" i="1"/>
  <c r="AG1371" i="1"/>
  <c r="AH1371" i="1"/>
  <c r="AI1371" i="1"/>
  <c r="AJ1371" i="1"/>
  <c r="AL1371" i="1"/>
  <c r="AM1371" i="1"/>
  <c r="AK1371" i="1"/>
  <c r="AN1371" i="1"/>
  <c r="AO1371" i="1"/>
  <c r="AP1371" i="1"/>
  <c r="AQ1371" i="1"/>
  <c r="AR1371" i="1"/>
  <c r="AX1371" i="1"/>
  <c r="BF1371" i="1"/>
  <c r="AZ1371" i="1"/>
  <c r="BH1371" i="1"/>
  <c r="AS1371" i="1"/>
  <c r="BA1371" i="1"/>
  <c r="BI1371" i="1"/>
  <c r="AT1371" i="1"/>
  <c r="BB1371" i="1"/>
  <c r="BJ1371" i="1"/>
  <c r="AU1371" i="1"/>
  <c r="BC1371" i="1"/>
  <c r="W1334" i="1"/>
  <c r="AV1371" i="1"/>
  <c r="BD1371" i="1"/>
  <c r="AW1371" i="1"/>
  <c r="BE1371" i="1"/>
  <c r="AY1371" i="1"/>
  <c r="BG1371" i="1"/>
  <c r="AA1358" i="1"/>
  <c r="AB1358" i="1"/>
  <c r="AC1358" i="1"/>
  <c r="AD1358" i="1"/>
  <c r="AE1358" i="1"/>
  <c r="AF1358" i="1"/>
  <c r="AG1358" i="1"/>
  <c r="AH1358" i="1"/>
  <c r="AI1358" i="1"/>
  <c r="AJ1358" i="1"/>
  <c r="AL1358" i="1"/>
  <c r="AK1358" i="1"/>
  <c r="AM1358" i="1"/>
  <c r="AN1358" i="1"/>
  <c r="AO1358" i="1"/>
  <c r="AP1358" i="1"/>
  <c r="AQ1358" i="1"/>
  <c r="AR1358" i="1"/>
  <c r="AT1358" i="1"/>
  <c r="BB1358" i="1"/>
  <c r="BJ1358" i="1"/>
  <c r="AU1358" i="1"/>
  <c r="BC1358" i="1"/>
  <c r="W1321" i="1"/>
  <c r="AV1358" i="1"/>
  <c r="BD1358" i="1"/>
  <c r="AW1358" i="1"/>
  <c r="BE1358" i="1"/>
  <c r="AY1358" i="1"/>
  <c r="BF1358" i="1"/>
  <c r="AX1358" i="1"/>
  <c r="BG1358" i="1"/>
  <c r="AZ1358" i="1"/>
  <c r="BH1358" i="1"/>
  <c r="AS1358" i="1"/>
  <c r="BA1358" i="1"/>
  <c r="BI1358" i="1"/>
  <c r="AT1337" i="1"/>
  <c r="AQ1337" i="1"/>
  <c r="AA1343" i="1"/>
  <c r="AA1337" i="1"/>
  <c r="AB1343" i="1"/>
  <c r="AC1343" i="1"/>
  <c r="AD1343" i="1"/>
  <c r="AE1343" i="1"/>
  <c r="AF1343" i="1"/>
  <c r="AG1343" i="1"/>
  <c r="AH1343" i="1"/>
  <c r="AI1343" i="1"/>
  <c r="AJ1343" i="1"/>
  <c r="AK1343" i="1"/>
  <c r="AL1343" i="1"/>
  <c r="AM1343" i="1"/>
  <c r="AN1343" i="1"/>
  <c r="AO1343" i="1"/>
  <c r="AP1343" i="1"/>
  <c r="AQ1343" i="1"/>
  <c r="AR1343" i="1"/>
  <c r="AZ1343" i="1"/>
  <c r="BH1343" i="1"/>
  <c r="AS1343" i="1"/>
  <c r="BA1343" i="1"/>
  <c r="BI1343" i="1"/>
  <c r="AT1343" i="1"/>
  <c r="BB1343" i="1"/>
  <c r="BJ1343" i="1"/>
  <c r="AU1343" i="1"/>
  <c r="BC1343" i="1"/>
  <c r="AV1343" i="1"/>
  <c r="BD1343" i="1"/>
  <c r="AW1343" i="1"/>
  <c r="BE1343" i="1"/>
  <c r="AX1343" i="1"/>
  <c r="BF1343" i="1"/>
  <c r="AY1343" i="1"/>
  <c r="BG1343" i="1"/>
  <c r="W1306" i="1"/>
  <c r="AA1370" i="1"/>
  <c r="AB1370" i="1"/>
  <c r="AC1370" i="1"/>
  <c r="AD1370" i="1"/>
  <c r="AE1370" i="1"/>
  <c r="AG1370" i="1"/>
  <c r="AF1370" i="1"/>
  <c r="AH1370" i="1"/>
  <c r="AI1370" i="1"/>
  <c r="AJ1370" i="1"/>
  <c r="AL1370" i="1"/>
  <c r="AK1370" i="1"/>
  <c r="AM1370" i="1"/>
  <c r="AN1370" i="1"/>
  <c r="AO1370" i="1"/>
  <c r="AP1370" i="1"/>
  <c r="AQ1370" i="1"/>
  <c r="AR1370" i="1"/>
  <c r="AU1370" i="1"/>
  <c r="BC1370" i="1"/>
  <c r="W1333" i="1"/>
  <c r="AV1370" i="1"/>
  <c r="BD1370" i="1"/>
  <c r="AW1370" i="1"/>
  <c r="BE1370" i="1"/>
  <c r="AX1370" i="1"/>
  <c r="BF1370" i="1"/>
  <c r="AY1370" i="1"/>
  <c r="BG1370" i="1"/>
  <c r="AZ1370" i="1"/>
  <c r="BH1370" i="1"/>
  <c r="AS1370" i="1"/>
  <c r="BA1370" i="1"/>
  <c r="BI1370" i="1"/>
  <c r="AT1370" i="1"/>
  <c r="BB1370" i="1"/>
  <c r="BJ1370" i="1"/>
  <c r="AA1354" i="1"/>
  <c r="AC1354" i="1"/>
  <c r="AB1354" i="1"/>
  <c r="AD1354" i="1"/>
  <c r="AE1354" i="1"/>
  <c r="AF1354" i="1"/>
  <c r="AG1354" i="1"/>
  <c r="AH1354" i="1"/>
  <c r="AI1354" i="1"/>
  <c r="AJ1354" i="1"/>
  <c r="AK1354" i="1"/>
  <c r="AL1354" i="1"/>
  <c r="AM1354" i="1"/>
  <c r="AN1354" i="1"/>
  <c r="AO1354" i="1"/>
  <c r="AP1354" i="1"/>
  <c r="AQ1354" i="1"/>
  <c r="AR1354" i="1"/>
  <c r="AW1354" i="1"/>
  <c r="BE1354" i="1"/>
  <c r="AX1354" i="1"/>
  <c r="BF1354" i="1"/>
  <c r="AY1354" i="1"/>
  <c r="BH1354" i="1"/>
  <c r="AZ1354" i="1"/>
  <c r="BG1354" i="1"/>
  <c r="AS1354" i="1"/>
  <c r="BA1354" i="1"/>
  <c r="BI1354" i="1"/>
  <c r="AT1354" i="1"/>
  <c r="BB1354" i="1"/>
  <c r="BJ1354" i="1"/>
  <c r="AU1354" i="1"/>
  <c r="BC1354" i="1"/>
  <c r="W1317" i="1"/>
  <c r="AV1354" i="1"/>
  <c r="BD1354" i="1"/>
  <c r="AA1369" i="1"/>
  <c r="AB1369" i="1"/>
  <c r="AC1369" i="1"/>
  <c r="AD1369" i="1"/>
  <c r="AE1369" i="1"/>
  <c r="AF1369" i="1"/>
  <c r="AG1369" i="1"/>
  <c r="AH1369" i="1"/>
  <c r="AI1369" i="1"/>
  <c r="AJ1369" i="1"/>
  <c r="AK1369" i="1"/>
  <c r="AL1369" i="1"/>
  <c r="AM1369" i="1"/>
  <c r="AN1369" i="1"/>
  <c r="AO1369" i="1"/>
  <c r="AP1369" i="1"/>
  <c r="AQ1369" i="1"/>
  <c r="AR1369" i="1"/>
  <c r="AT1369" i="1"/>
  <c r="BB1369" i="1"/>
  <c r="BJ1369" i="1"/>
  <c r="AU1369" i="1"/>
  <c r="BC1369" i="1"/>
  <c r="W1332" i="1"/>
  <c r="AV1369" i="1"/>
  <c r="BD1369" i="1"/>
  <c r="AW1369" i="1"/>
  <c r="BE1369" i="1"/>
  <c r="AX1369" i="1"/>
  <c r="BF1369" i="1"/>
  <c r="AY1369" i="1"/>
  <c r="BG1369" i="1"/>
  <c r="AZ1369" i="1"/>
  <c r="BH1369" i="1"/>
  <c r="AS1369" i="1"/>
  <c r="BA1369" i="1"/>
  <c r="BI1369" i="1"/>
  <c r="AK1337" i="1"/>
  <c r="AH1337" i="1"/>
  <c r="AA1355" i="1"/>
  <c r="AB1355" i="1"/>
  <c r="AC1355" i="1"/>
  <c r="AD1355" i="1"/>
  <c r="AF1355" i="1"/>
  <c r="AE1355" i="1"/>
  <c r="AG1355" i="1"/>
  <c r="AH1355" i="1"/>
  <c r="AI1355" i="1"/>
  <c r="AJ1355" i="1"/>
  <c r="AL1355" i="1"/>
  <c r="AK1355" i="1"/>
  <c r="AM1355" i="1"/>
  <c r="AO1355" i="1"/>
  <c r="AN1355" i="1"/>
  <c r="AQ1355" i="1"/>
  <c r="AP1355" i="1"/>
  <c r="AR1355" i="1"/>
  <c r="AU1355" i="1"/>
  <c r="BC1355" i="1"/>
  <c r="W1318" i="1"/>
  <c r="AV1355" i="1"/>
  <c r="BD1355" i="1"/>
  <c r="AW1355" i="1"/>
  <c r="BE1355" i="1"/>
  <c r="AY1355" i="1"/>
  <c r="BF1355" i="1"/>
  <c r="AX1355" i="1"/>
  <c r="BG1355" i="1"/>
  <c r="AZ1355" i="1"/>
  <c r="BH1355" i="1"/>
  <c r="AS1355" i="1"/>
  <c r="BA1355" i="1"/>
  <c r="BI1355" i="1"/>
  <c r="AT1355" i="1"/>
  <c r="BB1355" i="1"/>
  <c r="BJ1355" i="1"/>
  <c r="AA1368" i="1"/>
  <c r="AB1368" i="1"/>
  <c r="AC1368" i="1"/>
  <c r="AE1368" i="1"/>
  <c r="AD1368" i="1"/>
  <c r="AF1368" i="1"/>
  <c r="AG1368" i="1"/>
  <c r="AH1368" i="1"/>
  <c r="AI1368" i="1"/>
  <c r="AJ1368" i="1"/>
  <c r="AL1368" i="1"/>
  <c r="AK1368" i="1"/>
  <c r="AM1368" i="1"/>
  <c r="AO1368" i="1"/>
  <c r="AN1368" i="1"/>
  <c r="AP1368" i="1"/>
  <c r="AQ1368" i="1"/>
  <c r="AR1368" i="1"/>
  <c r="AZ1368" i="1"/>
  <c r="BI1368" i="1"/>
  <c r="AS1368" i="1"/>
  <c r="BA1368" i="1"/>
  <c r="BH1368" i="1"/>
  <c r="AT1368" i="1"/>
  <c r="BB1368" i="1"/>
  <c r="BJ1368" i="1"/>
  <c r="AU1368" i="1"/>
  <c r="BC1368" i="1"/>
  <c r="W1331" i="1"/>
  <c r="AV1368" i="1"/>
  <c r="BD1368" i="1"/>
  <c r="AW1368" i="1"/>
  <c r="BE1368" i="1"/>
  <c r="AX1368" i="1"/>
  <c r="BF1368" i="1"/>
  <c r="AY1368" i="1"/>
  <c r="BG1368" i="1"/>
  <c r="AA1352" i="1"/>
  <c r="AB1352" i="1"/>
  <c r="AC1352" i="1"/>
  <c r="AD1352" i="1"/>
  <c r="AE1352" i="1"/>
  <c r="AF1352" i="1"/>
  <c r="AG1352" i="1"/>
  <c r="AH1352" i="1"/>
  <c r="AI1352" i="1"/>
  <c r="AJ1352" i="1"/>
  <c r="AK1352" i="1"/>
  <c r="AL1352" i="1"/>
  <c r="AM1352" i="1"/>
  <c r="AN1352" i="1"/>
  <c r="AO1352" i="1"/>
  <c r="AP1352" i="1"/>
  <c r="AQ1352" i="1"/>
  <c r="AR1352" i="1"/>
  <c r="AW1352" i="1"/>
  <c r="BE1352" i="1"/>
  <c r="AX1352" i="1"/>
  <c r="BF1352" i="1"/>
  <c r="AY1352" i="1"/>
  <c r="BG1352" i="1"/>
  <c r="AZ1352" i="1"/>
  <c r="BH1352" i="1"/>
  <c r="AS1352" i="1"/>
  <c r="BA1352" i="1"/>
  <c r="BI1352" i="1"/>
  <c r="AT1352" i="1"/>
  <c r="BB1352" i="1"/>
  <c r="BJ1352" i="1"/>
  <c r="AU1352" i="1"/>
  <c r="BC1352" i="1"/>
  <c r="AV1352" i="1"/>
  <c r="BD1352" i="1"/>
  <c r="W1315" i="1"/>
  <c r="AA1367" i="1"/>
  <c r="AB1367" i="1"/>
  <c r="AC1367" i="1"/>
  <c r="AD1367" i="1"/>
  <c r="AE1367" i="1"/>
  <c r="AF1367" i="1"/>
  <c r="AG1367" i="1"/>
  <c r="AH1367" i="1"/>
  <c r="AI1367" i="1"/>
  <c r="AJ1367" i="1"/>
  <c r="AL1367" i="1"/>
  <c r="AK1367" i="1"/>
  <c r="AM1367" i="1"/>
  <c r="AN1367" i="1"/>
  <c r="AO1367" i="1"/>
  <c r="AP1367" i="1"/>
  <c r="AQ1367" i="1"/>
  <c r="AR1367" i="1"/>
  <c r="AU1367" i="1"/>
  <c r="BC1367" i="1"/>
  <c r="W1330" i="1"/>
  <c r="AV1367" i="1"/>
  <c r="BD1367" i="1"/>
  <c r="AW1367" i="1"/>
  <c r="BE1367" i="1"/>
  <c r="AY1367" i="1"/>
  <c r="BF1367" i="1"/>
  <c r="AX1367" i="1"/>
  <c r="BG1367" i="1"/>
  <c r="AZ1367" i="1"/>
  <c r="BH1367" i="1"/>
  <c r="AS1367" i="1"/>
  <c r="BA1367" i="1"/>
  <c r="BI1367" i="1"/>
  <c r="AT1367" i="1"/>
  <c r="BB1367" i="1"/>
  <c r="BJ1367" i="1"/>
  <c r="AV1337" i="1"/>
  <c r="AZ1337" i="1"/>
  <c r="BJ1337" i="1"/>
  <c r="BA1337" i="1"/>
  <c r="BG1337" i="1"/>
  <c r="BH1337" i="1"/>
  <c r="AR1337" i="1"/>
  <c r="AN1337" i="1"/>
  <c r="AA1353" i="1"/>
  <c r="AB1353" i="1"/>
  <c r="AC1353" i="1"/>
  <c r="AD1353" i="1"/>
  <c r="AE1353" i="1"/>
  <c r="AF1353" i="1"/>
  <c r="AG1353" i="1"/>
  <c r="AH1353" i="1"/>
  <c r="AI1353" i="1"/>
  <c r="AJ1353" i="1"/>
  <c r="AL1353" i="1"/>
  <c r="AK1353" i="1"/>
  <c r="AM1353" i="1"/>
  <c r="AO1353" i="1"/>
  <c r="AN1353" i="1"/>
  <c r="AP1353" i="1"/>
  <c r="AQ1353" i="1"/>
  <c r="AR1353" i="1"/>
  <c r="AY1353" i="1"/>
  <c r="BG1353" i="1"/>
  <c r="AZ1353" i="1"/>
  <c r="BH1353" i="1"/>
  <c r="AS1353" i="1"/>
  <c r="BA1353" i="1"/>
  <c r="BI1353" i="1"/>
  <c r="AT1353" i="1"/>
  <c r="BB1353" i="1"/>
  <c r="BJ1353" i="1"/>
  <c r="AU1353" i="1"/>
  <c r="BC1353" i="1"/>
  <c r="W1316" i="1"/>
  <c r="AV1353" i="1"/>
  <c r="BD1353" i="1"/>
  <c r="AW1353" i="1"/>
  <c r="BE1353" i="1"/>
  <c r="AX1353" i="1"/>
  <c r="BF1353" i="1"/>
  <c r="AA1365" i="1"/>
  <c r="AB1365" i="1"/>
  <c r="AC1365" i="1"/>
  <c r="AD1365" i="1"/>
  <c r="AE1365" i="1"/>
  <c r="AF1365" i="1"/>
  <c r="AG1365" i="1"/>
  <c r="AH1365" i="1"/>
  <c r="AI1365" i="1"/>
  <c r="AJ1365" i="1"/>
  <c r="AL1365" i="1"/>
  <c r="AK1365" i="1"/>
  <c r="AM1365" i="1"/>
  <c r="AO1365" i="1"/>
  <c r="AN1365" i="1"/>
  <c r="AP1365" i="1"/>
  <c r="AQ1365" i="1"/>
  <c r="AR1365" i="1"/>
  <c r="AY1365" i="1"/>
  <c r="BG1365" i="1"/>
  <c r="AZ1365" i="1"/>
  <c r="BH1365" i="1"/>
  <c r="AS1365" i="1"/>
  <c r="BA1365" i="1"/>
  <c r="BI1365" i="1"/>
  <c r="AT1365" i="1"/>
  <c r="BB1365" i="1"/>
  <c r="BJ1365" i="1"/>
  <c r="AU1365" i="1"/>
  <c r="BC1365" i="1"/>
  <c r="W1328" i="1"/>
  <c r="AV1365" i="1"/>
  <c r="BD1365" i="1"/>
  <c r="AW1365" i="1"/>
  <c r="BE1365" i="1"/>
  <c r="AX1365" i="1"/>
  <c r="BF1365" i="1"/>
  <c r="AA1357" i="1"/>
  <c r="AB1357" i="1"/>
  <c r="AC1357" i="1"/>
  <c r="AD1357" i="1"/>
  <c r="AE1357" i="1"/>
  <c r="AF1357" i="1"/>
  <c r="AG1357" i="1"/>
  <c r="AH1357" i="1"/>
  <c r="AI1357" i="1"/>
  <c r="AJ1357" i="1"/>
  <c r="AK1357" i="1"/>
  <c r="AL1357" i="1"/>
  <c r="AM1357" i="1"/>
  <c r="AN1357" i="1"/>
  <c r="AO1357" i="1"/>
  <c r="AP1357" i="1"/>
  <c r="AQ1357" i="1"/>
  <c r="AR1357" i="1"/>
  <c r="AZ1357" i="1"/>
  <c r="BG1357" i="1"/>
  <c r="AS1357" i="1"/>
  <c r="BA1357" i="1"/>
  <c r="BI1357" i="1"/>
  <c r="AT1357" i="1"/>
  <c r="BB1357" i="1"/>
  <c r="BJ1357" i="1"/>
  <c r="AU1357" i="1"/>
  <c r="BC1357" i="1"/>
  <c r="W1320" i="1"/>
  <c r="AW1357" i="1"/>
  <c r="BD1357" i="1"/>
  <c r="AV1357" i="1"/>
  <c r="BE1357" i="1"/>
  <c r="AY1357" i="1"/>
  <c r="BF1357" i="1"/>
  <c r="AX1357" i="1"/>
  <c r="BH1357" i="1"/>
  <c r="AA1349" i="1"/>
  <c r="AB1349" i="1"/>
  <c r="AC1349" i="1"/>
  <c r="AD1349" i="1"/>
  <c r="AE1349" i="1"/>
  <c r="AG1349" i="1"/>
  <c r="AF1349" i="1"/>
  <c r="AH1349" i="1"/>
  <c r="AI1349" i="1"/>
  <c r="AK1349" i="1"/>
  <c r="AJ1349" i="1"/>
  <c r="AL1349" i="1"/>
  <c r="AM1349" i="1"/>
  <c r="AO1349" i="1"/>
  <c r="AN1349" i="1"/>
  <c r="AP1349" i="1"/>
  <c r="AQ1349" i="1"/>
  <c r="AR1349" i="1"/>
  <c r="AS1349" i="1"/>
  <c r="BA1349" i="1"/>
  <c r="BI1349" i="1"/>
  <c r="AT1349" i="1"/>
  <c r="BB1349" i="1"/>
  <c r="BJ1349" i="1"/>
  <c r="AU1349" i="1"/>
  <c r="BC1349" i="1"/>
  <c r="AV1349" i="1"/>
  <c r="BD1349" i="1"/>
  <c r="AW1349" i="1"/>
  <c r="BE1349" i="1"/>
  <c r="AX1349" i="1"/>
  <c r="BG1349" i="1"/>
  <c r="AY1349" i="1"/>
  <c r="BF1349" i="1"/>
  <c r="AZ1349" i="1"/>
  <c r="BH1349" i="1"/>
  <c r="W1312" i="1"/>
  <c r="AW1337" i="1"/>
  <c r="BD1337" i="1"/>
  <c r="BE1337" i="1"/>
  <c r="AD1337" i="1"/>
  <c r="AA1351" i="1"/>
  <c r="AB1351" i="1"/>
  <c r="AC1351" i="1"/>
  <c r="AD1351" i="1"/>
  <c r="AE1351" i="1"/>
  <c r="AF1351" i="1"/>
  <c r="AG1351" i="1"/>
  <c r="AH1351" i="1"/>
  <c r="AI1351" i="1"/>
  <c r="AJ1351" i="1"/>
  <c r="AK1351" i="1"/>
  <c r="AL1351" i="1"/>
  <c r="AM1351" i="1"/>
  <c r="AN1351" i="1"/>
  <c r="AO1351" i="1"/>
  <c r="AP1351" i="1"/>
  <c r="AQ1351" i="1"/>
  <c r="AR1351" i="1"/>
  <c r="AX1351" i="1"/>
  <c r="BF1351" i="1"/>
  <c r="AY1351" i="1"/>
  <c r="BG1351" i="1"/>
  <c r="AZ1351" i="1"/>
  <c r="BH1351" i="1"/>
  <c r="AS1351" i="1"/>
  <c r="BA1351" i="1"/>
  <c r="BI1351" i="1"/>
  <c r="AT1351" i="1"/>
  <c r="BB1351" i="1"/>
  <c r="BJ1351" i="1"/>
  <c r="AU1351" i="1"/>
  <c r="BC1351" i="1"/>
  <c r="AV1351" i="1"/>
  <c r="BD1351" i="1"/>
  <c r="AW1351" i="1"/>
  <c r="BE1351" i="1"/>
  <c r="W1314" i="1"/>
  <c r="AA1364" i="1"/>
  <c r="AB1364" i="1"/>
  <c r="AC1364" i="1"/>
  <c r="AE1364" i="1"/>
  <c r="AD1364" i="1"/>
  <c r="AF1364" i="1"/>
  <c r="AG1364" i="1"/>
  <c r="AH1364" i="1"/>
  <c r="AI1364" i="1"/>
  <c r="AJ1364" i="1"/>
  <c r="AL1364" i="1"/>
  <c r="AK1364" i="1"/>
  <c r="AM1364" i="1"/>
  <c r="AO1364" i="1"/>
  <c r="AN1364" i="1"/>
  <c r="AP1364" i="1"/>
  <c r="AQ1364" i="1"/>
  <c r="AR1364" i="1"/>
  <c r="AZ1364" i="1"/>
  <c r="BH1364" i="1"/>
  <c r="AS1364" i="1"/>
  <c r="BA1364" i="1"/>
  <c r="BJ1364" i="1"/>
  <c r="AT1364" i="1"/>
  <c r="BB1364" i="1"/>
  <c r="BI1364" i="1"/>
  <c r="AU1364" i="1"/>
  <c r="BC1364" i="1"/>
  <c r="W1327" i="1"/>
  <c r="AV1364" i="1"/>
  <c r="BD1364" i="1"/>
  <c r="AW1364" i="1"/>
  <c r="BE1364" i="1"/>
  <c r="AY1364" i="1"/>
  <c r="BF1364" i="1"/>
  <c r="AX1364" i="1"/>
  <c r="BG1364" i="1"/>
  <c r="AA1348" i="1"/>
  <c r="AB1348" i="1"/>
  <c r="AC1348" i="1"/>
  <c r="AD1348" i="1"/>
  <c r="AE1348" i="1"/>
  <c r="AF1348" i="1"/>
  <c r="AG1348" i="1"/>
  <c r="AH1348" i="1"/>
  <c r="AI1348" i="1"/>
  <c r="AJ1348" i="1"/>
  <c r="AK1348" i="1"/>
  <c r="AL1348" i="1"/>
  <c r="AM1348" i="1"/>
  <c r="AN1348" i="1"/>
  <c r="AO1348" i="1"/>
  <c r="AP1348" i="1"/>
  <c r="AQ1348" i="1"/>
  <c r="AR1348" i="1"/>
  <c r="AX1348" i="1"/>
  <c r="BF1348" i="1"/>
  <c r="AY1348" i="1"/>
  <c r="BG1348" i="1"/>
  <c r="AZ1348" i="1"/>
  <c r="BH1348" i="1"/>
  <c r="AS1348" i="1"/>
  <c r="BA1348" i="1"/>
  <c r="BI1348" i="1"/>
  <c r="AT1348" i="1"/>
  <c r="BB1348" i="1"/>
  <c r="BJ1348" i="1"/>
  <c r="AU1348" i="1"/>
  <c r="BC1348" i="1"/>
  <c r="AV1348" i="1"/>
  <c r="BD1348" i="1"/>
  <c r="AW1348" i="1"/>
  <c r="BE1348" i="1"/>
  <c r="W1311" i="1"/>
  <c r="AA1363" i="1"/>
  <c r="AB1363" i="1"/>
  <c r="AC1363" i="1"/>
  <c r="AD1363" i="1"/>
  <c r="AE1363" i="1"/>
  <c r="AF1363" i="1"/>
  <c r="AG1363" i="1"/>
  <c r="AH1363" i="1"/>
  <c r="AI1363" i="1"/>
  <c r="AJ1363" i="1"/>
  <c r="AL1363" i="1"/>
  <c r="AK1363" i="1"/>
  <c r="AM1363" i="1"/>
  <c r="AN1363" i="1"/>
  <c r="AO1363" i="1"/>
  <c r="AP1363" i="1"/>
  <c r="AQ1363" i="1"/>
  <c r="AR1363" i="1"/>
  <c r="AW1363" i="1"/>
  <c r="BE1363" i="1"/>
  <c r="AX1363" i="1"/>
  <c r="BF1363" i="1"/>
  <c r="AY1363" i="1"/>
  <c r="BG1363" i="1"/>
  <c r="AZ1363" i="1"/>
  <c r="BH1363" i="1"/>
  <c r="AS1363" i="1"/>
  <c r="BA1363" i="1"/>
  <c r="BI1363" i="1"/>
  <c r="AT1363" i="1"/>
  <c r="BB1363" i="1"/>
  <c r="BJ1363" i="1"/>
  <c r="AU1363" i="1"/>
  <c r="BC1363" i="1"/>
  <c r="W1326" i="1"/>
  <c r="AV1363" i="1"/>
  <c r="BD1363" i="1"/>
  <c r="AX1337" i="1"/>
  <c r="AA1366" i="1"/>
  <c r="AB1366" i="1"/>
  <c r="AC1366" i="1"/>
  <c r="AD1366" i="1"/>
  <c r="AE1366" i="1"/>
  <c r="AG1366" i="1"/>
  <c r="AF1366" i="1"/>
  <c r="AH1366" i="1"/>
  <c r="AI1366" i="1"/>
  <c r="AJ1366" i="1"/>
  <c r="AK1366" i="1"/>
  <c r="AL1366" i="1"/>
  <c r="AM1366" i="1"/>
  <c r="AN1366" i="1"/>
  <c r="AO1366" i="1"/>
  <c r="AP1366" i="1"/>
  <c r="AQ1366" i="1"/>
  <c r="AR1366" i="1"/>
  <c r="AV1366" i="1"/>
  <c r="BD1366" i="1"/>
  <c r="AW1366" i="1"/>
  <c r="BE1366" i="1"/>
  <c r="AY1366" i="1"/>
  <c r="BF1366" i="1"/>
  <c r="AX1366" i="1"/>
  <c r="BH1366" i="1"/>
  <c r="AZ1366" i="1"/>
  <c r="BG1366" i="1"/>
  <c r="AS1366" i="1"/>
  <c r="BA1366" i="1"/>
  <c r="BI1366" i="1"/>
  <c r="AT1366" i="1"/>
  <c r="BB1366" i="1"/>
  <c r="BJ1366" i="1"/>
  <c r="AU1366" i="1"/>
  <c r="BC1366" i="1"/>
  <c r="W1329" i="1"/>
  <c r="AA1362" i="1"/>
  <c r="AB1362" i="1"/>
  <c r="AC1362" i="1"/>
  <c r="AD1362" i="1"/>
  <c r="AE1362" i="1"/>
  <c r="AG1362" i="1"/>
  <c r="AF1362" i="1"/>
  <c r="AH1362" i="1"/>
  <c r="AI1362" i="1"/>
  <c r="AJ1362" i="1"/>
  <c r="AL1362" i="1"/>
  <c r="AK1362" i="1"/>
  <c r="AM1362" i="1"/>
  <c r="AN1362" i="1"/>
  <c r="AO1362" i="1"/>
  <c r="AP1362" i="1"/>
  <c r="AQ1362" i="1"/>
  <c r="AR1362" i="1"/>
  <c r="AV1362" i="1"/>
  <c r="BD1362" i="1"/>
  <c r="AW1362" i="1"/>
  <c r="BE1362" i="1"/>
  <c r="AX1362" i="1"/>
  <c r="BF1362" i="1"/>
  <c r="AY1362" i="1"/>
  <c r="BG1362" i="1"/>
  <c r="AZ1362" i="1"/>
  <c r="BH1362" i="1"/>
  <c r="AS1362" i="1"/>
  <c r="BA1362" i="1"/>
  <c r="BI1362" i="1"/>
  <c r="AT1362" i="1"/>
  <c r="BB1362" i="1"/>
  <c r="BJ1362" i="1"/>
  <c r="AU1362" i="1"/>
  <c r="BC1362" i="1"/>
  <c r="W1325" i="1"/>
  <c r="AA1346" i="1"/>
  <c r="AB1346" i="1"/>
  <c r="AC1346" i="1"/>
  <c r="AE1346" i="1"/>
  <c r="AD1346" i="1"/>
  <c r="AF1346" i="1"/>
  <c r="AG1346" i="1"/>
  <c r="AH1346" i="1"/>
  <c r="AI1346" i="1"/>
  <c r="AK1346" i="1"/>
  <c r="AJ1346" i="1"/>
  <c r="AL1346" i="1"/>
  <c r="AM1346" i="1"/>
  <c r="AN1346" i="1"/>
  <c r="AP1346" i="1"/>
  <c r="AO1346" i="1"/>
  <c r="AQ1346" i="1"/>
  <c r="AR1346" i="1"/>
  <c r="AX1346" i="1"/>
  <c r="BG1346" i="1"/>
  <c r="AZ1346" i="1"/>
  <c r="BH1346" i="1"/>
  <c r="AS1346" i="1"/>
  <c r="BA1346" i="1"/>
  <c r="BI1346" i="1"/>
  <c r="AT1346" i="1"/>
  <c r="BB1346" i="1"/>
  <c r="BJ1346" i="1"/>
  <c r="AU1346" i="1"/>
  <c r="BC1346" i="1"/>
  <c r="AV1346" i="1"/>
  <c r="BD1346" i="1"/>
  <c r="AW1346" i="1"/>
  <c r="BE1346" i="1"/>
  <c r="AY1346" i="1"/>
  <c r="BF1346" i="1"/>
  <c r="W1309" i="1"/>
  <c r="AA1361" i="1"/>
  <c r="AB1361" i="1"/>
  <c r="AC1361" i="1"/>
  <c r="AE1361" i="1"/>
  <c r="AD1361" i="1"/>
  <c r="AF1361" i="1"/>
  <c r="AG1361" i="1"/>
  <c r="AH1361" i="1"/>
  <c r="AI1361" i="1"/>
  <c r="AJ1361" i="1"/>
  <c r="AK1361" i="1"/>
  <c r="AL1361" i="1"/>
  <c r="AM1361" i="1"/>
  <c r="AN1361" i="1"/>
  <c r="AO1361" i="1"/>
  <c r="AP1361" i="1"/>
  <c r="AQ1361" i="1"/>
  <c r="AR1361" i="1"/>
  <c r="AW1361" i="1"/>
  <c r="BE1361" i="1"/>
  <c r="AX1361" i="1"/>
  <c r="BF1361" i="1"/>
  <c r="AY1361" i="1"/>
  <c r="BH1361" i="1"/>
  <c r="AZ1361" i="1"/>
  <c r="BG1361" i="1"/>
  <c r="AS1361" i="1"/>
  <c r="BA1361" i="1"/>
  <c r="BI1361" i="1"/>
  <c r="AT1361" i="1"/>
  <c r="BB1361" i="1"/>
  <c r="BJ1361" i="1"/>
  <c r="AU1361" i="1"/>
  <c r="BC1361" i="1"/>
  <c r="W1324" i="1"/>
  <c r="AV1361" i="1"/>
  <c r="BD1361" i="1"/>
  <c r="AS1337" i="1"/>
  <c r="BC1337" i="1"/>
  <c r="BF1337" i="1"/>
  <c r="BI1337" i="1"/>
  <c r="AP1337" i="1"/>
  <c r="AF1337" i="1"/>
  <c r="AB1347" i="1"/>
  <c r="AA1347" i="1"/>
  <c r="AC1347" i="1"/>
  <c r="AD1347" i="1"/>
  <c r="AE1347" i="1"/>
  <c r="AF1347" i="1"/>
  <c r="AG1347" i="1"/>
  <c r="AH1347" i="1"/>
  <c r="AI1347" i="1"/>
  <c r="AJ1347" i="1"/>
  <c r="AK1347" i="1"/>
  <c r="AL1347" i="1"/>
  <c r="AM1347" i="1"/>
  <c r="AN1347" i="1"/>
  <c r="AO1347" i="1"/>
  <c r="AP1347" i="1"/>
  <c r="AQ1347" i="1"/>
  <c r="AR1347" i="1"/>
  <c r="AU1347" i="1"/>
  <c r="BC1347" i="1"/>
  <c r="AV1347" i="1"/>
  <c r="BD1347" i="1"/>
  <c r="AW1347" i="1"/>
  <c r="BE1347" i="1"/>
  <c r="AX1347" i="1"/>
  <c r="BF1347" i="1"/>
  <c r="AY1347" i="1"/>
  <c r="BG1347" i="1"/>
  <c r="AZ1347" i="1"/>
  <c r="BH1347" i="1"/>
  <c r="AS1347" i="1"/>
  <c r="BA1347" i="1"/>
  <c r="BI1347" i="1"/>
  <c r="AT1347" i="1"/>
  <c r="BB1347" i="1"/>
  <c r="BJ1347" i="1"/>
  <c r="W1310" i="1"/>
  <c r="AA1360" i="1"/>
  <c r="AC1360" i="1"/>
  <c r="AB1360" i="1"/>
  <c r="AD1360" i="1"/>
  <c r="AE1360" i="1"/>
  <c r="AF1360" i="1"/>
  <c r="AG1360" i="1"/>
  <c r="AH1360" i="1"/>
  <c r="AI1360" i="1"/>
  <c r="AJ1360" i="1"/>
  <c r="AL1360" i="1"/>
  <c r="AK1360" i="1"/>
  <c r="AM1360" i="1"/>
  <c r="AN1360" i="1"/>
  <c r="AO1360" i="1"/>
  <c r="AP1360" i="1"/>
  <c r="AQ1360" i="1"/>
  <c r="AR1360" i="1"/>
  <c r="AS1360" i="1"/>
  <c r="BA1360" i="1"/>
  <c r="BI1360" i="1"/>
  <c r="AT1360" i="1"/>
  <c r="BB1360" i="1"/>
  <c r="BJ1360" i="1"/>
  <c r="AU1360" i="1"/>
  <c r="BC1360" i="1"/>
  <c r="W1323" i="1"/>
  <c r="AW1360" i="1"/>
  <c r="BD1360" i="1"/>
  <c r="AV1360" i="1"/>
  <c r="BE1360" i="1"/>
  <c r="AY1360" i="1"/>
  <c r="BF1360" i="1"/>
  <c r="AX1360" i="1"/>
  <c r="BG1360" i="1"/>
  <c r="AZ1360" i="1"/>
  <c r="BH1360" i="1"/>
  <c r="AA1344" i="1"/>
  <c r="AB1344" i="1"/>
  <c r="AC1344" i="1"/>
  <c r="AD1344" i="1"/>
  <c r="AE1344" i="1"/>
  <c r="AF1344" i="1"/>
  <c r="AG1344" i="1"/>
  <c r="AH1344" i="1"/>
  <c r="AI1344" i="1"/>
  <c r="AJ1344" i="1"/>
  <c r="AK1344" i="1"/>
  <c r="AL1344" i="1"/>
  <c r="AM1344" i="1"/>
  <c r="AN1344" i="1"/>
  <c r="AO1344" i="1"/>
  <c r="AP1344" i="1"/>
  <c r="AQ1344" i="1"/>
  <c r="AR1344" i="1"/>
  <c r="AX1344" i="1"/>
  <c r="BF1344" i="1"/>
  <c r="AY1344" i="1"/>
  <c r="BG1344" i="1"/>
  <c r="AZ1344" i="1"/>
  <c r="BH1344" i="1"/>
  <c r="AS1344" i="1"/>
  <c r="BA1344" i="1"/>
  <c r="BI1344" i="1"/>
  <c r="AT1344" i="1"/>
  <c r="BB1344" i="1"/>
  <c r="BJ1344" i="1"/>
  <c r="AU1344" i="1"/>
  <c r="BC1344" i="1"/>
  <c r="AV1344" i="1"/>
  <c r="BD1344" i="1"/>
  <c r="AW1344" i="1"/>
  <c r="BE1344" i="1"/>
  <c r="W1307" i="1"/>
  <c r="AA1359" i="1"/>
  <c r="AB1359" i="1"/>
  <c r="AC1359" i="1"/>
  <c r="AD1359" i="1"/>
  <c r="AE1359" i="1"/>
  <c r="AG1359" i="1"/>
  <c r="AF1359" i="1"/>
  <c r="AH1359" i="1"/>
  <c r="AI1359" i="1"/>
  <c r="AJ1359" i="1"/>
  <c r="AL1359" i="1"/>
  <c r="AK1359" i="1"/>
  <c r="AM1359" i="1"/>
  <c r="AN1359" i="1"/>
  <c r="AO1359" i="1"/>
  <c r="AP1359" i="1"/>
  <c r="AQ1359" i="1"/>
  <c r="AR1359" i="1"/>
  <c r="AV1359" i="1"/>
  <c r="BD1359" i="1"/>
  <c r="AW1359" i="1"/>
  <c r="BE1359" i="1"/>
  <c r="AX1359" i="1"/>
  <c r="BF1359" i="1"/>
  <c r="AY1359" i="1"/>
  <c r="BG1359" i="1"/>
  <c r="AZ1359" i="1"/>
  <c r="BH1359" i="1"/>
  <c r="AS1359" i="1"/>
  <c r="BA1359" i="1"/>
  <c r="BI1359" i="1"/>
  <c r="AT1359" i="1"/>
  <c r="BB1359" i="1"/>
  <c r="BJ1359" i="1"/>
  <c r="AU1359" i="1"/>
  <c r="BC1359" i="1"/>
  <c r="W1322" i="1"/>
  <c r="G37" i="7"/>
  <c r="AA920" i="1"/>
  <c r="G75" i="7" s="1"/>
  <c r="CZ861" i="1"/>
  <c r="CZ844" i="1" s="1"/>
  <c r="CF37" i="7" s="1"/>
  <c r="CY842" i="1"/>
  <c r="CE16" i="7" s="1"/>
  <c r="CY843" i="1"/>
  <c r="CK861" i="1"/>
  <c r="CK844" i="1" s="1"/>
  <c r="BQ37" i="7" s="1"/>
  <c r="CM843" i="1"/>
  <c r="CM842" i="1"/>
  <c r="BS16" i="7" s="1"/>
  <c r="CI842" i="1"/>
  <c r="BO16" i="7" s="1"/>
  <c r="CI843" i="1"/>
  <c r="BO861" i="1"/>
  <c r="BO844" i="1" s="1"/>
  <c r="AU37" i="7" s="1"/>
  <c r="BQ861" i="1"/>
  <c r="BQ844" i="1" s="1"/>
  <c r="AW37" i="7" s="1"/>
  <c r="BQ842" i="1"/>
  <c r="AW16" i="7" s="1"/>
  <c r="BQ843" i="1"/>
  <c r="AX861" i="1"/>
  <c r="AX844" i="1" s="1"/>
  <c r="AD37" i="7" s="1"/>
  <c r="AZ843" i="1"/>
  <c r="AZ842" i="1"/>
  <c r="AF16" i="7" s="1"/>
  <c r="AJ842" i="1"/>
  <c r="P16" i="7" s="1"/>
  <c r="AJ843" i="1"/>
  <c r="AJ861" i="1"/>
  <c r="AJ844" i="1" s="1"/>
  <c r="P37" i="7" s="1"/>
  <c r="AZ861" i="1"/>
  <c r="AZ844" i="1" s="1"/>
  <c r="AF37" i="7" s="1"/>
  <c r="BB843" i="1"/>
  <c r="BB842" i="1"/>
  <c r="AH16" i="7" s="1"/>
  <c r="CH861" i="1"/>
  <c r="CH844" i="1" s="1"/>
  <c r="BN37" i="7" s="1"/>
  <c r="CJ842" i="1"/>
  <c r="BP16" i="7" s="1"/>
  <c r="CJ843" i="1"/>
  <c r="CJ861" i="1"/>
  <c r="CJ844" i="1" s="1"/>
  <c r="BP37" i="7" s="1"/>
  <c r="CL842" i="1"/>
  <c r="BR16" i="7" s="1"/>
  <c r="CL843" i="1"/>
  <c r="CL861" i="1"/>
  <c r="CL844" i="1" s="1"/>
  <c r="BR37" i="7" s="1"/>
  <c r="CN842" i="1"/>
  <c r="BT16" i="7" s="1"/>
  <c r="CN843" i="1"/>
  <c r="CN861" i="1"/>
  <c r="CN844" i="1" s="1"/>
  <c r="BT37" i="7" s="1"/>
  <c r="BT861" i="1"/>
  <c r="BT844" i="1" s="1"/>
  <c r="AZ37" i="7" s="1"/>
  <c r="BV842" i="1"/>
  <c r="BB16" i="7" s="1"/>
  <c r="BV843" i="1"/>
  <c r="BV861" i="1"/>
  <c r="BV844" i="1" s="1"/>
  <c r="BB37" i="7" s="1"/>
  <c r="AO861" i="1"/>
  <c r="AO844" i="1" s="1"/>
  <c r="U37" i="7" s="1"/>
  <c r="AQ843" i="1"/>
  <c r="AQ842" i="1"/>
  <c r="W16" i="7" s="1"/>
  <c r="CS861" i="1"/>
  <c r="CS844" i="1" s="1"/>
  <c r="BY37" i="7" s="1"/>
  <c r="CU843" i="1"/>
  <c r="CU842" i="1"/>
  <c r="CA16" i="7" s="1"/>
  <c r="CU861" i="1"/>
  <c r="CU844" i="1" s="1"/>
  <c r="CA37" i="7" s="1"/>
  <c r="AV861" i="1"/>
  <c r="AV844" i="1" s="1"/>
  <c r="AB37" i="7" s="1"/>
  <c r="AX842" i="1"/>
  <c r="AD16" i="7" s="1"/>
  <c r="AX843" i="1"/>
  <c r="BG861" i="1"/>
  <c r="BG844" i="1" s="1"/>
  <c r="AM37" i="7" s="1"/>
  <c r="BI843" i="1"/>
  <c r="BI842" i="1"/>
  <c r="AO16" i="7" s="1"/>
  <c r="BE861" i="1"/>
  <c r="BE844" i="1" s="1"/>
  <c r="AK37" i="7" s="1"/>
  <c r="BG843" i="1"/>
  <c r="BG842" i="1"/>
  <c r="AM16" i="7" s="1"/>
  <c r="AR843" i="1"/>
  <c r="AR842" i="1"/>
  <c r="X16" i="7" s="1"/>
  <c r="BY842" i="1"/>
  <c r="BE16" i="7" s="1"/>
  <c r="BY843" i="1"/>
  <c r="CP843" i="1"/>
  <c r="CP842" i="1"/>
  <c r="BV16" i="7" s="1"/>
  <c r="BZ861" i="1"/>
  <c r="BZ844" i="1" s="1"/>
  <c r="BF37" i="7" s="1"/>
  <c r="CB842" i="1"/>
  <c r="BH16" i="7" s="1"/>
  <c r="CB843" i="1"/>
  <c r="CB861" i="1"/>
  <c r="CB844" i="1" s="1"/>
  <c r="BH37" i="7" s="1"/>
  <c r="AT861" i="1"/>
  <c r="AT844" i="1" s="1"/>
  <c r="Z37" i="7" s="1"/>
  <c r="AV843" i="1"/>
  <c r="AV842" i="1"/>
  <c r="AB16" i="7" s="1"/>
  <c r="AN861" i="1"/>
  <c r="AN844" i="1" s="1"/>
  <c r="T37" i="7" s="1"/>
  <c r="AP843" i="1"/>
  <c r="AP842" i="1"/>
  <c r="V16" i="7" s="1"/>
  <c r="AP861" i="1"/>
  <c r="AP844" i="1" s="1"/>
  <c r="V37" i="7" s="1"/>
  <c r="BY861" i="1"/>
  <c r="BY844" i="1" s="1"/>
  <c r="BE37" i="7" s="1"/>
  <c r="CA842" i="1"/>
  <c r="BG16" i="7" s="1"/>
  <c r="CA843" i="1"/>
  <c r="CT843" i="1"/>
  <c r="CT842" i="1"/>
  <c r="BZ16" i="7" s="1"/>
  <c r="AQ861" i="1"/>
  <c r="AQ844" i="1" s="1"/>
  <c r="W37" i="7" s="1"/>
  <c r="AS842" i="1"/>
  <c r="Y16" i="7" s="1"/>
  <c r="AS843" i="1"/>
  <c r="CA861" i="1"/>
  <c r="CA844" i="1" s="1"/>
  <c r="BG37" i="7" s="1"/>
  <c r="CC843" i="1"/>
  <c r="CC842" i="1"/>
  <c r="BI16" i="7" s="1"/>
  <c r="AW861" i="1"/>
  <c r="AW844" i="1" s="1"/>
  <c r="AC37" i="7" s="1"/>
  <c r="AY842" i="1"/>
  <c r="AE16" i="7" s="1"/>
  <c r="AY843" i="1"/>
  <c r="AY861" i="1"/>
  <c r="AY844" i="1" s="1"/>
  <c r="AE37" i="7" s="1"/>
  <c r="CD843" i="1"/>
  <c r="CD842" i="1"/>
  <c r="BJ16" i="7" s="1"/>
  <c r="CC861" i="1"/>
  <c r="CC844" i="1" s="1"/>
  <c r="BI37" i="7" s="1"/>
  <c r="CE843" i="1"/>
  <c r="CE842" i="1"/>
  <c r="BK16" i="7" s="1"/>
  <c r="BD861" i="1"/>
  <c r="BD844" i="1" s="1"/>
  <c r="AJ37" i="7" s="1"/>
  <c r="BF843" i="1"/>
  <c r="BF842" i="1"/>
  <c r="AL16" i="7" s="1"/>
  <c r="BR861" i="1"/>
  <c r="BR844" i="1" s="1"/>
  <c r="AX37" i="7" s="1"/>
  <c r="BT843" i="1"/>
  <c r="BT842" i="1"/>
  <c r="AZ16" i="7" s="1"/>
  <c r="AB842" i="1"/>
  <c r="AB843" i="1"/>
  <c r="AB861" i="1"/>
  <c r="W857" i="1"/>
  <c r="BH861" i="1"/>
  <c r="BH844" i="1" s="1"/>
  <c r="AN37" i="7" s="1"/>
  <c r="BJ843" i="1"/>
  <c r="BJ842" i="1"/>
  <c r="AP16" i="7" s="1"/>
  <c r="AL842" i="1"/>
  <c r="R16" i="7" s="1"/>
  <c r="AL843" i="1"/>
  <c r="AL861" i="1"/>
  <c r="AL844" i="1" s="1"/>
  <c r="R37" i="7" s="1"/>
  <c r="AR861" i="1"/>
  <c r="AR844" i="1" s="1"/>
  <c r="X37" i="7" s="1"/>
  <c r="AT843" i="1"/>
  <c r="AT842" i="1"/>
  <c r="Z16" i="7" s="1"/>
  <c r="CW861" i="1"/>
  <c r="CW844" i="1" s="1"/>
  <c r="CC37" i="7" s="1"/>
  <c r="CX842" i="1"/>
  <c r="CD16" i="7" s="1"/>
  <c r="CX843" i="1"/>
  <c r="CX861" i="1"/>
  <c r="CX844" i="1" s="1"/>
  <c r="CD37" i="7" s="1"/>
  <c r="BN861" i="1"/>
  <c r="BN844" i="1" s="1"/>
  <c r="AT37" i="7" s="1"/>
  <c r="BP842" i="1"/>
  <c r="AV16" i="7" s="1"/>
  <c r="BP843" i="1"/>
  <c r="BP861" i="1"/>
  <c r="BP844" i="1" s="1"/>
  <c r="AV37" i="7" s="1"/>
  <c r="BA843" i="1"/>
  <c r="BA842" i="1"/>
  <c r="AG16" i="7" s="1"/>
  <c r="AF842" i="1"/>
  <c r="L16" i="7" s="1"/>
  <c r="AF843" i="1"/>
  <c r="AC843" i="1"/>
  <c r="AC842" i="1"/>
  <c r="I16" i="7" s="1"/>
  <c r="AC861" i="1"/>
  <c r="AC844" i="1" s="1"/>
  <c r="I37" i="7" s="1"/>
  <c r="BI861" i="1"/>
  <c r="BI844" i="1" s="1"/>
  <c r="AO37" i="7" s="1"/>
  <c r="BK842" i="1"/>
  <c r="AQ16" i="7" s="1"/>
  <c r="BK843" i="1"/>
  <c r="BK861" i="1"/>
  <c r="BK844" i="1" s="1"/>
  <c r="AQ37" i="7" s="1"/>
  <c r="AN843" i="1"/>
  <c r="AN842" i="1"/>
  <c r="T16" i="7" s="1"/>
  <c r="BC861" i="1"/>
  <c r="BC844" i="1" s="1"/>
  <c r="AI37" i="7" s="1"/>
  <c r="BE842" i="1"/>
  <c r="AK16" i="7" s="1"/>
  <c r="BE843" i="1"/>
  <c r="BA861" i="1"/>
  <c r="BA844" i="1" s="1"/>
  <c r="AG37" i="7" s="1"/>
  <c r="BC843" i="1"/>
  <c r="BC842" i="1"/>
  <c r="AI16" i="7" s="1"/>
  <c r="AK843" i="1"/>
  <c r="AK842" i="1"/>
  <c r="Q16" i="7" s="1"/>
  <c r="BJ861" i="1"/>
  <c r="BJ844" i="1" s="1"/>
  <c r="AP37" i="7" s="1"/>
  <c r="BL843" i="1"/>
  <c r="BL842" i="1"/>
  <c r="AR16" i="7" s="1"/>
  <c r="AF861" i="1"/>
  <c r="AF844" i="1" s="1"/>
  <c r="L37" i="7" s="1"/>
  <c r="AH842" i="1"/>
  <c r="N16" i="7" s="1"/>
  <c r="AH843" i="1"/>
  <c r="AH861" i="1"/>
  <c r="AH844" i="1" s="1"/>
  <c r="N37" i="7" s="1"/>
  <c r="BF861" i="1"/>
  <c r="BF844" i="1" s="1"/>
  <c r="AL37" i="7" s="1"/>
  <c r="BH842" i="1"/>
  <c r="AN16" i="7" s="1"/>
  <c r="BH843" i="1"/>
  <c r="CO861" i="1"/>
  <c r="CO844" i="1" s="1"/>
  <c r="BU37" i="7" s="1"/>
  <c r="CQ842" i="1"/>
  <c r="BW16" i="7" s="1"/>
  <c r="CQ843" i="1"/>
  <c r="BS842" i="1"/>
  <c r="AY16" i="7" s="1"/>
  <c r="BS843" i="1"/>
  <c r="BS861" i="1"/>
  <c r="BS844" i="1" s="1"/>
  <c r="AY37" i="7" s="1"/>
  <c r="AE843" i="1"/>
  <c r="AE842" i="1"/>
  <c r="K16" i="7" s="1"/>
  <c r="AE861" i="1"/>
  <c r="AE844" i="1" s="1"/>
  <c r="K37" i="7" s="1"/>
  <c r="CV861" i="1"/>
  <c r="CV844" i="1" s="1"/>
  <c r="CB37" i="7" s="1"/>
  <c r="CW842" i="1"/>
  <c r="CC16" i="7" s="1"/>
  <c r="CW843" i="1"/>
  <c r="W841" i="1"/>
  <c r="CP861" i="1"/>
  <c r="CP844" i="1" s="1"/>
  <c r="BV37" i="7" s="1"/>
  <c r="CR843" i="1"/>
  <c r="CR842" i="1"/>
  <c r="BX16" i="7" s="1"/>
  <c r="CR861" i="1"/>
  <c r="CR844" i="1" s="1"/>
  <c r="BX37" i="7" s="1"/>
  <c r="BL861" i="1"/>
  <c r="BL844" i="1" s="1"/>
  <c r="AR37" i="7" s="1"/>
  <c r="BN842" i="1"/>
  <c r="AT16" i="7" s="1"/>
  <c r="BN843" i="1"/>
  <c r="AK861" i="1"/>
  <c r="AK844" i="1" s="1"/>
  <c r="Q37" i="7" s="1"/>
  <c r="AM842" i="1"/>
  <c r="S16" i="7" s="1"/>
  <c r="AM843" i="1"/>
  <c r="BU861" i="1"/>
  <c r="BU844" i="1" s="1"/>
  <c r="BA37" i="7" s="1"/>
  <c r="BW842" i="1"/>
  <c r="BC16" i="7" s="1"/>
  <c r="BW861" i="1"/>
  <c r="BW844" i="1" s="1"/>
  <c r="BC37" i="7" s="1"/>
  <c r="BW843" i="1"/>
  <c r="BX843" i="1"/>
  <c r="BX842" i="1"/>
  <c r="BD16" i="7" s="1"/>
  <c r="BB861" i="1"/>
  <c r="BB844" i="1" s="1"/>
  <c r="AH37" i="7" s="1"/>
  <c r="BD842" i="1"/>
  <c r="AJ16" i="7" s="1"/>
  <c r="BD843" i="1"/>
  <c r="CE861" i="1"/>
  <c r="CE844" i="1" s="1"/>
  <c r="BK37" i="7" s="1"/>
  <c r="CG843" i="1"/>
  <c r="CG842" i="1"/>
  <c r="BM16" i="7" s="1"/>
  <c r="CG861" i="1"/>
  <c r="CG844" i="1" s="1"/>
  <c r="BM37" i="7" s="1"/>
  <c r="AG861" i="1"/>
  <c r="AG844" i="1" s="1"/>
  <c r="M37" i="7" s="1"/>
  <c r="AI843" i="1"/>
  <c r="AI842" i="1"/>
  <c r="O16" i="7" s="1"/>
  <c r="AI861" i="1"/>
  <c r="AI844" i="1" s="1"/>
  <c r="O37" i="7" s="1"/>
  <c r="BR842" i="1"/>
  <c r="AX16" i="7" s="1"/>
  <c r="BR843" i="1"/>
  <c r="CI861" i="1"/>
  <c r="CI844" i="1" s="1"/>
  <c r="BO37" i="7" s="1"/>
  <c r="CK842" i="1"/>
  <c r="BQ16" i="7" s="1"/>
  <c r="CK843" i="1"/>
  <c r="AM861" i="1"/>
  <c r="AM844" i="1" s="1"/>
  <c r="S37" i="7" s="1"/>
  <c r="AO843" i="1"/>
  <c r="AO842" i="1"/>
  <c r="U16" i="7" s="1"/>
  <c r="BU843" i="1"/>
  <c r="BU842" i="1"/>
  <c r="BA16" i="7" s="1"/>
  <c r="CT861" i="1"/>
  <c r="CT844" i="1" s="1"/>
  <c r="BZ37" i="7" s="1"/>
  <c r="CV843" i="1"/>
  <c r="CV842" i="1"/>
  <c r="CB16" i="7" s="1"/>
  <c r="BX861" i="1"/>
  <c r="BX844" i="1" s="1"/>
  <c r="BD37" i="7" s="1"/>
  <c r="BZ842" i="1"/>
  <c r="BF16" i="7" s="1"/>
  <c r="BZ843" i="1"/>
  <c r="CF861" i="1"/>
  <c r="CF844" i="1" s="1"/>
  <c r="BL37" i="7" s="1"/>
  <c r="CH843" i="1"/>
  <c r="CH842" i="1"/>
  <c r="BN16" i="7" s="1"/>
  <c r="BO843" i="1"/>
  <c r="BO842" i="1"/>
  <c r="AU16" i="7" s="1"/>
  <c r="CM861" i="1"/>
  <c r="CM844" i="1" s="1"/>
  <c r="BS37" i="7" s="1"/>
  <c r="CO842" i="1"/>
  <c r="BU16" i="7" s="1"/>
  <c r="CO843" i="1"/>
  <c r="CY861" i="1"/>
  <c r="CY844" i="1" s="1"/>
  <c r="CE37" i="7" s="1"/>
  <c r="CZ842" i="1"/>
  <c r="CF16" i="7" s="1"/>
  <c r="CZ843" i="1"/>
  <c r="BM842" i="1"/>
  <c r="AS16" i="7" s="1"/>
  <c r="BM843" i="1"/>
  <c r="BM861" i="1"/>
  <c r="BM844" i="1" s="1"/>
  <c r="AS37" i="7" s="1"/>
  <c r="CD861" i="1"/>
  <c r="CD844" i="1" s="1"/>
  <c r="BJ37" i="7" s="1"/>
  <c r="CF843" i="1"/>
  <c r="CF842" i="1"/>
  <c r="BL16" i="7" s="1"/>
  <c r="DA861" i="1"/>
  <c r="DA844" i="1" s="1"/>
  <c r="CG37" i="7" s="1"/>
  <c r="AD842" i="1"/>
  <c r="J16" i="7" s="1"/>
  <c r="AD843" i="1"/>
  <c r="AD861" i="1"/>
  <c r="AD844" i="1" s="1"/>
  <c r="J37" i="7" s="1"/>
  <c r="AU861" i="1"/>
  <c r="AU844" i="1" s="1"/>
  <c r="AA37" i="7" s="1"/>
  <c r="AW842" i="1"/>
  <c r="AC16" i="7" s="1"/>
  <c r="AW843" i="1"/>
  <c r="CQ861" i="1"/>
  <c r="CQ844" i="1" s="1"/>
  <c r="BW37" i="7" s="1"/>
  <c r="CS843" i="1"/>
  <c r="CS842" i="1"/>
  <c r="BY16" i="7" s="1"/>
  <c r="AS861" i="1"/>
  <c r="AS844" i="1" s="1"/>
  <c r="Y37" i="7" s="1"/>
  <c r="AU842" i="1"/>
  <c r="AA16" i="7" s="1"/>
  <c r="AU843" i="1"/>
  <c r="H12" i="5"/>
  <c r="J12" i="5"/>
  <c r="I12" i="5"/>
  <c r="L12" i="5"/>
  <c r="W22" i="1"/>
  <c r="K12" i="5"/>
  <c r="J9" i="5"/>
  <c r="H9" i="5"/>
  <c r="G9" i="5"/>
  <c r="K9" i="5"/>
  <c r="L9" i="5"/>
  <c r="I9" i="5"/>
  <c r="M35" i="5"/>
  <c r="E38" i="5"/>
  <c r="G35" i="5"/>
  <c r="E24" i="5"/>
  <c r="E26" i="5"/>
  <c r="G12" i="5"/>
  <c r="E3" i="5"/>
  <c r="E10" i="5"/>
  <c r="E5" i="5"/>
  <c r="M12" i="5"/>
  <c r="M9" i="5"/>
  <c r="E42" i="5"/>
  <c r="K35" i="5"/>
  <c r="E43" i="5"/>
  <c r="W675" i="1"/>
  <c r="W819" i="1"/>
  <c r="E11" i="5"/>
  <c r="L35" i="5"/>
  <c r="E19" i="5"/>
  <c r="E7" i="5"/>
  <c r="E6" i="5"/>
  <c r="E33" i="5"/>
  <c r="E32" i="5"/>
  <c r="J35" i="5"/>
  <c r="E3" i="7"/>
  <c r="E44" i="5"/>
  <c r="AI557" i="1"/>
  <c r="AI558" i="1" s="1"/>
  <c r="AI563" i="1"/>
  <c r="BM427" i="1"/>
  <c r="BM557" i="1" s="1"/>
  <c r="DS24" i="1"/>
  <c r="DS23" i="1"/>
  <c r="CY13" i="7" s="1"/>
  <c r="DM1241" i="1"/>
  <c r="CS39" i="7" s="1"/>
  <c r="DT24" i="1"/>
  <c r="DT23" i="1"/>
  <c r="CZ13" i="7" s="1"/>
  <c r="DS1241" i="1"/>
  <c r="CY39" i="7" s="1"/>
  <c r="CL427" i="1"/>
  <c r="CL426" i="1"/>
  <c r="CL425" i="1"/>
  <c r="CA548" i="1"/>
  <c r="CG548" i="1"/>
  <c r="AQ427" i="1"/>
  <c r="AQ426" i="1"/>
  <c r="AQ425" i="1"/>
  <c r="AR427" i="1"/>
  <c r="CX427" i="1"/>
  <c r="CX425" i="1"/>
  <c r="CX426" i="1"/>
  <c r="CY427" i="1"/>
  <c r="CL548" i="1"/>
  <c r="BL548" i="1"/>
  <c r="BZ427" i="1"/>
  <c r="BZ425" i="1"/>
  <c r="BZ426" i="1"/>
  <c r="BJ557" i="1"/>
  <c r="CF427" i="1"/>
  <c r="CF425" i="1"/>
  <c r="CF426" i="1"/>
  <c r="AQ548" i="1"/>
  <c r="CO427" i="1"/>
  <c r="CO425" i="1"/>
  <c r="CO426" i="1"/>
  <c r="CX548" i="1"/>
  <c r="CW548" i="1"/>
  <c r="CN427" i="1"/>
  <c r="CN426" i="1"/>
  <c r="CN425" i="1"/>
  <c r="CK427" i="1"/>
  <c r="CK426" i="1"/>
  <c r="CK425" i="1"/>
  <c r="BK427" i="1"/>
  <c r="BK426" i="1"/>
  <c r="BK425" i="1"/>
  <c r="BI549" i="1"/>
  <c r="BI552" i="1"/>
  <c r="AP425" i="1"/>
  <c r="AP426" i="1"/>
  <c r="AP427" i="1"/>
  <c r="AP557" i="1" s="1"/>
  <c r="CW427" i="1"/>
  <c r="CW425" i="1"/>
  <c r="CW426" i="1"/>
  <c r="CV427" i="1"/>
  <c r="CV425" i="1"/>
  <c r="CV426" i="1"/>
  <c r="BO427" i="1"/>
  <c r="BO426" i="1"/>
  <c r="BO425" i="1"/>
  <c r="BP427" i="1"/>
  <c r="CN548" i="1"/>
  <c r="BW427" i="1"/>
  <c r="BW426" i="1"/>
  <c r="BW425" i="1"/>
  <c r="BX427" i="1"/>
  <c r="BI557" i="1"/>
  <c r="BO548" i="1"/>
  <c r="CM427" i="1"/>
  <c r="CM426" i="1"/>
  <c r="CM425" i="1"/>
  <c r="CK549" i="1"/>
  <c r="BW548" i="1"/>
  <c r="BU427" i="1"/>
  <c r="BU426" i="1"/>
  <c r="BU425" i="1"/>
  <c r="CP427" i="1"/>
  <c r="CP425" i="1"/>
  <c r="CP426" i="1"/>
  <c r="CQ427" i="1"/>
  <c r="BA426" i="1"/>
  <c r="BA425" i="1"/>
  <c r="BB427" i="1"/>
  <c r="BA427" i="1"/>
  <c r="BN427" i="1"/>
  <c r="BN426" i="1"/>
  <c r="BN425" i="1"/>
  <c r="CJ552" i="1"/>
  <c r="BV427" i="1"/>
  <c r="BV426" i="1"/>
  <c r="BV425" i="1"/>
  <c r="BU548" i="1"/>
  <c r="AK427" i="1"/>
  <c r="AK425" i="1"/>
  <c r="AK426" i="1"/>
  <c r="AL427" i="1"/>
  <c r="CP548" i="1"/>
  <c r="AZ427" i="1"/>
  <c r="AZ425" i="1"/>
  <c r="AZ426" i="1"/>
  <c r="BT427" i="1"/>
  <c r="BT425" i="1"/>
  <c r="BT426" i="1"/>
  <c r="AK548" i="1"/>
  <c r="W424" i="1"/>
  <c r="BM552" i="1"/>
  <c r="BA548" i="1"/>
  <c r="BL427" i="1"/>
  <c r="BL425" i="1"/>
  <c r="BL426" i="1"/>
  <c r="BH552" i="1"/>
  <c r="BM549" i="1"/>
  <c r="CA427" i="1"/>
  <c r="CA425" i="1"/>
  <c r="CA426" i="1"/>
  <c r="CB427" i="1"/>
  <c r="AJ425" i="1"/>
  <c r="AJ426" i="1"/>
  <c r="CG427" i="1"/>
  <c r="CG426" i="1"/>
  <c r="CG425" i="1"/>
  <c r="CH427" i="1"/>
  <c r="BD1340" i="1" l="1"/>
  <c r="AJ64" i="7" s="1"/>
  <c r="BA1340" i="1"/>
  <c r="AG64" i="7" s="1"/>
  <c r="AN1340" i="1"/>
  <c r="T64" i="7" s="1"/>
  <c r="AF1340" i="1"/>
  <c r="L64" i="7" s="1"/>
  <c r="AV1340" i="1"/>
  <c r="AB64" i="7" s="1"/>
  <c r="AS1340" i="1"/>
  <c r="Y64" i="7" s="1"/>
  <c r="AM1340" i="1"/>
  <c r="S64" i="7" s="1"/>
  <c r="AE1340" i="1"/>
  <c r="K64" i="7" s="1"/>
  <c r="BG1340" i="1"/>
  <c r="AM64" i="7" s="1"/>
  <c r="BC1340" i="1"/>
  <c r="AI64" i="7" s="1"/>
  <c r="BH1340" i="1"/>
  <c r="AN64" i="7" s="1"/>
  <c r="AL1340" i="1"/>
  <c r="R64" i="7" s="1"/>
  <c r="G64" i="5" s="1"/>
  <c r="AD1340" i="1"/>
  <c r="J64" i="7" s="1"/>
  <c r="AY1340" i="1"/>
  <c r="AE64" i="7" s="1"/>
  <c r="AU1340" i="1"/>
  <c r="AA64" i="7" s="1"/>
  <c r="AZ1340" i="1"/>
  <c r="AF64" i="7" s="1"/>
  <c r="AK1340" i="1"/>
  <c r="Q64" i="7" s="1"/>
  <c r="AC1340" i="1"/>
  <c r="I64" i="7" s="1"/>
  <c r="BF1340" i="1"/>
  <c r="AL64" i="7" s="1"/>
  <c r="BJ1340" i="1"/>
  <c r="AP64" i="7" s="1"/>
  <c r="AR1340" i="1"/>
  <c r="X64" i="7" s="1"/>
  <c r="AJ1340" i="1"/>
  <c r="P64" i="7" s="1"/>
  <c r="AB1340" i="1"/>
  <c r="H64" i="7" s="1"/>
  <c r="AX1340" i="1"/>
  <c r="AD64" i="7" s="1"/>
  <c r="H64" i="5" s="1"/>
  <c r="BB1340" i="1"/>
  <c r="AH64" i="7" s="1"/>
  <c r="AQ1340" i="1"/>
  <c r="W64" i="7" s="1"/>
  <c r="AI1340" i="1"/>
  <c r="O64" i="7" s="1"/>
  <c r="W1337" i="1"/>
  <c r="BE1340" i="1"/>
  <c r="AK64" i="7" s="1"/>
  <c r="AT1340" i="1"/>
  <c r="Z64" i="7" s="1"/>
  <c r="AP1340" i="1"/>
  <c r="V64" i="7" s="1"/>
  <c r="AH1340" i="1"/>
  <c r="N64" i="7" s="1"/>
  <c r="AA1340" i="1"/>
  <c r="G64" i="7" s="1"/>
  <c r="AW1340" i="1"/>
  <c r="AC64" i="7" s="1"/>
  <c r="BI1340" i="1"/>
  <c r="AO64" i="7" s="1"/>
  <c r="AO1340" i="1"/>
  <c r="U64" i="7" s="1"/>
  <c r="AG1340" i="1"/>
  <c r="M64" i="7" s="1"/>
  <c r="AB844" i="1"/>
  <c r="BK920" i="1" s="1"/>
  <c r="AQ75" i="7" s="1"/>
  <c r="W861" i="1"/>
  <c r="I16" i="5"/>
  <c r="M16" i="5"/>
  <c r="H37" i="5"/>
  <c r="H16" i="5"/>
  <c r="W843" i="1"/>
  <c r="H16" i="7"/>
  <c r="W842" i="1"/>
  <c r="L16" i="5"/>
  <c r="J37" i="5"/>
  <c r="L37" i="5"/>
  <c r="K37" i="5"/>
  <c r="J16" i="5"/>
  <c r="K16" i="5"/>
  <c r="I37" i="5"/>
  <c r="M37" i="5"/>
  <c r="E12" i="5"/>
  <c r="CN557" i="1"/>
  <c r="E9" i="5"/>
  <c r="E12" i="7"/>
  <c r="A11" i="7"/>
  <c r="E9" i="7"/>
  <c r="A4" i="7"/>
  <c r="DP30" i="1"/>
  <c r="DP914" i="1" s="1"/>
  <c r="DP1257" i="1" s="1"/>
  <c r="DP28" i="1"/>
  <c r="DN1241" i="1"/>
  <c r="CT39" i="7" s="1"/>
  <c r="DO1241" i="1"/>
  <c r="CU39" i="7" s="1"/>
  <c r="DT1241" i="1"/>
  <c r="CZ39" i="7" s="1"/>
  <c r="CY14" i="7"/>
  <c r="DS909" i="1"/>
  <c r="DL30" i="1"/>
  <c r="DL914" i="1" s="1"/>
  <c r="DL1257" i="1" s="1"/>
  <c r="DL28" i="1"/>
  <c r="DR30" i="1"/>
  <c r="DR914" i="1" s="1"/>
  <c r="DR1257" i="1" s="1"/>
  <c r="DR28" i="1"/>
  <c r="CZ14" i="7"/>
  <c r="DT909" i="1"/>
  <c r="DG557" i="1"/>
  <c r="DG30" i="1" s="1"/>
  <c r="DG914" i="1" s="1"/>
  <c r="DG28" i="1"/>
  <c r="AK549" i="1"/>
  <c r="W548" i="1"/>
  <c r="W549" i="1" s="1"/>
  <c r="AZ552" i="1"/>
  <c r="AJ427" i="1"/>
  <c r="DG563" i="1" s="1"/>
  <c r="AZ557" i="1"/>
  <c r="CP549" i="1"/>
  <c r="AL557" i="1"/>
  <c r="BU552" i="1"/>
  <c r="CM557" i="1"/>
  <c r="BX557" i="1"/>
  <c r="BO557" i="1"/>
  <c r="BI553" i="1"/>
  <c r="AR557" i="1"/>
  <c r="CA552" i="1"/>
  <c r="BL552" i="1"/>
  <c r="CG552" i="1"/>
  <c r="CA557" i="1"/>
  <c r="BL557" i="1"/>
  <c r="CJ553" i="1"/>
  <c r="BA557" i="1"/>
  <c r="BW552" i="1"/>
  <c r="CN549" i="1"/>
  <c r="CW552" i="1"/>
  <c r="BK557" i="1"/>
  <c r="CL549" i="1"/>
  <c r="CX552" i="1"/>
  <c r="AQ552" i="1"/>
  <c r="CL552" i="1"/>
  <c r="BM553" i="1"/>
  <c r="AK552" i="1"/>
  <c r="BB557" i="1"/>
  <c r="BU557" i="1"/>
  <c r="CW557" i="1"/>
  <c r="CW549" i="1"/>
  <c r="CO552" i="1"/>
  <c r="CF552" i="1"/>
  <c r="CX557" i="1"/>
  <c r="CB557" i="1"/>
  <c r="W426" i="1"/>
  <c r="BH553" i="1"/>
  <c r="BA549" i="1"/>
  <c r="BT552" i="1"/>
  <c r="AK557" i="1"/>
  <c r="BN552" i="1"/>
  <c r="BA552" i="1"/>
  <c r="BW557" i="1"/>
  <c r="CV552" i="1"/>
  <c r="AP552" i="1"/>
  <c r="BL549" i="1"/>
  <c r="AQ557" i="1"/>
  <c r="CG549" i="1"/>
  <c r="AJ552" i="1"/>
  <c r="W425" i="1"/>
  <c r="BT557" i="1"/>
  <c r="BU549" i="1"/>
  <c r="CP552" i="1"/>
  <c r="BW549" i="1"/>
  <c r="BO549" i="1"/>
  <c r="BP557" i="1"/>
  <c r="CV557" i="1"/>
  <c r="BZ552" i="1"/>
  <c r="BV552" i="1"/>
  <c r="BN557" i="1"/>
  <c r="CK552" i="1"/>
  <c r="AQ549" i="1"/>
  <c r="BZ557" i="1"/>
  <c r="CA549" i="1"/>
  <c r="CM552" i="1"/>
  <c r="BO552" i="1"/>
  <c r="CN552" i="1"/>
  <c r="CX549" i="1"/>
  <c r="CY557" i="1"/>
  <c r="BV557" i="1"/>
  <c r="BK552" i="1"/>
  <c r="I64" i="5" l="1"/>
  <c r="E64" i="7"/>
  <c r="E64" i="5" s="1"/>
  <c r="DC920" i="1"/>
  <c r="CI75" i="7" s="1"/>
  <c r="CZ920" i="1"/>
  <c r="CF75" i="7" s="1"/>
  <c r="CU920" i="1"/>
  <c r="CA75" i="7" s="1"/>
  <c r="CR920" i="1"/>
  <c r="BX75" i="7" s="1"/>
  <c r="CQ920" i="1"/>
  <c r="BW75" i="7" s="1"/>
  <c r="CJ920" i="1"/>
  <c r="BP75" i="7" s="1"/>
  <c r="DB920" i="1"/>
  <c r="CH75" i="7" s="1"/>
  <c r="CB920" i="1"/>
  <c r="BH75" i="7" s="1"/>
  <c r="DA920" i="1"/>
  <c r="CG75" i="7" s="1"/>
  <c r="BI920" i="1"/>
  <c r="AO75" i="7" s="1"/>
  <c r="DE920" i="1"/>
  <c r="CK75" i="7" s="1"/>
  <c r="CP920" i="1"/>
  <c r="BV75" i="7" s="1"/>
  <c r="CD920" i="1"/>
  <c r="BJ75" i="7" s="1"/>
  <c r="CW920" i="1"/>
  <c r="CC75" i="7" s="1"/>
  <c r="AG920" i="1"/>
  <c r="M75" i="7" s="1"/>
  <c r="CS920" i="1"/>
  <c r="BY75" i="7" s="1"/>
  <c r="BY920" i="1"/>
  <c r="BE75" i="7" s="1"/>
  <c r="CA920" i="1"/>
  <c r="BG75" i="7" s="1"/>
  <c r="BO920" i="1"/>
  <c r="AU75" i="7" s="1"/>
  <c r="CY920" i="1"/>
  <c r="CE75" i="7" s="1"/>
  <c r="CM920" i="1"/>
  <c r="BS75" i="7" s="1"/>
  <c r="AJ920" i="1"/>
  <c r="P75" i="7" s="1"/>
  <c r="DF920" i="1"/>
  <c r="CL75" i="7" s="1"/>
  <c r="M75" i="5" s="1"/>
  <c r="CV920" i="1"/>
  <c r="CB75" i="7" s="1"/>
  <c r="AU920" i="1"/>
  <c r="AA75" i="7" s="1"/>
  <c r="AP920" i="1"/>
  <c r="V75" i="7" s="1"/>
  <c r="BV920" i="1"/>
  <c r="BB75" i="7" s="1"/>
  <c r="J75" i="5" s="1"/>
  <c r="AX920" i="1"/>
  <c r="AD75" i="7" s="1"/>
  <c r="H75" i="5" s="1"/>
  <c r="AO920" i="1"/>
  <c r="U75" i="7" s="1"/>
  <c r="BN920" i="1"/>
  <c r="AT75" i="7" s="1"/>
  <c r="BW920" i="1"/>
  <c r="BC75" i="7" s="1"/>
  <c r="DD920" i="1"/>
  <c r="CJ75" i="7" s="1"/>
  <c r="CX920" i="1"/>
  <c r="CD75" i="7" s="1"/>
  <c r="CN920" i="1"/>
  <c r="BT75" i="7" s="1"/>
  <c r="BE920" i="1"/>
  <c r="AK75" i="7" s="1"/>
  <c r="AR920" i="1"/>
  <c r="X75" i="7" s="1"/>
  <c r="BC920" i="1"/>
  <c r="AI75" i="7" s="1"/>
  <c r="AM920" i="1"/>
  <c r="S75" i="7" s="1"/>
  <c r="AQ920" i="1"/>
  <c r="W75" i="7" s="1"/>
  <c r="BM920" i="1"/>
  <c r="AS75" i="7" s="1"/>
  <c r="AN920" i="1"/>
  <c r="T75" i="7" s="1"/>
  <c r="CF920" i="1"/>
  <c r="BL75" i="7" s="1"/>
  <c r="CT920" i="1"/>
  <c r="BZ75" i="7" s="1"/>
  <c r="L75" i="5" s="1"/>
  <c r="CL920" i="1"/>
  <c r="BR75" i="7" s="1"/>
  <c r="CI920" i="1"/>
  <c r="BO75" i="7" s="1"/>
  <c r="BU920" i="1"/>
  <c r="BA75" i="7" s="1"/>
  <c r="AZ920" i="1"/>
  <c r="AF75" i="7" s="1"/>
  <c r="BA920" i="1"/>
  <c r="AG75" i="7" s="1"/>
  <c r="BF920" i="1"/>
  <c r="AL75" i="7" s="1"/>
  <c r="AV920" i="1"/>
  <c r="AB75" i="7" s="1"/>
  <c r="BJ920" i="1"/>
  <c r="AP75" i="7" s="1"/>
  <c r="I75" i="5" s="1"/>
  <c r="CK920" i="1"/>
  <c r="BQ75" i="7" s="1"/>
  <c r="AY920" i="1"/>
  <c r="AE75" i="7" s="1"/>
  <c r="AH920" i="1"/>
  <c r="N75" i="7" s="1"/>
  <c r="BR920" i="1"/>
  <c r="AX75" i="7" s="1"/>
  <c r="BS920" i="1"/>
  <c r="AY75" i="7" s="1"/>
  <c r="AI920" i="1"/>
  <c r="O75" i="7" s="1"/>
  <c r="CH920" i="1"/>
  <c r="BN75" i="7" s="1"/>
  <c r="K75" i="5" s="1"/>
  <c r="AW920" i="1"/>
  <c r="AC75" i="7" s="1"/>
  <c r="AE920" i="1"/>
  <c r="K75" i="7" s="1"/>
  <c r="AK920" i="1"/>
  <c r="Q75" i="7" s="1"/>
  <c r="BL920" i="1"/>
  <c r="AR75" i="7" s="1"/>
  <c r="CO920" i="1"/>
  <c r="BU75" i="7" s="1"/>
  <c r="AS920" i="1"/>
  <c r="Y75" i="7" s="1"/>
  <c r="BG920" i="1"/>
  <c r="AM75" i="7" s="1"/>
  <c r="AL920" i="1"/>
  <c r="R75" i="7" s="1"/>
  <c r="G75" i="5" s="1"/>
  <c r="AT920" i="1"/>
  <c r="Z75" i="7" s="1"/>
  <c r="BB920" i="1"/>
  <c r="AH75" i="7" s="1"/>
  <c r="BH920" i="1"/>
  <c r="AN75" i="7" s="1"/>
  <c r="AC920" i="1"/>
  <c r="I75" i="7" s="1"/>
  <c r="AB920" i="1"/>
  <c r="H75" i="7" s="1"/>
  <c r="CE920" i="1"/>
  <c r="BK75" i="7" s="1"/>
  <c r="AF920" i="1"/>
  <c r="L75" i="7" s="1"/>
  <c r="BD920" i="1"/>
  <c r="AJ75" i="7" s="1"/>
  <c r="BX920" i="1"/>
  <c r="BD75" i="7" s="1"/>
  <c r="G16" i="5"/>
  <c r="E16" i="5" s="1"/>
  <c r="E16" i="7"/>
  <c r="AD920" i="1"/>
  <c r="J75" i="7" s="1"/>
  <c r="BQ920" i="1"/>
  <c r="AW75" i="7" s="1"/>
  <c r="CG920" i="1"/>
  <c r="BM75" i="7" s="1"/>
  <c r="BP920" i="1"/>
  <c r="AV75" i="7" s="1"/>
  <c r="CC920" i="1"/>
  <c r="BI75" i="7" s="1"/>
  <c r="BZ920" i="1"/>
  <c r="BF75" i="7" s="1"/>
  <c r="BT920" i="1"/>
  <c r="AZ75" i="7" s="1"/>
  <c r="H37" i="7"/>
  <c r="W844" i="1"/>
  <c r="AX563" i="1"/>
  <c r="DE563" i="1"/>
  <c r="BD563" i="1"/>
  <c r="CZ563" i="1"/>
  <c r="AP563" i="1"/>
  <c r="CF563" i="1"/>
  <c r="CT563" i="1"/>
  <c r="CB563" i="1"/>
  <c r="BG563" i="1"/>
  <c r="CU563" i="1"/>
  <c r="CP563" i="1"/>
  <c r="BI563" i="1"/>
  <c r="CG563" i="1"/>
  <c r="CX563" i="1"/>
  <c r="CS563" i="1"/>
  <c r="AN563" i="1"/>
  <c r="AW563" i="1"/>
  <c r="BE563" i="1"/>
  <c r="BS563" i="1"/>
  <c r="CJ563" i="1"/>
  <c r="BJ563" i="1"/>
  <c r="BQ563" i="1"/>
  <c r="BF563" i="1"/>
  <c r="BY563" i="1"/>
  <c r="BX563" i="1"/>
  <c r="AR563" i="1"/>
  <c r="CY563" i="1"/>
  <c r="BZ563" i="1"/>
  <c r="BN563" i="1"/>
  <c r="AZ563" i="1"/>
  <c r="CE563" i="1"/>
  <c r="AV563" i="1"/>
  <c r="CH563" i="1"/>
  <c r="AK563" i="1"/>
  <c r="DC563" i="1"/>
  <c r="CM563" i="1"/>
  <c r="AT563" i="1"/>
  <c r="BU563" i="1"/>
  <c r="AS563" i="1"/>
  <c r="BV563" i="1"/>
  <c r="BT563" i="1"/>
  <c r="BC563" i="1"/>
  <c r="BB563" i="1"/>
  <c r="CI563" i="1"/>
  <c r="CQ563" i="1"/>
  <c r="CD563" i="1"/>
  <c r="BA563" i="1"/>
  <c r="DB563" i="1"/>
  <c r="DA563" i="1"/>
  <c r="AJ563" i="1"/>
  <c r="AL563" i="1"/>
  <c r="DF563" i="1"/>
  <c r="AQ563" i="1"/>
  <c r="AU563" i="1"/>
  <c r="BR563" i="1"/>
  <c r="BP563" i="1"/>
  <c r="AY563" i="1"/>
  <c r="CR563" i="1"/>
  <c r="CK563" i="1"/>
  <c r="BW563" i="1"/>
  <c r="BK563" i="1"/>
  <c r="CL563" i="1"/>
  <c r="CW563" i="1"/>
  <c r="DD563" i="1"/>
  <c r="AM563" i="1"/>
  <c r="CO563" i="1"/>
  <c r="AO563" i="1"/>
  <c r="BL563" i="1"/>
  <c r="CA563" i="1"/>
  <c r="CC563" i="1"/>
  <c r="BO563" i="1"/>
  <c r="BM563" i="1"/>
  <c r="CN563" i="1"/>
  <c r="CV563" i="1"/>
  <c r="BH563" i="1"/>
  <c r="DG1241" i="1"/>
  <c r="CM39" i="7" s="1"/>
  <c r="N39" i="5" s="1"/>
  <c r="DT30" i="1"/>
  <c r="DT914" i="1" s="1"/>
  <c r="DT1257" i="1" s="1"/>
  <c r="DT28" i="1"/>
  <c r="DN30" i="1"/>
  <c r="DN914" i="1" s="1"/>
  <c r="DN1257" i="1" s="1"/>
  <c r="DN28" i="1"/>
  <c r="DO30" i="1"/>
  <c r="DO914" i="1" s="1"/>
  <c r="DO1257" i="1" s="1"/>
  <c r="DO28" i="1"/>
  <c r="CX41" i="7"/>
  <c r="CR41" i="7"/>
  <c r="DG35" i="1"/>
  <c r="CM74" i="7" s="1"/>
  <c r="DH30" i="1"/>
  <c r="DH914" i="1" s="1"/>
  <c r="DH1257" i="1" s="1"/>
  <c r="DH28" i="1"/>
  <c r="DR563" i="1"/>
  <c r="DN563" i="1"/>
  <c r="DJ563" i="1"/>
  <c r="DQ563" i="1"/>
  <c r="DM563" i="1"/>
  <c r="DI563" i="1"/>
  <c r="DG1257" i="1"/>
  <c r="CZ17" i="7"/>
  <c r="DT1252" i="1"/>
  <c r="CY17" i="7"/>
  <c r="DS1252" i="1"/>
  <c r="DM30" i="1"/>
  <c r="DM914" i="1" s="1"/>
  <c r="DM1257" i="1" s="1"/>
  <c r="DM28" i="1"/>
  <c r="CV41" i="7"/>
  <c r="DS30" i="1"/>
  <c r="DS914" i="1" s="1"/>
  <c r="DS1257" i="1" s="1"/>
  <c r="DS28" i="1"/>
  <c r="DT563" i="1"/>
  <c r="DT35" i="1" s="1"/>
  <c r="CZ74" i="7" s="1"/>
  <c r="DP563" i="1"/>
  <c r="DP35" i="1" s="1"/>
  <c r="CV74" i="7" s="1"/>
  <c r="DL563" i="1"/>
  <c r="DL35" i="1" s="1"/>
  <c r="CR74" i="7" s="1"/>
  <c r="DH563" i="1"/>
  <c r="DH35" i="1" s="1"/>
  <c r="CN74" i="7" s="1"/>
  <c r="DS563" i="1"/>
  <c r="DO563" i="1"/>
  <c r="DO35" i="1" s="1"/>
  <c r="CU74" i="7" s="1"/>
  <c r="DK563" i="1"/>
  <c r="AM28" i="1"/>
  <c r="CM553" i="1"/>
  <c r="BU28" i="1"/>
  <c r="BU553" i="1"/>
  <c r="BY28" i="1"/>
  <c r="CV553" i="1"/>
  <c r="BA553" i="1"/>
  <c r="CO553" i="1"/>
  <c r="CL553" i="1"/>
  <c r="CX553" i="1"/>
  <c r="DB28" i="1"/>
  <c r="CR557" i="1"/>
  <c r="CR28" i="1"/>
  <c r="CL557" i="1"/>
  <c r="CL28" i="1"/>
  <c r="BT28" i="1"/>
  <c r="AJ557" i="1"/>
  <c r="W427" i="1"/>
  <c r="CG553" i="1"/>
  <c r="BV553" i="1"/>
  <c r="BZ553" i="1"/>
  <c r="AZ553" i="1"/>
  <c r="CN553" i="1"/>
  <c r="CW28" i="1"/>
  <c r="CP553" i="1"/>
  <c r="AJ553" i="1"/>
  <c r="W552" i="1"/>
  <c r="W553" i="1" s="1"/>
  <c r="BN553" i="1"/>
  <c r="BW553" i="1"/>
  <c r="BL553" i="1"/>
  <c r="BO553" i="1"/>
  <c r="BP28" i="1"/>
  <c r="DC557" i="1"/>
  <c r="DC28" i="1"/>
  <c r="CX28" i="1"/>
  <c r="CW553" i="1"/>
  <c r="BK553" i="1"/>
  <c r="CK553" i="1"/>
  <c r="CM28" i="1"/>
  <c r="AP553" i="1"/>
  <c r="CS28" i="1"/>
  <c r="BT553" i="1"/>
  <c r="CF553" i="1"/>
  <c r="AK553" i="1"/>
  <c r="AQ553" i="1"/>
  <c r="CA553" i="1"/>
  <c r="E75" i="7" l="1"/>
  <c r="E75" i="5" s="1"/>
  <c r="E37" i="7"/>
  <c r="G37" i="5"/>
  <c r="E37" i="5" s="1"/>
  <c r="AE28" i="1"/>
  <c r="AD28" i="1"/>
  <c r="AA1253" i="1"/>
  <c r="G22" i="7" s="1"/>
  <c r="CS41" i="7"/>
  <c r="DM35" i="1"/>
  <c r="CS74" i="7" s="1"/>
  <c r="DJ35" i="1"/>
  <c r="CP74" i="7" s="1"/>
  <c r="DR35" i="1"/>
  <c r="CX74" i="7" s="1"/>
  <c r="N74" i="5" s="1"/>
  <c r="CN41" i="7"/>
  <c r="CU41" i="7"/>
  <c r="CT41" i="7"/>
  <c r="CZ41" i="7"/>
  <c r="DK35" i="1"/>
  <c r="CQ74" i="7" s="1"/>
  <c r="DS35" i="1"/>
  <c r="CY74" i="7" s="1"/>
  <c r="CY41" i="7"/>
  <c r="CY21" i="7"/>
  <c r="CZ21" i="7"/>
  <c r="CM41" i="7"/>
  <c r="N41" i="5" s="1"/>
  <c r="DI35" i="1"/>
  <c r="CO74" i="7" s="1"/>
  <c r="DQ35" i="1"/>
  <c r="CW74" i="7" s="1"/>
  <c r="DN35" i="1"/>
  <c r="CT74" i="7" s="1"/>
  <c r="AC28" i="1"/>
  <c r="BK28" i="1"/>
  <c r="AK28" i="1"/>
  <c r="AI28" i="1"/>
  <c r="AL28" i="1"/>
  <c r="AJ28" i="1"/>
  <c r="CT28" i="1"/>
  <c r="DE557" i="1"/>
  <c r="DE28" i="1"/>
  <c r="CD28" i="1"/>
  <c r="DD557" i="1"/>
  <c r="DD28" i="1"/>
  <c r="CU28" i="1"/>
  <c r="CZ28" i="1"/>
  <c r="CO557" i="1"/>
  <c r="CO28" i="1"/>
  <c r="CK557" i="1"/>
  <c r="CK28" i="1"/>
  <c r="CC28" i="1"/>
  <c r="BS28" i="1"/>
  <c r="BQ28" i="1"/>
  <c r="CN28" i="1"/>
  <c r="CI557" i="1"/>
  <c r="CI28" i="1"/>
  <c r="BX28" i="1"/>
  <c r="CJ557" i="1"/>
  <c r="CJ28" i="1"/>
  <c r="CY28" i="1"/>
  <c r="BO28" i="1"/>
  <c r="BR28" i="1"/>
  <c r="CV28" i="1"/>
  <c r="AJ558" i="1"/>
  <c r="BZ28" i="1"/>
  <c r="DA28" i="1"/>
  <c r="DF557" i="1"/>
  <c r="DF28" i="1"/>
  <c r="CA28" i="1"/>
  <c r="CP557" i="1"/>
  <c r="CP28" i="1"/>
  <c r="CB28" i="1"/>
  <c r="BW28" i="1"/>
  <c r="CQ557" i="1"/>
  <c r="CQ28" i="1"/>
  <c r="BV28" i="1"/>
  <c r="AA28" i="1" l="1"/>
  <c r="AB28" i="1"/>
  <c r="AH28" i="1"/>
  <c r="AG28" i="1"/>
  <c r="AF28" i="1"/>
  <c r="BL28" i="1"/>
  <c r="BN28" i="1"/>
  <c r="BM28" i="1"/>
  <c r="AK558" i="1"/>
  <c r="CF557" i="1"/>
  <c r="CF28" i="1"/>
  <c r="CH557" i="1"/>
  <c r="CH28" i="1"/>
  <c r="CE557" i="1"/>
  <c r="CE28" i="1"/>
  <c r="W414" i="1"/>
  <c r="CE415" i="1"/>
  <c r="CF415" i="1" s="1"/>
  <c r="CG415" i="1" s="1"/>
  <c r="CH415" i="1" s="1"/>
  <c r="CI415" i="1" s="1"/>
  <c r="CJ415" i="1" s="1"/>
  <c r="CK415" i="1" s="1"/>
  <c r="CL415" i="1" s="1"/>
  <c r="CM415" i="1" s="1"/>
  <c r="CN415" i="1" s="1"/>
  <c r="CO415" i="1" s="1"/>
  <c r="CP415" i="1" s="1"/>
  <c r="CQ415" i="1" s="1"/>
  <c r="CR415" i="1" s="1"/>
  <c r="CS415" i="1" s="1"/>
  <c r="CT415" i="1" s="1"/>
  <c r="CU415" i="1" s="1"/>
  <c r="CV415" i="1" s="1"/>
  <c r="CW415" i="1" s="1"/>
  <c r="CX415" i="1" s="1"/>
  <c r="CY415" i="1" s="1"/>
  <c r="CZ415" i="1" s="1"/>
  <c r="DA415" i="1" s="1"/>
  <c r="DB415" i="1" s="1"/>
  <c r="DC415" i="1" s="1"/>
  <c r="DD415" i="1" s="1"/>
  <c r="DE415" i="1" s="1"/>
  <c r="DF415" i="1" s="1"/>
  <c r="DG415" i="1" s="1"/>
  <c r="DH415" i="1" s="1"/>
  <c r="DI415" i="1" s="1"/>
  <c r="DJ415" i="1" s="1"/>
  <c r="DK415" i="1" s="1"/>
  <c r="DL415" i="1" s="1"/>
  <c r="DM415" i="1" s="1"/>
  <c r="DN415" i="1" s="1"/>
  <c r="DO415" i="1" s="1"/>
  <c r="DP415" i="1" s="1"/>
  <c r="DQ415" i="1" s="1"/>
  <c r="DR415" i="1" s="1"/>
  <c r="DS415" i="1" s="1"/>
  <c r="DT415" i="1" s="1"/>
  <c r="CG557" i="1"/>
  <c r="CG28" i="1"/>
  <c r="AA32" i="1" l="1"/>
  <c r="AL558" i="1"/>
  <c r="W557" i="1"/>
  <c r="AB32" i="1" l="1"/>
  <c r="AM558" i="1"/>
  <c r="AC32" i="1" l="1"/>
  <c r="AN558" i="1"/>
  <c r="AD32" i="1" l="1"/>
  <c r="AO558" i="1"/>
  <c r="AE32" i="1" l="1"/>
  <c r="AP558" i="1"/>
  <c r="AF32" i="1" l="1"/>
  <c r="AQ558" i="1"/>
  <c r="DR1244" i="1" l="1"/>
  <c r="CX76" i="7" s="1"/>
  <c r="N76" i="5" s="1"/>
  <c r="DN1244" i="1"/>
  <c r="CT76" i="7" s="1"/>
  <c r="DJ1244" i="1"/>
  <c r="CP76" i="7" s="1"/>
  <c r="DQ1244" i="1"/>
  <c r="CW76" i="7" s="1"/>
  <c r="DM1244" i="1"/>
  <c r="CS76" i="7" s="1"/>
  <c r="DI1244" i="1"/>
  <c r="CO76" i="7" s="1"/>
  <c r="DT1244" i="1"/>
  <c r="CZ76" i="7" s="1"/>
  <c r="DP1244" i="1"/>
  <c r="CV76" i="7" s="1"/>
  <c r="DL1244" i="1"/>
  <c r="CR76" i="7" s="1"/>
  <c r="DH1244" i="1"/>
  <c r="CN76" i="7" s="1"/>
  <c r="DS1244" i="1"/>
  <c r="CY76" i="7" s="1"/>
  <c r="DO1244" i="1"/>
  <c r="CU76" i="7" s="1"/>
  <c r="DK1244" i="1"/>
  <c r="CQ76" i="7" s="1"/>
  <c r="AG32" i="1"/>
  <c r="AR558" i="1"/>
  <c r="AH32" i="1" l="1"/>
  <c r="AS558" i="1"/>
  <c r="AI32" i="1" l="1"/>
  <c r="AT558" i="1"/>
  <c r="AJ32" i="1" l="1"/>
  <c r="AU558" i="1"/>
  <c r="BK149" i="1"/>
  <c r="AK32" i="1" l="1"/>
  <c r="BL149" i="1"/>
  <c r="AV558" i="1"/>
  <c r="AL32" i="1" l="1"/>
  <c r="AW558" i="1"/>
  <c r="BM149" i="1"/>
  <c r="AM32" i="1" l="1"/>
  <c r="BN149" i="1"/>
  <c r="AX558" i="1"/>
  <c r="AN32" i="1" l="1"/>
  <c r="AY558" i="1"/>
  <c r="BO149" i="1"/>
  <c r="AO32" i="1" l="1"/>
  <c r="BP149" i="1"/>
  <c r="AZ558" i="1"/>
  <c r="AP32" i="1" l="1"/>
  <c r="BA558" i="1"/>
  <c r="BQ149" i="1"/>
  <c r="AQ32" i="1" l="1"/>
  <c r="BR149" i="1"/>
  <c r="BB558" i="1"/>
  <c r="AR32" i="1" l="1"/>
  <c r="BC558" i="1"/>
  <c r="BS149" i="1"/>
  <c r="BT149" i="1" l="1"/>
  <c r="BD558" i="1"/>
  <c r="BE558" i="1" l="1"/>
  <c r="BU149" i="1"/>
  <c r="BV149" i="1" l="1"/>
  <c r="BF558" i="1"/>
  <c r="BG558" i="1" l="1"/>
  <c r="BW149" i="1"/>
  <c r="BX149" i="1" l="1"/>
  <c r="BH558" i="1"/>
  <c r="BI558" i="1" l="1"/>
  <c r="BY149" i="1"/>
  <c r="BZ149" i="1" l="1"/>
  <c r="BJ558" i="1"/>
  <c r="BK558" i="1" l="1"/>
  <c r="CA149" i="1"/>
  <c r="CB149" i="1" l="1"/>
  <c r="BL558" i="1"/>
  <c r="BM558" i="1" l="1"/>
  <c r="CC149" i="1"/>
  <c r="CD149" i="1" l="1"/>
  <c r="BN558" i="1"/>
  <c r="BO558" i="1" l="1"/>
  <c r="CE149" i="1"/>
  <c r="CF149" i="1" l="1"/>
  <c r="BP558" i="1"/>
  <c r="BQ558" i="1" l="1"/>
  <c r="CG149" i="1"/>
  <c r="CH149" i="1" l="1"/>
  <c r="BR558" i="1"/>
  <c r="BS558" i="1" l="1"/>
  <c r="CI149" i="1"/>
  <c r="CJ149" i="1" l="1"/>
  <c r="BT558" i="1"/>
  <c r="BU558" i="1" l="1"/>
  <c r="CK149" i="1"/>
  <c r="BK32" i="1" l="1"/>
  <c r="CL149" i="1"/>
  <c r="BV558" i="1"/>
  <c r="BL32" i="1" l="1"/>
  <c r="BW558" i="1"/>
  <c r="CM149" i="1"/>
  <c r="BM32" i="1" l="1"/>
  <c r="CN149" i="1"/>
  <c r="BX558" i="1"/>
  <c r="BN32" i="1" l="1"/>
  <c r="BY558" i="1"/>
  <c r="CO149" i="1"/>
  <c r="BO32" i="1" l="1"/>
  <c r="CP149" i="1"/>
  <c r="BZ558" i="1"/>
  <c r="BP32" i="1" l="1"/>
  <c r="CA558" i="1"/>
  <c r="CQ149" i="1"/>
  <c r="BQ32" i="1" l="1"/>
  <c r="CR149" i="1"/>
  <c r="CB558" i="1"/>
  <c r="BR32" i="1" l="1"/>
  <c r="CC558" i="1"/>
  <c r="CS149" i="1"/>
  <c r="BS32" i="1" l="1"/>
  <c r="CT149" i="1"/>
  <c r="CD558" i="1"/>
  <c r="BT32" i="1" l="1"/>
  <c r="CE558" i="1"/>
  <c r="CU149" i="1"/>
  <c r="BU32" i="1" l="1"/>
  <c r="CV149" i="1"/>
  <c r="CF558" i="1"/>
  <c r="BV32" i="1" l="1"/>
  <c r="CG558" i="1"/>
  <c r="CW149" i="1"/>
  <c r="BW32" i="1" l="1"/>
  <c r="CX149" i="1"/>
  <c r="CH558" i="1"/>
  <c r="BX32" i="1" l="1"/>
  <c r="CI558" i="1"/>
  <c r="CY149" i="1"/>
  <c r="BY32" i="1" l="1"/>
  <c r="CZ149" i="1"/>
  <c r="CJ558" i="1"/>
  <c r="BZ32" i="1" l="1"/>
  <c r="CK558" i="1"/>
  <c r="DA149" i="1"/>
  <c r="CA32" i="1" l="1"/>
  <c r="DB149" i="1"/>
  <c r="CL558" i="1"/>
  <c r="CB32" i="1" l="1"/>
  <c r="CM558" i="1"/>
  <c r="DC149" i="1"/>
  <c r="CC32" i="1" l="1"/>
  <c r="DD149" i="1"/>
  <c r="CN558" i="1"/>
  <c r="CD32" i="1" l="1"/>
  <c r="CO558" i="1"/>
  <c r="DE149" i="1"/>
  <c r="CE32" i="1" l="1"/>
  <c r="DF149" i="1"/>
  <c r="DG149" i="1" s="1"/>
  <c r="CP558" i="1"/>
  <c r="DH292" i="1" l="1"/>
  <c r="DH149" i="1"/>
  <c r="CF32" i="1"/>
  <c r="CQ558" i="1"/>
  <c r="DI149" i="1" l="1"/>
  <c r="DI292" i="1"/>
  <c r="CG32" i="1"/>
  <c r="CR558" i="1"/>
  <c r="DJ292" i="1" l="1"/>
  <c r="DJ149" i="1"/>
  <c r="CH32" i="1"/>
  <c r="CS558" i="1"/>
  <c r="DK149" i="1" l="1"/>
  <c r="DK292" i="1"/>
  <c r="CI32" i="1"/>
  <c r="CT558" i="1"/>
  <c r="DL292" i="1" l="1"/>
  <c r="DL149" i="1"/>
  <c r="CJ32" i="1"/>
  <c r="CU558" i="1"/>
  <c r="DM149" i="1" l="1"/>
  <c r="DM292" i="1"/>
  <c r="CK32" i="1"/>
  <c r="CV558" i="1"/>
  <c r="DN292" i="1" l="1"/>
  <c r="DN149" i="1"/>
  <c r="CL32" i="1"/>
  <c r="CW558" i="1"/>
  <c r="DO149" i="1" l="1"/>
  <c r="DO292" i="1"/>
  <c r="CM32" i="1"/>
  <c r="CX558" i="1"/>
  <c r="DP292" i="1" l="1"/>
  <c r="DP149" i="1"/>
  <c r="CN32" i="1"/>
  <c r="CY558" i="1"/>
  <c r="DQ149" i="1" l="1"/>
  <c r="DQ292" i="1"/>
  <c r="CO32" i="1"/>
  <c r="CZ558" i="1"/>
  <c r="DR292" i="1" l="1"/>
  <c r="DR149" i="1"/>
  <c r="CP32" i="1"/>
  <c r="DA558" i="1"/>
  <c r="DS149" i="1" l="1"/>
  <c r="DS292" i="1"/>
  <c r="CQ32" i="1"/>
  <c r="DB558" i="1"/>
  <c r="DT292" i="1" l="1"/>
  <c r="DT149" i="1"/>
  <c r="CR32" i="1"/>
  <c r="DC558" i="1"/>
  <c r="CS32" i="1" l="1"/>
  <c r="DD558" i="1"/>
  <c r="CT32" i="1" l="1"/>
  <c r="DE558" i="1"/>
  <c r="CU32" i="1" l="1"/>
  <c r="DF558" i="1"/>
  <c r="DG558" i="1" s="1"/>
  <c r="DH558" i="1" l="1"/>
  <c r="CV32" i="1"/>
  <c r="DI558" i="1" l="1"/>
  <c r="CW32" i="1"/>
  <c r="DJ558" i="1" l="1"/>
  <c r="CX32" i="1"/>
  <c r="DK558" i="1" l="1"/>
  <c r="CY32" i="1"/>
  <c r="DL558" i="1" l="1"/>
  <c r="CZ32" i="1"/>
  <c r="DM558" i="1" l="1"/>
  <c r="DA32" i="1"/>
  <c r="DN558" i="1" l="1"/>
  <c r="DB32" i="1"/>
  <c r="DO558" i="1" l="1"/>
  <c r="DC32" i="1"/>
  <c r="DP558" i="1" l="1"/>
  <c r="DD32" i="1"/>
  <c r="DQ558" i="1" l="1"/>
  <c r="DE32" i="1"/>
  <c r="DF32" i="1" l="1"/>
  <c r="DR558" i="1"/>
  <c r="DG32" i="1" l="1"/>
  <c r="DS558" i="1"/>
  <c r="DG33" i="1" l="1"/>
  <c r="DT558" i="1"/>
  <c r="DH32" i="1"/>
  <c r="DI32" i="1" l="1"/>
  <c r="DH33" i="1"/>
  <c r="DI33" i="1" l="1"/>
  <c r="DJ32" i="1"/>
  <c r="DK32" i="1" l="1"/>
  <c r="DJ33" i="1"/>
  <c r="DK33" i="1" l="1"/>
  <c r="DL32" i="1"/>
  <c r="DM32" i="1" l="1"/>
  <c r="DL33" i="1"/>
  <c r="DM33" i="1" l="1"/>
  <c r="DN32" i="1"/>
  <c r="DO32" i="1" l="1"/>
  <c r="DN33" i="1"/>
  <c r="DO33" i="1" l="1"/>
  <c r="DP32" i="1"/>
  <c r="DQ32" i="1" l="1"/>
  <c r="DP33" i="1"/>
  <c r="DQ33" i="1" l="1"/>
  <c r="DR32" i="1"/>
  <c r="DS32" i="1" l="1"/>
  <c r="DR33" i="1"/>
  <c r="DS33" i="1" l="1"/>
  <c r="DT32" i="1"/>
  <c r="DT33" i="1" l="1"/>
  <c r="DG1455" i="1" l="1"/>
  <c r="CM45" i="7" l="1"/>
  <c r="DG1469" i="1"/>
  <c r="CM46" i="7" l="1"/>
  <c r="DG1521" i="1" l="1"/>
  <c r="DG1543" i="1" l="1"/>
  <c r="CM23" i="7" l="1"/>
  <c r="DG1390" i="1" l="1"/>
  <c r="DG1558" i="1"/>
  <c r="DG1565" i="1"/>
  <c r="DG1551" i="1"/>
  <c r="CM27" i="7" l="1"/>
  <c r="CM50" i="7"/>
  <c r="DG1560" i="1"/>
  <c r="DG1547" i="1"/>
  <c r="CM25" i="7"/>
  <c r="DH1455" i="1"/>
  <c r="DG1457" i="1"/>
  <c r="CM80" i="7" s="1"/>
  <c r="CN45" i="7" l="1"/>
  <c r="DH1469" i="1"/>
  <c r="CN46" i="7" l="1"/>
  <c r="DH1521" i="1" l="1"/>
  <c r="DH1535" i="1"/>
  <c r="CN47" i="7" l="1"/>
  <c r="DH1543" i="1"/>
  <c r="CN23" i="7" l="1"/>
  <c r="DH1390" i="1" l="1"/>
  <c r="DH1558" i="1"/>
  <c r="DH1551" i="1"/>
  <c r="DH1565" i="1"/>
  <c r="DH1560" i="1" l="1"/>
  <c r="CN25" i="7"/>
  <c r="DI1455" i="1"/>
  <c r="DH1457" i="1"/>
  <c r="CN80" i="7" s="1"/>
  <c r="CN50" i="7"/>
  <c r="DH1547" i="1"/>
  <c r="CN27" i="7"/>
  <c r="CO45" i="7" l="1"/>
  <c r="DI1469" i="1"/>
  <c r="CO46" i="7" l="1"/>
  <c r="DI1521" i="1" l="1"/>
  <c r="DI1535" i="1"/>
  <c r="CO47" i="7" l="1"/>
  <c r="DI1543" i="1"/>
  <c r="CO23" i="7" l="1"/>
  <c r="DI1558" i="1" l="1"/>
  <c r="DI1551" i="1"/>
  <c r="DI1565" i="1"/>
  <c r="DI1390" i="1"/>
  <c r="CO27" i="7" l="1"/>
  <c r="CO50" i="7"/>
  <c r="DI1547" i="1"/>
  <c r="CO25" i="7"/>
  <c r="DJ1455" i="1"/>
  <c r="DI1457" i="1"/>
  <c r="CO80" i="7" s="1"/>
  <c r="DI1560" i="1"/>
  <c r="CP45" i="7" l="1"/>
  <c r="DJ1469" i="1"/>
  <c r="CP46" i="7" l="1"/>
  <c r="DJ1521" i="1" l="1"/>
  <c r="DJ1535" i="1"/>
  <c r="CP47" i="7" l="1"/>
  <c r="DJ1543" i="1"/>
  <c r="CP23" i="7" l="1"/>
  <c r="DJ1390" i="1" l="1"/>
  <c r="DJ1558" i="1"/>
  <c r="DJ1551" i="1"/>
  <c r="DJ1565" i="1"/>
  <c r="DJ1560" i="1" l="1"/>
  <c r="CP25" i="7"/>
  <c r="DK1455" i="1"/>
  <c r="DJ1457" i="1"/>
  <c r="CP80" i="7" s="1"/>
  <c r="CP50" i="7"/>
  <c r="DJ1547" i="1"/>
  <c r="CP27" i="7"/>
  <c r="CQ45" i="7" l="1"/>
  <c r="DK1469" i="1"/>
  <c r="CQ46" i="7" l="1"/>
  <c r="DK1521" i="1" l="1"/>
  <c r="DK1535" i="1"/>
  <c r="CQ47" i="7" l="1"/>
  <c r="DK1543" i="1"/>
  <c r="CQ23" i="7" l="1"/>
  <c r="DK1558" i="1" l="1"/>
  <c r="DK1551" i="1"/>
  <c r="DK1565" i="1"/>
  <c r="CQ25" i="7" l="1"/>
  <c r="DL1455" i="1"/>
  <c r="DK1457" i="1"/>
  <c r="CQ80" i="7" s="1"/>
  <c r="DK1560" i="1"/>
  <c r="DK1390" i="1"/>
  <c r="CQ50" i="7"/>
  <c r="DK1547" i="1"/>
  <c r="CQ27" i="7" l="1"/>
  <c r="CR45" i="7"/>
  <c r="DL1469" i="1"/>
  <c r="CR46" i="7" l="1"/>
  <c r="DL1521" i="1" l="1"/>
  <c r="DL1535" i="1"/>
  <c r="CR47" i="7" l="1"/>
  <c r="DL1543" i="1"/>
  <c r="CR23" i="7" l="1"/>
  <c r="DL1558" i="1" l="1"/>
  <c r="DL1560" i="1" s="1"/>
  <c r="DL1551" i="1"/>
  <c r="CR50" i="7" s="1"/>
  <c r="DL1565" i="1"/>
  <c r="DL1390" i="1"/>
  <c r="CR27" i="7" l="1"/>
  <c r="DL1547" i="1"/>
  <c r="CR25" i="7"/>
  <c r="DM1455" i="1"/>
  <c r="DL1457" i="1"/>
  <c r="CR80" i="7" s="1"/>
  <c r="CS45" i="7" l="1"/>
  <c r="DM1469" i="1"/>
  <c r="CS46" i="7" l="1"/>
  <c r="DM1521" i="1" l="1"/>
  <c r="DM1535" i="1"/>
  <c r="CS47" i="7" l="1"/>
  <c r="DM1543" i="1"/>
  <c r="CS23" i="7" l="1"/>
  <c r="DM1558" i="1" l="1"/>
  <c r="DM1560" i="1" s="1"/>
  <c r="DM1565" i="1"/>
  <c r="DM1551" i="1"/>
  <c r="CS50" i="7" s="1"/>
  <c r="CS25" i="7" l="1"/>
  <c r="DN1455" i="1"/>
  <c r="DM1457" i="1"/>
  <c r="CS80" i="7" s="1"/>
  <c r="DM1390" i="1"/>
  <c r="DM1547" i="1"/>
  <c r="CS27" i="7" l="1"/>
  <c r="CT45" i="7"/>
  <c r="DN1469" i="1"/>
  <c r="CT46" i="7" l="1"/>
  <c r="DN1521" i="1" l="1"/>
  <c r="DN1535" i="1"/>
  <c r="CT47" i="7" l="1"/>
  <c r="DN1543" i="1"/>
  <c r="CT23" i="7" l="1"/>
  <c r="DN1551" i="1" l="1"/>
  <c r="CT50" i="7" s="1"/>
  <c r="DN1565" i="1"/>
  <c r="DN1558" i="1"/>
  <c r="DN1560" i="1" s="1"/>
  <c r="DN1390" i="1"/>
  <c r="CT27" i="7" l="1"/>
  <c r="DN1547" i="1"/>
  <c r="CT25" i="7"/>
  <c r="DO1455" i="1"/>
  <c r="DN1457" i="1"/>
  <c r="CT80" i="7" s="1"/>
  <c r="CU45" i="7" l="1"/>
  <c r="DO1469" i="1"/>
  <c r="CU46" i="7" l="1"/>
  <c r="DO1521" i="1" l="1"/>
  <c r="DO1535" i="1"/>
  <c r="CU47" i="7" l="1"/>
  <c r="DO1543" i="1"/>
  <c r="CU23" i="7" l="1"/>
  <c r="DO1565" i="1" l="1"/>
  <c r="DO1551" i="1"/>
  <c r="CU50" i="7" s="1"/>
  <c r="DO1558" i="1"/>
  <c r="DO1560" i="1" s="1"/>
  <c r="DO1390" i="1"/>
  <c r="CU27" i="7" l="1"/>
  <c r="DO1547" i="1"/>
  <c r="CU25" i="7"/>
  <c r="DP1455" i="1"/>
  <c r="DO1457" i="1"/>
  <c r="CU80" i="7" s="1"/>
  <c r="CV45" i="7" l="1"/>
  <c r="DP1469" i="1"/>
  <c r="CV46" i="7" l="1"/>
  <c r="DP1521" i="1" l="1"/>
  <c r="DP1535" i="1"/>
  <c r="CV47" i="7" l="1"/>
  <c r="DP1543" i="1"/>
  <c r="CV23" i="7" l="1"/>
  <c r="DP1551" i="1" l="1"/>
  <c r="CV50" i="7" s="1"/>
  <c r="DP1565" i="1"/>
  <c r="DP1558" i="1"/>
  <c r="DP1560" i="1" s="1"/>
  <c r="DP1390" i="1"/>
  <c r="CV27" i="7" l="1"/>
  <c r="DP1547" i="1"/>
  <c r="CV25" i="7"/>
  <c r="DQ1455" i="1"/>
  <c r="DP1457" i="1"/>
  <c r="CV80" i="7" s="1"/>
  <c r="CW45" i="7" l="1"/>
  <c r="DQ1469" i="1"/>
  <c r="CW46" i="7" l="1"/>
  <c r="DQ1521" i="1" l="1"/>
  <c r="DQ1535" i="1"/>
  <c r="CW47" i="7" l="1"/>
  <c r="DQ1543" i="1"/>
  <c r="CW23" i="7" l="1"/>
  <c r="DQ1551" i="1" l="1"/>
  <c r="CW50" i="7" s="1"/>
  <c r="DQ1565" i="1"/>
  <c r="DQ1558" i="1"/>
  <c r="DQ1560" i="1" s="1"/>
  <c r="DQ1390" i="1"/>
  <c r="CW27" i="7" l="1"/>
  <c r="DQ1547" i="1"/>
  <c r="CW25" i="7"/>
  <c r="DR1455" i="1"/>
  <c r="DQ1457" i="1"/>
  <c r="CW80" i="7" s="1"/>
  <c r="CX45" i="7" l="1"/>
  <c r="DR1469" i="1"/>
  <c r="CX46" i="7" l="1"/>
  <c r="DR1521" i="1" l="1"/>
  <c r="DR1535" i="1"/>
  <c r="CX47" i="7" l="1"/>
  <c r="DR1543" i="1"/>
  <c r="CX23" i="7" l="1"/>
  <c r="DR1558" i="1" l="1"/>
  <c r="DR1560" i="1" s="1"/>
  <c r="DR1551" i="1"/>
  <c r="CX50" i="7" s="1"/>
  <c r="DR1565" i="1"/>
  <c r="DR1547" i="1" l="1"/>
  <c r="CX25" i="7"/>
  <c r="DS1455" i="1"/>
  <c r="DR1457" i="1"/>
  <c r="CX80" i="7" s="1"/>
  <c r="N80" i="5" s="1"/>
  <c r="DR1390" i="1"/>
  <c r="CX27" i="7" l="1"/>
  <c r="AI76" i="6"/>
  <c r="CY45" i="7"/>
  <c r="DS1469" i="1"/>
  <c r="CY46" i="7" l="1"/>
  <c r="AI74" i="6"/>
  <c r="N81" i="5"/>
  <c r="DS1521" i="1" l="1"/>
  <c r="DS1535" i="1"/>
  <c r="CY47" i="7" l="1"/>
  <c r="DS1543" i="1"/>
  <c r="CY23" i="7" l="1"/>
  <c r="DS1390" i="1" l="1"/>
  <c r="DS1565" i="1"/>
  <c r="DS1551" i="1"/>
  <c r="CY50" i="7" s="1"/>
  <c r="DS1558" i="1"/>
  <c r="CY27" i="7" l="1"/>
  <c r="DS1560" i="1"/>
  <c r="DS1547" i="1"/>
  <c r="CY25" i="7"/>
  <c r="DT1455" i="1"/>
  <c r="DS1457" i="1"/>
  <c r="CY80" i="7" s="1"/>
  <c r="CZ45" i="7" l="1"/>
  <c r="DT1469" i="1"/>
  <c r="CZ46" i="7" l="1"/>
  <c r="DT1521" i="1" l="1"/>
  <c r="DT1535" i="1"/>
  <c r="CZ47" i="7" l="1"/>
  <c r="DT1543" i="1"/>
  <c r="CZ23" i="7" l="1"/>
  <c r="DT1551" i="1" l="1"/>
  <c r="CZ50" i="7" s="1"/>
  <c r="DT1558" i="1"/>
  <c r="DT1565" i="1"/>
  <c r="DT1560" i="1" l="1"/>
  <c r="CZ25" i="7"/>
  <c r="DT1457" i="1"/>
  <c r="CZ80" i="7" s="1"/>
  <c r="DT1547" i="1"/>
  <c r="DT1390" i="1"/>
  <c r="CZ27" i="7" l="1"/>
  <c r="N47" i="5" l="1"/>
  <c r="N45" i="5" l="1"/>
  <c r="AI11" i="6"/>
  <c r="N46" i="5" l="1"/>
  <c r="AI61" i="6"/>
  <c r="N23" i="5" l="1"/>
  <c r="AI70" i="6" l="1"/>
  <c r="AI52" i="6"/>
  <c r="N50" i="5" l="1"/>
  <c r="N27" i="5"/>
  <c r="N25" i="5"/>
  <c r="CM55" i="7" l="1"/>
  <c r="CM56" i="7" s="1"/>
  <c r="DG1581" i="1"/>
  <c r="CM58" i="7" s="1"/>
  <c r="CM73" i="7"/>
  <c r="CN55" i="7" l="1"/>
  <c r="CN56" i="7" s="1"/>
  <c r="DH1581" i="1"/>
  <c r="CN58" i="7" s="1"/>
  <c r="CN73" i="7"/>
  <c r="CM59" i="7" l="1"/>
  <c r="CN59" i="7" s="1"/>
  <c r="CO55" i="7"/>
  <c r="CO56" i="7" s="1"/>
  <c r="DI1581" i="1"/>
  <c r="CO58" i="7" s="1"/>
  <c r="CO73" i="7"/>
  <c r="CO59" i="7" l="1"/>
  <c r="CP59" i="7" s="1"/>
  <c r="CP55" i="7"/>
  <c r="CP56" i="7" s="1"/>
  <c r="DJ1581" i="1"/>
  <c r="CP58" i="7" s="1"/>
  <c r="CP73" i="7"/>
  <c r="CQ55" i="7" l="1"/>
  <c r="CQ56" i="7" s="1"/>
  <c r="DK1581" i="1"/>
  <c r="CQ58" i="7" s="1"/>
  <c r="CQ73" i="7"/>
  <c r="CQ59" i="7"/>
  <c r="DG1583" i="1"/>
  <c r="CM65" i="7" l="1"/>
  <c r="CM62" i="7" s="1"/>
  <c r="DH1583" i="1"/>
  <c r="CR55" i="7"/>
  <c r="CR56" i="7" s="1"/>
  <c r="DL1581" i="1"/>
  <c r="CR58" i="7" s="1"/>
  <c r="CR73" i="7"/>
  <c r="CS55" i="7" l="1"/>
  <c r="CS56" i="7" s="1"/>
  <c r="DM1581" i="1"/>
  <c r="CS58" i="7" s="1"/>
  <c r="CS73" i="7"/>
  <c r="CN65" i="7"/>
  <c r="CN62" i="7" s="1"/>
  <c r="DI1583" i="1"/>
  <c r="CR59" i="7" l="1"/>
  <c r="CS59" i="7" s="1"/>
  <c r="CO65" i="7"/>
  <c r="CO62" i="7" s="1"/>
  <c r="DJ1583" i="1"/>
  <c r="CT55" i="7"/>
  <c r="CT56" i="7" s="1"/>
  <c r="DN1581" i="1"/>
  <c r="CT58" i="7" s="1"/>
  <c r="CT73" i="7"/>
  <c r="CP65" i="7" l="1"/>
  <c r="CP62" i="7" s="1"/>
  <c r="DK1583" i="1"/>
  <c r="CT59" i="7"/>
  <c r="CU55" i="7"/>
  <c r="CU56" i="7" s="1"/>
  <c r="DO1581" i="1"/>
  <c r="CU58" i="7" s="1"/>
  <c r="CU73" i="7"/>
  <c r="CU59" i="7" l="1"/>
  <c r="CV55" i="7"/>
  <c r="CV56" i="7" s="1"/>
  <c r="DP1581" i="1"/>
  <c r="CV58" i="7" s="1"/>
  <c r="CV73" i="7"/>
  <c r="CQ65" i="7"/>
  <c r="CQ62" i="7" s="1"/>
  <c r="DL1583" i="1"/>
  <c r="CW55" i="7" l="1"/>
  <c r="CW56" i="7" s="1"/>
  <c r="DQ1581" i="1"/>
  <c r="CW58" i="7" s="1"/>
  <c r="CW73" i="7"/>
  <c r="CR65" i="7"/>
  <c r="CR62" i="7" s="1"/>
  <c r="DM1583" i="1"/>
  <c r="CV59" i="7"/>
  <c r="CW59" i="7" s="1"/>
  <c r="CS65" i="7" l="1"/>
  <c r="CS62" i="7" s="1"/>
  <c r="DN1583" i="1"/>
  <c r="CX55" i="7"/>
  <c r="CX56" i="7" s="1"/>
  <c r="DR1581" i="1"/>
  <c r="CX73" i="7"/>
  <c r="CX59" i="7" l="1"/>
  <c r="CX58" i="7"/>
  <c r="CY55" i="7"/>
  <c r="CY56" i="7" s="1"/>
  <c r="DS1581" i="1"/>
  <c r="CY58" i="7" s="1"/>
  <c r="CY73" i="7"/>
  <c r="N73" i="5"/>
  <c r="CT65" i="7"/>
  <c r="CT62" i="7" s="1"/>
  <c r="DO1583" i="1"/>
  <c r="CU65" i="7" l="1"/>
  <c r="CU62" i="7" s="1"/>
  <c r="DP1583" i="1"/>
  <c r="CZ55" i="7"/>
  <c r="CZ56" i="7" s="1"/>
  <c r="DT1581" i="1"/>
  <c r="CZ58" i="7" s="1"/>
  <c r="CZ73" i="7"/>
  <c r="CV65" i="7" l="1"/>
  <c r="CV62" i="7" s="1"/>
  <c r="DQ1583" i="1"/>
  <c r="CY59" i="7"/>
  <c r="CZ59" i="7" s="1"/>
  <c r="CW65" i="7" l="1"/>
  <c r="CW62" i="7" s="1"/>
  <c r="DR1583" i="1"/>
  <c r="CX65" i="7" l="1"/>
  <c r="DS1583" i="1"/>
  <c r="CX62" i="7" l="1"/>
  <c r="N65" i="5"/>
  <c r="N62" i="5" s="1"/>
  <c r="CY65" i="7"/>
  <c r="CY62" i="7" s="1"/>
  <c r="DT1583" i="1"/>
  <c r="CZ65" i="7" l="1"/>
  <c r="CZ62" i="7" s="1"/>
  <c r="AI80" i="6" l="1"/>
  <c r="N55" i="5" l="1"/>
  <c r="N56" i="5" l="1"/>
  <c r="N58" i="5"/>
  <c r="N49" i="5" l="1"/>
  <c r="N48" i="5" l="1"/>
  <c r="N59" i="5"/>
  <c r="N82" i="5"/>
  <c r="N71" i="5" l="1"/>
  <c r="N69" i="5" s="1"/>
  <c r="N61" i="5" s="1"/>
  <c r="DG292" i="1" l="1"/>
  <c r="DG1258" i="1"/>
  <c r="DH1258" i="1"/>
  <c r="DI1258" i="1"/>
  <c r="DJ1258" i="1"/>
  <c r="DK1258" i="1"/>
  <c r="DL1258" i="1"/>
  <c r="DM1258" i="1"/>
  <c r="DN1258" i="1"/>
  <c r="DO1258" i="1"/>
  <c r="DP1258" i="1"/>
  <c r="DQ1258" i="1"/>
  <c r="DR1258" i="1"/>
  <c r="DS1258" i="1"/>
  <c r="DT1258" i="1"/>
  <c r="DG915" i="1"/>
  <c r="DH915" i="1"/>
  <c r="DI915" i="1"/>
  <c r="DJ915" i="1"/>
  <c r="DK915" i="1"/>
  <c r="DL915" i="1"/>
  <c r="DM915" i="1"/>
  <c r="DN915" i="1"/>
  <c r="DO915" i="1"/>
  <c r="DP915" i="1"/>
  <c r="DQ915" i="1"/>
  <c r="DR915" i="1"/>
  <c r="DS915" i="1"/>
  <c r="DT915" i="1"/>
  <c r="AA910" i="1"/>
  <c r="G18" i="7"/>
  <c r="AA25" i="1"/>
  <c r="G15" i="7" s="1"/>
  <c r="AA220" i="1"/>
  <c r="AA226" i="1" l="1"/>
  <c r="AB220" i="1"/>
  <c r="AA218" i="1"/>
  <c r="AB218" i="1" l="1"/>
  <c r="AB226" i="1"/>
  <c r="AB158" i="1" s="1"/>
  <c r="AC220" i="1"/>
  <c r="AA158" i="1"/>
  <c r="AA230" i="1" l="1"/>
  <c r="AD220" i="1"/>
  <c r="AC218" i="1"/>
  <c r="AC226" i="1"/>
  <c r="AB282" i="1"/>
  <c r="AB15" i="1"/>
  <c r="AA15" i="1"/>
  <c r="AA282" i="1"/>
  <c r="AA283" i="1" s="1"/>
  <c r="AA160" i="1" l="1"/>
  <c r="AA1237" i="1"/>
  <c r="AA159" i="1"/>
  <c r="AA286" i="1" s="1"/>
  <c r="AA287" i="1" s="1"/>
  <c r="AB16" i="1"/>
  <c r="AB283" i="1"/>
  <c r="AB230" i="1"/>
  <c r="AB1237" i="1" s="1"/>
  <c r="AC158" i="1"/>
  <c r="AD218" i="1"/>
  <c r="AE220" i="1"/>
  <c r="AD226" i="1"/>
  <c r="AA16" i="1"/>
  <c r="AA17" i="1" s="1"/>
  <c r="AA23" i="1" l="1"/>
  <c r="G13" i="7" s="1"/>
  <c r="AB905" i="1"/>
  <c r="AB17" i="1"/>
  <c r="AA1241" i="1"/>
  <c r="G39" i="7" s="1"/>
  <c r="AA234" i="1"/>
  <c r="AC282" i="1"/>
  <c r="AC15" i="1"/>
  <c r="AD158" i="1"/>
  <c r="AC230" i="1"/>
  <c r="AC1237" i="1" s="1"/>
  <c r="AE218" i="1"/>
  <c r="AF220" i="1"/>
  <c r="AE226" i="1"/>
  <c r="AB160" i="1"/>
  <c r="AB159" i="1"/>
  <c r="AA905" i="1"/>
  <c r="AA906" i="1" s="1"/>
  <c r="AA24" i="1"/>
  <c r="AA1244" i="1" l="1"/>
  <c r="G76" i="7" s="1"/>
  <c r="AB1248" i="1"/>
  <c r="AB1249" i="1" s="1"/>
  <c r="AB906" i="1"/>
  <c r="AA161" i="1"/>
  <c r="AB234" i="1"/>
  <c r="AB161" i="1" s="1"/>
  <c r="AB286" i="1"/>
  <c r="AB287" i="1" s="1"/>
  <c r="AB23" i="1"/>
  <c r="AC283" i="1"/>
  <c r="AC16" i="1"/>
  <c r="AD230" i="1"/>
  <c r="AD1237" i="1" s="1"/>
  <c r="AE158" i="1"/>
  <c r="AF218" i="1"/>
  <c r="AG220" i="1"/>
  <c r="AF226" i="1"/>
  <c r="AC160" i="1"/>
  <c r="AC159" i="1"/>
  <c r="AD282" i="1"/>
  <c r="AD15" i="1"/>
  <c r="G14" i="7"/>
  <c r="AA909" i="1"/>
  <c r="AA1248" i="1"/>
  <c r="AA1249" i="1" s="1"/>
  <c r="AC1241" i="1" l="1"/>
  <c r="I39" i="7" s="1"/>
  <c r="AB1241" i="1"/>
  <c r="AB1244" i="1" s="1"/>
  <c r="H76" i="7" s="1"/>
  <c r="AB291" i="1"/>
  <c r="AB30" i="1" s="1"/>
  <c r="AB914" i="1" s="1"/>
  <c r="AB29" i="1"/>
  <c r="H36" i="7" s="1"/>
  <c r="AA297" i="1"/>
  <c r="AA35" i="1" s="1"/>
  <c r="G74" i="7" s="1"/>
  <c r="AA291" i="1"/>
  <c r="AA29" i="1"/>
  <c r="AB297" i="1"/>
  <c r="AB35" i="1" s="1"/>
  <c r="H74" i="7" s="1"/>
  <c r="H13" i="7"/>
  <c r="AB24" i="1"/>
  <c r="AC286" i="1"/>
  <c r="AC23" i="1"/>
  <c r="I13" i="7" s="1"/>
  <c r="AE282" i="1"/>
  <c r="AE15" i="1"/>
  <c r="AC905" i="1"/>
  <c r="AC17" i="1"/>
  <c r="AD283" i="1"/>
  <c r="AD16" i="1"/>
  <c r="AF158" i="1"/>
  <c r="AE230" i="1"/>
  <c r="AE1237" i="1" s="1"/>
  <c r="AG218" i="1"/>
  <c r="AH220" i="1"/>
  <c r="AG226" i="1"/>
  <c r="AC234" i="1"/>
  <c r="AC161" i="1" s="1"/>
  <c r="AC297" i="1" s="1"/>
  <c r="AC35" i="1" s="1"/>
  <c r="I74" i="7" s="1"/>
  <c r="AD159" i="1"/>
  <c r="AD160" i="1"/>
  <c r="G17" i="7"/>
  <c r="AA1252" i="1"/>
  <c r="H39" i="7" l="1"/>
  <c r="AC1244" i="1"/>
  <c r="I76" i="7" s="1"/>
  <c r="AB1257" i="1"/>
  <c r="H41" i="7" s="1"/>
  <c r="AD1241" i="1"/>
  <c r="AB909" i="1"/>
  <c r="AB910" i="1" s="1"/>
  <c r="H18" i="7" s="1"/>
  <c r="AB25" i="1"/>
  <c r="H15" i="7" s="1"/>
  <c r="G36" i="7"/>
  <c r="AA30" i="1"/>
  <c r="AA292" i="1"/>
  <c r="H14" i="7"/>
  <c r="AD286" i="1"/>
  <c r="AD23" i="1"/>
  <c r="AC291" i="1"/>
  <c r="AC30" i="1" s="1"/>
  <c r="AC914" i="1" s="1"/>
  <c r="AC1257" i="1" s="1"/>
  <c r="I41" i="7" s="1"/>
  <c r="AC29" i="1"/>
  <c r="I36" i="7" s="1"/>
  <c r="AF282" i="1"/>
  <c r="AF15" i="1"/>
  <c r="H17" i="7"/>
  <c r="AB1252" i="1"/>
  <c r="AC1248" i="1"/>
  <c r="AC906" i="1"/>
  <c r="AE283" i="1"/>
  <c r="AE16" i="1"/>
  <c r="AC287" i="1"/>
  <c r="AC24" i="1"/>
  <c r="AF230" i="1"/>
  <c r="AF1237" i="1" s="1"/>
  <c r="AG158" i="1"/>
  <c r="AH218" i="1"/>
  <c r="AI220" i="1"/>
  <c r="AH226" i="1"/>
  <c r="AE160" i="1"/>
  <c r="AE159" i="1"/>
  <c r="AD234" i="1"/>
  <c r="AD161" i="1" s="1"/>
  <c r="AD297" i="1" s="1"/>
  <c r="AD35" i="1" s="1"/>
  <c r="J74" i="7" s="1"/>
  <c r="AD905" i="1"/>
  <c r="AD17" i="1"/>
  <c r="G21" i="7"/>
  <c r="J39" i="7" l="1"/>
  <c r="AD1244" i="1"/>
  <c r="J76" i="7" s="1"/>
  <c r="AE1241" i="1"/>
  <c r="K39" i="7" s="1"/>
  <c r="H21" i="7"/>
  <c r="AB1253" i="1"/>
  <c r="H22" i="7" s="1"/>
  <c r="J13" i="7"/>
  <c r="AC1249" i="1"/>
  <c r="AB292" i="1"/>
  <c r="AA33" i="1"/>
  <c r="AA914" i="1"/>
  <c r="AD291" i="1"/>
  <c r="AD30" i="1" s="1"/>
  <c r="AD914" i="1" s="1"/>
  <c r="AD1257" i="1" s="1"/>
  <c r="J41" i="7" s="1"/>
  <c r="AD29" i="1"/>
  <c r="J36" i="7" s="1"/>
  <c r="AE286" i="1"/>
  <c r="AE23" i="1"/>
  <c r="K13" i="7" s="1"/>
  <c r="I14" i="7"/>
  <c r="AC909" i="1"/>
  <c r="AC25" i="1"/>
  <c r="I15" i="7" s="1"/>
  <c r="AE905" i="1"/>
  <c r="AE17" i="1"/>
  <c r="AF283" i="1"/>
  <c r="AF16" i="1"/>
  <c r="AD287" i="1"/>
  <c r="AD24" i="1"/>
  <c r="AD1248" i="1"/>
  <c r="AD1249" i="1" s="1"/>
  <c r="AD906" i="1"/>
  <c r="AG230" i="1"/>
  <c r="AG1237" i="1" s="1"/>
  <c r="AH158" i="1"/>
  <c r="AI218" i="1"/>
  <c r="AJ220" i="1"/>
  <c r="AI226" i="1"/>
  <c r="AG282" i="1"/>
  <c r="AG15" i="1"/>
  <c r="AF159" i="1"/>
  <c r="AF160" i="1"/>
  <c r="AE234" i="1"/>
  <c r="AE161" i="1" s="1"/>
  <c r="AE1244" i="1" l="1"/>
  <c r="K76" i="7" s="1"/>
  <c r="AF1241" i="1"/>
  <c r="AC292" i="1"/>
  <c r="AB33" i="1"/>
  <c r="AE297" i="1"/>
  <c r="AE35" i="1" s="1"/>
  <c r="K74" i="7" s="1"/>
  <c r="AA1257" i="1"/>
  <c r="AA1469" i="1" s="1"/>
  <c r="AA915" i="1"/>
  <c r="AB915" i="1" s="1"/>
  <c r="AC915" i="1" s="1"/>
  <c r="AD915" i="1" s="1"/>
  <c r="AE291" i="1"/>
  <c r="AE29" i="1"/>
  <c r="K36" i="7" s="1"/>
  <c r="AF286" i="1"/>
  <c r="AF23" i="1"/>
  <c r="L13" i="7" s="1"/>
  <c r="AH282" i="1"/>
  <c r="AH15" i="1"/>
  <c r="AD25" i="1"/>
  <c r="J15" i="7" s="1"/>
  <c r="AD909" i="1"/>
  <c r="J14" i="7"/>
  <c r="AF17" i="1"/>
  <c r="AF905" i="1"/>
  <c r="AE906" i="1"/>
  <c r="AE1248" i="1"/>
  <c r="AE1249" i="1" s="1"/>
  <c r="AC910" i="1"/>
  <c r="I18" i="7" s="1"/>
  <c r="AC1252" i="1"/>
  <c r="I17" i="7"/>
  <c r="AE287" i="1"/>
  <c r="AE24" i="1"/>
  <c r="AG283" i="1"/>
  <c r="AG16" i="1"/>
  <c r="AI158" i="1"/>
  <c r="AH230" i="1"/>
  <c r="AH1237" i="1" s="1"/>
  <c r="AJ218" i="1"/>
  <c r="AK220" i="1"/>
  <c r="AJ226" i="1"/>
  <c r="AF234" i="1"/>
  <c r="AF161" i="1" s="1"/>
  <c r="AF297" i="1" s="1"/>
  <c r="AF35" i="1" s="1"/>
  <c r="L74" i="7" s="1"/>
  <c r="AG159" i="1"/>
  <c r="AG160" i="1"/>
  <c r="AA1471" i="1" l="1"/>
  <c r="L39" i="7"/>
  <c r="AF1244" i="1"/>
  <c r="L76" i="7" s="1"/>
  <c r="AG1241" i="1"/>
  <c r="M39" i="7" s="1"/>
  <c r="AE30" i="1"/>
  <c r="AA1258" i="1"/>
  <c r="AB1258" i="1" s="1"/>
  <c r="AC1258" i="1" s="1"/>
  <c r="AD1258" i="1" s="1"/>
  <c r="G41" i="7"/>
  <c r="AC33" i="1"/>
  <c r="AD292" i="1"/>
  <c r="AG286" i="1"/>
  <c r="AG23" i="1"/>
  <c r="M13" i="7" s="1"/>
  <c r="AF291" i="1"/>
  <c r="AF30" i="1" s="1"/>
  <c r="AF914" i="1" s="1"/>
  <c r="AF1257" i="1" s="1"/>
  <c r="L41" i="7" s="1"/>
  <c r="AF29" i="1"/>
  <c r="L36" i="7" s="1"/>
  <c r="AI282" i="1"/>
  <c r="AI15" i="1"/>
  <c r="AE25" i="1"/>
  <c r="K15" i="7" s="1"/>
  <c r="K14" i="7"/>
  <c r="AE909" i="1"/>
  <c r="I21" i="7"/>
  <c r="AC1253" i="1"/>
  <c r="I22" i="7" s="1"/>
  <c r="AF1248" i="1"/>
  <c r="AF906" i="1"/>
  <c r="J17" i="7"/>
  <c r="AD910" i="1"/>
  <c r="J18" i="7" s="1"/>
  <c r="AD1252" i="1"/>
  <c r="AH283" i="1"/>
  <c r="AH16" i="1"/>
  <c r="AF287" i="1"/>
  <c r="AF24" i="1"/>
  <c r="AI230" i="1"/>
  <c r="AJ158" i="1"/>
  <c r="AK218" i="1"/>
  <c r="AL220" i="1"/>
  <c r="AK226" i="1"/>
  <c r="AG234" i="1"/>
  <c r="AG161" i="1" s="1"/>
  <c r="AG297" i="1" s="1"/>
  <c r="AG35" i="1" s="1"/>
  <c r="M74" i="7" s="1"/>
  <c r="AH159" i="1"/>
  <c r="AH160" i="1"/>
  <c r="AG905" i="1"/>
  <c r="AG17" i="1"/>
  <c r="AH1241" i="1" l="1"/>
  <c r="AH1244" i="1" s="1"/>
  <c r="N76" i="7" s="1"/>
  <c r="AI1237" i="1"/>
  <c r="N39" i="7"/>
  <c r="AG1244" i="1"/>
  <c r="M76" i="7" s="1"/>
  <c r="G46" i="7"/>
  <c r="AF1249" i="1"/>
  <c r="AD33" i="1"/>
  <c r="AE292" i="1"/>
  <c r="AE914" i="1"/>
  <c r="AH286" i="1"/>
  <c r="AH23" i="1"/>
  <c r="N13" i="7" s="1"/>
  <c r="AG291" i="1"/>
  <c r="AG30" i="1" s="1"/>
  <c r="AG914" i="1" s="1"/>
  <c r="AG1257" i="1" s="1"/>
  <c r="M41" i="7" s="1"/>
  <c r="AG29" i="1"/>
  <c r="M36" i="7" s="1"/>
  <c r="AJ282" i="1"/>
  <c r="AJ15" i="1"/>
  <c r="L14" i="7"/>
  <c r="AF909" i="1"/>
  <c r="AF25" i="1"/>
  <c r="L15" i="7" s="1"/>
  <c r="AH17" i="1"/>
  <c r="AH905" i="1"/>
  <c r="J21" i="7"/>
  <c r="AD1253" i="1"/>
  <c r="J22" i="7" s="1"/>
  <c r="AE1252" i="1"/>
  <c r="K17" i="7"/>
  <c r="AE910" i="1"/>
  <c r="K18" i="7" s="1"/>
  <c r="AI283" i="1"/>
  <c r="AI16" i="1"/>
  <c r="AG287" i="1"/>
  <c r="AG24" i="1"/>
  <c r="AG1248" i="1"/>
  <c r="AG1249" i="1" s="1"/>
  <c r="AG906" i="1"/>
  <c r="AK158" i="1"/>
  <c r="AJ230" i="1"/>
  <c r="AJ1237" i="1" s="1"/>
  <c r="AM220" i="1"/>
  <c r="AL218" i="1"/>
  <c r="AL226" i="1"/>
  <c r="AH234" i="1"/>
  <c r="AH161" i="1" s="1"/>
  <c r="AH297" i="1" s="1"/>
  <c r="AH35" i="1" s="1"/>
  <c r="N74" i="7" s="1"/>
  <c r="AI159" i="1"/>
  <c r="AI160" i="1"/>
  <c r="AI1241" i="1" l="1"/>
  <c r="O39" i="7" s="1"/>
  <c r="AE33" i="1"/>
  <c r="AF292" i="1"/>
  <c r="AE1257" i="1"/>
  <c r="AE915" i="1"/>
  <c r="AF915" i="1" s="1"/>
  <c r="AG915" i="1" s="1"/>
  <c r="AI286" i="1"/>
  <c r="AI23" i="1"/>
  <c r="O13" i="7" s="1"/>
  <c r="AH291" i="1"/>
  <c r="AH30" i="1" s="1"/>
  <c r="AH914" i="1" s="1"/>
  <c r="AH1257" i="1" s="1"/>
  <c r="N41" i="7" s="1"/>
  <c r="AH29" i="1"/>
  <c r="N36" i="7" s="1"/>
  <c r="AK282" i="1"/>
  <c r="AK15" i="1"/>
  <c r="AG909" i="1"/>
  <c r="M14" i="7"/>
  <c r="AG25" i="1"/>
  <c r="M15" i="7" s="1"/>
  <c r="AI905" i="1"/>
  <c r="AI17" i="1"/>
  <c r="K21" i="7"/>
  <c r="AE1253" i="1"/>
  <c r="K22" i="7" s="1"/>
  <c r="AH1248" i="1"/>
  <c r="AH1249" i="1" s="1"/>
  <c r="AH906" i="1"/>
  <c r="AF1252" i="1"/>
  <c r="AF910" i="1"/>
  <c r="L18" i="7" s="1"/>
  <c r="L17" i="7"/>
  <c r="AJ283" i="1"/>
  <c r="AJ16" i="1"/>
  <c r="AH287" i="1"/>
  <c r="AH24" i="1"/>
  <c r="AK230" i="1"/>
  <c r="AL158" i="1"/>
  <c r="AN220" i="1"/>
  <c r="AM218" i="1"/>
  <c r="AM226" i="1"/>
  <c r="AI234" i="1"/>
  <c r="AI161" i="1" s="1"/>
  <c r="AI297" i="1" s="1"/>
  <c r="AI35" i="1" s="1"/>
  <c r="O74" i="7" s="1"/>
  <c r="AJ160" i="1"/>
  <c r="AJ159" i="1"/>
  <c r="AJ1241" i="1" l="1"/>
  <c r="P39" i="7" s="1"/>
  <c r="AK1237" i="1"/>
  <c r="AI1244" i="1"/>
  <c r="O76" i="7" s="1"/>
  <c r="AG292" i="1"/>
  <c r="AF33" i="1"/>
  <c r="AH915" i="1"/>
  <c r="K41" i="7"/>
  <c r="AE1258" i="1"/>
  <c r="AF1258" i="1" s="1"/>
  <c r="AG1258" i="1" s="1"/>
  <c r="AH1258" i="1" s="1"/>
  <c r="AJ286" i="1"/>
  <c r="AJ23" i="1"/>
  <c r="P13" i="7" s="1"/>
  <c r="AI291" i="1"/>
  <c r="AI30" i="1" s="1"/>
  <c r="AI914" i="1" s="1"/>
  <c r="AI1257" i="1" s="1"/>
  <c r="O41" i="7" s="1"/>
  <c r="AI29" i="1"/>
  <c r="O36" i="7" s="1"/>
  <c r="AL282" i="1"/>
  <c r="AL15" i="1"/>
  <c r="AH25" i="1"/>
  <c r="N15" i="7" s="1"/>
  <c r="N14" i="7"/>
  <c r="AH909" i="1"/>
  <c r="AJ905" i="1"/>
  <c r="AJ17" i="1"/>
  <c r="L21" i="7"/>
  <c r="AF1253" i="1"/>
  <c r="L22" i="7" s="1"/>
  <c r="AI1248" i="1"/>
  <c r="AI1249" i="1" s="1"/>
  <c r="AI906" i="1"/>
  <c r="AG1252" i="1"/>
  <c r="M17" i="7"/>
  <c r="AG910" i="1"/>
  <c r="M18" i="7" s="1"/>
  <c r="AK283" i="1"/>
  <c r="AK16" i="1"/>
  <c r="AI287" i="1"/>
  <c r="AI24" i="1"/>
  <c r="AM158" i="1"/>
  <c r="AL230" i="1"/>
  <c r="AN218" i="1"/>
  <c r="AO220" i="1"/>
  <c r="AN226" i="1"/>
  <c r="AJ234" i="1"/>
  <c r="AJ161" i="1" s="1"/>
  <c r="AJ297" i="1" s="1"/>
  <c r="AJ35" i="1" s="1"/>
  <c r="P74" i="7" s="1"/>
  <c r="AK159" i="1"/>
  <c r="AK160" i="1"/>
  <c r="AJ1244" i="1" l="1"/>
  <c r="P76" i="7" s="1"/>
  <c r="AK1241" i="1"/>
  <c r="Q39" i="7" s="1"/>
  <c r="AL1237" i="1"/>
  <c r="AH292" i="1"/>
  <c r="AG33" i="1"/>
  <c r="AI1258" i="1"/>
  <c r="AI915" i="1"/>
  <c r="AK286" i="1"/>
  <c r="AK23" i="1"/>
  <c r="Q13" i="7" s="1"/>
  <c r="AJ291" i="1"/>
  <c r="AJ30" i="1" s="1"/>
  <c r="AJ914" i="1" s="1"/>
  <c r="AJ1257" i="1" s="1"/>
  <c r="P41" i="7" s="1"/>
  <c r="AJ29" i="1"/>
  <c r="P36" i="7" s="1"/>
  <c r="AM282" i="1"/>
  <c r="AM15" i="1"/>
  <c r="O14" i="7"/>
  <c r="AI25" i="1"/>
  <c r="O15" i="7" s="1"/>
  <c r="AI909" i="1"/>
  <c r="AK905" i="1"/>
  <c r="AK17" i="1"/>
  <c r="M21" i="7"/>
  <c r="AG1253" i="1"/>
  <c r="M22" i="7" s="1"/>
  <c r="AJ1248" i="1"/>
  <c r="AJ1249" i="1" s="1"/>
  <c r="AJ906" i="1"/>
  <c r="AH1252" i="1"/>
  <c r="AH910" i="1"/>
  <c r="N18" i="7" s="1"/>
  <c r="N17" i="7"/>
  <c r="AL283" i="1"/>
  <c r="AL16" i="1"/>
  <c r="AJ287" i="1"/>
  <c r="AJ24" i="1"/>
  <c r="AN158" i="1"/>
  <c r="AM230" i="1"/>
  <c r="AO218" i="1"/>
  <c r="AP220" i="1"/>
  <c r="AO226" i="1"/>
  <c r="AK234" i="1"/>
  <c r="AK161" i="1" s="1"/>
  <c r="AK297" i="1" s="1"/>
  <c r="AK35" i="1" s="1"/>
  <c r="Q74" i="7" s="1"/>
  <c r="AL160" i="1"/>
  <c r="AL159" i="1"/>
  <c r="AK1244" i="1" l="1"/>
  <c r="Q76" i="7" s="1"/>
  <c r="AL1241" i="1"/>
  <c r="R39" i="7" s="1"/>
  <c r="AM1237" i="1"/>
  <c r="AJ1258" i="1"/>
  <c r="AJ915" i="1"/>
  <c r="AH33" i="1"/>
  <c r="AI292" i="1"/>
  <c r="AL286" i="1"/>
  <c r="AL23" i="1"/>
  <c r="R13" i="7" s="1"/>
  <c r="AK291" i="1"/>
  <c r="AK30" i="1" s="1"/>
  <c r="AK914" i="1" s="1"/>
  <c r="AK29" i="1"/>
  <c r="Q36" i="7" s="1"/>
  <c r="AN282" i="1"/>
  <c r="AN15" i="1"/>
  <c r="AJ909" i="1"/>
  <c r="AJ25" i="1"/>
  <c r="P15" i="7" s="1"/>
  <c r="P14" i="7"/>
  <c r="AL905" i="1"/>
  <c r="AL17" i="1"/>
  <c r="N21" i="7"/>
  <c r="AH1253" i="1"/>
  <c r="N22" i="7" s="1"/>
  <c r="AK1248" i="1"/>
  <c r="AK1249" i="1" s="1"/>
  <c r="AK906" i="1"/>
  <c r="AI1252" i="1"/>
  <c r="AI910" i="1"/>
  <c r="O18" i="7" s="1"/>
  <c r="O17" i="7"/>
  <c r="AM283" i="1"/>
  <c r="AM16" i="1"/>
  <c r="AK287" i="1"/>
  <c r="AK24" i="1"/>
  <c r="AN230" i="1"/>
  <c r="AN1237" i="1" s="1"/>
  <c r="AO158" i="1"/>
  <c r="AP218" i="1"/>
  <c r="AQ220" i="1"/>
  <c r="AP226" i="1"/>
  <c r="AL234" i="1"/>
  <c r="AL161" i="1" s="1"/>
  <c r="AL297" i="1" s="1"/>
  <c r="AL35" i="1" s="1"/>
  <c r="R74" i="7" s="1"/>
  <c r="G74" i="5" s="1"/>
  <c r="AM159" i="1"/>
  <c r="AM160" i="1"/>
  <c r="AL1244" i="1" l="1"/>
  <c r="R76" i="7" s="1"/>
  <c r="G76" i="5" s="1"/>
  <c r="AM1241" i="1"/>
  <c r="S39" i="7" s="1"/>
  <c r="AK915" i="1"/>
  <c r="AK1257" i="1"/>
  <c r="AK1258" i="1" s="1"/>
  <c r="AJ292" i="1"/>
  <c r="AI33" i="1"/>
  <c r="AM286" i="1"/>
  <c r="AM23" i="1"/>
  <c r="S13" i="7" s="1"/>
  <c r="AL291" i="1"/>
  <c r="AL30" i="1" s="1"/>
  <c r="AL914" i="1" s="1"/>
  <c r="AL1257" i="1" s="1"/>
  <c r="R41" i="7" s="1"/>
  <c r="AL29" i="1"/>
  <c r="R36" i="7" s="1"/>
  <c r="AO282" i="1"/>
  <c r="AO15" i="1"/>
  <c r="AK909" i="1"/>
  <c r="AK25" i="1"/>
  <c r="Q15" i="7" s="1"/>
  <c r="Q14" i="7"/>
  <c r="AM905" i="1"/>
  <c r="AM17" i="1"/>
  <c r="O21" i="7"/>
  <c r="AI1253" i="1"/>
  <c r="O22" i="7" s="1"/>
  <c r="AL1248" i="1"/>
  <c r="AL1249" i="1" s="1"/>
  <c r="AL906" i="1"/>
  <c r="AJ1252" i="1"/>
  <c r="AJ910" i="1"/>
  <c r="P18" i="7" s="1"/>
  <c r="P17" i="7"/>
  <c r="AN283" i="1"/>
  <c r="AN16" i="1"/>
  <c r="AL287" i="1"/>
  <c r="AL24" i="1"/>
  <c r="AO230" i="1"/>
  <c r="AP158" i="1"/>
  <c r="AQ218" i="1"/>
  <c r="AR220" i="1"/>
  <c r="AQ226" i="1"/>
  <c r="AM234" i="1"/>
  <c r="AM161" i="1" s="1"/>
  <c r="AM297" i="1" s="1"/>
  <c r="AM35" i="1" s="1"/>
  <c r="S74" i="7" s="1"/>
  <c r="AN160" i="1"/>
  <c r="AN159" i="1"/>
  <c r="AN1241" i="1" l="1"/>
  <c r="T39" i="7" s="1"/>
  <c r="AO1237" i="1"/>
  <c r="AM1244" i="1"/>
  <c r="S76" i="7" s="1"/>
  <c r="AL1258" i="1"/>
  <c r="Q41" i="7"/>
  <c r="AL915" i="1"/>
  <c r="AJ33" i="1"/>
  <c r="AK292" i="1"/>
  <c r="AN286" i="1"/>
  <c r="AN23" i="1"/>
  <c r="T13" i="7" s="1"/>
  <c r="AM291" i="1"/>
  <c r="AM30" i="1" s="1"/>
  <c r="AM914" i="1" s="1"/>
  <c r="AM1257" i="1" s="1"/>
  <c r="S41" i="7" s="1"/>
  <c r="AM29" i="1"/>
  <c r="S36" i="7" s="1"/>
  <c r="AP282" i="1"/>
  <c r="AP15" i="1"/>
  <c r="R14" i="7"/>
  <c r="AL909" i="1"/>
  <c r="AL25" i="1"/>
  <c r="R15" i="7" s="1"/>
  <c r="AN905" i="1"/>
  <c r="AN17" i="1"/>
  <c r="AJ1253" i="1"/>
  <c r="P22" i="7" s="1"/>
  <c r="P21" i="7"/>
  <c r="AM1248" i="1"/>
  <c r="AM1249" i="1" s="1"/>
  <c r="AM906" i="1"/>
  <c r="AK910" i="1"/>
  <c r="Q18" i="7" s="1"/>
  <c r="Q17" i="7"/>
  <c r="AK1252" i="1"/>
  <c r="AO283" i="1"/>
  <c r="AO16" i="1"/>
  <c r="AM287" i="1"/>
  <c r="AM24" i="1"/>
  <c r="AP230" i="1"/>
  <c r="AQ158" i="1"/>
  <c r="AR218" i="1"/>
  <c r="AS220" i="1"/>
  <c r="AR226" i="1"/>
  <c r="AN234" i="1"/>
  <c r="AN161" i="1" s="1"/>
  <c r="AN297" i="1" s="1"/>
  <c r="AN35" i="1" s="1"/>
  <c r="T74" i="7" s="1"/>
  <c r="AO160" i="1"/>
  <c r="AO159" i="1"/>
  <c r="AO1241" i="1" l="1"/>
  <c r="U39" i="7" s="1"/>
  <c r="AP1237" i="1"/>
  <c r="AN1244" i="1"/>
  <c r="T76" i="7" s="1"/>
  <c r="AM915" i="1"/>
  <c r="AK33" i="1"/>
  <c r="AL292" i="1"/>
  <c r="AM1258" i="1"/>
  <c r="AO286" i="1"/>
  <c r="AO23" i="1"/>
  <c r="U13" i="7" s="1"/>
  <c r="AN291" i="1"/>
  <c r="AN30" i="1" s="1"/>
  <c r="AN914" i="1" s="1"/>
  <c r="AN1257" i="1" s="1"/>
  <c r="T41" i="7" s="1"/>
  <c r="AN29" i="1"/>
  <c r="T36" i="7" s="1"/>
  <c r="AQ282" i="1"/>
  <c r="AQ15" i="1"/>
  <c r="AM909" i="1"/>
  <c r="AM25" i="1"/>
  <c r="S15" i="7" s="1"/>
  <c r="S14" i="7"/>
  <c r="AO17" i="1"/>
  <c r="AO905" i="1"/>
  <c r="AK1253" i="1"/>
  <c r="Q22" i="7" s="1"/>
  <c r="Q21" i="7"/>
  <c r="AN1248" i="1"/>
  <c r="AN1249" i="1" s="1"/>
  <c r="AN906" i="1"/>
  <c r="AL910" i="1"/>
  <c r="R18" i="7" s="1"/>
  <c r="R17" i="7"/>
  <c r="AL1252" i="1"/>
  <c r="AP283" i="1"/>
  <c r="AP16" i="1"/>
  <c r="AN287" i="1"/>
  <c r="AN24" i="1"/>
  <c r="AQ230" i="1"/>
  <c r="AR158" i="1"/>
  <c r="AS218" i="1"/>
  <c r="AT220" i="1"/>
  <c r="AS226" i="1"/>
  <c r="AO234" i="1"/>
  <c r="AO161" i="1" s="1"/>
  <c r="AO297" i="1" s="1"/>
  <c r="AO35" i="1" s="1"/>
  <c r="U74" i="7" s="1"/>
  <c r="AP160" i="1"/>
  <c r="AP159" i="1"/>
  <c r="AP1241" i="1" l="1"/>
  <c r="V39" i="7" s="1"/>
  <c r="AQ1237" i="1"/>
  <c r="AO1244" i="1"/>
  <c r="U76" i="7" s="1"/>
  <c r="AN915" i="1"/>
  <c r="AN1258" i="1"/>
  <c r="AL33" i="1"/>
  <c r="AM292" i="1"/>
  <c r="AP286" i="1"/>
  <c r="AP23" i="1"/>
  <c r="V13" i="7" s="1"/>
  <c r="AO291" i="1"/>
  <c r="AO30" i="1" s="1"/>
  <c r="AO914" i="1" s="1"/>
  <c r="AO1257" i="1" s="1"/>
  <c r="U41" i="7" s="1"/>
  <c r="AO29" i="1"/>
  <c r="U36" i="7" s="1"/>
  <c r="AN909" i="1"/>
  <c r="AN25" i="1"/>
  <c r="T15" i="7" s="1"/>
  <c r="T14" i="7"/>
  <c r="AP905" i="1"/>
  <c r="AP17" i="1"/>
  <c r="AL1253" i="1"/>
  <c r="R22" i="7" s="1"/>
  <c r="R21" i="7"/>
  <c r="AO1248" i="1"/>
  <c r="AO1249" i="1" s="1"/>
  <c r="AO906" i="1"/>
  <c r="AM1252" i="1"/>
  <c r="AM910" i="1"/>
  <c r="S18" i="7" s="1"/>
  <c r="S17" i="7"/>
  <c r="AQ283" i="1"/>
  <c r="AQ16" i="1"/>
  <c r="AO287" i="1"/>
  <c r="AO24" i="1"/>
  <c r="AR230" i="1"/>
  <c r="AS158" i="1"/>
  <c r="AT218" i="1"/>
  <c r="AU220" i="1"/>
  <c r="AT226" i="1"/>
  <c r="AR282" i="1"/>
  <c r="AR15" i="1"/>
  <c r="AP234" i="1"/>
  <c r="AP161" i="1" s="1"/>
  <c r="AP297" i="1" s="1"/>
  <c r="AP35" i="1" s="1"/>
  <c r="V74" i="7" s="1"/>
  <c r="AQ160" i="1"/>
  <c r="AQ159" i="1"/>
  <c r="AP1244" i="1" l="1"/>
  <c r="V76" i="7" s="1"/>
  <c r="AQ1241" i="1"/>
  <c r="W39" i="7" s="1"/>
  <c r="AR1237" i="1"/>
  <c r="AO1258" i="1"/>
  <c r="AO915" i="1"/>
  <c r="AM33" i="1"/>
  <c r="AN292" i="1"/>
  <c r="AQ286" i="1"/>
  <c r="AQ23" i="1"/>
  <c r="W13" i="7" s="1"/>
  <c r="AP291" i="1"/>
  <c r="AP30" i="1" s="1"/>
  <c r="AP914" i="1" s="1"/>
  <c r="AP1257" i="1" s="1"/>
  <c r="V41" i="7" s="1"/>
  <c r="AP29" i="1"/>
  <c r="V36" i="7" s="1"/>
  <c r="AS282" i="1"/>
  <c r="AS15" i="1"/>
  <c r="AO25" i="1"/>
  <c r="U15" i="7" s="1"/>
  <c r="AO909" i="1"/>
  <c r="U14" i="7"/>
  <c r="AQ17" i="1"/>
  <c r="AQ905" i="1"/>
  <c r="AM1253" i="1"/>
  <c r="S22" i="7" s="1"/>
  <c r="S21" i="7"/>
  <c r="AP1248" i="1"/>
  <c r="AP1249" i="1" s="1"/>
  <c r="AP906" i="1"/>
  <c r="AN1252" i="1"/>
  <c r="AN910" i="1"/>
  <c r="T18" i="7" s="1"/>
  <c r="T17" i="7"/>
  <c r="AP287" i="1"/>
  <c r="AP24" i="1"/>
  <c r="AR283" i="1"/>
  <c r="AR16" i="1"/>
  <c r="AS230" i="1"/>
  <c r="AT158" i="1"/>
  <c r="AU218" i="1"/>
  <c r="AV220" i="1"/>
  <c r="AU226" i="1"/>
  <c r="AQ234" i="1"/>
  <c r="AQ161" i="1" s="1"/>
  <c r="AQ297" i="1" s="1"/>
  <c r="AQ35" i="1" s="1"/>
  <c r="W74" i="7" s="1"/>
  <c r="AR159" i="1"/>
  <c r="AR160" i="1"/>
  <c r="AQ1244" i="1" l="1"/>
  <c r="W76" i="7" s="1"/>
  <c r="AR1241" i="1"/>
  <c r="X39" i="7" s="1"/>
  <c r="AS1237" i="1"/>
  <c r="AP915" i="1"/>
  <c r="AP1258" i="1"/>
  <c r="AN33" i="1"/>
  <c r="AO292" i="1"/>
  <c r="AR286" i="1"/>
  <c r="AR23" i="1"/>
  <c r="X13" i="7" s="1"/>
  <c r="AQ291" i="1"/>
  <c r="AQ30" i="1" s="1"/>
  <c r="AQ914" i="1" s="1"/>
  <c r="AQ1257" i="1" s="1"/>
  <c r="W41" i="7" s="1"/>
  <c r="AQ29" i="1"/>
  <c r="W36" i="7" s="1"/>
  <c r="AT282" i="1"/>
  <c r="AT15" i="1"/>
  <c r="AP909" i="1"/>
  <c r="AP25" i="1"/>
  <c r="V15" i="7" s="1"/>
  <c r="V14" i="7"/>
  <c r="AN1253" i="1"/>
  <c r="T22" i="7" s="1"/>
  <c r="T21" i="7"/>
  <c r="AQ1248" i="1"/>
  <c r="AQ1249" i="1" s="1"/>
  <c r="AQ906" i="1"/>
  <c r="AO910" i="1"/>
  <c r="U18" i="7" s="1"/>
  <c r="AO1252" i="1"/>
  <c r="U17" i="7"/>
  <c r="AS283" i="1"/>
  <c r="AS16" i="1"/>
  <c r="AQ287" i="1"/>
  <c r="AQ24" i="1"/>
  <c r="AT230" i="1"/>
  <c r="AU158" i="1"/>
  <c r="AV218" i="1"/>
  <c r="AW220" i="1"/>
  <c r="AV226" i="1"/>
  <c r="AR234" i="1"/>
  <c r="AR161" i="1" s="1"/>
  <c r="AR297" i="1" s="1"/>
  <c r="AR35" i="1" s="1"/>
  <c r="X74" i="7" s="1"/>
  <c r="AS159" i="1"/>
  <c r="AS160" i="1"/>
  <c r="AR905" i="1"/>
  <c r="AR17" i="1"/>
  <c r="AR1244" i="1" l="1"/>
  <c r="X76" i="7" s="1"/>
  <c r="AS1241" i="1"/>
  <c r="Y39" i="7" s="1"/>
  <c r="AT1237" i="1"/>
  <c r="AQ1258" i="1"/>
  <c r="AQ915" i="1"/>
  <c r="AO33" i="1"/>
  <c r="AP292" i="1"/>
  <c r="AS286" i="1"/>
  <c r="AS23" i="1"/>
  <c r="Y13" i="7" s="1"/>
  <c r="AR291" i="1"/>
  <c r="AR30" i="1" s="1"/>
  <c r="AR914" i="1" s="1"/>
  <c r="AR1257" i="1" s="1"/>
  <c r="X41" i="7" s="1"/>
  <c r="AR29" i="1"/>
  <c r="X36" i="7" s="1"/>
  <c r="AU282" i="1"/>
  <c r="AU15" i="1"/>
  <c r="AQ909" i="1"/>
  <c r="W14" i="7"/>
  <c r="AQ25" i="1"/>
  <c r="W15" i="7" s="1"/>
  <c r="AS905" i="1"/>
  <c r="AS17" i="1"/>
  <c r="AO1253" i="1"/>
  <c r="U22" i="7" s="1"/>
  <c r="U21" i="7"/>
  <c r="AP1252" i="1"/>
  <c r="AP910" i="1"/>
  <c r="V18" i="7" s="1"/>
  <c r="V17" i="7"/>
  <c r="AT283" i="1"/>
  <c r="AT16" i="1"/>
  <c r="AR287" i="1"/>
  <c r="AR24" i="1"/>
  <c r="AR1248" i="1"/>
  <c r="AR1249" i="1" s="1"/>
  <c r="AR906" i="1"/>
  <c r="AU230" i="1"/>
  <c r="AV158" i="1"/>
  <c r="AW218" i="1"/>
  <c r="AX220" i="1"/>
  <c r="AW226" i="1"/>
  <c r="AS234" i="1"/>
  <c r="AS161" i="1" s="1"/>
  <c r="AS297" i="1" s="1"/>
  <c r="AS35" i="1" s="1"/>
  <c r="Y74" i="7" s="1"/>
  <c r="AT160" i="1"/>
  <c r="AT159" i="1"/>
  <c r="AT1241" i="1" l="1"/>
  <c r="Z39" i="7" s="1"/>
  <c r="AU1237" i="1"/>
  <c r="AS1244" i="1"/>
  <c r="Y76" i="7" s="1"/>
  <c r="AR915" i="1"/>
  <c r="AR1258" i="1"/>
  <c r="AQ292" i="1"/>
  <c r="AP33" i="1"/>
  <c r="AT286" i="1"/>
  <c r="AT23" i="1"/>
  <c r="Z13" i="7" s="1"/>
  <c r="AS29" i="1"/>
  <c r="Y36" i="7" s="1"/>
  <c r="AV282" i="1"/>
  <c r="AV15" i="1"/>
  <c r="AR909" i="1"/>
  <c r="AR25" i="1"/>
  <c r="X15" i="7" s="1"/>
  <c r="X14" i="7"/>
  <c r="AT905" i="1"/>
  <c r="AT17" i="1"/>
  <c r="AP1253" i="1"/>
  <c r="V22" i="7" s="1"/>
  <c r="V21" i="7"/>
  <c r="AS1248" i="1"/>
  <c r="AS1249" i="1" s="1"/>
  <c r="AS906" i="1"/>
  <c r="AQ1252" i="1"/>
  <c r="AQ910" i="1"/>
  <c r="W18" i="7" s="1"/>
  <c r="W17" i="7"/>
  <c r="AU283" i="1"/>
  <c r="AU16" i="1"/>
  <c r="AS287" i="1"/>
  <c r="AS24" i="1"/>
  <c r="AV230" i="1"/>
  <c r="AW158" i="1"/>
  <c r="AX218" i="1"/>
  <c r="AY220" i="1"/>
  <c r="AX226" i="1"/>
  <c r="AT234" i="1"/>
  <c r="AT161" i="1" s="1"/>
  <c r="AT297" i="1" s="1"/>
  <c r="AT35" i="1" s="1"/>
  <c r="Z74" i="7" s="1"/>
  <c r="AU160" i="1"/>
  <c r="AU159" i="1"/>
  <c r="AU1241" i="1" l="1"/>
  <c r="AA39" i="7" s="1"/>
  <c r="AV1237" i="1"/>
  <c r="AT1244" i="1"/>
  <c r="Z76" i="7" s="1"/>
  <c r="AQ33" i="1"/>
  <c r="AR292" i="1"/>
  <c r="AU286" i="1"/>
  <c r="AU23" i="1"/>
  <c r="AA13" i="7" s="1"/>
  <c r="AT29" i="1"/>
  <c r="Z36" i="7" s="1"/>
  <c r="AW282" i="1"/>
  <c r="AW15" i="1"/>
  <c r="AS25" i="1"/>
  <c r="Y15" i="7" s="1"/>
  <c r="Y14" i="7"/>
  <c r="AS909" i="1"/>
  <c r="AU905" i="1"/>
  <c r="AU17" i="1"/>
  <c r="AQ1253" i="1"/>
  <c r="W22" i="7" s="1"/>
  <c r="W21" i="7"/>
  <c r="AT906" i="1"/>
  <c r="AT1248" i="1"/>
  <c r="AT1249" i="1" s="1"/>
  <c r="AR910" i="1"/>
  <c r="X18" i="7" s="1"/>
  <c r="AR1252" i="1"/>
  <c r="X17" i="7"/>
  <c r="AV283" i="1"/>
  <c r="AV16" i="1"/>
  <c r="AT287" i="1"/>
  <c r="AT24" i="1"/>
  <c r="AW230" i="1"/>
  <c r="AX158" i="1"/>
  <c r="AY218" i="1"/>
  <c r="AZ220" i="1"/>
  <c r="AY226" i="1"/>
  <c r="AU234" i="1"/>
  <c r="AU161" i="1" s="1"/>
  <c r="AU297" i="1" s="1"/>
  <c r="AU35" i="1" s="1"/>
  <c r="AA74" i="7" s="1"/>
  <c r="AV159" i="1"/>
  <c r="AV160" i="1"/>
  <c r="AU1244" i="1" l="1"/>
  <c r="AA76" i="7" s="1"/>
  <c r="AV1241" i="1"/>
  <c r="AB39" i="7" s="1"/>
  <c r="AW1237" i="1"/>
  <c r="AR33" i="1"/>
  <c r="AV286" i="1"/>
  <c r="AV23" i="1"/>
  <c r="AB13" i="7" s="1"/>
  <c r="AU29" i="1"/>
  <c r="AA36" i="7" s="1"/>
  <c r="AX282" i="1"/>
  <c r="AX15" i="1"/>
  <c r="AT909" i="1"/>
  <c r="AT25" i="1"/>
  <c r="Z15" i="7" s="1"/>
  <c r="Z14" i="7"/>
  <c r="AV17" i="1"/>
  <c r="AV905" i="1"/>
  <c r="X21" i="7"/>
  <c r="AR1253" i="1"/>
  <c r="X22" i="7" s="1"/>
  <c r="AU1248" i="1"/>
  <c r="AU1249" i="1" s="1"/>
  <c r="AU906" i="1"/>
  <c r="AS910" i="1"/>
  <c r="Y18" i="7" s="1"/>
  <c r="AS1252" i="1"/>
  <c r="Y17" i="7"/>
  <c r="AW283" i="1"/>
  <c r="AW16" i="1"/>
  <c r="AU287" i="1"/>
  <c r="AU24" i="1"/>
  <c r="AX230" i="1"/>
  <c r="AY158" i="1"/>
  <c r="AZ218" i="1"/>
  <c r="BA220" i="1"/>
  <c r="AZ226" i="1"/>
  <c r="AV234" i="1"/>
  <c r="AV161" i="1" s="1"/>
  <c r="AV297" i="1" s="1"/>
  <c r="AV35" i="1" s="1"/>
  <c r="AB74" i="7" s="1"/>
  <c r="AW160" i="1"/>
  <c r="AW159" i="1"/>
  <c r="AV1244" i="1" l="1"/>
  <c r="AB76" i="7" s="1"/>
  <c r="AW1241" i="1"/>
  <c r="AC39" i="7" s="1"/>
  <c r="AX1237" i="1"/>
  <c r="AW286" i="1"/>
  <c r="AW23" i="1"/>
  <c r="AC13" i="7" s="1"/>
  <c r="AV29" i="1"/>
  <c r="AB36" i="7" s="1"/>
  <c r="AY282" i="1"/>
  <c r="AY15" i="1"/>
  <c r="AA14" i="7"/>
  <c r="AU909" i="1"/>
  <c r="AU25" i="1"/>
  <c r="AA15" i="7" s="1"/>
  <c r="AW905" i="1"/>
  <c r="AW17" i="1"/>
  <c r="AS1253" i="1"/>
  <c r="Y22" i="7" s="1"/>
  <c r="Y21" i="7"/>
  <c r="AV1248" i="1"/>
  <c r="AV1249" i="1" s="1"/>
  <c r="AV906" i="1"/>
  <c r="AT1252" i="1"/>
  <c r="Z17" i="7"/>
  <c r="AT910" i="1"/>
  <c r="Z18" i="7" s="1"/>
  <c r="AX283" i="1"/>
  <c r="AX16" i="1"/>
  <c r="AV287" i="1"/>
  <c r="AV24" i="1"/>
  <c r="AY230" i="1"/>
  <c r="AZ158" i="1"/>
  <c r="BA218" i="1"/>
  <c r="BB220" i="1"/>
  <c r="BA226" i="1"/>
  <c r="AW234" i="1"/>
  <c r="AW161" i="1" s="1"/>
  <c r="AW297" i="1" s="1"/>
  <c r="AW35" i="1" s="1"/>
  <c r="AC74" i="7" s="1"/>
  <c r="AX159" i="1"/>
  <c r="AX160" i="1"/>
  <c r="AX1241" i="1" l="1"/>
  <c r="AD39" i="7" s="1"/>
  <c r="AY1237" i="1"/>
  <c r="AW1244" i="1"/>
  <c r="AC76" i="7" s="1"/>
  <c r="AX286" i="1"/>
  <c r="AX23" i="1"/>
  <c r="AD13" i="7" s="1"/>
  <c r="AW29" i="1"/>
  <c r="AC36" i="7" s="1"/>
  <c r="AZ282" i="1"/>
  <c r="AZ15" i="1"/>
  <c r="AV25" i="1"/>
  <c r="AB15" i="7" s="1"/>
  <c r="AB14" i="7"/>
  <c r="AV909" i="1"/>
  <c r="AX905" i="1"/>
  <c r="AX17" i="1"/>
  <c r="Z21" i="7"/>
  <c r="AT1253" i="1"/>
  <c r="Z22" i="7" s="1"/>
  <c r="AW1248" i="1"/>
  <c r="AW1249" i="1" s="1"/>
  <c r="AW906" i="1"/>
  <c r="AA17" i="7"/>
  <c r="AU910" i="1"/>
  <c r="AA18" i="7" s="1"/>
  <c r="AU1252" i="1"/>
  <c r="AY283" i="1"/>
  <c r="AY16" i="1"/>
  <c r="AW287" i="1"/>
  <c r="AW24" i="1"/>
  <c r="AZ230" i="1"/>
  <c r="BA158" i="1"/>
  <c r="BC220" i="1"/>
  <c r="BB218" i="1"/>
  <c r="BB226" i="1"/>
  <c r="AX234" i="1"/>
  <c r="AX161" i="1" s="1"/>
  <c r="AX297" i="1" s="1"/>
  <c r="AX35" i="1" s="1"/>
  <c r="AD74" i="7" s="1"/>
  <c r="H74" i="5" s="1"/>
  <c r="AY159" i="1"/>
  <c r="AY160" i="1"/>
  <c r="AY1241" i="1" l="1"/>
  <c r="AE39" i="7" s="1"/>
  <c r="AZ1237" i="1"/>
  <c r="AX1244" i="1"/>
  <c r="AD76" i="7" s="1"/>
  <c r="H76" i="5" s="1"/>
  <c r="AY286" i="1"/>
  <c r="AY23" i="1"/>
  <c r="AE13" i="7" s="1"/>
  <c r="AX29" i="1"/>
  <c r="AD36" i="7" s="1"/>
  <c r="BA282" i="1"/>
  <c r="BA15" i="1"/>
  <c r="AW909" i="1"/>
  <c r="AW25" i="1"/>
  <c r="AC15" i="7" s="1"/>
  <c r="AC14" i="7"/>
  <c r="AY17" i="1"/>
  <c r="AY905" i="1"/>
  <c r="AU1253" i="1"/>
  <c r="AA22" i="7" s="1"/>
  <c r="AA21" i="7"/>
  <c r="AX1248" i="1"/>
  <c r="AX1249" i="1" s="1"/>
  <c r="AX906" i="1"/>
  <c r="AV910" i="1"/>
  <c r="AB18" i="7" s="1"/>
  <c r="AB17" i="7"/>
  <c r="AV1252" i="1"/>
  <c r="AZ283" i="1"/>
  <c r="AZ16" i="1"/>
  <c r="AX287" i="1"/>
  <c r="AX24" i="1"/>
  <c r="BA230" i="1"/>
  <c r="BB158" i="1"/>
  <c r="BC218" i="1"/>
  <c r="BD220" i="1"/>
  <c r="BC226" i="1"/>
  <c r="AY234" i="1"/>
  <c r="AY161" i="1" s="1"/>
  <c r="AY297" i="1" s="1"/>
  <c r="AY35" i="1" s="1"/>
  <c r="AE74" i="7" s="1"/>
  <c r="AZ160" i="1"/>
  <c r="AZ159" i="1"/>
  <c r="AY1244" i="1" l="1"/>
  <c r="AE76" i="7" s="1"/>
  <c r="AZ1241" i="1"/>
  <c r="AF39" i="7" s="1"/>
  <c r="BA1237" i="1"/>
  <c r="AZ286" i="1"/>
  <c r="AZ23" i="1"/>
  <c r="AF13" i="7" s="1"/>
  <c r="AY29" i="1"/>
  <c r="AE36" i="7" s="1"/>
  <c r="BB282" i="1"/>
  <c r="BB15" i="1"/>
  <c r="AX909" i="1"/>
  <c r="AX25" i="1"/>
  <c r="AD15" i="7" s="1"/>
  <c r="AD14" i="7"/>
  <c r="AZ905" i="1"/>
  <c r="AZ17" i="1"/>
  <c r="AV1253" i="1"/>
  <c r="AB22" i="7" s="1"/>
  <c r="AB21" i="7"/>
  <c r="AY906" i="1"/>
  <c r="AY1248" i="1"/>
  <c r="AY1249" i="1" s="1"/>
  <c r="AW1252" i="1"/>
  <c r="AW910" i="1"/>
  <c r="AC18" i="7" s="1"/>
  <c r="AC17" i="7"/>
  <c r="BA283" i="1"/>
  <c r="BA16" i="1"/>
  <c r="AY287" i="1"/>
  <c r="AY24" i="1"/>
  <c r="BC158" i="1"/>
  <c r="BB230" i="1"/>
  <c r="BD218" i="1"/>
  <c r="BE220" i="1"/>
  <c r="BD226" i="1"/>
  <c r="AZ234" i="1"/>
  <c r="AZ161" i="1" s="1"/>
  <c r="AZ297" i="1" s="1"/>
  <c r="AZ35" i="1" s="1"/>
  <c r="AF74" i="7" s="1"/>
  <c r="BA159" i="1"/>
  <c r="BA160" i="1"/>
  <c r="AZ1244" i="1" l="1"/>
  <c r="AF76" i="7" s="1"/>
  <c r="BA1241" i="1"/>
  <c r="AG39" i="7" s="1"/>
  <c r="BB1237" i="1"/>
  <c r="BA286" i="1"/>
  <c r="BA23" i="1"/>
  <c r="AG13" i="7" s="1"/>
  <c r="AZ29" i="1"/>
  <c r="AF36" i="7" s="1"/>
  <c r="BC282" i="1"/>
  <c r="BC15" i="1"/>
  <c r="AY25" i="1"/>
  <c r="AE15" i="7" s="1"/>
  <c r="AY909" i="1"/>
  <c r="AE14" i="7"/>
  <c r="BA905" i="1"/>
  <c r="BA17" i="1"/>
  <c r="AW1253" i="1"/>
  <c r="AC22" i="7" s="1"/>
  <c r="AC21" i="7"/>
  <c r="AZ1248" i="1"/>
  <c r="AZ1249" i="1" s="1"/>
  <c r="AZ906" i="1"/>
  <c r="AX910" i="1"/>
  <c r="AD18" i="7" s="1"/>
  <c r="AD17" i="7"/>
  <c r="AX1252" i="1"/>
  <c r="BB283" i="1"/>
  <c r="BB16" i="1"/>
  <c r="AZ287" i="1"/>
  <c r="AZ24" i="1"/>
  <c r="BC230" i="1"/>
  <c r="BD158" i="1"/>
  <c r="BE218" i="1"/>
  <c r="BF220" i="1"/>
  <c r="BE226" i="1"/>
  <c r="BA234" i="1"/>
  <c r="BA161" i="1" s="1"/>
  <c r="BA297" i="1" s="1"/>
  <c r="BA35" i="1" s="1"/>
  <c r="AG74" i="7" s="1"/>
  <c r="BB160" i="1"/>
  <c r="BB159" i="1"/>
  <c r="BA1244" i="1" l="1"/>
  <c r="AG76" i="7" s="1"/>
  <c r="BB1241" i="1"/>
  <c r="AH39" i="7" s="1"/>
  <c r="BC1237" i="1"/>
  <c r="BB286" i="1"/>
  <c r="BB23" i="1"/>
  <c r="AH13" i="7" s="1"/>
  <c r="BA29" i="1"/>
  <c r="AG36" i="7" s="1"/>
  <c r="BD282" i="1"/>
  <c r="BD15" i="1"/>
  <c r="AZ25" i="1"/>
  <c r="AF15" i="7" s="1"/>
  <c r="AF14" i="7"/>
  <c r="AZ909" i="1"/>
  <c r="BB905" i="1"/>
  <c r="BB17" i="1"/>
  <c r="AX1253" i="1"/>
  <c r="AD22" i="7" s="1"/>
  <c r="AD21" i="7"/>
  <c r="BA1248" i="1"/>
  <c r="BA1249" i="1" s="1"/>
  <c r="BA906" i="1"/>
  <c r="AE17" i="7"/>
  <c r="AY1252" i="1"/>
  <c r="AY910" i="1"/>
  <c r="AE18" i="7" s="1"/>
  <c r="BC283" i="1"/>
  <c r="BC16" i="1"/>
  <c r="BA287" i="1"/>
  <c r="BA24" i="1"/>
  <c r="BD230" i="1"/>
  <c r="BE158" i="1"/>
  <c r="BF218" i="1"/>
  <c r="BG220" i="1"/>
  <c r="BF226" i="1"/>
  <c r="BB234" i="1"/>
  <c r="BB161" i="1" s="1"/>
  <c r="BB297" i="1" s="1"/>
  <c r="BB35" i="1" s="1"/>
  <c r="AH74" i="7" s="1"/>
  <c r="BC160" i="1"/>
  <c r="BC159" i="1"/>
  <c r="BB1244" i="1" l="1"/>
  <c r="AH76" i="7" s="1"/>
  <c r="BC1241" i="1"/>
  <c r="AI39" i="7" s="1"/>
  <c r="BD1237" i="1"/>
  <c r="BC286" i="1"/>
  <c r="BC23" i="1"/>
  <c r="AI13" i="7" s="1"/>
  <c r="BB29" i="1"/>
  <c r="AH36" i="7" s="1"/>
  <c r="BE282" i="1"/>
  <c r="BE15" i="1"/>
  <c r="AG14" i="7"/>
  <c r="BA909" i="1"/>
  <c r="BA25" i="1"/>
  <c r="AG15" i="7" s="1"/>
  <c r="BC905" i="1"/>
  <c r="BC17" i="1"/>
  <c r="AE21" i="7"/>
  <c r="AY1253" i="1"/>
  <c r="AE22" i="7" s="1"/>
  <c r="BB1248" i="1"/>
  <c r="BB1249" i="1" s="1"/>
  <c r="BB906" i="1"/>
  <c r="AZ1252" i="1"/>
  <c r="AZ910" i="1"/>
  <c r="AF18" i="7" s="1"/>
  <c r="AF17" i="7"/>
  <c r="BD283" i="1"/>
  <c r="BD16" i="1"/>
  <c r="BB287" i="1"/>
  <c r="BB24" i="1"/>
  <c r="BE230" i="1"/>
  <c r="BF158" i="1"/>
  <c r="BG218" i="1"/>
  <c r="BH220" i="1"/>
  <c r="BG226" i="1"/>
  <c r="BC234" i="1"/>
  <c r="BC161" i="1" s="1"/>
  <c r="BC297" i="1" s="1"/>
  <c r="BC35" i="1" s="1"/>
  <c r="AI74" i="7" s="1"/>
  <c r="BD160" i="1"/>
  <c r="BD159" i="1"/>
  <c r="BC1244" i="1" l="1"/>
  <c r="AI76" i="7" s="1"/>
  <c r="BD1241" i="1"/>
  <c r="AJ39" i="7" s="1"/>
  <c r="BE1237" i="1"/>
  <c r="BD286" i="1"/>
  <c r="BD23" i="1"/>
  <c r="AJ13" i="7" s="1"/>
  <c r="BC29" i="1"/>
  <c r="AI36" i="7" s="1"/>
  <c r="BF282" i="1"/>
  <c r="BF15" i="1"/>
  <c r="BB25" i="1"/>
  <c r="AH15" i="7" s="1"/>
  <c r="AH14" i="7"/>
  <c r="BB909" i="1"/>
  <c r="BD17" i="1"/>
  <c r="BD905" i="1"/>
  <c r="AZ1253" i="1"/>
  <c r="AF22" i="7" s="1"/>
  <c r="AF21" i="7"/>
  <c r="BC906" i="1"/>
  <c r="BC1248" i="1"/>
  <c r="BC1249" i="1" s="1"/>
  <c r="BA1252" i="1"/>
  <c r="BA910" i="1"/>
  <c r="AG18" i="7" s="1"/>
  <c r="AG17" i="7"/>
  <c r="BE283" i="1"/>
  <c r="BE16" i="1"/>
  <c r="BC287" i="1"/>
  <c r="BC24" i="1"/>
  <c r="BF230" i="1"/>
  <c r="BG158" i="1"/>
  <c r="BI220" i="1"/>
  <c r="BH218" i="1"/>
  <c r="BH226" i="1"/>
  <c r="BD234" i="1"/>
  <c r="BD161" i="1" s="1"/>
  <c r="BD297" i="1" s="1"/>
  <c r="BD35" i="1" s="1"/>
  <c r="AJ74" i="7" s="1"/>
  <c r="BE160" i="1"/>
  <c r="BE159" i="1"/>
  <c r="BE1241" i="1" l="1"/>
  <c r="AK39" i="7" s="1"/>
  <c r="BF1237" i="1"/>
  <c r="BD1244" i="1"/>
  <c r="AJ76" i="7" s="1"/>
  <c r="BE286" i="1"/>
  <c r="BE23" i="1"/>
  <c r="AK13" i="7" s="1"/>
  <c r="BD29" i="1"/>
  <c r="AJ36" i="7" s="1"/>
  <c r="BG282" i="1"/>
  <c r="BG15" i="1"/>
  <c r="BC25" i="1"/>
  <c r="AI15" i="7" s="1"/>
  <c r="BC909" i="1"/>
  <c r="AI14" i="7"/>
  <c r="BE905" i="1"/>
  <c r="BE17" i="1"/>
  <c r="BA1253" i="1"/>
  <c r="AG22" i="7" s="1"/>
  <c r="AG21" i="7"/>
  <c r="BD1248" i="1"/>
  <c r="BD1249" i="1" s="1"/>
  <c r="BD906" i="1"/>
  <c r="BB1252" i="1"/>
  <c r="BB910" i="1"/>
  <c r="AH18" i="7" s="1"/>
  <c r="AH17" i="7"/>
  <c r="BF283" i="1"/>
  <c r="BF16" i="1"/>
  <c r="BD287" i="1"/>
  <c r="BD24" i="1"/>
  <c r="BG230" i="1"/>
  <c r="BH158" i="1"/>
  <c r="BJ220" i="1"/>
  <c r="BI218" i="1"/>
  <c r="BI226" i="1"/>
  <c r="BE234" i="1"/>
  <c r="BE161" i="1" s="1"/>
  <c r="BE297" i="1" s="1"/>
  <c r="BE35" i="1" s="1"/>
  <c r="AK74" i="7" s="1"/>
  <c r="BF160" i="1"/>
  <c r="BF159" i="1"/>
  <c r="BF1241" i="1" l="1"/>
  <c r="AL39" i="7" s="1"/>
  <c r="BG1237" i="1"/>
  <c r="BE1244" i="1"/>
  <c r="AK76" i="7" s="1"/>
  <c r="BF286" i="1"/>
  <c r="BF23" i="1"/>
  <c r="AL13" i="7" s="1"/>
  <c r="BE29" i="1"/>
  <c r="AK36" i="7" s="1"/>
  <c r="BH282" i="1"/>
  <c r="BH15" i="1"/>
  <c r="AJ14" i="7"/>
  <c r="BD25" i="1"/>
  <c r="AJ15" i="7" s="1"/>
  <c r="BD909" i="1"/>
  <c r="BF905" i="1"/>
  <c r="BF17" i="1"/>
  <c r="BB1253" i="1"/>
  <c r="AH22" i="7" s="1"/>
  <c r="AH21" i="7"/>
  <c r="BE906" i="1"/>
  <c r="BE1248" i="1"/>
  <c r="BE1249" i="1" s="1"/>
  <c r="AI17" i="7"/>
  <c r="BC1252" i="1"/>
  <c r="BC910" i="1"/>
  <c r="AI18" i="7" s="1"/>
  <c r="BG283" i="1"/>
  <c r="BG16" i="1"/>
  <c r="BE287" i="1"/>
  <c r="BE24" i="1"/>
  <c r="BI158" i="1"/>
  <c r="BH230" i="1"/>
  <c r="BK220" i="1"/>
  <c r="BJ218" i="1"/>
  <c r="BJ226" i="1"/>
  <c r="BF234" i="1"/>
  <c r="BF161" i="1" s="1"/>
  <c r="BF297" i="1" s="1"/>
  <c r="BF35" i="1" s="1"/>
  <c r="AL74" i="7" s="1"/>
  <c r="BG160" i="1"/>
  <c r="BG159" i="1"/>
  <c r="BG1241" i="1" l="1"/>
  <c r="AM39" i="7" s="1"/>
  <c r="BH1237" i="1"/>
  <c r="BF1244" i="1"/>
  <c r="AL76" i="7" s="1"/>
  <c r="BG286" i="1"/>
  <c r="BG23" i="1"/>
  <c r="AM13" i="7" s="1"/>
  <c r="BF29" i="1"/>
  <c r="AL36" i="7" s="1"/>
  <c r="BI282" i="1"/>
  <c r="BI15" i="1"/>
  <c r="BE909" i="1"/>
  <c r="BE25" i="1"/>
  <c r="AK15" i="7" s="1"/>
  <c r="AK14" i="7"/>
  <c r="BG905" i="1"/>
  <c r="BG17" i="1"/>
  <c r="BC1253" i="1"/>
  <c r="AI22" i="7" s="1"/>
  <c r="AI21" i="7"/>
  <c r="BF1248" i="1"/>
  <c r="BF1249" i="1" s="1"/>
  <c r="BF906" i="1"/>
  <c r="BD910" i="1"/>
  <c r="AJ18" i="7" s="1"/>
  <c r="AJ17" i="7"/>
  <c r="BD1252" i="1"/>
  <c r="BH283" i="1"/>
  <c r="BH16" i="1"/>
  <c r="BF287" i="1"/>
  <c r="BF24" i="1"/>
  <c r="BI230" i="1"/>
  <c r="BJ158" i="1"/>
  <c r="BL220" i="1"/>
  <c r="BK218" i="1"/>
  <c r="BK226" i="1"/>
  <c r="BG234" i="1"/>
  <c r="BG161" i="1" s="1"/>
  <c r="BG297" i="1" s="1"/>
  <c r="BG35" i="1" s="1"/>
  <c r="AM74" i="7" s="1"/>
  <c r="BH160" i="1"/>
  <c r="BH159" i="1"/>
  <c r="BG1244" i="1" l="1"/>
  <c r="AM76" i="7" s="1"/>
  <c r="BH1241" i="1"/>
  <c r="AN39" i="7" s="1"/>
  <c r="BI1237" i="1"/>
  <c r="BH286" i="1"/>
  <c r="BH23" i="1"/>
  <c r="AN13" i="7" s="1"/>
  <c r="BG29" i="1"/>
  <c r="AM36" i="7" s="1"/>
  <c r="BJ282" i="1"/>
  <c r="BJ15" i="1"/>
  <c r="BF909" i="1"/>
  <c r="BF25" i="1"/>
  <c r="AL15" i="7" s="1"/>
  <c r="AL14" i="7"/>
  <c r="BH905" i="1"/>
  <c r="BH17" i="1"/>
  <c r="AJ21" i="7"/>
  <c r="BD1253" i="1"/>
  <c r="AJ22" i="7" s="1"/>
  <c r="BG906" i="1"/>
  <c r="BG1248" i="1"/>
  <c r="BG1249" i="1" s="1"/>
  <c r="BE910" i="1"/>
  <c r="AK18" i="7" s="1"/>
  <c r="BE1252" i="1"/>
  <c r="AK17" i="7"/>
  <c r="BI283" i="1"/>
  <c r="BI16" i="1"/>
  <c r="BG287" i="1"/>
  <c r="BG24" i="1"/>
  <c r="BJ230" i="1"/>
  <c r="BK158" i="1"/>
  <c r="BM220" i="1"/>
  <c r="BL218" i="1"/>
  <c r="BL226" i="1"/>
  <c r="BH234" i="1"/>
  <c r="BH161" i="1" s="1"/>
  <c r="BH297" i="1" s="1"/>
  <c r="BH35" i="1" s="1"/>
  <c r="AN74" i="7" s="1"/>
  <c r="BI159" i="1"/>
  <c r="BI160" i="1"/>
  <c r="BH1244" i="1" l="1"/>
  <c r="AN76" i="7" s="1"/>
  <c r="BI1241" i="1"/>
  <c r="AO39" i="7" s="1"/>
  <c r="BJ1237" i="1"/>
  <c r="BI286" i="1"/>
  <c r="BI23" i="1"/>
  <c r="AO13" i="7" s="1"/>
  <c r="BH29" i="1"/>
  <c r="AN36" i="7" s="1"/>
  <c r="BK282" i="1"/>
  <c r="BK15" i="1"/>
  <c r="BG909" i="1"/>
  <c r="BG25" i="1"/>
  <c r="AM15" i="7" s="1"/>
  <c r="AM14" i="7"/>
  <c r="BI17" i="1"/>
  <c r="BI905" i="1"/>
  <c r="BE1253" i="1"/>
  <c r="AK22" i="7" s="1"/>
  <c r="AK21" i="7"/>
  <c r="BH906" i="1"/>
  <c r="BH1248" i="1"/>
  <c r="BH1249" i="1" s="1"/>
  <c r="BF1252" i="1"/>
  <c r="BF910" i="1"/>
  <c r="AL18" i="7" s="1"/>
  <c r="AL17" i="7"/>
  <c r="BJ283" i="1"/>
  <c r="BJ16" i="1"/>
  <c r="BH287" i="1"/>
  <c r="BH24" i="1"/>
  <c r="BK230" i="1"/>
  <c r="BL158" i="1"/>
  <c r="BM218" i="1"/>
  <c r="BN220" i="1"/>
  <c r="BM226" i="1"/>
  <c r="BI234" i="1"/>
  <c r="BI161" i="1" s="1"/>
  <c r="BI297" i="1" s="1"/>
  <c r="BI35" i="1" s="1"/>
  <c r="AO74" i="7" s="1"/>
  <c r="BJ160" i="1"/>
  <c r="BJ159" i="1"/>
  <c r="BJ1241" i="1" l="1"/>
  <c r="AP39" i="7" s="1"/>
  <c r="BI1244" i="1"/>
  <c r="AO76" i="7" s="1"/>
  <c r="BJ286" i="1"/>
  <c r="BJ23" i="1"/>
  <c r="AP13" i="7" s="1"/>
  <c r="BI29" i="1"/>
  <c r="AO36" i="7" s="1"/>
  <c r="BL282" i="1"/>
  <c r="BL15" i="1"/>
  <c r="AN14" i="7"/>
  <c r="BH25" i="1"/>
  <c r="AN15" i="7" s="1"/>
  <c r="BH909" i="1"/>
  <c r="BJ17" i="1"/>
  <c r="BJ905" i="1"/>
  <c r="AL21" i="7"/>
  <c r="BF1253" i="1"/>
  <c r="AL22" i="7" s="1"/>
  <c r="BI1248" i="1"/>
  <c r="BI1249" i="1" s="1"/>
  <c r="BI906" i="1"/>
  <c r="BG1252" i="1"/>
  <c r="BG910" i="1"/>
  <c r="AM18" i="7" s="1"/>
  <c r="AM17" i="7"/>
  <c r="BK283" i="1"/>
  <c r="BK16" i="1"/>
  <c r="BI287" i="1"/>
  <c r="BI24" i="1"/>
  <c r="BL230" i="1"/>
  <c r="BK1241" i="1" s="1"/>
  <c r="AQ39" i="7" s="1"/>
  <c r="BM158" i="1"/>
  <c r="BN218" i="1"/>
  <c r="BO220" i="1"/>
  <c r="BN226" i="1"/>
  <c r="BJ234" i="1"/>
  <c r="BJ161" i="1" s="1"/>
  <c r="BJ297" i="1" s="1"/>
  <c r="BJ35" i="1" s="1"/>
  <c r="AP74" i="7" s="1"/>
  <c r="I74" i="5" s="1"/>
  <c r="BK159" i="1"/>
  <c r="BK160" i="1"/>
  <c r="BJ1244" i="1" l="1"/>
  <c r="AP76" i="7" s="1"/>
  <c r="I76" i="5" s="1"/>
  <c r="BK1244" i="1"/>
  <c r="AQ76" i="7" s="1"/>
  <c r="BK286" i="1"/>
  <c r="BK23" i="1"/>
  <c r="AQ13" i="7" s="1"/>
  <c r="BJ29" i="1"/>
  <c r="AP36" i="7" s="1"/>
  <c r="BM282" i="1"/>
  <c r="BM15" i="1"/>
  <c r="AO14" i="7"/>
  <c r="BI909" i="1"/>
  <c r="BI25" i="1"/>
  <c r="AO15" i="7" s="1"/>
  <c r="BK905" i="1"/>
  <c r="BK17" i="1"/>
  <c r="BG1253" i="1"/>
  <c r="AM22" i="7" s="1"/>
  <c r="AM21" i="7"/>
  <c r="BJ1248" i="1"/>
  <c r="BJ1249" i="1" s="1"/>
  <c r="BJ906" i="1"/>
  <c r="BH910" i="1"/>
  <c r="AN18" i="7" s="1"/>
  <c r="AN17" i="7"/>
  <c r="BH1252" i="1"/>
  <c r="BL283" i="1"/>
  <c r="BL16" i="1"/>
  <c r="BJ287" i="1"/>
  <c r="BJ24" i="1"/>
  <c r="BM230" i="1"/>
  <c r="BL1241" i="1" s="1"/>
  <c r="AR39" i="7" s="1"/>
  <c r="BN158" i="1"/>
  <c r="BO218" i="1"/>
  <c r="BP220" i="1"/>
  <c r="BO226" i="1"/>
  <c r="BK234" i="1"/>
  <c r="BK161" i="1" s="1"/>
  <c r="BK297" i="1" s="1"/>
  <c r="BK35" i="1" s="1"/>
  <c r="AQ74" i="7" s="1"/>
  <c r="BL159" i="1"/>
  <c r="BL160" i="1"/>
  <c r="BL1244" i="1" l="1"/>
  <c r="AR76" i="7" s="1"/>
  <c r="BL286" i="1"/>
  <c r="BL23" i="1"/>
  <c r="AR13" i="7" s="1"/>
  <c r="BK291" i="1"/>
  <c r="BK30" i="1" s="1"/>
  <c r="BK914" i="1" s="1"/>
  <c r="BK1257" i="1" s="1"/>
  <c r="AQ41" i="7" s="1"/>
  <c r="BK29" i="1"/>
  <c r="AQ36" i="7" s="1"/>
  <c r="BN282" i="1"/>
  <c r="BN15" i="1"/>
  <c r="AP14" i="7"/>
  <c r="BJ25" i="1"/>
  <c r="AP15" i="7" s="1"/>
  <c r="BJ909" i="1"/>
  <c r="BL905" i="1"/>
  <c r="BL17" i="1"/>
  <c r="BH1253" i="1"/>
  <c r="AN22" i="7" s="1"/>
  <c r="AN21" i="7"/>
  <c r="BK906" i="1"/>
  <c r="BK1248" i="1"/>
  <c r="BK1249" i="1" s="1"/>
  <c r="BI1252" i="1"/>
  <c r="BI910" i="1"/>
  <c r="AO18" i="7" s="1"/>
  <c r="AO17" i="7"/>
  <c r="BM283" i="1"/>
  <c r="BM16" i="1"/>
  <c r="BK287" i="1"/>
  <c r="BK24" i="1"/>
  <c r="BN230" i="1"/>
  <c r="BM1241" i="1" s="1"/>
  <c r="AS39" i="7" s="1"/>
  <c r="BO158" i="1"/>
  <c r="BP218" i="1"/>
  <c r="BQ220" i="1"/>
  <c r="BP226" i="1"/>
  <c r="BL234" i="1"/>
  <c r="BL161" i="1" s="1"/>
  <c r="BL297" i="1" s="1"/>
  <c r="BL35" i="1" s="1"/>
  <c r="AR74" i="7" s="1"/>
  <c r="BM160" i="1"/>
  <c r="BM159" i="1"/>
  <c r="BK1258" i="1" l="1"/>
  <c r="BM1244" i="1"/>
  <c r="AS76" i="7" s="1"/>
  <c r="BK915" i="1"/>
  <c r="BM286" i="1"/>
  <c r="BM23" i="1"/>
  <c r="AS13" i="7" s="1"/>
  <c r="BL291" i="1"/>
  <c r="BL30" i="1" s="1"/>
  <c r="BL914" i="1" s="1"/>
  <c r="BL1257" i="1" s="1"/>
  <c r="AR41" i="7" s="1"/>
  <c r="BL29" i="1"/>
  <c r="AR36" i="7" s="1"/>
  <c r="BO282" i="1"/>
  <c r="BO15" i="1"/>
  <c r="BK25" i="1"/>
  <c r="AQ15" i="7" s="1"/>
  <c r="AQ14" i="7"/>
  <c r="BK909" i="1"/>
  <c r="BM905" i="1"/>
  <c r="BM17" i="1"/>
  <c r="AO21" i="7"/>
  <c r="BI1253" i="1"/>
  <c r="AO22" i="7" s="1"/>
  <c r="BL1248" i="1"/>
  <c r="BL1249" i="1" s="1"/>
  <c r="BL906" i="1"/>
  <c r="BJ910" i="1"/>
  <c r="AP18" i="7" s="1"/>
  <c r="BJ1252" i="1"/>
  <c r="AP17" i="7"/>
  <c r="BN283" i="1"/>
  <c r="BN16" i="1"/>
  <c r="BL287" i="1"/>
  <c r="BL24" i="1"/>
  <c r="BO230" i="1"/>
  <c r="BN1241" i="1" s="1"/>
  <c r="AT39" i="7" s="1"/>
  <c r="BP158" i="1"/>
  <c r="BQ218" i="1"/>
  <c r="BR220" i="1"/>
  <c r="BQ226" i="1"/>
  <c r="BM234" i="1"/>
  <c r="BM161" i="1" s="1"/>
  <c r="BM297" i="1" s="1"/>
  <c r="BM35" i="1" s="1"/>
  <c r="AS74" i="7" s="1"/>
  <c r="BN160" i="1"/>
  <c r="BN159" i="1"/>
  <c r="BL1258" i="1" l="1"/>
  <c r="BK292" i="1"/>
  <c r="BL915" i="1"/>
  <c r="BN1244" i="1"/>
  <c r="AT76" i="7" s="1"/>
  <c r="BN286" i="1"/>
  <c r="BN23" i="1"/>
  <c r="AT13" i="7" s="1"/>
  <c r="BM291" i="1"/>
  <c r="BM30" i="1" s="1"/>
  <c r="BM914" i="1" s="1"/>
  <c r="BM1257" i="1" s="1"/>
  <c r="AS41" i="7" s="1"/>
  <c r="BM29" i="1"/>
  <c r="AS36" i="7" s="1"/>
  <c r="BP282" i="1"/>
  <c r="BP15" i="1"/>
  <c r="DG1244" i="1"/>
  <c r="CM76" i="7" s="1"/>
  <c r="BL25" i="1"/>
  <c r="AR15" i="7" s="1"/>
  <c r="AR14" i="7"/>
  <c r="BL909" i="1"/>
  <c r="BN905" i="1"/>
  <c r="BN17" i="1"/>
  <c r="BJ1253" i="1"/>
  <c r="AP22" i="7" s="1"/>
  <c r="AP21" i="7"/>
  <c r="BM1248" i="1"/>
  <c r="BM1249" i="1" s="1"/>
  <c r="BM906" i="1"/>
  <c r="AQ17" i="7"/>
  <c r="BK1252" i="1"/>
  <c r="BK910" i="1"/>
  <c r="AQ18" i="7" s="1"/>
  <c r="BO283" i="1"/>
  <c r="BO16" i="1"/>
  <c r="BM287" i="1"/>
  <c r="BM24" i="1"/>
  <c r="BQ158" i="1"/>
  <c r="BP230" i="1"/>
  <c r="BO1241" i="1" s="1"/>
  <c r="BR218" i="1"/>
  <c r="BS220" i="1"/>
  <c r="BR226" i="1"/>
  <c r="BN234" i="1"/>
  <c r="BN161" i="1" s="1"/>
  <c r="BN297" i="1" s="1"/>
  <c r="BN35" i="1" s="1"/>
  <c r="AT74" i="7" s="1"/>
  <c r="BO160" i="1"/>
  <c r="BO159" i="1"/>
  <c r="BO1244" i="1" l="1"/>
  <c r="AU76" i="7" s="1"/>
  <c r="AU39" i="7"/>
  <c r="BL292" i="1"/>
  <c r="BK33" i="1"/>
  <c r="BM1258" i="1"/>
  <c r="BM915" i="1"/>
  <c r="BO286" i="1"/>
  <c r="BO23" i="1"/>
  <c r="AU13" i="7" s="1"/>
  <c r="BN291" i="1"/>
  <c r="BN30" i="1" s="1"/>
  <c r="BN914" i="1" s="1"/>
  <c r="BN1257" i="1" s="1"/>
  <c r="AT41" i="7" s="1"/>
  <c r="BN29" i="1"/>
  <c r="AT36" i="7" s="1"/>
  <c r="BQ282" i="1"/>
  <c r="BQ15" i="1"/>
  <c r="BM909" i="1"/>
  <c r="BM25" i="1"/>
  <c r="AS15" i="7" s="1"/>
  <c r="AS14" i="7"/>
  <c r="BO17" i="1"/>
  <c r="BO905" i="1"/>
  <c r="AQ21" i="7"/>
  <c r="BK1253" i="1"/>
  <c r="AQ22" i="7" s="1"/>
  <c r="BN1248" i="1"/>
  <c r="BN1249" i="1" s="1"/>
  <c r="BN906" i="1"/>
  <c r="AR17" i="7"/>
  <c r="BL1252" i="1"/>
  <c r="BL910" i="1"/>
  <c r="AR18" i="7" s="1"/>
  <c r="BP283" i="1"/>
  <c r="BP16" i="1"/>
  <c r="BN287" i="1"/>
  <c r="BN24" i="1"/>
  <c r="BQ230" i="1"/>
  <c r="BP1241" i="1" s="1"/>
  <c r="AV39" i="7" s="1"/>
  <c r="BR158" i="1"/>
  <c r="BS218" i="1"/>
  <c r="BT220" i="1"/>
  <c r="BS226" i="1"/>
  <c r="BO234" i="1"/>
  <c r="BO161" i="1" s="1"/>
  <c r="BO297" i="1" s="1"/>
  <c r="BO35" i="1" s="1"/>
  <c r="AU74" i="7" s="1"/>
  <c r="BP159" i="1"/>
  <c r="BP160" i="1"/>
  <c r="BP1244" i="1" l="1"/>
  <c r="AV76" i="7" s="1"/>
  <c r="BN1258" i="1"/>
  <c r="BL33" i="1"/>
  <c r="BM292" i="1"/>
  <c r="BN915" i="1"/>
  <c r="BP286" i="1"/>
  <c r="BP23" i="1"/>
  <c r="AV13" i="7" s="1"/>
  <c r="BO29" i="1"/>
  <c r="AU36" i="7" s="1"/>
  <c r="BO291" i="1"/>
  <c r="BO30" i="1" s="1"/>
  <c r="BO914" i="1" s="1"/>
  <c r="BO1257" i="1" s="1"/>
  <c r="AU41" i="7" s="1"/>
  <c r="BR282" i="1"/>
  <c r="BR15" i="1"/>
  <c r="AT14" i="7"/>
  <c r="BN909" i="1"/>
  <c r="BN25" i="1"/>
  <c r="AT15" i="7" s="1"/>
  <c r="BP905" i="1"/>
  <c r="BP17" i="1"/>
  <c r="BL1253" i="1"/>
  <c r="AR22" i="7" s="1"/>
  <c r="AR21" i="7"/>
  <c r="BO1248" i="1"/>
  <c r="BO1249" i="1" s="1"/>
  <c r="BO906" i="1"/>
  <c r="BM1252" i="1"/>
  <c r="AS17" i="7"/>
  <c r="BM910" i="1"/>
  <c r="AS18" i="7" s="1"/>
  <c r="BQ283" i="1"/>
  <c r="BQ16" i="1"/>
  <c r="BO287" i="1"/>
  <c r="BO24" i="1"/>
  <c r="BR230" i="1"/>
  <c r="BQ1241" i="1" s="1"/>
  <c r="AW39" i="7" s="1"/>
  <c r="BS158" i="1"/>
  <c r="BT218" i="1"/>
  <c r="BU220" i="1"/>
  <c r="BT226" i="1"/>
  <c r="BP234" i="1"/>
  <c r="BP161" i="1" s="1"/>
  <c r="BP297" i="1" s="1"/>
  <c r="BP35" i="1" s="1"/>
  <c r="AV74" i="7" s="1"/>
  <c r="BQ159" i="1"/>
  <c r="BQ160" i="1"/>
  <c r="BM33" i="1" l="1"/>
  <c r="BN292" i="1"/>
  <c r="BO1258" i="1"/>
  <c r="BQ1244" i="1"/>
  <c r="AW76" i="7" s="1"/>
  <c r="BO915" i="1"/>
  <c r="BQ286" i="1"/>
  <c r="BQ23" i="1"/>
  <c r="AW13" i="7" s="1"/>
  <c r="BP29" i="1"/>
  <c r="AV36" i="7" s="1"/>
  <c r="BP291" i="1"/>
  <c r="BP30" i="1" s="1"/>
  <c r="BP914" i="1" s="1"/>
  <c r="BP1257" i="1" s="1"/>
  <c r="AV41" i="7" s="1"/>
  <c r="BS282" i="1"/>
  <c r="BS15" i="1"/>
  <c r="AU14" i="7"/>
  <c r="BO909" i="1"/>
  <c r="BO25" i="1"/>
  <c r="AU15" i="7" s="1"/>
  <c r="BQ905" i="1"/>
  <c r="BQ17" i="1"/>
  <c r="BM1253" i="1"/>
  <c r="AS22" i="7" s="1"/>
  <c r="AS21" i="7"/>
  <c r="BP1248" i="1"/>
  <c r="BP1249" i="1" s="1"/>
  <c r="BP906" i="1"/>
  <c r="AT17" i="7"/>
  <c r="BN1252" i="1"/>
  <c r="BN910" i="1"/>
  <c r="AT18" i="7" s="1"/>
  <c r="BR283" i="1"/>
  <c r="BR16" i="1"/>
  <c r="BP287" i="1"/>
  <c r="BP24" i="1"/>
  <c r="BS230" i="1"/>
  <c r="BR1241" i="1" s="1"/>
  <c r="AX39" i="7" s="1"/>
  <c r="BT158" i="1"/>
  <c r="BV220" i="1"/>
  <c r="BU218" i="1"/>
  <c r="BU226" i="1"/>
  <c r="BQ234" i="1"/>
  <c r="BQ161" i="1" s="1"/>
  <c r="BQ297" i="1" s="1"/>
  <c r="BQ35" i="1" s="1"/>
  <c r="AW74" i="7" s="1"/>
  <c r="BR160" i="1"/>
  <c r="BR159" i="1"/>
  <c r="BP1258" i="1" l="1"/>
  <c r="BN33" i="1"/>
  <c r="BO292" i="1"/>
  <c r="BP915" i="1"/>
  <c r="BR1244" i="1"/>
  <c r="AX76" i="7" s="1"/>
  <c r="BR286" i="1"/>
  <c r="BR23" i="1"/>
  <c r="AX13" i="7" s="1"/>
  <c r="BQ29" i="1"/>
  <c r="AW36" i="7" s="1"/>
  <c r="BQ291" i="1"/>
  <c r="BQ30" i="1" s="1"/>
  <c r="BQ914" i="1" s="1"/>
  <c r="BQ1257" i="1" s="1"/>
  <c r="AW41" i="7" s="1"/>
  <c r="BT282" i="1"/>
  <c r="BT15" i="1"/>
  <c r="BP909" i="1"/>
  <c r="BP25" i="1"/>
  <c r="AV15" i="7" s="1"/>
  <c r="AV14" i="7"/>
  <c r="BR17" i="1"/>
  <c r="BR905" i="1"/>
  <c r="BN1253" i="1"/>
  <c r="AT22" i="7" s="1"/>
  <c r="AT21" i="7"/>
  <c r="BQ1248" i="1"/>
  <c r="BQ1249" i="1" s="1"/>
  <c r="BQ906" i="1"/>
  <c r="AU17" i="7"/>
  <c r="BO1252" i="1"/>
  <c r="BO910" i="1"/>
  <c r="AU18" i="7" s="1"/>
  <c r="BS283" i="1"/>
  <c r="BS16" i="1"/>
  <c r="BQ287" i="1"/>
  <c r="BQ24" i="1"/>
  <c r="BT230" i="1"/>
  <c r="BS1241" i="1" s="1"/>
  <c r="AY39" i="7" s="1"/>
  <c r="BU158" i="1"/>
  <c r="BV218" i="1"/>
  <c r="BW220" i="1"/>
  <c r="BV226" i="1"/>
  <c r="BR234" i="1"/>
  <c r="BR161" i="1" s="1"/>
  <c r="BR297" i="1" s="1"/>
  <c r="BR35" i="1" s="1"/>
  <c r="AX74" i="7" s="1"/>
  <c r="BS159" i="1"/>
  <c r="BS160" i="1"/>
  <c r="BS1244" i="1" l="1"/>
  <c r="AY76" i="7" s="1"/>
  <c r="BQ915" i="1"/>
  <c r="BO33" i="1"/>
  <c r="BP292" i="1"/>
  <c r="BQ1258" i="1"/>
  <c r="BS286" i="1"/>
  <c r="BS23" i="1"/>
  <c r="AY13" i="7" s="1"/>
  <c r="BR29" i="1"/>
  <c r="AX36" i="7" s="1"/>
  <c r="BR291" i="1"/>
  <c r="BR30" i="1" s="1"/>
  <c r="BR914" i="1" s="1"/>
  <c r="BR1257" i="1" s="1"/>
  <c r="AX41" i="7" s="1"/>
  <c r="BU282" i="1"/>
  <c r="BU15" i="1"/>
  <c r="BQ909" i="1"/>
  <c r="AW14" i="7"/>
  <c r="BQ25" i="1"/>
  <c r="AW15" i="7" s="1"/>
  <c r="BS905" i="1"/>
  <c r="BS17" i="1"/>
  <c r="AU21" i="7"/>
  <c r="BO1253" i="1"/>
  <c r="AU22" i="7" s="1"/>
  <c r="BR1248" i="1"/>
  <c r="BR1249" i="1" s="1"/>
  <c r="BR906" i="1"/>
  <c r="BP910" i="1"/>
  <c r="AV18" i="7" s="1"/>
  <c r="AV17" i="7"/>
  <c r="BP1252" i="1"/>
  <c r="BT283" i="1"/>
  <c r="BT16" i="1"/>
  <c r="BR287" i="1"/>
  <c r="BR24" i="1"/>
  <c r="BV158" i="1"/>
  <c r="BU230" i="1"/>
  <c r="BT1241" i="1" s="1"/>
  <c r="AZ39" i="7" s="1"/>
  <c r="BW218" i="1"/>
  <c r="BX220" i="1"/>
  <c r="BW226" i="1"/>
  <c r="BS234" i="1"/>
  <c r="BS161" i="1" s="1"/>
  <c r="BS297" i="1" s="1"/>
  <c r="BS35" i="1" s="1"/>
  <c r="AY74" i="7" s="1"/>
  <c r="BT159" i="1"/>
  <c r="BT160" i="1"/>
  <c r="BR1258" i="1" l="1"/>
  <c r="BQ292" i="1"/>
  <c r="BP33" i="1"/>
  <c r="BR915" i="1"/>
  <c r="BT1244" i="1"/>
  <c r="AZ76" i="7" s="1"/>
  <c r="BT286" i="1"/>
  <c r="BT23" i="1"/>
  <c r="AZ13" i="7" s="1"/>
  <c r="BS29" i="1"/>
  <c r="AY36" i="7" s="1"/>
  <c r="BS291" i="1"/>
  <c r="BS30" i="1" s="1"/>
  <c r="BS914" i="1" s="1"/>
  <c r="BS1257" i="1" s="1"/>
  <c r="AY41" i="7" s="1"/>
  <c r="BV282" i="1"/>
  <c r="BV15" i="1"/>
  <c r="AX14" i="7"/>
  <c r="BR909" i="1"/>
  <c r="BR25" i="1"/>
  <c r="AX15" i="7" s="1"/>
  <c r="BT905" i="1"/>
  <c r="BT17" i="1"/>
  <c r="AV21" i="7"/>
  <c r="BP1253" i="1"/>
  <c r="AV22" i="7" s="1"/>
  <c r="BS1248" i="1"/>
  <c r="BS1249" i="1" s="1"/>
  <c r="BS906" i="1"/>
  <c r="BQ910" i="1"/>
  <c r="AW18" i="7" s="1"/>
  <c r="AW17" i="7"/>
  <c r="BQ1252" i="1"/>
  <c r="BU283" i="1"/>
  <c r="BU16" i="1"/>
  <c r="BS287" i="1"/>
  <c r="BS24" i="1"/>
  <c r="BV230" i="1"/>
  <c r="BU1241" i="1" s="1"/>
  <c r="BA39" i="7" s="1"/>
  <c r="BW158" i="1"/>
  <c r="BX218" i="1"/>
  <c r="BY220" i="1"/>
  <c r="BX226" i="1"/>
  <c r="BT234" i="1"/>
  <c r="BT161" i="1" s="1"/>
  <c r="BT297" i="1" s="1"/>
  <c r="BT35" i="1" s="1"/>
  <c r="AZ74" i="7" s="1"/>
  <c r="BU159" i="1"/>
  <c r="BU160" i="1"/>
  <c r="BS915" i="1" l="1"/>
  <c r="BR292" i="1"/>
  <c r="BQ33" i="1"/>
  <c r="BS1258" i="1"/>
  <c r="BU1244" i="1"/>
  <c r="BA76" i="7" s="1"/>
  <c r="BU286" i="1"/>
  <c r="BU23" i="1"/>
  <c r="BA13" i="7" s="1"/>
  <c r="BT29" i="1"/>
  <c r="AZ36" i="7" s="1"/>
  <c r="BT291" i="1"/>
  <c r="BT30" i="1" s="1"/>
  <c r="BT914" i="1" s="1"/>
  <c r="BT1257" i="1" s="1"/>
  <c r="AZ41" i="7" s="1"/>
  <c r="BW282" i="1"/>
  <c r="BW15" i="1"/>
  <c r="AY14" i="7"/>
  <c r="BS909" i="1"/>
  <c r="BS25" i="1"/>
  <c r="AY15" i="7" s="1"/>
  <c r="BU905" i="1"/>
  <c r="BU17" i="1"/>
  <c r="BQ1253" i="1"/>
  <c r="AW22" i="7" s="1"/>
  <c r="AW21" i="7"/>
  <c r="BT906" i="1"/>
  <c r="BT1248" i="1"/>
  <c r="BT1249" i="1" s="1"/>
  <c r="BR1252" i="1"/>
  <c r="AX17" i="7"/>
  <c r="BR910" i="1"/>
  <c r="AX18" i="7" s="1"/>
  <c r="BV283" i="1"/>
  <c r="BV16" i="1"/>
  <c r="BT287" i="1"/>
  <c r="BT24" i="1"/>
  <c r="BW230" i="1"/>
  <c r="BV1241" i="1" s="1"/>
  <c r="BB39" i="7" s="1"/>
  <c r="BX158" i="1"/>
  <c r="BY218" i="1"/>
  <c r="BZ220" i="1"/>
  <c r="BY226" i="1"/>
  <c r="BU234" i="1"/>
  <c r="BU161" i="1" s="1"/>
  <c r="BU297" i="1" s="1"/>
  <c r="BU35" i="1" s="1"/>
  <c r="BA74" i="7" s="1"/>
  <c r="BV159" i="1"/>
  <c r="BV160" i="1"/>
  <c r="BT1258" i="1" l="1"/>
  <c r="BS292" i="1"/>
  <c r="BR33" i="1"/>
  <c r="BT915" i="1"/>
  <c r="BV1244" i="1"/>
  <c r="BB76" i="7" s="1"/>
  <c r="J76" i="5" s="1"/>
  <c r="BV286" i="1"/>
  <c r="BV23" i="1"/>
  <c r="BB13" i="7" s="1"/>
  <c r="BU29" i="1"/>
  <c r="BA36" i="7" s="1"/>
  <c r="BU291" i="1"/>
  <c r="BU30" i="1" s="1"/>
  <c r="BU914" i="1" s="1"/>
  <c r="BU1257" i="1" s="1"/>
  <c r="BA41" i="7" s="1"/>
  <c r="BX282" i="1"/>
  <c r="BX15" i="1"/>
  <c r="AZ14" i="7"/>
  <c r="BT909" i="1"/>
  <c r="BT25" i="1"/>
  <c r="AZ15" i="7" s="1"/>
  <c r="BV17" i="1"/>
  <c r="BV905" i="1"/>
  <c r="AX21" i="7"/>
  <c r="BR1253" i="1"/>
  <c r="AX22" i="7" s="1"/>
  <c r="BU906" i="1"/>
  <c r="BU1248" i="1"/>
  <c r="BU1249" i="1" s="1"/>
  <c r="AY17" i="7"/>
  <c r="BS1252" i="1"/>
  <c r="BS910" i="1"/>
  <c r="AY18" i="7" s="1"/>
  <c r="BW283" i="1"/>
  <c r="BW16" i="1"/>
  <c r="BU287" i="1"/>
  <c r="BU24" i="1"/>
  <c r="BX230" i="1"/>
  <c r="BW1241" i="1" s="1"/>
  <c r="BC39" i="7" s="1"/>
  <c r="BY158" i="1"/>
  <c r="BZ218" i="1"/>
  <c r="CA220" i="1"/>
  <c r="BZ226" i="1"/>
  <c r="BV234" i="1"/>
  <c r="BV161" i="1" s="1"/>
  <c r="BV297" i="1" s="1"/>
  <c r="BV35" i="1" s="1"/>
  <c r="BB74" i="7" s="1"/>
  <c r="J74" i="5" s="1"/>
  <c r="BW160" i="1"/>
  <c r="BW159" i="1"/>
  <c r="BU915" i="1" l="1"/>
  <c r="BS33" i="1"/>
  <c r="BT292" i="1"/>
  <c r="BU1258" i="1"/>
  <c r="BW1244" i="1"/>
  <c r="BC76" i="7" s="1"/>
  <c r="BW286" i="1"/>
  <c r="BW23" i="1"/>
  <c r="BC13" i="7" s="1"/>
  <c r="BV29" i="1"/>
  <c r="BB36" i="7" s="1"/>
  <c r="BV291" i="1"/>
  <c r="BV30" i="1" s="1"/>
  <c r="BV914" i="1" s="1"/>
  <c r="BV1257" i="1" s="1"/>
  <c r="BB41" i="7" s="1"/>
  <c r="BY282" i="1"/>
  <c r="BY15" i="1"/>
  <c r="BU909" i="1"/>
  <c r="BU25" i="1"/>
  <c r="BA15" i="7" s="1"/>
  <c r="BA14" i="7"/>
  <c r="BW905" i="1"/>
  <c r="BW17" i="1"/>
  <c r="AY21" i="7"/>
  <c r="BS1253" i="1"/>
  <c r="AY22" i="7" s="1"/>
  <c r="BV906" i="1"/>
  <c r="BV1248" i="1"/>
  <c r="BV1249" i="1" s="1"/>
  <c r="BT910" i="1"/>
  <c r="AZ18" i="7" s="1"/>
  <c r="AZ17" i="7"/>
  <c r="BT1252" i="1"/>
  <c r="BX283" i="1"/>
  <c r="BX16" i="1"/>
  <c r="BV287" i="1"/>
  <c r="BV24" i="1"/>
  <c r="BY230" i="1"/>
  <c r="BX1241" i="1" s="1"/>
  <c r="BD39" i="7" s="1"/>
  <c r="BZ158" i="1"/>
  <c r="CA218" i="1"/>
  <c r="CB220" i="1"/>
  <c r="CA226" i="1"/>
  <c r="BW234" i="1"/>
  <c r="BW161" i="1" s="1"/>
  <c r="BW297" i="1" s="1"/>
  <c r="BW35" i="1" s="1"/>
  <c r="BC74" i="7" s="1"/>
  <c r="BX159" i="1"/>
  <c r="BX160" i="1"/>
  <c r="BV1258" i="1" l="1"/>
  <c r="BT33" i="1"/>
  <c r="BU292" i="1"/>
  <c r="BV915" i="1"/>
  <c r="BX1244" i="1"/>
  <c r="BD76" i="7" s="1"/>
  <c r="BX286" i="1"/>
  <c r="BX23" i="1"/>
  <c r="BD13" i="7" s="1"/>
  <c r="BW29" i="1"/>
  <c r="BC36" i="7" s="1"/>
  <c r="BW291" i="1"/>
  <c r="BW30" i="1" s="1"/>
  <c r="BW914" i="1" s="1"/>
  <c r="BW1257" i="1" s="1"/>
  <c r="BC41" i="7" s="1"/>
  <c r="BZ282" i="1"/>
  <c r="BZ15" i="1"/>
  <c r="BV25" i="1"/>
  <c r="BB15" i="7" s="1"/>
  <c r="BV909" i="1"/>
  <c r="BB14" i="7"/>
  <c r="BX905" i="1"/>
  <c r="BX17" i="1"/>
  <c r="AZ21" i="7"/>
  <c r="BT1253" i="1"/>
  <c r="AZ22" i="7" s="1"/>
  <c r="BW1248" i="1"/>
  <c r="BW1249" i="1" s="1"/>
  <c r="BW906" i="1"/>
  <c r="BA17" i="7"/>
  <c r="BU1252" i="1"/>
  <c r="BU910" i="1"/>
  <c r="BA18" i="7" s="1"/>
  <c r="BY283" i="1"/>
  <c r="BY16" i="1"/>
  <c r="BW287" i="1"/>
  <c r="BW24" i="1"/>
  <c r="BZ230" i="1"/>
  <c r="BY1241" i="1" s="1"/>
  <c r="BE39" i="7" s="1"/>
  <c r="CA158" i="1"/>
  <c r="CB218" i="1"/>
  <c r="CC220" i="1"/>
  <c r="CB226" i="1"/>
  <c r="BX234" i="1"/>
  <c r="BX161" i="1" s="1"/>
  <c r="BX297" i="1" s="1"/>
  <c r="BX35" i="1" s="1"/>
  <c r="BD74" i="7" s="1"/>
  <c r="BY159" i="1"/>
  <c r="BY160" i="1"/>
  <c r="BW915" i="1" l="1"/>
  <c r="BV292" i="1"/>
  <c r="BU33" i="1"/>
  <c r="BW1258" i="1"/>
  <c r="BY1244" i="1"/>
  <c r="BE76" i="7" s="1"/>
  <c r="BY286" i="1"/>
  <c r="BY23" i="1"/>
  <c r="BE13" i="7" s="1"/>
  <c r="BX29" i="1"/>
  <c r="BD36" i="7" s="1"/>
  <c r="BX291" i="1"/>
  <c r="BX30" i="1" s="1"/>
  <c r="BX914" i="1" s="1"/>
  <c r="BX1257" i="1" s="1"/>
  <c r="BD41" i="7" s="1"/>
  <c r="CA282" i="1"/>
  <c r="CA15" i="1"/>
  <c r="BW909" i="1"/>
  <c r="BW25" i="1"/>
  <c r="BC15" i="7" s="1"/>
  <c r="BC14" i="7"/>
  <c r="BY905" i="1"/>
  <c r="BY17" i="1"/>
  <c r="BA21" i="7"/>
  <c r="BU1253" i="1"/>
  <c r="BA22" i="7" s="1"/>
  <c r="BX1248" i="1"/>
  <c r="BX1249" i="1" s="1"/>
  <c r="BX906" i="1"/>
  <c r="BV910" i="1"/>
  <c r="BB18" i="7" s="1"/>
  <c r="BB17" i="7"/>
  <c r="BV1252" i="1"/>
  <c r="BZ283" i="1"/>
  <c r="BZ16" i="1"/>
  <c r="BX287" i="1"/>
  <c r="BX24" i="1"/>
  <c r="CA230" i="1"/>
  <c r="BZ1241" i="1" s="1"/>
  <c r="BF39" i="7" s="1"/>
  <c r="CB158" i="1"/>
  <c r="CC218" i="1"/>
  <c r="CD220" i="1"/>
  <c r="CC226" i="1"/>
  <c r="BY234" i="1"/>
  <c r="BY161" i="1" s="1"/>
  <c r="BY297" i="1" s="1"/>
  <c r="BY35" i="1" s="1"/>
  <c r="BE74" i="7" s="1"/>
  <c r="BZ159" i="1"/>
  <c r="BZ160" i="1"/>
  <c r="BV33" i="1" l="1"/>
  <c r="BW292" i="1"/>
  <c r="BX915" i="1"/>
  <c r="BZ1244" i="1"/>
  <c r="BF76" i="7" s="1"/>
  <c r="BX1258" i="1"/>
  <c r="BZ286" i="1"/>
  <c r="BZ23" i="1"/>
  <c r="BF13" i="7" s="1"/>
  <c r="BY29" i="1"/>
  <c r="BE36" i="7" s="1"/>
  <c r="BY291" i="1"/>
  <c r="BY30" i="1" s="1"/>
  <c r="BY914" i="1" s="1"/>
  <c r="BY1257" i="1" s="1"/>
  <c r="BE41" i="7" s="1"/>
  <c r="CB282" i="1"/>
  <c r="CB15" i="1"/>
  <c r="BD14" i="7"/>
  <c r="BX909" i="1"/>
  <c r="BX25" i="1"/>
  <c r="BD15" i="7" s="1"/>
  <c r="BZ905" i="1"/>
  <c r="BZ17" i="1"/>
  <c r="BB21" i="7"/>
  <c r="BV1253" i="1"/>
  <c r="BB22" i="7" s="1"/>
  <c r="BY1248" i="1"/>
  <c r="BY1249" i="1" s="1"/>
  <c r="BY906" i="1"/>
  <c r="BC17" i="7"/>
  <c r="BW1252" i="1"/>
  <c r="BW910" i="1"/>
  <c r="BC18" i="7" s="1"/>
  <c r="CA283" i="1"/>
  <c r="CA16" i="1"/>
  <c r="BY287" i="1"/>
  <c r="BY24" i="1"/>
  <c r="CB230" i="1"/>
  <c r="CA1241" i="1" s="1"/>
  <c r="BG39" i="7" s="1"/>
  <c r="CC158" i="1"/>
  <c r="CD218" i="1"/>
  <c r="CE220" i="1"/>
  <c r="CD226" i="1"/>
  <c r="BZ234" i="1"/>
  <c r="BZ161" i="1" s="1"/>
  <c r="BZ297" i="1" s="1"/>
  <c r="BZ35" i="1" s="1"/>
  <c r="BF74" i="7" s="1"/>
  <c r="CA160" i="1"/>
  <c r="CA159" i="1"/>
  <c r="BY915" i="1" l="1"/>
  <c r="BW33" i="1"/>
  <c r="BX292" i="1"/>
  <c r="BY1258" i="1"/>
  <c r="CA1244" i="1"/>
  <c r="BG76" i="7" s="1"/>
  <c r="CA286" i="1"/>
  <c r="CA23" i="1"/>
  <c r="BG13" i="7" s="1"/>
  <c r="BZ291" i="1"/>
  <c r="BZ30" i="1" s="1"/>
  <c r="BZ914" i="1" s="1"/>
  <c r="BZ1257" i="1" s="1"/>
  <c r="BF41" i="7" s="1"/>
  <c r="BZ29" i="1"/>
  <c r="BF36" i="7" s="1"/>
  <c r="CC282" i="1"/>
  <c r="CC15" i="1"/>
  <c r="BE14" i="7"/>
  <c r="BY909" i="1"/>
  <c r="BY25" i="1"/>
  <c r="BE15" i="7" s="1"/>
  <c r="CA905" i="1"/>
  <c r="CA17" i="1"/>
  <c r="BC21" i="7"/>
  <c r="BW1253" i="1"/>
  <c r="BC22" i="7" s="1"/>
  <c r="BZ1248" i="1"/>
  <c r="BZ1249" i="1" s="1"/>
  <c r="BZ906" i="1"/>
  <c r="BD17" i="7"/>
  <c r="BX1252" i="1"/>
  <c r="BX910" i="1"/>
  <c r="BD18" i="7" s="1"/>
  <c r="CB283" i="1"/>
  <c r="CB16" i="1"/>
  <c r="BZ287" i="1"/>
  <c r="BZ24" i="1"/>
  <c r="CC230" i="1"/>
  <c r="CB1241" i="1" s="1"/>
  <c r="BH39" i="7" s="1"/>
  <c r="CD158" i="1"/>
  <c r="CE218" i="1"/>
  <c r="CF220" i="1"/>
  <c r="CE226" i="1"/>
  <c r="CA234" i="1"/>
  <c r="CA161" i="1" s="1"/>
  <c r="CA297" i="1" s="1"/>
  <c r="CA35" i="1" s="1"/>
  <c r="BG74" i="7" s="1"/>
  <c r="CB159" i="1"/>
  <c r="CB160" i="1"/>
  <c r="BZ1258" i="1" l="1"/>
  <c r="BX33" i="1"/>
  <c r="BY292" i="1"/>
  <c r="BZ915" i="1"/>
  <c r="CB1244" i="1"/>
  <c r="BH76" i="7" s="1"/>
  <c r="CB286" i="1"/>
  <c r="CB23" i="1"/>
  <c r="BH13" i="7" s="1"/>
  <c r="CA291" i="1"/>
  <c r="CA30" i="1" s="1"/>
  <c r="CA914" i="1" s="1"/>
  <c r="CA1257" i="1" s="1"/>
  <c r="BG41" i="7" s="1"/>
  <c r="CA29" i="1"/>
  <c r="BG36" i="7" s="1"/>
  <c r="CD282" i="1"/>
  <c r="CD15" i="1"/>
  <c r="BF14" i="7"/>
  <c r="BZ909" i="1"/>
  <c r="BZ25" i="1"/>
  <c r="BF15" i="7" s="1"/>
  <c r="CB905" i="1"/>
  <c r="CB17" i="1"/>
  <c r="BD21" i="7"/>
  <c r="BX1253" i="1"/>
  <c r="BD22" i="7" s="1"/>
  <c r="CA1248" i="1"/>
  <c r="CA1249" i="1" s="1"/>
  <c r="CA906" i="1"/>
  <c r="BE17" i="7"/>
  <c r="BY1252" i="1"/>
  <c r="BY910" i="1"/>
  <c r="BE18" i="7" s="1"/>
  <c r="CC283" i="1"/>
  <c r="CC16" i="1"/>
  <c r="CA287" i="1"/>
  <c r="CA24" i="1"/>
  <c r="CD230" i="1"/>
  <c r="CC1241" i="1" s="1"/>
  <c r="BI39" i="7" s="1"/>
  <c r="CE158" i="1"/>
  <c r="CF218" i="1"/>
  <c r="CG220" i="1"/>
  <c r="CF226" i="1"/>
  <c r="CB234" i="1"/>
  <c r="CB161" i="1" s="1"/>
  <c r="CB297" i="1" s="1"/>
  <c r="CB35" i="1" s="1"/>
  <c r="BH74" i="7" s="1"/>
  <c r="CC160" i="1"/>
  <c r="CC159" i="1"/>
  <c r="CA915" i="1" l="1"/>
  <c r="BZ292" i="1"/>
  <c r="BY33" i="1"/>
  <c r="CA1258" i="1"/>
  <c r="CC1244" i="1"/>
  <c r="BI76" i="7" s="1"/>
  <c r="CC286" i="1"/>
  <c r="CC23" i="1"/>
  <c r="BI13" i="7" s="1"/>
  <c r="CB291" i="1"/>
  <c r="CB30" i="1" s="1"/>
  <c r="CB914" i="1" s="1"/>
  <c r="CB1257" i="1" s="1"/>
  <c r="BH41" i="7" s="1"/>
  <c r="CB29" i="1"/>
  <c r="BH36" i="7" s="1"/>
  <c r="CE282" i="1"/>
  <c r="CE15" i="1"/>
  <c r="BG14" i="7"/>
  <c r="CA909" i="1"/>
  <c r="CA25" i="1"/>
  <c r="BG15" i="7" s="1"/>
  <c r="CC17" i="1"/>
  <c r="CC905" i="1"/>
  <c r="BE21" i="7"/>
  <c r="BY1253" i="1"/>
  <c r="BE22" i="7" s="1"/>
  <c r="CB1248" i="1"/>
  <c r="CB1249" i="1" s="1"/>
  <c r="CB906" i="1"/>
  <c r="BF17" i="7"/>
  <c r="BZ1252" i="1"/>
  <c r="BZ910" i="1"/>
  <c r="BF18" i="7" s="1"/>
  <c r="CD283" i="1"/>
  <c r="CD16" i="1"/>
  <c r="CB287" i="1"/>
  <c r="CB24" i="1"/>
  <c r="CE230" i="1"/>
  <c r="CD1241" i="1" s="1"/>
  <c r="BJ39" i="7" s="1"/>
  <c r="CF158" i="1"/>
  <c r="CG218" i="1"/>
  <c r="CH220" i="1"/>
  <c r="CG226" i="1"/>
  <c r="CC234" i="1"/>
  <c r="CC161" i="1" s="1"/>
  <c r="CC297" i="1" s="1"/>
  <c r="CC35" i="1" s="1"/>
  <c r="BI74" i="7" s="1"/>
  <c r="CD159" i="1"/>
  <c r="CD160" i="1"/>
  <c r="CB1258" i="1" l="1"/>
  <c r="BZ33" i="1"/>
  <c r="CA292" i="1"/>
  <c r="CB915" i="1"/>
  <c r="CD1244" i="1"/>
  <c r="BJ76" i="7" s="1"/>
  <c r="CD286" i="1"/>
  <c r="CD23" i="1"/>
  <c r="BJ13" i="7" s="1"/>
  <c r="CC291" i="1"/>
  <c r="CC30" i="1" s="1"/>
  <c r="CC914" i="1" s="1"/>
  <c r="CC1257" i="1" s="1"/>
  <c r="BI41" i="7" s="1"/>
  <c r="CC29" i="1"/>
  <c r="BI36" i="7" s="1"/>
  <c r="CF282" i="1"/>
  <c r="CF15" i="1"/>
  <c r="BH14" i="7"/>
  <c r="CB909" i="1"/>
  <c r="CB25" i="1"/>
  <c r="BH15" i="7" s="1"/>
  <c r="CD905" i="1"/>
  <c r="CD17" i="1"/>
  <c r="BF21" i="7"/>
  <c r="BZ1253" i="1"/>
  <c r="BF22" i="7" s="1"/>
  <c r="CC906" i="1"/>
  <c r="CC1248" i="1"/>
  <c r="CC1249" i="1" s="1"/>
  <c r="BG17" i="7"/>
  <c r="CA1252" i="1"/>
  <c r="CA910" i="1"/>
  <c r="BG18" i="7" s="1"/>
  <c r="CE283" i="1"/>
  <c r="CE16" i="1"/>
  <c r="CC287" i="1"/>
  <c r="CC24" i="1"/>
  <c r="CF230" i="1"/>
  <c r="CE1241" i="1" s="1"/>
  <c r="BK39" i="7" s="1"/>
  <c r="CG158" i="1"/>
  <c r="CH218" i="1"/>
  <c r="CI220" i="1"/>
  <c r="CH226" i="1"/>
  <c r="CD234" i="1"/>
  <c r="CD161" i="1" s="1"/>
  <c r="CD297" i="1" s="1"/>
  <c r="CD35" i="1" s="1"/>
  <c r="BJ74" i="7" s="1"/>
  <c r="CE159" i="1"/>
  <c r="CE160" i="1"/>
  <c r="CC915" i="1" l="1"/>
  <c r="CB292" i="1"/>
  <c r="CA33" i="1"/>
  <c r="CC1258" i="1"/>
  <c r="CE1244" i="1"/>
  <c r="BK76" i="7" s="1"/>
  <c r="CE286" i="1"/>
  <c r="CE23" i="1"/>
  <c r="BK13" i="7" s="1"/>
  <c r="CD291" i="1"/>
  <c r="CD30" i="1" s="1"/>
  <c r="CD914" i="1" s="1"/>
  <c r="CD1257" i="1" s="1"/>
  <c r="BJ41" i="7" s="1"/>
  <c r="CD29" i="1"/>
  <c r="BJ36" i="7" s="1"/>
  <c r="CG282" i="1"/>
  <c r="CG15" i="1"/>
  <c r="BI14" i="7"/>
  <c r="CC25" i="1"/>
  <c r="BI15" i="7" s="1"/>
  <c r="CC909" i="1"/>
  <c r="CE905" i="1"/>
  <c r="CE17" i="1"/>
  <c r="BG21" i="7"/>
  <c r="CA1253" i="1"/>
  <c r="BG22" i="7" s="1"/>
  <c r="CD1248" i="1"/>
  <c r="CD1249" i="1" s="1"/>
  <c r="CD906" i="1"/>
  <c r="CB910" i="1"/>
  <c r="BH18" i="7" s="1"/>
  <c r="BH17" i="7"/>
  <c r="CB1252" i="1"/>
  <c r="CF283" i="1"/>
  <c r="CF16" i="1"/>
  <c r="CD287" i="1"/>
  <c r="CD24" i="1"/>
  <c r="CG230" i="1"/>
  <c r="CF1241" i="1" s="1"/>
  <c r="BL39" i="7" s="1"/>
  <c r="CH158" i="1"/>
  <c r="CI218" i="1"/>
  <c r="CJ220" i="1"/>
  <c r="CI226" i="1"/>
  <c r="CE234" i="1"/>
  <c r="CE161" i="1" s="1"/>
  <c r="CE297" i="1" s="1"/>
  <c r="CE35" i="1" s="1"/>
  <c r="BK74" i="7" s="1"/>
  <c r="CF159" i="1"/>
  <c r="CF160" i="1"/>
  <c r="CF1244" i="1" l="1"/>
  <c r="BL76" i="7" s="1"/>
  <c r="CD1258" i="1"/>
  <c r="CC292" i="1"/>
  <c r="CB33" i="1"/>
  <c r="CD915" i="1"/>
  <c r="CF286" i="1"/>
  <c r="CF23" i="1"/>
  <c r="BL13" i="7" s="1"/>
  <c r="CE291" i="1"/>
  <c r="CE30" i="1" s="1"/>
  <c r="CE914" i="1" s="1"/>
  <c r="CE1257" i="1" s="1"/>
  <c r="BK41" i="7" s="1"/>
  <c r="CE29" i="1"/>
  <c r="BK36" i="7" s="1"/>
  <c r="CH282" i="1"/>
  <c r="CH15" i="1"/>
  <c r="BJ14" i="7"/>
  <c r="CD909" i="1"/>
  <c r="CD25" i="1"/>
  <c r="BJ15" i="7" s="1"/>
  <c r="CF905" i="1"/>
  <c r="CF17" i="1"/>
  <c r="BH21" i="7"/>
  <c r="CB1253" i="1"/>
  <c r="BH22" i="7" s="1"/>
  <c r="CE1248" i="1"/>
  <c r="CE1249" i="1" s="1"/>
  <c r="CE906" i="1"/>
  <c r="BI17" i="7"/>
  <c r="CC1252" i="1"/>
  <c r="CC910" i="1"/>
  <c r="BI18" i="7" s="1"/>
  <c r="CG283" i="1"/>
  <c r="CG16" i="1"/>
  <c r="CE287" i="1"/>
  <c r="CE24" i="1"/>
  <c r="CH230" i="1"/>
  <c r="CG1241" i="1" s="1"/>
  <c r="BM39" i="7" s="1"/>
  <c r="CI158" i="1"/>
  <c r="CJ218" i="1"/>
  <c r="CK220" i="1"/>
  <c r="CJ226" i="1"/>
  <c r="CF234" i="1"/>
  <c r="CF161" i="1" s="1"/>
  <c r="CF297" i="1" s="1"/>
  <c r="CF35" i="1" s="1"/>
  <c r="BL74" i="7" s="1"/>
  <c r="CG159" i="1"/>
  <c r="CG160" i="1"/>
  <c r="CE915" i="1" l="1"/>
  <c r="CC33" i="1"/>
  <c r="CD292" i="1"/>
  <c r="CE1258" i="1"/>
  <c r="CG1244" i="1"/>
  <c r="BM76" i="7" s="1"/>
  <c r="CG286" i="1"/>
  <c r="CG23" i="1"/>
  <c r="BM13" i="7" s="1"/>
  <c r="CF291" i="1"/>
  <c r="CF30" i="1" s="1"/>
  <c r="CF914" i="1" s="1"/>
  <c r="CF1257" i="1" s="1"/>
  <c r="BL41" i="7" s="1"/>
  <c r="CF29" i="1"/>
  <c r="BL36" i="7" s="1"/>
  <c r="CI282" i="1"/>
  <c r="CI15" i="1"/>
  <c r="CE25" i="1"/>
  <c r="BK15" i="7" s="1"/>
  <c r="BK14" i="7"/>
  <c r="CE909" i="1"/>
  <c r="CG905" i="1"/>
  <c r="CG17" i="1"/>
  <c r="BI21" i="7"/>
  <c r="CC1253" i="1"/>
  <c r="BI22" i="7" s="1"/>
  <c r="CF1248" i="1"/>
  <c r="CF1249" i="1" s="1"/>
  <c r="CF906" i="1"/>
  <c r="CD1252" i="1"/>
  <c r="BJ17" i="7"/>
  <c r="CD910" i="1"/>
  <c r="BJ18" i="7" s="1"/>
  <c r="CH283" i="1"/>
  <c r="CH16" i="1"/>
  <c r="CF287" i="1"/>
  <c r="CF24" i="1"/>
  <c r="CI230" i="1"/>
  <c r="CH1241" i="1" s="1"/>
  <c r="BN39" i="7" s="1"/>
  <c r="CJ158" i="1"/>
  <c r="CK218" i="1"/>
  <c r="CL220" i="1"/>
  <c r="CK226" i="1"/>
  <c r="CG234" i="1"/>
  <c r="CG161" i="1" s="1"/>
  <c r="CG297" i="1" s="1"/>
  <c r="CG35" i="1" s="1"/>
  <c r="BM74" i="7" s="1"/>
  <c r="CH160" i="1"/>
  <c r="CH159" i="1"/>
  <c r="CF1258" i="1" l="1"/>
  <c r="CH1244" i="1"/>
  <c r="BN76" i="7" s="1"/>
  <c r="K76" i="5" s="1"/>
  <c r="CE292" i="1"/>
  <c r="CD33" i="1"/>
  <c r="CF915" i="1"/>
  <c r="CH286" i="1"/>
  <c r="CH23" i="1"/>
  <c r="BN13" i="7" s="1"/>
  <c r="CG291" i="1"/>
  <c r="CG30" i="1" s="1"/>
  <c r="CG914" i="1" s="1"/>
  <c r="CG1257" i="1" s="1"/>
  <c r="BM41" i="7" s="1"/>
  <c r="CG29" i="1"/>
  <c r="BM36" i="7" s="1"/>
  <c r="CJ282" i="1"/>
  <c r="CJ15" i="1"/>
  <c r="CF25" i="1"/>
  <c r="BL15" i="7" s="1"/>
  <c r="CF909" i="1"/>
  <c r="BL14" i="7"/>
  <c r="CH905" i="1"/>
  <c r="CH17" i="1"/>
  <c r="CD1253" i="1"/>
  <c r="BJ22" i="7" s="1"/>
  <c r="BJ21" i="7"/>
  <c r="CG1248" i="1"/>
  <c r="CG1249" i="1" s="1"/>
  <c r="CG906" i="1"/>
  <c r="BK17" i="7"/>
  <c r="CE1252" i="1"/>
  <c r="CE910" i="1"/>
  <c r="BK18" i="7" s="1"/>
  <c r="CI283" i="1"/>
  <c r="CI16" i="1"/>
  <c r="CG287" i="1"/>
  <c r="CG24" i="1"/>
  <c r="CK158" i="1"/>
  <c r="CJ230" i="1"/>
  <c r="CI1241" i="1" s="1"/>
  <c r="BO39" i="7" s="1"/>
  <c r="CL218" i="1"/>
  <c r="CL226" i="1"/>
  <c r="CM220" i="1"/>
  <c r="CH234" i="1"/>
  <c r="CH161" i="1" s="1"/>
  <c r="CH297" i="1" s="1"/>
  <c r="CH35" i="1" s="1"/>
  <c r="BN74" i="7" s="1"/>
  <c r="K74" i="5" s="1"/>
  <c r="CI159" i="1"/>
  <c r="CI160" i="1"/>
  <c r="CG915" i="1" l="1"/>
  <c r="CE33" i="1"/>
  <c r="CF292" i="1"/>
  <c r="CG1258" i="1"/>
  <c r="CI1244" i="1"/>
  <c r="BO76" i="7" s="1"/>
  <c r="CI286" i="1"/>
  <c r="CI23" i="1"/>
  <c r="BO13" i="7" s="1"/>
  <c r="CH291" i="1"/>
  <c r="CH30" i="1" s="1"/>
  <c r="CH914" i="1" s="1"/>
  <c r="CH1257" i="1" s="1"/>
  <c r="BN41" i="7" s="1"/>
  <c r="CH29" i="1"/>
  <c r="BN36" i="7" s="1"/>
  <c r="CK282" i="1"/>
  <c r="CK15" i="1"/>
  <c r="BM14" i="7"/>
  <c r="CG909" i="1"/>
  <c r="CG25" i="1"/>
  <c r="BM15" i="7" s="1"/>
  <c r="CI905" i="1"/>
  <c r="CI17" i="1"/>
  <c r="CE1253" i="1"/>
  <c r="BK22" i="7" s="1"/>
  <c r="BK21" i="7"/>
  <c r="CH1248" i="1"/>
  <c r="CH1249" i="1" s="1"/>
  <c r="CH906" i="1"/>
  <c r="BL17" i="7"/>
  <c r="CF1252" i="1"/>
  <c r="CF910" i="1"/>
  <c r="BL18" i="7" s="1"/>
  <c r="CJ283" i="1"/>
  <c r="CJ16" i="1"/>
  <c r="CH287" i="1"/>
  <c r="CH24" i="1"/>
  <c r="CM218" i="1"/>
  <c r="CM226" i="1"/>
  <c r="CN220" i="1"/>
  <c r="CK230" i="1"/>
  <c r="CJ1241" i="1" s="1"/>
  <c r="BP39" i="7" s="1"/>
  <c r="CL158" i="1"/>
  <c r="CJ159" i="1"/>
  <c r="CJ160" i="1"/>
  <c r="CI234" i="1"/>
  <c r="CI161" i="1" s="1"/>
  <c r="CI297" i="1" s="1"/>
  <c r="CI35" i="1" s="1"/>
  <c r="BO74" i="7" s="1"/>
  <c r="CH1258" i="1" l="1"/>
  <c r="CF33" i="1"/>
  <c r="CG292" i="1"/>
  <c r="CH915" i="1"/>
  <c r="CJ1244" i="1"/>
  <c r="BP76" i="7" s="1"/>
  <c r="CI291" i="1"/>
  <c r="CI30" i="1" s="1"/>
  <c r="CI914" i="1" s="1"/>
  <c r="CI1257" i="1" s="1"/>
  <c r="BO41" i="7" s="1"/>
  <c r="CI29" i="1"/>
  <c r="BO36" i="7" s="1"/>
  <c r="CJ286" i="1"/>
  <c r="CJ23" i="1"/>
  <c r="BP13" i="7" s="1"/>
  <c r="CL282" i="1"/>
  <c r="CL15" i="1"/>
  <c r="BN14" i="7"/>
  <c r="CH909" i="1"/>
  <c r="CH25" i="1"/>
  <c r="BN15" i="7" s="1"/>
  <c r="CJ905" i="1"/>
  <c r="CJ17" i="1"/>
  <c r="BL21" i="7"/>
  <c r="CF1253" i="1"/>
  <c r="BL22" i="7" s="1"/>
  <c r="CI906" i="1"/>
  <c r="CI1248" i="1"/>
  <c r="CI1249" i="1" s="1"/>
  <c r="BM17" i="7"/>
  <c r="CG1252" i="1"/>
  <c r="CG910" i="1"/>
  <c r="BM18" i="7" s="1"/>
  <c r="CK283" i="1"/>
  <c r="CK16" i="1"/>
  <c r="CI287" i="1"/>
  <c r="CI24" i="1"/>
  <c r="CK159" i="1"/>
  <c r="CK160" i="1"/>
  <c r="CJ234" i="1"/>
  <c r="CJ161" i="1" s="1"/>
  <c r="CJ297" i="1" s="1"/>
  <c r="CJ35" i="1" s="1"/>
  <c r="BP74" i="7" s="1"/>
  <c r="CN218" i="1"/>
  <c r="CN226" i="1"/>
  <c r="CO220" i="1"/>
  <c r="CL230" i="1"/>
  <c r="CK1241" i="1" s="1"/>
  <c r="BQ39" i="7" s="1"/>
  <c r="CM158" i="1"/>
  <c r="CK1244" i="1" l="1"/>
  <c r="BQ76" i="7" s="1"/>
  <c r="CI915" i="1"/>
  <c r="CG33" i="1"/>
  <c r="CH292" i="1"/>
  <c r="CI1258" i="1"/>
  <c r="CM282" i="1"/>
  <c r="CM15" i="1"/>
  <c r="CJ291" i="1"/>
  <c r="CJ30" i="1" s="1"/>
  <c r="CJ914" i="1" s="1"/>
  <c r="CJ1257" i="1" s="1"/>
  <c r="BP41" i="7" s="1"/>
  <c r="CJ29" i="1"/>
  <c r="BP36" i="7" s="1"/>
  <c r="CK286" i="1"/>
  <c r="CK23" i="1"/>
  <c r="BQ13" i="7" s="1"/>
  <c r="BO14" i="7"/>
  <c r="CI25" i="1"/>
  <c r="BO15" i="7" s="1"/>
  <c r="CI909" i="1"/>
  <c r="CK905" i="1"/>
  <c r="CK17" i="1"/>
  <c r="BM21" i="7"/>
  <c r="CG1253" i="1"/>
  <c r="BM22" i="7" s="1"/>
  <c r="CJ1248" i="1"/>
  <c r="CJ1249" i="1" s="1"/>
  <c r="CJ906" i="1"/>
  <c r="BN17" i="7"/>
  <c r="CH1252" i="1"/>
  <c r="CH910" i="1"/>
  <c r="BN18" i="7" s="1"/>
  <c r="CL283" i="1"/>
  <c r="CL16" i="1"/>
  <c r="CJ287" i="1"/>
  <c r="CJ24" i="1"/>
  <c r="CL159" i="1"/>
  <c r="CL160" i="1"/>
  <c r="CK234" i="1"/>
  <c r="CK161" i="1" s="1"/>
  <c r="CK297" i="1" s="1"/>
  <c r="CK35" i="1" s="1"/>
  <c r="BQ74" i="7" s="1"/>
  <c r="CO218" i="1"/>
  <c r="CP220" i="1"/>
  <c r="CO226" i="1"/>
  <c r="CM230" i="1"/>
  <c r="CL1241" i="1" s="1"/>
  <c r="BR39" i="7" s="1"/>
  <c r="CN158" i="1"/>
  <c r="CJ1258" i="1" l="1"/>
  <c r="CJ915" i="1"/>
  <c r="CL1244" i="1"/>
  <c r="BR76" i="7" s="1"/>
  <c r="CI292" i="1"/>
  <c r="CH33" i="1"/>
  <c r="CN282" i="1"/>
  <c r="CN15" i="1"/>
  <c r="CK291" i="1"/>
  <c r="CK30" i="1" s="1"/>
  <c r="CK914" i="1" s="1"/>
  <c r="CK1257" i="1" s="1"/>
  <c r="BQ41" i="7" s="1"/>
  <c r="CK29" i="1"/>
  <c r="BQ36" i="7" s="1"/>
  <c r="CL286" i="1"/>
  <c r="CL23" i="1"/>
  <c r="BR13" i="7" s="1"/>
  <c r="BP14" i="7"/>
  <c r="CJ909" i="1"/>
  <c r="CJ25" i="1"/>
  <c r="BP15" i="7" s="1"/>
  <c r="CL905" i="1"/>
  <c r="CL17" i="1"/>
  <c r="CH1253" i="1"/>
  <c r="BN22" i="7" s="1"/>
  <c r="BN21" i="7"/>
  <c r="CK1248" i="1"/>
  <c r="CK1249" i="1" s="1"/>
  <c r="CK906" i="1"/>
  <c r="BO17" i="7"/>
  <c r="CI1252" i="1"/>
  <c r="CI910" i="1"/>
  <c r="BO18" i="7" s="1"/>
  <c r="CK287" i="1"/>
  <c r="CK24" i="1"/>
  <c r="CM283" i="1"/>
  <c r="CM16" i="1"/>
  <c r="CL234" i="1"/>
  <c r="CL161" i="1" s="1"/>
  <c r="CL297" i="1" s="1"/>
  <c r="CL35" i="1" s="1"/>
  <c r="BR74" i="7" s="1"/>
  <c r="CM160" i="1"/>
  <c r="CM159" i="1"/>
  <c r="CN230" i="1"/>
  <c r="CM1241" i="1" s="1"/>
  <c r="BS39" i="7" s="1"/>
  <c r="CO158" i="1"/>
  <c r="CP218" i="1"/>
  <c r="CP226" i="1"/>
  <c r="CQ220" i="1"/>
  <c r="CK1258" i="1" l="1"/>
  <c r="CK915" i="1"/>
  <c r="CM1244" i="1"/>
  <c r="BS76" i="7" s="1"/>
  <c r="CJ292" i="1"/>
  <c r="CI33" i="1"/>
  <c r="CO282" i="1"/>
  <c r="CO15" i="1"/>
  <c r="CM286" i="1"/>
  <c r="CM23" i="1"/>
  <c r="BS13" i="7" s="1"/>
  <c r="CL291" i="1"/>
  <c r="CL30" i="1" s="1"/>
  <c r="CL914" i="1" s="1"/>
  <c r="CL1257" i="1" s="1"/>
  <c r="BR41" i="7" s="1"/>
  <c r="CL29" i="1"/>
  <c r="BR36" i="7" s="1"/>
  <c r="CM17" i="1"/>
  <c r="CM905" i="1"/>
  <c r="CK25" i="1"/>
  <c r="BQ15" i="7" s="1"/>
  <c r="CK909" i="1"/>
  <c r="BQ14" i="7"/>
  <c r="BO21" i="7"/>
  <c r="CI1253" i="1"/>
  <c r="BO22" i="7" s="1"/>
  <c r="CL1248" i="1"/>
  <c r="CL1249" i="1" s="1"/>
  <c r="CL906" i="1"/>
  <c r="BP17" i="7"/>
  <c r="CJ1252" i="1"/>
  <c r="CJ910" i="1"/>
  <c r="BP18" i="7" s="1"/>
  <c r="CL287" i="1"/>
  <c r="CL24" i="1"/>
  <c r="CN283" i="1"/>
  <c r="CN16" i="1"/>
  <c r="CQ218" i="1"/>
  <c r="CQ226" i="1"/>
  <c r="CR220" i="1"/>
  <c r="CO230" i="1"/>
  <c r="CN1241" i="1" s="1"/>
  <c r="BT39" i="7" s="1"/>
  <c r="CP158" i="1"/>
  <c r="CM234" i="1"/>
  <c r="CM161" i="1" s="1"/>
  <c r="CM297" i="1" s="1"/>
  <c r="CM35" i="1" s="1"/>
  <c r="BS74" i="7" s="1"/>
  <c r="CN160" i="1"/>
  <c r="CN159" i="1"/>
  <c r="CJ33" i="1" l="1"/>
  <c r="CK292" i="1"/>
  <c r="CL915" i="1"/>
  <c r="CL1258" i="1"/>
  <c r="CN1244" i="1"/>
  <c r="BT76" i="7" s="1"/>
  <c r="CN286" i="1"/>
  <c r="CN23" i="1"/>
  <c r="BT13" i="7" s="1"/>
  <c r="CM291" i="1"/>
  <c r="CM30" i="1" s="1"/>
  <c r="CM914" i="1" s="1"/>
  <c r="CM1257" i="1" s="1"/>
  <c r="BS41" i="7" s="1"/>
  <c r="CM29" i="1"/>
  <c r="BS36" i="7" s="1"/>
  <c r="CP282" i="1"/>
  <c r="CP15" i="1"/>
  <c r="CN905" i="1"/>
  <c r="CN17" i="1"/>
  <c r="BR14" i="7"/>
  <c r="CL909" i="1"/>
  <c r="CL25" i="1"/>
  <c r="BR15" i="7" s="1"/>
  <c r="BP21" i="7"/>
  <c r="CJ1253" i="1"/>
  <c r="BP22" i="7" s="1"/>
  <c r="CK1252" i="1"/>
  <c r="CK910" i="1"/>
  <c r="BQ18" i="7" s="1"/>
  <c r="BQ17" i="7"/>
  <c r="CM906" i="1"/>
  <c r="CM1248" i="1"/>
  <c r="CM1249" i="1" s="1"/>
  <c r="CM287" i="1"/>
  <c r="CM24" i="1"/>
  <c r="CO283" i="1"/>
  <c r="CO16" i="1"/>
  <c r="CN234" i="1"/>
  <c r="CN161" i="1" s="1"/>
  <c r="CN297" i="1" s="1"/>
  <c r="CN35" i="1" s="1"/>
  <c r="BT74" i="7" s="1"/>
  <c r="CO160" i="1"/>
  <c r="CO159" i="1"/>
  <c r="CR218" i="1"/>
  <c r="CS220" i="1"/>
  <c r="CR226" i="1"/>
  <c r="CP230" i="1"/>
  <c r="CO1241" i="1" s="1"/>
  <c r="BU39" i="7" s="1"/>
  <c r="CQ158" i="1"/>
  <c r="CO1244" i="1" l="1"/>
  <c r="BU76" i="7" s="1"/>
  <c r="CM915" i="1"/>
  <c r="CK33" i="1"/>
  <c r="CL292" i="1"/>
  <c r="CM1258" i="1"/>
  <c r="CQ282" i="1"/>
  <c r="CQ15" i="1"/>
  <c r="CO286" i="1"/>
  <c r="CO23" i="1"/>
  <c r="BU13" i="7" s="1"/>
  <c r="CN291" i="1"/>
  <c r="CN30" i="1" s="1"/>
  <c r="CN914" i="1" s="1"/>
  <c r="CN1257" i="1" s="1"/>
  <c r="BT41" i="7" s="1"/>
  <c r="CN29" i="1"/>
  <c r="BT36" i="7" s="1"/>
  <c r="CO905" i="1"/>
  <c r="CO17" i="1"/>
  <c r="BS14" i="7"/>
  <c r="CM909" i="1"/>
  <c r="CM25" i="1"/>
  <c r="BS15" i="7" s="1"/>
  <c r="BQ21" i="7"/>
  <c r="CK1253" i="1"/>
  <c r="BQ22" i="7" s="1"/>
  <c r="BR17" i="7"/>
  <c r="CL1252" i="1"/>
  <c r="CL910" i="1"/>
  <c r="BR18" i="7" s="1"/>
  <c r="CN1248" i="1"/>
  <c r="CN1249" i="1" s="1"/>
  <c r="CN906" i="1"/>
  <c r="CP283" i="1"/>
  <c r="CP16" i="1"/>
  <c r="CN287" i="1"/>
  <c r="CN24" i="1"/>
  <c r="CO234" i="1"/>
  <c r="CO161" i="1" s="1"/>
  <c r="CO297" i="1" s="1"/>
  <c r="CO35" i="1" s="1"/>
  <c r="BU74" i="7" s="1"/>
  <c r="CP159" i="1"/>
  <c r="CP160" i="1"/>
  <c r="CQ230" i="1"/>
  <c r="CP1241" i="1" s="1"/>
  <c r="BV39" i="7" s="1"/>
  <c r="CR158" i="1"/>
  <c r="CS218" i="1"/>
  <c r="CT220" i="1"/>
  <c r="CS226" i="1"/>
  <c r="CL33" i="1" l="1"/>
  <c r="CM292" i="1"/>
  <c r="CN915" i="1"/>
  <c r="CP1244" i="1"/>
  <c r="BV76" i="7" s="1"/>
  <c r="CN1258" i="1"/>
  <c r="CR282" i="1"/>
  <c r="CR15" i="1"/>
  <c r="CP286" i="1"/>
  <c r="CP23" i="1"/>
  <c r="BV13" i="7" s="1"/>
  <c r="CO291" i="1"/>
  <c r="CO30" i="1" s="1"/>
  <c r="CO914" i="1" s="1"/>
  <c r="CO1257" i="1" s="1"/>
  <c r="BU41" i="7" s="1"/>
  <c r="CO29" i="1"/>
  <c r="BU36" i="7" s="1"/>
  <c r="BT14" i="7"/>
  <c r="CN909" i="1"/>
  <c r="CN25" i="1"/>
  <c r="BT15" i="7" s="1"/>
  <c r="CP17" i="1"/>
  <c r="CP905" i="1"/>
  <c r="BR21" i="7"/>
  <c r="CL1253" i="1"/>
  <c r="BR22" i="7" s="1"/>
  <c r="BS17" i="7"/>
  <c r="CM1252" i="1"/>
  <c r="CM910" i="1"/>
  <c r="BS18" i="7" s="1"/>
  <c r="CO1248" i="1"/>
  <c r="CO1249" i="1" s="1"/>
  <c r="CO906" i="1"/>
  <c r="CO287" i="1"/>
  <c r="CO24" i="1"/>
  <c r="CQ283" i="1"/>
  <c r="CQ16" i="1"/>
  <c r="CR230" i="1"/>
  <c r="CQ1241" i="1" s="1"/>
  <c r="BW39" i="7" s="1"/>
  <c r="CS158" i="1"/>
  <c r="CT218" i="1"/>
  <c r="CT226" i="1"/>
  <c r="CU220" i="1"/>
  <c r="CP234" i="1"/>
  <c r="CP161" i="1" s="1"/>
  <c r="CP297" i="1" s="1"/>
  <c r="CP35" i="1" s="1"/>
  <c r="BV74" i="7" s="1"/>
  <c r="CQ159" i="1"/>
  <c r="CQ160" i="1"/>
  <c r="CQ1244" i="1" l="1"/>
  <c r="BW76" i="7" s="1"/>
  <c r="CO915" i="1"/>
  <c r="CN292" i="1"/>
  <c r="CM33" i="1"/>
  <c r="CO1258" i="1"/>
  <c r="CQ286" i="1"/>
  <c r="CQ23" i="1"/>
  <c r="BW13" i="7" s="1"/>
  <c r="CP291" i="1"/>
  <c r="CP30" i="1" s="1"/>
  <c r="CP914" i="1" s="1"/>
  <c r="CP1257" i="1" s="1"/>
  <c r="BV41" i="7" s="1"/>
  <c r="CP29" i="1"/>
  <c r="BV36" i="7" s="1"/>
  <c r="CS282" i="1"/>
  <c r="CS15" i="1"/>
  <c r="CQ905" i="1"/>
  <c r="CQ17" i="1"/>
  <c r="BU14" i="7"/>
  <c r="CO909" i="1"/>
  <c r="CO25" i="1"/>
  <c r="BU15" i="7" s="1"/>
  <c r="CM1253" i="1"/>
  <c r="BS22" i="7" s="1"/>
  <c r="BS21" i="7"/>
  <c r="CP1248" i="1"/>
  <c r="CP1249" i="1" s="1"/>
  <c r="CP906" i="1"/>
  <c r="CN910" i="1"/>
  <c r="BT18" i="7" s="1"/>
  <c r="BT17" i="7"/>
  <c r="CN1252" i="1"/>
  <c r="CP287" i="1"/>
  <c r="CP24" i="1"/>
  <c r="CR283" i="1"/>
  <c r="CR16" i="1"/>
  <c r="CU218" i="1"/>
  <c r="CU226" i="1"/>
  <c r="CV220" i="1"/>
  <c r="CS230" i="1"/>
  <c r="CT158" i="1"/>
  <c r="CQ234" i="1"/>
  <c r="CQ161" i="1" s="1"/>
  <c r="CQ297" i="1" s="1"/>
  <c r="CQ35" i="1" s="1"/>
  <c r="BW74" i="7" s="1"/>
  <c r="CR160" i="1"/>
  <c r="CR159" i="1"/>
  <c r="CR1241" i="1" l="1"/>
  <c r="BX39" i="7" s="1"/>
  <c r="CP1258" i="1"/>
  <c r="CO292" i="1"/>
  <c r="CN33" i="1"/>
  <c r="CP915" i="1"/>
  <c r="CR286" i="1"/>
  <c r="CR23" i="1"/>
  <c r="BX13" i="7" s="1"/>
  <c r="CQ291" i="1"/>
  <c r="CQ30" i="1" s="1"/>
  <c r="CQ914" i="1" s="1"/>
  <c r="CQ1257" i="1" s="1"/>
  <c r="BW41" i="7" s="1"/>
  <c r="CQ29" i="1"/>
  <c r="BW36" i="7" s="1"/>
  <c r="CT282" i="1"/>
  <c r="CT15" i="1"/>
  <c r="CR17" i="1"/>
  <c r="CR905" i="1"/>
  <c r="BV14" i="7"/>
  <c r="CP909" i="1"/>
  <c r="CP25" i="1"/>
  <c r="BV15" i="7" s="1"/>
  <c r="BT21" i="7"/>
  <c r="CN1253" i="1"/>
  <c r="BT22" i="7" s="1"/>
  <c r="BU17" i="7"/>
  <c r="CO1252" i="1"/>
  <c r="CO910" i="1"/>
  <c r="BU18" i="7" s="1"/>
  <c r="CQ906" i="1"/>
  <c r="CQ1248" i="1"/>
  <c r="CQ1249" i="1" s="1"/>
  <c r="CS283" i="1"/>
  <c r="CS16" i="1"/>
  <c r="CQ287" i="1"/>
  <c r="CQ24" i="1"/>
  <c r="CR234" i="1"/>
  <c r="CR161" i="1" s="1"/>
  <c r="CR297" i="1" s="1"/>
  <c r="CR35" i="1" s="1"/>
  <c r="BX74" i="7" s="1"/>
  <c r="CS160" i="1"/>
  <c r="CS159" i="1"/>
  <c r="CV218" i="1"/>
  <c r="CV226" i="1"/>
  <c r="CW220" i="1"/>
  <c r="CT230" i="1"/>
  <c r="CS1241" i="1" s="1"/>
  <c r="BY39" i="7" s="1"/>
  <c r="CU158" i="1"/>
  <c r="CR1244" i="1" l="1"/>
  <c r="BX76" i="7" s="1"/>
  <c r="CS1244" i="1"/>
  <c r="BY76" i="7" s="1"/>
  <c r="CQ915" i="1"/>
  <c r="CO33" i="1"/>
  <c r="CP292" i="1"/>
  <c r="CQ1258" i="1"/>
  <c r="CU282" i="1"/>
  <c r="CU15" i="1"/>
  <c r="CS286" i="1"/>
  <c r="CS23" i="1"/>
  <c r="BY13" i="7" s="1"/>
  <c r="CR291" i="1"/>
  <c r="CR30" i="1" s="1"/>
  <c r="CR914" i="1" s="1"/>
  <c r="CR1257" i="1" s="1"/>
  <c r="BX41" i="7" s="1"/>
  <c r="CR29" i="1"/>
  <c r="BX36" i="7" s="1"/>
  <c r="BW14" i="7"/>
  <c r="CQ909" i="1"/>
  <c r="CQ25" i="1"/>
  <c r="BW15" i="7" s="1"/>
  <c r="CS905" i="1"/>
  <c r="CS17" i="1"/>
  <c r="CO1253" i="1"/>
  <c r="BU22" i="7" s="1"/>
  <c r="BU21" i="7"/>
  <c r="BV17" i="7"/>
  <c r="CP1252" i="1"/>
  <c r="CP910" i="1"/>
  <c r="BV18" i="7" s="1"/>
  <c r="CR906" i="1"/>
  <c r="CR1248" i="1"/>
  <c r="CR1249" i="1" s="1"/>
  <c r="CT283" i="1"/>
  <c r="CT16" i="1"/>
  <c r="CR287" i="1"/>
  <c r="CR24" i="1"/>
  <c r="CS234" i="1"/>
  <c r="CS161" i="1" s="1"/>
  <c r="CS297" i="1" s="1"/>
  <c r="CS35" i="1" s="1"/>
  <c r="BY74" i="7" s="1"/>
  <c r="CT160" i="1"/>
  <c r="CT159" i="1"/>
  <c r="CW218" i="1"/>
  <c r="CX220" i="1"/>
  <c r="CW226" i="1"/>
  <c r="CU230" i="1"/>
  <c r="CT1241" i="1" s="1"/>
  <c r="BZ39" i="7" s="1"/>
  <c r="CV158" i="1"/>
  <c r="CR1258" i="1" l="1"/>
  <c r="CP33" i="1"/>
  <c r="CQ292" i="1"/>
  <c r="CT1244" i="1"/>
  <c r="BZ76" i="7" s="1"/>
  <c r="L76" i="5" s="1"/>
  <c r="CR915" i="1"/>
  <c r="CV282" i="1"/>
  <c r="CV15" i="1"/>
  <c r="CT286" i="1"/>
  <c r="CT23" i="1"/>
  <c r="BZ13" i="7" s="1"/>
  <c r="CS291" i="1"/>
  <c r="CS30" i="1" s="1"/>
  <c r="CS914" i="1" s="1"/>
  <c r="CS1257" i="1" s="1"/>
  <c r="BY41" i="7" s="1"/>
  <c r="CS29" i="1"/>
  <c r="BY36" i="7" s="1"/>
  <c r="CR909" i="1"/>
  <c r="CR25" i="1"/>
  <c r="BX15" i="7" s="1"/>
  <c r="BX14" i="7"/>
  <c r="CT905" i="1"/>
  <c r="CT17" i="1"/>
  <c r="CP1253" i="1"/>
  <c r="BV22" i="7" s="1"/>
  <c r="BV21" i="7"/>
  <c r="CS1248" i="1"/>
  <c r="CS1249" i="1" s="1"/>
  <c r="CS906" i="1"/>
  <c r="CQ910" i="1"/>
  <c r="BW18" i="7" s="1"/>
  <c r="CQ1252" i="1"/>
  <c r="BW17" i="7"/>
  <c r="CS287" i="1"/>
  <c r="CS24" i="1"/>
  <c r="CU283" i="1"/>
  <c r="CU16" i="1"/>
  <c r="CT234" i="1"/>
  <c r="CT161" i="1" s="1"/>
  <c r="CT297" i="1" s="1"/>
  <c r="CT35" i="1" s="1"/>
  <c r="BZ74" i="7" s="1"/>
  <c r="L74" i="5" s="1"/>
  <c r="CU159" i="1"/>
  <c r="CU160" i="1"/>
  <c r="CV230" i="1"/>
  <c r="CU1241" i="1" s="1"/>
  <c r="CA39" i="7" s="1"/>
  <c r="CW158" i="1"/>
  <c r="CX218" i="1"/>
  <c r="CY220" i="1"/>
  <c r="CX226" i="1"/>
  <c r="CS915" i="1" l="1"/>
  <c r="CQ33" i="1"/>
  <c r="CR292" i="1"/>
  <c r="CU1244" i="1"/>
  <c r="CA76" i="7" s="1"/>
  <c r="CS1258" i="1"/>
  <c r="CW282" i="1"/>
  <c r="CW15" i="1"/>
  <c r="CU286" i="1"/>
  <c r="CU23" i="1"/>
  <c r="CA13" i="7" s="1"/>
  <c r="CT291" i="1"/>
  <c r="CT30" i="1" s="1"/>
  <c r="CT914" i="1" s="1"/>
  <c r="CT1257" i="1" s="1"/>
  <c r="BZ41" i="7" s="1"/>
  <c r="CT29" i="1"/>
  <c r="BZ36" i="7" s="1"/>
  <c r="CU905" i="1"/>
  <c r="CU17" i="1"/>
  <c r="CS25" i="1"/>
  <c r="BY15" i="7" s="1"/>
  <c r="BY14" i="7"/>
  <c r="CS909" i="1"/>
  <c r="CQ1253" i="1"/>
  <c r="BW22" i="7" s="1"/>
  <c r="BW21" i="7"/>
  <c r="CT906" i="1"/>
  <c r="CT1248" i="1"/>
  <c r="CT1249" i="1" s="1"/>
  <c r="BX17" i="7"/>
  <c r="CR1252" i="1"/>
  <c r="CR910" i="1"/>
  <c r="BX18" i="7" s="1"/>
  <c r="CT287" i="1"/>
  <c r="CT24" i="1"/>
  <c r="CV283" i="1"/>
  <c r="CV16" i="1"/>
  <c r="CW230" i="1"/>
  <c r="CV1241" i="1" s="1"/>
  <c r="CB39" i="7" s="1"/>
  <c r="CX158" i="1"/>
  <c r="CY218" i="1"/>
  <c r="CY226" i="1"/>
  <c r="CZ220" i="1"/>
  <c r="CU234" i="1"/>
  <c r="CU161" i="1" s="1"/>
  <c r="CU297" i="1" s="1"/>
  <c r="CU35" i="1" s="1"/>
  <c r="CA74" i="7" s="1"/>
  <c r="CV160" i="1"/>
  <c r="CV159" i="1"/>
  <c r="CT1258" i="1" l="1"/>
  <c r="CV1244" i="1"/>
  <c r="CB76" i="7" s="1"/>
  <c r="CR33" i="1"/>
  <c r="CS292" i="1"/>
  <c r="CT915" i="1"/>
  <c r="CV286" i="1"/>
  <c r="CV23" i="1"/>
  <c r="CB13" i="7" s="1"/>
  <c r="CU291" i="1"/>
  <c r="CU30" i="1" s="1"/>
  <c r="CU914" i="1" s="1"/>
  <c r="CU1257" i="1" s="1"/>
  <c r="CA41" i="7" s="1"/>
  <c r="CU29" i="1"/>
  <c r="CA36" i="7" s="1"/>
  <c r="CX282" i="1"/>
  <c r="CX15" i="1"/>
  <c r="CV905" i="1"/>
  <c r="CV17" i="1"/>
  <c r="BZ14" i="7"/>
  <c r="CT909" i="1"/>
  <c r="CT25" i="1"/>
  <c r="BZ15" i="7" s="1"/>
  <c r="CR1253" i="1"/>
  <c r="BX22" i="7" s="1"/>
  <c r="BX21" i="7"/>
  <c r="BY17" i="7"/>
  <c r="CS1252" i="1"/>
  <c r="CS910" i="1"/>
  <c r="BY18" i="7" s="1"/>
  <c r="CU1248" i="1"/>
  <c r="CU1249" i="1" s="1"/>
  <c r="CU906" i="1"/>
  <c r="CU287" i="1"/>
  <c r="CU24" i="1"/>
  <c r="CW283" i="1"/>
  <c r="CW16" i="1"/>
  <c r="CZ218" i="1"/>
  <c r="DA220" i="1"/>
  <c r="CZ226" i="1"/>
  <c r="CX230" i="1"/>
  <c r="CW1241" i="1" s="1"/>
  <c r="CC39" i="7" s="1"/>
  <c r="CY158" i="1"/>
  <c r="CV234" i="1"/>
  <c r="CV161" i="1" s="1"/>
  <c r="CV297" i="1" s="1"/>
  <c r="CV35" i="1" s="1"/>
  <c r="CB74" i="7" s="1"/>
  <c r="CW159" i="1"/>
  <c r="CW160" i="1"/>
  <c r="CU1258" i="1" l="1"/>
  <c r="CW1244" i="1"/>
  <c r="CC76" i="7" s="1"/>
  <c r="CU915" i="1"/>
  <c r="CS33" i="1"/>
  <c r="CT292" i="1"/>
  <c r="CW286" i="1"/>
  <c r="CW23" i="1"/>
  <c r="CC13" i="7" s="1"/>
  <c r="CV291" i="1"/>
  <c r="CV30" i="1" s="1"/>
  <c r="CV914" i="1" s="1"/>
  <c r="CV1257" i="1" s="1"/>
  <c r="CB41" i="7" s="1"/>
  <c r="CV29" i="1"/>
  <c r="CB36" i="7" s="1"/>
  <c r="CY282" i="1"/>
  <c r="CY15" i="1"/>
  <c r="CW905" i="1"/>
  <c r="CW17" i="1"/>
  <c r="CU909" i="1"/>
  <c r="CU25" i="1"/>
  <c r="CA15" i="7" s="1"/>
  <c r="CA14" i="7"/>
  <c r="BY21" i="7"/>
  <c r="CS1253" i="1"/>
  <c r="BY22" i="7" s="1"/>
  <c r="BZ17" i="7"/>
  <c r="CT1252" i="1"/>
  <c r="CT910" i="1"/>
  <c r="BZ18" i="7" s="1"/>
  <c r="CV1248" i="1"/>
  <c r="CV1249" i="1" s="1"/>
  <c r="CV906" i="1"/>
  <c r="CX283" i="1"/>
  <c r="CX16" i="1"/>
  <c r="CV287" i="1"/>
  <c r="CV24" i="1"/>
  <c r="CW234" i="1"/>
  <c r="CW161" i="1" s="1"/>
  <c r="CW297" i="1" s="1"/>
  <c r="CW35" i="1" s="1"/>
  <c r="CC74" i="7" s="1"/>
  <c r="CX159" i="1"/>
  <c r="CX160" i="1"/>
  <c r="CY230" i="1"/>
  <c r="CX1241" i="1" s="1"/>
  <c r="CD39" i="7" s="1"/>
  <c r="CZ158" i="1"/>
  <c r="DA218" i="1"/>
  <c r="DB220" i="1"/>
  <c r="DA226" i="1"/>
  <c r="CX1244" i="1" l="1"/>
  <c r="CD76" i="7" s="1"/>
  <c r="CV1258" i="1"/>
  <c r="CT33" i="1"/>
  <c r="CU292" i="1"/>
  <c r="CV915" i="1"/>
  <c r="CZ282" i="1"/>
  <c r="CZ15" i="1"/>
  <c r="CX286" i="1"/>
  <c r="CX23" i="1"/>
  <c r="CD13" i="7" s="1"/>
  <c r="CW29" i="1"/>
  <c r="CC36" i="7" s="1"/>
  <c r="CW291" i="1"/>
  <c r="CW30" i="1" s="1"/>
  <c r="CW914" i="1" s="1"/>
  <c r="CW1257" i="1" s="1"/>
  <c r="CC41" i="7" s="1"/>
  <c r="CV25" i="1"/>
  <c r="CB15" i="7" s="1"/>
  <c r="CB14" i="7"/>
  <c r="CV909" i="1"/>
  <c r="CX905" i="1"/>
  <c r="CX17" i="1"/>
  <c r="CT1253" i="1"/>
  <c r="BZ22" i="7" s="1"/>
  <c r="BZ21" i="7"/>
  <c r="CA17" i="7"/>
  <c r="CU1252" i="1"/>
  <c r="CU910" i="1"/>
  <c r="CA18" i="7" s="1"/>
  <c r="CW1248" i="1"/>
  <c r="CW1249" i="1" s="1"/>
  <c r="CW906" i="1"/>
  <c r="CY283" i="1"/>
  <c r="CY16" i="1"/>
  <c r="CW287" i="1"/>
  <c r="CW24" i="1"/>
  <c r="CZ230" i="1"/>
  <c r="CY1241" i="1" s="1"/>
  <c r="CE39" i="7" s="1"/>
  <c r="DA158" i="1"/>
  <c r="DB218" i="1"/>
  <c r="DB226" i="1"/>
  <c r="DC220" i="1"/>
  <c r="CX234" i="1"/>
  <c r="CX161" i="1" s="1"/>
  <c r="CX297" i="1" s="1"/>
  <c r="CX35" i="1" s="1"/>
  <c r="CD74" i="7" s="1"/>
  <c r="CY160" i="1"/>
  <c r="CY159" i="1"/>
  <c r="CY1244" i="1" l="1"/>
  <c r="CE76" i="7" s="1"/>
  <c r="CW1258" i="1"/>
  <c r="CW915" i="1"/>
  <c r="CV292" i="1"/>
  <c r="CU33" i="1"/>
  <c r="CY286" i="1"/>
  <c r="CY23" i="1"/>
  <c r="CE13" i="7" s="1"/>
  <c r="CX29" i="1"/>
  <c r="CD36" i="7" s="1"/>
  <c r="CX291" i="1"/>
  <c r="CX30" i="1" s="1"/>
  <c r="CX914" i="1" s="1"/>
  <c r="CX1257" i="1" s="1"/>
  <c r="CD41" i="7" s="1"/>
  <c r="CC14" i="7"/>
  <c r="CW909" i="1"/>
  <c r="CW25" i="1"/>
  <c r="CC15" i="7" s="1"/>
  <c r="CY905" i="1"/>
  <c r="CY17" i="1"/>
  <c r="CA21" i="7"/>
  <c r="CU1253" i="1"/>
  <c r="CA22" i="7" s="1"/>
  <c r="CX1248" i="1"/>
  <c r="CX1249" i="1" s="1"/>
  <c r="CX906" i="1"/>
  <c r="CV1252" i="1"/>
  <c r="CV910" i="1"/>
  <c r="CB18" i="7" s="1"/>
  <c r="CB17" i="7"/>
  <c r="CX287" i="1"/>
  <c r="CX24" i="1"/>
  <c r="CZ283" i="1"/>
  <c r="CZ16" i="1"/>
  <c r="DC218" i="1"/>
  <c r="DC226" i="1"/>
  <c r="DD220" i="1"/>
  <c r="DA230" i="1"/>
  <c r="CZ1241" i="1" s="1"/>
  <c r="CF39" i="7" s="1"/>
  <c r="DB158" i="1"/>
  <c r="DA282" i="1"/>
  <c r="DA15" i="1"/>
  <c r="CY234" i="1"/>
  <c r="CY161" i="1" s="1"/>
  <c r="CY297" i="1" s="1"/>
  <c r="CY35" i="1" s="1"/>
  <c r="CE74" i="7" s="1"/>
  <c r="CZ160" i="1"/>
  <c r="CZ159" i="1"/>
  <c r="CX915" i="1" l="1"/>
  <c r="CX1258" i="1"/>
  <c r="CV33" i="1"/>
  <c r="CW292" i="1"/>
  <c r="CZ1244" i="1"/>
  <c r="CF76" i="7" s="1"/>
  <c r="CZ286" i="1"/>
  <c r="CZ23" i="1"/>
  <c r="CF13" i="7" s="1"/>
  <c r="CY29" i="1"/>
  <c r="CE36" i="7" s="1"/>
  <c r="CY291" i="1"/>
  <c r="CY30" i="1" s="1"/>
  <c r="CY914" i="1" s="1"/>
  <c r="CY1257" i="1" s="1"/>
  <c r="CE41" i="7" s="1"/>
  <c r="CZ905" i="1"/>
  <c r="CZ17" i="1"/>
  <c r="CX909" i="1"/>
  <c r="CX25" i="1"/>
  <c r="CD15" i="7" s="1"/>
  <c r="CD14" i="7"/>
  <c r="CB21" i="7"/>
  <c r="CV1253" i="1"/>
  <c r="CB22" i="7" s="1"/>
  <c r="CY906" i="1"/>
  <c r="CY1248" i="1"/>
  <c r="CY1249" i="1" s="1"/>
  <c r="CC17" i="7"/>
  <c r="CW1252" i="1"/>
  <c r="CW910" i="1"/>
  <c r="CC18" i="7" s="1"/>
  <c r="CY287" i="1"/>
  <c r="CY24" i="1"/>
  <c r="DA283" i="1"/>
  <c r="DA16" i="1"/>
  <c r="DB282" i="1"/>
  <c r="DB15" i="1"/>
  <c r="CZ234" i="1"/>
  <c r="CZ161" i="1" s="1"/>
  <c r="CZ297" i="1" s="1"/>
  <c r="CZ35" i="1" s="1"/>
  <c r="CF74" i="7" s="1"/>
  <c r="DA159" i="1"/>
  <c r="DA160" i="1"/>
  <c r="DD218" i="1"/>
  <c r="DD226" i="1"/>
  <c r="DE220" i="1"/>
  <c r="DB230" i="1"/>
  <c r="DA1241" i="1" s="1"/>
  <c r="CG39" i="7" s="1"/>
  <c r="DC158" i="1"/>
  <c r="CX292" i="1" l="1"/>
  <c r="CW33" i="1"/>
  <c r="CY1258" i="1"/>
  <c r="CY915" i="1"/>
  <c r="DA1244" i="1"/>
  <c r="CG76" i="7" s="1"/>
  <c r="CZ29" i="1"/>
  <c r="CF36" i="7" s="1"/>
  <c r="CZ291" i="1"/>
  <c r="CZ30" i="1" s="1"/>
  <c r="CZ914" i="1" s="1"/>
  <c r="CZ1257" i="1" s="1"/>
  <c r="CF41" i="7" s="1"/>
  <c r="CE14" i="7"/>
  <c r="CY909" i="1"/>
  <c r="CY25" i="1"/>
  <c r="CE15" i="7" s="1"/>
  <c r="CC21" i="7"/>
  <c r="CW1253" i="1"/>
  <c r="CC22" i="7" s="1"/>
  <c r="CD17" i="7"/>
  <c r="CX1252" i="1"/>
  <c r="CX910" i="1"/>
  <c r="CD18" i="7" s="1"/>
  <c r="CZ1248" i="1"/>
  <c r="CZ1249" i="1" s="1"/>
  <c r="CZ906" i="1"/>
  <c r="CZ287" i="1"/>
  <c r="CZ24" i="1"/>
  <c r="DC282" i="1"/>
  <c r="DC15" i="1"/>
  <c r="DA234" i="1"/>
  <c r="DA161" i="1" s="1"/>
  <c r="DA297" i="1" s="1"/>
  <c r="DA35" i="1" s="1"/>
  <c r="CG74" i="7" s="1"/>
  <c r="DB160" i="1"/>
  <c r="DB159" i="1"/>
  <c r="DE218" i="1"/>
  <c r="DF220" i="1"/>
  <c r="DE226" i="1"/>
  <c r="DC230" i="1"/>
  <c r="DB1241" i="1" s="1"/>
  <c r="CH39" i="7" s="1"/>
  <c r="DD158" i="1"/>
  <c r="DA286" i="1"/>
  <c r="DA23" i="1"/>
  <c r="CG13" i="7" s="1"/>
  <c r="DB283" i="1"/>
  <c r="DB16" i="1"/>
  <c r="DA17" i="1"/>
  <c r="DA905" i="1"/>
  <c r="CZ1258" i="1" l="1"/>
  <c r="CX33" i="1"/>
  <c r="CY292" i="1"/>
  <c r="DB1244" i="1"/>
  <c r="CH76" i="7" s="1"/>
  <c r="CZ915" i="1"/>
  <c r="DA291" i="1"/>
  <c r="DA30" i="1" s="1"/>
  <c r="DA914" i="1" s="1"/>
  <c r="DA1257" i="1" s="1"/>
  <c r="CG41" i="7" s="1"/>
  <c r="DA29" i="1"/>
  <c r="CG36" i="7" s="1"/>
  <c r="CZ909" i="1"/>
  <c r="CF14" i="7"/>
  <c r="CZ25" i="1"/>
  <c r="CF15" i="7" s="1"/>
  <c r="CD21" i="7"/>
  <c r="CX1253" i="1"/>
  <c r="CD22" i="7" s="1"/>
  <c r="CE17" i="7"/>
  <c r="CY1252" i="1"/>
  <c r="CY910" i="1"/>
  <c r="CE18" i="7" s="1"/>
  <c r="DA906" i="1"/>
  <c r="DA1248" i="1"/>
  <c r="DA1249" i="1" s="1"/>
  <c r="DB905" i="1"/>
  <c r="DB17" i="1"/>
  <c r="DA287" i="1"/>
  <c r="DA24" i="1"/>
  <c r="DD282" i="1"/>
  <c r="DD15" i="1"/>
  <c r="DB234" i="1"/>
  <c r="DB161" i="1" s="1"/>
  <c r="DB297" i="1" s="1"/>
  <c r="DB35" i="1" s="1"/>
  <c r="CH74" i="7" s="1"/>
  <c r="DC159" i="1"/>
  <c r="DC160" i="1"/>
  <c r="DD230" i="1"/>
  <c r="DC1241" i="1" s="1"/>
  <c r="CI39" i="7" s="1"/>
  <c r="DE158" i="1"/>
  <c r="DF218" i="1"/>
  <c r="DF226" i="1"/>
  <c r="W226" i="1" s="1"/>
  <c r="DB286" i="1"/>
  <c r="DB23" i="1"/>
  <c r="CH13" i="7" s="1"/>
  <c r="DC283" i="1"/>
  <c r="DC16" i="1"/>
  <c r="DD16" i="1" l="1"/>
  <c r="DD905" i="1" s="1"/>
  <c r="DD283" i="1"/>
  <c r="DC1244" i="1"/>
  <c r="CI76" i="7" s="1"/>
  <c r="CY33" i="1"/>
  <c r="CZ292" i="1"/>
  <c r="DA1258" i="1"/>
  <c r="DA915" i="1"/>
  <c r="DB29" i="1"/>
  <c r="CH36" i="7" s="1"/>
  <c r="DB291" i="1"/>
  <c r="DB30" i="1" s="1"/>
  <c r="DB914" i="1" s="1"/>
  <c r="DB1257" i="1" s="1"/>
  <c r="CH41" i="7" s="1"/>
  <c r="CE21" i="7"/>
  <c r="CY1253" i="1"/>
  <c r="CE22" i="7" s="1"/>
  <c r="CF17" i="7"/>
  <c r="CZ1252" i="1"/>
  <c r="CZ910" i="1"/>
  <c r="CF18" i="7" s="1"/>
  <c r="DC905" i="1"/>
  <c r="DC17" i="1"/>
  <c r="DB287" i="1"/>
  <c r="DB24" i="1"/>
  <c r="DE230" i="1"/>
  <c r="DD1241" i="1" s="1"/>
  <c r="CJ39" i="7" s="1"/>
  <c r="DF230" i="1"/>
  <c r="DF158" i="1"/>
  <c r="W158" i="1" s="1"/>
  <c r="DE282" i="1"/>
  <c r="DE15" i="1"/>
  <c r="DC234" i="1"/>
  <c r="DC161" i="1" s="1"/>
  <c r="DC297" i="1" s="1"/>
  <c r="DC35" i="1" s="1"/>
  <c r="CI74" i="7" s="1"/>
  <c r="DD159" i="1"/>
  <c r="DD160" i="1"/>
  <c r="DC286" i="1"/>
  <c r="DC23" i="1"/>
  <c r="CI13" i="7" s="1"/>
  <c r="DA25" i="1"/>
  <c r="CG15" i="7" s="1"/>
  <c r="CG14" i="7"/>
  <c r="DA909" i="1"/>
  <c r="DB906" i="1"/>
  <c r="DB1248" i="1"/>
  <c r="DB1249" i="1" s="1"/>
  <c r="DD17" i="1" l="1"/>
  <c r="DE16" i="1"/>
  <c r="DE17" i="1" s="1"/>
  <c r="DE283" i="1"/>
  <c r="DB915" i="1"/>
  <c r="DB1258" i="1"/>
  <c r="CZ33" i="1"/>
  <c r="DA292" i="1"/>
  <c r="DD1244" i="1"/>
  <c r="CJ76" i="7" s="1"/>
  <c r="DE1241" i="1"/>
  <c r="CK39" i="7" s="1"/>
  <c r="W230" i="1"/>
  <c r="CF21" i="7"/>
  <c r="CZ1253" i="1"/>
  <c r="CF22" i="7" s="1"/>
  <c r="DA1252" i="1"/>
  <c r="DA910" i="1"/>
  <c r="CG18" i="7" s="1"/>
  <c r="CG17" i="7"/>
  <c r="DD1248" i="1"/>
  <c r="DD1249" i="1" s="1"/>
  <c r="DD906" i="1"/>
  <c r="DC287" i="1"/>
  <c r="DC24" i="1"/>
  <c r="DD286" i="1"/>
  <c r="DD23" i="1"/>
  <c r="CJ13" i="7" s="1"/>
  <c r="DC291" i="1"/>
  <c r="DC30" i="1" s="1"/>
  <c r="DC914" i="1" s="1"/>
  <c r="DC1257" i="1" s="1"/>
  <c r="CI41" i="7" s="1"/>
  <c r="DC29" i="1"/>
  <c r="CI36" i="7" s="1"/>
  <c r="DF282" i="1"/>
  <c r="DF283" i="1" s="1"/>
  <c r="DF15" i="1"/>
  <c r="W15" i="1" s="1"/>
  <c r="DE234" i="1"/>
  <c r="DE161" i="1" s="1"/>
  <c r="DF234" i="1"/>
  <c r="DF159" i="1"/>
  <c r="DF160" i="1"/>
  <c r="DD234" i="1"/>
  <c r="DD161" i="1" s="1"/>
  <c r="DD297" i="1" s="1"/>
  <c r="DD35" i="1" s="1"/>
  <c r="CJ74" i="7" s="1"/>
  <c r="DE160" i="1"/>
  <c r="DE159" i="1"/>
  <c r="CH14" i="7"/>
  <c r="DB909" i="1"/>
  <c r="DB25" i="1"/>
  <c r="CH15" i="7" s="1"/>
  <c r="DC1248" i="1"/>
  <c r="DC1249" i="1" s="1"/>
  <c r="DC906" i="1"/>
  <c r="DE905" i="1" l="1"/>
  <c r="DE1248" i="1" s="1"/>
  <c r="DE1249" i="1" s="1"/>
  <c r="W159" i="1"/>
  <c r="DD24" i="1"/>
  <c r="DD25" i="1" s="1"/>
  <c r="CJ15" i="7" s="1"/>
  <c r="DD287" i="1"/>
  <c r="DF1241" i="1"/>
  <c r="DF1244" i="1" s="1"/>
  <c r="CL76" i="7" s="1"/>
  <c r="W1237" i="1"/>
  <c r="DE1244" i="1"/>
  <c r="CK76" i="7" s="1"/>
  <c r="W160" i="1"/>
  <c r="DB292" i="1"/>
  <c r="DA33" i="1"/>
  <c r="DF161" i="1"/>
  <c r="W161" i="1" s="1"/>
  <c r="W234" i="1"/>
  <c r="DF16" i="1"/>
  <c r="W16" i="1" s="1"/>
  <c r="W17" i="1" s="1"/>
  <c r="W282" i="1"/>
  <c r="W283" i="1" s="1"/>
  <c r="DC1258" i="1"/>
  <c r="DE297" i="1"/>
  <c r="DE35" i="1" s="1"/>
  <c r="CK74" i="7" s="1"/>
  <c r="DC915" i="1"/>
  <c r="DB910" i="1"/>
  <c r="CH18" i="7" s="1"/>
  <c r="CH17" i="7"/>
  <c r="DB1252" i="1"/>
  <c r="DE286" i="1"/>
  <c r="DE23" i="1"/>
  <c r="CK13" i="7" s="1"/>
  <c r="DD291" i="1"/>
  <c r="DD30" i="1" s="1"/>
  <c r="DD914" i="1" s="1"/>
  <c r="DD1257" i="1" s="1"/>
  <c r="CJ41" i="7" s="1"/>
  <c r="DD29" i="1"/>
  <c r="CJ36" i="7" s="1"/>
  <c r="DF286" i="1"/>
  <c r="DF287" i="1" s="1"/>
  <c r="DF23" i="1"/>
  <c r="DE291" i="1"/>
  <c r="DE30" i="1" s="1"/>
  <c r="DE914" i="1" s="1"/>
  <c r="DE1257" i="1" s="1"/>
  <c r="CK41" i="7" s="1"/>
  <c r="DE29" i="1"/>
  <c r="CK36" i="7" s="1"/>
  <c r="DE906" i="1"/>
  <c r="CJ14" i="7"/>
  <c r="DC25" i="1"/>
  <c r="CI15" i="7" s="1"/>
  <c r="CI14" i="7"/>
  <c r="DC909" i="1"/>
  <c r="CG21" i="7"/>
  <c r="DA1253" i="1"/>
  <c r="CG22" i="7" s="1"/>
  <c r="DF291" i="1" l="1"/>
  <c r="DD909" i="1"/>
  <c r="DF17" i="1"/>
  <c r="DF905" i="1"/>
  <c r="W905" i="1" s="1"/>
  <c r="W906" i="1" s="1"/>
  <c r="DE24" i="1"/>
  <c r="DE25" i="1" s="1"/>
  <c r="CK15" i="7" s="1"/>
  <c r="DE287" i="1"/>
  <c r="M76" i="5"/>
  <c r="E76" i="7"/>
  <c r="E76" i="5" s="1"/>
  <c r="CL13" i="7"/>
  <c r="W23" i="1"/>
  <c r="DF24" i="1"/>
  <c r="DF25" i="1" s="1"/>
  <c r="CL15" i="7" s="1"/>
  <c r="W286" i="1"/>
  <c r="W287" i="1" s="1"/>
  <c r="DD915" i="1"/>
  <c r="DE915" i="1" s="1"/>
  <c r="DC292" i="1"/>
  <c r="DB33" i="1"/>
  <c r="DF297" i="1"/>
  <c r="DF35" i="1" s="1"/>
  <c r="DD1258" i="1"/>
  <c r="DE1258" i="1" s="1"/>
  <c r="DF29" i="1"/>
  <c r="DF30" i="1"/>
  <c r="CL39" i="7"/>
  <c r="W1241" i="1"/>
  <c r="DC910" i="1"/>
  <c r="CI18" i="7" s="1"/>
  <c r="DC1252" i="1"/>
  <c r="CI17" i="7"/>
  <c r="DD910" i="1"/>
  <c r="CJ18" i="7" s="1"/>
  <c r="DD1252" i="1"/>
  <c r="CJ17" i="7"/>
  <c r="DF1248" i="1"/>
  <c r="CH21" i="7"/>
  <c r="DB1253" i="1"/>
  <c r="CH22" i="7" s="1"/>
  <c r="CK14" i="7" l="1"/>
  <c r="DE909" i="1"/>
  <c r="DF909" i="1"/>
  <c r="CL14" i="7"/>
  <c r="DF906" i="1"/>
  <c r="W24" i="1"/>
  <c r="W25" i="1" s="1"/>
  <c r="DC33" i="1"/>
  <c r="DD292" i="1"/>
  <c r="DF1249" i="1"/>
  <c r="W1248" i="1"/>
  <c r="W1249" i="1" s="1"/>
  <c r="G39" i="5"/>
  <c r="E39" i="7"/>
  <c r="H39" i="5"/>
  <c r="I39" i="5"/>
  <c r="J39" i="5"/>
  <c r="K39" i="5"/>
  <c r="L39" i="5"/>
  <c r="M39" i="5"/>
  <c r="DF914" i="1"/>
  <c r="DF915" i="1" s="1"/>
  <c r="CL36" i="7"/>
  <c r="W29" i="1"/>
  <c r="E13" i="7"/>
  <c r="G13" i="5"/>
  <c r="H13" i="5"/>
  <c r="I13" i="5"/>
  <c r="J13" i="5"/>
  <c r="K13" i="5"/>
  <c r="L13" i="5"/>
  <c r="M13" i="5"/>
  <c r="G14" i="5"/>
  <c r="H14" i="5"/>
  <c r="H15" i="5" s="1"/>
  <c r="I14" i="5"/>
  <c r="I15" i="5" s="1"/>
  <c r="J14" i="5"/>
  <c r="J15" i="5" s="1"/>
  <c r="K14" i="5"/>
  <c r="K15" i="5" s="1"/>
  <c r="L14" i="5"/>
  <c r="L15" i="5" s="1"/>
  <c r="W35" i="1"/>
  <c r="CL74" i="7"/>
  <c r="DE910" i="1"/>
  <c r="CK18" i="7" s="1"/>
  <c r="CK17" i="7"/>
  <c r="DE1252" i="1"/>
  <c r="DF910" i="1"/>
  <c r="CL18" i="7" s="1"/>
  <c r="CL17" i="7"/>
  <c r="DF1252" i="1"/>
  <c r="CJ21" i="7"/>
  <c r="DD1253" i="1"/>
  <c r="CJ22" i="7" s="1"/>
  <c r="DC1253" i="1"/>
  <c r="CI22" i="7" s="1"/>
  <c r="CI21" i="7"/>
  <c r="M14" i="5" l="1"/>
  <c r="M15" i="5" s="1"/>
  <c r="W909" i="1"/>
  <c r="W910" i="1" s="1"/>
  <c r="E14" i="7"/>
  <c r="A14" i="7" s="1"/>
  <c r="G36" i="5"/>
  <c r="E36" i="7"/>
  <c r="H36" i="5"/>
  <c r="I36" i="5"/>
  <c r="J36" i="5"/>
  <c r="K36" i="5"/>
  <c r="L36" i="5"/>
  <c r="M36" i="5"/>
  <c r="DF1257" i="1"/>
  <c r="E39" i="5"/>
  <c r="M74" i="5"/>
  <c r="E74" i="7"/>
  <c r="E74" i="5" s="1"/>
  <c r="G15" i="5"/>
  <c r="E13" i="5"/>
  <c r="W1252" i="1"/>
  <c r="W1253" i="1" s="1"/>
  <c r="DD33" i="1"/>
  <c r="DE292" i="1"/>
  <c r="G17" i="5"/>
  <c r="E17" i="7"/>
  <c r="E18" i="7" s="1"/>
  <c r="H17" i="5"/>
  <c r="H18" i="5" s="1"/>
  <c r="I17" i="5"/>
  <c r="I18" i="5" s="1"/>
  <c r="J17" i="5"/>
  <c r="J18" i="5" s="1"/>
  <c r="K17" i="5"/>
  <c r="K18" i="5" s="1"/>
  <c r="L17" i="5"/>
  <c r="L18" i="5" s="1"/>
  <c r="M17" i="5"/>
  <c r="M18" i="5" s="1"/>
  <c r="CL21" i="7"/>
  <c r="DF1253" i="1"/>
  <c r="CL22" i="7" s="1"/>
  <c r="CK21" i="7"/>
  <c r="DE1253" i="1"/>
  <c r="CK22" i="7" s="1"/>
  <c r="E15" i="7" l="1"/>
  <c r="E14" i="5"/>
  <c r="E15" i="5" s="1"/>
  <c r="E36" i="5"/>
  <c r="E17" i="5"/>
  <c r="E18" i="5" s="1"/>
  <c r="G18" i="5"/>
  <c r="G21" i="5"/>
  <c r="E21" i="7"/>
  <c r="H21" i="5"/>
  <c r="H22" i="5" s="1"/>
  <c r="I21" i="5"/>
  <c r="I22" i="5" s="1"/>
  <c r="J21" i="5"/>
  <c r="J22" i="5" s="1"/>
  <c r="K21" i="5"/>
  <c r="K22" i="5" s="1"/>
  <c r="L21" i="5"/>
  <c r="L22" i="5" s="1"/>
  <c r="M21" i="5"/>
  <c r="M22" i="5" s="1"/>
  <c r="DE33" i="1"/>
  <c r="DF292" i="1"/>
  <c r="DF33" i="1" s="1"/>
  <c r="A17" i="7"/>
  <c r="CL41" i="7"/>
  <c r="G41" i="5" s="1"/>
  <c r="DF1258" i="1"/>
  <c r="J41" i="5" l="1"/>
  <c r="K41" i="5"/>
  <c r="L41" i="5"/>
  <c r="M41" i="5"/>
  <c r="A21" i="7"/>
  <c r="E22" i="7"/>
  <c r="E21" i="5"/>
  <c r="E22" i="5" s="1"/>
  <c r="G22" i="5"/>
  <c r="BK1455" i="1" l="1"/>
  <c r="AQ45" i="7" l="1"/>
  <c r="BK1469" i="1"/>
  <c r="AQ46" i="7" l="1"/>
  <c r="BK1508" i="1"/>
  <c r="BK1519" i="1" l="1"/>
  <c r="BK1510" i="1"/>
  <c r="BK1521" i="1" l="1"/>
  <c r="BK1543" i="1" l="1"/>
  <c r="BK1377" i="1" l="1"/>
  <c r="AQ23" i="7"/>
  <c r="BK1386" i="1" l="1"/>
  <c r="BK1390" i="1" l="1"/>
  <c r="BK1457" i="1"/>
  <c r="AQ80" i="7" s="1"/>
  <c r="BK1551" i="1"/>
  <c r="AQ50" i="7" s="1"/>
  <c r="BK1558" i="1"/>
  <c r="BK1565" i="1"/>
  <c r="AQ27" i="7"/>
  <c r="AQ25" i="7"/>
  <c r="BL1455" i="1"/>
  <c r="BK1560" i="1" l="1"/>
  <c r="BK1547" i="1"/>
  <c r="AR45" i="7"/>
  <c r="BL1469" i="1"/>
  <c r="AQ71" i="7"/>
  <c r="AR46" i="7" l="1"/>
  <c r="BL1508" i="1"/>
  <c r="BL1519" i="1" l="1"/>
  <c r="BL1510" i="1"/>
  <c r="BL1521" i="1" l="1"/>
  <c r="BL1535" i="1"/>
  <c r="AR47" i="7" l="1"/>
  <c r="BL1543" i="1"/>
  <c r="BL1377" i="1" l="1"/>
  <c r="AR23" i="7"/>
  <c r="BL1386" i="1" l="1"/>
  <c r="BL1390" i="1" l="1"/>
  <c r="BL1457" i="1"/>
  <c r="AR80" i="7" s="1"/>
  <c r="BL1551" i="1"/>
  <c r="AR50" i="7" s="1"/>
  <c r="BL1558" i="1"/>
  <c r="BL1565" i="1"/>
  <c r="AR27" i="7"/>
  <c r="AR25" i="7"/>
  <c r="BM1455" i="1"/>
  <c r="BL1560" i="1" l="1"/>
  <c r="BL1547" i="1"/>
  <c r="AS45" i="7"/>
  <c r="BM1469" i="1"/>
  <c r="AR71" i="7"/>
  <c r="AS46" i="7" l="1"/>
  <c r="BM1508" i="1"/>
  <c r="BM1519" i="1" l="1"/>
  <c r="BM1510" i="1"/>
  <c r="BM1521" i="1" l="1"/>
  <c r="BM1535" i="1"/>
  <c r="AS47" i="7" l="1"/>
  <c r="BM1543" i="1"/>
  <c r="BM1377" i="1" l="1"/>
  <c r="AS23" i="7"/>
  <c r="BM1386" i="1" l="1"/>
  <c r="BM1457" i="1" s="1"/>
  <c r="AS80" i="7" s="1"/>
  <c r="BM1551" i="1" l="1"/>
  <c r="AS50" i="7" s="1"/>
  <c r="BM1558" i="1"/>
  <c r="BM1565" i="1"/>
  <c r="AS25" i="7"/>
  <c r="BN1455" i="1"/>
  <c r="BM1390" i="1"/>
  <c r="BM1560" i="1" l="1"/>
  <c r="BM1547" i="1"/>
  <c r="AS27" i="7"/>
  <c r="AT45" i="7"/>
  <c r="BN1469" i="1"/>
  <c r="AT46" i="7" l="1"/>
  <c r="BN1508" i="1"/>
  <c r="AS71" i="7"/>
  <c r="BN1519" i="1" l="1"/>
  <c r="BN1510" i="1"/>
  <c r="BN1521" i="1" l="1"/>
  <c r="BN1535" i="1"/>
  <c r="AT47" i="7" l="1"/>
  <c r="BN1543" i="1"/>
  <c r="BN1377" i="1" l="1"/>
  <c r="AT23" i="7"/>
  <c r="BN1386" i="1" l="1"/>
  <c r="BN1457" i="1" s="1"/>
  <c r="AT80" i="7" s="1"/>
  <c r="BN1558" i="1" l="1"/>
  <c r="BN1565" i="1"/>
  <c r="BN1551" i="1"/>
  <c r="AT50" i="7" s="1"/>
  <c r="AT25" i="7"/>
  <c r="BO1455" i="1"/>
  <c r="BN1390" i="1"/>
  <c r="BN1560" i="1" l="1"/>
  <c r="BN1547" i="1"/>
  <c r="AT27" i="7"/>
  <c r="AU45" i="7"/>
  <c r="BO1469" i="1"/>
  <c r="AU46" i="7" l="1"/>
  <c r="BO1508" i="1"/>
  <c r="AT71" i="7"/>
  <c r="BO1519" i="1" l="1"/>
  <c r="BO1510" i="1"/>
  <c r="BO1521" i="1" l="1"/>
  <c r="BO1535" i="1"/>
  <c r="AU47" i="7" l="1"/>
  <c r="BO1543" i="1"/>
  <c r="BO1377" i="1" l="1"/>
  <c r="AU23" i="7"/>
  <c r="BO1386" i="1" l="1"/>
  <c r="BO1390" i="1" l="1"/>
  <c r="BO1457" i="1"/>
  <c r="AU80" i="7" s="1"/>
  <c r="BO1565" i="1"/>
  <c r="BO1558" i="1"/>
  <c r="BO1551" i="1"/>
  <c r="AU50" i="7" s="1"/>
  <c r="AU27" i="7"/>
  <c r="AU25" i="7"/>
  <c r="BP1455" i="1"/>
  <c r="BO1547" i="1" l="1"/>
  <c r="BO1560" i="1"/>
  <c r="AV45" i="7"/>
  <c r="BP1469" i="1"/>
  <c r="AU71" i="7"/>
  <c r="AV46" i="7" l="1"/>
  <c r="BP1508" i="1"/>
  <c r="BP1519" i="1" l="1"/>
  <c r="BP1510" i="1"/>
  <c r="BP1521" i="1" l="1"/>
  <c r="BP1535" i="1"/>
  <c r="AV47" i="7" l="1"/>
  <c r="BP1543" i="1"/>
  <c r="BP1377" i="1" l="1"/>
  <c r="AV23" i="7"/>
  <c r="BP1386" i="1" l="1"/>
  <c r="BP1457" i="1" s="1"/>
  <c r="AV80" i="7" s="1"/>
  <c r="BP1551" i="1" l="1"/>
  <c r="AV50" i="7" s="1"/>
  <c r="BP1558" i="1"/>
  <c r="BP1560" i="1" s="1"/>
  <c r="BP1565" i="1"/>
  <c r="AV25" i="7"/>
  <c r="BQ1455" i="1"/>
  <c r="BP1390" i="1"/>
  <c r="BP1547" i="1" l="1"/>
  <c r="AV27" i="7"/>
  <c r="AW45" i="7"/>
  <c r="BQ1469" i="1"/>
  <c r="AW46" i="7" l="1"/>
  <c r="BQ1508" i="1"/>
  <c r="AV71" i="7"/>
  <c r="BQ1519" i="1" l="1"/>
  <c r="BQ1510" i="1"/>
  <c r="BQ1521" i="1" l="1"/>
  <c r="BQ1535" i="1"/>
  <c r="AW47" i="7" l="1"/>
  <c r="BQ1543" i="1"/>
  <c r="BQ1377" i="1" l="1"/>
  <c r="AW23" i="7"/>
  <c r="BQ1386" i="1" l="1"/>
  <c r="BQ1390" i="1" l="1"/>
  <c r="BQ1457" i="1"/>
  <c r="AW80" i="7" s="1"/>
  <c r="BQ1565" i="1"/>
  <c r="BQ1551" i="1"/>
  <c r="AW50" i="7" s="1"/>
  <c r="BQ1558" i="1"/>
  <c r="BQ1560" i="1" s="1"/>
  <c r="AW27" i="7"/>
  <c r="AW25" i="7"/>
  <c r="BR1455" i="1"/>
  <c r="BQ1547" i="1" l="1"/>
  <c r="AX45" i="7"/>
  <c r="BR1469" i="1"/>
  <c r="AW71" i="7"/>
  <c r="AX46" i="7" l="1"/>
  <c r="BR1508" i="1"/>
  <c r="BR1519" i="1" l="1"/>
  <c r="BR1510" i="1"/>
  <c r="BR1521" i="1" l="1"/>
  <c r="BR1535" i="1"/>
  <c r="AX47" i="7" l="1"/>
  <c r="BR1543" i="1"/>
  <c r="BR1377" i="1" l="1"/>
  <c r="AX23" i="7"/>
  <c r="BR1386" i="1" l="1"/>
  <c r="BR1457" i="1" s="1"/>
  <c r="AX80" i="7" s="1"/>
  <c r="BR1551" i="1" l="1"/>
  <c r="AX50" i="7" s="1"/>
  <c r="BR1565" i="1"/>
  <c r="BR1558" i="1"/>
  <c r="BR1560" i="1" s="1"/>
  <c r="AX25" i="7"/>
  <c r="BS1455" i="1"/>
  <c r="BR1390" i="1"/>
  <c r="BR1547" i="1" l="1"/>
  <c r="AX27" i="7"/>
  <c r="AY45" i="7"/>
  <c r="BS1469" i="1"/>
  <c r="AY46" i="7" l="1"/>
  <c r="BS1508" i="1"/>
  <c r="AX71" i="7"/>
  <c r="BS1519" i="1" l="1"/>
  <c r="BS1510" i="1"/>
  <c r="BS1521" i="1" l="1"/>
  <c r="BS1535" i="1"/>
  <c r="AY47" i="7" l="1"/>
  <c r="BS1543" i="1"/>
  <c r="BS1377" i="1" l="1"/>
  <c r="AY23" i="7"/>
  <c r="BS1386" i="1" l="1"/>
  <c r="BS1457" i="1" s="1"/>
  <c r="AY80" i="7" s="1"/>
  <c r="BS1558" i="1" l="1"/>
  <c r="BS1560" i="1" s="1"/>
  <c r="BS1565" i="1"/>
  <c r="BS1551" i="1"/>
  <c r="AY50" i="7" s="1"/>
  <c r="AY25" i="7"/>
  <c r="BT1455" i="1"/>
  <c r="BS1390" i="1"/>
  <c r="BS1547" i="1" l="1"/>
  <c r="AY27" i="7"/>
  <c r="BT1469" i="1"/>
  <c r="AZ45" i="7"/>
  <c r="AZ46" i="7" l="1"/>
  <c r="BT1508" i="1"/>
  <c r="AY71" i="7"/>
  <c r="BT1519" i="1" l="1"/>
  <c r="BT1510" i="1"/>
  <c r="BT1521" i="1" l="1"/>
  <c r="BT1535" i="1"/>
  <c r="AZ47" i="7" l="1"/>
  <c r="BT1543" i="1"/>
  <c r="BT1377" i="1" l="1"/>
  <c r="AZ23" i="7"/>
  <c r="BT1386" i="1" l="1"/>
  <c r="BT1457" i="1" s="1"/>
  <c r="AZ80" i="7" s="1"/>
  <c r="BT1551" i="1" l="1"/>
  <c r="AZ50" i="7" s="1"/>
  <c r="BT1558" i="1"/>
  <c r="BT1560" i="1" s="1"/>
  <c r="BT1565" i="1"/>
  <c r="AZ25" i="7"/>
  <c r="BU1455" i="1"/>
  <c r="BT1390" i="1"/>
  <c r="BT1547" i="1" l="1"/>
  <c r="AZ27" i="7"/>
  <c r="BA45" i="7"/>
  <c r="BU1469" i="1"/>
  <c r="BA46" i="7" l="1"/>
  <c r="BU1508" i="1"/>
  <c r="AZ71" i="7"/>
  <c r="BU1519" i="1" l="1"/>
  <c r="BU1510" i="1"/>
  <c r="BU1521" i="1" l="1"/>
  <c r="BU1535" i="1"/>
  <c r="BA47" i="7" l="1"/>
  <c r="BU1543" i="1"/>
  <c r="BU1377" i="1" l="1"/>
  <c r="BA23" i="7"/>
  <c r="BU1386" i="1" l="1"/>
  <c r="BU1457" i="1" s="1"/>
  <c r="BA80" i="7" s="1"/>
  <c r="BU1565" i="1" l="1"/>
  <c r="BU1558" i="1"/>
  <c r="BU1560" i="1" s="1"/>
  <c r="BU1551" i="1"/>
  <c r="BA50" i="7" s="1"/>
  <c r="BA25" i="7"/>
  <c r="BV1455" i="1"/>
  <c r="BU1390" i="1"/>
  <c r="BU1547" i="1" l="1"/>
  <c r="BA27" i="7"/>
  <c r="BB45" i="7"/>
  <c r="BV1469" i="1"/>
  <c r="BB46" i="7" l="1"/>
  <c r="BV1508" i="1"/>
  <c r="BA71" i="7"/>
  <c r="BV1519" i="1" l="1"/>
  <c r="BV1510" i="1"/>
  <c r="BV1521" i="1" l="1"/>
  <c r="BV1535" i="1"/>
  <c r="BB47" i="7" l="1"/>
  <c r="BV1543" i="1"/>
  <c r="BV1377" i="1" l="1"/>
  <c r="BB23" i="7"/>
  <c r="BV1386" i="1" l="1"/>
  <c r="BV1390" i="1" l="1"/>
  <c r="BV1457" i="1"/>
  <c r="BB80" i="7" s="1"/>
  <c r="J80" i="5" s="1"/>
  <c r="BV1558" i="1"/>
  <c r="BV1560" i="1" s="1"/>
  <c r="BV1565" i="1"/>
  <c r="BV1551" i="1"/>
  <c r="BB50" i="7" s="1"/>
  <c r="BB27" i="7"/>
  <c r="BW1455" i="1"/>
  <c r="BB25" i="7"/>
  <c r="BV1547" i="1" l="1"/>
  <c r="BC45" i="7"/>
  <c r="BW1469" i="1"/>
  <c r="BB71" i="7"/>
  <c r="AE74" i="6"/>
  <c r="J71" i="5" l="1"/>
  <c r="BW1508" i="1"/>
  <c r="BC46" i="7"/>
  <c r="BW1519" i="1" l="1"/>
  <c r="BW1510" i="1"/>
  <c r="BW1521" i="1" l="1"/>
  <c r="BW1535" i="1"/>
  <c r="BC47" i="7" l="1"/>
  <c r="BW1543" i="1"/>
  <c r="BW1377" i="1" l="1"/>
  <c r="BC23" i="7"/>
  <c r="BW1386" i="1" l="1"/>
  <c r="BW1390" i="1" l="1"/>
  <c r="BW1457" i="1"/>
  <c r="BC80" i="7" s="1"/>
  <c r="BW1551" i="1"/>
  <c r="BC50" i="7" s="1"/>
  <c r="BW1565" i="1"/>
  <c r="BW1558" i="1"/>
  <c r="BC27" i="7"/>
  <c r="BC25" i="7"/>
  <c r="BX1455" i="1"/>
  <c r="BW1560" i="1" l="1"/>
  <c r="BW1547" i="1"/>
  <c r="BD45" i="7"/>
  <c r="BX1469" i="1"/>
  <c r="BC71" i="7"/>
  <c r="BD46" i="7" l="1"/>
  <c r="BX1508" i="1"/>
  <c r="BX1519" i="1" l="1"/>
  <c r="BX1510" i="1"/>
  <c r="BX1521" i="1" l="1"/>
  <c r="BX1535" i="1"/>
  <c r="BD47" i="7" l="1"/>
  <c r="BX1543" i="1"/>
  <c r="BX1377" i="1" l="1"/>
  <c r="BD23" i="7"/>
  <c r="BX1386" i="1" l="1"/>
  <c r="BX1390" i="1" l="1"/>
  <c r="BX1457" i="1"/>
  <c r="BD80" i="7" s="1"/>
  <c r="BX1565" i="1"/>
  <c r="BX1558" i="1"/>
  <c r="BX1551" i="1"/>
  <c r="BD50" i="7" s="1"/>
  <c r="BD27" i="7"/>
  <c r="BD25" i="7"/>
  <c r="BY1455" i="1"/>
  <c r="BX1547" i="1" l="1"/>
  <c r="BX1560" i="1"/>
  <c r="BY1469" i="1"/>
  <c r="BE45" i="7"/>
  <c r="BD71" i="7"/>
  <c r="BE46" i="7" l="1"/>
  <c r="BY1508" i="1"/>
  <c r="BY1519" i="1" l="1"/>
  <c r="BY1510" i="1"/>
  <c r="BY1521" i="1" l="1"/>
  <c r="BY1535" i="1"/>
  <c r="BE47" i="7" l="1"/>
  <c r="BY1543" i="1"/>
  <c r="BY1377" i="1" l="1"/>
  <c r="BE23" i="7"/>
  <c r="BY1386" i="1" l="1"/>
  <c r="BY1457" i="1" s="1"/>
  <c r="BE80" i="7" s="1"/>
  <c r="BY1565" i="1" l="1"/>
  <c r="BY1558" i="1"/>
  <c r="BY1551" i="1"/>
  <c r="BE50" i="7" s="1"/>
  <c r="BE25" i="7"/>
  <c r="BZ1455" i="1"/>
  <c r="BY1390" i="1"/>
  <c r="BY1547" i="1" l="1"/>
  <c r="BY1560" i="1"/>
  <c r="BE27" i="7"/>
  <c r="BF45" i="7"/>
  <c r="BZ1469" i="1"/>
  <c r="BF46" i="7" l="1"/>
  <c r="BZ1508" i="1"/>
  <c r="BE71" i="7"/>
  <c r="BZ1519" i="1" l="1"/>
  <c r="BZ1510" i="1"/>
  <c r="BZ1521" i="1" l="1"/>
  <c r="BZ1535" i="1"/>
  <c r="BF47" i="7" l="1"/>
  <c r="BZ1543" i="1"/>
  <c r="BZ1377" i="1" l="1"/>
  <c r="BF23" i="7"/>
  <c r="BZ1386" i="1" l="1"/>
  <c r="BZ1457" i="1" s="1"/>
  <c r="BF80" i="7" s="1"/>
  <c r="BZ1551" i="1" l="1"/>
  <c r="BF50" i="7" s="1"/>
  <c r="BZ1558" i="1"/>
  <c r="BZ1565" i="1"/>
  <c r="BF25" i="7"/>
  <c r="CA1455" i="1"/>
  <c r="BZ1390" i="1"/>
  <c r="BZ1547" i="1" l="1"/>
  <c r="BZ1560" i="1"/>
  <c r="BF27" i="7"/>
  <c r="BG45" i="7"/>
  <c r="CA1469" i="1"/>
  <c r="BG46" i="7" l="1"/>
  <c r="CA1508" i="1"/>
  <c r="BF71" i="7"/>
  <c r="CA1519" i="1" l="1"/>
  <c r="CA1510" i="1"/>
  <c r="CA1521" i="1" l="1"/>
  <c r="CA1535" i="1"/>
  <c r="BG47" i="7" l="1"/>
  <c r="CA1543" i="1"/>
  <c r="CA1377" i="1" l="1"/>
  <c r="BG23" i="7"/>
  <c r="CA1386" i="1" l="1"/>
  <c r="CA1457" i="1" s="1"/>
  <c r="BG80" i="7" s="1"/>
  <c r="CA1565" i="1" l="1"/>
  <c r="CA1551" i="1"/>
  <c r="BG50" i="7" s="1"/>
  <c r="CA1558" i="1"/>
  <c r="BG25" i="7"/>
  <c r="CB1455" i="1"/>
  <c r="CA1390" i="1"/>
  <c r="CA1547" i="1" l="1"/>
  <c r="CA1560" i="1"/>
  <c r="BH45" i="7"/>
  <c r="CB1469" i="1"/>
  <c r="BG27" i="7"/>
  <c r="BG71" i="7" l="1"/>
  <c r="BH46" i="7"/>
  <c r="CB1508" i="1"/>
  <c r="CB1519" i="1" l="1"/>
  <c r="CB1510" i="1"/>
  <c r="CB1521" i="1" l="1"/>
  <c r="CB1535" i="1"/>
  <c r="BH47" i="7" l="1"/>
  <c r="CB1543" i="1"/>
  <c r="CB1377" i="1" l="1"/>
  <c r="BH23" i="7"/>
  <c r="CB1386" i="1" l="1"/>
  <c r="CB1457" i="1" s="1"/>
  <c r="BH80" i="7" s="1"/>
  <c r="CB1565" i="1" l="1"/>
  <c r="CB1558" i="1"/>
  <c r="CB1560" i="1" s="1"/>
  <c r="CB1551" i="1"/>
  <c r="BH50" i="7" s="1"/>
  <c r="BH25" i="7"/>
  <c r="CC1455" i="1"/>
  <c r="CB1390" i="1"/>
  <c r="CB1547" i="1" l="1"/>
  <c r="BH27" i="7"/>
  <c r="CC1469" i="1"/>
  <c r="BI45" i="7"/>
  <c r="BI46" i="7" l="1"/>
  <c r="CC1508" i="1"/>
  <c r="BH71" i="7"/>
  <c r="CC1519" i="1" l="1"/>
  <c r="CC1510" i="1"/>
  <c r="CC1521" i="1" l="1"/>
  <c r="CC1535" i="1"/>
  <c r="BI47" i="7" l="1"/>
  <c r="CC1543" i="1"/>
  <c r="CC1377" i="1" l="1"/>
  <c r="BI23" i="7"/>
  <c r="CC1386" i="1" l="1"/>
  <c r="CC1457" i="1" s="1"/>
  <c r="BI80" i="7" s="1"/>
  <c r="CC1565" i="1" l="1"/>
  <c r="CC1551" i="1"/>
  <c r="BI50" i="7" s="1"/>
  <c r="CC1558" i="1"/>
  <c r="CC1560" i="1" s="1"/>
  <c r="BI25" i="7"/>
  <c r="CD1455" i="1"/>
  <c r="CC1390" i="1"/>
  <c r="CC1547" i="1" l="1"/>
  <c r="BJ45" i="7"/>
  <c r="CD1469" i="1"/>
  <c r="BI27" i="7"/>
  <c r="BI71" i="7" l="1"/>
  <c r="BJ46" i="7"/>
  <c r="CD1508" i="1"/>
  <c r="CD1519" i="1" l="1"/>
  <c r="CD1510" i="1"/>
  <c r="CD1521" i="1" l="1"/>
  <c r="CD1535" i="1"/>
  <c r="BJ47" i="7" l="1"/>
  <c r="CD1543" i="1"/>
  <c r="CD1377" i="1" l="1"/>
  <c r="BJ23" i="7"/>
  <c r="CD1386" i="1" l="1"/>
  <c r="CD1457" i="1" s="1"/>
  <c r="BJ80" i="7" s="1"/>
  <c r="CD1565" i="1" l="1"/>
  <c r="CD1551" i="1"/>
  <c r="BJ50" i="7" s="1"/>
  <c r="CD1558" i="1"/>
  <c r="CD1560" i="1" s="1"/>
  <c r="BJ25" i="7"/>
  <c r="CE1455" i="1"/>
  <c r="CD1390" i="1"/>
  <c r="CD1547" i="1" l="1"/>
  <c r="BJ27" i="7"/>
  <c r="CE1469" i="1"/>
  <c r="BK45" i="7"/>
  <c r="BK46" i="7" l="1"/>
  <c r="CE1508" i="1"/>
  <c r="BJ71" i="7"/>
  <c r="CE1519" i="1" l="1"/>
  <c r="CE1510" i="1"/>
  <c r="CE1521" i="1" l="1"/>
  <c r="CE1535" i="1"/>
  <c r="BK47" i="7" l="1"/>
  <c r="CE1543" i="1"/>
  <c r="CE1377" i="1" l="1"/>
  <c r="BK23" i="7"/>
  <c r="CE1386" i="1" l="1"/>
  <c r="CE1390" i="1" l="1"/>
  <c r="CE1457" i="1"/>
  <c r="BK80" i="7" s="1"/>
  <c r="CE1565" i="1"/>
  <c r="CE1551" i="1"/>
  <c r="BK50" i="7" s="1"/>
  <c r="CE1558" i="1"/>
  <c r="CE1560" i="1" s="1"/>
  <c r="BK27" i="7"/>
  <c r="BK25" i="7"/>
  <c r="CF1455" i="1"/>
  <c r="CE1547" i="1" l="1"/>
  <c r="BL45" i="7"/>
  <c r="CF1469" i="1"/>
  <c r="BK71" i="7"/>
  <c r="BL46" i="7" l="1"/>
  <c r="CF1508" i="1"/>
  <c r="CF1519" i="1" l="1"/>
  <c r="CF1510" i="1"/>
  <c r="CF1521" i="1" l="1"/>
  <c r="CF1535" i="1"/>
  <c r="BL47" i="7" l="1"/>
  <c r="CF1543" i="1"/>
  <c r="CF1377" i="1" l="1"/>
  <c r="BL23" i="7"/>
  <c r="CF1386" i="1" l="1"/>
  <c r="CF1457" i="1" s="1"/>
  <c r="BL80" i="7" s="1"/>
  <c r="CF1565" i="1" l="1"/>
  <c r="CF1558" i="1"/>
  <c r="CF1560" i="1" s="1"/>
  <c r="CF1551" i="1"/>
  <c r="BL50" i="7" s="1"/>
  <c r="BL25" i="7"/>
  <c r="CG1455" i="1"/>
  <c r="CF1390" i="1"/>
  <c r="CF1547" i="1" l="1"/>
  <c r="BL27" i="7"/>
  <c r="BM45" i="7"/>
  <c r="CG1469" i="1"/>
  <c r="BM46" i="7" l="1"/>
  <c r="CG1508" i="1"/>
  <c r="BL71" i="7"/>
  <c r="CG1519" i="1" l="1"/>
  <c r="CG1510" i="1"/>
  <c r="CG1521" i="1" l="1"/>
  <c r="CG1535" i="1"/>
  <c r="BM47" i="7" l="1"/>
  <c r="CG1543" i="1"/>
  <c r="CG1377" i="1" l="1"/>
  <c r="BM23" i="7"/>
  <c r="CG1386" i="1" l="1"/>
  <c r="CG1390" i="1" l="1"/>
  <c r="CG1457" i="1"/>
  <c r="BM80" i="7" s="1"/>
  <c r="CG1558" i="1"/>
  <c r="CG1560" i="1" s="1"/>
  <c r="CG1565" i="1"/>
  <c r="CG1551" i="1"/>
  <c r="BM50" i="7" s="1"/>
  <c r="BM27" i="7"/>
  <c r="BM25" i="7"/>
  <c r="CH1455" i="1"/>
  <c r="CG1547" i="1" l="1"/>
  <c r="BN45" i="7"/>
  <c r="CH1469" i="1"/>
  <c r="BM71" i="7"/>
  <c r="BN46" i="7" l="1"/>
  <c r="CH1508" i="1"/>
  <c r="CH1519" i="1" l="1"/>
  <c r="CH1510" i="1"/>
  <c r="CH1521" i="1" l="1"/>
  <c r="CH1535" i="1"/>
  <c r="BN47" i="7" l="1"/>
  <c r="CH1543" i="1"/>
  <c r="CH1377" i="1" l="1"/>
  <c r="BN23" i="7"/>
  <c r="CH1386" i="1" l="1"/>
  <c r="CH1457" i="1" s="1"/>
  <c r="BN80" i="7" s="1"/>
  <c r="K80" i="5" s="1"/>
  <c r="CH1558" i="1" l="1"/>
  <c r="CH1560" i="1" s="1"/>
  <c r="CH1565" i="1"/>
  <c r="CH1551" i="1"/>
  <c r="BN50" i="7" s="1"/>
  <c r="BN25" i="7"/>
  <c r="CI1455" i="1"/>
  <c r="CH1390" i="1"/>
  <c r="CH1547" i="1" l="1"/>
  <c r="BN27" i="7"/>
  <c r="CI1469" i="1"/>
  <c r="BO45" i="7"/>
  <c r="BO46" i="7" l="1"/>
  <c r="CI1508" i="1"/>
  <c r="BN71" i="7"/>
  <c r="AF74" i="6"/>
  <c r="K71" i="5" l="1"/>
  <c r="CI1519" i="1"/>
  <c r="CI1510" i="1"/>
  <c r="CI1521" i="1" l="1"/>
  <c r="CI1535" i="1"/>
  <c r="BO47" i="7" l="1"/>
  <c r="CI1543" i="1"/>
  <c r="CI1377" i="1" l="1"/>
  <c r="BO23" i="7"/>
  <c r="CI1386" i="1" l="1"/>
  <c r="CI1457" i="1" s="1"/>
  <c r="BO80" i="7" s="1"/>
  <c r="CI1565" i="1" l="1"/>
  <c r="CI1551" i="1"/>
  <c r="BO50" i="7" s="1"/>
  <c r="CI1558" i="1"/>
  <c r="BO25" i="7"/>
  <c r="CJ1455" i="1"/>
  <c r="CI1390" i="1"/>
  <c r="CI1560" i="1" l="1"/>
  <c r="CI1547" i="1"/>
  <c r="BO27" i="7"/>
  <c r="BP45" i="7"/>
  <c r="CJ1469" i="1"/>
  <c r="BP46" i="7" l="1"/>
  <c r="CJ1508" i="1"/>
  <c r="BO71" i="7"/>
  <c r="CJ1519" i="1" l="1"/>
  <c r="CJ1510" i="1"/>
  <c r="CJ1521" i="1" l="1"/>
  <c r="CJ1535" i="1"/>
  <c r="BP47" i="7" l="1"/>
  <c r="CJ1543" i="1"/>
  <c r="CJ1377" i="1" l="1"/>
  <c r="BP23" i="7"/>
  <c r="CJ1386" i="1" l="1"/>
  <c r="CJ1457" i="1" s="1"/>
  <c r="BP80" i="7" s="1"/>
  <c r="CJ1565" i="1" l="1"/>
  <c r="CJ1558" i="1"/>
  <c r="CJ1551" i="1"/>
  <c r="BP50" i="7" s="1"/>
  <c r="BP25" i="7"/>
  <c r="CK1455" i="1"/>
  <c r="CJ1390" i="1"/>
  <c r="CJ1560" i="1" l="1"/>
  <c r="CJ1547" i="1"/>
  <c r="BP27" i="7"/>
  <c r="BQ45" i="7"/>
  <c r="CK1469" i="1"/>
  <c r="BQ46" i="7" l="1"/>
  <c r="CK1508" i="1"/>
  <c r="BP71" i="7"/>
  <c r="CK1519" i="1" l="1"/>
  <c r="CK1510" i="1"/>
  <c r="CK1521" i="1" l="1"/>
  <c r="CK1535" i="1"/>
  <c r="BQ47" i="7" l="1"/>
  <c r="CK1543" i="1"/>
  <c r="CK1377" i="1" l="1"/>
  <c r="BQ23" i="7"/>
  <c r="CK1386" i="1" l="1"/>
  <c r="CK1457" i="1" s="1"/>
  <c r="BQ80" i="7" s="1"/>
  <c r="CK1565" i="1" l="1"/>
  <c r="CK1558" i="1"/>
  <c r="CK1551" i="1"/>
  <c r="BQ50" i="7" s="1"/>
  <c r="BQ25" i="7"/>
  <c r="CL1455" i="1"/>
  <c r="CK1390" i="1"/>
  <c r="CK1547" i="1" l="1"/>
  <c r="CK1560" i="1"/>
  <c r="BQ27" i="7"/>
  <c r="BR45" i="7"/>
  <c r="CL1469" i="1"/>
  <c r="BR46" i="7" l="1"/>
  <c r="CL1508" i="1"/>
  <c r="BQ71" i="7"/>
  <c r="CL1519" i="1" l="1"/>
  <c r="CL1510" i="1"/>
  <c r="CL1521" i="1" l="1"/>
  <c r="CL1535" i="1"/>
  <c r="BR47" i="7" l="1"/>
  <c r="CL1543" i="1"/>
  <c r="CL1377" i="1" l="1"/>
  <c r="BR23" i="7"/>
  <c r="CL1386" i="1" l="1"/>
  <c r="CL1390" i="1" l="1"/>
  <c r="CL1457" i="1"/>
  <c r="BR80" i="7" s="1"/>
  <c r="CL1565" i="1"/>
  <c r="CL1551" i="1"/>
  <c r="BR50" i="7" s="1"/>
  <c r="CL1558" i="1"/>
  <c r="BR27" i="7"/>
  <c r="BR25" i="7"/>
  <c r="CM1455" i="1"/>
  <c r="CL1560" i="1" l="1"/>
  <c r="CL1547" i="1"/>
  <c r="BS45" i="7"/>
  <c r="CM1469" i="1"/>
  <c r="BR71" i="7"/>
  <c r="BS46" i="7" l="1"/>
  <c r="CM1508" i="1"/>
  <c r="CM1519" i="1" l="1"/>
  <c r="CM1510" i="1"/>
  <c r="CM1521" i="1" l="1"/>
  <c r="CM1535" i="1"/>
  <c r="BS47" i="7" l="1"/>
  <c r="CM1543" i="1"/>
  <c r="CM1377" i="1" l="1"/>
  <c r="BS23" i="7"/>
  <c r="CM1386" i="1" l="1"/>
  <c r="CM1457" i="1" s="1"/>
  <c r="BS80" i="7" s="1"/>
  <c r="CM1565" i="1" l="1"/>
  <c r="CM1551" i="1"/>
  <c r="BS50" i="7" s="1"/>
  <c r="CM1558" i="1"/>
  <c r="BS25" i="7"/>
  <c r="CN1455" i="1"/>
  <c r="CM1390" i="1"/>
  <c r="CM1560" i="1" l="1"/>
  <c r="CM1547" i="1"/>
  <c r="BT45" i="7"/>
  <c r="CN1469" i="1"/>
  <c r="BS27" i="7"/>
  <c r="BS71" i="7" l="1"/>
  <c r="CN1508" i="1"/>
  <c r="BT46" i="7"/>
  <c r="CN1519" i="1" l="1"/>
  <c r="CN1510" i="1"/>
  <c r="CN1521" i="1" l="1"/>
  <c r="CN1535" i="1"/>
  <c r="BT47" i="7" l="1"/>
  <c r="CN1543" i="1"/>
  <c r="CN1377" i="1" l="1"/>
  <c r="BT23" i="7"/>
  <c r="CN1386" i="1" l="1"/>
  <c r="CN1457" i="1" s="1"/>
  <c r="BT80" i="7" s="1"/>
  <c r="CN1565" i="1" l="1"/>
  <c r="CN1558" i="1"/>
  <c r="CN1560" i="1" s="1"/>
  <c r="CN1551" i="1"/>
  <c r="BT50" i="7" s="1"/>
  <c r="BT25" i="7"/>
  <c r="CO1455" i="1"/>
  <c r="CN1390" i="1"/>
  <c r="CN1547" i="1" l="1"/>
  <c r="BU45" i="7"/>
  <c r="CO1469" i="1"/>
  <c r="BT27" i="7"/>
  <c r="BT71" i="7" l="1"/>
  <c r="BU46" i="7"/>
  <c r="CO1508" i="1"/>
  <c r="CO1519" i="1" l="1"/>
  <c r="CO1510" i="1"/>
  <c r="CO1521" i="1" l="1"/>
  <c r="CO1535" i="1"/>
  <c r="BU47" i="7" l="1"/>
  <c r="CO1543" i="1"/>
  <c r="CO1377" i="1" l="1"/>
  <c r="BU23" i="7"/>
  <c r="CO1386" i="1" l="1"/>
  <c r="CO1390" i="1" l="1"/>
  <c r="CO1457" i="1"/>
  <c r="BU80" i="7" s="1"/>
  <c r="CO1565" i="1"/>
  <c r="CO1551" i="1"/>
  <c r="BU50" i="7" s="1"/>
  <c r="CO1558" i="1"/>
  <c r="CO1560" i="1" s="1"/>
  <c r="BU27" i="7"/>
  <c r="BU25" i="7"/>
  <c r="CP1455" i="1"/>
  <c r="CO1547" i="1" l="1"/>
  <c r="BV45" i="7"/>
  <c r="CP1469" i="1"/>
  <c r="BU71" i="7"/>
  <c r="BV46" i="7" l="1"/>
  <c r="CP1508" i="1"/>
  <c r="CP1519" i="1" l="1"/>
  <c r="CP1510" i="1"/>
  <c r="CP1521" i="1" l="1"/>
  <c r="CP1535" i="1"/>
  <c r="BV47" i="7" l="1"/>
  <c r="CP1543" i="1"/>
  <c r="CP1377" i="1" l="1"/>
  <c r="BV23" i="7"/>
  <c r="CP1386" i="1" l="1"/>
  <c r="CP1390" i="1" l="1"/>
  <c r="CP1457" i="1"/>
  <c r="BV80" i="7" s="1"/>
  <c r="CP1565" i="1"/>
  <c r="CP1558" i="1"/>
  <c r="CP1560" i="1" s="1"/>
  <c r="CP1551" i="1"/>
  <c r="BV50" i="7" s="1"/>
  <c r="BV27" i="7"/>
  <c r="BV25" i="7"/>
  <c r="CQ1455" i="1"/>
  <c r="CP1547" i="1" l="1"/>
  <c r="BW45" i="7"/>
  <c r="CQ1469" i="1"/>
  <c r="BV71" i="7"/>
  <c r="BW46" i="7" l="1"/>
  <c r="CQ1508" i="1"/>
  <c r="CQ1519" i="1" l="1"/>
  <c r="CQ1510" i="1"/>
  <c r="CQ1521" i="1" l="1"/>
  <c r="CQ1535" i="1"/>
  <c r="BW47" i="7" l="1"/>
  <c r="CQ1543" i="1"/>
  <c r="CQ1377" i="1" l="1"/>
  <c r="BW23" i="7"/>
  <c r="CQ1386" i="1" l="1"/>
  <c r="CQ1390" i="1" l="1"/>
  <c r="CQ1457" i="1"/>
  <c r="BW80" i="7" s="1"/>
  <c r="CQ1565" i="1"/>
  <c r="CQ1551" i="1"/>
  <c r="BW50" i="7" s="1"/>
  <c r="CQ1558" i="1"/>
  <c r="CQ1560" i="1" s="1"/>
  <c r="BW27" i="7"/>
  <c r="BW25" i="7"/>
  <c r="CR1455" i="1"/>
  <c r="CQ1547" i="1" l="1"/>
  <c r="BX45" i="7"/>
  <c r="CR1469" i="1"/>
  <c r="BW71" i="7"/>
  <c r="BX46" i="7" l="1"/>
  <c r="CR1508" i="1"/>
  <c r="CR1519" i="1" l="1"/>
  <c r="CR1510" i="1"/>
  <c r="CR1521" i="1" l="1"/>
  <c r="CR1535" i="1"/>
  <c r="BX47" i="7" l="1"/>
  <c r="CR1543" i="1"/>
  <c r="CR1377" i="1" l="1"/>
  <c r="BX23" i="7"/>
  <c r="CR1386" i="1" l="1"/>
  <c r="CR1457" i="1" s="1"/>
  <c r="BX80" i="7" s="1"/>
  <c r="CR1551" i="1" l="1"/>
  <c r="BX50" i="7" s="1"/>
  <c r="CR1558" i="1"/>
  <c r="CR1560" i="1" s="1"/>
  <c r="CR1565" i="1"/>
  <c r="BX25" i="7"/>
  <c r="CS1455" i="1"/>
  <c r="CR1390" i="1"/>
  <c r="BX27" i="7" l="1"/>
  <c r="BY45" i="7"/>
  <c r="CS1469" i="1"/>
  <c r="BY46" i="7" l="1"/>
  <c r="CS1508" i="1"/>
  <c r="BX71" i="7"/>
  <c r="CS1519" i="1" l="1"/>
  <c r="CS1510" i="1"/>
  <c r="CS1521" i="1" l="1"/>
  <c r="CS1543" i="1" l="1"/>
  <c r="CS1377" i="1" l="1"/>
  <c r="BY23" i="7"/>
  <c r="CS1386" i="1" l="1"/>
  <c r="CS1457" i="1" s="1"/>
  <c r="BY80" i="7" s="1"/>
  <c r="CS1551" i="1" l="1"/>
  <c r="BY50" i="7" s="1"/>
  <c r="CS1565" i="1"/>
  <c r="CS1558" i="1"/>
  <c r="CS1560" i="1" s="1"/>
  <c r="BY25" i="7"/>
  <c r="CT1455" i="1"/>
  <c r="CS1390" i="1"/>
  <c r="CS1547" i="1" l="1"/>
  <c r="BY27" i="7"/>
  <c r="BZ45" i="7"/>
  <c r="CT1469" i="1"/>
  <c r="CT1508" i="1" l="1"/>
  <c r="BZ46" i="7"/>
  <c r="BY71" i="7"/>
  <c r="CT1519" i="1" l="1"/>
  <c r="CT1510" i="1"/>
  <c r="CT1521" i="1" l="1"/>
  <c r="CT1535" i="1"/>
  <c r="BZ47" i="7" l="1"/>
  <c r="CT1543" i="1"/>
  <c r="CT1377" i="1" l="1"/>
  <c r="BZ23" i="7"/>
  <c r="CT1386" i="1" l="1"/>
  <c r="CT1390" i="1" l="1"/>
  <c r="CT1457" i="1"/>
  <c r="BZ80" i="7" s="1"/>
  <c r="L80" i="5" s="1"/>
  <c r="CT1551" i="1"/>
  <c r="BZ50" i="7" s="1"/>
  <c r="CT1558" i="1"/>
  <c r="CT1560" i="1" s="1"/>
  <c r="CT1565" i="1"/>
  <c r="BZ27" i="7"/>
  <c r="CU1455" i="1"/>
  <c r="BZ25" i="7"/>
  <c r="CT1547" i="1" l="1"/>
  <c r="CA45" i="7"/>
  <c r="CU1469" i="1"/>
  <c r="BZ71" i="7"/>
  <c r="AG74" i="6"/>
  <c r="L71" i="5" l="1"/>
  <c r="CA46" i="7"/>
  <c r="CU1508" i="1"/>
  <c r="CU1519" i="1" l="1"/>
  <c r="CU1510" i="1"/>
  <c r="CU1521" i="1" l="1"/>
  <c r="CU1535" i="1"/>
  <c r="CA47" i="7" l="1"/>
  <c r="CU1543" i="1"/>
  <c r="CU1377" i="1" l="1"/>
  <c r="CA23" i="7"/>
  <c r="CU1386" i="1" l="1"/>
  <c r="CU1390" i="1" l="1"/>
  <c r="CU1457" i="1"/>
  <c r="CA80" i="7" s="1"/>
  <c r="CU1551" i="1"/>
  <c r="CA50" i="7" s="1"/>
  <c r="CU1558" i="1"/>
  <c r="CU1565" i="1"/>
  <c r="CA27" i="7"/>
  <c r="CA25" i="7"/>
  <c r="CV1455" i="1"/>
  <c r="CU1560" i="1" l="1"/>
  <c r="CU1547" i="1"/>
  <c r="CB45" i="7"/>
  <c r="CV1469" i="1"/>
  <c r="CA71" i="7"/>
  <c r="CB46" i="7" l="1"/>
  <c r="CV1508" i="1"/>
  <c r="CV1519" i="1" l="1"/>
  <c r="CV1510" i="1"/>
  <c r="CV1521" i="1" l="1"/>
  <c r="CV1535" i="1"/>
  <c r="CB47" i="7" l="1"/>
  <c r="CV1543" i="1"/>
  <c r="CV1377" i="1" l="1"/>
  <c r="CB23" i="7"/>
  <c r="CV1386" i="1" l="1"/>
  <c r="CV1457" i="1" s="1"/>
  <c r="CB80" i="7" s="1"/>
  <c r="CV1390" i="1" l="1"/>
  <c r="CV1565" i="1"/>
  <c r="CV1551" i="1"/>
  <c r="CB50" i="7" s="1"/>
  <c r="CV1558" i="1"/>
  <c r="CB27" i="7"/>
  <c r="CB25" i="7"/>
  <c r="CW1455" i="1"/>
  <c r="CV1560" i="1" l="1"/>
  <c r="CV1547" i="1"/>
  <c r="CW1469" i="1"/>
  <c r="CC45" i="7"/>
  <c r="CB71" i="7"/>
  <c r="CC46" i="7" l="1"/>
  <c r="CW1508" i="1"/>
  <c r="CW1519" i="1" l="1"/>
  <c r="CW1510" i="1"/>
  <c r="CW1521" i="1" l="1"/>
  <c r="CW1535" i="1"/>
  <c r="CC47" i="7" l="1"/>
  <c r="CW1543" i="1"/>
  <c r="CW1377" i="1" l="1"/>
  <c r="CC23" i="7"/>
  <c r="CW1386" i="1" l="1"/>
  <c r="CW1390" i="1" l="1"/>
  <c r="CW1457" i="1"/>
  <c r="CC80" i="7" s="1"/>
  <c r="CW1551" i="1"/>
  <c r="CC50" i="7" s="1"/>
  <c r="CW1558" i="1"/>
  <c r="CW1565" i="1"/>
  <c r="CC27" i="7"/>
  <c r="CC25" i="7"/>
  <c r="CX1455" i="1"/>
  <c r="CW1547" i="1" l="1"/>
  <c r="CW1560" i="1"/>
  <c r="CX1469" i="1"/>
  <c r="CD45" i="7"/>
  <c r="CC71" i="7"/>
  <c r="CX1508" i="1" l="1"/>
  <c r="CD46" i="7"/>
  <c r="CX1519" i="1" l="1"/>
  <c r="CX1510" i="1"/>
  <c r="CX1521" i="1" l="1"/>
  <c r="CX1535" i="1"/>
  <c r="CD47" i="7" l="1"/>
  <c r="CX1543" i="1"/>
  <c r="CX1377" i="1" l="1"/>
  <c r="CD23" i="7"/>
  <c r="CX1386" i="1" l="1"/>
  <c r="CX1390" i="1" l="1"/>
  <c r="CX1457" i="1"/>
  <c r="CD80" i="7" s="1"/>
  <c r="CX1565" i="1"/>
  <c r="CX1551" i="1"/>
  <c r="CD50" i="7" s="1"/>
  <c r="CX1558" i="1"/>
  <c r="CD27" i="7"/>
  <c r="CY1455" i="1"/>
  <c r="CD25" i="7"/>
  <c r="CX1560" i="1" l="1"/>
  <c r="CX1547" i="1"/>
  <c r="CY1469" i="1"/>
  <c r="CE45" i="7"/>
  <c r="CD71" i="7"/>
  <c r="CE46" i="7" l="1"/>
  <c r="CY1508" i="1"/>
  <c r="CY1519" i="1" l="1"/>
  <c r="CY1510" i="1"/>
  <c r="CY1521" i="1" l="1"/>
  <c r="CY1535" i="1"/>
  <c r="CE47" i="7" l="1"/>
  <c r="CY1543" i="1"/>
  <c r="CY1377" i="1" l="1"/>
  <c r="CE23" i="7"/>
  <c r="CY1386" i="1" l="1"/>
  <c r="CY1457" i="1" s="1"/>
  <c r="CE80" i="7" s="1"/>
  <c r="CY1565" i="1" l="1"/>
  <c r="CY1558" i="1"/>
  <c r="CY1551" i="1"/>
  <c r="CE50" i="7" s="1"/>
  <c r="CE25" i="7"/>
  <c r="CZ1455" i="1"/>
  <c r="CY1390" i="1"/>
  <c r="CY1560" i="1" l="1"/>
  <c r="CY1547" i="1"/>
  <c r="CZ1469" i="1"/>
  <c r="CF45" i="7"/>
  <c r="CE27" i="7"/>
  <c r="CE71" i="7" l="1"/>
  <c r="CZ1508" i="1"/>
  <c r="CF46" i="7"/>
  <c r="CZ1519" i="1" l="1"/>
  <c r="CZ1510" i="1"/>
  <c r="CZ1521" i="1" l="1"/>
  <c r="CZ1535" i="1"/>
  <c r="CF47" i="7" l="1"/>
  <c r="CZ1543" i="1"/>
  <c r="CZ1377" i="1" l="1"/>
  <c r="CF23" i="7"/>
  <c r="CZ1386" i="1" l="1"/>
  <c r="CZ1457" i="1" s="1"/>
  <c r="CF80" i="7" s="1"/>
  <c r="CZ1565" i="1" l="1"/>
  <c r="CZ1558" i="1"/>
  <c r="CZ1560" i="1" s="1"/>
  <c r="CZ1551" i="1"/>
  <c r="CF50" i="7" s="1"/>
  <c r="CF25" i="7"/>
  <c r="DA1455" i="1"/>
  <c r="CZ1390" i="1"/>
  <c r="CZ1547" i="1" l="1"/>
  <c r="DA1469" i="1"/>
  <c r="CG45" i="7"/>
  <c r="CF27" i="7"/>
  <c r="CF71" i="7" l="1"/>
  <c r="CG46" i="7"/>
  <c r="DA1508" i="1"/>
  <c r="DA1519" i="1" l="1"/>
  <c r="DA1510" i="1"/>
  <c r="DA1521" i="1" l="1"/>
  <c r="DA1535" i="1"/>
  <c r="CG47" i="7" l="1"/>
  <c r="DA1543" i="1"/>
  <c r="DA1377" i="1" l="1"/>
  <c r="CG23" i="7"/>
  <c r="DA1386" i="1" l="1"/>
  <c r="DA1390" i="1" l="1"/>
  <c r="DA1457" i="1"/>
  <c r="CG80" i="7" s="1"/>
  <c r="DA1551" i="1"/>
  <c r="CG50" i="7" s="1"/>
  <c r="DA1558" i="1"/>
  <c r="DA1560" i="1" s="1"/>
  <c r="DA1565" i="1"/>
  <c r="CG27" i="7"/>
  <c r="CG25" i="7"/>
  <c r="DB1455" i="1"/>
  <c r="DA1547" i="1" l="1"/>
  <c r="CH45" i="7"/>
  <c r="DB1469" i="1"/>
  <c r="CG71" i="7"/>
  <c r="CH46" i="7" l="1"/>
  <c r="DB1508" i="1"/>
  <c r="DB1519" i="1" l="1"/>
  <c r="DB1510" i="1"/>
  <c r="DB1521" i="1" l="1"/>
  <c r="DB1535" i="1"/>
  <c r="CH47" i="7" l="1"/>
  <c r="DB1543" i="1"/>
  <c r="DB1377" i="1" l="1"/>
  <c r="CH23" i="7"/>
  <c r="DB1386" i="1" l="1"/>
  <c r="DB1390" i="1" l="1"/>
  <c r="DB1457" i="1"/>
  <c r="CH80" i="7" s="1"/>
  <c r="DB1558" i="1"/>
  <c r="DB1560" i="1" s="1"/>
  <c r="DB1565" i="1"/>
  <c r="DB1551" i="1"/>
  <c r="CH50" i="7" s="1"/>
  <c r="CH27" i="7"/>
  <c r="CH25" i="7"/>
  <c r="DC1455" i="1"/>
  <c r="DB1547" i="1" l="1"/>
  <c r="DC1469" i="1"/>
  <c r="CI45" i="7"/>
  <c r="CH71" i="7"/>
  <c r="CI46" i="7" l="1"/>
  <c r="DC1508" i="1"/>
  <c r="DC1519" i="1" l="1"/>
  <c r="DC1510" i="1"/>
  <c r="DC1521" i="1" l="1"/>
  <c r="DC1535" i="1"/>
  <c r="CI47" i="7" l="1"/>
  <c r="DC1543" i="1"/>
  <c r="DC1377" i="1" l="1"/>
  <c r="CI23" i="7"/>
  <c r="DC1386" i="1" l="1"/>
  <c r="DC1390" i="1" l="1"/>
  <c r="DC1457" i="1"/>
  <c r="CI80" i="7" s="1"/>
  <c r="DC1565" i="1"/>
  <c r="DC1558" i="1"/>
  <c r="DC1560" i="1" s="1"/>
  <c r="DC1551" i="1"/>
  <c r="CI50" i="7" s="1"/>
  <c r="CI27" i="7"/>
  <c r="CI25" i="7"/>
  <c r="DD1455" i="1"/>
  <c r="DC1547" i="1" l="1"/>
  <c r="CJ45" i="7"/>
  <c r="DD1469" i="1"/>
  <c r="CI71" i="7"/>
  <c r="CJ46" i="7" l="1"/>
  <c r="DD1508" i="1"/>
  <c r="DD1519" i="1" l="1"/>
  <c r="DD1510" i="1"/>
  <c r="DD1521" i="1" l="1"/>
  <c r="DD1535" i="1"/>
  <c r="CJ47" i="7" l="1"/>
  <c r="DD1543" i="1"/>
  <c r="DD1377" i="1" l="1"/>
  <c r="CJ23" i="7"/>
  <c r="DD1386" i="1" l="1"/>
  <c r="DD1457" i="1" s="1"/>
  <c r="CJ80" i="7" s="1"/>
  <c r="DD1551" i="1" l="1"/>
  <c r="CJ50" i="7" s="1"/>
  <c r="DD1558" i="1"/>
  <c r="DD1560" i="1" s="1"/>
  <c r="DD1565" i="1"/>
  <c r="CJ25" i="7"/>
  <c r="DE1455" i="1"/>
  <c r="DD1390" i="1"/>
  <c r="DD1547" i="1" l="1"/>
  <c r="CK45" i="7"/>
  <c r="DE1469" i="1"/>
  <c r="CJ27" i="7"/>
  <c r="CJ71" i="7" l="1"/>
  <c r="CK46" i="7"/>
  <c r="DE1508" i="1"/>
  <c r="DE1519" i="1" l="1"/>
  <c r="DE1510" i="1"/>
  <c r="DE1521" i="1" l="1"/>
  <c r="DE1535" i="1"/>
  <c r="CK47" i="7" l="1"/>
  <c r="DE1543" i="1"/>
  <c r="DE1377" i="1" l="1"/>
  <c r="CK23" i="7"/>
  <c r="DE1386" i="1" l="1"/>
  <c r="DE1390" i="1" l="1"/>
  <c r="DE1457" i="1"/>
  <c r="CK80" i="7" s="1"/>
  <c r="DE1565" i="1"/>
  <c r="DE1551" i="1"/>
  <c r="CK50" i="7" s="1"/>
  <c r="DE1558" i="1"/>
  <c r="DE1560" i="1" s="1"/>
  <c r="CK27" i="7"/>
  <c r="CK25" i="7"/>
  <c r="DF1455" i="1"/>
  <c r="DE1547" i="1" l="1"/>
  <c r="CL45" i="7"/>
  <c r="DF1469" i="1"/>
  <c r="CK71" i="7"/>
  <c r="AE11" i="6" l="1"/>
  <c r="AF11" i="6"/>
  <c r="AG11" i="6"/>
  <c r="AH11" i="6"/>
  <c r="J45" i="5"/>
  <c r="K45" i="5"/>
  <c r="L45" i="5"/>
  <c r="M45" i="5"/>
  <c r="DF1508" i="1"/>
  <c r="CL46" i="7"/>
  <c r="AH61" i="6" l="1"/>
  <c r="J46" i="5"/>
  <c r="K46" i="5"/>
  <c r="L46" i="5"/>
  <c r="M46" i="5"/>
  <c r="AG61" i="6"/>
  <c r="AE32" i="6"/>
  <c r="AF32" i="6"/>
  <c r="AG32" i="6"/>
  <c r="AH32" i="6"/>
  <c r="AF61" i="6"/>
  <c r="AE61" i="6"/>
  <c r="DF1519" i="1"/>
  <c r="DF1510" i="1"/>
  <c r="AE41" i="6" l="1"/>
  <c r="AF41" i="6"/>
  <c r="AG41" i="6"/>
  <c r="AH41" i="6"/>
  <c r="DF1521" i="1"/>
  <c r="DF1535" i="1"/>
  <c r="CL47" i="7" l="1"/>
  <c r="DF1543" i="1"/>
  <c r="DF1377" i="1" l="1"/>
  <c r="CL23" i="7"/>
  <c r="J23" i="5" l="1"/>
  <c r="K23" i="5"/>
  <c r="L23" i="5"/>
  <c r="M23" i="5"/>
  <c r="DF1386" i="1"/>
  <c r="CL25" i="7" l="1"/>
  <c r="DF1457" i="1"/>
  <c r="CL80" i="7" s="1"/>
  <c r="DF1551" i="1"/>
  <c r="DF1558" i="1"/>
  <c r="DF1565" i="1"/>
  <c r="M82" i="5"/>
  <c r="DF1390" i="1"/>
  <c r="AE70" i="6" l="1"/>
  <c r="AF70" i="6"/>
  <c r="AG70" i="6"/>
  <c r="AH70" i="6"/>
  <c r="DF1547" i="1"/>
  <c r="DG1535" i="1" s="1"/>
  <c r="AE72" i="6"/>
  <c r="AF72" i="6"/>
  <c r="AG72" i="6"/>
  <c r="AH72" i="6"/>
  <c r="DF1560" i="1"/>
  <c r="AE52" i="6"/>
  <c r="AE63" i="6" s="1"/>
  <c r="AF52" i="6"/>
  <c r="AF63" i="6" s="1"/>
  <c r="AG52" i="6"/>
  <c r="AG63" i="6" s="1"/>
  <c r="AH52" i="6"/>
  <c r="AH63" i="6" s="1"/>
  <c r="CL50" i="7"/>
  <c r="M80" i="5"/>
  <c r="J25" i="5"/>
  <c r="K25" i="5"/>
  <c r="L25" i="5"/>
  <c r="M25" i="5"/>
  <c r="CL27" i="7"/>
  <c r="CM47" i="7" l="1"/>
  <c r="J27" i="5"/>
  <c r="K27" i="5"/>
  <c r="L27" i="5"/>
  <c r="M27" i="5"/>
  <c r="AH76" i="6"/>
  <c r="J50" i="5"/>
  <c r="K50" i="5"/>
  <c r="L50" i="5"/>
  <c r="M50" i="5"/>
  <c r="CL71" i="7"/>
  <c r="AH74" i="6"/>
  <c r="M81" i="5" l="1"/>
  <c r="J47" i="5"/>
  <c r="K47" i="5"/>
  <c r="L47" i="5"/>
  <c r="M47" i="5"/>
  <c r="M71" i="5"/>
  <c r="BM1571" i="1" l="1"/>
  <c r="BY1571" i="1"/>
  <c r="CK1571" i="1"/>
  <c r="CW1571" i="1"/>
  <c r="AH98" i="6"/>
  <c r="AG98" i="6"/>
  <c r="AF98" i="6"/>
  <c r="AE98" i="6"/>
  <c r="BK1571" i="1" l="1"/>
  <c r="BL1571" i="1" l="1"/>
  <c r="BN1571" i="1" l="1"/>
  <c r="BO1571" i="1" l="1"/>
  <c r="BP1571" i="1" l="1"/>
  <c r="BQ1571" i="1" l="1"/>
  <c r="BR1571" i="1" l="1"/>
  <c r="BS1571" i="1" l="1"/>
  <c r="BT1571" i="1" l="1"/>
  <c r="BU1571" i="1" l="1"/>
  <c r="BV1571" i="1" s="1"/>
  <c r="BW1571" i="1" l="1"/>
  <c r="BX1571" i="1" l="1"/>
  <c r="AE78" i="6"/>
  <c r="BZ1571" i="1" l="1"/>
  <c r="CA1571" i="1" l="1"/>
  <c r="AG94" i="6"/>
  <c r="BK1574" i="1" l="1"/>
  <c r="CB1571" i="1"/>
  <c r="BL1574" i="1" l="1"/>
  <c r="BL1578" i="1" s="1"/>
  <c r="AR73" i="7" s="1"/>
  <c r="AQ55" i="7"/>
  <c r="AQ56" i="7" s="1"/>
  <c r="BK1581" i="1"/>
  <c r="AQ58" i="7" s="1"/>
  <c r="AQ59" i="7" s="1"/>
  <c r="BK1587" i="1"/>
  <c r="BK1578" i="1"/>
  <c r="AQ73" i="7" s="1"/>
  <c r="CC1571" i="1"/>
  <c r="AH94" i="6"/>
  <c r="BM1574" i="1" l="1"/>
  <c r="AR55" i="7"/>
  <c r="AR56" i="7" s="1"/>
  <c r="BL1587" i="1"/>
  <c r="BL1581" i="1"/>
  <c r="AR58" i="7" s="1"/>
  <c r="AR59" i="7" s="1"/>
  <c r="CD1571" i="1"/>
  <c r="BN1574" i="1" l="1"/>
  <c r="AS55" i="7"/>
  <c r="AS56" i="7" s="1"/>
  <c r="BM1581" i="1"/>
  <c r="AS58" i="7" s="1"/>
  <c r="AS59" i="7" s="1"/>
  <c r="BM1587" i="1"/>
  <c r="BM1578" i="1"/>
  <c r="AS73" i="7" s="1"/>
  <c r="CE1571" i="1"/>
  <c r="BO1574" i="1" l="1"/>
  <c r="BN1587" i="1"/>
  <c r="BN1581" i="1"/>
  <c r="AT58" i="7" s="1"/>
  <c r="AT59" i="7" s="1"/>
  <c r="AT55" i="7"/>
  <c r="AT56" i="7" s="1"/>
  <c r="BN1578" i="1"/>
  <c r="AT73" i="7" s="1"/>
  <c r="BK1583" i="1"/>
  <c r="CF1571" i="1"/>
  <c r="BL1583" i="1" l="1"/>
  <c r="AQ65" i="7"/>
  <c r="AQ62" i="7" s="1"/>
  <c r="BP1574" i="1"/>
  <c r="AU55" i="7"/>
  <c r="AU56" i="7" s="1"/>
  <c r="BO1581" i="1"/>
  <c r="AU58" i="7" s="1"/>
  <c r="AU59" i="7" s="1"/>
  <c r="BO1587" i="1"/>
  <c r="BO1578" i="1"/>
  <c r="AU73" i="7" s="1"/>
  <c r="CG1571" i="1"/>
  <c r="BQ1574" i="1" l="1"/>
  <c r="BP1581" i="1"/>
  <c r="AV58" i="7" s="1"/>
  <c r="AV59" i="7" s="1"/>
  <c r="AV55" i="7"/>
  <c r="AV56" i="7" s="1"/>
  <c r="BP1587" i="1"/>
  <c r="BP1578" i="1"/>
  <c r="AV73" i="7" s="1"/>
  <c r="BM1583" i="1"/>
  <c r="AR65" i="7"/>
  <c r="AR62" i="7" s="1"/>
  <c r="CH1571" i="1"/>
  <c r="AF78" i="6" s="1"/>
  <c r="CI1571" i="1"/>
  <c r="J49" i="5"/>
  <c r="K49" i="5"/>
  <c r="L49" i="5"/>
  <c r="M49" i="5"/>
  <c r="BR1574" i="1" l="1"/>
  <c r="AW55" i="7"/>
  <c r="AW56" i="7" s="1"/>
  <c r="BQ1581" i="1"/>
  <c r="AW58" i="7" s="1"/>
  <c r="AW59" i="7" s="1"/>
  <c r="BQ1587" i="1"/>
  <c r="BQ1578" i="1"/>
  <c r="AW73" i="7" s="1"/>
  <c r="AS65" i="7"/>
  <c r="AS62" i="7" s="1"/>
  <c r="BN1583" i="1"/>
  <c r="CJ1571" i="1"/>
  <c r="AT65" i="7" l="1"/>
  <c r="AT62" i="7" s="1"/>
  <c r="BO1583" i="1"/>
  <c r="BS1574" i="1"/>
  <c r="BS1578" i="1" s="1"/>
  <c r="AY73" i="7" s="1"/>
  <c r="AX55" i="7"/>
  <c r="AX56" i="7" s="1"/>
  <c r="BR1581" i="1"/>
  <c r="AX58" i="7" s="1"/>
  <c r="AX59" i="7" s="1"/>
  <c r="BR1587" i="1"/>
  <c r="BR1578" i="1"/>
  <c r="AX73" i="7" s="1"/>
  <c r="CL1571" i="1"/>
  <c r="J48" i="5"/>
  <c r="K48" i="5"/>
  <c r="L48" i="5"/>
  <c r="M48" i="5"/>
  <c r="BT1574" i="1" l="1"/>
  <c r="BT1578" i="1" s="1"/>
  <c r="AZ73" i="7" s="1"/>
  <c r="AY55" i="7"/>
  <c r="AY56" i="7" s="1"/>
  <c r="BS1587" i="1"/>
  <c r="BS1581" i="1"/>
  <c r="AY58" i="7" s="1"/>
  <c r="AY59" i="7" s="1"/>
  <c r="AU65" i="7"/>
  <c r="AU62" i="7" s="1"/>
  <c r="BP1583" i="1"/>
  <c r="CM1571" i="1"/>
  <c r="BQ1583" i="1" l="1"/>
  <c r="AV65" i="7"/>
  <c r="AV62" i="7" s="1"/>
  <c r="BU1574" i="1"/>
  <c r="BT1581" i="1"/>
  <c r="AZ58" i="7" s="1"/>
  <c r="AZ59" i="7" s="1"/>
  <c r="AZ55" i="7"/>
  <c r="AZ56" i="7" s="1"/>
  <c r="BT1587" i="1"/>
  <c r="CN1571" i="1"/>
  <c r="BV1574" i="1" l="1"/>
  <c r="BV1578" i="1" s="1"/>
  <c r="BA55" i="7"/>
  <c r="BA56" i="7" s="1"/>
  <c r="BU1587" i="1"/>
  <c r="BU1581" i="1"/>
  <c r="BA58" i="7" s="1"/>
  <c r="BA59" i="7" s="1"/>
  <c r="BU1578" i="1"/>
  <c r="BA73" i="7" s="1"/>
  <c r="BR1583" i="1"/>
  <c r="AW65" i="7"/>
  <c r="AW62" i="7" s="1"/>
  <c r="CO1571" i="1"/>
  <c r="BB73" i="7" l="1"/>
  <c r="AF92" i="6"/>
  <c r="BS1583" i="1"/>
  <c r="AX65" i="7"/>
  <c r="AX62" i="7" s="1"/>
  <c r="BW1574" i="1"/>
  <c r="BV1587" i="1"/>
  <c r="BV1581" i="1"/>
  <c r="BB58" i="7" s="1"/>
  <c r="BB59" i="7" s="1"/>
  <c r="BB55" i="7"/>
  <c r="BB56" i="7" s="1"/>
  <c r="CP1571" i="1"/>
  <c r="AY65" i="7" l="1"/>
  <c r="AY62" i="7" s="1"/>
  <c r="BT1583" i="1"/>
  <c r="BX1574" i="1"/>
  <c r="BX1578" i="1" s="1"/>
  <c r="BD73" i="7" s="1"/>
  <c r="BC55" i="7"/>
  <c r="BC56" i="7" s="1"/>
  <c r="BW1581" i="1"/>
  <c r="BC58" i="7" s="1"/>
  <c r="BC59" i="7" s="1"/>
  <c r="BW1587" i="1"/>
  <c r="BW1578" i="1"/>
  <c r="BC73" i="7" s="1"/>
  <c r="J73" i="5"/>
  <c r="CQ1571" i="1"/>
  <c r="AZ65" i="7" l="1"/>
  <c r="AZ62" i="7" s="1"/>
  <c r="BU1583" i="1"/>
  <c r="BY1574" i="1"/>
  <c r="BX1587" i="1"/>
  <c r="BX1581" i="1"/>
  <c r="BD58" i="7" s="1"/>
  <c r="BD59" i="7" s="1"/>
  <c r="BD55" i="7"/>
  <c r="BD56" i="7" s="1"/>
  <c r="CR1571" i="1"/>
  <c r="BV1583" i="1" l="1"/>
  <c r="BA65" i="7"/>
  <c r="BA62" i="7" s="1"/>
  <c r="BZ1574" i="1"/>
  <c r="BY1581" i="1"/>
  <c r="BE58" i="7" s="1"/>
  <c r="BE59" i="7" s="1"/>
  <c r="BY1587" i="1"/>
  <c r="BE55" i="7"/>
  <c r="BE56" i="7" s="1"/>
  <c r="BY1578" i="1"/>
  <c r="BE73" i="7" s="1"/>
  <c r="CS1571" i="1"/>
  <c r="CT1571" i="1" s="1"/>
  <c r="CA1574" i="1" l="1"/>
  <c r="BF55" i="7"/>
  <c r="BF56" i="7" s="1"/>
  <c r="BZ1581" i="1"/>
  <c r="BF58" i="7" s="1"/>
  <c r="BF59" i="7" s="1"/>
  <c r="BZ1587" i="1"/>
  <c r="AE84" i="6"/>
  <c r="BW1583" i="1"/>
  <c r="BB65" i="7"/>
  <c r="BZ1578" i="1"/>
  <c r="BF73" i="7" s="1"/>
  <c r="CU1571" i="1"/>
  <c r="BB62" i="7" l="1"/>
  <c r="J65" i="5"/>
  <c r="J62" i="5" s="1"/>
  <c r="BX1583" i="1"/>
  <c r="BC65" i="7"/>
  <c r="BC62" i="7" s="1"/>
  <c r="CB1574" i="1"/>
  <c r="CA1581" i="1"/>
  <c r="BG58" i="7" s="1"/>
  <c r="BG59" i="7" s="1"/>
  <c r="CA1587" i="1"/>
  <c r="BG55" i="7"/>
  <c r="BG56" i="7" s="1"/>
  <c r="CA1578" i="1"/>
  <c r="BG73" i="7" s="1"/>
  <c r="CV1571" i="1"/>
  <c r="BY1583" i="1" l="1"/>
  <c r="BD65" i="7"/>
  <c r="BD62" i="7" s="1"/>
  <c r="CC1574" i="1"/>
  <c r="BH55" i="7"/>
  <c r="BH56" i="7" s="1"/>
  <c r="CB1581" i="1"/>
  <c r="BH58" i="7" s="1"/>
  <c r="BH59" i="7" s="1"/>
  <c r="CB1587" i="1"/>
  <c r="CB1578" i="1"/>
  <c r="BH73" i="7" s="1"/>
  <c r="CX1571" i="1"/>
  <c r="CD1574" i="1" l="1"/>
  <c r="BI55" i="7"/>
  <c r="BI56" i="7" s="1"/>
  <c r="CC1581" i="1"/>
  <c r="BI58" i="7" s="1"/>
  <c r="BI59" i="7" s="1"/>
  <c r="CC1587" i="1"/>
  <c r="CC1578" i="1"/>
  <c r="BI73" i="7" s="1"/>
  <c r="BE65" i="7"/>
  <c r="BE62" i="7" s="1"/>
  <c r="BZ1583" i="1"/>
  <c r="CY1571" i="1"/>
  <c r="CE1574" i="1" l="1"/>
  <c r="BJ55" i="7"/>
  <c r="BJ56" i="7" s="1"/>
  <c r="CD1581" i="1"/>
  <c r="BJ58" i="7" s="1"/>
  <c r="BJ59" i="7" s="1"/>
  <c r="CD1587" i="1"/>
  <c r="CD1578" i="1"/>
  <c r="BJ73" i="7" s="1"/>
  <c r="BF65" i="7"/>
  <c r="BF62" i="7" s="1"/>
  <c r="CA1583" i="1"/>
  <c r="CZ1571" i="1"/>
  <c r="CB1583" i="1" l="1"/>
  <c r="BG65" i="7"/>
  <c r="BG62" i="7" s="1"/>
  <c r="CF1574" i="1"/>
  <c r="BK55" i="7"/>
  <c r="BK56" i="7" s="1"/>
  <c r="CE1581" i="1"/>
  <c r="BK58" i="7" s="1"/>
  <c r="BK59" i="7" s="1"/>
  <c r="CE1587" i="1"/>
  <c r="CE1578" i="1"/>
  <c r="BK73" i="7" s="1"/>
  <c r="DA1571" i="1"/>
  <c r="CG1574" i="1" l="1"/>
  <c r="CF1587" i="1"/>
  <c r="BL55" i="7"/>
  <c r="BL56" i="7" s="1"/>
  <c r="CF1581" i="1"/>
  <c r="BL58" i="7" s="1"/>
  <c r="BL59" i="7" s="1"/>
  <c r="CF1578" i="1"/>
  <c r="BL73" i="7" s="1"/>
  <c r="BH65" i="7"/>
  <c r="BH62" i="7" s="1"/>
  <c r="CC1583" i="1"/>
  <c r="DB1571" i="1"/>
  <c r="CD1583" i="1" l="1"/>
  <c r="BI65" i="7"/>
  <c r="BI62" i="7" s="1"/>
  <c r="CH1574" i="1"/>
  <c r="BM55" i="7"/>
  <c r="BM56" i="7" s="1"/>
  <c r="CG1587" i="1"/>
  <c r="CG1581" i="1"/>
  <c r="BM58" i="7" s="1"/>
  <c r="BM59" i="7" s="1"/>
  <c r="CG1578" i="1"/>
  <c r="BM73" i="7" s="1"/>
  <c r="DC1571" i="1"/>
  <c r="CI1574" i="1" l="1"/>
  <c r="CH1581" i="1"/>
  <c r="BN58" i="7" s="1"/>
  <c r="BN59" i="7" s="1"/>
  <c r="CH1587" i="1"/>
  <c r="BN55" i="7"/>
  <c r="BN56" i="7" s="1"/>
  <c r="CH1578" i="1"/>
  <c r="BJ65" i="7"/>
  <c r="BJ62" i="7" s="1"/>
  <c r="CE1583" i="1"/>
  <c r="DD1571" i="1"/>
  <c r="CJ1574" i="1" l="1"/>
  <c r="CI1587" i="1"/>
  <c r="BO55" i="7"/>
  <c r="BO56" i="7" s="1"/>
  <c r="CI1581" i="1"/>
  <c r="BO58" i="7" s="1"/>
  <c r="BO59" i="7" s="1"/>
  <c r="CI1578" i="1"/>
  <c r="BO73" i="7" s="1"/>
  <c r="BK65" i="7"/>
  <c r="BK62" i="7" s="1"/>
  <c r="CF1583" i="1"/>
  <c r="AG92" i="6"/>
  <c r="BN73" i="7"/>
  <c r="DE1571" i="1"/>
  <c r="BL65" i="7" l="1"/>
  <c r="BL62" i="7" s="1"/>
  <c r="CG1583" i="1"/>
  <c r="CK1574" i="1"/>
  <c r="CJ1587" i="1"/>
  <c r="CJ1581" i="1"/>
  <c r="BP58" i="7" s="1"/>
  <c r="BP59" i="7" s="1"/>
  <c r="BP55" i="7"/>
  <c r="BP56" i="7" s="1"/>
  <c r="CJ1578" i="1"/>
  <c r="BP73" i="7" s="1"/>
  <c r="K73" i="5"/>
  <c r="DF1571" i="1"/>
  <c r="CL1574" i="1" l="1"/>
  <c r="CK1581" i="1"/>
  <c r="BQ58" i="7" s="1"/>
  <c r="BQ59" i="7" s="1"/>
  <c r="CK1587" i="1"/>
  <c r="BQ55" i="7"/>
  <c r="BQ56" i="7" s="1"/>
  <c r="CK1578" i="1"/>
  <c r="BQ73" i="7" s="1"/>
  <c r="CH1583" i="1"/>
  <c r="BM65" i="7"/>
  <c r="BM62" i="7" s="1"/>
  <c r="AG78" i="6"/>
  <c r="AH78" i="6"/>
  <c r="AF84" i="6" l="1"/>
  <c r="CI1583" i="1"/>
  <c r="BN65" i="7"/>
  <c r="CM1574" i="1"/>
  <c r="BR55" i="7"/>
  <c r="BR56" i="7" s="1"/>
  <c r="CL1581" i="1"/>
  <c r="BR58" i="7" s="1"/>
  <c r="BR59" i="7" s="1"/>
  <c r="CL1587" i="1"/>
  <c r="CL1578" i="1"/>
  <c r="BR73" i="7" s="1"/>
  <c r="CN1574" i="1" l="1"/>
  <c r="BS55" i="7"/>
  <c r="BS56" i="7" s="1"/>
  <c r="CM1587" i="1"/>
  <c r="CM1581" i="1"/>
  <c r="BS58" i="7" s="1"/>
  <c r="BS59" i="7" s="1"/>
  <c r="CM1578" i="1"/>
  <c r="BS73" i="7" s="1"/>
  <c r="BN62" i="7"/>
  <c r="K65" i="5"/>
  <c r="K62" i="5" s="1"/>
  <c r="CJ1583" i="1"/>
  <c r="BO65" i="7"/>
  <c r="BO62" i="7" s="1"/>
  <c r="BP65" i="7" l="1"/>
  <c r="BP62" i="7" s="1"/>
  <c r="CK1583" i="1"/>
  <c r="CO1574" i="1"/>
  <c r="CN1587" i="1"/>
  <c r="CN1581" i="1"/>
  <c r="BT58" i="7" s="1"/>
  <c r="BT59" i="7" s="1"/>
  <c r="BT55" i="7"/>
  <c r="BT56" i="7" s="1"/>
  <c r="CN1578" i="1"/>
  <c r="BT73" i="7" s="1"/>
  <c r="CP1574" i="1" l="1"/>
  <c r="CO1587" i="1"/>
  <c r="CO1581" i="1"/>
  <c r="BU58" i="7" s="1"/>
  <c r="BU59" i="7" s="1"/>
  <c r="BU55" i="7"/>
  <c r="BU56" i="7" s="1"/>
  <c r="CO1578" i="1"/>
  <c r="BU73" i="7" s="1"/>
  <c r="BQ65" i="7"/>
  <c r="BQ62" i="7" s="1"/>
  <c r="CL1583" i="1"/>
  <c r="CQ1574" i="1" l="1"/>
  <c r="CP1587" i="1"/>
  <c r="BV55" i="7"/>
  <c r="BV56" i="7" s="1"/>
  <c r="CP1581" i="1"/>
  <c r="BV58" i="7" s="1"/>
  <c r="BV59" i="7" s="1"/>
  <c r="CP1578" i="1"/>
  <c r="BV73" i="7" s="1"/>
  <c r="CM1583" i="1"/>
  <c r="BR65" i="7"/>
  <c r="BR62" i="7" s="1"/>
  <c r="CR1574" i="1" l="1"/>
  <c r="CQ1581" i="1"/>
  <c r="BW58" i="7" s="1"/>
  <c r="BW59" i="7" s="1"/>
  <c r="CQ1587" i="1"/>
  <c r="BW55" i="7"/>
  <c r="BW56" i="7" s="1"/>
  <c r="CQ1578" i="1"/>
  <c r="BW73" i="7" s="1"/>
  <c r="CN1583" i="1"/>
  <c r="BS65" i="7"/>
  <c r="BS62" i="7" s="1"/>
  <c r="CO1583" i="1" l="1"/>
  <c r="BT65" i="7"/>
  <c r="BT62" i="7" s="1"/>
  <c r="CS1574" i="1"/>
  <c r="CS1578" i="1" s="1"/>
  <c r="BY73" i="7" s="1"/>
  <c r="CR1581" i="1"/>
  <c r="BX58" i="7" s="1"/>
  <c r="BX59" i="7" s="1"/>
  <c r="CR1587" i="1"/>
  <c r="BX55" i="7"/>
  <c r="BX56" i="7" s="1"/>
  <c r="CR1578" i="1"/>
  <c r="BX73" i="7" s="1"/>
  <c r="CT1574" i="1" l="1"/>
  <c r="CS1581" i="1"/>
  <c r="BY58" i="7" s="1"/>
  <c r="BY59" i="7" s="1"/>
  <c r="CS1587" i="1"/>
  <c r="BY55" i="7"/>
  <c r="BY56" i="7" s="1"/>
  <c r="CP1583" i="1"/>
  <c r="BU65" i="7"/>
  <c r="BU62" i="7" s="1"/>
  <c r="CU1574" i="1" l="1"/>
  <c r="CT1581" i="1"/>
  <c r="BZ58" i="7" s="1"/>
  <c r="BZ59" i="7" s="1"/>
  <c r="BZ55" i="7"/>
  <c r="BZ56" i="7" s="1"/>
  <c r="CT1587" i="1"/>
  <c r="CT1578" i="1"/>
  <c r="BV65" i="7"/>
  <c r="BV62" i="7" s="1"/>
  <c r="CQ1583" i="1"/>
  <c r="BZ73" i="7" l="1"/>
  <c r="AH92" i="6"/>
  <c r="CV1574" i="1"/>
  <c r="CU1581" i="1"/>
  <c r="CA58" i="7" s="1"/>
  <c r="CA59" i="7" s="1"/>
  <c r="CU1587" i="1"/>
  <c r="CA55" i="7"/>
  <c r="CA56" i="7" s="1"/>
  <c r="CU1578" i="1"/>
  <c r="CA73" i="7" s="1"/>
  <c r="BW65" i="7"/>
  <c r="BW62" i="7" s="1"/>
  <c r="CR1583" i="1"/>
  <c r="CS1583" i="1" l="1"/>
  <c r="BX65" i="7"/>
  <c r="BX62" i="7" s="1"/>
  <c r="CW1574" i="1"/>
  <c r="CW1578" i="1" s="1"/>
  <c r="CC73" i="7" s="1"/>
  <c r="CV1581" i="1"/>
  <c r="CB58" i="7" s="1"/>
  <c r="CB59" i="7" s="1"/>
  <c r="CV1587" i="1"/>
  <c r="CB55" i="7"/>
  <c r="CB56" i="7" s="1"/>
  <c r="CV1578" i="1"/>
  <c r="CB73" i="7" s="1"/>
  <c r="L73" i="5"/>
  <c r="AE80" i="6"/>
  <c r="AF80" i="6"/>
  <c r="AG80" i="6"/>
  <c r="CX1574" i="1" l="1"/>
  <c r="CC55" i="7"/>
  <c r="CC56" i="7" s="1"/>
  <c r="CW1581" i="1"/>
  <c r="CC58" i="7" s="1"/>
  <c r="CC59" i="7" s="1"/>
  <c r="CW1587" i="1"/>
  <c r="CT1583" i="1"/>
  <c r="BY65" i="7"/>
  <c r="BY62" i="7" s="1"/>
  <c r="AE82" i="6"/>
  <c r="AF82" i="6"/>
  <c r="AG82" i="6"/>
  <c r="J55" i="5"/>
  <c r="K55" i="5"/>
  <c r="L55" i="5"/>
  <c r="AF86" i="6"/>
  <c r="AF94" i="6" s="1"/>
  <c r="AG86" i="6"/>
  <c r="AG88" i="6" s="1"/>
  <c r="BZ65" i="7" l="1"/>
  <c r="AG84" i="6"/>
  <c r="CU1583" i="1"/>
  <c r="CY1574" i="1"/>
  <c r="CY1578" i="1" s="1"/>
  <c r="CE73" i="7" s="1"/>
  <c r="CX1581" i="1"/>
  <c r="CD55" i="7"/>
  <c r="CD56" i="7" s="1"/>
  <c r="CX1587" i="1"/>
  <c r="CX1578" i="1"/>
  <c r="CD73" i="7" s="1"/>
  <c r="J56" i="5"/>
  <c r="K56" i="5"/>
  <c r="L56" i="5"/>
  <c r="AF88" i="6"/>
  <c r="J58" i="5"/>
  <c r="K58" i="5"/>
  <c r="L58" i="5"/>
  <c r="L65" i="5" l="1"/>
  <c r="L62" i="5" s="1"/>
  <c r="BZ62" i="7"/>
  <c r="CD58" i="7"/>
  <c r="CZ1574" i="1"/>
  <c r="CE55" i="7"/>
  <c r="CE56" i="7" s="1"/>
  <c r="CY1587" i="1"/>
  <c r="CY1581" i="1"/>
  <c r="CE58" i="7" s="1"/>
  <c r="CV1583" i="1"/>
  <c r="CA65" i="7"/>
  <c r="CA62" i="7" s="1"/>
  <c r="DA1574" i="1" l="1"/>
  <c r="CZ1581" i="1"/>
  <c r="CF55" i="7"/>
  <c r="CF56" i="7" s="1"/>
  <c r="CZ1587" i="1"/>
  <c r="CZ1578" i="1"/>
  <c r="CF73" i="7" s="1"/>
  <c r="CD59" i="7"/>
  <c r="CE59" i="7" s="1"/>
  <c r="CB65" i="7"/>
  <c r="CB62" i="7" s="1"/>
  <c r="CW1583" i="1"/>
  <c r="DB1574" i="1" l="1"/>
  <c r="DA1581" i="1"/>
  <c r="CG58" i="7" s="1"/>
  <c r="DA1587" i="1"/>
  <c r="CG55" i="7"/>
  <c r="CG56" i="7" s="1"/>
  <c r="CC65" i="7"/>
  <c r="CC62" i="7" s="1"/>
  <c r="CX1583" i="1"/>
  <c r="DA1578" i="1"/>
  <c r="CG73" i="7" s="1"/>
  <c r="CF58" i="7"/>
  <c r="CF59" i="7" l="1"/>
  <c r="CG59" i="7" s="1"/>
  <c r="DC1574" i="1"/>
  <c r="CH55" i="7"/>
  <c r="CH56" i="7" s="1"/>
  <c r="DB1581" i="1"/>
  <c r="DB1587" i="1"/>
  <c r="DB1578" i="1"/>
  <c r="CH73" i="7" s="1"/>
  <c r="CY1583" i="1"/>
  <c r="CD65" i="7"/>
  <c r="CD62" i="7" s="1"/>
  <c r="DD1574" i="1" l="1"/>
  <c r="DD1578" i="1" s="1"/>
  <c r="CJ73" i="7" s="1"/>
  <c r="DC1581" i="1"/>
  <c r="CI58" i="7" s="1"/>
  <c r="DC1587" i="1"/>
  <c r="CI55" i="7"/>
  <c r="CI56" i="7" s="1"/>
  <c r="DC1578" i="1"/>
  <c r="CI73" i="7" s="1"/>
  <c r="CZ1583" i="1"/>
  <c r="CE65" i="7"/>
  <c r="CE62" i="7" s="1"/>
  <c r="CH58" i="7"/>
  <c r="CH59" i="7" l="1"/>
  <c r="CI59" i="7" s="1"/>
  <c r="CF65" i="7"/>
  <c r="CF62" i="7" s="1"/>
  <c r="DA1583" i="1"/>
  <c r="DE1574" i="1"/>
  <c r="DD1581" i="1"/>
  <c r="DD1587" i="1"/>
  <c r="CJ55" i="7"/>
  <c r="CJ56" i="7" s="1"/>
  <c r="CJ58" i="7" l="1"/>
  <c r="DF1574" i="1"/>
  <c r="DE1581" i="1"/>
  <c r="CK58" i="7" s="1"/>
  <c r="CK55" i="7"/>
  <c r="CK56" i="7" s="1"/>
  <c r="DE1587" i="1"/>
  <c r="DE1578" i="1"/>
  <c r="CK73" i="7" s="1"/>
  <c r="CG65" i="7"/>
  <c r="CG62" i="7" s="1"/>
  <c r="DB1583" i="1"/>
  <c r="DF1587" i="1" l="1"/>
  <c r="CL55" i="7"/>
  <c r="DF1581" i="1"/>
  <c r="DF1578" i="1"/>
  <c r="AH80" i="6"/>
  <c r="CJ59" i="7"/>
  <c r="CK59" i="7" s="1"/>
  <c r="CH65" i="7"/>
  <c r="CH62" i="7" s="1"/>
  <c r="DC1583" i="1"/>
  <c r="DD1583" i="1" l="1"/>
  <c r="CI65" i="7"/>
  <c r="CI62" i="7" s="1"/>
  <c r="AI92" i="6"/>
  <c r="CL73" i="7"/>
  <c r="CL58" i="7"/>
  <c r="AH82" i="6"/>
  <c r="CL56" i="7"/>
  <c r="M55" i="5"/>
  <c r="AE86" i="6"/>
  <c r="AH86" i="6"/>
  <c r="AH88" i="6" s="1"/>
  <c r="M56" i="5" l="1"/>
  <c r="CJ65" i="7"/>
  <c r="CJ62" i="7" s="1"/>
  <c r="DE1583" i="1"/>
  <c r="M58" i="5"/>
  <c r="AE94" i="6"/>
  <c r="AE88" i="6"/>
  <c r="M73" i="5"/>
  <c r="M69" i="5" s="1"/>
  <c r="CL59" i="7"/>
  <c r="DF1583" i="1" l="1"/>
  <c r="CK65" i="7"/>
  <c r="CK62" i="7" s="1"/>
  <c r="CL65" i="7" l="1"/>
  <c r="AH84" i="6"/>
  <c r="M65" i="5" l="1"/>
  <c r="M62" i="5" s="1"/>
  <c r="M61" i="5" s="1"/>
  <c r="CL62" i="7"/>
  <c r="N47" i="18" l="1"/>
  <c r="J59" i="5"/>
  <c r="K59" i="5"/>
  <c r="L59" i="5"/>
  <c r="M59" i="5"/>
  <c r="L81" i="5"/>
  <c r="L82" i="5"/>
  <c r="K81" i="5"/>
  <c r="K82" i="5"/>
  <c r="J81" i="5"/>
  <c r="J82" i="5"/>
  <c r="AG76" i="6"/>
  <c r="CR1547" i="1"/>
  <c r="CS1535" i="1" s="1"/>
  <c r="AF76" i="6"/>
  <c r="AE76" i="6"/>
  <c r="J69" i="5" l="1"/>
  <c r="J61" i="5" s="1"/>
  <c r="K69" i="5"/>
  <c r="K61" i="5" s="1"/>
  <c r="L69" i="5"/>
  <c r="L61" i="5" s="1"/>
  <c r="BY47" i="7"/>
  <c r="Y31" i="7"/>
  <c r="AS27" i="1"/>
  <c r="AS34" i="1"/>
  <c r="Y66" i="7" s="1"/>
  <c r="AS149" i="1"/>
  <c r="AS291" i="1" l="1"/>
  <c r="AS292" i="1" s="1"/>
  <c r="AS32" i="1"/>
  <c r="AS30" i="1"/>
  <c r="AS28" i="1"/>
  <c r="Y29" i="7"/>
  <c r="Y35" i="7" l="1"/>
  <c r="AS914" i="1"/>
  <c r="AS33" i="1"/>
  <c r="AS1257" i="1" l="1"/>
  <c r="AS915" i="1"/>
  <c r="Y41" i="7" l="1"/>
  <c r="AS1258" i="1"/>
  <c r="AK31" i="7" l="1"/>
  <c r="AJ31" i="7"/>
  <c r="AL31" i="7"/>
  <c r="W105" i="1"/>
  <c r="AA31" i="7"/>
  <c r="AP31" i="7"/>
  <c r="AH31" i="7"/>
  <c r="AF31" i="7"/>
  <c r="AN31" i="7"/>
  <c r="AM31" i="7"/>
  <c r="AD31" i="7"/>
  <c r="AO31" i="7"/>
  <c r="AG31" i="7"/>
  <c r="AI31" i="7"/>
  <c r="AB31" i="7"/>
  <c r="AC31" i="7"/>
  <c r="BJ27" i="1"/>
  <c r="AP29" i="7" s="1"/>
  <c r="AP35" i="7" s="1"/>
  <c r="BG34" i="1"/>
  <c r="AM66" i="7" s="1"/>
  <c r="AU34" i="1"/>
  <c r="AA66" i="7" s="1"/>
  <c r="BD34" i="1"/>
  <c r="AJ66" i="7" s="1"/>
  <c r="Z31" i="7"/>
  <c r="BG27" i="1"/>
  <c r="AM29" i="7" s="1"/>
  <c r="AY27" i="1"/>
  <c r="AE29" i="7" s="1"/>
  <c r="AE31" i="7"/>
  <c r="BB34" i="1"/>
  <c r="AH66" i="7" s="1"/>
  <c r="AW27" i="1"/>
  <c r="AC29" i="7" s="1"/>
  <c r="AT34" i="1"/>
  <c r="Z66" i="7" s="1"/>
  <c r="BH34" i="1"/>
  <c r="AN66" i="7" s="1"/>
  <c r="BC27" i="1"/>
  <c r="AI29" i="7" s="1"/>
  <c r="AI35" i="7" s="1"/>
  <c r="AV27" i="1"/>
  <c r="AB29" i="7" s="1"/>
  <c r="AZ34" i="1"/>
  <c r="AF66" i="7" s="1"/>
  <c r="AY34" i="1"/>
  <c r="AE66" i="7" s="1"/>
  <c r="BE34" i="1"/>
  <c r="AK66" i="7" s="1"/>
  <c r="AX34" i="1"/>
  <c r="AD66" i="7" s="1"/>
  <c r="H66" i="5" s="1"/>
  <c r="BA27" i="1"/>
  <c r="AG29" i="7" s="1"/>
  <c r="BI34" i="1"/>
  <c r="AO66" i="7" s="1"/>
  <c r="BA34" i="1"/>
  <c r="AG66" i="7" s="1"/>
  <c r="BJ28" i="1"/>
  <c r="BD27" i="1"/>
  <c r="AJ29" i="7" s="1"/>
  <c r="AJ35" i="7" s="1"/>
  <c r="BH27" i="1"/>
  <c r="AN29" i="7" s="1"/>
  <c r="BF27" i="1"/>
  <c r="AL29" i="7" s="1"/>
  <c r="AL35" i="7" s="1"/>
  <c r="AW34" i="1"/>
  <c r="AC66" i="7" s="1"/>
  <c r="BJ34" i="1"/>
  <c r="W34" i="1" s="1"/>
  <c r="AZ27" i="1"/>
  <c r="AF29" i="7" s="1"/>
  <c r="BB27" i="1"/>
  <c r="AH29" i="7" s="1"/>
  <c r="AU27" i="1"/>
  <c r="AA29" i="7" s="1"/>
  <c r="BF34" i="1"/>
  <c r="AL66" i="7" s="1"/>
  <c r="BE27" i="1"/>
  <c r="AK29" i="7" s="1"/>
  <c r="AK35" i="7" s="1"/>
  <c r="BC34" i="1"/>
  <c r="AI66" i="7" s="1"/>
  <c r="BI27" i="1"/>
  <c r="AO29" i="7" s="1"/>
  <c r="AO35" i="7" s="1"/>
  <c r="AX28" i="1"/>
  <c r="AV34" i="1"/>
  <c r="AB66" i="7" s="1"/>
  <c r="BB28" i="1"/>
  <c r="AX27" i="1"/>
  <c r="AD29" i="7" s="1"/>
  <c r="AD35" i="7" s="1"/>
  <c r="AT27" i="1"/>
  <c r="BD28" i="1"/>
  <c r="AU28" i="1"/>
  <c r="AY28" i="1"/>
  <c r="BF28" i="1"/>
  <c r="BA28" i="1"/>
  <c r="BI28" i="1"/>
  <c r="AV28" i="1"/>
  <c r="AT291" i="1"/>
  <c r="AM35" i="7" l="1"/>
  <c r="AA35" i="7"/>
  <c r="AG35" i="7"/>
  <c r="BD291" i="1"/>
  <c r="BD30" i="1" s="1"/>
  <c r="BD914" i="1" s="1"/>
  <c r="BD1257" i="1" s="1"/>
  <c r="AJ41" i="7" s="1"/>
  <c r="AN35" i="7"/>
  <c r="AC35" i="7"/>
  <c r="BF291" i="1"/>
  <c r="BF30" i="1" s="1"/>
  <c r="BF914" i="1" s="1"/>
  <c r="BF1257" i="1" s="1"/>
  <c r="AL41" i="7" s="1"/>
  <c r="AV291" i="1"/>
  <c r="AV30" i="1" s="1"/>
  <c r="AV914" i="1" s="1"/>
  <c r="AV1257" i="1" s="1"/>
  <c r="AB41" i="7" s="1"/>
  <c r="BA291" i="1"/>
  <c r="BA30" i="1" s="1"/>
  <c r="BA914" i="1" s="1"/>
  <c r="BA1257" i="1" s="1"/>
  <c r="AG41" i="7" s="1"/>
  <c r="BB291" i="1"/>
  <c r="BB30" i="1" s="1"/>
  <c r="BB914" i="1" s="1"/>
  <c r="BB1257" i="1" s="1"/>
  <c r="BI291" i="1"/>
  <c r="BI30" i="1" s="1"/>
  <c r="BI914" i="1" s="1"/>
  <c r="BI1257" i="1" s="1"/>
  <c r="AO41" i="7" s="1"/>
  <c r="AU291" i="1"/>
  <c r="AU30" i="1" s="1"/>
  <c r="AU914" i="1" s="1"/>
  <c r="AU1257" i="1" s="1"/>
  <c r="AA41" i="7" s="1"/>
  <c r="AX291" i="1"/>
  <c r="AX30" i="1" s="1"/>
  <c r="AX914" i="1" s="1"/>
  <c r="AX1257" i="1" s="1"/>
  <c r="H31" i="5"/>
  <c r="AB35" i="7"/>
  <c r="AH35" i="7"/>
  <c r="I31" i="5"/>
  <c r="AW28" i="1"/>
  <c r="AW291" i="1"/>
  <c r="AW30" i="1" s="1"/>
  <c r="AW914" i="1" s="1"/>
  <c r="AW1257" i="1" s="1"/>
  <c r="AZ28" i="1"/>
  <c r="AZ291" i="1"/>
  <c r="AZ30" i="1" s="1"/>
  <c r="AZ914" i="1" s="1"/>
  <c r="AZ1257" i="1" s="1"/>
  <c r="AT292" i="1"/>
  <c r="AT30" i="1"/>
  <c r="AH41" i="7"/>
  <c r="AD41" i="7"/>
  <c r="BG28" i="1"/>
  <c r="BG291" i="1"/>
  <c r="BG30" i="1" s="1"/>
  <c r="BG914" i="1" s="1"/>
  <c r="BG1257" i="1" s="1"/>
  <c r="W27" i="1"/>
  <c r="Z29" i="7"/>
  <c r="AY291" i="1"/>
  <c r="AY30" i="1" s="1"/>
  <c r="AY914" i="1" s="1"/>
  <c r="AY1257" i="1" s="1"/>
  <c r="BC28" i="1"/>
  <c r="BC291" i="1"/>
  <c r="BC30" i="1" s="1"/>
  <c r="BC914" i="1" s="1"/>
  <c r="BC1257" i="1" s="1"/>
  <c r="W148" i="1"/>
  <c r="AT28" i="1"/>
  <c r="AT149" i="1"/>
  <c r="BE28" i="1"/>
  <c r="BE291" i="1"/>
  <c r="BE30" i="1" s="1"/>
  <c r="BE914" i="1" s="1"/>
  <c r="BE1257" i="1" s="1"/>
  <c r="AP66" i="7"/>
  <c r="AF35" i="7"/>
  <c r="BH28" i="1"/>
  <c r="BH291" i="1"/>
  <c r="BH30" i="1" s="1"/>
  <c r="BH914" i="1" s="1"/>
  <c r="BH1257" i="1" s="1"/>
  <c r="E31" i="7"/>
  <c r="I29" i="5"/>
  <c r="AE35" i="7"/>
  <c r="BJ291" i="1"/>
  <c r="BJ30" i="1" s="1"/>
  <c r="BJ914" i="1" s="1"/>
  <c r="BJ1257" i="1" s="1"/>
  <c r="E31" i="5" l="1"/>
  <c r="I35" i="5"/>
  <c r="W28" i="1"/>
  <c r="AK41" i="7"/>
  <c r="AF41" i="7"/>
  <c r="A41" i="7" s="1"/>
  <c r="I66" i="5"/>
  <c r="E66" i="7"/>
  <c r="E66" i="5" s="1"/>
  <c r="AM41" i="7"/>
  <c r="AP41" i="7"/>
  <c r="W30" i="1"/>
  <c r="AT914" i="1"/>
  <c r="AT33" i="1"/>
  <c r="AU292" i="1"/>
  <c r="AC41" i="7"/>
  <c r="E29" i="7"/>
  <c r="H29" i="5"/>
  <c r="Z35" i="7"/>
  <c r="E35" i="7" s="1"/>
  <c r="AT32" i="1"/>
  <c r="AU149" i="1"/>
  <c r="W291" i="1"/>
  <c r="AE41" i="7"/>
  <c r="AN41" i="7"/>
  <c r="AI41" i="7"/>
  <c r="A30" i="7" l="1"/>
  <c r="AU32" i="1"/>
  <c r="AV149" i="1"/>
  <c r="AU33" i="1"/>
  <c r="AV292" i="1"/>
  <c r="W914" i="1"/>
  <c r="AT915" i="1"/>
  <c r="AU915" i="1" s="1"/>
  <c r="AV915" i="1" s="1"/>
  <c r="AW915" i="1" s="1"/>
  <c r="AX915" i="1" s="1"/>
  <c r="AY915" i="1" s="1"/>
  <c r="AZ915" i="1" s="1"/>
  <c r="BA915" i="1" s="1"/>
  <c r="BB915" i="1" s="1"/>
  <c r="BC915" i="1" s="1"/>
  <c r="BD915" i="1" s="1"/>
  <c r="BE915" i="1" s="1"/>
  <c r="BF915" i="1" s="1"/>
  <c r="BG915" i="1" s="1"/>
  <c r="BH915" i="1" s="1"/>
  <c r="BI915" i="1" s="1"/>
  <c r="BJ915" i="1" s="1"/>
  <c r="AT1257" i="1"/>
  <c r="E29" i="5"/>
  <c r="H35" i="5"/>
  <c r="E35" i="5" s="1"/>
  <c r="I41" i="5"/>
  <c r="Z41" i="7" l="1"/>
  <c r="W1257" i="1"/>
  <c r="AT1258" i="1"/>
  <c r="AU1258" i="1" s="1"/>
  <c r="AV1258" i="1" s="1"/>
  <c r="AW1258" i="1" s="1"/>
  <c r="AX1258" i="1" s="1"/>
  <c r="AY1258" i="1" s="1"/>
  <c r="AZ1258" i="1" s="1"/>
  <c r="BA1258" i="1" s="1"/>
  <c r="BB1258" i="1" s="1"/>
  <c r="BC1258" i="1" s="1"/>
  <c r="BD1258" i="1" s="1"/>
  <c r="BE1258" i="1" s="1"/>
  <c r="BF1258" i="1" s="1"/>
  <c r="BG1258" i="1" s="1"/>
  <c r="BH1258" i="1" s="1"/>
  <c r="BI1258" i="1" s="1"/>
  <c r="BJ1258" i="1" s="1"/>
  <c r="AV33" i="1"/>
  <c r="AW292" i="1"/>
  <c r="AW149" i="1"/>
  <c r="AV32" i="1"/>
  <c r="AW32" i="1" l="1"/>
  <c r="AX149" i="1"/>
  <c r="AW33" i="1"/>
  <c r="AX292" i="1"/>
  <c r="H41" i="5"/>
  <c r="E41" i="5" s="1"/>
  <c r="E41" i="7"/>
  <c r="AX33" i="1" l="1"/>
  <c r="AY292" i="1"/>
  <c r="AX32" i="1"/>
  <c r="AY149" i="1"/>
  <c r="AY32" i="1" l="1"/>
  <c r="AZ149" i="1"/>
  <c r="AY33" i="1"/>
  <c r="AZ292" i="1"/>
  <c r="AZ33" i="1" l="1"/>
  <c r="BA292" i="1"/>
  <c r="BA149" i="1"/>
  <c r="AZ32" i="1"/>
  <c r="BA32" i="1" l="1"/>
  <c r="BB149" i="1"/>
  <c r="BA33" i="1"/>
  <c r="BB292" i="1"/>
  <c r="BB33" i="1" l="1"/>
  <c r="BC292" i="1"/>
  <c r="BB32" i="1"/>
  <c r="BC149" i="1"/>
  <c r="BC32" i="1" l="1"/>
  <c r="BD149" i="1"/>
  <c r="BC33" i="1"/>
  <c r="BD292" i="1"/>
  <c r="BD33" i="1" l="1"/>
  <c r="BE292" i="1"/>
  <c r="BD32" i="1"/>
  <c r="BE149" i="1"/>
  <c r="BE33" i="1" l="1"/>
  <c r="BF292" i="1"/>
  <c r="BE32" i="1"/>
  <c r="BF149" i="1"/>
  <c r="BF32" i="1" l="1"/>
  <c r="BG149" i="1"/>
  <c r="BF33" i="1"/>
  <c r="BG292" i="1"/>
  <c r="BG33" i="1" l="1"/>
  <c r="BH292" i="1"/>
  <c r="BH149" i="1"/>
  <c r="BG32" i="1"/>
  <c r="BH32" i="1" l="1"/>
  <c r="BI149" i="1"/>
  <c r="BH33" i="1"/>
  <c r="BI292" i="1"/>
  <c r="BI33" i="1" l="1"/>
  <c r="BJ292" i="1"/>
  <c r="BJ33" i="1" s="1"/>
  <c r="W33" i="1" s="1"/>
  <c r="BJ149" i="1"/>
  <c r="BJ32" i="1" s="1"/>
  <c r="W32" i="1" s="1"/>
  <c r="BI32" i="1"/>
  <c r="W1492" i="1" l="1"/>
  <c r="N28" i="6" l="1"/>
  <c r="Z1483" i="1" s="1"/>
  <c r="Z1508" i="1" s="1"/>
  <c r="N32" i="6"/>
  <c r="Z1516" i="1" s="1"/>
  <c r="AA39" i="6" s="1"/>
  <c r="Y39" i="6" s="1"/>
  <c r="AA32" i="6" l="1"/>
  <c r="Z1510" i="1"/>
  <c r="Z1519" i="1"/>
  <c r="W1516" i="1"/>
  <c r="AA26" i="6"/>
  <c r="Z1489" i="1"/>
  <c r="G52" i="7"/>
  <c r="AA1483" i="1" l="1"/>
  <c r="AA41" i="6"/>
  <c r="Z1565" i="1"/>
  <c r="Z1521" i="1"/>
  <c r="E52" i="7"/>
  <c r="G52" i="5"/>
  <c r="E52" i="5" s="1"/>
  <c r="G51" i="7" l="1"/>
  <c r="AA1486" i="1"/>
  <c r="AA72" i="6"/>
  <c r="Z1581" i="1"/>
  <c r="Z1567" i="1"/>
  <c r="G53" i="7" l="1"/>
  <c r="AA1489" i="1"/>
  <c r="AA82" i="6"/>
  <c r="Z1583" i="1"/>
  <c r="G72" i="7" l="1"/>
  <c r="AA1495" i="1"/>
  <c r="AA1498" i="1" s="1"/>
  <c r="AA1501" i="1" s="1"/>
  <c r="G54" i="7" l="1"/>
  <c r="AA1508" i="1"/>
  <c r="AA1519" i="1" l="1"/>
  <c r="AA1521" i="1" s="1"/>
  <c r="AA1535" i="1" s="1"/>
  <c r="AA1558" i="1" s="1"/>
  <c r="AA1510" i="1"/>
  <c r="G47" i="7"/>
  <c r="AA1543" i="1" l="1"/>
  <c r="AA1549" i="1" s="1"/>
  <c r="G82" i="7" s="1"/>
  <c r="AA1551" i="1"/>
  <c r="AA1565" i="1"/>
  <c r="AA1567" i="1" s="1"/>
  <c r="AA1539" i="1"/>
  <c r="AA1541" i="1" s="1"/>
  <c r="AA1560" i="1"/>
  <c r="G50" i="7"/>
  <c r="AA1377" i="1" l="1"/>
  <c r="AA1547" i="1"/>
  <c r="AB1533" i="1"/>
  <c r="G81" i="7"/>
  <c r="G23" i="7"/>
  <c r="AA1382" i="1"/>
  <c r="AA1386" i="1" l="1"/>
  <c r="AA1390" i="1" s="1"/>
  <c r="G27" i="7" l="1"/>
  <c r="AA1393" i="1"/>
  <c r="G25" i="7"/>
  <c r="AA1457" i="1"/>
  <c r="G80" i="7" s="1"/>
  <c r="AB1455" i="1"/>
  <c r="G71" i="7" l="1"/>
  <c r="H45" i="7"/>
  <c r="AB1469" i="1"/>
  <c r="AB1483" i="1" s="1"/>
  <c r="AB1486" i="1" l="1"/>
  <c r="AB1489" i="1" s="1"/>
  <c r="H51" i="7"/>
  <c r="H46" i="7"/>
  <c r="AB1471" i="1"/>
  <c r="AB1495" i="1" l="1"/>
  <c r="AB1498" i="1" s="1"/>
  <c r="AB1501" i="1" s="1"/>
  <c r="H72" i="7"/>
  <c r="H53" i="7"/>
  <c r="H54" i="7" l="1"/>
  <c r="AB1508" i="1"/>
  <c r="AB1519" i="1" l="1"/>
  <c r="AB1510" i="1"/>
  <c r="AB1521" i="1" l="1"/>
  <c r="AB1535" i="1"/>
  <c r="H47" i="7" l="1"/>
  <c r="AB1543" i="1"/>
  <c r="AB1545" i="1" l="1"/>
  <c r="AB1377" i="1"/>
  <c r="AB1382" i="1" l="1"/>
  <c r="AB1386" i="1" s="1"/>
  <c r="AB1390" i="1" s="1"/>
  <c r="AB1393" i="1" s="1"/>
  <c r="H23" i="7"/>
  <c r="H49" i="7"/>
  <c r="AB1549" i="1"/>
  <c r="H82" i="7" s="1"/>
  <c r="AB1537" i="1"/>
  <c r="H25" i="7"/>
  <c r="H27" i="7"/>
  <c r="AB1457" i="1" l="1"/>
  <c r="H80" i="7" s="1"/>
  <c r="AC1455" i="1"/>
  <c r="H48" i="7"/>
  <c r="AB1539" i="1"/>
  <c r="AB1558" i="1"/>
  <c r="AB1560" i="1" s="1"/>
  <c r="AB1565" i="1"/>
  <c r="AB1567" i="1" s="1"/>
  <c r="AB1551" i="1"/>
  <c r="H50" i="7" s="1"/>
  <c r="H71" i="7"/>
  <c r="I45" i="7"/>
  <c r="AC1469" i="1"/>
  <c r="AC1483" i="1" s="1"/>
  <c r="I51" i="7" l="1"/>
  <c r="AC1486" i="1"/>
  <c r="AB1541" i="1"/>
  <c r="AB1547" i="1"/>
  <c r="I46" i="7"/>
  <c r="AC1471" i="1"/>
  <c r="I53" i="7" l="1"/>
  <c r="AC1533" i="1"/>
  <c r="H81" i="7"/>
  <c r="AC1489" i="1"/>
  <c r="AC1495" i="1" l="1"/>
  <c r="AC1498" i="1" s="1"/>
  <c r="AC1501" i="1" s="1"/>
  <c r="I72" i="7"/>
  <c r="I54" i="7" l="1"/>
  <c r="AC1508" i="1"/>
  <c r="AC1519" i="1" l="1"/>
  <c r="AC1510" i="1"/>
  <c r="AC1521" i="1" l="1"/>
  <c r="AC1535" i="1"/>
  <c r="I47" i="7" l="1"/>
  <c r="AC1543" i="1"/>
  <c r="AC1377" i="1" l="1"/>
  <c r="AC1545" i="1"/>
  <c r="AC1549" i="1" l="1"/>
  <c r="I82" i="7" s="1"/>
  <c r="I49" i="7"/>
  <c r="AC1537" i="1"/>
  <c r="I23" i="7"/>
  <c r="AC1382" i="1"/>
  <c r="AC1386" i="1" s="1"/>
  <c r="AC1390" i="1" l="1"/>
  <c r="I25" i="7"/>
  <c r="AD1455" i="1"/>
  <c r="AC1457" i="1"/>
  <c r="I80" i="7" s="1"/>
  <c r="AC1551" i="1"/>
  <c r="I50" i="7" s="1"/>
  <c r="AC1565" i="1"/>
  <c r="AC1567" i="1" s="1"/>
  <c r="AC1539" i="1"/>
  <c r="I48" i="7"/>
  <c r="AC1558" i="1"/>
  <c r="AC1560" i="1" s="1"/>
  <c r="AC1541" i="1" l="1"/>
  <c r="AC1547" i="1"/>
  <c r="AD1469" i="1"/>
  <c r="J45" i="7"/>
  <c r="I27" i="7"/>
  <c r="AC1393" i="1"/>
  <c r="I71" i="7" s="1"/>
  <c r="AD1483" i="1" l="1"/>
  <c r="J46" i="7"/>
  <c r="AD1471" i="1"/>
  <c r="I81" i="7"/>
  <c r="AD1533" i="1"/>
  <c r="J51" i="7" l="1"/>
  <c r="AD1486" i="1"/>
  <c r="J53" i="7" l="1"/>
  <c r="AD1489" i="1"/>
  <c r="J72" i="7" l="1"/>
  <c r="AD1495" i="1"/>
  <c r="AD1498" i="1" s="1"/>
  <c r="AD1501" i="1" l="1"/>
  <c r="J54" i="7" l="1"/>
  <c r="AD1508" i="1"/>
  <c r="AD1510" i="1" l="1"/>
  <c r="AD1519" i="1"/>
  <c r="AD1521" i="1" l="1"/>
  <c r="AD1535" i="1"/>
  <c r="J47" i="7" l="1"/>
  <c r="AD1543" i="1"/>
  <c r="AD1377" i="1" l="1"/>
  <c r="AD1545" i="1"/>
  <c r="AD1549" i="1" l="1"/>
  <c r="J82" i="7" s="1"/>
  <c r="J49" i="7"/>
  <c r="AD1537" i="1"/>
  <c r="AD1382" i="1"/>
  <c r="J23" i="7"/>
  <c r="AD1386" i="1" l="1"/>
  <c r="AD1390" i="1" s="1"/>
  <c r="J48" i="7"/>
  <c r="AD1565" i="1"/>
  <c r="AD1567" i="1" s="1"/>
  <c r="AD1551" i="1"/>
  <c r="J50" i="7" s="1"/>
  <c r="AD1558" i="1"/>
  <c r="AD1560" i="1" s="1"/>
  <c r="AD1539" i="1"/>
  <c r="J27" i="7" l="1"/>
  <c r="AD1393" i="1"/>
  <c r="J71" i="7" s="1"/>
  <c r="AD1541" i="1"/>
  <c r="AD1547" i="1"/>
  <c r="J25" i="7"/>
  <c r="AD1457" i="1"/>
  <c r="J80" i="7" s="1"/>
  <c r="AE1455" i="1"/>
  <c r="AE1469" i="1" l="1"/>
  <c r="K45" i="7"/>
  <c r="J81" i="7"/>
  <c r="AE1533" i="1"/>
  <c r="AE1483" i="1" l="1"/>
  <c r="AE1471" i="1"/>
  <c r="K46" i="7"/>
  <c r="K51" i="7" l="1"/>
  <c r="AE1486" i="1"/>
  <c r="AE1489" i="1" l="1"/>
  <c r="K53" i="7"/>
  <c r="AE1495" i="1" l="1"/>
  <c r="AE1498" i="1" s="1"/>
  <c r="K72" i="7"/>
  <c r="AE1501" i="1" l="1"/>
  <c r="K54" i="7" l="1"/>
  <c r="AE1508" i="1"/>
  <c r="AE1510" i="1" l="1"/>
  <c r="AE1519" i="1"/>
  <c r="AE1521" i="1" l="1"/>
  <c r="AE1535" i="1"/>
  <c r="K47" i="7" l="1"/>
  <c r="AE1543" i="1"/>
  <c r="AE1377" i="1" l="1"/>
  <c r="AE1545" i="1"/>
  <c r="AE1549" i="1" s="1"/>
  <c r="K82" i="7" s="1"/>
  <c r="K49" i="7" l="1"/>
  <c r="AE1537" i="1"/>
  <c r="K23" i="7"/>
  <c r="AE1382" i="1"/>
  <c r="AE1386" i="1" l="1"/>
  <c r="AE1390" i="1" s="1"/>
  <c r="K48" i="7"/>
  <c r="AE1565" i="1"/>
  <c r="AE1567" i="1" s="1"/>
  <c r="AE1539" i="1"/>
  <c r="AE1551" i="1"/>
  <c r="K50" i="7" s="1"/>
  <c r="AE1558" i="1"/>
  <c r="AE1560" i="1" s="1"/>
  <c r="K27" i="7" l="1"/>
  <c r="AE1393" i="1"/>
  <c r="AE1541" i="1"/>
  <c r="AE1547" i="1"/>
  <c r="AE1457" i="1"/>
  <c r="K80" i="7" s="1"/>
  <c r="AF1455" i="1"/>
  <c r="K25" i="7"/>
  <c r="AF1469" i="1" l="1"/>
  <c r="L45" i="7"/>
  <c r="AF1533" i="1"/>
  <c r="K81" i="7"/>
  <c r="K71" i="7"/>
  <c r="AF1471" i="1" l="1"/>
  <c r="L46" i="7"/>
  <c r="AF1483" i="1"/>
  <c r="L51" i="7" l="1"/>
  <c r="AF1486" i="1"/>
  <c r="L53" i="7" l="1"/>
  <c r="AF1489" i="1"/>
  <c r="AF1495" i="1" l="1"/>
  <c r="AF1498" i="1" s="1"/>
  <c r="L72" i="7"/>
  <c r="AF1501" i="1" l="1"/>
  <c r="L54" i="7" l="1"/>
  <c r="AF1508" i="1"/>
  <c r="AF1519" i="1" l="1"/>
  <c r="AF1510" i="1"/>
  <c r="AF1521" i="1" l="1"/>
  <c r="AF1535" i="1"/>
  <c r="L47" i="7" l="1"/>
  <c r="AF1543" i="1"/>
  <c r="AF1377" i="1" l="1"/>
  <c r="AF1545" i="1"/>
  <c r="AF1549" i="1" l="1"/>
  <c r="L82" i="7" s="1"/>
  <c r="L49" i="7"/>
  <c r="AF1537" i="1"/>
  <c r="L23" i="7"/>
  <c r="AF1382" i="1"/>
  <c r="AF1386" i="1" l="1"/>
  <c r="L48" i="7"/>
  <c r="AF1551" i="1"/>
  <c r="L50" i="7" s="1"/>
  <c r="AF1539" i="1"/>
  <c r="AF1565" i="1"/>
  <c r="AF1567" i="1" s="1"/>
  <c r="AF1558" i="1"/>
  <c r="AF1560" i="1" s="1"/>
  <c r="AF1541" i="1" l="1"/>
  <c r="AF1547" i="1"/>
  <c r="L25" i="7"/>
  <c r="AG1455" i="1"/>
  <c r="AF1457" i="1"/>
  <c r="L80" i="7" s="1"/>
  <c r="AF1390" i="1"/>
  <c r="AG1469" i="1" l="1"/>
  <c r="M45" i="7"/>
  <c r="L81" i="7"/>
  <c r="AG1533" i="1"/>
  <c r="L27" i="7"/>
  <c r="AF1393" i="1"/>
  <c r="L71" i="7" l="1"/>
  <c r="M46" i="7"/>
  <c r="AG1471" i="1"/>
  <c r="AG1483" i="1"/>
  <c r="M51" i="7" l="1"/>
  <c r="AG1486" i="1"/>
  <c r="M53" i="7" l="1"/>
  <c r="AG1489" i="1"/>
  <c r="M72" i="7" l="1"/>
  <c r="AG1495" i="1"/>
  <c r="AG1498" i="1" s="1"/>
  <c r="AG1501" i="1" l="1"/>
  <c r="M54" i="7" l="1"/>
  <c r="AG1508" i="1"/>
  <c r="AG1519" i="1" l="1"/>
  <c r="AG1510" i="1"/>
  <c r="AG1521" i="1" l="1"/>
  <c r="AG1535" i="1"/>
  <c r="M47" i="7" l="1"/>
  <c r="AG1543" i="1"/>
  <c r="AG1377" i="1" l="1"/>
  <c r="AG1545" i="1"/>
  <c r="AG1549" i="1" l="1"/>
  <c r="M82" i="7" s="1"/>
  <c r="M49" i="7"/>
  <c r="AG1537" i="1"/>
  <c r="M23" i="7"/>
  <c r="AG1382" i="1"/>
  <c r="AG1386" i="1" l="1"/>
  <c r="M48" i="7"/>
  <c r="AG1539" i="1"/>
  <c r="AG1551" i="1"/>
  <c r="M50" i="7" s="1"/>
  <c r="AG1558" i="1"/>
  <c r="AG1560" i="1" s="1"/>
  <c r="AG1565" i="1"/>
  <c r="AG1567" i="1" s="1"/>
  <c r="AG1541" i="1" l="1"/>
  <c r="AG1547" i="1"/>
  <c r="AH1455" i="1"/>
  <c r="M25" i="7"/>
  <c r="AG1457" i="1"/>
  <c r="M80" i="7" s="1"/>
  <c r="AG1390" i="1"/>
  <c r="AH1469" i="1" l="1"/>
  <c r="N45" i="7"/>
  <c r="M27" i="7"/>
  <c r="AG1393" i="1"/>
  <c r="AH1533" i="1"/>
  <c r="M81" i="7"/>
  <c r="M71" i="7" l="1"/>
  <c r="N46" i="7"/>
  <c r="AH1471" i="1"/>
  <c r="AH1483" i="1"/>
  <c r="N51" i="7" l="1"/>
  <c r="AH1486" i="1"/>
  <c r="N53" i="7" l="1"/>
  <c r="AH1489" i="1"/>
  <c r="N72" i="7" l="1"/>
  <c r="AH1495" i="1"/>
  <c r="AH1498" i="1" s="1"/>
  <c r="AH1501" i="1" l="1"/>
  <c r="N54" i="7" l="1"/>
  <c r="AH1508" i="1"/>
  <c r="AH1519" i="1" l="1"/>
  <c r="AH1510" i="1"/>
  <c r="AH1521" i="1" l="1"/>
  <c r="AH1535" i="1"/>
  <c r="N47" i="7" l="1"/>
  <c r="AH1543" i="1"/>
  <c r="AH1377" i="1" l="1"/>
  <c r="AH1545" i="1"/>
  <c r="AH1549" i="1" l="1"/>
  <c r="N82" i="7" s="1"/>
  <c r="N49" i="7"/>
  <c r="AH1537" i="1"/>
  <c r="AH1382" i="1"/>
  <c r="N23" i="7"/>
  <c r="AH1386" i="1" l="1"/>
  <c r="N48" i="7"/>
  <c r="AH1539" i="1"/>
  <c r="AH1551" i="1"/>
  <c r="N50" i="7" s="1"/>
  <c r="AH1565" i="1"/>
  <c r="AH1567" i="1" s="1"/>
  <c r="AH1558" i="1"/>
  <c r="AH1560" i="1" s="1"/>
  <c r="AH1541" i="1" l="1"/>
  <c r="AH1547" i="1"/>
  <c r="AI1455" i="1"/>
  <c r="N25" i="7"/>
  <c r="AH1457" i="1"/>
  <c r="N80" i="7" s="1"/>
  <c r="AH1390" i="1"/>
  <c r="N81" i="7" l="1"/>
  <c r="AI1533" i="1"/>
  <c r="AI1469" i="1"/>
  <c r="O45" i="7"/>
  <c r="N27" i="7"/>
  <c r="AH1393" i="1"/>
  <c r="N71" i="7" l="1"/>
  <c r="O46" i="7"/>
  <c r="AI1471" i="1"/>
  <c r="AI1483" i="1"/>
  <c r="O51" i="7" l="1"/>
  <c r="AI1486" i="1"/>
  <c r="O53" i="7" s="1"/>
  <c r="AI1489" i="1" l="1"/>
  <c r="O72" i="7" l="1"/>
  <c r="AI1495" i="1"/>
  <c r="AI1498" i="1" s="1"/>
  <c r="AI1501" i="1" s="1"/>
  <c r="O54" i="7" l="1"/>
  <c r="AI1508" i="1"/>
  <c r="AI1519" i="1" l="1"/>
  <c r="AI1510" i="1"/>
  <c r="AI1521" i="1" l="1"/>
  <c r="AI1535" i="1"/>
  <c r="O47" i="7" l="1"/>
  <c r="AI1543" i="1"/>
  <c r="AI1377" i="1" l="1"/>
  <c r="AI1545" i="1"/>
  <c r="O49" i="7" l="1"/>
  <c r="AI1537" i="1"/>
  <c r="AI1549" i="1"/>
  <c r="O82" i="7" s="1"/>
  <c r="O23" i="7"/>
  <c r="AI1382" i="1"/>
  <c r="AI1386" i="1" l="1"/>
  <c r="O48" i="7"/>
  <c r="AI1551" i="1"/>
  <c r="O50" i="7" s="1"/>
  <c r="AI1539" i="1"/>
  <c r="AI1558" i="1"/>
  <c r="AI1560" i="1" s="1"/>
  <c r="AI1565" i="1"/>
  <c r="AI1567" i="1" s="1"/>
  <c r="AI1541" i="1" l="1"/>
  <c r="AI1547" i="1"/>
  <c r="O25" i="7"/>
  <c r="AJ1455" i="1"/>
  <c r="AI1457" i="1"/>
  <c r="O80" i="7" s="1"/>
  <c r="AI1390" i="1"/>
  <c r="P45" i="7" l="1"/>
  <c r="AJ1469" i="1"/>
  <c r="AJ1483" i="1" s="1"/>
  <c r="P51" i="7" s="1"/>
  <c r="O27" i="7"/>
  <c r="AI1393" i="1"/>
  <c r="O81" i="7"/>
  <c r="AJ1533" i="1"/>
  <c r="O71" i="7" l="1"/>
  <c r="P46" i="7"/>
  <c r="AJ1471" i="1"/>
  <c r="AJ1486" i="1"/>
  <c r="P53" i="7" l="1"/>
  <c r="AJ1489" i="1"/>
  <c r="AJ1495" i="1" l="1"/>
  <c r="AJ1498" i="1" s="1"/>
  <c r="AJ1501" i="1" s="1"/>
  <c r="P72" i="7"/>
  <c r="P54" i="7" l="1"/>
  <c r="AJ1508" i="1"/>
  <c r="AJ1519" i="1" l="1"/>
  <c r="AJ1510" i="1"/>
  <c r="AJ1521" i="1" l="1"/>
  <c r="AJ1535" i="1"/>
  <c r="P47" i="7" l="1"/>
  <c r="AJ1543" i="1"/>
  <c r="AJ1377" i="1" l="1"/>
  <c r="AJ1545" i="1"/>
  <c r="AJ1549" i="1" l="1"/>
  <c r="P82" i="7" s="1"/>
  <c r="P49" i="7"/>
  <c r="AJ1537" i="1"/>
  <c r="P23" i="7"/>
  <c r="AJ1382" i="1"/>
  <c r="AJ1386" i="1" l="1"/>
  <c r="P48" i="7"/>
  <c r="AJ1551" i="1"/>
  <c r="P50" i="7" s="1"/>
  <c r="AJ1539" i="1"/>
  <c r="AJ1565" i="1"/>
  <c r="AJ1567" i="1" s="1"/>
  <c r="AJ1558" i="1"/>
  <c r="AJ1560" i="1" s="1"/>
  <c r="AJ1541" i="1" l="1"/>
  <c r="AJ1547" i="1"/>
  <c r="P25" i="7"/>
  <c r="AK1455" i="1"/>
  <c r="AJ1457" i="1"/>
  <c r="P80" i="7" s="1"/>
  <c r="AJ1390" i="1"/>
  <c r="AK1469" i="1" l="1"/>
  <c r="AK1483" i="1" s="1"/>
  <c r="Q51" i="7" s="1"/>
  <c r="Q45" i="7"/>
  <c r="P27" i="7"/>
  <c r="AJ1393" i="1"/>
  <c r="P81" i="7"/>
  <c r="AK1533" i="1"/>
  <c r="P71" i="7" l="1"/>
  <c r="Q46" i="7"/>
  <c r="AK1471" i="1"/>
  <c r="AK1486" i="1"/>
  <c r="Q53" i="7" l="1"/>
  <c r="AK1489" i="1"/>
  <c r="AK1495" i="1" l="1"/>
  <c r="AK1498" i="1" s="1"/>
  <c r="AK1501" i="1" s="1"/>
  <c r="Q72" i="7"/>
  <c r="Q54" i="7" l="1"/>
  <c r="AK1508" i="1"/>
  <c r="AK1519" i="1" l="1"/>
  <c r="AK1510" i="1"/>
  <c r="AK1521" i="1" l="1"/>
  <c r="AK1535" i="1"/>
  <c r="Q47" i="7" l="1"/>
  <c r="AK1543" i="1"/>
  <c r="AK1377" i="1" l="1"/>
  <c r="AK1545" i="1"/>
  <c r="AK1549" i="1" l="1"/>
  <c r="Q82" i="7" s="1"/>
  <c r="Q49" i="7"/>
  <c r="AK1537" i="1"/>
  <c r="AK1382" i="1"/>
  <c r="Q23" i="7"/>
  <c r="AK1386" i="1" l="1"/>
  <c r="Q48" i="7"/>
  <c r="AK1551" i="1"/>
  <c r="Q50" i="7" s="1"/>
  <c r="AK1539" i="1"/>
  <c r="AK1565" i="1"/>
  <c r="AK1567" i="1" s="1"/>
  <c r="AK1558" i="1"/>
  <c r="AK1560" i="1" s="1"/>
  <c r="AK1541" i="1" l="1"/>
  <c r="AK1547" i="1"/>
  <c r="Q25" i="7"/>
  <c r="AL1455" i="1"/>
  <c r="AK1457" i="1"/>
  <c r="Q80" i="7" s="1"/>
  <c r="AK1390" i="1"/>
  <c r="Q27" i="7" l="1"/>
  <c r="AK1393" i="1"/>
  <c r="R45" i="7"/>
  <c r="AL1469" i="1"/>
  <c r="AL1483" i="1" s="1"/>
  <c r="R51" i="7" s="1"/>
  <c r="AL1533" i="1"/>
  <c r="Q81" i="7"/>
  <c r="R46" i="7" l="1"/>
  <c r="AL1471" i="1"/>
  <c r="AL1486" i="1"/>
  <c r="Q71" i="7"/>
  <c r="R53" i="7" l="1"/>
  <c r="AL1489" i="1"/>
  <c r="R72" i="7" l="1"/>
  <c r="G72" i="5" s="1"/>
  <c r="AL1495" i="1"/>
  <c r="AL1498" i="1" s="1"/>
  <c r="AL1501" i="1" s="1"/>
  <c r="R54" i="7" l="1"/>
  <c r="AL1508" i="1"/>
  <c r="AL1519" i="1" l="1"/>
  <c r="AL1510" i="1"/>
  <c r="AL1521" i="1" l="1"/>
  <c r="AL1535" i="1"/>
  <c r="R47" i="7" l="1"/>
  <c r="AL1543" i="1"/>
  <c r="AL1377" i="1" l="1"/>
  <c r="AL1545" i="1"/>
  <c r="AL1549" i="1" l="1"/>
  <c r="R82" i="7" s="1"/>
  <c r="G82" i="5" s="1"/>
  <c r="R49" i="7"/>
  <c r="AL1537" i="1"/>
  <c r="R23" i="7"/>
  <c r="AL1382" i="1"/>
  <c r="AL1386" i="1" l="1"/>
  <c r="R48" i="7"/>
  <c r="AL1539" i="1"/>
  <c r="AL1551" i="1"/>
  <c r="R50" i="7" s="1"/>
  <c r="AL1558" i="1"/>
  <c r="AL1560" i="1" s="1"/>
  <c r="AL1565" i="1"/>
  <c r="AL1567" i="1" s="1"/>
  <c r="AL1541" i="1" l="1"/>
  <c r="AL1547" i="1"/>
  <c r="AM1455" i="1"/>
  <c r="R25" i="7"/>
  <c r="AL1457" i="1"/>
  <c r="R80" i="7" s="1"/>
  <c r="G80" i="5" s="1"/>
  <c r="AB76" i="6"/>
  <c r="AL1390" i="1"/>
  <c r="R27" i="7" l="1"/>
  <c r="AL1393" i="1"/>
  <c r="AM1469" i="1"/>
  <c r="AM1483" i="1" s="1"/>
  <c r="S51" i="7" s="1"/>
  <c r="S45" i="7"/>
  <c r="R81" i="7"/>
  <c r="G81" i="5" s="1"/>
  <c r="AM1533" i="1"/>
  <c r="S46" i="7" l="1"/>
  <c r="AM1471" i="1"/>
  <c r="AM1486" i="1"/>
  <c r="R71" i="7"/>
  <c r="G71" i="5" s="1"/>
  <c r="AB74" i="6"/>
  <c r="S53" i="7" l="1"/>
  <c r="AM1489" i="1"/>
  <c r="AM1495" i="1" l="1"/>
  <c r="AM1498" i="1" s="1"/>
  <c r="AM1501" i="1" s="1"/>
  <c r="S72" i="7"/>
  <c r="S54" i="7" l="1"/>
  <c r="AM1508" i="1"/>
  <c r="AM1519" i="1" l="1"/>
  <c r="AM1510" i="1"/>
  <c r="AM1521" i="1" l="1"/>
  <c r="AM1535" i="1"/>
  <c r="S47" i="7" l="1"/>
  <c r="AM1543" i="1"/>
  <c r="AM1377" i="1" l="1"/>
  <c r="AM1545" i="1"/>
  <c r="AM1549" i="1" l="1"/>
  <c r="S82" i="7" s="1"/>
  <c r="S49" i="7"/>
  <c r="AM1537" i="1"/>
  <c r="S23" i="7"/>
  <c r="AM1382" i="1"/>
  <c r="AM1386" i="1" l="1"/>
  <c r="S48" i="7"/>
  <c r="AM1551" i="1"/>
  <c r="S50" i="7" s="1"/>
  <c r="AM1539" i="1"/>
  <c r="AM1558" i="1"/>
  <c r="AM1560" i="1" s="1"/>
  <c r="AM1565" i="1"/>
  <c r="AM1567" i="1" s="1"/>
  <c r="S25" i="7" l="1"/>
  <c r="AN1455" i="1"/>
  <c r="AM1457" i="1"/>
  <c r="S80" i="7" s="1"/>
  <c r="AM1541" i="1"/>
  <c r="AM1547" i="1"/>
  <c r="AM1390" i="1"/>
  <c r="S27" i="7" l="1"/>
  <c r="AM1393" i="1"/>
  <c r="S81" i="7"/>
  <c r="AN1533" i="1"/>
  <c r="T45" i="7"/>
  <c r="AN1469" i="1"/>
  <c r="AN1483" i="1" s="1"/>
  <c r="T51" i="7" s="1"/>
  <c r="T46" i="7" l="1"/>
  <c r="AN1471" i="1"/>
  <c r="AN1486" i="1"/>
  <c r="S71" i="7"/>
  <c r="T53" i="7" l="1"/>
  <c r="AN1489" i="1"/>
  <c r="AN1495" i="1" l="1"/>
  <c r="AN1498" i="1" s="1"/>
  <c r="AN1501" i="1" s="1"/>
  <c r="T72" i="7"/>
  <c r="T54" i="7" l="1"/>
  <c r="AN1508" i="1"/>
  <c r="AN1519" i="1" l="1"/>
  <c r="AN1510" i="1"/>
  <c r="AN1521" i="1" l="1"/>
  <c r="AN1535" i="1"/>
  <c r="T47" i="7" l="1"/>
  <c r="AN1543" i="1"/>
  <c r="AN1377" i="1" l="1"/>
  <c r="AN1545" i="1"/>
  <c r="AN1549" i="1" l="1"/>
  <c r="T82" i="7" s="1"/>
  <c r="T49" i="7"/>
  <c r="AN1537" i="1"/>
  <c r="T23" i="7"/>
  <c r="AN1382" i="1"/>
  <c r="AN1386" i="1" l="1"/>
  <c r="T48" i="7"/>
  <c r="AN1539" i="1"/>
  <c r="AN1551" i="1"/>
  <c r="T50" i="7" s="1"/>
  <c r="AN1565" i="1"/>
  <c r="AN1567" i="1" s="1"/>
  <c r="AN1558" i="1"/>
  <c r="AN1560" i="1" s="1"/>
  <c r="AN1541" i="1" l="1"/>
  <c r="AN1547" i="1"/>
  <c r="T25" i="7"/>
  <c r="AO1455" i="1"/>
  <c r="AN1457" i="1"/>
  <c r="T80" i="7" s="1"/>
  <c r="AN1390" i="1"/>
  <c r="U45" i="7" l="1"/>
  <c r="AO1469" i="1"/>
  <c r="AO1483" i="1" s="1"/>
  <c r="U51" i="7" s="1"/>
  <c r="T27" i="7"/>
  <c r="AN1393" i="1"/>
  <c r="AO1533" i="1"/>
  <c r="T81" i="7"/>
  <c r="T71" i="7" l="1"/>
  <c r="U46" i="7"/>
  <c r="AO1471" i="1"/>
  <c r="AO1486" i="1"/>
  <c r="U53" i="7" l="1"/>
  <c r="AO1489" i="1"/>
  <c r="U72" i="7" l="1"/>
  <c r="AO1495" i="1"/>
  <c r="AO1498" i="1" s="1"/>
  <c r="AO1501" i="1" s="1"/>
  <c r="U54" i="7" l="1"/>
  <c r="AO1508" i="1"/>
  <c r="AO1519" i="1" l="1"/>
  <c r="AO1510" i="1"/>
  <c r="AO1521" i="1" l="1"/>
  <c r="AO1535" i="1"/>
  <c r="U47" i="7" l="1"/>
  <c r="AO1543" i="1"/>
  <c r="AO1377" i="1" l="1"/>
  <c r="AO1545" i="1"/>
  <c r="AO1549" i="1" l="1"/>
  <c r="U82" i="7" s="1"/>
  <c r="U49" i="7"/>
  <c r="AO1537" i="1"/>
  <c r="AO1382" i="1"/>
  <c r="U23" i="7"/>
  <c r="AO1386" i="1" l="1"/>
  <c r="U48" i="7"/>
  <c r="AO1539" i="1"/>
  <c r="AO1551" i="1"/>
  <c r="U50" i="7" s="1"/>
  <c r="AO1558" i="1"/>
  <c r="AO1560" i="1" s="1"/>
  <c r="AO1565" i="1"/>
  <c r="AO1567" i="1" s="1"/>
  <c r="U25" i="7" l="1"/>
  <c r="AP1455" i="1"/>
  <c r="AO1457" i="1"/>
  <c r="U80" i="7" s="1"/>
  <c r="AO1541" i="1"/>
  <c r="AO1547" i="1"/>
  <c r="AO1390" i="1"/>
  <c r="U27" i="7" l="1"/>
  <c r="AO1393" i="1"/>
  <c r="AP1533" i="1"/>
  <c r="U81" i="7"/>
  <c r="V45" i="7"/>
  <c r="AP1469" i="1"/>
  <c r="AP1483" i="1" s="1"/>
  <c r="V51" i="7" s="1"/>
  <c r="V46" i="7" l="1"/>
  <c r="AP1471" i="1"/>
  <c r="AP1486" i="1"/>
  <c r="U71" i="7"/>
  <c r="V53" i="7" l="1"/>
  <c r="AP1489" i="1"/>
  <c r="V72" i="7" l="1"/>
  <c r="AP1495" i="1"/>
  <c r="AP1498" i="1" s="1"/>
  <c r="AP1501" i="1" s="1"/>
  <c r="V54" i="7" l="1"/>
  <c r="AP1508" i="1"/>
  <c r="AP1519" i="1" l="1"/>
  <c r="AP1510" i="1"/>
  <c r="AP1521" i="1" l="1"/>
  <c r="AP1535" i="1"/>
  <c r="V47" i="7" l="1"/>
  <c r="AP1543" i="1"/>
  <c r="AP1377" i="1" l="1"/>
  <c r="AP1545" i="1"/>
  <c r="AP1549" i="1" s="1"/>
  <c r="V82" i="7" s="1"/>
  <c r="V49" i="7" l="1"/>
  <c r="AP1537" i="1"/>
  <c r="AP1382" i="1"/>
  <c r="V23" i="7"/>
  <c r="AP1386" i="1" l="1"/>
  <c r="V48" i="7"/>
  <c r="AP1551" i="1"/>
  <c r="V50" i="7" s="1"/>
  <c r="AP1539" i="1"/>
  <c r="AP1565" i="1"/>
  <c r="AP1567" i="1" s="1"/>
  <c r="AP1558" i="1"/>
  <c r="AP1560" i="1" s="1"/>
  <c r="V25" i="7" l="1"/>
  <c r="AQ1455" i="1"/>
  <c r="AP1457" i="1"/>
  <c r="V80" i="7" s="1"/>
  <c r="AP1541" i="1"/>
  <c r="AP1547" i="1"/>
  <c r="AP1390" i="1"/>
  <c r="V27" i="7" l="1"/>
  <c r="AP1393" i="1"/>
  <c r="V81" i="7"/>
  <c r="AQ1533" i="1"/>
  <c r="W45" i="7"/>
  <c r="AQ1469" i="1"/>
  <c r="AQ1483" i="1" s="1"/>
  <c r="W51" i="7" s="1"/>
  <c r="W46" i="7" l="1"/>
  <c r="AQ1471" i="1"/>
  <c r="AQ1486" i="1"/>
  <c r="V71" i="7"/>
  <c r="W53" i="7" l="1"/>
  <c r="AQ1489" i="1"/>
  <c r="W72" i="7" l="1"/>
  <c r="AQ1495" i="1"/>
  <c r="AQ1498" i="1" s="1"/>
  <c r="AQ1501" i="1" s="1"/>
  <c r="W54" i="7" l="1"/>
  <c r="AQ1508" i="1"/>
  <c r="AQ1519" i="1" l="1"/>
  <c r="AQ1510" i="1"/>
  <c r="AQ1521" i="1" l="1"/>
  <c r="AQ1535" i="1"/>
  <c r="W47" i="7" l="1"/>
  <c r="AQ1543" i="1"/>
  <c r="AQ1377" i="1" l="1"/>
  <c r="AQ1545" i="1"/>
  <c r="W49" i="7" l="1"/>
  <c r="AQ1537" i="1"/>
  <c r="AQ1549" i="1"/>
  <c r="W82" i="7" s="1"/>
  <c r="W23" i="7"/>
  <c r="AQ1382" i="1"/>
  <c r="AQ1386" i="1" l="1"/>
  <c r="W48" i="7"/>
  <c r="AQ1539" i="1"/>
  <c r="AQ1565" i="1"/>
  <c r="AQ1567" i="1" s="1"/>
  <c r="AQ1551" i="1"/>
  <c r="W50" i="7" s="1"/>
  <c r="AQ1558" i="1"/>
  <c r="AQ1560" i="1" s="1"/>
  <c r="W25" i="7" l="1"/>
  <c r="AR1455" i="1"/>
  <c r="AQ1457" i="1"/>
  <c r="W80" i="7" s="1"/>
  <c r="AQ1541" i="1"/>
  <c r="AQ1547" i="1"/>
  <c r="AQ1390" i="1"/>
  <c r="AR1533" i="1" l="1"/>
  <c r="W81" i="7"/>
  <c r="W27" i="7"/>
  <c r="AQ1393" i="1"/>
  <c r="X45" i="7"/>
  <c r="AR1469" i="1"/>
  <c r="W71" i="7" l="1"/>
  <c r="X46" i="7"/>
  <c r="AR1471" i="1"/>
  <c r="AR1483" i="1"/>
  <c r="X51" i="7" l="1"/>
  <c r="AR1486" i="1"/>
  <c r="X53" i="7" s="1"/>
  <c r="AR1489" i="1" l="1"/>
  <c r="AS1483" i="1" l="1"/>
  <c r="X72" i="7"/>
  <c r="AR1495" i="1"/>
  <c r="AR1498" i="1" s="1"/>
  <c r="AR1501" i="1" s="1"/>
  <c r="X54" i="7" l="1"/>
  <c r="AR1508" i="1"/>
  <c r="Y51" i="7"/>
  <c r="AR1519" i="1" l="1"/>
  <c r="AR1510" i="1"/>
  <c r="AR1521" i="1" l="1"/>
  <c r="AR1535" i="1"/>
  <c r="X47" i="7" l="1"/>
  <c r="AR1543" i="1"/>
  <c r="AR1377" i="1" l="1"/>
  <c r="AR1545" i="1"/>
  <c r="AR1549" i="1" l="1"/>
  <c r="X82" i="7" s="1"/>
  <c r="X49" i="7"/>
  <c r="AR1537" i="1"/>
  <c r="AR1382" i="1"/>
  <c r="X23" i="7"/>
  <c r="AR1386" i="1" l="1"/>
  <c r="X48" i="7"/>
  <c r="AR1539" i="1"/>
  <c r="AR1551" i="1"/>
  <c r="X50" i="7" s="1"/>
  <c r="AR1558" i="1"/>
  <c r="AR1560" i="1" s="1"/>
  <c r="AR1565" i="1"/>
  <c r="AR1567" i="1" s="1"/>
  <c r="X25" i="7" l="1"/>
  <c r="AS1455" i="1"/>
  <c r="AR1457" i="1"/>
  <c r="X80" i="7" s="1"/>
  <c r="AR1541" i="1"/>
  <c r="AR1547" i="1"/>
  <c r="AR1390" i="1"/>
  <c r="X27" i="7" l="1"/>
  <c r="AR1393" i="1"/>
  <c r="X81" i="7"/>
  <c r="AS1533" i="1"/>
  <c r="Y45" i="7"/>
  <c r="AS1469" i="1"/>
  <c r="Y46" i="7" l="1"/>
  <c r="AS1471" i="1"/>
  <c r="AS1486" i="1"/>
  <c r="X71" i="7"/>
  <c r="Y53" i="7" l="1"/>
  <c r="AS1489" i="1"/>
  <c r="AT1483" i="1" l="1"/>
  <c r="Y72" i="7"/>
  <c r="AS1495" i="1"/>
  <c r="AS1498" i="1" s="1"/>
  <c r="AS1501" i="1" s="1"/>
  <c r="Y54" i="7" l="1"/>
  <c r="AS1508" i="1"/>
  <c r="Z51" i="7"/>
  <c r="AS1519" i="1" l="1"/>
  <c r="AS1510" i="1"/>
  <c r="AS1521" i="1" l="1"/>
  <c r="AS1535" i="1"/>
  <c r="Y47" i="7" l="1"/>
  <c r="AS1543" i="1"/>
  <c r="AS1377" i="1" l="1"/>
  <c r="AS1545" i="1"/>
  <c r="AS1549" i="1" l="1"/>
  <c r="Y82" i="7" s="1"/>
  <c r="Y49" i="7"/>
  <c r="AS1537" i="1"/>
  <c r="AS1382" i="1"/>
  <c r="Y23" i="7"/>
  <c r="AS1386" i="1" l="1"/>
  <c r="Y48" i="7"/>
  <c r="AS1565" i="1"/>
  <c r="AS1567" i="1" s="1"/>
  <c r="AS1551" i="1"/>
  <c r="Y50" i="7" s="1"/>
  <c r="AS1539" i="1"/>
  <c r="AS1558" i="1"/>
  <c r="AS1560" i="1" s="1"/>
  <c r="AS1541" i="1" l="1"/>
  <c r="AS1547" i="1"/>
  <c r="Y25" i="7"/>
  <c r="AT1455" i="1"/>
  <c r="AS1457" i="1"/>
  <c r="Y80" i="7" s="1"/>
  <c r="AS1390" i="1"/>
  <c r="Y27" i="7" l="1"/>
  <c r="AS1393" i="1"/>
  <c r="Z45" i="7"/>
  <c r="AT1469" i="1"/>
  <c r="AT1486" i="1" s="1"/>
  <c r="Y81" i="7"/>
  <c r="AT1533" i="1"/>
  <c r="Z53" i="7" l="1"/>
  <c r="AT1489" i="1"/>
  <c r="Z46" i="7"/>
  <c r="AT1471" i="1"/>
  <c r="Y71" i="7"/>
  <c r="AU1483" i="1" l="1"/>
  <c r="AT1495" i="1"/>
  <c r="AT1498" i="1" s="1"/>
  <c r="AT1501" i="1" s="1"/>
  <c r="Z72" i="7"/>
  <c r="Z54" i="7" l="1"/>
  <c r="AT1508" i="1"/>
  <c r="AA51" i="7"/>
  <c r="AT1510" i="1" l="1"/>
  <c r="AT1519" i="1"/>
  <c r="AT1521" i="1" l="1"/>
  <c r="AT1535" i="1"/>
  <c r="Z47" i="7" l="1"/>
  <c r="AT1543" i="1"/>
  <c r="AT1377" i="1" l="1"/>
  <c r="AT1545" i="1"/>
  <c r="AT1549" i="1" l="1"/>
  <c r="Z82" i="7" s="1"/>
  <c r="AT1537" i="1"/>
  <c r="Z49" i="7"/>
  <c r="AT1382" i="1"/>
  <c r="AT1386" i="1" s="1"/>
  <c r="AT1457" i="1" s="1"/>
  <c r="Z80" i="7" s="1"/>
  <c r="Z23" i="7"/>
  <c r="Z25" i="7"/>
  <c r="AT1390" i="1" l="1"/>
  <c r="AU1455" i="1"/>
  <c r="Z48" i="7"/>
  <c r="AT1565" i="1"/>
  <c r="AT1567" i="1" s="1"/>
  <c r="AT1551" i="1"/>
  <c r="Z50" i="7" s="1"/>
  <c r="AT1558" i="1"/>
  <c r="AT1560" i="1" s="1"/>
  <c r="AT1539" i="1"/>
  <c r="AA45" i="7"/>
  <c r="AU1469" i="1"/>
  <c r="AU1486" i="1" s="1"/>
  <c r="Z27" i="7"/>
  <c r="AT1393" i="1"/>
  <c r="AT1541" i="1" l="1"/>
  <c r="AT1547" i="1"/>
  <c r="AA53" i="7"/>
  <c r="AU1489" i="1"/>
  <c r="AA46" i="7"/>
  <c r="AU1471" i="1"/>
  <c r="Z71" i="7"/>
  <c r="AU1495" i="1" l="1"/>
  <c r="AU1498" i="1" s="1"/>
  <c r="AU1501" i="1" s="1"/>
  <c r="AA72" i="7"/>
  <c r="AV1483" i="1"/>
  <c r="AV1486" i="1" s="1"/>
  <c r="AB53" i="7" s="1"/>
  <c r="AU1533" i="1"/>
  <c r="Z81" i="7"/>
  <c r="AA54" i="7" l="1"/>
  <c r="AU1508" i="1"/>
  <c r="AB51" i="7"/>
  <c r="AV1489" i="1"/>
  <c r="AV1495" i="1" l="1"/>
  <c r="AV1498" i="1" s="1"/>
  <c r="AV1501" i="1" s="1"/>
  <c r="AB54" i="7" s="1"/>
  <c r="AW1483" i="1"/>
  <c r="AW1486" i="1" s="1"/>
  <c r="AC53" i="7" s="1"/>
  <c r="AB72" i="7"/>
  <c r="AU1519" i="1"/>
  <c r="AU1510" i="1"/>
  <c r="AU1521" i="1" l="1"/>
  <c r="AU1535" i="1"/>
  <c r="AC51" i="7"/>
  <c r="AW1489" i="1"/>
  <c r="AC72" i="7" l="1"/>
  <c r="AW1495" i="1"/>
  <c r="AW1498" i="1" s="1"/>
  <c r="AW1501" i="1" s="1"/>
  <c r="AC54" i="7" s="1"/>
  <c r="AX1483" i="1"/>
  <c r="AA47" i="7"/>
  <c r="AU1543" i="1"/>
  <c r="AU1545" i="1" l="1"/>
  <c r="AU1377" i="1"/>
  <c r="AX1486" i="1"/>
  <c r="AD53" i="7" s="1"/>
  <c r="AD51" i="7"/>
  <c r="AX1489" i="1" l="1"/>
  <c r="AA23" i="7"/>
  <c r="AU1382" i="1"/>
  <c r="AU1386" i="1" s="1"/>
  <c r="AU1457" i="1" s="1"/>
  <c r="AA80" i="7" s="1"/>
  <c r="AY1483" i="1"/>
  <c r="AX1495" i="1"/>
  <c r="AX1498" i="1" s="1"/>
  <c r="AX1501" i="1" s="1"/>
  <c r="AD54" i="7" s="1"/>
  <c r="AD72" i="7"/>
  <c r="H72" i="5" s="1"/>
  <c r="AA49" i="7"/>
  <c r="AU1537" i="1"/>
  <c r="AU1549" i="1"/>
  <c r="AA82" i="7" s="1"/>
  <c r="AA25" i="7"/>
  <c r="AV1455" i="1" l="1"/>
  <c r="AU1551" i="1"/>
  <c r="AA50" i="7" s="1"/>
  <c r="AU1558" i="1"/>
  <c r="AU1560" i="1" s="1"/>
  <c r="AU1565" i="1"/>
  <c r="AU1567" i="1" s="1"/>
  <c r="AA48" i="7"/>
  <c r="AU1539" i="1"/>
  <c r="AU1390" i="1"/>
  <c r="AU1393" i="1" s="1"/>
  <c r="AY1486" i="1"/>
  <c r="AE53" i="7" s="1"/>
  <c r="AE51" i="7"/>
  <c r="AA27" i="7"/>
  <c r="AV1469" i="1"/>
  <c r="AB45" i="7"/>
  <c r="AU1541" i="1" l="1"/>
  <c r="AU1547" i="1"/>
  <c r="AY1489" i="1"/>
  <c r="AA71" i="7"/>
  <c r="AB46" i="7"/>
  <c r="AV1508" i="1"/>
  <c r="AV1471" i="1"/>
  <c r="AZ1483" i="1" l="1"/>
  <c r="AY1495" i="1"/>
  <c r="AY1498" i="1" s="1"/>
  <c r="AY1501" i="1" s="1"/>
  <c r="AE54" i="7" s="1"/>
  <c r="AE72" i="7"/>
  <c r="AA81" i="7"/>
  <c r="AV1533" i="1"/>
  <c r="AV1519" i="1"/>
  <c r="AV1510" i="1"/>
  <c r="AZ1486" i="1" l="1"/>
  <c r="AF53" i="7" s="1"/>
  <c r="AF51" i="7"/>
  <c r="AV1521" i="1"/>
  <c r="AV1535" i="1"/>
  <c r="AZ1489" i="1" l="1"/>
  <c r="AZ1495" i="1" s="1"/>
  <c r="AZ1498" i="1" s="1"/>
  <c r="AZ1501" i="1" s="1"/>
  <c r="AF54" i="7" s="1"/>
  <c r="AF72" i="7"/>
  <c r="BA1483" i="1"/>
  <c r="AB47" i="7"/>
  <c r="AV1543" i="1"/>
  <c r="BA1486" i="1" l="1"/>
  <c r="AG53" i="7" s="1"/>
  <c r="AG51" i="7"/>
  <c r="AV1377" i="1"/>
  <c r="AV1545" i="1"/>
  <c r="BA1489" i="1" l="1"/>
  <c r="BA1495" i="1" s="1"/>
  <c r="BA1498" i="1" s="1"/>
  <c r="BA1501" i="1" s="1"/>
  <c r="AG54" i="7" s="1"/>
  <c r="AG72" i="7"/>
  <c r="AV1549" i="1"/>
  <c r="AB82" i="7" s="1"/>
  <c r="AB49" i="7"/>
  <c r="AV1537" i="1"/>
  <c r="AB23" i="7"/>
  <c r="AV1382" i="1"/>
  <c r="BB1483" i="1" l="1"/>
  <c r="BB1486" i="1" s="1"/>
  <c r="AH53" i="7" s="1"/>
  <c r="AH51" i="7"/>
  <c r="AV1386" i="1"/>
  <c r="AV1390" i="1" s="1"/>
  <c r="AB48" i="7"/>
  <c r="AV1539" i="1"/>
  <c r="AV1551" i="1"/>
  <c r="AB50" i="7" s="1"/>
  <c r="AV1565" i="1"/>
  <c r="AV1567" i="1" s="1"/>
  <c r="AV1558" i="1"/>
  <c r="AV1560" i="1" s="1"/>
  <c r="BB1489" i="1" l="1"/>
  <c r="BB1495" i="1" s="1"/>
  <c r="BB1498" i="1" s="1"/>
  <c r="BB1501" i="1" s="1"/>
  <c r="AH54" i="7" s="1"/>
  <c r="AH72" i="7"/>
  <c r="AB27" i="7"/>
  <c r="AV1393" i="1"/>
  <c r="AB28" i="6"/>
  <c r="AC28" i="6"/>
  <c r="AV1541" i="1"/>
  <c r="AV1547" i="1"/>
  <c r="AB25" i="7"/>
  <c r="AW1455" i="1"/>
  <c r="AV1457" i="1"/>
  <c r="AB80" i="7" s="1"/>
  <c r="AB26" i="6"/>
  <c r="AC26" i="6"/>
  <c r="BC1483" i="1" l="1"/>
  <c r="BC1486" i="1" s="1"/>
  <c r="AI53" i="7" s="1"/>
  <c r="AI51" i="7"/>
  <c r="G51" i="5"/>
  <c r="H51" i="5"/>
  <c r="AC45" i="7"/>
  <c r="AW1469" i="1"/>
  <c r="AB81" i="7"/>
  <c r="AW1533" i="1"/>
  <c r="G53" i="5"/>
  <c r="H53" i="5"/>
  <c r="AB71" i="7"/>
  <c r="BC1489" i="1" l="1"/>
  <c r="BD1483" i="1" s="1"/>
  <c r="BD1486" i="1" s="1"/>
  <c r="AI72" i="7"/>
  <c r="AW1508" i="1"/>
  <c r="AC46" i="7"/>
  <c r="AW1471" i="1"/>
  <c r="BC1495" i="1" l="1"/>
  <c r="BC1498" i="1" s="1"/>
  <c r="BC1501" i="1" s="1"/>
  <c r="AI54" i="7" s="1"/>
  <c r="AJ53" i="7"/>
  <c r="AJ51" i="7"/>
  <c r="BD1489" i="1"/>
  <c r="AB30" i="6"/>
  <c r="AC30" i="6"/>
  <c r="AW1519" i="1"/>
  <c r="AW1510" i="1"/>
  <c r="AJ72" i="7" l="1"/>
  <c r="BE1483" i="1"/>
  <c r="BE1486" i="1" s="1"/>
  <c r="BD1495" i="1"/>
  <c r="BD1498" i="1" s="1"/>
  <c r="AW1521" i="1"/>
  <c r="AW1535" i="1"/>
  <c r="G54" i="5"/>
  <c r="H54" i="5"/>
  <c r="AK53" i="7" l="1"/>
  <c r="BD1501" i="1"/>
  <c r="AK51" i="7"/>
  <c r="BE1489" i="1"/>
  <c r="AC47" i="7"/>
  <c r="AW1543" i="1"/>
  <c r="AK72" i="7" l="1"/>
  <c r="BE1495" i="1"/>
  <c r="BE1498" i="1" s="1"/>
  <c r="BF1483" i="1"/>
  <c r="AJ54" i="7"/>
  <c r="AW1377" i="1"/>
  <c r="AW1545" i="1"/>
  <c r="BF1486" i="1" l="1"/>
  <c r="BF1489" i="1" s="1"/>
  <c r="AL51" i="7"/>
  <c r="BE1501" i="1"/>
  <c r="AC49" i="7"/>
  <c r="AW1537" i="1"/>
  <c r="AW1549" i="1"/>
  <c r="AC82" i="7" s="1"/>
  <c r="AC23" i="7"/>
  <c r="AW1382" i="1"/>
  <c r="BF1495" i="1" l="1"/>
  <c r="BF1498" i="1" s="1"/>
  <c r="BG1483" i="1"/>
  <c r="AL72" i="7"/>
  <c r="AL53" i="7"/>
  <c r="AK54" i="7"/>
  <c r="AW1386" i="1"/>
  <c r="AC48" i="7"/>
  <c r="AW1539" i="1"/>
  <c r="AW1551" i="1"/>
  <c r="AC50" i="7" s="1"/>
  <c r="AW1565" i="1"/>
  <c r="AW1567" i="1" s="1"/>
  <c r="AW1558" i="1"/>
  <c r="AW1560" i="1" s="1"/>
  <c r="BG1486" i="1" l="1"/>
  <c r="BG1489" i="1" s="1"/>
  <c r="AM51" i="7"/>
  <c r="BF1501" i="1"/>
  <c r="AX1455" i="1"/>
  <c r="AC25" i="7"/>
  <c r="AW1457" i="1"/>
  <c r="AC80" i="7" s="1"/>
  <c r="AW1541" i="1"/>
  <c r="AW1547" i="1"/>
  <c r="AW1390" i="1"/>
  <c r="BH1483" i="1" l="1"/>
  <c r="BG1495" i="1"/>
  <c r="BG1498" i="1" s="1"/>
  <c r="AM72" i="7"/>
  <c r="AM53" i="7"/>
  <c r="AL54" i="7"/>
  <c r="AC27" i="7"/>
  <c r="AW1393" i="1"/>
  <c r="AC81" i="7"/>
  <c r="AX1533" i="1"/>
  <c r="AD45" i="7"/>
  <c r="AX1469" i="1"/>
  <c r="BG1501" i="1" l="1"/>
  <c r="BH1486" i="1"/>
  <c r="BH1489" i="1" s="1"/>
  <c r="AN51" i="7"/>
  <c r="AD46" i="7"/>
  <c r="AX1508" i="1"/>
  <c r="AX1471" i="1"/>
  <c r="AC71" i="7"/>
  <c r="AN72" i="7" l="1"/>
  <c r="BI1483" i="1"/>
  <c r="BI1486" i="1" s="1"/>
  <c r="AO53" i="7" s="1"/>
  <c r="BH1495" i="1"/>
  <c r="BH1498" i="1" s="1"/>
  <c r="AN53" i="7"/>
  <c r="AM54" i="7"/>
  <c r="AX1519" i="1"/>
  <c r="AX1510" i="1"/>
  <c r="BH1501" i="1" l="1"/>
  <c r="AO51" i="7"/>
  <c r="BI1489" i="1"/>
  <c r="AX1521" i="1"/>
  <c r="AX1535" i="1"/>
  <c r="BI1495" i="1" l="1"/>
  <c r="BI1498" i="1" s="1"/>
  <c r="BI1501" i="1" s="1"/>
  <c r="AO54" i="7" s="1"/>
  <c r="AO72" i="7"/>
  <c r="BJ1483" i="1"/>
  <c r="AN54" i="7"/>
  <c r="AD47" i="7"/>
  <c r="AX1543" i="1"/>
  <c r="AP51" i="7" l="1"/>
  <c r="AD26" i="6"/>
  <c r="Y26" i="6" s="1"/>
  <c r="W1483" i="1"/>
  <c r="BJ1486" i="1" s="1"/>
  <c r="AX1377" i="1"/>
  <c r="AX1545" i="1"/>
  <c r="AP53" i="7" l="1"/>
  <c r="AD28" i="6"/>
  <c r="Y28" i="6" s="1"/>
  <c r="W1486" i="1"/>
  <c r="BJ1489" i="1"/>
  <c r="I51" i="5"/>
  <c r="E51" i="5" s="1"/>
  <c r="E51" i="7"/>
  <c r="AX1549" i="1"/>
  <c r="AD82" i="7" s="1"/>
  <c r="H82" i="5" s="1"/>
  <c r="AD49" i="7"/>
  <c r="AX1537" i="1"/>
  <c r="AX1382" i="1"/>
  <c r="AD23" i="7"/>
  <c r="W1489" i="1" l="1"/>
  <c r="BJ1495" i="1"/>
  <c r="BJ1498" i="1" s="1"/>
  <c r="AP72" i="7"/>
  <c r="E53" i="7"/>
  <c r="I53" i="5"/>
  <c r="E53" i="5" s="1"/>
  <c r="AX1386" i="1"/>
  <c r="AD48" i="7"/>
  <c r="AX1551" i="1"/>
  <c r="AD50" i="7" s="1"/>
  <c r="AX1539" i="1"/>
  <c r="AX1565" i="1"/>
  <c r="AX1567" i="1" s="1"/>
  <c r="AX1558" i="1"/>
  <c r="AX1560" i="1" s="1"/>
  <c r="I72" i="5" l="1"/>
  <c r="E72" i="7"/>
  <c r="E72" i="5" s="1"/>
  <c r="BJ1501" i="1"/>
  <c r="W1498" i="1"/>
  <c r="AC76" i="6"/>
  <c r="AX1541" i="1"/>
  <c r="AX1547" i="1"/>
  <c r="AD25" i="7"/>
  <c r="AY1455" i="1"/>
  <c r="AX1457" i="1"/>
  <c r="AD80" i="7" s="1"/>
  <c r="H80" i="5" s="1"/>
  <c r="AX1390" i="1"/>
  <c r="W1504" i="1" l="1"/>
  <c r="Y17" i="6" s="1"/>
  <c r="AP54" i="7"/>
  <c r="W1501" i="1"/>
  <c r="AD30" i="6"/>
  <c r="Y30" i="6" s="1"/>
  <c r="AY1469" i="1"/>
  <c r="AE45" i="7"/>
  <c r="AD27" i="7"/>
  <c r="AX1393" i="1"/>
  <c r="AD81" i="7"/>
  <c r="H81" i="5" s="1"/>
  <c r="AY1533" i="1"/>
  <c r="I54" i="5" l="1"/>
  <c r="E54" i="5" s="1"/>
  <c r="E54" i="7"/>
  <c r="AC74" i="6"/>
  <c r="AD71" i="7"/>
  <c r="H71" i="5" s="1"/>
  <c r="AE46" i="7"/>
  <c r="AY1508" i="1"/>
  <c r="AY1471" i="1"/>
  <c r="AY1519" i="1" l="1"/>
  <c r="AY1510" i="1"/>
  <c r="AY1521" i="1" l="1"/>
  <c r="AY1535" i="1"/>
  <c r="AE47" i="7" l="1"/>
  <c r="AY1543" i="1"/>
  <c r="AY1377" i="1" l="1"/>
  <c r="AY1545" i="1"/>
  <c r="AY1549" i="1" l="1"/>
  <c r="AE82" i="7" s="1"/>
  <c r="AE49" i="7"/>
  <c r="AY1537" i="1"/>
  <c r="AE23" i="7"/>
  <c r="AY1382" i="1"/>
  <c r="AY1386" i="1" l="1"/>
  <c r="AE48" i="7"/>
  <c r="AY1539" i="1"/>
  <c r="AY1551" i="1"/>
  <c r="AE50" i="7" s="1"/>
  <c r="AY1565" i="1"/>
  <c r="AY1567" i="1" s="1"/>
  <c r="AY1558" i="1"/>
  <c r="AY1560" i="1" s="1"/>
  <c r="AE25" i="7" l="1"/>
  <c r="AZ1455" i="1"/>
  <c r="AY1457" i="1"/>
  <c r="AE80" i="7" s="1"/>
  <c r="AY1541" i="1"/>
  <c r="AY1547" i="1"/>
  <c r="AY1390" i="1"/>
  <c r="AE27" i="7" l="1"/>
  <c r="AY1393" i="1"/>
  <c r="AF45" i="7"/>
  <c r="AZ1469" i="1"/>
  <c r="AE81" i="7"/>
  <c r="AZ1533" i="1"/>
  <c r="AZ1508" i="1" l="1"/>
  <c r="AF46" i="7"/>
  <c r="AZ1471" i="1"/>
  <c r="AE71" i="7"/>
  <c r="AZ1519" i="1" l="1"/>
  <c r="AZ1510" i="1"/>
  <c r="AZ1521" i="1" l="1"/>
  <c r="AZ1535" i="1"/>
  <c r="AF47" i="7" l="1"/>
  <c r="AZ1543" i="1"/>
  <c r="AZ1377" i="1" l="1"/>
  <c r="AZ1545" i="1"/>
  <c r="AF49" i="7" l="1"/>
  <c r="AZ1537" i="1"/>
  <c r="AZ1549" i="1"/>
  <c r="AF82" i="7" s="1"/>
  <c r="AF23" i="7"/>
  <c r="AZ1382" i="1"/>
  <c r="AZ1386" i="1" l="1"/>
  <c r="AF48" i="7"/>
  <c r="AZ1551" i="1"/>
  <c r="AF50" i="7" s="1"/>
  <c r="AZ1539" i="1"/>
  <c r="AZ1558" i="1"/>
  <c r="AZ1560" i="1" s="1"/>
  <c r="AZ1565" i="1"/>
  <c r="AZ1567" i="1" s="1"/>
  <c r="AZ1541" i="1" l="1"/>
  <c r="AZ1547" i="1"/>
  <c r="BA1455" i="1"/>
  <c r="AF25" i="7"/>
  <c r="AZ1457" i="1"/>
  <c r="AF80" i="7" s="1"/>
  <c r="AZ1390" i="1"/>
  <c r="AG45" i="7" l="1"/>
  <c r="BA1469" i="1"/>
  <c r="AF27" i="7"/>
  <c r="AZ1393" i="1"/>
  <c r="BA1533" i="1"/>
  <c r="AF81" i="7"/>
  <c r="AF71" i="7" l="1"/>
  <c r="AG46" i="7"/>
  <c r="BA1508" i="1"/>
  <c r="BA1471" i="1"/>
  <c r="BA1519" i="1" l="1"/>
  <c r="BA1510" i="1"/>
  <c r="BA1521" i="1" l="1"/>
  <c r="BA1535" i="1"/>
  <c r="AG47" i="7" l="1"/>
  <c r="BA1543" i="1"/>
  <c r="BA1377" i="1" l="1"/>
  <c r="BA1545" i="1"/>
  <c r="BA1549" i="1" l="1"/>
  <c r="AG82" i="7" s="1"/>
  <c r="AG49" i="7"/>
  <c r="BA1537" i="1"/>
  <c r="BA1382" i="1"/>
  <c r="AG23" i="7"/>
  <c r="BA1386" i="1" l="1"/>
  <c r="AG48" i="7"/>
  <c r="BA1551" i="1"/>
  <c r="AG50" i="7" s="1"/>
  <c r="BA1565" i="1"/>
  <c r="BA1567" i="1" s="1"/>
  <c r="BA1539" i="1"/>
  <c r="BA1558" i="1"/>
  <c r="BA1560" i="1" s="1"/>
  <c r="BA1541" i="1" l="1"/>
  <c r="BA1547" i="1"/>
  <c r="BB1455" i="1"/>
  <c r="AG25" i="7"/>
  <c r="BA1457" i="1"/>
  <c r="AG80" i="7" s="1"/>
  <c r="BA1390" i="1"/>
  <c r="AG27" i="7" l="1"/>
  <c r="BA1393" i="1"/>
  <c r="BB1533" i="1"/>
  <c r="AG81" i="7"/>
  <c r="AH45" i="7"/>
  <c r="BB1469" i="1"/>
  <c r="AG71" i="7" l="1"/>
  <c r="BB1508" i="1"/>
  <c r="AH46" i="7"/>
  <c r="BB1471" i="1"/>
  <c r="BB1519" i="1" l="1"/>
  <c r="BB1510" i="1"/>
  <c r="BB1521" i="1" l="1"/>
  <c r="BB1535" i="1"/>
  <c r="AH47" i="7" l="1"/>
  <c r="BB1543" i="1"/>
  <c r="BB1377" i="1" l="1"/>
  <c r="BB1545" i="1"/>
  <c r="BB1549" i="1" l="1"/>
  <c r="AH82" i="7" s="1"/>
  <c r="AH49" i="7"/>
  <c r="BB1537" i="1"/>
  <c r="BB1382" i="1"/>
  <c r="AH23" i="7"/>
  <c r="BB1386" i="1" l="1"/>
  <c r="AH48" i="7"/>
  <c r="BB1551" i="1"/>
  <c r="AH50" i="7" s="1"/>
  <c r="BB1539" i="1"/>
  <c r="BB1565" i="1"/>
  <c r="BB1567" i="1" s="1"/>
  <c r="BB1558" i="1"/>
  <c r="BB1560" i="1" s="1"/>
  <c r="BB1541" i="1" l="1"/>
  <c r="BB1547" i="1"/>
  <c r="BC1455" i="1"/>
  <c r="AH25" i="7"/>
  <c r="BB1457" i="1"/>
  <c r="AH80" i="7" s="1"/>
  <c r="BB1390" i="1"/>
  <c r="AH27" i="7" l="1"/>
  <c r="BB1393" i="1"/>
  <c r="BC1533" i="1"/>
  <c r="AH81" i="7"/>
  <c r="AI45" i="7"/>
  <c r="BC1469" i="1"/>
  <c r="AI46" i="7" l="1"/>
  <c r="BC1508" i="1"/>
  <c r="BC1471" i="1"/>
  <c r="AH71" i="7"/>
  <c r="BC1519" i="1" l="1"/>
  <c r="BC1510" i="1"/>
  <c r="AB11" i="6"/>
  <c r="AC11" i="6"/>
  <c r="G45" i="5"/>
  <c r="H45" i="5"/>
  <c r="BC1521" i="1" l="1"/>
  <c r="BC1535" i="1"/>
  <c r="AC61" i="6"/>
  <c r="AB61" i="6"/>
  <c r="AB32" i="6"/>
  <c r="AC32" i="6"/>
  <c r="G46" i="5"/>
  <c r="H46" i="5"/>
  <c r="AI47" i="7" l="1"/>
  <c r="BC1543" i="1"/>
  <c r="AB41" i="6"/>
  <c r="AC41" i="6"/>
  <c r="BC1377" i="1" l="1"/>
  <c r="BC1545" i="1"/>
  <c r="BC1549" i="1" l="1"/>
  <c r="AI82" i="7" s="1"/>
  <c r="AI49" i="7"/>
  <c r="BC1537" i="1"/>
  <c r="BC1382" i="1"/>
  <c r="AI23" i="7"/>
  <c r="BC1386" i="1" l="1"/>
  <c r="AI48" i="7"/>
  <c r="BC1539" i="1"/>
  <c r="BC1551" i="1"/>
  <c r="AI50" i="7" s="1"/>
  <c r="BC1558" i="1"/>
  <c r="BC1560" i="1" s="1"/>
  <c r="BC1565" i="1"/>
  <c r="BC1567" i="1" s="1"/>
  <c r="BD1455" i="1" l="1"/>
  <c r="AI25" i="7"/>
  <c r="BC1457" i="1"/>
  <c r="AI80" i="7" s="1"/>
  <c r="BC1541" i="1"/>
  <c r="BC1547" i="1"/>
  <c r="BC1390" i="1"/>
  <c r="G23" i="5"/>
  <c r="H23" i="5"/>
  <c r="AI27" i="7" l="1"/>
  <c r="BC1393" i="1"/>
  <c r="AI81" i="7"/>
  <c r="BD1533" i="1"/>
  <c r="BD1469" i="1"/>
  <c r="AJ45" i="7"/>
  <c r="AB52" i="6"/>
  <c r="AC52" i="6"/>
  <c r="AC63" i="6" s="1"/>
  <c r="AB72" i="6"/>
  <c r="AC72" i="6"/>
  <c r="AJ46" i="7" l="1"/>
  <c r="BD1508" i="1"/>
  <c r="BD1471" i="1"/>
  <c r="AI71" i="7"/>
  <c r="G50" i="5"/>
  <c r="H50" i="5"/>
  <c r="G25" i="5"/>
  <c r="H25" i="5"/>
  <c r="AB63" i="6"/>
  <c r="AB70" i="6"/>
  <c r="AC70" i="6"/>
  <c r="BD1519" i="1" l="1"/>
  <c r="BD1510" i="1"/>
  <c r="AB92" i="6"/>
  <c r="G47" i="5"/>
  <c r="H47" i="5"/>
  <c r="G27" i="5"/>
  <c r="H27" i="5"/>
  <c r="BD1521" i="1" l="1"/>
  <c r="BD1535" i="1"/>
  <c r="AJ47" i="7" l="1"/>
  <c r="BD1543" i="1"/>
  <c r="BD1377" i="1" l="1"/>
  <c r="BD1545" i="1"/>
  <c r="BD1549" i="1" l="1"/>
  <c r="AJ49" i="7"/>
  <c r="BD1537" i="1"/>
  <c r="BD1382" i="1"/>
  <c r="AJ23" i="7"/>
  <c r="BD1386" i="1" l="1"/>
  <c r="AJ48" i="7"/>
  <c r="BD1565" i="1"/>
  <c r="BD1539" i="1"/>
  <c r="BD1551" i="1"/>
  <c r="BD1558" i="1"/>
  <c r="W1549" i="1"/>
  <c r="AJ82" i="7"/>
  <c r="AJ50" i="7" l="1"/>
  <c r="BD1560" i="1"/>
  <c r="BD1541" i="1"/>
  <c r="BD1547" i="1"/>
  <c r="BD1567" i="1"/>
  <c r="AJ25" i="7"/>
  <c r="BE1455" i="1"/>
  <c r="BD1457" i="1"/>
  <c r="AJ80" i="7" s="1"/>
  <c r="BD1390" i="1"/>
  <c r="W1547" i="1" l="1"/>
  <c r="BE1533" i="1"/>
  <c r="W1541" i="1"/>
  <c r="AJ81" i="7"/>
  <c r="AJ27" i="7"/>
  <c r="BD1393" i="1"/>
  <c r="AK45" i="7"/>
  <c r="BE1469" i="1"/>
  <c r="AK46" i="7" l="1"/>
  <c r="BE1508" i="1"/>
  <c r="BE1471" i="1"/>
  <c r="AJ71" i="7"/>
  <c r="BE1519" i="1" l="1"/>
  <c r="BE1510" i="1"/>
  <c r="BE1521" i="1" l="1"/>
  <c r="BE1535" i="1"/>
  <c r="AK47" i="7" l="1"/>
  <c r="BE1543" i="1"/>
  <c r="BE1377" i="1" l="1"/>
  <c r="BE1545" i="1"/>
  <c r="BE1549" i="1" l="1"/>
  <c r="AK82" i="7" s="1"/>
  <c r="AK49" i="7"/>
  <c r="BE1537" i="1"/>
  <c r="BE1382" i="1"/>
  <c r="AK23" i="7"/>
  <c r="BE1386" i="1" l="1"/>
  <c r="AK48" i="7"/>
  <c r="BE1565" i="1"/>
  <c r="BE1539" i="1"/>
  <c r="BE1551" i="1"/>
  <c r="BE1558" i="1"/>
  <c r="BE1560" i="1" l="1"/>
  <c r="AK50" i="7"/>
  <c r="BE1541" i="1"/>
  <c r="BE1547" i="1"/>
  <c r="BF1455" i="1"/>
  <c r="AK25" i="7"/>
  <c r="BE1457" i="1"/>
  <c r="AK80" i="7" s="1"/>
  <c r="BE1567" i="1"/>
  <c r="BE1390" i="1"/>
  <c r="BF1469" i="1" l="1"/>
  <c r="AL45" i="7"/>
  <c r="BF1533" i="1"/>
  <c r="AK81" i="7"/>
  <c r="AK27" i="7"/>
  <c r="BE1393" i="1"/>
  <c r="AK71" i="7" l="1"/>
  <c r="AL46" i="7"/>
  <c r="BF1508" i="1"/>
  <c r="BF1471" i="1"/>
  <c r="BF1519" i="1" l="1"/>
  <c r="BF1510" i="1"/>
  <c r="BF1521" i="1" l="1"/>
  <c r="BF1535" i="1"/>
  <c r="AL47" i="7" l="1"/>
  <c r="BF1543" i="1"/>
  <c r="BF1377" i="1" l="1"/>
  <c r="BF1545" i="1"/>
  <c r="BF1549" i="1" l="1"/>
  <c r="AL82" i="7" s="1"/>
  <c r="AL49" i="7"/>
  <c r="BF1537" i="1"/>
  <c r="BF1382" i="1"/>
  <c r="AL23" i="7"/>
  <c r="BF1386" i="1" l="1"/>
  <c r="AL48" i="7"/>
  <c r="BF1565" i="1"/>
  <c r="BF1551" i="1"/>
  <c r="BF1539" i="1"/>
  <c r="BF1558" i="1"/>
  <c r="BF1567" i="1" l="1"/>
  <c r="BF1560" i="1"/>
  <c r="BG1455" i="1"/>
  <c r="AL25" i="7"/>
  <c r="BF1457" i="1"/>
  <c r="AL80" i="7" s="1"/>
  <c r="BF1541" i="1"/>
  <c r="BF1547" i="1"/>
  <c r="AL50" i="7"/>
  <c r="BF1390" i="1"/>
  <c r="BG1469" i="1" l="1"/>
  <c r="AM45" i="7"/>
  <c r="AL81" i="7"/>
  <c r="BG1533" i="1"/>
  <c r="AL27" i="7"/>
  <c r="BF1393" i="1"/>
  <c r="BG1508" i="1" l="1"/>
  <c r="AM46" i="7"/>
  <c r="BG1471" i="1"/>
  <c r="AL71" i="7"/>
  <c r="BG1519" i="1" l="1"/>
  <c r="BG1510" i="1"/>
  <c r="BG1521" i="1" l="1"/>
  <c r="BG1535" i="1"/>
  <c r="AM47" i="7" l="1"/>
  <c r="BG1543" i="1"/>
  <c r="BG1377" i="1" l="1"/>
  <c r="BG1545" i="1"/>
  <c r="AM49" i="7" l="1"/>
  <c r="BG1537" i="1"/>
  <c r="BG1549" i="1"/>
  <c r="AM82" i="7" s="1"/>
  <c r="AM23" i="7"/>
  <c r="BG1382" i="1"/>
  <c r="BG1386" i="1" l="1"/>
  <c r="AM48" i="7"/>
  <c r="BG1551" i="1"/>
  <c r="BG1539" i="1"/>
  <c r="BG1565" i="1"/>
  <c r="BG1558" i="1"/>
  <c r="BG1560" i="1" l="1"/>
  <c r="BG1567" i="1"/>
  <c r="BG1541" i="1"/>
  <c r="BG1547" i="1"/>
  <c r="AM25" i="7"/>
  <c r="BH1455" i="1"/>
  <c r="BG1457" i="1"/>
  <c r="AM80" i="7" s="1"/>
  <c r="AM50" i="7"/>
  <c r="BG1390" i="1"/>
  <c r="BH1533" i="1" l="1"/>
  <c r="AM81" i="7"/>
  <c r="AM27" i="7"/>
  <c r="BG1393" i="1"/>
  <c r="AN45" i="7"/>
  <c r="BH1469" i="1"/>
  <c r="BH1508" i="1" l="1"/>
  <c r="AN46" i="7"/>
  <c r="BH1471" i="1"/>
  <c r="AM71" i="7"/>
  <c r="BH1519" i="1" l="1"/>
  <c r="BH1510" i="1"/>
  <c r="BH1521" i="1" l="1"/>
  <c r="BH1535" i="1"/>
  <c r="AN47" i="7" l="1"/>
  <c r="BH1543" i="1"/>
  <c r="BH1377" i="1" l="1"/>
  <c r="BH1545" i="1"/>
  <c r="AN49" i="7" l="1"/>
  <c r="BH1537" i="1"/>
  <c r="BH1549" i="1"/>
  <c r="AN82" i="7" s="1"/>
  <c r="BH1382" i="1"/>
  <c r="AN23" i="7"/>
  <c r="BH1386" i="1" l="1"/>
  <c r="AN48" i="7"/>
  <c r="BH1565" i="1"/>
  <c r="BH1551" i="1"/>
  <c r="BH1539" i="1"/>
  <c r="BH1558" i="1"/>
  <c r="BH1541" i="1" l="1"/>
  <c r="BH1547" i="1"/>
  <c r="BH1567" i="1"/>
  <c r="BI1455" i="1"/>
  <c r="AN25" i="7"/>
  <c r="BH1457" i="1"/>
  <c r="AN80" i="7" s="1"/>
  <c r="BH1560" i="1"/>
  <c r="BH1390" i="1"/>
  <c r="AN50" i="7"/>
  <c r="AN27" i="7" l="1"/>
  <c r="BH1393" i="1"/>
  <c r="BI1469" i="1"/>
  <c r="AO45" i="7"/>
  <c r="BI1533" i="1"/>
  <c r="AN81" i="7"/>
  <c r="AO46" i="7" l="1"/>
  <c r="BI1508" i="1"/>
  <c r="BI1471" i="1"/>
  <c r="AN71" i="7"/>
  <c r="BI1519" i="1" l="1"/>
  <c r="BI1510" i="1"/>
  <c r="BI1521" i="1" l="1"/>
  <c r="BI1535" i="1"/>
  <c r="AO47" i="7" l="1"/>
  <c r="BI1543" i="1"/>
  <c r="BI1377" i="1" l="1"/>
  <c r="BI1545" i="1"/>
  <c r="BI1549" i="1" l="1"/>
  <c r="AO82" i="7" s="1"/>
  <c r="AO49" i="7"/>
  <c r="BI1537" i="1"/>
  <c r="BI1382" i="1"/>
  <c r="AO23" i="7"/>
  <c r="BI1386" i="1" l="1"/>
  <c r="AO48" i="7"/>
  <c r="BI1551" i="1"/>
  <c r="AO50" i="7" s="1"/>
  <c r="BI1539" i="1"/>
  <c r="BI1558" i="1"/>
  <c r="BI1560" i="1" s="1"/>
  <c r="BI1565" i="1"/>
  <c r="BI1567" i="1" l="1"/>
  <c r="BI1541" i="1"/>
  <c r="BI1547" i="1"/>
  <c r="AO25" i="7"/>
  <c r="BJ1455" i="1"/>
  <c r="BI1457" i="1"/>
  <c r="AO80" i="7" s="1"/>
  <c r="BI1390" i="1"/>
  <c r="AP45" i="7" l="1"/>
  <c r="BJ1469" i="1"/>
  <c r="W1455" i="1"/>
  <c r="BJ1533" i="1"/>
  <c r="AO81" i="7"/>
  <c r="AO27" i="7"/>
  <c r="BI1393" i="1"/>
  <c r="AO71" i="7" l="1"/>
  <c r="AP46" i="7"/>
  <c r="BJ1508" i="1"/>
  <c r="AD11" i="6"/>
  <c r="W1469" i="1"/>
  <c r="BJ1471" i="1"/>
  <c r="E45" i="7"/>
  <c r="I45" i="5"/>
  <c r="E45" i="5" s="1"/>
  <c r="E46" i="7" l="1"/>
  <c r="A46" i="7" s="1"/>
  <c r="I46" i="5"/>
  <c r="E46" i="5" s="1"/>
  <c r="BK1471" i="1"/>
  <c r="BL1471" i="1" s="1"/>
  <c r="BM1471" i="1" s="1"/>
  <c r="BN1471" i="1" s="1"/>
  <c r="BO1471" i="1" s="1"/>
  <c r="BP1471" i="1" s="1"/>
  <c r="BQ1471" i="1" s="1"/>
  <c r="BR1471" i="1" s="1"/>
  <c r="BS1471" i="1" s="1"/>
  <c r="BT1471" i="1" s="1"/>
  <c r="BU1471" i="1" s="1"/>
  <c r="BV1471" i="1" s="1"/>
  <c r="BW1471" i="1" s="1"/>
  <c r="BX1471" i="1" s="1"/>
  <c r="BY1471" i="1" s="1"/>
  <c r="BZ1471" i="1" s="1"/>
  <c r="CA1471" i="1" s="1"/>
  <c r="CB1471" i="1" s="1"/>
  <c r="CC1471" i="1" s="1"/>
  <c r="CD1471" i="1" s="1"/>
  <c r="CE1471" i="1" s="1"/>
  <c r="CF1471" i="1" s="1"/>
  <c r="CG1471" i="1" s="1"/>
  <c r="CH1471" i="1" s="1"/>
  <c r="CI1471" i="1" s="1"/>
  <c r="CJ1471" i="1" s="1"/>
  <c r="CK1471" i="1" s="1"/>
  <c r="CL1471" i="1" s="1"/>
  <c r="CM1471" i="1" s="1"/>
  <c r="CN1471" i="1" s="1"/>
  <c r="CO1471" i="1" s="1"/>
  <c r="CP1471" i="1" s="1"/>
  <c r="CQ1471" i="1" s="1"/>
  <c r="CR1471" i="1" s="1"/>
  <c r="CS1471" i="1" s="1"/>
  <c r="CT1471" i="1" s="1"/>
  <c r="CU1471" i="1" s="1"/>
  <c r="CV1471" i="1" s="1"/>
  <c r="CW1471" i="1" s="1"/>
  <c r="CX1471" i="1" s="1"/>
  <c r="CY1471" i="1" s="1"/>
  <c r="CZ1471" i="1" s="1"/>
  <c r="DA1471" i="1" s="1"/>
  <c r="DB1471" i="1" s="1"/>
  <c r="DC1471" i="1" s="1"/>
  <c r="DD1471" i="1" s="1"/>
  <c r="DE1471" i="1" s="1"/>
  <c r="DF1471" i="1" s="1"/>
  <c r="DG1471" i="1" s="1"/>
  <c r="DH1471" i="1" s="1"/>
  <c r="DI1471" i="1" s="1"/>
  <c r="DJ1471" i="1" s="1"/>
  <c r="DK1471" i="1" s="1"/>
  <c r="DL1471" i="1" s="1"/>
  <c r="DM1471" i="1" s="1"/>
  <c r="DN1471" i="1" s="1"/>
  <c r="DO1471" i="1" s="1"/>
  <c r="DP1471" i="1" s="1"/>
  <c r="DQ1471" i="1" s="1"/>
  <c r="DR1471" i="1" s="1"/>
  <c r="DS1471" i="1" s="1"/>
  <c r="DT1471" i="1" s="1"/>
  <c r="W1471" i="1"/>
  <c r="AD61" i="6"/>
  <c r="Y61" i="6" s="1"/>
  <c r="Y11" i="6"/>
  <c r="Y13" i="6"/>
  <c r="BJ1519" i="1"/>
  <c r="AD32" i="6"/>
  <c r="Y32" i="6" s="1"/>
  <c r="W1508" i="1"/>
  <c r="BJ1510" i="1"/>
  <c r="W1519" i="1" l="1"/>
  <c r="AD41" i="6"/>
  <c r="Y41" i="6" s="1"/>
  <c r="BJ1521" i="1"/>
  <c r="BJ1535" i="1"/>
  <c r="W1510" i="1"/>
  <c r="W1513" i="1"/>
  <c r="Y37" i="6" s="1"/>
  <c r="W1480" i="1"/>
  <c r="Y21" i="6" s="1"/>
  <c r="AA1474" i="1"/>
  <c r="AP47" i="7" l="1"/>
  <c r="BJ1543" i="1"/>
  <c r="W1521" i="1"/>
  <c r="W1525" i="1"/>
  <c r="Y46" i="6" s="1"/>
  <c r="Y50" i="6" s="1"/>
  <c r="AB1474" i="1"/>
  <c r="AC1474" i="1" s="1"/>
  <c r="AD1474" i="1" l="1"/>
  <c r="AE1474" i="1" s="1"/>
  <c r="AF1474" i="1" s="1"/>
  <c r="BJ1377" i="1"/>
  <c r="W1543" i="1"/>
  <c r="BJ1545" i="1"/>
  <c r="AP23" i="7" l="1"/>
  <c r="BJ1382" i="1"/>
  <c r="W1377" i="1"/>
  <c r="AP49" i="7"/>
  <c r="BJ1537" i="1"/>
  <c r="BJ1549" i="1"/>
  <c r="AP82" i="7" s="1"/>
  <c r="BK1545" i="1"/>
  <c r="BL1545" i="1" s="1"/>
  <c r="AG1474" i="1"/>
  <c r="AH1474" i="1" s="1"/>
  <c r="G49" i="5"/>
  <c r="H49" i="5"/>
  <c r="AI1474" i="1" l="1"/>
  <c r="AJ1474" i="1" s="1"/>
  <c r="AK1474" i="1" s="1"/>
  <c r="AL1474" i="1" s="1"/>
  <c r="AM1474" i="1" s="1"/>
  <c r="AN1474" i="1" s="1"/>
  <c r="AO1474" i="1" s="1"/>
  <c r="AP1474" i="1" s="1"/>
  <c r="AQ1474" i="1" s="1"/>
  <c r="AR1474" i="1" s="1"/>
  <c r="AS1474" i="1" s="1"/>
  <c r="AT1474" i="1" s="1"/>
  <c r="AU1474" i="1" s="1"/>
  <c r="AV1474" i="1" s="1"/>
  <c r="AW1474" i="1" s="1"/>
  <c r="AX1474" i="1" s="1"/>
  <c r="AY1474" i="1" s="1"/>
  <c r="AZ1474" i="1" s="1"/>
  <c r="BA1474" i="1" s="1"/>
  <c r="BB1474" i="1" s="1"/>
  <c r="BC1474" i="1" s="1"/>
  <c r="BD1474" i="1" s="1"/>
  <c r="BE1474" i="1" s="1"/>
  <c r="BF1474" i="1" s="1"/>
  <c r="BG1474" i="1" s="1"/>
  <c r="BH1474" i="1" s="1"/>
  <c r="BJ1386" i="1"/>
  <c r="W1382" i="1"/>
  <c r="E23" i="7"/>
  <c r="I23" i="5"/>
  <c r="E23" i="5" s="1"/>
  <c r="E82" i="7"/>
  <c r="E82" i="5" s="1"/>
  <c r="I82" i="5"/>
  <c r="BM1545" i="1"/>
  <c r="BL1549" i="1"/>
  <c r="AR82" i="7" s="1"/>
  <c r="AR49" i="7"/>
  <c r="I49" i="5"/>
  <c r="E49" i="5" s="1"/>
  <c r="BK1549" i="1"/>
  <c r="AQ82" i="7" s="1"/>
  <c r="AQ49" i="7"/>
  <c r="AP48" i="7"/>
  <c r="BJ1539" i="1"/>
  <c r="BJ1551" i="1"/>
  <c r="BJ1558" i="1"/>
  <c r="BJ1565" i="1"/>
  <c r="AD52" i="6" l="1"/>
  <c r="W1558" i="1"/>
  <c r="BJ1560" i="1"/>
  <c r="W1560" i="1" s="1"/>
  <c r="AD72" i="6"/>
  <c r="Y72" i="6" s="1"/>
  <c r="W1565" i="1"/>
  <c r="BJ1567" i="1"/>
  <c r="AP25" i="7"/>
  <c r="W1386" i="1"/>
  <c r="BJ1457" i="1"/>
  <c r="AP80" i="7" s="1"/>
  <c r="AS49" i="7"/>
  <c r="BN1545" i="1"/>
  <c r="BJ1390" i="1"/>
  <c r="BM1549" i="1"/>
  <c r="AS82" i="7" s="1"/>
  <c r="AP50" i="7"/>
  <c r="W1551" i="1"/>
  <c r="BJ1541" i="1"/>
  <c r="BJ1547" i="1"/>
  <c r="BK1535" i="1" s="1"/>
  <c r="BI1474" i="1"/>
  <c r="BJ1474" i="1" s="1"/>
  <c r="BK1474" i="1" s="1"/>
  <c r="BL1474" i="1" s="1"/>
  <c r="BM1474" i="1" s="1"/>
  <c r="BN1474" i="1" s="1"/>
  <c r="BO1474" i="1" s="1"/>
  <c r="BP1474" i="1" s="1"/>
  <c r="BQ1474" i="1" s="1"/>
  <c r="BR1474" i="1" s="1"/>
  <c r="BS1474" i="1" s="1"/>
  <c r="BT1474" i="1" s="1"/>
  <c r="BU1474" i="1" s="1"/>
  <c r="BV1474" i="1" s="1"/>
  <c r="BW1474" i="1" s="1"/>
  <c r="BX1474" i="1" s="1"/>
  <c r="BY1474" i="1" s="1"/>
  <c r="BZ1474" i="1" s="1"/>
  <c r="CA1474" i="1" s="1"/>
  <c r="CB1474" i="1" s="1"/>
  <c r="CC1474" i="1" s="1"/>
  <c r="CD1474" i="1" s="1"/>
  <c r="CE1474" i="1" s="1"/>
  <c r="CF1474" i="1" s="1"/>
  <c r="CG1474" i="1" s="1"/>
  <c r="CH1474" i="1" s="1"/>
  <c r="CI1474" i="1" s="1"/>
  <c r="CJ1474" i="1" s="1"/>
  <c r="CK1474" i="1" s="1"/>
  <c r="CL1474" i="1" s="1"/>
  <c r="CM1474" i="1" s="1"/>
  <c r="CN1474" i="1" s="1"/>
  <c r="CO1474" i="1" s="1"/>
  <c r="CP1474" i="1" s="1"/>
  <c r="CQ1474" i="1" s="1"/>
  <c r="CR1474" i="1" s="1"/>
  <c r="CS1474" i="1" s="1"/>
  <c r="CT1474" i="1" s="1"/>
  <c r="CU1474" i="1" s="1"/>
  <c r="CV1474" i="1" s="1"/>
  <c r="CW1474" i="1" s="1"/>
  <c r="CX1474" i="1" s="1"/>
  <c r="CY1474" i="1" s="1"/>
  <c r="CZ1474" i="1" s="1"/>
  <c r="DA1474" i="1" s="1"/>
  <c r="DB1474" i="1" s="1"/>
  <c r="DC1474" i="1" s="1"/>
  <c r="DD1474" i="1" s="1"/>
  <c r="DE1474" i="1" s="1"/>
  <c r="DF1474" i="1" s="1"/>
  <c r="DG1474" i="1" s="1"/>
  <c r="DH1474" i="1" s="1"/>
  <c r="DI1474" i="1" s="1"/>
  <c r="DJ1474" i="1" s="1"/>
  <c r="DK1474" i="1" s="1"/>
  <c r="DL1474" i="1" s="1"/>
  <c r="DM1474" i="1" s="1"/>
  <c r="DN1474" i="1" s="1"/>
  <c r="DO1474" i="1" s="1"/>
  <c r="DP1474" i="1" s="1"/>
  <c r="DQ1474" i="1" s="1"/>
  <c r="DR1474" i="1" s="1"/>
  <c r="DS1474" i="1" s="1"/>
  <c r="DT1474" i="1" s="1"/>
  <c r="W1476" i="1" s="1"/>
  <c r="Y15" i="6" s="1"/>
  <c r="E80" i="7" l="1"/>
  <c r="E80" i="5" s="1"/>
  <c r="I80" i="5"/>
  <c r="I50" i="5"/>
  <c r="E50" i="5" s="1"/>
  <c r="E50" i="7"/>
  <c r="AD63" i="6"/>
  <c r="Y63" i="6" s="1"/>
  <c r="Y52" i="6"/>
  <c r="Y54" i="6"/>
  <c r="I25" i="5"/>
  <c r="E25" i="5" s="1"/>
  <c r="E25" i="7"/>
  <c r="BN1549" i="1"/>
  <c r="AT82" i="7" s="1"/>
  <c r="AT49" i="7"/>
  <c r="BO1545" i="1"/>
  <c r="BP1545" i="1" s="1"/>
  <c r="BK1567" i="1"/>
  <c r="BL1567" i="1" s="1"/>
  <c r="BM1567" i="1" s="1"/>
  <c r="BN1567" i="1" s="1"/>
  <c r="BO1567" i="1" s="1"/>
  <c r="BP1567" i="1" s="1"/>
  <c r="BQ1567" i="1" s="1"/>
  <c r="BR1567" i="1" s="1"/>
  <c r="BS1567" i="1" s="1"/>
  <c r="BT1567" i="1" s="1"/>
  <c r="BU1567" i="1" s="1"/>
  <c r="BV1567" i="1" s="1"/>
  <c r="BW1567" i="1" s="1"/>
  <c r="BX1567" i="1" s="1"/>
  <c r="BY1567" i="1" s="1"/>
  <c r="BZ1567" i="1" s="1"/>
  <c r="CA1567" i="1" s="1"/>
  <c r="CB1567" i="1" s="1"/>
  <c r="CC1567" i="1" s="1"/>
  <c r="CD1567" i="1" s="1"/>
  <c r="CE1567" i="1" s="1"/>
  <c r="CF1567" i="1" s="1"/>
  <c r="CG1567" i="1" s="1"/>
  <c r="CH1567" i="1" s="1"/>
  <c r="CI1567" i="1" s="1"/>
  <c r="CJ1567" i="1" s="1"/>
  <c r="CK1567" i="1" s="1"/>
  <c r="CL1567" i="1" s="1"/>
  <c r="CM1567" i="1" s="1"/>
  <c r="CN1567" i="1" s="1"/>
  <c r="CO1567" i="1" s="1"/>
  <c r="CP1567" i="1" s="1"/>
  <c r="CQ1567" i="1" s="1"/>
  <c r="CR1567" i="1" s="1"/>
  <c r="CS1567" i="1" s="1"/>
  <c r="CT1567" i="1" s="1"/>
  <c r="CU1567" i="1" s="1"/>
  <c r="CV1567" i="1" s="1"/>
  <c r="CW1567" i="1" s="1"/>
  <c r="CX1567" i="1" s="1"/>
  <c r="CY1567" i="1" s="1"/>
  <c r="CZ1567" i="1" s="1"/>
  <c r="DA1567" i="1" s="1"/>
  <c r="DB1567" i="1" s="1"/>
  <c r="DC1567" i="1" s="1"/>
  <c r="DD1567" i="1" s="1"/>
  <c r="DE1567" i="1" s="1"/>
  <c r="DF1567" i="1" s="1"/>
  <c r="DG1567" i="1" s="1"/>
  <c r="DH1567" i="1" s="1"/>
  <c r="DI1567" i="1" s="1"/>
  <c r="DJ1567" i="1" s="1"/>
  <c r="DK1567" i="1" s="1"/>
  <c r="DL1567" i="1" s="1"/>
  <c r="DM1567" i="1" s="1"/>
  <c r="DN1567" i="1" s="1"/>
  <c r="DO1567" i="1" s="1"/>
  <c r="DP1567" i="1" s="1"/>
  <c r="DQ1567" i="1" s="1"/>
  <c r="DR1567" i="1" s="1"/>
  <c r="DS1567" i="1" s="1"/>
  <c r="DT1567" i="1" s="1"/>
  <c r="AD76" i="6"/>
  <c r="Y76" i="6" s="1"/>
  <c r="W1567" i="1"/>
  <c r="AQ47" i="7"/>
  <c r="W1535" i="1"/>
  <c r="BK1533" i="1"/>
  <c r="AP81" i="7"/>
  <c r="BK1537" i="1"/>
  <c r="AQ48" i="7" s="1"/>
  <c r="AP27" i="7"/>
  <c r="AD70" i="6"/>
  <c r="Y70" i="6" s="1"/>
  <c r="Y96" i="6" s="1"/>
  <c r="W1390" i="1"/>
  <c r="BJ1393" i="1"/>
  <c r="AP71" i="7" l="1"/>
  <c r="AD74" i="6"/>
  <c r="Y74" i="6" s="1"/>
  <c r="Y92" i="6" s="1"/>
  <c r="BK1393" i="1"/>
  <c r="W1393" i="1"/>
  <c r="BO1549" i="1"/>
  <c r="AU82" i="7" s="1"/>
  <c r="AV49" i="7"/>
  <c r="AB98" i="6"/>
  <c r="AC98" i="6"/>
  <c r="AD98" i="6"/>
  <c r="E27" i="7"/>
  <c r="A27" i="7" s="1"/>
  <c r="I27" i="5"/>
  <c r="E27" i="5" s="1"/>
  <c r="BP1549" i="1"/>
  <c r="AV82" i="7" s="1"/>
  <c r="E81" i="7"/>
  <c r="E81" i="5" s="1"/>
  <c r="I81" i="5"/>
  <c r="BK1539" i="1"/>
  <c r="BK1541" i="1" s="1"/>
  <c r="E47" i="7"/>
  <c r="I47" i="5"/>
  <c r="E47" i="5" s="1"/>
  <c r="AU49" i="7"/>
  <c r="BQ1545" i="1"/>
  <c r="AW49" i="7" l="1"/>
  <c r="BQ1549" i="1"/>
  <c r="AW82" i="7" s="1"/>
  <c r="BR1545" i="1"/>
  <c r="BL1533" i="1"/>
  <c r="AQ81" i="7"/>
  <c r="AQ69" i="7" s="1"/>
  <c r="AQ61" i="7" s="1"/>
  <c r="BL1537" i="1"/>
  <c r="BL1393" i="1"/>
  <c r="E71" i="7"/>
  <c r="I71" i="5"/>
  <c r="Y98" i="6"/>
  <c r="Y100" i="6" s="1"/>
  <c r="AX49" i="7" l="1"/>
  <c r="BS1545" i="1"/>
  <c r="E71" i="5"/>
  <c r="BM1393" i="1"/>
  <c r="BN1393" i="1" s="1"/>
  <c r="BO1393" i="1" s="1"/>
  <c r="BP1393" i="1" s="1"/>
  <c r="BQ1393" i="1" s="1"/>
  <c r="BR1393" i="1" s="1"/>
  <c r="BS1393" i="1" s="1"/>
  <c r="BT1393" i="1" s="1"/>
  <c r="BU1393" i="1" s="1"/>
  <c r="BV1393" i="1" s="1"/>
  <c r="BW1393" i="1" s="1"/>
  <c r="BX1393" i="1" s="1"/>
  <c r="BY1393" i="1" s="1"/>
  <c r="BZ1393" i="1" s="1"/>
  <c r="CA1393" i="1" s="1"/>
  <c r="CB1393" i="1" s="1"/>
  <c r="CC1393" i="1" s="1"/>
  <c r="CD1393" i="1" s="1"/>
  <c r="CE1393" i="1" s="1"/>
  <c r="CF1393" i="1" s="1"/>
  <c r="CG1393" i="1" s="1"/>
  <c r="CH1393" i="1" s="1"/>
  <c r="CI1393" i="1" s="1"/>
  <c r="CJ1393" i="1" s="1"/>
  <c r="CK1393" i="1" s="1"/>
  <c r="CL1393" i="1" s="1"/>
  <c r="CM1393" i="1" s="1"/>
  <c r="CN1393" i="1" s="1"/>
  <c r="CO1393" i="1" s="1"/>
  <c r="CP1393" i="1" s="1"/>
  <c r="CQ1393" i="1" s="1"/>
  <c r="CR1393" i="1" s="1"/>
  <c r="CS1393" i="1" s="1"/>
  <c r="CT1393" i="1" s="1"/>
  <c r="CU1393" i="1" s="1"/>
  <c r="CV1393" i="1" s="1"/>
  <c r="CW1393" i="1" s="1"/>
  <c r="CX1393" i="1" s="1"/>
  <c r="CY1393" i="1" s="1"/>
  <c r="CZ1393" i="1" s="1"/>
  <c r="DA1393" i="1" s="1"/>
  <c r="DB1393" i="1" s="1"/>
  <c r="DC1393" i="1" s="1"/>
  <c r="DD1393" i="1" s="1"/>
  <c r="DE1393" i="1" s="1"/>
  <c r="DF1393" i="1" s="1"/>
  <c r="DG1393" i="1" s="1"/>
  <c r="DH1393" i="1" s="1"/>
  <c r="DI1393" i="1" s="1"/>
  <c r="DJ1393" i="1" s="1"/>
  <c r="DK1393" i="1" s="1"/>
  <c r="DL1393" i="1" s="1"/>
  <c r="DM1393" i="1" s="1"/>
  <c r="DN1393" i="1" s="1"/>
  <c r="DO1393" i="1" s="1"/>
  <c r="DP1393" i="1" s="1"/>
  <c r="DQ1393" i="1" s="1"/>
  <c r="DR1393" i="1" s="1"/>
  <c r="DS1393" i="1" s="1"/>
  <c r="DT1393" i="1" s="1"/>
  <c r="BR1549" i="1"/>
  <c r="AX82" i="7" s="1"/>
  <c r="BL1539" i="1"/>
  <c r="BL1541" i="1" s="1"/>
  <c r="AR48" i="7"/>
  <c r="BM1533" i="1" l="1"/>
  <c r="AR81" i="7"/>
  <c r="AR69" i="7" s="1"/>
  <c r="AR61" i="7" s="1"/>
  <c r="BM1537" i="1"/>
  <c r="AY49" i="7"/>
  <c r="BT1545" i="1"/>
  <c r="BS1549" i="1"/>
  <c r="AY82" i="7" s="1"/>
  <c r="AD1571" i="1"/>
  <c r="AO1571" i="1"/>
  <c r="AN1571" i="1"/>
  <c r="AQ1571" i="1"/>
  <c r="AF1571" i="1"/>
  <c r="AR1571" i="1"/>
  <c r="AI1571" i="1"/>
  <c r="AH1571" i="1"/>
  <c r="AB1571" i="1"/>
  <c r="AM1571" i="1"/>
  <c r="AE1571" i="1"/>
  <c r="AG1571" i="1"/>
  <c r="AC1571" i="1"/>
  <c r="AJ1571" i="1"/>
  <c r="AL1571" i="1"/>
  <c r="AK1571" i="1"/>
  <c r="AP1571" i="1"/>
  <c r="AA1571" i="1"/>
  <c r="AS1571" i="1" s="1"/>
  <c r="AT1571" i="1" l="1"/>
  <c r="AU1571" i="1" s="1"/>
  <c r="AV1571" i="1" s="1"/>
  <c r="AZ49" i="7"/>
  <c r="BU1545" i="1"/>
  <c r="BT1549" i="1"/>
  <c r="AZ82" i="7" s="1"/>
  <c r="AB78" i="6"/>
  <c r="AA1574" i="1"/>
  <c r="AS48" i="7"/>
  <c r="BM1539" i="1"/>
  <c r="BM1541" i="1" s="1"/>
  <c r="AS81" i="7" l="1"/>
  <c r="AS69" i="7" s="1"/>
  <c r="AS61" i="7" s="1"/>
  <c r="BN1533" i="1"/>
  <c r="BN1537" i="1"/>
  <c r="AA1578" i="1"/>
  <c r="G73" i="7" s="1"/>
  <c r="G69" i="7" s="1"/>
  <c r="AA1581" i="1"/>
  <c r="G55" i="7"/>
  <c r="AB1574" i="1"/>
  <c r="AB1578" i="1" s="1"/>
  <c r="H73" i="7" s="1"/>
  <c r="H69" i="7" s="1"/>
  <c r="AA1587" i="1"/>
  <c r="AW1571" i="1"/>
  <c r="BA49" i="7"/>
  <c r="BV1545" i="1"/>
  <c r="BU1549" i="1"/>
  <c r="BA82" i="7" s="1"/>
  <c r="AA1589" i="1" l="1"/>
  <c r="AA1583" i="1"/>
  <c r="G58" i="7"/>
  <c r="BB49" i="7"/>
  <c r="BV1549" i="1"/>
  <c r="BB82" i="7" s="1"/>
  <c r="BW1545" i="1"/>
  <c r="AB1581" i="1"/>
  <c r="H58" i="7" s="1"/>
  <c r="H55" i="7"/>
  <c r="H56" i="7" s="1"/>
  <c r="AB1587" i="1"/>
  <c r="AB1589" i="1" s="1"/>
  <c r="AC1574" i="1"/>
  <c r="AC1578" i="1" s="1"/>
  <c r="I73" i="7" s="1"/>
  <c r="I69" i="7" s="1"/>
  <c r="BN1539" i="1"/>
  <c r="BN1541" i="1" s="1"/>
  <c r="AT48" i="7"/>
  <c r="G56" i="7"/>
  <c r="AX1571" i="1"/>
  <c r="AC78" i="6" s="1"/>
  <c r="AY1571" i="1" l="1"/>
  <c r="AZ1571" i="1" s="1"/>
  <c r="BC49" i="7"/>
  <c r="BX1545" i="1"/>
  <c r="BW1549" i="1"/>
  <c r="BC82" i="7" s="1"/>
  <c r="G59" i="7"/>
  <c r="H59" i="7" s="1"/>
  <c r="AB1583" i="1"/>
  <c r="G65" i="7"/>
  <c r="G62" i="7" s="1"/>
  <c r="G61" i="7" s="1"/>
  <c r="AT81" i="7"/>
  <c r="AT69" i="7" s="1"/>
  <c r="AT61" i="7" s="1"/>
  <c r="BO1533" i="1"/>
  <c r="BO1537" i="1"/>
  <c r="AC1581" i="1"/>
  <c r="I58" i="7" s="1"/>
  <c r="I55" i="7"/>
  <c r="I56" i="7" s="1"/>
  <c r="AC1587" i="1"/>
  <c r="AC1589" i="1" s="1"/>
  <c r="AD1574" i="1"/>
  <c r="BD49" i="7" l="1"/>
  <c r="BY1545" i="1"/>
  <c r="BX1549" i="1"/>
  <c r="BD82" i="7" s="1"/>
  <c r="J55" i="7"/>
  <c r="J56" i="7" s="1"/>
  <c r="AD1581" i="1"/>
  <c r="AD1587" i="1"/>
  <c r="AE1574" i="1"/>
  <c r="AF1574" i="1" s="1"/>
  <c r="AF1578" i="1" s="1"/>
  <c r="L73" i="7" s="1"/>
  <c r="L69" i="7" s="1"/>
  <c r="AD1578" i="1"/>
  <c r="J73" i="7" s="1"/>
  <c r="J69" i="7" s="1"/>
  <c r="BA1571" i="1"/>
  <c r="AU48" i="7"/>
  <c r="BO1539" i="1"/>
  <c r="BO1541" i="1" s="1"/>
  <c r="H65" i="7"/>
  <c r="H62" i="7" s="1"/>
  <c r="H61" i="7" s="1"/>
  <c r="AC1583" i="1"/>
  <c r="I59" i="7"/>
  <c r="I65" i="7" l="1"/>
  <c r="I62" i="7" s="1"/>
  <c r="I61" i="7" s="1"/>
  <c r="AD1583" i="1"/>
  <c r="AD1589" i="1"/>
  <c r="AU81" i="7"/>
  <c r="AU69" i="7" s="1"/>
  <c r="AU61" i="7" s="1"/>
  <c r="BP1533" i="1"/>
  <c r="BP1537" i="1"/>
  <c r="BB1571" i="1"/>
  <c r="BC1571" i="1" s="1"/>
  <c r="J58" i="7"/>
  <c r="AG1574" i="1"/>
  <c r="AG1578" i="1" s="1"/>
  <c r="M73" i="7" s="1"/>
  <c r="M69" i="7" s="1"/>
  <c r="AF1581" i="1"/>
  <c r="L58" i="7" s="1"/>
  <c r="L55" i="7"/>
  <c r="L56" i="7" s="1"/>
  <c r="AF1587" i="1"/>
  <c r="AE1578" i="1"/>
  <c r="K73" i="7" s="1"/>
  <c r="K69" i="7" s="1"/>
  <c r="K55" i="7"/>
  <c r="K56" i="7" s="1"/>
  <c r="AE1581" i="1"/>
  <c r="K58" i="7" s="1"/>
  <c r="AE1587" i="1"/>
  <c r="BE49" i="7"/>
  <c r="BY1549" i="1"/>
  <c r="BE82" i="7" s="1"/>
  <c r="BZ1545" i="1"/>
  <c r="BF49" i="7" l="1"/>
  <c r="BZ1549" i="1"/>
  <c r="BF82" i="7" s="1"/>
  <c r="CA1545" i="1"/>
  <c r="BP1539" i="1"/>
  <c r="BP1541" i="1" s="1"/>
  <c r="AV48" i="7"/>
  <c r="AF1589" i="1"/>
  <c r="J65" i="7"/>
  <c r="J62" i="7" s="1"/>
  <c r="J61" i="7" s="1"/>
  <c r="AE1583" i="1"/>
  <c r="J59" i="7"/>
  <c r="K59" i="7" s="1"/>
  <c r="L59" i="7" s="1"/>
  <c r="M55" i="7"/>
  <c r="M56" i="7" s="1"/>
  <c r="AG1581" i="1"/>
  <c r="M58" i="7" s="1"/>
  <c r="AG1587" i="1"/>
  <c r="BD1571" i="1"/>
  <c r="AE1589" i="1"/>
  <c r="AH1574" i="1"/>
  <c r="M59" i="7" l="1"/>
  <c r="AG1589" i="1"/>
  <c r="BG49" i="7"/>
  <c r="CA1549" i="1"/>
  <c r="BG82" i="7" s="1"/>
  <c r="CB1545" i="1"/>
  <c r="N55" i="7"/>
  <c r="N56" i="7" s="1"/>
  <c r="AH1581" i="1"/>
  <c r="AH1587" i="1"/>
  <c r="AH1589" i="1" s="1"/>
  <c r="AH1578" i="1"/>
  <c r="N73" i="7" s="1"/>
  <c r="N69" i="7" s="1"/>
  <c r="AI1574" i="1"/>
  <c r="BE1571" i="1"/>
  <c r="AF1583" i="1"/>
  <c r="K65" i="7"/>
  <c r="K62" i="7" s="1"/>
  <c r="K61" i="7" s="1"/>
  <c r="BQ1533" i="1"/>
  <c r="AV81" i="7"/>
  <c r="AV69" i="7" s="1"/>
  <c r="AV61" i="7" s="1"/>
  <c r="BQ1537" i="1"/>
  <c r="L65" i="7" l="1"/>
  <c r="L62" i="7" s="1"/>
  <c r="L61" i="7" s="1"/>
  <c r="AG1583" i="1"/>
  <c r="O55" i="7"/>
  <c r="O56" i="7" s="1"/>
  <c r="AI1581" i="1"/>
  <c r="O58" i="7" s="1"/>
  <c r="AI1587" i="1"/>
  <c r="AJ1574" i="1"/>
  <c r="AI1578" i="1"/>
  <c r="O73" i="7" s="1"/>
  <c r="O69" i="7" s="1"/>
  <c r="BF1571" i="1"/>
  <c r="N58" i="7"/>
  <c r="BQ1539" i="1"/>
  <c r="BQ1541" i="1" s="1"/>
  <c r="AW48" i="7"/>
  <c r="BH49" i="7"/>
  <c r="CB1549" i="1"/>
  <c r="BH82" i="7" s="1"/>
  <c r="CC1545" i="1"/>
  <c r="BR1533" i="1" l="1"/>
  <c r="AW81" i="7"/>
  <c r="AW69" i="7" s="1"/>
  <c r="AW61" i="7" s="1"/>
  <c r="BR1537" i="1"/>
  <c r="BG1571" i="1"/>
  <c r="P55" i="7"/>
  <c r="P56" i="7" s="1"/>
  <c r="AJ1581" i="1"/>
  <c r="P58" i="7" s="1"/>
  <c r="AJ1587" i="1"/>
  <c r="AK1574" i="1"/>
  <c r="AJ1578" i="1"/>
  <c r="P73" i="7" s="1"/>
  <c r="P69" i="7" s="1"/>
  <c r="AJ1589" i="1"/>
  <c r="AI1589" i="1"/>
  <c r="BI49" i="7"/>
  <c r="CD1545" i="1"/>
  <c r="CC1549" i="1"/>
  <c r="BI82" i="7" s="1"/>
  <c r="N59" i="7"/>
  <c r="O59" i="7" s="1"/>
  <c r="AH1583" i="1"/>
  <c r="M65" i="7"/>
  <c r="M62" i="7" s="1"/>
  <c r="M61" i="7" s="1"/>
  <c r="BH1571" i="1" l="1"/>
  <c r="AI1583" i="1"/>
  <c r="N65" i="7"/>
  <c r="N62" i="7" s="1"/>
  <c r="N61" i="7" s="1"/>
  <c r="P59" i="7"/>
  <c r="AX48" i="7"/>
  <c r="BR1539" i="1"/>
  <c r="BR1541" i="1" s="1"/>
  <c r="AK1581" i="1"/>
  <c r="Q58" i="7" s="1"/>
  <c r="Q55" i="7"/>
  <c r="Q56" i="7" s="1"/>
  <c r="AK1587" i="1"/>
  <c r="AL1574" i="1"/>
  <c r="AK1578" i="1"/>
  <c r="Q73" i="7" s="1"/>
  <c r="Q69" i="7" s="1"/>
  <c r="BJ49" i="7"/>
  <c r="CE1545" i="1"/>
  <c r="CD1549" i="1"/>
  <c r="BJ82" i="7" s="1"/>
  <c r="BS1533" i="1" l="1"/>
  <c r="AX81" i="7"/>
  <c r="AX69" i="7" s="1"/>
  <c r="AX61" i="7" s="1"/>
  <c r="BS1537" i="1"/>
  <c r="BK49" i="7"/>
  <c r="CF1545" i="1"/>
  <c r="CE1549" i="1"/>
  <c r="BK82" i="7" s="1"/>
  <c r="O65" i="7"/>
  <c r="O62" i="7" s="1"/>
  <c r="O61" i="7" s="1"/>
  <c r="AJ1583" i="1"/>
  <c r="BI1571" i="1"/>
  <c r="AK1589" i="1"/>
  <c r="Q59" i="7"/>
  <c r="AL1581" i="1"/>
  <c r="R58" i="7" s="1"/>
  <c r="R55" i="7"/>
  <c r="R56" i="7" s="1"/>
  <c r="AL1587" i="1"/>
  <c r="AM1574" i="1"/>
  <c r="AL1578" i="1"/>
  <c r="BL49" i="7" l="1"/>
  <c r="CF1549" i="1"/>
  <c r="BL82" i="7" s="1"/>
  <c r="CG1545" i="1"/>
  <c r="BJ1571" i="1"/>
  <c r="AD78" i="6" s="1"/>
  <c r="Y78" i="6" s="1"/>
  <c r="R73" i="7"/>
  <c r="AC92" i="6"/>
  <c r="S55" i="7"/>
  <c r="AM1581" i="1"/>
  <c r="AM1587" i="1"/>
  <c r="AM1589" i="1" s="1"/>
  <c r="AN1574" i="1"/>
  <c r="AM1578" i="1"/>
  <c r="S73" i="7" s="1"/>
  <c r="S69" i="7" s="1"/>
  <c r="P65" i="7"/>
  <c r="P62" i="7" s="1"/>
  <c r="P61" i="7" s="1"/>
  <c r="AK1583" i="1"/>
  <c r="AY48" i="7"/>
  <c r="BS1539" i="1"/>
  <c r="BS1541" i="1" s="1"/>
  <c r="R59" i="7"/>
  <c r="AL1589" i="1"/>
  <c r="R69" i="7" l="1"/>
  <c r="G73" i="5"/>
  <c r="G69" i="5" s="1"/>
  <c r="AL1583" i="1"/>
  <c r="Q65" i="7"/>
  <c r="Q62" i="7" s="1"/>
  <c r="Q61" i="7" s="1"/>
  <c r="T55" i="7"/>
  <c r="T56" i="7" s="1"/>
  <c r="AN1581" i="1"/>
  <c r="T58" i="7" s="1"/>
  <c r="AN1587" i="1"/>
  <c r="AN1589" i="1" s="1"/>
  <c r="AO1574" i="1"/>
  <c r="AN1578" i="1"/>
  <c r="T73" i="7" s="1"/>
  <c r="T69" i="7" s="1"/>
  <c r="W1571" i="1"/>
  <c r="AY81" i="7"/>
  <c r="AY69" i="7" s="1"/>
  <c r="AY61" i="7" s="1"/>
  <c r="BT1533" i="1"/>
  <c r="BT1537" i="1"/>
  <c r="S58" i="7"/>
  <c r="S59" i="7" s="1"/>
  <c r="BM49" i="7"/>
  <c r="CG1549" i="1"/>
  <c r="BM82" i="7" s="1"/>
  <c r="CH1545" i="1"/>
  <c r="S56" i="7"/>
  <c r="T59" i="7" l="1"/>
  <c r="U55" i="7"/>
  <c r="AO1581" i="1"/>
  <c r="AO1587" i="1"/>
  <c r="AO1589" i="1" s="1"/>
  <c r="AP1574" i="1"/>
  <c r="AO1578" i="1"/>
  <c r="U73" i="7" s="1"/>
  <c r="U69" i="7" s="1"/>
  <c r="BT1539" i="1"/>
  <c r="BT1541" i="1" s="1"/>
  <c r="AZ48" i="7"/>
  <c r="R65" i="7"/>
  <c r="AM1583" i="1"/>
  <c r="AB84" i="6"/>
  <c r="BN49" i="7"/>
  <c r="CI1545" i="1"/>
  <c r="CH1549" i="1"/>
  <c r="BN82" i="7" s="1"/>
  <c r="S65" i="7" l="1"/>
  <c r="S62" i="7" s="1"/>
  <c r="S61" i="7" s="1"/>
  <c r="AN1583" i="1"/>
  <c r="G65" i="5"/>
  <c r="G62" i="5" s="1"/>
  <c r="G61" i="5" s="1"/>
  <c r="R62" i="7"/>
  <c r="R61" i="7" s="1"/>
  <c r="AZ81" i="7"/>
  <c r="AZ69" i="7" s="1"/>
  <c r="AZ61" i="7" s="1"/>
  <c r="BU1533" i="1"/>
  <c r="BU1537" i="1"/>
  <c r="BO49" i="7"/>
  <c r="CI1549" i="1"/>
  <c r="BO82" i="7" s="1"/>
  <c r="CJ1545" i="1"/>
  <c r="V55" i="7"/>
  <c r="V56" i="7" s="1"/>
  <c r="AP1581" i="1"/>
  <c r="V58" i="7" s="1"/>
  <c r="AP1587" i="1"/>
  <c r="AP1589" i="1" s="1"/>
  <c r="AQ1574" i="1"/>
  <c r="AP1578" i="1"/>
  <c r="V73" i="7" s="1"/>
  <c r="V69" i="7" s="1"/>
  <c r="U58" i="7"/>
  <c r="U56" i="7"/>
  <c r="W55" i="7" l="1"/>
  <c r="AQ1581" i="1"/>
  <c r="W58" i="7" s="1"/>
  <c r="AQ1587" i="1"/>
  <c r="AR1574" i="1"/>
  <c r="AQ1578" i="1"/>
  <c r="W73" i="7" s="1"/>
  <c r="W69" i="7" s="1"/>
  <c r="BU1539" i="1"/>
  <c r="BU1541" i="1" s="1"/>
  <c r="BA48" i="7"/>
  <c r="U59" i="7"/>
  <c r="V59" i="7" s="1"/>
  <c r="AQ1589" i="1"/>
  <c r="BP49" i="7"/>
  <c r="CK1545" i="1"/>
  <c r="CJ1549" i="1"/>
  <c r="BP82" i="7" s="1"/>
  <c r="AO1583" i="1"/>
  <c r="T65" i="7"/>
  <c r="T62" i="7" s="1"/>
  <c r="T61" i="7" s="1"/>
  <c r="BV1533" i="1" l="1"/>
  <c r="BA81" i="7"/>
  <c r="BA69" i="7" s="1"/>
  <c r="BA61" i="7" s="1"/>
  <c r="BV1537" i="1"/>
  <c r="U65" i="7"/>
  <c r="U62" i="7" s="1"/>
  <c r="U61" i="7" s="1"/>
  <c r="AP1583" i="1"/>
  <c r="W59" i="7"/>
  <c r="X55" i="7"/>
  <c r="X56" i="7" s="1"/>
  <c r="AR1581" i="1"/>
  <c r="AR1587" i="1"/>
  <c r="AR1578" i="1"/>
  <c r="X73" i="7" s="1"/>
  <c r="X69" i="7" s="1"/>
  <c r="AS1574" i="1"/>
  <c r="W56" i="7"/>
  <c r="BQ49" i="7"/>
  <c r="CL1545" i="1"/>
  <c r="CK1549" i="1"/>
  <c r="BQ82" i="7" s="1"/>
  <c r="V65" i="7" l="1"/>
  <c r="V62" i="7" s="1"/>
  <c r="V61" i="7" s="1"/>
  <c r="AQ1583" i="1"/>
  <c r="BR49" i="7"/>
  <c r="CL1549" i="1"/>
  <c r="BR82" i="7" s="1"/>
  <c r="CM1545" i="1"/>
  <c r="Y55" i="7"/>
  <c r="Y56" i="7" s="1"/>
  <c r="AS1581" i="1"/>
  <c r="Y58" i="7" s="1"/>
  <c r="AS1587" i="1"/>
  <c r="AS1589" i="1" s="1"/>
  <c r="AT1574" i="1"/>
  <c r="AS1578" i="1"/>
  <c r="Y73" i="7" s="1"/>
  <c r="Y69" i="7" s="1"/>
  <c r="BB48" i="7"/>
  <c r="BV1539" i="1"/>
  <c r="BV1541" i="1" s="1"/>
  <c r="AR1589" i="1"/>
  <c r="X58" i="7"/>
  <c r="X59" i="7" s="1"/>
  <c r="Y59" i="7" l="1"/>
  <c r="BW1533" i="1"/>
  <c r="BB81" i="7"/>
  <c r="BB69" i="7" s="1"/>
  <c r="BB61" i="7" s="1"/>
  <c r="BW1537" i="1"/>
  <c r="BS49" i="7"/>
  <c r="CN1545" i="1"/>
  <c r="CM1549" i="1"/>
  <c r="BS82" i="7" s="1"/>
  <c r="AT1581" i="1"/>
  <c r="Z55" i="7"/>
  <c r="AT1587" i="1"/>
  <c r="AT1589" i="1" s="1"/>
  <c r="AT1578" i="1"/>
  <c r="Z73" i="7" s="1"/>
  <c r="Z69" i="7" s="1"/>
  <c r="AU1574" i="1"/>
  <c r="AR1583" i="1"/>
  <c r="W65" i="7"/>
  <c r="W62" i="7" s="1"/>
  <c r="W61" i="7" s="1"/>
  <c r="AS1583" i="1" l="1"/>
  <c r="X65" i="7"/>
  <c r="X62" i="7" s="1"/>
  <c r="X61" i="7" s="1"/>
  <c r="BT49" i="7"/>
  <c r="CO1545" i="1"/>
  <c r="CN1549" i="1"/>
  <c r="BT82" i="7" s="1"/>
  <c r="AA55" i="7"/>
  <c r="AA56" i="7" s="1"/>
  <c r="AU1581" i="1"/>
  <c r="AA58" i="7" s="1"/>
  <c r="AU1587" i="1"/>
  <c r="AU1578" i="1"/>
  <c r="AA73" i="7" s="1"/>
  <c r="AA69" i="7" s="1"/>
  <c r="AV1574" i="1"/>
  <c r="BW1539" i="1"/>
  <c r="BW1541" i="1" s="1"/>
  <c r="BC48" i="7"/>
  <c r="Z56" i="7"/>
  <c r="Z58" i="7"/>
  <c r="Z59" i="7" s="1"/>
  <c r="AA59" i="7" l="1"/>
  <c r="BC81" i="7"/>
  <c r="BC69" i="7" s="1"/>
  <c r="BC61" i="7" s="1"/>
  <c r="BX1533" i="1"/>
  <c r="BX1537" i="1"/>
  <c r="BU49" i="7"/>
  <c r="CP1545" i="1"/>
  <c r="CO1549" i="1"/>
  <c r="BU82" i="7" s="1"/>
  <c r="AV1581" i="1"/>
  <c r="AB58" i="7" s="1"/>
  <c r="AB59" i="7" s="1"/>
  <c r="AB55" i="7"/>
  <c r="AB56" i="7" s="1"/>
  <c r="AV1587" i="1"/>
  <c r="AV1589" i="1" s="1"/>
  <c r="AV1578" i="1"/>
  <c r="AB73" i="7" s="1"/>
  <c r="AB69" i="7" s="1"/>
  <c r="AW1574" i="1"/>
  <c r="AU1589" i="1"/>
  <c r="Y65" i="7"/>
  <c r="Y62" i="7" s="1"/>
  <c r="Y61" i="7" s="1"/>
  <c r="AT1583" i="1"/>
  <c r="BV49" i="7" l="1"/>
  <c r="CQ1545" i="1"/>
  <c r="CP1549" i="1"/>
  <c r="BV82" i="7" s="1"/>
  <c r="BX1539" i="1"/>
  <c r="BX1541" i="1" s="1"/>
  <c r="BD48" i="7"/>
  <c r="Z65" i="7"/>
  <c r="Z62" i="7" s="1"/>
  <c r="Z61" i="7" s="1"/>
  <c r="AU1583" i="1"/>
  <c r="AC55" i="7"/>
  <c r="AC56" i="7" s="1"/>
  <c r="AW1581" i="1"/>
  <c r="AC58" i="7" s="1"/>
  <c r="AC59" i="7" s="1"/>
  <c r="AW1587" i="1"/>
  <c r="AW1578" i="1"/>
  <c r="AC73" i="7" s="1"/>
  <c r="AC69" i="7" s="1"/>
  <c r="AX1574" i="1"/>
  <c r="AW1589" i="1" l="1"/>
  <c r="AX1581" i="1"/>
  <c r="AD58" i="7" s="1"/>
  <c r="AD59" i="7" s="1"/>
  <c r="AD55" i="7"/>
  <c r="AD56" i="7" s="1"/>
  <c r="AX1587" i="1"/>
  <c r="AY1574" i="1"/>
  <c r="AX1578" i="1"/>
  <c r="BY1533" i="1"/>
  <c r="BD81" i="7"/>
  <c r="BD69" i="7" s="1"/>
  <c r="BD61" i="7" s="1"/>
  <c r="BY1537" i="1"/>
  <c r="BW49" i="7"/>
  <c r="CR1545" i="1"/>
  <c r="CQ1549" i="1"/>
  <c r="BW82" i="7" s="1"/>
  <c r="AA65" i="7"/>
  <c r="AA62" i="7" s="1"/>
  <c r="AA61" i="7" s="1"/>
  <c r="AV1583" i="1"/>
  <c r="AD73" i="7" l="1"/>
  <c r="AD92" i="6"/>
  <c r="BX49" i="7"/>
  <c r="CR1549" i="1"/>
  <c r="BX82" i="7" s="1"/>
  <c r="CS1545" i="1"/>
  <c r="AE55" i="7"/>
  <c r="AY1581" i="1"/>
  <c r="AY1587" i="1"/>
  <c r="AY1589" i="1" s="1"/>
  <c r="AY1578" i="1"/>
  <c r="AE73" i="7" s="1"/>
  <c r="AE69" i="7" s="1"/>
  <c r="AZ1574" i="1"/>
  <c r="AX1589" i="1"/>
  <c r="BE48" i="7"/>
  <c r="BY1539" i="1"/>
  <c r="BY1541" i="1" s="1"/>
  <c r="AB65" i="7"/>
  <c r="AB62" i="7" s="1"/>
  <c r="AB61" i="7" s="1"/>
  <c r="AW1583" i="1"/>
  <c r="AE58" i="7" l="1"/>
  <c r="AE56" i="7"/>
  <c r="AZ1581" i="1"/>
  <c r="AF58" i="7" s="1"/>
  <c r="AF55" i="7"/>
  <c r="AF56" i="7" s="1"/>
  <c r="AZ1587" i="1"/>
  <c r="AZ1589" i="1" s="1"/>
  <c r="AZ1578" i="1"/>
  <c r="AF73" i="7" s="1"/>
  <c r="AF69" i="7" s="1"/>
  <c r="BA1574" i="1"/>
  <c r="BZ1533" i="1"/>
  <c r="BE81" i="7"/>
  <c r="BE69" i="7" s="1"/>
  <c r="BE61" i="7" s="1"/>
  <c r="BZ1537" i="1"/>
  <c r="BY49" i="7"/>
  <c r="CT1545" i="1"/>
  <c r="CS1549" i="1"/>
  <c r="BY82" i="7" s="1"/>
  <c r="AC65" i="7"/>
  <c r="AC62" i="7" s="1"/>
  <c r="AC61" i="7" s="1"/>
  <c r="AX1583" i="1"/>
  <c r="H73" i="5"/>
  <c r="H69" i="5" s="1"/>
  <c r="AD69" i="7"/>
  <c r="BF48" i="7" l="1"/>
  <c r="BZ1539" i="1"/>
  <c r="BZ1541" i="1" s="1"/>
  <c r="BZ49" i="7"/>
  <c r="CU1545" i="1"/>
  <c r="CT1549" i="1"/>
  <c r="BZ82" i="7" s="1"/>
  <c r="AD65" i="7"/>
  <c r="AC84" i="6"/>
  <c r="AY1583" i="1"/>
  <c r="BA1581" i="1"/>
  <c r="AG55" i="7"/>
  <c r="AG56" i="7" s="1"/>
  <c r="BA1587" i="1"/>
  <c r="BA1578" i="1"/>
  <c r="AG73" i="7" s="1"/>
  <c r="AG69" i="7" s="1"/>
  <c r="BB1574" i="1"/>
  <c r="AE59" i="7"/>
  <c r="AF59" i="7" s="1"/>
  <c r="CA49" i="7" l="1"/>
  <c r="CU1549" i="1"/>
  <c r="CA82" i="7" s="1"/>
  <c r="CV1545" i="1"/>
  <c r="AG58" i="7"/>
  <c r="AG59" i="7" s="1"/>
  <c r="AE65" i="7"/>
  <c r="AE62" i="7" s="1"/>
  <c r="AE61" i="7" s="1"/>
  <c r="AZ1583" i="1"/>
  <c r="CA1533" i="1"/>
  <c r="BF81" i="7"/>
  <c r="BF69" i="7" s="1"/>
  <c r="BF61" i="7" s="1"/>
  <c r="CA1537" i="1"/>
  <c r="H65" i="5"/>
  <c r="H62" i="5" s="1"/>
  <c r="H61" i="5" s="1"/>
  <c r="AD62" i="7"/>
  <c r="AD61" i="7" s="1"/>
  <c r="AH55" i="7"/>
  <c r="AH56" i="7" s="1"/>
  <c r="BB1581" i="1"/>
  <c r="AH58" i="7" s="1"/>
  <c r="BB1587" i="1"/>
  <c r="BB1589" i="1" s="1"/>
  <c r="BB1578" i="1"/>
  <c r="AH73" i="7" s="1"/>
  <c r="AH69" i="7" s="1"/>
  <c r="BC1574" i="1"/>
  <c r="BA1589" i="1"/>
  <c r="BG48" i="7" l="1"/>
  <c r="CA1539" i="1"/>
  <c r="CA1541" i="1" s="1"/>
  <c r="CB49" i="7"/>
  <c r="CV1549" i="1"/>
  <c r="CB82" i="7" s="1"/>
  <c r="CW1545" i="1"/>
  <c r="AI55" i="7"/>
  <c r="BC1581" i="1"/>
  <c r="AI58" i="7" s="1"/>
  <c r="BC1587" i="1"/>
  <c r="BC1578" i="1"/>
  <c r="AI73" i="7" s="1"/>
  <c r="AI69" i="7" s="1"/>
  <c r="BD1574" i="1"/>
  <c r="AH59" i="7"/>
  <c r="BA1583" i="1"/>
  <c r="AF65" i="7"/>
  <c r="AF62" i="7" s="1"/>
  <c r="AF61" i="7" s="1"/>
  <c r="BD1581" i="1" l="1"/>
  <c r="AJ55" i="7"/>
  <c r="AJ56" i="7" s="1"/>
  <c r="BD1587" i="1"/>
  <c r="BD1589" i="1" s="1"/>
  <c r="BD1578" i="1"/>
  <c r="AJ73" i="7" s="1"/>
  <c r="AJ69" i="7" s="1"/>
  <c r="BE1574" i="1"/>
  <c r="AI56" i="7"/>
  <c r="BB1583" i="1"/>
  <c r="AG65" i="7"/>
  <c r="AG62" i="7" s="1"/>
  <c r="AG61" i="7" s="1"/>
  <c r="BC1589" i="1"/>
  <c r="AI59" i="7"/>
  <c r="CC49" i="7"/>
  <c r="CX1545" i="1"/>
  <c r="CW1549" i="1"/>
  <c r="CC82" i="7" s="1"/>
  <c r="BG81" i="7"/>
  <c r="BG69" i="7" s="1"/>
  <c r="BG61" i="7" s="1"/>
  <c r="CB1533" i="1"/>
  <c r="CB1537" i="1"/>
  <c r="CD49" i="7" l="1"/>
  <c r="CX1549" i="1"/>
  <c r="CD82" i="7" s="1"/>
  <c r="CY1545" i="1"/>
  <c r="AK55" i="7"/>
  <c r="AK56" i="7" s="1"/>
  <c r="BE1581" i="1"/>
  <c r="AK58" i="7" s="1"/>
  <c r="BE1578" i="1"/>
  <c r="AK73" i="7" s="1"/>
  <c r="AK69" i="7" s="1"/>
  <c r="BE1587" i="1"/>
  <c r="BF1574" i="1"/>
  <c r="BH48" i="7"/>
  <c r="CB1539" i="1"/>
  <c r="CB1541" i="1" s="1"/>
  <c r="AJ58" i="7"/>
  <c r="AJ59" i="7" s="1"/>
  <c r="BC1583" i="1"/>
  <c r="AH65" i="7"/>
  <c r="AH62" i="7" s="1"/>
  <c r="AH61" i="7" s="1"/>
  <c r="BH81" i="7" l="1"/>
  <c r="BH69" i="7" s="1"/>
  <c r="BH61" i="7" s="1"/>
  <c r="CC1533" i="1"/>
  <c r="CC1537" i="1"/>
  <c r="BD1583" i="1"/>
  <c r="AI65" i="7"/>
  <c r="AI62" i="7" s="1"/>
  <c r="AI61" i="7" s="1"/>
  <c r="AK59" i="7"/>
  <c r="BE1589" i="1"/>
  <c r="AL55" i="7"/>
  <c r="AL56" i="7" s="1"/>
  <c r="BF1581" i="1"/>
  <c r="BF1578" i="1"/>
  <c r="AL73" i="7" s="1"/>
  <c r="AL69" i="7" s="1"/>
  <c r="BF1587" i="1"/>
  <c r="BG1574" i="1"/>
  <c r="CE49" i="7"/>
  <c r="CY1549" i="1"/>
  <c r="CE82" i="7" s="1"/>
  <c r="CZ1545" i="1"/>
  <c r="CF49" i="7" l="1"/>
  <c r="CZ1549" i="1"/>
  <c r="CF82" i="7" s="1"/>
  <c r="DA1545" i="1"/>
  <c r="BG1581" i="1"/>
  <c r="AM58" i="7" s="1"/>
  <c r="AM55" i="7"/>
  <c r="AM56" i="7" s="1"/>
  <c r="BG1578" i="1"/>
  <c r="AM73" i="7" s="1"/>
  <c r="AM69" i="7" s="1"/>
  <c r="BG1587" i="1"/>
  <c r="BH1574" i="1"/>
  <c r="BF1589" i="1"/>
  <c r="BE1583" i="1"/>
  <c r="AJ65" i="7"/>
  <c r="AJ62" i="7" s="1"/>
  <c r="AJ61" i="7" s="1"/>
  <c r="AL58" i="7"/>
  <c r="AL59" i="7" s="1"/>
  <c r="BI48" i="7"/>
  <c r="CC1539" i="1"/>
  <c r="CC1541" i="1" s="1"/>
  <c r="AM59" i="7" l="1"/>
  <c r="BF1583" i="1"/>
  <c r="AK65" i="7"/>
  <c r="AK62" i="7" s="1"/>
  <c r="AK61" i="7" s="1"/>
  <c r="CG49" i="7"/>
  <c r="DB1545" i="1"/>
  <c r="DA1549" i="1"/>
  <c r="CG82" i="7" s="1"/>
  <c r="AN55" i="7"/>
  <c r="AN56" i="7" s="1"/>
  <c r="BH1581" i="1"/>
  <c r="AN58" i="7" s="1"/>
  <c r="BH1578" i="1"/>
  <c r="AN73" i="7" s="1"/>
  <c r="AN69" i="7" s="1"/>
  <c r="BH1587" i="1"/>
  <c r="BI1574" i="1"/>
  <c r="BI81" i="7"/>
  <c r="BI69" i="7" s="1"/>
  <c r="BI61" i="7" s="1"/>
  <c r="CD1533" i="1"/>
  <c r="CD1537" i="1"/>
  <c r="BG1589" i="1"/>
  <c r="BH1589" i="1" l="1"/>
  <c r="CD1539" i="1"/>
  <c r="CD1541" i="1" s="1"/>
  <c r="BJ48" i="7"/>
  <c r="CH49" i="7"/>
  <c r="DC1545" i="1"/>
  <c r="DB1549" i="1"/>
  <c r="CH82" i="7" s="1"/>
  <c r="AO55" i="7"/>
  <c r="AO56" i="7" s="1"/>
  <c r="BI1581" i="1"/>
  <c r="AO58" i="7" s="1"/>
  <c r="AO59" i="7" s="1"/>
  <c r="BI1578" i="1"/>
  <c r="AO73" i="7" s="1"/>
  <c r="AO69" i="7" s="1"/>
  <c r="BI1587" i="1"/>
  <c r="BJ1574" i="1"/>
  <c r="AL65" i="7"/>
  <c r="AL62" i="7" s="1"/>
  <c r="AL61" i="7" s="1"/>
  <c r="BG1583" i="1"/>
  <c r="AN59" i="7"/>
  <c r="AM65" i="7" l="1"/>
  <c r="AM62" i="7" s="1"/>
  <c r="AM61" i="7" s="1"/>
  <c r="BH1583" i="1"/>
  <c r="CI49" i="7"/>
  <c r="DC1549" i="1"/>
  <c r="CI82" i="7" s="1"/>
  <c r="DD1545" i="1"/>
  <c r="AP55" i="7"/>
  <c r="BJ1581" i="1"/>
  <c r="W1574" i="1"/>
  <c r="BJ1578" i="1"/>
  <c r="AB80" i="6"/>
  <c r="BJ1587" i="1"/>
  <c r="BJ1589" i="1" s="1"/>
  <c r="AC80" i="6"/>
  <c r="AD80" i="6"/>
  <c r="BJ81" i="7"/>
  <c r="BJ69" i="7" s="1"/>
  <c r="BJ61" i="7" s="1"/>
  <c r="CE1533" i="1"/>
  <c r="CE1537" i="1"/>
  <c r="BI1589" i="1"/>
  <c r="AP58" i="7" l="1"/>
  <c r="W1581" i="1"/>
  <c r="AB82" i="6"/>
  <c r="AC82" i="6"/>
  <c r="AD82" i="6"/>
  <c r="AP56" i="7"/>
  <c r="E55" i="7"/>
  <c r="G55" i="5"/>
  <c r="H55" i="5"/>
  <c r="I55" i="5"/>
  <c r="CJ49" i="7"/>
  <c r="DD1549" i="1"/>
  <c r="CJ82" i="7" s="1"/>
  <c r="DE1545" i="1"/>
  <c r="CQ1589" i="1"/>
  <c r="DC1589" i="1"/>
  <c r="BK1589" i="1"/>
  <c r="CH1589" i="1"/>
  <c r="CG1589" i="1"/>
  <c r="CI1589" i="1"/>
  <c r="CK1589" i="1"/>
  <c r="DL1589" i="1"/>
  <c r="BU1589" i="1"/>
  <c r="CV1589" i="1"/>
  <c r="CC1589" i="1"/>
  <c r="CD1589" i="1"/>
  <c r="CX1589" i="1"/>
  <c r="BM1589" i="1"/>
  <c r="BY1589" i="1"/>
  <c r="CE1589" i="1"/>
  <c r="W1587" i="1"/>
  <c r="BV1589" i="1"/>
  <c r="CP1589" i="1"/>
  <c r="CL1589" i="1"/>
  <c r="BZ1589" i="1"/>
  <c r="BP1589" i="1"/>
  <c r="DF1589" i="1"/>
  <c r="DQ1589" i="1"/>
  <c r="DS1589" i="1"/>
  <c r="CS1589" i="1"/>
  <c r="DJ1589" i="1"/>
  <c r="BR1589" i="1"/>
  <c r="CM1589" i="1"/>
  <c r="BS1589" i="1"/>
  <c r="BW1589" i="1"/>
  <c r="BN1589" i="1"/>
  <c r="DP1589" i="1"/>
  <c r="DE1589" i="1"/>
  <c r="DK1589" i="1"/>
  <c r="DG1589" i="1"/>
  <c r="DR1589" i="1"/>
  <c r="DD1589" i="1"/>
  <c r="BT1589" i="1"/>
  <c r="CN1589" i="1"/>
  <c r="DB1589" i="1"/>
  <c r="BQ1589" i="1"/>
  <c r="CB1589" i="1"/>
  <c r="CW1589" i="1"/>
  <c r="CZ1589" i="1"/>
  <c r="DO1589" i="1"/>
  <c r="CO1589" i="1"/>
  <c r="BL1589" i="1"/>
  <c r="DI1589" i="1"/>
  <c r="CT1589" i="1"/>
  <c r="CA1589" i="1"/>
  <c r="AB86" i="6"/>
  <c r="CU1589" i="1"/>
  <c r="BO1589" i="1"/>
  <c r="BX1589" i="1"/>
  <c r="DM1589" i="1"/>
  <c r="CR1589" i="1"/>
  <c r="DT1589" i="1"/>
  <c r="CJ1589" i="1"/>
  <c r="CF1589" i="1"/>
  <c r="DA1589" i="1"/>
  <c r="CY1589" i="1"/>
  <c r="DH1589" i="1"/>
  <c r="DN1589" i="1"/>
  <c r="AC86" i="6"/>
  <c r="AD86" i="6"/>
  <c r="Y80" i="6"/>
  <c r="BK48" i="7"/>
  <c r="CE1539" i="1"/>
  <c r="CE1541" i="1" s="1"/>
  <c r="AP73" i="7"/>
  <c r="W1578" i="1"/>
  <c r="AE92" i="6"/>
  <c r="AN65" i="7"/>
  <c r="AN62" i="7" s="1"/>
  <c r="AN61" i="7" s="1"/>
  <c r="BI1583" i="1"/>
  <c r="AD88" i="6" l="1"/>
  <c r="AD94" i="6"/>
  <c r="Y82" i="6"/>
  <c r="CF1533" i="1"/>
  <c r="BK81" i="7"/>
  <c r="BK69" i="7" s="1"/>
  <c r="BK61" i="7" s="1"/>
  <c r="CF1537" i="1"/>
  <c r="I73" i="5"/>
  <c r="I69" i="5" s="1"/>
  <c r="E73" i="7"/>
  <c r="AP69" i="7"/>
  <c r="AC88" i="6"/>
  <c r="AC94" i="6"/>
  <c r="E55" i="5"/>
  <c r="AO65" i="7"/>
  <c r="AO62" i="7" s="1"/>
  <c r="AO61" i="7" s="1"/>
  <c r="BJ1583" i="1"/>
  <c r="W1591" i="1"/>
  <c r="Y90" i="6" s="1"/>
  <c r="CK49" i="7"/>
  <c r="DF1545" i="1"/>
  <c r="DE1549" i="1"/>
  <c r="CK82" i="7" s="1"/>
  <c r="G56" i="5"/>
  <c r="E56" i="7"/>
  <c r="H56" i="5"/>
  <c r="I56" i="5"/>
  <c r="AB88" i="6"/>
  <c r="Y88" i="6" s="1"/>
  <c r="AB94" i="6"/>
  <c r="Y86" i="6"/>
  <c r="Y94" i="6" s="1"/>
  <c r="E58" i="7"/>
  <c r="G58" i="5"/>
  <c r="H58" i="5"/>
  <c r="I58" i="5"/>
  <c r="AP59" i="7"/>
  <c r="E59" i="7" s="1"/>
  <c r="E59" i="5" s="1"/>
  <c r="A58" i="7" l="1"/>
  <c r="E58" i="5"/>
  <c r="G59" i="5"/>
  <c r="H59" i="5" s="1"/>
  <c r="I59" i="5" s="1"/>
  <c r="CL49" i="7"/>
  <c r="DF1549" i="1"/>
  <c r="CL82" i="7" s="1"/>
  <c r="DG1545" i="1"/>
  <c r="E73" i="5"/>
  <c r="E69" i="5" s="1"/>
  <c r="E69" i="7"/>
  <c r="AD84" i="6"/>
  <c r="Y84" i="6" s="1"/>
  <c r="W1583" i="1"/>
  <c r="AP65" i="7"/>
  <c r="CF1539" i="1"/>
  <c r="CF1541" i="1" s="1"/>
  <c r="BL48" i="7"/>
  <c r="E56" i="5"/>
  <c r="BL81" i="7" l="1"/>
  <c r="BL69" i="7" s="1"/>
  <c r="BL61" i="7" s="1"/>
  <c r="CG1533" i="1"/>
  <c r="CG1537" i="1"/>
  <c r="I65" i="5"/>
  <c r="I62" i="5" s="1"/>
  <c r="I61" i="5" s="1"/>
  <c r="E61" i="5" s="1"/>
  <c r="AP62" i="7"/>
  <c r="AP61" i="7" s="1"/>
  <c r="E61" i="7" s="1"/>
  <c r="A63" i="7" s="1"/>
  <c r="E65" i="7"/>
  <c r="CM49" i="7"/>
  <c r="DG1549" i="1"/>
  <c r="CM82" i="7" s="1"/>
  <c r="DH1545" i="1"/>
  <c r="CN49" i="7" l="1"/>
  <c r="DH1549" i="1"/>
  <c r="CN82" i="7" s="1"/>
  <c r="DI1545" i="1"/>
  <c r="E62" i="7"/>
  <c r="A70" i="7" s="1"/>
  <c r="E65" i="5"/>
  <c r="E62" i="5" s="1"/>
  <c r="CG1539" i="1"/>
  <c r="CG1541" i="1" s="1"/>
  <c r="BM48" i="7"/>
  <c r="BM81" i="7" l="1"/>
  <c r="BM69" i="7" s="1"/>
  <c r="BM61" i="7" s="1"/>
  <c r="CH1533" i="1"/>
  <c r="CH1537" i="1"/>
  <c r="CO49" i="7"/>
  <c r="DJ1545" i="1"/>
  <c r="DI1549" i="1"/>
  <c r="CO82" i="7" s="1"/>
  <c r="CP49" i="7" l="1"/>
  <c r="DJ1549" i="1"/>
  <c r="CP82" i="7" s="1"/>
  <c r="DK1545" i="1"/>
  <c r="BN48" i="7"/>
  <c r="CH1539" i="1"/>
  <c r="CH1541" i="1" s="1"/>
  <c r="CI1533" i="1" l="1"/>
  <c r="BN81" i="7"/>
  <c r="BN69" i="7" s="1"/>
  <c r="BN61" i="7" s="1"/>
  <c r="CI1537" i="1"/>
  <c r="CQ49" i="7"/>
  <c r="DK1549" i="1"/>
  <c r="CQ82" i="7" s="1"/>
  <c r="DL1545" i="1"/>
  <c r="CR49" i="7" l="1"/>
  <c r="DL1549" i="1"/>
  <c r="CR82" i="7" s="1"/>
  <c r="DM1545" i="1"/>
  <c r="BO48" i="7"/>
  <c r="CI1539" i="1"/>
  <c r="CI1541" i="1" s="1"/>
  <c r="BO81" i="7" l="1"/>
  <c r="BO69" i="7" s="1"/>
  <c r="BO61" i="7" s="1"/>
  <c r="CJ1533" i="1"/>
  <c r="CJ1537" i="1"/>
  <c r="CS49" i="7"/>
  <c r="DM1549" i="1"/>
  <c r="CS82" i="7" s="1"/>
  <c r="DN1545" i="1"/>
  <c r="CT49" i="7" l="1"/>
  <c r="DN1549" i="1"/>
  <c r="CT82" i="7" s="1"/>
  <c r="DO1545" i="1"/>
  <c r="CJ1539" i="1"/>
  <c r="BP48" i="7"/>
  <c r="CJ1541" i="1"/>
  <c r="BP81" i="7" l="1"/>
  <c r="BP69" i="7" s="1"/>
  <c r="BP61" i="7" s="1"/>
  <c r="CK1533" i="1"/>
  <c r="CK1537" i="1"/>
  <c r="CU49" i="7"/>
  <c r="DO1549" i="1"/>
  <c r="CU82" i="7" s="1"/>
  <c r="DP1545" i="1"/>
  <c r="CV49" i="7" l="1"/>
  <c r="DP1549" i="1"/>
  <c r="CV82" i="7" s="1"/>
  <c r="DQ1545" i="1"/>
  <c r="CK1539" i="1"/>
  <c r="CK1541" i="1" s="1"/>
  <c r="BQ48" i="7"/>
  <c r="CL1533" i="1" l="1"/>
  <c r="BQ81" i="7"/>
  <c r="BQ69" i="7" s="1"/>
  <c r="BQ61" i="7" s="1"/>
  <c r="CL1537" i="1"/>
  <c r="CW49" i="7"/>
  <c r="DR1545" i="1"/>
  <c r="DQ1549" i="1"/>
  <c r="CW82" i="7" s="1"/>
  <c r="CX49" i="7" l="1"/>
  <c r="DR1549" i="1"/>
  <c r="CX82" i="7" s="1"/>
  <c r="DS1545" i="1"/>
  <c r="BR48" i="7"/>
  <c r="CL1539" i="1"/>
  <c r="CL1541" i="1" s="1"/>
  <c r="CM1533" i="1" l="1"/>
  <c r="BR81" i="7"/>
  <c r="BR69" i="7" s="1"/>
  <c r="BR61" i="7" s="1"/>
  <c r="CM1537" i="1"/>
  <c r="CY49" i="7"/>
  <c r="DS1549" i="1"/>
  <c r="CY82" i="7" s="1"/>
  <c r="DT1545" i="1"/>
  <c r="CZ49" i="7" l="1"/>
  <c r="E49" i="7" s="1"/>
  <c r="DT1549" i="1"/>
  <c r="CZ82" i="7" s="1"/>
  <c r="W1545" i="1"/>
  <c r="CM1539" i="1"/>
  <c r="CM1541" i="1" s="1"/>
  <c r="BS48" i="7"/>
  <c r="BS81" i="7" l="1"/>
  <c r="BS69" i="7" s="1"/>
  <c r="BS61" i="7" s="1"/>
  <c r="CN1533" i="1"/>
  <c r="CN1537" i="1"/>
  <c r="BT48" i="7" l="1"/>
  <c r="CN1539" i="1"/>
  <c r="CN1541" i="1" s="1"/>
  <c r="CO1533" i="1" l="1"/>
  <c r="BT81" i="7"/>
  <c r="BT69" i="7" s="1"/>
  <c r="BT61" i="7" s="1"/>
  <c r="CO1537" i="1"/>
  <c r="CO1539" i="1" l="1"/>
  <c r="CO1541" i="1" s="1"/>
  <c r="BU48" i="7"/>
  <c r="CP1533" i="1" l="1"/>
  <c r="BU81" i="7"/>
  <c r="BU69" i="7" s="1"/>
  <c r="BU61" i="7" s="1"/>
  <c r="CP1537" i="1"/>
  <c r="G48" i="5"/>
  <c r="H48" i="5"/>
  <c r="I48" i="5"/>
  <c r="BV48" i="7" l="1"/>
  <c r="CP1539" i="1"/>
  <c r="CP1541" i="1" s="1"/>
  <c r="E48" i="5"/>
  <c r="BV81" i="7" l="1"/>
  <c r="BV69" i="7" s="1"/>
  <c r="BV61" i="7" s="1"/>
  <c r="CQ1533" i="1"/>
  <c r="CQ1537" i="1"/>
  <c r="CQ1539" i="1" l="1"/>
  <c r="CQ1541" i="1" s="1"/>
  <c r="BW48" i="7"/>
  <c r="BW81" i="7" l="1"/>
  <c r="BW69" i="7" s="1"/>
  <c r="BW61" i="7" s="1"/>
  <c r="CR1533" i="1"/>
  <c r="CR1537" i="1"/>
  <c r="BX48" i="7" l="1"/>
  <c r="CR1539" i="1"/>
  <c r="CR1541" i="1" s="1"/>
  <c r="CS1533" i="1" l="1"/>
  <c r="BX81" i="7"/>
  <c r="BX69" i="7" s="1"/>
  <c r="BX61" i="7" s="1"/>
  <c r="CS1537" i="1"/>
  <c r="CS1539" i="1" l="1"/>
  <c r="CS1541" i="1" s="1"/>
  <c r="BY48" i="7"/>
  <c r="CT1533" i="1" l="1"/>
  <c r="BY81" i="7"/>
  <c r="BY69" i="7" s="1"/>
  <c r="BY61" i="7" s="1"/>
  <c r="CT1537" i="1"/>
  <c r="BZ48" i="7" l="1"/>
  <c r="CT1539" i="1"/>
  <c r="CT1541" i="1" s="1"/>
  <c r="CU1533" i="1" l="1"/>
  <c r="BZ81" i="7"/>
  <c r="BZ69" i="7" s="1"/>
  <c r="BZ61" i="7" s="1"/>
  <c r="CU1537" i="1"/>
  <c r="CU1539" i="1" l="1"/>
  <c r="CU1541" i="1" s="1"/>
  <c r="CA48" i="7"/>
  <c r="CA81" i="7" l="1"/>
  <c r="CA69" i="7" s="1"/>
  <c r="CA61" i="7" s="1"/>
  <c r="CV1533" i="1"/>
  <c r="CV1537" i="1"/>
  <c r="CB48" i="7" l="1"/>
  <c r="CV1539" i="1"/>
  <c r="CV1541" i="1" s="1"/>
  <c r="CB81" i="7" l="1"/>
  <c r="CB69" i="7" s="1"/>
  <c r="CB61" i="7" s="1"/>
  <c r="CW1533" i="1"/>
  <c r="CW1537" i="1"/>
  <c r="CC48" i="7" l="1"/>
  <c r="CW1539" i="1"/>
  <c r="CW1541" i="1" s="1"/>
  <c r="CX1533" i="1" l="1"/>
  <c r="CC81" i="7"/>
  <c r="CC69" i="7" s="1"/>
  <c r="CC61" i="7" s="1"/>
  <c r="CX1537" i="1"/>
  <c r="CD48" i="7" l="1"/>
  <c r="CX1539" i="1"/>
  <c r="CX1541" i="1" s="1"/>
  <c r="CY1533" i="1" l="1"/>
  <c r="CD81" i="7"/>
  <c r="CD69" i="7" s="1"/>
  <c r="CD61" i="7" s="1"/>
  <c r="CY1537" i="1"/>
  <c r="CE48" i="7" l="1"/>
  <c r="CY1539" i="1"/>
  <c r="CY1541" i="1" s="1"/>
  <c r="CE81" i="7" l="1"/>
  <c r="CE69" i="7" s="1"/>
  <c r="CE61" i="7" s="1"/>
  <c r="CZ1533" i="1"/>
  <c r="CZ1537" i="1"/>
  <c r="CZ1539" i="1" l="1"/>
  <c r="CZ1541" i="1" s="1"/>
  <c r="CF48" i="7"/>
  <c r="DA1533" i="1" l="1"/>
  <c r="CF81" i="7"/>
  <c r="CF69" i="7" s="1"/>
  <c r="CF61" i="7" s="1"/>
  <c r="DA1537" i="1"/>
  <c r="DA1539" i="1" l="1"/>
  <c r="DA1541" i="1" s="1"/>
  <c r="CG48" i="7"/>
  <c r="DB1533" i="1" l="1"/>
  <c r="CG81" i="7"/>
  <c r="CG69" i="7" s="1"/>
  <c r="CG61" i="7" s="1"/>
  <c r="DB1537" i="1"/>
  <c r="CH48" i="7" l="1"/>
  <c r="DB1539" i="1"/>
  <c r="DB1541" i="1" s="1"/>
  <c r="CH81" i="7" l="1"/>
  <c r="CH69" i="7" s="1"/>
  <c r="CH61" i="7" s="1"/>
  <c r="DC1533" i="1"/>
  <c r="DC1537" i="1"/>
  <c r="DC1539" i="1" l="1"/>
  <c r="DC1541" i="1" s="1"/>
  <c r="CI48" i="7"/>
  <c r="DD1533" i="1" l="1"/>
  <c r="CI81" i="7"/>
  <c r="CI69" i="7" s="1"/>
  <c r="CI61" i="7" s="1"/>
  <c r="DD1537" i="1"/>
  <c r="CJ48" i="7" l="1"/>
  <c r="DD1539" i="1"/>
  <c r="DD1541" i="1" s="1"/>
  <c r="CJ81" i="7" l="1"/>
  <c r="CJ69" i="7" s="1"/>
  <c r="CJ61" i="7" s="1"/>
  <c r="DE1533" i="1"/>
  <c r="DE1537" i="1"/>
  <c r="DE1539" i="1" l="1"/>
  <c r="DE1541" i="1" s="1"/>
  <c r="CK48" i="7"/>
  <c r="DF1533" i="1" l="1"/>
  <c r="CK81" i="7"/>
  <c r="CK69" i="7" s="1"/>
  <c r="CK61" i="7" s="1"/>
  <c r="DF1537" i="1"/>
  <c r="DF1539" i="1" l="1"/>
  <c r="CL48" i="7"/>
  <c r="DF1541" i="1"/>
  <c r="DG1533" i="1" l="1"/>
  <c r="CL81" i="7"/>
  <c r="CL69" i="7" s="1"/>
  <c r="CL61" i="7" s="1"/>
  <c r="DG1537" i="1"/>
  <c r="DG1539" i="1" l="1"/>
  <c r="DG1541" i="1" s="1"/>
  <c r="CM48" i="7"/>
  <c r="DH1533" i="1" l="1"/>
  <c r="CM81" i="7"/>
  <c r="CM69" i="7" s="1"/>
  <c r="CM61" i="7" s="1"/>
  <c r="DH1537" i="1"/>
  <c r="DH1539" i="1" l="1"/>
  <c r="DH1541" i="1" s="1"/>
  <c r="CN48" i="7"/>
  <c r="DI1533" i="1" l="1"/>
  <c r="CN81" i="7"/>
  <c r="CN69" i="7" s="1"/>
  <c r="CN61" i="7" s="1"/>
  <c r="DI1537" i="1"/>
  <c r="DI1539" i="1" l="1"/>
  <c r="DI1541" i="1" s="1"/>
  <c r="CO48" i="7"/>
  <c r="DJ1533" i="1" l="1"/>
  <c r="CO81" i="7"/>
  <c r="CO69" i="7" s="1"/>
  <c r="CO61" i="7" s="1"/>
  <c r="DJ1537" i="1"/>
  <c r="DJ1539" i="1" l="1"/>
  <c r="DJ1541" i="1" s="1"/>
  <c r="CP48" i="7"/>
  <c r="CP81" i="7" l="1"/>
  <c r="CP69" i="7" s="1"/>
  <c r="CP61" i="7" s="1"/>
  <c r="DK1533" i="1"/>
  <c r="DK1537" i="1"/>
  <c r="DK1539" i="1" l="1"/>
  <c r="DK1541" i="1" s="1"/>
  <c r="CQ48" i="7"/>
  <c r="CQ81" i="7" l="1"/>
  <c r="CQ69" i="7" s="1"/>
  <c r="CQ61" i="7" s="1"/>
  <c r="DL1533" i="1"/>
  <c r="DL1537" i="1"/>
  <c r="DL1539" i="1" l="1"/>
  <c r="DL1541" i="1" s="1"/>
  <c r="CR48" i="7"/>
  <c r="DM1533" i="1" l="1"/>
  <c r="CR81" i="7"/>
  <c r="CR69" i="7" s="1"/>
  <c r="CR61" i="7" s="1"/>
  <c r="DM1537" i="1"/>
  <c r="CS48" i="7" l="1"/>
  <c r="DM1539" i="1"/>
  <c r="DM1541" i="1" s="1"/>
  <c r="DN1533" i="1" l="1"/>
  <c r="CS81" i="7"/>
  <c r="CS69" i="7" s="1"/>
  <c r="CS61" i="7" s="1"/>
  <c r="DN1537" i="1"/>
  <c r="CT48" i="7" l="1"/>
  <c r="DN1539" i="1"/>
  <c r="DN1541" i="1" s="1"/>
  <c r="CT81" i="7" l="1"/>
  <c r="CT69" i="7" s="1"/>
  <c r="CT61" i="7" s="1"/>
  <c r="DO1533" i="1"/>
  <c r="DO1537" i="1"/>
  <c r="DO1539" i="1" l="1"/>
  <c r="DO1541" i="1" s="1"/>
  <c r="CU48" i="7"/>
  <c r="CU81" i="7" l="1"/>
  <c r="CU69" i="7" s="1"/>
  <c r="CU61" i="7" s="1"/>
  <c r="DP1533" i="1"/>
  <c r="DP1537" i="1"/>
  <c r="DP1539" i="1" l="1"/>
  <c r="DP1541" i="1" s="1"/>
  <c r="CV48" i="7"/>
  <c r="DQ1537" i="1" l="1"/>
  <c r="CV81" i="7"/>
  <c r="CV69" i="7" s="1"/>
  <c r="CV61" i="7" s="1"/>
  <c r="DQ1533" i="1"/>
  <c r="CW48" i="7" l="1"/>
  <c r="DQ1539" i="1"/>
  <c r="DQ1541" i="1" s="1"/>
  <c r="DR1537" i="1" l="1"/>
  <c r="DR1533" i="1"/>
  <c r="CW81" i="7"/>
  <c r="CW69" i="7" s="1"/>
  <c r="CW61" i="7" s="1"/>
  <c r="DR1539" i="1" l="1"/>
  <c r="DR1541" i="1" s="1"/>
  <c r="CX48" i="7"/>
  <c r="CX81" i="7" l="1"/>
  <c r="CX69" i="7" s="1"/>
  <c r="CX61" i="7" s="1"/>
  <c r="DS1533" i="1"/>
  <c r="DS1537" i="1"/>
  <c r="DS1539" i="1" l="1"/>
  <c r="DS1541" i="1" s="1"/>
  <c r="CY48" i="7"/>
  <c r="CY81" i="7" l="1"/>
  <c r="CY69" i="7" s="1"/>
  <c r="CY61" i="7" s="1"/>
  <c r="DT1533" i="1"/>
  <c r="DT1537" i="1"/>
  <c r="CZ48" i="7" l="1"/>
  <c r="E48" i="7" s="1"/>
  <c r="A50" i="7" s="1"/>
  <c r="DT1539" i="1"/>
  <c r="DT1541" i="1" s="1"/>
  <c r="CZ81" i="7" s="1"/>
  <c r="CZ69" i="7" s="1"/>
  <c r="CZ61" i="7" s="1"/>
  <c r="W1537" i="1"/>
  <c r="W1539" i="1" s="1"/>
</calcChain>
</file>

<file path=xl/sharedStrings.xml><?xml version="1.0" encoding="utf-8"?>
<sst xmlns="http://schemas.openxmlformats.org/spreadsheetml/2006/main" count="3295" uniqueCount="512">
  <si>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</si>
  <si>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</si>
  <si>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</si>
  <si>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</si>
  <si>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</si>
  <si>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</si>
  <si>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</si>
  <si>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</si>
  <si>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</si>
  <si>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</si>
  <si>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</si>
  <si>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</si>
  <si>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</si>
  <si>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</si>
  <si>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</si>
  <si>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</si>
  <si>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</si>
  <si>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</si>
  <si>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</si>
  <si>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</si>
  <si>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</si>
  <si>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</si>
  <si>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</si>
  <si>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</si>
  <si>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</si>
  <si>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</si>
  <si>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</si>
  <si>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</si>
  <si>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</si>
  <si>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</si>
  <si>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</si>
  <si>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</si>
  <si>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</si>
  <si>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</si>
  <si>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</si>
  <si>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</si>
  <si>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</si>
  <si>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</si>
  <si>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</si>
  <si>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</si>
  <si>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</si>
  <si>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</si>
  <si>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</si>
  <si>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</si>
  <si>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</si>
  <si>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</si>
  <si>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</si>
  <si>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</si>
  <si>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</si>
  <si>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</si>
  <si>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</si>
  <si>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</si>
  <si>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</si>
  <si>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</si>
  <si>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</si>
  <si>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</si>
  <si>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</si>
  <si>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</si>
  <si>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</si>
  <si>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</si>
  <si>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</si>
  <si>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</si>
  <si>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</si>
  <si>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</si>
  <si>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</si>
  <si>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</si>
  <si>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</si>
  <si>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</si>
  <si>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</si>
  <si>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</si>
  <si>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</si>
  <si>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</si>
  <si>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</si>
  <si>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</si>
  <si>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</si>
  <si>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</si>
  <si>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</si>
  <si>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</si>
  <si>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</si>
  <si>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</si>
  <si>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</si>
  <si>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</si>
  <si>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</si>
  <si>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</si>
  <si>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</si>
  <si>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</si>
  <si>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</si>
  <si>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</si>
  <si>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</si>
  <si>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</si>
  <si>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</si>
  <si>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</si>
  <si>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</si>
  <si>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</si>
  <si>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</si>
  <si>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</si>
  <si>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</si>
  <si>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</si>
  <si>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</si>
  <si>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</si>
  <si>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</si>
  <si>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</si>
  <si>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</si>
  <si>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ндс</t>
  </si>
  <si>
    <t>ставка НДС для финмодели</t>
  </si>
  <si>
    <t>без ндс</t>
  </si>
  <si>
    <t>с ндс</t>
  </si>
  <si>
    <t>PL</t>
  </si>
  <si>
    <t>BS</t>
  </si>
  <si>
    <t>Финпоток от продаж</t>
  </si>
  <si>
    <t>CF</t>
  </si>
  <si>
    <t>Финпоток от продаж накопительным итогом</t>
  </si>
  <si>
    <t>коммент</t>
  </si>
  <si>
    <t>Долги</t>
  </si>
  <si>
    <t>Дебиторская задолженность</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</si>
  <si>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</si>
  <si>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</si>
  <si>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</si>
  <si>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</si>
  <si>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</si>
  <si>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</si>
  <si>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</si>
  <si>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</si>
  <si>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</si>
  <si>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</si>
  <si>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</si>
  <si>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</si>
  <si>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</si>
  <si>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</si>
  <si>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</si>
  <si>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</si>
  <si>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</si>
  <si>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</si>
  <si>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</si>
  <si>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</si>
  <si>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</si>
  <si>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</si>
  <si>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</si>
  <si>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</si>
  <si>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</si>
  <si>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</si>
  <si>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</si>
  <si>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</si>
  <si>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</si>
  <si>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</si>
  <si>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</si>
  <si>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</si>
  <si>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</si>
  <si>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</si>
  <si>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</si>
  <si>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</si>
  <si>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</si>
  <si>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</si>
  <si>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</si>
  <si>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</si>
  <si>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</si>
  <si>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</si>
  <si>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</si>
  <si>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</si>
  <si>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</si>
  <si>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</si>
  <si>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</si>
  <si>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</si>
  <si>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</si>
  <si>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</si>
  <si>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</si>
  <si>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</si>
  <si>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</si>
  <si>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</si>
  <si>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</si>
  <si>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</si>
  <si>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</si>
  <si>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</si>
  <si>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</si>
  <si>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</si>
  <si>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</si>
  <si>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</si>
  <si>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</si>
  <si>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</si>
  <si>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</si>
  <si>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</si>
  <si>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</si>
  <si>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</si>
  <si>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</si>
  <si>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</si>
  <si>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</si>
  <si>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</si>
  <si>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</si>
  <si>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</si>
  <si>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</si>
  <si>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</si>
  <si>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</si>
  <si>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</si>
  <si>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</si>
  <si>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</si>
  <si>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</si>
  <si>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</si>
  <si>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</si>
  <si>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</si>
  <si>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</si>
  <si>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</si>
  <si>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</si>
  <si>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</si>
  <si>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</si>
  <si>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</si>
  <si>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</si>
  <si>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</si>
  <si>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</si>
  <si>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</si>
  <si>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</si>
  <si>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</si>
  <si>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</si>
  <si>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</si>
  <si>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</si>
  <si>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</si>
  <si>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</si>
  <si>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</si>
  <si>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</si>
  <si>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</si>
  <si>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</si>
  <si>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</si>
  <si>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</si>
  <si>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</si>
  <si>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</si>
  <si>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</si>
  <si>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</si>
  <si>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</si>
  <si>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</si>
  <si>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</si>
  <si>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</si>
  <si>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</si>
  <si>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</si>
  <si>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</si>
  <si>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</si>
  <si>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</si>
  <si>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</si>
  <si>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</si>
  <si>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</si>
  <si>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</si>
  <si>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</si>
  <si>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</si>
  <si>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</si>
  <si>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</si>
  <si>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</si>
  <si>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</si>
  <si>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</si>
  <si>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</si>
  <si>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</si>
  <si>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</si>
  <si>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</si>
  <si>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</si>
  <si>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</si>
  <si>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</si>
  <si>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</si>
  <si>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</si>
  <si>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</si>
  <si>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</si>
  <si>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</si>
  <si>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</si>
  <si>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</si>
  <si>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</si>
  <si>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</si>
  <si>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</si>
  <si>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</si>
  <si>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</si>
  <si>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</si>
  <si>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</si>
  <si>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Ставка дисконтирования инвесторов, %г</t>
  </si>
  <si>
    <t>DFCF</t>
  </si>
  <si>
    <t>DPBP</t>
  </si>
  <si>
    <t>мес</t>
  </si>
  <si>
    <t>WACC</t>
  </si>
  <si>
    <t>DSCR</t>
  </si>
  <si>
    <t>коэф</t>
  </si>
  <si>
    <t>средневзвешенная ставка капитала</t>
  </si>
  <si>
    <t>Стоимость капитала Учредителя</t>
  </si>
  <si>
    <t>NPV(WACC)</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</si>
  <si>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</si>
  <si>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</si>
  <si>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</si>
  <si>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</si>
  <si>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</si>
  <si>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</si>
  <si>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</si>
  <si>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</si>
  <si>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</si>
  <si>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</si>
  <si>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</si>
  <si>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</si>
  <si>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</si>
  <si>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</si>
  <si>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</si>
  <si>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</si>
  <si>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</si>
  <si>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внутренняя временная шкала продукта:</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</si>
  <si>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</si>
  <si>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</si>
  <si>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</si>
  <si>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</si>
  <si>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</si>
  <si>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</si>
  <si>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</si>
  <si>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</si>
  <si>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</si>
  <si>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</si>
  <si>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</si>
  <si>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</si>
  <si>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</si>
  <si>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r>
      <t>горизонт расчетов (</t>
    </r>
    <r>
      <rPr>
        <b/>
        <sz val="9"/>
        <color rgb="FFC00000"/>
        <rFont val="Calibri"/>
        <family val="2"/>
        <charset val="204"/>
        <scheme val="minor"/>
      </rPr>
      <t>максимум на 8 лет</t>
    </r>
    <r>
      <rPr>
        <b/>
        <sz val="9"/>
        <color theme="1"/>
        <rFont val="Calibri"/>
        <family val="2"/>
        <charset val="204"/>
        <scheme val="minor"/>
      </rPr>
      <t>)</t>
    </r>
  </si>
  <si>
    <t>Статья общего постоянного расхода</t>
  </si>
  <si>
    <t>Коммунальные расходы, вывоз отх.</t>
  </si>
  <si>
    <t>Маркетинговые и рекламные расходы</t>
  </si>
  <si>
    <t>Представительские расходы</t>
  </si>
  <si>
    <t>идентификатор окупаемости - 1</t>
  </si>
  <si>
    <t>PBP</t>
  </si>
  <si>
    <t>идентификатор окупаемости - 2</t>
  </si>
  <si>
    <t>Финпоток проекта (по осн. деят-ти)</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</si>
  <si>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</si>
  <si>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</si>
  <si>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</si>
  <si>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</si>
  <si>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</si>
  <si>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</si>
  <si>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</si>
  <si>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</si>
  <si>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</si>
  <si>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</si>
  <si>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</si>
  <si>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из выпадающего списка необходимо выбрать режим налогообложения</t>
  </si>
  <si>
    <t>необходимо задать вручную размер ставки НДС</t>
  </si>
  <si>
    <t>УсловияРасчеты</t>
  </si>
  <si>
    <t>блок этих строк представляет собой типовой блок</t>
  </si>
  <si>
    <t>N46</t>
  </si>
  <si>
    <t>здесь пользователю предлагается задать уровень скидок в процентах к регулярным ликвидным продажам для продаж низкой ликвидности</t>
  </si>
  <si>
    <t>и т.д. по аналогии задаются общие расходы и капитальные затраты</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</si>
  <si>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</si>
  <si>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</si>
  <si>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</si>
  <si>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</si>
  <si>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</si>
  <si>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</si>
  <si>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</si>
  <si>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</si>
  <si>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</si>
  <si>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</si>
  <si>
    <t xml:space="preserve">необходимо задать вручную горизонт расчетов финмодели в количестве лет, максимум может быть задано 8 лет </t>
  </si>
  <si>
    <t>N19</t>
  </si>
  <si>
    <t>N21</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</si>
  <si>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</si>
  <si>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</si>
  <si>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Y41-Y48</t>
  </si>
  <si>
    <t>N26</t>
  </si>
  <si>
    <t>N39</t>
  </si>
  <si>
    <t>N41, N43</t>
  </si>
  <si>
    <t>стр.26,28,30</t>
  </si>
  <si>
    <t>Начиная со столбца AA, в этих строках отображается соответственно поступление кредита в Проект, а также его возврат и оплата процентов за пользование кредитом, причем проценты начисляются и оплачиваются с первого месяца после поступления средств кредита в Проект (без платежных каникул).</t>
  </si>
  <si>
    <t>после указания предполагаемого размера инвестиций в ячейке Y41 будет отображен размер кассового разрыва проекта с учетом инвестиций (если инвестиционных средств хватает для проекта, тогда остаточный кассовый разрыв будет нулевым),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</si>
  <si>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Y57, стр.61</t>
  </si>
  <si>
    <t xml:space="preserve">необходимо задать собственную ставку дисконтирования инвестора ("из личных ощущений"), по которой инвестор оценивает проект по строке 61, в которой отображается соответствующий расчет NPV. </t>
  </si>
  <si>
    <t>Y96, стр.98</t>
  </si>
  <si>
    <t>Также в модели в ячейке Y96 рассчитывается средневзвешенная стоимость капитала WACC, которая также берется за ставку дисконтирования и в строке 98 производится соответствующий расчет NPV(WACC).</t>
  </si>
  <si>
    <t>кв.м.</t>
  </si>
  <si>
    <t>Общий размер инвестиций (от Банка и от Акционеров)</t>
  </si>
  <si>
    <t>Участие Банка</t>
  </si>
  <si>
    <t>Размер инвестиций от Банка</t>
  </si>
  <si>
    <t>Ставка по кредиту Банка</t>
  </si>
  <si>
    <t>Срок выдачи кредита Банка</t>
  </si>
  <si>
    <t>Срок "каникул" на возврат тела кредита</t>
  </si>
  <si>
    <t>Продажа жилых помещений</t>
  </si>
  <si>
    <t>1 Продажа - продажа 1 кв.м. жил.площади</t>
  </si>
  <si>
    <t>1 Продажа - продажа 1 кв.м. нежил.площади</t>
  </si>
  <si>
    <t>1 Продажа - продажа 1 машиноместа</t>
  </si>
  <si>
    <t>м/место</t>
  </si>
  <si>
    <t>тип продажи</t>
  </si>
  <si>
    <t>тип договора</t>
  </si>
  <si>
    <t>договор ЭСКРОУ</t>
  </si>
  <si>
    <t>коммерческий договор</t>
  </si>
  <si>
    <t>ставка НДС при продаже жилья</t>
  </si>
  <si>
    <t>Полная стоимость строительства</t>
  </si>
  <si>
    <t>Площадь жилых помещений</t>
  </si>
  <si>
    <t>Площадь коммерческих помещений</t>
  </si>
  <si>
    <t>Площадь машиномест</t>
  </si>
  <si>
    <t>Себестоимость 1 кв.м.</t>
  </si>
  <si>
    <t>Площадь 1 машиноместа</t>
  </si>
  <si>
    <t>Кол-во машиномест</t>
  </si>
  <si>
    <t>Ст-сть продажи 1 кв.м. жилья на начало</t>
  </si>
  <si>
    <t>Ежегодная индексация ст-сти м/мест</t>
  </si>
  <si>
    <t>Ст-сть продажи 1 м/места на начало</t>
  </si>
  <si>
    <t>Индексация ст-сти жилья</t>
  </si>
  <si>
    <t>Ст-сть продажи 1 кв.м. комм.помещ. на нач.</t>
  </si>
  <si>
    <t>Индексация ст-сти комм.помещ.</t>
  </si>
  <si>
    <t>Кол-во месяцев продажи после вв. в экспл.</t>
  </si>
  <si>
    <t>Месяц окончания продаж</t>
  </si>
  <si>
    <t>Месяц старта продаж</t>
  </si>
  <si>
    <t>Месяц пика продаж</t>
  </si>
  <si>
    <t>Продажа машиномест</t>
  </si>
  <si>
    <t>Проект строительства в разрезе этапов и месяцев</t>
  </si>
  <si>
    <t>руб/%</t>
  </si>
  <si>
    <t>Месяц / Индикатор ввода в эксплуатацию</t>
  </si>
  <si>
    <t>Месяц ввода в эксплуатацию</t>
  </si>
  <si>
    <t>Доля НДС к возврату по строит. затратам</t>
  </si>
  <si>
    <t>себестоимость строительства 1 кв.м.</t>
  </si>
  <si>
    <t>продажа жил. помещ.</t>
  </si>
  <si>
    <t>продажа нежил. площади</t>
  </si>
  <si>
    <t>Списание в продажу</t>
  </si>
  <si>
    <t>списание в продажу</t>
  </si>
  <si>
    <t>Базовая ставка (БС) по кредиту Банка</t>
  </si>
  <si>
    <t>Специальная ставка (СС) по Кредиту Банка</t>
  </si>
  <si>
    <t>Фикс.депозитная ставка (Д)</t>
  </si>
  <si>
    <t>Комиссия Банка за ведение счета</t>
  </si>
  <si>
    <t>Кредит от Банка под ЭСКРОУ-счета:</t>
  </si>
  <si>
    <t>ответ "да/нет"</t>
  </si>
  <si>
    <t>да</t>
  </si>
  <si>
    <t>нет</t>
  </si>
  <si>
    <t>"да/нет"</t>
  </si>
  <si>
    <t>С использованием ЭСКРОУ-счетов?</t>
  </si>
  <si>
    <t>Кредит Банка без использования ЭСКРОУ-счетов:</t>
  </si>
  <si>
    <t>Остаток кредитных средств Банка на конец периода</t>
  </si>
  <si>
    <t>Остаток на эскроу-счетах</t>
  </si>
  <si>
    <t>Поступление инвесткредита Банка</t>
  </si>
  <si>
    <t>Возврат инвесткредита Банку</t>
  </si>
  <si>
    <t>Расчет средневзвешенной ставки по инвесткредиту Банка</t>
  </si>
  <si>
    <t>Начисление %% по инвесткредиту Банка</t>
  </si>
  <si>
    <t>Оплата %% по инвесткредиту Банка</t>
  </si>
  <si>
    <t>Коэф.покр.долга LLCR [ОДП/(КБ+КБ%)]</t>
  </si>
  <si>
    <t>коэфф</t>
  </si>
  <si>
    <t>Финансовая модель</t>
  </si>
  <si>
    <t>Инвестиционный проект: Строительство жилого МКД по адресу Улица, д.№</t>
  </si>
  <si>
    <t>Аренда офиса</t>
  </si>
  <si>
    <t>Офисные расходы</t>
  </si>
  <si>
    <t>Продажа нежилых помещений</t>
  </si>
  <si>
    <t>N15</t>
  </si>
  <si>
    <t>необходимо из выпадающего списка выбрать либо "да", либо "нет" при ответе на вопрос: применять ли проектное финансирование под ЭСКРОУ-счета?</t>
  </si>
  <si>
    <t>N17</t>
  </si>
  <si>
    <t>здесь пользователь вручную указывает ставку ндс при продаже жилья физлицам.</t>
  </si>
  <si>
    <t>Здесь необходимо задать % участия Банка в общем объеме финансирования проекта</t>
  </si>
  <si>
    <t>Здесь пользователю предлагается задать ставку %г по кредиту Банка</t>
  </si>
  <si>
    <t>Также необходимо вручную задать соответственно срок в количестве лет кредита Банка и количество лет платежных каникул на тело кредита</t>
  </si>
  <si>
    <t>стр38-303</t>
  </si>
  <si>
    <t>для задания маржинальной части продаж и соответствующих прямых расходов для отдельно выделенного направления продаж; таких блоков изначально задано в модели три; если необходимо выделить большее количество направлений продаж, то достаточно, например, третий по счету типовой блок (стр.570-835) скопировать ниже - стр.836</t>
  </si>
  <si>
    <t>здесь вручную пользователь задает название первого направления продаж - "Продажа жилых помещений", данные по продажам в котором будут задаваться и рассчитываться в модели в типовом блоке строк 38-303 (см. предыдущую запись)</t>
  </si>
  <si>
    <t>T42,T44,T46</t>
  </si>
  <si>
    <t>из выпадающих списков необходимо выбрать месяцы старта и окончания (если необходимо) продаж по направлению "Продажа жилых помещений", а также максимальный объем в месяц, исходя из производственных мощностей</t>
  </si>
  <si>
    <t>стр51-65</t>
  </si>
  <si>
    <t>в этом типовом блоке строк задаются параметры количества продаж квадратных метров</t>
  </si>
  <si>
    <t>стр51</t>
  </si>
  <si>
    <t>если количество продаж квадратных метров пользователь желает задавать вручную, то в этой строке, начиная со столбца AA предоставляется такая возможность</t>
  </si>
  <si>
    <t>стр53-54</t>
  </si>
  <si>
    <t>если количество продаж жилых помещений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</si>
  <si>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стр56-62</t>
  </si>
  <si>
    <t>если количество продаж квадратных метров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</si>
  <si>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T56</t>
  </si>
  <si>
    <t>задается вручную стартовое количество кв.м. продаж жилых помещений для применения формул прогрессии</t>
  </si>
  <si>
    <t>T58</t>
  </si>
  <si>
    <t>из выпадающего списка задается скорость прироста количества кв.м. продаж для применения формул прогрессии</t>
  </si>
  <si>
    <t>T60</t>
  </si>
  <si>
    <t>вручную пользователю предлагается задать коэффициент прироста количества продаж кв.м. для применения формул прогрессии</t>
  </si>
  <si>
    <t>T62</t>
  </si>
  <si>
    <t>из выпадающего списка задается частота прироста количества продаж жилых помещений для применения формул прогрессии</t>
  </si>
  <si>
    <t>стр65</t>
  </si>
  <si>
    <t>производится расчет количества продаж жилых помещений, причем порядок приоритетности применения той или иной схемы задания количества продаж следующий: вручную, приросты, формула прогрессии</t>
  </si>
  <si>
    <t>стр69,70</t>
  </si>
  <si>
    <t>здесь пользователю предлагается задать долевое распределение продаж жилых помещений по степени ликвидности, причем строка 68 считается как 100% минус строки 69 и 70</t>
  </si>
  <si>
    <t>стр74-88</t>
  </si>
  <si>
    <t>в этом типовом блоке строк по аналогии с заданием количества продаж, описанным выше, задаются средние стоимости продаж 1 кв.м. жилых помещений для каждого месяца - стоимости прдаж жилья за кв.м.</t>
  </si>
  <si>
    <t>T90,91</t>
  </si>
  <si>
    <t>T96</t>
  </si>
  <si>
    <t>здесь пользователю предлагается выбрать из выпадающего списка тип продажи: жилое или нежилое помещение - в зависимости от чего будет применяться либо общая ставка ндс из ячейки N23 вкладки "главная", либо специальная из ячейки N17 вкладки "главная" при продаже жилья физлицам.</t>
  </si>
  <si>
    <t>T105</t>
  </si>
  <si>
    <t>здесь пользователю предлагается выбрать из выпадающего списка тип договора: "договор ЭСКРОУ" или "коммерческий договор" - в зависимости от чего поступление денежных средств в строке 105 будет производиться либо после ввода в эксплуатацию объектов строительства, либо согласно финансовым условиям договора соответственно.</t>
  </si>
  <si>
    <t>T103</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</si>
  <si>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105 на основе рассчитанных продаж (вкл.НДС) из строки 96 - в случае если продажи не происходят по схеме применения ЭСКРОУ-счетов</t>
  </si>
  <si>
    <t>стр163-277</t>
  </si>
  <si>
    <t>далее в указанных строках пользователю предлагается задать прямые переменные и постоянные издержки, связанные напрямую с продажами жилой недвижимости; в случае если необходимо добавить дополнительные статьи затрат, то достаточно скопировать типовые блоки соответствующих расходов</t>
  </si>
  <si>
    <t>стр304-569</t>
  </si>
  <si>
    <t>далее по аналогии задаются параметры продаж для нежилых помещений</t>
  </si>
  <si>
    <t>стройка</t>
  </si>
  <si>
    <t>K15-K45</t>
  </si>
  <si>
    <t>здесь прописываются основные этапы строительства</t>
  </si>
  <si>
    <t>T15-T45</t>
  </si>
  <si>
    <t>в данных ячейках вручную указываются общие суммы строительных затрат для каждого из этапов строительства</t>
  </si>
  <si>
    <t>стр.15-45</t>
  </si>
  <si>
    <t>начиная со столбца AA, в каждой строке (для каждого этапа) пользователю предлагается задать процентное распределение по месяцам строительных затраты, так чтобы сумма по каждой строке была равна 100%</t>
  </si>
  <si>
    <t>стр.50-80</t>
  </si>
  <si>
    <t>здесь производится расчет в деньгах календарного плана строительства</t>
  </si>
  <si>
    <t>стр.85-115</t>
  </si>
  <si>
    <t>начиная со столбца AA, в каждой ячейке производится расчет процетного распределения общих строительных затрат из ячейки W47, так что общая сумма равна 100%</t>
  </si>
  <si>
    <t>здесь пользователю предлагается указать общую сумму строительных затрат</t>
  </si>
  <si>
    <t>T117</t>
  </si>
  <si>
    <t>в эту ячейку подтягивается общая сумма строительных затрат из ячейки N46 с главной</t>
  </si>
  <si>
    <t>стр.120-150</t>
  </si>
  <si>
    <t>начиная со столбца AA, в каждой ячейке производится расчет строительных затрат для каждого этапа строительства и каждого месяца путем умножения общей суммы строительства из ячейки T117 на процентное распределение из строк 85-115. После чего полученный календарный план строительных затрат поступает в лист "УсловияРасчеты", в строки 1274-1304</t>
  </si>
  <si>
    <t>N48,N50,N52</t>
  </si>
  <si>
    <t>здесь необходимо задать площади жилья, нежилых помещений и машиномест</t>
  </si>
  <si>
    <t>N54</t>
  </si>
  <si>
    <t>здесь рассчитывается себестоимость 1кв.м. путем деления общих строительных затрат из ячейки N46 на сумму ячеек N48,N50 и N52. После чего данный параметр себестоимости "подтягивается" во вкладку "УсловияРасчеты" для расчета себестоимости продаж, например, в строку 112 для расчета себестоимости продаж жилых помещений.</t>
  </si>
  <si>
    <t>N57, N59</t>
  </si>
  <si>
    <t>в ячейке N57 пользователю необходимо задать вручную кол-во кв.м., приходящихся на 1 м/место, соотв. в ячейке N59 рассчитывается количество м/мест к продаже.</t>
  </si>
  <si>
    <t>N61,N66,N70</t>
  </si>
  <si>
    <t>здесь пользователь вручную указывает стоимости продажи 1 машиноместа, 1 кв.м. жилых и нежилых помещений соответственно на начало проекта</t>
  </si>
  <si>
    <t>N63,N68,N72</t>
  </si>
  <si>
    <t>здесь пользователь вручную указывает уровни ежегодной индексации цен продажи машиномест, жилых и нежилых помещений соответственно</t>
  </si>
  <si>
    <t>N76</t>
  </si>
  <si>
    <t>в данную вкладку "подтягивается" месяц вводв в эксплуатацию строительного объекта из ячейки T152 вкладки "стройка", где он автоматически рассчитывается</t>
  </si>
  <si>
    <t>N78</t>
  </si>
  <si>
    <t>здесь необходимо указать ручным вводом количество месяцев, в течение которых после ввода в эксплуатацию будут производиться продажи оставшейся площади, которая не распродана до ввода объекта в эксплуатацию.</t>
  </si>
  <si>
    <t>N74,N80,N82</t>
  </si>
  <si>
    <t>в ячейке N74 пользователю предлагается задать из выпадающего списка месяц старта продаж; в ячейке N80 автоматически рассчитывается месяц окончания продаж; и наконец в ячейке N82 пользователю предлагается задать месяц пика продаж. На основании этих данных в листе "УсловияРасчеты" задается типовая динамика распределения продаж. Например, для продаж жилых помещений это рассчитывается в строке 51, начиная со столбца AA.</t>
  </si>
  <si>
    <t>N92,N94,N96</t>
  </si>
  <si>
    <t>в данных ячейках задаются ключевые параметры проектного финансирования под ЭСКРОУ-счета, а именно: базовая, специальная и фиксированная депозитная ставки, на основании которых в строке 1495 листа "УсловияРасчеты" производится расчет средневзвешенной кредитной ставки финансирования под ЭСКРОУ-счета</t>
  </si>
  <si>
    <t>МЕТОДОЛОГИЯ</t>
  </si>
  <si>
    <t>+7(985)201-6607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</si>
</sst>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41" formatCode="_-* #,##0\ _₽_-;\-* #,##0\ _₽_-;_-* &quot;-&quot;\ _₽_-;_-@_-"/>
    <numFmt numFmtId="43" formatCode="_-* #,##0.00\ _₽_-;\-* #,##0.00\ _₽_-;_-* &quot;-&quot;??\ _₽_-;_-@_-"/>
    <numFmt numFmtId="164" formatCode="_-* #,##0.00_-;\-* #,##0.00_-;_-* &quot;-&quot;??_-;_-@_-"/>
    <numFmt numFmtId="165" formatCode="0.0%"/>
    <numFmt numFmtId="166" formatCode="#,##0.000"/>
    <numFmt numFmtId="167" formatCode="[$-419]mmmm\ yyyy;@"/>
    <numFmt numFmtId="168" formatCode="#,##0.0"/>
    <numFmt numFmtId="169" formatCode="dd/mm/yy;@"/>
    <numFmt numFmtId="170" formatCode="_-* #,##0.00_р_._-;\-* #,##0.00_р_._-;_-* &quot;-&quot;??_р_._-;_-@_-"/>
    <numFmt numFmtId="171" formatCode="#,##0.0\ ;\(#,##0.0\)"/>
    <numFmt numFmtId="172" formatCode="_(&quot;$&quot;* #,##0_);_(&quot;$&quot;* \(#,##0\);_(&quot;$&quot;* &quot;-&quot;_);_(@_)"/>
    <numFmt numFmtId="173" formatCode="_(&quot;$&quot;* #,##0.00_);_(&quot;$&quot;* \(#,##0.00\);_(&quot;$&quot;* &quot;-&quot;??_);_(@_)"/>
    <numFmt numFmtId="174" formatCode="@&quot; ($)&quot;"/>
    <numFmt numFmtId="175" formatCode="@&quot; (%)&quot;"/>
    <numFmt numFmtId="176" formatCode="@&quot; (£)&quot;"/>
    <numFmt numFmtId="177" formatCode="@&quot; (¥)&quot;"/>
    <numFmt numFmtId="178" formatCode="@&quot; (€)&quot;"/>
    <numFmt numFmtId="179" formatCode="@&quot; (x)&quot;"/>
    <numFmt numFmtId="180" formatCode="0.0_)\%;\(0.0\)\%;0.0_)\%;@_)_%"/>
    <numFmt numFmtId="181" formatCode="#,##0.0_)_%;\(#,##0.0\)_%;0.0_)_%;@_)_%"/>
    <numFmt numFmtId="182" formatCode="#,##0.0_x;\(#,##0.0\)_x;0.0_x;@_x"/>
    <numFmt numFmtId="183" formatCode="#,##0.0_x_x;\(#,##0.0\)_x_x;0.0_x_x;@_x_x"/>
    <numFmt numFmtId="184" formatCode="#,##0.0_x_x_x;\(#,##0.0\)_x_x_x;0.0_x_x_x;@_x_x_x"/>
    <numFmt numFmtId="185" formatCode="#,##0.0_x_x_x_x;\(#,##0.0\)_x_x_x_x;0.0_x_x_x_x;@_x_x_x_x"/>
    <numFmt numFmtId="186" formatCode="#,##0.0_x_x_x_x_x_x;\(#,##0.0\)_x_x_x_x_x_x;0.0_x_x_x_x_x_x;@_x_x_x_x_x_x"/>
    <numFmt numFmtId="187" formatCode="#,##0.0_x_x_x_x_x_x_x;\(#,##0.0\)_x_x_x_x_x_x_x;0.0_x_x_x_x_x_x_x;@_x_x_x_x_x_x_x"/>
    <numFmt numFmtId="188" formatCode="#,##0.0_x_x_x_x_x_x_x_x;\(#,##0.0\)_x_x_x_x_x_x_x_x;0.0_x_x_x_x_x_x_x_x;@_x_x_x_x_x_x_x_x"/>
    <numFmt numFmtId="189" formatCode="#,##0.00_x;\(#,##0.00\)_x;0.00_x;@_x"/>
    <numFmt numFmtId="190" formatCode="#,##0.00_x_x;\(#,##0.00\)_x_x;0_x_x;@_x_x"/>
    <numFmt numFmtId="191" formatCode="#,##0.00_x_x_x;\(#,##0.00\)_x_x_x;0.00_x_x_x;@_x_x_x"/>
    <numFmt numFmtId="192" formatCode="#,##0.00_x_x_x_x;\(#,##0.00\)_x_x_x_x;0.00_x_x_x_x;@_x_x_x_x"/>
    <numFmt numFmtId="193" formatCode="#,##0.00_x_x_x_x_x_x_x;\(#,##0.00\)_x_x_x_x_x_x_x;0.00_x_x_x_x_x_x_x;@_x_x_x_x_x_x_x"/>
    <numFmt numFmtId="194" formatCode="#,##0.00_x_x_x_x_x_x_x_x;\(#,##0.00\)_x_x_x_x_x_x_x_x;0.00_x_x_x_x_x_x_x_x;@_x_x_x_x_x_x_x_x"/>
    <numFmt numFmtId="195" formatCode="#,##0.00_x_x_x_x_x_x_x_x_x;\(#,##0.00\)_x_x_x_x_x_x_x_x_x;0.00_x_x_x_x_x_x_x_x_x;@_x_x_x_x_x_x_x_x_x"/>
    <numFmt numFmtId="196" formatCode="#,##0_x;\(#,##0\)_x;0_x;@_x"/>
    <numFmt numFmtId="197" formatCode="#,##0_x_x;\(#,##0\)_x_x;0_x_x;@_x_x"/>
    <numFmt numFmtId="198" formatCode="#,##0_x_x_x;\(#,##0\)_x_x_x;0_x_x_x;@_x_x_x"/>
    <numFmt numFmtId="199" formatCode="#,##0_x_x_x_x;\(#,##0\)_x_x_x_x;0_x_x_x_x;@_x_x_x_x"/>
    <numFmt numFmtId="200" formatCode="#,##0_x_x_x_x_x_x;\(#,##0\)_x_x_x_x_x_x;0_x_x_x_x_x_x;@_x_x_x_x_x_x"/>
    <numFmt numFmtId="201" formatCode="#,##0_x_x_x_x_x_x_X;\(#,##0\)_x_x_x_x_x_x_x;0_x_x_x_x_x_x_x;@_x_x_x_x_x_x_x"/>
    <numFmt numFmtId="202" formatCode="#,##0.0_);\(#,##0.0\);#,##0.0_);@_)"/>
    <numFmt numFmtId="203" formatCode="#,##0.0_);\(#,##0.0\)"/>
    <numFmt numFmtId="204" formatCode="&quot;$&quot;_(#,##0.00_);&quot;$&quot;\(#,##0.00\);&quot;$&quot;_(0.00_);@_)"/>
    <numFmt numFmtId="205" formatCode="&quot;£&quot;_(#,##0.00_);&quot;£&quot;\(#,##0.00\);&quot;£&quot;_(0.00_);@_)"/>
    <numFmt numFmtId="206" formatCode="&quot;$&quot;_(#,##0.00_);&quot;$&quot;\(#,##0.00\)"/>
    <numFmt numFmtId="207" formatCode="&quot;£&quot;_(#,##0.00_);&quot;£&quot;\(#,##0.00\)"/>
    <numFmt numFmtId="208" formatCode="#,##0.00_);\(#,##0.00\);0.00_);@_)"/>
    <numFmt numFmtId="209" formatCode="\€_(#,##0.00_);\€\(#,##0.00\);\€_(0.00_);@_)"/>
    <numFmt numFmtId="210" formatCode="#,##0_)\x;\(#,##0\)\x;0_)\x;@_)_x"/>
    <numFmt numFmtId="211" formatCode="#,##0.0_)\x;\(#,##0.0\)\x"/>
    <numFmt numFmtId="212" formatCode="#,##0_)_x;\(#,##0\)_x;0_)_x;@_)_x"/>
    <numFmt numFmtId="213" formatCode="#,##0.0_)_x;\(#,##0.0\)_x"/>
    <numFmt numFmtId="214" formatCode="0.0_)\%;\(0.0\)\%"/>
    <numFmt numFmtId="215" formatCode="#,##0.0_)_%;\(#,##0.0\)_%"/>
    <numFmt numFmtId="216" formatCode="#.##0\.00"/>
    <numFmt numFmtId="217" formatCode="#\.00"/>
    <numFmt numFmtId="218" formatCode="\$#\.00"/>
    <numFmt numFmtId="219" formatCode="#,##0_ ;\-#,##0\ "/>
    <numFmt numFmtId="220" formatCode="_(* #,##0_);_(* \(#,##0\);_(* &quot;-&quot;??_);_(@_)"/>
    <numFmt numFmtId="221" formatCode="#,##0;[Red]#,##0"/>
    <numFmt numFmtId="222" formatCode="&quot;\&quot;#,##0;[Red]\-&quot;\&quot;#,##0"/>
    <numFmt numFmtId="223" formatCode="\£#,##0_);\(\£#,##0\)"/>
    <numFmt numFmtId="224" formatCode="_-* #,##0\ _K_č_-;\-* #,##0\ _K_č_-;_-* &quot;-&quot;\ _K_č_-;_-@_-"/>
    <numFmt numFmtId="225" formatCode="&quot;error&quot;;&quot;error&quot;;&quot;OK&quot;;&quot;  &quot;@"/>
    <numFmt numFmtId="226" formatCode="_-* #,##0.00\ _K_č_-;\-* #,##0.00\ _K_č_-;_-* &quot;-&quot;??\ _K_č_-;_-@_-"/>
    <numFmt numFmtId="227" formatCode="_-* #,##0\ _F_B_-;\-* #,##0\ _F_B_-;_-* &quot;-&quot;\ _F_B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_-* #,##0\ _K_e_s_-;\-* #,##0\ _K_e_s_-;_-* &quot;-&quot;\ _K_e_s_-;_-@_-"/>
    <numFmt numFmtId="237" formatCode="_-* #,##0.00\ _K_e_s_-;\-* #,##0.00\ _K_e_s_-;_-* &quot;-&quot;??\ _K_e_s_-;_-@_-"/>
    <numFmt numFmtId="238" formatCode="_([$€-2]* #,##0.00_);_([$€-2]* \(#,##0.00\);_([$€-2]* &quot;-&quot;??_)"/>
    <numFmt numFmtId="239" formatCode="_-* #,##0.00\ _F_B_-;\-* #,##0.00\ _F_B_-;_-* &quot;-&quot;??\ _F_B_-;_-@_-"/>
    <numFmt numFmtId="240" formatCode="#,##0.0000_);\(#,##0.0000\);&quot;- &quot;;&quot;  &quot;@"/>
    <numFmt numFmtId="241" formatCode="#,##0;[Red]\(#,##0\)"/>
    <numFmt numFmtId="242" formatCode="#,##0.0;[Red]\(#,##0.0\)"/>
    <numFmt numFmtId="243" formatCode="#,##0.00;[Red]\(#,##0.00\)"/>
    <numFmt numFmtId="244" formatCode="#,##0.000;[Red]\(#,##0.000\)"/>
    <numFmt numFmtId="245" formatCode="#,##0.0_);[Red]\(#,##0.0\)"/>
    <numFmt numFmtId="246" formatCode="_-* #,##0_-;_-* #,##0\-;_-* &quot;-&quot;_-;_-@_-"/>
    <numFmt numFmtId="247" formatCode="_-* #,##0.00_-;_-* #,##0.00\-;_-* &quot;-&quot;??_-;_-@_-"/>
    <numFmt numFmtId="248" formatCode="[Red]General"/>
    <numFmt numFmtId="249" formatCode="_-* #,##0.00\ &quot;Kč&quot;_-;\-* #,##0.00\ &quot;Kč&quot;_-;_-* &quot;-&quot;??\ &quot;Kč&quot;_-;_-@_-"/>
    <numFmt numFmtId="250" formatCode="_-* #,##0\ _$_-;\-* #,##0\ _$_-;_-* &quot;-&quot;\ _$_-;_-@_-"/>
    <numFmt numFmtId="251" formatCode="_-* #,##0.00\ _$_-;\-* #,##0.00\ _$_-;_-* &quot;-&quot;??\ _$_-;_-@_-"/>
    <numFmt numFmtId="252" formatCode="_-* #,##0.00\ &quot;Kes&quot;_-;\-* #,##0.00\ &quot;Kes&quot;_-;_-* &quot;-&quot;??\ &quot;Kes&quot;_-;_-@_-"/>
    <numFmt numFmtId="253" formatCode="_-* #,##0\ &quot;$&quot;_-;\-* #,##0\ &quot;$&quot;_-;_-* &quot;-&quot;\ &quot;$&quot;_-;_-@_-"/>
    <numFmt numFmtId="254" formatCode="_-* #,##0.00\ &quot;$&quot;_-;\-* #,##0.00\ &quot;$&quot;_-;_-* &quot;-&quot;??\ &quot;$&quot;_-;_-@_-"/>
    <numFmt numFmtId="255" formatCode="_(* #,##0.000_);[Red]_(* \(#,##0.000\);_(* &quot;-&quot;??_);_(@_)"/>
    <numFmt numFmtId="256" formatCode="&quot;$&quot;#,##0.0_);\(&quot;$&quot;#,##0.0\)"/>
    <numFmt numFmtId="257" formatCode="0.00\x"/>
    <numFmt numFmtId="258" formatCode="0.0000"/>
    <numFmt numFmtId="259" formatCode="#,##0______;;&quot;------------      &quot;"/>
    <numFmt numFmtId="260" formatCode="#,##0.000%;\-#,##0.000%;\-\%"/>
    <numFmt numFmtId="261" formatCode="#,##0.000;\-#,##0.000;\-\ "/>
    <numFmt numFmtId="262" formatCode=";;;"/>
    <numFmt numFmtId="263" formatCode="0_)"/>
    <numFmt numFmtId="264" formatCode="0_);\-0_);"/>
    <numFmt numFmtId="265" formatCode="General_)"/>
    <numFmt numFmtId="266" formatCode="#,##0_)"/>
    <numFmt numFmtId="267" formatCode="[$$-409]#,##0"/>
    <numFmt numFmtId="268" formatCode="_-&quot;F&quot;\ * #,##0_-;_-&quot;F&quot;\ * #,##0\-;_-&quot;F&quot;\ * &quot;-&quot;_-;_-@_-"/>
    <numFmt numFmtId="269" formatCode="_-&quot;F&quot;\ * #,##0.00_-;_-&quot;F&quot;\ * #,##0.00\-;_-&quot;F&quot;\ * &quot;-&quot;??_-;_-@_-"/>
    <numFmt numFmtId="270" formatCode="&quot;$&quot;#,##0_);[Red]\(&quot;$&quot;#,##0\)"/>
    <numFmt numFmtId="271" formatCode="&quot;$&quot;#,##0.00_);[Red]\(&quot;$&quot;#,##0.00\)"/>
    <numFmt numFmtId="272" formatCode="0.00_)"/>
    <numFmt numFmtId="273" formatCode="\¥#,##0_);\(\¥#,##0\)"/>
    <numFmt numFmtId="274" formatCode=";;&quot;zero&quot;;&quot;  &quot;@"/>
    <numFmt numFmtId="275" formatCode="_-* #,##0&quot;р.&quot;_-;\-* #,##0&quot;р.&quot;_-;_-* &quot;-&quot;&quot;р.&quot;_-;_-@_-"/>
    <numFmt numFmtId="276" formatCode="_-* #,##0.00&quot;р.&quot;_-;\-* #,##0.00&quot;р.&quot;_-;_-* &quot;-&quot;??&quot;р.&quot;_-;_-@_-"/>
    <numFmt numFmtId="277" formatCode="_(&quot;р.&quot;* #,##0.00_);_(&quot;р.&quot;* \(#,##0.00\);_(&quot;р.&quot;* &quot;-&quot;??_);_(@_)"/>
    <numFmt numFmtId="278" formatCode="_-* #,##0.00\ &quot;р.&quot;_-;_-* \-#,##0.00\ &quot;р.&quot;;_-* &quot;-&quot;??\ &quot;р.&quot;_-;_-@_-"/>
    <numFmt numFmtId="279" formatCode="#,##0&quot;р.&quot;;[Red]#,##0&quot;р.&quot;"/>
    <numFmt numFmtId="280" formatCode="#,##0.00&quot;р.&quot;;\-#,##0.00&quot;р.&quot;"/>
    <numFmt numFmtId="281" formatCode="#,##0\т"/>
    <numFmt numFmtId="282" formatCode="_-* #,##0_р_._-;\-* #,##0_р_._-;_-* &quot;-&quot;_р_._-;_-@_-"/>
    <numFmt numFmtId="283" formatCode="_-* #,##0.00\ _đ_._-;\-* #,##0.00\ _đ_._-;_-* &quot;-&quot;??\ _đ_._-;_-@_-"/>
    <numFmt numFmtId="284" formatCode="_(* #,##0.0_);_(* \(#,##0.0\);_(* &quot;-&quot;??_);_(@_)"/>
    <numFmt numFmtId="285" formatCode="#,##0.0_ ;[Red]\-#,##0.0\ "/>
    <numFmt numFmtId="286" formatCode="%#\.00"/>
  </numFmts>
  <fonts count="274">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5" tint="-0.249977111117893"/>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b/>
      <sz val="9"/>
      <color rgb="FF7030A0"/>
      <name val="Calibri"/>
      <family val="2"/>
      <charset val="204"/>
      <scheme val="minor"/>
    </font>
    <font>
      <b/>
      <sz val="11"/>
      <color rgb="FF7030A0"/>
      <name val="Calibri"/>
      <family val="2"/>
      <charset val="204"/>
      <scheme val="minor"/>
    </font>
  </fonts>
  <fills count="10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rgb="FF7030A0"/>
        <bgColor indexed="64"/>
      </patternFill>
    </fill>
    <fill>
      <patternFill patternType="solid">
        <fgColor theme="5" tint="-0.499984740745262"/>
        <bgColor indexed="64"/>
      </patternFill>
    </fill>
    <fill>
      <patternFill patternType="solid">
        <fgColor theme="9" tint="-0.249977111117893"/>
        <bgColor indexed="64"/>
      </patternFill>
    </fill>
    <fill>
      <patternFill patternType="solid">
        <fgColor theme="7" tint="-0.249977111117893"/>
        <bgColor indexed="64"/>
      </patternFill>
    </fill>
  </fills>
  <borders count="102">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right/>
      <top style="thin">
        <color rgb="FFFF0000"/>
      </top>
      <bottom/>
      <diagonal/>
    </border>
    <border>
      <left style="hair">
        <color theme="0" tint="-0.24994659260841701"/>
      </left>
      <right style="hair">
        <color theme="0" tint="-0.24994659260841701"/>
      </right>
      <top/>
      <bottom style="thin">
        <color rgb="FFFF0000"/>
      </bottom>
      <diagonal/>
    </border>
    <border>
      <left style="hair">
        <color theme="0" tint="-0.24994659260841701"/>
      </left>
      <right style="hair">
        <color theme="0" tint="-0.24994659260841701"/>
      </right>
      <top style="thin">
        <color rgb="FFFF0000"/>
      </top>
      <bottom/>
      <diagonal/>
    </border>
  </borders>
  <cellStyleXfs count="2915">
    <xf numFmtId="0" fontId="0" fillId="0" borderId="0"/>
    <xf numFmtId="0" fontId="82" fillId="0" borderId="0"/>
    <xf numFmtId="43"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171" fontId="83" fillId="0" borderId="0"/>
    <xf numFmtId="0" fontId="84" fillId="0" borderId="0" applyFont="0" applyFill="0" applyBorder="0" applyAlignment="0"/>
    <xf numFmtId="172" fontId="85" fillId="0" borderId="0" applyFont="0" applyFill="0" applyBorder="0" applyAlignment="0" applyProtection="0"/>
    <xf numFmtId="173" fontId="85" fillId="0" borderId="0" applyFont="0" applyFill="0" applyBorder="0" applyAlignment="0" applyProtection="0"/>
    <xf numFmtId="0" fontId="85" fillId="0" borderId="0"/>
    <xf numFmtId="174" fontId="85" fillId="0" borderId="0" applyFont="0" applyFill="0" applyBorder="0" applyProtection="0">
      <alignment wrapText="1"/>
    </xf>
    <xf numFmtId="175" fontId="85" fillId="0" borderId="0" applyFont="0" applyFill="0" applyBorder="0" applyProtection="0">
      <alignment horizontal="left" wrapText="1"/>
    </xf>
    <xf numFmtId="176" fontId="85" fillId="0" borderId="0" applyFont="0" applyFill="0" applyBorder="0" applyProtection="0">
      <alignmen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Alignment="0" applyProtection="0"/>
    <xf numFmtId="181" fontId="85" fillId="0" borderId="0" applyFont="0" applyFill="0" applyBorder="0" applyAlignment="0" applyProtection="0"/>
    <xf numFmtId="182" fontId="85" fillId="0" borderId="0" applyFont="0" applyFill="0" applyBorder="0" applyProtection="0">
      <alignment horizontal="right"/>
    </xf>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6"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2" fontId="85" fillId="0" borderId="0" applyFont="0" applyFill="0" applyBorder="0" applyAlignment="0" applyProtection="0"/>
    <xf numFmtId="202" fontId="92"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0" fontId="91" fillId="0" borderId="0"/>
    <xf numFmtId="0" fontId="91" fillId="0" borderId="0"/>
    <xf numFmtId="0" fontId="91" fillId="0" borderId="0"/>
    <xf numFmtId="0" fontId="91" fillId="0" borderId="0"/>
    <xf numFmtId="204" fontId="85" fillId="0" borderId="0" applyFont="0" applyFill="0" applyBorder="0" applyAlignment="0" applyProtection="0"/>
    <xf numFmtId="205" fontId="92" fillId="0" borderId="0" applyFont="0" applyFill="0" applyBorder="0" applyAlignment="0" applyProtection="0"/>
    <xf numFmtId="205" fontId="92" fillId="0" borderId="0" applyFont="0" applyFill="0" applyBorder="0" applyAlignment="0" applyProtection="0"/>
    <xf numFmtId="206"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7" fontId="85" fillId="0" borderId="0" applyFont="0" applyFill="0" applyBorder="0" applyAlignment="0" applyProtection="0"/>
    <xf numFmtId="208" fontId="85" fillId="0" borderId="0" applyFont="0" applyFill="0" applyBorder="0" applyAlignment="0" applyProtection="0"/>
    <xf numFmtId="208"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09"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39"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0" fontId="85" fillId="0" borderId="0" applyFont="0" applyFill="0" applyBorder="0" applyAlignment="0" applyProtection="0"/>
    <xf numFmtId="210" fontId="92"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2" fontId="85" fillId="0" borderId="0" applyFont="0" applyFill="0" applyBorder="0" applyProtection="0">
      <alignment horizontal="right"/>
    </xf>
    <xf numFmtId="212" fontId="92" fillId="0" borderId="0" applyFont="0" applyFill="0" applyBorder="0" applyProtection="0">
      <alignment horizontal="right"/>
    </xf>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4" fontId="85" fillId="0" borderId="0" applyFont="0" applyFill="0" applyBorder="0" applyAlignment="0" applyProtection="0"/>
    <xf numFmtId="215"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6" fontId="104" fillId="0" borderId="0">
      <protection locked="0"/>
    </xf>
    <xf numFmtId="217" fontId="104" fillId="0" borderId="0">
      <protection locked="0"/>
    </xf>
    <xf numFmtId="216" fontId="104" fillId="0" borderId="0">
      <protection locked="0"/>
    </xf>
    <xf numFmtId="217" fontId="104" fillId="0" borderId="0">
      <protection locked="0"/>
    </xf>
    <xf numFmtId="218"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19" fontId="106" fillId="36" borderId="63" applyBorder="0"/>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8" fillId="40" borderId="0" applyNumberFormat="0" applyFill="0" applyBorder="0" applyAlignment="0"/>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10" fillId="42"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3" borderId="56" applyNumberFormat="0" applyFill="0" applyBorder="0" applyAlignment="0">
      <alignment horizontal="centerContinuous"/>
    </xf>
    <xf numFmtId="0" fontId="114" fillId="0" borderId="0"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5" borderId="0" applyNumberFormat="0" applyBorder="0" applyAlignment="0" applyProtection="0"/>
    <xf numFmtId="0" fontId="76" fillId="45"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117"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0"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54" borderId="0" applyNumberFormat="0" applyBorder="0" applyAlignment="0" applyProtection="0"/>
    <xf numFmtId="0" fontId="119" fillId="54"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9" fillId="57"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20" fillId="0" borderId="0">
      <alignment horizontal="right"/>
    </xf>
    <xf numFmtId="172" fontId="85" fillId="0" borderId="0" applyFont="0" applyFill="0" applyBorder="0" applyAlignment="0" applyProtection="0"/>
    <xf numFmtId="173" fontId="85" fillId="0" borderId="0" applyFont="0" applyFill="0" applyBorder="0" applyAlignment="0" applyProtection="0"/>
    <xf numFmtId="172" fontId="85" fillId="0" borderId="0" applyFont="0" applyFill="0" applyBorder="0" applyAlignment="0" applyProtection="0"/>
    <xf numFmtId="173" fontId="85" fillId="0" borderId="0" applyFont="0" applyFill="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220" fontId="85" fillId="0" borderId="0" applyFont="0" applyFill="0" applyBorder="0" applyProtection="0"/>
    <xf numFmtId="221" fontId="121" fillId="0" borderId="0" applyFont="0" applyFill="0" applyBorder="0" applyAlignment="0" applyProtection="0"/>
    <xf numFmtId="222"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3" fontId="124" fillId="0" borderId="0" applyNumberFormat="0" applyFill="0" applyBorder="0" applyAlignment="0" applyProtection="0"/>
    <xf numFmtId="0" fontId="86" fillId="41" borderId="0">
      <alignment horizontal="center" vertical="center"/>
    </xf>
    <xf numFmtId="0" fontId="125" fillId="46" borderId="0" applyNumberFormat="0" applyBorder="0" applyAlignment="0" applyProtection="0"/>
    <xf numFmtId="0" fontId="126" fillId="46" borderId="0" applyNumberFormat="0" applyBorder="0" applyAlignment="0" applyProtection="0"/>
    <xf numFmtId="0" fontId="87" fillId="65" borderId="0"/>
    <xf numFmtId="0" fontId="127" fillId="65"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6"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3" fontId="133" fillId="0" borderId="0" applyFont="0" applyFill="0" applyBorder="0" applyAlignment="0" applyProtection="0"/>
    <xf numFmtId="0" fontId="134" fillId="0" borderId="0"/>
    <xf numFmtId="0" fontId="135" fillId="0" borderId="0" applyFill="0" applyBorder="0" applyAlignment="0"/>
    <xf numFmtId="0" fontId="136"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7"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224" fontId="138" fillId="0" borderId="0" applyFont="0" applyFill="0" applyBorder="0" applyAlignment="0" applyProtection="0"/>
    <xf numFmtId="170" fontId="92" fillId="0" borderId="0" applyFont="0" applyFill="0" applyBorder="0" applyAlignment="0" applyProtection="0"/>
    <xf numFmtId="0" fontId="138" fillId="0" borderId="68" applyNumberFormat="0" applyFont="0" applyFill="0" applyAlignment="0" applyProtection="0"/>
    <xf numFmtId="0" fontId="85" fillId="68"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5" fontId="86" fillId="0" borderId="0" applyFont="0" applyFill="0" applyBorder="0" applyAlignment="0" applyProtection="0"/>
    <xf numFmtId="0" fontId="140" fillId="69" borderId="69" applyNumberFormat="0" applyAlignment="0" applyProtection="0"/>
    <xf numFmtId="0" fontId="141" fillId="69" borderId="69" applyNumberFormat="0" applyAlignment="0" applyProtection="0"/>
    <xf numFmtId="225" fontId="86" fillId="0" borderId="0" applyFont="0" applyFill="0" applyBorder="0" applyAlignment="0" applyProtection="0"/>
    <xf numFmtId="224" fontId="142" fillId="0" borderId="0" applyFont="0" applyFill="0" applyBorder="0" applyAlignment="0" applyProtection="0"/>
    <xf numFmtId="226"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7"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164" fontId="85" fillId="0" borderId="0" applyFont="0" applyFill="0" applyBorder="0" applyAlignment="0" applyProtection="0"/>
    <xf numFmtId="3" fontId="146" fillId="0" borderId="0" applyFont="0" applyFill="0" applyBorder="0" applyAlignment="0" applyProtection="0"/>
    <xf numFmtId="228" fontId="85" fillId="0" borderId="0" applyFont="0" applyFill="0" applyBorder="0" applyAlignment="0" applyProtection="0"/>
    <xf numFmtId="229"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0" fontId="85" fillId="0" borderId="0" applyFont="0" applyFill="0" applyBorder="0" applyAlignment="0" applyProtection="0"/>
    <xf numFmtId="231" fontId="146" fillId="0" borderId="0" applyFont="0" applyFill="0" applyBorder="0" applyAlignment="0" applyProtection="0"/>
    <xf numFmtId="0" fontId="87" fillId="70" borderId="0"/>
    <xf numFmtId="0" fontId="127" fillId="71" borderId="0"/>
    <xf numFmtId="232" fontId="86" fillId="0" borderId="0" applyFont="0" applyFill="0" applyBorder="0" applyAlignment="0" applyProtection="0"/>
    <xf numFmtId="0" fontId="145" fillId="0" borderId="0" applyFont="0" applyFill="0" applyBorder="0" applyAlignment="0" applyProtection="0"/>
    <xf numFmtId="232" fontId="86" fillId="0" borderId="0" applyFont="0" applyFill="0" applyBorder="0" applyAlignment="0" applyProtection="0"/>
    <xf numFmtId="233"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4" fontId="148" fillId="72" borderId="0" applyNumberFormat="0" applyBorder="0" applyAlignment="0" applyProtection="0"/>
    <xf numFmtId="235"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6" fontId="142" fillId="0" borderId="0" applyFont="0" applyFill="0" applyBorder="0" applyAlignment="0" applyProtection="0"/>
    <xf numFmtId="237" fontId="142" fillId="0" borderId="0" applyFont="0" applyFill="0" applyBorder="0" applyAlignment="0" applyProtection="0"/>
    <xf numFmtId="238" fontId="85" fillId="0" borderId="0" applyFont="0" applyFill="0" applyBorder="0" applyAlignment="0" applyProtection="0"/>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8" borderId="0">
      <alignment horizontal="center" vertical="center"/>
    </xf>
    <xf numFmtId="49" fontId="155" fillId="0" borderId="0">
      <alignment horizontal="left" vertical="center"/>
    </xf>
    <xf numFmtId="1" fontId="147" fillId="36" borderId="2" applyFill="0">
      <alignment horizontal="center" vertical="center"/>
    </xf>
    <xf numFmtId="0" fontId="156" fillId="0" borderId="0"/>
    <xf numFmtId="0" fontId="153" fillId="36"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7" fontId="85" fillId="0" borderId="0" applyFont="0" applyFill="0" applyBorder="0" applyAlignment="0" applyProtection="0"/>
    <xf numFmtId="239"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0" fontId="86" fillId="0" borderId="0" applyFont="0" applyFill="0" applyBorder="0" applyAlignment="0" applyProtection="0"/>
    <xf numFmtId="2" fontId="146" fillId="0" borderId="0" applyFont="0" applyFill="0" applyBorder="0" applyAlignment="0" applyProtection="0"/>
    <xf numFmtId="241" fontId="138"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4" fontId="161" fillId="0" borderId="0" applyNumberFormat="0" applyFill="0" applyBorder="0" applyAlignment="0" applyProtection="0"/>
    <xf numFmtId="0" fontId="162" fillId="47" borderId="0" applyNumberFormat="0" applyBorder="0" applyAlignment="0" applyProtection="0"/>
    <xf numFmtId="0" fontId="163" fillId="47" borderId="0" applyNumberFormat="0" applyBorder="0" applyAlignment="0" applyProtection="0"/>
    <xf numFmtId="43" fontId="164" fillId="0" borderId="0" applyNumberFormat="0" applyFill="0" applyBorder="0" applyAlignment="0" applyProtection="0">
      <alignment horizontal="center"/>
    </xf>
    <xf numFmtId="170"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38" fontId="165" fillId="73"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4" borderId="0"/>
    <xf numFmtId="0" fontId="179" fillId="75" borderId="0"/>
    <xf numFmtId="0" fontId="180" fillId="0" borderId="0"/>
    <xf numFmtId="245" fontId="181" fillId="36" borderId="0" applyNumberFormat="0" applyBorder="0" applyAlignment="0" applyProtection="0">
      <protection locked="0"/>
    </xf>
    <xf numFmtId="0" fontId="182" fillId="0" borderId="0"/>
    <xf numFmtId="0" fontId="85" fillId="0" borderId="0"/>
    <xf numFmtId="0" fontId="183" fillId="50" borderId="67" applyNumberFormat="0" applyAlignment="0" applyProtection="0"/>
    <xf numFmtId="10" fontId="165" fillId="37" borderId="2" applyNumberFormat="0" applyBorder="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86" fillId="35"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6" fontId="85" fillId="0" borderId="0" applyFont="0" applyFill="0" applyBorder="0" applyAlignment="0" applyProtection="0"/>
    <xf numFmtId="247"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8" fontId="189" fillId="0" borderId="0" applyNumberFormat="0" applyFill="0" applyBorder="0">
      <alignment vertical="top"/>
      <protection hidden="1"/>
    </xf>
    <xf numFmtId="249" fontId="142" fillId="0" borderId="0" applyFont="0" applyFill="0" applyBorder="0" applyAlignment="0" applyProtection="0"/>
    <xf numFmtId="250" fontId="85" fillId="0" borderId="0" applyFont="0" applyFill="0" applyBorder="0" applyAlignment="0" applyProtection="0"/>
    <xf numFmtId="251" fontId="85" fillId="0" borderId="0" applyFont="0" applyFill="0" applyBorder="0" applyAlignment="0" applyProtection="0"/>
    <xf numFmtId="252" fontId="142"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5" fontId="84"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35" fontId="190" fillId="0" borderId="0" applyFont="0" applyFill="0" applyBorder="0" applyAlignment="0" applyProtection="0"/>
    <xf numFmtId="0" fontId="191" fillId="39" borderId="0" applyNumberFormat="0" applyBorder="0" applyAlignment="0" applyProtection="0"/>
    <xf numFmtId="0" fontId="192" fillId="39" borderId="0" applyNumberFormat="0" applyBorder="0" applyAlignment="0" applyProtection="0"/>
    <xf numFmtId="37" fontId="193" fillId="0" borderId="0"/>
    <xf numFmtId="0" fontId="138" fillId="0" borderId="0"/>
    <xf numFmtId="258" fontId="84" fillId="0" borderId="0"/>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7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99"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200"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40" fontId="201" fillId="76" borderId="0">
      <alignment horizontal="right"/>
    </xf>
    <xf numFmtId="0" fontId="202" fillId="77" borderId="0">
      <alignment horizontal="center"/>
    </xf>
    <xf numFmtId="0" fontId="130" fillId="78" borderId="0"/>
    <xf numFmtId="0" fontId="203" fillId="76" borderId="0" applyBorder="0">
      <alignment horizontal="centerContinuous"/>
    </xf>
    <xf numFmtId="0" fontId="204" fillId="78" borderId="0" applyBorder="0">
      <alignment horizontal="centerContinuous"/>
    </xf>
    <xf numFmtId="0" fontId="167" fillId="0" borderId="0" applyNumberFormat="0" applyFill="0" applyBorder="0" applyAlignment="0" applyProtection="0"/>
    <xf numFmtId="228" fontId="85" fillId="0" borderId="0" applyFont="0" applyFill="0" applyBorder="0" applyAlignment="0" applyProtection="0"/>
    <xf numFmtId="230"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8" fontId="85" fillId="0" borderId="0" applyFont="0" applyFill="0" applyBorder="0" applyAlignment="0" applyProtection="0"/>
    <xf numFmtId="230" fontId="85" fillId="0" borderId="0" applyFont="0" applyFill="0" applyBorder="0" applyAlignment="0" applyProtection="0"/>
    <xf numFmtId="9" fontId="121" fillId="0" borderId="0" applyFont="0" applyFill="0" applyBorder="0" applyAlignment="0" applyProtection="0"/>
    <xf numFmtId="165"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59"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0" fontId="86" fillId="0" borderId="0" applyProtection="0">
      <alignment horizontal="right"/>
    </xf>
    <xf numFmtId="261" fontId="86" fillId="0" borderId="0" applyProtection="0">
      <alignment horizontal="right"/>
    </xf>
    <xf numFmtId="0" fontId="212" fillId="0" borderId="80">
      <alignment vertical="center"/>
    </xf>
    <xf numFmtId="0" fontId="212" fillId="0" borderId="80">
      <alignment vertical="center"/>
    </xf>
    <xf numFmtId="4" fontId="127" fillId="39" borderId="81" applyNumberFormat="0" applyProtection="0">
      <alignment vertical="center"/>
    </xf>
    <xf numFmtId="4" fontId="127" fillId="67" borderId="64"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67" borderId="64"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127" fillId="35" borderId="81" applyNumberFormat="0" applyProtection="0">
      <alignment horizontal="left" vertical="center" indent="1"/>
    </xf>
    <xf numFmtId="4" fontId="127" fillId="67" borderId="64"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67" borderId="64" applyNumberFormat="0" applyProtection="0">
      <alignment horizontal="left" vertical="center"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4" fontId="127" fillId="79" borderId="0"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01" fillId="83" borderId="0" applyNumberFormat="0" applyProtection="0">
      <alignment horizontal="left" vertical="center" indent="1"/>
    </xf>
    <xf numFmtId="4" fontId="215" fillId="84" borderId="84" applyNumberFormat="0" applyProtection="0">
      <alignment horizontal="left" vertical="center" indent="1"/>
    </xf>
    <xf numFmtId="4" fontId="215" fillId="84" borderId="84" applyNumberFormat="0" applyProtection="0">
      <alignment horizontal="left" vertical="center" indent="1"/>
    </xf>
    <xf numFmtId="4" fontId="216" fillId="42" borderId="0" applyNumberFormat="0" applyProtection="0">
      <alignment horizontal="left" vertical="center" indent="1"/>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80" fillId="83" borderId="0" applyNumberFormat="0" applyProtection="0">
      <alignment horizontal="left" vertical="center" indent="1"/>
    </xf>
    <xf numFmtId="4" fontId="217" fillId="76" borderId="85" applyNumberFormat="0" applyProtection="0">
      <alignment horizontal="left" vertical="center" indent="1"/>
    </xf>
    <xf numFmtId="4" fontId="80" fillId="79" borderId="0"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148" fillId="67" borderId="82" applyNumberFormat="0" applyProtection="0">
      <alignment horizontal="left" vertical="center" wrapText="1"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4" fontId="201" fillId="84" borderId="77" applyNumberFormat="0" applyProtection="0">
      <alignment horizontal="right" vertical="center"/>
    </xf>
    <xf numFmtId="4" fontId="201" fillId="76" borderId="0"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0" borderId="68"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01" fillId="85" borderId="81" applyNumberFormat="0" applyProtection="0">
      <alignment horizontal="left" vertical="center" indent="1"/>
    </xf>
    <xf numFmtId="0" fontId="86" fillId="76" borderId="0"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0" fontId="86" fillId="76" borderId="0" applyNumberFormat="0" applyProtection="0">
      <alignment horizontal="left" vertical="center"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4" fontId="219" fillId="87"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262" fontId="222" fillId="0" borderId="0" applyFont="0" applyFill="0" applyBorder="0" applyAlignment="0" applyProtection="0"/>
    <xf numFmtId="0" fontId="223" fillId="0" borderId="86"/>
    <xf numFmtId="0" fontId="224" fillId="40"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8" borderId="87">
      <alignment horizontal="center"/>
    </xf>
    <xf numFmtId="3" fontId="227" fillId="88" borderId="87">
      <alignment horizontal="center"/>
    </xf>
    <xf numFmtId="262" fontId="228" fillId="73" borderId="0"/>
    <xf numFmtId="0" fontId="138" fillId="37" borderId="0" applyNumberFormat="0" applyFont="0" applyBorder="0" applyAlignment="0" applyProtection="0"/>
    <xf numFmtId="263" fontId="229" fillId="73" borderId="0" applyNumberFormat="0" applyBorder="0">
      <alignment horizontal="left"/>
    </xf>
    <xf numFmtId="264" fontId="230" fillId="89" borderId="0" applyBorder="0">
      <alignment horizontal="left"/>
    </xf>
    <xf numFmtId="264" fontId="228" fillId="89" borderId="0" applyBorder="0">
      <alignment horizontal="left"/>
    </xf>
    <xf numFmtId="265" fontId="231" fillId="73" borderId="0"/>
    <xf numFmtId="266" fontId="232" fillId="0" borderId="0" applyNumberFormat="0" applyBorder="0"/>
    <xf numFmtId="265" fontId="233" fillId="73" borderId="0"/>
    <xf numFmtId="1" fontId="230" fillId="73" borderId="0" applyBorder="0">
      <alignment horizontal="left"/>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3" fontId="235" fillId="73"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1"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2" borderId="0"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5"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7" fontId="85" fillId="73" borderId="0" applyFill="0"/>
    <xf numFmtId="0" fontId="179" fillId="0" borderId="0"/>
    <xf numFmtId="268" fontId="85" fillId="0" borderId="0" applyFont="0" applyFill="0" applyBorder="0" applyAlignment="0" applyProtection="0"/>
    <xf numFmtId="269" fontId="85" fillId="0" borderId="0" applyFont="0" applyFill="0" applyBorder="0" applyAlignment="0" applyProtection="0"/>
    <xf numFmtId="0" fontId="179" fillId="0" borderId="0"/>
    <xf numFmtId="172" fontId="85" fillId="0" borderId="0" applyFont="0" applyFill="0" applyBorder="0" applyAlignment="0" applyProtection="0"/>
    <xf numFmtId="173" fontId="85" fillId="0" borderId="0" applyFont="0" applyFill="0" applyBorder="0" applyAlignment="0" applyProtection="0"/>
    <xf numFmtId="270" fontId="150" fillId="0" borderId="0" applyFont="0" applyFill="0" applyBorder="0" applyAlignment="0" applyProtection="0"/>
    <xf numFmtId="271"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5" borderId="0" applyNumberFormat="0" applyBorder="0" applyAlignment="0" applyProtection="0"/>
    <xf numFmtId="272"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3" fontId="133" fillId="0" borderId="0" applyFont="0" applyFill="0" applyBorder="0" applyAlignment="0" applyProtection="0"/>
    <xf numFmtId="274" fontId="86" fillId="0" borderId="0" applyFont="0" applyFill="0" applyBorder="0" applyAlignment="0" applyProtection="0"/>
    <xf numFmtId="0" fontId="253" fillId="50" borderId="67" applyNumberFormat="0" applyAlignment="0" applyProtection="0"/>
    <xf numFmtId="3" fontId="254" fillId="0" borderId="0">
      <alignment horizontal="center" vertical="center" textRotation="90" wrapText="1"/>
    </xf>
    <xf numFmtId="0" fontId="255" fillId="67"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5" fontId="76" fillId="0" borderId="0" applyFont="0" applyFill="0" applyBorder="0" applyAlignment="0" applyProtection="0"/>
    <xf numFmtId="276" fontId="92" fillId="0" borderId="0" applyFont="0" applyFill="0" applyBorder="0" applyAlignment="0" applyProtection="0"/>
    <xf numFmtId="276" fontId="92"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85" fillId="0" borderId="0" applyFont="0" applyFill="0" applyBorder="0" applyAlignment="0" applyProtection="0"/>
    <xf numFmtId="0" fontId="174" fillId="0" borderId="0" applyNumberFormat="0" applyFill="0" applyBorder="0" applyAlignment="0" applyProtection="0"/>
    <xf numFmtId="279" fontId="90" fillId="0" borderId="2" applyNumberFormat="0">
      <protection hidden="1"/>
    </xf>
    <xf numFmtId="0" fontId="247" fillId="0" borderId="0" applyNumberFormat="0" applyFill="0" applyBorder="0" applyAlignment="0" applyProtection="0"/>
    <xf numFmtId="280" fontId="118" fillId="0" borderId="0"/>
    <xf numFmtId="280" fontId="118" fillId="0" borderId="0"/>
    <xf numFmtId="0" fontId="258" fillId="36"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1" fontId="266" fillId="0" borderId="0"/>
    <xf numFmtId="41" fontId="85" fillId="0" borderId="0" applyFont="0" applyFill="0" applyBorder="0" applyAlignment="0" applyProtection="0"/>
    <xf numFmtId="43" fontId="85"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81"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3"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83" fontId="92"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284"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284" fontId="85" fillId="0" borderId="0" applyFont="0" applyFill="0" applyBorder="0" applyAlignment="0" applyProtection="0"/>
    <xf numFmtId="170" fontId="92"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0"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0" fontId="267" fillId="0" borderId="0" applyFont="0" applyFill="0" applyBorder="0" applyAlignment="0" applyProtection="0"/>
    <xf numFmtId="170" fontId="2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85" fontId="121" fillId="0" borderId="90" applyFont="0" applyFill="0" applyBorder="0" applyProtection="0">
      <alignment horizontal="right" vertical="center"/>
    </xf>
    <xf numFmtId="286" fontId="104" fillId="0" borderId="0">
      <protection locked="0"/>
    </xf>
    <xf numFmtId="49" fontId="210" fillId="0" borderId="2" applyNumberFormat="0" applyFill="0" applyAlignment="0" applyProtection="0"/>
    <xf numFmtId="43" fontId="75" fillId="0" borderId="0" applyFont="0" applyFill="0" applyBorder="0" applyAlignment="0" applyProtection="0"/>
    <xf numFmtId="170" fontId="76" fillId="0" borderId="0" applyFont="0" applyFill="0" applyBorder="0" applyAlignment="0" applyProtection="0"/>
    <xf numFmtId="0" fontId="92" fillId="0" borderId="0"/>
    <xf numFmtId="9" fontId="92" fillId="0" borderId="0" applyFont="0" applyFill="0" applyBorder="0" applyAlignment="0" applyProtection="0"/>
  </cellStyleXfs>
  <cellXfs count="693">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5"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5" fontId="24" fillId="2" borderId="8" xfId="0" applyNumberFormat="1" applyFont="1" applyFill="1" applyBorder="1"/>
    <xf numFmtId="0" fontId="24" fillId="2" borderId="0" xfId="0" applyFont="1" applyFill="1"/>
    <xf numFmtId="165"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7" fontId="37" fillId="26" borderId="9" xfId="0" applyNumberFormat="1" applyFont="1" applyFill="1" applyBorder="1" applyAlignment="1">
      <alignment horizontal="center" vertical="center"/>
    </xf>
    <xf numFmtId="165"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5" fontId="24" fillId="27" borderId="8" xfId="0" applyNumberFormat="1" applyFont="1" applyFill="1" applyBorder="1"/>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7" fontId="1" fillId="2" borderId="0" xfId="0" applyNumberFormat="1" applyFont="1" applyFill="1" applyAlignment="1">
      <alignment horizontal="right"/>
    </xf>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8" borderId="17" xfId="0" applyFont="1" applyFill="1" applyBorder="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7" fontId="6" fillId="6" borderId="14" xfId="0" applyNumberFormat="1" applyFont="1" applyFill="1" applyBorder="1" applyAlignment="1">
      <alignment horizontal="right"/>
    </xf>
    <xf numFmtId="167"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8" fontId="2" fillId="2" borderId="1" xfId="0" applyNumberFormat="1" applyFont="1" applyFill="1" applyBorder="1"/>
    <xf numFmtId="3" fontId="40" fillId="2" borderId="14" xfId="0" applyNumberFormat="1" applyFont="1" applyFill="1" applyBorder="1" applyAlignment="1">
      <alignment horizontal="right"/>
    </xf>
    <xf numFmtId="165"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5"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 fontId="3" fillId="5" borderId="1" xfId="0" applyNumberFormat="1" applyFont="1" applyFill="1" applyBorder="1" applyAlignment="1">
      <alignment horizontal="right"/>
    </xf>
    <xf numFmtId="0" fontId="23" fillId="2" borderId="0" xfId="0" applyFont="1" applyFill="1" applyAlignment="1">
      <alignment horizontal="right"/>
    </xf>
    <xf numFmtId="166"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5" fontId="10" fillId="2" borderId="20" xfId="0" applyNumberFormat="1" applyFont="1" applyFill="1" applyBorder="1"/>
    <xf numFmtId="165"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8"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5" fontId="50" fillId="2" borderId="14" xfId="0" applyNumberFormat="1" applyFont="1" applyFill="1" applyBorder="1" applyAlignment="1">
      <alignment horizontal="right"/>
    </xf>
    <xf numFmtId="165"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5" fontId="54" fillId="2" borderId="14" xfId="0" applyNumberFormat="1" applyFont="1" applyFill="1" applyBorder="1" applyAlignment="1">
      <alignment horizontal="right"/>
    </xf>
    <xf numFmtId="165"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5"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5"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5"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5" fontId="10" fillId="2" borderId="34" xfId="0" applyNumberFormat="1" applyFont="1" applyFill="1" applyBorder="1" applyAlignment="1">
      <alignment horizontal="right"/>
    </xf>
    <xf numFmtId="165"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9"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7"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5" fontId="29" fillId="20" borderId="9" xfId="0" applyNumberFormat="1" applyFont="1" applyFill="1" applyBorder="1" applyAlignment="1">
      <alignment horizontal="right"/>
    </xf>
    <xf numFmtId="165"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5" fontId="72" fillId="14" borderId="9" xfId="0" applyNumberFormat="1" applyFont="1" applyFill="1" applyBorder="1" applyAlignment="1">
      <alignment horizontal="right"/>
    </xf>
    <xf numFmtId="165" fontId="72" fillId="14" borderId="9" xfId="0" applyNumberFormat="1" applyFont="1" applyFill="1" applyBorder="1"/>
    <xf numFmtId="0" fontId="30" fillId="15" borderId="9" xfId="0" applyFont="1" applyFill="1" applyBorder="1" applyAlignment="1">
      <alignment horizontal="right"/>
    </xf>
    <xf numFmtId="165" fontId="30" fillId="15" borderId="9" xfId="0" applyNumberFormat="1" applyFont="1" applyFill="1" applyBorder="1" applyAlignment="1">
      <alignment horizontal="right"/>
    </xf>
    <xf numFmtId="165"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7"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4" borderId="0" xfId="0" applyFont="1" applyFill="1"/>
    <xf numFmtId="0" fontId="268" fillId="94" borderId="0" xfId="0" applyFont="1" applyFill="1"/>
    <xf numFmtId="0" fontId="38" fillId="95" borderId="91" xfId="0" applyFont="1" applyFill="1" applyBorder="1"/>
    <xf numFmtId="0" fontId="38" fillId="95" borderId="92" xfId="0" applyFont="1" applyFill="1" applyBorder="1"/>
    <xf numFmtId="0" fontId="38" fillId="95" borderId="92" xfId="0" applyFont="1" applyFill="1" applyBorder="1" applyAlignment="1">
      <alignment horizontal="center" vertical="center"/>
    </xf>
    <xf numFmtId="0" fontId="38" fillId="95" borderId="93" xfId="0" applyFont="1" applyFill="1" applyBorder="1"/>
    <xf numFmtId="3" fontId="2" fillId="2" borderId="95" xfId="0" applyNumberFormat="1" applyFont="1" applyFill="1" applyBorder="1" applyAlignment="1">
      <alignment horizontal="right"/>
    </xf>
    <xf numFmtId="3" fontId="38" fillId="95"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5"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8"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8" fontId="1" fillId="2" borderId="17" xfId="0" applyNumberFormat="1" applyFont="1" applyFill="1" applyBorder="1" applyAlignment="1">
      <alignment horizontal="right" indent="1"/>
    </xf>
    <xf numFmtId="0" fontId="269" fillId="21" borderId="0" xfId="0" applyFont="1" applyFill="1"/>
    <xf numFmtId="0" fontId="3" fillId="21" borderId="0" xfId="0" applyFont="1" applyFill="1" applyAlignment="1">
      <alignment horizontal="center" vertical="center"/>
    </xf>
    <xf numFmtId="0" fontId="270" fillId="8" borderId="0" xfId="0" applyFont="1" applyFill="1" applyAlignment="1">
      <alignment horizontal="right"/>
    </xf>
    <xf numFmtId="0" fontId="3" fillId="2" borderId="0" xfId="0" applyFont="1" applyFill="1"/>
    <xf numFmtId="165" fontId="1" fillId="2" borderId="0" xfId="0" applyNumberFormat="1" applyFont="1" applyFill="1"/>
    <xf numFmtId="165" fontId="2" fillId="2" borderId="0" xfId="0" applyNumberFormat="1" applyFont="1" applyFill="1"/>
    <xf numFmtId="165"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7"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7" fontId="42" fillId="2" borderId="14" xfId="0" applyNumberFormat="1" applyFont="1" applyFill="1" applyBorder="1" applyAlignment="1">
      <alignment horizontal="right"/>
    </xf>
    <xf numFmtId="0" fontId="39" fillId="30" borderId="24" xfId="0" applyFont="1" applyFill="1" applyBorder="1"/>
    <xf numFmtId="0" fontId="271" fillId="96" borderId="24" xfId="0" applyFont="1" applyFill="1" applyBorder="1"/>
    <xf numFmtId="0" fontId="9" fillId="96" borderId="0" xfId="0" applyFont="1" applyFill="1"/>
    <xf numFmtId="3" fontId="47" fillId="2" borderId="0" xfId="0" applyNumberFormat="1" applyFont="1" applyFill="1" applyAlignment="1">
      <alignment horizontal="right"/>
    </xf>
    <xf numFmtId="0" fontId="2" fillId="30" borderId="0" xfId="0" applyFont="1" applyFill="1"/>
    <xf numFmtId="0" fontId="2" fillId="96" borderId="0" xfId="0" applyFont="1" applyFill="1"/>
    <xf numFmtId="3" fontId="2" fillId="96" borderId="0" xfId="0" applyNumberFormat="1" applyFont="1" applyFill="1"/>
    <xf numFmtId="168" fontId="40" fillId="2" borderId="14" xfId="0" applyNumberFormat="1" applyFont="1" applyFill="1" applyBorder="1" applyAlignment="1">
      <alignment horizontal="right"/>
    </xf>
    <xf numFmtId="168" fontId="2" fillId="2" borderId="14" xfId="0" applyNumberFormat="1" applyFont="1" applyFill="1" applyBorder="1" applyAlignment="1">
      <alignment horizontal="right"/>
    </xf>
    <xf numFmtId="168" fontId="2" fillId="2" borderId="1" xfId="0" applyNumberFormat="1" applyFont="1" applyFill="1" applyBorder="1" applyAlignment="1">
      <alignment horizontal="right"/>
    </xf>
    <xf numFmtId="168" fontId="2" fillId="30" borderId="0" xfId="0" applyNumberFormat="1" applyFont="1" applyFill="1"/>
    <xf numFmtId="4" fontId="2" fillId="96"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8" fontId="1" fillId="2" borderId="14" xfId="0" applyNumberFormat="1" applyFont="1" applyFill="1" applyBorder="1" applyAlignment="1">
      <alignment horizontal="right"/>
    </xf>
    <xf numFmtId="168" fontId="2" fillId="2" borderId="0" xfId="0" applyNumberFormat="1" applyFont="1" applyFill="1"/>
    <xf numFmtId="168" fontId="3" fillId="2" borderId="0" xfId="0" applyNumberFormat="1" applyFont="1" applyFill="1" applyAlignment="1">
      <alignment horizontal="center" vertical="center"/>
    </xf>
    <xf numFmtId="168" fontId="2" fillId="2" borderId="13" xfId="0" applyNumberFormat="1" applyFont="1" applyFill="1" applyBorder="1" applyAlignment="1">
      <alignment horizontal="right"/>
    </xf>
    <xf numFmtId="0" fontId="3" fillId="96" borderId="0" xfId="0" applyFont="1" applyFill="1" applyAlignment="1">
      <alignment horizontal="center" vertical="center"/>
    </xf>
    <xf numFmtId="0" fontId="14" fillId="96" borderId="33" xfId="0" applyFont="1" applyFill="1" applyBorder="1"/>
    <xf numFmtId="165" fontId="2" fillId="28" borderId="17" xfId="0" applyNumberFormat="1" applyFont="1" applyFill="1" applyBorder="1" applyAlignment="1">
      <alignment horizontal="right" indent="1"/>
    </xf>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97" borderId="0" xfId="0" applyFont="1" applyFill="1"/>
    <xf numFmtId="0" fontId="2" fillId="97" borderId="0" xfId="0" applyFont="1" applyFill="1" applyAlignment="1">
      <alignment horizontal="center" vertical="center"/>
    </xf>
    <xf numFmtId="0" fontId="1" fillId="97" borderId="0" xfId="0" applyFont="1" applyFill="1" applyAlignment="1">
      <alignment horizontal="left" vertical="center" wrapText="1"/>
    </xf>
    <xf numFmtId="0" fontId="2" fillId="97" borderId="0" xfId="0" applyFont="1" applyFill="1"/>
    <xf numFmtId="0" fontId="2" fillId="2" borderId="0" xfId="0" applyFont="1" applyFill="1" applyAlignment="1">
      <alignment horizontal="left" vertical="center" wrapText="1"/>
    </xf>
    <xf numFmtId="0" fontId="19" fillId="0" borderId="0" xfId="0" applyFont="1"/>
    <xf numFmtId="0" fontId="272" fillId="2" borderId="0" xfId="0" applyFont="1" applyFill="1"/>
    <xf numFmtId="0" fontId="272" fillId="97" borderId="0" xfId="0" applyFont="1" applyFill="1"/>
    <xf numFmtId="0" fontId="272" fillId="2" borderId="0" xfId="0" applyFont="1" applyFill="1" applyAlignment="1">
      <alignment horizontal="center" vertical="center"/>
    </xf>
    <xf numFmtId="0" fontId="272" fillId="2" borderId="0" xfId="0" applyFont="1" applyFill="1" applyAlignment="1">
      <alignment horizontal="left" vertical="center" wrapText="1"/>
    </xf>
    <xf numFmtId="0" fontId="273"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4" fillId="96" borderId="0" xfId="0" applyFont="1" applyFill="1" applyAlignment="1">
      <alignment horizontal="center" vertical="center"/>
    </xf>
    <xf numFmtId="0" fontId="6" fillId="98" borderId="0" xfId="0" applyFont="1" applyFill="1" applyAlignment="1">
      <alignment horizontal="center" vertical="center"/>
    </xf>
    <xf numFmtId="0" fontId="0" fillId="0" borderId="0" xfId="0" applyAlignment="1">
      <alignment horizontal="left" vertical="center" wrapText="1"/>
    </xf>
    <xf numFmtId="3" fontId="6" fillId="99" borderId="1" xfId="0" applyNumberFormat="1" applyFont="1" applyFill="1" applyBorder="1" applyAlignment="1">
      <alignment horizontal="right" indent="1"/>
    </xf>
    <xf numFmtId="3" fontId="6" fillId="99" borderId="0" xfId="0" applyNumberFormat="1" applyFont="1" applyFill="1" applyAlignment="1">
      <alignment horizontal="right" indent="1"/>
    </xf>
    <xf numFmtId="3" fontId="6" fillId="99" borderId="17" xfId="0" applyNumberFormat="1" applyFont="1" applyFill="1" applyBorder="1" applyAlignment="1">
      <alignment horizontal="right" indent="1"/>
    </xf>
    <xf numFmtId="165" fontId="6" fillId="100" borderId="1" xfId="0" applyNumberFormat="1" applyFont="1" applyFill="1" applyBorder="1" applyAlignment="1">
      <alignment horizontal="right" indent="1"/>
    </xf>
    <xf numFmtId="165" fontId="6" fillId="99" borderId="1" xfId="0" applyNumberFormat="1" applyFont="1" applyFill="1" applyBorder="1" applyAlignment="1">
      <alignment horizontal="right" indent="1"/>
    </xf>
    <xf numFmtId="167" fontId="6" fillId="99" borderId="0" xfId="0" applyNumberFormat="1" applyFont="1" applyFill="1" applyAlignment="1">
      <alignment horizontal="right" indent="1"/>
    </xf>
    <xf numFmtId="167" fontId="2" fillId="2" borderId="1" xfId="0" applyNumberFormat="1" applyFont="1" applyFill="1" applyBorder="1" applyAlignment="1">
      <alignment horizontal="right" indent="1"/>
    </xf>
    <xf numFmtId="0" fontId="1" fillId="2" borderId="0" xfId="0" applyFont="1" applyFill="1" applyAlignment="1">
      <alignment horizontal="right" indent="1"/>
    </xf>
    <xf numFmtId="1" fontId="2" fillId="2" borderId="1" xfId="0" applyNumberFormat="1" applyFont="1" applyFill="1" applyBorder="1" applyAlignment="1">
      <alignment horizontal="right" indent="1"/>
    </xf>
    <xf numFmtId="0" fontId="11" fillId="2" borderId="0" xfId="0" applyFont="1" applyFill="1" applyAlignment="1">
      <alignment horizontal="right" vertical="center" indent="1"/>
    </xf>
    <xf numFmtId="165" fontId="2" fillId="2" borderId="1" xfId="0" applyNumberFormat="1" applyFont="1" applyFill="1" applyBorder="1" applyAlignment="1">
      <alignment horizontal="right" indent="1"/>
    </xf>
    <xf numFmtId="0" fontId="2" fillId="2" borderId="1" xfId="0" applyNumberFormat="1" applyFont="1" applyFill="1" applyBorder="1" applyAlignment="1">
      <alignment horizontal="right" indent="1"/>
    </xf>
    <xf numFmtId="0" fontId="1" fillId="2" borderId="43" xfId="0" applyFont="1" applyFill="1" applyBorder="1" applyAlignment="1">
      <alignment horizontal="right" indent="1"/>
    </xf>
    <xf numFmtId="0" fontId="1" fillId="2" borderId="47" xfId="0" applyFont="1" applyFill="1" applyBorder="1" applyAlignment="1">
      <alignment horizontal="right" indent="1"/>
    </xf>
    <xf numFmtId="3" fontId="2" fillId="2" borderId="1" xfId="0" applyNumberFormat="1" applyFont="1" applyFill="1" applyBorder="1" applyAlignment="1">
      <alignment horizontal="right" indent="1"/>
    </xf>
    <xf numFmtId="167" fontId="6" fillId="99" borderId="1" xfId="0" applyNumberFormat="1" applyFont="1" applyFill="1" applyBorder="1" applyAlignment="1">
      <alignment horizontal="right" indent="1"/>
    </xf>
    <xf numFmtId="0" fontId="3" fillId="2" borderId="98" xfId="0" applyFont="1" applyFill="1" applyBorder="1"/>
    <xf numFmtId="0" fontId="1" fillId="2" borderId="99" xfId="0" applyFont="1" applyFill="1" applyBorder="1"/>
    <xf numFmtId="3" fontId="3" fillId="28" borderId="100" xfId="0" applyNumberFormat="1" applyFont="1" applyFill="1" applyBorder="1" applyAlignment="1">
      <alignment horizontal="right" indent="1"/>
    </xf>
    <xf numFmtId="3" fontId="2" fillId="28" borderId="101" xfId="0" applyNumberFormat="1" applyFont="1" applyFill="1" applyBorder="1" applyAlignment="1">
      <alignment horizontal="right" indent="1"/>
    </xf>
    <xf numFmtId="49" fontId="42" fillId="2" borderId="1" xfId="0" applyNumberFormat="1" applyFont="1" applyFill="1" applyBorder="1"/>
    <xf numFmtId="4" fontId="13" fillId="2" borderId="0" xfId="0" applyNumberFormat="1" applyFont="1" applyFill="1" applyAlignment="1">
      <alignment horizontal="right"/>
    </xf>
    <xf numFmtId="4" fontId="1" fillId="2" borderId="0" xfId="0" applyNumberFormat="1" applyFont="1" applyFill="1" applyAlignment="1">
      <alignment horizontal="right"/>
    </xf>
    <xf numFmtId="4" fontId="2" fillId="2" borderId="0" xfId="0" applyNumberFormat="1" applyFont="1" applyFill="1" applyAlignment="1">
      <alignment horizontal="right"/>
    </xf>
    <xf numFmtId="4" fontId="1" fillId="8" borderId="0" xfId="0" applyNumberFormat="1" applyFont="1" applyFill="1" applyAlignment="1">
      <alignment horizontal="right"/>
    </xf>
    <xf numFmtId="4" fontId="23" fillId="2" borderId="0" xfId="0" applyNumberFormat="1" applyFont="1" applyFill="1" applyAlignment="1">
      <alignment horizontal="right"/>
    </xf>
    <xf numFmtId="4" fontId="1" fillId="0" borderId="0" xfId="0" applyNumberFormat="1" applyFont="1" applyAlignment="1">
      <alignment horizontal="right"/>
    </xf>
    <xf numFmtId="165" fontId="14" fillId="2" borderId="0" xfId="0" applyNumberFormat="1" applyFont="1" applyFill="1"/>
    <xf numFmtId="165" fontId="14" fillId="2" borderId="13" xfId="0" applyNumberFormat="1" applyFont="1" applyFill="1" applyBorder="1" applyAlignment="1">
      <alignment horizontal="right"/>
    </xf>
    <xf numFmtId="165" fontId="14" fillId="2" borderId="14" xfId="0" applyNumberFormat="1" applyFont="1" applyFill="1" applyBorder="1" applyAlignment="1">
      <alignment horizontal="right"/>
    </xf>
    <xf numFmtId="165" fontId="1" fillId="10" borderId="0" xfId="0" applyNumberFormat="1" applyFont="1" applyFill="1"/>
    <xf numFmtId="165" fontId="1" fillId="2" borderId="13" xfId="0" applyNumberFormat="1" applyFont="1" applyFill="1" applyBorder="1" applyAlignment="1">
      <alignment horizontal="right"/>
    </xf>
    <xf numFmtId="165" fontId="1" fillId="10" borderId="14" xfId="0" applyNumberFormat="1" applyFont="1" applyFill="1" applyBorder="1"/>
    <xf numFmtId="165" fontId="1" fillId="2" borderId="14" xfId="0" applyNumberFormat="1" applyFont="1" applyFill="1" applyBorder="1" applyAlignment="1">
      <alignment horizontal="right"/>
    </xf>
    <xf numFmtId="165" fontId="47" fillId="2" borderId="0" xfId="0" applyNumberFormat="1" applyFont="1" applyFill="1"/>
    <xf numFmtId="165" fontId="42" fillId="2" borderId="0" xfId="0" applyNumberFormat="1" applyFont="1" applyFill="1"/>
    <xf numFmtId="165" fontId="45" fillId="2" borderId="0" xfId="0" applyNumberFormat="1" applyFont="1" applyFill="1" applyAlignment="1">
      <alignment horizontal="center" vertical="center"/>
    </xf>
    <xf numFmtId="165" fontId="42" fillId="2" borderId="0" xfId="0" applyNumberFormat="1" applyFont="1" applyFill="1" applyBorder="1" applyAlignment="1">
      <alignment horizontal="right"/>
    </xf>
    <xf numFmtId="165" fontId="42" fillId="2" borderId="1" xfId="0" applyNumberFormat="1" applyFont="1" applyFill="1" applyBorder="1" applyAlignment="1">
      <alignment horizontal="right"/>
    </xf>
    <xf numFmtId="4" fontId="1" fillId="2" borderId="1" xfId="0" applyNumberFormat="1" applyFont="1" applyFill="1" applyBorder="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7" fontId="14" fillId="2" borderId="0" xfId="0" applyNumberFormat="1" applyFont="1" applyFill="1"/>
    <xf numFmtId="168" fontId="62" fillId="99" borderId="1" xfId="0" applyNumberFormat="1" applyFont="1" applyFill="1" applyBorder="1"/>
    <xf numFmtId="10" fontId="2" fillId="2" borderId="14" xfId="0" applyNumberFormat="1" applyFont="1" applyFill="1" applyBorder="1" applyAlignment="1">
      <alignment horizontal="right"/>
    </xf>
    <xf numFmtId="0" fontId="38" fillId="30" borderId="94" xfId="0" applyFont="1" applyFill="1" applyBorder="1"/>
    <xf numFmtId="4" fontId="38" fillId="30" borderId="94" xfId="0" applyNumberFormat="1" applyFont="1" applyFill="1" applyBorder="1" applyAlignment="1">
      <alignment horizontal="right" indent="1"/>
    </xf>
    <xf numFmtId="0" fontId="6" fillId="100" borderId="0" xfId="0" applyFont="1" applyFill="1"/>
    <xf numFmtId="0" fontId="38" fillId="30" borderId="1" xfId="0" applyNumberFormat="1" applyFont="1" applyFill="1" applyBorder="1" applyAlignment="1">
      <alignment horizontal="right" indent="1"/>
    </xf>
    <xf numFmtId="165" fontId="38" fillId="30" borderId="1" xfId="0" applyNumberFormat="1" applyFont="1" applyFill="1" applyBorder="1"/>
    <xf numFmtId="0" fontId="6" fillId="7" borderId="0" xfId="0" applyFont="1" applyFill="1" applyAlignment="1">
      <alignment horizontal="center" vertical="center"/>
    </xf>
    <xf numFmtId="0" fontId="14" fillId="28" borderId="17" xfId="0" quotePrefix="1" applyFont="1" applyFill="1" applyBorder="1" applyAlignment="1">
      <alignment horizontal="right" inden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05">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mngmnt.ru/finmodeli/primery_finmodeley/finmodel_stroitelstva_s_ispolzovaniem_eskrou_schetov_.php"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2766060</xdr:colOff>
      <xdr:row>2</xdr:row>
      <xdr:rowOff>22860</xdr:rowOff>
    </xdr:from>
    <xdr:to>
      <xdr:col>13</xdr:col>
      <xdr:colOff>99220</xdr:colOff>
      <xdr:row>6</xdr:row>
      <xdr:rowOff>137213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47360" y="266700"/>
          <a:ext cx="1844200" cy="609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2636520</xdr:colOff>
      <xdr:row>0</xdr:row>
      <xdr:rowOff>114300</xdr:rowOff>
    </xdr:from>
    <xdr:to>
      <xdr:col>25</xdr:col>
      <xdr:colOff>7780</xdr:colOff>
      <xdr:row>4</xdr:row>
      <xdr:rowOff>114353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0" y="114300"/>
          <a:ext cx="1844200" cy="609653"/>
        </a:xfrm>
        <a:prstGeom prst="rect">
          <a:avLst/>
        </a:prstGeom>
      </xdr:spPr>
    </xdr:pic>
    <xdr:clientData/>
  </xdr:twoCellAnchor>
  <xdr:twoCellAnchor editAs="absolute">
    <xdr:from>
      <xdr:col>19</xdr:col>
      <xdr:colOff>274320</xdr:colOff>
      <xdr:row>0</xdr:row>
      <xdr:rowOff>76200</xdr:rowOff>
    </xdr:from>
    <xdr:to>
      <xdr:col>19</xdr:col>
      <xdr:colOff>2286000</xdr:colOff>
      <xdr:row>4</xdr:row>
      <xdr:rowOff>114300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4953000" y="76200"/>
          <a:ext cx="201168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83820</xdr:colOff>
      <xdr:row>1</xdr:row>
      <xdr:rowOff>83820</xdr:rowOff>
    </xdr:from>
    <xdr:to>
      <xdr:col>23</xdr:col>
      <xdr:colOff>61120</xdr:colOff>
      <xdr:row>5</xdr:row>
      <xdr:rowOff>83873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31180" y="236220"/>
          <a:ext cx="1844200" cy="609653"/>
        </a:xfrm>
        <a:prstGeom prst="rect">
          <a:avLst/>
        </a:prstGeom>
      </xdr:spPr>
    </xdr:pic>
    <xdr:clientData/>
  </xdr:twoCellAnchor>
  <xdr:twoCellAnchor editAs="absolute">
    <xdr:from>
      <xdr:col>10</xdr:col>
      <xdr:colOff>2186940</xdr:colOff>
      <xdr:row>3</xdr:row>
      <xdr:rowOff>15240</xdr:rowOff>
    </xdr:from>
    <xdr:to>
      <xdr:col>17</xdr:col>
      <xdr:colOff>30480</xdr:colOff>
      <xdr:row>7</xdr:row>
      <xdr:rowOff>7620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3238500" y="472440"/>
          <a:ext cx="2095500" cy="60198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533400</xdr:colOff>
      <xdr:row>1</xdr:row>
      <xdr:rowOff>118534</xdr:rowOff>
    </xdr:from>
    <xdr:to>
      <xdr:col>22</xdr:col>
      <xdr:colOff>684266</xdr:colOff>
      <xdr:row>5</xdr:row>
      <xdr:rowOff>118587</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16533" y="270934"/>
          <a:ext cx="1844200" cy="609653"/>
        </a:xfrm>
        <a:prstGeom prst="rect">
          <a:avLst/>
        </a:prstGeom>
      </xdr:spPr>
    </xdr:pic>
    <xdr:clientData/>
  </xdr:twoCellAnchor>
  <xdr:twoCellAnchor editAs="absolute">
    <xdr:from>
      <xdr:col>13</xdr:col>
      <xdr:colOff>618066</xdr:colOff>
      <xdr:row>1</xdr:row>
      <xdr:rowOff>93133</xdr:rowOff>
    </xdr:from>
    <xdr:to>
      <xdr:col>14</xdr:col>
      <xdr:colOff>89746</xdr:colOff>
      <xdr:row>5</xdr:row>
      <xdr:rowOff>131233</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5977466" y="245533"/>
          <a:ext cx="201168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9</xdr:col>
      <xdr:colOff>198120</xdr:colOff>
      <xdr:row>0</xdr:row>
      <xdr:rowOff>99060</xdr:rowOff>
    </xdr:from>
    <xdr:to>
      <xdr:col>11</xdr:col>
      <xdr:colOff>1280160</xdr:colOff>
      <xdr:row>4</xdr:row>
      <xdr:rowOff>137160</xdr:rowOff>
    </xdr:to>
    <xdr:sp macro="" textlink="">
      <xdr:nvSpPr>
        <xdr:cNvPr id="2" name="Скругленный прямоугольник 1">
          <a:hlinkClick xmlns:r="http://schemas.openxmlformats.org/officeDocument/2006/relationships" r:id="rId1" tooltip="на сайт разработчика финмодели строительства с использованием ЭСКРОУ-счетов MNGMNT.RU"/>
        </xdr:cNvPr>
        <xdr:cNvSpPr/>
      </xdr:nvSpPr>
      <xdr:spPr>
        <a:xfrm>
          <a:off x="4823460" y="99060"/>
          <a:ext cx="201168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36"/>
  <sheetViews>
    <sheetView showGridLines="0" workbookViewId="0">
      <pane xSplit="10" ySplit="12" topLeftCell="K13" activePane="bottomRight" state="frozen"/>
      <selection pane="topRight" activeCell="K1" sqref="K1"/>
      <selection pane="bottomLeft" activeCell="A13" sqref="A13"/>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624" customWidth="1"/>
    <col min="9" max="11" width="1.77734375" customWidth="1"/>
    <col min="12" max="12" width="64" style="630"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610"/>
      <c r="I1" s="1"/>
      <c r="J1" s="1"/>
      <c r="K1" s="1"/>
      <c r="L1" s="611"/>
      <c r="M1" s="1"/>
      <c r="N1" s="1"/>
      <c r="O1" s="1"/>
      <c r="P1" s="1"/>
      <c r="Q1" s="1"/>
    </row>
    <row r="2" spans="1:17" ht="4.95" customHeight="1">
      <c r="A2" s="1"/>
      <c r="B2" s="612"/>
      <c r="C2" s="612"/>
      <c r="D2" s="612"/>
      <c r="E2" s="612"/>
      <c r="F2" s="612"/>
      <c r="G2" s="612"/>
      <c r="H2" s="613"/>
      <c r="I2" s="612"/>
      <c r="J2" s="612"/>
      <c r="K2" s="612"/>
      <c r="L2" s="614"/>
      <c r="M2" s="612"/>
      <c r="N2" s="612"/>
      <c r="O2" s="612"/>
      <c r="P2" s="612"/>
      <c r="Q2" s="1"/>
    </row>
    <row r="3" spans="1:17" ht="4.05" customHeight="1">
      <c r="A3" s="1"/>
      <c r="B3" s="612"/>
      <c r="C3" s="1"/>
      <c r="D3" s="1"/>
      <c r="E3" s="1"/>
      <c r="F3" s="1"/>
      <c r="G3" s="1"/>
      <c r="H3" s="610"/>
      <c r="I3" s="1"/>
      <c r="J3" s="1"/>
      <c r="K3" s="1"/>
      <c r="L3" s="611"/>
      <c r="M3" s="1"/>
      <c r="N3" s="1"/>
      <c r="O3" s="1"/>
      <c r="P3" s="612"/>
      <c r="Q3" s="1"/>
    </row>
    <row r="4" spans="1:17" ht="7.05" customHeight="1">
      <c r="A4" s="1"/>
      <c r="B4" s="612"/>
      <c r="C4" s="1"/>
      <c r="D4" s="1"/>
      <c r="E4" s="1"/>
      <c r="F4" s="1"/>
      <c r="G4" s="1"/>
      <c r="H4" s="610"/>
      <c r="I4" s="1"/>
      <c r="J4" s="1"/>
      <c r="K4" s="1"/>
      <c r="L4" s="611"/>
      <c r="M4" s="1"/>
      <c r="N4" s="1"/>
      <c r="O4" s="1"/>
      <c r="P4" s="612"/>
      <c r="Q4" s="1"/>
    </row>
    <row r="5" spans="1:17" s="617" customFormat="1">
      <c r="A5" s="3"/>
      <c r="B5" s="615"/>
      <c r="C5" s="3"/>
      <c r="D5" s="3" t="str">
        <f>Главная!$D$2</f>
        <v>Финансовая модель</v>
      </c>
      <c r="E5" s="3"/>
      <c r="F5" s="3"/>
      <c r="G5" s="3"/>
      <c r="H5" s="610"/>
      <c r="I5" s="3"/>
      <c r="J5" s="3"/>
      <c r="K5" s="3"/>
      <c r="L5" s="616"/>
      <c r="M5" s="3"/>
      <c r="N5" s="3"/>
      <c r="O5" s="3"/>
      <c r="P5" s="615"/>
      <c r="Q5" s="3"/>
    </row>
    <row r="6" spans="1:17" s="617" customFormat="1">
      <c r="A6" s="3"/>
      <c r="B6" s="615"/>
      <c r="C6" s="3"/>
      <c r="D6" s="3" t="str">
        <f>Главная!$D$3</f>
        <v>Инвестиционный проект: Строительство жилого МКД по адресу Улица, д.№</v>
      </c>
      <c r="E6" s="3"/>
      <c r="F6" s="3"/>
      <c r="G6" s="3"/>
      <c r="H6" s="610"/>
      <c r="I6" s="3"/>
      <c r="J6" s="3"/>
      <c r="K6" s="3"/>
      <c r="L6" s="616"/>
      <c r="M6" s="3"/>
      <c r="N6" s="3"/>
      <c r="O6" s="3"/>
      <c r="P6" s="615"/>
      <c r="Q6" s="3"/>
    </row>
    <row r="7" spans="1:17" s="622" customFormat="1">
      <c r="A7" s="618"/>
      <c r="B7" s="619"/>
      <c r="C7" s="618"/>
      <c r="D7" s="618" t="s">
        <v>510</v>
      </c>
      <c r="E7" s="618"/>
      <c r="F7" s="618"/>
      <c r="G7" s="618"/>
      <c r="H7" s="620"/>
      <c r="I7" s="618"/>
      <c r="J7" s="618"/>
      <c r="K7" s="618"/>
      <c r="L7" s="621"/>
      <c r="M7" s="618"/>
      <c r="N7" s="618"/>
      <c r="O7" s="618"/>
      <c r="P7" s="619"/>
      <c r="Q7" s="618"/>
    </row>
    <row r="8" spans="1:17" ht="4.05" customHeight="1">
      <c r="A8" s="1"/>
      <c r="B8" s="612"/>
      <c r="C8" s="1"/>
      <c r="D8" s="1"/>
      <c r="E8" s="612"/>
      <c r="F8" s="612"/>
      <c r="G8" s="612"/>
      <c r="H8" s="613"/>
      <c r="I8" s="612"/>
      <c r="J8" s="612"/>
      <c r="K8" s="612"/>
      <c r="L8" s="614"/>
      <c r="M8" s="612"/>
      <c r="N8" s="1"/>
      <c r="O8" s="1"/>
      <c r="P8" s="612"/>
      <c r="Q8" s="1"/>
    </row>
    <row r="9" spans="1:17" ht="7.05" customHeight="1">
      <c r="A9" s="1"/>
      <c r="B9" s="612"/>
      <c r="C9" s="1"/>
      <c r="D9" s="1"/>
      <c r="E9" s="1"/>
      <c r="F9" s="1"/>
      <c r="G9" s="1"/>
      <c r="H9" s="610"/>
      <c r="I9" s="1"/>
      <c r="J9" s="1"/>
      <c r="K9" s="1"/>
      <c r="L9" s="611"/>
      <c r="M9" s="1"/>
      <c r="N9" s="1"/>
      <c r="O9" s="1"/>
      <c r="P9" s="612"/>
      <c r="Q9" s="1"/>
    </row>
    <row r="10" spans="1:17" s="617" customFormat="1">
      <c r="A10" s="3"/>
      <c r="B10" s="615"/>
      <c r="C10" s="3"/>
      <c r="D10" s="3"/>
      <c r="E10" s="3"/>
      <c r="F10" s="3" t="s">
        <v>317</v>
      </c>
      <c r="G10" s="3"/>
      <c r="H10" s="610"/>
      <c r="I10" s="3"/>
      <c r="J10" s="3"/>
      <c r="K10" s="3"/>
      <c r="L10" s="616"/>
      <c r="M10" s="3"/>
      <c r="N10" s="3"/>
      <c r="O10" s="3"/>
      <c r="P10" s="615"/>
      <c r="Q10" s="3"/>
    </row>
    <row r="11" spans="1:17" s="624" customFormat="1">
      <c r="A11" s="610"/>
      <c r="B11" s="613"/>
      <c r="C11" s="610"/>
      <c r="D11" s="610"/>
      <c r="E11" s="610"/>
      <c r="F11" s="610" t="s">
        <v>318</v>
      </c>
      <c r="G11" s="610"/>
      <c r="H11" s="610" t="s">
        <v>319</v>
      </c>
      <c r="I11" s="610"/>
      <c r="J11" s="610"/>
      <c r="K11" s="610"/>
      <c r="L11" s="623" t="s">
        <v>320</v>
      </c>
      <c r="M11" s="610"/>
      <c r="N11" s="610"/>
      <c r="O11" s="610"/>
      <c r="P11" s="613"/>
      <c r="Q11" s="610"/>
    </row>
    <row r="12" spans="1:17" ht="1.95" customHeight="1">
      <c r="A12" s="1"/>
      <c r="B12" s="612"/>
      <c r="C12" s="1"/>
      <c r="D12" s="1"/>
      <c r="E12" s="612"/>
      <c r="F12" s="612"/>
      <c r="G12" s="612"/>
      <c r="H12" s="613"/>
      <c r="I12" s="612"/>
      <c r="J12" s="612"/>
      <c r="K12" s="612"/>
      <c r="L12" s="614"/>
      <c r="M12" s="612"/>
      <c r="N12" s="1"/>
      <c r="O12" s="1"/>
      <c r="P12" s="612"/>
      <c r="Q12" s="1"/>
    </row>
    <row r="13" spans="1:17">
      <c r="A13" s="1"/>
      <c r="B13" s="612"/>
      <c r="C13" s="1"/>
      <c r="D13" s="1"/>
      <c r="E13" s="1"/>
      <c r="F13" s="610"/>
      <c r="G13" s="1"/>
      <c r="H13" s="610"/>
      <c r="I13" s="1"/>
      <c r="J13" s="1"/>
      <c r="K13" s="1"/>
      <c r="L13" s="611"/>
      <c r="M13" s="1"/>
      <c r="N13" s="1"/>
      <c r="O13" s="1"/>
      <c r="P13" s="612"/>
      <c r="Q13" s="1"/>
    </row>
    <row r="14" spans="1:17">
      <c r="A14" s="1"/>
      <c r="B14" s="612"/>
      <c r="C14" s="1"/>
      <c r="D14" s="1"/>
      <c r="E14" s="1"/>
      <c r="F14" s="610" t="s">
        <v>321</v>
      </c>
      <c r="G14" s="5" t="s">
        <v>6</v>
      </c>
      <c r="H14" s="625"/>
      <c r="I14" s="1"/>
      <c r="J14" s="1"/>
      <c r="K14" s="1"/>
      <c r="L14" s="611" t="s">
        <v>322</v>
      </c>
      <c r="M14" s="1"/>
      <c r="N14" s="1"/>
      <c r="O14" s="1"/>
      <c r="P14" s="612"/>
      <c r="Q14" s="1"/>
    </row>
    <row r="15" spans="1:17" ht="4.05" customHeight="1">
      <c r="A15" s="1"/>
      <c r="B15" s="612"/>
      <c r="C15" s="1"/>
      <c r="D15" s="1"/>
      <c r="E15" s="1"/>
      <c r="F15" s="610"/>
      <c r="G15" s="1"/>
      <c r="H15" s="610"/>
      <c r="I15" s="1"/>
      <c r="J15" s="1"/>
      <c r="K15" s="1"/>
      <c r="L15" s="611"/>
      <c r="M15" s="1"/>
      <c r="N15" s="1"/>
      <c r="O15" s="1"/>
      <c r="P15" s="612"/>
      <c r="Q15" s="1"/>
    </row>
    <row r="16" spans="1:17">
      <c r="A16" s="1"/>
      <c r="B16" s="612"/>
      <c r="C16" s="1"/>
      <c r="D16" s="1"/>
      <c r="E16" s="1"/>
      <c r="F16" s="610" t="s">
        <v>321</v>
      </c>
      <c r="G16" s="5" t="s">
        <v>6</v>
      </c>
      <c r="H16" s="625"/>
      <c r="I16" s="23" t="s">
        <v>7</v>
      </c>
      <c r="J16" s="1"/>
      <c r="K16" s="1"/>
      <c r="L16" s="611" t="s">
        <v>323</v>
      </c>
      <c r="M16" s="1"/>
      <c r="N16" s="1"/>
      <c r="O16" s="1"/>
      <c r="P16" s="612"/>
      <c r="Q16" s="1"/>
    </row>
    <row r="17" spans="1:17">
      <c r="A17" s="1"/>
      <c r="B17" s="612"/>
      <c r="C17" s="1"/>
      <c r="D17" s="1"/>
      <c r="E17" s="1"/>
      <c r="F17" s="610"/>
      <c r="G17" s="1"/>
      <c r="H17" s="610"/>
      <c r="I17" s="1"/>
      <c r="J17" s="1"/>
      <c r="K17" s="1"/>
      <c r="L17" s="611"/>
      <c r="M17" s="1"/>
      <c r="N17" s="1"/>
      <c r="O17" s="1"/>
      <c r="P17" s="612"/>
      <c r="Q17" s="1"/>
    </row>
    <row r="18" spans="1:17">
      <c r="A18" s="1"/>
      <c r="B18" s="612"/>
      <c r="C18" s="1"/>
      <c r="D18" s="1"/>
      <c r="E18" s="1"/>
      <c r="F18" s="626" t="s">
        <v>324</v>
      </c>
      <c r="G18" s="1"/>
      <c r="H18" s="610" t="s">
        <v>325</v>
      </c>
      <c r="I18" s="1"/>
      <c r="J18" s="1"/>
      <c r="K18" s="1"/>
      <c r="L18" s="611" t="s">
        <v>326</v>
      </c>
      <c r="M18" s="1"/>
      <c r="N18" s="1"/>
      <c r="O18" s="1"/>
      <c r="P18" s="612"/>
      <c r="Q18" s="1"/>
    </row>
    <row r="19" spans="1:17" ht="4.95" customHeight="1">
      <c r="A19" s="1"/>
      <c r="B19" s="612"/>
      <c r="C19" s="1"/>
      <c r="D19" s="1"/>
      <c r="E19" s="1"/>
      <c r="F19" s="610"/>
      <c r="G19" s="1"/>
      <c r="H19" s="610"/>
      <c r="I19" s="1"/>
      <c r="J19" s="1"/>
      <c r="K19" s="1"/>
      <c r="L19" s="611"/>
      <c r="M19" s="1"/>
      <c r="N19" s="1"/>
      <c r="O19" s="1"/>
      <c r="P19" s="612"/>
      <c r="Q19" s="1"/>
    </row>
    <row r="20" spans="1:17" ht="24">
      <c r="A20" s="1"/>
      <c r="B20" s="612"/>
      <c r="C20" s="1"/>
      <c r="D20" s="1"/>
      <c r="E20" s="1"/>
      <c r="F20" s="610"/>
      <c r="G20" s="1"/>
      <c r="H20" s="610" t="s">
        <v>327</v>
      </c>
      <c r="I20" s="1"/>
      <c r="J20" s="1"/>
      <c r="K20" s="1"/>
      <c r="L20" s="611" t="s">
        <v>345</v>
      </c>
      <c r="M20" s="1"/>
      <c r="N20" s="1"/>
      <c r="O20" s="1"/>
      <c r="P20" s="612"/>
      <c r="Q20" s="1"/>
    </row>
    <row r="21" spans="1:17" ht="4.95" customHeight="1">
      <c r="A21" s="1"/>
      <c r="B21" s="612"/>
      <c r="C21" s="1"/>
      <c r="D21" s="1"/>
      <c r="E21" s="1"/>
      <c r="F21" s="610"/>
      <c r="G21" s="1"/>
      <c r="H21" s="610"/>
      <c r="I21" s="1"/>
      <c r="J21" s="1"/>
      <c r="K21" s="1"/>
      <c r="L21" s="611"/>
      <c r="M21" s="1"/>
      <c r="N21" s="1"/>
      <c r="O21" s="1"/>
      <c r="P21" s="612"/>
      <c r="Q21" s="1"/>
    </row>
    <row r="22" spans="1:17" ht="24">
      <c r="A22" s="1"/>
      <c r="B22" s="612"/>
      <c r="C22" s="1"/>
      <c r="D22" s="1"/>
      <c r="E22" s="1"/>
      <c r="F22" s="610"/>
      <c r="G22" s="1"/>
      <c r="H22" s="610" t="s">
        <v>431</v>
      </c>
      <c r="I22" s="1"/>
      <c r="J22" s="1"/>
      <c r="K22" s="1"/>
      <c r="L22" s="611" t="s">
        <v>432</v>
      </c>
      <c r="M22" s="1"/>
      <c r="N22" s="1"/>
      <c r="O22" s="1"/>
      <c r="P22" s="612"/>
      <c r="Q22" s="1"/>
    </row>
    <row r="23" spans="1:17" ht="4.95" customHeight="1">
      <c r="A23" s="1"/>
      <c r="B23" s="612"/>
      <c r="C23" s="1"/>
      <c r="D23" s="1"/>
      <c r="E23" s="1"/>
      <c r="F23" s="610"/>
      <c r="G23" s="1"/>
      <c r="H23" s="610"/>
      <c r="I23" s="1"/>
      <c r="J23" s="1"/>
      <c r="K23" s="1"/>
      <c r="L23" s="611"/>
      <c r="M23" s="1"/>
      <c r="N23" s="1"/>
      <c r="O23" s="1"/>
      <c r="P23" s="612"/>
      <c r="Q23" s="1"/>
    </row>
    <row r="24" spans="1:17">
      <c r="A24" s="1"/>
      <c r="B24" s="612"/>
      <c r="C24" s="1"/>
      <c r="D24" s="1"/>
      <c r="E24" s="1"/>
      <c r="F24" s="610"/>
      <c r="G24" s="1"/>
      <c r="H24" s="610" t="s">
        <v>433</v>
      </c>
      <c r="I24" s="1"/>
      <c r="J24" s="1"/>
      <c r="K24" s="1"/>
      <c r="L24" s="611" t="s">
        <v>434</v>
      </c>
      <c r="M24" s="1"/>
      <c r="N24" s="1"/>
      <c r="O24" s="1"/>
      <c r="P24" s="612"/>
      <c r="Q24" s="1"/>
    </row>
    <row r="25" spans="1:17" ht="4.95" customHeight="1">
      <c r="A25" s="1"/>
      <c r="B25" s="612"/>
      <c r="C25" s="1"/>
      <c r="D25" s="1"/>
      <c r="E25" s="1"/>
      <c r="F25" s="610"/>
      <c r="G25" s="1"/>
      <c r="H25" s="610"/>
      <c r="I25" s="1"/>
      <c r="J25" s="1"/>
      <c r="K25" s="1"/>
      <c r="L25" s="611"/>
      <c r="M25" s="1"/>
      <c r="N25" s="1"/>
      <c r="O25" s="1"/>
      <c r="P25" s="612"/>
      <c r="Q25" s="1"/>
    </row>
    <row r="26" spans="1:17">
      <c r="A26" s="1"/>
      <c r="B26" s="612"/>
      <c r="C26" s="1"/>
      <c r="D26" s="1"/>
      <c r="E26" s="1"/>
      <c r="F26" s="610"/>
      <c r="G26" s="1"/>
      <c r="H26" s="610" t="s">
        <v>346</v>
      </c>
      <c r="I26" s="1"/>
      <c r="J26" s="1"/>
      <c r="K26" s="1"/>
      <c r="L26" s="611" t="s">
        <v>328</v>
      </c>
      <c r="M26" s="1"/>
      <c r="N26" s="1"/>
      <c r="O26" s="1"/>
      <c r="P26" s="612"/>
      <c r="Q26" s="1"/>
    </row>
    <row r="27" spans="1:17" ht="4.95" customHeight="1">
      <c r="A27" s="1"/>
      <c r="B27" s="612"/>
      <c r="C27" s="1"/>
      <c r="D27" s="1"/>
      <c r="E27" s="1"/>
      <c r="F27" s="610"/>
      <c r="G27" s="1"/>
      <c r="H27" s="610"/>
      <c r="I27" s="1"/>
      <c r="J27" s="1"/>
      <c r="K27" s="1"/>
      <c r="L27" s="611"/>
      <c r="M27" s="1"/>
      <c r="N27" s="1"/>
      <c r="O27" s="1"/>
      <c r="P27" s="612"/>
      <c r="Q27" s="1"/>
    </row>
    <row r="28" spans="1:17">
      <c r="A28" s="1"/>
      <c r="B28" s="612"/>
      <c r="C28" s="1"/>
      <c r="D28" s="1"/>
      <c r="E28" s="1"/>
      <c r="F28" s="610"/>
      <c r="G28" s="1"/>
      <c r="H28" s="610" t="s">
        <v>347</v>
      </c>
      <c r="I28" s="1"/>
      <c r="J28" s="1"/>
      <c r="K28" s="1"/>
      <c r="L28" s="611" t="s">
        <v>329</v>
      </c>
      <c r="M28" s="1"/>
      <c r="N28" s="1"/>
      <c r="O28" s="1"/>
      <c r="P28" s="612"/>
      <c r="Q28" s="1"/>
    </row>
    <row r="29" spans="1:17" ht="4.95" customHeight="1">
      <c r="A29" s="1"/>
      <c r="B29" s="612"/>
      <c r="C29" s="1"/>
      <c r="D29" s="1"/>
      <c r="E29" s="1"/>
      <c r="F29" s="610"/>
      <c r="G29" s="1"/>
      <c r="H29" s="610"/>
      <c r="I29" s="1"/>
      <c r="J29" s="1"/>
      <c r="K29" s="1"/>
      <c r="L29" s="611"/>
      <c r="M29" s="1"/>
      <c r="N29" s="1"/>
      <c r="O29" s="1"/>
      <c r="P29" s="612"/>
      <c r="Q29" s="1"/>
    </row>
    <row r="30" spans="1:17" ht="36">
      <c r="A30" s="1"/>
      <c r="B30" s="612"/>
      <c r="C30" s="1"/>
      <c r="D30" s="1"/>
      <c r="E30" s="1"/>
      <c r="F30" s="610"/>
      <c r="G30" s="1"/>
      <c r="H30" s="610" t="s">
        <v>348</v>
      </c>
      <c r="I30" s="1"/>
      <c r="J30" s="1"/>
      <c r="K30" s="1"/>
      <c r="L30" s="611" t="s">
        <v>349</v>
      </c>
      <c r="M30" s="1"/>
      <c r="N30" s="1"/>
      <c r="O30" s="1"/>
      <c r="P30" s="612"/>
      <c r="Q30" s="1"/>
    </row>
    <row r="31" spans="1:17" ht="4.95" customHeight="1">
      <c r="A31" s="1"/>
      <c r="B31" s="612"/>
      <c r="C31" s="1"/>
      <c r="D31" s="1"/>
      <c r="E31" s="1"/>
      <c r="F31" s="610"/>
      <c r="G31" s="1"/>
      <c r="H31" s="610"/>
      <c r="I31" s="1"/>
      <c r="J31" s="1"/>
      <c r="K31" s="1"/>
      <c r="L31" s="611"/>
      <c r="M31" s="1"/>
      <c r="N31" s="1"/>
      <c r="O31" s="1"/>
      <c r="P31" s="612"/>
      <c r="Q31" s="1"/>
    </row>
    <row r="32" spans="1:17">
      <c r="A32" s="1"/>
      <c r="B32" s="612"/>
      <c r="C32" s="1"/>
      <c r="D32" s="1"/>
      <c r="E32" s="1"/>
      <c r="F32" s="610"/>
      <c r="G32" s="1"/>
      <c r="H32" s="610" t="s">
        <v>351</v>
      </c>
      <c r="I32" s="1"/>
      <c r="J32" s="1"/>
      <c r="K32" s="1"/>
      <c r="L32" s="611" t="s">
        <v>435</v>
      </c>
      <c r="M32" s="1"/>
      <c r="N32" s="1"/>
      <c r="O32" s="1"/>
      <c r="P32" s="612"/>
      <c r="Q32" s="1"/>
    </row>
    <row r="33" spans="1:17" ht="4.95" customHeight="1">
      <c r="A33" s="1"/>
      <c r="B33" s="612"/>
      <c r="C33" s="1"/>
      <c r="D33" s="1"/>
      <c r="E33" s="1"/>
      <c r="F33" s="610"/>
      <c r="G33" s="1"/>
      <c r="H33" s="610"/>
      <c r="I33" s="1"/>
      <c r="J33" s="1"/>
      <c r="K33" s="1"/>
      <c r="L33" s="611"/>
      <c r="M33" s="1"/>
      <c r="N33" s="1"/>
      <c r="O33" s="1"/>
      <c r="P33" s="612"/>
      <c r="Q33" s="1"/>
    </row>
    <row r="34" spans="1:17">
      <c r="A34" s="1"/>
      <c r="B34" s="612"/>
      <c r="C34" s="1"/>
      <c r="D34" s="1"/>
      <c r="E34" s="1"/>
      <c r="F34" s="610"/>
      <c r="G34" s="1"/>
      <c r="H34" s="610" t="s">
        <v>352</v>
      </c>
      <c r="I34" s="1"/>
      <c r="J34" s="1"/>
      <c r="K34" s="1"/>
      <c r="L34" s="611" t="s">
        <v>436</v>
      </c>
      <c r="M34" s="1"/>
      <c r="N34" s="1"/>
      <c r="O34" s="1"/>
      <c r="P34" s="612"/>
      <c r="Q34" s="1"/>
    </row>
    <row r="35" spans="1:17" ht="4.95" customHeight="1">
      <c r="A35" s="1"/>
      <c r="B35" s="612"/>
      <c r="C35" s="1"/>
      <c r="D35" s="1"/>
      <c r="E35" s="1"/>
      <c r="F35" s="610"/>
      <c r="G35" s="1"/>
      <c r="H35" s="610"/>
      <c r="I35" s="1"/>
      <c r="J35" s="1"/>
      <c r="K35" s="1"/>
      <c r="L35" s="611"/>
      <c r="M35" s="1"/>
      <c r="N35" s="1"/>
      <c r="O35" s="1"/>
      <c r="P35" s="612"/>
      <c r="Q35" s="1"/>
    </row>
    <row r="36" spans="1:17" ht="24">
      <c r="A36" s="1"/>
      <c r="B36" s="612"/>
      <c r="C36" s="1"/>
      <c r="D36" s="1"/>
      <c r="E36" s="1"/>
      <c r="F36" s="610"/>
      <c r="G36" s="1"/>
      <c r="H36" s="610" t="s">
        <v>353</v>
      </c>
      <c r="I36" s="1"/>
      <c r="J36" s="1"/>
      <c r="K36" s="1"/>
      <c r="L36" s="611" t="s">
        <v>437</v>
      </c>
      <c r="M36" s="1"/>
      <c r="N36" s="1"/>
      <c r="O36" s="1"/>
      <c r="P36" s="612"/>
      <c r="Q36" s="1"/>
    </row>
    <row r="37" spans="1:17" ht="4.95" customHeight="1">
      <c r="A37" s="1"/>
      <c r="B37" s="612"/>
      <c r="C37" s="1"/>
      <c r="D37" s="1"/>
      <c r="E37" s="1"/>
      <c r="F37" s="610"/>
      <c r="G37" s="1"/>
      <c r="H37" s="610"/>
      <c r="I37" s="1"/>
      <c r="J37" s="1"/>
      <c r="K37" s="1"/>
      <c r="L37" s="611"/>
      <c r="M37" s="1"/>
      <c r="N37" s="1"/>
      <c r="O37" s="1"/>
      <c r="P37" s="612"/>
      <c r="Q37" s="1"/>
    </row>
    <row r="38" spans="1:17" ht="48">
      <c r="A38" s="1"/>
      <c r="B38" s="612"/>
      <c r="C38" s="1"/>
      <c r="D38" s="1"/>
      <c r="E38" s="1"/>
      <c r="F38" s="610"/>
      <c r="G38" s="1"/>
      <c r="H38" s="610" t="s">
        <v>354</v>
      </c>
      <c r="I38" s="1"/>
      <c r="J38" s="1"/>
      <c r="K38" s="1"/>
      <c r="L38" s="611" t="s">
        <v>355</v>
      </c>
      <c r="M38" s="1"/>
      <c r="N38" s="1"/>
      <c r="O38" s="1"/>
      <c r="P38" s="612"/>
      <c r="Q38" s="1"/>
    </row>
    <row r="39" spans="1:17" ht="4.95" customHeight="1">
      <c r="A39" s="1"/>
      <c r="B39" s="612"/>
      <c r="C39" s="1"/>
      <c r="D39" s="1"/>
      <c r="E39" s="1"/>
      <c r="F39" s="610"/>
      <c r="G39" s="1"/>
      <c r="H39" s="610"/>
      <c r="I39" s="1"/>
      <c r="J39" s="1"/>
      <c r="K39" s="1"/>
      <c r="L39" s="611"/>
      <c r="M39" s="1"/>
      <c r="N39" s="1"/>
      <c r="O39" s="1"/>
      <c r="P39" s="612"/>
      <c r="Q39" s="1"/>
    </row>
    <row r="40" spans="1:17" ht="72">
      <c r="A40" s="1"/>
      <c r="B40" s="612"/>
      <c r="C40" s="1"/>
      <c r="D40" s="1"/>
      <c r="E40" s="1"/>
      <c r="F40" s="610"/>
      <c r="G40" s="1"/>
      <c r="H40" s="610" t="s">
        <v>350</v>
      </c>
      <c r="I40" s="1"/>
      <c r="J40" s="1"/>
      <c r="K40" s="1"/>
      <c r="L40" s="611" t="s">
        <v>356</v>
      </c>
      <c r="M40" s="1"/>
      <c r="N40" s="1"/>
      <c r="O40" s="1"/>
      <c r="P40" s="612"/>
      <c r="Q40" s="1"/>
    </row>
    <row r="41" spans="1:17" ht="4.95" customHeight="1">
      <c r="A41" s="1"/>
      <c r="B41" s="612"/>
      <c r="C41" s="1"/>
      <c r="D41" s="1"/>
      <c r="E41" s="1"/>
      <c r="F41" s="610"/>
      <c r="G41" s="1"/>
      <c r="H41" s="610"/>
      <c r="I41" s="1"/>
      <c r="J41" s="1"/>
      <c r="K41" s="1"/>
      <c r="L41" s="611"/>
      <c r="M41" s="1"/>
      <c r="N41" s="1"/>
      <c r="O41" s="1"/>
      <c r="P41" s="612"/>
      <c r="Q41" s="1"/>
    </row>
    <row r="42" spans="1:17" ht="36">
      <c r="A42" s="1"/>
      <c r="B42" s="612"/>
      <c r="C42" s="1"/>
      <c r="D42" s="1"/>
      <c r="E42" s="1"/>
      <c r="F42" s="610"/>
      <c r="G42" s="1"/>
      <c r="H42" s="610" t="s">
        <v>357</v>
      </c>
      <c r="I42" s="1"/>
      <c r="J42" s="1"/>
      <c r="K42" s="1"/>
      <c r="L42" s="611" t="s">
        <v>358</v>
      </c>
      <c r="M42" s="1"/>
      <c r="N42" s="1"/>
      <c r="O42" s="1"/>
      <c r="P42" s="612"/>
      <c r="Q42" s="1"/>
    </row>
    <row r="43" spans="1:17" ht="4.95" customHeight="1">
      <c r="A43" s="1"/>
      <c r="B43" s="612"/>
      <c r="C43" s="1"/>
      <c r="D43" s="1"/>
      <c r="E43" s="1"/>
      <c r="F43" s="610"/>
      <c r="G43" s="1"/>
      <c r="H43" s="610"/>
      <c r="I43" s="1"/>
      <c r="J43" s="1"/>
      <c r="K43" s="1"/>
      <c r="L43" s="611"/>
      <c r="M43" s="1"/>
      <c r="N43" s="1"/>
      <c r="O43" s="1"/>
      <c r="P43" s="612"/>
      <c r="Q43" s="1"/>
    </row>
    <row r="44" spans="1:17" ht="36">
      <c r="A44" s="1"/>
      <c r="B44" s="612"/>
      <c r="C44" s="1"/>
      <c r="D44" s="1"/>
      <c r="E44" s="1"/>
      <c r="F44" s="610"/>
      <c r="G44" s="1"/>
      <c r="H44" s="610" t="s">
        <v>359</v>
      </c>
      <c r="I44" s="1"/>
      <c r="J44" s="1"/>
      <c r="K44" s="1"/>
      <c r="L44" s="611" t="s">
        <v>360</v>
      </c>
      <c r="M44" s="1"/>
      <c r="N44" s="1"/>
      <c r="O44" s="1"/>
      <c r="P44" s="612"/>
      <c r="Q44" s="1"/>
    </row>
    <row r="45" spans="1:17" ht="4.95" customHeight="1">
      <c r="A45" s="1"/>
      <c r="B45" s="612"/>
      <c r="C45" s="1"/>
      <c r="D45" s="1"/>
      <c r="E45" s="1"/>
      <c r="F45" s="610"/>
      <c r="G45" s="1"/>
      <c r="H45" s="610"/>
      <c r="I45" s="1"/>
      <c r="J45" s="1"/>
      <c r="K45" s="1"/>
      <c r="L45" s="611"/>
      <c r="M45" s="1"/>
      <c r="N45" s="1"/>
      <c r="O45" s="1"/>
      <c r="P45" s="612"/>
      <c r="Q45" s="1"/>
    </row>
    <row r="46" spans="1:17">
      <c r="A46" s="1"/>
      <c r="B46" s="612"/>
      <c r="C46" s="1"/>
      <c r="D46" s="1"/>
      <c r="E46" s="1"/>
      <c r="F46" s="627" t="s">
        <v>330</v>
      </c>
      <c r="G46" s="1"/>
      <c r="H46" s="610" t="s">
        <v>438</v>
      </c>
      <c r="I46" s="1"/>
      <c r="J46" s="1"/>
      <c r="K46" s="1"/>
      <c r="L46" s="611" t="s">
        <v>331</v>
      </c>
      <c r="M46" s="1"/>
      <c r="N46" s="1"/>
      <c r="O46" s="1"/>
      <c r="P46" s="612"/>
      <c r="Q46" s="1"/>
    </row>
    <row r="47" spans="1:17" ht="60">
      <c r="A47" s="1"/>
      <c r="B47" s="612"/>
      <c r="C47" s="1"/>
      <c r="D47" s="1"/>
      <c r="E47" s="1"/>
      <c r="F47" s="610"/>
      <c r="G47" s="1"/>
      <c r="H47" s="610"/>
      <c r="I47" s="1"/>
      <c r="J47" s="1"/>
      <c r="K47" s="1"/>
      <c r="L47" s="611" t="s">
        <v>439</v>
      </c>
      <c r="M47" s="1"/>
      <c r="N47" s="1"/>
      <c r="O47" s="1"/>
      <c r="P47" s="612"/>
      <c r="Q47" s="1"/>
    </row>
    <row r="48" spans="1:17" ht="4.95" customHeight="1">
      <c r="A48" s="1"/>
      <c r="B48" s="612"/>
      <c r="C48" s="1"/>
      <c r="D48" s="1"/>
      <c r="E48" s="1"/>
      <c r="F48" s="610"/>
      <c r="G48" s="1"/>
      <c r="H48" s="610"/>
      <c r="I48" s="1"/>
      <c r="J48" s="1"/>
      <c r="K48" s="1"/>
      <c r="L48" s="611"/>
      <c r="M48" s="1"/>
      <c r="N48" s="1"/>
      <c r="O48" s="1"/>
      <c r="P48" s="612"/>
      <c r="Q48" s="1"/>
    </row>
    <row r="49" spans="1:17" ht="36">
      <c r="A49" s="1"/>
      <c r="B49" s="612"/>
      <c r="C49" s="1"/>
      <c r="D49" s="1"/>
      <c r="E49" s="1"/>
      <c r="F49" s="610"/>
      <c r="G49" s="1"/>
      <c r="H49" s="610" t="s">
        <v>352</v>
      </c>
      <c r="I49" s="1"/>
      <c r="J49" s="1"/>
      <c r="K49" s="1"/>
      <c r="L49" s="611" t="s">
        <v>440</v>
      </c>
      <c r="M49" s="1"/>
      <c r="N49" s="1"/>
      <c r="O49" s="1"/>
      <c r="P49" s="612"/>
      <c r="Q49" s="1"/>
    </row>
    <row r="50" spans="1:17" ht="4.95" customHeight="1">
      <c r="A50" s="1"/>
      <c r="B50" s="612"/>
      <c r="C50" s="1"/>
      <c r="D50" s="1"/>
      <c r="E50" s="1"/>
      <c r="F50" s="610"/>
      <c r="G50" s="1"/>
      <c r="H50" s="610"/>
      <c r="I50" s="1"/>
      <c r="J50" s="1"/>
      <c r="K50" s="1"/>
      <c r="L50" s="611"/>
      <c r="M50" s="1"/>
      <c r="N50" s="1"/>
      <c r="O50" s="1"/>
      <c r="P50" s="612"/>
      <c r="Q50" s="1"/>
    </row>
    <row r="51" spans="1:17" ht="36">
      <c r="A51" s="1"/>
      <c r="B51" s="612"/>
      <c r="C51" s="1"/>
      <c r="D51" s="1"/>
      <c r="E51" s="1"/>
      <c r="F51" s="610"/>
      <c r="G51" s="1"/>
      <c r="H51" s="610" t="s">
        <v>441</v>
      </c>
      <c r="I51" s="1"/>
      <c r="J51" s="1"/>
      <c r="K51" s="1"/>
      <c r="L51" s="611" t="s">
        <v>442</v>
      </c>
      <c r="M51" s="1"/>
      <c r="N51" s="1"/>
      <c r="O51" s="1"/>
      <c r="P51" s="612"/>
      <c r="Q51" s="1"/>
    </row>
    <row r="52" spans="1:17" ht="4.95" customHeight="1">
      <c r="A52" s="1"/>
      <c r="B52" s="612"/>
      <c r="C52" s="1"/>
      <c r="D52" s="1"/>
      <c r="E52" s="1"/>
      <c r="F52" s="610"/>
      <c r="G52" s="1"/>
      <c r="H52" s="610"/>
      <c r="I52" s="1"/>
      <c r="J52" s="1"/>
      <c r="K52" s="1"/>
      <c r="L52" s="611"/>
      <c r="M52" s="1"/>
      <c r="N52" s="1"/>
      <c r="O52" s="1"/>
      <c r="P52" s="612"/>
      <c r="Q52" s="1"/>
    </row>
    <row r="53" spans="1:17" ht="24">
      <c r="A53" s="1"/>
      <c r="B53" s="612"/>
      <c r="C53" s="1"/>
      <c r="D53" s="1"/>
      <c r="E53" s="1"/>
      <c r="F53" s="610"/>
      <c r="G53" s="1"/>
      <c r="H53" s="610" t="s">
        <v>443</v>
      </c>
      <c r="I53" s="1"/>
      <c r="J53" s="1"/>
      <c r="K53" s="1"/>
      <c r="L53" s="611" t="s">
        <v>444</v>
      </c>
      <c r="M53" s="1"/>
      <c r="N53" s="1"/>
      <c r="O53" s="1"/>
      <c r="P53" s="612"/>
      <c r="Q53" s="1"/>
    </row>
    <row r="54" spans="1:17" ht="4.95" customHeight="1">
      <c r="A54" s="1"/>
      <c r="B54" s="612"/>
      <c r="C54" s="1"/>
      <c r="D54" s="1"/>
      <c r="E54" s="1"/>
      <c r="F54" s="610"/>
      <c r="G54" s="1"/>
      <c r="H54" s="610"/>
      <c r="I54" s="1"/>
      <c r="J54" s="1"/>
      <c r="K54" s="1"/>
      <c r="L54" s="611"/>
      <c r="M54" s="1"/>
      <c r="N54" s="1"/>
      <c r="O54" s="1"/>
      <c r="P54" s="612"/>
      <c r="Q54" s="1"/>
    </row>
    <row r="55" spans="1:17" ht="24">
      <c r="A55" s="1"/>
      <c r="B55" s="612"/>
      <c r="C55" s="1"/>
      <c r="D55" s="1"/>
      <c r="E55" s="1"/>
      <c r="F55" s="610"/>
      <c r="G55" s="1"/>
      <c r="H55" s="610" t="s">
        <v>445</v>
      </c>
      <c r="I55" s="1"/>
      <c r="J55" s="1"/>
      <c r="K55" s="1"/>
      <c r="L55" s="611" t="s">
        <v>446</v>
      </c>
      <c r="M55" s="1"/>
      <c r="N55" s="1"/>
      <c r="O55" s="1"/>
      <c r="P55" s="612"/>
      <c r="Q55" s="1"/>
    </row>
    <row r="56" spans="1:17" ht="4.95" customHeight="1">
      <c r="A56" s="1"/>
      <c r="B56" s="612"/>
      <c r="C56" s="1"/>
      <c r="D56" s="1"/>
      <c r="E56" s="1"/>
      <c r="F56" s="610"/>
      <c r="G56" s="1"/>
      <c r="H56" s="610"/>
      <c r="I56" s="1"/>
      <c r="J56" s="1"/>
      <c r="K56" s="1"/>
      <c r="L56" s="611"/>
      <c r="M56" s="1"/>
      <c r="N56" s="1"/>
      <c r="O56" s="1"/>
      <c r="P56" s="612"/>
      <c r="Q56" s="1"/>
    </row>
    <row r="57" spans="1:17" ht="48">
      <c r="A57" s="1"/>
      <c r="B57" s="612"/>
      <c r="C57" s="1"/>
      <c r="D57" s="1"/>
      <c r="E57" s="1"/>
      <c r="F57" s="610"/>
      <c r="G57" s="1"/>
      <c r="H57" s="610" t="s">
        <v>447</v>
      </c>
      <c r="I57" s="1"/>
      <c r="J57" s="1"/>
      <c r="K57" s="1"/>
      <c r="L57" s="611" t="s">
        <v>448</v>
      </c>
      <c r="M57" s="1"/>
      <c r="N57" s="1"/>
      <c r="O57" s="1"/>
      <c r="P57" s="612"/>
      <c r="Q57" s="1"/>
    </row>
    <row r="58" spans="1:17" ht="4.95" customHeight="1">
      <c r="A58" s="1"/>
      <c r="B58" s="612"/>
      <c r="C58" s="1"/>
      <c r="D58" s="1"/>
      <c r="E58" s="1"/>
      <c r="F58" s="610"/>
      <c r="G58" s="1"/>
      <c r="H58" s="610"/>
      <c r="I58" s="1"/>
      <c r="J58" s="1"/>
      <c r="K58" s="1"/>
      <c r="L58" s="611"/>
      <c r="M58" s="1"/>
      <c r="N58" s="1"/>
      <c r="O58" s="1"/>
      <c r="P58" s="612"/>
      <c r="Q58" s="1"/>
    </row>
    <row r="59" spans="1:17" ht="48">
      <c r="A59" s="1"/>
      <c r="B59" s="612"/>
      <c r="C59" s="1"/>
      <c r="D59" s="1"/>
      <c r="E59" s="1"/>
      <c r="F59" s="610"/>
      <c r="G59" s="1"/>
      <c r="H59" s="610" t="s">
        <v>449</v>
      </c>
      <c r="I59" s="1"/>
      <c r="J59" s="1"/>
      <c r="K59" s="1"/>
      <c r="L59" s="611" t="s">
        <v>450</v>
      </c>
      <c r="M59" s="1"/>
      <c r="N59" s="1"/>
      <c r="O59" s="1"/>
      <c r="P59" s="612"/>
      <c r="Q59" s="1"/>
    </row>
    <row r="60" spans="1:17" ht="4.95" customHeight="1">
      <c r="A60" s="1"/>
      <c r="B60" s="612"/>
      <c r="C60" s="1"/>
      <c r="D60" s="1"/>
      <c r="E60" s="1"/>
      <c r="F60" s="610"/>
      <c r="G60" s="1"/>
      <c r="H60" s="610"/>
      <c r="I60" s="1"/>
      <c r="J60" s="1"/>
      <c r="K60" s="1"/>
      <c r="L60" s="611"/>
      <c r="M60" s="1"/>
      <c r="N60" s="1"/>
      <c r="O60" s="1"/>
      <c r="P60" s="612"/>
      <c r="Q60" s="1"/>
    </row>
    <row r="61" spans="1:17" ht="24">
      <c r="A61" s="1"/>
      <c r="B61" s="612"/>
      <c r="C61" s="1"/>
      <c r="D61" s="1"/>
      <c r="E61" s="1"/>
      <c r="F61" s="610"/>
      <c r="G61" s="1"/>
      <c r="H61" s="610" t="s">
        <v>451</v>
      </c>
      <c r="I61" s="1"/>
      <c r="J61" s="1"/>
      <c r="K61" s="1"/>
      <c r="L61" s="611" t="s">
        <v>452</v>
      </c>
      <c r="M61" s="1"/>
      <c r="N61" s="1"/>
      <c r="O61" s="1"/>
      <c r="P61" s="612"/>
      <c r="Q61" s="1"/>
    </row>
    <row r="62" spans="1:17" ht="4.95" customHeight="1">
      <c r="A62" s="1"/>
      <c r="B62" s="612"/>
      <c r="C62" s="1"/>
      <c r="D62" s="1"/>
      <c r="E62" s="1"/>
      <c r="F62" s="610"/>
      <c r="G62" s="1"/>
      <c r="H62" s="610"/>
      <c r="I62" s="1"/>
      <c r="J62" s="1"/>
      <c r="K62" s="1"/>
      <c r="L62" s="611"/>
      <c r="M62" s="1"/>
      <c r="N62" s="1"/>
      <c r="O62" s="1"/>
      <c r="P62" s="612"/>
      <c r="Q62" s="1"/>
    </row>
    <row r="63" spans="1:17" ht="24">
      <c r="A63" s="1"/>
      <c r="B63" s="612"/>
      <c r="C63" s="1"/>
      <c r="D63" s="1"/>
      <c r="E63" s="1"/>
      <c r="F63" s="610"/>
      <c r="G63" s="1"/>
      <c r="H63" s="610" t="s">
        <v>453</v>
      </c>
      <c r="I63" s="1"/>
      <c r="J63" s="1"/>
      <c r="K63" s="1"/>
      <c r="L63" s="611" t="s">
        <v>454</v>
      </c>
      <c r="M63" s="1"/>
      <c r="N63" s="1"/>
      <c r="O63" s="1"/>
      <c r="P63" s="612"/>
      <c r="Q63" s="1"/>
    </row>
    <row r="64" spans="1:17" ht="4.95" customHeight="1">
      <c r="A64" s="1"/>
      <c r="B64" s="612"/>
      <c r="C64" s="1"/>
      <c r="D64" s="1"/>
      <c r="E64" s="1"/>
      <c r="F64" s="610"/>
      <c r="G64" s="1"/>
      <c r="H64" s="610"/>
      <c r="I64" s="1"/>
      <c r="J64" s="1"/>
      <c r="K64" s="1"/>
      <c r="L64" s="611"/>
      <c r="M64" s="1"/>
      <c r="N64" s="1"/>
      <c r="O64" s="1"/>
      <c r="P64" s="612"/>
      <c r="Q64" s="1"/>
    </row>
    <row r="65" spans="1:17" ht="24">
      <c r="A65" s="1"/>
      <c r="B65" s="612"/>
      <c r="C65" s="1"/>
      <c r="D65" s="1"/>
      <c r="E65" s="1"/>
      <c r="F65" s="610"/>
      <c r="G65" s="1"/>
      <c r="H65" s="610" t="s">
        <v>455</v>
      </c>
      <c r="I65" s="1"/>
      <c r="J65" s="1"/>
      <c r="K65" s="1"/>
      <c r="L65" s="611" t="s">
        <v>456</v>
      </c>
      <c r="M65" s="1"/>
      <c r="N65" s="1"/>
      <c r="O65" s="1"/>
      <c r="P65" s="612"/>
      <c r="Q65" s="1"/>
    </row>
    <row r="66" spans="1:17" ht="4.95" customHeight="1">
      <c r="A66" s="1"/>
      <c r="B66" s="612"/>
      <c r="C66" s="1"/>
      <c r="D66" s="1"/>
      <c r="E66" s="1"/>
      <c r="F66" s="610"/>
      <c r="G66" s="1"/>
      <c r="H66" s="610"/>
      <c r="I66" s="1"/>
      <c r="J66" s="1"/>
      <c r="K66" s="1"/>
      <c r="L66" s="611"/>
      <c r="M66" s="1"/>
      <c r="N66" s="1"/>
      <c r="O66" s="1"/>
      <c r="P66" s="612"/>
      <c r="Q66" s="1"/>
    </row>
    <row r="67" spans="1:17" ht="24">
      <c r="A67" s="1"/>
      <c r="B67" s="612"/>
      <c r="C67" s="1"/>
      <c r="D67" s="1"/>
      <c r="E67" s="1"/>
      <c r="F67" s="610"/>
      <c r="G67" s="1"/>
      <c r="H67" s="610" t="s">
        <v>457</v>
      </c>
      <c r="I67" s="1"/>
      <c r="J67" s="1"/>
      <c r="K67" s="1"/>
      <c r="L67" s="611" t="s">
        <v>458</v>
      </c>
      <c r="M67" s="1"/>
      <c r="N67" s="1"/>
      <c r="O67" s="1"/>
      <c r="P67" s="612"/>
      <c r="Q67" s="1"/>
    </row>
    <row r="68" spans="1:17" ht="4.95" customHeight="1">
      <c r="A68" s="1"/>
      <c r="B68" s="612"/>
      <c r="C68" s="1"/>
      <c r="D68" s="1"/>
      <c r="E68" s="1"/>
      <c r="F68" s="610"/>
      <c r="G68" s="1"/>
      <c r="H68" s="610"/>
      <c r="I68" s="1"/>
      <c r="J68" s="1"/>
      <c r="K68" s="1"/>
      <c r="L68" s="611"/>
      <c r="M68" s="1"/>
      <c r="N68" s="1"/>
      <c r="O68" s="1"/>
      <c r="P68" s="612"/>
      <c r="Q68" s="1"/>
    </row>
    <row r="69" spans="1:17" ht="36">
      <c r="A69" s="1"/>
      <c r="B69" s="612"/>
      <c r="C69" s="1"/>
      <c r="D69" s="1"/>
      <c r="E69" s="1"/>
      <c r="F69" s="610"/>
      <c r="G69" s="1"/>
      <c r="H69" s="610" t="s">
        <v>459</v>
      </c>
      <c r="I69" s="1"/>
      <c r="J69" s="1"/>
      <c r="K69" s="1"/>
      <c r="L69" s="611" t="s">
        <v>460</v>
      </c>
      <c r="M69" s="1"/>
      <c r="N69" s="1"/>
      <c r="O69" s="1"/>
      <c r="P69" s="612"/>
      <c r="Q69" s="1"/>
    </row>
    <row r="70" spans="1:17" ht="4.95" customHeight="1">
      <c r="A70" s="1"/>
      <c r="B70" s="612"/>
      <c r="C70" s="1"/>
      <c r="D70" s="1"/>
      <c r="E70" s="1"/>
      <c r="F70" s="610"/>
      <c r="G70" s="1"/>
      <c r="H70" s="610"/>
      <c r="I70" s="1"/>
      <c r="J70" s="1"/>
      <c r="K70" s="1"/>
      <c r="L70" s="611"/>
      <c r="M70" s="1"/>
      <c r="N70" s="1"/>
      <c r="O70" s="1"/>
      <c r="P70" s="612"/>
      <c r="Q70" s="1"/>
    </row>
    <row r="71" spans="1:17" ht="36">
      <c r="A71" s="1"/>
      <c r="B71" s="612"/>
      <c r="C71" s="1"/>
      <c r="D71" s="1"/>
      <c r="E71" s="1"/>
      <c r="F71" s="610"/>
      <c r="G71" s="1"/>
      <c r="H71" s="610" t="s">
        <v>461</v>
      </c>
      <c r="I71" s="1"/>
      <c r="J71" s="1"/>
      <c r="K71" s="1"/>
      <c r="L71" s="611" t="s">
        <v>462</v>
      </c>
      <c r="M71" s="1"/>
      <c r="N71" s="1"/>
      <c r="O71" s="1"/>
      <c r="P71" s="612"/>
      <c r="Q71" s="1"/>
    </row>
    <row r="72" spans="1:17" ht="4.95" customHeight="1">
      <c r="A72" s="1"/>
      <c r="B72" s="612"/>
      <c r="C72" s="1"/>
      <c r="D72" s="1"/>
      <c r="E72" s="1"/>
      <c r="F72" s="610"/>
      <c r="G72" s="1"/>
      <c r="H72" s="610"/>
      <c r="I72" s="1"/>
      <c r="J72" s="1"/>
      <c r="K72" s="1"/>
      <c r="L72" s="611"/>
      <c r="M72" s="1"/>
      <c r="N72" s="1"/>
      <c r="O72" s="1"/>
      <c r="P72" s="612"/>
      <c r="Q72" s="1"/>
    </row>
    <row r="73" spans="1:17" ht="36">
      <c r="A73" s="1"/>
      <c r="B73" s="612"/>
      <c r="C73" s="1"/>
      <c r="D73" s="1"/>
      <c r="E73" s="1"/>
      <c r="F73" s="610"/>
      <c r="G73" s="1"/>
      <c r="H73" s="610" t="s">
        <v>463</v>
      </c>
      <c r="I73" s="1"/>
      <c r="J73" s="1"/>
      <c r="K73" s="1"/>
      <c r="L73" s="611" t="s">
        <v>464</v>
      </c>
      <c r="M73" s="1"/>
      <c r="N73" s="1"/>
      <c r="O73" s="1"/>
      <c r="P73" s="612"/>
      <c r="Q73" s="1"/>
    </row>
    <row r="74" spans="1:17" ht="4.95" customHeight="1">
      <c r="A74" s="1"/>
      <c r="B74" s="612"/>
      <c r="C74" s="1"/>
      <c r="D74" s="1"/>
      <c r="E74" s="1"/>
      <c r="F74" s="610"/>
      <c r="G74" s="1"/>
      <c r="H74" s="610"/>
      <c r="I74" s="1"/>
      <c r="J74" s="1"/>
      <c r="K74" s="1"/>
      <c r="L74" s="611"/>
      <c r="M74" s="1"/>
      <c r="N74" s="1"/>
      <c r="O74" s="1"/>
      <c r="P74" s="612"/>
      <c r="Q74" s="1"/>
    </row>
    <row r="75" spans="1:17" ht="24">
      <c r="A75" s="1"/>
      <c r="B75" s="612"/>
      <c r="C75" s="1"/>
      <c r="D75" s="1"/>
      <c r="E75" s="1"/>
      <c r="F75" s="610"/>
      <c r="G75" s="1"/>
      <c r="H75" s="610" t="s">
        <v>465</v>
      </c>
      <c r="I75" s="1"/>
      <c r="J75" s="1"/>
      <c r="K75" s="1"/>
      <c r="L75" s="611" t="s">
        <v>333</v>
      </c>
      <c r="M75" s="1"/>
      <c r="N75" s="1"/>
      <c r="O75" s="1"/>
      <c r="P75" s="612"/>
      <c r="Q75" s="1"/>
    </row>
    <row r="76" spans="1:17" ht="4.95" customHeight="1">
      <c r="A76" s="1"/>
      <c r="B76" s="612"/>
      <c r="C76" s="1"/>
      <c r="D76" s="1"/>
      <c r="E76" s="1"/>
      <c r="F76" s="610"/>
      <c r="G76" s="1"/>
      <c r="H76" s="610"/>
      <c r="I76" s="1"/>
      <c r="J76" s="1"/>
      <c r="K76" s="1"/>
      <c r="L76" s="611"/>
      <c r="M76" s="1"/>
      <c r="N76" s="1"/>
      <c r="O76" s="1"/>
      <c r="P76" s="612"/>
      <c r="Q76" s="1"/>
    </row>
    <row r="77" spans="1:17" ht="48">
      <c r="A77" s="1"/>
      <c r="B77" s="612"/>
      <c r="C77" s="1"/>
      <c r="D77" s="1"/>
      <c r="E77" s="1"/>
      <c r="F77" s="610"/>
      <c r="G77" s="1"/>
      <c r="H77" s="610" t="s">
        <v>466</v>
      </c>
      <c r="I77" s="1"/>
      <c r="J77" s="1"/>
      <c r="K77" s="1"/>
      <c r="L77" s="611" t="s">
        <v>467</v>
      </c>
      <c r="M77" s="1"/>
      <c r="N77" s="1"/>
      <c r="O77" s="1"/>
      <c r="P77" s="612"/>
      <c r="Q77" s="1"/>
    </row>
    <row r="78" spans="1:17" ht="4.95" customHeight="1">
      <c r="A78" s="1"/>
      <c r="B78" s="612"/>
      <c r="C78" s="1"/>
      <c r="D78" s="1"/>
      <c r="E78" s="1"/>
      <c r="F78" s="610"/>
      <c r="G78" s="1"/>
      <c r="H78" s="610"/>
      <c r="I78" s="1"/>
      <c r="J78" s="1"/>
      <c r="K78" s="1"/>
      <c r="L78" s="611"/>
      <c r="M78" s="1"/>
      <c r="N78" s="1"/>
      <c r="O78" s="1"/>
      <c r="P78" s="612"/>
      <c r="Q78" s="1"/>
    </row>
    <row r="79" spans="1:17" ht="60">
      <c r="A79" s="1"/>
      <c r="B79" s="612"/>
      <c r="C79" s="1"/>
      <c r="D79" s="1"/>
      <c r="E79" s="1"/>
      <c r="F79" s="610"/>
      <c r="G79" s="1"/>
      <c r="H79" s="610" t="s">
        <v>468</v>
      </c>
      <c r="I79" s="1"/>
      <c r="J79" s="1"/>
      <c r="K79" s="1"/>
      <c r="L79" s="611" t="s">
        <v>469</v>
      </c>
      <c r="M79" s="1"/>
      <c r="N79" s="1"/>
      <c r="O79" s="1"/>
      <c r="P79" s="612"/>
      <c r="Q79" s="1"/>
    </row>
    <row r="80" spans="1:17" ht="4.95" customHeight="1">
      <c r="A80" s="1"/>
      <c r="B80" s="612"/>
      <c r="C80" s="1"/>
      <c r="D80" s="1"/>
      <c r="E80" s="1"/>
      <c r="F80" s="610"/>
      <c r="G80" s="1"/>
      <c r="H80" s="610"/>
      <c r="I80" s="1"/>
      <c r="J80" s="1"/>
      <c r="K80" s="1"/>
      <c r="L80" s="611"/>
      <c r="M80" s="1"/>
      <c r="N80" s="1"/>
      <c r="O80" s="1"/>
      <c r="P80" s="612"/>
      <c r="Q80" s="1"/>
    </row>
    <row r="81" spans="1:17" ht="48">
      <c r="A81" s="1"/>
      <c r="B81" s="612"/>
      <c r="C81" s="1"/>
      <c r="D81" s="1"/>
      <c r="E81" s="1"/>
      <c r="F81" s="610"/>
      <c r="G81" s="1"/>
      <c r="H81" s="610" t="s">
        <v>470</v>
      </c>
      <c r="I81" s="1"/>
      <c r="J81" s="1"/>
      <c r="K81" s="1"/>
      <c r="L81" s="611" t="s">
        <v>471</v>
      </c>
      <c r="M81" s="1"/>
      <c r="N81" s="1"/>
      <c r="O81" s="1"/>
      <c r="P81" s="612"/>
      <c r="Q81" s="1"/>
    </row>
    <row r="82" spans="1:17" ht="4.95" customHeight="1">
      <c r="A82" s="1"/>
      <c r="B82" s="612"/>
      <c r="C82" s="1"/>
      <c r="D82" s="1"/>
      <c r="E82" s="1"/>
      <c r="F82" s="610"/>
      <c r="G82" s="1"/>
      <c r="H82" s="610"/>
      <c r="I82" s="1"/>
      <c r="J82" s="1"/>
      <c r="K82" s="1"/>
      <c r="L82" s="611"/>
      <c r="M82" s="1"/>
      <c r="N82" s="1"/>
      <c r="O82" s="1"/>
      <c r="P82" s="612"/>
      <c r="Q82" s="1"/>
    </row>
    <row r="83" spans="1:17" ht="48">
      <c r="A83" s="1"/>
      <c r="B83" s="612"/>
      <c r="C83" s="1"/>
      <c r="D83" s="1"/>
      <c r="E83" s="1"/>
      <c r="F83" s="610"/>
      <c r="G83" s="1"/>
      <c r="H83" s="610" t="s">
        <v>472</v>
      </c>
      <c r="I83" s="1"/>
      <c r="J83" s="1"/>
      <c r="K83" s="1"/>
      <c r="L83" s="611" t="s">
        <v>473</v>
      </c>
      <c r="M83" s="1"/>
      <c r="N83" s="1"/>
      <c r="O83" s="1"/>
      <c r="P83" s="612"/>
      <c r="Q83" s="1"/>
    </row>
    <row r="84" spans="1:17" ht="4.95" customHeight="1">
      <c r="A84" s="1"/>
      <c r="B84" s="612"/>
      <c r="C84" s="1"/>
      <c r="D84" s="1"/>
      <c r="E84" s="1"/>
      <c r="F84" s="610"/>
      <c r="G84" s="1"/>
      <c r="H84" s="610"/>
      <c r="I84" s="1"/>
      <c r="J84" s="1"/>
      <c r="K84" s="1"/>
      <c r="L84" s="611"/>
      <c r="M84" s="1"/>
      <c r="N84" s="1"/>
      <c r="O84" s="1"/>
      <c r="P84" s="612"/>
      <c r="Q84" s="1"/>
    </row>
    <row r="85" spans="1:17">
      <c r="A85" s="1"/>
      <c r="B85" s="612"/>
      <c r="C85" s="1"/>
      <c r="D85" s="1"/>
      <c r="E85" s="1"/>
      <c r="F85" s="610"/>
      <c r="G85" s="1"/>
      <c r="H85" s="610" t="s">
        <v>474</v>
      </c>
      <c r="I85" s="1"/>
      <c r="J85" s="1"/>
      <c r="K85" s="1"/>
      <c r="L85" s="611" t="s">
        <v>475</v>
      </c>
      <c r="M85" s="1"/>
      <c r="N85" s="1"/>
      <c r="O85" s="1"/>
      <c r="P85" s="612"/>
      <c r="Q85" s="1"/>
    </row>
    <row r="86" spans="1:17" ht="4.95" customHeight="1">
      <c r="A86" s="1"/>
      <c r="B86" s="612"/>
      <c r="C86" s="1"/>
      <c r="D86" s="1"/>
      <c r="E86" s="1"/>
      <c r="F86" s="610"/>
      <c r="G86" s="1"/>
      <c r="H86" s="610"/>
      <c r="I86" s="1"/>
      <c r="J86" s="1"/>
      <c r="K86" s="1"/>
      <c r="L86" s="611"/>
      <c r="M86" s="1"/>
      <c r="N86" s="1"/>
      <c r="O86" s="1"/>
      <c r="P86" s="612"/>
      <c r="Q86" s="1"/>
    </row>
    <row r="87" spans="1:17">
      <c r="A87" s="1"/>
      <c r="B87" s="612"/>
      <c r="C87" s="1"/>
      <c r="D87" s="1"/>
      <c r="E87" s="1"/>
      <c r="F87" s="610"/>
      <c r="G87" s="1"/>
      <c r="H87" s="610"/>
      <c r="I87" s="1"/>
      <c r="J87" s="1"/>
      <c r="K87" s="1"/>
      <c r="L87" s="611" t="s">
        <v>334</v>
      </c>
      <c r="M87" s="1"/>
      <c r="N87" s="1"/>
      <c r="O87" s="1"/>
      <c r="P87" s="612"/>
      <c r="Q87" s="1"/>
    </row>
    <row r="88" spans="1:17" ht="4.95" customHeight="1">
      <c r="A88" s="1"/>
      <c r="B88" s="612"/>
      <c r="C88" s="1"/>
      <c r="D88" s="1"/>
      <c r="E88" s="1"/>
      <c r="F88" s="610"/>
      <c r="G88" s="1"/>
      <c r="H88" s="610"/>
      <c r="I88" s="1"/>
      <c r="J88" s="1"/>
      <c r="K88" s="1"/>
      <c r="L88" s="611"/>
      <c r="M88" s="1"/>
      <c r="N88" s="1"/>
      <c r="O88" s="1"/>
      <c r="P88" s="612"/>
      <c r="Q88" s="1"/>
    </row>
    <row r="89" spans="1:17">
      <c r="A89" s="1"/>
      <c r="B89" s="612"/>
      <c r="C89" s="1"/>
      <c r="D89" s="1"/>
      <c r="E89" s="1"/>
      <c r="F89" s="691" t="s">
        <v>476</v>
      </c>
      <c r="G89" s="1"/>
      <c r="H89" s="610" t="s">
        <v>477</v>
      </c>
      <c r="I89" s="1"/>
      <c r="J89" s="1"/>
      <c r="K89" s="1"/>
      <c r="L89" s="611" t="s">
        <v>478</v>
      </c>
      <c r="M89" s="1"/>
      <c r="N89" s="1"/>
      <c r="O89" s="1"/>
      <c r="P89" s="612"/>
      <c r="Q89" s="1"/>
    </row>
    <row r="90" spans="1:17" ht="24">
      <c r="A90" s="1"/>
      <c r="B90" s="612"/>
      <c r="C90" s="1"/>
      <c r="D90" s="1"/>
      <c r="E90" s="1"/>
      <c r="F90" s="610"/>
      <c r="G90" s="1"/>
      <c r="H90" s="610" t="s">
        <v>479</v>
      </c>
      <c r="I90" s="1"/>
      <c r="J90" s="1"/>
      <c r="K90" s="1"/>
      <c r="L90" s="611" t="s">
        <v>480</v>
      </c>
      <c r="M90" s="1"/>
      <c r="N90" s="1"/>
      <c r="O90" s="1"/>
      <c r="P90" s="612"/>
      <c r="Q90" s="1"/>
    </row>
    <row r="91" spans="1:17" ht="4.95" customHeight="1">
      <c r="A91" s="1"/>
      <c r="B91" s="612"/>
      <c r="C91" s="1"/>
      <c r="D91" s="1"/>
      <c r="E91" s="1"/>
      <c r="F91" s="610"/>
      <c r="G91" s="1"/>
      <c r="H91" s="610"/>
      <c r="I91" s="1"/>
      <c r="J91" s="1"/>
      <c r="K91" s="1"/>
      <c r="L91" s="611"/>
      <c r="M91" s="1"/>
      <c r="N91" s="1"/>
      <c r="O91" s="1"/>
      <c r="P91" s="612"/>
      <c r="Q91" s="1"/>
    </row>
    <row r="92" spans="1:17" ht="36">
      <c r="A92" s="1"/>
      <c r="B92" s="612"/>
      <c r="C92" s="1"/>
      <c r="D92" s="1"/>
      <c r="E92" s="1"/>
      <c r="F92" s="610"/>
      <c r="G92" s="1"/>
      <c r="H92" s="610" t="s">
        <v>481</v>
      </c>
      <c r="I92" s="1"/>
      <c r="J92" s="1"/>
      <c r="K92" s="1"/>
      <c r="L92" s="611" t="s">
        <v>482</v>
      </c>
      <c r="M92" s="1"/>
      <c r="N92" s="1"/>
      <c r="O92" s="1"/>
      <c r="P92" s="612"/>
      <c r="Q92" s="1"/>
    </row>
    <row r="93" spans="1:17" ht="4.95" customHeight="1">
      <c r="A93" s="1"/>
      <c r="B93" s="612"/>
      <c r="C93" s="1"/>
      <c r="D93" s="1"/>
      <c r="E93" s="1"/>
      <c r="F93" s="610"/>
      <c r="G93" s="1"/>
      <c r="H93" s="610"/>
      <c r="I93" s="1"/>
      <c r="J93" s="1"/>
      <c r="K93" s="1"/>
      <c r="L93" s="611"/>
      <c r="M93" s="1"/>
      <c r="N93" s="1"/>
      <c r="O93" s="1"/>
      <c r="P93" s="612"/>
      <c r="Q93" s="1"/>
    </row>
    <row r="94" spans="1:17">
      <c r="A94" s="1"/>
      <c r="B94" s="612"/>
      <c r="C94" s="1"/>
      <c r="D94" s="1"/>
      <c r="E94" s="1"/>
      <c r="F94" s="610"/>
      <c r="G94" s="1"/>
      <c r="H94" s="610" t="s">
        <v>483</v>
      </c>
      <c r="I94" s="1"/>
      <c r="J94" s="1"/>
      <c r="K94" s="1"/>
      <c r="L94" s="611" t="s">
        <v>484</v>
      </c>
      <c r="M94" s="1"/>
      <c r="N94" s="1"/>
      <c r="O94" s="1"/>
      <c r="P94" s="612"/>
      <c r="Q94" s="1"/>
    </row>
    <row r="95" spans="1:17" ht="4.95" customHeight="1">
      <c r="A95" s="1"/>
      <c r="B95" s="612"/>
      <c r="C95" s="1"/>
      <c r="D95" s="1"/>
      <c r="E95" s="1"/>
      <c r="F95" s="610"/>
      <c r="G95" s="1"/>
      <c r="H95" s="610"/>
      <c r="I95" s="1"/>
      <c r="J95" s="1"/>
      <c r="K95" s="1"/>
      <c r="L95" s="611"/>
      <c r="M95" s="1"/>
      <c r="N95" s="1"/>
      <c r="O95" s="1"/>
      <c r="P95" s="612"/>
      <c r="Q95" s="1"/>
    </row>
    <row r="96" spans="1:17" ht="36">
      <c r="A96" s="1"/>
      <c r="B96" s="612"/>
      <c r="C96" s="1"/>
      <c r="D96" s="1"/>
      <c r="E96" s="1"/>
      <c r="F96" s="610"/>
      <c r="G96" s="1"/>
      <c r="H96" s="610" t="s">
        <v>485</v>
      </c>
      <c r="I96" s="1"/>
      <c r="J96" s="1"/>
      <c r="K96" s="1"/>
      <c r="L96" s="611" t="s">
        <v>486</v>
      </c>
      <c r="M96" s="1"/>
      <c r="N96" s="1"/>
      <c r="O96" s="1"/>
      <c r="P96" s="612"/>
      <c r="Q96" s="1"/>
    </row>
    <row r="97" spans="1:17" ht="4.95" customHeight="1">
      <c r="A97" s="1"/>
      <c r="B97" s="612"/>
      <c r="C97" s="1"/>
      <c r="D97" s="1"/>
      <c r="E97" s="1"/>
      <c r="F97" s="610"/>
      <c r="G97" s="1"/>
      <c r="H97" s="610"/>
      <c r="I97" s="1"/>
      <c r="J97" s="1"/>
      <c r="K97" s="1"/>
      <c r="L97" s="611"/>
      <c r="M97" s="1"/>
      <c r="N97" s="1"/>
      <c r="O97" s="1"/>
      <c r="P97" s="612"/>
      <c r="Q97" s="1"/>
    </row>
    <row r="98" spans="1:17">
      <c r="A98" s="1"/>
      <c r="B98" s="612"/>
      <c r="C98" s="1"/>
      <c r="D98" s="1"/>
      <c r="E98" s="1"/>
      <c r="F98" s="626" t="s">
        <v>324</v>
      </c>
      <c r="G98" s="1"/>
      <c r="H98" s="610" t="s">
        <v>332</v>
      </c>
      <c r="I98" s="1"/>
      <c r="J98" s="1"/>
      <c r="K98" s="1"/>
      <c r="L98" s="611" t="s">
        <v>487</v>
      </c>
      <c r="M98" s="1"/>
      <c r="N98" s="1"/>
      <c r="O98" s="1"/>
      <c r="P98" s="612"/>
      <c r="Q98" s="1"/>
    </row>
    <row r="99" spans="1:17" ht="4.95" customHeight="1">
      <c r="A99" s="1"/>
      <c r="B99" s="612"/>
      <c r="C99" s="1"/>
      <c r="D99" s="1"/>
      <c r="E99" s="1"/>
      <c r="F99" s="610"/>
      <c r="G99" s="1"/>
      <c r="H99" s="610"/>
      <c r="I99" s="1"/>
      <c r="J99" s="1"/>
      <c r="K99" s="1"/>
      <c r="L99" s="611"/>
      <c r="M99" s="1"/>
      <c r="N99" s="1"/>
      <c r="O99" s="1"/>
      <c r="P99" s="612"/>
      <c r="Q99" s="1"/>
    </row>
    <row r="100" spans="1:17">
      <c r="A100" s="1"/>
      <c r="B100" s="612"/>
      <c r="C100" s="1"/>
      <c r="D100" s="1"/>
      <c r="E100" s="1"/>
      <c r="F100" s="691" t="s">
        <v>476</v>
      </c>
      <c r="G100" s="1"/>
      <c r="H100" s="610" t="s">
        <v>488</v>
      </c>
      <c r="I100" s="1"/>
      <c r="J100" s="1"/>
      <c r="K100" s="1"/>
      <c r="L100" s="611" t="s">
        <v>489</v>
      </c>
      <c r="M100" s="1"/>
      <c r="N100" s="1"/>
      <c r="O100" s="1"/>
      <c r="P100" s="612"/>
      <c r="Q100" s="1"/>
    </row>
    <row r="101" spans="1:17" ht="60">
      <c r="A101" s="1"/>
      <c r="B101" s="612"/>
      <c r="C101" s="1"/>
      <c r="D101" s="1"/>
      <c r="E101" s="1"/>
      <c r="F101" s="610"/>
      <c r="G101" s="1"/>
      <c r="H101" s="610" t="s">
        <v>490</v>
      </c>
      <c r="I101" s="1"/>
      <c r="J101" s="1"/>
      <c r="K101" s="1"/>
      <c r="L101" s="611" t="s">
        <v>491</v>
      </c>
      <c r="M101" s="1"/>
      <c r="N101" s="1"/>
      <c r="O101" s="1"/>
      <c r="P101" s="612"/>
      <c r="Q101" s="1"/>
    </row>
    <row r="102" spans="1:17" ht="4.95" customHeight="1">
      <c r="A102" s="1"/>
      <c r="B102" s="612"/>
      <c r="C102" s="1"/>
      <c r="D102" s="1"/>
      <c r="E102" s="1"/>
      <c r="F102" s="610"/>
      <c r="G102" s="1"/>
      <c r="H102" s="610"/>
      <c r="I102" s="1"/>
      <c r="J102" s="1"/>
      <c r="K102" s="1"/>
      <c r="L102" s="611"/>
      <c r="M102" s="1"/>
      <c r="N102" s="1"/>
      <c r="O102" s="1"/>
      <c r="P102" s="612"/>
      <c r="Q102" s="1"/>
    </row>
    <row r="103" spans="1:17">
      <c r="A103" s="1"/>
      <c r="B103" s="612"/>
      <c r="C103" s="1"/>
      <c r="D103" s="1"/>
      <c r="E103" s="1"/>
      <c r="F103" s="626" t="s">
        <v>324</v>
      </c>
      <c r="G103" s="1"/>
      <c r="H103" s="610" t="s">
        <v>492</v>
      </c>
      <c r="I103" s="1"/>
      <c r="J103" s="1"/>
      <c r="K103" s="1"/>
      <c r="L103" s="611" t="s">
        <v>493</v>
      </c>
      <c r="M103" s="1"/>
      <c r="N103" s="1"/>
      <c r="O103" s="1"/>
      <c r="P103" s="612"/>
      <c r="Q103" s="1"/>
    </row>
    <row r="104" spans="1:17" ht="4.95" customHeight="1">
      <c r="A104" s="1"/>
      <c r="B104" s="612"/>
      <c r="C104" s="1"/>
      <c r="D104" s="1"/>
      <c r="E104" s="1"/>
      <c r="F104" s="610"/>
      <c r="G104" s="1"/>
      <c r="H104" s="610"/>
      <c r="I104" s="1"/>
      <c r="J104" s="1"/>
      <c r="K104" s="1"/>
      <c r="L104" s="611"/>
      <c r="M104" s="1"/>
      <c r="N104" s="1"/>
      <c r="O104" s="1"/>
      <c r="P104" s="612"/>
      <c r="Q104" s="1"/>
    </row>
    <row r="105" spans="1:17" ht="60">
      <c r="A105" s="1"/>
      <c r="B105" s="612"/>
      <c r="C105" s="1"/>
      <c r="D105" s="1"/>
      <c r="E105" s="1"/>
      <c r="F105" s="610"/>
      <c r="G105" s="1"/>
      <c r="H105" s="610" t="s">
        <v>494</v>
      </c>
      <c r="I105" s="1"/>
      <c r="J105" s="1"/>
      <c r="K105" s="1"/>
      <c r="L105" s="611" t="s">
        <v>495</v>
      </c>
      <c r="M105" s="1"/>
      <c r="N105" s="1"/>
      <c r="O105" s="1"/>
      <c r="P105" s="612"/>
      <c r="Q105" s="1"/>
    </row>
    <row r="106" spans="1:17" ht="4.95" customHeight="1">
      <c r="A106" s="1"/>
      <c r="B106" s="612"/>
      <c r="C106" s="1"/>
      <c r="D106" s="1"/>
      <c r="E106" s="1"/>
      <c r="F106" s="610"/>
      <c r="G106" s="1"/>
      <c r="H106" s="610"/>
      <c r="I106" s="1"/>
      <c r="J106" s="1"/>
      <c r="K106" s="1"/>
      <c r="L106" s="611"/>
      <c r="M106" s="1"/>
      <c r="N106" s="1"/>
      <c r="O106" s="1"/>
      <c r="P106" s="612"/>
      <c r="Q106" s="1"/>
    </row>
    <row r="107" spans="1:17" ht="24">
      <c r="A107" s="1"/>
      <c r="B107" s="612"/>
      <c r="C107" s="1"/>
      <c r="D107" s="1"/>
      <c r="E107" s="1"/>
      <c r="F107" s="610"/>
      <c r="G107" s="1"/>
      <c r="H107" s="610" t="s">
        <v>496</v>
      </c>
      <c r="I107" s="1"/>
      <c r="J107" s="1"/>
      <c r="K107" s="1"/>
      <c r="L107" s="611" t="s">
        <v>497</v>
      </c>
      <c r="M107" s="1"/>
      <c r="N107" s="1"/>
      <c r="O107" s="1"/>
      <c r="P107" s="612"/>
      <c r="Q107" s="1"/>
    </row>
    <row r="108" spans="1:17" ht="4.95" customHeight="1">
      <c r="A108" s="1"/>
      <c r="B108" s="612"/>
      <c r="C108" s="1"/>
      <c r="D108" s="1"/>
      <c r="E108" s="1"/>
      <c r="F108" s="610"/>
      <c r="G108" s="1"/>
      <c r="H108" s="610"/>
      <c r="I108" s="1"/>
      <c r="J108" s="1"/>
      <c r="K108" s="1"/>
      <c r="L108" s="611"/>
      <c r="M108" s="1"/>
      <c r="N108" s="1"/>
      <c r="O108" s="1"/>
      <c r="P108" s="612"/>
      <c r="Q108" s="1"/>
    </row>
    <row r="109" spans="1:17" ht="24">
      <c r="A109" s="1"/>
      <c r="B109" s="612"/>
      <c r="C109" s="1"/>
      <c r="D109" s="1"/>
      <c r="E109" s="1"/>
      <c r="F109" s="610"/>
      <c r="G109" s="1"/>
      <c r="H109" s="610" t="s">
        <v>498</v>
      </c>
      <c r="I109" s="1"/>
      <c r="J109" s="1"/>
      <c r="K109" s="1"/>
      <c r="L109" s="611" t="s">
        <v>499</v>
      </c>
      <c r="M109" s="1"/>
      <c r="N109" s="1"/>
      <c r="O109" s="1"/>
      <c r="P109" s="612"/>
      <c r="Q109" s="1"/>
    </row>
    <row r="110" spans="1:17" ht="4.95" customHeight="1">
      <c r="A110" s="1"/>
      <c r="B110" s="612"/>
      <c r="C110" s="1"/>
      <c r="D110" s="1"/>
      <c r="E110" s="1"/>
      <c r="F110" s="610"/>
      <c r="G110" s="1"/>
      <c r="H110" s="610"/>
      <c r="I110" s="1"/>
      <c r="J110" s="1"/>
      <c r="K110" s="1"/>
      <c r="L110" s="611"/>
      <c r="M110" s="1"/>
      <c r="N110" s="1"/>
      <c r="O110" s="1"/>
      <c r="P110" s="612"/>
      <c r="Q110" s="1"/>
    </row>
    <row r="111" spans="1:17" ht="24">
      <c r="A111" s="1"/>
      <c r="B111" s="612"/>
      <c r="C111" s="1"/>
      <c r="D111" s="1"/>
      <c r="E111" s="1"/>
      <c r="F111" s="610"/>
      <c r="G111" s="1"/>
      <c r="H111" s="610" t="s">
        <v>500</v>
      </c>
      <c r="I111" s="1"/>
      <c r="J111" s="1"/>
      <c r="K111" s="1"/>
      <c r="L111" s="611" t="s">
        <v>501</v>
      </c>
      <c r="M111" s="1"/>
      <c r="N111" s="1"/>
      <c r="O111" s="1"/>
      <c r="P111" s="612"/>
      <c r="Q111" s="1"/>
    </row>
    <row r="112" spans="1:17" ht="4.95" customHeight="1">
      <c r="A112" s="1"/>
      <c r="B112" s="612"/>
      <c r="C112" s="1"/>
      <c r="D112" s="1"/>
      <c r="E112" s="1"/>
      <c r="F112" s="610"/>
      <c r="G112" s="1"/>
      <c r="H112" s="610"/>
      <c r="I112" s="1"/>
      <c r="J112" s="1"/>
      <c r="K112" s="1"/>
      <c r="L112" s="611"/>
      <c r="M112" s="1"/>
      <c r="N112" s="1"/>
      <c r="O112" s="1"/>
      <c r="P112" s="612"/>
      <c r="Q112" s="1"/>
    </row>
    <row r="113" spans="1:17" ht="24">
      <c r="A113" s="1"/>
      <c r="B113" s="612"/>
      <c r="C113" s="1"/>
      <c r="D113" s="1"/>
      <c r="E113" s="1"/>
      <c r="F113" s="610"/>
      <c r="G113" s="1"/>
      <c r="H113" s="610" t="s">
        <v>502</v>
      </c>
      <c r="I113" s="1"/>
      <c r="J113" s="1"/>
      <c r="K113" s="1"/>
      <c r="L113" s="611" t="s">
        <v>503</v>
      </c>
      <c r="M113" s="1"/>
      <c r="N113" s="1"/>
      <c r="O113" s="1"/>
      <c r="P113" s="612"/>
      <c r="Q113" s="1"/>
    </row>
    <row r="114" spans="1:17" ht="4.95" customHeight="1">
      <c r="A114" s="1"/>
      <c r="B114" s="612"/>
      <c r="C114" s="1"/>
      <c r="D114" s="1"/>
      <c r="E114" s="1"/>
      <c r="F114" s="610"/>
      <c r="G114" s="1"/>
      <c r="H114" s="610"/>
      <c r="I114" s="1"/>
      <c r="J114" s="1"/>
      <c r="K114" s="1"/>
      <c r="L114" s="611"/>
      <c r="M114" s="1"/>
      <c r="N114" s="1"/>
      <c r="O114" s="1"/>
      <c r="P114" s="612"/>
      <c r="Q114" s="1"/>
    </row>
    <row r="115" spans="1:17" ht="36">
      <c r="A115" s="1"/>
      <c r="B115" s="612"/>
      <c r="C115" s="1"/>
      <c r="D115" s="1"/>
      <c r="E115" s="1"/>
      <c r="F115" s="610"/>
      <c r="G115" s="1"/>
      <c r="H115" s="610" t="s">
        <v>504</v>
      </c>
      <c r="I115" s="1"/>
      <c r="J115" s="1"/>
      <c r="K115" s="1"/>
      <c r="L115" s="611" t="s">
        <v>505</v>
      </c>
      <c r="M115" s="1"/>
      <c r="N115" s="1"/>
      <c r="O115" s="1"/>
      <c r="P115" s="612"/>
      <c r="Q115" s="1"/>
    </row>
    <row r="116" spans="1:17" ht="4.95" customHeight="1">
      <c r="A116" s="1"/>
      <c r="B116" s="612"/>
      <c r="C116" s="1"/>
      <c r="D116" s="1"/>
      <c r="E116" s="1"/>
      <c r="F116" s="610"/>
      <c r="G116" s="1"/>
      <c r="H116" s="610"/>
      <c r="I116" s="1"/>
      <c r="J116" s="1"/>
      <c r="K116" s="1"/>
      <c r="L116" s="611"/>
      <c r="M116" s="1"/>
      <c r="N116" s="1"/>
      <c r="O116" s="1"/>
      <c r="P116" s="612"/>
      <c r="Q116" s="1"/>
    </row>
    <row r="117" spans="1:17" ht="72">
      <c r="A117" s="1"/>
      <c r="B117" s="612"/>
      <c r="C117" s="1"/>
      <c r="D117" s="1"/>
      <c r="E117" s="1"/>
      <c r="F117" s="610"/>
      <c r="G117" s="1"/>
      <c r="H117" s="610" t="s">
        <v>506</v>
      </c>
      <c r="I117" s="1"/>
      <c r="J117" s="1"/>
      <c r="K117" s="1"/>
      <c r="L117" s="611" t="s">
        <v>507</v>
      </c>
      <c r="M117" s="1"/>
      <c r="N117" s="1"/>
      <c r="O117" s="1"/>
      <c r="P117" s="612"/>
      <c r="Q117" s="1"/>
    </row>
    <row r="118" spans="1:17" ht="4.95" customHeight="1">
      <c r="A118" s="1"/>
      <c r="B118" s="612"/>
      <c r="C118" s="1"/>
      <c r="D118" s="1"/>
      <c r="E118" s="1"/>
      <c r="F118" s="610"/>
      <c r="G118" s="1"/>
      <c r="H118" s="610"/>
      <c r="I118" s="1"/>
      <c r="J118" s="1"/>
      <c r="K118" s="1"/>
      <c r="L118" s="611"/>
      <c r="M118" s="1"/>
      <c r="N118" s="1"/>
      <c r="O118" s="1"/>
      <c r="P118" s="612"/>
      <c r="Q118" s="1"/>
    </row>
    <row r="119" spans="1:17" ht="48">
      <c r="A119" s="1"/>
      <c r="B119" s="612"/>
      <c r="C119" s="1"/>
      <c r="D119" s="1"/>
      <c r="E119" s="1"/>
      <c r="F119" s="610"/>
      <c r="G119" s="1"/>
      <c r="H119" s="610" t="s">
        <v>508</v>
      </c>
      <c r="I119" s="1"/>
      <c r="J119" s="1"/>
      <c r="K119" s="1"/>
      <c r="L119" s="611" t="s">
        <v>509</v>
      </c>
      <c r="M119" s="1"/>
      <c r="N119" s="1"/>
      <c r="O119" s="1"/>
      <c r="P119" s="612"/>
      <c r="Q119" s="1"/>
    </row>
    <row r="120" spans="1:17" ht="4.95" customHeight="1">
      <c r="A120" s="1"/>
      <c r="B120" s="612"/>
      <c r="C120" s="1"/>
      <c r="D120" s="1"/>
      <c r="E120" s="1"/>
      <c r="F120" s="610"/>
      <c r="G120" s="1"/>
      <c r="H120" s="610"/>
      <c r="I120" s="1"/>
      <c r="J120" s="1"/>
      <c r="K120" s="1"/>
      <c r="L120" s="611"/>
      <c r="M120" s="1"/>
      <c r="N120" s="1"/>
      <c r="O120" s="1"/>
      <c r="P120" s="612"/>
      <c r="Q120" s="1"/>
    </row>
    <row r="121" spans="1:17">
      <c r="A121" s="1"/>
      <c r="B121" s="612"/>
      <c r="C121" s="1"/>
      <c r="D121" s="1"/>
      <c r="E121" s="1"/>
      <c r="F121" s="628" t="s">
        <v>335</v>
      </c>
      <c r="G121" s="1"/>
      <c r="H121" s="610"/>
      <c r="I121" s="1"/>
      <c r="J121" s="1"/>
      <c r="K121" s="1"/>
      <c r="L121" s="611" t="s">
        <v>336</v>
      </c>
      <c r="M121" s="1"/>
      <c r="N121" s="1"/>
      <c r="O121" s="1"/>
      <c r="P121" s="612"/>
      <c r="Q121" s="1"/>
    </row>
    <row r="122" spans="1:17" ht="24">
      <c r="A122" s="1"/>
      <c r="B122" s="612"/>
      <c r="C122" s="1"/>
      <c r="D122" s="1"/>
      <c r="E122" s="1"/>
      <c r="F122" s="610"/>
      <c r="G122" s="1"/>
      <c r="H122" s="610"/>
      <c r="I122" s="1"/>
      <c r="J122" s="1"/>
      <c r="K122" s="1"/>
      <c r="L122" s="611" t="s">
        <v>337</v>
      </c>
      <c r="M122" s="1"/>
      <c r="N122" s="1"/>
      <c r="O122" s="1"/>
      <c r="P122" s="612"/>
      <c r="Q122" s="1"/>
    </row>
    <row r="123" spans="1:17" ht="4.95" customHeight="1">
      <c r="A123" s="1"/>
      <c r="B123" s="612"/>
      <c r="C123" s="1"/>
      <c r="D123" s="1"/>
      <c r="E123" s="1"/>
      <c r="F123" s="610"/>
      <c r="G123" s="1"/>
      <c r="H123" s="610"/>
      <c r="I123" s="1"/>
      <c r="J123" s="1"/>
      <c r="K123" s="1"/>
      <c r="L123" s="611"/>
      <c r="M123" s="1"/>
      <c r="N123" s="1"/>
      <c r="O123" s="1"/>
      <c r="P123" s="612"/>
      <c r="Q123" s="1"/>
    </row>
    <row r="124" spans="1:17" ht="4.95" customHeight="1">
      <c r="A124" s="1"/>
      <c r="B124" s="612"/>
      <c r="C124" s="1"/>
      <c r="D124" s="1"/>
      <c r="E124" s="1"/>
      <c r="F124" s="610"/>
      <c r="G124" s="1"/>
      <c r="H124" s="610"/>
      <c r="I124" s="1"/>
      <c r="J124" s="1"/>
      <c r="K124" s="1"/>
      <c r="L124" s="611"/>
      <c r="M124" s="1"/>
      <c r="N124" s="1"/>
      <c r="O124" s="1"/>
      <c r="P124" s="612"/>
      <c r="Q124" s="1"/>
    </row>
    <row r="125" spans="1:17">
      <c r="A125" s="1"/>
      <c r="B125" s="612"/>
      <c r="C125" s="1"/>
      <c r="D125" s="1"/>
      <c r="E125" s="1"/>
      <c r="F125" s="626" t="s">
        <v>338</v>
      </c>
      <c r="G125" s="1"/>
      <c r="H125" s="610"/>
      <c r="I125" s="1"/>
      <c r="J125" s="1"/>
      <c r="K125" s="1"/>
      <c r="L125" s="611" t="s">
        <v>339</v>
      </c>
      <c r="M125" s="1"/>
      <c r="N125" s="1"/>
      <c r="O125" s="1"/>
      <c r="P125" s="612"/>
      <c r="Q125" s="1"/>
    </row>
    <row r="126" spans="1:17" ht="24">
      <c r="A126" s="1"/>
      <c r="B126" s="612"/>
      <c r="C126" s="1"/>
      <c r="D126" s="1"/>
      <c r="E126" s="1"/>
      <c r="F126" s="610"/>
      <c r="G126" s="1"/>
      <c r="H126" s="610"/>
      <c r="I126" s="1"/>
      <c r="J126" s="1"/>
      <c r="K126" s="1"/>
      <c r="L126" s="611" t="s">
        <v>340</v>
      </c>
      <c r="M126" s="1"/>
      <c r="N126" s="1"/>
      <c r="O126" s="1"/>
      <c r="P126" s="612"/>
      <c r="Q126" s="1"/>
    </row>
    <row r="127" spans="1:17" ht="4.95" customHeight="1">
      <c r="A127" s="1"/>
      <c r="B127" s="612"/>
      <c r="C127" s="1"/>
      <c r="D127" s="1"/>
      <c r="E127" s="1"/>
      <c r="F127" s="610"/>
      <c r="G127" s="1"/>
      <c r="H127" s="610"/>
      <c r="I127" s="1"/>
      <c r="J127" s="1"/>
      <c r="K127" s="1"/>
      <c r="L127" s="611"/>
      <c r="M127" s="1"/>
      <c r="N127" s="1"/>
      <c r="O127" s="1"/>
      <c r="P127" s="612"/>
      <c r="Q127" s="1"/>
    </row>
    <row r="128" spans="1:17">
      <c r="A128" s="1"/>
      <c r="B128" s="612"/>
      <c r="C128" s="1"/>
      <c r="D128" s="1"/>
      <c r="E128" s="1"/>
      <c r="F128" s="626" t="s">
        <v>324</v>
      </c>
      <c r="G128" s="1"/>
      <c r="H128" s="610" t="s">
        <v>341</v>
      </c>
      <c r="I128" s="1"/>
      <c r="J128" s="1"/>
      <c r="K128" s="1"/>
      <c r="L128" s="611" t="s">
        <v>342</v>
      </c>
      <c r="M128" s="1"/>
      <c r="N128" s="1"/>
      <c r="O128" s="1"/>
      <c r="P128" s="612"/>
      <c r="Q128" s="1"/>
    </row>
    <row r="129" spans="1:17" ht="4.95" customHeight="1">
      <c r="A129" s="1"/>
      <c r="B129" s="612"/>
      <c r="C129" s="1"/>
      <c r="D129" s="1"/>
      <c r="E129" s="1"/>
      <c r="F129" s="610"/>
      <c r="G129" s="1"/>
      <c r="H129" s="610"/>
      <c r="I129" s="1"/>
      <c r="J129" s="1"/>
      <c r="K129" s="1"/>
      <c r="L129" s="611"/>
      <c r="M129" s="1"/>
      <c r="N129" s="1"/>
      <c r="O129" s="1"/>
      <c r="P129" s="612"/>
      <c r="Q129" s="1"/>
    </row>
    <row r="130" spans="1:17" ht="4.95" customHeight="1">
      <c r="A130" s="1"/>
      <c r="B130" s="612"/>
      <c r="C130" s="1"/>
      <c r="D130" s="1"/>
      <c r="E130" s="1"/>
      <c r="F130" s="610"/>
      <c r="G130" s="1"/>
      <c r="H130" s="610"/>
      <c r="I130" s="1"/>
      <c r="J130" s="1"/>
      <c r="K130" s="1"/>
      <c r="L130" s="611"/>
      <c r="M130" s="1"/>
      <c r="N130" s="1"/>
      <c r="O130" s="1"/>
      <c r="P130" s="612"/>
      <c r="Q130" s="1"/>
    </row>
    <row r="131" spans="1:17">
      <c r="A131" s="1"/>
      <c r="B131" s="612"/>
      <c r="C131" s="1"/>
      <c r="D131" s="1"/>
      <c r="E131" s="1"/>
      <c r="F131" s="629" t="s">
        <v>343</v>
      </c>
      <c r="G131" s="1"/>
      <c r="H131" s="610"/>
      <c r="I131" s="1"/>
      <c r="J131" s="1"/>
      <c r="K131" s="1"/>
      <c r="L131" s="611" t="s">
        <v>344</v>
      </c>
      <c r="M131" s="1"/>
      <c r="N131" s="1"/>
      <c r="O131" s="1"/>
      <c r="P131" s="612"/>
      <c r="Q131" s="1"/>
    </row>
    <row r="132" spans="1:17" ht="4.95" customHeight="1">
      <c r="A132" s="1"/>
      <c r="B132" s="612"/>
      <c r="C132" s="1"/>
      <c r="D132" s="1"/>
      <c r="E132" s="1"/>
      <c r="F132" s="610"/>
      <c r="G132" s="1"/>
      <c r="H132" s="610"/>
      <c r="I132" s="1"/>
      <c r="J132" s="1"/>
      <c r="K132" s="1"/>
      <c r="L132" s="611"/>
      <c r="M132" s="1"/>
      <c r="N132" s="1"/>
      <c r="O132" s="1"/>
      <c r="P132" s="612"/>
      <c r="Q132" s="1"/>
    </row>
    <row r="133" spans="1:17">
      <c r="A133" s="1"/>
      <c r="B133" s="612"/>
      <c r="C133" s="1"/>
      <c r="D133" s="1"/>
      <c r="E133" s="1"/>
      <c r="F133" s="610"/>
      <c r="G133" s="1"/>
      <c r="H133" s="610"/>
      <c r="I133" s="1"/>
      <c r="J133" s="1"/>
      <c r="K133" s="1"/>
      <c r="L133" s="611"/>
      <c r="M133" s="1"/>
      <c r="N133" s="1"/>
      <c r="O133" s="1"/>
      <c r="P133" s="612"/>
      <c r="Q133" s="1"/>
    </row>
    <row r="134" spans="1:17">
      <c r="A134" s="1"/>
      <c r="B134" s="612"/>
      <c r="C134" s="1"/>
      <c r="D134" s="1"/>
      <c r="E134" s="1"/>
      <c r="F134" s="610"/>
      <c r="G134" s="1"/>
      <c r="H134" s="610"/>
      <c r="I134" s="1"/>
      <c r="J134" s="1"/>
      <c r="K134" s="1"/>
      <c r="L134" s="611"/>
      <c r="M134" s="1"/>
      <c r="N134" s="1"/>
      <c r="O134" s="1"/>
      <c r="P134" s="612"/>
      <c r="Q134" s="1"/>
    </row>
    <row r="135" spans="1:17" ht="4.95" customHeight="1">
      <c r="A135" s="1"/>
      <c r="B135" s="612"/>
      <c r="C135" s="612"/>
      <c r="D135" s="612"/>
      <c r="E135" s="612"/>
      <c r="F135" s="612"/>
      <c r="G135" s="612"/>
      <c r="H135" s="613"/>
      <c r="I135" s="612"/>
      <c r="J135" s="612"/>
      <c r="K135" s="612"/>
      <c r="L135" s="614"/>
      <c r="M135" s="612"/>
      <c r="N135" s="612"/>
      <c r="O135" s="612"/>
      <c r="P135" s="612"/>
      <c r="Q135" s="1"/>
    </row>
    <row r="136" spans="1:17">
      <c r="A136" s="1"/>
      <c r="B136" s="1"/>
      <c r="C136" s="1"/>
      <c r="D136" s="1"/>
      <c r="E136" s="1"/>
      <c r="F136" s="1"/>
      <c r="G136" s="1"/>
      <c r="H136" s="610"/>
      <c r="I136" s="1"/>
      <c r="J136" s="1"/>
      <c r="K136" s="1"/>
      <c r="L136" s="611"/>
      <c r="M136" s="1"/>
      <c r="N136" s="1"/>
      <c r="O136" s="1"/>
      <c r="P136" s="1"/>
      <c r="Q136" s="1"/>
    </row>
  </sheetData>
  <conditionalFormatting sqref="H14">
    <cfRule type="containsBlanks" dxfId="804" priority="2">
      <formula>LEN(TRIM(H14))=0</formula>
    </cfRule>
  </conditionalFormatting>
  <conditionalFormatting sqref="H16">
    <cfRule type="containsBlanks" dxfId="803" priority="1">
      <formula>LEN(TRIM(H16))=0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84"/>
  <sheetViews>
    <sheetView showGridLines="0" showZeros="0" tabSelected="1" workbookViewId="0">
      <pane xSplit="26" ySplit="9" topLeftCell="AA10" activePane="bottomRight" state="frozen"/>
      <selection pane="topRight" activeCell="AD1" sqref="AD1"/>
      <selection pane="bottomLeft" activeCell="A10" sqref="A10"/>
      <selection pane="bottomRight" activeCell="A2" sqref="A2"/>
    </sheetView>
  </sheetViews>
  <sheetFormatPr defaultColWidth="8.88671875" defaultRowHeight="12"/>
  <cols>
    <col min="1" max="2" width="0.88671875" style="2" customWidth="1"/>
    <col min="3" max="4" width="1.77734375" style="2" customWidth="1"/>
    <col min="5" max="5" width="1.77734375" style="6" customWidth="1"/>
    <col min="6" max="8" width="1.77734375" style="2" customWidth="1"/>
    <col min="9" max="9" width="26.33203125" style="2" customWidth="1"/>
    <col min="10" max="10" width="1.77734375" style="6" customWidth="1"/>
    <col min="11" max="11" width="6" style="461" customWidth="1"/>
    <col min="12" max="12" width="0.88671875" style="2" customWidth="1"/>
    <col min="13" max="13" width="1.77734375" style="6" customWidth="1"/>
    <col min="14" max="14" width="12.77734375" style="2" customWidth="1"/>
    <col min="15" max="15" width="1.77734375" style="26" customWidth="1"/>
    <col min="16" max="17" width="0.88671875" style="2" customWidth="1"/>
    <col min="18" max="18" width="1.77734375" style="2" customWidth="1"/>
    <col min="19" max="19" width="0.88671875" style="2" customWidth="1"/>
    <col min="20" max="20" width="42.6640625" style="2" bestFit="1" customWidth="1"/>
    <col min="21" max="21" width="1.77734375" style="2" customWidth="1"/>
    <col min="22" max="22" width="5.33203125" style="461" bestFit="1" customWidth="1"/>
    <col min="23" max="23" width="0.88671875" style="2" customWidth="1"/>
    <col min="24" max="24" width="1.77734375" style="6" customWidth="1"/>
    <col min="25" max="25" width="12.77734375" style="188" customWidth="1"/>
    <col min="26" max="26" width="0.88671875" style="2" customWidth="1"/>
    <col min="27" max="27" width="12.77734375" style="2" customWidth="1"/>
    <col min="28" max="35" width="12.77734375" style="187" customWidth="1"/>
    <col min="36" max="37" width="1.77734375" style="2" customWidth="1"/>
    <col min="38" max="16384" width="8.88671875" style="2"/>
  </cols>
  <sheetData>
    <row r="1" spans="1:37" s="30" customFormat="1">
      <c r="A1" s="27"/>
      <c r="B1" s="27"/>
      <c r="C1" s="27"/>
      <c r="D1" s="3"/>
      <c r="E1" s="28"/>
      <c r="F1" s="27"/>
      <c r="G1" s="27"/>
      <c r="H1" s="27"/>
      <c r="I1" s="27"/>
      <c r="J1" s="28"/>
      <c r="K1" s="458"/>
      <c r="L1" s="27"/>
      <c r="M1" s="28"/>
      <c r="N1" s="27"/>
      <c r="O1" s="23"/>
      <c r="P1" s="27"/>
      <c r="Q1" s="24"/>
      <c r="R1" s="27"/>
      <c r="S1" s="27"/>
      <c r="T1" s="27"/>
      <c r="U1" s="27"/>
      <c r="V1" s="458"/>
      <c r="W1" s="27"/>
      <c r="X1" s="28"/>
      <c r="Y1" s="189"/>
      <c r="Z1" s="27"/>
      <c r="AA1" s="177">
        <v>0</v>
      </c>
      <c r="AB1" s="183" t="str">
        <f>IF(OR($N$13="",$N$13&lt;1),"",1)</f>
        <v/>
      </c>
      <c r="AC1" s="183" t="str">
        <f>IF(AB1="","",IF(AB1+1&gt;$N$13,"",AB1+1))</f>
        <v/>
      </c>
      <c r="AD1" s="183" t="str">
        <f t="shared" ref="AD1:AI1" si="0">IF(AC1="","",IF(AC1+1&gt;$N$13,"",AC1+1))</f>
        <v/>
      </c>
      <c r="AE1" s="183" t="str">
        <f t="shared" si="0"/>
        <v/>
      </c>
      <c r="AF1" s="183" t="str">
        <f t="shared" si="0"/>
        <v/>
      </c>
      <c r="AG1" s="183" t="str">
        <f t="shared" si="0"/>
        <v/>
      </c>
      <c r="AH1" s="183" t="str">
        <f t="shared" si="0"/>
        <v/>
      </c>
      <c r="AI1" s="183" t="str">
        <f t="shared" si="0"/>
        <v/>
      </c>
      <c r="AJ1" s="178"/>
      <c r="AK1" s="27"/>
    </row>
    <row r="2" spans="1:37">
      <c r="A2" s="1"/>
      <c r="B2" s="1"/>
      <c r="C2" s="5" t="s">
        <v>6</v>
      </c>
      <c r="D2" s="3" t="s">
        <v>426</v>
      </c>
      <c r="E2" s="5"/>
      <c r="F2" s="1"/>
      <c r="G2" s="1"/>
      <c r="H2" s="1"/>
      <c r="I2" s="1"/>
      <c r="J2" s="5"/>
      <c r="K2" s="458"/>
      <c r="L2" s="1"/>
      <c r="M2" s="5"/>
      <c r="N2" s="1"/>
      <c r="O2" s="23"/>
      <c r="P2" s="1"/>
      <c r="Q2" s="24"/>
      <c r="R2" s="1"/>
      <c r="S2" s="1"/>
      <c r="T2" s="1"/>
      <c r="U2" s="1"/>
      <c r="V2" s="458"/>
      <c r="W2" s="1"/>
      <c r="X2" s="5"/>
      <c r="Y2" s="190"/>
      <c r="Z2" s="1"/>
      <c r="AA2" s="179"/>
      <c r="AB2" s="184"/>
      <c r="AC2" s="184"/>
      <c r="AD2" s="184"/>
      <c r="AE2" s="184"/>
      <c r="AF2" s="184"/>
      <c r="AG2" s="184"/>
      <c r="AH2" s="184"/>
      <c r="AI2" s="184"/>
      <c r="AJ2" s="180"/>
      <c r="AK2" s="1"/>
    </row>
    <row r="3" spans="1:37">
      <c r="A3" s="1"/>
      <c r="B3" s="1"/>
      <c r="C3" s="5" t="s">
        <v>6</v>
      </c>
      <c r="D3" s="3" t="s">
        <v>427</v>
      </c>
      <c r="E3" s="5"/>
      <c r="F3" s="1"/>
      <c r="G3" s="1"/>
      <c r="H3" s="1"/>
      <c r="I3" s="1"/>
      <c r="J3" s="5"/>
      <c r="K3" s="458"/>
      <c r="L3" s="1"/>
      <c r="M3" s="5"/>
      <c r="N3" s="1"/>
      <c r="O3" s="23"/>
      <c r="P3" s="1"/>
      <c r="Q3" s="24"/>
      <c r="R3" s="1"/>
      <c r="S3" s="1"/>
      <c r="T3" s="1"/>
      <c r="U3" s="1"/>
      <c r="V3" s="458"/>
      <c r="W3" s="1"/>
      <c r="X3" s="5"/>
      <c r="Y3" s="190"/>
      <c r="Z3" s="1"/>
      <c r="AA3" s="179"/>
      <c r="AB3" s="184"/>
      <c r="AC3" s="184"/>
      <c r="AD3" s="184"/>
      <c r="AE3" s="184"/>
      <c r="AF3" s="184"/>
      <c r="AG3" s="184"/>
      <c r="AH3" s="184"/>
      <c r="AI3" s="184"/>
      <c r="AJ3" s="180"/>
      <c r="AK3" s="1"/>
    </row>
    <row r="4" spans="1:37">
      <c r="A4" s="1"/>
      <c r="B4" s="1"/>
      <c r="C4" s="5" t="s">
        <v>6</v>
      </c>
      <c r="D4" s="1" t="s">
        <v>48</v>
      </c>
      <c r="E4" s="5"/>
      <c r="F4" s="1"/>
      <c r="G4" s="1"/>
      <c r="H4" s="1"/>
      <c r="I4" s="1"/>
      <c r="J4" s="5"/>
      <c r="K4" s="458"/>
      <c r="L4" s="1"/>
      <c r="M4" s="5"/>
      <c r="N4" s="1"/>
      <c r="O4" s="23"/>
      <c r="P4" s="1"/>
      <c r="Q4" s="24"/>
      <c r="R4" s="1"/>
      <c r="S4" s="1"/>
      <c r="T4" s="1"/>
      <c r="U4" s="1"/>
      <c r="V4" s="458"/>
      <c r="W4" s="1"/>
      <c r="X4" s="5"/>
      <c r="Y4" s="190"/>
      <c r="Z4" s="1"/>
      <c r="AA4" s="179"/>
      <c r="AB4" s="184"/>
      <c r="AC4" s="184"/>
      <c r="AD4" s="184"/>
      <c r="AE4" s="184"/>
      <c r="AF4" s="184"/>
      <c r="AG4" s="184"/>
      <c r="AH4" s="184"/>
      <c r="AI4" s="184"/>
      <c r="AJ4" s="180"/>
      <c r="AK4" s="1"/>
    </row>
    <row r="5" spans="1:37">
      <c r="A5" s="1"/>
      <c r="B5" s="1"/>
      <c r="C5" s="5" t="s">
        <v>6</v>
      </c>
      <c r="D5" s="568"/>
      <c r="E5" s="569"/>
      <c r="F5" s="153"/>
      <c r="G5" s="153"/>
      <c r="H5" s="153"/>
      <c r="I5" s="153"/>
      <c r="J5" s="5"/>
      <c r="K5" s="458"/>
      <c r="L5" s="1"/>
      <c r="M5" s="5"/>
      <c r="N5" s="1"/>
      <c r="O5" s="23"/>
      <c r="P5" s="1"/>
      <c r="Q5" s="24"/>
      <c r="R5" s="1"/>
      <c r="S5" s="1"/>
      <c r="T5" s="1"/>
      <c r="U5" s="1"/>
      <c r="V5" s="458"/>
      <c r="W5" s="1"/>
      <c r="X5" s="5"/>
      <c r="Y5" s="190"/>
      <c r="Z5" s="1"/>
      <c r="AA5" s="179"/>
      <c r="AB5" s="184"/>
      <c r="AC5" s="184"/>
      <c r="AD5" s="184"/>
      <c r="AE5" s="184"/>
      <c r="AF5" s="184"/>
      <c r="AG5" s="184"/>
      <c r="AH5" s="184"/>
      <c r="AI5" s="184"/>
      <c r="AJ5" s="180"/>
      <c r="AK5" s="1"/>
    </row>
    <row r="6" spans="1:37">
      <c r="A6" s="1"/>
      <c r="B6" s="1"/>
      <c r="C6" s="1"/>
      <c r="D6" s="5" t="s">
        <v>6</v>
      </c>
      <c r="E6" s="172" t="s">
        <v>50</v>
      </c>
      <c r="F6" s="1"/>
      <c r="G6" s="1"/>
      <c r="H6" s="1"/>
      <c r="I6" s="1"/>
      <c r="J6" s="172"/>
      <c r="K6" s="458"/>
      <c r="L6" s="1"/>
      <c r="M6" s="5"/>
      <c r="N6" s="1"/>
      <c r="O6" s="23"/>
      <c r="P6" s="1"/>
      <c r="Q6" s="24"/>
      <c r="R6" s="5" t="s">
        <v>6</v>
      </c>
      <c r="S6" s="172" t="s">
        <v>51</v>
      </c>
      <c r="T6" s="1"/>
      <c r="U6" s="1"/>
      <c r="V6" s="458"/>
      <c r="W6" s="1"/>
      <c r="X6" s="172"/>
      <c r="Y6" s="692" t="s">
        <v>511</v>
      </c>
      <c r="Z6" s="1"/>
      <c r="AA6" s="179"/>
      <c r="AB6" s="462" t="str">
        <f>IF(OR($N$11="",$N$11=0),"",$N$11)</f>
        <v/>
      </c>
      <c r="AC6" s="462" t="str">
        <f>IF(OR(AB7="",AC$1=""),"",AB7+1)</f>
        <v/>
      </c>
      <c r="AD6" s="462" t="str">
        <f t="shared" ref="AD6:AI6" si="1">IF(OR(AC7="",AD$1=""),"",AC7+1)</f>
        <v/>
      </c>
      <c r="AE6" s="462" t="str">
        <f t="shared" si="1"/>
        <v/>
      </c>
      <c r="AF6" s="462" t="str">
        <f t="shared" si="1"/>
        <v/>
      </c>
      <c r="AG6" s="462" t="str">
        <f t="shared" si="1"/>
        <v/>
      </c>
      <c r="AH6" s="462" t="str">
        <f t="shared" si="1"/>
        <v/>
      </c>
      <c r="AI6" s="462" t="str">
        <f t="shared" si="1"/>
        <v/>
      </c>
      <c r="AJ6" s="180"/>
      <c r="AK6" s="1"/>
    </row>
    <row r="7" spans="1:37">
      <c r="A7" s="1"/>
      <c r="B7" s="1"/>
      <c r="C7" s="1"/>
      <c r="D7" s="1"/>
      <c r="E7" s="5"/>
      <c r="F7" s="1"/>
      <c r="G7" s="1"/>
      <c r="H7" s="1"/>
      <c r="I7" s="1"/>
      <c r="J7" s="5"/>
      <c r="K7" s="458"/>
      <c r="L7" s="1"/>
      <c r="M7" s="5"/>
      <c r="N7" s="1"/>
      <c r="O7" s="23"/>
      <c r="P7" s="1"/>
      <c r="Q7" s="24"/>
      <c r="R7" s="1"/>
      <c r="S7" s="1"/>
      <c r="T7" s="1"/>
      <c r="U7" s="1"/>
      <c r="V7" s="458"/>
      <c r="W7" s="1"/>
      <c r="X7" s="5"/>
      <c r="Y7" s="190"/>
      <c r="Z7" s="1"/>
      <c r="AA7" s="179"/>
      <c r="AB7" s="462" t="str">
        <f>IF(OR(AB6="",AB$1=""),"",EOMONTH(AB6,11))</f>
        <v/>
      </c>
      <c r="AC7" s="462" t="str">
        <f>IF(OR(AC6="",AC$1=""),"",EOMONTH(AC6,11))</f>
        <v/>
      </c>
      <c r="AD7" s="462" t="str">
        <f t="shared" ref="AD7:AI7" si="2">IF(OR(AD6="",AD$1=""),"",EOMONTH(AD6,11))</f>
        <v/>
      </c>
      <c r="AE7" s="462" t="str">
        <f t="shared" si="2"/>
        <v/>
      </c>
      <c r="AF7" s="462" t="str">
        <f t="shared" si="2"/>
        <v/>
      </c>
      <c r="AG7" s="462" t="str">
        <f t="shared" si="2"/>
        <v/>
      </c>
      <c r="AH7" s="462" t="str">
        <f t="shared" si="2"/>
        <v/>
      </c>
      <c r="AI7" s="462" t="str">
        <f t="shared" si="2"/>
        <v/>
      </c>
      <c r="AJ7" s="180"/>
      <c r="AK7" s="1"/>
    </row>
    <row r="8" spans="1:37" s="4" customFormat="1">
      <c r="A8" s="3"/>
      <c r="B8" s="3"/>
      <c r="C8" s="3"/>
      <c r="D8" s="3"/>
      <c r="E8" s="5" t="s">
        <v>6</v>
      </c>
      <c r="F8" s="3" t="s">
        <v>0</v>
      </c>
      <c r="G8" s="3"/>
      <c r="H8" s="3"/>
      <c r="I8" s="3"/>
      <c r="J8" s="5" t="s">
        <v>6</v>
      </c>
      <c r="K8" s="459" t="s">
        <v>2</v>
      </c>
      <c r="L8" s="3"/>
      <c r="M8" s="5" t="s">
        <v>6</v>
      </c>
      <c r="N8" s="3" t="s">
        <v>3</v>
      </c>
      <c r="O8" s="23"/>
      <c r="P8" s="3"/>
      <c r="Q8" s="24"/>
      <c r="R8" s="3"/>
      <c r="S8" s="5"/>
      <c r="T8" s="3" t="str">
        <f>$F$8</f>
        <v>показатель</v>
      </c>
      <c r="U8" s="3"/>
      <c r="V8" s="459" t="str">
        <f>$K$8</f>
        <v>ед.изм.</v>
      </c>
      <c r="W8" s="3"/>
      <c r="X8" s="5" t="s">
        <v>6</v>
      </c>
      <c r="Y8" s="190" t="s">
        <v>4</v>
      </c>
      <c r="Z8" s="3"/>
      <c r="AA8" s="194" t="s">
        <v>5</v>
      </c>
      <c r="AB8" s="185" t="str">
        <f>IF(AB$1="","",AB$1&amp;" год")</f>
        <v/>
      </c>
      <c r="AC8" s="185" t="str">
        <f t="shared" ref="AC8:AI8" si="3">IF(AC$1="","",AC$1&amp;" год")</f>
        <v/>
      </c>
      <c r="AD8" s="185" t="str">
        <f t="shared" si="3"/>
        <v/>
      </c>
      <c r="AE8" s="185" t="str">
        <f t="shared" si="3"/>
        <v/>
      </c>
      <c r="AF8" s="185" t="str">
        <f t="shared" si="3"/>
        <v/>
      </c>
      <c r="AG8" s="185" t="str">
        <f t="shared" si="3"/>
        <v/>
      </c>
      <c r="AH8" s="185" t="str">
        <f t="shared" si="3"/>
        <v/>
      </c>
      <c r="AI8" s="185" t="str">
        <f t="shared" si="3"/>
        <v/>
      </c>
      <c r="AJ8" s="181"/>
      <c r="AK8" s="3"/>
    </row>
    <row r="9" spans="1:37" ht="4.2" customHeight="1">
      <c r="A9" s="1"/>
      <c r="B9" s="1"/>
      <c r="C9" s="1"/>
      <c r="D9" s="14"/>
      <c r="E9" s="14"/>
      <c r="F9" s="13"/>
      <c r="G9" s="13"/>
      <c r="H9" s="13"/>
      <c r="I9" s="13"/>
      <c r="J9" s="14"/>
      <c r="K9" s="460"/>
      <c r="L9" s="13"/>
      <c r="M9" s="14"/>
      <c r="N9" s="13"/>
      <c r="O9" s="24"/>
      <c r="P9" s="3"/>
      <c r="Q9" s="24"/>
      <c r="R9" s="1"/>
      <c r="S9" s="14"/>
      <c r="T9" s="13"/>
      <c r="U9" s="13"/>
      <c r="V9" s="460"/>
      <c r="W9" s="13"/>
      <c r="X9" s="14"/>
      <c r="Y9" s="191"/>
      <c r="Z9" s="13"/>
      <c r="AA9" s="182"/>
      <c r="AB9" s="186"/>
      <c r="AC9" s="186"/>
      <c r="AD9" s="186"/>
      <c r="AE9" s="186"/>
      <c r="AF9" s="186"/>
      <c r="AG9" s="186"/>
      <c r="AH9" s="186"/>
      <c r="AI9" s="186"/>
      <c r="AJ9" s="186"/>
      <c r="AK9" s="1"/>
    </row>
    <row r="10" spans="1:37" ht="7.2" customHeight="1">
      <c r="A10" s="1"/>
      <c r="B10" s="1"/>
      <c r="C10" s="1"/>
      <c r="D10" s="1"/>
      <c r="E10" s="5"/>
      <c r="F10" s="1"/>
      <c r="G10" s="1"/>
      <c r="H10" s="1"/>
      <c r="I10" s="1"/>
      <c r="J10" s="5"/>
      <c r="K10" s="458"/>
      <c r="L10" s="1"/>
      <c r="M10" s="5"/>
      <c r="N10" s="1"/>
      <c r="O10" s="23"/>
      <c r="P10" s="1"/>
      <c r="Q10" s="24"/>
      <c r="R10" s="1"/>
      <c r="S10" s="1"/>
      <c r="T10" s="1"/>
      <c r="U10" s="1"/>
      <c r="V10" s="458"/>
      <c r="W10" s="1"/>
      <c r="X10" s="5"/>
      <c r="Y10" s="190"/>
      <c r="Z10" s="1"/>
      <c r="AA10" s="179"/>
      <c r="AB10" s="184"/>
      <c r="AC10" s="184"/>
      <c r="AD10" s="184"/>
      <c r="AE10" s="184"/>
      <c r="AF10" s="184"/>
      <c r="AG10" s="184"/>
      <c r="AH10" s="184"/>
      <c r="AI10" s="184"/>
      <c r="AJ10" s="180"/>
      <c r="AK10" s="1"/>
    </row>
    <row r="11" spans="1:37" s="4" customFormat="1">
      <c r="A11" s="3"/>
      <c r="B11" s="3"/>
      <c r="C11" s="3"/>
      <c r="D11" s="3"/>
      <c r="E11" s="5" t="s">
        <v>6</v>
      </c>
      <c r="F11" s="3" t="s">
        <v>49</v>
      </c>
      <c r="G11" s="3"/>
      <c r="H11" s="3"/>
      <c r="I11" s="3"/>
      <c r="J11" s="5"/>
      <c r="K11" s="459" t="s">
        <v>23</v>
      </c>
      <c r="L11" s="3"/>
      <c r="M11" s="5" t="s">
        <v>6</v>
      </c>
      <c r="N11" s="637"/>
      <c r="O11" s="23" t="s">
        <v>7</v>
      </c>
      <c r="P11" s="3"/>
      <c r="Q11" s="24"/>
      <c r="R11" s="3"/>
      <c r="S11" s="3"/>
      <c r="T11" s="3" t="str">
        <f>УсловияРасчеты!$H$1469</f>
        <v>Финпоток проекта (по осн. деят-ти)</v>
      </c>
      <c r="U11" s="3"/>
      <c r="V11" s="459" t="s">
        <v>25</v>
      </c>
      <c r="W11" s="3"/>
      <c r="X11" s="5"/>
      <c r="Y11" s="463">
        <f>SUM($AA11:$AJ11)</f>
        <v>0</v>
      </c>
      <c r="Z11" s="11"/>
      <c r="AA11" s="464"/>
      <c r="AB11" s="465">
        <f>IF(AB$1="",0,SUMIFS(УсловияРасчеты!$1469:$1469,УсловияРасчеты!$8:$8,"&gt;="&amp;AB$6,УсловияРасчеты!$8:$8,"&lt;="&amp;AB$7))</f>
        <v>0</v>
      </c>
      <c r="AC11" s="465">
        <f>IF(AC$1="",0,SUMIFS(УсловияРасчеты!$1469:$1469,УсловияРасчеты!$8:$8,"&gt;="&amp;AC$6,УсловияРасчеты!$8:$8,"&lt;="&amp;AC$7))</f>
        <v>0</v>
      </c>
      <c r="AD11" s="465">
        <f>IF(AD$1="",0,SUMIFS(УсловияРасчеты!$1469:$1469,УсловияРасчеты!$8:$8,"&gt;="&amp;AD$6,УсловияРасчеты!$8:$8,"&lt;="&amp;AD$7))</f>
        <v>0</v>
      </c>
      <c r="AE11" s="465">
        <f>IF(AE$1="",0,SUMIFS(УсловияРасчеты!$1469:$1469,УсловияРасчеты!$8:$8,"&gt;="&amp;AE$6,УсловияРасчеты!$8:$8,"&lt;="&amp;AE$7))</f>
        <v>0</v>
      </c>
      <c r="AF11" s="465">
        <f>IF(AF$1="",0,SUMIFS(УсловияРасчеты!$1469:$1469,УсловияРасчеты!$8:$8,"&gt;="&amp;AF$6,УсловияРасчеты!$8:$8,"&lt;="&amp;AF$7))</f>
        <v>0</v>
      </c>
      <c r="AG11" s="465">
        <f>IF(AG$1="",0,SUMIFS(УсловияРасчеты!$1469:$1469,УсловияРасчеты!$8:$8,"&gt;="&amp;AG$6,УсловияРасчеты!$8:$8,"&lt;="&amp;AG$7))</f>
        <v>0</v>
      </c>
      <c r="AH11" s="465">
        <f>IF(AH$1="",0,SUMIFS(УсловияРасчеты!$1469:$1469,УсловияРасчеты!$8:$8,"&gt;="&amp;AH$6,УсловияРасчеты!$8:$8,"&lt;="&amp;AH$7))</f>
        <v>0</v>
      </c>
      <c r="AI11" s="465">
        <f>IF(AI$1="",0,SUMIFS(УсловияРасчеты!$1469:$1469,УсловияРасчеты!$8:$8,"&gt;="&amp;AI$6,УсловияРасчеты!$8:$8,"&lt;="&amp;AI$7))</f>
        <v>0</v>
      </c>
      <c r="AJ11" s="181"/>
      <c r="AK11" s="3"/>
    </row>
    <row r="12" spans="1:37" ht="4.2" customHeight="1">
      <c r="A12" s="1"/>
      <c r="B12" s="1"/>
      <c r="C12" s="1"/>
      <c r="D12" s="1"/>
      <c r="E12" s="5"/>
      <c r="F12" s="1"/>
      <c r="G12" s="1"/>
      <c r="H12" s="1"/>
      <c r="I12" s="1"/>
      <c r="J12" s="5"/>
      <c r="K12" s="458"/>
      <c r="L12" s="1"/>
      <c r="M12" s="5"/>
      <c r="N12" s="638"/>
      <c r="O12" s="23"/>
      <c r="P12" s="1"/>
      <c r="Q12" s="24"/>
      <c r="R12" s="1"/>
      <c r="S12" s="1"/>
      <c r="T12" s="1"/>
      <c r="U12" s="1"/>
      <c r="V12" s="458"/>
      <c r="W12" s="1"/>
      <c r="X12" s="5"/>
      <c r="Y12" s="463"/>
      <c r="Z12" s="10"/>
      <c r="AA12" s="466"/>
      <c r="AB12" s="467"/>
      <c r="AC12" s="467"/>
      <c r="AD12" s="467"/>
      <c r="AE12" s="467"/>
      <c r="AF12" s="467"/>
      <c r="AG12" s="467"/>
      <c r="AH12" s="467"/>
      <c r="AI12" s="467"/>
      <c r="AJ12" s="180"/>
      <c r="AK12" s="1"/>
    </row>
    <row r="13" spans="1:37" ht="12.6" thickBot="1">
      <c r="A13" s="1"/>
      <c r="B13" s="1"/>
      <c r="C13" s="1"/>
      <c r="D13" s="1"/>
      <c r="E13" s="5" t="s">
        <v>6</v>
      </c>
      <c r="F13" s="3" t="s">
        <v>308</v>
      </c>
      <c r="G13" s="3"/>
      <c r="H13" s="3"/>
      <c r="I13" s="3"/>
      <c r="J13" s="5"/>
      <c r="K13" s="458" t="s">
        <v>34</v>
      </c>
      <c r="L13" s="3"/>
      <c r="M13" s="5" t="s">
        <v>6</v>
      </c>
      <c r="N13" s="639"/>
      <c r="O13" s="23"/>
      <c r="P13" s="1"/>
      <c r="Q13" s="24"/>
      <c r="R13" s="5" t="s">
        <v>6</v>
      </c>
      <c r="S13" s="1"/>
      <c r="T13" s="557" t="s">
        <v>233</v>
      </c>
      <c r="U13" s="1"/>
      <c r="V13" s="458" t="s">
        <v>14</v>
      </c>
      <c r="W13" s="1"/>
      <c r="X13" s="5"/>
      <c r="Y13" s="558">
        <f>IFERROR(IRR(AA11:AJ11),0)</f>
        <v>0</v>
      </c>
      <c r="Z13" s="10"/>
      <c r="AA13" s="466"/>
      <c r="AB13" s="467"/>
      <c r="AC13" s="467"/>
      <c r="AD13" s="467"/>
      <c r="AE13" s="467"/>
      <c r="AF13" s="467"/>
      <c r="AG13" s="467"/>
      <c r="AH13" s="467"/>
      <c r="AI13" s="467"/>
      <c r="AJ13" s="180"/>
      <c r="AK13" s="1"/>
    </row>
    <row r="14" spans="1:37" ht="4.2" customHeight="1">
      <c r="A14" s="1"/>
      <c r="B14" s="1"/>
      <c r="C14" s="1"/>
      <c r="D14" s="1"/>
      <c r="E14" s="5"/>
      <c r="F14" s="23"/>
      <c r="G14" s="23"/>
      <c r="H14" s="23"/>
      <c r="I14" s="23"/>
      <c r="J14" s="5"/>
      <c r="K14" s="458"/>
      <c r="L14" s="23"/>
      <c r="M14" s="23"/>
      <c r="N14" s="640"/>
      <c r="O14" s="23"/>
      <c r="P14" s="1"/>
      <c r="Q14" s="24"/>
      <c r="R14" s="1"/>
      <c r="S14" s="1"/>
      <c r="T14" s="1"/>
      <c r="U14" s="1"/>
      <c r="V14" s="458"/>
      <c r="W14" s="1"/>
      <c r="X14" s="5"/>
      <c r="Y14" s="463"/>
      <c r="Z14" s="10"/>
      <c r="AA14" s="466"/>
      <c r="AB14" s="467"/>
      <c r="AC14" s="467"/>
      <c r="AD14" s="467"/>
      <c r="AE14" s="467"/>
      <c r="AF14" s="467"/>
      <c r="AG14" s="467"/>
      <c r="AH14" s="467"/>
      <c r="AI14" s="467"/>
      <c r="AJ14" s="180"/>
      <c r="AK14" s="1"/>
    </row>
    <row r="15" spans="1:37">
      <c r="A15" s="1"/>
      <c r="B15" s="1"/>
      <c r="C15" s="1"/>
      <c r="D15" s="1"/>
      <c r="E15" s="5" t="s">
        <v>6</v>
      </c>
      <c r="F15" s="219" t="s">
        <v>415</v>
      </c>
      <c r="G15" s="219"/>
      <c r="H15" s="219"/>
      <c r="I15" s="219"/>
      <c r="J15" s="5"/>
      <c r="K15" s="458" t="s">
        <v>414</v>
      </c>
      <c r="L15" s="3"/>
      <c r="M15" s="5" t="s">
        <v>6</v>
      </c>
      <c r="N15" s="689"/>
      <c r="O15" s="23" t="s">
        <v>7</v>
      </c>
      <c r="P15" s="1"/>
      <c r="Q15" s="24"/>
      <c r="R15" s="1"/>
      <c r="S15" s="1"/>
      <c r="T15" s="3" t="str">
        <f>УсловияРасчеты!$H$1476</f>
        <v>PBP</v>
      </c>
      <c r="U15" s="3"/>
      <c r="V15" s="459" t="s">
        <v>34</v>
      </c>
      <c r="W15" s="3"/>
      <c r="X15" s="5"/>
      <c r="Y15" s="561" t="str">
        <f>IF(SUMIFS(УсловияРасчеты!$W:$W,УсловияРасчеты!$H:$H,$T15,УсловияРасчеты!$N:$N,Y$8)/12=0,"не окупается",SUMIFS(УсловияРасчеты!$W:$W,УсловияРасчеты!$H:$H,$T15,УсловияРасчеты!$N:$N,Y$8)/12)</f>
        <v>не окупается</v>
      </c>
      <c r="Z15" s="10"/>
      <c r="AA15" s="466"/>
      <c r="AB15" s="467"/>
      <c r="AC15" s="467"/>
      <c r="AD15" s="467"/>
      <c r="AE15" s="467"/>
      <c r="AF15" s="467"/>
      <c r="AG15" s="467"/>
      <c r="AH15" s="467"/>
      <c r="AI15" s="467"/>
      <c r="AJ15" s="180"/>
      <c r="AK15" s="1"/>
    </row>
    <row r="16" spans="1:37" ht="4.2" customHeight="1">
      <c r="A16" s="1"/>
      <c r="B16" s="1"/>
      <c r="C16" s="1"/>
      <c r="D16" s="1"/>
      <c r="E16" s="5"/>
      <c r="F16" s="1"/>
      <c r="G16" s="1"/>
      <c r="H16" s="1"/>
      <c r="I16" s="1"/>
      <c r="J16" s="5"/>
      <c r="K16" s="458"/>
      <c r="L16" s="1"/>
      <c r="M16" s="5"/>
      <c r="N16" s="638"/>
      <c r="O16" s="23"/>
      <c r="P16" s="1"/>
      <c r="Q16" s="24"/>
      <c r="R16" s="1"/>
      <c r="S16" s="1"/>
      <c r="T16" s="1"/>
      <c r="U16" s="1"/>
      <c r="V16" s="458"/>
      <c r="W16" s="1"/>
      <c r="X16" s="5"/>
      <c r="Y16" s="463"/>
      <c r="Z16" s="10"/>
      <c r="AA16" s="466"/>
      <c r="AB16" s="467"/>
      <c r="AC16" s="467"/>
      <c r="AD16" s="467"/>
      <c r="AE16" s="467"/>
      <c r="AF16" s="467"/>
      <c r="AG16" s="467"/>
      <c r="AH16" s="467"/>
      <c r="AI16" s="467"/>
      <c r="AJ16" s="180"/>
      <c r="AK16" s="1"/>
    </row>
    <row r="17" spans="1:37" ht="12.6" thickBot="1">
      <c r="A17" s="1"/>
      <c r="B17" s="1"/>
      <c r="C17" s="1"/>
      <c r="D17" s="1"/>
      <c r="E17" s="5" t="s">
        <v>6</v>
      </c>
      <c r="F17" s="3" t="s">
        <v>377</v>
      </c>
      <c r="G17" s="3"/>
      <c r="H17" s="3"/>
      <c r="I17" s="3"/>
      <c r="J17" s="5"/>
      <c r="K17" s="459" t="s">
        <v>14</v>
      </c>
      <c r="L17" s="3"/>
      <c r="M17" s="5" t="s">
        <v>6</v>
      </c>
      <c r="N17" s="641">
        <v>0</v>
      </c>
      <c r="O17" s="23"/>
      <c r="P17" s="1"/>
      <c r="Q17" s="24"/>
      <c r="R17" s="1"/>
      <c r="S17" s="1"/>
      <c r="T17" s="686" t="str">
        <f>УсловияРасчеты!$H$1504</f>
        <v>Коэф.покр.долга LLCR [ОДП/(КБ+КБ%)]</v>
      </c>
      <c r="U17" s="3"/>
      <c r="V17" s="459" t="s">
        <v>425</v>
      </c>
      <c r="W17" s="3"/>
      <c r="X17" s="5"/>
      <c r="Y17" s="687">
        <f>SUMIFS(УсловияРасчеты!$W:$W,УсловияРасчеты!$H:$H,T17)</f>
        <v>0</v>
      </c>
      <c r="Z17" s="11"/>
      <c r="AA17" s="464"/>
      <c r="AB17" s="465"/>
      <c r="AC17" s="465"/>
      <c r="AD17" s="465"/>
      <c r="AE17" s="465"/>
      <c r="AF17" s="465"/>
      <c r="AG17" s="465"/>
      <c r="AH17" s="465"/>
      <c r="AI17" s="465"/>
      <c r="AJ17" s="181"/>
      <c r="AK17" s="1"/>
    </row>
    <row r="18" spans="1:37" ht="4.2" customHeight="1">
      <c r="A18" s="1"/>
      <c r="B18" s="1"/>
      <c r="C18" s="1"/>
      <c r="D18" s="1"/>
      <c r="E18" s="5"/>
      <c r="F18" s="1"/>
      <c r="G18" s="1"/>
      <c r="H18" s="1"/>
      <c r="I18" s="1"/>
      <c r="J18" s="5"/>
      <c r="K18" s="458"/>
      <c r="L18" s="1"/>
      <c r="M18" s="5"/>
      <c r="N18" s="638"/>
      <c r="O18" s="23"/>
      <c r="P18" s="1"/>
      <c r="Q18" s="24"/>
      <c r="R18" s="1"/>
      <c r="S18" s="1"/>
      <c r="T18" s="1"/>
      <c r="U18" s="1"/>
      <c r="V18" s="458"/>
      <c r="W18" s="1"/>
      <c r="X18" s="5"/>
      <c r="Y18" s="463"/>
      <c r="Z18" s="10"/>
      <c r="AA18" s="466"/>
      <c r="AB18" s="467"/>
      <c r="AC18" s="467"/>
      <c r="AD18" s="467"/>
      <c r="AE18" s="467"/>
      <c r="AF18" s="467"/>
      <c r="AG18" s="467"/>
      <c r="AH18" s="467"/>
      <c r="AI18" s="467"/>
      <c r="AJ18" s="180"/>
      <c r="AK18" s="1"/>
    </row>
    <row r="19" spans="1:37">
      <c r="A19" s="1"/>
      <c r="B19" s="1"/>
      <c r="C19" s="1"/>
      <c r="D19" s="1"/>
      <c r="E19" s="5"/>
      <c r="F19" s="3" t="str">
        <f>справочники!$N$6</f>
        <v>режим налогообложения</v>
      </c>
      <c r="G19" s="3"/>
      <c r="H19" s="3"/>
      <c r="I19" s="3"/>
      <c r="J19" s="5"/>
      <c r="K19" s="458"/>
      <c r="L19" s="3"/>
      <c r="M19" s="5" t="s">
        <v>6</v>
      </c>
      <c r="N19" s="642"/>
      <c r="O19" s="23" t="s">
        <v>7</v>
      </c>
      <c r="P19" s="1"/>
      <c r="Q19" s="24"/>
      <c r="R19" s="1"/>
      <c r="S19" s="1"/>
      <c r="T19" s="1" t="str">
        <f>УсловияРасчеты!$H$1402</f>
        <v>Оплата капитальных затрат</v>
      </c>
      <c r="U19" s="1"/>
      <c r="V19" s="458"/>
      <c r="W19" s="1"/>
      <c r="X19" s="5"/>
      <c r="Y19" s="463">
        <f>SUM($AA19:$AJ19)</f>
        <v>0</v>
      </c>
      <c r="Z19" s="11"/>
      <c r="AA19" s="464"/>
      <c r="AB19" s="465">
        <f>IF(AB$1="",0,SUMIFS(УсловияРасчеты!$1402:$1402,УсловияРасчеты!$8:$8,"&gt;="&amp;AB$6,УсловияРасчеты!$8:$8,"&lt;="&amp;AB$7))</f>
        <v>0</v>
      </c>
      <c r="AC19" s="465">
        <f>IF(AC$1="",0,SUMIFS(УсловияРасчеты!$1402:$1402,УсловияРасчеты!$8:$8,"&gt;="&amp;AC$6,УсловияРасчеты!$8:$8,"&lt;="&amp;AC$7))</f>
        <v>0</v>
      </c>
      <c r="AD19" s="465">
        <f>IF(AD$1="",0,SUMIFS(УсловияРасчеты!$1402:$1402,УсловияРасчеты!$8:$8,"&gt;="&amp;AD$6,УсловияРасчеты!$8:$8,"&lt;="&amp;AD$7))</f>
        <v>0</v>
      </c>
      <c r="AE19" s="465">
        <f>IF(AE$1="",0,SUMIFS(УсловияРасчеты!$1402:$1402,УсловияРасчеты!$8:$8,"&gt;="&amp;AE$6,УсловияРасчеты!$8:$8,"&lt;="&amp;AE$7))</f>
        <v>0</v>
      </c>
      <c r="AF19" s="465">
        <f>IF(AF$1="",0,SUMIFS(УсловияРасчеты!$1402:$1402,УсловияРасчеты!$8:$8,"&gt;="&amp;AF$6,УсловияРасчеты!$8:$8,"&lt;="&amp;AF$7))</f>
        <v>0</v>
      </c>
      <c r="AG19" s="465">
        <f>IF(AG$1="",0,SUMIFS(УсловияРасчеты!$1402:$1402,УсловияРасчеты!$8:$8,"&gt;="&amp;AG$6,УсловияРасчеты!$8:$8,"&lt;="&amp;AG$7))</f>
        <v>0</v>
      </c>
      <c r="AH19" s="465">
        <f>IF(AH$1="",0,SUMIFS(УсловияРасчеты!$1402:$1402,УсловияРасчеты!$8:$8,"&gt;="&amp;AH$6,УсловияРасчеты!$8:$8,"&lt;="&amp;AH$7))</f>
        <v>0</v>
      </c>
      <c r="AI19" s="465">
        <f>IF(AI$1="",0,SUMIFS(УсловияРасчеты!$1402:$1402,УсловияРасчеты!$8:$8,"&gt;="&amp;AI$6,УсловияРасчеты!$8:$8,"&lt;="&amp;AI$7))</f>
        <v>0</v>
      </c>
      <c r="AJ19" s="181"/>
      <c r="AK19" s="3"/>
    </row>
    <row r="20" spans="1:37" ht="4.2" customHeight="1">
      <c r="A20" s="1"/>
      <c r="B20" s="1"/>
      <c r="C20" s="1"/>
      <c r="D20" s="1"/>
      <c r="E20" s="5"/>
      <c r="F20" s="1"/>
      <c r="G20" s="1"/>
      <c r="H20" s="1"/>
      <c r="I20" s="1"/>
      <c r="J20" s="5"/>
      <c r="K20" s="458"/>
      <c r="L20" s="1"/>
      <c r="M20" s="5"/>
      <c r="N20" s="638"/>
      <c r="O20" s="23"/>
      <c r="P20" s="1"/>
      <c r="Q20" s="24"/>
      <c r="R20" s="1"/>
      <c r="S20" s="1"/>
      <c r="T20" s="1"/>
      <c r="U20" s="1"/>
      <c r="V20" s="458"/>
      <c r="W20" s="1"/>
      <c r="X20" s="5"/>
      <c r="Y20" s="463"/>
      <c r="Z20" s="10"/>
      <c r="AA20" s="466"/>
      <c r="AB20" s="467"/>
      <c r="AC20" s="467"/>
      <c r="AD20" s="467"/>
      <c r="AE20" s="467"/>
      <c r="AF20" s="467"/>
      <c r="AG20" s="467"/>
      <c r="AH20" s="467"/>
      <c r="AI20" s="467"/>
      <c r="AJ20" s="180"/>
      <c r="AK20" s="1"/>
    </row>
    <row r="21" spans="1:37">
      <c r="A21" s="1"/>
      <c r="B21" s="1"/>
      <c r="C21" s="1"/>
      <c r="D21" s="1"/>
      <c r="E21" s="5" t="s">
        <v>6</v>
      </c>
      <c r="F21" s="3" t="s">
        <v>38</v>
      </c>
      <c r="G21" s="3"/>
      <c r="H21" s="3"/>
      <c r="I21" s="3"/>
      <c r="J21" s="5"/>
      <c r="K21" s="459" t="s">
        <v>14</v>
      </c>
      <c r="L21" s="3"/>
      <c r="M21" s="5" t="s">
        <v>6</v>
      </c>
      <c r="N21" s="641"/>
      <c r="O21" s="23"/>
      <c r="P21" s="1"/>
      <c r="Q21" s="24"/>
      <c r="R21" s="1"/>
      <c r="S21" s="1"/>
      <c r="T21" s="647" t="str">
        <f>УсловияРасчеты!$H$1480</f>
        <v>Кассовый разрыв проекта</v>
      </c>
      <c r="U21" s="3"/>
      <c r="V21" s="459" t="s">
        <v>25</v>
      </c>
      <c r="W21" s="3"/>
      <c r="X21" s="5"/>
      <c r="Y21" s="649">
        <f>SUMIFS(УсловияРасчеты!$W:$W,УсловияРасчеты!$H:$H,$T21,УсловияРасчеты!$N:$N,Y$8)</f>
        <v>0</v>
      </c>
      <c r="Z21" s="10"/>
      <c r="AA21" s="466"/>
      <c r="AB21" s="467"/>
      <c r="AC21" s="467"/>
      <c r="AD21" s="467"/>
      <c r="AE21" s="467"/>
      <c r="AF21" s="467"/>
      <c r="AG21" s="467"/>
      <c r="AH21" s="467"/>
      <c r="AI21" s="467"/>
      <c r="AJ21" s="180"/>
      <c r="AK21" s="1"/>
    </row>
    <row r="22" spans="1:37" ht="4.2" customHeight="1">
      <c r="A22" s="1"/>
      <c r="B22" s="1"/>
      <c r="C22" s="1"/>
      <c r="D22" s="1"/>
      <c r="E22" s="5"/>
      <c r="F22" s="1"/>
      <c r="G22" s="1"/>
      <c r="H22" s="1"/>
      <c r="I22" s="1"/>
      <c r="J22" s="5"/>
      <c r="K22" s="458"/>
      <c r="L22" s="1"/>
      <c r="M22" s="5"/>
      <c r="N22" s="638"/>
      <c r="O22" s="23"/>
      <c r="P22" s="1"/>
      <c r="Q22" s="24"/>
      <c r="R22" s="1"/>
      <c r="S22" s="1"/>
      <c r="T22" s="648"/>
      <c r="U22" s="1"/>
      <c r="V22" s="458"/>
      <c r="W22" s="1"/>
      <c r="X22" s="5"/>
      <c r="Y22" s="650"/>
      <c r="Z22" s="10"/>
      <c r="AA22" s="466"/>
      <c r="AB22" s="467"/>
      <c r="AC22" s="467"/>
      <c r="AD22" s="467"/>
      <c r="AE22" s="467"/>
      <c r="AF22" s="467"/>
      <c r="AG22" s="467"/>
      <c r="AH22" s="467"/>
      <c r="AI22" s="467"/>
      <c r="AJ22" s="180"/>
      <c r="AK22" s="1"/>
    </row>
    <row r="23" spans="1:37">
      <c r="A23" s="1"/>
      <c r="B23" s="1"/>
      <c r="C23" s="1"/>
      <c r="D23" s="1"/>
      <c r="E23" s="5" t="s">
        <v>6</v>
      </c>
      <c r="F23" s="3" t="s">
        <v>104</v>
      </c>
      <c r="G23" s="3"/>
      <c r="H23" s="3"/>
      <c r="I23" s="3"/>
      <c r="J23" s="5"/>
      <c r="K23" s="458" t="s">
        <v>14</v>
      </c>
      <c r="L23" s="3"/>
      <c r="M23" s="5"/>
      <c r="N23" s="641">
        <f>IF(OR($N$19=справочники!$N$10,$N$19=справочники!$N$11),0,$N$21)</f>
        <v>0</v>
      </c>
      <c r="O23" s="23"/>
      <c r="P23" s="1"/>
      <c r="Q23" s="24"/>
      <c r="R23" s="5" t="s">
        <v>6</v>
      </c>
      <c r="S23" s="1"/>
      <c r="T23" s="472" t="s">
        <v>362</v>
      </c>
      <c r="U23" s="1"/>
      <c r="V23" s="458" t="s">
        <v>25</v>
      </c>
      <c r="W23" s="1"/>
      <c r="X23" s="5" t="s">
        <v>6</v>
      </c>
      <c r="Y23" s="631"/>
      <c r="Z23" s="10"/>
      <c r="AA23" s="466"/>
      <c r="AB23" s="467"/>
      <c r="AC23" s="467"/>
      <c r="AD23" s="467"/>
      <c r="AE23" s="467"/>
      <c r="AF23" s="467"/>
      <c r="AG23" s="467"/>
      <c r="AH23" s="467"/>
      <c r="AI23" s="467"/>
      <c r="AJ23" s="180"/>
      <c r="AK23" s="1"/>
    </row>
    <row r="24" spans="1:37" ht="7.2" customHeight="1">
      <c r="A24" s="1"/>
      <c r="B24" s="1"/>
      <c r="C24" s="1"/>
      <c r="D24" s="473"/>
      <c r="E24" s="474"/>
      <c r="F24" s="473"/>
      <c r="G24" s="473"/>
      <c r="H24" s="473"/>
      <c r="I24" s="473"/>
      <c r="J24" s="474"/>
      <c r="K24" s="477"/>
      <c r="L24" s="473"/>
      <c r="M24" s="474"/>
      <c r="N24" s="643"/>
      <c r="O24" s="475"/>
      <c r="P24" s="473"/>
      <c r="Q24" s="476"/>
      <c r="R24" s="473"/>
      <c r="S24" s="473"/>
      <c r="T24" s="473"/>
      <c r="U24" s="473"/>
      <c r="V24" s="477"/>
      <c r="W24" s="473"/>
      <c r="X24" s="474"/>
      <c r="Y24" s="478"/>
      <c r="Z24" s="479"/>
      <c r="AA24" s="480"/>
      <c r="AB24" s="481"/>
      <c r="AC24" s="481"/>
      <c r="AD24" s="481"/>
      <c r="AE24" s="481"/>
      <c r="AF24" s="481"/>
      <c r="AG24" s="481"/>
      <c r="AH24" s="481"/>
      <c r="AI24" s="481"/>
      <c r="AJ24" s="482"/>
      <c r="AK24" s="1"/>
    </row>
    <row r="25" spans="1:37" ht="7.2" customHeight="1">
      <c r="A25" s="1"/>
      <c r="B25" s="1"/>
      <c r="C25" s="1"/>
      <c r="D25" s="483"/>
      <c r="E25" s="484"/>
      <c r="F25" s="483"/>
      <c r="G25" s="483"/>
      <c r="H25" s="483"/>
      <c r="I25" s="483"/>
      <c r="J25" s="484"/>
      <c r="K25" s="487"/>
      <c r="L25" s="483"/>
      <c r="M25" s="484"/>
      <c r="N25" s="644"/>
      <c r="O25" s="485"/>
      <c r="P25" s="483"/>
      <c r="Q25" s="486"/>
      <c r="R25" s="483"/>
      <c r="S25" s="483"/>
      <c r="T25" s="483"/>
      <c r="U25" s="483"/>
      <c r="V25" s="487"/>
      <c r="W25" s="483"/>
      <c r="X25" s="484"/>
      <c r="Y25" s="488"/>
      <c r="Z25" s="489"/>
      <c r="AA25" s="490"/>
      <c r="AB25" s="491"/>
      <c r="AC25" s="491"/>
      <c r="AD25" s="491"/>
      <c r="AE25" s="491"/>
      <c r="AF25" s="491"/>
      <c r="AG25" s="491"/>
      <c r="AH25" s="491"/>
      <c r="AI25" s="491"/>
      <c r="AJ25" s="492"/>
      <c r="AK25" s="1"/>
    </row>
    <row r="26" spans="1:37">
      <c r="A26" s="1"/>
      <c r="B26" s="1"/>
      <c r="C26" s="1"/>
      <c r="D26" s="1"/>
      <c r="E26" s="5" t="s">
        <v>6</v>
      </c>
      <c r="F26" s="472" t="s">
        <v>363</v>
      </c>
      <c r="G26" s="472"/>
      <c r="H26" s="472"/>
      <c r="I26" s="472"/>
      <c r="J26" s="5"/>
      <c r="K26" s="459" t="s">
        <v>14</v>
      </c>
      <c r="L26" s="3"/>
      <c r="M26" s="5" t="s">
        <v>6</v>
      </c>
      <c r="N26" s="641"/>
      <c r="O26" s="23"/>
      <c r="P26" s="1"/>
      <c r="Q26" s="24"/>
      <c r="R26" s="1"/>
      <c r="S26" s="1"/>
      <c r="T26" s="472" t="str">
        <f>УсловияРасчеты!$H$1483</f>
        <v>Поступление инвесткредита Банка</v>
      </c>
      <c r="U26" s="3"/>
      <c r="V26" s="459" t="s">
        <v>25</v>
      </c>
      <c r="W26" s="3"/>
      <c r="X26" s="5"/>
      <c r="Y26" s="463">
        <f>SUM($AA26:$AJ26)</f>
        <v>0</v>
      </c>
      <c r="Z26" s="11"/>
      <c r="AA26" s="633">
        <f>УсловияРасчеты!$Z$1483</f>
        <v>0</v>
      </c>
      <c r="AB26" s="465">
        <f>IF(AB$1="",0,SUMIFS(УсловияРасчеты!$1483:$1483,УсловияРасчеты!$8:$8,"&gt;="&amp;AB$6,УсловияРасчеты!$8:$8,"&lt;="&amp;AB$7))</f>
        <v>0</v>
      </c>
      <c r="AC26" s="465">
        <f>IF(AC$1="",0,SUMIFS(УсловияРасчеты!$1483:$1483,УсловияРасчеты!$8:$8,"&gt;="&amp;AC$6,УсловияРасчеты!$8:$8,"&lt;="&amp;AC$7))</f>
        <v>0</v>
      </c>
      <c r="AD26" s="465">
        <f>IF(AD$1="",0,SUMIFS(УсловияРасчеты!$1483:$1483,УсловияРасчеты!$8:$8,"&gt;="&amp;AD$6,УсловияРасчеты!$8:$8,"&lt;="&amp;AD$7))</f>
        <v>0</v>
      </c>
      <c r="AE26" s="465">
        <f>IF(AE$1="",0,SUMIFS(УсловияРасчеты!$1483:$1483,УсловияРасчеты!$8:$8,"&gt;="&amp;AE$6,УсловияРасчеты!$8:$8,"&lt;="&amp;AE$7))</f>
        <v>0</v>
      </c>
      <c r="AF26" s="465">
        <f>IF(AF$1="",0,SUMIFS(УсловияРасчеты!$1483:$1483,УсловияРасчеты!$8:$8,"&gt;="&amp;AF$6,УсловияРасчеты!$8:$8,"&lt;="&amp;AF$7))</f>
        <v>0</v>
      </c>
      <c r="AG26" s="465">
        <f>IF(AG$1="",0,SUMIFS(УсловияРасчеты!$1483:$1483,УсловияРасчеты!$8:$8,"&gt;="&amp;AG$6,УсловияРасчеты!$8:$8,"&lt;="&amp;AG$7))</f>
        <v>0</v>
      </c>
      <c r="AH26" s="465">
        <f>IF(AH$1="",0,SUMIFS(УсловияРасчеты!$1483:$1483,УсловияРасчеты!$8:$8,"&gt;="&amp;AH$6,УсловияРасчеты!$8:$8,"&lt;="&amp;AH$7))</f>
        <v>0</v>
      </c>
      <c r="AI26" s="465">
        <f>IF(AI$1="",0,SUMIFS(УсловияРасчеты!$1483:$1483,УсловияРасчеты!$8:$8,"&gt;="&amp;AI$6,УсловияРасчеты!$8:$8,"&lt;="&amp;AI$7))</f>
        <v>0</v>
      </c>
      <c r="AJ26" s="181"/>
      <c r="AK26" s="1"/>
    </row>
    <row r="27" spans="1:37" ht="4.2" customHeight="1">
      <c r="A27" s="1"/>
      <c r="B27" s="1"/>
      <c r="C27" s="1"/>
      <c r="D27" s="1"/>
      <c r="E27" s="5"/>
      <c r="F27" s="1"/>
      <c r="G27" s="1"/>
      <c r="H27" s="1"/>
      <c r="I27" s="1"/>
      <c r="J27" s="5"/>
      <c r="K27" s="458"/>
      <c r="L27" s="1"/>
      <c r="M27" s="5"/>
      <c r="N27" s="638"/>
      <c r="O27" s="23"/>
      <c r="P27" s="1"/>
      <c r="Q27" s="24"/>
      <c r="R27" s="1"/>
      <c r="S27" s="1"/>
      <c r="T27" s="1"/>
      <c r="U27" s="1"/>
      <c r="V27" s="458"/>
      <c r="W27" s="1"/>
      <c r="X27" s="5"/>
      <c r="Y27" s="463"/>
      <c r="Z27" s="10"/>
      <c r="AA27" s="466"/>
      <c r="AB27" s="467"/>
      <c r="AC27" s="467"/>
      <c r="AD27" s="467"/>
      <c r="AE27" s="467"/>
      <c r="AF27" s="467"/>
      <c r="AG27" s="467"/>
      <c r="AH27" s="467"/>
      <c r="AI27" s="467"/>
      <c r="AJ27" s="180"/>
      <c r="AK27" s="1"/>
    </row>
    <row r="28" spans="1:37">
      <c r="A28" s="1"/>
      <c r="B28" s="1"/>
      <c r="C28" s="1"/>
      <c r="D28" s="1"/>
      <c r="E28" s="5" t="s">
        <v>6</v>
      </c>
      <c r="F28" s="472" t="s">
        <v>364</v>
      </c>
      <c r="G28" s="472"/>
      <c r="H28" s="472"/>
      <c r="I28" s="472"/>
      <c r="J28" s="5"/>
      <c r="K28" s="459" t="s">
        <v>25</v>
      </c>
      <c r="L28" s="1"/>
      <c r="M28" s="5"/>
      <c r="N28" s="632">
        <f>$Y$23*N26</f>
        <v>0</v>
      </c>
      <c r="O28" s="23"/>
      <c r="P28" s="1"/>
      <c r="Q28" s="24"/>
      <c r="R28" s="552"/>
      <c r="S28" s="552"/>
      <c r="T28" s="553" t="str">
        <f>УсловияРасчеты!$H$1486</f>
        <v>Возврат инвесткредита Банку</v>
      </c>
      <c r="U28" s="35"/>
      <c r="V28" s="459" t="s">
        <v>25</v>
      </c>
      <c r="W28" s="35"/>
      <c r="X28" s="36"/>
      <c r="Y28" s="554">
        <f>SUM($AA28:$AJ28)</f>
        <v>0</v>
      </c>
      <c r="Z28" s="37"/>
      <c r="AA28" s="555">
        <f>УсловияРасчеты!$Z$1486</f>
        <v>0</v>
      </c>
      <c r="AB28" s="555">
        <f>IF(AB$1="",0,SUMIFS(УсловияРасчеты!$1486:$1486,УсловияРасчеты!$8:$8,"&gt;="&amp;AB$6,УсловияРасчеты!$8:$8,"&lt;="&amp;AB$7))</f>
        <v>0</v>
      </c>
      <c r="AC28" s="555">
        <f>IF(AC$1="",0,SUMIFS(УсловияРасчеты!$1486:$1486,УсловияРасчеты!$8:$8,"&gt;="&amp;AC$6,УсловияРасчеты!$8:$8,"&lt;="&amp;AC$7))</f>
        <v>0</v>
      </c>
      <c r="AD28" s="555">
        <f>IF(AD$1="",0,SUMIFS(УсловияРасчеты!$1486:$1486,УсловияРасчеты!$8:$8,"&gt;="&amp;AD$6,УсловияРасчеты!$8:$8,"&lt;="&amp;AD$7))</f>
        <v>0</v>
      </c>
      <c r="AE28" s="555">
        <f>IF(AE$1="",0,SUMIFS(УсловияРасчеты!$1486:$1486,УсловияРасчеты!$8:$8,"&gt;="&amp;AE$6,УсловияРасчеты!$8:$8,"&lt;="&amp;AE$7))</f>
        <v>0</v>
      </c>
      <c r="AF28" s="555">
        <f>IF(AF$1="",0,SUMIFS(УсловияРасчеты!$1486:$1486,УсловияРасчеты!$8:$8,"&gt;="&amp;AF$6,УсловияРасчеты!$8:$8,"&lt;="&amp;AF$7))</f>
        <v>0</v>
      </c>
      <c r="AG28" s="555">
        <f>IF(AG$1="",0,SUMIFS(УсловияРасчеты!$1486:$1486,УсловияРасчеты!$8:$8,"&gt;="&amp;AG$6,УсловияРасчеты!$8:$8,"&lt;="&amp;AG$7))</f>
        <v>0</v>
      </c>
      <c r="AH28" s="555">
        <f>IF(AH$1="",0,SUMIFS(УсловияРасчеты!$1486:$1486,УсловияРасчеты!$8:$8,"&gt;="&amp;AH$6,УсловияРасчеты!$8:$8,"&lt;="&amp;AH$7))</f>
        <v>0</v>
      </c>
      <c r="AI28" s="555">
        <f>IF(AI$1="",0,SUMIFS(УсловияРасчеты!$1486:$1486,УсловияРасчеты!$8:$8,"&gt;="&amp;AI$6,УсловияРасчеты!$8:$8,"&lt;="&amp;AI$7))</f>
        <v>0</v>
      </c>
      <c r="AJ28" s="180"/>
      <c r="AK28" s="1"/>
    </row>
    <row r="29" spans="1:37" ht="4.2" customHeight="1">
      <c r="A29" s="1"/>
      <c r="B29" s="1"/>
      <c r="C29" s="1"/>
      <c r="D29" s="1"/>
      <c r="E29" s="5"/>
      <c r="F29" s="1"/>
      <c r="G29" s="1"/>
      <c r="H29" s="1"/>
      <c r="I29" s="1"/>
      <c r="J29" s="5"/>
      <c r="K29" s="458"/>
      <c r="L29" s="1"/>
      <c r="M29" s="5"/>
      <c r="N29" s="638"/>
      <c r="O29" s="23"/>
      <c r="P29" s="1"/>
      <c r="Q29" s="24"/>
      <c r="R29" s="1"/>
      <c r="S29" s="1"/>
      <c r="T29" s="1"/>
      <c r="U29" s="1"/>
      <c r="V29" s="458"/>
      <c r="W29" s="1"/>
      <c r="X29" s="5"/>
      <c r="Y29" s="463"/>
      <c r="Z29" s="10"/>
      <c r="AA29" s="466"/>
      <c r="AB29" s="467"/>
      <c r="AC29" s="467"/>
      <c r="AD29" s="467"/>
      <c r="AE29" s="467"/>
      <c r="AF29" s="467"/>
      <c r="AG29" s="467"/>
      <c r="AH29" s="467"/>
      <c r="AI29" s="467"/>
      <c r="AJ29" s="180"/>
      <c r="AK29" s="1"/>
    </row>
    <row r="30" spans="1:37">
      <c r="A30" s="1"/>
      <c r="B30" s="1"/>
      <c r="C30" s="1"/>
      <c r="D30" s="1"/>
      <c r="E30" s="5" t="s">
        <v>6</v>
      </c>
      <c r="F30" s="472" t="s">
        <v>257</v>
      </c>
      <c r="G30" s="472"/>
      <c r="H30" s="472"/>
      <c r="I30" s="472"/>
      <c r="J30" s="5"/>
      <c r="K30" s="459" t="s">
        <v>14</v>
      </c>
      <c r="L30" s="3"/>
      <c r="M30" s="5"/>
      <c r="N30" s="641">
        <f>100%-N26</f>
        <v>1</v>
      </c>
      <c r="O30" s="23"/>
      <c r="P30" s="1"/>
      <c r="Q30" s="24"/>
      <c r="R30" s="552"/>
      <c r="S30" s="552"/>
      <c r="T30" s="553" t="str">
        <f>УсловияРасчеты!$H$1501</f>
        <v>Оплата %% по инвесткредиту Банка</v>
      </c>
      <c r="U30" s="35"/>
      <c r="V30" s="459" t="s">
        <v>25</v>
      </c>
      <c r="W30" s="35"/>
      <c r="X30" s="36"/>
      <c r="Y30" s="554">
        <f>SUM($AA30:$AJ30)</f>
        <v>0</v>
      </c>
      <c r="Z30" s="37"/>
      <c r="AA30" s="555">
        <f>УсловияРасчеты!$Z$1501</f>
        <v>0</v>
      </c>
      <c r="AB30" s="555">
        <f>IF(AB$1="",0,SUMIFS(УсловияРасчеты!$1501:$1501,УсловияРасчеты!$8:$8,"&gt;="&amp;AB$6,УсловияРасчеты!$8:$8,"&lt;="&amp;AB$7))</f>
        <v>0</v>
      </c>
      <c r="AC30" s="555">
        <f>IF(AC$1="",0,SUMIFS(УсловияРасчеты!$1501:$1501,УсловияРасчеты!$8:$8,"&gt;="&amp;AC$6,УсловияРасчеты!$8:$8,"&lt;="&amp;AC$7))</f>
        <v>0</v>
      </c>
      <c r="AD30" s="555">
        <f>IF(AD$1="",0,SUMIFS(УсловияРасчеты!$1501:$1501,УсловияРасчеты!$8:$8,"&gt;="&amp;AD$6,УсловияРасчеты!$8:$8,"&lt;="&amp;AD$7))</f>
        <v>0</v>
      </c>
      <c r="AE30" s="555">
        <f>IF(AE$1="",0,SUMIFS(УсловияРасчеты!$1501:$1501,УсловияРасчеты!$8:$8,"&gt;="&amp;AE$6,УсловияРасчеты!$8:$8,"&lt;="&amp;AE$7))</f>
        <v>0</v>
      </c>
      <c r="AF30" s="555">
        <f>IF(AF$1="",0,SUMIFS(УсловияРасчеты!$1501:$1501,УсловияРасчеты!$8:$8,"&gt;="&amp;AF$6,УсловияРасчеты!$8:$8,"&lt;="&amp;AF$7))</f>
        <v>0</v>
      </c>
      <c r="AG30" s="555">
        <f>IF(AG$1="",0,SUMIFS(УсловияРасчеты!$1501:$1501,УсловияРасчеты!$8:$8,"&gt;="&amp;AG$6,УсловияРасчеты!$8:$8,"&lt;="&amp;AG$7))</f>
        <v>0</v>
      </c>
      <c r="AH30" s="555">
        <f>IF(AH$1="",0,SUMIFS(УсловияРасчеты!$1501:$1501,УсловияРасчеты!$8:$8,"&gt;="&amp;AH$6,УсловияРасчеты!$8:$8,"&lt;="&amp;AH$7))</f>
        <v>0</v>
      </c>
      <c r="AI30" s="555">
        <f>IF(AI$1="",0,SUMIFS(УсловияРасчеты!$1501:$1501,УсловияРасчеты!$8:$8,"&gt;="&amp;AI$6,УсловияРасчеты!$8:$8,"&lt;="&amp;AI$7))</f>
        <v>0</v>
      </c>
      <c r="AJ30" s="180"/>
      <c r="AK30" s="1"/>
    </row>
    <row r="31" spans="1:37" ht="4.2" customHeight="1">
      <c r="A31" s="1"/>
      <c r="B31" s="1"/>
      <c r="C31" s="1"/>
      <c r="D31" s="1"/>
      <c r="E31" s="5"/>
      <c r="F31" s="1"/>
      <c r="G31" s="1"/>
      <c r="H31" s="1"/>
      <c r="I31" s="1"/>
      <c r="J31" s="5"/>
      <c r="K31" s="458"/>
      <c r="L31" s="1"/>
      <c r="M31" s="5"/>
      <c r="N31" s="638"/>
      <c r="O31" s="23"/>
      <c r="P31" s="1"/>
      <c r="Q31" s="24"/>
      <c r="R31" s="1"/>
      <c r="S31" s="1"/>
      <c r="T31" s="1"/>
      <c r="U31" s="1"/>
      <c r="V31" s="458"/>
      <c r="W31" s="1"/>
      <c r="X31" s="5"/>
      <c r="Y31" s="463"/>
      <c r="Z31" s="10"/>
      <c r="AA31" s="466"/>
      <c r="AB31" s="467"/>
      <c r="AC31" s="467"/>
      <c r="AD31" s="467"/>
      <c r="AE31" s="467"/>
      <c r="AF31" s="467"/>
      <c r="AG31" s="467"/>
      <c r="AH31" s="467"/>
      <c r="AI31" s="467"/>
      <c r="AJ31" s="180"/>
      <c r="AK31" s="1"/>
    </row>
    <row r="32" spans="1:37">
      <c r="A32" s="1"/>
      <c r="B32" s="1"/>
      <c r="C32" s="1"/>
      <c r="D32" s="1"/>
      <c r="E32" s="5" t="s">
        <v>6</v>
      </c>
      <c r="F32" s="472" t="s">
        <v>258</v>
      </c>
      <c r="G32" s="472"/>
      <c r="H32" s="472"/>
      <c r="I32" s="472"/>
      <c r="J32" s="5"/>
      <c r="K32" s="459" t="s">
        <v>25</v>
      </c>
      <c r="L32" s="1"/>
      <c r="M32" s="5"/>
      <c r="N32" s="632">
        <f>$Y$23*N30</f>
        <v>0</v>
      </c>
      <c r="O32" s="23"/>
      <c r="P32" s="1"/>
      <c r="Q32" s="24"/>
      <c r="R32" s="1"/>
      <c r="S32" s="1"/>
      <c r="T32" s="3" t="str">
        <f>УсловияРасчеты!$H$1508</f>
        <v>Финпоток проекта с учетом внешних инвестиций</v>
      </c>
      <c r="U32" s="3"/>
      <c r="V32" s="459" t="s">
        <v>25</v>
      </c>
      <c r="W32" s="3"/>
      <c r="X32" s="5"/>
      <c r="Y32" s="463">
        <f>SUM($AA32:$AJ32)</f>
        <v>0</v>
      </c>
      <c r="Z32" s="11"/>
      <c r="AA32" s="633">
        <f>УсловияРасчеты!$Z$1508</f>
        <v>0</v>
      </c>
      <c r="AB32" s="465">
        <f>IF(AB$1="",0,SUMIFS(УсловияРасчеты!$1508:$1508,УсловияРасчеты!$8:$8,"&gt;="&amp;AB$6,УсловияРасчеты!$8:$8,"&lt;="&amp;AB$7))</f>
        <v>0</v>
      </c>
      <c r="AC32" s="465">
        <f>IF(AC$1="",0,SUMIFS(УсловияРасчеты!$1508:$1508,УсловияРасчеты!$8:$8,"&gt;="&amp;AC$6,УсловияРасчеты!$8:$8,"&lt;="&amp;AC$7))</f>
        <v>0</v>
      </c>
      <c r="AD32" s="465">
        <f>IF(AD$1="",0,SUMIFS(УсловияРасчеты!$1508:$1508,УсловияРасчеты!$8:$8,"&gt;="&amp;AD$6,УсловияРасчеты!$8:$8,"&lt;="&amp;AD$7))</f>
        <v>0</v>
      </c>
      <c r="AE32" s="465">
        <f>IF(AE$1="",0,SUMIFS(УсловияРасчеты!$1508:$1508,УсловияРасчеты!$8:$8,"&gt;="&amp;AE$6,УсловияРасчеты!$8:$8,"&lt;="&amp;AE$7))</f>
        <v>0</v>
      </c>
      <c r="AF32" s="465">
        <f>IF(AF$1="",0,SUMIFS(УсловияРасчеты!$1508:$1508,УсловияРасчеты!$8:$8,"&gt;="&amp;AF$6,УсловияРасчеты!$8:$8,"&lt;="&amp;AF$7))</f>
        <v>0</v>
      </c>
      <c r="AG32" s="465">
        <f>IF(AG$1="",0,SUMIFS(УсловияРасчеты!$1508:$1508,УсловияРасчеты!$8:$8,"&gt;="&amp;AG$6,УсловияРасчеты!$8:$8,"&lt;="&amp;AG$7))</f>
        <v>0</v>
      </c>
      <c r="AH32" s="465">
        <f>IF(AH$1="",0,SUMIFS(УсловияРасчеты!$1508:$1508,УсловияРасчеты!$8:$8,"&gt;="&amp;AH$6,УсловияРасчеты!$8:$8,"&lt;="&amp;AH$7))</f>
        <v>0</v>
      </c>
      <c r="AI32" s="465">
        <f>IF(AI$1="",0,SUMIFS(УсловияРасчеты!$1508:$1508,УсловияРасчеты!$8:$8,"&gt;="&amp;AI$6,УсловияРасчеты!$8:$8,"&lt;="&amp;AI$7))</f>
        <v>0</v>
      </c>
      <c r="AJ32" s="181"/>
      <c r="AK32" s="1"/>
    </row>
    <row r="33" spans="1:37" ht="4.2" customHeight="1">
      <c r="A33" s="1"/>
      <c r="B33" s="1"/>
      <c r="C33" s="1"/>
      <c r="D33" s="1"/>
      <c r="E33" s="5"/>
      <c r="F33" s="1"/>
      <c r="G33" s="1"/>
      <c r="H33" s="1"/>
      <c r="I33" s="1"/>
      <c r="J33" s="5"/>
      <c r="K33" s="458"/>
      <c r="L33" s="1"/>
      <c r="M33" s="5"/>
      <c r="N33" s="638"/>
      <c r="O33" s="23"/>
      <c r="P33" s="1"/>
      <c r="Q33" s="24"/>
      <c r="R33" s="1"/>
      <c r="S33" s="1"/>
      <c r="T33" s="1"/>
      <c r="U33" s="1"/>
      <c r="V33" s="458"/>
      <c r="W33" s="1"/>
      <c r="X33" s="5"/>
      <c r="Y33" s="463"/>
      <c r="Z33" s="10"/>
      <c r="AA33" s="466"/>
      <c r="AB33" s="467"/>
      <c r="AC33" s="467"/>
      <c r="AD33" s="467"/>
      <c r="AE33" s="467"/>
      <c r="AF33" s="467"/>
      <c r="AG33" s="467"/>
      <c r="AH33" s="467"/>
      <c r="AI33" s="467"/>
      <c r="AJ33" s="180"/>
      <c r="AK33" s="1"/>
    </row>
    <row r="34" spans="1:37" ht="12.6" thickBot="1">
      <c r="A34" s="1"/>
      <c r="B34" s="1"/>
      <c r="C34" s="1"/>
      <c r="D34" s="1"/>
      <c r="E34" s="5" t="s">
        <v>6</v>
      </c>
      <c r="F34" s="472" t="s">
        <v>275</v>
      </c>
      <c r="G34" s="472"/>
      <c r="H34" s="472"/>
      <c r="I34" s="472"/>
      <c r="J34" s="5"/>
      <c r="K34" s="458" t="s">
        <v>259</v>
      </c>
      <c r="L34" s="3"/>
      <c r="M34" s="5" t="s">
        <v>6</v>
      </c>
      <c r="N34" s="641"/>
      <c r="O34" s="23"/>
      <c r="P34" s="1"/>
      <c r="Q34" s="24"/>
      <c r="R34" s="5" t="s">
        <v>6</v>
      </c>
      <c r="S34" s="1"/>
      <c r="T34" s="557"/>
      <c r="U34" s="1"/>
      <c r="V34" s="458"/>
      <c r="W34" s="1"/>
      <c r="X34" s="5"/>
      <c r="Y34" s="558"/>
      <c r="Z34" s="10"/>
      <c r="AA34" s="466"/>
      <c r="AB34" s="467"/>
      <c r="AC34" s="467"/>
      <c r="AD34" s="467"/>
      <c r="AE34" s="467"/>
      <c r="AF34" s="467"/>
      <c r="AG34" s="467"/>
      <c r="AH34" s="467"/>
      <c r="AI34" s="467"/>
      <c r="AJ34" s="180"/>
      <c r="AK34" s="1"/>
    </row>
    <row r="35" spans="1:37" ht="7.2" customHeight="1">
      <c r="A35" s="1"/>
      <c r="B35" s="1"/>
      <c r="C35" s="1"/>
      <c r="D35" s="473"/>
      <c r="E35" s="474"/>
      <c r="F35" s="473"/>
      <c r="G35" s="473"/>
      <c r="H35" s="473"/>
      <c r="I35" s="473"/>
      <c r="J35" s="474"/>
      <c r="K35" s="477"/>
      <c r="L35" s="473"/>
      <c r="M35" s="474"/>
      <c r="N35" s="643"/>
      <c r="O35" s="475"/>
      <c r="P35" s="473"/>
      <c r="Q35" s="476"/>
      <c r="R35" s="473"/>
      <c r="S35" s="473"/>
      <c r="T35" s="473"/>
      <c r="U35" s="473"/>
      <c r="V35" s="477"/>
      <c r="W35" s="473"/>
      <c r="X35" s="474"/>
      <c r="Y35" s="478"/>
      <c r="Z35" s="479"/>
      <c r="AA35" s="480"/>
      <c r="AB35" s="481"/>
      <c r="AC35" s="481"/>
      <c r="AD35" s="481"/>
      <c r="AE35" s="481"/>
      <c r="AF35" s="481"/>
      <c r="AG35" s="481"/>
      <c r="AH35" s="481"/>
      <c r="AI35" s="481"/>
      <c r="AJ35" s="482"/>
      <c r="AK35" s="1"/>
    </row>
    <row r="36" spans="1:37" ht="7.2" customHeight="1">
      <c r="A36" s="1"/>
      <c r="B36" s="1"/>
      <c r="C36" s="1"/>
      <c r="D36" s="483"/>
      <c r="E36" s="484"/>
      <c r="F36" s="483"/>
      <c r="G36" s="483"/>
      <c r="H36" s="483"/>
      <c r="I36" s="483"/>
      <c r="J36" s="484"/>
      <c r="K36" s="487"/>
      <c r="L36" s="483"/>
      <c r="M36" s="484"/>
      <c r="N36" s="644"/>
      <c r="O36" s="485"/>
      <c r="P36" s="483"/>
      <c r="Q36" s="486"/>
      <c r="R36" s="483"/>
      <c r="S36" s="483"/>
      <c r="T36" s="483"/>
      <c r="U36" s="483"/>
      <c r="V36" s="487"/>
      <c r="W36" s="483"/>
      <c r="X36" s="484"/>
      <c r="Y36" s="488"/>
      <c r="Z36" s="489"/>
      <c r="AA36" s="490"/>
      <c r="AB36" s="491"/>
      <c r="AC36" s="491"/>
      <c r="AD36" s="491"/>
      <c r="AE36" s="491"/>
      <c r="AF36" s="491"/>
      <c r="AG36" s="491"/>
      <c r="AH36" s="491"/>
      <c r="AI36" s="491"/>
      <c r="AJ36" s="492"/>
      <c r="AK36" s="1"/>
    </row>
    <row r="37" spans="1:37">
      <c r="A37" s="1"/>
      <c r="B37" s="1"/>
      <c r="C37" s="1"/>
      <c r="D37" s="1"/>
      <c r="E37" s="5"/>
      <c r="F37" s="3" t="s">
        <v>416</v>
      </c>
      <c r="G37" s="1"/>
      <c r="H37" s="1"/>
      <c r="I37" s="1"/>
      <c r="J37" s="5"/>
      <c r="K37" s="459"/>
      <c r="L37" s="1"/>
      <c r="M37" s="5"/>
      <c r="N37" s="638"/>
      <c r="O37" s="23"/>
      <c r="P37" s="1"/>
      <c r="Q37" s="24"/>
      <c r="R37" s="1"/>
      <c r="S37" s="1"/>
      <c r="T37" s="3" t="str">
        <f>УсловияРасчеты!$H$1513</f>
        <v>Кассовый разрыв проекта с уч. внеш.инвестиций</v>
      </c>
      <c r="U37" s="3"/>
      <c r="V37" s="459"/>
      <c r="W37" s="3"/>
      <c r="X37" s="5"/>
      <c r="Y37" s="463">
        <f>SUMIFS(УсловияРасчеты!$W:$W,УсловияРасчеты!$H:$H,$T37,УсловияРасчеты!$N:$N,Y$8)</f>
        <v>0</v>
      </c>
      <c r="Z37" s="10"/>
      <c r="AA37" s="466"/>
      <c r="AB37" s="467"/>
      <c r="AC37" s="467"/>
      <c r="AD37" s="467"/>
      <c r="AE37" s="467"/>
      <c r="AF37" s="467"/>
      <c r="AG37" s="467"/>
      <c r="AH37" s="467"/>
      <c r="AI37" s="467"/>
      <c r="AJ37" s="180"/>
      <c r="AK37" s="1"/>
    </row>
    <row r="38" spans="1:37" ht="4.2" customHeight="1">
      <c r="A38" s="1"/>
      <c r="B38" s="1"/>
      <c r="C38" s="1"/>
      <c r="D38" s="1"/>
      <c r="E38" s="5"/>
      <c r="F38" s="1"/>
      <c r="G38" s="1"/>
      <c r="H38" s="1"/>
      <c r="I38" s="1"/>
      <c r="J38" s="5"/>
      <c r="K38" s="458"/>
      <c r="L38" s="1"/>
      <c r="M38" s="5"/>
      <c r="N38" s="638"/>
      <c r="O38" s="23"/>
      <c r="P38" s="1"/>
      <c r="Q38" s="24"/>
      <c r="R38" s="1"/>
      <c r="S38" s="1"/>
      <c r="T38" s="1"/>
      <c r="U38" s="1"/>
      <c r="V38" s="458"/>
      <c r="W38" s="1"/>
      <c r="X38" s="5"/>
      <c r="Y38" s="463"/>
      <c r="Z38" s="10"/>
      <c r="AA38" s="466"/>
      <c r="AB38" s="467"/>
      <c r="AC38" s="467"/>
      <c r="AD38" s="467"/>
      <c r="AE38" s="467"/>
      <c r="AF38" s="467"/>
      <c r="AG38" s="467"/>
      <c r="AH38" s="467"/>
      <c r="AI38" s="467"/>
      <c r="AJ38" s="180"/>
      <c r="AK38" s="1"/>
    </row>
    <row r="39" spans="1:37">
      <c r="A39" s="1"/>
      <c r="B39" s="1"/>
      <c r="C39" s="1"/>
      <c r="D39" s="1"/>
      <c r="E39" s="5" t="s">
        <v>6</v>
      </c>
      <c r="F39" s="472" t="s">
        <v>365</v>
      </c>
      <c r="G39" s="472"/>
      <c r="H39" s="472"/>
      <c r="I39" s="472"/>
      <c r="J39" s="5"/>
      <c r="K39" s="459" t="s">
        <v>259</v>
      </c>
      <c r="L39" s="3"/>
      <c r="M39" s="5" t="s">
        <v>6</v>
      </c>
      <c r="N39" s="641"/>
      <c r="O39" s="495"/>
      <c r="P39" s="1"/>
      <c r="Q39" s="24"/>
      <c r="R39" s="1"/>
      <c r="S39" s="1"/>
      <c r="T39" s="472" t="str">
        <f>УсловияРасчеты!$H$1516</f>
        <v>Поступление инвестиций от Учредителя</v>
      </c>
      <c r="U39" s="3"/>
      <c r="V39" s="459" t="s">
        <v>25</v>
      </c>
      <c r="W39" s="3"/>
      <c r="X39" s="5"/>
      <c r="Y39" s="463">
        <f>SUM($AA39:$AJ39)</f>
        <v>0</v>
      </c>
      <c r="Z39" s="11"/>
      <c r="AA39" s="633">
        <f>УсловияРасчеты!$Z$1516</f>
        <v>0</v>
      </c>
      <c r="AB39" s="465">
        <f>IF(AB$1="",0,SUMIFS(УсловияРасчеты!$1516:$1516,УсловияРасчеты!$8:$8,"&gt;="&amp;AB$6,УсловияРасчеты!$8:$8,"&lt;="&amp;AB$7))</f>
        <v>0</v>
      </c>
      <c r="AC39" s="465">
        <f>IF(AC$1="",0,SUMIFS(УсловияРасчеты!$1516:$1516,УсловияРасчеты!$8:$8,"&gt;="&amp;AC$6,УсловияРасчеты!$8:$8,"&lt;="&amp;AC$7))</f>
        <v>0</v>
      </c>
      <c r="AD39" s="465">
        <f>IF(AD$1="",0,SUMIFS(УсловияРасчеты!$1516:$1516,УсловияРасчеты!$8:$8,"&gt;="&amp;AD$6,УсловияРасчеты!$8:$8,"&lt;="&amp;AD$7))</f>
        <v>0</v>
      </c>
      <c r="AE39" s="465">
        <f>IF(AE$1="",0,SUMIFS(УсловияРасчеты!$1516:$1516,УсловияРасчеты!$8:$8,"&gt;="&amp;AE$6,УсловияРасчеты!$8:$8,"&lt;="&amp;AE$7))</f>
        <v>0</v>
      </c>
      <c r="AF39" s="465">
        <f>IF(AF$1="",0,SUMIFS(УсловияРасчеты!$1516:$1516,УсловияРасчеты!$8:$8,"&gt;="&amp;AF$6,УсловияРасчеты!$8:$8,"&lt;="&amp;AF$7))</f>
        <v>0</v>
      </c>
      <c r="AG39" s="465">
        <f>IF(AG$1="",0,SUMIFS(УсловияРасчеты!$1516:$1516,УсловияРасчеты!$8:$8,"&gt;="&amp;AG$6,УсловияРасчеты!$8:$8,"&lt;="&amp;AG$7))</f>
        <v>0</v>
      </c>
      <c r="AH39" s="465">
        <f>IF(AH$1="",0,SUMIFS(УсловияРасчеты!$1516:$1516,УсловияРасчеты!$8:$8,"&gt;="&amp;AH$6,УсловияРасчеты!$8:$8,"&lt;="&amp;AH$7))</f>
        <v>0</v>
      </c>
      <c r="AI39" s="465">
        <f>IF(AI$1="",0,SUMIFS(УсловияРасчеты!$1516:$1516,УсловияРасчеты!$8:$8,"&gt;="&amp;AI$6,УсловияРасчеты!$8:$8,"&lt;="&amp;AI$7))</f>
        <v>0</v>
      </c>
      <c r="AJ39" s="181"/>
      <c r="AK39" s="1"/>
    </row>
    <row r="40" spans="1:37" ht="4.2" customHeight="1">
      <c r="A40" s="1"/>
      <c r="B40" s="1"/>
      <c r="C40" s="1"/>
      <c r="D40" s="1"/>
      <c r="E40" s="5"/>
      <c r="F40" s="1"/>
      <c r="G40" s="1"/>
      <c r="H40" s="1"/>
      <c r="I40" s="1"/>
      <c r="J40" s="5"/>
      <c r="K40" s="458"/>
      <c r="L40" s="1"/>
      <c r="M40" s="5"/>
      <c r="N40" s="638"/>
      <c r="O40" s="23"/>
      <c r="P40" s="1"/>
      <c r="Q40" s="24"/>
      <c r="R40" s="1"/>
      <c r="S40" s="1"/>
      <c r="T40" s="1"/>
      <c r="U40" s="1"/>
      <c r="V40" s="458"/>
      <c r="W40" s="1"/>
      <c r="X40" s="5"/>
      <c r="Y40" s="463"/>
      <c r="Z40" s="10"/>
      <c r="AA40" s="466"/>
      <c r="AB40" s="467"/>
      <c r="AC40" s="467"/>
      <c r="AD40" s="467"/>
      <c r="AE40" s="467"/>
      <c r="AF40" s="467"/>
      <c r="AG40" s="467"/>
      <c r="AH40" s="467"/>
      <c r="AI40" s="467"/>
      <c r="AJ40" s="180"/>
      <c r="AK40" s="1"/>
    </row>
    <row r="41" spans="1:37">
      <c r="A41" s="1"/>
      <c r="B41" s="1"/>
      <c r="C41" s="1"/>
      <c r="D41" s="1"/>
      <c r="E41" s="5" t="s">
        <v>6</v>
      </c>
      <c r="F41" s="472" t="s">
        <v>366</v>
      </c>
      <c r="G41" s="472"/>
      <c r="H41" s="472"/>
      <c r="I41" s="472"/>
      <c r="J41" s="5"/>
      <c r="K41" s="459" t="s">
        <v>34</v>
      </c>
      <c r="L41" s="3"/>
      <c r="M41" s="5" t="s">
        <v>6</v>
      </c>
      <c r="N41" s="645"/>
      <c r="O41" s="23"/>
      <c r="P41" s="1"/>
      <c r="Q41" s="24"/>
      <c r="R41" s="1"/>
      <c r="S41" s="1"/>
      <c r="T41" s="3" t="str">
        <f>УсловияРасчеты!$H$1519</f>
        <v>Финпоток проекта с учетом всех инвестиций</v>
      </c>
      <c r="U41" s="3"/>
      <c r="V41" s="459" t="s">
        <v>25</v>
      </c>
      <c r="W41" s="3"/>
      <c r="X41" s="5"/>
      <c r="Y41" s="463">
        <f>SUM($AA41:$AJ41)</f>
        <v>0</v>
      </c>
      <c r="Z41" s="11"/>
      <c r="AA41" s="633">
        <f>УсловияРасчеты!$Z$1519</f>
        <v>0</v>
      </c>
      <c r="AB41" s="465">
        <f>IF(AB$1="",0,SUMIFS(УсловияРасчеты!$1519:$1519,УсловияРасчеты!$8:$8,"&gt;="&amp;AB$6,УсловияРасчеты!$8:$8,"&lt;="&amp;AB$7))</f>
        <v>0</v>
      </c>
      <c r="AC41" s="465">
        <f>IF(AC$1="",0,SUMIFS(УсловияРасчеты!$1519:$1519,УсловияРасчеты!$8:$8,"&gt;="&amp;AC$6,УсловияРасчеты!$8:$8,"&lt;="&amp;AC$7))</f>
        <v>0</v>
      </c>
      <c r="AD41" s="465">
        <f>IF(AD$1="",0,SUMIFS(УсловияРасчеты!$1519:$1519,УсловияРасчеты!$8:$8,"&gt;="&amp;AD$6,УсловияРасчеты!$8:$8,"&lt;="&amp;AD$7))</f>
        <v>0</v>
      </c>
      <c r="AE41" s="465">
        <f>IF(AE$1="",0,SUMIFS(УсловияРасчеты!$1519:$1519,УсловияРасчеты!$8:$8,"&gt;="&amp;AE$6,УсловияРасчеты!$8:$8,"&lt;="&amp;AE$7))</f>
        <v>0</v>
      </c>
      <c r="AF41" s="465">
        <f>IF(AF$1="",0,SUMIFS(УсловияРасчеты!$1519:$1519,УсловияРасчеты!$8:$8,"&gt;="&amp;AF$6,УсловияРасчеты!$8:$8,"&lt;="&amp;AF$7))</f>
        <v>0</v>
      </c>
      <c r="AG41" s="465">
        <f>IF(AG$1="",0,SUMIFS(УсловияРасчеты!$1519:$1519,УсловияРасчеты!$8:$8,"&gt;="&amp;AG$6,УсловияРасчеты!$8:$8,"&lt;="&amp;AG$7))</f>
        <v>0</v>
      </c>
      <c r="AH41" s="465">
        <f>IF(AH$1="",0,SUMIFS(УсловияРасчеты!$1519:$1519,УсловияРасчеты!$8:$8,"&gt;="&amp;AH$6,УсловияРасчеты!$8:$8,"&lt;="&amp;AH$7))</f>
        <v>0</v>
      </c>
      <c r="AI41" s="465">
        <f>IF(AI$1="",0,SUMIFS(УсловияРасчеты!$1519:$1519,УсловияРасчеты!$8:$8,"&gt;="&amp;AI$6,УсловияРасчеты!$8:$8,"&lt;="&amp;AI$7))</f>
        <v>0</v>
      </c>
      <c r="AJ41" s="181"/>
      <c r="AK41" s="1"/>
    </row>
    <row r="42" spans="1:37" ht="4.2" customHeight="1">
      <c r="A42" s="1"/>
      <c r="B42" s="1"/>
      <c r="C42" s="1"/>
      <c r="D42" s="1"/>
      <c r="E42" s="5"/>
      <c r="F42" s="1"/>
      <c r="G42" s="1"/>
      <c r="H42" s="1"/>
      <c r="I42" s="1"/>
      <c r="J42" s="5"/>
      <c r="K42" s="458"/>
      <c r="L42" s="1"/>
      <c r="M42" s="5"/>
      <c r="N42" s="638"/>
      <c r="O42" s="23"/>
      <c r="P42" s="1"/>
      <c r="Q42" s="24"/>
      <c r="R42" s="1"/>
      <c r="S42" s="1"/>
      <c r="T42" s="1"/>
      <c r="U42" s="1"/>
      <c r="V42" s="458"/>
      <c r="W42" s="1"/>
      <c r="X42" s="5"/>
      <c r="Y42" s="463"/>
      <c r="Z42" s="10"/>
      <c r="AA42" s="466"/>
      <c r="AB42" s="467"/>
      <c r="AC42" s="467"/>
      <c r="AD42" s="467"/>
      <c r="AE42" s="467"/>
      <c r="AF42" s="467"/>
      <c r="AG42" s="467"/>
      <c r="AH42" s="467"/>
      <c r="AI42" s="467"/>
      <c r="AJ42" s="180"/>
      <c r="AK42" s="1"/>
    </row>
    <row r="43" spans="1:37" ht="12.6" thickBot="1">
      <c r="A43" s="1"/>
      <c r="B43" s="1"/>
      <c r="C43" s="1"/>
      <c r="D43" s="1"/>
      <c r="E43" s="5" t="s">
        <v>6</v>
      </c>
      <c r="F43" s="472" t="s">
        <v>367</v>
      </c>
      <c r="G43" s="472"/>
      <c r="H43" s="472"/>
      <c r="I43" s="472"/>
      <c r="J43" s="5"/>
      <c r="K43" s="458" t="s">
        <v>34</v>
      </c>
      <c r="L43" s="3"/>
      <c r="M43" s="5" t="s">
        <v>6</v>
      </c>
      <c r="N43" s="645"/>
      <c r="O43" s="23"/>
      <c r="P43" s="1"/>
      <c r="Q43" s="24"/>
      <c r="R43" s="5" t="s">
        <v>6</v>
      </c>
      <c r="S43" s="1"/>
      <c r="T43" s="557"/>
      <c r="U43" s="1"/>
      <c r="V43" s="458"/>
      <c r="W43" s="1"/>
      <c r="X43" s="5"/>
      <c r="Y43" s="558"/>
      <c r="Z43" s="10"/>
      <c r="AA43" s="466"/>
      <c r="AB43" s="467"/>
      <c r="AC43" s="467"/>
      <c r="AD43" s="467"/>
      <c r="AE43" s="467"/>
      <c r="AF43" s="467"/>
      <c r="AG43" s="467"/>
      <c r="AH43" s="467"/>
      <c r="AI43" s="467"/>
      <c r="AJ43" s="180"/>
      <c r="AK43" s="1"/>
    </row>
    <row r="44" spans="1:37" ht="7.2" customHeight="1">
      <c r="A44" s="1"/>
      <c r="B44" s="1"/>
      <c r="C44" s="1"/>
      <c r="D44" s="1"/>
      <c r="E44" s="5"/>
      <c r="F44" s="1"/>
      <c r="G44" s="1"/>
      <c r="H44" s="1"/>
      <c r="I44" s="1"/>
      <c r="J44" s="5"/>
      <c r="K44" s="477"/>
      <c r="L44" s="1"/>
      <c r="M44" s="5"/>
      <c r="N44" s="638"/>
      <c r="O44" s="23"/>
      <c r="P44" s="1"/>
      <c r="Q44" s="476"/>
      <c r="R44" s="473"/>
      <c r="S44" s="473"/>
      <c r="T44" s="473"/>
      <c r="U44" s="473"/>
      <c r="V44" s="477"/>
      <c r="W44" s="473"/>
      <c r="X44" s="474"/>
      <c r="Y44" s="478"/>
      <c r="Z44" s="479"/>
      <c r="AA44" s="480"/>
      <c r="AB44" s="481"/>
      <c r="AC44" s="481"/>
      <c r="AD44" s="481"/>
      <c r="AE44" s="481"/>
      <c r="AF44" s="481"/>
      <c r="AG44" s="481"/>
      <c r="AH44" s="481"/>
      <c r="AI44" s="481"/>
      <c r="AJ44" s="482"/>
      <c r="AK44" s="1"/>
    </row>
    <row r="45" spans="1:37" ht="7.2" customHeight="1">
      <c r="A45" s="1"/>
      <c r="B45" s="1"/>
      <c r="C45" s="1"/>
      <c r="D45" s="483"/>
      <c r="E45" s="484"/>
      <c r="F45" s="483"/>
      <c r="G45" s="483"/>
      <c r="H45" s="483"/>
      <c r="I45" s="483"/>
      <c r="J45" s="484"/>
      <c r="K45" s="458"/>
      <c r="L45" s="483"/>
      <c r="M45" s="484"/>
      <c r="N45" s="644"/>
      <c r="O45" s="485"/>
      <c r="P45" s="483"/>
      <c r="Q45" s="24"/>
      <c r="R45" s="1"/>
      <c r="S45" s="1"/>
      <c r="T45" s="1"/>
      <c r="U45" s="1"/>
      <c r="V45" s="458"/>
      <c r="W45" s="1"/>
      <c r="X45" s="5"/>
      <c r="Y45" s="463"/>
      <c r="Z45" s="10"/>
      <c r="AA45" s="466"/>
      <c r="AB45" s="467"/>
      <c r="AC45" s="467"/>
      <c r="AD45" s="467"/>
      <c r="AE45" s="467"/>
      <c r="AF45" s="467"/>
      <c r="AG45" s="467"/>
      <c r="AH45" s="467"/>
      <c r="AI45" s="467"/>
      <c r="AJ45" s="180"/>
      <c r="AK45" s="1"/>
    </row>
    <row r="46" spans="1:37">
      <c r="A46" s="1"/>
      <c r="B46" s="1"/>
      <c r="C46" s="1"/>
      <c r="D46" s="1"/>
      <c r="E46" s="5" t="s">
        <v>6</v>
      </c>
      <c r="F46" s="3" t="s">
        <v>378</v>
      </c>
      <c r="G46" s="3"/>
      <c r="H46" s="3"/>
      <c r="I46" s="3"/>
      <c r="J46" s="5"/>
      <c r="K46" s="459" t="s">
        <v>25</v>
      </c>
      <c r="L46" s="3"/>
      <c r="M46" s="5" t="s">
        <v>6</v>
      </c>
      <c r="N46" s="645"/>
      <c r="O46" s="23"/>
      <c r="P46" s="1"/>
      <c r="Q46" s="24"/>
      <c r="R46" s="1"/>
      <c r="S46" s="1"/>
      <c r="T46" s="647" t="str">
        <f>УсловияРасчеты!$H$1525</f>
        <v>Кассовый разрыв проекта с уч. всех инвестиций</v>
      </c>
      <c r="U46" s="3"/>
      <c r="V46" s="459"/>
      <c r="W46" s="3"/>
      <c r="X46" s="5"/>
      <c r="Y46" s="649">
        <f>SUMIFS(УсловияРасчеты!$W:$W,УсловияРасчеты!$H:$H,$T46,УсловияРасчеты!$N:$N,Y$8)</f>
        <v>0</v>
      </c>
      <c r="Z46" s="10"/>
      <c r="AA46" s="466"/>
      <c r="AB46" s="467"/>
      <c r="AC46" s="467"/>
      <c r="AD46" s="467"/>
      <c r="AE46" s="467"/>
      <c r="AF46" s="467"/>
      <c r="AG46" s="467"/>
      <c r="AH46" s="467"/>
      <c r="AI46" s="467"/>
      <c r="AJ46" s="180"/>
      <c r="AK46" s="1"/>
    </row>
    <row r="47" spans="1:37" ht="4.2" customHeight="1">
      <c r="A47" s="1"/>
      <c r="B47" s="1"/>
      <c r="C47" s="1"/>
      <c r="D47" s="1"/>
      <c r="E47" s="5"/>
      <c r="F47" s="1"/>
      <c r="G47" s="1"/>
      <c r="H47" s="1"/>
      <c r="I47" s="1"/>
      <c r="J47" s="5"/>
      <c r="K47" s="458"/>
      <c r="L47" s="1"/>
      <c r="M47" s="5"/>
      <c r="N47" s="638"/>
      <c r="O47" s="23"/>
      <c r="P47" s="1"/>
      <c r="Q47" s="24"/>
      <c r="R47" s="1"/>
      <c r="S47" s="1"/>
      <c r="T47" s="1"/>
      <c r="U47" s="1"/>
      <c r="V47" s="458"/>
      <c r="W47" s="1"/>
      <c r="X47" s="5"/>
      <c r="Y47" s="463"/>
      <c r="Z47" s="10"/>
      <c r="AA47" s="466"/>
      <c r="AB47" s="467"/>
      <c r="AC47" s="467"/>
      <c r="AD47" s="467"/>
      <c r="AE47" s="467"/>
      <c r="AF47" s="467"/>
      <c r="AG47" s="467"/>
      <c r="AH47" s="467"/>
      <c r="AI47" s="467"/>
      <c r="AJ47" s="180"/>
      <c r="AK47" s="1"/>
    </row>
    <row r="48" spans="1:37">
      <c r="A48" s="1"/>
      <c r="B48" s="1"/>
      <c r="C48" s="1"/>
      <c r="D48" s="1"/>
      <c r="E48" s="5" t="s">
        <v>6</v>
      </c>
      <c r="F48" s="3" t="s">
        <v>379</v>
      </c>
      <c r="G48" s="3"/>
      <c r="H48" s="3"/>
      <c r="I48" s="3"/>
      <c r="J48" s="5"/>
      <c r="K48" s="458" t="s">
        <v>361</v>
      </c>
      <c r="L48" s="3"/>
      <c r="M48" s="5" t="s">
        <v>6</v>
      </c>
      <c r="N48" s="645"/>
      <c r="O48" s="23"/>
      <c r="P48" s="1"/>
      <c r="Q48" s="24"/>
      <c r="R48" s="5" t="s">
        <v>6</v>
      </c>
      <c r="S48" s="1"/>
      <c r="T48" s="688" t="s">
        <v>235</v>
      </c>
      <c r="U48" s="1"/>
      <c r="V48" s="458" t="s">
        <v>14</v>
      </c>
      <c r="W48" s="1"/>
      <c r="X48" s="5" t="s">
        <v>6</v>
      </c>
      <c r="Y48" s="634"/>
      <c r="Z48" s="10"/>
      <c r="AA48" s="466"/>
      <c r="AB48" s="467"/>
      <c r="AC48" s="467"/>
      <c r="AD48" s="467"/>
      <c r="AE48" s="467"/>
      <c r="AF48" s="467"/>
      <c r="AG48" s="467"/>
      <c r="AH48" s="467"/>
      <c r="AI48" s="467"/>
      <c r="AJ48" s="180"/>
      <c r="AK48" s="1"/>
    </row>
    <row r="49" spans="1:37" ht="4.2" customHeight="1">
      <c r="A49" s="1"/>
      <c r="B49" s="1"/>
      <c r="C49" s="1"/>
      <c r="D49" s="1"/>
      <c r="E49" s="5"/>
      <c r="F49" s="1"/>
      <c r="G49" s="1"/>
      <c r="H49" s="1"/>
      <c r="I49" s="1"/>
      <c r="J49" s="5"/>
      <c r="K49" s="458"/>
      <c r="L49" s="1"/>
      <c r="M49" s="5"/>
      <c r="N49" s="638"/>
      <c r="O49" s="23"/>
      <c r="P49" s="1"/>
      <c r="Q49" s="24"/>
      <c r="R49" s="1"/>
      <c r="S49" s="1"/>
      <c r="T49" s="1"/>
      <c r="U49" s="1"/>
      <c r="V49" s="458"/>
      <c r="W49" s="1"/>
      <c r="X49" s="5"/>
      <c r="Y49" s="463"/>
      <c r="Z49" s="10"/>
      <c r="AA49" s="466"/>
      <c r="AB49" s="467"/>
      <c r="AC49" s="467"/>
      <c r="AD49" s="467"/>
      <c r="AE49" s="467"/>
      <c r="AF49" s="467"/>
      <c r="AG49" s="467"/>
      <c r="AH49" s="467"/>
      <c r="AI49" s="467"/>
      <c r="AJ49" s="180"/>
      <c r="AK49" s="1"/>
    </row>
    <row r="50" spans="1:37" ht="12" customHeight="1">
      <c r="A50" s="1"/>
      <c r="B50" s="1"/>
      <c r="C50" s="1"/>
      <c r="D50" s="1"/>
      <c r="E50" s="5" t="s">
        <v>6</v>
      </c>
      <c r="F50" s="3" t="s">
        <v>380</v>
      </c>
      <c r="G50" s="3"/>
      <c r="H50" s="3"/>
      <c r="I50" s="3"/>
      <c r="J50" s="5"/>
      <c r="K50" s="458" t="s">
        <v>361</v>
      </c>
      <c r="L50" s="3"/>
      <c r="M50" s="5" t="s">
        <v>6</v>
      </c>
      <c r="N50" s="645"/>
      <c r="O50" s="23"/>
      <c r="P50" s="1"/>
      <c r="Q50" s="24"/>
      <c r="R50" s="5" t="s">
        <v>6</v>
      </c>
      <c r="S50" s="1"/>
      <c r="T50" s="688" t="s">
        <v>236</v>
      </c>
      <c r="U50" s="1"/>
      <c r="V50" s="458" t="s">
        <v>14</v>
      </c>
      <c r="W50" s="1"/>
      <c r="X50" s="5"/>
      <c r="Y50" s="634">
        <f>IF(Y23+Y46=0,0,Y46/(Y23+Y46))</f>
        <v>0</v>
      </c>
      <c r="Z50" s="10"/>
      <c r="AA50" s="466"/>
      <c r="AB50" s="467"/>
      <c r="AC50" s="467"/>
      <c r="AD50" s="467"/>
      <c r="AE50" s="467"/>
      <c r="AF50" s="467"/>
      <c r="AG50" s="467"/>
      <c r="AH50" s="467"/>
      <c r="AI50" s="467"/>
      <c r="AJ50" s="180"/>
      <c r="AK50" s="1"/>
    </row>
    <row r="51" spans="1:37" ht="4.2" customHeight="1">
      <c r="A51" s="1"/>
      <c r="B51" s="1"/>
      <c r="C51" s="1"/>
      <c r="D51" s="1"/>
      <c r="E51" s="5"/>
      <c r="F51" s="1"/>
      <c r="G51" s="1"/>
      <c r="H51" s="1"/>
      <c r="I51" s="1"/>
      <c r="J51" s="5"/>
      <c r="K51" s="458"/>
      <c r="L51" s="1"/>
      <c r="M51" s="5"/>
      <c r="N51" s="638"/>
      <c r="O51" s="23"/>
      <c r="P51" s="1"/>
      <c r="Q51" s="24"/>
      <c r="R51" s="1"/>
      <c r="S51" s="1"/>
      <c r="T51" s="1"/>
      <c r="U51" s="1"/>
      <c r="V51" s="458"/>
      <c r="W51" s="1"/>
      <c r="X51" s="5"/>
      <c r="Y51" s="463"/>
      <c r="Z51" s="10"/>
      <c r="AA51" s="466"/>
      <c r="AB51" s="467"/>
      <c r="AC51" s="467"/>
      <c r="AD51" s="467"/>
      <c r="AE51" s="467"/>
      <c r="AF51" s="467"/>
      <c r="AG51" s="467"/>
      <c r="AH51" s="467"/>
      <c r="AI51" s="467"/>
      <c r="AJ51" s="180"/>
      <c r="AK51" s="1"/>
    </row>
    <row r="52" spans="1:37" ht="12" customHeight="1">
      <c r="A52" s="1"/>
      <c r="B52" s="1"/>
      <c r="C52" s="1"/>
      <c r="D52" s="1"/>
      <c r="E52" s="5" t="s">
        <v>6</v>
      </c>
      <c r="F52" s="3" t="s">
        <v>381</v>
      </c>
      <c r="G52" s="3"/>
      <c r="H52" s="3"/>
      <c r="I52" s="3"/>
      <c r="J52" s="5"/>
      <c r="K52" s="459" t="s">
        <v>361</v>
      </c>
      <c r="L52" s="3"/>
      <c r="M52" s="5" t="s">
        <v>6</v>
      </c>
      <c r="N52" s="645"/>
      <c r="O52" s="23"/>
      <c r="P52" s="1"/>
      <c r="Q52" s="24"/>
      <c r="R52" s="1"/>
      <c r="S52" s="1"/>
      <c r="T52" s="3" t="str">
        <f>УсловияРасчеты!$H$1558</f>
        <v>Финпоток проекта с уч. кред. плеча</v>
      </c>
      <c r="U52" s="3"/>
      <c r="V52" s="459" t="s">
        <v>25</v>
      </c>
      <c r="W52" s="3"/>
      <c r="X52" s="5"/>
      <c r="Y52" s="463">
        <f>SUM($AA52:$AJ52)</f>
        <v>0</v>
      </c>
      <c r="Z52" s="11"/>
      <c r="AA52" s="464"/>
      <c r="AB52" s="465">
        <f>IF(AB$1="",0,SUMIFS(УсловияРасчеты!$1558:$1558,УсловияРасчеты!$8:$8,"&gt;="&amp;AB$6,УсловияРасчеты!$8:$8,"&lt;="&amp;AB$7))</f>
        <v>0</v>
      </c>
      <c r="AC52" s="465">
        <f>IF(AC$1="",0,SUMIFS(УсловияРасчеты!$1558:$1558,УсловияРасчеты!$8:$8,"&gt;="&amp;AC$6,УсловияРасчеты!$8:$8,"&lt;="&amp;AC$7))</f>
        <v>0</v>
      </c>
      <c r="AD52" s="465">
        <f>IF(AD$1="",0,SUMIFS(УсловияРасчеты!$1558:$1558,УсловияРасчеты!$8:$8,"&gt;="&amp;AD$6,УсловияРасчеты!$8:$8,"&lt;="&amp;AD$7))</f>
        <v>0</v>
      </c>
      <c r="AE52" s="465">
        <f>IF(AE$1="",0,SUMIFS(УсловияРасчеты!$1558:$1558,УсловияРасчеты!$8:$8,"&gt;="&amp;AE$6,УсловияРасчеты!$8:$8,"&lt;="&amp;AE$7))</f>
        <v>0</v>
      </c>
      <c r="AF52" s="465">
        <f>IF(AF$1="",0,SUMIFS(УсловияРасчеты!$1558:$1558,УсловияРасчеты!$8:$8,"&gt;="&amp;AF$6,УсловияРасчеты!$8:$8,"&lt;="&amp;AF$7))</f>
        <v>0</v>
      </c>
      <c r="AG52" s="465">
        <f>IF(AG$1="",0,SUMIFS(УсловияРасчеты!$1558:$1558,УсловияРасчеты!$8:$8,"&gt;="&amp;AG$6,УсловияРасчеты!$8:$8,"&lt;="&amp;AG$7))</f>
        <v>0</v>
      </c>
      <c r="AH52" s="465">
        <f>IF(AH$1="",0,SUMIFS(УсловияРасчеты!$1558:$1558,УсловияРасчеты!$8:$8,"&gt;="&amp;AH$6,УсловияРасчеты!$8:$8,"&lt;="&amp;AH$7))</f>
        <v>0</v>
      </c>
      <c r="AI52" s="465">
        <f>IF(AI$1="",0,SUMIFS(УсловияРасчеты!$1558:$1558,УсловияРасчеты!$8:$8,"&gt;="&amp;AI$6,УсловияРасчеты!$8:$8,"&lt;="&amp;AI$7))</f>
        <v>0</v>
      </c>
      <c r="AJ52" s="181"/>
      <c r="AK52" s="1"/>
    </row>
    <row r="53" spans="1:37" ht="4.2" customHeight="1">
      <c r="A53" s="1"/>
      <c r="B53" s="1"/>
      <c r="C53" s="1"/>
      <c r="D53" s="1"/>
      <c r="E53" s="5"/>
      <c r="F53" s="1"/>
      <c r="G53" s="1"/>
      <c r="H53" s="1"/>
      <c r="I53" s="1"/>
      <c r="J53" s="5"/>
      <c r="K53" s="458"/>
      <c r="L53" s="1"/>
      <c r="M53" s="5"/>
      <c r="N53" s="638"/>
      <c r="O53" s="23"/>
      <c r="P53" s="1"/>
      <c r="Q53" s="24"/>
      <c r="R53" s="1"/>
      <c r="S53" s="1"/>
      <c r="T53" s="1"/>
      <c r="U53" s="1"/>
      <c r="V53" s="458"/>
      <c r="W53" s="1"/>
      <c r="X53" s="5"/>
      <c r="Y53" s="463"/>
      <c r="Z53" s="10"/>
      <c r="AA53" s="466"/>
      <c r="AB53" s="467"/>
      <c r="AC53" s="467"/>
      <c r="AD53" s="467"/>
      <c r="AE53" s="467"/>
      <c r="AF53" s="467"/>
      <c r="AG53" s="467"/>
      <c r="AH53" s="467"/>
      <c r="AI53" s="467"/>
      <c r="AJ53" s="180"/>
      <c r="AK53" s="1"/>
    </row>
    <row r="54" spans="1:37" ht="12" customHeight="1" thickBot="1">
      <c r="A54"/>
      <c r="B54"/>
      <c r="C54"/>
      <c r="D54"/>
      <c r="E54" s="5" t="s">
        <v>6</v>
      </c>
      <c r="F54" s="472" t="s">
        <v>382</v>
      </c>
      <c r="G54" s="472"/>
      <c r="H54" s="472"/>
      <c r="I54" s="472"/>
      <c r="J54" s="5"/>
      <c r="K54" s="458" t="s">
        <v>25</v>
      </c>
      <c r="L54" s="1"/>
      <c r="M54" s="5"/>
      <c r="N54" s="632">
        <f>IF(SUM(N47:N53)=0,0,N46/SUM(N47:N53))</f>
        <v>0</v>
      </c>
      <c r="O54"/>
      <c r="P54"/>
      <c r="Q54" s="24"/>
      <c r="R54" s="5" t="s">
        <v>6</v>
      </c>
      <c r="S54" s="1"/>
      <c r="T54" s="557" t="s">
        <v>241</v>
      </c>
      <c r="U54" s="1"/>
      <c r="V54" s="458" t="s">
        <v>14</v>
      </c>
      <c r="W54" s="1"/>
      <c r="X54" s="5"/>
      <c r="Y54" s="558">
        <f>IFERROR(IRR(AA52:AJ52),0)</f>
        <v>0</v>
      </c>
      <c r="Z54" s="10"/>
      <c r="AA54" s="466"/>
      <c r="AB54" s="467"/>
      <c r="AC54" s="467"/>
      <c r="AD54" s="467"/>
      <c r="AE54" s="467"/>
      <c r="AF54" s="467"/>
      <c r="AG54" s="467"/>
      <c r="AH54" s="467"/>
      <c r="AI54" s="467"/>
      <c r="AJ54" s="180"/>
      <c r="AK54" s="1"/>
    </row>
    <row r="55" spans="1:37" ht="7.2" customHeight="1">
      <c r="A55" s="1"/>
      <c r="B55" s="1"/>
      <c r="C55" s="1"/>
      <c r="D55" s="1"/>
      <c r="E55" s="5"/>
      <c r="F55" s="1"/>
      <c r="G55" s="1"/>
      <c r="H55" s="1"/>
      <c r="I55" s="1"/>
      <c r="J55" s="5"/>
      <c r="K55" s="477"/>
      <c r="L55" s="1"/>
      <c r="M55" s="5"/>
      <c r="N55" s="638"/>
      <c r="O55" s="23"/>
      <c r="P55" s="1"/>
      <c r="Q55" s="476"/>
      <c r="R55" s="473"/>
      <c r="S55" s="473"/>
      <c r="T55" s="473"/>
      <c r="U55" s="473"/>
      <c r="V55" s="477"/>
      <c r="W55" s="473"/>
      <c r="X55" s="474"/>
      <c r="Y55" s="478"/>
      <c r="Z55" s="479"/>
      <c r="AA55" s="480"/>
      <c r="AB55" s="481"/>
      <c r="AC55" s="481"/>
      <c r="AD55" s="481"/>
      <c r="AE55" s="481"/>
      <c r="AF55" s="481"/>
      <c r="AG55" s="481"/>
      <c r="AH55" s="481"/>
      <c r="AI55" s="481"/>
      <c r="AJ55" s="482"/>
      <c r="AK55" s="1"/>
    </row>
    <row r="56" spans="1:37" ht="4.2" customHeight="1">
      <c r="A56" s="1"/>
      <c r="B56" s="1"/>
      <c r="C56" s="1"/>
      <c r="D56" s="1"/>
      <c r="E56" s="5"/>
      <c r="F56" s="1"/>
      <c r="G56" s="1"/>
      <c r="H56" s="1"/>
      <c r="I56" s="1"/>
      <c r="J56" s="5"/>
      <c r="K56" s="487"/>
      <c r="L56" s="1"/>
      <c r="M56" s="5"/>
      <c r="N56" s="638"/>
      <c r="O56" s="23"/>
      <c r="P56" s="1"/>
      <c r="Q56" s="486"/>
      <c r="R56" s="483"/>
      <c r="S56" s="483"/>
      <c r="T56" s="483"/>
      <c r="U56" s="483"/>
      <c r="V56" s="487"/>
      <c r="W56" s="483"/>
      <c r="X56" s="484"/>
      <c r="Y56" s="488"/>
      <c r="Z56" s="489"/>
      <c r="AA56" s="490"/>
      <c r="AB56" s="491"/>
      <c r="AC56" s="491"/>
      <c r="AD56" s="491"/>
      <c r="AE56" s="491"/>
      <c r="AF56" s="491"/>
      <c r="AG56" s="491"/>
      <c r="AH56" s="491"/>
      <c r="AI56" s="491"/>
      <c r="AJ56" s="492"/>
      <c r="AK56" s="1"/>
    </row>
    <row r="57" spans="1:37">
      <c r="A57" s="1"/>
      <c r="B57" s="1"/>
      <c r="C57" s="1"/>
      <c r="D57" s="1"/>
      <c r="E57" s="5" t="s">
        <v>6</v>
      </c>
      <c r="F57" s="3" t="s">
        <v>383</v>
      </c>
      <c r="G57" s="3"/>
      <c r="H57" s="3"/>
      <c r="I57" s="3"/>
      <c r="J57" s="5"/>
      <c r="K57" s="458" t="s">
        <v>361</v>
      </c>
      <c r="L57" s="3"/>
      <c r="M57" s="5" t="s">
        <v>6</v>
      </c>
      <c r="N57" s="645"/>
      <c r="O57" s="23"/>
      <c r="P57" s="1"/>
      <c r="Q57" s="24"/>
      <c r="R57" s="5" t="s">
        <v>6</v>
      </c>
      <c r="S57" s="1"/>
      <c r="T57" s="472" t="s">
        <v>267</v>
      </c>
      <c r="U57" s="1"/>
      <c r="V57" s="458" t="s">
        <v>14</v>
      </c>
      <c r="W57" s="1"/>
      <c r="X57" s="5" t="s">
        <v>6</v>
      </c>
      <c r="Y57" s="635"/>
      <c r="Z57" s="10"/>
      <c r="AA57" s="466"/>
      <c r="AB57" s="467"/>
      <c r="AC57" s="467"/>
      <c r="AD57" s="467"/>
      <c r="AE57" s="467"/>
      <c r="AF57" s="467"/>
      <c r="AG57" s="467"/>
      <c r="AH57" s="467"/>
      <c r="AI57" s="467"/>
      <c r="AJ57" s="180"/>
      <c r="AK57" s="1"/>
    </row>
    <row r="58" spans="1:37" ht="4.2" customHeight="1">
      <c r="A58" s="1"/>
      <c r="B58" s="1"/>
      <c r="C58" s="1"/>
      <c r="D58" s="1"/>
      <c r="E58" s="5"/>
      <c r="F58" s="1"/>
      <c r="G58" s="1"/>
      <c r="H58" s="1"/>
      <c r="I58" s="1"/>
      <c r="J58" s="5"/>
      <c r="K58" s="458"/>
      <c r="L58" s="1"/>
      <c r="M58" s="5"/>
      <c r="N58" s="638"/>
      <c r="O58" s="23"/>
      <c r="P58" s="1"/>
      <c r="Q58" s="24"/>
      <c r="R58" s="1"/>
      <c r="S58" s="1"/>
      <c r="T58" s="1"/>
      <c r="U58" s="1"/>
      <c r="V58" s="458"/>
      <c r="W58" s="1"/>
      <c r="X58" s="5"/>
      <c r="Y58" s="463"/>
      <c r="Z58" s="10"/>
      <c r="AA58" s="466"/>
      <c r="AB58" s="467"/>
      <c r="AC58" s="467"/>
      <c r="AD58" s="467"/>
      <c r="AE58" s="467"/>
      <c r="AF58" s="467"/>
      <c r="AG58" s="467"/>
      <c r="AH58" s="467"/>
      <c r="AI58" s="467"/>
      <c r="AJ58" s="180"/>
      <c r="AK58" s="1"/>
    </row>
    <row r="59" spans="1:37">
      <c r="A59" s="1"/>
      <c r="B59" s="1"/>
      <c r="C59" s="1"/>
      <c r="D59" s="1"/>
      <c r="E59" s="5" t="s">
        <v>6</v>
      </c>
      <c r="F59" s="472" t="s">
        <v>384</v>
      </c>
      <c r="G59" s="472"/>
      <c r="H59" s="472"/>
      <c r="I59" s="472"/>
      <c r="J59" s="5"/>
      <c r="K59" s="458" t="s">
        <v>25</v>
      </c>
      <c r="L59" s="1"/>
      <c r="M59" s="5"/>
      <c r="N59" s="632">
        <f>IF(N57=0,0,N52/N57)</f>
        <v>0</v>
      </c>
      <c r="O59" s="23"/>
      <c r="P59" s="1"/>
      <c r="Q59" s="496"/>
      <c r="R59" s="494" t="s">
        <v>6</v>
      </c>
      <c r="S59" s="1"/>
      <c r="T59" s="1" t="s">
        <v>242</v>
      </c>
      <c r="U59" s="1"/>
      <c r="V59" s="458" t="s">
        <v>25</v>
      </c>
      <c r="W59" s="1"/>
      <c r="X59" s="494"/>
      <c r="Y59" s="497"/>
      <c r="Z59" s="10"/>
      <c r="AA59" s="466">
        <v>1</v>
      </c>
      <c r="AB59" s="498">
        <f t="shared" ref="AB59:AI59" si="4">IF(AB$1="",0,AA59*(1+$Y$57))</f>
        <v>0</v>
      </c>
      <c r="AC59" s="498">
        <f t="shared" si="4"/>
        <v>0</v>
      </c>
      <c r="AD59" s="498">
        <f t="shared" si="4"/>
        <v>0</v>
      </c>
      <c r="AE59" s="498">
        <f t="shared" si="4"/>
        <v>0</v>
      </c>
      <c r="AF59" s="498">
        <f t="shared" si="4"/>
        <v>0</v>
      </c>
      <c r="AG59" s="498">
        <f t="shared" si="4"/>
        <v>0</v>
      </c>
      <c r="AH59" s="498">
        <f t="shared" si="4"/>
        <v>0</v>
      </c>
      <c r="AI59" s="498">
        <f t="shared" si="4"/>
        <v>0</v>
      </c>
      <c r="AJ59" s="180"/>
      <c r="AK59" s="1"/>
    </row>
    <row r="60" spans="1:37" ht="4.2" customHeight="1">
      <c r="A60" s="1"/>
      <c r="B60" s="1"/>
      <c r="C60" s="1"/>
      <c r="D60" s="1"/>
      <c r="E60" s="5"/>
      <c r="F60" s="1"/>
      <c r="G60" s="1"/>
      <c r="H60" s="1"/>
      <c r="I60" s="1"/>
      <c r="J60" s="5"/>
      <c r="K60" s="458"/>
      <c r="L60" s="1"/>
      <c r="M60" s="5"/>
      <c r="N60" s="638"/>
      <c r="O60" s="23"/>
      <c r="P60" s="1"/>
      <c r="Q60" s="24"/>
      <c r="R60" s="1"/>
      <c r="S60" s="1"/>
      <c r="T60" s="1"/>
      <c r="U60" s="1"/>
      <c r="V60" s="458"/>
      <c r="W60" s="1"/>
      <c r="X60" s="5"/>
      <c r="Y60" s="463"/>
      <c r="Z60" s="10"/>
      <c r="AA60" s="466"/>
      <c r="AB60" s="467"/>
      <c r="AC60" s="467"/>
      <c r="AD60" s="467"/>
      <c r="AE60" s="467"/>
      <c r="AF60" s="467"/>
      <c r="AG60" s="467"/>
      <c r="AH60" s="467"/>
      <c r="AI60" s="467"/>
      <c r="AJ60" s="180"/>
      <c r="AK60" s="1"/>
    </row>
    <row r="61" spans="1:37">
      <c r="A61" s="1"/>
      <c r="B61" s="1"/>
      <c r="C61" s="1"/>
      <c r="D61" s="1"/>
      <c r="E61" s="5" t="s">
        <v>6</v>
      </c>
      <c r="F61" s="3" t="s">
        <v>387</v>
      </c>
      <c r="G61" s="3"/>
      <c r="H61" s="3"/>
      <c r="I61" s="3"/>
      <c r="J61" s="5"/>
      <c r="K61" s="459" t="s">
        <v>25</v>
      </c>
      <c r="L61" s="3"/>
      <c r="M61" s="5" t="s">
        <v>6</v>
      </c>
      <c r="N61" s="645"/>
      <c r="O61" s="23"/>
      <c r="P61" s="1"/>
      <c r="Q61" s="24"/>
      <c r="R61" s="494" t="s">
        <v>6</v>
      </c>
      <c r="S61" s="1"/>
      <c r="T61" s="3" t="s">
        <v>243</v>
      </c>
      <c r="U61" s="3"/>
      <c r="V61" s="459" t="s">
        <v>25</v>
      </c>
      <c r="W61" s="3"/>
      <c r="X61" s="5"/>
      <c r="Y61" s="463">
        <f>SUM($AA61:$AJ61)</f>
        <v>0</v>
      </c>
      <c r="Z61" s="11"/>
      <c r="AA61" s="464"/>
      <c r="AB61" s="465">
        <f t="shared" ref="AB61:AI61" si="5">IF(AB$1="",0,IF(AB59=0,0,AB11/AB59))</f>
        <v>0</v>
      </c>
      <c r="AC61" s="465">
        <f t="shared" si="5"/>
        <v>0</v>
      </c>
      <c r="AD61" s="465">
        <f t="shared" si="5"/>
        <v>0</v>
      </c>
      <c r="AE61" s="465">
        <f t="shared" si="5"/>
        <v>0</v>
      </c>
      <c r="AF61" s="465">
        <f t="shared" si="5"/>
        <v>0</v>
      </c>
      <c r="AG61" s="465">
        <f t="shared" si="5"/>
        <v>0</v>
      </c>
      <c r="AH61" s="465">
        <f t="shared" si="5"/>
        <v>0</v>
      </c>
      <c r="AI61" s="465">
        <f t="shared" si="5"/>
        <v>0</v>
      </c>
      <c r="AJ61" s="181"/>
      <c r="AK61" s="1"/>
    </row>
    <row r="62" spans="1:37" ht="4.2" customHeight="1">
      <c r="A62" s="1"/>
      <c r="B62" s="1"/>
      <c r="C62" s="1"/>
      <c r="D62" s="1"/>
      <c r="E62" s="5"/>
      <c r="F62" s="1"/>
      <c r="G62" s="1"/>
      <c r="H62" s="1"/>
      <c r="I62" s="1"/>
      <c r="J62" s="5"/>
      <c r="K62" s="458"/>
      <c r="L62" s="1"/>
      <c r="M62" s="5"/>
      <c r="N62" s="638"/>
      <c r="O62" s="23"/>
      <c r="P62" s="1"/>
      <c r="Q62" s="24"/>
      <c r="R62" s="1"/>
      <c r="S62" s="1"/>
      <c r="T62" s="1"/>
      <c r="U62" s="1"/>
      <c r="V62" s="458"/>
      <c r="W62" s="1"/>
      <c r="X62" s="5"/>
      <c r="Y62" s="463"/>
      <c r="Z62" s="10"/>
      <c r="AA62" s="466"/>
      <c r="AB62" s="467"/>
      <c r="AC62" s="467"/>
      <c r="AD62" s="467"/>
      <c r="AE62" s="467"/>
      <c r="AF62" s="467"/>
      <c r="AG62" s="467"/>
      <c r="AH62" s="467"/>
      <c r="AI62" s="467"/>
      <c r="AJ62" s="180"/>
      <c r="AK62" s="1"/>
    </row>
    <row r="63" spans="1:37">
      <c r="A63" s="1"/>
      <c r="B63" s="1"/>
      <c r="C63" s="1"/>
      <c r="D63" s="1"/>
      <c r="E63" s="5" t="s">
        <v>6</v>
      </c>
      <c r="F63" s="3" t="s">
        <v>386</v>
      </c>
      <c r="G63" s="3"/>
      <c r="H63" s="3"/>
      <c r="I63" s="3"/>
      <c r="J63" s="5"/>
      <c r="K63" s="459" t="s">
        <v>14</v>
      </c>
      <c r="L63" s="3"/>
      <c r="M63" s="5" t="s">
        <v>6</v>
      </c>
      <c r="N63" s="641"/>
      <c r="O63" s="23"/>
      <c r="P63" s="1"/>
      <c r="Q63" s="24"/>
      <c r="R63" s="494" t="s">
        <v>6</v>
      </c>
      <c r="S63" s="1"/>
      <c r="T63" s="3" t="s">
        <v>244</v>
      </c>
      <c r="U63" s="3"/>
      <c r="V63" s="459" t="s">
        <v>25</v>
      </c>
      <c r="W63" s="3"/>
      <c r="X63" s="5"/>
      <c r="Y63" s="463">
        <f>SUM($AA63:$AJ63)</f>
        <v>0</v>
      </c>
      <c r="Z63" s="11"/>
      <c r="AA63" s="464"/>
      <c r="AB63" s="465">
        <f>IF(AB$1="",0,IF(AB$59=0,0,AB52/AB$59))</f>
        <v>0</v>
      </c>
      <c r="AC63" s="465">
        <f t="shared" ref="AC63:AI63" si="6">IF(AC$1="",0,IF(AC$59=0,0,AC52/AC$59))</f>
        <v>0</v>
      </c>
      <c r="AD63" s="465">
        <f t="shared" si="6"/>
        <v>0</v>
      </c>
      <c r="AE63" s="465">
        <f t="shared" si="6"/>
        <v>0</v>
      </c>
      <c r="AF63" s="465">
        <f t="shared" si="6"/>
        <v>0</v>
      </c>
      <c r="AG63" s="465">
        <f t="shared" si="6"/>
        <v>0</v>
      </c>
      <c r="AH63" s="465">
        <f t="shared" si="6"/>
        <v>0</v>
      </c>
      <c r="AI63" s="465">
        <f t="shared" si="6"/>
        <v>0</v>
      </c>
      <c r="AJ63" s="181"/>
      <c r="AK63" s="1"/>
    </row>
    <row r="64" spans="1:37" ht="7.2" customHeight="1">
      <c r="A64" s="1"/>
      <c r="B64" s="1"/>
      <c r="C64" s="1"/>
      <c r="D64" s="1"/>
      <c r="E64" s="5"/>
      <c r="F64" s="1"/>
      <c r="G64" s="1"/>
      <c r="H64" s="1"/>
      <c r="I64" s="1"/>
      <c r="J64" s="5"/>
      <c r="K64" s="477"/>
      <c r="L64" s="1"/>
      <c r="M64" s="5"/>
      <c r="N64" s="638"/>
      <c r="O64" s="23"/>
      <c r="P64" s="1"/>
      <c r="Q64" s="476"/>
      <c r="R64" s="473"/>
      <c r="S64" s="473"/>
      <c r="T64" s="473"/>
      <c r="U64" s="473"/>
      <c r="V64" s="477"/>
      <c r="W64" s="473"/>
      <c r="X64" s="474"/>
      <c r="Y64" s="478"/>
      <c r="Z64" s="479"/>
      <c r="AA64" s="480"/>
      <c r="AB64" s="481"/>
      <c r="AC64" s="481"/>
      <c r="AD64" s="481"/>
      <c r="AE64" s="481"/>
      <c r="AF64" s="481"/>
      <c r="AG64" s="481"/>
      <c r="AH64" s="481"/>
      <c r="AI64" s="481"/>
      <c r="AJ64" s="482"/>
      <c r="AK64" s="1"/>
    </row>
    <row r="65" spans="1:37" ht="7.2" customHeight="1">
      <c r="A65" s="1"/>
      <c r="B65" s="1"/>
      <c r="C65" s="1"/>
      <c r="D65" s="1"/>
      <c r="E65" s="5"/>
      <c r="F65" s="1"/>
      <c r="G65" s="1"/>
      <c r="H65" s="1"/>
      <c r="I65" s="1"/>
      <c r="J65" s="5"/>
      <c r="K65" s="487"/>
      <c r="L65" s="1"/>
      <c r="M65" s="5"/>
      <c r="N65" s="638"/>
      <c r="O65" s="23"/>
      <c r="P65" s="1"/>
      <c r="Q65" s="486"/>
      <c r="R65" s="483"/>
      <c r="S65" s="483"/>
      <c r="T65" s="483"/>
      <c r="U65" s="483"/>
      <c r="V65" s="487"/>
      <c r="W65" s="483"/>
      <c r="X65" s="484"/>
      <c r="Y65" s="488"/>
      <c r="Z65" s="489"/>
      <c r="AA65" s="490"/>
      <c r="AB65" s="491"/>
      <c r="AC65" s="491"/>
      <c r="AD65" s="491"/>
      <c r="AE65" s="491"/>
      <c r="AF65" s="491"/>
      <c r="AG65" s="491"/>
      <c r="AH65" s="491"/>
      <c r="AI65" s="491"/>
      <c r="AJ65" s="492"/>
      <c r="AK65" s="1"/>
    </row>
    <row r="66" spans="1:37">
      <c r="A66" s="1"/>
      <c r="B66" s="1"/>
      <c r="C66" s="1"/>
      <c r="D66" s="1"/>
      <c r="E66" s="5" t="s">
        <v>6</v>
      </c>
      <c r="F66" s="3" t="s">
        <v>385</v>
      </c>
      <c r="G66" s="3"/>
      <c r="H66" s="3"/>
      <c r="I66" s="3"/>
      <c r="J66" s="5"/>
      <c r="K66" s="458" t="s">
        <v>25</v>
      </c>
      <c r="L66" s="3"/>
      <c r="M66" s="5" t="s">
        <v>6</v>
      </c>
      <c r="N66" s="645"/>
      <c r="O66" s="23"/>
      <c r="P66" s="1"/>
      <c r="Q66" s="24"/>
      <c r="R66" s="494" t="s">
        <v>6</v>
      </c>
      <c r="S66" s="1"/>
      <c r="T66" s="35" t="s">
        <v>115</v>
      </c>
      <c r="U66" s="1"/>
      <c r="V66" s="458"/>
      <c r="W66" s="1"/>
      <c r="X66" s="5"/>
      <c r="Y66" s="463"/>
      <c r="Z66" s="10"/>
      <c r="AA66" s="466"/>
      <c r="AB66" s="467"/>
      <c r="AC66" s="467"/>
      <c r="AD66" s="467"/>
      <c r="AE66" s="467"/>
      <c r="AF66" s="467"/>
      <c r="AG66" s="467"/>
      <c r="AH66" s="467"/>
      <c r="AI66" s="467"/>
      <c r="AJ66" s="180"/>
      <c r="AK66" s="1"/>
    </row>
    <row r="67" spans="1:37" ht="4.2" customHeight="1">
      <c r="A67" s="1"/>
      <c r="B67" s="1"/>
      <c r="C67" s="1"/>
      <c r="D67" s="1"/>
      <c r="E67" s="5"/>
      <c r="F67" s="1"/>
      <c r="G67" s="1"/>
      <c r="H67" s="1"/>
      <c r="I67" s="1"/>
      <c r="J67" s="5"/>
      <c r="K67" s="458"/>
      <c r="L67" s="1"/>
      <c r="M67" s="5"/>
      <c r="N67" s="638"/>
      <c r="O67" s="23"/>
      <c r="P67" s="1"/>
      <c r="Q67" s="24"/>
      <c r="R67" s="1"/>
      <c r="S67" s="1"/>
      <c r="T67" s="1"/>
      <c r="U67" s="1"/>
      <c r="V67" s="458"/>
      <c r="W67" s="1"/>
      <c r="X67" s="5"/>
      <c r="Y67" s="463"/>
      <c r="Z67" s="10"/>
      <c r="AA67" s="466"/>
      <c r="AB67" s="467"/>
      <c r="AC67" s="467"/>
      <c r="AD67" s="467"/>
      <c r="AE67" s="467"/>
      <c r="AF67" s="467"/>
      <c r="AG67" s="467"/>
      <c r="AH67" s="467"/>
      <c r="AI67" s="467"/>
      <c r="AJ67" s="180"/>
      <c r="AK67" s="1"/>
    </row>
    <row r="68" spans="1:37">
      <c r="A68" s="1"/>
      <c r="B68" s="1"/>
      <c r="C68" s="1"/>
      <c r="D68" s="1"/>
      <c r="E68" s="5" t="s">
        <v>6</v>
      </c>
      <c r="F68" s="3" t="s">
        <v>388</v>
      </c>
      <c r="G68" s="3"/>
      <c r="H68" s="3"/>
      <c r="I68" s="3"/>
      <c r="J68" s="5"/>
      <c r="K68" s="459" t="s">
        <v>14</v>
      </c>
      <c r="L68" s="3"/>
      <c r="M68" s="5" t="s">
        <v>6</v>
      </c>
      <c r="N68" s="641"/>
      <c r="O68" s="23"/>
      <c r="P68" s="1"/>
      <c r="Q68" s="24"/>
      <c r="R68" s="1"/>
      <c r="S68" s="1"/>
      <c r="T68" s="3" t="str">
        <f>УсловияРасчеты!$H$19</f>
        <v>Выручка</v>
      </c>
      <c r="U68" s="3"/>
      <c r="V68" s="459" t="s">
        <v>25</v>
      </c>
      <c r="W68" s="3"/>
      <c r="X68" s="5"/>
      <c r="Y68" s="463">
        <f>SUM($AA68:$AJ68)</f>
        <v>0</v>
      </c>
      <c r="Z68" s="11"/>
      <c r="AA68" s="464"/>
      <c r="AB68" s="465">
        <f>IF(AB$1="",0,SUMIFS(УсловияРасчеты!$19:$19,УсловияРасчеты!$8:$8,"&gt;="&amp;AB$6,УсловияРасчеты!$8:$8,"&lt;="&amp;AB$7))</f>
        <v>0</v>
      </c>
      <c r="AC68" s="465">
        <f>IF(AC$1="",0,SUMIFS(УсловияРасчеты!$19:$19,УсловияРасчеты!$8:$8,"&gt;="&amp;AC$6,УсловияРасчеты!$8:$8,"&lt;="&amp;AC$7))</f>
        <v>0</v>
      </c>
      <c r="AD68" s="465">
        <f>IF(AD$1="",0,SUMIFS(УсловияРасчеты!$19:$19,УсловияРасчеты!$8:$8,"&gt;="&amp;AD$6,УсловияРасчеты!$8:$8,"&lt;="&amp;AD$7))</f>
        <v>0</v>
      </c>
      <c r="AE68" s="465">
        <f>IF(AE$1="",0,SUMIFS(УсловияРасчеты!$19:$19,УсловияРасчеты!$8:$8,"&gt;="&amp;AE$6,УсловияРасчеты!$8:$8,"&lt;="&amp;AE$7))</f>
        <v>0</v>
      </c>
      <c r="AF68" s="465">
        <f>IF(AF$1="",0,SUMIFS(УсловияРасчеты!$19:$19,УсловияРасчеты!$8:$8,"&gt;="&amp;AF$6,УсловияРасчеты!$8:$8,"&lt;="&amp;AF$7))</f>
        <v>0</v>
      </c>
      <c r="AG68" s="465">
        <f>IF(AG$1="",0,SUMIFS(УсловияРасчеты!$19:$19,УсловияРасчеты!$8:$8,"&gt;="&amp;AG$6,УсловияРасчеты!$8:$8,"&lt;="&amp;AG$7))</f>
        <v>0</v>
      </c>
      <c r="AH68" s="465">
        <f>IF(AH$1="",0,SUMIFS(УсловияРасчеты!$19:$19,УсловияРасчеты!$8:$8,"&gt;="&amp;AH$6,УсловияРасчеты!$8:$8,"&lt;="&amp;AH$7))</f>
        <v>0</v>
      </c>
      <c r="AI68" s="465">
        <f>IF(AI$1="",0,SUMIFS(УсловияРасчеты!$19:$19,УсловияРасчеты!$8:$8,"&gt;="&amp;AI$6,УсловияРасчеты!$8:$8,"&lt;="&amp;AI$7))</f>
        <v>0</v>
      </c>
      <c r="AJ68" s="181"/>
      <c r="AK68" s="1"/>
    </row>
    <row r="69" spans="1:37" ht="4.2" customHeight="1">
      <c r="A69" s="1"/>
      <c r="B69" s="1"/>
      <c r="C69" s="1"/>
      <c r="D69" s="1"/>
      <c r="E69" s="5"/>
      <c r="F69" s="1"/>
      <c r="G69" s="1"/>
      <c r="H69" s="1"/>
      <c r="I69" s="1"/>
      <c r="J69" s="5"/>
      <c r="K69" s="458"/>
      <c r="L69" s="1"/>
      <c r="M69" s="5"/>
      <c r="N69" s="638"/>
      <c r="O69" s="23"/>
      <c r="P69" s="1"/>
      <c r="Q69" s="24"/>
      <c r="R69" s="1"/>
      <c r="S69" s="1"/>
      <c r="T69" s="1"/>
      <c r="U69" s="1"/>
      <c r="V69" s="458"/>
      <c r="W69" s="1"/>
      <c r="X69" s="5"/>
      <c r="Y69" s="463"/>
      <c r="Z69" s="10"/>
      <c r="AA69" s="466"/>
      <c r="AB69" s="467"/>
      <c r="AC69" s="467"/>
      <c r="AD69" s="467"/>
      <c r="AE69" s="467"/>
      <c r="AF69" s="467"/>
      <c r="AG69" s="467"/>
      <c r="AH69" s="467"/>
      <c r="AI69" s="467"/>
      <c r="AJ69" s="180"/>
      <c r="AK69" s="1"/>
    </row>
    <row r="70" spans="1:37">
      <c r="A70" s="1"/>
      <c r="B70" s="1"/>
      <c r="C70" s="1"/>
      <c r="D70" s="1"/>
      <c r="E70" s="5" t="s">
        <v>6</v>
      </c>
      <c r="F70" s="3" t="s">
        <v>389</v>
      </c>
      <c r="G70" s="3"/>
      <c r="H70" s="3"/>
      <c r="I70" s="3"/>
      <c r="J70" s="5"/>
      <c r="K70" s="459" t="s">
        <v>25</v>
      </c>
      <c r="L70" s="3"/>
      <c r="M70" s="5" t="s">
        <v>6</v>
      </c>
      <c r="N70" s="645"/>
      <c r="O70" s="23"/>
      <c r="P70" s="1"/>
      <c r="Q70" s="24"/>
      <c r="R70" s="1"/>
      <c r="S70" s="1"/>
      <c r="T70" s="3" t="str">
        <f>УсловияРасчеты!$H$1390</f>
        <v>Чистая прибыль</v>
      </c>
      <c r="U70" s="3"/>
      <c r="V70" s="459" t="s">
        <v>25</v>
      </c>
      <c r="W70" s="3"/>
      <c r="X70" s="5"/>
      <c r="Y70" s="463">
        <f>SUM($AA70:$AJ70)</f>
        <v>0</v>
      </c>
      <c r="Z70" s="11"/>
      <c r="AA70" s="464"/>
      <c r="AB70" s="465">
        <f>IF(AB$1="",0,SUMIFS(УсловияРасчеты!$1390:$1390,УсловияРасчеты!$8:$8,"&gt;="&amp;AB$6,УсловияРасчеты!$8:$8,"&lt;="&amp;AB$7))</f>
        <v>0</v>
      </c>
      <c r="AC70" s="465">
        <f>IF(AC$1="",0,SUMIFS(УсловияРасчеты!$1390:$1390,УсловияРасчеты!$8:$8,"&gt;="&amp;AC$6,УсловияРасчеты!$8:$8,"&lt;="&amp;AC$7))</f>
        <v>0</v>
      </c>
      <c r="AD70" s="465">
        <f>IF(AD$1="",0,SUMIFS(УсловияРасчеты!$1390:$1390,УсловияРасчеты!$8:$8,"&gt;="&amp;AD$6,УсловияРасчеты!$8:$8,"&lt;="&amp;AD$7))</f>
        <v>0</v>
      </c>
      <c r="AE70" s="465">
        <f>IF(AE$1="",0,SUMIFS(УсловияРасчеты!$1390:$1390,УсловияРасчеты!$8:$8,"&gt;="&amp;AE$6,УсловияРасчеты!$8:$8,"&lt;="&amp;AE$7))</f>
        <v>0</v>
      </c>
      <c r="AF70" s="465">
        <f>IF(AF$1="",0,SUMIFS(УсловияРасчеты!$1390:$1390,УсловияРасчеты!$8:$8,"&gt;="&amp;AF$6,УсловияРасчеты!$8:$8,"&lt;="&amp;AF$7))</f>
        <v>0</v>
      </c>
      <c r="AG70" s="465">
        <f>IF(AG$1="",0,SUMIFS(УсловияРасчеты!$1390:$1390,УсловияРасчеты!$8:$8,"&gt;="&amp;AG$6,УсловияРасчеты!$8:$8,"&lt;="&amp;AG$7))</f>
        <v>0</v>
      </c>
      <c r="AH70" s="465">
        <f>IF(AH$1="",0,SUMIFS(УсловияРасчеты!$1390:$1390,УсловияРасчеты!$8:$8,"&gt;="&amp;AH$6,УсловияРасчеты!$8:$8,"&lt;="&amp;AH$7))</f>
        <v>0</v>
      </c>
      <c r="AI70" s="465">
        <f>IF(AI$1="",0,SUMIFS(УсловияРасчеты!$1390:$1390,УсловияРасчеты!$8:$8,"&gt;="&amp;AI$6,УсловияРасчеты!$8:$8,"&lt;="&amp;AI$7))</f>
        <v>0</v>
      </c>
      <c r="AJ70" s="181"/>
      <c r="AK70" s="1"/>
    </row>
    <row r="71" spans="1:37" ht="4.2" customHeight="1">
      <c r="A71" s="1"/>
      <c r="B71" s="1"/>
      <c r="C71" s="1"/>
      <c r="D71" s="1"/>
      <c r="E71" s="5"/>
      <c r="F71" s="1"/>
      <c r="G71" s="1"/>
      <c r="H71" s="1"/>
      <c r="I71" s="1"/>
      <c r="J71" s="5"/>
      <c r="K71" s="458"/>
      <c r="L71" s="1"/>
      <c r="M71" s="5"/>
      <c r="N71" s="638"/>
      <c r="O71" s="23"/>
      <c r="P71" s="1"/>
      <c r="Q71" s="24"/>
      <c r="R71" s="1"/>
      <c r="S71" s="1"/>
      <c r="T71" s="1"/>
      <c r="U71" s="1"/>
      <c r="V71" s="458"/>
      <c r="W71" s="1"/>
      <c r="X71" s="5"/>
      <c r="Y71" s="463"/>
      <c r="Z71" s="10"/>
      <c r="AA71" s="466"/>
      <c r="AB71" s="467"/>
      <c r="AC71" s="467"/>
      <c r="AD71" s="467"/>
      <c r="AE71" s="467"/>
      <c r="AF71" s="467"/>
      <c r="AG71" s="467"/>
      <c r="AH71" s="467"/>
      <c r="AI71" s="467"/>
      <c r="AJ71" s="180"/>
      <c r="AK71" s="1"/>
    </row>
    <row r="72" spans="1:37">
      <c r="A72" s="1"/>
      <c r="B72" s="1"/>
      <c r="C72" s="1"/>
      <c r="D72" s="1"/>
      <c r="E72" s="5" t="s">
        <v>6</v>
      </c>
      <c r="F72" s="3" t="s">
        <v>390</v>
      </c>
      <c r="G72" s="3"/>
      <c r="H72" s="3"/>
      <c r="I72" s="3"/>
      <c r="J72" s="5"/>
      <c r="K72" s="459" t="s">
        <v>14</v>
      </c>
      <c r="L72" s="3"/>
      <c r="M72" s="5" t="s">
        <v>6</v>
      </c>
      <c r="N72" s="641"/>
      <c r="O72" s="23"/>
      <c r="P72" s="1"/>
      <c r="Q72" s="24"/>
      <c r="R72" s="1"/>
      <c r="S72" s="1"/>
      <c r="T72" s="3" t="str">
        <f>УсловияРасчеты!$H$1565</f>
        <v>Финпоток до возврата инвестиций Учредителю</v>
      </c>
      <c r="U72" s="3"/>
      <c r="V72" s="459" t="s">
        <v>25</v>
      </c>
      <c r="W72" s="3"/>
      <c r="X72" s="5"/>
      <c r="Y72" s="463">
        <f>SUM($AA72:$AJ72)</f>
        <v>0</v>
      </c>
      <c r="Z72" s="11"/>
      <c r="AA72" s="556">
        <f>УсловияРасчеты!$Z$1565</f>
        <v>0</v>
      </c>
      <c r="AB72" s="465">
        <f>IF(AB$1="",0,SUMIFS(УсловияРасчеты!$1565:$1565,УсловияРасчеты!$8:$8,"&gt;="&amp;AB$6,УсловияРасчеты!$8:$8,"&lt;="&amp;AB$7))</f>
        <v>0</v>
      </c>
      <c r="AC72" s="465">
        <f>IF(AC$1="",0,SUMIFS(УсловияРасчеты!$1565:$1565,УсловияРасчеты!$8:$8,"&gt;="&amp;AC$6,УсловияРасчеты!$8:$8,"&lt;="&amp;AC$7))</f>
        <v>0</v>
      </c>
      <c r="AD72" s="465">
        <f>IF(AD$1="",0,SUMIFS(УсловияРасчеты!$1565:$1565,УсловияРасчеты!$8:$8,"&gt;="&amp;AD$6,УсловияРасчеты!$8:$8,"&lt;="&amp;AD$7))</f>
        <v>0</v>
      </c>
      <c r="AE72" s="465">
        <f>IF(AE$1="",0,SUMIFS(УсловияРасчеты!$1565:$1565,УсловияРасчеты!$8:$8,"&gt;="&amp;AE$6,УсловияРасчеты!$8:$8,"&lt;="&amp;AE$7))</f>
        <v>0</v>
      </c>
      <c r="AF72" s="465">
        <f>IF(AF$1="",0,SUMIFS(УсловияРасчеты!$1565:$1565,УсловияРасчеты!$8:$8,"&gt;="&amp;AF$6,УсловияРасчеты!$8:$8,"&lt;="&amp;AF$7))</f>
        <v>0</v>
      </c>
      <c r="AG72" s="465">
        <f>IF(AG$1="",0,SUMIFS(УсловияРасчеты!$1565:$1565,УсловияРасчеты!$8:$8,"&gt;="&amp;AG$6,УсловияРасчеты!$8:$8,"&lt;="&amp;AG$7))</f>
        <v>0</v>
      </c>
      <c r="AH72" s="465">
        <f>IF(AH$1="",0,SUMIFS(УсловияРасчеты!$1565:$1565,УсловияРасчеты!$8:$8,"&gt;="&amp;AH$6,УсловияРасчеты!$8:$8,"&lt;="&amp;AH$7))</f>
        <v>0</v>
      </c>
      <c r="AI72" s="465">
        <f>IF(AI$1="",0,SUMIFS(УсловияРасчеты!$1565:$1565,УсловияРасчеты!$8:$8,"&gt;="&amp;AI$6,УсловияРасчеты!$8:$8,"&lt;="&amp;AI$7))</f>
        <v>0</v>
      </c>
      <c r="AJ72" s="181"/>
      <c r="AK72" s="1"/>
    </row>
    <row r="73" spans="1:37" ht="4.2" customHeight="1">
      <c r="A73" s="1"/>
      <c r="B73" s="1"/>
      <c r="C73" s="1"/>
      <c r="D73" s="1"/>
      <c r="E73" s="5"/>
      <c r="F73" s="1"/>
      <c r="G73" s="1"/>
      <c r="H73" s="1"/>
      <c r="I73" s="1"/>
      <c r="J73" s="5"/>
      <c r="K73" s="458"/>
      <c r="L73" s="1"/>
      <c r="M73" s="5"/>
      <c r="N73" s="638"/>
      <c r="O73" s="23"/>
      <c r="P73" s="1"/>
      <c r="Q73" s="24"/>
      <c r="R73" s="1"/>
      <c r="S73" s="1"/>
      <c r="T73" s="1"/>
      <c r="U73" s="1"/>
      <c r="V73" s="458"/>
      <c r="W73" s="1"/>
      <c r="X73" s="5"/>
      <c r="Y73" s="463"/>
      <c r="Z73" s="10"/>
      <c r="AA73" s="466"/>
      <c r="AB73" s="467"/>
      <c r="AC73" s="467"/>
      <c r="AD73" s="467"/>
      <c r="AE73" s="467"/>
      <c r="AF73" s="467"/>
      <c r="AG73" s="467"/>
      <c r="AH73" s="467"/>
      <c r="AI73" s="467"/>
      <c r="AJ73" s="180"/>
      <c r="AK73" s="1"/>
    </row>
    <row r="74" spans="1:37">
      <c r="A74" s="1"/>
      <c r="B74" s="1"/>
      <c r="C74" s="1"/>
      <c r="D74" s="1"/>
      <c r="E74" s="5" t="s">
        <v>6</v>
      </c>
      <c r="F74" s="472" t="s">
        <v>393</v>
      </c>
      <c r="G74" s="472"/>
      <c r="H74" s="472"/>
      <c r="I74" s="472"/>
      <c r="J74" s="5"/>
      <c r="K74" s="459" t="s">
        <v>23</v>
      </c>
      <c r="L74" s="1"/>
      <c r="M74" s="5" t="s">
        <v>6</v>
      </c>
      <c r="N74" s="646"/>
      <c r="O74" s="23" t="s">
        <v>7</v>
      </c>
      <c r="P74" s="1"/>
      <c r="Q74" s="24"/>
      <c r="R74" s="1"/>
      <c r="S74" s="1"/>
      <c r="T74" s="3" t="str">
        <f>УсловияРасчеты!$H$1393</f>
        <v>Капитал (чистая прибыль накопит. итогом)</v>
      </c>
      <c r="U74" s="3"/>
      <c r="V74" s="459" t="s">
        <v>25</v>
      </c>
      <c r="W74" s="3"/>
      <c r="X74" s="5"/>
      <c r="Y74" s="463">
        <f>SUMIFS($AA74:$AJ74,$AA$1:$AJ$1,MAX($AA$1:$AJ$1))</f>
        <v>0</v>
      </c>
      <c r="Z74" s="11"/>
      <c r="AA74" s="464"/>
      <c r="AB74" s="465">
        <f>IF(AB$1="",0,SUMIFS(УсловияРасчеты!$1393:$1393,УсловияРасчеты!$8:$8,EOMONTH(AB$7,-1)+1))</f>
        <v>0</v>
      </c>
      <c r="AC74" s="465">
        <f>IF(AC$1="",0,SUMIFS(УсловияРасчеты!$1393:$1393,УсловияРасчеты!$8:$8,EOMONTH(AC$7,-1)+1))</f>
        <v>0</v>
      </c>
      <c r="AD74" s="465">
        <f>IF(AD$1="",0,SUMIFS(УсловияРасчеты!$1393:$1393,УсловияРасчеты!$8:$8,EOMONTH(AD$7,-1)+1))</f>
        <v>0</v>
      </c>
      <c r="AE74" s="465">
        <f>IF(AE$1="",0,SUMIFS(УсловияРасчеты!$1393:$1393,УсловияРасчеты!$8:$8,EOMONTH(AE$7,-1)+1))</f>
        <v>0</v>
      </c>
      <c r="AF74" s="465">
        <f>IF(AF$1="",0,SUMIFS(УсловияРасчеты!$1393:$1393,УсловияРасчеты!$8:$8,EOMONTH(AF$7,-1)+1))</f>
        <v>0</v>
      </c>
      <c r="AG74" s="465">
        <f>IF(AG$1="",0,SUMIFS(УсловияРасчеты!$1393:$1393,УсловияРасчеты!$8:$8,EOMONTH(AG$7,-1)+1))</f>
        <v>0</v>
      </c>
      <c r="AH74" s="465">
        <f>IF(AH$1="",0,SUMIFS(УсловияРасчеты!$1393:$1393,УсловияРасчеты!$8:$8,EOMONTH(AH$7,-1)+1))</f>
        <v>0</v>
      </c>
      <c r="AI74" s="465">
        <f>IF(AI$1="",0,SUMIFS(УсловияРасчеты!$1393:$1393,УсловияРасчеты!$8:$8,EOMONTH(AI$7,-1)+1))</f>
        <v>0</v>
      </c>
      <c r="AJ74" s="181"/>
      <c r="AK74" s="1"/>
    </row>
    <row r="75" spans="1:37" ht="4.2" customHeight="1">
      <c r="A75" s="1"/>
      <c r="B75" s="1"/>
      <c r="C75" s="1"/>
      <c r="D75" s="1"/>
      <c r="E75" s="5"/>
      <c r="F75" s="1"/>
      <c r="G75" s="1"/>
      <c r="H75" s="1"/>
      <c r="I75" s="1"/>
      <c r="J75" s="5"/>
      <c r="K75" s="458"/>
      <c r="L75" s="1"/>
      <c r="M75" s="5"/>
      <c r="N75" s="638"/>
      <c r="O75" s="23"/>
      <c r="P75" s="1"/>
      <c r="Q75" s="24"/>
      <c r="R75" s="1"/>
      <c r="S75" s="1"/>
      <c r="T75" s="1"/>
      <c r="U75" s="1"/>
      <c r="V75" s="458"/>
      <c r="W75" s="1"/>
      <c r="X75" s="5"/>
      <c r="Y75" s="463"/>
      <c r="Z75" s="10"/>
      <c r="AA75" s="466"/>
      <c r="AB75" s="467"/>
      <c r="AC75" s="467"/>
      <c r="AD75" s="467"/>
      <c r="AE75" s="467"/>
      <c r="AF75" s="467"/>
      <c r="AG75" s="467"/>
      <c r="AH75" s="467"/>
      <c r="AI75" s="467"/>
      <c r="AJ75" s="180"/>
      <c r="AK75" s="1"/>
    </row>
    <row r="76" spans="1:37">
      <c r="A76" s="1"/>
      <c r="B76" s="1"/>
      <c r="C76" s="1"/>
      <c r="D76" s="1"/>
      <c r="E76" s="5" t="s">
        <v>6</v>
      </c>
      <c r="F76" s="472" t="s">
        <v>399</v>
      </c>
      <c r="G76" s="472"/>
      <c r="H76" s="472"/>
      <c r="I76" s="472"/>
      <c r="J76" s="5"/>
      <c r="K76" s="459" t="s">
        <v>25</v>
      </c>
      <c r="L76" s="1"/>
      <c r="M76" s="5"/>
      <c r="N76" s="636">
        <f>стройка!$T$152</f>
        <v>0</v>
      </c>
      <c r="O76" s="23"/>
      <c r="P76" s="1"/>
      <c r="Q76" s="24"/>
      <c r="R76" s="1"/>
      <c r="S76" s="1"/>
      <c r="T76" s="3" t="str">
        <f>УсловияРасчеты!$H$1567</f>
        <v>Финпоток до возвр. инв-ций Учредителю нак. итогом</v>
      </c>
      <c r="U76" s="3"/>
      <c r="V76" s="459" t="s">
        <v>25</v>
      </c>
      <c r="W76" s="3"/>
      <c r="X76" s="5"/>
      <c r="Y76" s="463">
        <f>SUMIFS($AA76:$AJ76,$AA$1:$AJ$1,MAX($AA$1:$AJ$1))</f>
        <v>0</v>
      </c>
      <c r="Z76" s="11"/>
      <c r="AA76" s="464"/>
      <c r="AB76" s="465">
        <f>IF(AB$1="",0,SUMIFS(УсловияРасчеты!$1567:$1567,УсловияРасчеты!$8:$8,EOMONTH(AB$7,-1)+1))</f>
        <v>0</v>
      </c>
      <c r="AC76" s="465">
        <f>IF(AC$1="",0,SUMIFS(УсловияРасчеты!$1567:$1567,УсловияРасчеты!$8:$8,EOMONTH(AC$7,-1)+1))</f>
        <v>0</v>
      </c>
      <c r="AD76" s="465">
        <f>IF(AD$1="",0,SUMIFS(УсловияРасчеты!$1567:$1567,УсловияРасчеты!$8:$8,EOMONTH(AD$7,-1)+1))</f>
        <v>0</v>
      </c>
      <c r="AE76" s="465">
        <f>IF(AE$1="",0,SUMIFS(УсловияРасчеты!$1567:$1567,УсловияРасчеты!$8:$8,EOMONTH(AE$7,-1)+1))</f>
        <v>0</v>
      </c>
      <c r="AF76" s="465">
        <f>IF(AF$1="",0,SUMIFS(УсловияРасчеты!$1567:$1567,УсловияРасчеты!$8:$8,EOMONTH(AF$7,-1)+1))</f>
        <v>0</v>
      </c>
      <c r="AG76" s="465">
        <f>IF(AG$1="",0,SUMIFS(УсловияРасчеты!$1567:$1567,УсловияРасчеты!$8:$8,EOMONTH(AG$7,-1)+1))</f>
        <v>0</v>
      </c>
      <c r="AH76" s="465">
        <f>IF(AH$1="",0,SUMIFS(УсловияРасчеты!$1567:$1567,УсловияРасчеты!$8:$8,EOMONTH(AH$7,-1)+1))</f>
        <v>0</v>
      </c>
      <c r="AI76" s="465">
        <f>IF(AI$1="",0,SUMIFS(УсловияРасчеты!$1567:$1567,УсловияРасчеты!$8:$8,EOMONTH(AI$7,-1)+1))</f>
        <v>0</v>
      </c>
      <c r="AJ76" s="181"/>
      <c r="AK76" s="1"/>
    </row>
    <row r="77" spans="1:37" ht="4.2" customHeight="1">
      <c r="A77" s="1"/>
      <c r="B77" s="1"/>
      <c r="C77" s="1"/>
      <c r="D77" s="1"/>
      <c r="E77" s="5"/>
      <c r="F77" s="1"/>
      <c r="G77" s="1"/>
      <c r="H77" s="1"/>
      <c r="I77" s="1"/>
      <c r="J77" s="5"/>
      <c r="K77" s="458"/>
      <c r="L77" s="1"/>
      <c r="M77" s="5"/>
      <c r="N77" s="638"/>
      <c r="O77" s="23"/>
      <c r="P77" s="1"/>
      <c r="Q77" s="24"/>
      <c r="R77" s="1"/>
      <c r="S77" s="1"/>
      <c r="T77" s="1"/>
      <c r="U77" s="1"/>
      <c r="V77" s="458"/>
      <c r="W77" s="1"/>
      <c r="X77" s="5"/>
      <c r="Y77" s="463"/>
      <c r="Z77" s="10"/>
      <c r="AA77" s="466"/>
      <c r="AB77" s="467"/>
      <c r="AC77" s="467"/>
      <c r="AD77" s="467"/>
      <c r="AE77" s="467"/>
      <c r="AF77" s="467"/>
      <c r="AG77" s="467"/>
      <c r="AH77" s="467"/>
      <c r="AI77" s="467"/>
      <c r="AJ77" s="180"/>
      <c r="AK77" s="1"/>
    </row>
    <row r="78" spans="1:37" ht="12.6" thickBot="1">
      <c r="A78" s="1"/>
      <c r="B78" s="1"/>
      <c r="C78" s="1"/>
      <c r="D78" s="1"/>
      <c r="E78" s="5" t="s">
        <v>6</v>
      </c>
      <c r="F78" s="3" t="s">
        <v>391</v>
      </c>
      <c r="G78" s="3"/>
      <c r="H78" s="3"/>
      <c r="I78" s="3"/>
      <c r="J78" s="5"/>
      <c r="K78" s="459" t="s">
        <v>69</v>
      </c>
      <c r="L78" s="3"/>
      <c r="M78" s="5" t="s">
        <v>6</v>
      </c>
      <c r="N78" s="645"/>
      <c r="O78" s="23"/>
      <c r="P78" s="1"/>
      <c r="Q78" s="24"/>
      <c r="R78" s="1"/>
      <c r="S78" s="1"/>
      <c r="T78" s="559" t="str">
        <f>УсловияРасчеты!$H$1571</f>
        <v>Free Cash Flow (FCF) до возврата инвестиций Учредителю</v>
      </c>
      <c r="U78" s="3"/>
      <c r="V78" s="459" t="s">
        <v>25</v>
      </c>
      <c r="W78" s="3"/>
      <c r="X78" s="5"/>
      <c r="Y78" s="560">
        <f>SUM($AA78:$AJ78)</f>
        <v>0</v>
      </c>
      <c r="Z78" s="11"/>
      <c r="AA78" s="464"/>
      <c r="AB78" s="465">
        <f>IF(AB$1="",0,SUMIFS(УсловияРасчеты!$1571:$1571,УсловияРасчеты!$8:$8,"&gt;="&amp;AB$6,УсловияРасчеты!$8:$8,"&lt;="&amp;AB$7))</f>
        <v>0</v>
      </c>
      <c r="AC78" s="465">
        <f>IF(AC$1="",0,SUMIFS(УсловияРасчеты!$1571:$1571,УсловияРасчеты!$8:$8,"&gt;="&amp;AC$6,УсловияРасчеты!$8:$8,"&lt;="&amp;AC$7))</f>
        <v>0</v>
      </c>
      <c r="AD78" s="465">
        <f>IF(AD$1="",0,SUMIFS(УсловияРасчеты!$1571:$1571,УсловияРасчеты!$8:$8,"&gt;="&amp;AD$6,УсловияРасчеты!$8:$8,"&lt;="&amp;AD$7))</f>
        <v>0</v>
      </c>
      <c r="AE78" s="465">
        <f>IF(AE$1="",0,SUMIFS(УсловияРасчеты!$1571:$1571,УсловияРасчеты!$8:$8,"&gt;="&amp;AE$6,УсловияРасчеты!$8:$8,"&lt;="&amp;AE$7))</f>
        <v>0</v>
      </c>
      <c r="AF78" s="465">
        <f>IF(AF$1="",0,SUMIFS(УсловияРасчеты!$1571:$1571,УсловияРасчеты!$8:$8,"&gt;="&amp;AF$6,УсловияРасчеты!$8:$8,"&lt;="&amp;AF$7))</f>
        <v>0</v>
      </c>
      <c r="AG78" s="465">
        <f>IF(AG$1="",0,SUMIFS(УсловияРасчеты!$1571:$1571,УсловияРасчеты!$8:$8,"&gt;="&amp;AG$6,УсловияРасчеты!$8:$8,"&lt;="&amp;AG$7))</f>
        <v>0</v>
      </c>
      <c r="AH78" s="465">
        <f>IF(AH$1="",0,SUMIFS(УсловияРасчеты!$1571:$1571,УсловияРасчеты!$8:$8,"&gt;="&amp;AH$6,УсловияРасчеты!$8:$8,"&lt;="&amp;AH$7))</f>
        <v>0</v>
      </c>
      <c r="AI78" s="465">
        <f>IF(AI$1="",0,SUMIFS(УсловияРасчеты!$1571:$1571,УсловияРасчеты!$8:$8,"&gt;="&amp;AI$6,УсловияРасчеты!$8:$8,"&lt;="&amp;AI$7))</f>
        <v>0</v>
      </c>
      <c r="AJ78" s="181"/>
      <c r="AK78" s="1"/>
    </row>
    <row r="79" spans="1:37" ht="4.2" customHeight="1">
      <c r="A79" s="1"/>
      <c r="B79" s="1"/>
      <c r="C79" s="1"/>
      <c r="D79" s="1"/>
      <c r="E79" s="5"/>
      <c r="F79" s="1"/>
      <c r="G79" s="1"/>
      <c r="H79" s="1"/>
      <c r="I79" s="1"/>
      <c r="J79" s="5"/>
      <c r="K79" s="458"/>
      <c r="L79" s="1"/>
      <c r="M79" s="5"/>
      <c r="N79" s="638"/>
      <c r="O79" s="23"/>
      <c r="P79" s="1"/>
      <c r="Q79" s="24"/>
      <c r="R79" s="1"/>
      <c r="S79" s="1"/>
      <c r="T79" s="1"/>
      <c r="U79" s="1"/>
      <c r="V79" s="458"/>
      <c r="W79" s="1"/>
      <c r="X79" s="5"/>
      <c r="Y79" s="463"/>
      <c r="Z79" s="10"/>
      <c r="AA79" s="466"/>
      <c r="AB79" s="467"/>
      <c r="AC79" s="467"/>
      <c r="AD79" s="467"/>
      <c r="AE79" s="467"/>
      <c r="AF79" s="467"/>
      <c r="AG79" s="467"/>
      <c r="AH79" s="467"/>
      <c r="AI79" s="467"/>
      <c r="AJ79" s="180"/>
      <c r="AK79" s="1"/>
    </row>
    <row r="80" spans="1:37">
      <c r="A80" s="1"/>
      <c r="B80" s="1"/>
      <c r="C80" s="1"/>
      <c r="D80" s="1"/>
      <c r="E80" s="5" t="s">
        <v>6</v>
      </c>
      <c r="F80" s="472" t="s">
        <v>392</v>
      </c>
      <c r="G80" s="472"/>
      <c r="H80" s="472"/>
      <c r="I80" s="472"/>
      <c r="J80" s="5"/>
      <c r="K80" s="459" t="s">
        <v>25</v>
      </c>
      <c r="L80" s="1"/>
      <c r="M80" s="5"/>
      <c r="N80" s="636" t="e">
        <f>EOMONTH(N76,N78-1)+1</f>
        <v>#NUM!</v>
      </c>
      <c r="O80" s="23"/>
      <c r="P80" s="1"/>
      <c r="Q80" s="24"/>
      <c r="R80" s="1"/>
      <c r="S80" s="1"/>
      <c r="T80" s="472" t="str">
        <f>УсловияРасчеты!$H$1574</f>
        <v>Возврат инвестиций Учредителю</v>
      </c>
      <c r="U80" s="3"/>
      <c r="V80" s="459" t="s">
        <v>25</v>
      </c>
      <c r="W80" s="3"/>
      <c r="X80" s="5"/>
      <c r="Y80" s="463">
        <f>SUM($AA80:$AJ80)</f>
        <v>0</v>
      </c>
      <c r="Z80" s="11"/>
      <c r="AA80" s="464"/>
      <c r="AB80" s="465">
        <f>IF(AB$1="",0,SUMIFS(УсловияРасчеты!$1574:$1574,УсловияРасчеты!$8:$8,"&gt;="&amp;AB$6,УсловияРасчеты!$8:$8,"&lt;="&amp;AB$7))</f>
        <v>0</v>
      </c>
      <c r="AC80" s="465">
        <f>IF(AC$1="",0,SUMIFS(УсловияРасчеты!$1574:$1574,УсловияРасчеты!$8:$8,"&gt;="&amp;AC$6,УсловияРасчеты!$8:$8,"&lt;="&amp;AC$7))</f>
        <v>0</v>
      </c>
      <c r="AD80" s="465">
        <f>IF(AD$1="",0,SUMIFS(УсловияРасчеты!$1574:$1574,УсловияРасчеты!$8:$8,"&gt;="&amp;AD$6,УсловияРасчеты!$8:$8,"&lt;="&amp;AD$7))</f>
        <v>0</v>
      </c>
      <c r="AE80" s="465">
        <f>IF(AE$1="",0,SUMIFS(УсловияРасчеты!$1574:$1574,УсловияРасчеты!$8:$8,"&gt;="&amp;AE$6,УсловияРасчеты!$8:$8,"&lt;="&amp;AE$7))</f>
        <v>0</v>
      </c>
      <c r="AF80" s="465">
        <f>IF(AF$1="",0,SUMIFS(УсловияРасчеты!$1574:$1574,УсловияРасчеты!$8:$8,"&gt;="&amp;AF$6,УсловияРасчеты!$8:$8,"&lt;="&amp;AF$7))</f>
        <v>0</v>
      </c>
      <c r="AG80" s="465">
        <f>IF(AG$1="",0,SUMIFS(УсловияРасчеты!$1574:$1574,УсловияРасчеты!$8:$8,"&gt;="&amp;AG$6,УсловияРасчеты!$8:$8,"&lt;="&amp;AG$7))</f>
        <v>0</v>
      </c>
      <c r="AH80" s="465">
        <f>IF(AH$1="",0,SUMIFS(УсловияРасчеты!$1574:$1574,УсловияРасчеты!$8:$8,"&gt;="&amp;AH$6,УсловияРасчеты!$8:$8,"&lt;="&amp;AH$7))</f>
        <v>0</v>
      </c>
      <c r="AI80" s="465">
        <f>IF(AI$1="",0,SUMIFS(УсловияРасчеты!$1574:$1574,УсловияРасчеты!$8:$8,"&gt;="&amp;AI$6,УсловияРасчеты!$8:$8,"&lt;="&amp;AI$7))</f>
        <v>0</v>
      </c>
      <c r="AJ80" s="181"/>
      <c r="AK80" s="1"/>
    </row>
    <row r="81" spans="1:37" ht="4.2" customHeight="1">
      <c r="A81" s="1"/>
      <c r="B81" s="1"/>
      <c r="C81" s="1"/>
      <c r="D81" s="1"/>
      <c r="E81" s="5"/>
      <c r="F81" s="1"/>
      <c r="G81" s="1"/>
      <c r="H81" s="1"/>
      <c r="I81" s="1"/>
      <c r="J81" s="5"/>
      <c r="K81" s="458"/>
      <c r="L81" s="1"/>
      <c r="M81" s="5"/>
      <c r="N81" s="638"/>
      <c r="O81" s="23"/>
      <c r="P81" s="1"/>
      <c r="Q81" s="24"/>
      <c r="R81" s="1"/>
      <c r="S81" s="1"/>
      <c r="T81" s="1"/>
      <c r="U81" s="1"/>
      <c r="V81" s="458"/>
      <c r="W81" s="1"/>
      <c r="X81" s="5"/>
      <c r="Y81" s="463"/>
      <c r="Z81" s="10"/>
      <c r="AA81" s="466"/>
      <c r="AB81" s="467"/>
      <c r="AC81" s="467"/>
      <c r="AD81" s="467"/>
      <c r="AE81" s="467"/>
      <c r="AF81" s="467"/>
      <c r="AG81" s="467"/>
      <c r="AH81" s="467"/>
      <c r="AI81" s="467"/>
      <c r="AJ81" s="180"/>
      <c r="AK81" s="1"/>
    </row>
    <row r="82" spans="1:37">
      <c r="A82" s="1"/>
      <c r="B82" s="1"/>
      <c r="C82" s="1"/>
      <c r="D82" s="1"/>
      <c r="E82" s="5" t="s">
        <v>6</v>
      </c>
      <c r="F82" s="472" t="s">
        <v>394</v>
      </c>
      <c r="G82" s="472"/>
      <c r="H82" s="472"/>
      <c r="I82" s="472"/>
      <c r="J82" s="5"/>
      <c r="K82" s="459" t="s">
        <v>25</v>
      </c>
      <c r="L82" s="1"/>
      <c r="M82" s="5" t="s">
        <v>6</v>
      </c>
      <c r="N82" s="646"/>
      <c r="O82" s="23" t="s">
        <v>7</v>
      </c>
      <c r="P82" s="1"/>
      <c r="Q82" s="24"/>
      <c r="R82" s="1"/>
      <c r="S82" s="1"/>
      <c r="T82" s="3" t="str">
        <f>УсловияРасчеты!$H$1581</f>
        <v>Финпоток</v>
      </c>
      <c r="U82" s="3"/>
      <c r="V82" s="459" t="s">
        <v>25</v>
      </c>
      <c r="W82" s="3"/>
      <c r="X82" s="5"/>
      <c r="Y82" s="463">
        <f>SUM($AA82:$AJ82)</f>
        <v>0</v>
      </c>
      <c r="Z82" s="11"/>
      <c r="AA82" s="556">
        <f>УсловияРасчеты!$Z$1581</f>
        <v>0</v>
      </c>
      <c r="AB82" s="465">
        <f>IF(AB$1="",0,SUMIFS(УсловияРасчеты!$1581:$1581,УсловияРасчеты!$8:$8,"&gt;="&amp;AB$6,УсловияРасчеты!$8:$8,"&lt;="&amp;AB$7))</f>
        <v>0</v>
      </c>
      <c r="AC82" s="465">
        <f>IF(AC$1="",0,SUMIFS(УсловияРасчеты!$1581:$1581,УсловияРасчеты!$8:$8,"&gt;="&amp;AC$6,УсловияРасчеты!$8:$8,"&lt;="&amp;AC$7))</f>
        <v>0</v>
      </c>
      <c r="AD82" s="465">
        <f>IF(AD$1="",0,SUMIFS(УсловияРасчеты!$1581:$1581,УсловияРасчеты!$8:$8,"&gt;="&amp;AD$6,УсловияРасчеты!$8:$8,"&lt;="&amp;AD$7))</f>
        <v>0</v>
      </c>
      <c r="AE82" s="465">
        <f>IF(AE$1="",0,SUMIFS(УсловияРасчеты!$1581:$1581,УсловияРасчеты!$8:$8,"&gt;="&amp;AE$6,УсловияРасчеты!$8:$8,"&lt;="&amp;AE$7))</f>
        <v>0</v>
      </c>
      <c r="AF82" s="465">
        <f>IF(AF$1="",0,SUMIFS(УсловияРасчеты!$1581:$1581,УсловияРасчеты!$8:$8,"&gt;="&amp;AF$6,УсловияРасчеты!$8:$8,"&lt;="&amp;AF$7))</f>
        <v>0</v>
      </c>
      <c r="AG82" s="465">
        <f>IF(AG$1="",0,SUMIFS(УсловияРасчеты!$1581:$1581,УсловияРасчеты!$8:$8,"&gt;="&amp;AG$6,УсловияРасчеты!$8:$8,"&lt;="&amp;AG$7))</f>
        <v>0</v>
      </c>
      <c r="AH82" s="465">
        <f>IF(AH$1="",0,SUMIFS(УсловияРасчеты!$1581:$1581,УсловияРасчеты!$8:$8,"&gt;="&amp;AH$6,УсловияРасчеты!$8:$8,"&lt;="&amp;AH$7))</f>
        <v>0</v>
      </c>
      <c r="AI82" s="465">
        <f>IF(AI$1="",0,SUMIFS(УсловияРасчеты!$1581:$1581,УсловияРасчеты!$8:$8,"&gt;="&amp;AI$6,УсловияРасчеты!$8:$8,"&lt;="&amp;AI$7))</f>
        <v>0</v>
      </c>
      <c r="AJ82" s="181"/>
      <c r="AK82" s="1"/>
    </row>
    <row r="83" spans="1:37" ht="4.2" customHeight="1">
      <c r="A83" s="1"/>
      <c r="B83" s="1"/>
      <c r="C83" s="1"/>
      <c r="D83" s="1"/>
      <c r="E83" s="5"/>
      <c r="F83" s="1"/>
      <c r="G83" s="1"/>
      <c r="H83" s="1"/>
      <c r="I83" s="1"/>
      <c r="J83" s="5"/>
      <c r="K83" s="458"/>
      <c r="L83" s="1"/>
      <c r="M83" s="5"/>
      <c r="N83" s="638"/>
      <c r="O83" s="23"/>
      <c r="P83" s="1"/>
      <c r="Q83" s="24"/>
      <c r="R83" s="1"/>
      <c r="S83" s="1"/>
      <c r="T83" s="1"/>
      <c r="U83" s="1"/>
      <c r="V83" s="458"/>
      <c r="W83" s="1"/>
      <c r="X83" s="5"/>
      <c r="Y83" s="463"/>
      <c r="Z83" s="10"/>
      <c r="AA83" s="466"/>
      <c r="AB83" s="467"/>
      <c r="AC83" s="467"/>
      <c r="AD83" s="467"/>
      <c r="AE83" s="467"/>
      <c r="AF83" s="467"/>
      <c r="AG83" s="467"/>
      <c r="AH83" s="467"/>
      <c r="AI83" s="467"/>
      <c r="AJ83" s="180"/>
      <c r="AK83" s="1"/>
    </row>
    <row r="84" spans="1:37">
      <c r="A84" s="1"/>
      <c r="B84" s="1"/>
      <c r="C84" s="1"/>
      <c r="D84" s="1"/>
      <c r="E84" s="5"/>
      <c r="F84" s="1"/>
      <c r="G84" s="1"/>
      <c r="H84" s="1"/>
      <c r="I84" s="1"/>
      <c r="J84" s="5"/>
      <c r="K84" s="459"/>
      <c r="L84" s="1"/>
      <c r="M84" s="5"/>
      <c r="N84" s="638"/>
      <c r="O84" s="23"/>
      <c r="P84" s="1"/>
      <c r="Q84" s="24"/>
      <c r="R84" s="1"/>
      <c r="S84" s="1"/>
      <c r="T84" s="3" t="str">
        <f>УсловияРасчеты!$H$1583</f>
        <v>Остаток ДС на конец периода</v>
      </c>
      <c r="U84" s="3"/>
      <c r="V84" s="459" t="s">
        <v>25</v>
      </c>
      <c r="W84" s="3"/>
      <c r="X84" s="5"/>
      <c r="Y84" s="463">
        <f>SUMIFS($AA84:$AJ84,$AA$1:$AJ$1,MAX($AA$1:$AJ$1))</f>
        <v>0</v>
      </c>
      <c r="Z84" s="11"/>
      <c r="AA84" s="464"/>
      <c r="AB84" s="465">
        <f>IF(AB$1="",0,SUMIFS(УсловияРасчеты!$1583:$1583,УсловияРасчеты!$8:$8,EOMONTH(AB$7,-1)+1))</f>
        <v>0</v>
      </c>
      <c r="AC84" s="465">
        <f>IF(AC$1="",0,SUMIFS(УсловияРасчеты!$1583:$1583,УсловияРасчеты!$8:$8,EOMONTH(AC$7,-1)+1))</f>
        <v>0</v>
      </c>
      <c r="AD84" s="465">
        <f>IF(AD$1="",0,SUMIFS(УсловияРасчеты!$1583:$1583,УсловияРасчеты!$8:$8,EOMONTH(AD$7,-1)+1))</f>
        <v>0</v>
      </c>
      <c r="AE84" s="465">
        <f>IF(AE$1="",0,SUMIFS(УсловияРасчеты!$1583:$1583,УсловияРасчеты!$8:$8,EOMONTH(AE$7,-1)+1))</f>
        <v>0</v>
      </c>
      <c r="AF84" s="465">
        <f>IF(AF$1="",0,SUMIFS(УсловияРасчеты!$1583:$1583,УсловияРасчеты!$8:$8,EOMONTH(AF$7,-1)+1))</f>
        <v>0</v>
      </c>
      <c r="AG84" s="465">
        <f>IF(AG$1="",0,SUMIFS(УсловияРасчеты!$1583:$1583,УсловияРасчеты!$8:$8,EOMONTH(AG$7,-1)+1))</f>
        <v>0</v>
      </c>
      <c r="AH84" s="465">
        <f>IF(AH$1="",0,SUMIFS(УсловияРасчеты!$1583:$1583,УсловияРасчеты!$8:$8,EOMONTH(AH$7,-1)+1))</f>
        <v>0</v>
      </c>
      <c r="AI84" s="465">
        <f>IF(AI$1="",0,SUMIFS(УсловияРасчеты!$1583:$1583,УсловияРасчеты!$8:$8,EOMONTH(AI$7,-1)+1))</f>
        <v>0</v>
      </c>
      <c r="AJ84" s="181"/>
      <c r="AK84" s="1"/>
    </row>
    <row r="85" spans="1:37" ht="4.2" customHeight="1">
      <c r="A85" s="1"/>
      <c r="B85" s="1"/>
      <c r="C85" s="1"/>
      <c r="D85" s="1"/>
      <c r="E85" s="5"/>
      <c r="F85" s="1"/>
      <c r="G85" s="1"/>
      <c r="H85" s="1"/>
      <c r="I85" s="1"/>
      <c r="J85" s="5"/>
      <c r="K85" s="458"/>
      <c r="L85" s="1"/>
      <c r="M85" s="5"/>
      <c r="N85" s="638"/>
      <c r="O85" s="23"/>
      <c r="P85" s="1"/>
      <c r="Q85" s="24"/>
      <c r="R85" s="1"/>
      <c r="S85" s="1"/>
      <c r="T85" s="1"/>
      <c r="U85" s="1"/>
      <c r="V85" s="458"/>
      <c r="W85" s="1"/>
      <c r="X85" s="5"/>
      <c r="Y85" s="463"/>
      <c r="Z85" s="10"/>
      <c r="AA85" s="466"/>
      <c r="AB85" s="467"/>
      <c r="AC85" s="467"/>
      <c r="AD85" s="467"/>
      <c r="AE85" s="467"/>
      <c r="AF85" s="467"/>
      <c r="AG85" s="467"/>
      <c r="AH85" s="467"/>
      <c r="AI85" s="467"/>
      <c r="AJ85" s="180"/>
      <c r="AK85" s="1"/>
    </row>
    <row r="86" spans="1:37" ht="12.6" thickBot="1">
      <c r="A86" s="1"/>
      <c r="B86" s="1"/>
      <c r="C86" s="1"/>
      <c r="D86" s="1"/>
      <c r="E86" s="5" t="s">
        <v>6</v>
      </c>
      <c r="F86" s="3" t="s">
        <v>400</v>
      </c>
      <c r="G86" s="3"/>
      <c r="H86" s="3"/>
      <c r="I86" s="3"/>
      <c r="J86" s="5"/>
      <c r="K86" s="459" t="s">
        <v>14</v>
      </c>
      <c r="L86" s="3"/>
      <c r="M86" s="5"/>
      <c r="N86" s="641">
        <f>IF(SUM(N47:N53)=0,0,(N50+N52)/SUM(N47:N53))</f>
        <v>0</v>
      </c>
      <c r="O86" s="23"/>
      <c r="P86" s="1"/>
      <c r="Q86" s="24"/>
      <c r="R86" s="1"/>
      <c r="S86" s="1"/>
      <c r="T86" s="559" t="str">
        <f>УсловияРасчеты!$H$1587</f>
        <v>Free Cash Flow (FCF)</v>
      </c>
      <c r="U86" s="3"/>
      <c r="V86" s="459" t="s">
        <v>25</v>
      </c>
      <c r="W86" s="3"/>
      <c r="X86" s="5"/>
      <c r="Y86" s="560">
        <f>SUM($AA86:$AJ86)</f>
        <v>0</v>
      </c>
      <c r="Z86" s="11"/>
      <c r="AA86" s="464"/>
      <c r="AB86" s="465">
        <f>IF(AB$1="",0,SUMIFS(УсловияРасчеты!$1587:$1587,УсловияРасчеты!$8:$8,"&gt;="&amp;AB$6,УсловияРасчеты!$8:$8,"&lt;="&amp;AB$7))</f>
        <v>0</v>
      </c>
      <c r="AC86" s="465">
        <f>IF(AC$1="",0,SUMIFS(УсловияРасчеты!$1587:$1587,УсловияРасчеты!$8:$8,"&gt;="&amp;AC$6,УсловияРасчеты!$8:$8,"&lt;="&amp;AC$7))</f>
        <v>0</v>
      </c>
      <c r="AD86" s="465">
        <f>IF(AD$1="",0,SUMIFS(УсловияРасчеты!$1587:$1587,УсловияРасчеты!$8:$8,"&gt;="&amp;AD$6,УсловияРасчеты!$8:$8,"&lt;="&amp;AD$7))</f>
        <v>0</v>
      </c>
      <c r="AE86" s="465">
        <f>IF(AE$1="",0,SUMIFS(УсловияРасчеты!$1587:$1587,УсловияРасчеты!$8:$8,"&gt;="&amp;AE$6,УсловияРасчеты!$8:$8,"&lt;="&amp;AE$7))</f>
        <v>0</v>
      </c>
      <c r="AF86" s="465">
        <f>IF(AF$1="",0,SUMIFS(УсловияРасчеты!$1587:$1587,УсловияРасчеты!$8:$8,"&gt;="&amp;AF$6,УсловияРасчеты!$8:$8,"&lt;="&amp;AF$7))</f>
        <v>0</v>
      </c>
      <c r="AG86" s="465">
        <f>IF(AG$1="",0,SUMIFS(УсловияРасчеты!$1587:$1587,УсловияРасчеты!$8:$8,"&gt;="&amp;AG$6,УсловияРасчеты!$8:$8,"&lt;="&amp;AG$7))</f>
        <v>0</v>
      </c>
      <c r="AH86" s="465">
        <f>IF(AH$1="",0,SUMIFS(УсловияРасчеты!$1587:$1587,УсловияРасчеты!$8:$8,"&gt;="&amp;AH$6,УсловияРасчеты!$8:$8,"&lt;="&amp;AH$7))</f>
        <v>0</v>
      </c>
      <c r="AI86" s="465">
        <f>IF(AI$1="",0,SUMIFS(УсловияРасчеты!$1587:$1587,УсловияРасчеты!$8:$8,"&gt;="&amp;AI$6,УсловияРасчеты!$8:$8,"&lt;="&amp;AI$7))</f>
        <v>0</v>
      </c>
      <c r="AJ86" s="181"/>
      <c r="AK86" s="1"/>
    </row>
    <row r="87" spans="1:37" ht="4.2" customHeight="1">
      <c r="A87" s="1"/>
      <c r="B87" s="1"/>
      <c r="C87" s="1"/>
      <c r="D87" s="1"/>
      <c r="E87" s="5"/>
      <c r="F87" s="1"/>
      <c r="G87" s="1"/>
      <c r="H87" s="1"/>
      <c r="I87" s="1"/>
      <c r="J87" s="5"/>
      <c r="K87" s="458"/>
      <c r="L87" s="1"/>
      <c r="M87" s="5"/>
      <c r="N87" s="638"/>
      <c r="O87" s="23"/>
      <c r="P87" s="1"/>
      <c r="Q87" s="24"/>
      <c r="R87" s="1"/>
      <c r="S87" s="1"/>
      <c r="T87" s="1"/>
      <c r="U87" s="1"/>
      <c r="V87" s="458"/>
      <c r="W87" s="1"/>
      <c r="X87" s="5"/>
      <c r="Y87" s="463"/>
      <c r="Z87" s="10"/>
      <c r="AA87" s="466"/>
      <c r="AB87" s="467"/>
      <c r="AC87" s="467"/>
      <c r="AD87" s="467"/>
      <c r="AE87" s="467"/>
      <c r="AF87" s="467"/>
      <c r="AG87" s="467"/>
      <c r="AH87" s="467"/>
      <c r="AI87" s="467"/>
      <c r="AJ87" s="180"/>
      <c r="AK87" s="1"/>
    </row>
    <row r="88" spans="1:37" ht="12.6" thickBot="1">
      <c r="A88" s="1"/>
      <c r="B88" s="1"/>
      <c r="C88" s="1"/>
      <c r="D88" s="1"/>
      <c r="E88" s="5"/>
      <c r="F88" s="1"/>
      <c r="G88" s="1"/>
      <c r="H88" s="1"/>
      <c r="I88" s="1"/>
      <c r="J88" s="5"/>
      <c r="K88" s="459"/>
      <c r="L88" s="1"/>
      <c r="M88" s="5"/>
      <c r="N88" s="638"/>
      <c r="O88" s="23"/>
      <c r="P88" s="1"/>
      <c r="Q88" s="24"/>
      <c r="R88" s="494" t="s">
        <v>6</v>
      </c>
      <c r="S88" s="1"/>
      <c r="T88" s="559" t="s">
        <v>268</v>
      </c>
      <c r="U88" s="3"/>
      <c r="V88" s="459" t="s">
        <v>25</v>
      </c>
      <c r="W88" s="3"/>
      <c r="X88" s="5"/>
      <c r="Y88" s="560">
        <f>SUM($AA88:$AJ88)</f>
        <v>0</v>
      </c>
      <c r="Z88" s="11"/>
      <c r="AA88" s="464"/>
      <c r="AB88" s="465">
        <f>IF(AB$1="",0,IF(AB$59=0,0,AB86/AB$59))</f>
        <v>0</v>
      </c>
      <c r="AC88" s="465">
        <f t="shared" ref="AC88:AI88" si="7">IF(AC$1="",0,IF(AC$59=0,0,AC86/AC$59))</f>
        <v>0</v>
      </c>
      <c r="AD88" s="465">
        <f t="shared" si="7"/>
        <v>0</v>
      </c>
      <c r="AE88" s="465">
        <f t="shared" si="7"/>
        <v>0</v>
      </c>
      <c r="AF88" s="465">
        <f t="shared" si="7"/>
        <v>0</v>
      </c>
      <c r="AG88" s="465">
        <f t="shared" si="7"/>
        <v>0</v>
      </c>
      <c r="AH88" s="465">
        <f t="shared" si="7"/>
        <v>0</v>
      </c>
      <c r="AI88" s="465">
        <f t="shared" si="7"/>
        <v>0</v>
      </c>
      <c r="AJ88" s="181"/>
      <c r="AK88" s="1"/>
    </row>
    <row r="89" spans="1:37" ht="4.2" customHeight="1">
      <c r="A89" s="1"/>
      <c r="B89" s="1"/>
      <c r="C89" s="1"/>
      <c r="D89" s="1"/>
      <c r="E89" s="5"/>
      <c r="F89" s="1"/>
      <c r="G89" s="1"/>
      <c r="H89" s="1"/>
      <c r="I89" s="1"/>
      <c r="J89" s="5"/>
      <c r="K89" s="458"/>
      <c r="L89" s="1"/>
      <c r="M89" s="5"/>
      <c r="N89" s="638"/>
      <c r="O89" s="23"/>
      <c r="P89" s="1"/>
      <c r="Q89" s="24"/>
      <c r="R89" s="1"/>
      <c r="S89" s="1"/>
      <c r="T89" s="1"/>
      <c r="U89" s="1"/>
      <c r="V89" s="458"/>
      <c r="W89" s="1"/>
      <c r="X89" s="5"/>
      <c r="Y89" s="463"/>
      <c r="Z89" s="10"/>
      <c r="AA89" s="466"/>
      <c r="AB89" s="467"/>
      <c r="AC89" s="467"/>
      <c r="AD89" s="467"/>
      <c r="AE89" s="467"/>
      <c r="AF89" s="467"/>
      <c r="AG89" s="467"/>
      <c r="AH89" s="467"/>
      <c r="AI89" s="467"/>
      <c r="AJ89" s="180"/>
      <c r="AK89" s="1"/>
    </row>
    <row r="90" spans="1:37">
      <c r="A90" s="1"/>
      <c r="B90" s="1"/>
      <c r="C90" s="1"/>
      <c r="D90" s="1"/>
      <c r="E90" s="5"/>
      <c r="F90" s="3" t="s">
        <v>410</v>
      </c>
      <c r="G90" s="1"/>
      <c r="H90" s="1"/>
      <c r="I90" s="1"/>
      <c r="J90" s="5"/>
      <c r="K90" s="1"/>
      <c r="L90" s="1"/>
      <c r="M90" s="5"/>
      <c r="N90" s="1"/>
      <c r="O90" s="23"/>
      <c r="P90" s="1"/>
      <c r="Q90" s="24"/>
      <c r="R90" s="1"/>
      <c r="S90" s="1"/>
      <c r="T90" s="3" t="str">
        <f>УсловияРасчеты!$H$1591</f>
        <v>DPBP</v>
      </c>
      <c r="U90" s="3"/>
      <c r="V90" s="459" t="s">
        <v>34</v>
      </c>
      <c r="W90" s="3"/>
      <c r="X90" s="5"/>
      <c r="Y90" s="561">
        <f>SUMIFS(УсловияРасчеты!$W:$W,УсловияРасчеты!$H:$H,$T90,УсловияРасчеты!$N:$N,Y$8)/12</f>
        <v>0</v>
      </c>
      <c r="Z90" s="10"/>
      <c r="AA90" s="466"/>
      <c r="AB90" s="467"/>
      <c r="AC90" s="467"/>
      <c r="AD90" s="467"/>
      <c r="AE90" s="467"/>
      <c r="AF90" s="467"/>
      <c r="AG90" s="467"/>
      <c r="AH90" s="467"/>
      <c r="AI90" s="467"/>
      <c r="AJ90" s="180"/>
      <c r="AK90" s="1"/>
    </row>
    <row r="91" spans="1:37" ht="4.2" customHeight="1">
      <c r="A91" s="1"/>
      <c r="B91" s="1"/>
      <c r="C91" s="1"/>
      <c r="D91" s="1"/>
      <c r="E91" s="5"/>
      <c r="F91" s="1"/>
      <c r="G91" s="1"/>
      <c r="H91" s="1"/>
      <c r="I91" s="1"/>
      <c r="J91" s="5"/>
      <c r="K91" s="1"/>
      <c r="L91" s="1"/>
      <c r="M91" s="5"/>
      <c r="N91" s="1"/>
      <c r="O91" s="23"/>
      <c r="P91" s="1"/>
      <c r="Q91" s="24"/>
      <c r="R91" s="1"/>
      <c r="S91" s="1"/>
      <c r="T91" s="1"/>
      <c r="U91" s="1"/>
      <c r="V91" s="458"/>
      <c r="W91" s="1"/>
      <c r="X91" s="5"/>
      <c r="Y91" s="463"/>
      <c r="Z91" s="10"/>
      <c r="AA91" s="466"/>
      <c r="AB91" s="467"/>
      <c r="AC91" s="467"/>
      <c r="AD91" s="467"/>
      <c r="AE91" s="467"/>
      <c r="AF91" s="467"/>
      <c r="AG91" s="467"/>
      <c r="AH91" s="467"/>
      <c r="AI91" s="467"/>
      <c r="AJ91" s="180"/>
      <c r="AK91" s="1"/>
    </row>
    <row r="92" spans="1:37">
      <c r="A92" s="1"/>
      <c r="B92" s="1"/>
      <c r="C92" s="1"/>
      <c r="D92" s="1"/>
      <c r="E92" s="5" t="s">
        <v>6</v>
      </c>
      <c r="F92" s="219" t="s">
        <v>406</v>
      </c>
      <c r="G92" s="219"/>
      <c r="H92" s="219"/>
      <c r="I92" s="219"/>
      <c r="J92" s="5"/>
      <c r="K92" s="3" t="s">
        <v>259</v>
      </c>
      <c r="L92" s="3"/>
      <c r="M92" s="5" t="s">
        <v>6</v>
      </c>
      <c r="N92" s="690"/>
      <c r="O92" s="23"/>
      <c r="P92" s="1"/>
      <c r="Q92" s="24"/>
      <c r="R92" s="494" t="s">
        <v>6</v>
      </c>
      <c r="S92" s="1"/>
      <c r="T92" s="3" t="s">
        <v>274</v>
      </c>
      <c r="U92" s="3"/>
      <c r="V92" s="459" t="s">
        <v>14</v>
      </c>
      <c r="W92" s="3"/>
      <c r="X92" s="5"/>
      <c r="Y92" s="562">
        <f>IF(($N$28+$N$32+$Y$46+Y$74)=0,0,($N$39*$N$28+$Y$57*$N$32+$Y$48*$Y$46+IF(Y$68-Y$70=0,0,Y$70/(Y$68-Y$70))*Y$74)/($N$28+$N$32+$Y$46+Y$74))</f>
        <v>0</v>
      </c>
      <c r="Z92" s="563"/>
      <c r="AA92" s="564"/>
      <c r="AB92" s="565">
        <f>IF(OR(AB$1="",УсловияРасчеты!$Z$1483+УсловияРасчеты!$Z$1516+УсловияРасчеты!$Z$1541+AA$74=0),0,($N$39*УсловияРасчеты!$Z$1483+$Y$57*УсловияРасчеты!$Z$1516+$Y$48*УсловияРасчеты!$Z$1541+IF(AB$68-AB$70=0,0,AB$70/(AB$68-AB$70))*AA$74)/(УсловияРасчеты!$Z$1483+УсловияРасчеты!$Z$1516+УсловияРасчеты!$Z$1541+AA$74))</f>
        <v>0</v>
      </c>
      <c r="AC92" s="565">
        <f>IF(OR(AC$1="",SUMIFS(УсловияРасчеты!$1489:$1489,УсловияРасчеты!$8:$8,EOMONTH(AB$7,-1)+1)+SUMIFS(УсловияРасчеты!$1578:$1578,УсловияРасчеты!$8:$8,EOMONTH(AB$7,-1)+1)+SUMIFS(УсловияРасчеты!$1541:$1541,УсловияРасчеты!$8:$8,EOMONTH(AB$7,-1)+1)+AB$74=0),0,($N$39*SUMIFS(УсловияРасчеты!$1489:$1489,УсловияРасчеты!$8:$8,EOMONTH(AB$7,-1)+1)+$Y$57*SUMIFS(УсловияРасчеты!$1578:$1578,УсловияРасчеты!$8:$8,EOMONTH(AB$7,-1)+1)+$Y$48*SUMIFS(УсловияРасчеты!$1541:$1541,УсловияРасчеты!$8:$8,EOMONTH(AB$7,-1)+1)+IF(AC$68-AC$70=0,0,AC$70/(AC$68-AC$70))*AB$74)/(SUMIFS(УсловияРасчеты!$1489:$1489,УсловияРасчеты!$8:$8,EOMONTH(AB$7,-1)+1)+SUMIFS(УсловияРасчеты!$1578:$1578,УсловияРасчеты!$8:$8,EOMONTH(AB$7,-1)+1)+SUMIFS(УсловияРасчеты!$1541:$1541,УсловияРасчеты!$8:$8,EOMONTH(AB$7,-1)+1)+AB$74))</f>
        <v>0</v>
      </c>
      <c r="AD92" s="565">
        <f>IF(OR(AD$1="",SUMIFS(УсловияРасчеты!$1489:$1489,УсловияРасчеты!$8:$8,EOMONTH(AC$7,-1)+1)+SUMIFS(УсловияРасчеты!$1578:$1578,УсловияРасчеты!$8:$8,EOMONTH(AC$7,-1)+1)+SUMIFS(УсловияРасчеты!$1541:$1541,УсловияРасчеты!$8:$8,EOMONTH(AC$7,-1)+1)+AC$74=0),0,($N$39*SUMIFS(УсловияРасчеты!$1489:$1489,УсловияРасчеты!$8:$8,EOMONTH(AC$7,-1)+1)+$Y$57*SUMIFS(УсловияРасчеты!$1578:$1578,УсловияРасчеты!$8:$8,EOMONTH(AC$7,-1)+1)+$Y$48*SUMIFS(УсловияРасчеты!$1541:$1541,УсловияРасчеты!$8:$8,EOMONTH(AC$7,-1)+1)+IF(AD$68-AD$70=0,0,AD$70/(AD$68-AD$70))*AC$74)/(SUMIFS(УсловияРасчеты!$1489:$1489,УсловияРасчеты!$8:$8,EOMONTH(AC$7,-1)+1)+SUMIFS(УсловияРасчеты!$1578:$1578,УсловияРасчеты!$8:$8,EOMONTH(AC$7,-1)+1)+SUMIFS(УсловияРасчеты!$1541:$1541,УсловияРасчеты!$8:$8,EOMONTH(AC$7,-1)+1)+AC$74))</f>
        <v>0</v>
      </c>
      <c r="AE92" s="565">
        <f>IF(OR(AE$1="",SUMIFS(УсловияРасчеты!$1489:$1489,УсловияРасчеты!$8:$8,EOMONTH(AD$7,-1)+1)+SUMIFS(УсловияРасчеты!$1578:$1578,УсловияРасчеты!$8:$8,EOMONTH(AD$7,-1)+1)+SUMIFS(УсловияРасчеты!$1541:$1541,УсловияРасчеты!$8:$8,EOMONTH(AD$7,-1)+1)+AD$74=0),0,($N$39*SUMIFS(УсловияРасчеты!$1489:$1489,УсловияРасчеты!$8:$8,EOMONTH(AD$7,-1)+1)+$Y$57*SUMIFS(УсловияРасчеты!$1578:$1578,УсловияРасчеты!$8:$8,EOMONTH(AD$7,-1)+1)+$Y$48*SUMIFS(УсловияРасчеты!$1541:$1541,УсловияРасчеты!$8:$8,EOMONTH(AD$7,-1)+1)+IF(AE$68-AE$70=0,0,AE$70/(AE$68-AE$70))*AD$74)/(SUMIFS(УсловияРасчеты!$1489:$1489,УсловияРасчеты!$8:$8,EOMONTH(AD$7,-1)+1)+SUMIFS(УсловияРасчеты!$1578:$1578,УсловияРасчеты!$8:$8,EOMONTH(AD$7,-1)+1)+SUMIFS(УсловияРасчеты!$1541:$1541,УсловияРасчеты!$8:$8,EOMONTH(AD$7,-1)+1)+AD$74))</f>
        <v>0</v>
      </c>
      <c r="AF92" s="565">
        <f>IF(OR(AF$1="",SUMIFS(УсловияРасчеты!$1489:$1489,УсловияРасчеты!$8:$8,EOMONTH(AE$7,-1)+1)+SUMIFS(УсловияРасчеты!$1578:$1578,УсловияРасчеты!$8:$8,EOMONTH(AE$7,-1)+1)+SUMIFS(УсловияРасчеты!$1541:$1541,УсловияРасчеты!$8:$8,EOMONTH(AE$7,-1)+1)+AE$74=0),0,($N$39*SUMIFS(УсловияРасчеты!$1489:$1489,УсловияРасчеты!$8:$8,EOMONTH(AE$7,-1)+1)+$Y$57*SUMIFS(УсловияРасчеты!$1578:$1578,УсловияРасчеты!$8:$8,EOMONTH(AE$7,-1)+1)+$Y$48*SUMIFS(УсловияРасчеты!$1541:$1541,УсловияРасчеты!$8:$8,EOMONTH(AE$7,-1)+1)+IF(AF$68-AF$70=0,0,AF$70/(AF$68-AF$70))*AE$74)/(SUMIFS(УсловияРасчеты!$1489:$1489,УсловияРасчеты!$8:$8,EOMONTH(AE$7,-1)+1)+SUMIFS(УсловияРасчеты!$1578:$1578,УсловияРасчеты!$8:$8,EOMONTH(AE$7,-1)+1)+SUMIFS(УсловияРасчеты!$1541:$1541,УсловияРасчеты!$8:$8,EOMONTH(AE$7,-1)+1)+AE$74))</f>
        <v>0</v>
      </c>
      <c r="AG92" s="565">
        <f>IF(OR(AG$1="",SUMIFS(УсловияРасчеты!$1489:$1489,УсловияРасчеты!$8:$8,EOMONTH(AF$7,-1)+1)+SUMIFS(УсловияРасчеты!$1578:$1578,УсловияРасчеты!$8:$8,EOMONTH(AF$7,-1)+1)+SUMIFS(УсловияРасчеты!$1541:$1541,УсловияРасчеты!$8:$8,EOMONTH(AF$7,-1)+1)+AF$74=0),0,($N$39*SUMIFS(УсловияРасчеты!$1489:$1489,УсловияРасчеты!$8:$8,EOMONTH(AF$7,-1)+1)+$Y$57*SUMIFS(УсловияРасчеты!$1578:$1578,УсловияРасчеты!$8:$8,EOMONTH(AF$7,-1)+1)+$Y$48*SUMIFS(УсловияРасчеты!$1541:$1541,УсловияРасчеты!$8:$8,EOMONTH(AF$7,-1)+1)+IF(AG$68-AG$70=0,0,AG$70/(AG$68-AG$70))*AF$74)/(SUMIFS(УсловияРасчеты!$1489:$1489,УсловияРасчеты!$8:$8,EOMONTH(AF$7,-1)+1)+SUMIFS(УсловияРасчеты!$1578:$1578,УсловияРасчеты!$8:$8,EOMONTH(AF$7,-1)+1)+SUMIFS(УсловияРасчеты!$1541:$1541,УсловияРасчеты!$8:$8,EOMONTH(AF$7,-1)+1)+AF$74))</f>
        <v>0</v>
      </c>
      <c r="AH92" s="565">
        <f>IF(OR(AH$1="",SUMIFS(УсловияРасчеты!$1489:$1489,УсловияРасчеты!$8:$8,EOMONTH(AG$7,-1)+1)+SUMIFS(УсловияРасчеты!$1578:$1578,УсловияРасчеты!$8:$8,EOMONTH(AG$7,-1)+1)+SUMIFS(УсловияРасчеты!$1541:$1541,УсловияРасчеты!$8:$8,EOMONTH(AG$7,-1)+1)+AG$74=0),0,($N$39*SUMIFS(УсловияРасчеты!$1489:$1489,УсловияРасчеты!$8:$8,EOMONTH(AG$7,-1)+1)+$Y$57*SUMIFS(УсловияРасчеты!$1578:$1578,УсловияРасчеты!$8:$8,EOMONTH(AG$7,-1)+1)+$Y$48*SUMIFS(УсловияРасчеты!$1541:$1541,УсловияРасчеты!$8:$8,EOMONTH(AG$7,-1)+1)+IF(AH$68-AH$70=0,0,AH$70/(AH$68-AH$70))*AG$74)/(SUMIFS(УсловияРасчеты!$1489:$1489,УсловияРасчеты!$8:$8,EOMONTH(AG$7,-1)+1)+SUMIFS(УсловияРасчеты!$1578:$1578,УсловияРасчеты!$8:$8,EOMONTH(AG$7,-1)+1)+SUMIFS(УсловияРасчеты!$1541:$1541,УсловияРасчеты!$8:$8,EOMONTH(AG$7,-1)+1)+AG$74))</f>
        <v>0</v>
      </c>
      <c r="AI92" s="565">
        <f>IF(OR(AI$1="",SUMIFS(УсловияРасчеты!$1489:$1489,УсловияРасчеты!$8:$8,EOMONTH(AH$7,-1)+1)+SUMIFS(УсловияРасчеты!$1578:$1578,УсловияРасчеты!$8:$8,EOMONTH(AH$7,-1)+1)+SUMIFS(УсловияРасчеты!$1541:$1541,УсловияРасчеты!$8:$8,EOMONTH(AH$7,-1)+1)+AH$74=0),0,($N$39*SUMIFS(УсловияРасчеты!$1489:$1489,УсловияРасчеты!$8:$8,EOMONTH(AH$7,-1)+1)+$Y$57*SUMIFS(УсловияРасчеты!$1578:$1578,УсловияРасчеты!$8:$8,EOMONTH(AH$7,-1)+1)+$Y$48*SUMIFS(УсловияРасчеты!$1541:$1541,УсловияРасчеты!$8:$8,EOMONTH(AH$7,-1)+1)+IF(AI$68-AI$70=0,0,AI$70/(AI$68-AI$70))*AH$74)/(SUMIFS(УсловияРасчеты!$1489:$1489,УсловияРасчеты!$8:$8,EOMONTH(AH$7,-1)+1)+SUMIFS(УсловияРасчеты!$1578:$1578,УсловияРасчеты!$8:$8,EOMONTH(AH$7,-1)+1)+SUMIFS(УсловияРасчеты!$1541:$1541,УсловияРасчеты!$8:$8,EOMONTH(AH$7,-1)+1)+AH$74))</f>
        <v>0</v>
      </c>
      <c r="AJ92" s="566"/>
      <c r="AK92" s="563"/>
    </row>
    <row r="93" spans="1:37" ht="4.2" customHeight="1">
      <c r="A93" s="1"/>
      <c r="B93" s="1"/>
      <c r="C93" s="1"/>
      <c r="D93" s="1"/>
      <c r="E93" s="5"/>
      <c r="F93" s="1"/>
      <c r="G93" s="1"/>
      <c r="H93" s="1"/>
      <c r="I93" s="1"/>
      <c r="J93" s="5"/>
      <c r="K93" s="1"/>
      <c r="L93" s="1"/>
      <c r="M93" s="5"/>
      <c r="N93" s="1"/>
      <c r="O93" s="23"/>
      <c r="P93" s="1"/>
      <c r="Q93" s="24"/>
      <c r="R93" s="1"/>
      <c r="S93" s="1"/>
      <c r="T93" s="1"/>
      <c r="U93" s="1"/>
      <c r="V93" s="458"/>
      <c r="W93" s="1"/>
      <c r="X93" s="5"/>
      <c r="Y93" s="463"/>
      <c r="Z93" s="10"/>
      <c r="AA93" s="466"/>
      <c r="AB93" s="467"/>
      <c r="AC93" s="467"/>
      <c r="AD93" s="467"/>
      <c r="AE93" s="467"/>
      <c r="AF93" s="467"/>
      <c r="AG93" s="467"/>
      <c r="AH93" s="467"/>
      <c r="AI93" s="467"/>
      <c r="AJ93" s="180"/>
      <c r="AK93" s="1"/>
    </row>
    <row r="94" spans="1:37">
      <c r="A94" s="1"/>
      <c r="B94" s="1"/>
      <c r="C94" s="1"/>
      <c r="D94" s="1"/>
      <c r="E94" s="5" t="s">
        <v>6</v>
      </c>
      <c r="F94" s="219" t="s">
        <v>407</v>
      </c>
      <c r="G94" s="219"/>
      <c r="H94" s="219"/>
      <c r="I94" s="219"/>
      <c r="J94" s="5"/>
      <c r="K94" s="3" t="s">
        <v>259</v>
      </c>
      <c r="L94" s="3"/>
      <c r="M94" s="5" t="s">
        <v>6</v>
      </c>
      <c r="N94" s="690"/>
      <c r="O94" s="23"/>
      <c r="P94" s="1"/>
      <c r="Q94" s="24"/>
      <c r="R94" s="494" t="s">
        <v>6</v>
      </c>
      <c r="S94" s="1"/>
      <c r="T94" s="3" t="s">
        <v>272</v>
      </c>
      <c r="U94" s="3"/>
      <c r="V94" s="459" t="s">
        <v>273</v>
      </c>
      <c r="W94" s="3"/>
      <c r="X94" s="5"/>
      <c r="Y94" s="561">
        <f>IF(Y28+Y30=0,0,(Y86+Y28+Y30)/(Y28+Y30))</f>
        <v>0</v>
      </c>
      <c r="Z94" s="563"/>
      <c r="AA94" s="564"/>
      <c r="AB94" s="567">
        <f>IF(OR(AB$1="",AB28+AB30=0),0,(AB86+AB28+AB30)/(AB28+AB30))</f>
        <v>0</v>
      </c>
      <c r="AC94" s="567">
        <f t="shared" ref="AC94:AI94" si="8">IF(OR(AC$1="",AC28+AC30=0),0,(AC86+AC28+AC30)/(AC28+AC30))</f>
        <v>0</v>
      </c>
      <c r="AD94" s="567">
        <f t="shared" si="8"/>
        <v>0</v>
      </c>
      <c r="AE94" s="567">
        <f t="shared" si="8"/>
        <v>0</v>
      </c>
      <c r="AF94" s="567">
        <f t="shared" si="8"/>
        <v>0</v>
      </c>
      <c r="AG94" s="567">
        <f t="shared" si="8"/>
        <v>0</v>
      </c>
      <c r="AH94" s="567">
        <f t="shared" si="8"/>
        <v>0</v>
      </c>
      <c r="AI94" s="567">
        <f t="shared" si="8"/>
        <v>0</v>
      </c>
      <c r="AJ94" s="566"/>
      <c r="AK94" s="563"/>
    </row>
    <row r="95" spans="1:37" ht="4.2" customHeight="1">
      <c r="A95" s="1"/>
      <c r="B95" s="1"/>
      <c r="C95" s="1"/>
      <c r="D95" s="1"/>
      <c r="E95" s="5"/>
      <c r="F95" s="1"/>
      <c r="G95" s="1"/>
      <c r="H95" s="1"/>
      <c r="I95" s="1"/>
      <c r="J95" s="5"/>
      <c r="K95" s="1"/>
      <c r="L95" s="1"/>
      <c r="M95" s="5"/>
      <c r="N95" s="1"/>
      <c r="O95" s="23"/>
      <c r="P95" s="1"/>
      <c r="Q95" s="24"/>
      <c r="R95" s="1"/>
      <c r="S95" s="1"/>
      <c r="T95" s="1"/>
      <c r="U95" s="1"/>
      <c r="V95" s="458"/>
      <c r="W95" s="1"/>
      <c r="X95" s="5"/>
      <c r="Y95" s="463"/>
      <c r="Z95" s="10"/>
      <c r="AA95" s="466"/>
      <c r="AB95" s="467"/>
      <c r="AC95" s="467"/>
      <c r="AD95" s="467"/>
      <c r="AE95" s="467"/>
      <c r="AF95" s="467"/>
      <c r="AG95" s="467"/>
      <c r="AH95" s="467"/>
      <c r="AI95" s="467"/>
      <c r="AJ95" s="180"/>
      <c r="AK95" s="1"/>
    </row>
    <row r="96" spans="1:37">
      <c r="A96" s="1"/>
      <c r="B96" s="1"/>
      <c r="C96" s="1"/>
      <c r="D96" s="1"/>
      <c r="E96" s="5" t="s">
        <v>6</v>
      </c>
      <c r="F96" s="219" t="s">
        <v>408</v>
      </c>
      <c r="G96" s="219"/>
      <c r="H96" s="219"/>
      <c r="I96" s="219"/>
      <c r="J96" s="5"/>
      <c r="K96" s="3" t="s">
        <v>259</v>
      </c>
      <c r="L96" s="3"/>
      <c r="M96" s="5" t="s">
        <v>6</v>
      </c>
      <c r="N96" s="690"/>
      <c r="O96" s="23"/>
      <c r="P96" s="1"/>
      <c r="Q96" s="24"/>
      <c r="R96" s="494" t="s">
        <v>6</v>
      </c>
      <c r="S96" s="1"/>
      <c r="T96" s="3" t="s">
        <v>271</v>
      </c>
      <c r="U96" s="3"/>
      <c r="V96" s="459" t="s">
        <v>14</v>
      </c>
      <c r="W96" s="3"/>
      <c r="X96" s="5"/>
      <c r="Y96" s="609">
        <f>IF((N28+N32+IF(Y70&lt;0,0,Y70)+Y46)=0,0,(N39*(N28/(N28+N32+IF(Y70&lt;0,0,Y70)+Y46))+Y48*(Y46/(N28+N32+IF(Y70&lt;0,0,Y70)+Y46)))*(1-справочники!$AE$11)+((N32+IF(Y70&lt;0,0,Y70))/(N28+N32+IF(Y70&lt;0,0,Y70)+Y46))*N34)</f>
        <v>0</v>
      </c>
      <c r="Z96" s="563"/>
      <c r="AA96" s="564"/>
      <c r="AB96" s="565"/>
      <c r="AC96" s="565"/>
      <c r="AD96" s="565"/>
      <c r="AE96" s="565"/>
      <c r="AF96" s="565"/>
      <c r="AG96" s="565"/>
      <c r="AH96" s="565"/>
      <c r="AI96" s="565"/>
      <c r="AJ96" s="566"/>
      <c r="AK96" s="563"/>
    </row>
    <row r="97" spans="1:37" ht="4.2" customHeight="1">
      <c r="A97" s="1"/>
      <c r="B97" s="1"/>
      <c r="C97" s="1"/>
      <c r="D97" s="1"/>
      <c r="E97" s="5"/>
      <c r="F97" s="1"/>
      <c r="G97" s="1"/>
      <c r="H97" s="1"/>
      <c r="I97" s="1"/>
      <c r="J97" s="5"/>
      <c r="K97" s="1"/>
      <c r="L97" s="1"/>
      <c r="M97" s="5"/>
      <c r="N97" s="1"/>
      <c r="O97" s="23"/>
      <c r="P97" s="1"/>
      <c r="Q97" s="24"/>
      <c r="R97" s="1"/>
      <c r="S97" s="1"/>
      <c r="T97" s="1"/>
      <c r="U97" s="1"/>
      <c r="V97" s="458"/>
      <c r="W97" s="1"/>
      <c r="X97" s="5"/>
      <c r="Y97" s="463"/>
      <c r="Z97" s="10"/>
      <c r="AA97" s="466"/>
      <c r="AB97" s="467"/>
      <c r="AC97" s="467"/>
      <c r="AD97" s="467"/>
      <c r="AE97" s="467"/>
      <c r="AF97" s="467"/>
      <c r="AG97" s="467"/>
      <c r="AH97" s="467"/>
      <c r="AI97" s="467"/>
      <c r="AJ97" s="180"/>
      <c r="AK97" s="1"/>
    </row>
    <row r="98" spans="1:37">
      <c r="A98" s="1"/>
      <c r="B98" s="1"/>
      <c r="C98" s="1"/>
      <c r="D98" s="1"/>
      <c r="E98" s="5" t="s">
        <v>6</v>
      </c>
      <c r="F98" s="219" t="s">
        <v>409</v>
      </c>
      <c r="G98" s="219"/>
      <c r="H98" s="219"/>
      <c r="I98" s="219"/>
      <c r="J98" s="5"/>
      <c r="K98" s="3" t="s">
        <v>14</v>
      </c>
      <c r="L98" s="3"/>
      <c r="M98" s="5" t="s">
        <v>6</v>
      </c>
      <c r="N98" s="690"/>
      <c r="O98" s="23"/>
      <c r="P98" s="1"/>
      <c r="Q98" s="24"/>
      <c r="R98" s="494" t="s">
        <v>6</v>
      </c>
      <c r="S98" s="1"/>
      <c r="T98" s="3" t="s">
        <v>276</v>
      </c>
      <c r="U98" s="3"/>
      <c r="V98" s="459" t="s">
        <v>25</v>
      </c>
      <c r="W98" s="3"/>
      <c r="X98" s="5"/>
      <c r="Y98" s="463">
        <f>SUM($AA98:$AJ98)</f>
        <v>0</v>
      </c>
      <c r="Z98" s="11"/>
      <c r="AA98" s="464"/>
      <c r="AB98" s="465">
        <f>IF(AB$1="",0,AB11/POWER((1+$Y$96),AB$1))</f>
        <v>0</v>
      </c>
      <c r="AC98" s="465">
        <f t="shared" ref="AC98:AI98" si="9">IF(AC$1="",0,AC11/POWER((1+$Y$96),AC$1))</f>
        <v>0</v>
      </c>
      <c r="AD98" s="465">
        <f t="shared" si="9"/>
        <v>0</v>
      </c>
      <c r="AE98" s="465">
        <f t="shared" si="9"/>
        <v>0</v>
      </c>
      <c r="AF98" s="465">
        <f t="shared" si="9"/>
        <v>0</v>
      </c>
      <c r="AG98" s="465">
        <f t="shared" si="9"/>
        <v>0</v>
      </c>
      <c r="AH98" s="465">
        <f t="shared" si="9"/>
        <v>0</v>
      </c>
      <c r="AI98" s="465">
        <f t="shared" si="9"/>
        <v>0</v>
      </c>
      <c r="AJ98" s="181"/>
      <c r="AK98" s="1"/>
    </row>
    <row r="99" spans="1:37" ht="4.2" customHeight="1">
      <c r="A99" s="1"/>
      <c r="B99" s="1"/>
      <c r="C99" s="1"/>
      <c r="D99" s="1"/>
      <c r="E99" s="5"/>
      <c r="F99" s="1"/>
      <c r="G99" s="1"/>
      <c r="H99" s="1"/>
      <c r="I99" s="1"/>
      <c r="J99" s="5"/>
      <c r="K99" s="458"/>
      <c r="L99" s="1"/>
      <c r="M99" s="5"/>
      <c r="N99" s="638"/>
      <c r="O99" s="23"/>
      <c r="P99" s="1"/>
      <c r="Q99" s="24"/>
      <c r="R99" s="1"/>
      <c r="S99" s="1"/>
      <c r="T99" s="1"/>
      <c r="U99" s="1"/>
      <c r="V99" s="458"/>
      <c r="W99" s="1"/>
      <c r="X99" s="5"/>
      <c r="Y99" s="463"/>
      <c r="Z99" s="10"/>
      <c r="AA99" s="466"/>
      <c r="AB99" s="467"/>
      <c r="AC99" s="467"/>
      <c r="AD99" s="467"/>
      <c r="AE99" s="467"/>
      <c r="AF99" s="467"/>
      <c r="AG99" s="467"/>
      <c r="AH99" s="467"/>
      <c r="AI99" s="467"/>
      <c r="AJ99" s="180"/>
      <c r="AK99" s="1"/>
    </row>
    <row r="100" spans="1:37">
      <c r="A100" s="1"/>
      <c r="B100" s="1"/>
      <c r="C100" s="1"/>
      <c r="D100" s="1"/>
      <c r="E100" s="5"/>
      <c r="F100" s="1"/>
      <c r="G100" s="1"/>
      <c r="H100" s="1"/>
      <c r="I100" s="1"/>
      <c r="J100" s="5"/>
      <c r="K100" s="459"/>
      <c r="L100" s="1"/>
      <c r="M100" s="5"/>
      <c r="N100" s="638"/>
      <c r="O100" s="23"/>
      <c r="P100" s="1"/>
      <c r="Q100" s="24"/>
      <c r="R100" s="494" t="s">
        <v>6</v>
      </c>
      <c r="S100" s="1"/>
      <c r="T100" s="3" t="s">
        <v>307</v>
      </c>
      <c r="U100" s="3"/>
      <c r="V100" s="459" t="s">
        <v>14</v>
      </c>
      <c r="W100" s="3"/>
      <c r="X100" s="5"/>
      <c r="Y100" s="609">
        <f>IF(Y23+Y46=0,0,Y98/(Y23+Y46))</f>
        <v>0</v>
      </c>
      <c r="Z100" s="11"/>
      <c r="AA100" s="464"/>
      <c r="AB100" s="465"/>
      <c r="AC100" s="465"/>
      <c r="AD100" s="465"/>
      <c r="AE100" s="465"/>
      <c r="AF100" s="465"/>
      <c r="AG100" s="465"/>
      <c r="AH100" s="465"/>
      <c r="AI100" s="465"/>
      <c r="AJ100" s="181"/>
      <c r="AK100" s="1"/>
    </row>
    <row r="101" spans="1:37" ht="4.2" customHeight="1">
      <c r="A101" s="1"/>
      <c r="B101" s="1"/>
      <c r="C101" s="1"/>
      <c r="D101" s="1"/>
      <c r="E101" s="5"/>
      <c r="F101" s="1"/>
      <c r="G101" s="1"/>
      <c r="H101" s="1"/>
      <c r="I101" s="1"/>
      <c r="J101" s="5"/>
      <c r="K101" s="458"/>
      <c r="L101" s="1"/>
      <c r="M101" s="5"/>
      <c r="N101" s="638"/>
      <c r="O101" s="23"/>
      <c r="P101" s="1"/>
      <c r="Q101" s="24"/>
      <c r="R101" s="1"/>
      <c r="S101" s="1"/>
      <c r="T101" s="1"/>
      <c r="U101" s="1"/>
      <c r="V101" s="458"/>
      <c r="W101" s="1"/>
      <c r="X101" s="5"/>
      <c r="Y101" s="463"/>
      <c r="Z101" s="10"/>
      <c r="AA101" s="466"/>
      <c r="AB101" s="467"/>
      <c r="AC101" s="467"/>
      <c r="AD101" s="467"/>
      <c r="AE101" s="467"/>
      <c r="AF101" s="467"/>
      <c r="AG101" s="467"/>
      <c r="AH101" s="467"/>
      <c r="AI101" s="467"/>
      <c r="AJ101" s="180"/>
      <c r="AK101" s="1"/>
    </row>
    <row r="102" spans="1:37">
      <c r="K102" s="458"/>
      <c r="Q102" s="1"/>
      <c r="R102" s="1"/>
      <c r="S102" s="1"/>
      <c r="T102" s="1"/>
      <c r="U102" s="1"/>
      <c r="V102" s="458"/>
      <c r="W102" s="1"/>
      <c r="X102" s="5"/>
      <c r="Y102" s="463"/>
      <c r="Z102" s="10"/>
      <c r="AA102" s="466"/>
      <c r="AB102" s="467"/>
      <c r="AC102" s="467"/>
      <c r="AD102" s="467"/>
      <c r="AE102" s="467"/>
      <c r="AF102" s="467"/>
      <c r="AG102" s="467"/>
      <c r="AH102" s="467"/>
      <c r="AI102" s="467"/>
      <c r="AJ102" s="180"/>
      <c r="AK102" s="1"/>
    </row>
    <row r="103" spans="1:37">
      <c r="K103" s="458"/>
      <c r="Q103" s="1"/>
      <c r="R103" s="1"/>
      <c r="S103" s="1"/>
      <c r="T103" s="1"/>
      <c r="U103" s="1"/>
      <c r="V103" s="458"/>
      <c r="W103" s="1"/>
      <c r="X103" s="5"/>
      <c r="Y103" s="463"/>
      <c r="Z103" s="10"/>
      <c r="AA103" s="466"/>
      <c r="AB103" s="467"/>
      <c r="AC103" s="467"/>
      <c r="AD103" s="467"/>
      <c r="AE103" s="467"/>
      <c r="AF103" s="467"/>
      <c r="AG103" s="467"/>
      <c r="AH103" s="467"/>
      <c r="AI103" s="467"/>
      <c r="AJ103" s="180"/>
      <c r="AK103" s="1"/>
    </row>
    <row r="104" spans="1:37">
      <c r="K104" s="458"/>
      <c r="Q104" s="1"/>
      <c r="R104" s="1"/>
      <c r="S104" s="1"/>
      <c r="T104" s="1"/>
      <c r="U104" s="1"/>
      <c r="V104" s="458"/>
      <c r="W104" s="1"/>
      <c r="X104" s="5"/>
      <c r="Y104" s="463"/>
      <c r="Z104" s="10"/>
      <c r="AA104" s="466"/>
      <c r="AB104" s="467"/>
      <c r="AC104" s="467"/>
      <c r="AD104" s="467"/>
      <c r="AE104" s="467"/>
      <c r="AF104" s="467"/>
      <c r="AG104" s="467"/>
      <c r="AH104" s="467"/>
      <c r="AI104" s="467"/>
      <c r="AJ104" s="180"/>
      <c r="AK104" s="1"/>
    </row>
    <row r="105" spans="1:37">
      <c r="K105" s="458"/>
      <c r="Q105" s="1"/>
      <c r="R105" s="1"/>
      <c r="S105" s="1"/>
      <c r="T105" s="1"/>
      <c r="U105" s="1"/>
      <c r="V105" s="458"/>
      <c r="W105" s="1"/>
      <c r="X105" s="5"/>
      <c r="Y105" s="463"/>
      <c r="Z105" s="10"/>
      <c r="AA105" s="466"/>
      <c r="AB105" s="467"/>
      <c r="AC105" s="467"/>
      <c r="AD105" s="467"/>
      <c r="AE105" s="467"/>
      <c r="AF105" s="467"/>
      <c r="AG105" s="467"/>
      <c r="AH105" s="467"/>
      <c r="AI105" s="467"/>
      <c r="AJ105" s="180"/>
      <c r="AK105" s="1"/>
    </row>
    <row r="106" spans="1:37">
      <c r="K106" s="458"/>
      <c r="Q106" s="1"/>
      <c r="R106" s="1"/>
      <c r="S106" s="1"/>
      <c r="T106" s="1"/>
      <c r="U106" s="1"/>
      <c r="V106" s="458"/>
      <c r="W106" s="1"/>
      <c r="X106" s="5"/>
      <c r="Y106" s="463"/>
      <c r="Z106" s="10"/>
      <c r="AA106" s="466"/>
      <c r="AB106" s="467"/>
      <c r="AC106" s="467"/>
      <c r="AD106" s="467"/>
      <c r="AE106" s="467"/>
      <c r="AF106" s="467"/>
      <c r="AG106" s="467"/>
      <c r="AH106" s="467"/>
      <c r="AI106" s="467"/>
      <c r="AJ106" s="180"/>
      <c r="AK106" s="1"/>
    </row>
    <row r="107" spans="1:37">
      <c r="K107" s="458"/>
      <c r="Q107" s="1"/>
      <c r="R107" s="1"/>
      <c r="S107" s="1"/>
      <c r="T107" s="1"/>
      <c r="U107" s="1"/>
      <c r="V107" s="458"/>
      <c r="W107" s="1"/>
      <c r="X107" s="5"/>
      <c r="Y107" s="463"/>
      <c r="Z107" s="10"/>
      <c r="AA107" s="466"/>
      <c r="AB107" s="467"/>
      <c r="AC107" s="467"/>
      <c r="AD107" s="467"/>
      <c r="AE107" s="467"/>
      <c r="AF107" s="467"/>
      <c r="AG107" s="467"/>
      <c r="AH107" s="467"/>
      <c r="AI107" s="467"/>
      <c r="AJ107" s="180"/>
      <c r="AK107" s="1"/>
    </row>
    <row r="108" spans="1:37">
      <c r="K108" s="458"/>
      <c r="Q108" s="1"/>
      <c r="R108" s="1"/>
      <c r="S108" s="1"/>
      <c r="T108" s="1"/>
      <c r="U108" s="1"/>
      <c r="V108" s="458"/>
      <c r="W108" s="1"/>
      <c r="X108" s="5"/>
      <c r="Y108" s="463"/>
      <c r="Z108" s="10"/>
      <c r="AA108" s="466"/>
      <c r="AB108" s="467"/>
      <c r="AC108" s="467"/>
      <c r="AD108" s="467"/>
      <c r="AE108" s="467"/>
      <c r="AF108" s="467"/>
      <c r="AG108" s="467"/>
      <c r="AH108" s="467"/>
      <c r="AI108" s="467"/>
      <c r="AJ108" s="180"/>
      <c r="AK108" s="1"/>
    </row>
    <row r="109" spans="1:37">
      <c r="K109" s="458"/>
      <c r="Q109" s="1"/>
      <c r="R109" s="1"/>
      <c r="S109" s="1"/>
      <c r="T109" s="1"/>
      <c r="U109" s="1"/>
      <c r="V109" s="458"/>
      <c r="W109" s="1"/>
      <c r="X109" s="5"/>
      <c r="Y109" s="463"/>
      <c r="Z109" s="10"/>
      <c r="AA109" s="466"/>
      <c r="AB109" s="467"/>
      <c r="AC109" s="467"/>
      <c r="AD109" s="467"/>
      <c r="AE109" s="467"/>
      <c r="AF109" s="467"/>
      <c r="AG109" s="467"/>
      <c r="AH109" s="467"/>
      <c r="AI109" s="467"/>
      <c r="AJ109" s="180"/>
      <c r="AK109" s="1"/>
    </row>
    <row r="110" spans="1:37">
      <c r="K110" s="458"/>
      <c r="Q110" s="1"/>
      <c r="R110" s="1"/>
      <c r="S110" s="1"/>
      <c r="T110" s="1"/>
      <c r="U110" s="1"/>
      <c r="V110" s="458"/>
      <c r="W110" s="1"/>
      <c r="X110" s="5"/>
      <c r="Y110" s="463"/>
      <c r="Z110" s="10"/>
      <c r="AA110" s="466"/>
      <c r="AB110" s="467"/>
      <c r="AC110" s="467"/>
      <c r="AD110" s="467"/>
      <c r="AE110" s="467"/>
      <c r="AF110" s="467"/>
      <c r="AG110" s="467"/>
      <c r="AH110" s="467"/>
      <c r="AI110" s="467"/>
      <c r="AJ110" s="180"/>
      <c r="AK110" s="1"/>
    </row>
    <row r="111" spans="1:37">
      <c r="K111" s="458"/>
      <c r="Q111" s="1"/>
      <c r="R111" s="1"/>
      <c r="S111" s="1"/>
      <c r="T111" s="1"/>
      <c r="U111" s="1"/>
      <c r="V111" s="458"/>
      <c r="W111" s="1"/>
      <c r="X111" s="5"/>
      <c r="Y111" s="463"/>
      <c r="Z111" s="10"/>
      <c r="AA111" s="466"/>
      <c r="AB111" s="467"/>
      <c r="AC111" s="467"/>
      <c r="AD111" s="467"/>
      <c r="AE111" s="467"/>
      <c r="AF111" s="467"/>
      <c r="AG111" s="467"/>
      <c r="AH111" s="467"/>
      <c r="AI111" s="467"/>
      <c r="AJ111" s="180"/>
      <c r="AK111" s="1"/>
    </row>
    <row r="112" spans="1:37">
      <c r="K112" s="458"/>
      <c r="Q112" s="1"/>
      <c r="R112" s="1"/>
      <c r="S112" s="1"/>
      <c r="T112" s="1"/>
      <c r="U112" s="1"/>
      <c r="V112" s="458"/>
      <c r="W112" s="1"/>
      <c r="X112" s="5"/>
      <c r="Y112" s="463"/>
      <c r="Z112" s="10"/>
      <c r="AA112" s="466"/>
      <c r="AB112" s="467"/>
      <c r="AC112" s="467"/>
      <c r="AD112" s="467"/>
      <c r="AE112" s="467"/>
      <c r="AF112" s="467"/>
      <c r="AG112" s="467"/>
      <c r="AH112" s="467"/>
      <c r="AI112" s="467"/>
      <c r="AJ112" s="180"/>
      <c r="AK112" s="1"/>
    </row>
    <row r="113" spans="11:37">
      <c r="K113" s="458"/>
      <c r="Q113" s="1"/>
      <c r="R113" s="1"/>
      <c r="S113" s="1"/>
      <c r="T113" s="1"/>
      <c r="U113" s="1"/>
      <c r="V113" s="458"/>
      <c r="W113" s="1"/>
      <c r="X113" s="5"/>
      <c r="Y113" s="463"/>
      <c r="Z113" s="10"/>
      <c r="AA113" s="466"/>
      <c r="AB113" s="467"/>
      <c r="AC113" s="467"/>
      <c r="AD113" s="467"/>
      <c r="AE113" s="467"/>
      <c r="AF113" s="467"/>
      <c r="AG113" s="467"/>
      <c r="AH113" s="467"/>
      <c r="AI113" s="467"/>
      <c r="AJ113" s="180"/>
      <c r="AK113" s="1"/>
    </row>
    <row r="114" spans="11:37">
      <c r="K114" s="458"/>
      <c r="Q114" s="1"/>
      <c r="R114" s="1"/>
      <c r="S114" s="1"/>
      <c r="T114" s="1"/>
      <c r="U114" s="1"/>
      <c r="V114" s="458"/>
      <c r="W114" s="1"/>
      <c r="X114" s="5"/>
      <c r="Y114" s="463"/>
      <c r="Z114" s="10"/>
      <c r="AA114" s="466"/>
      <c r="AB114" s="467"/>
      <c r="AC114" s="467"/>
      <c r="AD114" s="467"/>
      <c r="AE114" s="467"/>
      <c r="AF114" s="467"/>
      <c r="AG114" s="467"/>
      <c r="AH114" s="467"/>
      <c r="AI114" s="467"/>
      <c r="AJ114" s="180"/>
      <c r="AK114" s="1"/>
    </row>
    <row r="115" spans="11:37">
      <c r="Y115" s="468"/>
      <c r="Z115" s="469"/>
      <c r="AA115" s="469"/>
      <c r="AB115" s="470"/>
      <c r="AC115" s="470"/>
      <c r="AD115" s="470"/>
      <c r="AE115" s="470"/>
      <c r="AF115" s="470"/>
      <c r="AG115" s="470"/>
      <c r="AH115" s="470"/>
      <c r="AI115" s="470"/>
    </row>
    <row r="116" spans="11:37">
      <c r="Y116" s="468"/>
      <c r="Z116" s="469"/>
      <c r="AA116" s="469"/>
      <c r="AB116" s="470"/>
      <c r="AC116" s="470"/>
      <c r="AD116" s="470"/>
      <c r="AE116" s="470"/>
      <c r="AF116" s="470"/>
      <c r="AG116" s="470"/>
      <c r="AH116" s="470"/>
      <c r="AI116" s="470"/>
    </row>
    <row r="117" spans="11:37">
      <c r="Y117" s="468"/>
      <c r="Z117" s="469"/>
      <c r="AA117" s="469"/>
      <c r="AB117" s="470"/>
      <c r="AC117" s="470"/>
      <c r="AD117" s="470"/>
      <c r="AE117" s="470"/>
      <c r="AF117" s="470"/>
      <c r="AG117" s="470"/>
      <c r="AH117" s="470"/>
      <c r="AI117" s="470"/>
    </row>
    <row r="118" spans="11:37">
      <c r="Y118" s="468"/>
      <c r="Z118" s="469"/>
      <c r="AA118" s="469"/>
      <c r="AB118" s="470"/>
      <c r="AC118" s="470"/>
      <c r="AD118" s="470"/>
      <c r="AE118" s="470"/>
      <c r="AF118" s="470"/>
      <c r="AG118" s="470"/>
      <c r="AH118" s="470"/>
      <c r="AI118" s="470"/>
    </row>
    <row r="119" spans="11:37">
      <c r="Y119" s="468"/>
      <c r="Z119" s="469"/>
      <c r="AA119" s="469"/>
      <c r="AB119" s="470"/>
      <c r="AC119" s="470"/>
      <c r="AD119" s="470"/>
      <c r="AE119" s="470"/>
      <c r="AF119" s="470"/>
      <c r="AG119" s="470"/>
      <c r="AH119" s="470"/>
      <c r="AI119" s="470"/>
    </row>
    <row r="120" spans="11:37">
      <c r="Y120" s="468"/>
      <c r="Z120" s="469"/>
      <c r="AA120" s="469"/>
      <c r="AB120" s="470"/>
      <c r="AC120" s="470"/>
      <c r="AD120" s="470"/>
      <c r="AE120" s="470"/>
      <c r="AF120" s="470"/>
      <c r="AG120" s="470"/>
      <c r="AH120" s="470"/>
      <c r="AI120" s="470"/>
    </row>
    <row r="121" spans="11:37">
      <c r="Y121" s="468"/>
      <c r="Z121" s="469"/>
      <c r="AA121" s="469"/>
      <c r="AB121" s="470"/>
      <c r="AC121" s="470"/>
      <c r="AD121" s="470"/>
      <c r="AE121" s="470"/>
      <c r="AF121" s="470"/>
      <c r="AG121" s="470"/>
      <c r="AH121" s="470"/>
      <c r="AI121" s="470"/>
    </row>
    <row r="122" spans="11:37">
      <c r="Y122" s="468"/>
      <c r="Z122" s="469"/>
      <c r="AA122" s="469"/>
      <c r="AB122" s="470"/>
      <c r="AC122" s="470"/>
      <c r="AD122" s="470"/>
      <c r="AE122" s="470"/>
      <c r="AF122" s="470"/>
      <c r="AG122" s="470"/>
      <c r="AH122" s="470"/>
      <c r="AI122" s="470"/>
    </row>
    <row r="123" spans="11:37">
      <c r="Y123" s="468"/>
      <c r="Z123" s="469"/>
      <c r="AA123" s="469"/>
      <c r="AB123" s="470"/>
      <c r="AC123" s="470"/>
      <c r="AD123" s="470"/>
      <c r="AE123" s="470"/>
      <c r="AF123" s="470"/>
      <c r="AG123" s="470"/>
      <c r="AH123" s="470"/>
      <c r="AI123" s="470"/>
    </row>
    <row r="124" spans="11:37">
      <c r="Y124" s="468"/>
      <c r="Z124" s="469"/>
      <c r="AA124" s="469"/>
      <c r="AB124" s="470"/>
      <c r="AC124" s="470"/>
      <c r="AD124" s="470"/>
      <c r="AE124" s="470"/>
      <c r="AF124" s="470"/>
      <c r="AG124" s="470"/>
      <c r="AH124" s="470"/>
      <c r="AI124" s="470"/>
    </row>
    <row r="125" spans="11:37">
      <c r="Y125" s="468"/>
      <c r="Z125" s="469"/>
      <c r="AA125" s="469"/>
      <c r="AB125" s="470"/>
      <c r="AC125" s="470"/>
      <c r="AD125" s="470"/>
      <c r="AE125" s="470"/>
      <c r="AF125" s="470"/>
      <c r="AG125" s="470"/>
      <c r="AH125" s="470"/>
      <c r="AI125" s="470"/>
    </row>
    <row r="126" spans="11:37">
      <c r="Y126" s="468"/>
      <c r="Z126" s="469"/>
      <c r="AA126" s="469"/>
      <c r="AB126" s="470"/>
      <c r="AC126" s="470"/>
      <c r="AD126" s="470"/>
      <c r="AE126" s="470"/>
      <c r="AF126" s="470"/>
      <c r="AG126" s="470"/>
      <c r="AH126" s="470"/>
      <c r="AI126" s="470"/>
    </row>
    <row r="127" spans="11:37">
      <c r="Y127" s="468"/>
      <c r="Z127" s="469"/>
      <c r="AA127" s="469"/>
      <c r="AB127" s="470"/>
      <c r="AC127" s="470"/>
      <c r="AD127" s="470"/>
      <c r="AE127" s="470"/>
      <c r="AF127" s="470"/>
      <c r="AG127" s="470"/>
      <c r="AH127" s="470"/>
      <c r="AI127" s="470"/>
    </row>
    <row r="128" spans="11:37">
      <c r="Y128" s="468"/>
      <c r="Z128" s="469"/>
      <c r="AA128" s="469"/>
      <c r="AB128" s="470"/>
      <c r="AC128" s="470"/>
      <c r="AD128" s="470"/>
      <c r="AE128" s="470"/>
      <c r="AF128" s="470"/>
      <c r="AG128" s="470"/>
      <c r="AH128" s="470"/>
      <c r="AI128" s="470"/>
    </row>
    <row r="129" spans="25:35">
      <c r="Y129" s="468"/>
      <c r="Z129" s="469"/>
      <c r="AA129" s="469"/>
      <c r="AB129" s="470"/>
      <c r="AC129" s="470"/>
      <c r="AD129" s="470"/>
      <c r="AE129" s="470"/>
      <c r="AF129" s="470"/>
      <c r="AG129" s="470"/>
      <c r="AH129" s="470"/>
      <c r="AI129" s="470"/>
    </row>
    <row r="130" spans="25:35">
      <c r="Y130" s="468"/>
      <c r="Z130" s="469"/>
      <c r="AA130" s="469"/>
      <c r="AB130" s="470"/>
      <c r="AC130" s="470"/>
      <c r="AD130" s="470"/>
      <c r="AE130" s="470"/>
      <c r="AF130" s="470"/>
      <c r="AG130" s="470"/>
      <c r="AH130" s="470"/>
      <c r="AI130" s="470"/>
    </row>
    <row r="131" spans="25:35">
      <c r="Y131" s="468"/>
      <c r="Z131" s="469"/>
      <c r="AA131" s="469"/>
      <c r="AB131" s="470"/>
      <c r="AC131" s="470"/>
      <c r="AD131" s="470"/>
      <c r="AE131" s="470"/>
      <c r="AF131" s="470"/>
      <c r="AG131" s="470"/>
      <c r="AH131" s="470"/>
      <c r="AI131" s="470"/>
    </row>
    <row r="132" spans="25:35">
      <c r="Y132" s="468"/>
      <c r="Z132" s="469"/>
      <c r="AA132" s="469"/>
      <c r="AB132" s="470"/>
      <c r="AC132" s="470"/>
      <c r="AD132" s="470"/>
      <c r="AE132" s="470"/>
      <c r="AF132" s="470"/>
      <c r="AG132" s="470"/>
      <c r="AH132" s="470"/>
      <c r="AI132" s="470"/>
    </row>
    <row r="133" spans="25:35">
      <c r="Y133" s="468"/>
      <c r="Z133" s="469"/>
      <c r="AA133" s="469"/>
      <c r="AB133" s="470"/>
      <c r="AC133" s="470"/>
      <c r="AD133" s="470"/>
      <c r="AE133" s="470"/>
      <c r="AF133" s="470"/>
      <c r="AG133" s="470"/>
      <c r="AH133" s="470"/>
      <c r="AI133" s="470"/>
    </row>
    <row r="134" spans="25:35">
      <c r="Y134" s="468"/>
      <c r="Z134" s="469"/>
      <c r="AA134" s="469"/>
      <c r="AB134" s="470"/>
      <c r="AC134" s="470"/>
      <c r="AD134" s="470"/>
      <c r="AE134" s="470"/>
      <c r="AF134" s="470"/>
      <c r="AG134" s="470"/>
      <c r="AH134" s="470"/>
      <c r="AI134" s="470"/>
    </row>
    <row r="135" spans="25:35">
      <c r="Y135" s="468"/>
      <c r="Z135" s="469"/>
      <c r="AA135" s="469"/>
      <c r="AB135" s="470"/>
      <c r="AC135" s="470"/>
      <c r="AD135" s="470"/>
      <c r="AE135" s="470"/>
      <c r="AF135" s="470"/>
      <c r="AG135" s="470"/>
      <c r="AH135" s="470"/>
      <c r="AI135" s="470"/>
    </row>
    <row r="136" spans="25:35">
      <c r="Y136" s="468"/>
      <c r="Z136" s="469"/>
      <c r="AA136" s="469"/>
      <c r="AB136" s="470"/>
      <c r="AC136" s="470"/>
      <c r="AD136" s="470"/>
      <c r="AE136" s="470"/>
      <c r="AF136" s="470"/>
      <c r="AG136" s="470"/>
      <c r="AH136" s="470"/>
      <c r="AI136" s="470"/>
    </row>
    <row r="137" spans="25:35">
      <c r="Y137" s="468"/>
      <c r="Z137" s="469"/>
      <c r="AA137" s="469"/>
      <c r="AB137" s="470"/>
      <c r="AC137" s="470"/>
      <c r="AD137" s="470"/>
      <c r="AE137" s="470"/>
      <c r="AF137" s="470"/>
      <c r="AG137" s="470"/>
      <c r="AH137" s="470"/>
      <c r="AI137" s="470"/>
    </row>
    <row r="138" spans="25:35">
      <c r="Y138" s="468"/>
      <c r="Z138" s="469"/>
      <c r="AA138" s="469"/>
      <c r="AB138" s="470"/>
      <c r="AC138" s="470"/>
      <c r="AD138" s="470"/>
      <c r="AE138" s="470"/>
      <c r="AF138" s="470"/>
      <c r="AG138" s="470"/>
      <c r="AH138" s="470"/>
      <c r="AI138" s="470"/>
    </row>
    <row r="139" spans="25:35">
      <c r="Y139" s="468"/>
      <c r="Z139" s="469"/>
      <c r="AA139" s="469"/>
      <c r="AB139" s="470"/>
      <c r="AC139" s="470"/>
      <c r="AD139" s="470"/>
      <c r="AE139" s="470"/>
      <c r="AF139" s="470"/>
      <c r="AG139" s="470"/>
      <c r="AH139" s="470"/>
      <c r="AI139" s="470"/>
    </row>
    <row r="140" spans="25:35">
      <c r="Y140" s="468"/>
      <c r="Z140" s="469"/>
      <c r="AA140" s="469"/>
      <c r="AB140" s="470"/>
      <c r="AC140" s="470"/>
      <c r="AD140" s="470"/>
      <c r="AE140" s="470"/>
      <c r="AF140" s="470"/>
      <c r="AG140" s="470"/>
      <c r="AH140" s="470"/>
      <c r="AI140" s="470"/>
    </row>
    <row r="141" spans="25:35">
      <c r="Y141" s="468"/>
      <c r="Z141" s="469"/>
      <c r="AA141" s="469"/>
      <c r="AB141" s="470"/>
      <c r="AC141" s="470"/>
      <c r="AD141" s="470"/>
      <c r="AE141" s="470"/>
      <c r="AF141" s="470"/>
      <c r="AG141" s="470"/>
      <c r="AH141" s="470"/>
      <c r="AI141" s="470"/>
    </row>
    <row r="142" spans="25:35">
      <c r="Y142" s="468"/>
      <c r="Z142" s="469"/>
      <c r="AA142" s="469"/>
      <c r="AB142" s="470"/>
      <c r="AC142" s="470"/>
      <c r="AD142" s="470"/>
      <c r="AE142" s="470"/>
      <c r="AF142" s="470"/>
      <c r="AG142" s="470"/>
      <c r="AH142" s="470"/>
      <c r="AI142" s="470"/>
    </row>
    <row r="143" spans="25:35">
      <c r="Y143" s="468"/>
      <c r="Z143" s="469"/>
      <c r="AA143" s="469"/>
      <c r="AB143" s="470"/>
      <c r="AC143" s="470"/>
      <c r="AD143" s="470"/>
      <c r="AE143" s="470"/>
      <c r="AF143" s="470"/>
      <c r="AG143" s="470"/>
      <c r="AH143" s="470"/>
      <c r="AI143" s="470"/>
    </row>
    <row r="144" spans="25:35">
      <c r="Y144" s="468"/>
      <c r="Z144" s="469"/>
      <c r="AA144" s="469"/>
      <c r="AB144" s="470"/>
      <c r="AC144" s="470"/>
      <c r="AD144" s="470"/>
      <c r="AE144" s="470"/>
      <c r="AF144" s="470"/>
      <c r="AG144" s="470"/>
      <c r="AH144" s="470"/>
      <c r="AI144" s="470"/>
    </row>
    <row r="145" spans="25:35">
      <c r="Y145" s="468"/>
      <c r="Z145" s="469"/>
      <c r="AA145" s="469"/>
      <c r="AB145" s="470"/>
      <c r="AC145" s="470"/>
      <c r="AD145" s="470"/>
      <c r="AE145" s="470"/>
      <c r="AF145" s="470"/>
      <c r="AG145" s="470"/>
      <c r="AH145" s="470"/>
      <c r="AI145" s="470"/>
    </row>
    <row r="146" spans="25:35">
      <c r="Y146" s="468"/>
      <c r="Z146" s="469"/>
      <c r="AA146" s="469"/>
      <c r="AB146" s="470"/>
      <c r="AC146" s="470"/>
      <c r="AD146" s="470"/>
      <c r="AE146" s="470"/>
      <c r="AF146" s="470"/>
      <c r="AG146" s="470"/>
      <c r="AH146" s="470"/>
      <c r="AI146" s="470"/>
    </row>
    <row r="147" spans="25:35">
      <c r="Y147" s="468"/>
      <c r="Z147" s="469"/>
      <c r="AA147" s="469"/>
      <c r="AB147" s="470"/>
      <c r="AC147" s="470"/>
      <c r="AD147" s="470"/>
      <c r="AE147" s="470"/>
      <c r="AF147" s="470"/>
      <c r="AG147" s="470"/>
      <c r="AH147" s="470"/>
      <c r="AI147" s="470"/>
    </row>
    <row r="148" spans="25:35">
      <c r="Y148" s="468"/>
      <c r="Z148" s="469"/>
      <c r="AA148" s="469"/>
      <c r="AB148" s="470"/>
      <c r="AC148" s="470"/>
      <c r="AD148" s="470"/>
      <c r="AE148" s="470"/>
      <c r="AF148" s="470"/>
      <c r="AG148" s="470"/>
      <c r="AH148" s="470"/>
      <c r="AI148" s="470"/>
    </row>
    <row r="149" spans="25:35">
      <c r="Y149" s="468"/>
      <c r="Z149" s="469"/>
      <c r="AA149" s="469"/>
      <c r="AB149" s="470"/>
      <c r="AC149" s="470"/>
      <c r="AD149" s="470"/>
      <c r="AE149" s="470"/>
      <c r="AF149" s="470"/>
      <c r="AG149" s="470"/>
      <c r="AH149" s="470"/>
      <c r="AI149" s="470"/>
    </row>
    <row r="150" spans="25:35">
      <c r="Y150" s="468"/>
      <c r="Z150" s="469"/>
      <c r="AA150" s="469"/>
      <c r="AB150" s="470"/>
      <c r="AC150" s="470"/>
      <c r="AD150" s="470"/>
      <c r="AE150" s="470"/>
      <c r="AF150" s="470"/>
      <c r="AG150" s="470"/>
      <c r="AH150" s="470"/>
      <c r="AI150" s="470"/>
    </row>
    <row r="151" spans="25:35">
      <c r="Y151" s="468"/>
      <c r="Z151" s="469"/>
      <c r="AA151" s="469"/>
      <c r="AB151" s="470"/>
      <c r="AC151" s="470"/>
      <c r="AD151" s="470"/>
      <c r="AE151" s="470"/>
      <c r="AF151" s="470"/>
      <c r="AG151" s="470"/>
      <c r="AH151" s="470"/>
      <c r="AI151" s="470"/>
    </row>
    <row r="152" spans="25:35">
      <c r="Y152" s="468"/>
      <c r="Z152" s="469"/>
      <c r="AA152" s="469"/>
      <c r="AB152" s="470"/>
      <c r="AC152" s="470"/>
      <c r="AD152" s="470"/>
      <c r="AE152" s="470"/>
      <c r="AF152" s="470"/>
      <c r="AG152" s="470"/>
      <c r="AH152" s="470"/>
      <c r="AI152" s="470"/>
    </row>
    <row r="153" spans="25:35">
      <c r="Y153" s="468"/>
      <c r="Z153" s="469"/>
      <c r="AA153" s="469"/>
      <c r="AB153" s="470"/>
      <c r="AC153" s="470"/>
      <c r="AD153" s="470"/>
      <c r="AE153" s="470"/>
      <c r="AF153" s="470"/>
      <c r="AG153" s="470"/>
      <c r="AH153" s="470"/>
      <c r="AI153" s="470"/>
    </row>
    <row r="154" spans="25:35">
      <c r="Y154" s="468"/>
      <c r="Z154" s="469"/>
      <c r="AA154" s="469"/>
      <c r="AB154" s="470"/>
      <c r="AC154" s="470"/>
      <c r="AD154" s="470"/>
      <c r="AE154" s="470"/>
      <c r="AF154" s="470"/>
      <c r="AG154" s="470"/>
      <c r="AH154" s="470"/>
      <c r="AI154" s="470"/>
    </row>
    <row r="155" spans="25:35">
      <c r="Y155" s="468"/>
      <c r="Z155" s="469"/>
      <c r="AA155" s="469"/>
      <c r="AB155" s="470"/>
      <c r="AC155" s="470"/>
      <c r="AD155" s="470"/>
      <c r="AE155" s="470"/>
      <c r="AF155" s="470"/>
      <c r="AG155" s="470"/>
      <c r="AH155" s="470"/>
      <c r="AI155" s="470"/>
    </row>
    <row r="156" spans="25:35">
      <c r="Y156" s="468"/>
      <c r="Z156" s="469"/>
      <c r="AA156" s="469"/>
      <c r="AB156" s="470"/>
      <c r="AC156" s="470"/>
      <c r="AD156" s="470"/>
      <c r="AE156" s="470"/>
      <c r="AF156" s="470"/>
      <c r="AG156" s="470"/>
      <c r="AH156" s="470"/>
      <c r="AI156" s="470"/>
    </row>
    <row r="157" spans="25:35">
      <c r="Y157" s="468"/>
      <c r="Z157" s="469"/>
      <c r="AA157" s="469"/>
      <c r="AB157" s="470"/>
      <c r="AC157" s="470"/>
      <c r="AD157" s="470"/>
      <c r="AE157" s="470"/>
      <c r="AF157" s="470"/>
      <c r="AG157" s="470"/>
      <c r="AH157" s="470"/>
      <c r="AI157" s="470"/>
    </row>
    <row r="158" spans="25:35">
      <c r="Y158" s="468"/>
      <c r="Z158" s="469"/>
      <c r="AA158" s="469"/>
      <c r="AB158" s="470"/>
      <c r="AC158" s="470"/>
      <c r="AD158" s="470"/>
      <c r="AE158" s="470"/>
      <c r="AF158" s="470"/>
      <c r="AG158" s="470"/>
      <c r="AH158" s="470"/>
      <c r="AI158" s="470"/>
    </row>
    <row r="159" spans="25:35">
      <c r="Y159" s="468"/>
      <c r="Z159" s="469"/>
      <c r="AA159" s="469"/>
      <c r="AB159" s="470"/>
      <c r="AC159" s="470"/>
      <c r="AD159" s="470"/>
      <c r="AE159" s="470"/>
      <c r="AF159" s="470"/>
      <c r="AG159" s="470"/>
      <c r="AH159" s="470"/>
      <c r="AI159" s="470"/>
    </row>
    <row r="160" spans="25:35">
      <c r="Y160" s="468"/>
      <c r="Z160" s="469"/>
      <c r="AA160" s="469"/>
      <c r="AB160" s="470"/>
      <c r="AC160" s="470"/>
      <c r="AD160" s="470"/>
      <c r="AE160" s="470"/>
      <c r="AF160" s="470"/>
      <c r="AG160" s="470"/>
      <c r="AH160" s="470"/>
      <c r="AI160" s="470"/>
    </row>
    <row r="161" spans="25:35">
      <c r="Y161" s="468"/>
      <c r="Z161" s="469"/>
      <c r="AA161" s="469"/>
      <c r="AB161" s="470"/>
      <c r="AC161" s="470"/>
      <c r="AD161" s="470"/>
      <c r="AE161" s="470"/>
      <c r="AF161" s="470"/>
      <c r="AG161" s="470"/>
      <c r="AH161" s="470"/>
      <c r="AI161" s="470"/>
    </row>
    <row r="162" spans="25:35">
      <c r="Y162" s="468"/>
      <c r="Z162" s="469"/>
      <c r="AA162" s="469"/>
      <c r="AB162" s="470"/>
      <c r="AC162" s="470"/>
      <c r="AD162" s="470"/>
      <c r="AE162" s="470"/>
      <c r="AF162" s="470"/>
      <c r="AG162" s="470"/>
      <c r="AH162" s="470"/>
      <c r="AI162" s="470"/>
    </row>
    <row r="163" spans="25:35">
      <c r="Y163" s="468"/>
      <c r="Z163" s="469"/>
      <c r="AA163" s="469"/>
      <c r="AB163" s="470"/>
      <c r="AC163" s="470"/>
      <c r="AD163" s="470"/>
      <c r="AE163" s="470"/>
      <c r="AF163" s="470"/>
      <c r="AG163" s="470"/>
      <c r="AH163" s="470"/>
      <c r="AI163" s="470"/>
    </row>
    <row r="164" spans="25:35">
      <c r="Y164" s="468"/>
      <c r="Z164" s="469"/>
      <c r="AA164" s="469"/>
      <c r="AB164" s="470"/>
      <c r="AC164" s="470"/>
      <c r="AD164" s="470"/>
      <c r="AE164" s="470"/>
      <c r="AF164" s="470"/>
      <c r="AG164" s="470"/>
      <c r="AH164" s="470"/>
      <c r="AI164" s="470"/>
    </row>
    <row r="165" spans="25:35">
      <c r="Y165" s="468"/>
      <c r="Z165" s="469"/>
      <c r="AA165" s="469"/>
      <c r="AB165" s="470"/>
      <c r="AC165" s="470"/>
      <c r="AD165" s="470"/>
      <c r="AE165" s="470"/>
      <c r="AF165" s="470"/>
      <c r="AG165" s="470"/>
      <c r="AH165" s="470"/>
      <c r="AI165" s="470"/>
    </row>
    <row r="166" spans="25:35">
      <c r="Y166" s="468"/>
      <c r="Z166" s="469"/>
      <c r="AA166" s="469"/>
      <c r="AB166" s="470"/>
      <c r="AC166" s="470"/>
      <c r="AD166" s="470"/>
      <c r="AE166" s="470"/>
      <c r="AF166" s="470"/>
      <c r="AG166" s="470"/>
      <c r="AH166" s="470"/>
      <c r="AI166" s="470"/>
    </row>
    <row r="167" spans="25:35">
      <c r="Y167" s="468"/>
      <c r="Z167" s="469"/>
      <c r="AA167" s="469"/>
      <c r="AB167" s="470"/>
      <c r="AC167" s="470"/>
      <c r="AD167" s="470"/>
      <c r="AE167" s="470"/>
      <c r="AF167" s="470"/>
      <c r="AG167" s="470"/>
      <c r="AH167" s="470"/>
      <c r="AI167" s="470"/>
    </row>
    <row r="168" spans="25:35">
      <c r="Y168" s="468"/>
      <c r="Z168" s="469"/>
      <c r="AA168" s="469"/>
      <c r="AB168" s="470"/>
      <c r="AC168" s="470"/>
      <c r="AD168" s="470"/>
      <c r="AE168" s="470"/>
      <c r="AF168" s="470"/>
      <c r="AG168" s="470"/>
      <c r="AH168" s="470"/>
      <c r="AI168" s="470"/>
    </row>
    <row r="169" spans="25:35">
      <c r="Y169" s="468"/>
      <c r="Z169" s="469"/>
      <c r="AA169" s="469"/>
      <c r="AB169" s="470"/>
      <c r="AC169" s="470"/>
      <c r="AD169" s="470"/>
      <c r="AE169" s="470"/>
      <c r="AF169" s="470"/>
      <c r="AG169" s="470"/>
      <c r="AH169" s="470"/>
      <c r="AI169" s="470"/>
    </row>
    <row r="170" spans="25:35">
      <c r="Y170" s="468"/>
      <c r="Z170" s="469"/>
      <c r="AA170" s="469"/>
      <c r="AB170" s="470"/>
      <c r="AC170" s="470"/>
      <c r="AD170" s="470"/>
      <c r="AE170" s="470"/>
      <c r="AF170" s="470"/>
      <c r="AG170" s="470"/>
      <c r="AH170" s="470"/>
      <c r="AI170" s="470"/>
    </row>
    <row r="171" spans="25:35">
      <c r="Y171" s="468"/>
      <c r="Z171" s="469"/>
      <c r="AA171" s="469"/>
      <c r="AB171" s="470"/>
      <c r="AC171" s="470"/>
      <c r="AD171" s="470"/>
      <c r="AE171" s="470"/>
      <c r="AF171" s="470"/>
      <c r="AG171" s="470"/>
      <c r="AH171" s="470"/>
      <c r="AI171" s="470"/>
    </row>
    <row r="172" spans="25:35">
      <c r="Y172" s="468"/>
      <c r="Z172" s="469"/>
      <c r="AA172" s="469"/>
      <c r="AB172" s="470"/>
      <c r="AC172" s="470"/>
      <c r="AD172" s="470"/>
      <c r="AE172" s="470"/>
      <c r="AF172" s="470"/>
      <c r="AG172" s="470"/>
      <c r="AH172" s="470"/>
      <c r="AI172" s="470"/>
    </row>
    <row r="173" spans="25:35">
      <c r="Y173" s="468"/>
      <c r="Z173" s="469"/>
      <c r="AA173" s="469"/>
      <c r="AB173" s="470"/>
      <c r="AC173" s="470"/>
      <c r="AD173" s="470"/>
      <c r="AE173" s="470"/>
      <c r="AF173" s="470"/>
      <c r="AG173" s="470"/>
      <c r="AH173" s="470"/>
      <c r="AI173" s="470"/>
    </row>
    <row r="174" spans="25:35">
      <c r="Y174" s="468"/>
      <c r="Z174" s="469"/>
      <c r="AA174" s="469"/>
      <c r="AB174" s="470"/>
      <c r="AC174" s="470"/>
      <c r="AD174" s="470"/>
      <c r="AE174" s="470"/>
      <c r="AF174" s="470"/>
      <c r="AG174" s="470"/>
      <c r="AH174" s="470"/>
      <c r="AI174" s="470"/>
    </row>
    <row r="175" spans="25:35">
      <c r="Y175" s="468"/>
      <c r="Z175" s="469"/>
      <c r="AA175" s="469"/>
      <c r="AB175" s="470"/>
      <c r="AC175" s="470"/>
      <c r="AD175" s="470"/>
      <c r="AE175" s="470"/>
      <c r="AF175" s="470"/>
      <c r="AG175" s="470"/>
      <c r="AH175" s="470"/>
      <c r="AI175" s="470"/>
    </row>
    <row r="176" spans="25:35">
      <c r="Y176" s="468"/>
      <c r="Z176" s="469"/>
      <c r="AA176" s="469"/>
      <c r="AB176" s="470"/>
      <c r="AC176" s="470"/>
      <c r="AD176" s="470"/>
      <c r="AE176" s="470"/>
      <c r="AF176" s="470"/>
      <c r="AG176" s="470"/>
      <c r="AH176" s="470"/>
      <c r="AI176" s="470"/>
    </row>
    <row r="177" spans="25:35">
      <c r="Y177" s="468"/>
      <c r="Z177" s="469"/>
      <c r="AA177" s="469"/>
      <c r="AB177" s="470"/>
      <c r="AC177" s="470"/>
      <c r="AD177" s="470"/>
      <c r="AE177" s="470"/>
      <c r="AF177" s="470"/>
      <c r="AG177" s="470"/>
      <c r="AH177" s="470"/>
      <c r="AI177" s="470"/>
    </row>
    <row r="178" spans="25:35">
      <c r="Y178" s="468"/>
      <c r="Z178" s="469"/>
      <c r="AA178" s="469"/>
      <c r="AB178" s="470"/>
      <c r="AC178" s="470"/>
      <c r="AD178" s="470"/>
      <c r="AE178" s="470"/>
      <c r="AF178" s="470"/>
      <c r="AG178" s="470"/>
      <c r="AH178" s="470"/>
      <c r="AI178" s="470"/>
    </row>
    <row r="179" spans="25:35">
      <c r="Y179" s="468"/>
      <c r="Z179" s="469"/>
      <c r="AA179" s="469"/>
      <c r="AB179" s="470"/>
      <c r="AC179" s="470"/>
      <c r="AD179" s="470"/>
      <c r="AE179" s="470"/>
      <c r="AF179" s="470"/>
      <c r="AG179" s="470"/>
      <c r="AH179" s="470"/>
      <c r="AI179" s="470"/>
    </row>
    <row r="180" spans="25:35">
      <c r="Y180" s="468"/>
      <c r="Z180" s="469"/>
      <c r="AA180" s="469"/>
      <c r="AB180" s="470"/>
      <c r="AC180" s="470"/>
      <c r="AD180" s="470"/>
      <c r="AE180" s="470"/>
      <c r="AF180" s="470"/>
      <c r="AG180" s="470"/>
      <c r="AH180" s="470"/>
      <c r="AI180" s="470"/>
    </row>
    <row r="181" spans="25:35">
      <c r="Y181" s="468"/>
      <c r="Z181" s="469"/>
      <c r="AA181" s="469"/>
      <c r="AB181" s="470"/>
      <c r="AC181" s="470"/>
      <c r="AD181" s="470"/>
      <c r="AE181" s="470"/>
      <c r="AF181" s="470"/>
      <c r="AG181" s="470"/>
      <c r="AH181" s="470"/>
      <c r="AI181" s="470"/>
    </row>
    <row r="182" spans="25:35">
      <c r="Y182" s="468"/>
      <c r="Z182" s="469"/>
      <c r="AA182" s="469"/>
      <c r="AB182" s="470"/>
      <c r="AC182" s="470"/>
      <c r="AD182" s="470"/>
      <c r="AE182" s="470"/>
      <c r="AF182" s="470"/>
      <c r="AG182" s="470"/>
      <c r="AH182" s="470"/>
      <c r="AI182" s="470"/>
    </row>
    <row r="183" spans="25:35">
      <c r="Y183" s="468"/>
      <c r="Z183" s="469"/>
      <c r="AA183" s="469"/>
      <c r="AB183" s="470"/>
      <c r="AC183" s="470"/>
      <c r="AD183" s="470"/>
      <c r="AE183" s="470"/>
      <c r="AF183" s="470"/>
      <c r="AG183" s="470"/>
      <c r="AH183" s="470"/>
      <c r="AI183" s="470"/>
    </row>
    <row r="184" spans="25:35">
      <c r="Y184" s="468"/>
      <c r="Z184" s="469"/>
      <c r="AA184" s="469"/>
      <c r="AB184" s="470"/>
      <c r="AC184" s="470"/>
      <c r="AD184" s="470"/>
      <c r="AE184" s="470"/>
      <c r="AF184" s="470"/>
      <c r="AG184" s="470"/>
      <c r="AH184" s="470"/>
      <c r="AI184" s="470"/>
    </row>
  </sheetData>
  <conditionalFormatting sqref="N11">
    <cfRule type="containsBlanks" dxfId="802" priority="107">
      <formula>LEN(TRIM(N11))=0</formula>
    </cfRule>
  </conditionalFormatting>
  <conditionalFormatting sqref="N13">
    <cfRule type="containsBlanks" dxfId="801" priority="106">
      <formula>LEN(TRIM(N13))=0</formula>
    </cfRule>
  </conditionalFormatting>
  <conditionalFormatting sqref="N23">
    <cfRule type="containsBlanks" dxfId="800" priority="52">
      <formula>LEN(TRIM(N23))=0</formula>
    </cfRule>
  </conditionalFormatting>
  <conditionalFormatting sqref="N19">
    <cfRule type="containsBlanks" dxfId="799" priority="40">
      <formula>LEN(TRIM(N19))=0</formula>
    </cfRule>
  </conditionalFormatting>
  <conditionalFormatting sqref="N21">
    <cfRule type="containsBlanks" dxfId="798" priority="36">
      <formula>LEN(TRIM(N21))=0</formula>
    </cfRule>
  </conditionalFormatting>
  <conditionalFormatting sqref="Y23">
    <cfRule type="containsBlanks" dxfId="797" priority="35">
      <formula>LEN(TRIM(Y23))=0</formula>
    </cfRule>
  </conditionalFormatting>
  <conditionalFormatting sqref="Y48">
    <cfRule type="containsBlanks" dxfId="796" priority="34">
      <formula>LEN(TRIM(Y48))=0</formula>
    </cfRule>
  </conditionalFormatting>
  <conditionalFormatting sqref="Y50">
    <cfRule type="containsBlanks" dxfId="795" priority="33">
      <formula>LEN(TRIM(Y50))=0</formula>
    </cfRule>
  </conditionalFormatting>
  <conditionalFormatting sqref="Y57">
    <cfRule type="containsBlanks" dxfId="794" priority="32">
      <formula>LEN(TRIM(Y57))=0</formula>
    </cfRule>
  </conditionalFormatting>
  <conditionalFormatting sqref="N41">
    <cfRule type="containsBlanks" dxfId="793" priority="28">
      <formula>LEN(TRIM(N41))=0</formula>
    </cfRule>
  </conditionalFormatting>
  <conditionalFormatting sqref="N26">
    <cfRule type="containsBlanks" dxfId="792" priority="31">
      <formula>LEN(TRIM(N26))=0</formula>
    </cfRule>
  </conditionalFormatting>
  <conditionalFormatting sqref="N30">
    <cfRule type="containsBlanks" dxfId="791" priority="30">
      <formula>LEN(TRIM(N30))=0</formula>
    </cfRule>
  </conditionalFormatting>
  <conditionalFormatting sqref="N39">
    <cfRule type="containsBlanks" dxfId="790" priority="29">
      <formula>LEN(TRIM(N39))=0</formula>
    </cfRule>
  </conditionalFormatting>
  <conditionalFormatting sqref="N34">
    <cfRule type="containsBlanks" dxfId="789" priority="25">
      <formula>LEN(TRIM(N34))=0</formula>
    </cfRule>
  </conditionalFormatting>
  <conditionalFormatting sqref="N43">
    <cfRule type="containsBlanks" dxfId="788" priority="24">
      <formula>LEN(TRIM(N43))=0</formula>
    </cfRule>
  </conditionalFormatting>
  <conditionalFormatting sqref="N17">
    <cfRule type="containsBlanks" dxfId="787" priority="23">
      <formula>LEN(TRIM(N17))=0</formula>
    </cfRule>
  </conditionalFormatting>
  <conditionalFormatting sqref="N46">
    <cfRule type="containsBlanks" dxfId="786" priority="22">
      <formula>LEN(TRIM(N46))=0</formula>
    </cfRule>
  </conditionalFormatting>
  <conditionalFormatting sqref="N48">
    <cfRule type="containsBlanks" dxfId="785" priority="21">
      <formula>LEN(TRIM(N48))=0</formula>
    </cfRule>
  </conditionalFormatting>
  <conditionalFormatting sqref="N50">
    <cfRule type="containsBlanks" dxfId="784" priority="20">
      <formula>LEN(TRIM(N50))=0</formula>
    </cfRule>
  </conditionalFormatting>
  <conditionalFormatting sqref="N52">
    <cfRule type="containsBlanks" dxfId="783" priority="19">
      <formula>LEN(TRIM(N52))=0</formula>
    </cfRule>
  </conditionalFormatting>
  <conditionalFormatting sqref="N57">
    <cfRule type="containsBlanks" dxfId="782" priority="18">
      <formula>LEN(TRIM(N57))=0</formula>
    </cfRule>
  </conditionalFormatting>
  <conditionalFormatting sqref="N61">
    <cfRule type="containsBlanks" dxfId="781" priority="17">
      <formula>LEN(TRIM(N61))=0</formula>
    </cfRule>
  </conditionalFormatting>
  <conditionalFormatting sqref="N63">
    <cfRule type="containsBlanks" dxfId="780" priority="16">
      <formula>LEN(TRIM(N63))=0</formula>
    </cfRule>
  </conditionalFormatting>
  <conditionalFormatting sqref="N66">
    <cfRule type="containsBlanks" dxfId="779" priority="15">
      <formula>LEN(TRIM(N66))=0</formula>
    </cfRule>
  </conditionalFormatting>
  <conditionalFormatting sqref="N68">
    <cfRule type="containsBlanks" dxfId="778" priority="14">
      <formula>LEN(TRIM(N68))=0</formula>
    </cfRule>
  </conditionalFormatting>
  <conditionalFormatting sqref="N70">
    <cfRule type="containsBlanks" dxfId="777" priority="13">
      <formula>LEN(TRIM(N70))=0</formula>
    </cfRule>
  </conditionalFormatting>
  <conditionalFormatting sqref="N72">
    <cfRule type="containsBlanks" dxfId="776" priority="12">
      <formula>LEN(TRIM(N72))=0</formula>
    </cfRule>
  </conditionalFormatting>
  <conditionalFormatting sqref="N78">
    <cfRule type="containsBlanks" dxfId="775" priority="11">
      <formula>LEN(TRIM(N78))=0</formula>
    </cfRule>
  </conditionalFormatting>
  <conditionalFormatting sqref="N74">
    <cfRule type="containsBlanks" dxfId="774" priority="10">
      <formula>LEN(TRIM(N74))=0</formula>
    </cfRule>
  </conditionalFormatting>
  <conditionalFormatting sqref="N82">
    <cfRule type="containsBlanks" dxfId="773" priority="9">
      <formula>LEN(TRIM(N82))=0</formula>
    </cfRule>
  </conditionalFormatting>
  <conditionalFormatting sqref="N86">
    <cfRule type="containsBlanks" dxfId="772" priority="6">
      <formula>LEN(TRIM(N86))=0</formula>
    </cfRule>
  </conditionalFormatting>
  <conditionalFormatting sqref="N98">
    <cfRule type="containsBlanks" dxfId="771" priority="2">
      <formula>LEN(TRIM(N98))=0</formula>
    </cfRule>
  </conditionalFormatting>
  <conditionalFormatting sqref="N92">
    <cfRule type="containsBlanks" dxfId="770" priority="5">
      <formula>LEN(TRIM(N92))=0</formula>
    </cfRule>
  </conditionalFormatting>
  <conditionalFormatting sqref="N96">
    <cfRule type="containsBlanks" dxfId="769" priority="3">
      <formula>LEN(TRIM(N96))=0</formula>
    </cfRule>
  </conditionalFormatting>
  <conditionalFormatting sqref="N94">
    <cfRule type="containsBlanks" dxfId="768" priority="4">
      <formula>LEN(TRIM(N94))=0</formula>
    </cfRule>
  </conditionalFormatting>
  <conditionalFormatting sqref="N15">
    <cfRule type="containsBlanks" dxfId="767" priority="1">
      <formula>LEN(TRIM(N15))=0</formula>
    </cfRule>
  </conditionalFormatting>
  <dataValidations count="1">
    <dataValidation type="whole" allowBlank="1" showInputMessage="1" showErrorMessage="1" sqref="N13">
      <formula1>1</formula1>
      <formula2>11</formula2>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справочники!$C$9:$C$251</xm:f>
          </x14:formula1>
          <xm:sqref>N11 N74 N82</xm:sqref>
        </x14:dataValidation>
        <x14:dataValidation type="list" allowBlank="1" showInputMessage="1" showErrorMessage="1">
          <x14:formula1>
            <xm:f>справочники!$N$9:$N$12</xm:f>
          </x14:formula1>
          <xm:sqref>N19</xm:sqref>
        </x14:dataValidation>
        <x14:dataValidation type="list" allowBlank="1" showInputMessage="1" showErrorMessage="1">
          <x14:formula1>
            <xm:f>справочники!$AN$9:$AN$10</xm:f>
          </x14:formula1>
          <xm:sqref>N15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5"/>
  <sheetViews>
    <sheetView showGridLines="0" workbookViewId="0">
      <pane xSplit="6" ySplit="2" topLeftCell="G3" activePane="bottomRight" state="frozen"/>
      <selection pane="topRight" activeCell="G1" sqref="G1"/>
      <selection pane="bottomLeft" activeCell="A3" sqref="A3"/>
      <selection pane="bottomRight" activeCell="E33" sqref="E33"/>
    </sheetView>
  </sheetViews>
  <sheetFormatPr defaultColWidth="14.33203125" defaultRowHeight="14.4"/>
  <cols>
    <col min="1" max="1" width="0.88671875" style="80" customWidth="1"/>
    <col min="2" max="2" width="2.77734375" style="54" customWidth="1"/>
    <col min="3" max="3" width="47.21875" style="54" bestFit="1" customWidth="1"/>
    <col min="4" max="4" width="1.77734375" style="54" customWidth="1"/>
    <col min="5" max="5" width="15.77734375" style="134" customWidth="1"/>
    <col min="6" max="6" width="1.77734375" style="54" customWidth="1"/>
    <col min="7" max="14" width="12.77734375" style="54" customWidth="1"/>
    <col min="15" max="15" width="2.77734375" style="54" customWidth="1"/>
    <col min="16" max="16384" width="14.33203125" style="54"/>
  </cols>
  <sheetData>
    <row r="1" spans="1:15">
      <c r="A1" s="533"/>
      <c r="B1" s="64"/>
      <c r="C1" s="63" t="s">
        <v>253</v>
      </c>
      <c r="D1" s="65"/>
      <c r="E1" s="124"/>
      <c r="F1" s="64"/>
      <c r="G1" s="64"/>
      <c r="H1" s="64"/>
      <c r="I1" s="64"/>
      <c r="J1" s="64"/>
      <c r="K1" s="64"/>
      <c r="L1" s="64"/>
      <c r="M1" s="64"/>
      <c r="N1" s="64"/>
      <c r="O1" s="64"/>
    </row>
    <row r="2" spans="1:15" s="78" customFormat="1">
      <c r="A2" s="534"/>
      <c r="B2" s="76"/>
      <c r="C2" s="103" t="s">
        <v>22</v>
      </c>
      <c r="D2" s="65"/>
      <c r="E2" s="161" t="s">
        <v>33</v>
      </c>
      <c r="F2" s="64"/>
      <c r="G2" s="540" t="str">
        <f>Главная!AB8</f>
        <v/>
      </c>
      <c r="H2" s="540" t="str">
        <f>Главная!AC8</f>
        <v/>
      </c>
      <c r="I2" s="540" t="str">
        <f>Главная!AD8</f>
        <v/>
      </c>
      <c r="J2" s="540" t="str">
        <f>Главная!AE8</f>
        <v/>
      </c>
      <c r="K2" s="540" t="str">
        <f>Главная!AF8</f>
        <v/>
      </c>
      <c r="L2" s="540" t="str">
        <f>Главная!AG8</f>
        <v/>
      </c>
      <c r="M2" s="540" t="str">
        <f>Главная!AH8</f>
        <v/>
      </c>
      <c r="N2" s="540" t="str">
        <f>Главная!AI8</f>
        <v/>
      </c>
      <c r="O2" s="76"/>
    </row>
    <row r="3" spans="1:15" s="56" customFormat="1">
      <c r="A3" s="534"/>
      <c r="B3" s="65" t="s">
        <v>107</v>
      </c>
      <c r="C3" s="75" t="str">
        <f>УсловияРасчеты!$H$19</f>
        <v>Выручка</v>
      </c>
      <c r="D3" s="65"/>
      <c r="E3" s="125">
        <f>SUM($F3:$O3)</f>
        <v>0</v>
      </c>
      <c r="F3" s="64"/>
      <c r="G3" s="104">
        <f>IF(G$2="",0,SUMIFS(Отчеты_М!3:3,Отчеты_М!$2:$2,"&gt;="&amp;Главная!AB$6,Отчеты_М!$2:$2,"&lt;="&amp;Главная!AB$7))</f>
        <v>0</v>
      </c>
      <c r="H3" s="104">
        <f>IF(H$2="",0,SUMIFS(Отчеты_М!3:3,Отчеты_М!$2:$2,"&gt;="&amp;Главная!AC$6,Отчеты_М!$2:$2,"&lt;="&amp;Главная!AC$7))</f>
        <v>0</v>
      </c>
      <c r="I3" s="104">
        <f>IF(I$2="",0,SUMIFS(Отчеты_М!3:3,Отчеты_М!$2:$2,"&gt;="&amp;Главная!AD$6,Отчеты_М!$2:$2,"&lt;="&amp;Главная!AD$7))</f>
        <v>0</v>
      </c>
      <c r="J3" s="104">
        <f>IF(J$2="",0,SUMIFS(Отчеты_М!3:3,Отчеты_М!$2:$2,"&gt;="&amp;Главная!AE$6,Отчеты_М!$2:$2,"&lt;="&amp;Главная!AE$7))</f>
        <v>0</v>
      </c>
      <c r="K3" s="104">
        <f>IF(K$2="",0,SUMIFS(Отчеты_М!3:3,Отчеты_М!$2:$2,"&gt;="&amp;Главная!AF$6,Отчеты_М!$2:$2,"&lt;="&amp;Главная!AF$7))</f>
        <v>0</v>
      </c>
      <c r="L3" s="104">
        <f>IF(L$2="",0,SUMIFS(Отчеты_М!3:3,Отчеты_М!$2:$2,"&gt;="&amp;Главная!AG$6,Отчеты_М!$2:$2,"&lt;="&amp;Главная!AG$7))</f>
        <v>0</v>
      </c>
      <c r="M3" s="104">
        <f>IF(M$2="",0,SUMIFS(Отчеты_М!3:3,Отчеты_М!$2:$2,"&gt;="&amp;Главная!AH$6,Отчеты_М!$2:$2,"&lt;="&amp;Главная!AH$7))</f>
        <v>0</v>
      </c>
      <c r="N3" s="104">
        <f>IF(N$2="",0,SUMIFS(Отчеты_М!3:3,Отчеты_М!$2:$2,"&gt;="&amp;Главная!AI$6,Отчеты_М!$2:$2,"&lt;="&amp;Главная!AI$7))</f>
        <v>0</v>
      </c>
      <c r="O3" s="65"/>
    </row>
    <row r="4" spans="1:15" s="73" customFormat="1" ht="12" customHeight="1">
      <c r="A4" s="534"/>
      <c r="B4" s="71"/>
      <c r="C4" s="72" t="s">
        <v>24</v>
      </c>
      <c r="D4" s="65"/>
      <c r="E4" s="126"/>
      <c r="F4" s="64"/>
      <c r="G4" s="105"/>
      <c r="H4" s="105"/>
      <c r="I4" s="105"/>
      <c r="J4" s="105"/>
      <c r="K4" s="105"/>
      <c r="L4" s="105"/>
      <c r="M4" s="105"/>
      <c r="N4" s="105"/>
      <c r="O4" s="71"/>
    </row>
    <row r="5" spans="1:15" s="78" customFormat="1">
      <c r="A5" s="534"/>
      <c r="B5" s="76"/>
      <c r="C5" s="77" t="str">
        <f>УсловияРасчеты!$N$39</f>
        <v>Продажа жилых помещений</v>
      </c>
      <c r="D5" s="65"/>
      <c r="E5" s="127">
        <f>SUM($F5:$O5)</f>
        <v>0</v>
      </c>
      <c r="F5" s="64"/>
      <c r="G5" s="106">
        <f>IF(G$2="",0,SUMIFS(Отчеты_М!5:5,Отчеты_М!$2:$2,"&gt;="&amp;Главная!AB$6,Отчеты_М!$2:$2,"&lt;="&amp;Главная!AB$7))</f>
        <v>0</v>
      </c>
      <c r="H5" s="106">
        <f>IF(H$2="",0,SUMIFS(Отчеты_М!5:5,Отчеты_М!$2:$2,"&gt;="&amp;Главная!AC$6,Отчеты_М!$2:$2,"&lt;="&amp;Главная!AC$7))</f>
        <v>0</v>
      </c>
      <c r="I5" s="106">
        <f>IF(I$2="",0,SUMIFS(Отчеты_М!5:5,Отчеты_М!$2:$2,"&gt;="&amp;Главная!AD$6,Отчеты_М!$2:$2,"&lt;="&amp;Главная!AD$7))</f>
        <v>0</v>
      </c>
      <c r="J5" s="106">
        <f>IF(J$2="",0,SUMIFS(Отчеты_М!5:5,Отчеты_М!$2:$2,"&gt;="&amp;Главная!AE$6,Отчеты_М!$2:$2,"&lt;="&amp;Главная!AE$7))</f>
        <v>0</v>
      </c>
      <c r="K5" s="106">
        <f>IF(K$2="",0,SUMIFS(Отчеты_М!5:5,Отчеты_М!$2:$2,"&gt;="&amp;Главная!AF$6,Отчеты_М!$2:$2,"&lt;="&amp;Главная!AF$7))</f>
        <v>0</v>
      </c>
      <c r="L5" s="106">
        <f>IF(L$2="",0,SUMIFS(Отчеты_М!5:5,Отчеты_М!$2:$2,"&gt;="&amp;Главная!AG$6,Отчеты_М!$2:$2,"&lt;="&amp;Главная!AG$7))</f>
        <v>0</v>
      </c>
      <c r="M5" s="106">
        <f>IF(M$2="",0,SUMIFS(Отчеты_М!5:5,Отчеты_М!$2:$2,"&gt;="&amp;Главная!AH$6,Отчеты_М!$2:$2,"&lt;="&amp;Главная!AH$7))</f>
        <v>0</v>
      </c>
      <c r="N5" s="106">
        <f>IF(N$2="",0,SUMIFS(Отчеты_М!5:5,Отчеты_М!$2:$2,"&gt;="&amp;Главная!AI$6,Отчеты_М!$2:$2,"&lt;="&amp;Главная!AI$7))</f>
        <v>0</v>
      </c>
      <c r="O5" s="76"/>
    </row>
    <row r="6" spans="1:15" s="78" customFormat="1">
      <c r="A6" s="534"/>
      <c r="B6" s="76"/>
      <c r="C6" s="77" t="str">
        <f>УсловияРасчеты!$N$305</f>
        <v>Продажа нежилых помещений</v>
      </c>
      <c r="D6" s="65"/>
      <c r="E6" s="127">
        <f>SUM($F6:$O6)</f>
        <v>0</v>
      </c>
      <c r="F6" s="64"/>
      <c r="G6" s="106">
        <f>IF(G$2="",0,SUMIFS(Отчеты_М!6:6,Отчеты_М!$2:$2,"&gt;="&amp;Главная!AB$6,Отчеты_М!$2:$2,"&lt;="&amp;Главная!AB$7))</f>
        <v>0</v>
      </c>
      <c r="H6" s="106">
        <f>IF(H$2="",0,SUMIFS(Отчеты_М!6:6,Отчеты_М!$2:$2,"&gt;="&amp;Главная!AC$6,Отчеты_М!$2:$2,"&lt;="&amp;Главная!AC$7))</f>
        <v>0</v>
      </c>
      <c r="I6" s="106">
        <f>IF(I$2="",0,SUMIFS(Отчеты_М!6:6,Отчеты_М!$2:$2,"&gt;="&amp;Главная!AD$6,Отчеты_М!$2:$2,"&lt;="&amp;Главная!AD$7))</f>
        <v>0</v>
      </c>
      <c r="J6" s="106">
        <f>IF(J$2="",0,SUMIFS(Отчеты_М!6:6,Отчеты_М!$2:$2,"&gt;="&amp;Главная!AE$6,Отчеты_М!$2:$2,"&lt;="&amp;Главная!AE$7))</f>
        <v>0</v>
      </c>
      <c r="K6" s="106">
        <f>IF(K$2="",0,SUMIFS(Отчеты_М!6:6,Отчеты_М!$2:$2,"&gt;="&amp;Главная!AF$6,Отчеты_М!$2:$2,"&lt;="&amp;Главная!AF$7))</f>
        <v>0</v>
      </c>
      <c r="L6" s="106">
        <f>IF(L$2="",0,SUMIFS(Отчеты_М!6:6,Отчеты_М!$2:$2,"&gt;="&amp;Главная!AG$6,Отчеты_М!$2:$2,"&lt;="&amp;Главная!AG$7))</f>
        <v>0</v>
      </c>
      <c r="M6" s="106">
        <f>IF(M$2="",0,SUMIFS(Отчеты_М!6:6,Отчеты_М!$2:$2,"&gt;="&amp;Главная!AH$6,Отчеты_М!$2:$2,"&lt;="&amp;Главная!AH$7))</f>
        <v>0</v>
      </c>
      <c r="N6" s="106">
        <f>IF(N$2="",0,SUMIFS(Отчеты_М!6:6,Отчеты_М!$2:$2,"&gt;="&amp;Главная!AI$6,Отчеты_М!$2:$2,"&lt;="&amp;Главная!AI$7))</f>
        <v>0</v>
      </c>
      <c r="O6" s="76"/>
    </row>
    <row r="7" spans="1:15" s="78" customFormat="1">
      <c r="A7" s="534"/>
      <c r="B7" s="76"/>
      <c r="C7" s="77" t="str">
        <f>УсловияРасчеты!$N$571</f>
        <v>Продажа машиномест</v>
      </c>
      <c r="D7" s="65"/>
      <c r="E7" s="127">
        <f>SUM($F7:$O7)</f>
        <v>0</v>
      </c>
      <c r="F7" s="64"/>
      <c r="G7" s="106">
        <f>IF(G$2="",0,SUMIFS(Отчеты_М!7:7,Отчеты_М!$2:$2,"&gt;="&amp;Главная!AB$6,Отчеты_М!$2:$2,"&lt;="&amp;Главная!AB$7))</f>
        <v>0</v>
      </c>
      <c r="H7" s="106">
        <f>IF(H$2="",0,SUMIFS(Отчеты_М!7:7,Отчеты_М!$2:$2,"&gt;="&amp;Главная!AC$6,Отчеты_М!$2:$2,"&lt;="&amp;Главная!AC$7))</f>
        <v>0</v>
      </c>
      <c r="I7" s="106">
        <f>IF(I$2="",0,SUMIFS(Отчеты_М!7:7,Отчеты_М!$2:$2,"&gt;="&amp;Главная!AD$6,Отчеты_М!$2:$2,"&lt;="&amp;Главная!AD$7))</f>
        <v>0</v>
      </c>
      <c r="J7" s="106">
        <f>IF(J$2="",0,SUMIFS(Отчеты_М!7:7,Отчеты_М!$2:$2,"&gt;="&amp;Главная!AE$6,Отчеты_М!$2:$2,"&lt;="&amp;Главная!AE$7))</f>
        <v>0</v>
      </c>
      <c r="K7" s="106">
        <f>IF(K$2="",0,SUMIFS(Отчеты_М!7:7,Отчеты_М!$2:$2,"&gt;="&amp;Главная!AF$6,Отчеты_М!$2:$2,"&lt;="&amp;Главная!AF$7))</f>
        <v>0</v>
      </c>
      <c r="L7" s="106">
        <f>IF(L$2="",0,SUMIFS(Отчеты_М!7:7,Отчеты_М!$2:$2,"&gt;="&amp;Главная!AG$6,Отчеты_М!$2:$2,"&lt;="&amp;Главная!AG$7))</f>
        <v>0</v>
      </c>
      <c r="M7" s="106">
        <f>IF(M$2="",0,SUMIFS(Отчеты_М!7:7,Отчеты_М!$2:$2,"&gt;="&amp;Главная!AH$6,Отчеты_М!$2:$2,"&lt;="&amp;Главная!AH$7))</f>
        <v>0</v>
      </c>
      <c r="N7" s="106">
        <f>IF(N$2="",0,SUMIFS(Отчеты_М!7:7,Отчеты_М!$2:$2,"&gt;="&amp;Главная!AI$6,Отчеты_М!$2:$2,"&lt;="&amp;Главная!AI$7))</f>
        <v>0</v>
      </c>
      <c r="O7" s="76"/>
    </row>
    <row r="8" spans="1:15" s="78" customFormat="1" ht="4.95" customHeight="1">
      <c r="A8" s="534"/>
      <c r="B8" s="76"/>
      <c r="C8" s="77"/>
      <c r="D8" s="65"/>
      <c r="E8" s="127"/>
      <c r="F8" s="64"/>
      <c r="G8" s="106"/>
      <c r="H8" s="106"/>
      <c r="I8" s="106"/>
      <c r="J8" s="106"/>
      <c r="K8" s="106"/>
      <c r="L8" s="106"/>
      <c r="M8" s="106"/>
      <c r="N8" s="106"/>
      <c r="O8" s="76"/>
    </row>
    <row r="9" spans="1:15" s="78" customFormat="1">
      <c r="A9" s="534"/>
      <c r="B9" s="76"/>
      <c r="C9" s="77" t="s">
        <v>90</v>
      </c>
      <c r="D9" s="65"/>
      <c r="E9" s="127">
        <f>SUM($F9:$O9)</f>
        <v>0</v>
      </c>
      <c r="F9" s="64"/>
      <c r="G9" s="106">
        <f t="shared" ref="G9:N9" si="0">G3-SUM(G5:G8)</f>
        <v>0</v>
      </c>
      <c r="H9" s="106">
        <f t="shared" si="0"/>
        <v>0</v>
      </c>
      <c r="I9" s="106">
        <f t="shared" si="0"/>
        <v>0</v>
      </c>
      <c r="J9" s="106">
        <f t="shared" si="0"/>
        <v>0</v>
      </c>
      <c r="K9" s="106">
        <f t="shared" si="0"/>
        <v>0</v>
      </c>
      <c r="L9" s="106">
        <f t="shared" si="0"/>
        <v>0</v>
      </c>
      <c r="M9" s="106">
        <f t="shared" si="0"/>
        <v>0</v>
      </c>
      <c r="N9" s="106">
        <f t="shared" si="0"/>
        <v>0</v>
      </c>
      <c r="O9" s="76"/>
    </row>
    <row r="10" spans="1:15" s="141" customFormat="1" ht="13.8">
      <c r="A10" s="535"/>
      <c r="B10" s="135"/>
      <c r="C10" s="136" t="str">
        <f>УсловияРасчеты!$H$20</f>
        <v>Себестоимость</v>
      </c>
      <c r="D10" s="135"/>
      <c r="E10" s="137">
        <f>SUM($F10:$O10)</f>
        <v>0</v>
      </c>
      <c r="F10" s="138"/>
      <c r="G10" s="139">
        <f>IF(G$2="",0,SUMIFS(Отчеты_М!10:10,Отчеты_М!$2:$2,"&gt;="&amp;Главная!AB$6,Отчеты_М!$2:$2,"&lt;="&amp;Главная!AB$7))</f>
        <v>0</v>
      </c>
      <c r="H10" s="139">
        <f>IF(H$2="",0,SUMIFS(Отчеты_М!10:10,Отчеты_М!$2:$2,"&gt;="&amp;Главная!AC$6,Отчеты_М!$2:$2,"&lt;="&amp;Главная!AC$7))</f>
        <v>0</v>
      </c>
      <c r="I10" s="139">
        <f>IF(I$2="",0,SUMIFS(Отчеты_М!10:10,Отчеты_М!$2:$2,"&gt;="&amp;Главная!AD$6,Отчеты_М!$2:$2,"&lt;="&amp;Главная!AD$7))</f>
        <v>0</v>
      </c>
      <c r="J10" s="139">
        <f>IF(J$2="",0,SUMIFS(Отчеты_М!10:10,Отчеты_М!$2:$2,"&gt;="&amp;Главная!AE$6,Отчеты_М!$2:$2,"&lt;="&amp;Главная!AE$7))</f>
        <v>0</v>
      </c>
      <c r="K10" s="139">
        <f>IF(K$2="",0,SUMIFS(Отчеты_М!10:10,Отчеты_М!$2:$2,"&gt;="&amp;Главная!AF$6,Отчеты_М!$2:$2,"&lt;="&amp;Главная!AF$7))</f>
        <v>0</v>
      </c>
      <c r="L10" s="139">
        <f>IF(L$2="",0,SUMIFS(Отчеты_М!10:10,Отчеты_М!$2:$2,"&gt;="&amp;Главная!AG$6,Отчеты_М!$2:$2,"&lt;="&amp;Главная!AG$7))</f>
        <v>0</v>
      </c>
      <c r="M10" s="139">
        <f>IF(M$2="",0,SUMIFS(Отчеты_М!10:10,Отчеты_М!$2:$2,"&gt;="&amp;Главная!AH$6,Отчеты_М!$2:$2,"&lt;="&amp;Главная!AH$7))</f>
        <v>0</v>
      </c>
      <c r="N10" s="139">
        <f>IF(N$2="",0,SUMIFS(Отчеты_М!10:10,Отчеты_М!$2:$2,"&gt;="&amp;Главная!AI$6,Отчеты_М!$2:$2,"&lt;="&amp;Главная!AI$7))</f>
        <v>0</v>
      </c>
      <c r="O10" s="135"/>
    </row>
    <row r="11" spans="1:15" s="56" customFormat="1">
      <c r="A11" s="534"/>
      <c r="B11" s="65"/>
      <c r="C11" s="142" t="str">
        <f>УсловияРасчеты!$H$21</f>
        <v>Валовая прибыль</v>
      </c>
      <c r="D11" s="65"/>
      <c r="E11" s="125">
        <f>SUM($F11:$O11)</f>
        <v>0</v>
      </c>
      <c r="F11" s="64"/>
      <c r="G11" s="104">
        <f>IF(G$2="",0,SUMIFS(Отчеты_М!11:11,Отчеты_М!$2:$2,"&gt;="&amp;Главная!AB$6,Отчеты_М!$2:$2,"&lt;="&amp;Главная!AB$7))</f>
        <v>0</v>
      </c>
      <c r="H11" s="104">
        <f>IF(H$2="",0,SUMIFS(Отчеты_М!11:11,Отчеты_М!$2:$2,"&gt;="&amp;Главная!AC$6,Отчеты_М!$2:$2,"&lt;="&amp;Главная!AC$7))</f>
        <v>0</v>
      </c>
      <c r="I11" s="104">
        <f>IF(I$2="",0,SUMIFS(Отчеты_М!11:11,Отчеты_М!$2:$2,"&gt;="&amp;Главная!AD$6,Отчеты_М!$2:$2,"&lt;="&amp;Главная!AD$7))</f>
        <v>0</v>
      </c>
      <c r="J11" s="104">
        <f>IF(J$2="",0,SUMIFS(Отчеты_М!11:11,Отчеты_М!$2:$2,"&gt;="&amp;Главная!AE$6,Отчеты_М!$2:$2,"&lt;="&amp;Главная!AE$7))</f>
        <v>0</v>
      </c>
      <c r="K11" s="104">
        <f>IF(K$2="",0,SUMIFS(Отчеты_М!11:11,Отчеты_М!$2:$2,"&gt;="&amp;Главная!AF$6,Отчеты_М!$2:$2,"&lt;="&amp;Главная!AF$7))</f>
        <v>0</v>
      </c>
      <c r="L11" s="104">
        <f>IF(L$2="",0,SUMIFS(Отчеты_М!11:11,Отчеты_М!$2:$2,"&gt;="&amp;Главная!AG$6,Отчеты_М!$2:$2,"&lt;="&amp;Главная!AG$7))</f>
        <v>0</v>
      </c>
      <c r="M11" s="104">
        <f>IF(M$2="",0,SUMIFS(Отчеты_М!11:11,Отчеты_М!$2:$2,"&gt;="&amp;Главная!AH$6,Отчеты_М!$2:$2,"&lt;="&amp;Главная!AH$7))</f>
        <v>0</v>
      </c>
      <c r="N11" s="104">
        <f>IF(N$2="",0,SUMIFS(Отчеты_М!11:11,Отчеты_М!$2:$2,"&gt;="&amp;Главная!AI$6,Отчеты_М!$2:$2,"&lt;="&amp;Главная!AI$7))</f>
        <v>0</v>
      </c>
      <c r="O11" s="65"/>
    </row>
    <row r="12" spans="1:15" s="505" customFormat="1" ht="12">
      <c r="A12" s="534"/>
      <c r="B12" s="503"/>
      <c r="C12" s="504" t="str">
        <f>УсловияРасчеты!$H$22</f>
        <v>Рентабельность продаж</v>
      </c>
      <c r="D12" s="503"/>
      <c r="E12" s="506">
        <f>IF(E$3=0,0,E11/E$3)</f>
        <v>0</v>
      </c>
      <c r="F12" s="71"/>
      <c r="G12" s="506">
        <f t="shared" ref="G12:N12" si="1">IF(G$3=0,0,G11/G$3)</f>
        <v>0</v>
      </c>
      <c r="H12" s="506">
        <f t="shared" si="1"/>
        <v>0</v>
      </c>
      <c r="I12" s="506">
        <f t="shared" si="1"/>
        <v>0</v>
      </c>
      <c r="J12" s="506">
        <f t="shared" si="1"/>
        <v>0</v>
      </c>
      <c r="K12" s="506">
        <f t="shared" si="1"/>
        <v>0</v>
      </c>
      <c r="L12" s="506">
        <f t="shared" si="1"/>
        <v>0</v>
      </c>
      <c r="M12" s="506">
        <f t="shared" si="1"/>
        <v>0</v>
      </c>
      <c r="N12" s="506">
        <f t="shared" si="1"/>
        <v>0</v>
      </c>
      <c r="O12" s="503"/>
    </row>
    <row r="13" spans="1:15" s="141" customFormat="1" ht="13.8">
      <c r="A13" s="535"/>
      <c r="B13" s="135"/>
      <c r="C13" s="136" t="str">
        <f>УсловияРасчеты!$H$23</f>
        <v>Начисление прямых расходов</v>
      </c>
      <c r="D13" s="135"/>
      <c r="E13" s="137">
        <f>SUM($F13:$O13)</f>
        <v>0</v>
      </c>
      <c r="F13" s="138"/>
      <c r="G13" s="139">
        <f>IF(G$2="",0,SUMIFS(Отчеты_М!13:13,Отчеты_М!$2:$2,"&gt;="&amp;Главная!AB$6,Отчеты_М!$2:$2,"&lt;="&amp;Главная!AB$7))</f>
        <v>0</v>
      </c>
      <c r="H13" s="139">
        <f>IF(H$2="",0,SUMIFS(Отчеты_М!13:13,Отчеты_М!$2:$2,"&gt;="&amp;Главная!AC$6,Отчеты_М!$2:$2,"&lt;="&amp;Главная!AC$7))</f>
        <v>0</v>
      </c>
      <c r="I13" s="139">
        <f>IF(I$2="",0,SUMIFS(Отчеты_М!13:13,Отчеты_М!$2:$2,"&gt;="&amp;Главная!AD$6,Отчеты_М!$2:$2,"&lt;="&amp;Главная!AD$7))</f>
        <v>0</v>
      </c>
      <c r="J13" s="139">
        <f>IF(J$2="",0,SUMIFS(Отчеты_М!13:13,Отчеты_М!$2:$2,"&gt;="&amp;Главная!AE$6,Отчеты_М!$2:$2,"&lt;="&amp;Главная!AE$7))</f>
        <v>0</v>
      </c>
      <c r="K13" s="139">
        <f>IF(K$2="",0,SUMIFS(Отчеты_М!13:13,Отчеты_М!$2:$2,"&gt;="&amp;Главная!AF$6,Отчеты_М!$2:$2,"&lt;="&amp;Главная!AF$7))</f>
        <v>0</v>
      </c>
      <c r="L13" s="139">
        <f>IF(L$2="",0,SUMIFS(Отчеты_М!13:13,Отчеты_М!$2:$2,"&gt;="&amp;Главная!AG$6,Отчеты_М!$2:$2,"&lt;="&amp;Главная!AG$7))</f>
        <v>0</v>
      </c>
      <c r="M13" s="139">
        <f>IF(M$2="",0,SUMIFS(Отчеты_М!13:13,Отчеты_М!$2:$2,"&gt;="&amp;Главная!AH$6,Отчеты_М!$2:$2,"&lt;="&amp;Главная!AH$7))</f>
        <v>0</v>
      </c>
      <c r="N13" s="139">
        <f>IF(N$2="",0,SUMIFS(Отчеты_М!13:13,Отчеты_М!$2:$2,"&gt;="&amp;Главная!AI$6,Отчеты_М!$2:$2,"&lt;="&amp;Главная!AI$7))</f>
        <v>0</v>
      </c>
      <c r="O13" s="135"/>
    </row>
    <row r="14" spans="1:15" s="56" customFormat="1">
      <c r="A14" s="534"/>
      <c r="B14" s="65"/>
      <c r="C14" s="142" t="str">
        <f>УсловияРасчеты!$H$24</f>
        <v>Прибыль от коммерческой деятельности</v>
      </c>
      <c r="D14" s="65"/>
      <c r="E14" s="125">
        <f>SUM($F14:$O14)</f>
        <v>0</v>
      </c>
      <c r="F14" s="64"/>
      <c r="G14" s="104">
        <f>IF(G$2="",0,SUMIFS(Отчеты_М!14:14,Отчеты_М!$2:$2,"&gt;="&amp;Главная!AB$6,Отчеты_М!$2:$2,"&lt;="&amp;Главная!AB$7))</f>
        <v>0</v>
      </c>
      <c r="H14" s="104">
        <f>IF(H$2="",0,SUMIFS(Отчеты_М!14:14,Отчеты_М!$2:$2,"&gt;="&amp;Главная!AC$6,Отчеты_М!$2:$2,"&lt;="&amp;Главная!AC$7))</f>
        <v>0</v>
      </c>
      <c r="I14" s="104">
        <f>IF(I$2="",0,SUMIFS(Отчеты_М!14:14,Отчеты_М!$2:$2,"&gt;="&amp;Главная!AD$6,Отчеты_М!$2:$2,"&lt;="&amp;Главная!AD$7))</f>
        <v>0</v>
      </c>
      <c r="J14" s="104">
        <f>IF(J$2="",0,SUMIFS(Отчеты_М!14:14,Отчеты_М!$2:$2,"&gt;="&amp;Главная!AE$6,Отчеты_М!$2:$2,"&lt;="&amp;Главная!AE$7))</f>
        <v>0</v>
      </c>
      <c r="K14" s="104">
        <f>IF(K$2="",0,SUMIFS(Отчеты_М!14:14,Отчеты_М!$2:$2,"&gt;="&amp;Главная!AF$6,Отчеты_М!$2:$2,"&lt;="&amp;Главная!AF$7))</f>
        <v>0</v>
      </c>
      <c r="L14" s="104">
        <f>IF(L$2="",0,SUMIFS(Отчеты_М!14:14,Отчеты_М!$2:$2,"&gt;="&amp;Главная!AG$6,Отчеты_М!$2:$2,"&lt;="&amp;Главная!AG$7))</f>
        <v>0</v>
      </c>
      <c r="M14" s="104">
        <f>IF(M$2="",0,SUMIFS(Отчеты_М!14:14,Отчеты_М!$2:$2,"&gt;="&amp;Главная!AH$6,Отчеты_М!$2:$2,"&lt;="&amp;Главная!AH$7))</f>
        <v>0</v>
      </c>
      <c r="N14" s="104">
        <f>IF(N$2="",0,SUMIFS(Отчеты_М!14:14,Отчеты_М!$2:$2,"&gt;="&amp;Главная!AI$6,Отчеты_М!$2:$2,"&lt;="&amp;Главная!AI$7))</f>
        <v>0</v>
      </c>
      <c r="O14" s="65"/>
    </row>
    <row r="15" spans="1:15" s="505" customFormat="1" ht="12">
      <c r="A15" s="534"/>
      <c r="B15" s="503"/>
      <c r="C15" s="504" t="str">
        <f>УсловияРасчеты!$H$25</f>
        <v>Рентабельность коммерческой деятельности</v>
      </c>
      <c r="D15" s="503"/>
      <c r="E15" s="506">
        <f>IF(E$3=0,0,E14/E$3)</f>
        <v>0</v>
      </c>
      <c r="F15" s="71"/>
      <c r="G15" s="507">
        <f t="shared" ref="G15:N15" si="2">IF(G$3=0,0,G14/G$3)</f>
        <v>0</v>
      </c>
      <c r="H15" s="507">
        <f t="shared" si="2"/>
        <v>0</v>
      </c>
      <c r="I15" s="507">
        <f t="shared" si="2"/>
        <v>0</v>
      </c>
      <c r="J15" s="507">
        <f t="shared" si="2"/>
        <v>0</v>
      </c>
      <c r="K15" s="507">
        <f t="shared" si="2"/>
        <v>0</v>
      </c>
      <c r="L15" s="507">
        <f t="shared" si="2"/>
        <v>0</v>
      </c>
      <c r="M15" s="507">
        <f t="shared" si="2"/>
        <v>0</v>
      </c>
      <c r="N15" s="507">
        <f t="shared" si="2"/>
        <v>0</v>
      </c>
      <c r="O15" s="503"/>
    </row>
    <row r="16" spans="1:15" s="56" customFormat="1">
      <c r="A16" s="534"/>
      <c r="B16" s="65"/>
      <c r="C16" s="66" t="str">
        <f>УсловияРасчеты!$H$842</f>
        <v>Начисление переменных расходов</v>
      </c>
      <c r="D16" s="65"/>
      <c r="E16" s="128">
        <f>SUM($F16:$O16)</f>
        <v>0</v>
      </c>
      <c r="F16" s="64"/>
      <c r="G16" s="107">
        <f>IF(G$2="",0,SUMIFS(Отчеты_М!16:16,Отчеты_М!$2:$2,"&gt;="&amp;Главная!AB$6,Отчеты_М!$2:$2,"&lt;="&amp;Главная!AB$7))</f>
        <v>0</v>
      </c>
      <c r="H16" s="107">
        <f>IF(H$2="",0,SUMIFS(Отчеты_М!16:16,Отчеты_М!$2:$2,"&gt;="&amp;Главная!AC$6,Отчеты_М!$2:$2,"&lt;="&amp;Главная!AC$7))</f>
        <v>0</v>
      </c>
      <c r="I16" s="107">
        <f>IF(I$2="",0,SUMIFS(Отчеты_М!16:16,Отчеты_М!$2:$2,"&gt;="&amp;Главная!AD$6,Отчеты_М!$2:$2,"&lt;="&amp;Главная!AD$7))</f>
        <v>0</v>
      </c>
      <c r="J16" s="107">
        <f>IF(J$2="",0,SUMIFS(Отчеты_М!16:16,Отчеты_М!$2:$2,"&gt;="&amp;Главная!AE$6,Отчеты_М!$2:$2,"&lt;="&amp;Главная!AE$7))</f>
        <v>0</v>
      </c>
      <c r="K16" s="107">
        <f>IF(K$2="",0,SUMIFS(Отчеты_М!16:16,Отчеты_М!$2:$2,"&gt;="&amp;Главная!AF$6,Отчеты_М!$2:$2,"&lt;="&amp;Главная!AF$7))</f>
        <v>0</v>
      </c>
      <c r="L16" s="107">
        <f>IF(L$2="",0,SUMIFS(Отчеты_М!16:16,Отчеты_М!$2:$2,"&gt;="&amp;Главная!AG$6,Отчеты_М!$2:$2,"&lt;="&amp;Главная!AG$7))</f>
        <v>0</v>
      </c>
      <c r="M16" s="107">
        <f>IF(M$2="",0,SUMIFS(Отчеты_М!16:16,Отчеты_М!$2:$2,"&gt;="&amp;Главная!AH$6,Отчеты_М!$2:$2,"&lt;="&amp;Главная!AH$7))</f>
        <v>0</v>
      </c>
      <c r="N16" s="107">
        <f>IF(N$2="",0,SUMIFS(Отчеты_М!16:16,Отчеты_М!$2:$2,"&gt;="&amp;Главная!AI$6,Отчеты_М!$2:$2,"&lt;="&amp;Главная!AI$7))</f>
        <v>0</v>
      </c>
      <c r="O16" s="65"/>
    </row>
    <row r="17" spans="1:15" s="56" customFormat="1">
      <c r="A17" s="534"/>
      <c r="B17" s="65"/>
      <c r="C17" s="67" t="str">
        <f>УсловияРасчеты!$H$909</f>
        <v>Маржинальная прибыль</v>
      </c>
      <c r="D17" s="65"/>
      <c r="E17" s="129">
        <f>SUM($F17:$O17)</f>
        <v>0</v>
      </c>
      <c r="F17" s="64"/>
      <c r="G17" s="108">
        <f>IF(G$2="",0,SUMIFS(Отчеты_М!17:17,Отчеты_М!$2:$2,"&gt;="&amp;Главная!AB$6,Отчеты_М!$2:$2,"&lt;="&amp;Главная!AB$7))</f>
        <v>0</v>
      </c>
      <c r="H17" s="108">
        <f>IF(H$2="",0,SUMIFS(Отчеты_М!17:17,Отчеты_М!$2:$2,"&gt;="&amp;Главная!AC$6,Отчеты_М!$2:$2,"&lt;="&amp;Главная!AC$7))</f>
        <v>0</v>
      </c>
      <c r="I17" s="108">
        <f>IF(I$2="",0,SUMIFS(Отчеты_М!17:17,Отчеты_М!$2:$2,"&gt;="&amp;Главная!AD$6,Отчеты_М!$2:$2,"&lt;="&amp;Главная!AD$7))</f>
        <v>0</v>
      </c>
      <c r="J17" s="108">
        <f>IF(J$2="",0,SUMIFS(Отчеты_М!17:17,Отчеты_М!$2:$2,"&gt;="&amp;Главная!AE$6,Отчеты_М!$2:$2,"&lt;="&amp;Главная!AE$7))</f>
        <v>0</v>
      </c>
      <c r="K17" s="108">
        <f>IF(K$2="",0,SUMIFS(Отчеты_М!17:17,Отчеты_М!$2:$2,"&gt;="&amp;Главная!AF$6,Отчеты_М!$2:$2,"&lt;="&amp;Главная!AF$7))</f>
        <v>0</v>
      </c>
      <c r="L17" s="108">
        <f>IF(L$2="",0,SUMIFS(Отчеты_М!17:17,Отчеты_М!$2:$2,"&gt;="&amp;Главная!AG$6,Отчеты_М!$2:$2,"&lt;="&amp;Главная!AG$7))</f>
        <v>0</v>
      </c>
      <c r="M17" s="108">
        <f>IF(M$2="",0,SUMIFS(Отчеты_М!17:17,Отчеты_М!$2:$2,"&gt;="&amp;Главная!AH$6,Отчеты_М!$2:$2,"&lt;="&amp;Главная!AH$7))</f>
        <v>0</v>
      </c>
      <c r="N17" s="108">
        <f>IF(N$2="",0,SUMIFS(Отчеты_М!17:17,Отчеты_М!$2:$2,"&gt;="&amp;Главная!AI$6,Отчеты_М!$2:$2,"&lt;="&amp;Главная!AI$7))</f>
        <v>0</v>
      </c>
      <c r="O17" s="65"/>
    </row>
    <row r="18" spans="1:15" s="511" customFormat="1" ht="13.8">
      <c r="A18" s="536"/>
      <c r="B18" s="508"/>
      <c r="C18" s="509" t="str">
        <f>УсловияРасчеты!$H$910</f>
        <v>Рентабельность до постоянных расходов</v>
      </c>
      <c r="D18" s="508"/>
      <c r="E18" s="512">
        <f>IF(E$3=0,0,E17/E$3)</f>
        <v>0</v>
      </c>
      <c r="F18" s="510"/>
      <c r="G18" s="513">
        <f t="shared" ref="G18:N18" si="3">IF(G$3=0,0,G17/G$3)</f>
        <v>0</v>
      </c>
      <c r="H18" s="513">
        <f t="shared" si="3"/>
        <v>0</v>
      </c>
      <c r="I18" s="513">
        <f t="shared" si="3"/>
        <v>0</v>
      </c>
      <c r="J18" s="513">
        <f t="shared" si="3"/>
        <v>0</v>
      </c>
      <c r="K18" s="513">
        <f t="shared" si="3"/>
        <v>0</v>
      </c>
      <c r="L18" s="513">
        <f t="shared" si="3"/>
        <v>0</v>
      </c>
      <c r="M18" s="513">
        <f t="shared" si="3"/>
        <v>0</v>
      </c>
      <c r="N18" s="513">
        <f t="shared" si="3"/>
        <v>0</v>
      </c>
      <c r="O18" s="508"/>
    </row>
    <row r="19" spans="1:15" s="56" customFormat="1">
      <c r="A19" s="534"/>
      <c r="B19" s="65"/>
      <c r="C19" s="74" t="str">
        <f>УсловияРасчеты!$H$929</f>
        <v>Начисление постоянных расходов</v>
      </c>
      <c r="D19" s="65"/>
      <c r="E19" s="130">
        <f>SUM($F19:$O19)</f>
        <v>0</v>
      </c>
      <c r="F19" s="64"/>
      <c r="G19" s="109">
        <f>IF(G$2="",0,SUMIFS(Отчеты_М!19:19,Отчеты_М!$2:$2,"&gt;="&amp;Главная!AB$6,Отчеты_М!$2:$2,"&lt;="&amp;Главная!AB$7))</f>
        <v>0</v>
      </c>
      <c r="H19" s="109">
        <f>IF(H$2="",0,SUMIFS(Отчеты_М!19:19,Отчеты_М!$2:$2,"&gt;="&amp;Главная!AC$6,Отчеты_М!$2:$2,"&lt;="&amp;Главная!AC$7))</f>
        <v>0</v>
      </c>
      <c r="I19" s="109">
        <f>IF(I$2="",0,SUMIFS(Отчеты_М!19:19,Отчеты_М!$2:$2,"&gt;="&amp;Главная!AD$6,Отчеты_М!$2:$2,"&lt;="&amp;Главная!AD$7))</f>
        <v>0</v>
      </c>
      <c r="J19" s="109">
        <f>IF(J$2="",0,SUMIFS(Отчеты_М!19:19,Отчеты_М!$2:$2,"&gt;="&amp;Главная!AE$6,Отчеты_М!$2:$2,"&lt;="&amp;Главная!AE$7))</f>
        <v>0</v>
      </c>
      <c r="K19" s="109">
        <f>IF(K$2="",0,SUMIFS(Отчеты_М!19:19,Отчеты_М!$2:$2,"&gt;="&amp;Главная!AF$6,Отчеты_М!$2:$2,"&lt;="&amp;Главная!AF$7))</f>
        <v>0</v>
      </c>
      <c r="L19" s="109">
        <f>IF(L$2="",0,SUMIFS(Отчеты_М!19:19,Отчеты_М!$2:$2,"&gt;="&amp;Главная!AG$6,Отчеты_М!$2:$2,"&lt;="&amp;Главная!AG$7))</f>
        <v>0</v>
      </c>
      <c r="M19" s="109">
        <f>IF(M$2="",0,SUMIFS(Отчеты_М!19:19,Отчеты_М!$2:$2,"&gt;="&amp;Главная!AH$6,Отчеты_М!$2:$2,"&lt;="&amp;Главная!AH$7))</f>
        <v>0</v>
      </c>
      <c r="N19" s="109">
        <f>IF(N$2="",0,SUMIFS(Отчеты_М!19:19,Отчеты_М!$2:$2,"&gt;="&amp;Главная!AI$6,Отчеты_М!$2:$2,"&lt;="&amp;Главная!AI$7))</f>
        <v>0</v>
      </c>
      <c r="O19" s="65"/>
    </row>
    <row r="20" spans="1:15" s="73" customFormat="1" ht="7.2" customHeight="1">
      <c r="A20" s="534"/>
      <c r="B20" s="71"/>
      <c r="C20" s="72"/>
      <c r="D20" s="65"/>
      <c r="E20" s="126"/>
      <c r="F20" s="64"/>
      <c r="G20" s="105"/>
      <c r="H20" s="105"/>
      <c r="I20" s="105"/>
      <c r="J20" s="105"/>
      <c r="K20" s="105"/>
      <c r="L20" s="105"/>
      <c r="M20" s="105"/>
      <c r="N20" s="105"/>
      <c r="O20" s="71"/>
    </row>
    <row r="21" spans="1:15" s="56" customFormat="1">
      <c r="A21" s="534"/>
      <c r="B21" s="65"/>
      <c r="C21" s="69" t="str">
        <f>УсловияРасчеты!$H$1252</f>
        <v>EBITDA</v>
      </c>
      <c r="D21" s="65"/>
      <c r="E21" s="132">
        <f>SUM($F21:$O21)</f>
        <v>0</v>
      </c>
      <c r="F21" s="64"/>
      <c r="G21" s="111">
        <f>IF(G$2="",0,SUMIFS(Отчеты_М!21:21,Отчеты_М!$2:$2,"&gt;="&amp;Главная!AB$6,Отчеты_М!$2:$2,"&lt;="&amp;Главная!AB$7))</f>
        <v>0</v>
      </c>
      <c r="H21" s="111">
        <f>IF(H$2="",0,SUMIFS(Отчеты_М!21:21,Отчеты_М!$2:$2,"&gt;="&amp;Главная!AC$6,Отчеты_М!$2:$2,"&lt;="&amp;Главная!AC$7))</f>
        <v>0</v>
      </c>
      <c r="I21" s="111">
        <f>IF(I$2="",0,SUMIFS(Отчеты_М!21:21,Отчеты_М!$2:$2,"&gt;="&amp;Главная!AD$6,Отчеты_М!$2:$2,"&lt;="&amp;Главная!AD$7))</f>
        <v>0</v>
      </c>
      <c r="J21" s="111">
        <f>IF(J$2="",0,SUMIFS(Отчеты_М!21:21,Отчеты_М!$2:$2,"&gt;="&amp;Главная!AE$6,Отчеты_М!$2:$2,"&lt;="&amp;Главная!AE$7))</f>
        <v>0</v>
      </c>
      <c r="K21" s="111">
        <f>IF(K$2="",0,SUMIFS(Отчеты_М!21:21,Отчеты_М!$2:$2,"&gt;="&amp;Главная!AF$6,Отчеты_М!$2:$2,"&lt;="&amp;Главная!AF$7))</f>
        <v>0</v>
      </c>
      <c r="L21" s="111">
        <f>IF(L$2="",0,SUMIFS(Отчеты_М!21:21,Отчеты_М!$2:$2,"&gt;="&amp;Главная!AG$6,Отчеты_М!$2:$2,"&lt;="&amp;Главная!AG$7))</f>
        <v>0</v>
      </c>
      <c r="M21" s="111">
        <f>IF(M$2="",0,SUMIFS(Отчеты_М!21:21,Отчеты_М!$2:$2,"&gt;="&amp;Главная!AH$6,Отчеты_М!$2:$2,"&lt;="&amp;Главная!AH$7))</f>
        <v>0</v>
      </c>
      <c r="N21" s="111">
        <f>IF(N$2="",0,SUMIFS(Отчеты_М!21:21,Отчеты_М!$2:$2,"&gt;="&amp;Главная!AI$6,Отчеты_М!$2:$2,"&lt;="&amp;Главная!AI$7))</f>
        <v>0</v>
      </c>
      <c r="O21" s="65"/>
    </row>
    <row r="22" spans="1:15" s="501" customFormat="1" ht="12">
      <c r="A22" s="534"/>
      <c r="B22" s="500"/>
      <c r="C22" s="514" t="str">
        <f>УсловияРасчеты!$H$1253</f>
        <v>Рентабельность операционной деятельности</v>
      </c>
      <c r="D22" s="500"/>
      <c r="E22" s="515">
        <f>IF(E$3=0,0,E21/E$3)</f>
        <v>0</v>
      </c>
      <c r="F22" s="76"/>
      <c r="G22" s="516">
        <f t="shared" ref="G22:N22" si="4">IF(G$3=0,0,G21/G$3)</f>
        <v>0</v>
      </c>
      <c r="H22" s="516">
        <f t="shared" si="4"/>
        <v>0</v>
      </c>
      <c r="I22" s="516">
        <f t="shared" si="4"/>
        <v>0</v>
      </c>
      <c r="J22" s="516">
        <f t="shared" si="4"/>
        <v>0</v>
      </c>
      <c r="K22" s="516">
        <f t="shared" si="4"/>
        <v>0</v>
      </c>
      <c r="L22" s="516">
        <f t="shared" si="4"/>
        <v>0</v>
      </c>
      <c r="M22" s="516">
        <f t="shared" si="4"/>
        <v>0</v>
      </c>
      <c r="N22" s="516">
        <f t="shared" si="4"/>
        <v>0</v>
      </c>
      <c r="O22" s="500"/>
    </row>
    <row r="23" spans="1:15" s="78" customFormat="1" ht="12">
      <c r="A23" s="534"/>
      <c r="B23" s="76"/>
      <c r="C23" s="79" t="str">
        <f>УсловияРасчеты!$H$1377</f>
        <v>начисление %% по кредиту за период</v>
      </c>
      <c r="D23" s="500"/>
      <c r="E23" s="131">
        <f>SUM($F23:$O23)</f>
        <v>0</v>
      </c>
      <c r="F23" s="76"/>
      <c r="G23" s="110">
        <f>IF(G$2="",0,SUMIFS(Отчеты_М!23:23,Отчеты_М!$2:$2,"&gt;="&amp;Главная!AB$6,Отчеты_М!$2:$2,"&lt;="&amp;Главная!AB$7))</f>
        <v>0</v>
      </c>
      <c r="H23" s="110">
        <f>IF(H$2="",0,SUMIFS(Отчеты_М!23:23,Отчеты_М!$2:$2,"&gt;="&amp;Главная!AC$6,Отчеты_М!$2:$2,"&lt;="&amp;Главная!AC$7))</f>
        <v>0</v>
      </c>
      <c r="I23" s="110">
        <f>IF(I$2="",0,SUMIFS(Отчеты_М!23:23,Отчеты_М!$2:$2,"&gt;="&amp;Главная!AD$6,Отчеты_М!$2:$2,"&lt;="&amp;Главная!AD$7))</f>
        <v>0</v>
      </c>
      <c r="J23" s="110">
        <f>IF(J$2="",0,SUMIFS(Отчеты_М!23:23,Отчеты_М!$2:$2,"&gt;="&amp;Главная!AE$6,Отчеты_М!$2:$2,"&lt;="&amp;Главная!AE$7))</f>
        <v>0</v>
      </c>
      <c r="K23" s="110">
        <f>IF(K$2="",0,SUMIFS(Отчеты_М!23:23,Отчеты_М!$2:$2,"&gt;="&amp;Главная!AF$6,Отчеты_М!$2:$2,"&lt;="&amp;Главная!AF$7))</f>
        <v>0</v>
      </c>
      <c r="L23" s="110">
        <f>IF(L$2="",0,SUMIFS(Отчеты_М!23:23,Отчеты_М!$2:$2,"&gt;="&amp;Главная!AG$6,Отчеты_М!$2:$2,"&lt;="&amp;Главная!AG$7))</f>
        <v>0</v>
      </c>
      <c r="M23" s="110">
        <f>IF(M$2="",0,SUMIFS(Отчеты_М!23:23,Отчеты_М!$2:$2,"&gt;="&amp;Главная!AH$6,Отчеты_М!$2:$2,"&lt;="&amp;Главная!AH$7))</f>
        <v>0</v>
      </c>
      <c r="N23" s="110">
        <f>IF(N$2="",0,SUMIFS(Отчеты_М!23:23,Отчеты_М!$2:$2,"&gt;="&amp;Главная!AI$6,Отчеты_М!$2:$2,"&lt;="&amp;Главная!AI$7))</f>
        <v>0</v>
      </c>
      <c r="O23" s="76"/>
    </row>
    <row r="24" spans="1:15" s="78" customFormat="1" ht="12">
      <c r="A24" s="534"/>
      <c r="B24" s="76"/>
      <c r="C24" s="79" t="str">
        <f>УсловияРасчеты!$H$1374</f>
        <v>Начисление налога на имущество</v>
      </c>
      <c r="D24" s="500"/>
      <c r="E24" s="131">
        <f>SUM($F24:$O24)</f>
        <v>0</v>
      </c>
      <c r="F24" s="76"/>
      <c r="G24" s="110">
        <f>IF(G$2="",0,SUMIFS(Отчеты_М!24:24,Отчеты_М!$2:$2,"&gt;="&amp;Главная!AB$6,Отчеты_М!$2:$2,"&lt;="&amp;Главная!AB$7))</f>
        <v>0</v>
      </c>
      <c r="H24" s="110">
        <f>IF(H$2="",0,SUMIFS(Отчеты_М!24:24,Отчеты_М!$2:$2,"&gt;="&amp;Главная!AC$6,Отчеты_М!$2:$2,"&lt;="&amp;Главная!AC$7))</f>
        <v>0</v>
      </c>
      <c r="I24" s="110">
        <f>IF(I$2="",0,SUMIFS(Отчеты_М!24:24,Отчеты_М!$2:$2,"&gt;="&amp;Главная!AD$6,Отчеты_М!$2:$2,"&lt;="&amp;Главная!AD$7))</f>
        <v>0</v>
      </c>
      <c r="J24" s="110">
        <f>IF(J$2="",0,SUMIFS(Отчеты_М!24:24,Отчеты_М!$2:$2,"&gt;="&amp;Главная!AE$6,Отчеты_М!$2:$2,"&lt;="&amp;Главная!AE$7))</f>
        <v>0</v>
      </c>
      <c r="K24" s="110">
        <f>IF(K$2="",0,SUMIFS(Отчеты_М!24:24,Отчеты_М!$2:$2,"&gt;="&amp;Главная!AF$6,Отчеты_М!$2:$2,"&lt;="&amp;Главная!AF$7))</f>
        <v>0</v>
      </c>
      <c r="L24" s="110">
        <f>IF(L$2="",0,SUMIFS(Отчеты_М!24:24,Отчеты_М!$2:$2,"&gt;="&amp;Главная!AG$6,Отчеты_М!$2:$2,"&lt;="&amp;Главная!AG$7))</f>
        <v>0</v>
      </c>
      <c r="M24" s="110">
        <f>IF(M$2="",0,SUMIFS(Отчеты_М!24:24,Отчеты_М!$2:$2,"&gt;="&amp;Главная!AH$6,Отчеты_М!$2:$2,"&lt;="&amp;Главная!AH$7))</f>
        <v>0</v>
      </c>
      <c r="N24" s="110">
        <f>IF(N$2="",0,SUMIFS(Отчеты_М!24:24,Отчеты_М!$2:$2,"&gt;="&amp;Главная!AI$6,Отчеты_М!$2:$2,"&lt;="&amp;Главная!AI$7))</f>
        <v>0</v>
      </c>
      <c r="O24" s="76"/>
    </row>
    <row r="25" spans="1:15" s="78" customFormat="1" ht="12">
      <c r="A25" s="534"/>
      <c r="B25" s="76"/>
      <c r="C25" s="79" t="str">
        <f>УсловияРасчеты!$H$1386</f>
        <v>Налог на прибыль</v>
      </c>
      <c r="D25" s="500"/>
      <c r="E25" s="131">
        <f>SUM($F25:$O25)</f>
        <v>0</v>
      </c>
      <c r="F25" s="76"/>
      <c r="G25" s="110">
        <f>IF(G$2="",0,SUMIFS(Отчеты_М!25:25,Отчеты_М!$2:$2,"&gt;="&amp;Главная!AB$6,Отчеты_М!$2:$2,"&lt;="&amp;Главная!AB$7))</f>
        <v>0</v>
      </c>
      <c r="H25" s="110">
        <f>IF(H$2="",0,SUMIFS(Отчеты_М!25:25,Отчеты_М!$2:$2,"&gt;="&amp;Главная!AC$6,Отчеты_М!$2:$2,"&lt;="&amp;Главная!AC$7))</f>
        <v>0</v>
      </c>
      <c r="I25" s="110">
        <f>IF(I$2="",0,SUMIFS(Отчеты_М!25:25,Отчеты_М!$2:$2,"&gt;="&amp;Главная!AD$6,Отчеты_М!$2:$2,"&lt;="&amp;Главная!AD$7))</f>
        <v>0</v>
      </c>
      <c r="J25" s="110">
        <f>IF(J$2="",0,SUMIFS(Отчеты_М!25:25,Отчеты_М!$2:$2,"&gt;="&amp;Главная!AE$6,Отчеты_М!$2:$2,"&lt;="&amp;Главная!AE$7))</f>
        <v>0</v>
      </c>
      <c r="K25" s="110">
        <f>IF(K$2="",0,SUMIFS(Отчеты_М!25:25,Отчеты_М!$2:$2,"&gt;="&amp;Главная!AF$6,Отчеты_М!$2:$2,"&lt;="&amp;Главная!AF$7))</f>
        <v>0</v>
      </c>
      <c r="L25" s="110">
        <f>IF(L$2="",0,SUMIFS(Отчеты_М!25:25,Отчеты_М!$2:$2,"&gt;="&amp;Главная!AG$6,Отчеты_М!$2:$2,"&lt;="&amp;Главная!AG$7))</f>
        <v>0</v>
      </c>
      <c r="M25" s="110">
        <f>IF(M$2="",0,SUMIFS(Отчеты_М!25:25,Отчеты_М!$2:$2,"&gt;="&amp;Главная!AH$6,Отчеты_М!$2:$2,"&lt;="&amp;Главная!AH$7))</f>
        <v>0</v>
      </c>
      <c r="N25" s="110">
        <f>IF(N$2="",0,SUMIFS(Отчеты_М!25:25,Отчеты_М!$2:$2,"&gt;="&amp;Главная!AI$6,Отчеты_М!$2:$2,"&lt;="&amp;Главная!AI$7))</f>
        <v>0</v>
      </c>
      <c r="O25" s="76"/>
    </row>
    <row r="26" spans="1:15" s="78" customFormat="1" ht="12">
      <c r="A26" s="534"/>
      <c r="B26" s="76"/>
      <c r="C26" s="79" t="s">
        <v>30</v>
      </c>
      <c r="D26" s="500"/>
      <c r="E26" s="131">
        <f>SUM($F26:$O26)</f>
        <v>0</v>
      </c>
      <c r="F26" s="76"/>
      <c r="G26" s="110">
        <f>IF(G$2="",0,SUMIFS(Отчеты_М!26:26,Отчеты_М!$2:$2,"&gt;="&amp;Главная!AB$6,Отчеты_М!$2:$2,"&lt;="&amp;Главная!AB$7))</f>
        <v>0</v>
      </c>
      <c r="H26" s="110">
        <f>IF(H$2="",0,SUMIFS(Отчеты_М!26:26,Отчеты_М!$2:$2,"&gt;="&amp;Главная!AC$6,Отчеты_М!$2:$2,"&lt;="&amp;Главная!AC$7))</f>
        <v>0</v>
      </c>
      <c r="I26" s="110">
        <f>IF(I$2="",0,SUMIFS(Отчеты_М!26:26,Отчеты_М!$2:$2,"&gt;="&amp;Главная!AD$6,Отчеты_М!$2:$2,"&lt;="&amp;Главная!AD$7))</f>
        <v>0</v>
      </c>
      <c r="J26" s="110">
        <f>IF(J$2="",0,SUMIFS(Отчеты_М!26:26,Отчеты_М!$2:$2,"&gt;="&amp;Главная!AE$6,Отчеты_М!$2:$2,"&lt;="&amp;Главная!AE$7))</f>
        <v>0</v>
      </c>
      <c r="K26" s="110">
        <f>IF(K$2="",0,SUMIFS(Отчеты_М!26:26,Отчеты_М!$2:$2,"&gt;="&amp;Главная!AF$6,Отчеты_М!$2:$2,"&lt;="&amp;Главная!AF$7))</f>
        <v>0</v>
      </c>
      <c r="L26" s="110">
        <f>IF(L$2="",0,SUMIFS(Отчеты_М!26:26,Отчеты_М!$2:$2,"&gt;="&amp;Главная!AG$6,Отчеты_М!$2:$2,"&lt;="&amp;Главная!AG$7))</f>
        <v>0</v>
      </c>
      <c r="M26" s="110">
        <f>IF(M$2="",0,SUMIFS(Отчеты_М!26:26,Отчеты_М!$2:$2,"&gt;="&amp;Главная!AH$6,Отчеты_М!$2:$2,"&lt;="&amp;Главная!AH$7))</f>
        <v>0</v>
      </c>
      <c r="N26" s="110">
        <f>IF(N$2="",0,SUMIFS(Отчеты_М!26:26,Отчеты_М!$2:$2,"&gt;="&amp;Главная!AI$6,Отчеты_М!$2:$2,"&lt;="&amp;Главная!AI$7))</f>
        <v>0</v>
      </c>
      <c r="O26" s="76"/>
    </row>
    <row r="27" spans="1:15" s="56" customFormat="1">
      <c r="A27" s="534"/>
      <c r="B27" s="65"/>
      <c r="C27" s="70" t="str">
        <f>УсловияРасчеты!$H$1390</f>
        <v>Чистая прибыль</v>
      </c>
      <c r="D27" s="65"/>
      <c r="E27" s="123">
        <f>SUM($F27:$O27)</f>
        <v>0</v>
      </c>
      <c r="F27" s="64"/>
      <c r="G27" s="112">
        <f>IF(G$2="",0,SUMIFS(Отчеты_М!27:27,Отчеты_М!$2:$2,"&gt;="&amp;Главная!AB$6,Отчеты_М!$2:$2,"&lt;="&amp;Главная!AB$7))</f>
        <v>0</v>
      </c>
      <c r="H27" s="112">
        <f>IF(H$2="",0,SUMIFS(Отчеты_М!27:27,Отчеты_М!$2:$2,"&gt;="&amp;Главная!AC$6,Отчеты_М!$2:$2,"&lt;="&amp;Главная!AC$7))</f>
        <v>0</v>
      </c>
      <c r="I27" s="112">
        <f>IF(I$2="",0,SUMIFS(Отчеты_М!27:27,Отчеты_М!$2:$2,"&gt;="&amp;Главная!AD$6,Отчеты_М!$2:$2,"&lt;="&amp;Главная!AD$7))</f>
        <v>0</v>
      </c>
      <c r="J27" s="112">
        <f>IF(J$2="",0,SUMIFS(Отчеты_М!27:27,Отчеты_М!$2:$2,"&gt;="&amp;Главная!AE$6,Отчеты_М!$2:$2,"&lt;="&amp;Главная!AE$7))</f>
        <v>0</v>
      </c>
      <c r="K27" s="112">
        <f>IF(K$2="",0,SUMIFS(Отчеты_М!27:27,Отчеты_М!$2:$2,"&gt;="&amp;Главная!AF$6,Отчеты_М!$2:$2,"&lt;="&amp;Главная!AF$7))</f>
        <v>0</v>
      </c>
      <c r="L27" s="112">
        <f>IF(L$2="",0,SUMIFS(Отчеты_М!27:27,Отчеты_М!$2:$2,"&gt;="&amp;Главная!AG$6,Отчеты_М!$2:$2,"&lt;="&amp;Главная!AG$7))</f>
        <v>0</v>
      </c>
      <c r="M27" s="112">
        <f>IF(M$2="",0,SUMIFS(Отчеты_М!27:27,Отчеты_М!$2:$2,"&gt;="&amp;Главная!AH$6,Отчеты_М!$2:$2,"&lt;="&amp;Главная!AH$7))</f>
        <v>0</v>
      </c>
      <c r="N27" s="112">
        <f>IF(N$2="",0,SUMIFS(Отчеты_М!27:27,Отчеты_М!$2:$2,"&gt;="&amp;Главная!AI$6,Отчеты_М!$2:$2,"&lt;="&amp;Главная!AI$7))</f>
        <v>0</v>
      </c>
      <c r="O27" s="65"/>
    </row>
    <row r="28" spans="1:15">
      <c r="A28" s="534"/>
      <c r="B28" s="64"/>
      <c r="C28" s="68"/>
      <c r="D28" s="65"/>
      <c r="E28" s="133"/>
      <c r="F28" s="64"/>
      <c r="G28" s="113"/>
      <c r="H28" s="113"/>
      <c r="I28" s="113"/>
      <c r="J28" s="113"/>
      <c r="K28" s="113"/>
      <c r="L28" s="113"/>
      <c r="M28" s="113"/>
      <c r="N28" s="113"/>
      <c r="O28" s="64"/>
    </row>
    <row r="29" spans="1:15" s="56" customFormat="1">
      <c r="A29" s="534"/>
      <c r="B29" s="65" t="s">
        <v>110</v>
      </c>
      <c r="C29" s="75" t="str">
        <f>УсловияРасчеты!$H$27</f>
        <v>Поступление ДС</v>
      </c>
      <c r="D29" s="65"/>
      <c r="E29" s="125">
        <f>SUM($F29:$O29)</f>
        <v>0</v>
      </c>
      <c r="F29" s="64"/>
      <c r="G29" s="104">
        <f>IF(G$2="",0,SUMIFS(Отчеты_М!29:29,Отчеты_М!$2:$2,"&gt;="&amp;Главная!AB$6,Отчеты_М!$2:$2,"&lt;="&amp;Главная!AB$7))</f>
        <v>0</v>
      </c>
      <c r="H29" s="104">
        <f>IF(H$2="",0,SUMIFS(Отчеты_М!29:29,Отчеты_М!$2:$2,"&gt;="&amp;Главная!AC$6,Отчеты_М!$2:$2,"&lt;="&amp;Главная!AC$7))</f>
        <v>0</v>
      </c>
      <c r="I29" s="104">
        <f>IF(I$2="",0,SUMIFS(Отчеты_М!29:29,Отчеты_М!$2:$2,"&gt;="&amp;Главная!AD$6,Отчеты_М!$2:$2,"&lt;="&amp;Главная!AD$7))</f>
        <v>0</v>
      </c>
      <c r="J29" s="104">
        <f>IF(J$2="",0,SUMIFS(Отчеты_М!29:29,Отчеты_М!$2:$2,"&gt;="&amp;Главная!AE$6,Отчеты_М!$2:$2,"&lt;="&amp;Главная!AE$7))</f>
        <v>0</v>
      </c>
      <c r="K29" s="104">
        <f>IF(K$2="",0,SUMIFS(Отчеты_М!29:29,Отчеты_М!$2:$2,"&gt;="&amp;Главная!AF$6,Отчеты_М!$2:$2,"&lt;="&amp;Главная!AF$7))</f>
        <v>0</v>
      </c>
      <c r="L29" s="104">
        <f>IF(L$2="",0,SUMIFS(Отчеты_М!29:29,Отчеты_М!$2:$2,"&gt;="&amp;Главная!AG$6,Отчеты_М!$2:$2,"&lt;="&amp;Главная!AG$7))</f>
        <v>0</v>
      </c>
      <c r="M29" s="104">
        <f>IF(M$2="",0,SUMIFS(Отчеты_М!29:29,Отчеты_М!$2:$2,"&gt;="&amp;Главная!AH$6,Отчеты_М!$2:$2,"&lt;="&amp;Главная!AH$7))</f>
        <v>0</v>
      </c>
      <c r="N29" s="104">
        <f>IF(N$2="",0,SUMIFS(Отчеты_М!29:29,Отчеты_М!$2:$2,"&gt;="&amp;Главная!AI$6,Отчеты_М!$2:$2,"&lt;="&amp;Главная!AI$7))</f>
        <v>0</v>
      </c>
      <c r="O29" s="65"/>
    </row>
    <row r="30" spans="1:15" s="73" customFormat="1" ht="12" customHeight="1">
      <c r="A30" s="534"/>
      <c r="B30" s="71"/>
      <c r="C30" s="72" t="s">
        <v>24</v>
      </c>
      <c r="D30" s="65"/>
      <c r="E30" s="126"/>
      <c r="F30" s="64"/>
      <c r="G30" s="105"/>
      <c r="H30" s="105"/>
      <c r="I30" s="105"/>
      <c r="J30" s="105"/>
      <c r="K30" s="105"/>
      <c r="L30" s="105"/>
      <c r="M30" s="105"/>
      <c r="N30" s="105"/>
      <c r="O30" s="71"/>
    </row>
    <row r="31" spans="1:15" s="78" customFormat="1">
      <c r="A31" s="534"/>
      <c r="B31" s="76"/>
      <c r="C31" s="77" t="str">
        <f>УсловияРасчеты!$N$39</f>
        <v>Продажа жилых помещений</v>
      </c>
      <c r="D31" s="65"/>
      <c r="E31" s="127">
        <f>SUM($F31:$O31)</f>
        <v>0</v>
      </c>
      <c r="F31" s="64"/>
      <c r="G31" s="106">
        <f>IF(G$2="",0,SUMIFS(Отчеты_М!31:31,Отчеты_М!$2:$2,"&gt;="&amp;Главная!AB$6,Отчеты_М!$2:$2,"&lt;="&amp;Главная!AB$7))</f>
        <v>0</v>
      </c>
      <c r="H31" s="106">
        <f>IF(H$2="",0,SUMIFS(Отчеты_М!31:31,Отчеты_М!$2:$2,"&gt;="&amp;Главная!AC$6,Отчеты_М!$2:$2,"&lt;="&amp;Главная!AC$7))</f>
        <v>0</v>
      </c>
      <c r="I31" s="106">
        <f>IF(I$2="",0,SUMIFS(Отчеты_М!31:31,Отчеты_М!$2:$2,"&gt;="&amp;Главная!AD$6,Отчеты_М!$2:$2,"&lt;="&amp;Главная!AD$7))</f>
        <v>0</v>
      </c>
      <c r="J31" s="106">
        <f>IF(J$2="",0,SUMIFS(Отчеты_М!31:31,Отчеты_М!$2:$2,"&gt;="&amp;Главная!AE$6,Отчеты_М!$2:$2,"&lt;="&amp;Главная!AE$7))</f>
        <v>0</v>
      </c>
      <c r="K31" s="106">
        <f>IF(K$2="",0,SUMIFS(Отчеты_М!31:31,Отчеты_М!$2:$2,"&gt;="&amp;Главная!AF$6,Отчеты_М!$2:$2,"&lt;="&amp;Главная!AF$7))</f>
        <v>0</v>
      </c>
      <c r="L31" s="106">
        <f>IF(L$2="",0,SUMIFS(Отчеты_М!31:31,Отчеты_М!$2:$2,"&gt;="&amp;Главная!AG$6,Отчеты_М!$2:$2,"&lt;="&amp;Главная!AG$7))</f>
        <v>0</v>
      </c>
      <c r="M31" s="106">
        <f>IF(M$2="",0,SUMIFS(Отчеты_М!31:31,Отчеты_М!$2:$2,"&gt;="&amp;Главная!AH$6,Отчеты_М!$2:$2,"&lt;="&amp;Главная!AH$7))</f>
        <v>0</v>
      </c>
      <c r="N31" s="106">
        <f>IF(N$2="",0,SUMIFS(Отчеты_М!31:31,Отчеты_М!$2:$2,"&gt;="&amp;Главная!AI$6,Отчеты_М!$2:$2,"&lt;="&amp;Главная!AI$7))</f>
        <v>0</v>
      </c>
      <c r="O31" s="76"/>
    </row>
    <row r="32" spans="1:15" s="78" customFormat="1">
      <c r="A32" s="534"/>
      <c r="B32" s="76"/>
      <c r="C32" s="77" t="str">
        <f>УсловияРасчеты!$N$305</f>
        <v>Продажа нежилых помещений</v>
      </c>
      <c r="D32" s="65"/>
      <c r="E32" s="127">
        <f>SUM($F32:$O32)</f>
        <v>0</v>
      </c>
      <c r="F32" s="64"/>
      <c r="G32" s="106">
        <f>IF(G$2="",0,SUMIFS(Отчеты_М!32:32,Отчеты_М!$2:$2,"&gt;="&amp;Главная!AB$6,Отчеты_М!$2:$2,"&lt;="&amp;Главная!AB$7))</f>
        <v>0</v>
      </c>
      <c r="H32" s="106">
        <f>IF(H$2="",0,SUMIFS(Отчеты_М!32:32,Отчеты_М!$2:$2,"&gt;="&amp;Главная!AC$6,Отчеты_М!$2:$2,"&lt;="&amp;Главная!AC$7))</f>
        <v>0</v>
      </c>
      <c r="I32" s="106">
        <f>IF(I$2="",0,SUMIFS(Отчеты_М!32:32,Отчеты_М!$2:$2,"&gt;="&amp;Главная!AD$6,Отчеты_М!$2:$2,"&lt;="&amp;Главная!AD$7))</f>
        <v>0</v>
      </c>
      <c r="J32" s="106">
        <f>IF(J$2="",0,SUMIFS(Отчеты_М!32:32,Отчеты_М!$2:$2,"&gt;="&amp;Главная!AE$6,Отчеты_М!$2:$2,"&lt;="&amp;Главная!AE$7))</f>
        <v>0</v>
      </c>
      <c r="K32" s="106">
        <f>IF(K$2="",0,SUMIFS(Отчеты_М!32:32,Отчеты_М!$2:$2,"&gt;="&amp;Главная!AF$6,Отчеты_М!$2:$2,"&lt;="&amp;Главная!AF$7))</f>
        <v>0</v>
      </c>
      <c r="L32" s="106">
        <f>IF(L$2="",0,SUMIFS(Отчеты_М!32:32,Отчеты_М!$2:$2,"&gt;="&amp;Главная!AG$6,Отчеты_М!$2:$2,"&lt;="&amp;Главная!AG$7))</f>
        <v>0</v>
      </c>
      <c r="M32" s="106">
        <f>IF(M$2="",0,SUMIFS(Отчеты_М!32:32,Отчеты_М!$2:$2,"&gt;="&amp;Главная!AH$6,Отчеты_М!$2:$2,"&lt;="&amp;Главная!AH$7))</f>
        <v>0</v>
      </c>
      <c r="N32" s="106">
        <f>IF(N$2="",0,SUMIFS(Отчеты_М!32:32,Отчеты_М!$2:$2,"&gt;="&amp;Главная!AI$6,Отчеты_М!$2:$2,"&lt;="&amp;Главная!AI$7))</f>
        <v>0</v>
      </c>
      <c r="O32" s="76"/>
    </row>
    <row r="33" spans="1:15" s="78" customFormat="1">
      <c r="A33" s="534"/>
      <c r="B33" s="76"/>
      <c r="C33" s="77" t="str">
        <f>УсловияРасчеты!$N$571</f>
        <v>Продажа машиномест</v>
      </c>
      <c r="D33" s="65"/>
      <c r="E33" s="127">
        <f>SUM($F33:$O33)</f>
        <v>0</v>
      </c>
      <c r="F33" s="64"/>
      <c r="G33" s="106">
        <f>IF(G$2="",0,SUMIFS(Отчеты_М!33:33,Отчеты_М!$2:$2,"&gt;="&amp;Главная!AB$6,Отчеты_М!$2:$2,"&lt;="&amp;Главная!AB$7))</f>
        <v>0</v>
      </c>
      <c r="H33" s="106">
        <f>IF(H$2="",0,SUMIFS(Отчеты_М!33:33,Отчеты_М!$2:$2,"&gt;="&amp;Главная!AC$6,Отчеты_М!$2:$2,"&lt;="&amp;Главная!AC$7))</f>
        <v>0</v>
      </c>
      <c r="I33" s="106">
        <f>IF(I$2="",0,SUMIFS(Отчеты_М!33:33,Отчеты_М!$2:$2,"&gt;="&amp;Главная!AD$6,Отчеты_М!$2:$2,"&lt;="&amp;Главная!AD$7))</f>
        <v>0</v>
      </c>
      <c r="J33" s="106">
        <f>IF(J$2="",0,SUMIFS(Отчеты_М!33:33,Отчеты_М!$2:$2,"&gt;="&amp;Главная!AE$6,Отчеты_М!$2:$2,"&lt;="&amp;Главная!AE$7))</f>
        <v>0</v>
      </c>
      <c r="K33" s="106">
        <f>IF(K$2="",0,SUMIFS(Отчеты_М!33:33,Отчеты_М!$2:$2,"&gt;="&amp;Главная!AF$6,Отчеты_М!$2:$2,"&lt;="&amp;Главная!AF$7))</f>
        <v>0</v>
      </c>
      <c r="L33" s="106">
        <f>IF(L$2="",0,SUMIFS(Отчеты_М!33:33,Отчеты_М!$2:$2,"&gt;="&amp;Главная!AG$6,Отчеты_М!$2:$2,"&lt;="&amp;Главная!AG$7))</f>
        <v>0</v>
      </c>
      <c r="M33" s="106">
        <f>IF(M$2="",0,SUMIFS(Отчеты_М!33:33,Отчеты_М!$2:$2,"&gt;="&amp;Главная!AH$6,Отчеты_М!$2:$2,"&lt;="&amp;Главная!AH$7))</f>
        <v>0</v>
      </c>
      <c r="N33" s="106">
        <f>IF(N$2="",0,SUMIFS(Отчеты_М!33:33,Отчеты_М!$2:$2,"&gt;="&amp;Главная!AI$6,Отчеты_М!$2:$2,"&lt;="&amp;Главная!AI$7))</f>
        <v>0</v>
      </c>
      <c r="O33" s="76"/>
    </row>
    <row r="34" spans="1:15" s="78" customFormat="1" ht="11.25" customHeight="1">
      <c r="A34" s="534"/>
      <c r="B34" s="76"/>
      <c r="C34" s="77"/>
      <c r="D34" s="65"/>
      <c r="E34" s="127"/>
      <c r="F34" s="64"/>
      <c r="G34" s="106"/>
      <c r="H34" s="106"/>
      <c r="I34" s="106"/>
      <c r="J34" s="106"/>
      <c r="K34" s="106"/>
      <c r="L34" s="106"/>
      <c r="M34" s="106"/>
      <c r="N34" s="106"/>
      <c r="O34" s="76"/>
    </row>
    <row r="35" spans="1:15" s="78" customFormat="1">
      <c r="A35" s="534"/>
      <c r="B35" s="76"/>
      <c r="C35" s="77" t="s">
        <v>90</v>
      </c>
      <c r="D35" s="65"/>
      <c r="E35" s="127">
        <f t="shared" ref="E35:E39" si="5">SUM($F35:$O35)</f>
        <v>0</v>
      </c>
      <c r="F35" s="64"/>
      <c r="G35" s="106">
        <f>G29-SUM(G31:G34)</f>
        <v>0</v>
      </c>
      <c r="H35" s="106">
        <f t="shared" ref="H35:N35" si="6">H29-SUM(H31:H34)</f>
        <v>0</v>
      </c>
      <c r="I35" s="106">
        <f t="shared" si="6"/>
        <v>0</v>
      </c>
      <c r="J35" s="106">
        <f t="shared" si="6"/>
        <v>0</v>
      </c>
      <c r="K35" s="106">
        <f t="shared" si="6"/>
        <v>0</v>
      </c>
      <c r="L35" s="106">
        <f t="shared" si="6"/>
        <v>0</v>
      </c>
      <c r="M35" s="106">
        <f t="shared" si="6"/>
        <v>0</v>
      </c>
      <c r="N35" s="106">
        <f t="shared" si="6"/>
        <v>0</v>
      </c>
      <c r="O35" s="76"/>
    </row>
    <row r="36" spans="1:15" s="141" customFormat="1" ht="13.8">
      <c r="A36" s="535"/>
      <c r="B36" s="135"/>
      <c r="C36" s="136" t="str">
        <f>УсловияРасчеты!$H$29</f>
        <v>Оплата прямых расходов</v>
      </c>
      <c r="D36" s="135"/>
      <c r="E36" s="137">
        <f t="shared" si="5"/>
        <v>0</v>
      </c>
      <c r="F36" s="138"/>
      <c r="G36" s="139">
        <f>IF(G$2="",0,SUMIFS(Отчеты_М!36:36,Отчеты_М!$2:$2,"&gt;="&amp;Главная!AB$6,Отчеты_М!$2:$2,"&lt;="&amp;Главная!AB$7))</f>
        <v>0</v>
      </c>
      <c r="H36" s="139">
        <f>IF(H$2="",0,SUMIFS(Отчеты_М!36:36,Отчеты_М!$2:$2,"&gt;="&amp;Главная!AC$6,Отчеты_М!$2:$2,"&lt;="&amp;Главная!AC$7))</f>
        <v>0</v>
      </c>
      <c r="I36" s="139">
        <f>IF(I$2="",0,SUMIFS(Отчеты_М!36:36,Отчеты_М!$2:$2,"&gt;="&amp;Главная!AD$6,Отчеты_М!$2:$2,"&lt;="&amp;Главная!AD$7))</f>
        <v>0</v>
      </c>
      <c r="J36" s="139">
        <f>IF(J$2="",0,SUMIFS(Отчеты_М!36:36,Отчеты_М!$2:$2,"&gt;="&amp;Главная!AE$6,Отчеты_М!$2:$2,"&lt;="&amp;Главная!AE$7))</f>
        <v>0</v>
      </c>
      <c r="K36" s="139">
        <f>IF(K$2="",0,SUMIFS(Отчеты_М!36:36,Отчеты_М!$2:$2,"&gt;="&amp;Главная!AF$6,Отчеты_М!$2:$2,"&lt;="&amp;Главная!AF$7))</f>
        <v>0</v>
      </c>
      <c r="L36" s="139">
        <f>IF(L$2="",0,SUMIFS(Отчеты_М!36:36,Отчеты_М!$2:$2,"&gt;="&amp;Главная!AG$6,Отчеты_М!$2:$2,"&lt;="&amp;Главная!AG$7))</f>
        <v>0</v>
      </c>
      <c r="M36" s="139">
        <f>IF(M$2="",0,SUMIFS(Отчеты_М!36:36,Отчеты_М!$2:$2,"&gt;="&amp;Главная!AH$6,Отчеты_М!$2:$2,"&lt;="&amp;Главная!AH$7))</f>
        <v>0</v>
      </c>
      <c r="N36" s="139">
        <f>IF(N$2="",0,SUMIFS(Отчеты_М!36:36,Отчеты_М!$2:$2,"&gt;="&amp;Главная!AI$6,Отчеты_М!$2:$2,"&lt;="&amp;Главная!AI$7))</f>
        <v>0</v>
      </c>
      <c r="O36" s="135"/>
    </row>
    <row r="37" spans="1:15" s="56" customFormat="1">
      <c r="A37" s="534"/>
      <c r="B37" s="65"/>
      <c r="C37" s="66" t="str">
        <f>УсловияРасчеты!$H$844</f>
        <v>Оплата переменных расходов</v>
      </c>
      <c r="D37" s="65"/>
      <c r="E37" s="128">
        <f t="shared" si="5"/>
        <v>0</v>
      </c>
      <c r="F37" s="64"/>
      <c r="G37" s="107">
        <f>IF(G$2="",0,SUMIFS(Отчеты_М!37:37,Отчеты_М!$2:$2,"&gt;="&amp;Главная!AB$6,Отчеты_М!$2:$2,"&lt;="&amp;Главная!AB$7))</f>
        <v>0</v>
      </c>
      <c r="H37" s="107">
        <f>IF(H$2="",0,SUMIFS(Отчеты_М!37:37,Отчеты_М!$2:$2,"&gt;="&amp;Главная!AC$6,Отчеты_М!$2:$2,"&lt;="&amp;Главная!AC$7))</f>
        <v>0</v>
      </c>
      <c r="I37" s="107">
        <f>IF(I$2="",0,SUMIFS(Отчеты_М!37:37,Отчеты_М!$2:$2,"&gt;="&amp;Главная!AD$6,Отчеты_М!$2:$2,"&lt;="&amp;Главная!AD$7))</f>
        <v>0</v>
      </c>
      <c r="J37" s="107">
        <f>IF(J$2="",0,SUMIFS(Отчеты_М!37:37,Отчеты_М!$2:$2,"&gt;="&amp;Главная!AE$6,Отчеты_М!$2:$2,"&lt;="&amp;Главная!AE$7))</f>
        <v>0</v>
      </c>
      <c r="K37" s="107">
        <f>IF(K$2="",0,SUMIFS(Отчеты_М!37:37,Отчеты_М!$2:$2,"&gt;="&amp;Главная!AF$6,Отчеты_М!$2:$2,"&lt;="&amp;Главная!AF$7))</f>
        <v>0</v>
      </c>
      <c r="L37" s="107">
        <f>IF(L$2="",0,SUMIFS(Отчеты_М!37:37,Отчеты_М!$2:$2,"&gt;="&amp;Главная!AG$6,Отчеты_М!$2:$2,"&lt;="&amp;Главная!AG$7))</f>
        <v>0</v>
      </c>
      <c r="M37" s="107">
        <f>IF(M$2="",0,SUMIFS(Отчеты_М!37:37,Отчеты_М!$2:$2,"&gt;="&amp;Главная!AH$6,Отчеты_М!$2:$2,"&lt;="&amp;Главная!AH$7))</f>
        <v>0</v>
      </c>
      <c r="N37" s="107">
        <f>IF(N$2="",0,SUMIFS(Отчеты_М!37:37,Отчеты_М!$2:$2,"&gt;="&amp;Главная!AI$6,Отчеты_М!$2:$2,"&lt;="&amp;Главная!AI$7))</f>
        <v>0</v>
      </c>
      <c r="O37" s="65"/>
    </row>
    <row r="38" spans="1:15" s="56" customFormat="1">
      <c r="A38" s="534"/>
      <c r="B38" s="65"/>
      <c r="C38" s="74" t="str">
        <f>УсловияРасчеты!$H$931</f>
        <v>Оплата постоянных расходов</v>
      </c>
      <c r="D38" s="65"/>
      <c r="E38" s="130">
        <f t="shared" si="5"/>
        <v>0</v>
      </c>
      <c r="F38" s="64"/>
      <c r="G38" s="109">
        <f>IF(G$2="",0,SUMIFS(Отчеты_М!38:38,Отчеты_М!$2:$2,"&gt;="&amp;Главная!AB$6,Отчеты_М!$2:$2,"&lt;="&amp;Главная!AB$7))</f>
        <v>0</v>
      </c>
      <c r="H38" s="109">
        <f>IF(H$2="",0,SUMIFS(Отчеты_М!38:38,Отчеты_М!$2:$2,"&gt;="&amp;Главная!AC$6,Отчеты_М!$2:$2,"&lt;="&amp;Главная!AC$7))</f>
        <v>0</v>
      </c>
      <c r="I38" s="109">
        <f>IF(I$2="",0,SUMIFS(Отчеты_М!38:38,Отчеты_М!$2:$2,"&gt;="&amp;Главная!AD$6,Отчеты_М!$2:$2,"&lt;="&amp;Главная!AD$7))</f>
        <v>0</v>
      </c>
      <c r="J38" s="109">
        <f>IF(J$2="",0,SUMIFS(Отчеты_М!38:38,Отчеты_М!$2:$2,"&gt;="&amp;Главная!AE$6,Отчеты_М!$2:$2,"&lt;="&amp;Главная!AE$7))</f>
        <v>0</v>
      </c>
      <c r="K38" s="109">
        <f>IF(K$2="",0,SUMIFS(Отчеты_М!38:38,Отчеты_М!$2:$2,"&gt;="&amp;Главная!AF$6,Отчеты_М!$2:$2,"&lt;="&amp;Главная!AF$7))</f>
        <v>0</v>
      </c>
      <c r="L38" s="109">
        <f>IF(L$2="",0,SUMIFS(Отчеты_М!38:38,Отчеты_М!$2:$2,"&gt;="&amp;Главная!AG$6,Отчеты_М!$2:$2,"&lt;="&amp;Главная!AG$7))</f>
        <v>0</v>
      </c>
      <c r="M38" s="109">
        <f>IF(M$2="",0,SUMIFS(Отчеты_М!38:38,Отчеты_М!$2:$2,"&gt;="&amp;Главная!AH$6,Отчеты_М!$2:$2,"&lt;="&amp;Главная!AH$7))</f>
        <v>0</v>
      </c>
      <c r="N38" s="109">
        <f>IF(N$2="",0,SUMIFS(Отчеты_М!38:38,Отчеты_М!$2:$2,"&gt;="&amp;Главная!AI$6,Отчеты_М!$2:$2,"&lt;="&amp;Главная!AI$7))</f>
        <v>0</v>
      </c>
      <c r="O38" s="65"/>
    </row>
    <row r="39" spans="1:15" s="56" customFormat="1">
      <c r="A39" s="534"/>
      <c r="B39" s="65"/>
      <c r="C39" s="74" t="str">
        <f>УсловияРасчеты!$H$1241</f>
        <v>Оплата НДС по операционной деят-ти</v>
      </c>
      <c r="D39" s="65"/>
      <c r="E39" s="130">
        <f t="shared" si="5"/>
        <v>0</v>
      </c>
      <c r="F39" s="64"/>
      <c r="G39" s="109">
        <f>IF(G$2="",0,SUMIFS(Отчеты_М!39:39,Отчеты_М!$2:$2,"&gt;="&amp;Главная!AB$6,Отчеты_М!$2:$2,"&lt;="&amp;Главная!AB$7))</f>
        <v>0</v>
      </c>
      <c r="H39" s="109">
        <f>IF(H$2="",0,SUMIFS(Отчеты_М!39:39,Отчеты_М!$2:$2,"&gt;="&amp;Главная!AC$6,Отчеты_М!$2:$2,"&lt;="&amp;Главная!AC$7))</f>
        <v>0</v>
      </c>
      <c r="I39" s="109">
        <f>IF(I$2="",0,SUMIFS(Отчеты_М!39:39,Отчеты_М!$2:$2,"&gt;="&amp;Главная!AD$6,Отчеты_М!$2:$2,"&lt;="&amp;Главная!AD$7))</f>
        <v>0</v>
      </c>
      <c r="J39" s="109">
        <f>IF(J$2="",0,SUMIFS(Отчеты_М!39:39,Отчеты_М!$2:$2,"&gt;="&amp;Главная!AE$6,Отчеты_М!$2:$2,"&lt;="&amp;Главная!AE$7))</f>
        <v>0</v>
      </c>
      <c r="K39" s="109">
        <f>IF(K$2="",0,SUMIFS(Отчеты_М!39:39,Отчеты_М!$2:$2,"&gt;="&amp;Главная!AF$6,Отчеты_М!$2:$2,"&lt;="&amp;Главная!AF$7))</f>
        <v>0</v>
      </c>
      <c r="L39" s="109">
        <f>IF(L$2="",0,SUMIFS(Отчеты_М!39:39,Отчеты_М!$2:$2,"&gt;="&amp;Главная!AG$6,Отчеты_М!$2:$2,"&lt;="&amp;Главная!AG$7))</f>
        <v>0</v>
      </c>
      <c r="M39" s="109">
        <f>IF(M$2="",0,SUMIFS(Отчеты_М!39:39,Отчеты_М!$2:$2,"&gt;="&amp;Главная!AH$6,Отчеты_М!$2:$2,"&lt;="&amp;Главная!AH$7))</f>
        <v>0</v>
      </c>
      <c r="N39" s="109">
        <f>IF(N$2="",0,SUMIFS(Отчеты_М!39:39,Отчеты_М!$2:$2,"&gt;="&amp;Главная!AI$6,Отчеты_М!$2:$2,"&lt;="&amp;Главная!AI$7))</f>
        <v>0</v>
      </c>
      <c r="O39" s="65"/>
    </row>
    <row r="40" spans="1:15" s="73" customFormat="1" ht="7.2" customHeight="1">
      <c r="A40" s="534"/>
      <c r="B40" s="71"/>
      <c r="C40" s="72"/>
      <c r="D40" s="65"/>
      <c r="E40" s="126"/>
      <c r="F40" s="64"/>
      <c r="G40" s="105"/>
      <c r="H40" s="105"/>
      <c r="I40" s="105"/>
      <c r="J40" s="105"/>
      <c r="K40" s="105"/>
      <c r="L40" s="105"/>
      <c r="M40" s="105"/>
      <c r="N40" s="105"/>
      <c r="O40" s="71"/>
    </row>
    <row r="41" spans="1:15" s="56" customFormat="1">
      <c r="A41" s="534"/>
      <c r="B41" s="65"/>
      <c r="C41" s="69" t="str">
        <f>УсловияРасчеты!$H$1257</f>
        <v>Финпоток по операционной деятельности</v>
      </c>
      <c r="D41" s="65"/>
      <c r="E41" s="132">
        <f t="shared" ref="E41:E56" si="7">SUM($F41:$O41)</f>
        <v>0</v>
      </c>
      <c r="F41" s="64"/>
      <c r="G41" s="111">
        <f>IF(G$2="",0,SUMIFS(Отчеты_М!41:41,Отчеты_М!$2:$2,"&gt;="&amp;Главная!AB$6,Отчеты_М!$2:$2,"&lt;="&amp;Главная!AB$7))</f>
        <v>0</v>
      </c>
      <c r="H41" s="111">
        <f>IF(H$2="",0,SUMIFS(Отчеты_М!41:41,Отчеты_М!$2:$2,"&gt;="&amp;Главная!AC$6,Отчеты_М!$2:$2,"&lt;="&amp;Главная!AC$7))</f>
        <v>0</v>
      </c>
      <c r="I41" s="111">
        <f>IF(I$2="",0,SUMIFS(Отчеты_М!41:41,Отчеты_М!$2:$2,"&gt;="&amp;Главная!AD$6,Отчеты_М!$2:$2,"&lt;="&amp;Главная!AD$7))</f>
        <v>0</v>
      </c>
      <c r="J41" s="111">
        <f>IF(J$2="",0,SUMIFS(Отчеты_М!41:41,Отчеты_М!$2:$2,"&gt;="&amp;Главная!AE$6,Отчеты_М!$2:$2,"&lt;="&amp;Главная!AE$7))</f>
        <v>0</v>
      </c>
      <c r="K41" s="111">
        <f>IF(K$2="",0,SUMIFS(Отчеты_М!41:41,Отчеты_М!$2:$2,"&gt;="&amp;Главная!AF$6,Отчеты_М!$2:$2,"&lt;="&amp;Главная!AF$7))</f>
        <v>0</v>
      </c>
      <c r="L41" s="111">
        <f>IF(L$2="",0,SUMIFS(Отчеты_М!41:41,Отчеты_М!$2:$2,"&gt;="&amp;Главная!AG$6,Отчеты_М!$2:$2,"&lt;="&amp;Главная!AG$7))</f>
        <v>0</v>
      </c>
      <c r="M41" s="111">
        <f>IF(M$2="",0,SUMIFS(Отчеты_М!41:41,Отчеты_М!$2:$2,"&gt;="&amp;Главная!AH$6,Отчеты_М!$2:$2,"&lt;="&amp;Главная!AH$7))</f>
        <v>0</v>
      </c>
      <c r="N41" s="111">
        <f>IF(N$2="",0,SUMIFS(Отчеты_М!41:41,Отчеты_М!$2:$2,"&gt;="&amp;Главная!AI$6,Отчеты_М!$2:$2,"&lt;="&amp;Главная!AI$7))</f>
        <v>0</v>
      </c>
      <c r="O41" s="65"/>
    </row>
    <row r="42" spans="1:15" s="501" customFormat="1">
      <c r="A42" s="537"/>
      <c r="B42" s="500"/>
      <c r="C42" s="517" t="str">
        <f>УсловияРасчеты!$H$1464</f>
        <v>Возмещение ндс по капзатратам</v>
      </c>
      <c r="D42" s="65"/>
      <c r="E42" s="127">
        <f t="shared" si="7"/>
        <v>0</v>
      </c>
      <c r="F42" s="65"/>
      <c r="G42" s="518">
        <f>IF(G$2="",0,SUMIFS(Отчеты_М!42:42,Отчеты_М!$2:$2,"&gt;="&amp;Главная!AB$6,Отчеты_М!$2:$2,"&lt;="&amp;Главная!AB$7))</f>
        <v>0</v>
      </c>
      <c r="H42" s="518">
        <f>IF(H$2="",0,SUMIFS(Отчеты_М!42:42,Отчеты_М!$2:$2,"&gt;="&amp;Главная!AC$6,Отчеты_М!$2:$2,"&lt;="&amp;Главная!AC$7))</f>
        <v>0</v>
      </c>
      <c r="I42" s="518">
        <f>IF(I$2="",0,SUMIFS(Отчеты_М!42:42,Отчеты_М!$2:$2,"&gt;="&amp;Главная!AD$6,Отчеты_М!$2:$2,"&lt;="&amp;Главная!AD$7))</f>
        <v>0</v>
      </c>
      <c r="J42" s="518">
        <f>IF(J$2="",0,SUMIFS(Отчеты_М!42:42,Отчеты_М!$2:$2,"&gt;="&amp;Главная!AE$6,Отчеты_М!$2:$2,"&lt;="&amp;Главная!AE$7))</f>
        <v>0</v>
      </c>
      <c r="K42" s="518">
        <f>IF(K$2="",0,SUMIFS(Отчеты_М!42:42,Отчеты_М!$2:$2,"&gt;="&amp;Главная!AF$6,Отчеты_М!$2:$2,"&lt;="&amp;Главная!AF$7))</f>
        <v>0</v>
      </c>
      <c r="L42" s="518">
        <f>IF(L$2="",0,SUMIFS(Отчеты_М!42:42,Отчеты_М!$2:$2,"&gt;="&amp;Главная!AG$6,Отчеты_М!$2:$2,"&lt;="&amp;Главная!AG$7))</f>
        <v>0</v>
      </c>
      <c r="M42" s="518">
        <f>IF(M$2="",0,SUMIFS(Отчеты_М!42:42,Отчеты_М!$2:$2,"&gt;="&amp;Главная!AH$6,Отчеты_М!$2:$2,"&lt;="&amp;Главная!AH$7))</f>
        <v>0</v>
      </c>
      <c r="N42" s="518">
        <f>IF(N$2="",0,SUMIFS(Отчеты_М!42:42,Отчеты_М!$2:$2,"&gt;="&amp;Главная!AI$6,Отчеты_М!$2:$2,"&lt;="&amp;Главная!AI$7))</f>
        <v>0</v>
      </c>
      <c r="O42" s="500"/>
    </row>
    <row r="43" spans="1:15" s="78" customFormat="1" ht="12">
      <c r="A43" s="534"/>
      <c r="B43" s="76"/>
      <c r="C43" s="79" t="str">
        <f>УсловияРасчеты!$H$1402</f>
        <v>Оплата капитальных затрат</v>
      </c>
      <c r="D43" s="500"/>
      <c r="E43" s="131">
        <f t="shared" si="7"/>
        <v>0</v>
      </c>
      <c r="F43" s="76"/>
      <c r="G43" s="110">
        <f>IF(G$2="",0,SUMIFS(Отчеты_М!43:43,Отчеты_М!$2:$2,"&gt;="&amp;Главная!AB$6,Отчеты_М!$2:$2,"&lt;="&amp;Главная!AB$7))</f>
        <v>0</v>
      </c>
      <c r="H43" s="110">
        <f>IF(H$2="",0,SUMIFS(Отчеты_М!43:43,Отчеты_М!$2:$2,"&gt;="&amp;Главная!AC$6,Отчеты_М!$2:$2,"&lt;="&amp;Главная!AC$7))</f>
        <v>0</v>
      </c>
      <c r="I43" s="110">
        <f>IF(I$2="",0,SUMIFS(Отчеты_М!43:43,Отчеты_М!$2:$2,"&gt;="&amp;Главная!AD$6,Отчеты_М!$2:$2,"&lt;="&amp;Главная!AD$7))</f>
        <v>0</v>
      </c>
      <c r="J43" s="110">
        <f>IF(J$2="",0,SUMIFS(Отчеты_М!43:43,Отчеты_М!$2:$2,"&gt;="&amp;Главная!AE$6,Отчеты_М!$2:$2,"&lt;="&amp;Главная!AE$7))</f>
        <v>0</v>
      </c>
      <c r="K43" s="110">
        <f>IF(K$2="",0,SUMIFS(Отчеты_М!43:43,Отчеты_М!$2:$2,"&gt;="&amp;Главная!AF$6,Отчеты_М!$2:$2,"&lt;="&amp;Главная!AF$7))</f>
        <v>0</v>
      </c>
      <c r="L43" s="110">
        <f>IF(L$2="",0,SUMIFS(Отчеты_М!43:43,Отчеты_М!$2:$2,"&gt;="&amp;Главная!AG$6,Отчеты_М!$2:$2,"&lt;="&amp;Главная!AG$7))</f>
        <v>0</v>
      </c>
      <c r="M43" s="110">
        <f>IF(M$2="",0,SUMIFS(Отчеты_М!43:43,Отчеты_М!$2:$2,"&gt;="&amp;Главная!AH$6,Отчеты_М!$2:$2,"&lt;="&amp;Главная!AH$7))</f>
        <v>0</v>
      </c>
      <c r="N43" s="110">
        <f>IF(N$2="",0,SUMIFS(Отчеты_М!43:43,Отчеты_М!$2:$2,"&gt;="&amp;Главная!AI$6,Отчеты_М!$2:$2,"&lt;="&amp;Главная!AI$7))</f>
        <v>0</v>
      </c>
      <c r="O43" s="76"/>
    </row>
    <row r="44" spans="1:15" s="78" customFormat="1" ht="12">
      <c r="A44" s="534"/>
      <c r="B44" s="76"/>
      <c r="C44" s="79" t="str">
        <f>УсловияРасчеты!H1446</f>
        <v>Оплата налога на имущество</v>
      </c>
      <c r="D44" s="500"/>
      <c r="E44" s="131">
        <f t="shared" si="7"/>
        <v>0</v>
      </c>
      <c r="F44" s="76"/>
      <c r="G44" s="110">
        <f>IF(G$2="",0,SUMIFS(Отчеты_М!44:44,Отчеты_М!$2:$2,"&gt;="&amp;Главная!AB$6,Отчеты_М!$2:$2,"&lt;="&amp;Главная!AB$7))</f>
        <v>0</v>
      </c>
      <c r="H44" s="110">
        <f>IF(H$2="",0,SUMIFS(Отчеты_М!44:44,Отчеты_М!$2:$2,"&gt;="&amp;Главная!AC$6,Отчеты_М!$2:$2,"&lt;="&amp;Главная!AC$7))</f>
        <v>0</v>
      </c>
      <c r="I44" s="110">
        <f>IF(I$2="",0,SUMIFS(Отчеты_М!44:44,Отчеты_М!$2:$2,"&gt;="&amp;Главная!AD$6,Отчеты_М!$2:$2,"&lt;="&amp;Главная!AD$7))</f>
        <v>0</v>
      </c>
      <c r="J44" s="110">
        <f>IF(J$2="",0,SUMIFS(Отчеты_М!44:44,Отчеты_М!$2:$2,"&gt;="&amp;Главная!AE$6,Отчеты_М!$2:$2,"&lt;="&amp;Главная!AE$7))</f>
        <v>0</v>
      </c>
      <c r="K44" s="110">
        <f>IF(K$2="",0,SUMIFS(Отчеты_М!44:44,Отчеты_М!$2:$2,"&gt;="&amp;Главная!AF$6,Отчеты_М!$2:$2,"&lt;="&amp;Главная!AF$7))</f>
        <v>0</v>
      </c>
      <c r="L44" s="110">
        <f>IF(L$2="",0,SUMIFS(Отчеты_М!44:44,Отчеты_М!$2:$2,"&gt;="&amp;Главная!AG$6,Отчеты_М!$2:$2,"&lt;="&amp;Главная!AG$7))</f>
        <v>0</v>
      </c>
      <c r="M44" s="110">
        <f>IF(M$2="",0,SUMIFS(Отчеты_М!44:44,Отчеты_М!$2:$2,"&gt;="&amp;Главная!AH$6,Отчеты_М!$2:$2,"&lt;="&amp;Главная!AH$7))</f>
        <v>0</v>
      </c>
      <c r="N44" s="110">
        <f>IF(N$2="",0,SUMIFS(Отчеты_М!44:44,Отчеты_М!$2:$2,"&gt;="&amp;Главная!AI$6,Отчеты_М!$2:$2,"&lt;="&amp;Главная!AI$7))</f>
        <v>0</v>
      </c>
      <c r="O44" s="76"/>
    </row>
    <row r="45" spans="1:15" s="78" customFormat="1" ht="12">
      <c r="A45" s="534"/>
      <c r="B45" s="76"/>
      <c r="C45" s="79" t="str">
        <f>УсловияРасчеты!$H$1455</f>
        <v>Оплата налога на прибыль</v>
      </c>
      <c r="D45" s="500"/>
      <c r="E45" s="131">
        <f t="shared" si="7"/>
        <v>0</v>
      </c>
      <c r="F45" s="76"/>
      <c r="G45" s="110">
        <f>IF(G$2="",0,SUMIFS(Отчеты_М!45:45,Отчеты_М!$2:$2,"&gt;="&amp;Главная!AB$6,Отчеты_М!$2:$2,"&lt;="&amp;Главная!AB$7))</f>
        <v>0</v>
      </c>
      <c r="H45" s="110">
        <f>IF(H$2="",0,SUMIFS(Отчеты_М!45:45,Отчеты_М!$2:$2,"&gt;="&amp;Главная!AC$6,Отчеты_М!$2:$2,"&lt;="&amp;Главная!AC$7))</f>
        <v>0</v>
      </c>
      <c r="I45" s="110">
        <f>IF(I$2="",0,SUMIFS(Отчеты_М!45:45,Отчеты_М!$2:$2,"&gt;="&amp;Главная!AD$6,Отчеты_М!$2:$2,"&lt;="&amp;Главная!AD$7))</f>
        <v>0</v>
      </c>
      <c r="J45" s="110">
        <f>IF(J$2="",0,SUMIFS(Отчеты_М!45:45,Отчеты_М!$2:$2,"&gt;="&amp;Главная!AE$6,Отчеты_М!$2:$2,"&lt;="&amp;Главная!AE$7))</f>
        <v>0</v>
      </c>
      <c r="K45" s="110">
        <f>IF(K$2="",0,SUMIFS(Отчеты_М!45:45,Отчеты_М!$2:$2,"&gt;="&amp;Главная!AF$6,Отчеты_М!$2:$2,"&lt;="&amp;Главная!AF$7))</f>
        <v>0</v>
      </c>
      <c r="L45" s="110">
        <f>IF(L$2="",0,SUMIFS(Отчеты_М!45:45,Отчеты_М!$2:$2,"&gt;="&amp;Главная!AG$6,Отчеты_М!$2:$2,"&lt;="&amp;Главная!AG$7))</f>
        <v>0</v>
      </c>
      <c r="M45" s="110">
        <f>IF(M$2="",0,SUMIFS(Отчеты_М!45:45,Отчеты_М!$2:$2,"&gt;="&amp;Главная!AH$6,Отчеты_М!$2:$2,"&lt;="&amp;Главная!AH$7))</f>
        <v>0</v>
      </c>
      <c r="N45" s="110">
        <f>IF(N$2="",0,SUMIFS(Отчеты_М!45:45,Отчеты_М!$2:$2,"&gt;="&amp;Главная!AI$6,Отчеты_М!$2:$2,"&lt;="&amp;Главная!AI$7))</f>
        <v>0</v>
      </c>
      <c r="O45" s="76"/>
    </row>
    <row r="46" spans="1:15" s="56" customFormat="1">
      <c r="A46" s="534"/>
      <c r="B46" s="65"/>
      <c r="C46" s="70" t="str">
        <f>УсловияРасчеты!$H$1469</f>
        <v>Финпоток проекта (по осн. деят-ти)</v>
      </c>
      <c r="D46" s="65"/>
      <c r="E46" s="123">
        <f t="shared" si="7"/>
        <v>0</v>
      </c>
      <c r="F46" s="64"/>
      <c r="G46" s="112">
        <f>IF(G$2="",0,SUMIFS(Отчеты_М!46:46,Отчеты_М!$2:$2,"&gt;="&amp;Главная!AB$6,Отчеты_М!$2:$2,"&lt;="&amp;Главная!AB$7))</f>
        <v>0</v>
      </c>
      <c r="H46" s="112">
        <f>IF(H$2="",0,SUMIFS(Отчеты_М!46:46,Отчеты_М!$2:$2,"&gt;="&amp;Главная!AC$6,Отчеты_М!$2:$2,"&lt;="&amp;Главная!AC$7))</f>
        <v>0</v>
      </c>
      <c r="I46" s="112">
        <f>IF(I$2="",0,SUMIFS(Отчеты_М!46:46,Отчеты_М!$2:$2,"&gt;="&amp;Главная!AD$6,Отчеты_М!$2:$2,"&lt;="&amp;Главная!AD$7))</f>
        <v>0</v>
      </c>
      <c r="J46" s="112">
        <f>IF(J$2="",0,SUMIFS(Отчеты_М!46:46,Отчеты_М!$2:$2,"&gt;="&amp;Главная!AE$6,Отчеты_М!$2:$2,"&lt;="&amp;Главная!AE$7))</f>
        <v>0</v>
      </c>
      <c r="K46" s="112">
        <f>IF(K$2="",0,SUMIFS(Отчеты_М!46:46,Отчеты_М!$2:$2,"&gt;="&amp;Главная!AF$6,Отчеты_М!$2:$2,"&lt;="&amp;Главная!AF$7))</f>
        <v>0</v>
      </c>
      <c r="L46" s="112">
        <f>IF(L$2="",0,SUMIFS(Отчеты_М!46:46,Отчеты_М!$2:$2,"&gt;="&amp;Главная!AG$6,Отчеты_М!$2:$2,"&lt;="&amp;Главная!AG$7))</f>
        <v>0</v>
      </c>
      <c r="M46" s="112">
        <f>IF(M$2="",0,SUMIFS(Отчеты_М!46:46,Отчеты_М!$2:$2,"&gt;="&amp;Главная!AH$6,Отчеты_М!$2:$2,"&lt;="&amp;Главная!AH$7))</f>
        <v>0</v>
      </c>
      <c r="N46" s="112">
        <f>IF(N$2="",0,SUMIFS(Отчеты_М!46:46,Отчеты_М!$2:$2,"&gt;="&amp;Главная!AI$6,Отчеты_М!$2:$2,"&lt;="&amp;Главная!AI$7))</f>
        <v>0</v>
      </c>
      <c r="O46" s="65"/>
    </row>
    <row r="47" spans="1:15" s="56" customFormat="1">
      <c r="A47" s="534"/>
      <c r="B47" s="65"/>
      <c r="C47" s="75" t="str">
        <f>УсловияРасчеты!$H$1535</f>
        <v>Поступления кредитных средств за период</v>
      </c>
      <c r="D47" s="65"/>
      <c r="E47" s="125">
        <f t="shared" si="7"/>
        <v>0</v>
      </c>
      <c r="F47" s="64"/>
      <c r="G47" s="104">
        <f>IF(G$2="",0,SUMIFS(Отчеты_М!47:47,Отчеты_М!$2:$2,"&gt;="&amp;Главная!AB$6,Отчеты_М!$2:$2,"&lt;="&amp;Главная!AB$7))</f>
        <v>0</v>
      </c>
      <c r="H47" s="104">
        <f>IF(H$2="",0,SUMIFS(Отчеты_М!47:47,Отчеты_М!$2:$2,"&gt;="&amp;Главная!AC$6,Отчеты_М!$2:$2,"&lt;="&amp;Главная!AC$7))</f>
        <v>0</v>
      </c>
      <c r="I47" s="104">
        <f>IF(I$2="",0,SUMIFS(Отчеты_М!47:47,Отчеты_М!$2:$2,"&gt;="&amp;Главная!AD$6,Отчеты_М!$2:$2,"&lt;="&amp;Главная!AD$7))</f>
        <v>0</v>
      </c>
      <c r="J47" s="104">
        <f>IF(J$2="",0,SUMIFS(Отчеты_М!47:47,Отчеты_М!$2:$2,"&gt;="&amp;Главная!AE$6,Отчеты_М!$2:$2,"&lt;="&amp;Главная!AE$7))</f>
        <v>0</v>
      </c>
      <c r="K47" s="104">
        <f>IF(K$2="",0,SUMIFS(Отчеты_М!47:47,Отчеты_М!$2:$2,"&gt;="&amp;Главная!AF$6,Отчеты_М!$2:$2,"&lt;="&amp;Главная!AF$7))</f>
        <v>0</v>
      </c>
      <c r="L47" s="104">
        <f>IF(L$2="",0,SUMIFS(Отчеты_М!47:47,Отчеты_М!$2:$2,"&gt;="&amp;Главная!AG$6,Отчеты_М!$2:$2,"&lt;="&amp;Главная!AG$7))</f>
        <v>0</v>
      </c>
      <c r="M47" s="104">
        <f>IF(M$2="",0,SUMIFS(Отчеты_М!47:47,Отчеты_М!$2:$2,"&gt;="&amp;Главная!AH$6,Отчеты_М!$2:$2,"&lt;="&amp;Главная!AH$7))</f>
        <v>0</v>
      </c>
      <c r="N47" s="104">
        <f>IF(N$2="",0,SUMIFS(Отчеты_М!47:47,Отчеты_М!$2:$2,"&gt;="&amp;Главная!AI$6,Отчеты_М!$2:$2,"&lt;="&amp;Главная!AI$7))</f>
        <v>0</v>
      </c>
      <c r="O47" s="65"/>
    </row>
    <row r="48" spans="1:15" s="141" customFormat="1" ht="13.8">
      <c r="A48" s="535"/>
      <c r="B48" s="135"/>
      <c r="C48" s="136" t="str">
        <f>УсловияРасчеты!$H$1537</f>
        <v>Объем возврата кредитных средств за период</v>
      </c>
      <c r="D48" s="135"/>
      <c r="E48" s="137">
        <f t="shared" si="7"/>
        <v>0</v>
      </c>
      <c r="F48" s="138"/>
      <c r="G48" s="139">
        <f>IF(G$2="",0,SUMIFS(Отчеты_М!48:48,Отчеты_М!$2:$2,"&gt;="&amp;Главная!AB$6,Отчеты_М!$2:$2,"&lt;="&amp;Главная!AB$7))</f>
        <v>0</v>
      </c>
      <c r="H48" s="139">
        <f>IF(H$2="",0,SUMIFS(Отчеты_М!48:48,Отчеты_М!$2:$2,"&gt;="&amp;Главная!AC$6,Отчеты_М!$2:$2,"&lt;="&amp;Главная!AC$7))</f>
        <v>0</v>
      </c>
      <c r="I48" s="139">
        <f>IF(I$2="",0,SUMIFS(Отчеты_М!48:48,Отчеты_М!$2:$2,"&gt;="&amp;Главная!AD$6,Отчеты_М!$2:$2,"&lt;="&amp;Главная!AD$7))</f>
        <v>0</v>
      </c>
      <c r="J48" s="139">
        <f>IF(J$2="",0,SUMIFS(Отчеты_М!48:48,Отчеты_М!$2:$2,"&gt;="&amp;Главная!AE$6,Отчеты_М!$2:$2,"&lt;="&amp;Главная!AE$7))</f>
        <v>0</v>
      </c>
      <c r="K48" s="139">
        <f>IF(K$2="",0,SUMIFS(Отчеты_М!48:48,Отчеты_М!$2:$2,"&gt;="&amp;Главная!AF$6,Отчеты_М!$2:$2,"&lt;="&amp;Главная!AF$7))</f>
        <v>0</v>
      </c>
      <c r="L48" s="139">
        <f>IF(L$2="",0,SUMIFS(Отчеты_М!48:48,Отчеты_М!$2:$2,"&gt;="&amp;Главная!AG$6,Отчеты_М!$2:$2,"&lt;="&amp;Главная!AG$7))</f>
        <v>0</v>
      </c>
      <c r="M48" s="139">
        <f>IF(M$2="",0,SUMIFS(Отчеты_М!48:48,Отчеты_М!$2:$2,"&gt;="&amp;Главная!AH$6,Отчеты_М!$2:$2,"&lt;="&amp;Главная!AH$7))</f>
        <v>0</v>
      </c>
      <c r="N48" s="139">
        <f>IF(N$2="",0,SUMIFS(Отчеты_М!48:48,Отчеты_М!$2:$2,"&gt;="&amp;Главная!AI$6,Отчеты_М!$2:$2,"&lt;="&amp;Главная!AI$7))</f>
        <v>0</v>
      </c>
      <c r="O48" s="135"/>
    </row>
    <row r="49" spans="1:15" s="141" customFormat="1" ht="13.8">
      <c r="A49" s="535"/>
      <c r="B49" s="135"/>
      <c r="C49" s="136" t="str">
        <f>УсловияРасчеты!$H$1545</f>
        <v>Оплата %% по кредиту</v>
      </c>
      <c r="D49" s="135"/>
      <c r="E49" s="137">
        <f t="shared" si="7"/>
        <v>0</v>
      </c>
      <c r="F49" s="138"/>
      <c r="G49" s="139">
        <f>IF(G$2="",0,SUMIFS(Отчеты_М!49:49,Отчеты_М!$2:$2,"&gt;="&amp;Главная!AB$6,Отчеты_М!$2:$2,"&lt;="&amp;Главная!AB$7))</f>
        <v>0</v>
      </c>
      <c r="H49" s="139">
        <f>IF(H$2="",0,SUMIFS(Отчеты_М!49:49,Отчеты_М!$2:$2,"&gt;="&amp;Главная!AC$6,Отчеты_М!$2:$2,"&lt;="&amp;Главная!AC$7))</f>
        <v>0</v>
      </c>
      <c r="I49" s="139">
        <f>IF(I$2="",0,SUMIFS(Отчеты_М!49:49,Отчеты_М!$2:$2,"&gt;="&amp;Главная!AD$6,Отчеты_М!$2:$2,"&lt;="&amp;Главная!AD$7))</f>
        <v>0</v>
      </c>
      <c r="J49" s="139">
        <f>IF(J$2="",0,SUMIFS(Отчеты_М!49:49,Отчеты_М!$2:$2,"&gt;="&amp;Главная!AE$6,Отчеты_М!$2:$2,"&lt;="&amp;Главная!AE$7))</f>
        <v>0</v>
      </c>
      <c r="K49" s="139">
        <f>IF(K$2="",0,SUMIFS(Отчеты_М!49:49,Отчеты_М!$2:$2,"&gt;="&amp;Главная!AF$6,Отчеты_М!$2:$2,"&lt;="&amp;Главная!AF$7))</f>
        <v>0</v>
      </c>
      <c r="L49" s="139">
        <f>IF(L$2="",0,SUMIFS(Отчеты_М!49:49,Отчеты_М!$2:$2,"&gt;="&amp;Главная!AG$6,Отчеты_М!$2:$2,"&lt;="&amp;Главная!AG$7))</f>
        <v>0</v>
      </c>
      <c r="M49" s="139">
        <f>IF(M$2="",0,SUMIFS(Отчеты_М!49:49,Отчеты_М!$2:$2,"&gt;="&amp;Главная!AH$6,Отчеты_М!$2:$2,"&lt;="&amp;Главная!AH$7))</f>
        <v>0</v>
      </c>
      <c r="N49" s="139">
        <f>IF(N$2="",0,SUMIFS(Отчеты_М!49:49,Отчеты_М!$2:$2,"&gt;="&amp;Главная!AI$6,Отчеты_М!$2:$2,"&lt;="&amp;Главная!AI$7))</f>
        <v>0</v>
      </c>
      <c r="O49" s="135"/>
    </row>
    <row r="50" spans="1:15" s="56" customFormat="1">
      <c r="A50" s="534"/>
      <c r="B50" s="65"/>
      <c r="C50" s="70" t="str">
        <f>УсловияРасчеты!$H$1551</f>
        <v>Финпоток по финансовой деятельности</v>
      </c>
      <c r="D50" s="65"/>
      <c r="E50" s="123">
        <f t="shared" si="7"/>
        <v>0</v>
      </c>
      <c r="F50" s="64"/>
      <c r="G50" s="112">
        <f>IF(G$2="",0,SUMIFS(Отчеты_М!50:50,Отчеты_М!$2:$2,"&gt;="&amp;Главная!AB$6,Отчеты_М!$2:$2,"&lt;="&amp;Главная!AB$7))</f>
        <v>0</v>
      </c>
      <c r="H50" s="112">
        <f>IF(H$2="",0,SUMIFS(Отчеты_М!50:50,Отчеты_М!$2:$2,"&gt;="&amp;Главная!AC$6,Отчеты_М!$2:$2,"&lt;="&amp;Главная!AC$7))</f>
        <v>0</v>
      </c>
      <c r="I50" s="112">
        <f>IF(I$2="",0,SUMIFS(Отчеты_М!50:50,Отчеты_М!$2:$2,"&gt;="&amp;Главная!AD$6,Отчеты_М!$2:$2,"&lt;="&amp;Главная!AD$7))</f>
        <v>0</v>
      </c>
      <c r="J50" s="112">
        <f>IF(J$2="",0,SUMIFS(Отчеты_М!50:50,Отчеты_М!$2:$2,"&gt;="&amp;Главная!AE$6,Отчеты_М!$2:$2,"&lt;="&amp;Главная!AE$7))</f>
        <v>0</v>
      </c>
      <c r="K50" s="112">
        <f>IF(K$2="",0,SUMIFS(Отчеты_М!50:50,Отчеты_М!$2:$2,"&gt;="&amp;Главная!AF$6,Отчеты_М!$2:$2,"&lt;="&amp;Главная!AF$7))</f>
        <v>0</v>
      </c>
      <c r="L50" s="112">
        <f>IF(L$2="",0,SUMIFS(Отчеты_М!50:50,Отчеты_М!$2:$2,"&gt;="&amp;Главная!AG$6,Отчеты_М!$2:$2,"&lt;="&amp;Главная!AG$7))</f>
        <v>0</v>
      </c>
      <c r="M50" s="112">
        <f>IF(M$2="",0,SUMIFS(Отчеты_М!50:50,Отчеты_М!$2:$2,"&gt;="&amp;Главная!AH$6,Отчеты_М!$2:$2,"&lt;="&amp;Главная!AH$7))</f>
        <v>0</v>
      </c>
      <c r="N50" s="112">
        <f>IF(N$2="",0,SUMIFS(Отчеты_М!50:50,Отчеты_М!$2:$2,"&gt;="&amp;Главная!AI$6,Отчеты_М!$2:$2,"&lt;="&amp;Главная!AI$7))</f>
        <v>0</v>
      </c>
      <c r="O50" s="65"/>
    </row>
    <row r="51" spans="1:15" s="56" customFormat="1">
      <c r="A51" s="534"/>
      <c r="B51" s="65"/>
      <c r="C51" s="142" t="str">
        <f>УсловияРасчеты!$H$1483</f>
        <v>Поступление инвесткредита Банка</v>
      </c>
      <c r="D51" s="65"/>
      <c r="E51" s="125">
        <f t="shared" si="7"/>
        <v>0</v>
      </c>
      <c r="F51" s="64"/>
      <c r="G51" s="104">
        <f>IF(G$2="",0,SUMIFS(Отчеты_М!51:51,Отчеты_М!$2:$2,"&gt;="&amp;Главная!AB$6,Отчеты_М!$2:$2,"&lt;="&amp;Главная!AB$7))</f>
        <v>0</v>
      </c>
      <c r="H51" s="104">
        <f>IF(H$2="",0,SUMIFS(Отчеты_М!51:51,Отчеты_М!$2:$2,"&gt;="&amp;Главная!AC$6,Отчеты_М!$2:$2,"&lt;="&amp;Главная!AC$7))</f>
        <v>0</v>
      </c>
      <c r="I51" s="104">
        <f>IF(I$2="",0,SUMIFS(Отчеты_М!51:51,Отчеты_М!$2:$2,"&gt;="&amp;Главная!AD$6,Отчеты_М!$2:$2,"&lt;="&amp;Главная!AD$7))</f>
        <v>0</v>
      </c>
      <c r="J51" s="104">
        <f>IF(J$2="",0,SUMIFS(Отчеты_М!51:51,Отчеты_М!$2:$2,"&gt;="&amp;Главная!AE$6,Отчеты_М!$2:$2,"&lt;="&amp;Главная!AE$7))</f>
        <v>0</v>
      </c>
      <c r="K51" s="104">
        <f>IF(K$2="",0,SUMIFS(Отчеты_М!51:51,Отчеты_М!$2:$2,"&gt;="&amp;Главная!AF$6,Отчеты_М!$2:$2,"&lt;="&amp;Главная!AF$7))</f>
        <v>0</v>
      </c>
      <c r="L51" s="104">
        <f>IF(L$2="",0,SUMIFS(Отчеты_М!51:51,Отчеты_М!$2:$2,"&gt;="&amp;Главная!AG$6,Отчеты_М!$2:$2,"&lt;="&amp;Главная!AG$7))</f>
        <v>0</v>
      </c>
      <c r="M51" s="104">
        <f>IF(M$2="",0,SUMIFS(Отчеты_М!51:51,Отчеты_М!$2:$2,"&gt;="&amp;Главная!AH$6,Отчеты_М!$2:$2,"&lt;="&amp;Главная!AH$7))</f>
        <v>0</v>
      </c>
      <c r="N51" s="104">
        <f>IF(N$2="",0,SUMIFS(Отчеты_М!51:51,Отчеты_М!$2:$2,"&gt;="&amp;Главная!AI$6,Отчеты_М!$2:$2,"&lt;="&amp;Главная!AI$7))</f>
        <v>0</v>
      </c>
      <c r="O51" s="65"/>
    </row>
    <row r="52" spans="1:15" s="56" customFormat="1">
      <c r="A52" s="534"/>
      <c r="B52" s="65"/>
      <c r="C52" s="142" t="str">
        <f>УсловияРасчеты!$H$1516</f>
        <v>Поступление инвестиций от Учредителя</v>
      </c>
      <c r="D52" s="65"/>
      <c r="E52" s="125">
        <f t="shared" si="7"/>
        <v>0</v>
      </c>
      <c r="F52" s="64"/>
      <c r="G52" s="104">
        <f>IF(G$2="",0,SUMIFS(Отчеты_М!52:52,Отчеты_М!$2:$2,"&gt;="&amp;Главная!AB$6,Отчеты_М!$2:$2,"&lt;="&amp;Главная!AB$7))</f>
        <v>0</v>
      </c>
      <c r="H52" s="104">
        <f>IF(H$2="",0,SUMIFS(Отчеты_М!52:52,Отчеты_М!$2:$2,"&gt;="&amp;Главная!AC$6,Отчеты_М!$2:$2,"&lt;="&amp;Главная!AC$7))</f>
        <v>0</v>
      </c>
      <c r="I52" s="104">
        <f>IF(I$2="",0,SUMIFS(Отчеты_М!52:52,Отчеты_М!$2:$2,"&gt;="&amp;Главная!AD$6,Отчеты_М!$2:$2,"&lt;="&amp;Главная!AD$7))</f>
        <v>0</v>
      </c>
      <c r="J52" s="104">
        <f>IF(J$2="",0,SUMIFS(Отчеты_М!52:52,Отчеты_М!$2:$2,"&gt;="&amp;Главная!AE$6,Отчеты_М!$2:$2,"&lt;="&amp;Главная!AE$7))</f>
        <v>0</v>
      </c>
      <c r="K52" s="104">
        <f>IF(K$2="",0,SUMIFS(Отчеты_М!52:52,Отчеты_М!$2:$2,"&gt;="&amp;Главная!AF$6,Отчеты_М!$2:$2,"&lt;="&amp;Главная!AF$7))</f>
        <v>0</v>
      </c>
      <c r="L52" s="104">
        <f>IF(L$2="",0,SUMIFS(Отчеты_М!52:52,Отчеты_М!$2:$2,"&gt;="&amp;Главная!AG$6,Отчеты_М!$2:$2,"&lt;="&amp;Главная!AG$7))</f>
        <v>0</v>
      </c>
      <c r="M52" s="104">
        <f>IF(M$2="",0,SUMIFS(Отчеты_М!52:52,Отчеты_М!$2:$2,"&gt;="&amp;Главная!AH$6,Отчеты_М!$2:$2,"&lt;="&amp;Главная!AH$7))</f>
        <v>0</v>
      </c>
      <c r="N52" s="104">
        <f>IF(N$2="",0,SUMIFS(Отчеты_М!52:52,Отчеты_М!$2:$2,"&gt;="&amp;Главная!AI$6,Отчеты_М!$2:$2,"&lt;="&amp;Главная!AI$7))</f>
        <v>0</v>
      </c>
      <c r="O52" s="65"/>
    </row>
    <row r="53" spans="1:15" s="141" customFormat="1" ht="13.8">
      <c r="A53" s="535"/>
      <c r="B53" s="135"/>
      <c r="C53" s="136" t="str">
        <f>УсловияРасчеты!$H$1486</f>
        <v>Возврат инвесткредита Банку</v>
      </c>
      <c r="D53" s="135"/>
      <c r="E53" s="137">
        <f t="shared" si="7"/>
        <v>0</v>
      </c>
      <c r="F53" s="138"/>
      <c r="G53" s="139">
        <f>IF(G$2="",0,SUMIFS(Отчеты_М!53:53,Отчеты_М!$2:$2,"&gt;="&amp;Главная!AB$6,Отчеты_М!$2:$2,"&lt;="&amp;Главная!AB$7))</f>
        <v>0</v>
      </c>
      <c r="H53" s="139">
        <f>IF(H$2="",0,SUMIFS(Отчеты_М!53:53,Отчеты_М!$2:$2,"&gt;="&amp;Главная!AC$6,Отчеты_М!$2:$2,"&lt;="&amp;Главная!AC$7))</f>
        <v>0</v>
      </c>
      <c r="I53" s="139">
        <f>IF(I$2="",0,SUMIFS(Отчеты_М!53:53,Отчеты_М!$2:$2,"&gt;="&amp;Главная!AD$6,Отчеты_М!$2:$2,"&lt;="&amp;Главная!AD$7))</f>
        <v>0</v>
      </c>
      <c r="J53" s="139">
        <f>IF(J$2="",0,SUMIFS(Отчеты_М!53:53,Отчеты_М!$2:$2,"&gt;="&amp;Главная!AE$6,Отчеты_М!$2:$2,"&lt;="&amp;Главная!AE$7))</f>
        <v>0</v>
      </c>
      <c r="K53" s="139">
        <f>IF(K$2="",0,SUMIFS(Отчеты_М!53:53,Отчеты_М!$2:$2,"&gt;="&amp;Главная!AF$6,Отчеты_М!$2:$2,"&lt;="&amp;Главная!AF$7))</f>
        <v>0</v>
      </c>
      <c r="L53" s="139">
        <f>IF(L$2="",0,SUMIFS(Отчеты_М!53:53,Отчеты_М!$2:$2,"&gt;="&amp;Главная!AG$6,Отчеты_М!$2:$2,"&lt;="&amp;Главная!AG$7))</f>
        <v>0</v>
      </c>
      <c r="M53" s="139">
        <f>IF(M$2="",0,SUMIFS(Отчеты_М!53:53,Отчеты_М!$2:$2,"&gt;="&amp;Главная!AH$6,Отчеты_М!$2:$2,"&lt;="&amp;Главная!AH$7))</f>
        <v>0</v>
      </c>
      <c r="N53" s="139">
        <f>IF(N$2="",0,SUMIFS(Отчеты_М!53:53,Отчеты_М!$2:$2,"&gt;="&amp;Главная!AI$6,Отчеты_М!$2:$2,"&lt;="&amp;Главная!AI$7))</f>
        <v>0</v>
      </c>
      <c r="O53" s="135"/>
    </row>
    <row r="54" spans="1:15" s="141" customFormat="1" ht="13.8">
      <c r="A54" s="535"/>
      <c r="B54" s="135"/>
      <c r="C54" s="136" t="str">
        <f>УсловияРасчеты!$H$1501</f>
        <v>Оплата %% по инвесткредиту Банка</v>
      </c>
      <c r="D54" s="135"/>
      <c r="E54" s="137">
        <f t="shared" si="7"/>
        <v>0</v>
      </c>
      <c r="F54" s="138"/>
      <c r="G54" s="139">
        <f>IF(G$2="",0,SUMIFS(Отчеты_М!54:54,Отчеты_М!$2:$2,"&gt;="&amp;Главная!AB$6,Отчеты_М!$2:$2,"&lt;="&amp;Главная!AB$7))</f>
        <v>0</v>
      </c>
      <c r="H54" s="139">
        <f>IF(H$2="",0,SUMIFS(Отчеты_М!54:54,Отчеты_М!$2:$2,"&gt;="&amp;Главная!AC$6,Отчеты_М!$2:$2,"&lt;="&amp;Главная!AC$7))</f>
        <v>0</v>
      </c>
      <c r="I54" s="139">
        <f>IF(I$2="",0,SUMIFS(Отчеты_М!54:54,Отчеты_М!$2:$2,"&gt;="&amp;Главная!AD$6,Отчеты_М!$2:$2,"&lt;="&amp;Главная!AD$7))</f>
        <v>0</v>
      </c>
      <c r="J54" s="139">
        <f>IF(J$2="",0,SUMIFS(Отчеты_М!54:54,Отчеты_М!$2:$2,"&gt;="&amp;Главная!AE$6,Отчеты_М!$2:$2,"&lt;="&amp;Главная!AE$7))</f>
        <v>0</v>
      </c>
      <c r="K54" s="139">
        <f>IF(K$2="",0,SUMIFS(Отчеты_М!54:54,Отчеты_М!$2:$2,"&gt;="&amp;Главная!AF$6,Отчеты_М!$2:$2,"&lt;="&amp;Главная!AF$7))</f>
        <v>0</v>
      </c>
      <c r="L54" s="139">
        <f>IF(L$2="",0,SUMIFS(Отчеты_М!54:54,Отчеты_М!$2:$2,"&gt;="&amp;Главная!AG$6,Отчеты_М!$2:$2,"&lt;="&amp;Главная!AG$7))</f>
        <v>0</v>
      </c>
      <c r="M54" s="139">
        <f>IF(M$2="",0,SUMIFS(Отчеты_М!54:54,Отчеты_М!$2:$2,"&gt;="&amp;Главная!AH$6,Отчеты_М!$2:$2,"&lt;="&amp;Главная!AH$7))</f>
        <v>0</v>
      </c>
      <c r="N54" s="139">
        <f>IF(N$2="",0,SUMIFS(Отчеты_М!54:54,Отчеты_М!$2:$2,"&gt;="&amp;Главная!AI$6,Отчеты_М!$2:$2,"&lt;="&amp;Главная!AI$7))</f>
        <v>0</v>
      </c>
      <c r="O54" s="135"/>
    </row>
    <row r="55" spans="1:15" s="141" customFormat="1" ht="13.8">
      <c r="A55" s="535"/>
      <c r="B55" s="135"/>
      <c r="C55" s="136" t="str">
        <f>УсловияРасчеты!$H$1574</f>
        <v>Возврат инвестиций Учредителю</v>
      </c>
      <c r="D55" s="135"/>
      <c r="E55" s="137">
        <f t="shared" si="7"/>
        <v>0</v>
      </c>
      <c r="F55" s="138"/>
      <c r="G55" s="139">
        <f>IF(G$2="",0,SUMIFS(Отчеты_М!55:55,Отчеты_М!$2:$2,"&gt;="&amp;Главная!AB$6,Отчеты_М!$2:$2,"&lt;="&amp;Главная!AB$7))</f>
        <v>0</v>
      </c>
      <c r="H55" s="139">
        <f>IF(H$2="",0,SUMIFS(Отчеты_М!55:55,Отчеты_М!$2:$2,"&gt;="&amp;Главная!AC$6,Отчеты_М!$2:$2,"&lt;="&amp;Главная!AC$7))</f>
        <v>0</v>
      </c>
      <c r="I55" s="139">
        <f>IF(I$2="",0,SUMIFS(Отчеты_М!55:55,Отчеты_М!$2:$2,"&gt;="&amp;Главная!AD$6,Отчеты_М!$2:$2,"&lt;="&amp;Главная!AD$7))</f>
        <v>0</v>
      </c>
      <c r="J55" s="139">
        <f>IF(J$2="",0,SUMIFS(Отчеты_М!55:55,Отчеты_М!$2:$2,"&gt;="&amp;Главная!AE$6,Отчеты_М!$2:$2,"&lt;="&amp;Главная!AE$7))</f>
        <v>0</v>
      </c>
      <c r="K55" s="139">
        <f>IF(K$2="",0,SUMIFS(Отчеты_М!55:55,Отчеты_М!$2:$2,"&gt;="&amp;Главная!AF$6,Отчеты_М!$2:$2,"&lt;="&amp;Главная!AF$7))</f>
        <v>0</v>
      </c>
      <c r="L55" s="139">
        <f>IF(L$2="",0,SUMIFS(Отчеты_М!55:55,Отчеты_М!$2:$2,"&gt;="&amp;Главная!AG$6,Отчеты_М!$2:$2,"&lt;="&amp;Главная!AG$7))</f>
        <v>0</v>
      </c>
      <c r="M55" s="139">
        <f>IF(M$2="",0,SUMIFS(Отчеты_М!55:55,Отчеты_М!$2:$2,"&gt;="&amp;Главная!AH$6,Отчеты_М!$2:$2,"&lt;="&amp;Главная!AH$7))</f>
        <v>0</v>
      </c>
      <c r="N55" s="139">
        <f>IF(N$2="",0,SUMIFS(Отчеты_М!55:55,Отчеты_М!$2:$2,"&gt;="&amp;Главная!AI$6,Отчеты_М!$2:$2,"&lt;="&amp;Главная!AI$7))</f>
        <v>0</v>
      </c>
      <c r="O55" s="135"/>
    </row>
    <row r="56" spans="1:15" s="56" customFormat="1">
      <c r="A56" s="534"/>
      <c r="B56" s="65"/>
      <c r="C56" s="70" t="s">
        <v>252</v>
      </c>
      <c r="D56" s="65"/>
      <c r="E56" s="123">
        <f t="shared" si="7"/>
        <v>0</v>
      </c>
      <c r="F56" s="64"/>
      <c r="G56" s="112">
        <f>IF(G$2="",0,SUMIFS(Отчеты_М!56:56,Отчеты_М!$2:$2,"&gt;="&amp;Главная!AB$6,Отчеты_М!$2:$2,"&lt;="&amp;Главная!AB$7))</f>
        <v>0</v>
      </c>
      <c r="H56" s="112">
        <f>IF(H$2="",0,SUMIFS(Отчеты_М!56:56,Отчеты_М!$2:$2,"&gt;="&amp;Главная!AC$6,Отчеты_М!$2:$2,"&lt;="&amp;Главная!AC$7))</f>
        <v>0</v>
      </c>
      <c r="I56" s="112">
        <f>IF(I$2="",0,SUMIFS(Отчеты_М!56:56,Отчеты_М!$2:$2,"&gt;="&amp;Главная!AD$6,Отчеты_М!$2:$2,"&lt;="&amp;Главная!AD$7))</f>
        <v>0</v>
      </c>
      <c r="J56" s="112">
        <f>IF(J$2="",0,SUMIFS(Отчеты_М!56:56,Отчеты_М!$2:$2,"&gt;="&amp;Главная!AE$6,Отчеты_М!$2:$2,"&lt;="&amp;Главная!AE$7))</f>
        <v>0</v>
      </c>
      <c r="K56" s="112">
        <f>IF(K$2="",0,SUMIFS(Отчеты_М!56:56,Отчеты_М!$2:$2,"&gt;="&amp;Главная!AF$6,Отчеты_М!$2:$2,"&lt;="&amp;Главная!AF$7))</f>
        <v>0</v>
      </c>
      <c r="L56" s="112">
        <f>IF(L$2="",0,SUMIFS(Отчеты_М!56:56,Отчеты_М!$2:$2,"&gt;="&amp;Главная!AG$6,Отчеты_М!$2:$2,"&lt;="&amp;Главная!AG$7))</f>
        <v>0</v>
      </c>
      <c r="M56" s="112">
        <f>IF(M$2="",0,SUMIFS(Отчеты_М!56:56,Отчеты_М!$2:$2,"&gt;="&amp;Главная!AH$6,Отчеты_М!$2:$2,"&lt;="&amp;Главная!AH$7))</f>
        <v>0</v>
      </c>
      <c r="N56" s="112">
        <f>IF(N$2="",0,SUMIFS(Отчеты_М!56:56,Отчеты_М!$2:$2,"&gt;="&amp;Главная!AI$6,Отчеты_М!$2:$2,"&lt;="&amp;Главная!AI$7))</f>
        <v>0</v>
      </c>
      <c r="O56" s="65"/>
    </row>
    <row r="57" spans="1:15">
      <c r="A57" s="534"/>
      <c r="B57" s="64"/>
      <c r="C57" s="68"/>
      <c r="D57" s="65"/>
      <c r="E57" s="133"/>
      <c r="F57" s="64"/>
      <c r="G57" s="113"/>
      <c r="H57" s="113"/>
      <c r="I57" s="113"/>
      <c r="J57" s="113"/>
      <c r="K57" s="113"/>
      <c r="L57" s="113"/>
      <c r="M57" s="113"/>
      <c r="N57" s="113"/>
      <c r="O57" s="64"/>
    </row>
    <row r="58" spans="1:15" s="56" customFormat="1">
      <c r="A58" s="534"/>
      <c r="B58" s="65"/>
      <c r="C58" s="70" t="str">
        <f>УсловияРасчеты!$H$1581</f>
        <v>Финпоток</v>
      </c>
      <c r="D58" s="65"/>
      <c r="E58" s="123">
        <f>SUM($F58:$O58)</f>
        <v>0</v>
      </c>
      <c r="F58" s="64"/>
      <c r="G58" s="112">
        <f>IF(G$2="",0,SUMIFS(Отчеты_М!58:58,Отчеты_М!$2:$2,"&gt;="&amp;Главная!AB$6,Отчеты_М!$2:$2,"&lt;="&amp;Главная!AB$7))</f>
        <v>0</v>
      </c>
      <c r="H58" s="112">
        <f>IF(H$2="",0,SUMIFS(Отчеты_М!58:58,Отчеты_М!$2:$2,"&gt;="&amp;Главная!AC$6,Отчеты_М!$2:$2,"&lt;="&amp;Главная!AC$7))</f>
        <v>0</v>
      </c>
      <c r="I58" s="112">
        <f>IF(I$2="",0,SUMIFS(Отчеты_М!58:58,Отчеты_М!$2:$2,"&gt;="&amp;Главная!AD$6,Отчеты_М!$2:$2,"&lt;="&amp;Главная!AD$7))</f>
        <v>0</v>
      </c>
      <c r="J58" s="112">
        <f>IF(J$2="",0,SUMIFS(Отчеты_М!58:58,Отчеты_М!$2:$2,"&gt;="&amp;Главная!AE$6,Отчеты_М!$2:$2,"&lt;="&amp;Главная!AE$7))</f>
        <v>0</v>
      </c>
      <c r="K58" s="112">
        <f>IF(K$2="",0,SUMIFS(Отчеты_М!58:58,Отчеты_М!$2:$2,"&gt;="&amp;Главная!AF$6,Отчеты_М!$2:$2,"&lt;="&amp;Главная!AF$7))</f>
        <v>0</v>
      </c>
      <c r="L58" s="112">
        <f>IF(L$2="",0,SUMIFS(Отчеты_М!58:58,Отчеты_М!$2:$2,"&gt;="&amp;Главная!AG$6,Отчеты_М!$2:$2,"&lt;="&amp;Главная!AG$7))</f>
        <v>0</v>
      </c>
      <c r="M58" s="112">
        <f>IF(M$2="",0,SUMIFS(Отчеты_М!58:58,Отчеты_М!$2:$2,"&gt;="&amp;Главная!AH$6,Отчеты_М!$2:$2,"&lt;="&amp;Главная!AH$7))</f>
        <v>0</v>
      </c>
      <c r="N58" s="112">
        <f>IF(N$2="",0,SUMIFS(Отчеты_М!58:58,Отчеты_М!$2:$2,"&gt;="&amp;Главная!AI$6,Отчеты_М!$2:$2,"&lt;="&amp;Главная!AI$7))</f>
        <v>0</v>
      </c>
      <c r="O58" s="65"/>
    </row>
    <row r="59" spans="1:15" s="56" customFormat="1">
      <c r="A59" s="534"/>
      <c r="B59" s="65"/>
      <c r="C59" s="70" t="s">
        <v>238</v>
      </c>
      <c r="D59" s="65"/>
      <c r="E59" s="123">
        <f>Отчеты_М!E59</f>
        <v>0</v>
      </c>
      <c r="F59" s="64"/>
      <c r="G59" s="112">
        <f t="shared" ref="G59:N59" si="8">IF(G2="",0,F59+G58)</f>
        <v>0</v>
      </c>
      <c r="H59" s="112">
        <f t="shared" si="8"/>
        <v>0</v>
      </c>
      <c r="I59" s="112">
        <f t="shared" si="8"/>
        <v>0</v>
      </c>
      <c r="J59" s="112">
        <f t="shared" si="8"/>
        <v>0</v>
      </c>
      <c r="K59" s="112">
        <f t="shared" si="8"/>
        <v>0</v>
      </c>
      <c r="L59" s="112">
        <f t="shared" si="8"/>
        <v>0</v>
      </c>
      <c r="M59" s="112">
        <f t="shared" si="8"/>
        <v>0</v>
      </c>
      <c r="N59" s="112">
        <f t="shared" si="8"/>
        <v>0</v>
      </c>
      <c r="O59" s="65"/>
    </row>
    <row r="60" spans="1:15">
      <c r="A60" s="534"/>
      <c r="B60" s="64"/>
      <c r="C60" s="68"/>
      <c r="D60" s="65"/>
      <c r="E60" s="133"/>
      <c r="F60" s="64"/>
      <c r="G60" s="113"/>
      <c r="H60" s="113"/>
      <c r="I60" s="113"/>
      <c r="J60" s="113"/>
      <c r="K60" s="113"/>
      <c r="L60" s="113"/>
      <c r="M60" s="113"/>
      <c r="N60" s="113"/>
      <c r="O60" s="64"/>
    </row>
    <row r="61" spans="1:15" s="526" customFormat="1" ht="12">
      <c r="A61" s="538"/>
      <c r="B61" s="520" t="s">
        <v>108</v>
      </c>
      <c r="C61" s="521" t="s">
        <v>250</v>
      </c>
      <c r="D61" s="520"/>
      <c r="E61" s="522">
        <f>SUM($F61:$O61)</f>
        <v>0</v>
      </c>
      <c r="F61" s="523"/>
      <c r="G61" s="524">
        <f t="shared" ref="G61:N61" si="9">G62-G69</f>
        <v>0</v>
      </c>
      <c r="H61" s="524">
        <f t="shared" si="9"/>
        <v>0</v>
      </c>
      <c r="I61" s="524">
        <f t="shared" si="9"/>
        <v>0</v>
      </c>
      <c r="J61" s="524">
        <f t="shared" si="9"/>
        <v>0</v>
      </c>
      <c r="K61" s="524">
        <f t="shared" si="9"/>
        <v>0</v>
      </c>
      <c r="L61" s="524">
        <f t="shared" si="9"/>
        <v>0</v>
      </c>
      <c r="M61" s="524">
        <f t="shared" si="9"/>
        <v>0</v>
      </c>
      <c r="N61" s="524">
        <f t="shared" si="9"/>
        <v>0</v>
      </c>
      <c r="O61" s="520"/>
    </row>
    <row r="62" spans="1:15" s="56" customFormat="1">
      <c r="A62" s="534"/>
      <c r="B62" s="65" t="s">
        <v>108</v>
      </c>
      <c r="C62" s="142" t="s">
        <v>248</v>
      </c>
      <c r="D62" s="65"/>
      <c r="E62" s="125">
        <f>SUM(E63:E68)</f>
        <v>0</v>
      </c>
      <c r="F62" s="64"/>
      <c r="G62" s="125">
        <f t="shared" ref="G62:N62" si="10">SUM(G63:G68)</f>
        <v>0</v>
      </c>
      <c r="H62" s="125">
        <f t="shared" si="10"/>
        <v>0</v>
      </c>
      <c r="I62" s="125">
        <f t="shared" si="10"/>
        <v>0</v>
      </c>
      <c r="J62" s="125">
        <f t="shared" si="10"/>
        <v>0</v>
      </c>
      <c r="K62" s="125">
        <f t="shared" si="10"/>
        <v>0</v>
      </c>
      <c r="L62" s="125">
        <f t="shared" si="10"/>
        <v>0</v>
      </c>
      <c r="M62" s="125">
        <f t="shared" si="10"/>
        <v>0</v>
      </c>
      <c r="N62" s="125">
        <f t="shared" si="10"/>
        <v>0</v>
      </c>
      <c r="O62" s="65"/>
    </row>
    <row r="63" spans="1:15" s="73" customFormat="1" ht="12" customHeight="1">
      <c r="A63" s="534"/>
      <c r="B63" s="71"/>
      <c r="C63" s="72" t="s">
        <v>24</v>
      </c>
      <c r="D63" s="65"/>
      <c r="E63" s="126"/>
      <c r="F63" s="64"/>
      <c r="G63" s="105"/>
      <c r="H63" s="105"/>
      <c r="I63" s="105"/>
      <c r="J63" s="105"/>
      <c r="K63" s="105"/>
      <c r="L63" s="105"/>
      <c r="M63" s="105"/>
      <c r="N63" s="105"/>
      <c r="O63" s="71"/>
    </row>
    <row r="64" spans="1:15" s="78" customFormat="1">
      <c r="A64" s="534"/>
      <c r="B64" s="76"/>
      <c r="C64" s="77" t="str">
        <f>УсловияРасчеты!$H$1340</f>
        <v>Капитальные затраты на балансе</v>
      </c>
      <c r="D64" s="65"/>
      <c r="E64" s="127">
        <f>Отчеты_М!E64</f>
        <v>0</v>
      </c>
      <c r="F64" s="64"/>
      <c r="G64" s="106">
        <f>IF(G$2="",0,SUMIFS(Отчеты_М!64:64,Отчеты_М!$2:$2,EOMONTH(Главная!AB$7,-1)+1))</f>
        <v>0</v>
      </c>
      <c r="H64" s="106">
        <f>IF(H$2="",0,SUMIFS(Отчеты_М!64:64,Отчеты_М!$2:$2,EOMONTH(Главная!AC$7,-1)+1))</f>
        <v>0</v>
      </c>
      <c r="I64" s="106">
        <f>IF(I$2="",0,SUMIFS(Отчеты_М!64:64,Отчеты_М!$2:$2,EOMONTH(Главная!AD$7,-1)+1))</f>
        <v>0</v>
      </c>
      <c r="J64" s="106">
        <f>IF(J$2="",0,SUMIFS(Отчеты_М!64:64,Отчеты_М!$2:$2,EOMONTH(Главная!AE$7,-1)+1))</f>
        <v>0</v>
      </c>
      <c r="K64" s="106">
        <f>IF(K$2="",0,SUMIFS(Отчеты_М!64:64,Отчеты_М!$2:$2,EOMONTH(Главная!AF$7,-1)+1))</f>
        <v>0</v>
      </c>
      <c r="L64" s="106">
        <f>IF(L$2="",0,SUMIFS(Отчеты_М!64:64,Отчеты_М!$2:$2,EOMONTH(Главная!AG$7,-1)+1))</f>
        <v>0</v>
      </c>
      <c r="M64" s="106">
        <f>IF(M$2="",0,SUMIFS(Отчеты_М!64:64,Отчеты_М!$2:$2,EOMONTH(Главная!AH$7,-1)+1))</f>
        <v>0</v>
      </c>
      <c r="N64" s="106">
        <f>IF(N$2="",0,SUMIFS(Отчеты_М!64:64,Отчеты_М!$2:$2,EOMONTH(Главная!AI$7,-1)+1))</f>
        <v>0</v>
      </c>
      <c r="O64" s="76"/>
    </row>
    <row r="65" spans="1:15" s="78" customFormat="1">
      <c r="A65" s="534"/>
      <c r="B65" s="76"/>
      <c r="C65" s="77" t="str">
        <f>УсловияРасчеты!$H$1583</f>
        <v>Остаток ДС на конец периода</v>
      </c>
      <c r="D65" s="65"/>
      <c r="E65" s="127">
        <f>Отчеты_М!E65</f>
        <v>0</v>
      </c>
      <c r="F65" s="64"/>
      <c r="G65" s="106">
        <f>IF(G$2="",0,SUMIFS(Отчеты_М!65:65,Отчеты_М!$2:$2,EOMONTH(Главная!AB$7,-1)+1))</f>
        <v>0</v>
      </c>
      <c r="H65" s="106">
        <f>IF(H$2="",0,SUMIFS(Отчеты_М!65:65,Отчеты_М!$2:$2,EOMONTH(Главная!AC$7,-1)+1))</f>
        <v>0</v>
      </c>
      <c r="I65" s="106">
        <f>IF(I$2="",0,SUMIFS(Отчеты_М!65:65,Отчеты_М!$2:$2,EOMONTH(Главная!AD$7,-1)+1))</f>
        <v>0</v>
      </c>
      <c r="J65" s="106">
        <f>IF(J$2="",0,SUMIFS(Отчеты_М!65:65,Отчеты_М!$2:$2,EOMONTH(Главная!AE$7,-1)+1))</f>
        <v>0</v>
      </c>
      <c r="K65" s="106">
        <f>IF(K$2="",0,SUMIFS(Отчеты_М!65:65,Отчеты_М!$2:$2,EOMONTH(Главная!AF$7,-1)+1))</f>
        <v>0</v>
      </c>
      <c r="L65" s="106">
        <f>IF(L$2="",0,SUMIFS(Отчеты_М!65:65,Отчеты_М!$2:$2,EOMONTH(Главная!AG$7,-1)+1))</f>
        <v>0</v>
      </c>
      <c r="M65" s="106">
        <f>IF(M$2="",0,SUMIFS(Отчеты_М!65:65,Отчеты_М!$2:$2,EOMONTH(Главная!AH$7,-1)+1))</f>
        <v>0</v>
      </c>
      <c r="N65" s="106">
        <f>IF(N$2="",0,SUMIFS(Отчеты_М!65:65,Отчеты_М!$2:$2,EOMONTH(Главная!AI$7,-1)+1))</f>
        <v>0</v>
      </c>
      <c r="O65" s="76"/>
    </row>
    <row r="66" spans="1:15" s="78" customFormat="1">
      <c r="A66" s="534"/>
      <c r="B66" s="76"/>
      <c r="C66" s="77" t="str">
        <f>УсловияРасчеты!$H$34</f>
        <v>Дебиторская задолженность</v>
      </c>
      <c r="D66" s="65"/>
      <c r="E66" s="127">
        <f>Отчеты_М!E66</f>
        <v>0</v>
      </c>
      <c r="F66" s="64"/>
      <c r="G66" s="106">
        <f>IF(G$2="",0,SUMIFS(Отчеты_М!66:66,Отчеты_М!$2:$2,EOMONTH(Главная!AB$7,-1)+1))</f>
        <v>0</v>
      </c>
      <c r="H66" s="106">
        <f>IF(H$2="",0,SUMIFS(Отчеты_М!66:66,Отчеты_М!$2:$2,EOMONTH(Главная!AC$7,-1)+1))</f>
        <v>0</v>
      </c>
      <c r="I66" s="106">
        <f>IF(I$2="",0,SUMIFS(Отчеты_М!66:66,Отчеты_М!$2:$2,EOMONTH(Главная!AD$7,-1)+1))</f>
        <v>0</v>
      </c>
      <c r="J66" s="106">
        <f>IF(J$2="",0,SUMIFS(Отчеты_М!66:66,Отчеты_М!$2:$2,EOMONTH(Главная!AE$7,-1)+1))</f>
        <v>0</v>
      </c>
      <c r="K66" s="106">
        <f>IF(K$2="",0,SUMIFS(Отчеты_М!66:66,Отчеты_М!$2:$2,EOMONTH(Главная!AF$7,-1)+1))</f>
        <v>0</v>
      </c>
      <c r="L66" s="106">
        <f>IF(L$2="",0,SUMIFS(Отчеты_М!66:66,Отчеты_М!$2:$2,EOMONTH(Главная!AG$7,-1)+1))</f>
        <v>0</v>
      </c>
      <c r="M66" s="106">
        <f>IF(M$2="",0,SUMIFS(Отчеты_М!66:66,Отчеты_М!$2:$2,EOMONTH(Главная!AH$7,-1)+1))</f>
        <v>0</v>
      </c>
      <c r="N66" s="106">
        <f>IF(N$2="",0,SUMIFS(Отчеты_М!66:66,Отчеты_М!$2:$2,EOMONTH(Главная!AI$7,-1)+1))</f>
        <v>0</v>
      </c>
      <c r="O66" s="76"/>
    </row>
    <row r="67" spans="1:15" s="78" customFormat="1">
      <c r="A67" s="534"/>
      <c r="B67" s="76"/>
      <c r="C67" s="77" t="str">
        <f>УсловияРасчеты!$H$1466</f>
        <v>Дебиторская задолженность по ндс</v>
      </c>
      <c r="D67" s="65"/>
      <c r="E67" s="127">
        <f>Отчеты_М!E67</f>
        <v>0</v>
      </c>
      <c r="F67" s="64"/>
      <c r="G67" s="106">
        <f>IF(G$2="",0,SUMIFS(Отчеты_М!67:67,Отчеты_М!$2:$2,EOMONTH(Главная!AB$7,-1)+1))</f>
        <v>0</v>
      </c>
      <c r="H67" s="106">
        <f>IF(H$2="",0,SUMIFS(Отчеты_М!67:67,Отчеты_М!$2:$2,EOMONTH(Главная!AC$7,-1)+1))</f>
        <v>0</v>
      </c>
      <c r="I67" s="106">
        <f>IF(I$2="",0,SUMIFS(Отчеты_М!67:67,Отчеты_М!$2:$2,EOMONTH(Главная!AD$7,-1)+1))</f>
        <v>0</v>
      </c>
      <c r="J67" s="106">
        <f>IF(J$2="",0,SUMIFS(Отчеты_М!67:67,Отчеты_М!$2:$2,EOMONTH(Главная!AE$7,-1)+1))</f>
        <v>0</v>
      </c>
      <c r="K67" s="106">
        <f>IF(K$2="",0,SUMIFS(Отчеты_М!67:67,Отчеты_М!$2:$2,EOMONTH(Главная!AF$7,-1)+1))</f>
        <v>0</v>
      </c>
      <c r="L67" s="106">
        <f>IF(L$2="",0,SUMIFS(Отчеты_М!67:67,Отчеты_М!$2:$2,EOMONTH(Главная!AG$7,-1)+1))</f>
        <v>0</v>
      </c>
      <c r="M67" s="106">
        <f>IF(M$2="",0,SUMIFS(Отчеты_М!67:67,Отчеты_М!$2:$2,EOMONTH(Главная!AH$7,-1)+1))</f>
        <v>0</v>
      </c>
      <c r="N67" s="106">
        <f>IF(N$2="",0,SUMIFS(Отчеты_М!67:67,Отчеты_М!$2:$2,EOMONTH(Главная!AI$7,-1)+1))</f>
        <v>0</v>
      </c>
      <c r="O67" s="76"/>
    </row>
    <row r="68" spans="1:15">
      <c r="A68" s="534"/>
      <c r="B68" s="64"/>
      <c r="C68" s="68"/>
      <c r="D68" s="65"/>
      <c r="E68" s="133"/>
      <c r="F68" s="64"/>
      <c r="G68" s="113"/>
      <c r="H68" s="113"/>
      <c r="I68" s="113"/>
      <c r="J68" s="113"/>
      <c r="K68" s="113"/>
      <c r="L68" s="113"/>
      <c r="M68" s="113"/>
      <c r="N68" s="113"/>
      <c r="O68" s="64"/>
    </row>
    <row r="69" spans="1:15" s="56" customFormat="1">
      <c r="A69" s="534"/>
      <c r="B69" s="65"/>
      <c r="C69" s="142" t="s">
        <v>249</v>
      </c>
      <c r="D69" s="65"/>
      <c r="E69" s="125">
        <f>SUM(E70:E83)</f>
        <v>0</v>
      </c>
      <c r="F69" s="64"/>
      <c r="G69" s="125">
        <f t="shared" ref="G69:N69" si="11">SUM(G70:G83)</f>
        <v>0</v>
      </c>
      <c r="H69" s="125">
        <f t="shared" si="11"/>
        <v>0</v>
      </c>
      <c r="I69" s="125">
        <f t="shared" si="11"/>
        <v>0</v>
      </c>
      <c r="J69" s="125">
        <f t="shared" si="11"/>
        <v>0</v>
      </c>
      <c r="K69" s="125">
        <f t="shared" si="11"/>
        <v>0</v>
      </c>
      <c r="L69" s="125">
        <f t="shared" si="11"/>
        <v>0</v>
      </c>
      <c r="M69" s="125">
        <f t="shared" si="11"/>
        <v>0</v>
      </c>
      <c r="N69" s="125">
        <f t="shared" si="11"/>
        <v>0</v>
      </c>
      <c r="O69" s="65"/>
    </row>
    <row r="70" spans="1:15" s="73" customFormat="1" ht="12" customHeight="1">
      <c r="A70" s="534"/>
      <c r="B70" s="71"/>
      <c r="C70" s="72" t="s">
        <v>24</v>
      </c>
      <c r="D70" s="65"/>
      <c r="E70" s="126"/>
      <c r="F70" s="64"/>
      <c r="G70" s="105"/>
      <c r="H70" s="105"/>
      <c r="I70" s="105"/>
      <c r="J70" s="105"/>
      <c r="K70" s="105"/>
      <c r="L70" s="105"/>
      <c r="M70" s="105"/>
      <c r="N70" s="105"/>
      <c r="O70" s="71"/>
    </row>
    <row r="71" spans="1:15" s="78" customFormat="1">
      <c r="A71" s="534"/>
      <c r="B71" s="76"/>
      <c r="C71" s="77" t="str">
        <f>УсловияРасчеты!$H$1393</f>
        <v>Капитал (чистая прибыль накопит. итогом)</v>
      </c>
      <c r="D71" s="65"/>
      <c r="E71" s="127">
        <f>Отчеты_М!E71</f>
        <v>0</v>
      </c>
      <c r="F71" s="64"/>
      <c r="G71" s="106">
        <f>IF(G$2="",0,SUMIFS(Отчеты_М!71:71,Отчеты_М!$2:$2,EOMONTH(Главная!AB$7,-1)+1))</f>
        <v>0</v>
      </c>
      <c r="H71" s="106">
        <f>IF(H$2="",0,SUMIFS(Отчеты_М!71:71,Отчеты_М!$2:$2,EOMONTH(Главная!AC$7,-1)+1))</f>
        <v>0</v>
      </c>
      <c r="I71" s="106">
        <f>IF(I$2="",0,SUMIFS(Отчеты_М!71:71,Отчеты_М!$2:$2,EOMONTH(Главная!AD$7,-1)+1))</f>
        <v>0</v>
      </c>
      <c r="J71" s="106">
        <f>IF(J$2="",0,SUMIFS(Отчеты_М!71:71,Отчеты_М!$2:$2,EOMONTH(Главная!AE$7,-1)+1))</f>
        <v>0</v>
      </c>
      <c r="K71" s="106">
        <f>IF(K$2="",0,SUMIFS(Отчеты_М!71:71,Отчеты_М!$2:$2,EOMONTH(Главная!AF$7,-1)+1))</f>
        <v>0</v>
      </c>
      <c r="L71" s="106">
        <f>IF(L$2="",0,SUMIFS(Отчеты_М!71:71,Отчеты_М!$2:$2,EOMONTH(Главная!AG$7,-1)+1))</f>
        <v>0</v>
      </c>
      <c r="M71" s="106">
        <f>IF(M$2="",0,SUMIFS(Отчеты_М!71:71,Отчеты_М!$2:$2,EOMONTH(Главная!AH$7,-1)+1))</f>
        <v>0</v>
      </c>
      <c r="N71" s="106">
        <f>IF(N$2="",0,SUMIFS(Отчеты_М!71:71,Отчеты_М!$2:$2,EOMONTH(Главная!AI$7,-1)+1))</f>
        <v>0</v>
      </c>
      <c r="O71" s="76"/>
    </row>
    <row r="72" spans="1:15" s="78" customFormat="1">
      <c r="A72" s="534"/>
      <c r="B72" s="76"/>
      <c r="C72" s="77" t="str">
        <f>УсловияРасчеты!$H$1489</f>
        <v>Остаток кредитных средств Банка на конец периода</v>
      </c>
      <c r="D72" s="65"/>
      <c r="E72" s="127">
        <f>Отчеты_М!E72</f>
        <v>0</v>
      </c>
      <c r="F72" s="64"/>
      <c r="G72" s="106">
        <f>IF(G$2="",0,SUMIFS(Отчеты_М!72:72,Отчеты_М!$2:$2,EOMONTH(Главная!AB$7,-1)+1))</f>
        <v>0</v>
      </c>
      <c r="H72" s="106">
        <f>IF(H$2="",0,SUMIFS(Отчеты_М!72:72,Отчеты_М!$2:$2,EOMONTH(Главная!AC$7,-1)+1))</f>
        <v>0</v>
      </c>
      <c r="I72" s="106">
        <f>IF(I$2="",0,SUMIFS(Отчеты_М!72:72,Отчеты_М!$2:$2,EOMONTH(Главная!AD$7,-1)+1))</f>
        <v>0</v>
      </c>
      <c r="J72" s="106">
        <f>IF(J$2="",0,SUMIFS(Отчеты_М!72:72,Отчеты_М!$2:$2,EOMONTH(Главная!AE$7,-1)+1))</f>
        <v>0</v>
      </c>
      <c r="K72" s="106">
        <f>IF(K$2="",0,SUMIFS(Отчеты_М!72:72,Отчеты_М!$2:$2,EOMONTH(Главная!AF$7,-1)+1))</f>
        <v>0</v>
      </c>
      <c r="L72" s="106">
        <f>IF(L$2="",0,SUMIFS(Отчеты_М!72:72,Отчеты_М!$2:$2,EOMONTH(Главная!AG$7,-1)+1))</f>
        <v>0</v>
      </c>
      <c r="M72" s="106">
        <f>IF(M$2="",0,SUMIFS(Отчеты_М!72:72,Отчеты_М!$2:$2,EOMONTH(Главная!AH$7,-1)+1))</f>
        <v>0</v>
      </c>
      <c r="N72" s="106">
        <f>IF(N$2="",0,SUMIFS(Отчеты_М!72:72,Отчеты_М!$2:$2,EOMONTH(Главная!AI$7,-1)+1))</f>
        <v>0</v>
      </c>
      <c r="O72" s="76"/>
    </row>
    <row r="73" spans="1:15" s="78" customFormat="1">
      <c r="A73" s="534"/>
      <c r="B73" s="76"/>
      <c r="C73" s="77" t="str">
        <f>УсловияРасчеты!$H$1578</f>
        <v>Кред. задолж-сть по инвестициям Учредителя</v>
      </c>
      <c r="D73" s="65"/>
      <c r="E73" s="127">
        <f>Отчеты_М!E73</f>
        <v>0</v>
      </c>
      <c r="F73" s="64"/>
      <c r="G73" s="106">
        <f>IF(G$2="",0,SUMIFS(Отчеты_М!73:73,Отчеты_М!$2:$2,EOMONTH(Главная!AB$7,-1)+1))</f>
        <v>0</v>
      </c>
      <c r="H73" s="106">
        <f>IF(H$2="",0,SUMIFS(Отчеты_М!73:73,Отчеты_М!$2:$2,EOMONTH(Главная!AC$7,-1)+1))</f>
        <v>0</v>
      </c>
      <c r="I73" s="106">
        <f>IF(I$2="",0,SUMIFS(Отчеты_М!73:73,Отчеты_М!$2:$2,EOMONTH(Главная!AD$7,-1)+1))</f>
        <v>0</v>
      </c>
      <c r="J73" s="106">
        <f>IF(J$2="",0,SUMIFS(Отчеты_М!73:73,Отчеты_М!$2:$2,EOMONTH(Главная!AE$7,-1)+1))</f>
        <v>0</v>
      </c>
      <c r="K73" s="106">
        <f>IF(K$2="",0,SUMIFS(Отчеты_М!73:73,Отчеты_М!$2:$2,EOMONTH(Главная!AF$7,-1)+1))</f>
        <v>0</v>
      </c>
      <c r="L73" s="106">
        <f>IF(L$2="",0,SUMIFS(Отчеты_М!73:73,Отчеты_М!$2:$2,EOMONTH(Главная!AG$7,-1)+1))</f>
        <v>0</v>
      </c>
      <c r="M73" s="106">
        <f>IF(M$2="",0,SUMIFS(Отчеты_М!73:73,Отчеты_М!$2:$2,EOMONTH(Главная!AH$7,-1)+1))</f>
        <v>0</v>
      </c>
      <c r="N73" s="106">
        <f>IF(N$2="",0,SUMIFS(Отчеты_М!73:73,Отчеты_М!$2:$2,EOMONTH(Главная!AI$7,-1)+1))</f>
        <v>0</v>
      </c>
      <c r="O73" s="76"/>
    </row>
    <row r="74" spans="1:15" s="78" customFormat="1">
      <c r="A74" s="534"/>
      <c r="B74" s="76"/>
      <c r="C74" s="77" t="str">
        <f>УсловияРасчеты!$H$35</f>
        <v>Кредиторская задолженнсоть по прямым расходам</v>
      </c>
      <c r="D74" s="65"/>
      <c r="E74" s="127">
        <f>Отчеты_М!E74</f>
        <v>0</v>
      </c>
      <c r="F74" s="64"/>
      <c r="G74" s="106">
        <f>IF(G$2="",0,SUMIFS(Отчеты_М!74:74,Отчеты_М!$2:$2,EOMONTH(Главная!AB$7,-1)+1))</f>
        <v>0</v>
      </c>
      <c r="H74" s="106">
        <f>IF(H$2="",0,SUMIFS(Отчеты_М!74:74,Отчеты_М!$2:$2,EOMONTH(Главная!AC$7,-1)+1))</f>
        <v>0</v>
      </c>
      <c r="I74" s="106">
        <f>IF(I$2="",0,SUMIFS(Отчеты_М!74:74,Отчеты_М!$2:$2,EOMONTH(Главная!AD$7,-1)+1))</f>
        <v>0</v>
      </c>
      <c r="J74" s="106">
        <f>IF(J$2="",0,SUMIFS(Отчеты_М!74:74,Отчеты_М!$2:$2,EOMONTH(Главная!AE$7,-1)+1))</f>
        <v>0</v>
      </c>
      <c r="K74" s="106">
        <f>IF(K$2="",0,SUMIFS(Отчеты_М!74:74,Отчеты_М!$2:$2,EOMONTH(Главная!AF$7,-1)+1))</f>
        <v>0</v>
      </c>
      <c r="L74" s="106">
        <f>IF(L$2="",0,SUMIFS(Отчеты_М!74:74,Отчеты_М!$2:$2,EOMONTH(Главная!AG$7,-1)+1))</f>
        <v>0</v>
      </c>
      <c r="M74" s="106">
        <f>IF(M$2="",0,SUMIFS(Отчеты_М!74:74,Отчеты_М!$2:$2,EOMONTH(Главная!AH$7,-1)+1))</f>
        <v>0</v>
      </c>
      <c r="N74" s="106">
        <f>IF(N$2="",0,SUMIFS(Отчеты_М!74:74,Отчеты_М!$2:$2,EOMONTH(Главная!AI$7,-1)+1))</f>
        <v>0</v>
      </c>
      <c r="O74" s="76"/>
    </row>
    <row r="75" spans="1:15" s="78" customFormat="1">
      <c r="A75" s="534"/>
      <c r="B75" s="76"/>
      <c r="C75" s="77" t="str">
        <f>УсловияРасчеты!$H$920</f>
        <v>Кредиторская задолженнсоть по переменным расходам</v>
      </c>
      <c r="D75" s="65"/>
      <c r="E75" s="127">
        <f>Отчеты_М!E75</f>
        <v>0</v>
      </c>
      <c r="F75" s="64"/>
      <c r="G75" s="106">
        <f>IF(G$2="",0,SUMIFS(Отчеты_М!75:75,Отчеты_М!$2:$2,EOMONTH(Главная!AB$7,-1)+1))</f>
        <v>0</v>
      </c>
      <c r="H75" s="106">
        <f>IF(H$2="",0,SUMIFS(Отчеты_М!75:75,Отчеты_М!$2:$2,EOMONTH(Главная!AC$7,-1)+1))</f>
        <v>0</v>
      </c>
      <c r="I75" s="106">
        <f>IF(I$2="",0,SUMIFS(Отчеты_М!75:75,Отчеты_М!$2:$2,EOMONTH(Главная!AD$7,-1)+1))</f>
        <v>0</v>
      </c>
      <c r="J75" s="106">
        <f>IF(J$2="",0,SUMIFS(Отчеты_М!75:75,Отчеты_М!$2:$2,EOMONTH(Главная!AE$7,-1)+1))</f>
        <v>0</v>
      </c>
      <c r="K75" s="106">
        <f>IF(K$2="",0,SUMIFS(Отчеты_М!75:75,Отчеты_М!$2:$2,EOMONTH(Главная!AF$7,-1)+1))</f>
        <v>0</v>
      </c>
      <c r="L75" s="106">
        <f>IF(L$2="",0,SUMIFS(Отчеты_М!75:75,Отчеты_М!$2:$2,EOMONTH(Главная!AG$7,-1)+1))</f>
        <v>0</v>
      </c>
      <c r="M75" s="106">
        <f>IF(M$2="",0,SUMIFS(Отчеты_М!75:75,Отчеты_М!$2:$2,EOMONTH(Главная!AH$7,-1)+1))</f>
        <v>0</v>
      </c>
      <c r="N75" s="106">
        <f>IF(N$2="",0,SUMIFS(Отчеты_М!75:75,Отчеты_М!$2:$2,EOMONTH(Главная!AI$7,-1)+1))</f>
        <v>0</v>
      </c>
      <c r="O75" s="76"/>
    </row>
    <row r="76" spans="1:15" s="78" customFormat="1">
      <c r="A76" s="534"/>
      <c r="B76" s="76"/>
      <c r="C76" s="77" t="str">
        <f>УсловияРасчеты!$H$1244</f>
        <v>Кредиторская задолженность по оплате НДС</v>
      </c>
      <c r="D76" s="65"/>
      <c r="E76" s="127">
        <f>Отчеты_М!E76</f>
        <v>0</v>
      </c>
      <c r="F76" s="64"/>
      <c r="G76" s="106">
        <f>IF(G$2="",0,SUMIFS(Отчеты_М!76:76,Отчеты_М!$2:$2,EOMONTH(Главная!AB$7,-1)+1))</f>
        <v>0</v>
      </c>
      <c r="H76" s="106">
        <f>IF(H$2="",0,SUMIFS(Отчеты_М!76:76,Отчеты_М!$2:$2,EOMONTH(Главная!AC$7,-1)+1))</f>
        <v>0</v>
      </c>
      <c r="I76" s="106">
        <f>IF(I$2="",0,SUMIFS(Отчеты_М!76:76,Отчеты_М!$2:$2,EOMONTH(Главная!AD$7,-1)+1))</f>
        <v>0</v>
      </c>
      <c r="J76" s="106">
        <f>IF(J$2="",0,SUMIFS(Отчеты_М!76:76,Отчеты_М!$2:$2,EOMONTH(Главная!AE$7,-1)+1))</f>
        <v>0</v>
      </c>
      <c r="K76" s="106">
        <f>IF(K$2="",0,SUMIFS(Отчеты_М!76:76,Отчеты_М!$2:$2,EOMONTH(Главная!AF$7,-1)+1))</f>
        <v>0</v>
      </c>
      <c r="L76" s="106">
        <f>IF(L$2="",0,SUMIFS(Отчеты_М!76:76,Отчеты_М!$2:$2,EOMONTH(Главная!AG$7,-1)+1))</f>
        <v>0</v>
      </c>
      <c r="M76" s="106">
        <f>IF(M$2="",0,SUMIFS(Отчеты_М!76:76,Отчеты_М!$2:$2,EOMONTH(Главная!AH$7,-1)+1))</f>
        <v>0</v>
      </c>
      <c r="N76" s="106">
        <f>IF(N$2="",0,SUMIFS(Отчеты_М!76:76,Отчеты_М!$2:$2,EOMONTH(Главная!AI$7,-1)+1))</f>
        <v>0</v>
      </c>
      <c r="O76" s="76"/>
    </row>
    <row r="77" spans="1:15" s="78" customFormat="1">
      <c r="A77" s="534"/>
      <c r="B77" s="76"/>
      <c r="C77" s="77" t="str">
        <f>УсловияРасчеты!$H$1263</f>
        <v>Кредиторская задолженность по постоянным расходам</v>
      </c>
      <c r="D77" s="65"/>
      <c r="E77" s="127">
        <f>Отчеты_М!E77</f>
        <v>0</v>
      </c>
      <c r="F77" s="64"/>
      <c r="G77" s="106">
        <f>IF(G$2="",0,SUMIFS(Отчеты_М!77:77,Отчеты_М!$2:$2,EOMONTH(Главная!AB$7,-1)+1))</f>
        <v>0</v>
      </c>
      <c r="H77" s="106">
        <f>IF(H$2="",0,SUMIFS(Отчеты_М!77:77,Отчеты_М!$2:$2,EOMONTH(Главная!AC$7,-1)+1))</f>
        <v>0</v>
      </c>
      <c r="I77" s="106">
        <f>IF(I$2="",0,SUMIFS(Отчеты_М!77:77,Отчеты_М!$2:$2,EOMONTH(Главная!AD$7,-1)+1))</f>
        <v>0</v>
      </c>
      <c r="J77" s="106">
        <f>IF(J$2="",0,SUMIFS(Отчеты_М!77:77,Отчеты_М!$2:$2,EOMONTH(Главная!AE$7,-1)+1))</f>
        <v>0</v>
      </c>
      <c r="K77" s="106">
        <f>IF(K$2="",0,SUMIFS(Отчеты_М!77:77,Отчеты_М!$2:$2,EOMONTH(Главная!AF$7,-1)+1))</f>
        <v>0</v>
      </c>
      <c r="L77" s="106">
        <f>IF(L$2="",0,SUMIFS(Отчеты_М!77:77,Отчеты_М!$2:$2,EOMONTH(Главная!AG$7,-1)+1))</f>
        <v>0</v>
      </c>
      <c r="M77" s="106">
        <f>IF(M$2="",0,SUMIFS(Отчеты_М!77:77,Отчеты_М!$2:$2,EOMONTH(Главная!AH$7,-1)+1))</f>
        <v>0</v>
      </c>
      <c r="N77" s="106">
        <f>IF(N$2="",0,SUMIFS(Отчеты_М!77:77,Отчеты_М!$2:$2,EOMONTH(Главная!AI$7,-1)+1))</f>
        <v>0</v>
      </c>
      <c r="O77" s="76"/>
    </row>
    <row r="78" spans="1:15" s="78" customFormat="1">
      <c r="A78" s="534"/>
      <c r="B78" s="76"/>
      <c r="C78" s="77" t="str">
        <f>УсловияРасчеты!$H$1438</f>
        <v>Кредиторская задолженность по капзатратам</v>
      </c>
      <c r="D78" s="65"/>
      <c r="E78" s="127">
        <f>Отчеты_М!E78</f>
        <v>0</v>
      </c>
      <c r="F78" s="64"/>
      <c r="G78" s="106">
        <f>IF(G$2="",0,SUMIFS(Отчеты_М!78:78,Отчеты_М!$2:$2,EOMONTH(Главная!AB$7,-1)+1))</f>
        <v>0</v>
      </c>
      <c r="H78" s="106">
        <f>IF(H$2="",0,SUMIFS(Отчеты_М!78:78,Отчеты_М!$2:$2,EOMONTH(Главная!AC$7,-1)+1))</f>
        <v>0</v>
      </c>
      <c r="I78" s="106">
        <f>IF(I$2="",0,SUMIFS(Отчеты_М!78:78,Отчеты_М!$2:$2,EOMONTH(Главная!AD$7,-1)+1))</f>
        <v>0</v>
      </c>
      <c r="J78" s="106">
        <f>IF(J$2="",0,SUMIFS(Отчеты_М!78:78,Отчеты_М!$2:$2,EOMONTH(Главная!AE$7,-1)+1))</f>
        <v>0</v>
      </c>
      <c r="K78" s="106">
        <f>IF(K$2="",0,SUMIFS(Отчеты_М!78:78,Отчеты_М!$2:$2,EOMONTH(Главная!AF$7,-1)+1))</f>
        <v>0</v>
      </c>
      <c r="L78" s="106">
        <f>IF(L$2="",0,SUMIFS(Отчеты_М!78:78,Отчеты_М!$2:$2,EOMONTH(Главная!AG$7,-1)+1))</f>
        <v>0</v>
      </c>
      <c r="M78" s="106">
        <f>IF(M$2="",0,SUMIFS(Отчеты_М!78:78,Отчеты_М!$2:$2,EOMONTH(Главная!AH$7,-1)+1))</f>
        <v>0</v>
      </c>
      <c r="N78" s="106">
        <f>IF(N$2="",0,SUMIFS(Отчеты_М!78:78,Отчеты_М!$2:$2,EOMONTH(Главная!AI$7,-1)+1))</f>
        <v>0</v>
      </c>
      <c r="O78" s="76"/>
    </row>
    <row r="79" spans="1:15" s="78" customFormat="1">
      <c r="A79" s="534"/>
      <c r="B79" s="76"/>
      <c r="C79" s="77" t="str">
        <f>УсловияРасчеты!$H$1448</f>
        <v>Кредиторская задолженность по налогу на имущество</v>
      </c>
      <c r="D79" s="65"/>
      <c r="E79" s="127">
        <f>Отчеты_М!E79</f>
        <v>0</v>
      </c>
      <c r="F79" s="64"/>
      <c r="G79" s="106">
        <f>IF(G$2="",0,SUMIFS(Отчеты_М!79:79,Отчеты_М!$2:$2,EOMONTH(Главная!AB$7,-1)+1))</f>
        <v>0</v>
      </c>
      <c r="H79" s="106">
        <f>IF(H$2="",0,SUMIFS(Отчеты_М!79:79,Отчеты_М!$2:$2,EOMONTH(Главная!AC$7,-1)+1))</f>
        <v>0</v>
      </c>
      <c r="I79" s="106">
        <f>IF(I$2="",0,SUMIFS(Отчеты_М!79:79,Отчеты_М!$2:$2,EOMONTH(Главная!AD$7,-1)+1))</f>
        <v>0</v>
      </c>
      <c r="J79" s="106">
        <f>IF(J$2="",0,SUMIFS(Отчеты_М!79:79,Отчеты_М!$2:$2,EOMONTH(Главная!AE$7,-1)+1))</f>
        <v>0</v>
      </c>
      <c r="K79" s="106">
        <f>IF(K$2="",0,SUMIFS(Отчеты_М!79:79,Отчеты_М!$2:$2,EOMONTH(Главная!AF$7,-1)+1))</f>
        <v>0</v>
      </c>
      <c r="L79" s="106">
        <f>IF(L$2="",0,SUMIFS(Отчеты_М!79:79,Отчеты_М!$2:$2,EOMONTH(Главная!AG$7,-1)+1))</f>
        <v>0</v>
      </c>
      <c r="M79" s="106">
        <f>IF(M$2="",0,SUMIFS(Отчеты_М!79:79,Отчеты_М!$2:$2,EOMONTH(Главная!AH$7,-1)+1))</f>
        <v>0</v>
      </c>
      <c r="N79" s="106">
        <f>IF(N$2="",0,SUMIFS(Отчеты_М!79:79,Отчеты_М!$2:$2,EOMONTH(Главная!AI$7,-1)+1))</f>
        <v>0</v>
      </c>
      <c r="O79" s="76"/>
    </row>
    <row r="80" spans="1:15" s="78" customFormat="1">
      <c r="A80" s="534"/>
      <c r="B80" s="76"/>
      <c r="C80" s="77" t="str">
        <f>УсловияРасчеты!$H$1457</f>
        <v>Кредиторская задолженность по налогу на прибыль</v>
      </c>
      <c r="D80" s="65"/>
      <c r="E80" s="127">
        <f>Отчеты_М!E80</f>
        <v>0</v>
      </c>
      <c r="F80" s="64"/>
      <c r="G80" s="106">
        <f>IF(G$2="",0,SUMIFS(Отчеты_М!80:80,Отчеты_М!$2:$2,EOMONTH(Главная!AB$7,-1)+1))</f>
        <v>0</v>
      </c>
      <c r="H80" s="106">
        <f>IF(H$2="",0,SUMIFS(Отчеты_М!80:80,Отчеты_М!$2:$2,EOMONTH(Главная!AC$7,-1)+1))</f>
        <v>0</v>
      </c>
      <c r="I80" s="106">
        <f>IF(I$2="",0,SUMIFS(Отчеты_М!80:80,Отчеты_М!$2:$2,EOMONTH(Главная!AD$7,-1)+1))</f>
        <v>0</v>
      </c>
      <c r="J80" s="106">
        <f>IF(J$2="",0,SUMIFS(Отчеты_М!80:80,Отчеты_М!$2:$2,EOMONTH(Главная!AE$7,-1)+1))</f>
        <v>0</v>
      </c>
      <c r="K80" s="106">
        <f>IF(K$2="",0,SUMIFS(Отчеты_М!80:80,Отчеты_М!$2:$2,EOMONTH(Главная!AF$7,-1)+1))</f>
        <v>0</v>
      </c>
      <c r="L80" s="106">
        <f>IF(L$2="",0,SUMIFS(Отчеты_М!80:80,Отчеты_М!$2:$2,EOMONTH(Главная!AG$7,-1)+1))</f>
        <v>0</v>
      </c>
      <c r="M80" s="106">
        <f>IF(M$2="",0,SUMIFS(Отчеты_М!80:80,Отчеты_М!$2:$2,EOMONTH(Главная!AH$7,-1)+1))</f>
        <v>0</v>
      </c>
      <c r="N80" s="106">
        <f>IF(N$2="",0,SUMIFS(Отчеты_М!80:80,Отчеты_М!$2:$2,EOMONTH(Главная!AI$7,-1)+1))</f>
        <v>0</v>
      </c>
      <c r="O80" s="76"/>
    </row>
    <row r="81" spans="1:15" s="78" customFormat="1">
      <c r="A81" s="534"/>
      <c r="B81" s="76"/>
      <c r="C81" s="77" t="str">
        <f>УсловияРасчеты!$H$1541</f>
        <v>Кредитный портфель на конец периода</v>
      </c>
      <c r="D81" s="65"/>
      <c r="E81" s="127">
        <f>Отчеты_М!E81</f>
        <v>0</v>
      </c>
      <c r="F81" s="64"/>
      <c r="G81" s="106">
        <f>IF(G$2="",0,SUMIFS(Отчеты_М!81:81,Отчеты_М!$2:$2,EOMONTH(Главная!AB$7,-1)+1))</f>
        <v>0</v>
      </c>
      <c r="H81" s="106">
        <f>IF(H$2="",0,SUMIFS(Отчеты_М!81:81,Отчеты_М!$2:$2,EOMONTH(Главная!AC$7,-1)+1))</f>
        <v>0</v>
      </c>
      <c r="I81" s="106">
        <f>IF(I$2="",0,SUMIFS(Отчеты_М!81:81,Отчеты_М!$2:$2,EOMONTH(Главная!AD$7,-1)+1))</f>
        <v>0</v>
      </c>
      <c r="J81" s="106">
        <f>IF(J$2="",0,SUMIFS(Отчеты_М!81:81,Отчеты_М!$2:$2,EOMONTH(Главная!AE$7,-1)+1))</f>
        <v>0</v>
      </c>
      <c r="K81" s="106">
        <f>IF(K$2="",0,SUMIFS(Отчеты_М!81:81,Отчеты_М!$2:$2,EOMONTH(Главная!AF$7,-1)+1))</f>
        <v>0</v>
      </c>
      <c r="L81" s="106">
        <f>IF(L$2="",0,SUMIFS(Отчеты_М!81:81,Отчеты_М!$2:$2,EOMONTH(Главная!AG$7,-1)+1))</f>
        <v>0</v>
      </c>
      <c r="M81" s="106">
        <f>IF(M$2="",0,SUMIFS(Отчеты_М!81:81,Отчеты_М!$2:$2,EOMONTH(Главная!AH$7,-1)+1))</f>
        <v>0</v>
      </c>
      <c r="N81" s="106">
        <f>IF(N$2="",0,SUMIFS(Отчеты_М!81:81,Отчеты_М!$2:$2,EOMONTH(Главная!AI$7,-1)+1))</f>
        <v>0</v>
      </c>
      <c r="O81" s="76"/>
    </row>
    <row r="82" spans="1:15" s="78" customFormat="1">
      <c r="A82" s="534"/>
      <c r="B82" s="76"/>
      <c r="C82" s="77" t="str">
        <f>УсловияРасчеты!$H$1549</f>
        <v>Задолженность по %% по кредиту на конец периода</v>
      </c>
      <c r="D82" s="65"/>
      <c r="E82" s="127">
        <f>Отчеты_М!E82</f>
        <v>0</v>
      </c>
      <c r="F82" s="64"/>
      <c r="G82" s="106">
        <f>IF(G$2="",0,SUMIFS(Отчеты_М!82:82,Отчеты_М!$2:$2,EOMONTH(Главная!AB$7,-1)+1))</f>
        <v>0</v>
      </c>
      <c r="H82" s="106">
        <f>IF(H$2="",0,SUMIFS(Отчеты_М!82:82,Отчеты_М!$2:$2,EOMONTH(Главная!AC$7,-1)+1))</f>
        <v>0</v>
      </c>
      <c r="I82" s="106">
        <f>IF(I$2="",0,SUMIFS(Отчеты_М!82:82,Отчеты_М!$2:$2,EOMONTH(Главная!AD$7,-1)+1))</f>
        <v>0</v>
      </c>
      <c r="J82" s="106">
        <f>IF(J$2="",0,SUMIFS(Отчеты_М!82:82,Отчеты_М!$2:$2,EOMONTH(Главная!AE$7,-1)+1))</f>
        <v>0</v>
      </c>
      <c r="K82" s="106">
        <f>IF(K$2="",0,SUMIFS(Отчеты_М!82:82,Отчеты_М!$2:$2,EOMONTH(Главная!AF$7,-1)+1))</f>
        <v>0</v>
      </c>
      <c r="L82" s="106">
        <f>IF(L$2="",0,SUMIFS(Отчеты_М!82:82,Отчеты_М!$2:$2,EOMONTH(Главная!AG$7,-1)+1))</f>
        <v>0</v>
      </c>
      <c r="M82" s="106">
        <f>IF(M$2="",0,SUMIFS(Отчеты_М!82:82,Отчеты_М!$2:$2,EOMONTH(Главная!AH$7,-1)+1))</f>
        <v>0</v>
      </c>
      <c r="N82" s="106">
        <f>IF(N$2="",0,SUMIFS(Отчеты_М!82:82,Отчеты_М!$2:$2,EOMONTH(Главная!AI$7,-1)+1))</f>
        <v>0</v>
      </c>
      <c r="O82" s="76"/>
    </row>
    <row r="83" spans="1:15">
      <c r="A83" s="534"/>
      <c r="B83" s="64"/>
      <c r="C83" s="68"/>
      <c r="D83" s="65"/>
      <c r="E83" s="133"/>
      <c r="F83" s="64"/>
      <c r="G83" s="113"/>
      <c r="H83" s="113"/>
      <c r="I83" s="113"/>
      <c r="J83" s="113"/>
      <c r="K83" s="113"/>
      <c r="L83" s="113"/>
      <c r="M83" s="113"/>
      <c r="N83" s="113"/>
      <c r="O83" s="64"/>
    </row>
    <row r="84" spans="1:15">
      <c r="A84" s="539"/>
      <c r="B84" s="64"/>
      <c r="C84" s="64"/>
      <c r="D84" s="64"/>
      <c r="E84" s="124"/>
      <c r="F84" s="64"/>
      <c r="G84" s="64"/>
      <c r="H84" s="64"/>
      <c r="I84" s="64"/>
      <c r="J84" s="64"/>
      <c r="K84" s="64"/>
      <c r="L84" s="64"/>
      <c r="M84" s="64"/>
      <c r="N84" s="64"/>
      <c r="O84" s="64"/>
    </row>
    <row r="85" spans="1:15">
      <c r="C85" s="55"/>
    </row>
  </sheetData>
  <conditionalFormatting sqref="A71:A72 A1:A8 A67 A74:A76">
    <cfRule type="cellIs" dxfId="766" priority="24" operator="notEqual">
      <formula>0</formula>
    </cfRule>
  </conditionalFormatting>
  <conditionalFormatting sqref="A64">
    <cfRule type="cellIs" dxfId="765" priority="22" operator="notEqual">
      <formula>0</formula>
    </cfRule>
  </conditionalFormatting>
  <conditionalFormatting sqref="A77">
    <cfRule type="cellIs" dxfId="764" priority="21" operator="notEqual">
      <formula>0</formula>
    </cfRule>
  </conditionalFormatting>
  <conditionalFormatting sqref="A78">
    <cfRule type="cellIs" dxfId="763" priority="20" operator="notEqual">
      <formula>0</formula>
    </cfRule>
  </conditionalFormatting>
  <conditionalFormatting sqref="A79">
    <cfRule type="cellIs" dxfId="762" priority="19" operator="notEqual">
      <formula>0</formula>
    </cfRule>
  </conditionalFormatting>
  <conditionalFormatting sqref="A82">
    <cfRule type="cellIs" dxfId="761" priority="16" operator="notEqual">
      <formula>0</formula>
    </cfRule>
  </conditionalFormatting>
  <conditionalFormatting sqref="A73">
    <cfRule type="cellIs" dxfId="760" priority="15" operator="notEqual">
      <formula>0</formula>
    </cfRule>
  </conditionalFormatting>
  <conditionalFormatting sqref="A52:A54">
    <cfRule type="cellIs" dxfId="759" priority="14" operator="notEqual">
      <formula>0</formula>
    </cfRule>
  </conditionalFormatting>
  <conditionalFormatting sqref="A55">
    <cfRule type="cellIs" dxfId="758" priority="13" operator="notEqual">
      <formula>0</formula>
    </cfRule>
  </conditionalFormatting>
  <conditionalFormatting sqref="A56">
    <cfRule type="cellIs" dxfId="757" priority="12" operator="notEqual">
      <formula>0</formula>
    </cfRule>
  </conditionalFormatting>
  <conditionalFormatting sqref="A59">
    <cfRule type="cellIs" dxfId="756" priority="11" operator="notEqual">
      <formula>0</formula>
    </cfRule>
  </conditionalFormatting>
  <conditionalFormatting sqref="A16 A25:A28 A19:A21 A23 A45:A46 A84:A1048576 A68">
    <cfRule type="cellIs" dxfId="755" priority="58" operator="notEqual">
      <formula>0</formula>
    </cfRule>
  </conditionalFormatting>
  <conditionalFormatting sqref="A10">
    <cfRule type="cellIs" dxfId="754" priority="57" operator="notEqual">
      <formula>0</formula>
    </cfRule>
  </conditionalFormatting>
  <conditionalFormatting sqref="A11">
    <cfRule type="cellIs" dxfId="753" priority="56" operator="notEqual">
      <formula>0</formula>
    </cfRule>
  </conditionalFormatting>
  <conditionalFormatting sqref="A24">
    <cfRule type="cellIs" dxfId="752" priority="55" operator="notEqual">
      <formula>0</formula>
    </cfRule>
  </conditionalFormatting>
  <conditionalFormatting sqref="A9">
    <cfRule type="cellIs" dxfId="751" priority="54" operator="notEqual">
      <formula>0</formula>
    </cfRule>
  </conditionalFormatting>
  <conditionalFormatting sqref="A12">
    <cfRule type="cellIs" dxfId="750" priority="53" operator="notEqual">
      <formula>0</formula>
    </cfRule>
  </conditionalFormatting>
  <conditionalFormatting sqref="A13">
    <cfRule type="cellIs" dxfId="749" priority="52" operator="notEqual">
      <formula>0</formula>
    </cfRule>
  </conditionalFormatting>
  <conditionalFormatting sqref="A14">
    <cfRule type="cellIs" dxfId="748" priority="51" operator="notEqual">
      <formula>0</formula>
    </cfRule>
  </conditionalFormatting>
  <conditionalFormatting sqref="A15">
    <cfRule type="cellIs" dxfId="747" priority="50" operator="notEqual">
      <formula>0</formula>
    </cfRule>
  </conditionalFormatting>
  <conditionalFormatting sqref="A17">
    <cfRule type="cellIs" dxfId="746" priority="49" operator="notEqual">
      <formula>0</formula>
    </cfRule>
  </conditionalFormatting>
  <conditionalFormatting sqref="A18">
    <cfRule type="cellIs" dxfId="745" priority="48" operator="notEqual">
      <formula>0</formula>
    </cfRule>
  </conditionalFormatting>
  <conditionalFormatting sqref="A22">
    <cfRule type="cellIs" dxfId="744" priority="47" operator="notEqual">
      <formula>0</formula>
    </cfRule>
  </conditionalFormatting>
  <conditionalFormatting sqref="A29 A37:A38 A31:A34 A40:A41">
    <cfRule type="cellIs" dxfId="743" priority="46" operator="notEqual">
      <formula>0</formula>
    </cfRule>
  </conditionalFormatting>
  <conditionalFormatting sqref="A43">
    <cfRule type="cellIs" dxfId="742" priority="44" operator="notEqual">
      <formula>0</formula>
    </cfRule>
  </conditionalFormatting>
  <conditionalFormatting sqref="A35">
    <cfRule type="cellIs" dxfId="741" priority="43" operator="notEqual">
      <formula>0</formula>
    </cfRule>
  </conditionalFormatting>
  <conditionalFormatting sqref="A36">
    <cfRule type="cellIs" dxfId="740" priority="42" operator="notEqual">
      <formula>0</formula>
    </cfRule>
  </conditionalFormatting>
  <conditionalFormatting sqref="A30">
    <cfRule type="cellIs" dxfId="739" priority="41" operator="notEqual">
      <formula>0</formula>
    </cfRule>
  </conditionalFormatting>
  <conditionalFormatting sqref="A39">
    <cfRule type="cellIs" dxfId="738" priority="40" operator="notEqual">
      <formula>0</formula>
    </cfRule>
  </conditionalFormatting>
  <conditionalFormatting sqref="A44">
    <cfRule type="cellIs" dxfId="737" priority="39" operator="notEqual">
      <formula>0</formula>
    </cfRule>
  </conditionalFormatting>
  <conditionalFormatting sqref="A42">
    <cfRule type="cellIs" dxfId="736" priority="38" operator="notEqual">
      <formula>0</formula>
    </cfRule>
  </conditionalFormatting>
  <conditionalFormatting sqref="A62:A63 A65">
    <cfRule type="cellIs" dxfId="735" priority="37" operator="notEqual">
      <formula>0</formula>
    </cfRule>
  </conditionalFormatting>
  <conditionalFormatting sqref="A69">
    <cfRule type="cellIs" dxfId="734" priority="36" operator="notEqual">
      <formula>0</formula>
    </cfRule>
  </conditionalFormatting>
  <conditionalFormatting sqref="A70">
    <cfRule type="cellIs" dxfId="733" priority="35" operator="notEqual">
      <formula>0</formula>
    </cfRule>
  </conditionalFormatting>
  <conditionalFormatting sqref="A57">
    <cfRule type="cellIs" dxfId="732" priority="34" operator="notEqual">
      <formula>0</formula>
    </cfRule>
  </conditionalFormatting>
  <conditionalFormatting sqref="A47">
    <cfRule type="cellIs" dxfId="731" priority="33" operator="notEqual">
      <formula>0</formula>
    </cfRule>
  </conditionalFormatting>
  <conditionalFormatting sqref="A48">
    <cfRule type="cellIs" dxfId="730" priority="32" operator="notEqual">
      <formula>0</formula>
    </cfRule>
  </conditionalFormatting>
  <conditionalFormatting sqref="A49">
    <cfRule type="cellIs" dxfId="729" priority="31" operator="notEqual">
      <formula>0</formula>
    </cfRule>
  </conditionalFormatting>
  <conditionalFormatting sqref="A50:A51">
    <cfRule type="cellIs" dxfId="728" priority="30" operator="notEqual">
      <formula>0</formula>
    </cfRule>
  </conditionalFormatting>
  <conditionalFormatting sqref="A60">
    <cfRule type="cellIs" dxfId="727" priority="29" operator="notEqual">
      <formula>0</formula>
    </cfRule>
  </conditionalFormatting>
  <conditionalFormatting sqref="A61">
    <cfRule type="cellIs" dxfId="726" priority="27" operator="notEqual">
      <formula>0</formula>
    </cfRule>
  </conditionalFormatting>
  <conditionalFormatting sqref="A58">
    <cfRule type="cellIs" dxfId="725" priority="28" operator="notEqual">
      <formula>0</formula>
    </cfRule>
  </conditionalFormatting>
  <conditionalFormatting sqref="A66">
    <cfRule type="cellIs" dxfId="724" priority="26" operator="notEqual">
      <formula>0</formula>
    </cfRule>
  </conditionalFormatting>
  <conditionalFormatting sqref="A83">
    <cfRule type="cellIs" dxfId="723" priority="23" operator="notEqual">
      <formula>0</formula>
    </cfRule>
  </conditionalFormatting>
  <conditionalFormatting sqref="A80">
    <cfRule type="cellIs" dxfId="722" priority="18" operator="notEqual">
      <formula>0</formula>
    </cfRule>
  </conditionalFormatting>
  <conditionalFormatting sqref="A81">
    <cfRule type="cellIs" dxfId="721" priority="17" operator="notEqual">
      <formula>0</formula>
    </cfRule>
  </conditionalFormatting>
  <conditionalFormatting sqref="A5:B7 A1:XFD4 D5:XFD7 A8:XFD1048576">
    <cfRule type="cellIs" dxfId="720" priority="10" operator="equal">
      <formula>0</formula>
    </cfRule>
  </conditionalFormatting>
  <conditionalFormatting sqref="C5:C7">
    <cfRule type="cellIs" dxfId="719" priority="9" operator="equal">
      <formula>0</formula>
    </cfRule>
  </conditionalFormatting>
  <conditionalFormatting sqref="A51">
    <cfRule type="cellIs" dxfId="718" priority="4" operator="notEqual">
      <formula>0</formula>
    </cfRule>
  </conditionalFormatting>
  <conditionalFormatting sqref="A54">
    <cfRule type="cellIs" dxfId="717" priority="3" operator="notEqual">
      <formula>0</formula>
    </cfRule>
  </conditionalFormatting>
  <conditionalFormatting sqref="A53">
    <cfRule type="cellIs" dxfId="716" priority="2" operator="notEqual">
      <formula>0</formula>
    </cfRule>
  </conditionalFormatting>
  <conditionalFormatting sqref="A72">
    <cfRule type="cellIs" dxfId="715" priority="1" operator="notEqual">
      <formula>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A85"/>
  <sheetViews>
    <sheetView workbookViewId="0">
      <pane xSplit="6" ySplit="2" topLeftCell="G3" activePane="bottomRight" state="frozen"/>
      <selection pane="topRight" activeCell="F1" sqref="F1"/>
      <selection pane="bottomLeft" activeCell="A3" sqref="A3"/>
      <selection pane="bottomRight" activeCell="C2" sqref="C2"/>
    </sheetView>
  </sheetViews>
  <sheetFormatPr defaultColWidth="14.33203125" defaultRowHeight="14.4"/>
  <cols>
    <col min="1" max="1" width="7.33203125" style="80" bestFit="1" customWidth="1"/>
    <col min="2" max="2" width="2.77734375" style="54" customWidth="1"/>
    <col min="3" max="3" width="47.21875" style="54" bestFit="1" customWidth="1"/>
    <col min="4" max="4" width="1.77734375" style="54" customWidth="1"/>
    <col min="5" max="5" width="15.77734375" style="134" customWidth="1"/>
    <col min="6" max="6" width="1.77734375" style="54" customWidth="1"/>
    <col min="7" max="104" width="12.77734375" style="54" customWidth="1"/>
    <col min="105" max="105" width="2.77734375" style="54" customWidth="1"/>
    <col min="106" max="16384" width="14.33203125" style="54"/>
  </cols>
  <sheetData>
    <row r="1" spans="1:105">
      <c r="A1" s="81" t="s">
        <v>21</v>
      </c>
      <c r="B1" s="64"/>
      <c r="C1" s="63" t="s">
        <v>254</v>
      </c>
      <c r="D1" s="65"/>
      <c r="E1" s="570">
        <f>Главная!$D$5</f>
        <v>0</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row>
    <row r="2" spans="1:105" s="78" customFormat="1">
      <c r="A2" s="81"/>
      <c r="B2" s="76"/>
      <c r="C2" s="103" t="s">
        <v>22</v>
      </c>
      <c r="D2" s="65"/>
      <c r="E2" s="161" t="s">
        <v>33</v>
      </c>
      <c r="F2" s="64"/>
      <c r="G2" s="499" t="str">
        <f>УсловияРасчеты!AA$8</f>
        <v/>
      </c>
      <c r="H2" s="499" t="str">
        <f>УсловияРасчеты!AB$8</f>
        <v/>
      </c>
      <c r="I2" s="499" t="str">
        <f>УсловияРасчеты!AC$8</f>
        <v/>
      </c>
      <c r="J2" s="499" t="str">
        <f>УсловияРасчеты!AD$8</f>
        <v/>
      </c>
      <c r="K2" s="499" t="str">
        <f>УсловияРасчеты!AE$8</f>
        <v/>
      </c>
      <c r="L2" s="499" t="str">
        <f>УсловияРасчеты!AF$8</f>
        <v/>
      </c>
      <c r="M2" s="499" t="str">
        <f>УсловияРасчеты!AG$8</f>
        <v/>
      </c>
      <c r="N2" s="499" t="str">
        <f>УсловияРасчеты!AH$8</f>
        <v/>
      </c>
      <c r="O2" s="499" t="str">
        <f>УсловияРасчеты!AI$8</f>
        <v/>
      </c>
      <c r="P2" s="499" t="str">
        <f>УсловияРасчеты!AJ$8</f>
        <v/>
      </c>
      <c r="Q2" s="499" t="str">
        <f>УсловияРасчеты!AK$8</f>
        <v/>
      </c>
      <c r="R2" s="499" t="str">
        <f>УсловияРасчеты!AL$8</f>
        <v/>
      </c>
      <c r="S2" s="499" t="str">
        <f>УсловияРасчеты!AM$8</f>
        <v/>
      </c>
      <c r="T2" s="499" t="str">
        <f>УсловияРасчеты!AN$8</f>
        <v/>
      </c>
      <c r="U2" s="499" t="str">
        <f>УсловияРасчеты!AO$8</f>
        <v/>
      </c>
      <c r="V2" s="499" t="str">
        <f>УсловияРасчеты!AP$8</f>
        <v/>
      </c>
      <c r="W2" s="499" t="str">
        <f>УсловияРасчеты!AQ$8</f>
        <v/>
      </c>
      <c r="X2" s="499" t="str">
        <f>УсловияРасчеты!AR$8</f>
        <v/>
      </c>
      <c r="Y2" s="499" t="str">
        <f>УсловияРасчеты!AS$8</f>
        <v/>
      </c>
      <c r="Z2" s="499" t="str">
        <f>УсловияРасчеты!AT$8</f>
        <v/>
      </c>
      <c r="AA2" s="499" t="str">
        <f>УсловияРасчеты!AU$8</f>
        <v/>
      </c>
      <c r="AB2" s="499" t="str">
        <f>УсловияРасчеты!AV$8</f>
        <v/>
      </c>
      <c r="AC2" s="499" t="str">
        <f>УсловияРасчеты!AW$8</f>
        <v/>
      </c>
      <c r="AD2" s="499" t="str">
        <f>УсловияРасчеты!AX$8</f>
        <v/>
      </c>
      <c r="AE2" s="499" t="str">
        <f>УсловияРасчеты!AY$8</f>
        <v/>
      </c>
      <c r="AF2" s="499" t="str">
        <f>УсловияРасчеты!AZ$8</f>
        <v/>
      </c>
      <c r="AG2" s="499" t="str">
        <f>УсловияРасчеты!BA$8</f>
        <v/>
      </c>
      <c r="AH2" s="499" t="str">
        <f>УсловияРасчеты!BB$8</f>
        <v/>
      </c>
      <c r="AI2" s="499" t="str">
        <f>УсловияРасчеты!BC$8</f>
        <v/>
      </c>
      <c r="AJ2" s="499" t="str">
        <f>УсловияРасчеты!BD$8</f>
        <v/>
      </c>
      <c r="AK2" s="499" t="str">
        <f>УсловияРасчеты!BE$8</f>
        <v/>
      </c>
      <c r="AL2" s="499" t="str">
        <f>УсловияРасчеты!BF$8</f>
        <v/>
      </c>
      <c r="AM2" s="499" t="str">
        <f>УсловияРасчеты!BG$8</f>
        <v/>
      </c>
      <c r="AN2" s="499" t="str">
        <f>УсловияРасчеты!BH$8</f>
        <v/>
      </c>
      <c r="AO2" s="499" t="str">
        <f>УсловияРасчеты!BI$8</f>
        <v/>
      </c>
      <c r="AP2" s="499" t="str">
        <f>УсловияРасчеты!BJ$8</f>
        <v/>
      </c>
      <c r="AQ2" s="499" t="str">
        <f>УсловияРасчеты!BK$8</f>
        <v/>
      </c>
      <c r="AR2" s="499" t="str">
        <f>УсловияРасчеты!BL$8</f>
        <v/>
      </c>
      <c r="AS2" s="499" t="str">
        <f>УсловияРасчеты!BM$8</f>
        <v/>
      </c>
      <c r="AT2" s="499" t="str">
        <f>УсловияРасчеты!BN$8</f>
        <v/>
      </c>
      <c r="AU2" s="499" t="str">
        <f>УсловияРасчеты!BO$8</f>
        <v/>
      </c>
      <c r="AV2" s="499" t="str">
        <f>УсловияРасчеты!BP$8</f>
        <v/>
      </c>
      <c r="AW2" s="499" t="str">
        <f>УсловияРасчеты!BQ$8</f>
        <v/>
      </c>
      <c r="AX2" s="499" t="str">
        <f>УсловияРасчеты!BR$8</f>
        <v/>
      </c>
      <c r="AY2" s="499" t="str">
        <f>УсловияРасчеты!BS$8</f>
        <v/>
      </c>
      <c r="AZ2" s="499" t="str">
        <f>УсловияРасчеты!BT$8</f>
        <v/>
      </c>
      <c r="BA2" s="499" t="str">
        <f>УсловияРасчеты!BU$8</f>
        <v/>
      </c>
      <c r="BB2" s="499" t="str">
        <f>УсловияРасчеты!BV$8</f>
        <v/>
      </c>
      <c r="BC2" s="499" t="str">
        <f>УсловияРасчеты!BW$8</f>
        <v/>
      </c>
      <c r="BD2" s="499" t="str">
        <f>УсловияРасчеты!BX$8</f>
        <v/>
      </c>
      <c r="BE2" s="499" t="str">
        <f>УсловияРасчеты!BY$8</f>
        <v/>
      </c>
      <c r="BF2" s="499" t="str">
        <f>УсловияРасчеты!BZ$8</f>
        <v/>
      </c>
      <c r="BG2" s="499" t="str">
        <f>УсловияРасчеты!CA$8</f>
        <v/>
      </c>
      <c r="BH2" s="499" t="str">
        <f>УсловияРасчеты!CB$8</f>
        <v/>
      </c>
      <c r="BI2" s="499" t="str">
        <f>УсловияРасчеты!CC$8</f>
        <v/>
      </c>
      <c r="BJ2" s="499" t="str">
        <f>УсловияРасчеты!CD$8</f>
        <v/>
      </c>
      <c r="BK2" s="499" t="str">
        <f>УсловияРасчеты!CE$8</f>
        <v/>
      </c>
      <c r="BL2" s="499" t="str">
        <f>УсловияРасчеты!CF$8</f>
        <v/>
      </c>
      <c r="BM2" s="499" t="str">
        <f>УсловияРасчеты!CG$8</f>
        <v/>
      </c>
      <c r="BN2" s="499" t="str">
        <f>УсловияРасчеты!CH$8</f>
        <v/>
      </c>
      <c r="BO2" s="499" t="str">
        <f>УсловияРасчеты!CI$8</f>
        <v/>
      </c>
      <c r="BP2" s="499" t="str">
        <f>УсловияРасчеты!CJ$8</f>
        <v/>
      </c>
      <c r="BQ2" s="499" t="str">
        <f>УсловияРасчеты!CK$8</f>
        <v/>
      </c>
      <c r="BR2" s="499" t="str">
        <f>УсловияРасчеты!CL$8</f>
        <v/>
      </c>
      <c r="BS2" s="499" t="str">
        <f>УсловияРасчеты!CM$8</f>
        <v/>
      </c>
      <c r="BT2" s="499" t="str">
        <f>УсловияРасчеты!CN$8</f>
        <v/>
      </c>
      <c r="BU2" s="499" t="str">
        <f>УсловияРасчеты!CO$8</f>
        <v/>
      </c>
      <c r="BV2" s="499" t="str">
        <f>УсловияРасчеты!CP$8</f>
        <v/>
      </c>
      <c r="BW2" s="499" t="str">
        <f>УсловияРасчеты!CQ$8</f>
        <v/>
      </c>
      <c r="BX2" s="499" t="str">
        <f>УсловияРасчеты!CR$8</f>
        <v/>
      </c>
      <c r="BY2" s="499" t="str">
        <f>УсловияРасчеты!CS$8</f>
        <v/>
      </c>
      <c r="BZ2" s="499" t="str">
        <f>УсловияРасчеты!CT$8</f>
        <v/>
      </c>
      <c r="CA2" s="499" t="str">
        <f>УсловияРасчеты!CU$8</f>
        <v/>
      </c>
      <c r="CB2" s="499" t="str">
        <f>УсловияРасчеты!CV$8</f>
        <v/>
      </c>
      <c r="CC2" s="499" t="str">
        <f>УсловияРасчеты!CW$8</f>
        <v/>
      </c>
      <c r="CD2" s="499" t="str">
        <f>УсловияРасчеты!CX$8</f>
        <v/>
      </c>
      <c r="CE2" s="499" t="str">
        <f>УсловияРасчеты!CY$8</f>
        <v/>
      </c>
      <c r="CF2" s="499" t="str">
        <f>УсловияРасчеты!CZ$8</f>
        <v/>
      </c>
      <c r="CG2" s="499" t="str">
        <f>УсловияРасчеты!DA$8</f>
        <v/>
      </c>
      <c r="CH2" s="499" t="str">
        <f>УсловияРасчеты!DB$8</f>
        <v/>
      </c>
      <c r="CI2" s="499" t="str">
        <f>УсловияРасчеты!DC$8</f>
        <v/>
      </c>
      <c r="CJ2" s="499" t="str">
        <f>УсловияРасчеты!DD$8</f>
        <v/>
      </c>
      <c r="CK2" s="499" t="str">
        <f>УсловияРасчеты!DE$8</f>
        <v/>
      </c>
      <c r="CL2" s="499" t="str">
        <f>УсловияРасчеты!DF$8</f>
        <v/>
      </c>
      <c r="CM2" s="499" t="str">
        <f>УсловияРасчеты!DG$8</f>
        <v/>
      </c>
      <c r="CN2" s="499" t="str">
        <f>УсловияРасчеты!DH$8</f>
        <v/>
      </c>
      <c r="CO2" s="499" t="str">
        <f>УсловияРасчеты!DI$8</f>
        <v/>
      </c>
      <c r="CP2" s="499" t="str">
        <f>УсловияРасчеты!DJ$8</f>
        <v/>
      </c>
      <c r="CQ2" s="499" t="str">
        <f>УсловияРасчеты!DK$8</f>
        <v/>
      </c>
      <c r="CR2" s="499" t="str">
        <f>УсловияРасчеты!DL$8</f>
        <v/>
      </c>
      <c r="CS2" s="499" t="str">
        <f>УсловияРасчеты!DM$8</f>
        <v/>
      </c>
      <c r="CT2" s="499" t="str">
        <f>УсловияРасчеты!DN$8</f>
        <v/>
      </c>
      <c r="CU2" s="499" t="str">
        <f>УсловияРасчеты!DO$8</f>
        <v/>
      </c>
      <c r="CV2" s="499" t="str">
        <f>УсловияРасчеты!DP$8</f>
        <v/>
      </c>
      <c r="CW2" s="499" t="str">
        <f>УсловияРасчеты!DQ$8</f>
        <v/>
      </c>
      <c r="CX2" s="499" t="str">
        <f>УсловияРасчеты!DR$8</f>
        <v/>
      </c>
      <c r="CY2" s="499" t="str">
        <f>УсловияРасчеты!DS$8</f>
        <v/>
      </c>
      <c r="CZ2" s="499" t="str">
        <f>УсловияРасчеты!DT$8</f>
        <v/>
      </c>
      <c r="DA2" s="76"/>
    </row>
    <row r="3" spans="1:105" s="56" customFormat="1">
      <c r="A3" s="81"/>
      <c r="B3" s="65" t="s">
        <v>107</v>
      </c>
      <c r="C3" s="75" t="str">
        <f>УсловияРасчеты!$H$19</f>
        <v>Выручка</v>
      </c>
      <c r="D3" s="65"/>
      <c r="E3" s="125">
        <f>SUM($F3:$DA3)</f>
        <v>0</v>
      </c>
      <c r="F3" s="64"/>
      <c r="G3" s="104">
        <f>SUMIFS(УсловияРасчеты!AA:AA,УсловияРасчеты!$H:$H,$C3,УсловияРасчеты!$N:$N,"итого")</f>
        <v>0</v>
      </c>
      <c r="H3" s="104">
        <f>SUMIFS(УсловияРасчеты!AB:AB,УсловияРасчеты!$H:$H,$C3,УсловияРасчеты!$N:$N,"итого")</f>
        <v>0</v>
      </c>
      <c r="I3" s="104">
        <f>SUMIFS(УсловияРасчеты!AC:AC,УсловияРасчеты!$H:$H,$C3,УсловияРасчеты!$N:$N,"итого")</f>
        <v>0</v>
      </c>
      <c r="J3" s="104">
        <f>SUMIFS(УсловияРасчеты!AD:AD,УсловияРасчеты!$H:$H,$C3,УсловияРасчеты!$N:$N,"итого")</f>
        <v>0</v>
      </c>
      <c r="K3" s="104">
        <f>SUMIFS(УсловияРасчеты!AE:AE,УсловияРасчеты!$H:$H,$C3,УсловияРасчеты!$N:$N,"итого")</f>
        <v>0</v>
      </c>
      <c r="L3" s="104">
        <f>SUMIFS(УсловияРасчеты!AF:AF,УсловияРасчеты!$H:$H,$C3,УсловияРасчеты!$N:$N,"итого")</f>
        <v>0</v>
      </c>
      <c r="M3" s="104">
        <f>SUMIFS(УсловияРасчеты!AG:AG,УсловияРасчеты!$H:$H,$C3,УсловияРасчеты!$N:$N,"итого")</f>
        <v>0</v>
      </c>
      <c r="N3" s="104">
        <f>SUMIFS(УсловияРасчеты!AH:AH,УсловияРасчеты!$H:$H,$C3,УсловияРасчеты!$N:$N,"итого")</f>
        <v>0</v>
      </c>
      <c r="O3" s="104">
        <f>SUMIFS(УсловияРасчеты!AI:AI,УсловияРасчеты!$H:$H,$C3,УсловияРасчеты!$N:$N,"итого")</f>
        <v>0</v>
      </c>
      <c r="P3" s="104">
        <f>SUMIFS(УсловияРасчеты!AJ:AJ,УсловияРасчеты!$H:$H,$C3,УсловияРасчеты!$N:$N,"итого")</f>
        <v>0</v>
      </c>
      <c r="Q3" s="104">
        <f>SUMIFS(УсловияРасчеты!AK:AK,УсловияРасчеты!$H:$H,$C3,УсловияРасчеты!$N:$N,"итого")</f>
        <v>0</v>
      </c>
      <c r="R3" s="104">
        <f>SUMIFS(УсловияРасчеты!AL:AL,УсловияРасчеты!$H:$H,$C3,УсловияРасчеты!$N:$N,"итого")</f>
        <v>0</v>
      </c>
      <c r="S3" s="104">
        <f>SUMIFS(УсловияРасчеты!AM:AM,УсловияРасчеты!$H:$H,$C3,УсловияРасчеты!$N:$N,"итого")</f>
        <v>0</v>
      </c>
      <c r="T3" s="104">
        <f>SUMIFS(УсловияРасчеты!AN:AN,УсловияРасчеты!$H:$H,$C3,УсловияРасчеты!$N:$N,"итого")</f>
        <v>0</v>
      </c>
      <c r="U3" s="104">
        <f>SUMIFS(УсловияРасчеты!AO:AO,УсловияРасчеты!$H:$H,$C3,УсловияРасчеты!$N:$N,"итого")</f>
        <v>0</v>
      </c>
      <c r="V3" s="104">
        <f>SUMIFS(УсловияРасчеты!AP:AP,УсловияРасчеты!$H:$H,$C3,УсловияРасчеты!$N:$N,"итого")</f>
        <v>0</v>
      </c>
      <c r="W3" s="104">
        <f>SUMIFS(УсловияРасчеты!AQ:AQ,УсловияРасчеты!$H:$H,$C3,УсловияРасчеты!$N:$N,"итого")</f>
        <v>0</v>
      </c>
      <c r="X3" s="104">
        <f>SUMIFS(УсловияРасчеты!AR:AR,УсловияРасчеты!$H:$H,$C3,УсловияРасчеты!$N:$N,"итого")</f>
        <v>0</v>
      </c>
      <c r="Y3" s="104">
        <f>SUMIFS(УсловияРасчеты!AS:AS,УсловияРасчеты!$H:$H,$C3,УсловияРасчеты!$N:$N,"итого")</f>
        <v>0</v>
      </c>
      <c r="Z3" s="104">
        <f>SUMIFS(УсловияРасчеты!AT:AT,УсловияРасчеты!$H:$H,$C3,УсловияРасчеты!$N:$N,"итого")</f>
        <v>0</v>
      </c>
      <c r="AA3" s="104">
        <f>SUMIFS(УсловияРасчеты!AU:AU,УсловияРасчеты!$H:$H,$C3,УсловияРасчеты!$N:$N,"итого")</f>
        <v>0</v>
      </c>
      <c r="AB3" s="104">
        <f>SUMIFS(УсловияРасчеты!AV:AV,УсловияРасчеты!$H:$H,$C3,УсловияРасчеты!$N:$N,"итого")</f>
        <v>0</v>
      </c>
      <c r="AC3" s="104">
        <f>SUMIFS(УсловияРасчеты!AW:AW,УсловияРасчеты!$H:$H,$C3,УсловияРасчеты!$N:$N,"итого")</f>
        <v>0</v>
      </c>
      <c r="AD3" s="104">
        <f>SUMIFS(УсловияРасчеты!AX:AX,УсловияРасчеты!$H:$H,$C3,УсловияРасчеты!$N:$N,"итого")</f>
        <v>0</v>
      </c>
      <c r="AE3" s="104">
        <f>SUMIFS(УсловияРасчеты!AY:AY,УсловияРасчеты!$H:$H,$C3,УсловияРасчеты!$N:$N,"итого")</f>
        <v>0</v>
      </c>
      <c r="AF3" s="104">
        <f>SUMIFS(УсловияРасчеты!AZ:AZ,УсловияРасчеты!$H:$H,$C3,УсловияРасчеты!$N:$N,"итого")</f>
        <v>0</v>
      </c>
      <c r="AG3" s="104">
        <f>SUMIFS(УсловияРасчеты!BA:BA,УсловияРасчеты!$H:$H,$C3,УсловияРасчеты!$N:$N,"итого")</f>
        <v>0</v>
      </c>
      <c r="AH3" s="104">
        <f>SUMIFS(УсловияРасчеты!BB:BB,УсловияРасчеты!$H:$H,$C3,УсловияРасчеты!$N:$N,"итого")</f>
        <v>0</v>
      </c>
      <c r="AI3" s="104">
        <f>SUMIFS(УсловияРасчеты!BC:BC,УсловияРасчеты!$H:$H,$C3,УсловияРасчеты!$N:$N,"итого")</f>
        <v>0</v>
      </c>
      <c r="AJ3" s="104">
        <f>SUMIFS(УсловияРасчеты!BD:BD,УсловияРасчеты!$H:$H,$C3,УсловияРасчеты!$N:$N,"итого")</f>
        <v>0</v>
      </c>
      <c r="AK3" s="104">
        <f>SUMIFS(УсловияРасчеты!BE:BE,УсловияРасчеты!$H:$H,$C3,УсловияРасчеты!$N:$N,"итого")</f>
        <v>0</v>
      </c>
      <c r="AL3" s="104">
        <f>SUMIFS(УсловияРасчеты!BF:BF,УсловияРасчеты!$H:$H,$C3,УсловияРасчеты!$N:$N,"итого")</f>
        <v>0</v>
      </c>
      <c r="AM3" s="104">
        <f>SUMIFS(УсловияРасчеты!BG:BG,УсловияРасчеты!$H:$H,$C3,УсловияРасчеты!$N:$N,"итого")</f>
        <v>0</v>
      </c>
      <c r="AN3" s="104">
        <f>SUMIFS(УсловияРасчеты!BH:BH,УсловияРасчеты!$H:$H,$C3,УсловияРасчеты!$N:$N,"итого")</f>
        <v>0</v>
      </c>
      <c r="AO3" s="104">
        <f>SUMIFS(УсловияРасчеты!BI:BI,УсловияРасчеты!$H:$H,$C3,УсловияРасчеты!$N:$N,"итого")</f>
        <v>0</v>
      </c>
      <c r="AP3" s="104">
        <f>SUMIFS(УсловияРасчеты!BJ:BJ,УсловияРасчеты!$H:$H,$C3,УсловияРасчеты!$N:$N,"итого")</f>
        <v>0</v>
      </c>
      <c r="AQ3" s="104">
        <f>SUMIFS(УсловияРасчеты!BK:BK,УсловияРасчеты!$H:$H,$C3,УсловияРасчеты!$N:$N,"итого")</f>
        <v>0</v>
      </c>
      <c r="AR3" s="104">
        <f>SUMIFS(УсловияРасчеты!BL:BL,УсловияРасчеты!$H:$H,$C3,УсловияРасчеты!$N:$N,"итого")</f>
        <v>0</v>
      </c>
      <c r="AS3" s="104">
        <f>SUMIFS(УсловияРасчеты!BM:BM,УсловияРасчеты!$H:$H,$C3,УсловияРасчеты!$N:$N,"итого")</f>
        <v>0</v>
      </c>
      <c r="AT3" s="104">
        <f>SUMIFS(УсловияРасчеты!BN:BN,УсловияРасчеты!$H:$H,$C3,УсловияРасчеты!$N:$N,"итого")</f>
        <v>0</v>
      </c>
      <c r="AU3" s="104">
        <f>SUMIFS(УсловияРасчеты!BO:BO,УсловияРасчеты!$H:$H,$C3,УсловияРасчеты!$N:$N,"итого")</f>
        <v>0</v>
      </c>
      <c r="AV3" s="104">
        <f>SUMIFS(УсловияРасчеты!BP:BP,УсловияРасчеты!$H:$H,$C3,УсловияРасчеты!$N:$N,"итого")</f>
        <v>0</v>
      </c>
      <c r="AW3" s="104">
        <f>SUMIFS(УсловияРасчеты!BQ:BQ,УсловияРасчеты!$H:$H,$C3,УсловияРасчеты!$N:$N,"итого")</f>
        <v>0</v>
      </c>
      <c r="AX3" s="104">
        <f>SUMIFS(УсловияРасчеты!BR:BR,УсловияРасчеты!$H:$H,$C3,УсловияРасчеты!$N:$N,"итого")</f>
        <v>0</v>
      </c>
      <c r="AY3" s="104">
        <f>SUMIFS(УсловияРасчеты!BS:BS,УсловияРасчеты!$H:$H,$C3,УсловияРасчеты!$N:$N,"итого")</f>
        <v>0</v>
      </c>
      <c r="AZ3" s="104">
        <f>SUMIFS(УсловияРасчеты!BT:BT,УсловияРасчеты!$H:$H,$C3,УсловияРасчеты!$N:$N,"итого")</f>
        <v>0</v>
      </c>
      <c r="BA3" s="104">
        <f>SUMIFS(УсловияРасчеты!BU:BU,УсловияРасчеты!$H:$H,$C3,УсловияРасчеты!$N:$N,"итого")</f>
        <v>0</v>
      </c>
      <c r="BB3" s="104">
        <f>SUMIFS(УсловияРасчеты!BV:BV,УсловияРасчеты!$H:$H,$C3,УсловияРасчеты!$N:$N,"итого")</f>
        <v>0</v>
      </c>
      <c r="BC3" s="104">
        <f>SUMIFS(УсловияРасчеты!BW:BW,УсловияРасчеты!$H:$H,$C3,УсловияРасчеты!$N:$N,"итого")</f>
        <v>0</v>
      </c>
      <c r="BD3" s="104">
        <f>SUMIFS(УсловияРасчеты!BX:BX,УсловияРасчеты!$H:$H,$C3,УсловияРасчеты!$N:$N,"итого")</f>
        <v>0</v>
      </c>
      <c r="BE3" s="104">
        <f>SUMIFS(УсловияРасчеты!BY:BY,УсловияРасчеты!$H:$H,$C3,УсловияРасчеты!$N:$N,"итого")</f>
        <v>0</v>
      </c>
      <c r="BF3" s="104">
        <f>SUMIFS(УсловияРасчеты!BZ:BZ,УсловияРасчеты!$H:$H,$C3,УсловияРасчеты!$N:$N,"итого")</f>
        <v>0</v>
      </c>
      <c r="BG3" s="104">
        <f>SUMIFS(УсловияРасчеты!CA:CA,УсловияРасчеты!$H:$H,$C3,УсловияРасчеты!$N:$N,"итого")</f>
        <v>0</v>
      </c>
      <c r="BH3" s="104">
        <f>SUMIFS(УсловияРасчеты!CB:CB,УсловияРасчеты!$H:$H,$C3,УсловияРасчеты!$N:$N,"итого")</f>
        <v>0</v>
      </c>
      <c r="BI3" s="104">
        <f>SUMIFS(УсловияРасчеты!CC:CC,УсловияРасчеты!$H:$H,$C3,УсловияРасчеты!$N:$N,"итого")</f>
        <v>0</v>
      </c>
      <c r="BJ3" s="104">
        <f>SUMIFS(УсловияРасчеты!CD:CD,УсловияРасчеты!$H:$H,$C3,УсловияРасчеты!$N:$N,"итого")</f>
        <v>0</v>
      </c>
      <c r="BK3" s="104">
        <f>SUMIFS(УсловияРасчеты!CE:CE,УсловияРасчеты!$H:$H,$C3,УсловияРасчеты!$N:$N,"итого")</f>
        <v>0</v>
      </c>
      <c r="BL3" s="104">
        <f>SUMIFS(УсловияРасчеты!CF:CF,УсловияРасчеты!$H:$H,$C3,УсловияРасчеты!$N:$N,"итого")</f>
        <v>0</v>
      </c>
      <c r="BM3" s="104">
        <f>SUMIFS(УсловияРасчеты!CG:CG,УсловияРасчеты!$H:$H,$C3,УсловияРасчеты!$N:$N,"итого")</f>
        <v>0</v>
      </c>
      <c r="BN3" s="104">
        <f>SUMIFS(УсловияРасчеты!CH:CH,УсловияРасчеты!$H:$H,$C3,УсловияРасчеты!$N:$N,"итого")</f>
        <v>0</v>
      </c>
      <c r="BO3" s="104">
        <f>SUMIFS(УсловияРасчеты!CI:CI,УсловияРасчеты!$H:$H,$C3,УсловияРасчеты!$N:$N,"итого")</f>
        <v>0</v>
      </c>
      <c r="BP3" s="104">
        <f>SUMIFS(УсловияРасчеты!CJ:CJ,УсловияРасчеты!$H:$H,$C3,УсловияРасчеты!$N:$N,"итого")</f>
        <v>0</v>
      </c>
      <c r="BQ3" s="104">
        <f>SUMIFS(УсловияРасчеты!CK:CK,УсловияРасчеты!$H:$H,$C3,УсловияРасчеты!$N:$N,"итого")</f>
        <v>0</v>
      </c>
      <c r="BR3" s="104">
        <f>SUMIFS(УсловияРасчеты!CL:CL,УсловияРасчеты!$H:$H,$C3,УсловияРасчеты!$N:$N,"итого")</f>
        <v>0</v>
      </c>
      <c r="BS3" s="104">
        <f>SUMIFS(УсловияРасчеты!CM:CM,УсловияРасчеты!$H:$H,$C3,УсловияРасчеты!$N:$N,"итого")</f>
        <v>0</v>
      </c>
      <c r="BT3" s="104">
        <f>SUMIFS(УсловияРасчеты!CN:CN,УсловияРасчеты!$H:$H,$C3,УсловияРасчеты!$N:$N,"итого")</f>
        <v>0</v>
      </c>
      <c r="BU3" s="104">
        <f>SUMIFS(УсловияРасчеты!CO:CO,УсловияРасчеты!$H:$H,$C3,УсловияРасчеты!$N:$N,"итого")</f>
        <v>0</v>
      </c>
      <c r="BV3" s="104">
        <f>SUMIFS(УсловияРасчеты!CP:CP,УсловияРасчеты!$H:$H,$C3,УсловияРасчеты!$N:$N,"итого")</f>
        <v>0</v>
      </c>
      <c r="BW3" s="104">
        <f>SUMIFS(УсловияРасчеты!CQ:CQ,УсловияРасчеты!$H:$H,$C3,УсловияРасчеты!$N:$N,"итого")</f>
        <v>0</v>
      </c>
      <c r="BX3" s="104">
        <f>SUMIFS(УсловияРасчеты!CR:CR,УсловияРасчеты!$H:$H,$C3,УсловияРасчеты!$N:$N,"итого")</f>
        <v>0</v>
      </c>
      <c r="BY3" s="104">
        <f>SUMIFS(УсловияРасчеты!CS:CS,УсловияРасчеты!$H:$H,$C3,УсловияРасчеты!$N:$N,"итого")</f>
        <v>0</v>
      </c>
      <c r="BZ3" s="104">
        <f>SUMIFS(УсловияРасчеты!CT:CT,УсловияРасчеты!$H:$H,$C3,УсловияРасчеты!$N:$N,"итого")</f>
        <v>0</v>
      </c>
      <c r="CA3" s="104">
        <f>SUMIFS(УсловияРасчеты!CU:CU,УсловияРасчеты!$H:$H,$C3,УсловияРасчеты!$N:$N,"итого")</f>
        <v>0</v>
      </c>
      <c r="CB3" s="104">
        <f>SUMIFS(УсловияРасчеты!CV:CV,УсловияРасчеты!$H:$H,$C3,УсловияРасчеты!$N:$N,"итого")</f>
        <v>0</v>
      </c>
      <c r="CC3" s="104">
        <f>SUMIFS(УсловияРасчеты!CW:CW,УсловияРасчеты!$H:$H,$C3,УсловияРасчеты!$N:$N,"итого")</f>
        <v>0</v>
      </c>
      <c r="CD3" s="104">
        <f>SUMIFS(УсловияРасчеты!CX:CX,УсловияРасчеты!$H:$H,$C3,УсловияРасчеты!$N:$N,"итого")</f>
        <v>0</v>
      </c>
      <c r="CE3" s="104">
        <f>SUMIFS(УсловияРасчеты!CY:CY,УсловияРасчеты!$H:$H,$C3,УсловияРасчеты!$N:$N,"итого")</f>
        <v>0</v>
      </c>
      <c r="CF3" s="104">
        <f>SUMIFS(УсловияРасчеты!CZ:CZ,УсловияРасчеты!$H:$H,$C3,УсловияРасчеты!$N:$N,"итого")</f>
        <v>0</v>
      </c>
      <c r="CG3" s="104">
        <f>SUMIFS(УсловияРасчеты!DA:DA,УсловияРасчеты!$H:$H,$C3,УсловияРасчеты!$N:$N,"итого")</f>
        <v>0</v>
      </c>
      <c r="CH3" s="104">
        <f>SUMIFS(УсловияРасчеты!DB:DB,УсловияРасчеты!$H:$H,$C3,УсловияРасчеты!$N:$N,"итого")</f>
        <v>0</v>
      </c>
      <c r="CI3" s="104">
        <f>SUMIFS(УсловияРасчеты!DC:DC,УсловияРасчеты!$H:$H,$C3,УсловияРасчеты!$N:$N,"итого")</f>
        <v>0</v>
      </c>
      <c r="CJ3" s="104">
        <f>SUMIFS(УсловияРасчеты!DD:DD,УсловияРасчеты!$H:$H,$C3,УсловияРасчеты!$N:$N,"итого")</f>
        <v>0</v>
      </c>
      <c r="CK3" s="104">
        <f>SUMIFS(УсловияРасчеты!DE:DE,УсловияРасчеты!$H:$H,$C3,УсловияРасчеты!$N:$N,"итого")</f>
        <v>0</v>
      </c>
      <c r="CL3" s="104">
        <f>SUMIFS(УсловияРасчеты!DF:DF,УсловияРасчеты!$H:$H,$C3,УсловияРасчеты!$N:$N,"итого")</f>
        <v>0</v>
      </c>
      <c r="CM3" s="104">
        <f>SUMIFS(УсловияРасчеты!DG:DG,УсловияРасчеты!$H:$H,$C3,УсловияРасчеты!$N:$N,"итого")</f>
        <v>0</v>
      </c>
      <c r="CN3" s="104">
        <f>SUMIFS(УсловияРасчеты!DH:DH,УсловияРасчеты!$H:$H,$C3,УсловияРасчеты!$N:$N,"итого")</f>
        <v>0</v>
      </c>
      <c r="CO3" s="104">
        <f>SUMIFS(УсловияРасчеты!DI:DI,УсловияРасчеты!$H:$H,$C3,УсловияРасчеты!$N:$N,"итого")</f>
        <v>0</v>
      </c>
      <c r="CP3" s="104">
        <f>SUMIFS(УсловияРасчеты!DJ:DJ,УсловияРасчеты!$H:$H,$C3,УсловияРасчеты!$N:$N,"итого")</f>
        <v>0</v>
      </c>
      <c r="CQ3" s="104">
        <f>SUMIFS(УсловияРасчеты!DK:DK,УсловияРасчеты!$H:$H,$C3,УсловияРасчеты!$N:$N,"итого")</f>
        <v>0</v>
      </c>
      <c r="CR3" s="104">
        <f>SUMIFS(УсловияРасчеты!DL:DL,УсловияРасчеты!$H:$H,$C3,УсловияРасчеты!$N:$N,"итого")</f>
        <v>0</v>
      </c>
      <c r="CS3" s="104">
        <f>SUMIFS(УсловияРасчеты!DM:DM,УсловияРасчеты!$H:$H,$C3,УсловияРасчеты!$N:$N,"итого")</f>
        <v>0</v>
      </c>
      <c r="CT3" s="104">
        <f>SUMIFS(УсловияРасчеты!DN:DN,УсловияРасчеты!$H:$H,$C3,УсловияРасчеты!$N:$N,"итого")</f>
        <v>0</v>
      </c>
      <c r="CU3" s="104">
        <f>SUMIFS(УсловияРасчеты!DO:DO,УсловияРасчеты!$H:$H,$C3,УсловияРасчеты!$N:$N,"итого")</f>
        <v>0</v>
      </c>
      <c r="CV3" s="104">
        <f>SUMIFS(УсловияРасчеты!DP:DP,УсловияРасчеты!$H:$H,$C3,УсловияРасчеты!$N:$N,"итого")</f>
        <v>0</v>
      </c>
      <c r="CW3" s="104">
        <f>SUMIFS(УсловияРасчеты!DQ:DQ,УсловияРасчеты!$H:$H,$C3,УсловияРасчеты!$N:$N,"итого")</f>
        <v>0</v>
      </c>
      <c r="CX3" s="104">
        <f>SUMIFS(УсловияРасчеты!DR:DR,УсловияРасчеты!$H:$H,$C3,УсловияРасчеты!$N:$N,"итого")</f>
        <v>0</v>
      </c>
      <c r="CY3" s="104">
        <f>SUMIFS(УсловияРасчеты!DS:DS,УсловияРасчеты!$H:$H,$C3,УсловияРасчеты!$N:$N,"итого")</f>
        <v>0</v>
      </c>
      <c r="CZ3" s="104">
        <f>SUMIFS(УсловияРасчеты!DT:DT,УсловияРасчеты!$H:$H,$C3,УсловияРасчеты!$N:$N,"итого")</f>
        <v>0</v>
      </c>
      <c r="DA3" s="65"/>
    </row>
    <row r="4" spans="1:105" s="73" customFormat="1" ht="12" customHeight="1">
      <c r="A4" s="81">
        <f>SUM(G3:DA3)-SUM(G4:DA9)</f>
        <v>0</v>
      </c>
      <c r="B4" s="71"/>
      <c r="C4" s="72" t="s">
        <v>24</v>
      </c>
      <c r="D4" s="65"/>
      <c r="E4" s="126"/>
      <c r="F4" s="64"/>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71"/>
    </row>
    <row r="5" spans="1:105" s="78" customFormat="1">
      <c r="A5" s="81"/>
      <c r="B5" s="76"/>
      <c r="C5" s="77" t="str">
        <f>УсловияРасчеты!$N$39</f>
        <v>Продажа жилых помещений</v>
      </c>
      <c r="D5" s="65"/>
      <c r="E5" s="127">
        <f>SUM($F5:$DA5)</f>
        <v>0</v>
      </c>
      <c r="F5" s="64"/>
      <c r="G5" s="106">
        <f>SUMIFS(УсловияРасчеты!AA:AA,УсловияРасчеты!$H:$H,$C$3,УсловияРасчеты!$N:$N,$C5)</f>
        <v>0</v>
      </c>
      <c r="H5" s="106">
        <f>SUMIFS(УсловияРасчеты!AB:AB,УсловияРасчеты!$H:$H,$C$3,УсловияРасчеты!$N:$N,$C5)</f>
        <v>0</v>
      </c>
      <c r="I5" s="106">
        <f>SUMIFS(УсловияРасчеты!AC:AC,УсловияРасчеты!$H:$H,$C$3,УсловияРасчеты!$N:$N,$C5)</f>
        <v>0</v>
      </c>
      <c r="J5" s="106">
        <f>SUMIFS(УсловияРасчеты!AD:AD,УсловияРасчеты!$H:$H,$C$3,УсловияРасчеты!$N:$N,$C5)</f>
        <v>0</v>
      </c>
      <c r="K5" s="106">
        <f>SUMIFS(УсловияРасчеты!AE:AE,УсловияРасчеты!$H:$H,$C$3,УсловияРасчеты!$N:$N,$C5)</f>
        <v>0</v>
      </c>
      <c r="L5" s="106">
        <f>SUMIFS(УсловияРасчеты!AF:AF,УсловияРасчеты!$H:$H,$C$3,УсловияРасчеты!$N:$N,$C5)</f>
        <v>0</v>
      </c>
      <c r="M5" s="106">
        <f>SUMIFS(УсловияРасчеты!AG:AG,УсловияРасчеты!$H:$H,$C$3,УсловияРасчеты!$N:$N,$C5)</f>
        <v>0</v>
      </c>
      <c r="N5" s="106">
        <f>SUMIFS(УсловияРасчеты!AH:AH,УсловияРасчеты!$H:$H,$C$3,УсловияРасчеты!$N:$N,$C5)</f>
        <v>0</v>
      </c>
      <c r="O5" s="106">
        <f>SUMIFS(УсловияРасчеты!AI:AI,УсловияРасчеты!$H:$H,$C$3,УсловияРасчеты!$N:$N,$C5)</f>
        <v>0</v>
      </c>
      <c r="P5" s="106">
        <f>SUMIFS(УсловияРасчеты!AJ:AJ,УсловияРасчеты!$H:$H,$C$3,УсловияРасчеты!$N:$N,$C5)</f>
        <v>0</v>
      </c>
      <c r="Q5" s="106">
        <f>SUMIFS(УсловияРасчеты!AK:AK,УсловияРасчеты!$H:$H,$C$3,УсловияРасчеты!$N:$N,$C5)</f>
        <v>0</v>
      </c>
      <c r="R5" s="106">
        <f>SUMIFS(УсловияРасчеты!AL:AL,УсловияРасчеты!$H:$H,$C$3,УсловияРасчеты!$N:$N,$C5)</f>
        <v>0</v>
      </c>
      <c r="S5" s="106">
        <f>SUMIFS(УсловияРасчеты!AM:AM,УсловияРасчеты!$H:$H,$C$3,УсловияРасчеты!$N:$N,$C5)</f>
        <v>0</v>
      </c>
      <c r="T5" s="106">
        <f>SUMIFS(УсловияРасчеты!AN:AN,УсловияРасчеты!$H:$H,$C$3,УсловияРасчеты!$N:$N,$C5)</f>
        <v>0</v>
      </c>
      <c r="U5" s="106">
        <f>SUMIFS(УсловияРасчеты!AO:AO,УсловияРасчеты!$H:$H,$C$3,УсловияРасчеты!$N:$N,$C5)</f>
        <v>0</v>
      </c>
      <c r="V5" s="106">
        <f>SUMIFS(УсловияРасчеты!AP:AP,УсловияРасчеты!$H:$H,$C$3,УсловияРасчеты!$N:$N,$C5)</f>
        <v>0</v>
      </c>
      <c r="W5" s="106">
        <f>SUMIFS(УсловияРасчеты!AQ:AQ,УсловияРасчеты!$H:$H,$C$3,УсловияРасчеты!$N:$N,$C5)</f>
        <v>0</v>
      </c>
      <c r="X5" s="106">
        <f>SUMIFS(УсловияРасчеты!AR:AR,УсловияРасчеты!$H:$H,$C$3,УсловияРасчеты!$N:$N,$C5)</f>
        <v>0</v>
      </c>
      <c r="Y5" s="106">
        <f>SUMIFS(УсловияРасчеты!AS:AS,УсловияРасчеты!$H:$H,$C$3,УсловияРасчеты!$N:$N,$C5)</f>
        <v>0</v>
      </c>
      <c r="Z5" s="106">
        <f>SUMIFS(УсловияРасчеты!AT:AT,УсловияРасчеты!$H:$H,$C$3,УсловияРасчеты!$N:$N,$C5)</f>
        <v>0</v>
      </c>
      <c r="AA5" s="106">
        <f>SUMIFS(УсловияРасчеты!AU:AU,УсловияРасчеты!$H:$H,$C$3,УсловияРасчеты!$N:$N,$C5)</f>
        <v>0</v>
      </c>
      <c r="AB5" s="106">
        <f>SUMIFS(УсловияРасчеты!AV:AV,УсловияРасчеты!$H:$H,$C$3,УсловияРасчеты!$N:$N,$C5)</f>
        <v>0</v>
      </c>
      <c r="AC5" s="106">
        <f>SUMIFS(УсловияРасчеты!AW:AW,УсловияРасчеты!$H:$H,$C$3,УсловияРасчеты!$N:$N,$C5)</f>
        <v>0</v>
      </c>
      <c r="AD5" s="106">
        <f>SUMIFS(УсловияРасчеты!AX:AX,УсловияРасчеты!$H:$H,$C$3,УсловияРасчеты!$N:$N,$C5)</f>
        <v>0</v>
      </c>
      <c r="AE5" s="106">
        <f>SUMIFS(УсловияРасчеты!AY:AY,УсловияРасчеты!$H:$H,$C$3,УсловияРасчеты!$N:$N,$C5)</f>
        <v>0</v>
      </c>
      <c r="AF5" s="106">
        <f>SUMIFS(УсловияРасчеты!AZ:AZ,УсловияРасчеты!$H:$H,$C$3,УсловияРасчеты!$N:$N,$C5)</f>
        <v>0</v>
      </c>
      <c r="AG5" s="106">
        <f>SUMIFS(УсловияРасчеты!BA:BA,УсловияРасчеты!$H:$H,$C$3,УсловияРасчеты!$N:$N,$C5)</f>
        <v>0</v>
      </c>
      <c r="AH5" s="106">
        <f>SUMIFS(УсловияРасчеты!BB:BB,УсловияРасчеты!$H:$H,$C$3,УсловияРасчеты!$N:$N,$C5)</f>
        <v>0</v>
      </c>
      <c r="AI5" s="106">
        <f>SUMIFS(УсловияРасчеты!BC:BC,УсловияРасчеты!$H:$H,$C$3,УсловияРасчеты!$N:$N,$C5)</f>
        <v>0</v>
      </c>
      <c r="AJ5" s="106">
        <f>SUMIFS(УсловияРасчеты!BD:BD,УсловияРасчеты!$H:$H,$C$3,УсловияРасчеты!$N:$N,$C5)</f>
        <v>0</v>
      </c>
      <c r="AK5" s="106">
        <f>SUMIFS(УсловияРасчеты!BE:BE,УсловияРасчеты!$H:$H,$C$3,УсловияРасчеты!$N:$N,$C5)</f>
        <v>0</v>
      </c>
      <c r="AL5" s="106">
        <f>SUMIFS(УсловияРасчеты!BF:BF,УсловияРасчеты!$H:$H,$C$3,УсловияРасчеты!$N:$N,$C5)</f>
        <v>0</v>
      </c>
      <c r="AM5" s="106">
        <f>SUMIFS(УсловияРасчеты!BG:BG,УсловияРасчеты!$H:$H,$C$3,УсловияРасчеты!$N:$N,$C5)</f>
        <v>0</v>
      </c>
      <c r="AN5" s="106">
        <f>SUMIFS(УсловияРасчеты!BH:BH,УсловияРасчеты!$H:$H,$C$3,УсловияРасчеты!$N:$N,$C5)</f>
        <v>0</v>
      </c>
      <c r="AO5" s="106">
        <f>SUMIFS(УсловияРасчеты!BI:BI,УсловияРасчеты!$H:$H,$C$3,УсловияРасчеты!$N:$N,$C5)</f>
        <v>0</v>
      </c>
      <c r="AP5" s="106">
        <f>SUMIFS(УсловияРасчеты!BJ:BJ,УсловияРасчеты!$H:$H,$C$3,УсловияРасчеты!$N:$N,$C5)</f>
        <v>0</v>
      </c>
      <c r="AQ5" s="106">
        <f>SUMIFS(УсловияРасчеты!BK:BK,УсловияРасчеты!$H:$H,$C$3,УсловияРасчеты!$N:$N,$C5)</f>
        <v>0</v>
      </c>
      <c r="AR5" s="106">
        <f>SUMIFS(УсловияРасчеты!BL:BL,УсловияРасчеты!$H:$H,$C$3,УсловияРасчеты!$N:$N,$C5)</f>
        <v>0</v>
      </c>
      <c r="AS5" s="106">
        <f>SUMIFS(УсловияРасчеты!BM:BM,УсловияРасчеты!$H:$H,$C$3,УсловияРасчеты!$N:$N,$C5)</f>
        <v>0</v>
      </c>
      <c r="AT5" s="106">
        <f>SUMIFS(УсловияРасчеты!BN:BN,УсловияРасчеты!$H:$H,$C$3,УсловияРасчеты!$N:$N,$C5)</f>
        <v>0</v>
      </c>
      <c r="AU5" s="106">
        <f>SUMIFS(УсловияРасчеты!BO:BO,УсловияРасчеты!$H:$H,$C$3,УсловияРасчеты!$N:$N,$C5)</f>
        <v>0</v>
      </c>
      <c r="AV5" s="106">
        <f>SUMIFS(УсловияРасчеты!BP:BP,УсловияРасчеты!$H:$H,$C$3,УсловияРасчеты!$N:$N,$C5)</f>
        <v>0</v>
      </c>
      <c r="AW5" s="106">
        <f>SUMIFS(УсловияРасчеты!BQ:BQ,УсловияРасчеты!$H:$H,$C$3,УсловияРасчеты!$N:$N,$C5)</f>
        <v>0</v>
      </c>
      <c r="AX5" s="106">
        <f>SUMIFS(УсловияРасчеты!BR:BR,УсловияРасчеты!$H:$H,$C$3,УсловияРасчеты!$N:$N,$C5)</f>
        <v>0</v>
      </c>
      <c r="AY5" s="106">
        <f>SUMIFS(УсловияРасчеты!BS:BS,УсловияРасчеты!$H:$H,$C$3,УсловияРасчеты!$N:$N,$C5)</f>
        <v>0</v>
      </c>
      <c r="AZ5" s="106">
        <f>SUMIFS(УсловияРасчеты!BT:BT,УсловияРасчеты!$H:$H,$C$3,УсловияРасчеты!$N:$N,$C5)</f>
        <v>0</v>
      </c>
      <c r="BA5" s="106">
        <f>SUMIFS(УсловияРасчеты!BU:BU,УсловияРасчеты!$H:$H,$C$3,УсловияРасчеты!$N:$N,$C5)</f>
        <v>0</v>
      </c>
      <c r="BB5" s="106">
        <f>SUMIFS(УсловияРасчеты!BV:BV,УсловияРасчеты!$H:$H,$C$3,УсловияРасчеты!$N:$N,$C5)</f>
        <v>0</v>
      </c>
      <c r="BC5" s="106">
        <f>SUMIFS(УсловияРасчеты!BW:BW,УсловияРасчеты!$H:$H,$C$3,УсловияРасчеты!$N:$N,$C5)</f>
        <v>0</v>
      </c>
      <c r="BD5" s="106">
        <f>SUMIFS(УсловияРасчеты!BX:BX,УсловияРасчеты!$H:$H,$C$3,УсловияРасчеты!$N:$N,$C5)</f>
        <v>0</v>
      </c>
      <c r="BE5" s="106">
        <f>SUMIFS(УсловияРасчеты!BY:BY,УсловияРасчеты!$H:$H,$C$3,УсловияРасчеты!$N:$N,$C5)</f>
        <v>0</v>
      </c>
      <c r="BF5" s="106">
        <f>SUMIFS(УсловияРасчеты!BZ:BZ,УсловияРасчеты!$H:$H,$C$3,УсловияРасчеты!$N:$N,$C5)</f>
        <v>0</v>
      </c>
      <c r="BG5" s="106">
        <f>SUMIFS(УсловияРасчеты!CA:CA,УсловияРасчеты!$H:$H,$C$3,УсловияРасчеты!$N:$N,$C5)</f>
        <v>0</v>
      </c>
      <c r="BH5" s="106">
        <f>SUMIFS(УсловияРасчеты!CB:CB,УсловияРасчеты!$H:$H,$C$3,УсловияРасчеты!$N:$N,$C5)</f>
        <v>0</v>
      </c>
      <c r="BI5" s="106">
        <f>SUMIFS(УсловияРасчеты!CC:CC,УсловияРасчеты!$H:$H,$C$3,УсловияРасчеты!$N:$N,$C5)</f>
        <v>0</v>
      </c>
      <c r="BJ5" s="106">
        <f>SUMIFS(УсловияРасчеты!CD:CD,УсловияРасчеты!$H:$H,$C$3,УсловияРасчеты!$N:$N,$C5)</f>
        <v>0</v>
      </c>
      <c r="BK5" s="106">
        <f>SUMIFS(УсловияРасчеты!CE:CE,УсловияРасчеты!$H:$H,$C$3,УсловияРасчеты!$N:$N,$C5)</f>
        <v>0</v>
      </c>
      <c r="BL5" s="106">
        <f>SUMIFS(УсловияРасчеты!CF:CF,УсловияРасчеты!$H:$H,$C$3,УсловияРасчеты!$N:$N,$C5)</f>
        <v>0</v>
      </c>
      <c r="BM5" s="106">
        <f>SUMIFS(УсловияРасчеты!CG:CG,УсловияРасчеты!$H:$H,$C$3,УсловияРасчеты!$N:$N,$C5)</f>
        <v>0</v>
      </c>
      <c r="BN5" s="106">
        <f>SUMIFS(УсловияРасчеты!CH:CH,УсловияРасчеты!$H:$H,$C$3,УсловияРасчеты!$N:$N,$C5)</f>
        <v>0</v>
      </c>
      <c r="BO5" s="106">
        <f>SUMIFS(УсловияРасчеты!CI:CI,УсловияРасчеты!$H:$H,$C$3,УсловияРасчеты!$N:$N,$C5)</f>
        <v>0</v>
      </c>
      <c r="BP5" s="106">
        <f>SUMIFS(УсловияРасчеты!CJ:CJ,УсловияРасчеты!$H:$H,$C$3,УсловияРасчеты!$N:$N,$C5)</f>
        <v>0</v>
      </c>
      <c r="BQ5" s="106">
        <f>SUMIFS(УсловияРасчеты!CK:CK,УсловияРасчеты!$H:$H,$C$3,УсловияРасчеты!$N:$N,$C5)</f>
        <v>0</v>
      </c>
      <c r="BR5" s="106">
        <f>SUMIFS(УсловияРасчеты!CL:CL,УсловияРасчеты!$H:$H,$C$3,УсловияРасчеты!$N:$N,$C5)</f>
        <v>0</v>
      </c>
      <c r="BS5" s="106">
        <f>SUMIFS(УсловияРасчеты!CM:CM,УсловияРасчеты!$H:$H,$C$3,УсловияРасчеты!$N:$N,$C5)</f>
        <v>0</v>
      </c>
      <c r="BT5" s="106">
        <f>SUMIFS(УсловияРасчеты!CN:CN,УсловияРасчеты!$H:$H,$C$3,УсловияРасчеты!$N:$N,$C5)</f>
        <v>0</v>
      </c>
      <c r="BU5" s="106">
        <f>SUMIFS(УсловияРасчеты!CO:CO,УсловияРасчеты!$H:$H,$C$3,УсловияРасчеты!$N:$N,$C5)</f>
        <v>0</v>
      </c>
      <c r="BV5" s="106">
        <f>SUMIFS(УсловияРасчеты!CP:CP,УсловияРасчеты!$H:$H,$C$3,УсловияРасчеты!$N:$N,$C5)</f>
        <v>0</v>
      </c>
      <c r="BW5" s="106">
        <f>SUMIFS(УсловияРасчеты!CQ:CQ,УсловияРасчеты!$H:$H,$C$3,УсловияРасчеты!$N:$N,$C5)</f>
        <v>0</v>
      </c>
      <c r="BX5" s="106">
        <f>SUMIFS(УсловияРасчеты!CR:CR,УсловияРасчеты!$H:$H,$C$3,УсловияРасчеты!$N:$N,$C5)</f>
        <v>0</v>
      </c>
      <c r="BY5" s="106">
        <f>SUMIFS(УсловияРасчеты!CS:CS,УсловияРасчеты!$H:$H,$C$3,УсловияРасчеты!$N:$N,$C5)</f>
        <v>0</v>
      </c>
      <c r="BZ5" s="106">
        <f>SUMIFS(УсловияРасчеты!CT:CT,УсловияРасчеты!$H:$H,$C$3,УсловияРасчеты!$N:$N,$C5)</f>
        <v>0</v>
      </c>
      <c r="CA5" s="106">
        <f>SUMIFS(УсловияРасчеты!CU:CU,УсловияРасчеты!$H:$H,$C$3,УсловияРасчеты!$N:$N,$C5)</f>
        <v>0</v>
      </c>
      <c r="CB5" s="106">
        <f>SUMIFS(УсловияРасчеты!CV:CV,УсловияРасчеты!$H:$H,$C$3,УсловияРасчеты!$N:$N,$C5)</f>
        <v>0</v>
      </c>
      <c r="CC5" s="106">
        <f>SUMIFS(УсловияРасчеты!CW:CW,УсловияРасчеты!$H:$H,$C$3,УсловияРасчеты!$N:$N,$C5)</f>
        <v>0</v>
      </c>
      <c r="CD5" s="106">
        <f>SUMIFS(УсловияРасчеты!CX:CX,УсловияРасчеты!$H:$H,$C$3,УсловияРасчеты!$N:$N,$C5)</f>
        <v>0</v>
      </c>
      <c r="CE5" s="106">
        <f>SUMIFS(УсловияРасчеты!CY:CY,УсловияРасчеты!$H:$H,$C$3,УсловияРасчеты!$N:$N,$C5)</f>
        <v>0</v>
      </c>
      <c r="CF5" s="106">
        <f>SUMIFS(УсловияРасчеты!CZ:CZ,УсловияРасчеты!$H:$H,$C$3,УсловияРасчеты!$N:$N,$C5)</f>
        <v>0</v>
      </c>
      <c r="CG5" s="106">
        <f>SUMIFS(УсловияРасчеты!DA:DA,УсловияРасчеты!$H:$H,$C$3,УсловияРасчеты!$N:$N,$C5)</f>
        <v>0</v>
      </c>
      <c r="CH5" s="106">
        <f>SUMIFS(УсловияРасчеты!DB:DB,УсловияРасчеты!$H:$H,$C$3,УсловияРасчеты!$N:$N,$C5)</f>
        <v>0</v>
      </c>
      <c r="CI5" s="106">
        <f>SUMIFS(УсловияРасчеты!DC:DC,УсловияРасчеты!$H:$H,$C$3,УсловияРасчеты!$N:$N,$C5)</f>
        <v>0</v>
      </c>
      <c r="CJ5" s="106">
        <f>SUMIFS(УсловияРасчеты!DD:DD,УсловияРасчеты!$H:$H,$C$3,УсловияРасчеты!$N:$N,$C5)</f>
        <v>0</v>
      </c>
      <c r="CK5" s="106">
        <f>SUMIFS(УсловияРасчеты!DE:DE,УсловияРасчеты!$H:$H,$C$3,УсловияРасчеты!$N:$N,$C5)</f>
        <v>0</v>
      </c>
      <c r="CL5" s="106">
        <f>SUMIFS(УсловияРасчеты!DF:DF,УсловияРасчеты!$H:$H,$C$3,УсловияРасчеты!$N:$N,$C5)</f>
        <v>0</v>
      </c>
      <c r="CM5" s="106">
        <f>SUMIFS(УсловияРасчеты!DG:DG,УсловияРасчеты!$H:$H,$C$3,УсловияРасчеты!$N:$N,$C5)</f>
        <v>0</v>
      </c>
      <c r="CN5" s="106">
        <f>SUMIFS(УсловияРасчеты!DH:DH,УсловияРасчеты!$H:$H,$C$3,УсловияРасчеты!$N:$N,$C5)</f>
        <v>0</v>
      </c>
      <c r="CO5" s="106">
        <f>SUMIFS(УсловияРасчеты!DI:DI,УсловияРасчеты!$H:$H,$C$3,УсловияРасчеты!$N:$N,$C5)</f>
        <v>0</v>
      </c>
      <c r="CP5" s="106">
        <f>SUMIFS(УсловияРасчеты!DJ:DJ,УсловияРасчеты!$H:$H,$C$3,УсловияРасчеты!$N:$N,$C5)</f>
        <v>0</v>
      </c>
      <c r="CQ5" s="106">
        <f>SUMIFS(УсловияРасчеты!DK:DK,УсловияРасчеты!$H:$H,$C$3,УсловияРасчеты!$N:$N,$C5)</f>
        <v>0</v>
      </c>
      <c r="CR5" s="106">
        <f>SUMIFS(УсловияРасчеты!DL:DL,УсловияРасчеты!$H:$H,$C$3,УсловияРасчеты!$N:$N,$C5)</f>
        <v>0</v>
      </c>
      <c r="CS5" s="106">
        <f>SUMIFS(УсловияРасчеты!DM:DM,УсловияРасчеты!$H:$H,$C$3,УсловияРасчеты!$N:$N,$C5)</f>
        <v>0</v>
      </c>
      <c r="CT5" s="106">
        <f>SUMIFS(УсловияРасчеты!DN:DN,УсловияРасчеты!$H:$H,$C$3,УсловияРасчеты!$N:$N,$C5)</f>
        <v>0</v>
      </c>
      <c r="CU5" s="106">
        <f>SUMIFS(УсловияРасчеты!DO:DO,УсловияРасчеты!$H:$H,$C$3,УсловияРасчеты!$N:$N,$C5)</f>
        <v>0</v>
      </c>
      <c r="CV5" s="106">
        <f>SUMIFS(УсловияРасчеты!DP:DP,УсловияРасчеты!$H:$H,$C$3,УсловияРасчеты!$N:$N,$C5)</f>
        <v>0</v>
      </c>
      <c r="CW5" s="106">
        <f>SUMIFS(УсловияРасчеты!DQ:DQ,УсловияРасчеты!$H:$H,$C$3,УсловияРасчеты!$N:$N,$C5)</f>
        <v>0</v>
      </c>
      <c r="CX5" s="106">
        <f>SUMIFS(УсловияРасчеты!DR:DR,УсловияРасчеты!$H:$H,$C$3,УсловияРасчеты!$N:$N,$C5)</f>
        <v>0</v>
      </c>
      <c r="CY5" s="106">
        <f>SUMIFS(УсловияРасчеты!DS:DS,УсловияРасчеты!$H:$H,$C$3,УсловияРасчеты!$N:$N,$C5)</f>
        <v>0</v>
      </c>
      <c r="CZ5" s="106">
        <f>SUMIFS(УсловияРасчеты!DT:DT,УсловияРасчеты!$H:$H,$C$3,УсловияРасчеты!$N:$N,$C5)</f>
        <v>0</v>
      </c>
      <c r="DA5" s="76"/>
    </row>
    <row r="6" spans="1:105" s="78" customFormat="1">
      <c r="A6" s="81"/>
      <c r="B6" s="76"/>
      <c r="C6" s="77" t="str">
        <f>УсловияРасчеты!$N$305</f>
        <v>Продажа нежилых помещений</v>
      </c>
      <c r="D6" s="65"/>
      <c r="E6" s="127">
        <f>SUM($F6:$DA6)</f>
        <v>0</v>
      </c>
      <c r="F6" s="64"/>
      <c r="G6" s="106">
        <f>SUMIFS(УсловияРасчеты!AA:AA,УсловияРасчеты!$H:$H,$C$3,УсловияРасчеты!$N:$N,$C6)</f>
        <v>0</v>
      </c>
      <c r="H6" s="106">
        <f>SUMIFS(УсловияРасчеты!AB:AB,УсловияРасчеты!$H:$H,$C$3,УсловияРасчеты!$N:$N,$C6)</f>
        <v>0</v>
      </c>
      <c r="I6" s="106">
        <f>SUMIFS(УсловияРасчеты!AC:AC,УсловияРасчеты!$H:$H,$C$3,УсловияРасчеты!$N:$N,$C6)</f>
        <v>0</v>
      </c>
      <c r="J6" s="106">
        <f>SUMIFS(УсловияРасчеты!AD:AD,УсловияРасчеты!$H:$H,$C$3,УсловияРасчеты!$N:$N,$C6)</f>
        <v>0</v>
      </c>
      <c r="K6" s="106">
        <f>SUMIFS(УсловияРасчеты!AE:AE,УсловияРасчеты!$H:$H,$C$3,УсловияРасчеты!$N:$N,$C6)</f>
        <v>0</v>
      </c>
      <c r="L6" s="106">
        <f>SUMIFS(УсловияРасчеты!AF:AF,УсловияРасчеты!$H:$H,$C$3,УсловияРасчеты!$N:$N,$C6)</f>
        <v>0</v>
      </c>
      <c r="M6" s="106">
        <f>SUMIFS(УсловияРасчеты!AG:AG,УсловияРасчеты!$H:$H,$C$3,УсловияРасчеты!$N:$N,$C6)</f>
        <v>0</v>
      </c>
      <c r="N6" s="106">
        <f>SUMIFS(УсловияРасчеты!AH:AH,УсловияРасчеты!$H:$H,$C$3,УсловияРасчеты!$N:$N,$C6)</f>
        <v>0</v>
      </c>
      <c r="O6" s="106">
        <f>SUMIFS(УсловияРасчеты!AI:AI,УсловияРасчеты!$H:$H,$C$3,УсловияРасчеты!$N:$N,$C6)</f>
        <v>0</v>
      </c>
      <c r="P6" s="106">
        <f>SUMIFS(УсловияРасчеты!AJ:AJ,УсловияРасчеты!$H:$H,$C$3,УсловияРасчеты!$N:$N,$C6)</f>
        <v>0</v>
      </c>
      <c r="Q6" s="106">
        <f>SUMIFS(УсловияРасчеты!AK:AK,УсловияРасчеты!$H:$H,$C$3,УсловияРасчеты!$N:$N,$C6)</f>
        <v>0</v>
      </c>
      <c r="R6" s="106">
        <f>SUMIFS(УсловияРасчеты!AL:AL,УсловияРасчеты!$H:$H,$C$3,УсловияРасчеты!$N:$N,$C6)</f>
        <v>0</v>
      </c>
      <c r="S6" s="106">
        <f>SUMIFS(УсловияРасчеты!AM:AM,УсловияРасчеты!$H:$H,$C$3,УсловияРасчеты!$N:$N,$C6)</f>
        <v>0</v>
      </c>
      <c r="T6" s="106">
        <f>SUMIFS(УсловияРасчеты!AN:AN,УсловияРасчеты!$H:$H,$C$3,УсловияРасчеты!$N:$N,$C6)</f>
        <v>0</v>
      </c>
      <c r="U6" s="106">
        <f>SUMIFS(УсловияРасчеты!AO:AO,УсловияРасчеты!$H:$H,$C$3,УсловияРасчеты!$N:$N,$C6)</f>
        <v>0</v>
      </c>
      <c r="V6" s="106">
        <f>SUMIFS(УсловияРасчеты!AP:AP,УсловияРасчеты!$H:$H,$C$3,УсловияРасчеты!$N:$N,$C6)</f>
        <v>0</v>
      </c>
      <c r="W6" s="106">
        <f>SUMIFS(УсловияРасчеты!AQ:AQ,УсловияРасчеты!$H:$H,$C$3,УсловияРасчеты!$N:$N,$C6)</f>
        <v>0</v>
      </c>
      <c r="X6" s="106">
        <f>SUMIFS(УсловияРасчеты!AR:AR,УсловияРасчеты!$H:$H,$C$3,УсловияРасчеты!$N:$N,$C6)</f>
        <v>0</v>
      </c>
      <c r="Y6" s="106">
        <f>SUMIFS(УсловияРасчеты!AS:AS,УсловияРасчеты!$H:$H,$C$3,УсловияРасчеты!$N:$N,$C6)</f>
        <v>0</v>
      </c>
      <c r="Z6" s="106">
        <f>SUMIFS(УсловияРасчеты!AT:AT,УсловияРасчеты!$H:$H,$C$3,УсловияРасчеты!$N:$N,$C6)</f>
        <v>0</v>
      </c>
      <c r="AA6" s="106">
        <f>SUMIFS(УсловияРасчеты!AU:AU,УсловияРасчеты!$H:$H,$C$3,УсловияРасчеты!$N:$N,$C6)</f>
        <v>0</v>
      </c>
      <c r="AB6" s="106">
        <f>SUMIFS(УсловияРасчеты!AV:AV,УсловияРасчеты!$H:$H,$C$3,УсловияРасчеты!$N:$N,$C6)</f>
        <v>0</v>
      </c>
      <c r="AC6" s="106">
        <f>SUMIFS(УсловияРасчеты!AW:AW,УсловияРасчеты!$H:$H,$C$3,УсловияРасчеты!$N:$N,$C6)</f>
        <v>0</v>
      </c>
      <c r="AD6" s="106">
        <f>SUMIFS(УсловияРасчеты!AX:AX,УсловияРасчеты!$H:$H,$C$3,УсловияРасчеты!$N:$N,$C6)</f>
        <v>0</v>
      </c>
      <c r="AE6" s="106">
        <f>SUMIFS(УсловияРасчеты!AY:AY,УсловияРасчеты!$H:$H,$C$3,УсловияРасчеты!$N:$N,$C6)</f>
        <v>0</v>
      </c>
      <c r="AF6" s="106">
        <f>SUMIFS(УсловияРасчеты!AZ:AZ,УсловияРасчеты!$H:$H,$C$3,УсловияРасчеты!$N:$N,$C6)</f>
        <v>0</v>
      </c>
      <c r="AG6" s="106">
        <f>SUMIFS(УсловияРасчеты!BA:BA,УсловияРасчеты!$H:$H,$C$3,УсловияРасчеты!$N:$N,$C6)</f>
        <v>0</v>
      </c>
      <c r="AH6" s="106">
        <f>SUMIFS(УсловияРасчеты!BB:BB,УсловияРасчеты!$H:$H,$C$3,УсловияРасчеты!$N:$N,$C6)</f>
        <v>0</v>
      </c>
      <c r="AI6" s="106">
        <f>SUMIFS(УсловияРасчеты!BC:BC,УсловияРасчеты!$H:$H,$C$3,УсловияРасчеты!$N:$N,$C6)</f>
        <v>0</v>
      </c>
      <c r="AJ6" s="106">
        <f>SUMIFS(УсловияРасчеты!BD:BD,УсловияРасчеты!$H:$H,$C$3,УсловияРасчеты!$N:$N,$C6)</f>
        <v>0</v>
      </c>
      <c r="AK6" s="106">
        <f>SUMIFS(УсловияРасчеты!BE:BE,УсловияРасчеты!$H:$H,$C$3,УсловияРасчеты!$N:$N,$C6)</f>
        <v>0</v>
      </c>
      <c r="AL6" s="106">
        <f>SUMIFS(УсловияРасчеты!BF:BF,УсловияРасчеты!$H:$H,$C$3,УсловияРасчеты!$N:$N,$C6)</f>
        <v>0</v>
      </c>
      <c r="AM6" s="106">
        <f>SUMIFS(УсловияРасчеты!BG:BG,УсловияРасчеты!$H:$H,$C$3,УсловияРасчеты!$N:$N,$C6)</f>
        <v>0</v>
      </c>
      <c r="AN6" s="106">
        <f>SUMIFS(УсловияРасчеты!BH:BH,УсловияРасчеты!$H:$H,$C$3,УсловияРасчеты!$N:$N,$C6)</f>
        <v>0</v>
      </c>
      <c r="AO6" s="106">
        <f>SUMIFS(УсловияРасчеты!BI:BI,УсловияРасчеты!$H:$H,$C$3,УсловияРасчеты!$N:$N,$C6)</f>
        <v>0</v>
      </c>
      <c r="AP6" s="106">
        <f>SUMIFS(УсловияРасчеты!BJ:BJ,УсловияРасчеты!$H:$H,$C$3,УсловияРасчеты!$N:$N,$C6)</f>
        <v>0</v>
      </c>
      <c r="AQ6" s="106">
        <f>SUMIFS(УсловияРасчеты!BK:BK,УсловияРасчеты!$H:$H,$C$3,УсловияРасчеты!$N:$N,$C6)</f>
        <v>0</v>
      </c>
      <c r="AR6" s="106">
        <f>SUMIFS(УсловияРасчеты!BL:BL,УсловияРасчеты!$H:$H,$C$3,УсловияРасчеты!$N:$N,$C6)</f>
        <v>0</v>
      </c>
      <c r="AS6" s="106">
        <f>SUMIFS(УсловияРасчеты!BM:BM,УсловияРасчеты!$H:$H,$C$3,УсловияРасчеты!$N:$N,$C6)</f>
        <v>0</v>
      </c>
      <c r="AT6" s="106">
        <f>SUMIFS(УсловияРасчеты!BN:BN,УсловияРасчеты!$H:$H,$C$3,УсловияРасчеты!$N:$N,$C6)</f>
        <v>0</v>
      </c>
      <c r="AU6" s="106">
        <f>SUMIFS(УсловияРасчеты!BO:BO,УсловияРасчеты!$H:$H,$C$3,УсловияРасчеты!$N:$N,$C6)</f>
        <v>0</v>
      </c>
      <c r="AV6" s="106">
        <f>SUMIFS(УсловияРасчеты!BP:BP,УсловияРасчеты!$H:$H,$C$3,УсловияРасчеты!$N:$N,$C6)</f>
        <v>0</v>
      </c>
      <c r="AW6" s="106">
        <f>SUMIFS(УсловияРасчеты!BQ:BQ,УсловияРасчеты!$H:$H,$C$3,УсловияРасчеты!$N:$N,$C6)</f>
        <v>0</v>
      </c>
      <c r="AX6" s="106">
        <f>SUMIFS(УсловияРасчеты!BR:BR,УсловияРасчеты!$H:$H,$C$3,УсловияРасчеты!$N:$N,$C6)</f>
        <v>0</v>
      </c>
      <c r="AY6" s="106">
        <f>SUMIFS(УсловияРасчеты!BS:BS,УсловияРасчеты!$H:$H,$C$3,УсловияРасчеты!$N:$N,$C6)</f>
        <v>0</v>
      </c>
      <c r="AZ6" s="106">
        <f>SUMIFS(УсловияРасчеты!BT:BT,УсловияРасчеты!$H:$H,$C$3,УсловияРасчеты!$N:$N,$C6)</f>
        <v>0</v>
      </c>
      <c r="BA6" s="106">
        <f>SUMIFS(УсловияРасчеты!BU:BU,УсловияРасчеты!$H:$H,$C$3,УсловияРасчеты!$N:$N,$C6)</f>
        <v>0</v>
      </c>
      <c r="BB6" s="106">
        <f>SUMIFS(УсловияРасчеты!BV:BV,УсловияРасчеты!$H:$H,$C$3,УсловияРасчеты!$N:$N,$C6)</f>
        <v>0</v>
      </c>
      <c r="BC6" s="106">
        <f>SUMIFS(УсловияРасчеты!BW:BW,УсловияРасчеты!$H:$H,$C$3,УсловияРасчеты!$N:$N,$C6)</f>
        <v>0</v>
      </c>
      <c r="BD6" s="106">
        <f>SUMIFS(УсловияРасчеты!BX:BX,УсловияРасчеты!$H:$H,$C$3,УсловияРасчеты!$N:$N,$C6)</f>
        <v>0</v>
      </c>
      <c r="BE6" s="106">
        <f>SUMIFS(УсловияРасчеты!BY:BY,УсловияРасчеты!$H:$H,$C$3,УсловияРасчеты!$N:$N,$C6)</f>
        <v>0</v>
      </c>
      <c r="BF6" s="106">
        <f>SUMIFS(УсловияРасчеты!BZ:BZ,УсловияРасчеты!$H:$H,$C$3,УсловияРасчеты!$N:$N,$C6)</f>
        <v>0</v>
      </c>
      <c r="BG6" s="106">
        <f>SUMIFS(УсловияРасчеты!CA:CA,УсловияРасчеты!$H:$H,$C$3,УсловияРасчеты!$N:$N,$C6)</f>
        <v>0</v>
      </c>
      <c r="BH6" s="106">
        <f>SUMIFS(УсловияРасчеты!CB:CB,УсловияРасчеты!$H:$H,$C$3,УсловияРасчеты!$N:$N,$C6)</f>
        <v>0</v>
      </c>
      <c r="BI6" s="106">
        <f>SUMIFS(УсловияРасчеты!CC:CC,УсловияРасчеты!$H:$H,$C$3,УсловияРасчеты!$N:$N,$C6)</f>
        <v>0</v>
      </c>
      <c r="BJ6" s="106">
        <f>SUMIFS(УсловияРасчеты!CD:CD,УсловияРасчеты!$H:$H,$C$3,УсловияРасчеты!$N:$N,$C6)</f>
        <v>0</v>
      </c>
      <c r="BK6" s="106">
        <f>SUMIFS(УсловияРасчеты!CE:CE,УсловияРасчеты!$H:$H,$C$3,УсловияРасчеты!$N:$N,$C6)</f>
        <v>0</v>
      </c>
      <c r="BL6" s="106">
        <f>SUMIFS(УсловияРасчеты!CF:CF,УсловияРасчеты!$H:$H,$C$3,УсловияРасчеты!$N:$N,$C6)</f>
        <v>0</v>
      </c>
      <c r="BM6" s="106">
        <f>SUMIFS(УсловияРасчеты!CG:CG,УсловияРасчеты!$H:$H,$C$3,УсловияРасчеты!$N:$N,$C6)</f>
        <v>0</v>
      </c>
      <c r="BN6" s="106">
        <f>SUMIFS(УсловияРасчеты!CH:CH,УсловияРасчеты!$H:$H,$C$3,УсловияРасчеты!$N:$N,$C6)</f>
        <v>0</v>
      </c>
      <c r="BO6" s="106">
        <f>SUMIFS(УсловияРасчеты!CI:CI,УсловияРасчеты!$H:$H,$C$3,УсловияРасчеты!$N:$N,$C6)</f>
        <v>0</v>
      </c>
      <c r="BP6" s="106">
        <f>SUMIFS(УсловияРасчеты!CJ:CJ,УсловияРасчеты!$H:$H,$C$3,УсловияРасчеты!$N:$N,$C6)</f>
        <v>0</v>
      </c>
      <c r="BQ6" s="106">
        <f>SUMIFS(УсловияРасчеты!CK:CK,УсловияРасчеты!$H:$H,$C$3,УсловияРасчеты!$N:$N,$C6)</f>
        <v>0</v>
      </c>
      <c r="BR6" s="106">
        <f>SUMIFS(УсловияРасчеты!CL:CL,УсловияРасчеты!$H:$H,$C$3,УсловияРасчеты!$N:$N,$C6)</f>
        <v>0</v>
      </c>
      <c r="BS6" s="106">
        <f>SUMIFS(УсловияРасчеты!CM:CM,УсловияРасчеты!$H:$H,$C$3,УсловияРасчеты!$N:$N,$C6)</f>
        <v>0</v>
      </c>
      <c r="BT6" s="106">
        <f>SUMIFS(УсловияРасчеты!CN:CN,УсловияРасчеты!$H:$H,$C$3,УсловияРасчеты!$N:$N,$C6)</f>
        <v>0</v>
      </c>
      <c r="BU6" s="106">
        <f>SUMIFS(УсловияРасчеты!CO:CO,УсловияРасчеты!$H:$H,$C$3,УсловияРасчеты!$N:$N,$C6)</f>
        <v>0</v>
      </c>
      <c r="BV6" s="106">
        <f>SUMIFS(УсловияРасчеты!CP:CP,УсловияРасчеты!$H:$H,$C$3,УсловияРасчеты!$N:$N,$C6)</f>
        <v>0</v>
      </c>
      <c r="BW6" s="106">
        <f>SUMIFS(УсловияРасчеты!CQ:CQ,УсловияРасчеты!$H:$H,$C$3,УсловияРасчеты!$N:$N,$C6)</f>
        <v>0</v>
      </c>
      <c r="BX6" s="106">
        <f>SUMIFS(УсловияРасчеты!CR:CR,УсловияРасчеты!$H:$H,$C$3,УсловияРасчеты!$N:$N,$C6)</f>
        <v>0</v>
      </c>
      <c r="BY6" s="106">
        <f>SUMIFS(УсловияРасчеты!CS:CS,УсловияРасчеты!$H:$H,$C$3,УсловияРасчеты!$N:$N,$C6)</f>
        <v>0</v>
      </c>
      <c r="BZ6" s="106">
        <f>SUMIFS(УсловияРасчеты!CT:CT,УсловияРасчеты!$H:$H,$C$3,УсловияРасчеты!$N:$N,$C6)</f>
        <v>0</v>
      </c>
      <c r="CA6" s="106">
        <f>SUMIFS(УсловияРасчеты!CU:CU,УсловияРасчеты!$H:$H,$C$3,УсловияРасчеты!$N:$N,$C6)</f>
        <v>0</v>
      </c>
      <c r="CB6" s="106">
        <f>SUMIFS(УсловияРасчеты!CV:CV,УсловияРасчеты!$H:$H,$C$3,УсловияРасчеты!$N:$N,$C6)</f>
        <v>0</v>
      </c>
      <c r="CC6" s="106">
        <f>SUMIFS(УсловияРасчеты!CW:CW,УсловияРасчеты!$H:$H,$C$3,УсловияРасчеты!$N:$N,$C6)</f>
        <v>0</v>
      </c>
      <c r="CD6" s="106">
        <f>SUMIFS(УсловияРасчеты!CX:CX,УсловияРасчеты!$H:$H,$C$3,УсловияРасчеты!$N:$N,$C6)</f>
        <v>0</v>
      </c>
      <c r="CE6" s="106">
        <f>SUMIFS(УсловияРасчеты!CY:CY,УсловияРасчеты!$H:$H,$C$3,УсловияРасчеты!$N:$N,$C6)</f>
        <v>0</v>
      </c>
      <c r="CF6" s="106">
        <f>SUMIFS(УсловияРасчеты!CZ:CZ,УсловияРасчеты!$H:$H,$C$3,УсловияРасчеты!$N:$N,$C6)</f>
        <v>0</v>
      </c>
      <c r="CG6" s="106">
        <f>SUMIFS(УсловияРасчеты!DA:DA,УсловияРасчеты!$H:$H,$C$3,УсловияРасчеты!$N:$N,$C6)</f>
        <v>0</v>
      </c>
      <c r="CH6" s="106">
        <f>SUMIFS(УсловияРасчеты!DB:DB,УсловияРасчеты!$H:$H,$C$3,УсловияРасчеты!$N:$N,$C6)</f>
        <v>0</v>
      </c>
      <c r="CI6" s="106">
        <f>SUMIFS(УсловияРасчеты!DC:DC,УсловияРасчеты!$H:$H,$C$3,УсловияРасчеты!$N:$N,$C6)</f>
        <v>0</v>
      </c>
      <c r="CJ6" s="106">
        <f>SUMIFS(УсловияРасчеты!DD:DD,УсловияРасчеты!$H:$H,$C$3,УсловияРасчеты!$N:$N,$C6)</f>
        <v>0</v>
      </c>
      <c r="CK6" s="106">
        <f>SUMIFS(УсловияРасчеты!DE:DE,УсловияРасчеты!$H:$H,$C$3,УсловияРасчеты!$N:$N,$C6)</f>
        <v>0</v>
      </c>
      <c r="CL6" s="106">
        <f>SUMIFS(УсловияРасчеты!DF:DF,УсловияРасчеты!$H:$H,$C$3,УсловияРасчеты!$N:$N,$C6)</f>
        <v>0</v>
      </c>
      <c r="CM6" s="106">
        <f>SUMIFS(УсловияРасчеты!DG:DG,УсловияРасчеты!$H:$H,$C$3,УсловияРасчеты!$N:$N,$C6)</f>
        <v>0</v>
      </c>
      <c r="CN6" s="106">
        <f>SUMIFS(УсловияРасчеты!DH:DH,УсловияРасчеты!$H:$H,$C$3,УсловияРасчеты!$N:$N,$C6)</f>
        <v>0</v>
      </c>
      <c r="CO6" s="106">
        <f>SUMIFS(УсловияРасчеты!DI:DI,УсловияРасчеты!$H:$H,$C$3,УсловияРасчеты!$N:$N,$C6)</f>
        <v>0</v>
      </c>
      <c r="CP6" s="106">
        <f>SUMIFS(УсловияРасчеты!DJ:DJ,УсловияРасчеты!$H:$H,$C$3,УсловияРасчеты!$N:$N,$C6)</f>
        <v>0</v>
      </c>
      <c r="CQ6" s="106">
        <f>SUMIFS(УсловияРасчеты!DK:DK,УсловияРасчеты!$H:$H,$C$3,УсловияРасчеты!$N:$N,$C6)</f>
        <v>0</v>
      </c>
      <c r="CR6" s="106">
        <f>SUMIFS(УсловияРасчеты!DL:DL,УсловияРасчеты!$H:$H,$C$3,УсловияРасчеты!$N:$N,$C6)</f>
        <v>0</v>
      </c>
      <c r="CS6" s="106">
        <f>SUMIFS(УсловияРасчеты!DM:DM,УсловияРасчеты!$H:$H,$C$3,УсловияРасчеты!$N:$N,$C6)</f>
        <v>0</v>
      </c>
      <c r="CT6" s="106">
        <f>SUMIFS(УсловияРасчеты!DN:DN,УсловияРасчеты!$H:$H,$C$3,УсловияРасчеты!$N:$N,$C6)</f>
        <v>0</v>
      </c>
      <c r="CU6" s="106">
        <f>SUMIFS(УсловияРасчеты!DO:DO,УсловияРасчеты!$H:$H,$C$3,УсловияРасчеты!$N:$N,$C6)</f>
        <v>0</v>
      </c>
      <c r="CV6" s="106">
        <f>SUMIFS(УсловияРасчеты!DP:DP,УсловияРасчеты!$H:$H,$C$3,УсловияРасчеты!$N:$N,$C6)</f>
        <v>0</v>
      </c>
      <c r="CW6" s="106">
        <f>SUMIFS(УсловияРасчеты!DQ:DQ,УсловияРасчеты!$H:$H,$C$3,УсловияРасчеты!$N:$N,$C6)</f>
        <v>0</v>
      </c>
      <c r="CX6" s="106">
        <f>SUMIFS(УсловияРасчеты!DR:DR,УсловияРасчеты!$H:$H,$C$3,УсловияРасчеты!$N:$N,$C6)</f>
        <v>0</v>
      </c>
      <c r="CY6" s="106">
        <f>SUMIFS(УсловияРасчеты!DS:DS,УсловияРасчеты!$H:$H,$C$3,УсловияРасчеты!$N:$N,$C6)</f>
        <v>0</v>
      </c>
      <c r="CZ6" s="106">
        <f>SUMIFS(УсловияРасчеты!DT:DT,УсловияРасчеты!$H:$H,$C$3,УсловияРасчеты!$N:$N,$C6)</f>
        <v>0</v>
      </c>
      <c r="DA6" s="76"/>
    </row>
    <row r="7" spans="1:105" s="78" customFormat="1">
      <c r="A7" s="81"/>
      <c r="B7" s="76"/>
      <c r="C7" s="77" t="str">
        <f>УсловияРасчеты!$N$571</f>
        <v>Продажа машиномест</v>
      </c>
      <c r="D7" s="65"/>
      <c r="E7" s="127">
        <f>SUM($F7:$DA7)</f>
        <v>0</v>
      </c>
      <c r="F7" s="64"/>
      <c r="G7" s="106">
        <f>SUMIFS(УсловияРасчеты!AA:AA,УсловияРасчеты!$H:$H,$C$3,УсловияРасчеты!$N:$N,$C7)</f>
        <v>0</v>
      </c>
      <c r="H7" s="106">
        <f>SUMIFS(УсловияРасчеты!AB:AB,УсловияРасчеты!$H:$H,$C$3,УсловияРасчеты!$N:$N,$C7)</f>
        <v>0</v>
      </c>
      <c r="I7" s="106">
        <f>SUMIFS(УсловияРасчеты!AC:AC,УсловияРасчеты!$H:$H,$C$3,УсловияРасчеты!$N:$N,$C7)</f>
        <v>0</v>
      </c>
      <c r="J7" s="106">
        <f>SUMIFS(УсловияРасчеты!AD:AD,УсловияРасчеты!$H:$H,$C$3,УсловияРасчеты!$N:$N,$C7)</f>
        <v>0</v>
      </c>
      <c r="K7" s="106">
        <f>SUMIFS(УсловияРасчеты!AE:AE,УсловияРасчеты!$H:$H,$C$3,УсловияРасчеты!$N:$N,$C7)</f>
        <v>0</v>
      </c>
      <c r="L7" s="106">
        <f>SUMIFS(УсловияРасчеты!AF:AF,УсловияРасчеты!$H:$H,$C$3,УсловияРасчеты!$N:$N,$C7)</f>
        <v>0</v>
      </c>
      <c r="M7" s="106">
        <f>SUMIFS(УсловияРасчеты!AG:AG,УсловияРасчеты!$H:$H,$C$3,УсловияРасчеты!$N:$N,$C7)</f>
        <v>0</v>
      </c>
      <c r="N7" s="106">
        <f>SUMIFS(УсловияРасчеты!AH:AH,УсловияРасчеты!$H:$H,$C$3,УсловияРасчеты!$N:$N,$C7)</f>
        <v>0</v>
      </c>
      <c r="O7" s="106">
        <f>SUMIFS(УсловияРасчеты!AI:AI,УсловияРасчеты!$H:$H,$C$3,УсловияРасчеты!$N:$N,$C7)</f>
        <v>0</v>
      </c>
      <c r="P7" s="106">
        <f>SUMIFS(УсловияРасчеты!AJ:AJ,УсловияРасчеты!$H:$H,$C$3,УсловияРасчеты!$N:$N,$C7)</f>
        <v>0</v>
      </c>
      <c r="Q7" s="106">
        <f>SUMIFS(УсловияРасчеты!AK:AK,УсловияРасчеты!$H:$H,$C$3,УсловияРасчеты!$N:$N,$C7)</f>
        <v>0</v>
      </c>
      <c r="R7" s="106">
        <f>SUMIFS(УсловияРасчеты!AL:AL,УсловияРасчеты!$H:$H,$C$3,УсловияРасчеты!$N:$N,$C7)</f>
        <v>0</v>
      </c>
      <c r="S7" s="106">
        <f>SUMIFS(УсловияРасчеты!AM:AM,УсловияРасчеты!$H:$H,$C$3,УсловияРасчеты!$N:$N,$C7)</f>
        <v>0</v>
      </c>
      <c r="T7" s="106">
        <f>SUMIFS(УсловияРасчеты!AN:AN,УсловияРасчеты!$H:$H,$C$3,УсловияРасчеты!$N:$N,$C7)</f>
        <v>0</v>
      </c>
      <c r="U7" s="106">
        <f>SUMIFS(УсловияРасчеты!AO:AO,УсловияРасчеты!$H:$H,$C$3,УсловияРасчеты!$N:$N,$C7)</f>
        <v>0</v>
      </c>
      <c r="V7" s="106">
        <f>SUMIFS(УсловияРасчеты!AP:AP,УсловияРасчеты!$H:$H,$C$3,УсловияРасчеты!$N:$N,$C7)</f>
        <v>0</v>
      </c>
      <c r="W7" s="106">
        <f>SUMIFS(УсловияРасчеты!AQ:AQ,УсловияРасчеты!$H:$H,$C$3,УсловияРасчеты!$N:$N,$C7)</f>
        <v>0</v>
      </c>
      <c r="X7" s="106">
        <f>SUMIFS(УсловияРасчеты!AR:AR,УсловияРасчеты!$H:$H,$C$3,УсловияРасчеты!$N:$N,$C7)</f>
        <v>0</v>
      </c>
      <c r="Y7" s="106">
        <f>SUMIFS(УсловияРасчеты!AS:AS,УсловияРасчеты!$H:$H,$C$3,УсловияРасчеты!$N:$N,$C7)</f>
        <v>0</v>
      </c>
      <c r="Z7" s="106">
        <f>SUMIFS(УсловияРасчеты!AT:AT,УсловияРасчеты!$H:$H,$C$3,УсловияРасчеты!$N:$N,$C7)</f>
        <v>0</v>
      </c>
      <c r="AA7" s="106">
        <f>SUMIFS(УсловияРасчеты!AU:AU,УсловияРасчеты!$H:$H,$C$3,УсловияРасчеты!$N:$N,$C7)</f>
        <v>0</v>
      </c>
      <c r="AB7" s="106">
        <f>SUMIFS(УсловияРасчеты!AV:AV,УсловияРасчеты!$H:$H,$C$3,УсловияРасчеты!$N:$N,$C7)</f>
        <v>0</v>
      </c>
      <c r="AC7" s="106">
        <f>SUMIFS(УсловияРасчеты!AW:AW,УсловияРасчеты!$H:$H,$C$3,УсловияРасчеты!$N:$N,$C7)</f>
        <v>0</v>
      </c>
      <c r="AD7" s="106">
        <f>SUMIFS(УсловияРасчеты!AX:AX,УсловияРасчеты!$H:$H,$C$3,УсловияРасчеты!$N:$N,$C7)</f>
        <v>0</v>
      </c>
      <c r="AE7" s="106">
        <f>SUMIFS(УсловияРасчеты!AY:AY,УсловияРасчеты!$H:$H,$C$3,УсловияРасчеты!$N:$N,$C7)</f>
        <v>0</v>
      </c>
      <c r="AF7" s="106">
        <f>SUMIFS(УсловияРасчеты!AZ:AZ,УсловияРасчеты!$H:$H,$C$3,УсловияРасчеты!$N:$N,$C7)</f>
        <v>0</v>
      </c>
      <c r="AG7" s="106">
        <f>SUMIFS(УсловияРасчеты!BA:BA,УсловияРасчеты!$H:$H,$C$3,УсловияРасчеты!$N:$N,$C7)</f>
        <v>0</v>
      </c>
      <c r="AH7" s="106">
        <f>SUMIFS(УсловияРасчеты!BB:BB,УсловияРасчеты!$H:$H,$C$3,УсловияРасчеты!$N:$N,$C7)</f>
        <v>0</v>
      </c>
      <c r="AI7" s="106">
        <f>SUMIFS(УсловияРасчеты!BC:BC,УсловияРасчеты!$H:$H,$C$3,УсловияРасчеты!$N:$N,$C7)</f>
        <v>0</v>
      </c>
      <c r="AJ7" s="106">
        <f>SUMIFS(УсловияРасчеты!BD:BD,УсловияРасчеты!$H:$H,$C$3,УсловияРасчеты!$N:$N,$C7)</f>
        <v>0</v>
      </c>
      <c r="AK7" s="106">
        <f>SUMIFS(УсловияРасчеты!BE:BE,УсловияРасчеты!$H:$H,$C$3,УсловияРасчеты!$N:$N,$C7)</f>
        <v>0</v>
      </c>
      <c r="AL7" s="106">
        <f>SUMIFS(УсловияРасчеты!BF:BF,УсловияРасчеты!$H:$H,$C$3,УсловияРасчеты!$N:$N,$C7)</f>
        <v>0</v>
      </c>
      <c r="AM7" s="106">
        <f>SUMIFS(УсловияРасчеты!BG:BG,УсловияРасчеты!$H:$H,$C$3,УсловияРасчеты!$N:$N,$C7)</f>
        <v>0</v>
      </c>
      <c r="AN7" s="106">
        <f>SUMIFS(УсловияРасчеты!BH:BH,УсловияРасчеты!$H:$H,$C$3,УсловияРасчеты!$N:$N,$C7)</f>
        <v>0</v>
      </c>
      <c r="AO7" s="106">
        <f>SUMIFS(УсловияРасчеты!BI:BI,УсловияРасчеты!$H:$H,$C$3,УсловияРасчеты!$N:$N,$C7)</f>
        <v>0</v>
      </c>
      <c r="AP7" s="106">
        <f>SUMIFS(УсловияРасчеты!BJ:BJ,УсловияРасчеты!$H:$H,$C$3,УсловияРасчеты!$N:$N,$C7)</f>
        <v>0</v>
      </c>
      <c r="AQ7" s="106">
        <f>SUMIFS(УсловияРасчеты!BK:BK,УсловияРасчеты!$H:$H,$C$3,УсловияРасчеты!$N:$N,$C7)</f>
        <v>0</v>
      </c>
      <c r="AR7" s="106">
        <f>SUMIFS(УсловияРасчеты!BL:BL,УсловияРасчеты!$H:$H,$C$3,УсловияРасчеты!$N:$N,$C7)</f>
        <v>0</v>
      </c>
      <c r="AS7" s="106">
        <f>SUMIFS(УсловияРасчеты!BM:BM,УсловияРасчеты!$H:$H,$C$3,УсловияРасчеты!$N:$N,$C7)</f>
        <v>0</v>
      </c>
      <c r="AT7" s="106">
        <f>SUMIFS(УсловияРасчеты!BN:BN,УсловияРасчеты!$H:$H,$C$3,УсловияРасчеты!$N:$N,$C7)</f>
        <v>0</v>
      </c>
      <c r="AU7" s="106">
        <f>SUMIFS(УсловияРасчеты!BO:BO,УсловияРасчеты!$H:$H,$C$3,УсловияРасчеты!$N:$N,$C7)</f>
        <v>0</v>
      </c>
      <c r="AV7" s="106">
        <f>SUMIFS(УсловияРасчеты!BP:BP,УсловияРасчеты!$H:$H,$C$3,УсловияРасчеты!$N:$N,$C7)</f>
        <v>0</v>
      </c>
      <c r="AW7" s="106">
        <f>SUMIFS(УсловияРасчеты!BQ:BQ,УсловияРасчеты!$H:$H,$C$3,УсловияРасчеты!$N:$N,$C7)</f>
        <v>0</v>
      </c>
      <c r="AX7" s="106">
        <f>SUMIFS(УсловияРасчеты!BR:BR,УсловияРасчеты!$H:$H,$C$3,УсловияРасчеты!$N:$N,$C7)</f>
        <v>0</v>
      </c>
      <c r="AY7" s="106">
        <f>SUMIFS(УсловияРасчеты!BS:BS,УсловияРасчеты!$H:$H,$C$3,УсловияРасчеты!$N:$N,$C7)</f>
        <v>0</v>
      </c>
      <c r="AZ7" s="106">
        <f>SUMIFS(УсловияРасчеты!BT:BT,УсловияРасчеты!$H:$H,$C$3,УсловияРасчеты!$N:$N,$C7)</f>
        <v>0</v>
      </c>
      <c r="BA7" s="106">
        <f>SUMIFS(УсловияРасчеты!BU:BU,УсловияРасчеты!$H:$H,$C$3,УсловияРасчеты!$N:$N,$C7)</f>
        <v>0</v>
      </c>
      <c r="BB7" s="106">
        <f>SUMIFS(УсловияРасчеты!BV:BV,УсловияРасчеты!$H:$H,$C$3,УсловияРасчеты!$N:$N,$C7)</f>
        <v>0</v>
      </c>
      <c r="BC7" s="106">
        <f>SUMIFS(УсловияРасчеты!BW:BW,УсловияРасчеты!$H:$H,$C$3,УсловияРасчеты!$N:$N,$C7)</f>
        <v>0</v>
      </c>
      <c r="BD7" s="106">
        <f>SUMIFS(УсловияРасчеты!BX:BX,УсловияРасчеты!$H:$H,$C$3,УсловияРасчеты!$N:$N,$C7)</f>
        <v>0</v>
      </c>
      <c r="BE7" s="106">
        <f>SUMIFS(УсловияРасчеты!BY:BY,УсловияРасчеты!$H:$H,$C$3,УсловияРасчеты!$N:$N,$C7)</f>
        <v>0</v>
      </c>
      <c r="BF7" s="106">
        <f>SUMIFS(УсловияРасчеты!BZ:BZ,УсловияРасчеты!$H:$H,$C$3,УсловияРасчеты!$N:$N,$C7)</f>
        <v>0</v>
      </c>
      <c r="BG7" s="106">
        <f>SUMIFS(УсловияРасчеты!CA:CA,УсловияРасчеты!$H:$H,$C$3,УсловияРасчеты!$N:$N,$C7)</f>
        <v>0</v>
      </c>
      <c r="BH7" s="106">
        <f>SUMIFS(УсловияРасчеты!CB:CB,УсловияРасчеты!$H:$H,$C$3,УсловияРасчеты!$N:$N,$C7)</f>
        <v>0</v>
      </c>
      <c r="BI7" s="106">
        <f>SUMIFS(УсловияРасчеты!CC:CC,УсловияРасчеты!$H:$H,$C$3,УсловияРасчеты!$N:$N,$C7)</f>
        <v>0</v>
      </c>
      <c r="BJ7" s="106">
        <f>SUMIFS(УсловияРасчеты!CD:CD,УсловияРасчеты!$H:$H,$C$3,УсловияРасчеты!$N:$N,$C7)</f>
        <v>0</v>
      </c>
      <c r="BK7" s="106">
        <f>SUMIFS(УсловияРасчеты!CE:CE,УсловияРасчеты!$H:$H,$C$3,УсловияРасчеты!$N:$N,$C7)</f>
        <v>0</v>
      </c>
      <c r="BL7" s="106">
        <f>SUMIFS(УсловияРасчеты!CF:CF,УсловияРасчеты!$H:$H,$C$3,УсловияРасчеты!$N:$N,$C7)</f>
        <v>0</v>
      </c>
      <c r="BM7" s="106">
        <f>SUMIFS(УсловияРасчеты!CG:CG,УсловияРасчеты!$H:$H,$C$3,УсловияРасчеты!$N:$N,$C7)</f>
        <v>0</v>
      </c>
      <c r="BN7" s="106">
        <f>SUMIFS(УсловияРасчеты!CH:CH,УсловияРасчеты!$H:$H,$C$3,УсловияРасчеты!$N:$N,$C7)</f>
        <v>0</v>
      </c>
      <c r="BO7" s="106">
        <f>SUMIFS(УсловияРасчеты!CI:CI,УсловияРасчеты!$H:$H,$C$3,УсловияРасчеты!$N:$N,$C7)</f>
        <v>0</v>
      </c>
      <c r="BP7" s="106">
        <f>SUMIFS(УсловияРасчеты!CJ:CJ,УсловияРасчеты!$H:$H,$C$3,УсловияРасчеты!$N:$N,$C7)</f>
        <v>0</v>
      </c>
      <c r="BQ7" s="106">
        <f>SUMIFS(УсловияРасчеты!CK:CK,УсловияРасчеты!$H:$H,$C$3,УсловияРасчеты!$N:$N,$C7)</f>
        <v>0</v>
      </c>
      <c r="BR7" s="106">
        <f>SUMIFS(УсловияРасчеты!CL:CL,УсловияРасчеты!$H:$H,$C$3,УсловияРасчеты!$N:$N,$C7)</f>
        <v>0</v>
      </c>
      <c r="BS7" s="106">
        <f>SUMIFS(УсловияРасчеты!CM:CM,УсловияРасчеты!$H:$H,$C$3,УсловияРасчеты!$N:$N,$C7)</f>
        <v>0</v>
      </c>
      <c r="BT7" s="106">
        <f>SUMIFS(УсловияРасчеты!CN:CN,УсловияРасчеты!$H:$H,$C$3,УсловияРасчеты!$N:$N,$C7)</f>
        <v>0</v>
      </c>
      <c r="BU7" s="106">
        <f>SUMIFS(УсловияРасчеты!CO:CO,УсловияРасчеты!$H:$H,$C$3,УсловияРасчеты!$N:$N,$C7)</f>
        <v>0</v>
      </c>
      <c r="BV7" s="106">
        <f>SUMIFS(УсловияРасчеты!CP:CP,УсловияРасчеты!$H:$H,$C$3,УсловияРасчеты!$N:$N,$C7)</f>
        <v>0</v>
      </c>
      <c r="BW7" s="106">
        <f>SUMIFS(УсловияРасчеты!CQ:CQ,УсловияРасчеты!$H:$H,$C$3,УсловияРасчеты!$N:$N,$C7)</f>
        <v>0</v>
      </c>
      <c r="BX7" s="106">
        <f>SUMIFS(УсловияРасчеты!CR:CR,УсловияРасчеты!$H:$H,$C$3,УсловияРасчеты!$N:$N,$C7)</f>
        <v>0</v>
      </c>
      <c r="BY7" s="106">
        <f>SUMIFS(УсловияРасчеты!CS:CS,УсловияРасчеты!$H:$H,$C$3,УсловияРасчеты!$N:$N,$C7)</f>
        <v>0</v>
      </c>
      <c r="BZ7" s="106">
        <f>SUMIFS(УсловияРасчеты!CT:CT,УсловияРасчеты!$H:$H,$C$3,УсловияРасчеты!$N:$N,$C7)</f>
        <v>0</v>
      </c>
      <c r="CA7" s="106">
        <f>SUMIFS(УсловияРасчеты!CU:CU,УсловияРасчеты!$H:$H,$C$3,УсловияРасчеты!$N:$N,$C7)</f>
        <v>0</v>
      </c>
      <c r="CB7" s="106">
        <f>SUMIFS(УсловияРасчеты!CV:CV,УсловияРасчеты!$H:$H,$C$3,УсловияРасчеты!$N:$N,$C7)</f>
        <v>0</v>
      </c>
      <c r="CC7" s="106">
        <f>SUMIFS(УсловияРасчеты!CW:CW,УсловияРасчеты!$H:$H,$C$3,УсловияРасчеты!$N:$N,$C7)</f>
        <v>0</v>
      </c>
      <c r="CD7" s="106">
        <f>SUMIFS(УсловияРасчеты!CX:CX,УсловияРасчеты!$H:$H,$C$3,УсловияРасчеты!$N:$N,$C7)</f>
        <v>0</v>
      </c>
      <c r="CE7" s="106">
        <f>SUMIFS(УсловияРасчеты!CY:CY,УсловияРасчеты!$H:$H,$C$3,УсловияРасчеты!$N:$N,$C7)</f>
        <v>0</v>
      </c>
      <c r="CF7" s="106">
        <f>SUMIFS(УсловияРасчеты!CZ:CZ,УсловияРасчеты!$H:$H,$C$3,УсловияРасчеты!$N:$N,$C7)</f>
        <v>0</v>
      </c>
      <c r="CG7" s="106">
        <f>SUMIFS(УсловияРасчеты!DA:DA,УсловияРасчеты!$H:$H,$C$3,УсловияРасчеты!$N:$N,$C7)</f>
        <v>0</v>
      </c>
      <c r="CH7" s="106">
        <f>SUMIFS(УсловияРасчеты!DB:DB,УсловияРасчеты!$H:$H,$C$3,УсловияРасчеты!$N:$N,$C7)</f>
        <v>0</v>
      </c>
      <c r="CI7" s="106">
        <f>SUMIFS(УсловияРасчеты!DC:DC,УсловияРасчеты!$H:$H,$C$3,УсловияРасчеты!$N:$N,$C7)</f>
        <v>0</v>
      </c>
      <c r="CJ7" s="106">
        <f>SUMIFS(УсловияРасчеты!DD:DD,УсловияРасчеты!$H:$H,$C$3,УсловияРасчеты!$N:$N,$C7)</f>
        <v>0</v>
      </c>
      <c r="CK7" s="106">
        <f>SUMIFS(УсловияРасчеты!DE:DE,УсловияРасчеты!$H:$H,$C$3,УсловияРасчеты!$N:$N,$C7)</f>
        <v>0</v>
      </c>
      <c r="CL7" s="106">
        <f>SUMIFS(УсловияРасчеты!DF:DF,УсловияРасчеты!$H:$H,$C$3,УсловияРасчеты!$N:$N,$C7)</f>
        <v>0</v>
      </c>
      <c r="CM7" s="106">
        <f>SUMIFS(УсловияРасчеты!DG:DG,УсловияРасчеты!$H:$H,$C$3,УсловияРасчеты!$N:$N,$C7)</f>
        <v>0</v>
      </c>
      <c r="CN7" s="106">
        <f>SUMIFS(УсловияРасчеты!DH:DH,УсловияРасчеты!$H:$H,$C$3,УсловияРасчеты!$N:$N,$C7)</f>
        <v>0</v>
      </c>
      <c r="CO7" s="106">
        <f>SUMIFS(УсловияРасчеты!DI:DI,УсловияРасчеты!$H:$H,$C$3,УсловияРасчеты!$N:$N,$C7)</f>
        <v>0</v>
      </c>
      <c r="CP7" s="106">
        <f>SUMIFS(УсловияРасчеты!DJ:DJ,УсловияРасчеты!$H:$H,$C$3,УсловияРасчеты!$N:$N,$C7)</f>
        <v>0</v>
      </c>
      <c r="CQ7" s="106">
        <f>SUMIFS(УсловияРасчеты!DK:DK,УсловияРасчеты!$H:$H,$C$3,УсловияРасчеты!$N:$N,$C7)</f>
        <v>0</v>
      </c>
      <c r="CR7" s="106">
        <f>SUMIFS(УсловияРасчеты!DL:DL,УсловияРасчеты!$H:$H,$C$3,УсловияРасчеты!$N:$N,$C7)</f>
        <v>0</v>
      </c>
      <c r="CS7" s="106">
        <f>SUMIFS(УсловияРасчеты!DM:DM,УсловияРасчеты!$H:$H,$C$3,УсловияРасчеты!$N:$N,$C7)</f>
        <v>0</v>
      </c>
      <c r="CT7" s="106">
        <f>SUMIFS(УсловияРасчеты!DN:DN,УсловияРасчеты!$H:$H,$C$3,УсловияРасчеты!$N:$N,$C7)</f>
        <v>0</v>
      </c>
      <c r="CU7" s="106">
        <f>SUMIFS(УсловияРасчеты!DO:DO,УсловияРасчеты!$H:$H,$C$3,УсловияРасчеты!$N:$N,$C7)</f>
        <v>0</v>
      </c>
      <c r="CV7" s="106">
        <f>SUMIFS(УсловияРасчеты!DP:DP,УсловияРасчеты!$H:$H,$C$3,УсловияРасчеты!$N:$N,$C7)</f>
        <v>0</v>
      </c>
      <c r="CW7" s="106">
        <f>SUMIFS(УсловияРасчеты!DQ:DQ,УсловияРасчеты!$H:$H,$C$3,УсловияРасчеты!$N:$N,$C7)</f>
        <v>0</v>
      </c>
      <c r="CX7" s="106">
        <f>SUMIFS(УсловияРасчеты!DR:DR,УсловияРасчеты!$H:$H,$C$3,УсловияРасчеты!$N:$N,$C7)</f>
        <v>0</v>
      </c>
      <c r="CY7" s="106">
        <f>SUMIFS(УсловияРасчеты!DS:DS,УсловияРасчеты!$H:$H,$C$3,УсловияРасчеты!$N:$N,$C7)</f>
        <v>0</v>
      </c>
      <c r="CZ7" s="106">
        <f>SUMIFS(УсловияРасчеты!DT:DT,УсловияРасчеты!$H:$H,$C$3,УсловияРасчеты!$N:$N,$C7)</f>
        <v>0</v>
      </c>
      <c r="DA7" s="76"/>
    </row>
    <row r="8" spans="1:105" s="78" customFormat="1" ht="4.95" customHeight="1">
      <c r="A8" s="81"/>
      <c r="B8" s="76"/>
      <c r="C8" s="77"/>
      <c r="D8" s="65"/>
      <c r="E8" s="127"/>
      <c r="F8" s="64"/>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76"/>
    </row>
    <row r="9" spans="1:105" s="78" customFormat="1">
      <c r="A9" s="81"/>
      <c r="B9" s="76"/>
      <c r="C9" s="77" t="s">
        <v>90</v>
      </c>
      <c r="D9" s="65"/>
      <c r="E9" s="127">
        <f>SUM($F9:$DA9)</f>
        <v>0</v>
      </c>
      <c r="F9" s="64"/>
      <c r="G9" s="106">
        <f t="shared" ref="G9:AL9" si="0">G3-SUM(G5:G8)</f>
        <v>0</v>
      </c>
      <c r="H9" s="106">
        <f t="shared" si="0"/>
        <v>0</v>
      </c>
      <c r="I9" s="106">
        <f t="shared" si="0"/>
        <v>0</v>
      </c>
      <c r="J9" s="106">
        <f t="shared" si="0"/>
        <v>0</v>
      </c>
      <c r="K9" s="106">
        <f t="shared" si="0"/>
        <v>0</v>
      </c>
      <c r="L9" s="106">
        <f t="shared" si="0"/>
        <v>0</v>
      </c>
      <c r="M9" s="106">
        <f t="shared" si="0"/>
        <v>0</v>
      </c>
      <c r="N9" s="106">
        <f t="shared" si="0"/>
        <v>0</v>
      </c>
      <c r="O9" s="106">
        <f t="shared" si="0"/>
        <v>0</v>
      </c>
      <c r="P9" s="106">
        <f t="shared" si="0"/>
        <v>0</v>
      </c>
      <c r="Q9" s="106">
        <f t="shared" si="0"/>
        <v>0</v>
      </c>
      <c r="R9" s="106">
        <f t="shared" si="0"/>
        <v>0</v>
      </c>
      <c r="S9" s="106">
        <f t="shared" si="0"/>
        <v>0</v>
      </c>
      <c r="T9" s="106">
        <f t="shared" si="0"/>
        <v>0</v>
      </c>
      <c r="U9" s="106">
        <f t="shared" si="0"/>
        <v>0</v>
      </c>
      <c r="V9" s="106">
        <f t="shared" si="0"/>
        <v>0</v>
      </c>
      <c r="W9" s="106">
        <f t="shared" si="0"/>
        <v>0</v>
      </c>
      <c r="X9" s="106">
        <f t="shared" si="0"/>
        <v>0</v>
      </c>
      <c r="Y9" s="106">
        <f t="shared" si="0"/>
        <v>0</v>
      </c>
      <c r="Z9" s="106">
        <f t="shared" si="0"/>
        <v>0</v>
      </c>
      <c r="AA9" s="106">
        <f t="shared" si="0"/>
        <v>0</v>
      </c>
      <c r="AB9" s="106">
        <f t="shared" si="0"/>
        <v>0</v>
      </c>
      <c r="AC9" s="106">
        <f t="shared" si="0"/>
        <v>0</v>
      </c>
      <c r="AD9" s="106">
        <f t="shared" si="0"/>
        <v>0</v>
      </c>
      <c r="AE9" s="106">
        <f t="shared" si="0"/>
        <v>0</v>
      </c>
      <c r="AF9" s="106">
        <f t="shared" si="0"/>
        <v>0</v>
      </c>
      <c r="AG9" s="106">
        <f t="shared" si="0"/>
        <v>0</v>
      </c>
      <c r="AH9" s="106">
        <f t="shared" si="0"/>
        <v>0</v>
      </c>
      <c r="AI9" s="106">
        <f t="shared" si="0"/>
        <v>0</v>
      </c>
      <c r="AJ9" s="106">
        <f t="shared" si="0"/>
        <v>0</v>
      </c>
      <c r="AK9" s="106">
        <f t="shared" si="0"/>
        <v>0</v>
      </c>
      <c r="AL9" s="106">
        <f t="shared" si="0"/>
        <v>0</v>
      </c>
      <c r="AM9" s="106">
        <f t="shared" ref="AM9:BR9" si="1">AM3-SUM(AM5:AM8)</f>
        <v>0</v>
      </c>
      <c r="AN9" s="106">
        <f t="shared" si="1"/>
        <v>0</v>
      </c>
      <c r="AO9" s="106">
        <f t="shared" si="1"/>
        <v>0</v>
      </c>
      <c r="AP9" s="106">
        <f t="shared" si="1"/>
        <v>0</v>
      </c>
      <c r="AQ9" s="106">
        <f t="shared" si="1"/>
        <v>0</v>
      </c>
      <c r="AR9" s="106">
        <f t="shared" si="1"/>
        <v>0</v>
      </c>
      <c r="AS9" s="106">
        <f t="shared" si="1"/>
        <v>0</v>
      </c>
      <c r="AT9" s="106">
        <f t="shared" si="1"/>
        <v>0</v>
      </c>
      <c r="AU9" s="106">
        <f t="shared" si="1"/>
        <v>0</v>
      </c>
      <c r="AV9" s="106">
        <f t="shared" si="1"/>
        <v>0</v>
      </c>
      <c r="AW9" s="106">
        <f t="shared" si="1"/>
        <v>0</v>
      </c>
      <c r="AX9" s="106">
        <f t="shared" si="1"/>
        <v>0</v>
      </c>
      <c r="AY9" s="106">
        <f t="shared" si="1"/>
        <v>0</v>
      </c>
      <c r="AZ9" s="106">
        <f t="shared" si="1"/>
        <v>0</v>
      </c>
      <c r="BA9" s="106">
        <f t="shared" si="1"/>
        <v>0</v>
      </c>
      <c r="BB9" s="106">
        <f t="shared" si="1"/>
        <v>0</v>
      </c>
      <c r="BC9" s="106">
        <f t="shared" si="1"/>
        <v>0</v>
      </c>
      <c r="BD9" s="106">
        <f t="shared" si="1"/>
        <v>0</v>
      </c>
      <c r="BE9" s="106">
        <f t="shared" si="1"/>
        <v>0</v>
      </c>
      <c r="BF9" s="106">
        <f t="shared" si="1"/>
        <v>0</v>
      </c>
      <c r="BG9" s="106">
        <f t="shared" si="1"/>
        <v>0</v>
      </c>
      <c r="BH9" s="106">
        <f t="shared" si="1"/>
        <v>0</v>
      </c>
      <c r="BI9" s="106">
        <f t="shared" si="1"/>
        <v>0</v>
      </c>
      <c r="BJ9" s="106">
        <f t="shared" si="1"/>
        <v>0</v>
      </c>
      <c r="BK9" s="106">
        <f t="shared" si="1"/>
        <v>0</v>
      </c>
      <c r="BL9" s="106">
        <f t="shared" si="1"/>
        <v>0</v>
      </c>
      <c r="BM9" s="106">
        <f t="shared" si="1"/>
        <v>0</v>
      </c>
      <c r="BN9" s="106">
        <f t="shared" si="1"/>
        <v>0</v>
      </c>
      <c r="BO9" s="106">
        <f t="shared" si="1"/>
        <v>0</v>
      </c>
      <c r="BP9" s="106">
        <f t="shared" si="1"/>
        <v>0</v>
      </c>
      <c r="BQ9" s="106">
        <f t="shared" si="1"/>
        <v>0</v>
      </c>
      <c r="BR9" s="106">
        <f t="shared" si="1"/>
        <v>0</v>
      </c>
      <c r="BS9" s="106">
        <f t="shared" ref="BS9:CX9" si="2">BS3-SUM(BS5:BS8)</f>
        <v>0</v>
      </c>
      <c r="BT9" s="106">
        <f t="shared" si="2"/>
        <v>0</v>
      </c>
      <c r="BU9" s="106">
        <f t="shared" si="2"/>
        <v>0</v>
      </c>
      <c r="BV9" s="106">
        <f t="shared" si="2"/>
        <v>0</v>
      </c>
      <c r="BW9" s="106">
        <f t="shared" si="2"/>
        <v>0</v>
      </c>
      <c r="BX9" s="106">
        <f t="shared" si="2"/>
        <v>0</v>
      </c>
      <c r="BY9" s="106">
        <f t="shared" si="2"/>
        <v>0</v>
      </c>
      <c r="BZ9" s="106">
        <f t="shared" si="2"/>
        <v>0</v>
      </c>
      <c r="CA9" s="106">
        <f t="shared" si="2"/>
        <v>0</v>
      </c>
      <c r="CB9" s="106">
        <f t="shared" si="2"/>
        <v>0</v>
      </c>
      <c r="CC9" s="106">
        <f t="shared" si="2"/>
        <v>0</v>
      </c>
      <c r="CD9" s="106">
        <f t="shared" si="2"/>
        <v>0</v>
      </c>
      <c r="CE9" s="106">
        <f t="shared" si="2"/>
        <v>0</v>
      </c>
      <c r="CF9" s="106">
        <f t="shared" si="2"/>
        <v>0</v>
      </c>
      <c r="CG9" s="106">
        <f t="shared" si="2"/>
        <v>0</v>
      </c>
      <c r="CH9" s="106">
        <f t="shared" si="2"/>
        <v>0</v>
      </c>
      <c r="CI9" s="106">
        <f t="shared" si="2"/>
        <v>0</v>
      </c>
      <c r="CJ9" s="106">
        <f t="shared" si="2"/>
        <v>0</v>
      </c>
      <c r="CK9" s="106">
        <f t="shared" si="2"/>
        <v>0</v>
      </c>
      <c r="CL9" s="106">
        <f t="shared" si="2"/>
        <v>0</v>
      </c>
      <c r="CM9" s="106">
        <f t="shared" si="2"/>
        <v>0</v>
      </c>
      <c r="CN9" s="106">
        <f t="shared" si="2"/>
        <v>0</v>
      </c>
      <c r="CO9" s="106">
        <f t="shared" si="2"/>
        <v>0</v>
      </c>
      <c r="CP9" s="106">
        <f t="shared" si="2"/>
        <v>0</v>
      </c>
      <c r="CQ9" s="106">
        <f t="shared" si="2"/>
        <v>0</v>
      </c>
      <c r="CR9" s="106">
        <f t="shared" si="2"/>
        <v>0</v>
      </c>
      <c r="CS9" s="106">
        <f t="shared" si="2"/>
        <v>0</v>
      </c>
      <c r="CT9" s="106">
        <f t="shared" si="2"/>
        <v>0</v>
      </c>
      <c r="CU9" s="106">
        <f t="shared" si="2"/>
        <v>0</v>
      </c>
      <c r="CV9" s="106">
        <f t="shared" si="2"/>
        <v>0</v>
      </c>
      <c r="CW9" s="106">
        <f t="shared" si="2"/>
        <v>0</v>
      </c>
      <c r="CX9" s="106">
        <f t="shared" si="2"/>
        <v>0</v>
      </c>
      <c r="CY9" s="106">
        <f t="shared" ref="CY9:CZ9" si="3">CY3-SUM(CY5:CY8)</f>
        <v>0</v>
      </c>
      <c r="CZ9" s="106">
        <f t="shared" si="3"/>
        <v>0</v>
      </c>
      <c r="DA9" s="76"/>
    </row>
    <row r="10" spans="1:105" s="141" customFormat="1" ht="13.8">
      <c r="A10" s="140"/>
      <c r="B10" s="135"/>
      <c r="C10" s="136" t="str">
        <f>УсловияРасчеты!$H$20</f>
        <v>Себестоимость</v>
      </c>
      <c r="D10" s="135"/>
      <c r="E10" s="137">
        <f>SUM($F10:$DA10)</f>
        <v>0</v>
      </c>
      <c r="F10" s="138"/>
      <c r="G10" s="139">
        <f>SUMIFS(УсловияРасчеты!AA:AA,УсловияРасчеты!$H:$H,$C10,УсловияРасчеты!$N:$N,"итого")</f>
        <v>0</v>
      </c>
      <c r="H10" s="139">
        <f>SUMIFS(УсловияРасчеты!AB:AB,УсловияРасчеты!$H:$H,$C10,УсловияРасчеты!$N:$N,"итого")</f>
        <v>0</v>
      </c>
      <c r="I10" s="139">
        <f>SUMIFS(УсловияРасчеты!AC:AC,УсловияРасчеты!$H:$H,$C10,УсловияРасчеты!$N:$N,"итого")</f>
        <v>0</v>
      </c>
      <c r="J10" s="139">
        <f>SUMIFS(УсловияРасчеты!AD:AD,УсловияРасчеты!$H:$H,$C10,УсловияРасчеты!$N:$N,"итого")</f>
        <v>0</v>
      </c>
      <c r="K10" s="139">
        <f>SUMIFS(УсловияРасчеты!AE:AE,УсловияРасчеты!$H:$H,$C10,УсловияРасчеты!$N:$N,"итого")</f>
        <v>0</v>
      </c>
      <c r="L10" s="139">
        <f>SUMIFS(УсловияРасчеты!AF:AF,УсловияРасчеты!$H:$H,$C10,УсловияРасчеты!$N:$N,"итого")</f>
        <v>0</v>
      </c>
      <c r="M10" s="139">
        <f>SUMIFS(УсловияРасчеты!AG:AG,УсловияРасчеты!$H:$H,$C10,УсловияРасчеты!$N:$N,"итого")</f>
        <v>0</v>
      </c>
      <c r="N10" s="139">
        <f>SUMIFS(УсловияРасчеты!AH:AH,УсловияРасчеты!$H:$H,$C10,УсловияРасчеты!$N:$N,"итого")</f>
        <v>0</v>
      </c>
      <c r="O10" s="139">
        <f>SUMIFS(УсловияРасчеты!AI:AI,УсловияРасчеты!$H:$H,$C10,УсловияРасчеты!$N:$N,"итого")</f>
        <v>0</v>
      </c>
      <c r="P10" s="139">
        <f>SUMIFS(УсловияРасчеты!AJ:AJ,УсловияРасчеты!$H:$H,$C10,УсловияРасчеты!$N:$N,"итого")</f>
        <v>0</v>
      </c>
      <c r="Q10" s="139">
        <f>SUMIFS(УсловияРасчеты!AK:AK,УсловияРасчеты!$H:$H,$C10,УсловияРасчеты!$N:$N,"итого")</f>
        <v>0</v>
      </c>
      <c r="R10" s="139">
        <f>SUMIFS(УсловияРасчеты!AL:AL,УсловияРасчеты!$H:$H,$C10,УсловияРасчеты!$N:$N,"итого")</f>
        <v>0</v>
      </c>
      <c r="S10" s="139">
        <f>SUMIFS(УсловияРасчеты!AM:AM,УсловияРасчеты!$H:$H,$C10,УсловияРасчеты!$N:$N,"итого")</f>
        <v>0</v>
      </c>
      <c r="T10" s="139">
        <f>SUMIFS(УсловияРасчеты!AN:AN,УсловияРасчеты!$H:$H,$C10,УсловияРасчеты!$N:$N,"итого")</f>
        <v>0</v>
      </c>
      <c r="U10" s="139">
        <f>SUMIFS(УсловияРасчеты!AO:AO,УсловияРасчеты!$H:$H,$C10,УсловияРасчеты!$N:$N,"итого")</f>
        <v>0</v>
      </c>
      <c r="V10" s="139">
        <f>SUMIFS(УсловияРасчеты!AP:AP,УсловияРасчеты!$H:$H,$C10,УсловияРасчеты!$N:$N,"итого")</f>
        <v>0</v>
      </c>
      <c r="W10" s="139">
        <f>SUMIFS(УсловияРасчеты!AQ:AQ,УсловияРасчеты!$H:$H,$C10,УсловияРасчеты!$N:$N,"итого")</f>
        <v>0</v>
      </c>
      <c r="X10" s="139">
        <f>SUMIFS(УсловияРасчеты!AR:AR,УсловияРасчеты!$H:$H,$C10,УсловияРасчеты!$N:$N,"итого")</f>
        <v>0</v>
      </c>
      <c r="Y10" s="139">
        <f>SUMIFS(УсловияРасчеты!AS:AS,УсловияРасчеты!$H:$H,$C10,УсловияРасчеты!$N:$N,"итого")</f>
        <v>0</v>
      </c>
      <c r="Z10" s="139">
        <f>SUMIFS(УсловияРасчеты!AT:AT,УсловияРасчеты!$H:$H,$C10,УсловияРасчеты!$N:$N,"итого")</f>
        <v>0</v>
      </c>
      <c r="AA10" s="139">
        <f>SUMIFS(УсловияРасчеты!AU:AU,УсловияРасчеты!$H:$H,$C10,УсловияРасчеты!$N:$N,"итого")</f>
        <v>0</v>
      </c>
      <c r="AB10" s="139">
        <f>SUMIFS(УсловияРасчеты!AV:AV,УсловияРасчеты!$H:$H,$C10,УсловияРасчеты!$N:$N,"итого")</f>
        <v>0</v>
      </c>
      <c r="AC10" s="139">
        <f>SUMIFS(УсловияРасчеты!AW:AW,УсловияРасчеты!$H:$H,$C10,УсловияРасчеты!$N:$N,"итого")</f>
        <v>0</v>
      </c>
      <c r="AD10" s="139">
        <f>SUMIFS(УсловияРасчеты!AX:AX,УсловияРасчеты!$H:$H,$C10,УсловияРасчеты!$N:$N,"итого")</f>
        <v>0</v>
      </c>
      <c r="AE10" s="139">
        <f>SUMIFS(УсловияРасчеты!AY:AY,УсловияРасчеты!$H:$H,$C10,УсловияРасчеты!$N:$N,"итого")</f>
        <v>0</v>
      </c>
      <c r="AF10" s="139">
        <f>SUMIFS(УсловияРасчеты!AZ:AZ,УсловияРасчеты!$H:$H,$C10,УсловияРасчеты!$N:$N,"итого")</f>
        <v>0</v>
      </c>
      <c r="AG10" s="139">
        <f>SUMIFS(УсловияРасчеты!BA:BA,УсловияРасчеты!$H:$H,$C10,УсловияРасчеты!$N:$N,"итого")</f>
        <v>0</v>
      </c>
      <c r="AH10" s="139">
        <f>SUMIFS(УсловияРасчеты!BB:BB,УсловияРасчеты!$H:$H,$C10,УсловияРасчеты!$N:$N,"итого")</f>
        <v>0</v>
      </c>
      <c r="AI10" s="139">
        <f>SUMIFS(УсловияРасчеты!BC:BC,УсловияРасчеты!$H:$H,$C10,УсловияРасчеты!$N:$N,"итого")</f>
        <v>0</v>
      </c>
      <c r="AJ10" s="139">
        <f>SUMIFS(УсловияРасчеты!BD:BD,УсловияРасчеты!$H:$H,$C10,УсловияРасчеты!$N:$N,"итого")</f>
        <v>0</v>
      </c>
      <c r="AK10" s="139">
        <f>SUMIFS(УсловияРасчеты!BE:BE,УсловияРасчеты!$H:$H,$C10,УсловияРасчеты!$N:$N,"итого")</f>
        <v>0</v>
      </c>
      <c r="AL10" s="139">
        <f>SUMIFS(УсловияРасчеты!BF:BF,УсловияРасчеты!$H:$H,$C10,УсловияРасчеты!$N:$N,"итого")</f>
        <v>0</v>
      </c>
      <c r="AM10" s="139">
        <f>SUMIFS(УсловияРасчеты!BG:BG,УсловияРасчеты!$H:$H,$C10,УсловияРасчеты!$N:$N,"итого")</f>
        <v>0</v>
      </c>
      <c r="AN10" s="139">
        <f>SUMIFS(УсловияРасчеты!BH:BH,УсловияРасчеты!$H:$H,$C10,УсловияРасчеты!$N:$N,"итого")</f>
        <v>0</v>
      </c>
      <c r="AO10" s="139">
        <f>SUMIFS(УсловияРасчеты!BI:BI,УсловияРасчеты!$H:$H,$C10,УсловияРасчеты!$N:$N,"итого")</f>
        <v>0</v>
      </c>
      <c r="AP10" s="139">
        <f>SUMIFS(УсловияРасчеты!BJ:BJ,УсловияРасчеты!$H:$H,$C10,УсловияРасчеты!$N:$N,"итого")</f>
        <v>0</v>
      </c>
      <c r="AQ10" s="139">
        <f>SUMIFS(УсловияРасчеты!BK:BK,УсловияРасчеты!$H:$H,$C10,УсловияРасчеты!$N:$N,"итого")</f>
        <v>0</v>
      </c>
      <c r="AR10" s="139">
        <f>SUMIFS(УсловияРасчеты!BL:BL,УсловияРасчеты!$H:$H,$C10,УсловияРасчеты!$N:$N,"итого")</f>
        <v>0</v>
      </c>
      <c r="AS10" s="139">
        <f>SUMIFS(УсловияРасчеты!BM:BM,УсловияРасчеты!$H:$H,$C10,УсловияРасчеты!$N:$N,"итого")</f>
        <v>0</v>
      </c>
      <c r="AT10" s="139">
        <f>SUMIFS(УсловияРасчеты!BN:BN,УсловияРасчеты!$H:$H,$C10,УсловияРасчеты!$N:$N,"итого")</f>
        <v>0</v>
      </c>
      <c r="AU10" s="139">
        <f>SUMIFS(УсловияРасчеты!BO:BO,УсловияРасчеты!$H:$H,$C10,УсловияРасчеты!$N:$N,"итого")</f>
        <v>0</v>
      </c>
      <c r="AV10" s="139">
        <f>SUMIFS(УсловияРасчеты!BP:BP,УсловияРасчеты!$H:$H,$C10,УсловияРасчеты!$N:$N,"итого")</f>
        <v>0</v>
      </c>
      <c r="AW10" s="139">
        <f>SUMIFS(УсловияРасчеты!BQ:BQ,УсловияРасчеты!$H:$H,$C10,УсловияРасчеты!$N:$N,"итого")</f>
        <v>0</v>
      </c>
      <c r="AX10" s="139">
        <f>SUMIFS(УсловияРасчеты!BR:BR,УсловияРасчеты!$H:$H,$C10,УсловияРасчеты!$N:$N,"итого")</f>
        <v>0</v>
      </c>
      <c r="AY10" s="139">
        <f>SUMIFS(УсловияРасчеты!BS:BS,УсловияРасчеты!$H:$H,$C10,УсловияРасчеты!$N:$N,"итого")</f>
        <v>0</v>
      </c>
      <c r="AZ10" s="139">
        <f>SUMIFS(УсловияРасчеты!BT:BT,УсловияРасчеты!$H:$H,$C10,УсловияРасчеты!$N:$N,"итого")</f>
        <v>0</v>
      </c>
      <c r="BA10" s="139">
        <f>SUMIFS(УсловияРасчеты!BU:BU,УсловияРасчеты!$H:$H,$C10,УсловияРасчеты!$N:$N,"итого")</f>
        <v>0</v>
      </c>
      <c r="BB10" s="139">
        <f>SUMIFS(УсловияРасчеты!BV:BV,УсловияРасчеты!$H:$H,$C10,УсловияРасчеты!$N:$N,"итого")</f>
        <v>0</v>
      </c>
      <c r="BC10" s="139">
        <f>SUMIFS(УсловияРасчеты!BW:BW,УсловияРасчеты!$H:$H,$C10,УсловияРасчеты!$N:$N,"итого")</f>
        <v>0</v>
      </c>
      <c r="BD10" s="139">
        <f>SUMIFS(УсловияРасчеты!BX:BX,УсловияРасчеты!$H:$H,$C10,УсловияРасчеты!$N:$N,"итого")</f>
        <v>0</v>
      </c>
      <c r="BE10" s="139">
        <f>SUMIFS(УсловияРасчеты!BY:BY,УсловияРасчеты!$H:$H,$C10,УсловияРасчеты!$N:$N,"итого")</f>
        <v>0</v>
      </c>
      <c r="BF10" s="139">
        <f>SUMIFS(УсловияРасчеты!BZ:BZ,УсловияРасчеты!$H:$H,$C10,УсловияРасчеты!$N:$N,"итого")</f>
        <v>0</v>
      </c>
      <c r="BG10" s="139">
        <f>SUMIFS(УсловияРасчеты!CA:CA,УсловияРасчеты!$H:$H,$C10,УсловияРасчеты!$N:$N,"итого")</f>
        <v>0</v>
      </c>
      <c r="BH10" s="139">
        <f>SUMIFS(УсловияРасчеты!CB:CB,УсловияРасчеты!$H:$H,$C10,УсловияРасчеты!$N:$N,"итого")</f>
        <v>0</v>
      </c>
      <c r="BI10" s="139">
        <f>SUMIFS(УсловияРасчеты!CC:CC,УсловияРасчеты!$H:$H,$C10,УсловияРасчеты!$N:$N,"итого")</f>
        <v>0</v>
      </c>
      <c r="BJ10" s="139">
        <f>SUMIFS(УсловияРасчеты!CD:CD,УсловияРасчеты!$H:$H,$C10,УсловияРасчеты!$N:$N,"итого")</f>
        <v>0</v>
      </c>
      <c r="BK10" s="139">
        <f>SUMIFS(УсловияРасчеты!CE:CE,УсловияРасчеты!$H:$H,$C10,УсловияРасчеты!$N:$N,"итого")</f>
        <v>0</v>
      </c>
      <c r="BL10" s="139">
        <f>SUMIFS(УсловияРасчеты!CF:CF,УсловияРасчеты!$H:$H,$C10,УсловияРасчеты!$N:$N,"итого")</f>
        <v>0</v>
      </c>
      <c r="BM10" s="139">
        <f>SUMIFS(УсловияРасчеты!CG:CG,УсловияРасчеты!$H:$H,$C10,УсловияРасчеты!$N:$N,"итого")</f>
        <v>0</v>
      </c>
      <c r="BN10" s="139">
        <f>SUMIFS(УсловияРасчеты!CH:CH,УсловияРасчеты!$H:$H,$C10,УсловияРасчеты!$N:$N,"итого")</f>
        <v>0</v>
      </c>
      <c r="BO10" s="139">
        <f>SUMIFS(УсловияРасчеты!CI:CI,УсловияРасчеты!$H:$H,$C10,УсловияРасчеты!$N:$N,"итого")</f>
        <v>0</v>
      </c>
      <c r="BP10" s="139">
        <f>SUMIFS(УсловияРасчеты!CJ:CJ,УсловияРасчеты!$H:$H,$C10,УсловияРасчеты!$N:$N,"итого")</f>
        <v>0</v>
      </c>
      <c r="BQ10" s="139">
        <f>SUMIFS(УсловияРасчеты!CK:CK,УсловияРасчеты!$H:$H,$C10,УсловияРасчеты!$N:$N,"итого")</f>
        <v>0</v>
      </c>
      <c r="BR10" s="139">
        <f>SUMIFS(УсловияРасчеты!CL:CL,УсловияРасчеты!$H:$H,$C10,УсловияРасчеты!$N:$N,"итого")</f>
        <v>0</v>
      </c>
      <c r="BS10" s="139">
        <f>SUMIFS(УсловияРасчеты!CM:CM,УсловияРасчеты!$H:$H,$C10,УсловияРасчеты!$N:$N,"итого")</f>
        <v>0</v>
      </c>
      <c r="BT10" s="139">
        <f>SUMIFS(УсловияРасчеты!CN:CN,УсловияРасчеты!$H:$H,$C10,УсловияРасчеты!$N:$N,"итого")</f>
        <v>0</v>
      </c>
      <c r="BU10" s="139">
        <f>SUMIFS(УсловияРасчеты!CO:CO,УсловияРасчеты!$H:$H,$C10,УсловияРасчеты!$N:$N,"итого")</f>
        <v>0</v>
      </c>
      <c r="BV10" s="139">
        <f>SUMIFS(УсловияРасчеты!CP:CP,УсловияРасчеты!$H:$H,$C10,УсловияРасчеты!$N:$N,"итого")</f>
        <v>0</v>
      </c>
      <c r="BW10" s="139">
        <f>SUMIFS(УсловияРасчеты!CQ:CQ,УсловияРасчеты!$H:$H,$C10,УсловияРасчеты!$N:$N,"итого")</f>
        <v>0</v>
      </c>
      <c r="BX10" s="139">
        <f>SUMIFS(УсловияРасчеты!CR:CR,УсловияРасчеты!$H:$H,$C10,УсловияРасчеты!$N:$N,"итого")</f>
        <v>0</v>
      </c>
      <c r="BY10" s="139">
        <f>SUMIFS(УсловияРасчеты!CS:CS,УсловияРасчеты!$H:$H,$C10,УсловияРасчеты!$N:$N,"итого")</f>
        <v>0</v>
      </c>
      <c r="BZ10" s="139">
        <f>SUMIFS(УсловияРасчеты!CT:CT,УсловияРасчеты!$H:$H,$C10,УсловияРасчеты!$N:$N,"итого")</f>
        <v>0</v>
      </c>
      <c r="CA10" s="139">
        <f>SUMIFS(УсловияРасчеты!CU:CU,УсловияРасчеты!$H:$H,$C10,УсловияРасчеты!$N:$N,"итого")</f>
        <v>0</v>
      </c>
      <c r="CB10" s="139">
        <f>SUMIFS(УсловияРасчеты!CV:CV,УсловияРасчеты!$H:$H,$C10,УсловияРасчеты!$N:$N,"итого")</f>
        <v>0</v>
      </c>
      <c r="CC10" s="139">
        <f>SUMIFS(УсловияРасчеты!CW:CW,УсловияРасчеты!$H:$H,$C10,УсловияРасчеты!$N:$N,"итого")</f>
        <v>0</v>
      </c>
      <c r="CD10" s="139">
        <f>SUMIFS(УсловияРасчеты!CX:CX,УсловияРасчеты!$H:$H,$C10,УсловияРасчеты!$N:$N,"итого")</f>
        <v>0</v>
      </c>
      <c r="CE10" s="139">
        <f>SUMIFS(УсловияРасчеты!CY:CY,УсловияРасчеты!$H:$H,$C10,УсловияРасчеты!$N:$N,"итого")</f>
        <v>0</v>
      </c>
      <c r="CF10" s="139">
        <f>SUMIFS(УсловияРасчеты!CZ:CZ,УсловияРасчеты!$H:$H,$C10,УсловияРасчеты!$N:$N,"итого")</f>
        <v>0</v>
      </c>
      <c r="CG10" s="139">
        <f>SUMIFS(УсловияРасчеты!DA:DA,УсловияРасчеты!$H:$H,$C10,УсловияРасчеты!$N:$N,"итого")</f>
        <v>0</v>
      </c>
      <c r="CH10" s="139">
        <f>SUMIFS(УсловияРасчеты!DB:DB,УсловияРасчеты!$H:$H,$C10,УсловияРасчеты!$N:$N,"итого")</f>
        <v>0</v>
      </c>
      <c r="CI10" s="139">
        <f>SUMIFS(УсловияРасчеты!DC:DC,УсловияРасчеты!$H:$H,$C10,УсловияРасчеты!$N:$N,"итого")</f>
        <v>0</v>
      </c>
      <c r="CJ10" s="139">
        <f>SUMIFS(УсловияРасчеты!DD:DD,УсловияРасчеты!$H:$H,$C10,УсловияРасчеты!$N:$N,"итого")</f>
        <v>0</v>
      </c>
      <c r="CK10" s="139">
        <f>SUMIFS(УсловияРасчеты!DE:DE,УсловияРасчеты!$H:$H,$C10,УсловияРасчеты!$N:$N,"итого")</f>
        <v>0</v>
      </c>
      <c r="CL10" s="139">
        <f>SUMIFS(УсловияРасчеты!DF:DF,УсловияРасчеты!$H:$H,$C10,УсловияРасчеты!$N:$N,"итого")</f>
        <v>0</v>
      </c>
      <c r="CM10" s="139">
        <f>SUMIFS(УсловияРасчеты!DG:DG,УсловияРасчеты!$H:$H,$C10,УсловияРасчеты!$N:$N,"итого")</f>
        <v>0</v>
      </c>
      <c r="CN10" s="139">
        <f>SUMIFS(УсловияРасчеты!DH:DH,УсловияРасчеты!$H:$H,$C10,УсловияРасчеты!$N:$N,"итого")</f>
        <v>0</v>
      </c>
      <c r="CO10" s="139">
        <f>SUMIFS(УсловияРасчеты!DI:DI,УсловияРасчеты!$H:$H,$C10,УсловияРасчеты!$N:$N,"итого")</f>
        <v>0</v>
      </c>
      <c r="CP10" s="139">
        <f>SUMIFS(УсловияРасчеты!DJ:DJ,УсловияРасчеты!$H:$H,$C10,УсловияРасчеты!$N:$N,"итого")</f>
        <v>0</v>
      </c>
      <c r="CQ10" s="139">
        <f>SUMIFS(УсловияРасчеты!DK:DK,УсловияРасчеты!$H:$H,$C10,УсловияРасчеты!$N:$N,"итого")</f>
        <v>0</v>
      </c>
      <c r="CR10" s="139">
        <f>SUMIFS(УсловияРасчеты!DL:DL,УсловияРасчеты!$H:$H,$C10,УсловияРасчеты!$N:$N,"итого")</f>
        <v>0</v>
      </c>
      <c r="CS10" s="139">
        <f>SUMIFS(УсловияРасчеты!DM:DM,УсловияРасчеты!$H:$H,$C10,УсловияРасчеты!$N:$N,"итого")</f>
        <v>0</v>
      </c>
      <c r="CT10" s="139">
        <f>SUMIFS(УсловияРасчеты!DN:DN,УсловияРасчеты!$H:$H,$C10,УсловияРасчеты!$N:$N,"итого")</f>
        <v>0</v>
      </c>
      <c r="CU10" s="139">
        <f>SUMIFS(УсловияРасчеты!DO:DO,УсловияРасчеты!$H:$H,$C10,УсловияРасчеты!$N:$N,"итого")</f>
        <v>0</v>
      </c>
      <c r="CV10" s="139">
        <f>SUMIFS(УсловияРасчеты!DP:DP,УсловияРасчеты!$H:$H,$C10,УсловияРасчеты!$N:$N,"итого")</f>
        <v>0</v>
      </c>
      <c r="CW10" s="139">
        <f>SUMIFS(УсловияРасчеты!DQ:DQ,УсловияРасчеты!$H:$H,$C10,УсловияРасчеты!$N:$N,"итого")</f>
        <v>0</v>
      </c>
      <c r="CX10" s="139">
        <f>SUMIFS(УсловияРасчеты!DR:DR,УсловияРасчеты!$H:$H,$C10,УсловияРасчеты!$N:$N,"итого")</f>
        <v>0</v>
      </c>
      <c r="CY10" s="139">
        <f>SUMIFS(УсловияРасчеты!DS:DS,УсловияРасчеты!$H:$H,$C10,УсловияРасчеты!$N:$N,"итого")</f>
        <v>0</v>
      </c>
      <c r="CZ10" s="139">
        <f>SUMIFS(УсловияРасчеты!DT:DT,УсловияРасчеты!$H:$H,$C10,УсловияРасчеты!$N:$N,"итого")</f>
        <v>0</v>
      </c>
      <c r="DA10" s="135"/>
    </row>
    <row r="11" spans="1:105" s="56" customFormat="1">
      <c r="A11" s="81">
        <f>E3-E10-E11</f>
        <v>0</v>
      </c>
      <c r="B11" s="65"/>
      <c r="C11" s="142" t="str">
        <f>УсловияРасчеты!$H$21</f>
        <v>Валовая прибыль</v>
      </c>
      <c r="D11" s="65"/>
      <c r="E11" s="125">
        <f>SUM($F11:$DA11)</f>
        <v>0</v>
      </c>
      <c r="F11" s="64"/>
      <c r="G11" s="104">
        <f>SUMIFS(УсловияРасчеты!AA:AA,УсловияРасчеты!$H:$H,$C11,УсловияРасчеты!$N:$N,"итого")</f>
        <v>0</v>
      </c>
      <c r="H11" s="104">
        <f>SUMIFS(УсловияРасчеты!AB:AB,УсловияРасчеты!$H:$H,$C11,УсловияРасчеты!$N:$N,"итого")</f>
        <v>0</v>
      </c>
      <c r="I11" s="104">
        <f>SUMIFS(УсловияРасчеты!AC:AC,УсловияРасчеты!$H:$H,$C11,УсловияРасчеты!$N:$N,"итого")</f>
        <v>0</v>
      </c>
      <c r="J11" s="104">
        <f>SUMIFS(УсловияРасчеты!AD:AD,УсловияРасчеты!$H:$H,$C11,УсловияРасчеты!$N:$N,"итого")</f>
        <v>0</v>
      </c>
      <c r="K11" s="104">
        <f>SUMIFS(УсловияРасчеты!AE:AE,УсловияРасчеты!$H:$H,$C11,УсловияРасчеты!$N:$N,"итого")</f>
        <v>0</v>
      </c>
      <c r="L11" s="104">
        <f>SUMIFS(УсловияРасчеты!AF:AF,УсловияРасчеты!$H:$H,$C11,УсловияРасчеты!$N:$N,"итого")</f>
        <v>0</v>
      </c>
      <c r="M11" s="104">
        <f>SUMIFS(УсловияРасчеты!AG:AG,УсловияРасчеты!$H:$H,$C11,УсловияРасчеты!$N:$N,"итого")</f>
        <v>0</v>
      </c>
      <c r="N11" s="104">
        <f>SUMIFS(УсловияРасчеты!AH:AH,УсловияРасчеты!$H:$H,$C11,УсловияРасчеты!$N:$N,"итого")</f>
        <v>0</v>
      </c>
      <c r="O11" s="104">
        <f>SUMIFS(УсловияРасчеты!AI:AI,УсловияРасчеты!$H:$H,$C11,УсловияРасчеты!$N:$N,"итого")</f>
        <v>0</v>
      </c>
      <c r="P11" s="104">
        <f>SUMIFS(УсловияРасчеты!AJ:AJ,УсловияРасчеты!$H:$H,$C11,УсловияРасчеты!$N:$N,"итого")</f>
        <v>0</v>
      </c>
      <c r="Q11" s="104">
        <f>SUMIFS(УсловияРасчеты!AK:AK,УсловияРасчеты!$H:$H,$C11,УсловияРасчеты!$N:$N,"итого")</f>
        <v>0</v>
      </c>
      <c r="R11" s="104">
        <f>SUMIFS(УсловияРасчеты!AL:AL,УсловияРасчеты!$H:$H,$C11,УсловияРасчеты!$N:$N,"итого")</f>
        <v>0</v>
      </c>
      <c r="S11" s="104">
        <f>SUMIFS(УсловияРасчеты!AM:AM,УсловияРасчеты!$H:$H,$C11,УсловияРасчеты!$N:$N,"итого")</f>
        <v>0</v>
      </c>
      <c r="T11" s="104">
        <f>SUMIFS(УсловияРасчеты!AN:AN,УсловияРасчеты!$H:$H,$C11,УсловияРасчеты!$N:$N,"итого")</f>
        <v>0</v>
      </c>
      <c r="U11" s="104">
        <f>SUMIFS(УсловияРасчеты!AO:AO,УсловияРасчеты!$H:$H,$C11,УсловияРасчеты!$N:$N,"итого")</f>
        <v>0</v>
      </c>
      <c r="V11" s="104">
        <f>SUMIFS(УсловияРасчеты!AP:AP,УсловияРасчеты!$H:$H,$C11,УсловияРасчеты!$N:$N,"итого")</f>
        <v>0</v>
      </c>
      <c r="W11" s="104">
        <f>SUMIFS(УсловияРасчеты!AQ:AQ,УсловияРасчеты!$H:$H,$C11,УсловияРасчеты!$N:$N,"итого")</f>
        <v>0</v>
      </c>
      <c r="X11" s="104">
        <f>SUMIFS(УсловияРасчеты!AR:AR,УсловияРасчеты!$H:$H,$C11,УсловияРасчеты!$N:$N,"итого")</f>
        <v>0</v>
      </c>
      <c r="Y11" s="104">
        <f>SUMIFS(УсловияРасчеты!AS:AS,УсловияРасчеты!$H:$H,$C11,УсловияРасчеты!$N:$N,"итого")</f>
        <v>0</v>
      </c>
      <c r="Z11" s="104">
        <f>SUMIFS(УсловияРасчеты!AT:AT,УсловияРасчеты!$H:$H,$C11,УсловияРасчеты!$N:$N,"итого")</f>
        <v>0</v>
      </c>
      <c r="AA11" s="104">
        <f>SUMIFS(УсловияРасчеты!AU:AU,УсловияРасчеты!$H:$H,$C11,УсловияРасчеты!$N:$N,"итого")</f>
        <v>0</v>
      </c>
      <c r="AB11" s="104">
        <f>SUMIFS(УсловияРасчеты!AV:AV,УсловияРасчеты!$H:$H,$C11,УсловияРасчеты!$N:$N,"итого")</f>
        <v>0</v>
      </c>
      <c r="AC11" s="104">
        <f>SUMIFS(УсловияРасчеты!AW:AW,УсловияРасчеты!$H:$H,$C11,УсловияРасчеты!$N:$N,"итого")</f>
        <v>0</v>
      </c>
      <c r="AD11" s="104">
        <f>SUMIFS(УсловияРасчеты!AX:AX,УсловияРасчеты!$H:$H,$C11,УсловияРасчеты!$N:$N,"итого")</f>
        <v>0</v>
      </c>
      <c r="AE11" s="104">
        <f>SUMIFS(УсловияРасчеты!AY:AY,УсловияРасчеты!$H:$H,$C11,УсловияРасчеты!$N:$N,"итого")</f>
        <v>0</v>
      </c>
      <c r="AF11" s="104">
        <f>SUMIFS(УсловияРасчеты!AZ:AZ,УсловияРасчеты!$H:$H,$C11,УсловияРасчеты!$N:$N,"итого")</f>
        <v>0</v>
      </c>
      <c r="AG11" s="104">
        <f>SUMIFS(УсловияРасчеты!BA:BA,УсловияРасчеты!$H:$H,$C11,УсловияРасчеты!$N:$N,"итого")</f>
        <v>0</v>
      </c>
      <c r="AH11" s="104">
        <f>SUMIFS(УсловияРасчеты!BB:BB,УсловияРасчеты!$H:$H,$C11,УсловияРасчеты!$N:$N,"итого")</f>
        <v>0</v>
      </c>
      <c r="AI11" s="104">
        <f>SUMIFS(УсловияРасчеты!BC:BC,УсловияРасчеты!$H:$H,$C11,УсловияРасчеты!$N:$N,"итого")</f>
        <v>0</v>
      </c>
      <c r="AJ11" s="104">
        <f>SUMIFS(УсловияРасчеты!BD:BD,УсловияРасчеты!$H:$H,$C11,УсловияРасчеты!$N:$N,"итого")</f>
        <v>0</v>
      </c>
      <c r="AK11" s="104">
        <f>SUMIFS(УсловияРасчеты!BE:BE,УсловияРасчеты!$H:$H,$C11,УсловияРасчеты!$N:$N,"итого")</f>
        <v>0</v>
      </c>
      <c r="AL11" s="104">
        <f>SUMIFS(УсловияРасчеты!BF:BF,УсловияРасчеты!$H:$H,$C11,УсловияРасчеты!$N:$N,"итого")</f>
        <v>0</v>
      </c>
      <c r="AM11" s="104">
        <f>SUMIFS(УсловияРасчеты!BG:BG,УсловияРасчеты!$H:$H,$C11,УсловияРасчеты!$N:$N,"итого")</f>
        <v>0</v>
      </c>
      <c r="AN11" s="104">
        <f>SUMIFS(УсловияРасчеты!BH:BH,УсловияРасчеты!$H:$H,$C11,УсловияРасчеты!$N:$N,"итого")</f>
        <v>0</v>
      </c>
      <c r="AO11" s="104">
        <f>SUMIFS(УсловияРасчеты!BI:BI,УсловияРасчеты!$H:$H,$C11,УсловияРасчеты!$N:$N,"итого")</f>
        <v>0</v>
      </c>
      <c r="AP11" s="104">
        <f>SUMIFS(УсловияРасчеты!BJ:BJ,УсловияРасчеты!$H:$H,$C11,УсловияРасчеты!$N:$N,"итого")</f>
        <v>0</v>
      </c>
      <c r="AQ11" s="104">
        <f>SUMIFS(УсловияРасчеты!BK:BK,УсловияРасчеты!$H:$H,$C11,УсловияРасчеты!$N:$N,"итого")</f>
        <v>0</v>
      </c>
      <c r="AR11" s="104">
        <f>SUMIFS(УсловияРасчеты!BL:BL,УсловияРасчеты!$H:$H,$C11,УсловияРасчеты!$N:$N,"итого")</f>
        <v>0</v>
      </c>
      <c r="AS11" s="104">
        <f>SUMIFS(УсловияРасчеты!BM:BM,УсловияРасчеты!$H:$H,$C11,УсловияРасчеты!$N:$N,"итого")</f>
        <v>0</v>
      </c>
      <c r="AT11" s="104">
        <f>SUMIFS(УсловияРасчеты!BN:BN,УсловияРасчеты!$H:$H,$C11,УсловияРасчеты!$N:$N,"итого")</f>
        <v>0</v>
      </c>
      <c r="AU11" s="104">
        <f>SUMIFS(УсловияРасчеты!BO:BO,УсловияРасчеты!$H:$H,$C11,УсловияРасчеты!$N:$N,"итого")</f>
        <v>0</v>
      </c>
      <c r="AV11" s="104">
        <f>SUMIFS(УсловияРасчеты!BP:BP,УсловияРасчеты!$H:$H,$C11,УсловияРасчеты!$N:$N,"итого")</f>
        <v>0</v>
      </c>
      <c r="AW11" s="104">
        <f>SUMIFS(УсловияРасчеты!BQ:BQ,УсловияРасчеты!$H:$H,$C11,УсловияРасчеты!$N:$N,"итого")</f>
        <v>0</v>
      </c>
      <c r="AX11" s="104">
        <f>SUMIFS(УсловияРасчеты!BR:BR,УсловияРасчеты!$H:$H,$C11,УсловияРасчеты!$N:$N,"итого")</f>
        <v>0</v>
      </c>
      <c r="AY11" s="104">
        <f>SUMIFS(УсловияРасчеты!BS:BS,УсловияРасчеты!$H:$H,$C11,УсловияРасчеты!$N:$N,"итого")</f>
        <v>0</v>
      </c>
      <c r="AZ11" s="104">
        <f>SUMIFS(УсловияРасчеты!BT:BT,УсловияРасчеты!$H:$H,$C11,УсловияРасчеты!$N:$N,"итого")</f>
        <v>0</v>
      </c>
      <c r="BA11" s="104">
        <f>SUMIFS(УсловияРасчеты!BU:BU,УсловияРасчеты!$H:$H,$C11,УсловияРасчеты!$N:$N,"итого")</f>
        <v>0</v>
      </c>
      <c r="BB11" s="104">
        <f>SUMIFS(УсловияРасчеты!BV:BV,УсловияРасчеты!$H:$H,$C11,УсловияРасчеты!$N:$N,"итого")</f>
        <v>0</v>
      </c>
      <c r="BC11" s="104">
        <f>SUMIFS(УсловияРасчеты!BW:BW,УсловияРасчеты!$H:$H,$C11,УсловияРасчеты!$N:$N,"итого")</f>
        <v>0</v>
      </c>
      <c r="BD11" s="104">
        <f>SUMIFS(УсловияРасчеты!BX:BX,УсловияРасчеты!$H:$H,$C11,УсловияРасчеты!$N:$N,"итого")</f>
        <v>0</v>
      </c>
      <c r="BE11" s="104">
        <f>SUMIFS(УсловияРасчеты!BY:BY,УсловияРасчеты!$H:$H,$C11,УсловияРасчеты!$N:$N,"итого")</f>
        <v>0</v>
      </c>
      <c r="BF11" s="104">
        <f>SUMIFS(УсловияРасчеты!BZ:BZ,УсловияРасчеты!$H:$H,$C11,УсловияРасчеты!$N:$N,"итого")</f>
        <v>0</v>
      </c>
      <c r="BG11" s="104">
        <f>SUMIFS(УсловияРасчеты!CA:CA,УсловияРасчеты!$H:$H,$C11,УсловияРасчеты!$N:$N,"итого")</f>
        <v>0</v>
      </c>
      <c r="BH11" s="104">
        <f>SUMIFS(УсловияРасчеты!CB:CB,УсловияРасчеты!$H:$H,$C11,УсловияРасчеты!$N:$N,"итого")</f>
        <v>0</v>
      </c>
      <c r="BI11" s="104">
        <f>SUMIFS(УсловияРасчеты!CC:CC,УсловияРасчеты!$H:$H,$C11,УсловияРасчеты!$N:$N,"итого")</f>
        <v>0</v>
      </c>
      <c r="BJ11" s="104">
        <f>SUMIFS(УсловияРасчеты!CD:CD,УсловияРасчеты!$H:$H,$C11,УсловияРасчеты!$N:$N,"итого")</f>
        <v>0</v>
      </c>
      <c r="BK11" s="104">
        <f>SUMIFS(УсловияРасчеты!CE:CE,УсловияРасчеты!$H:$H,$C11,УсловияРасчеты!$N:$N,"итого")</f>
        <v>0</v>
      </c>
      <c r="BL11" s="104">
        <f>SUMIFS(УсловияРасчеты!CF:CF,УсловияРасчеты!$H:$H,$C11,УсловияРасчеты!$N:$N,"итого")</f>
        <v>0</v>
      </c>
      <c r="BM11" s="104">
        <f>SUMIFS(УсловияРасчеты!CG:CG,УсловияРасчеты!$H:$H,$C11,УсловияРасчеты!$N:$N,"итого")</f>
        <v>0</v>
      </c>
      <c r="BN11" s="104">
        <f>SUMIFS(УсловияРасчеты!CH:CH,УсловияРасчеты!$H:$H,$C11,УсловияРасчеты!$N:$N,"итого")</f>
        <v>0</v>
      </c>
      <c r="BO11" s="104">
        <f>SUMIFS(УсловияРасчеты!CI:CI,УсловияРасчеты!$H:$H,$C11,УсловияРасчеты!$N:$N,"итого")</f>
        <v>0</v>
      </c>
      <c r="BP11" s="104">
        <f>SUMIFS(УсловияРасчеты!CJ:CJ,УсловияРасчеты!$H:$H,$C11,УсловияРасчеты!$N:$N,"итого")</f>
        <v>0</v>
      </c>
      <c r="BQ11" s="104">
        <f>SUMIFS(УсловияРасчеты!CK:CK,УсловияРасчеты!$H:$H,$C11,УсловияРасчеты!$N:$N,"итого")</f>
        <v>0</v>
      </c>
      <c r="BR11" s="104">
        <f>SUMIFS(УсловияРасчеты!CL:CL,УсловияРасчеты!$H:$H,$C11,УсловияРасчеты!$N:$N,"итого")</f>
        <v>0</v>
      </c>
      <c r="BS11" s="104">
        <f>SUMIFS(УсловияРасчеты!CM:CM,УсловияРасчеты!$H:$H,$C11,УсловияРасчеты!$N:$N,"итого")</f>
        <v>0</v>
      </c>
      <c r="BT11" s="104">
        <f>SUMIFS(УсловияРасчеты!CN:CN,УсловияРасчеты!$H:$H,$C11,УсловияРасчеты!$N:$N,"итого")</f>
        <v>0</v>
      </c>
      <c r="BU11" s="104">
        <f>SUMIFS(УсловияРасчеты!CO:CO,УсловияРасчеты!$H:$H,$C11,УсловияРасчеты!$N:$N,"итого")</f>
        <v>0</v>
      </c>
      <c r="BV11" s="104">
        <f>SUMIFS(УсловияРасчеты!CP:CP,УсловияРасчеты!$H:$H,$C11,УсловияРасчеты!$N:$N,"итого")</f>
        <v>0</v>
      </c>
      <c r="BW11" s="104">
        <f>SUMIFS(УсловияРасчеты!CQ:CQ,УсловияРасчеты!$H:$H,$C11,УсловияРасчеты!$N:$N,"итого")</f>
        <v>0</v>
      </c>
      <c r="BX11" s="104">
        <f>SUMIFS(УсловияРасчеты!CR:CR,УсловияРасчеты!$H:$H,$C11,УсловияРасчеты!$N:$N,"итого")</f>
        <v>0</v>
      </c>
      <c r="BY11" s="104">
        <f>SUMIFS(УсловияРасчеты!CS:CS,УсловияРасчеты!$H:$H,$C11,УсловияРасчеты!$N:$N,"итого")</f>
        <v>0</v>
      </c>
      <c r="BZ11" s="104">
        <f>SUMIFS(УсловияРасчеты!CT:CT,УсловияРасчеты!$H:$H,$C11,УсловияРасчеты!$N:$N,"итого")</f>
        <v>0</v>
      </c>
      <c r="CA11" s="104">
        <f>SUMIFS(УсловияРасчеты!CU:CU,УсловияРасчеты!$H:$H,$C11,УсловияРасчеты!$N:$N,"итого")</f>
        <v>0</v>
      </c>
      <c r="CB11" s="104">
        <f>SUMIFS(УсловияРасчеты!CV:CV,УсловияРасчеты!$H:$H,$C11,УсловияРасчеты!$N:$N,"итого")</f>
        <v>0</v>
      </c>
      <c r="CC11" s="104">
        <f>SUMIFS(УсловияРасчеты!CW:CW,УсловияРасчеты!$H:$H,$C11,УсловияРасчеты!$N:$N,"итого")</f>
        <v>0</v>
      </c>
      <c r="CD11" s="104">
        <f>SUMIFS(УсловияРасчеты!CX:CX,УсловияРасчеты!$H:$H,$C11,УсловияРасчеты!$N:$N,"итого")</f>
        <v>0</v>
      </c>
      <c r="CE11" s="104">
        <f>SUMIFS(УсловияРасчеты!CY:CY,УсловияРасчеты!$H:$H,$C11,УсловияРасчеты!$N:$N,"итого")</f>
        <v>0</v>
      </c>
      <c r="CF11" s="104">
        <f>SUMIFS(УсловияРасчеты!CZ:CZ,УсловияРасчеты!$H:$H,$C11,УсловияРасчеты!$N:$N,"итого")</f>
        <v>0</v>
      </c>
      <c r="CG11" s="104">
        <f>SUMIFS(УсловияРасчеты!DA:DA,УсловияРасчеты!$H:$H,$C11,УсловияРасчеты!$N:$N,"итого")</f>
        <v>0</v>
      </c>
      <c r="CH11" s="104">
        <f>SUMIFS(УсловияРасчеты!DB:DB,УсловияРасчеты!$H:$H,$C11,УсловияРасчеты!$N:$N,"итого")</f>
        <v>0</v>
      </c>
      <c r="CI11" s="104">
        <f>SUMIFS(УсловияРасчеты!DC:DC,УсловияРасчеты!$H:$H,$C11,УсловияРасчеты!$N:$N,"итого")</f>
        <v>0</v>
      </c>
      <c r="CJ11" s="104">
        <f>SUMIFS(УсловияРасчеты!DD:DD,УсловияРасчеты!$H:$H,$C11,УсловияРасчеты!$N:$N,"итого")</f>
        <v>0</v>
      </c>
      <c r="CK11" s="104">
        <f>SUMIFS(УсловияРасчеты!DE:DE,УсловияРасчеты!$H:$H,$C11,УсловияРасчеты!$N:$N,"итого")</f>
        <v>0</v>
      </c>
      <c r="CL11" s="104">
        <f>SUMIFS(УсловияРасчеты!DF:DF,УсловияРасчеты!$H:$H,$C11,УсловияРасчеты!$N:$N,"итого")</f>
        <v>0</v>
      </c>
      <c r="CM11" s="104">
        <f>SUMIFS(УсловияРасчеты!DG:DG,УсловияРасчеты!$H:$H,$C11,УсловияРасчеты!$N:$N,"итого")</f>
        <v>0</v>
      </c>
      <c r="CN11" s="104">
        <f>SUMIFS(УсловияРасчеты!DH:DH,УсловияРасчеты!$H:$H,$C11,УсловияРасчеты!$N:$N,"итого")</f>
        <v>0</v>
      </c>
      <c r="CO11" s="104">
        <f>SUMIFS(УсловияРасчеты!DI:DI,УсловияРасчеты!$H:$H,$C11,УсловияРасчеты!$N:$N,"итого")</f>
        <v>0</v>
      </c>
      <c r="CP11" s="104">
        <f>SUMIFS(УсловияРасчеты!DJ:DJ,УсловияРасчеты!$H:$H,$C11,УсловияРасчеты!$N:$N,"итого")</f>
        <v>0</v>
      </c>
      <c r="CQ11" s="104">
        <f>SUMIFS(УсловияРасчеты!DK:DK,УсловияРасчеты!$H:$H,$C11,УсловияРасчеты!$N:$N,"итого")</f>
        <v>0</v>
      </c>
      <c r="CR11" s="104">
        <f>SUMIFS(УсловияРасчеты!DL:DL,УсловияРасчеты!$H:$H,$C11,УсловияРасчеты!$N:$N,"итого")</f>
        <v>0</v>
      </c>
      <c r="CS11" s="104">
        <f>SUMIFS(УсловияРасчеты!DM:DM,УсловияРасчеты!$H:$H,$C11,УсловияРасчеты!$N:$N,"итого")</f>
        <v>0</v>
      </c>
      <c r="CT11" s="104">
        <f>SUMIFS(УсловияРасчеты!DN:DN,УсловияРасчеты!$H:$H,$C11,УсловияРасчеты!$N:$N,"итого")</f>
        <v>0</v>
      </c>
      <c r="CU11" s="104">
        <f>SUMIFS(УсловияРасчеты!DO:DO,УсловияРасчеты!$H:$H,$C11,УсловияРасчеты!$N:$N,"итого")</f>
        <v>0</v>
      </c>
      <c r="CV11" s="104">
        <f>SUMIFS(УсловияРасчеты!DP:DP,УсловияРасчеты!$H:$H,$C11,УсловияРасчеты!$N:$N,"итого")</f>
        <v>0</v>
      </c>
      <c r="CW11" s="104">
        <f>SUMIFS(УсловияРасчеты!DQ:DQ,УсловияРасчеты!$H:$H,$C11,УсловияРасчеты!$N:$N,"итого")</f>
        <v>0</v>
      </c>
      <c r="CX11" s="104">
        <f>SUMIFS(УсловияРасчеты!DR:DR,УсловияРасчеты!$H:$H,$C11,УсловияРасчеты!$N:$N,"итого")</f>
        <v>0</v>
      </c>
      <c r="CY11" s="104">
        <f>SUMIFS(УсловияРасчеты!DS:DS,УсловияРасчеты!$H:$H,$C11,УсловияРасчеты!$N:$N,"итого")</f>
        <v>0</v>
      </c>
      <c r="CZ11" s="104">
        <f>SUMIFS(УсловияРасчеты!DT:DT,УсловияРасчеты!$H:$H,$C11,УсловияРасчеты!$N:$N,"итого")</f>
        <v>0</v>
      </c>
      <c r="DA11" s="65"/>
    </row>
    <row r="12" spans="1:105" s="505" customFormat="1" ht="12">
      <c r="A12" s="81"/>
      <c r="B12" s="503"/>
      <c r="C12" s="504" t="str">
        <f>УсловияРасчеты!$H$22</f>
        <v>Рентабельность продаж</v>
      </c>
      <c r="D12" s="503"/>
      <c r="E12" s="506">
        <f>IF(E$3=0,0,E11/E$3)</f>
        <v>0</v>
      </c>
      <c r="F12" s="71"/>
      <c r="G12" s="507">
        <f>SUMIFS(УсловияРасчеты!AA:AA,УсловияРасчеты!$H:$H,$C12,УсловияРасчеты!$N:$N,"итого")</f>
        <v>0</v>
      </c>
      <c r="H12" s="507">
        <f>SUMIFS(УсловияРасчеты!AB:AB,УсловияРасчеты!$H:$H,$C12,УсловияРасчеты!$N:$N,"итого")</f>
        <v>0</v>
      </c>
      <c r="I12" s="507">
        <f>SUMIFS(УсловияРасчеты!AC:AC,УсловияРасчеты!$H:$H,$C12,УсловияРасчеты!$N:$N,"итого")</f>
        <v>0</v>
      </c>
      <c r="J12" s="507">
        <f>SUMIFS(УсловияРасчеты!AD:AD,УсловияРасчеты!$H:$H,$C12,УсловияРасчеты!$N:$N,"итого")</f>
        <v>0</v>
      </c>
      <c r="K12" s="507">
        <f>SUMIFS(УсловияРасчеты!AE:AE,УсловияРасчеты!$H:$H,$C12,УсловияРасчеты!$N:$N,"итого")</f>
        <v>0</v>
      </c>
      <c r="L12" s="507">
        <f>SUMIFS(УсловияРасчеты!AF:AF,УсловияРасчеты!$H:$H,$C12,УсловияРасчеты!$N:$N,"итого")</f>
        <v>0</v>
      </c>
      <c r="M12" s="507">
        <f>SUMIFS(УсловияРасчеты!AG:AG,УсловияРасчеты!$H:$H,$C12,УсловияРасчеты!$N:$N,"итого")</f>
        <v>0</v>
      </c>
      <c r="N12" s="507">
        <f>SUMIFS(УсловияРасчеты!AH:AH,УсловияРасчеты!$H:$H,$C12,УсловияРасчеты!$N:$N,"итого")</f>
        <v>0</v>
      </c>
      <c r="O12" s="507">
        <f>SUMIFS(УсловияРасчеты!AI:AI,УсловияРасчеты!$H:$H,$C12,УсловияРасчеты!$N:$N,"итого")</f>
        <v>0</v>
      </c>
      <c r="P12" s="507">
        <f>SUMIFS(УсловияРасчеты!AJ:AJ,УсловияРасчеты!$H:$H,$C12,УсловияРасчеты!$N:$N,"итого")</f>
        <v>0</v>
      </c>
      <c r="Q12" s="507">
        <f>SUMIFS(УсловияРасчеты!AK:AK,УсловияРасчеты!$H:$H,$C12,УсловияРасчеты!$N:$N,"итого")</f>
        <v>0</v>
      </c>
      <c r="R12" s="507">
        <f>SUMIFS(УсловияРасчеты!AL:AL,УсловияРасчеты!$H:$H,$C12,УсловияРасчеты!$N:$N,"итого")</f>
        <v>0</v>
      </c>
      <c r="S12" s="507">
        <f>SUMIFS(УсловияРасчеты!AM:AM,УсловияРасчеты!$H:$H,$C12,УсловияРасчеты!$N:$N,"итого")</f>
        <v>0</v>
      </c>
      <c r="T12" s="507">
        <f>SUMIFS(УсловияРасчеты!AN:AN,УсловияРасчеты!$H:$H,$C12,УсловияРасчеты!$N:$N,"итого")</f>
        <v>0</v>
      </c>
      <c r="U12" s="507">
        <f>SUMIFS(УсловияРасчеты!AO:AO,УсловияРасчеты!$H:$H,$C12,УсловияРасчеты!$N:$N,"итого")</f>
        <v>0</v>
      </c>
      <c r="V12" s="507">
        <f>SUMIFS(УсловияРасчеты!AP:AP,УсловияРасчеты!$H:$H,$C12,УсловияРасчеты!$N:$N,"итого")</f>
        <v>0</v>
      </c>
      <c r="W12" s="507">
        <f>SUMIFS(УсловияРасчеты!AQ:AQ,УсловияРасчеты!$H:$H,$C12,УсловияРасчеты!$N:$N,"итого")</f>
        <v>0</v>
      </c>
      <c r="X12" s="507">
        <f>SUMIFS(УсловияРасчеты!AR:AR,УсловияРасчеты!$H:$H,$C12,УсловияРасчеты!$N:$N,"итого")</f>
        <v>0</v>
      </c>
      <c r="Y12" s="507">
        <f>SUMIFS(УсловияРасчеты!AS:AS,УсловияРасчеты!$H:$H,$C12,УсловияРасчеты!$N:$N,"итого")</f>
        <v>0</v>
      </c>
      <c r="Z12" s="507">
        <f>SUMIFS(УсловияРасчеты!AT:AT,УсловияРасчеты!$H:$H,$C12,УсловияРасчеты!$N:$N,"итого")</f>
        <v>0</v>
      </c>
      <c r="AA12" s="507">
        <f>SUMIFS(УсловияРасчеты!AU:AU,УсловияРасчеты!$H:$H,$C12,УсловияРасчеты!$N:$N,"итого")</f>
        <v>0</v>
      </c>
      <c r="AB12" s="507">
        <f>SUMIFS(УсловияРасчеты!AV:AV,УсловияРасчеты!$H:$H,$C12,УсловияРасчеты!$N:$N,"итого")</f>
        <v>0</v>
      </c>
      <c r="AC12" s="507">
        <f>SUMIFS(УсловияРасчеты!AW:AW,УсловияРасчеты!$H:$H,$C12,УсловияРасчеты!$N:$N,"итого")</f>
        <v>0</v>
      </c>
      <c r="AD12" s="507">
        <f>SUMIFS(УсловияРасчеты!AX:AX,УсловияРасчеты!$H:$H,$C12,УсловияРасчеты!$N:$N,"итого")</f>
        <v>0</v>
      </c>
      <c r="AE12" s="507">
        <f>SUMIFS(УсловияРасчеты!AY:AY,УсловияРасчеты!$H:$H,$C12,УсловияРасчеты!$N:$N,"итого")</f>
        <v>0</v>
      </c>
      <c r="AF12" s="507">
        <f>SUMIFS(УсловияРасчеты!AZ:AZ,УсловияРасчеты!$H:$H,$C12,УсловияРасчеты!$N:$N,"итого")</f>
        <v>0</v>
      </c>
      <c r="AG12" s="507">
        <f>SUMIFS(УсловияРасчеты!BA:BA,УсловияРасчеты!$H:$H,$C12,УсловияРасчеты!$N:$N,"итого")</f>
        <v>0</v>
      </c>
      <c r="AH12" s="507">
        <f>SUMIFS(УсловияРасчеты!BB:BB,УсловияРасчеты!$H:$H,$C12,УсловияРасчеты!$N:$N,"итого")</f>
        <v>0</v>
      </c>
      <c r="AI12" s="507">
        <f>SUMIFS(УсловияРасчеты!BC:BC,УсловияРасчеты!$H:$H,$C12,УсловияРасчеты!$N:$N,"итого")</f>
        <v>0</v>
      </c>
      <c r="AJ12" s="507">
        <f>SUMIFS(УсловияРасчеты!BD:BD,УсловияРасчеты!$H:$H,$C12,УсловияРасчеты!$N:$N,"итого")</f>
        <v>0</v>
      </c>
      <c r="AK12" s="507">
        <f>SUMIFS(УсловияРасчеты!BE:BE,УсловияРасчеты!$H:$H,$C12,УсловияРасчеты!$N:$N,"итого")</f>
        <v>0</v>
      </c>
      <c r="AL12" s="507">
        <f>SUMIFS(УсловияРасчеты!BF:BF,УсловияРасчеты!$H:$H,$C12,УсловияРасчеты!$N:$N,"итого")</f>
        <v>0</v>
      </c>
      <c r="AM12" s="507">
        <f>SUMIFS(УсловияРасчеты!BG:BG,УсловияРасчеты!$H:$H,$C12,УсловияРасчеты!$N:$N,"итого")</f>
        <v>0</v>
      </c>
      <c r="AN12" s="507">
        <f>SUMIFS(УсловияРасчеты!BH:BH,УсловияРасчеты!$H:$H,$C12,УсловияРасчеты!$N:$N,"итого")</f>
        <v>0</v>
      </c>
      <c r="AO12" s="507">
        <f>SUMIFS(УсловияРасчеты!BI:BI,УсловияРасчеты!$H:$H,$C12,УсловияРасчеты!$N:$N,"итого")</f>
        <v>0</v>
      </c>
      <c r="AP12" s="507">
        <f>SUMIFS(УсловияРасчеты!BJ:BJ,УсловияРасчеты!$H:$H,$C12,УсловияРасчеты!$N:$N,"итого")</f>
        <v>0</v>
      </c>
      <c r="AQ12" s="507">
        <f>SUMIFS(УсловияРасчеты!BK:BK,УсловияРасчеты!$H:$H,$C12,УсловияРасчеты!$N:$N,"итого")</f>
        <v>0</v>
      </c>
      <c r="AR12" s="507">
        <f>SUMIFS(УсловияРасчеты!BL:BL,УсловияРасчеты!$H:$H,$C12,УсловияРасчеты!$N:$N,"итого")</f>
        <v>0</v>
      </c>
      <c r="AS12" s="507">
        <f>SUMIFS(УсловияРасчеты!BM:BM,УсловияРасчеты!$H:$H,$C12,УсловияРасчеты!$N:$N,"итого")</f>
        <v>0</v>
      </c>
      <c r="AT12" s="507">
        <f>SUMIFS(УсловияРасчеты!BN:BN,УсловияРасчеты!$H:$H,$C12,УсловияРасчеты!$N:$N,"итого")</f>
        <v>0</v>
      </c>
      <c r="AU12" s="507">
        <f>SUMIFS(УсловияРасчеты!BO:BO,УсловияРасчеты!$H:$H,$C12,УсловияРасчеты!$N:$N,"итого")</f>
        <v>0</v>
      </c>
      <c r="AV12" s="507">
        <f>SUMIFS(УсловияРасчеты!BP:BP,УсловияРасчеты!$H:$H,$C12,УсловияРасчеты!$N:$N,"итого")</f>
        <v>0</v>
      </c>
      <c r="AW12" s="507">
        <f>SUMIFS(УсловияРасчеты!BQ:BQ,УсловияРасчеты!$H:$H,$C12,УсловияРасчеты!$N:$N,"итого")</f>
        <v>0</v>
      </c>
      <c r="AX12" s="507">
        <f>SUMIFS(УсловияРасчеты!BR:BR,УсловияРасчеты!$H:$H,$C12,УсловияРасчеты!$N:$N,"итого")</f>
        <v>0</v>
      </c>
      <c r="AY12" s="507">
        <f>SUMIFS(УсловияРасчеты!BS:BS,УсловияРасчеты!$H:$H,$C12,УсловияРасчеты!$N:$N,"итого")</f>
        <v>0</v>
      </c>
      <c r="AZ12" s="507">
        <f>SUMIFS(УсловияРасчеты!BT:BT,УсловияРасчеты!$H:$H,$C12,УсловияРасчеты!$N:$N,"итого")</f>
        <v>0</v>
      </c>
      <c r="BA12" s="507">
        <f>SUMIFS(УсловияРасчеты!BU:BU,УсловияРасчеты!$H:$H,$C12,УсловияРасчеты!$N:$N,"итого")</f>
        <v>0</v>
      </c>
      <c r="BB12" s="507">
        <f>SUMIFS(УсловияРасчеты!BV:BV,УсловияРасчеты!$H:$H,$C12,УсловияРасчеты!$N:$N,"итого")</f>
        <v>0</v>
      </c>
      <c r="BC12" s="507">
        <f>SUMIFS(УсловияРасчеты!BW:BW,УсловияРасчеты!$H:$H,$C12,УсловияРасчеты!$N:$N,"итого")</f>
        <v>0</v>
      </c>
      <c r="BD12" s="507">
        <f>SUMIFS(УсловияРасчеты!BX:BX,УсловияРасчеты!$H:$H,$C12,УсловияРасчеты!$N:$N,"итого")</f>
        <v>0</v>
      </c>
      <c r="BE12" s="507">
        <f>SUMIFS(УсловияРасчеты!BY:BY,УсловияРасчеты!$H:$H,$C12,УсловияРасчеты!$N:$N,"итого")</f>
        <v>0</v>
      </c>
      <c r="BF12" s="507">
        <f>SUMIFS(УсловияРасчеты!BZ:BZ,УсловияРасчеты!$H:$H,$C12,УсловияРасчеты!$N:$N,"итого")</f>
        <v>0</v>
      </c>
      <c r="BG12" s="507">
        <f>SUMIFS(УсловияРасчеты!CA:CA,УсловияРасчеты!$H:$H,$C12,УсловияРасчеты!$N:$N,"итого")</f>
        <v>0</v>
      </c>
      <c r="BH12" s="507">
        <f>SUMIFS(УсловияРасчеты!CB:CB,УсловияРасчеты!$H:$H,$C12,УсловияРасчеты!$N:$N,"итого")</f>
        <v>0</v>
      </c>
      <c r="BI12" s="507">
        <f>SUMIFS(УсловияРасчеты!CC:CC,УсловияРасчеты!$H:$H,$C12,УсловияРасчеты!$N:$N,"итого")</f>
        <v>0</v>
      </c>
      <c r="BJ12" s="507">
        <f>SUMIFS(УсловияРасчеты!CD:CD,УсловияРасчеты!$H:$H,$C12,УсловияРасчеты!$N:$N,"итого")</f>
        <v>0</v>
      </c>
      <c r="BK12" s="507">
        <f>SUMIFS(УсловияРасчеты!CE:CE,УсловияРасчеты!$H:$H,$C12,УсловияРасчеты!$N:$N,"итого")</f>
        <v>0</v>
      </c>
      <c r="BL12" s="507">
        <f>SUMIFS(УсловияРасчеты!CF:CF,УсловияРасчеты!$H:$H,$C12,УсловияРасчеты!$N:$N,"итого")</f>
        <v>0</v>
      </c>
      <c r="BM12" s="507">
        <f>SUMIFS(УсловияРасчеты!CG:CG,УсловияРасчеты!$H:$H,$C12,УсловияРасчеты!$N:$N,"итого")</f>
        <v>0</v>
      </c>
      <c r="BN12" s="507">
        <f>SUMIFS(УсловияРасчеты!CH:CH,УсловияРасчеты!$H:$H,$C12,УсловияРасчеты!$N:$N,"итого")</f>
        <v>0</v>
      </c>
      <c r="BO12" s="507">
        <f>SUMIFS(УсловияРасчеты!CI:CI,УсловияРасчеты!$H:$H,$C12,УсловияРасчеты!$N:$N,"итого")</f>
        <v>0</v>
      </c>
      <c r="BP12" s="507">
        <f>SUMIFS(УсловияРасчеты!CJ:CJ,УсловияРасчеты!$H:$H,$C12,УсловияРасчеты!$N:$N,"итого")</f>
        <v>0</v>
      </c>
      <c r="BQ12" s="507">
        <f>SUMIFS(УсловияРасчеты!CK:CK,УсловияРасчеты!$H:$H,$C12,УсловияРасчеты!$N:$N,"итого")</f>
        <v>0</v>
      </c>
      <c r="BR12" s="507">
        <f>SUMIFS(УсловияРасчеты!CL:CL,УсловияРасчеты!$H:$H,$C12,УсловияРасчеты!$N:$N,"итого")</f>
        <v>0</v>
      </c>
      <c r="BS12" s="507">
        <f>SUMIFS(УсловияРасчеты!CM:CM,УсловияРасчеты!$H:$H,$C12,УсловияРасчеты!$N:$N,"итого")</f>
        <v>0</v>
      </c>
      <c r="BT12" s="507">
        <f>SUMIFS(УсловияРасчеты!CN:CN,УсловияРасчеты!$H:$H,$C12,УсловияРасчеты!$N:$N,"итого")</f>
        <v>0</v>
      </c>
      <c r="BU12" s="507">
        <f>SUMIFS(УсловияРасчеты!CO:CO,УсловияРасчеты!$H:$H,$C12,УсловияРасчеты!$N:$N,"итого")</f>
        <v>0</v>
      </c>
      <c r="BV12" s="507">
        <f>SUMIFS(УсловияРасчеты!CP:CP,УсловияРасчеты!$H:$H,$C12,УсловияРасчеты!$N:$N,"итого")</f>
        <v>0</v>
      </c>
      <c r="BW12" s="507">
        <f>SUMIFS(УсловияРасчеты!CQ:CQ,УсловияРасчеты!$H:$H,$C12,УсловияРасчеты!$N:$N,"итого")</f>
        <v>0</v>
      </c>
      <c r="BX12" s="507">
        <f>SUMIFS(УсловияРасчеты!CR:CR,УсловияРасчеты!$H:$H,$C12,УсловияРасчеты!$N:$N,"итого")</f>
        <v>0</v>
      </c>
      <c r="BY12" s="507">
        <f>SUMIFS(УсловияРасчеты!CS:CS,УсловияРасчеты!$H:$H,$C12,УсловияРасчеты!$N:$N,"итого")</f>
        <v>0</v>
      </c>
      <c r="BZ12" s="507">
        <f>SUMIFS(УсловияРасчеты!CT:CT,УсловияРасчеты!$H:$H,$C12,УсловияРасчеты!$N:$N,"итого")</f>
        <v>0</v>
      </c>
      <c r="CA12" s="507">
        <f>SUMIFS(УсловияРасчеты!CU:CU,УсловияРасчеты!$H:$H,$C12,УсловияРасчеты!$N:$N,"итого")</f>
        <v>0</v>
      </c>
      <c r="CB12" s="507">
        <f>SUMIFS(УсловияРасчеты!CV:CV,УсловияРасчеты!$H:$H,$C12,УсловияРасчеты!$N:$N,"итого")</f>
        <v>0</v>
      </c>
      <c r="CC12" s="507">
        <f>SUMIFS(УсловияРасчеты!CW:CW,УсловияРасчеты!$H:$H,$C12,УсловияРасчеты!$N:$N,"итого")</f>
        <v>0</v>
      </c>
      <c r="CD12" s="507">
        <f>SUMIFS(УсловияРасчеты!CX:CX,УсловияРасчеты!$H:$H,$C12,УсловияРасчеты!$N:$N,"итого")</f>
        <v>0</v>
      </c>
      <c r="CE12" s="507">
        <f>SUMIFS(УсловияРасчеты!CY:CY,УсловияРасчеты!$H:$H,$C12,УсловияРасчеты!$N:$N,"итого")</f>
        <v>0</v>
      </c>
      <c r="CF12" s="507">
        <f>SUMIFS(УсловияРасчеты!CZ:CZ,УсловияРасчеты!$H:$H,$C12,УсловияРасчеты!$N:$N,"итого")</f>
        <v>0</v>
      </c>
      <c r="CG12" s="507">
        <f>SUMIFS(УсловияРасчеты!DA:DA,УсловияРасчеты!$H:$H,$C12,УсловияРасчеты!$N:$N,"итого")</f>
        <v>0</v>
      </c>
      <c r="CH12" s="507">
        <f>SUMIFS(УсловияРасчеты!DB:DB,УсловияРасчеты!$H:$H,$C12,УсловияРасчеты!$N:$N,"итого")</f>
        <v>0</v>
      </c>
      <c r="CI12" s="507">
        <f>SUMIFS(УсловияРасчеты!DC:DC,УсловияРасчеты!$H:$H,$C12,УсловияРасчеты!$N:$N,"итого")</f>
        <v>0</v>
      </c>
      <c r="CJ12" s="507">
        <f>SUMIFS(УсловияРасчеты!DD:DD,УсловияРасчеты!$H:$H,$C12,УсловияРасчеты!$N:$N,"итого")</f>
        <v>0</v>
      </c>
      <c r="CK12" s="507">
        <f>SUMIFS(УсловияРасчеты!DE:DE,УсловияРасчеты!$H:$H,$C12,УсловияРасчеты!$N:$N,"итого")</f>
        <v>0</v>
      </c>
      <c r="CL12" s="507">
        <f>SUMIFS(УсловияРасчеты!DF:DF,УсловияРасчеты!$H:$H,$C12,УсловияРасчеты!$N:$N,"итого")</f>
        <v>0</v>
      </c>
      <c r="CM12" s="507">
        <f>SUMIFS(УсловияРасчеты!DG:DG,УсловияРасчеты!$H:$H,$C12,УсловияРасчеты!$N:$N,"итого")</f>
        <v>0</v>
      </c>
      <c r="CN12" s="507">
        <f>SUMIFS(УсловияРасчеты!DH:DH,УсловияРасчеты!$H:$H,$C12,УсловияРасчеты!$N:$N,"итого")</f>
        <v>0</v>
      </c>
      <c r="CO12" s="507">
        <f>SUMIFS(УсловияРасчеты!DI:DI,УсловияРасчеты!$H:$H,$C12,УсловияРасчеты!$N:$N,"итого")</f>
        <v>0</v>
      </c>
      <c r="CP12" s="507">
        <f>SUMIFS(УсловияРасчеты!DJ:DJ,УсловияРасчеты!$H:$H,$C12,УсловияРасчеты!$N:$N,"итого")</f>
        <v>0</v>
      </c>
      <c r="CQ12" s="507">
        <f>SUMIFS(УсловияРасчеты!DK:DK,УсловияРасчеты!$H:$H,$C12,УсловияРасчеты!$N:$N,"итого")</f>
        <v>0</v>
      </c>
      <c r="CR12" s="507">
        <f>SUMIFS(УсловияРасчеты!DL:DL,УсловияРасчеты!$H:$H,$C12,УсловияРасчеты!$N:$N,"итого")</f>
        <v>0</v>
      </c>
      <c r="CS12" s="507">
        <f>SUMIFS(УсловияРасчеты!DM:DM,УсловияРасчеты!$H:$H,$C12,УсловияРасчеты!$N:$N,"итого")</f>
        <v>0</v>
      </c>
      <c r="CT12" s="507">
        <f>SUMIFS(УсловияРасчеты!DN:DN,УсловияРасчеты!$H:$H,$C12,УсловияРасчеты!$N:$N,"итого")</f>
        <v>0</v>
      </c>
      <c r="CU12" s="507">
        <f>SUMIFS(УсловияРасчеты!DO:DO,УсловияРасчеты!$H:$H,$C12,УсловияРасчеты!$N:$N,"итого")</f>
        <v>0</v>
      </c>
      <c r="CV12" s="507">
        <f>SUMIFS(УсловияРасчеты!DP:DP,УсловияРасчеты!$H:$H,$C12,УсловияРасчеты!$N:$N,"итого")</f>
        <v>0</v>
      </c>
      <c r="CW12" s="507">
        <f>SUMIFS(УсловияРасчеты!DQ:DQ,УсловияРасчеты!$H:$H,$C12,УсловияРасчеты!$N:$N,"итого")</f>
        <v>0</v>
      </c>
      <c r="CX12" s="507">
        <f>SUMIFS(УсловияРасчеты!DR:DR,УсловияРасчеты!$H:$H,$C12,УсловияРасчеты!$N:$N,"итого")</f>
        <v>0</v>
      </c>
      <c r="CY12" s="507">
        <f>SUMIFS(УсловияРасчеты!DS:DS,УсловияРасчеты!$H:$H,$C12,УсловияРасчеты!$N:$N,"итого")</f>
        <v>0</v>
      </c>
      <c r="CZ12" s="507">
        <f>SUMIFS(УсловияРасчеты!DT:DT,УсловияРасчеты!$H:$H,$C12,УсловияРасчеты!$N:$N,"итого")</f>
        <v>0</v>
      </c>
      <c r="DA12" s="503"/>
    </row>
    <row r="13" spans="1:105" s="141" customFormat="1" ht="13.8">
      <c r="A13" s="140"/>
      <c r="B13" s="135"/>
      <c r="C13" s="136" t="str">
        <f>УсловияРасчеты!$H$23</f>
        <v>Начисление прямых расходов</v>
      </c>
      <c r="D13" s="135"/>
      <c r="E13" s="137">
        <f>SUM($F13:$DA13)</f>
        <v>0</v>
      </c>
      <c r="F13" s="138"/>
      <c r="G13" s="139">
        <f>SUMIFS(УсловияРасчеты!AA:AA,УсловияРасчеты!$H:$H,$C13,УсловияРасчеты!$N:$N,"итого")</f>
        <v>0</v>
      </c>
      <c r="H13" s="139">
        <f>SUMIFS(УсловияРасчеты!AB:AB,УсловияРасчеты!$H:$H,$C13,УсловияРасчеты!$N:$N,"итого")</f>
        <v>0</v>
      </c>
      <c r="I13" s="139">
        <f>SUMIFS(УсловияРасчеты!AC:AC,УсловияРасчеты!$H:$H,$C13,УсловияРасчеты!$N:$N,"итого")</f>
        <v>0</v>
      </c>
      <c r="J13" s="139">
        <f>SUMIFS(УсловияРасчеты!AD:AD,УсловияРасчеты!$H:$H,$C13,УсловияРасчеты!$N:$N,"итого")</f>
        <v>0</v>
      </c>
      <c r="K13" s="139">
        <f>SUMIFS(УсловияРасчеты!AE:AE,УсловияРасчеты!$H:$H,$C13,УсловияРасчеты!$N:$N,"итого")</f>
        <v>0</v>
      </c>
      <c r="L13" s="139">
        <f>SUMIFS(УсловияРасчеты!AF:AF,УсловияРасчеты!$H:$H,$C13,УсловияРасчеты!$N:$N,"итого")</f>
        <v>0</v>
      </c>
      <c r="M13" s="139">
        <f>SUMIFS(УсловияРасчеты!AG:AG,УсловияРасчеты!$H:$H,$C13,УсловияРасчеты!$N:$N,"итого")</f>
        <v>0</v>
      </c>
      <c r="N13" s="139">
        <f>SUMIFS(УсловияРасчеты!AH:AH,УсловияРасчеты!$H:$H,$C13,УсловияРасчеты!$N:$N,"итого")</f>
        <v>0</v>
      </c>
      <c r="O13" s="139">
        <f>SUMIFS(УсловияРасчеты!AI:AI,УсловияРасчеты!$H:$H,$C13,УсловияРасчеты!$N:$N,"итого")</f>
        <v>0</v>
      </c>
      <c r="P13" s="139">
        <f>SUMIFS(УсловияРасчеты!AJ:AJ,УсловияРасчеты!$H:$H,$C13,УсловияРасчеты!$N:$N,"итого")</f>
        <v>0</v>
      </c>
      <c r="Q13" s="139">
        <f>SUMIFS(УсловияРасчеты!AK:AK,УсловияРасчеты!$H:$H,$C13,УсловияРасчеты!$N:$N,"итого")</f>
        <v>0</v>
      </c>
      <c r="R13" s="139">
        <f>SUMIFS(УсловияРасчеты!AL:AL,УсловияРасчеты!$H:$H,$C13,УсловияРасчеты!$N:$N,"итого")</f>
        <v>0</v>
      </c>
      <c r="S13" s="139">
        <f>SUMIFS(УсловияРасчеты!AM:AM,УсловияРасчеты!$H:$H,$C13,УсловияРасчеты!$N:$N,"итого")</f>
        <v>0</v>
      </c>
      <c r="T13" s="139">
        <f>SUMIFS(УсловияРасчеты!AN:AN,УсловияРасчеты!$H:$H,$C13,УсловияРасчеты!$N:$N,"итого")</f>
        <v>0</v>
      </c>
      <c r="U13" s="139">
        <f>SUMIFS(УсловияРасчеты!AO:AO,УсловияРасчеты!$H:$H,$C13,УсловияРасчеты!$N:$N,"итого")</f>
        <v>0</v>
      </c>
      <c r="V13" s="139">
        <f>SUMIFS(УсловияРасчеты!AP:AP,УсловияРасчеты!$H:$H,$C13,УсловияРасчеты!$N:$N,"итого")</f>
        <v>0</v>
      </c>
      <c r="W13" s="139">
        <f>SUMIFS(УсловияРасчеты!AQ:AQ,УсловияРасчеты!$H:$H,$C13,УсловияРасчеты!$N:$N,"итого")</f>
        <v>0</v>
      </c>
      <c r="X13" s="139">
        <f>SUMIFS(УсловияРасчеты!AR:AR,УсловияРасчеты!$H:$H,$C13,УсловияРасчеты!$N:$N,"итого")</f>
        <v>0</v>
      </c>
      <c r="Y13" s="139">
        <f>SUMIFS(УсловияРасчеты!AS:AS,УсловияРасчеты!$H:$H,$C13,УсловияРасчеты!$N:$N,"итого")</f>
        <v>0</v>
      </c>
      <c r="Z13" s="139">
        <f>SUMIFS(УсловияРасчеты!AT:AT,УсловияРасчеты!$H:$H,$C13,УсловияРасчеты!$N:$N,"итого")</f>
        <v>0</v>
      </c>
      <c r="AA13" s="139">
        <f>SUMIFS(УсловияРасчеты!AU:AU,УсловияРасчеты!$H:$H,$C13,УсловияРасчеты!$N:$N,"итого")</f>
        <v>0</v>
      </c>
      <c r="AB13" s="139">
        <f>SUMIFS(УсловияРасчеты!AV:AV,УсловияРасчеты!$H:$H,$C13,УсловияРасчеты!$N:$N,"итого")</f>
        <v>0</v>
      </c>
      <c r="AC13" s="139">
        <f>SUMIFS(УсловияРасчеты!AW:AW,УсловияРасчеты!$H:$H,$C13,УсловияРасчеты!$N:$N,"итого")</f>
        <v>0</v>
      </c>
      <c r="AD13" s="139">
        <f>SUMIFS(УсловияРасчеты!AX:AX,УсловияРасчеты!$H:$H,$C13,УсловияРасчеты!$N:$N,"итого")</f>
        <v>0</v>
      </c>
      <c r="AE13" s="139">
        <f>SUMIFS(УсловияРасчеты!AY:AY,УсловияРасчеты!$H:$H,$C13,УсловияРасчеты!$N:$N,"итого")</f>
        <v>0</v>
      </c>
      <c r="AF13" s="139">
        <f>SUMIFS(УсловияРасчеты!AZ:AZ,УсловияРасчеты!$H:$H,$C13,УсловияРасчеты!$N:$N,"итого")</f>
        <v>0</v>
      </c>
      <c r="AG13" s="139">
        <f>SUMIFS(УсловияРасчеты!BA:BA,УсловияРасчеты!$H:$H,$C13,УсловияРасчеты!$N:$N,"итого")</f>
        <v>0</v>
      </c>
      <c r="AH13" s="139">
        <f>SUMIFS(УсловияРасчеты!BB:BB,УсловияРасчеты!$H:$H,$C13,УсловияРасчеты!$N:$N,"итого")</f>
        <v>0</v>
      </c>
      <c r="AI13" s="139">
        <f>SUMIFS(УсловияРасчеты!BC:BC,УсловияРасчеты!$H:$H,$C13,УсловияРасчеты!$N:$N,"итого")</f>
        <v>0</v>
      </c>
      <c r="AJ13" s="139">
        <f>SUMIFS(УсловияРасчеты!BD:BD,УсловияРасчеты!$H:$H,$C13,УсловияРасчеты!$N:$N,"итого")</f>
        <v>0</v>
      </c>
      <c r="AK13" s="139">
        <f>SUMIFS(УсловияРасчеты!BE:BE,УсловияРасчеты!$H:$H,$C13,УсловияРасчеты!$N:$N,"итого")</f>
        <v>0</v>
      </c>
      <c r="AL13" s="139">
        <f>SUMIFS(УсловияРасчеты!BF:BF,УсловияРасчеты!$H:$H,$C13,УсловияРасчеты!$N:$N,"итого")</f>
        <v>0</v>
      </c>
      <c r="AM13" s="139">
        <f>SUMIFS(УсловияРасчеты!BG:BG,УсловияРасчеты!$H:$H,$C13,УсловияРасчеты!$N:$N,"итого")</f>
        <v>0</v>
      </c>
      <c r="AN13" s="139">
        <f>SUMIFS(УсловияРасчеты!BH:BH,УсловияРасчеты!$H:$H,$C13,УсловияРасчеты!$N:$N,"итого")</f>
        <v>0</v>
      </c>
      <c r="AO13" s="139">
        <f>SUMIFS(УсловияРасчеты!BI:BI,УсловияРасчеты!$H:$H,$C13,УсловияРасчеты!$N:$N,"итого")</f>
        <v>0</v>
      </c>
      <c r="AP13" s="139">
        <f>SUMIFS(УсловияРасчеты!BJ:BJ,УсловияРасчеты!$H:$H,$C13,УсловияРасчеты!$N:$N,"итого")</f>
        <v>0</v>
      </c>
      <c r="AQ13" s="139">
        <f>SUMIFS(УсловияРасчеты!BK:BK,УсловияРасчеты!$H:$H,$C13,УсловияРасчеты!$N:$N,"итого")</f>
        <v>0</v>
      </c>
      <c r="AR13" s="139">
        <f>SUMIFS(УсловияРасчеты!BL:BL,УсловияРасчеты!$H:$H,$C13,УсловияРасчеты!$N:$N,"итого")</f>
        <v>0</v>
      </c>
      <c r="AS13" s="139">
        <f>SUMIFS(УсловияРасчеты!BM:BM,УсловияРасчеты!$H:$H,$C13,УсловияРасчеты!$N:$N,"итого")</f>
        <v>0</v>
      </c>
      <c r="AT13" s="139">
        <f>SUMIFS(УсловияРасчеты!BN:BN,УсловияРасчеты!$H:$H,$C13,УсловияРасчеты!$N:$N,"итого")</f>
        <v>0</v>
      </c>
      <c r="AU13" s="139">
        <f>SUMIFS(УсловияРасчеты!BO:BO,УсловияРасчеты!$H:$H,$C13,УсловияРасчеты!$N:$N,"итого")</f>
        <v>0</v>
      </c>
      <c r="AV13" s="139">
        <f>SUMIFS(УсловияРасчеты!BP:BP,УсловияРасчеты!$H:$H,$C13,УсловияРасчеты!$N:$N,"итого")</f>
        <v>0</v>
      </c>
      <c r="AW13" s="139">
        <f>SUMIFS(УсловияРасчеты!BQ:BQ,УсловияРасчеты!$H:$H,$C13,УсловияРасчеты!$N:$N,"итого")</f>
        <v>0</v>
      </c>
      <c r="AX13" s="139">
        <f>SUMIFS(УсловияРасчеты!BR:BR,УсловияРасчеты!$H:$H,$C13,УсловияРасчеты!$N:$N,"итого")</f>
        <v>0</v>
      </c>
      <c r="AY13" s="139">
        <f>SUMIFS(УсловияРасчеты!BS:BS,УсловияРасчеты!$H:$H,$C13,УсловияРасчеты!$N:$N,"итого")</f>
        <v>0</v>
      </c>
      <c r="AZ13" s="139">
        <f>SUMIFS(УсловияРасчеты!BT:BT,УсловияРасчеты!$H:$H,$C13,УсловияРасчеты!$N:$N,"итого")</f>
        <v>0</v>
      </c>
      <c r="BA13" s="139">
        <f>SUMIFS(УсловияРасчеты!BU:BU,УсловияРасчеты!$H:$H,$C13,УсловияРасчеты!$N:$N,"итого")</f>
        <v>0</v>
      </c>
      <c r="BB13" s="139">
        <f>SUMIFS(УсловияРасчеты!BV:BV,УсловияРасчеты!$H:$H,$C13,УсловияРасчеты!$N:$N,"итого")</f>
        <v>0</v>
      </c>
      <c r="BC13" s="139">
        <f>SUMIFS(УсловияРасчеты!BW:BW,УсловияРасчеты!$H:$H,$C13,УсловияРасчеты!$N:$N,"итого")</f>
        <v>0</v>
      </c>
      <c r="BD13" s="139">
        <f>SUMIFS(УсловияРасчеты!BX:BX,УсловияРасчеты!$H:$H,$C13,УсловияРасчеты!$N:$N,"итого")</f>
        <v>0</v>
      </c>
      <c r="BE13" s="139">
        <f>SUMIFS(УсловияРасчеты!BY:BY,УсловияРасчеты!$H:$H,$C13,УсловияРасчеты!$N:$N,"итого")</f>
        <v>0</v>
      </c>
      <c r="BF13" s="139">
        <f>SUMIFS(УсловияРасчеты!BZ:BZ,УсловияРасчеты!$H:$H,$C13,УсловияРасчеты!$N:$N,"итого")</f>
        <v>0</v>
      </c>
      <c r="BG13" s="139">
        <f>SUMIFS(УсловияРасчеты!CA:CA,УсловияРасчеты!$H:$H,$C13,УсловияРасчеты!$N:$N,"итого")</f>
        <v>0</v>
      </c>
      <c r="BH13" s="139">
        <f>SUMIFS(УсловияРасчеты!CB:CB,УсловияРасчеты!$H:$H,$C13,УсловияРасчеты!$N:$N,"итого")</f>
        <v>0</v>
      </c>
      <c r="BI13" s="139">
        <f>SUMIFS(УсловияРасчеты!CC:CC,УсловияРасчеты!$H:$H,$C13,УсловияРасчеты!$N:$N,"итого")</f>
        <v>0</v>
      </c>
      <c r="BJ13" s="139">
        <f>SUMIFS(УсловияРасчеты!CD:CD,УсловияРасчеты!$H:$H,$C13,УсловияРасчеты!$N:$N,"итого")</f>
        <v>0</v>
      </c>
      <c r="BK13" s="139">
        <f>SUMIFS(УсловияРасчеты!CE:CE,УсловияРасчеты!$H:$H,$C13,УсловияРасчеты!$N:$N,"итого")</f>
        <v>0</v>
      </c>
      <c r="BL13" s="139">
        <f>SUMIFS(УсловияРасчеты!CF:CF,УсловияРасчеты!$H:$H,$C13,УсловияРасчеты!$N:$N,"итого")</f>
        <v>0</v>
      </c>
      <c r="BM13" s="139">
        <f>SUMIFS(УсловияРасчеты!CG:CG,УсловияРасчеты!$H:$H,$C13,УсловияРасчеты!$N:$N,"итого")</f>
        <v>0</v>
      </c>
      <c r="BN13" s="139">
        <f>SUMIFS(УсловияРасчеты!CH:CH,УсловияРасчеты!$H:$H,$C13,УсловияРасчеты!$N:$N,"итого")</f>
        <v>0</v>
      </c>
      <c r="BO13" s="139">
        <f>SUMIFS(УсловияРасчеты!CI:CI,УсловияРасчеты!$H:$H,$C13,УсловияРасчеты!$N:$N,"итого")</f>
        <v>0</v>
      </c>
      <c r="BP13" s="139">
        <f>SUMIFS(УсловияРасчеты!CJ:CJ,УсловияРасчеты!$H:$H,$C13,УсловияРасчеты!$N:$N,"итого")</f>
        <v>0</v>
      </c>
      <c r="BQ13" s="139">
        <f>SUMIFS(УсловияРасчеты!CK:CK,УсловияРасчеты!$H:$H,$C13,УсловияРасчеты!$N:$N,"итого")</f>
        <v>0</v>
      </c>
      <c r="BR13" s="139">
        <f>SUMIFS(УсловияРасчеты!CL:CL,УсловияРасчеты!$H:$H,$C13,УсловияРасчеты!$N:$N,"итого")</f>
        <v>0</v>
      </c>
      <c r="BS13" s="139">
        <f>SUMIFS(УсловияРасчеты!CM:CM,УсловияРасчеты!$H:$H,$C13,УсловияРасчеты!$N:$N,"итого")</f>
        <v>0</v>
      </c>
      <c r="BT13" s="139">
        <f>SUMIFS(УсловияРасчеты!CN:CN,УсловияРасчеты!$H:$H,$C13,УсловияРасчеты!$N:$N,"итого")</f>
        <v>0</v>
      </c>
      <c r="BU13" s="139">
        <f>SUMIFS(УсловияРасчеты!CO:CO,УсловияРасчеты!$H:$H,$C13,УсловияРасчеты!$N:$N,"итого")</f>
        <v>0</v>
      </c>
      <c r="BV13" s="139">
        <f>SUMIFS(УсловияРасчеты!CP:CP,УсловияРасчеты!$H:$H,$C13,УсловияРасчеты!$N:$N,"итого")</f>
        <v>0</v>
      </c>
      <c r="BW13" s="139">
        <f>SUMIFS(УсловияРасчеты!CQ:CQ,УсловияРасчеты!$H:$H,$C13,УсловияРасчеты!$N:$N,"итого")</f>
        <v>0</v>
      </c>
      <c r="BX13" s="139">
        <f>SUMIFS(УсловияРасчеты!CR:CR,УсловияРасчеты!$H:$H,$C13,УсловияРасчеты!$N:$N,"итого")</f>
        <v>0</v>
      </c>
      <c r="BY13" s="139">
        <f>SUMIFS(УсловияРасчеты!CS:CS,УсловияРасчеты!$H:$H,$C13,УсловияРасчеты!$N:$N,"итого")</f>
        <v>0</v>
      </c>
      <c r="BZ13" s="139">
        <f>SUMIFS(УсловияРасчеты!CT:CT,УсловияРасчеты!$H:$H,$C13,УсловияРасчеты!$N:$N,"итого")</f>
        <v>0</v>
      </c>
      <c r="CA13" s="139">
        <f>SUMIFS(УсловияРасчеты!CU:CU,УсловияРасчеты!$H:$H,$C13,УсловияРасчеты!$N:$N,"итого")</f>
        <v>0</v>
      </c>
      <c r="CB13" s="139">
        <f>SUMIFS(УсловияРасчеты!CV:CV,УсловияРасчеты!$H:$H,$C13,УсловияРасчеты!$N:$N,"итого")</f>
        <v>0</v>
      </c>
      <c r="CC13" s="139">
        <f>SUMIFS(УсловияРасчеты!CW:CW,УсловияРасчеты!$H:$H,$C13,УсловияРасчеты!$N:$N,"итого")</f>
        <v>0</v>
      </c>
      <c r="CD13" s="139">
        <f>SUMIFS(УсловияРасчеты!CX:CX,УсловияРасчеты!$H:$H,$C13,УсловияРасчеты!$N:$N,"итого")</f>
        <v>0</v>
      </c>
      <c r="CE13" s="139">
        <f>SUMIFS(УсловияРасчеты!CY:CY,УсловияРасчеты!$H:$H,$C13,УсловияРасчеты!$N:$N,"итого")</f>
        <v>0</v>
      </c>
      <c r="CF13" s="139">
        <f>SUMIFS(УсловияРасчеты!CZ:CZ,УсловияРасчеты!$H:$H,$C13,УсловияРасчеты!$N:$N,"итого")</f>
        <v>0</v>
      </c>
      <c r="CG13" s="139">
        <f>SUMIFS(УсловияРасчеты!DA:DA,УсловияРасчеты!$H:$H,$C13,УсловияРасчеты!$N:$N,"итого")</f>
        <v>0</v>
      </c>
      <c r="CH13" s="139">
        <f>SUMIFS(УсловияРасчеты!DB:DB,УсловияРасчеты!$H:$H,$C13,УсловияРасчеты!$N:$N,"итого")</f>
        <v>0</v>
      </c>
      <c r="CI13" s="139">
        <f>SUMIFS(УсловияРасчеты!DC:DC,УсловияРасчеты!$H:$H,$C13,УсловияРасчеты!$N:$N,"итого")</f>
        <v>0</v>
      </c>
      <c r="CJ13" s="139">
        <f>SUMIFS(УсловияРасчеты!DD:DD,УсловияРасчеты!$H:$H,$C13,УсловияРасчеты!$N:$N,"итого")</f>
        <v>0</v>
      </c>
      <c r="CK13" s="139">
        <f>SUMIFS(УсловияРасчеты!DE:DE,УсловияРасчеты!$H:$H,$C13,УсловияРасчеты!$N:$N,"итого")</f>
        <v>0</v>
      </c>
      <c r="CL13" s="139">
        <f>SUMIFS(УсловияРасчеты!DF:DF,УсловияРасчеты!$H:$H,$C13,УсловияРасчеты!$N:$N,"итого")</f>
        <v>0</v>
      </c>
      <c r="CM13" s="139">
        <f>SUMIFS(УсловияРасчеты!DG:DG,УсловияРасчеты!$H:$H,$C13,УсловияРасчеты!$N:$N,"итого")</f>
        <v>0</v>
      </c>
      <c r="CN13" s="139">
        <f>SUMIFS(УсловияРасчеты!DH:DH,УсловияРасчеты!$H:$H,$C13,УсловияРасчеты!$N:$N,"итого")</f>
        <v>0</v>
      </c>
      <c r="CO13" s="139">
        <f>SUMIFS(УсловияРасчеты!DI:DI,УсловияРасчеты!$H:$H,$C13,УсловияРасчеты!$N:$N,"итого")</f>
        <v>0</v>
      </c>
      <c r="CP13" s="139">
        <f>SUMIFS(УсловияРасчеты!DJ:DJ,УсловияРасчеты!$H:$H,$C13,УсловияРасчеты!$N:$N,"итого")</f>
        <v>0</v>
      </c>
      <c r="CQ13" s="139">
        <f>SUMIFS(УсловияРасчеты!DK:DK,УсловияРасчеты!$H:$H,$C13,УсловияРасчеты!$N:$N,"итого")</f>
        <v>0</v>
      </c>
      <c r="CR13" s="139">
        <f>SUMIFS(УсловияРасчеты!DL:DL,УсловияРасчеты!$H:$H,$C13,УсловияРасчеты!$N:$N,"итого")</f>
        <v>0</v>
      </c>
      <c r="CS13" s="139">
        <f>SUMIFS(УсловияРасчеты!DM:DM,УсловияРасчеты!$H:$H,$C13,УсловияРасчеты!$N:$N,"итого")</f>
        <v>0</v>
      </c>
      <c r="CT13" s="139">
        <f>SUMIFS(УсловияРасчеты!DN:DN,УсловияРасчеты!$H:$H,$C13,УсловияРасчеты!$N:$N,"итого")</f>
        <v>0</v>
      </c>
      <c r="CU13" s="139">
        <f>SUMIFS(УсловияРасчеты!DO:DO,УсловияРасчеты!$H:$H,$C13,УсловияРасчеты!$N:$N,"итого")</f>
        <v>0</v>
      </c>
      <c r="CV13" s="139">
        <f>SUMIFS(УсловияРасчеты!DP:DP,УсловияРасчеты!$H:$H,$C13,УсловияРасчеты!$N:$N,"итого")</f>
        <v>0</v>
      </c>
      <c r="CW13" s="139">
        <f>SUMIFS(УсловияРасчеты!DQ:DQ,УсловияРасчеты!$H:$H,$C13,УсловияРасчеты!$N:$N,"итого")</f>
        <v>0</v>
      </c>
      <c r="CX13" s="139">
        <f>SUMIFS(УсловияРасчеты!DR:DR,УсловияРасчеты!$H:$H,$C13,УсловияРасчеты!$N:$N,"итого")</f>
        <v>0</v>
      </c>
      <c r="CY13" s="139">
        <f>SUMIFS(УсловияРасчеты!DS:DS,УсловияРасчеты!$H:$H,$C13,УсловияРасчеты!$N:$N,"итого")</f>
        <v>0</v>
      </c>
      <c r="CZ13" s="139">
        <f>SUMIFS(УсловияРасчеты!DT:DT,УсловияРасчеты!$H:$H,$C13,УсловияРасчеты!$N:$N,"итого")</f>
        <v>0</v>
      </c>
      <c r="DA13" s="135"/>
    </row>
    <row r="14" spans="1:105" s="56" customFormat="1">
      <c r="A14" s="81">
        <f>E11-E13-E14</f>
        <v>0</v>
      </c>
      <c r="B14" s="65"/>
      <c r="C14" s="142" t="str">
        <f>УсловияРасчеты!$H$24</f>
        <v>Прибыль от коммерческой деятельности</v>
      </c>
      <c r="D14" s="65"/>
      <c r="E14" s="125">
        <f>SUM($F14:$DA14)</f>
        <v>0</v>
      </c>
      <c r="F14" s="64"/>
      <c r="G14" s="104">
        <f>SUMIFS(УсловияРасчеты!AA:AA,УсловияРасчеты!$H:$H,$C14,УсловияРасчеты!$N:$N,"итого")</f>
        <v>0</v>
      </c>
      <c r="H14" s="104">
        <f>SUMIFS(УсловияРасчеты!AB:AB,УсловияРасчеты!$H:$H,$C14,УсловияРасчеты!$N:$N,"итого")</f>
        <v>0</v>
      </c>
      <c r="I14" s="104">
        <f>SUMIFS(УсловияРасчеты!AC:AC,УсловияРасчеты!$H:$H,$C14,УсловияРасчеты!$N:$N,"итого")</f>
        <v>0</v>
      </c>
      <c r="J14" s="104">
        <f>SUMIFS(УсловияРасчеты!AD:AD,УсловияРасчеты!$H:$H,$C14,УсловияРасчеты!$N:$N,"итого")</f>
        <v>0</v>
      </c>
      <c r="K14" s="104">
        <f>SUMIFS(УсловияРасчеты!AE:AE,УсловияРасчеты!$H:$H,$C14,УсловияРасчеты!$N:$N,"итого")</f>
        <v>0</v>
      </c>
      <c r="L14" s="104">
        <f>SUMIFS(УсловияРасчеты!AF:AF,УсловияРасчеты!$H:$H,$C14,УсловияРасчеты!$N:$N,"итого")</f>
        <v>0</v>
      </c>
      <c r="M14" s="104">
        <f>SUMIFS(УсловияРасчеты!AG:AG,УсловияРасчеты!$H:$H,$C14,УсловияРасчеты!$N:$N,"итого")</f>
        <v>0</v>
      </c>
      <c r="N14" s="104">
        <f>SUMIFS(УсловияРасчеты!AH:AH,УсловияРасчеты!$H:$H,$C14,УсловияРасчеты!$N:$N,"итого")</f>
        <v>0</v>
      </c>
      <c r="O14" s="104">
        <f>SUMIFS(УсловияРасчеты!AI:AI,УсловияРасчеты!$H:$H,$C14,УсловияРасчеты!$N:$N,"итого")</f>
        <v>0</v>
      </c>
      <c r="P14" s="104">
        <f>SUMIFS(УсловияРасчеты!AJ:AJ,УсловияРасчеты!$H:$H,$C14,УсловияРасчеты!$N:$N,"итого")</f>
        <v>0</v>
      </c>
      <c r="Q14" s="104">
        <f>SUMIFS(УсловияРасчеты!AK:AK,УсловияРасчеты!$H:$H,$C14,УсловияРасчеты!$N:$N,"итого")</f>
        <v>0</v>
      </c>
      <c r="R14" s="104">
        <f>SUMIFS(УсловияРасчеты!AL:AL,УсловияРасчеты!$H:$H,$C14,УсловияРасчеты!$N:$N,"итого")</f>
        <v>0</v>
      </c>
      <c r="S14" s="104">
        <f>SUMIFS(УсловияРасчеты!AM:AM,УсловияРасчеты!$H:$H,$C14,УсловияРасчеты!$N:$N,"итого")</f>
        <v>0</v>
      </c>
      <c r="T14" s="104">
        <f>SUMIFS(УсловияРасчеты!AN:AN,УсловияРасчеты!$H:$H,$C14,УсловияРасчеты!$N:$N,"итого")</f>
        <v>0</v>
      </c>
      <c r="U14" s="104">
        <f>SUMIFS(УсловияРасчеты!AO:AO,УсловияРасчеты!$H:$H,$C14,УсловияРасчеты!$N:$N,"итого")</f>
        <v>0</v>
      </c>
      <c r="V14" s="104">
        <f>SUMIFS(УсловияРасчеты!AP:AP,УсловияРасчеты!$H:$H,$C14,УсловияРасчеты!$N:$N,"итого")</f>
        <v>0</v>
      </c>
      <c r="W14" s="104">
        <f>SUMIFS(УсловияРасчеты!AQ:AQ,УсловияРасчеты!$H:$H,$C14,УсловияРасчеты!$N:$N,"итого")</f>
        <v>0</v>
      </c>
      <c r="X14" s="104">
        <f>SUMIFS(УсловияРасчеты!AR:AR,УсловияРасчеты!$H:$H,$C14,УсловияРасчеты!$N:$N,"итого")</f>
        <v>0</v>
      </c>
      <c r="Y14" s="104">
        <f>SUMIFS(УсловияРасчеты!AS:AS,УсловияРасчеты!$H:$H,$C14,УсловияРасчеты!$N:$N,"итого")</f>
        <v>0</v>
      </c>
      <c r="Z14" s="104">
        <f>SUMIFS(УсловияРасчеты!AT:AT,УсловияРасчеты!$H:$H,$C14,УсловияРасчеты!$N:$N,"итого")</f>
        <v>0</v>
      </c>
      <c r="AA14" s="104">
        <f>SUMIFS(УсловияРасчеты!AU:AU,УсловияРасчеты!$H:$H,$C14,УсловияРасчеты!$N:$N,"итого")</f>
        <v>0</v>
      </c>
      <c r="AB14" s="104">
        <f>SUMIFS(УсловияРасчеты!AV:AV,УсловияРасчеты!$H:$H,$C14,УсловияРасчеты!$N:$N,"итого")</f>
        <v>0</v>
      </c>
      <c r="AC14" s="104">
        <f>SUMIFS(УсловияРасчеты!AW:AW,УсловияРасчеты!$H:$H,$C14,УсловияРасчеты!$N:$N,"итого")</f>
        <v>0</v>
      </c>
      <c r="AD14" s="104">
        <f>SUMIFS(УсловияРасчеты!AX:AX,УсловияРасчеты!$H:$H,$C14,УсловияРасчеты!$N:$N,"итого")</f>
        <v>0</v>
      </c>
      <c r="AE14" s="104">
        <f>SUMIFS(УсловияРасчеты!AY:AY,УсловияРасчеты!$H:$H,$C14,УсловияРасчеты!$N:$N,"итого")</f>
        <v>0</v>
      </c>
      <c r="AF14" s="104">
        <f>SUMIFS(УсловияРасчеты!AZ:AZ,УсловияРасчеты!$H:$H,$C14,УсловияРасчеты!$N:$N,"итого")</f>
        <v>0</v>
      </c>
      <c r="AG14" s="104">
        <f>SUMIFS(УсловияРасчеты!BA:BA,УсловияРасчеты!$H:$H,$C14,УсловияРасчеты!$N:$N,"итого")</f>
        <v>0</v>
      </c>
      <c r="AH14" s="104">
        <f>SUMIFS(УсловияРасчеты!BB:BB,УсловияРасчеты!$H:$H,$C14,УсловияРасчеты!$N:$N,"итого")</f>
        <v>0</v>
      </c>
      <c r="AI14" s="104">
        <f>SUMIFS(УсловияРасчеты!BC:BC,УсловияРасчеты!$H:$H,$C14,УсловияРасчеты!$N:$N,"итого")</f>
        <v>0</v>
      </c>
      <c r="AJ14" s="104">
        <f>SUMIFS(УсловияРасчеты!BD:BD,УсловияРасчеты!$H:$H,$C14,УсловияРасчеты!$N:$N,"итого")</f>
        <v>0</v>
      </c>
      <c r="AK14" s="104">
        <f>SUMIFS(УсловияРасчеты!BE:BE,УсловияРасчеты!$H:$H,$C14,УсловияРасчеты!$N:$N,"итого")</f>
        <v>0</v>
      </c>
      <c r="AL14" s="104">
        <f>SUMIFS(УсловияРасчеты!BF:BF,УсловияРасчеты!$H:$H,$C14,УсловияРасчеты!$N:$N,"итого")</f>
        <v>0</v>
      </c>
      <c r="AM14" s="104">
        <f>SUMIFS(УсловияРасчеты!BG:BG,УсловияРасчеты!$H:$H,$C14,УсловияРасчеты!$N:$N,"итого")</f>
        <v>0</v>
      </c>
      <c r="AN14" s="104">
        <f>SUMIFS(УсловияРасчеты!BH:BH,УсловияРасчеты!$H:$H,$C14,УсловияРасчеты!$N:$N,"итого")</f>
        <v>0</v>
      </c>
      <c r="AO14" s="104">
        <f>SUMIFS(УсловияРасчеты!BI:BI,УсловияРасчеты!$H:$H,$C14,УсловияРасчеты!$N:$N,"итого")</f>
        <v>0</v>
      </c>
      <c r="AP14" s="104">
        <f>SUMIFS(УсловияРасчеты!BJ:BJ,УсловияРасчеты!$H:$H,$C14,УсловияРасчеты!$N:$N,"итого")</f>
        <v>0</v>
      </c>
      <c r="AQ14" s="104">
        <f>SUMIFS(УсловияРасчеты!BK:BK,УсловияРасчеты!$H:$H,$C14,УсловияРасчеты!$N:$N,"итого")</f>
        <v>0</v>
      </c>
      <c r="AR14" s="104">
        <f>SUMIFS(УсловияРасчеты!BL:BL,УсловияРасчеты!$H:$H,$C14,УсловияРасчеты!$N:$N,"итого")</f>
        <v>0</v>
      </c>
      <c r="AS14" s="104">
        <f>SUMIFS(УсловияРасчеты!BM:BM,УсловияРасчеты!$H:$H,$C14,УсловияРасчеты!$N:$N,"итого")</f>
        <v>0</v>
      </c>
      <c r="AT14" s="104">
        <f>SUMIFS(УсловияРасчеты!BN:BN,УсловияРасчеты!$H:$H,$C14,УсловияРасчеты!$N:$N,"итого")</f>
        <v>0</v>
      </c>
      <c r="AU14" s="104">
        <f>SUMIFS(УсловияРасчеты!BO:BO,УсловияРасчеты!$H:$H,$C14,УсловияРасчеты!$N:$N,"итого")</f>
        <v>0</v>
      </c>
      <c r="AV14" s="104">
        <f>SUMIFS(УсловияРасчеты!BP:BP,УсловияРасчеты!$H:$H,$C14,УсловияРасчеты!$N:$N,"итого")</f>
        <v>0</v>
      </c>
      <c r="AW14" s="104">
        <f>SUMIFS(УсловияРасчеты!BQ:BQ,УсловияРасчеты!$H:$H,$C14,УсловияРасчеты!$N:$N,"итого")</f>
        <v>0</v>
      </c>
      <c r="AX14" s="104">
        <f>SUMIFS(УсловияРасчеты!BR:BR,УсловияРасчеты!$H:$H,$C14,УсловияРасчеты!$N:$N,"итого")</f>
        <v>0</v>
      </c>
      <c r="AY14" s="104">
        <f>SUMIFS(УсловияРасчеты!BS:BS,УсловияРасчеты!$H:$H,$C14,УсловияРасчеты!$N:$N,"итого")</f>
        <v>0</v>
      </c>
      <c r="AZ14" s="104">
        <f>SUMIFS(УсловияРасчеты!BT:BT,УсловияРасчеты!$H:$H,$C14,УсловияРасчеты!$N:$N,"итого")</f>
        <v>0</v>
      </c>
      <c r="BA14" s="104">
        <f>SUMIFS(УсловияРасчеты!BU:BU,УсловияРасчеты!$H:$H,$C14,УсловияРасчеты!$N:$N,"итого")</f>
        <v>0</v>
      </c>
      <c r="BB14" s="104">
        <f>SUMIFS(УсловияРасчеты!BV:BV,УсловияРасчеты!$H:$H,$C14,УсловияРасчеты!$N:$N,"итого")</f>
        <v>0</v>
      </c>
      <c r="BC14" s="104">
        <f>SUMIFS(УсловияРасчеты!BW:BW,УсловияРасчеты!$H:$H,$C14,УсловияРасчеты!$N:$N,"итого")</f>
        <v>0</v>
      </c>
      <c r="BD14" s="104">
        <f>SUMIFS(УсловияРасчеты!BX:BX,УсловияРасчеты!$H:$H,$C14,УсловияРасчеты!$N:$N,"итого")</f>
        <v>0</v>
      </c>
      <c r="BE14" s="104">
        <f>SUMIFS(УсловияРасчеты!BY:BY,УсловияРасчеты!$H:$H,$C14,УсловияРасчеты!$N:$N,"итого")</f>
        <v>0</v>
      </c>
      <c r="BF14" s="104">
        <f>SUMIFS(УсловияРасчеты!BZ:BZ,УсловияРасчеты!$H:$H,$C14,УсловияРасчеты!$N:$N,"итого")</f>
        <v>0</v>
      </c>
      <c r="BG14" s="104">
        <f>SUMIFS(УсловияРасчеты!CA:CA,УсловияРасчеты!$H:$H,$C14,УсловияРасчеты!$N:$N,"итого")</f>
        <v>0</v>
      </c>
      <c r="BH14" s="104">
        <f>SUMIFS(УсловияРасчеты!CB:CB,УсловияРасчеты!$H:$H,$C14,УсловияРасчеты!$N:$N,"итого")</f>
        <v>0</v>
      </c>
      <c r="BI14" s="104">
        <f>SUMIFS(УсловияРасчеты!CC:CC,УсловияРасчеты!$H:$H,$C14,УсловияРасчеты!$N:$N,"итого")</f>
        <v>0</v>
      </c>
      <c r="BJ14" s="104">
        <f>SUMIFS(УсловияРасчеты!CD:CD,УсловияРасчеты!$H:$H,$C14,УсловияРасчеты!$N:$N,"итого")</f>
        <v>0</v>
      </c>
      <c r="BK14" s="104">
        <f>SUMIFS(УсловияРасчеты!CE:CE,УсловияРасчеты!$H:$H,$C14,УсловияРасчеты!$N:$N,"итого")</f>
        <v>0</v>
      </c>
      <c r="BL14" s="104">
        <f>SUMIFS(УсловияРасчеты!CF:CF,УсловияРасчеты!$H:$H,$C14,УсловияРасчеты!$N:$N,"итого")</f>
        <v>0</v>
      </c>
      <c r="BM14" s="104">
        <f>SUMIFS(УсловияРасчеты!CG:CG,УсловияРасчеты!$H:$H,$C14,УсловияРасчеты!$N:$N,"итого")</f>
        <v>0</v>
      </c>
      <c r="BN14" s="104">
        <f>SUMIFS(УсловияРасчеты!CH:CH,УсловияРасчеты!$H:$H,$C14,УсловияРасчеты!$N:$N,"итого")</f>
        <v>0</v>
      </c>
      <c r="BO14" s="104">
        <f>SUMIFS(УсловияРасчеты!CI:CI,УсловияРасчеты!$H:$H,$C14,УсловияРасчеты!$N:$N,"итого")</f>
        <v>0</v>
      </c>
      <c r="BP14" s="104">
        <f>SUMIFS(УсловияРасчеты!CJ:CJ,УсловияРасчеты!$H:$H,$C14,УсловияРасчеты!$N:$N,"итого")</f>
        <v>0</v>
      </c>
      <c r="BQ14" s="104">
        <f>SUMIFS(УсловияРасчеты!CK:CK,УсловияРасчеты!$H:$H,$C14,УсловияРасчеты!$N:$N,"итого")</f>
        <v>0</v>
      </c>
      <c r="BR14" s="104">
        <f>SUMIFS(УсловияРасчеты!CL:CL,УсловияРасчеты!$H:$H,$C14,УсловияРасчеты!$N:$N,"итого")</f>
        <v>0</v>
      </c>
      <c r="BS14" s="104">
        <f>SUMIFS(УсловияРасчеты!CM:CM,УсловияРасчеты!$H:$H,$C14,УсловияРасчеты!$N:$N,"итого")</f>
        <v>0</v>
      </c>
      <c r="BT14" s="104">
        <f>SUMIFS(УсловияРасчеты!CN:CN,УсловияРасчеты!$H:$H,$C14,УсловияРасчеты!$N:$N,"итого")</f>
        <v>0</v>
      </c>
      <c r="BU14" s="104">
        <f>SUMIFS(УсловияРасчеты!CO:CO,УсловияРасчеты!$H:$H,$C14,УсловияРасчеты!$N:$N,"итого")</f>
        <v>0</v>
      </c>
      <c r="BV14" s="104">
        <f>SUMIFS(УсловияРасчеты!CP:CP,УсловияРасчеты!$H:$H,$C14,УсловияРасчеты!$N:$N,"итого")</f>
        <v>0</v>
      </c>
      <c r="BW14" s="104">
        <f>SUMIFS(УсловияРасчеты!CQ:CQ,УсловияРасчеты!$H:$H,$C14,УсловияРасчеты!$N:$N,"итого")</f>
        <v>0</v>
      </c>
      <c r="BX14" s="104">
        <f>SUMIFS(УсловияРасчеты!CR:CR,УсловияРасчеты!$H:$H,$C14,УсловияРасчеты!$N:$N,"итого")</f>
        <v>0</v>
      </c>
      <c r="BY14" s="104">
        <f>SUMIFS(УсловияРасчеты!CS:CS,УсловияРасчеты!$H:$H,$C14,УсловияРасчеты!$N:$N,"итого")</f>
        <v>0</v>
      </c>
      <c r="BZ14" s="104">
        <f>SUMIFS(УсловияРасчеты!CT:CT,УсловияРасчеты!$H:$H,$C14,УсловияРасчеты!$N:$N,"итого")</f>
        <v>0</v>
      </c>
      <c r="CA14" s="104">
        <f>SUMIFS(УсловияРасчеты!CU:CU,УсловияРасчеты!$H:$H,$C14,УсловияРасчеты!$N:$N,"итого")</f>
        <v>0</v>
      </c>
      <c r="CB14" s="104">
        <f>SUMIFS(УсловияРасчеты!CV:CV,УсловияРасчеты!$H:$H,$C14,УсловияРасчеты!$N:$N,"итого")</f>
        <v>0</v>
      </c>
      <c r="CC14" s="104">
        <f>SUMIFS(УсловияРасчеты!CW:CW,УсловияРасчеты!$H:$H,$C14,УсловияРасчеты!$N:$N,"итого")</f>
        <v>0</v>
      </c>
      <c r="CD14" s="104">
        <f>SUMIFS(УсловияРасчеты!CX:CX,УсловияРасчеты!$H:$H,$C14,УсловияРасчеты!$N:$N,"итого")</f>
        <v>0</v>
      </c>
      <c r="CE14" s="104">
        <f>SUMIFS(УсловияРасчеты!CY:CY,УсловияРасчеты!$H:$H,$C14,УсловияРасчеты!$N:$N,"итого")</f>
        <v>0</v>
      </c>
      <c r="CF14" s="104">
        <f>SUMIFS(УсловияРасчеты!CZ:CZ,УсловияРасчеты!$H:$H,$C14,УсловияРасчеты!$N:$N,"итого")</f>
        <v>0</v>
      </c>
      <c r="CG14" s="104">
        <f>SUMIFS(УсловияРасчеты!DA:DA,УсловияРасчеты!$H:$H,$C14,УсловияРасчеты!$N:$N,"итого")</f>
        <v>0</v>
      </c>
      <c r="CH14" s="104">
        <f>SUMIFS(УсловияРасчеты!DB:DB,УсловияРасчеты!$H:$H,$C14,УсловияРасчеты!$N:$N,"итого")</f>
        <v>0</v>
      </c>
      <c r="CI14" s="104">
        <f>SUMIFS(УсловияРасчеты!DC:DC,УсловияРасчеты!$H:$H,$C14,УсловияРасчеты!$N:$N,"итого")</f>
        <v>0</v>
      </c>
      <c r="CJ14" s="104">
        <f>SUMIFS(УсловияРасчеты!DD:DD,УсловияРасчеты!$H:$H,$C14,УсловияРасчеты!$N:$N,"итого")</f>
        <v>0</v>
      </c>
      <c r="CK14" s="104">
        <f>SUMIFS(УсловияРасчеты!DE:DE,УсловияРасчеты!$H:$H,$C14,УсловияРасчеты!$N:$N,"итого")</f>
        <v>0</v>
      </c>
      <c r="CL14" s="104">
        <f>SUMIFS(УсловияРасчеты!DF:DF,УсловияРасчеты!$H:$H,$C14,УсловияРасчеты!$N:$N,"итого")</f>
        <v>0</v>
      </c>
      <c r="CM14" s="104">
        <f>SUMIFS(УсловияРасчеты!DG:DG,УсловияРасчеты!$H:$H,$C14,УсловияРасчеты!$N:$N,"итого")</f>
        <v>0</v>
      </c>
      <c r="CN14" s="104">
        <f>SUMIFS(УсловияРасчеты!DH:DH,УсловияРасчеты!$H:$H,$C14,УсловияРасчеты!$N:$N,"итого")</f>
        <v>0</v>
      </c>
      <c r="CO14" s="104">
        <f>SUMIFS(УсловияРасчеты!DI:DI,УсловияРасчеты!$H:$H,$C14,УсловияРасчеты!$N:$N,"итого")</f>
        <v>0</v>
      </c>
      <c r="CP14" s="104">
        <f>SUMIFS(УсловияРасчеты!DJ:DJ,УсловияРасчеты!$H:$H,$C14,УсловияРасчеты!$N:$N,"итого")</f>
        <v>0</v>
      </c>
      <c r="CQ14" s="104">
        <f>SUMIFS(УсловияРасчеты!DK:DK,УсловияРасчеты!$H:$H,$C14,УсловияРасчеты!$N:$N,"итого")</f>
        <v>0</v>
      </c>
      <c r="CR14" s="104">
        <f>SUMIFS(УсловияРасчеты!DL:DL,УсловияРасчеты!$H:$H,$C14,УсловияРасчеты!$N:$N,"итого")</f>
        <v>0</v>
      </c>
      <c r="CS14" s="104">
        <f>SUMIFS(УсловияРасчеты!DM:DM,УсловияРасчеты!$H:$H,$C14,УсловияРасчеты!$N:$N,"итого")</f>
        <v>0</v>
      </c>
      <c r="CT14" s="104">
        <f>SUMIFS(УсловияРасчеты!DN:DN,УсловияРасчеты!$H:$H,$C14,УсловияРасчеты!$N:$N,"итого")</f>
        <v>0</v>
      </c>
      <c r="CU14" s="104">
        <f>SUMIFS(УсловияРасчеты!DO:DO,УсловияРасчеты!$H:$H,$C14,УсловияРасчеты!$N:$N,"итого")</f>
        <v>0</v>
      </c>
      <c r="CV14" s="104">
        <f>SUMIFS(УсловияРасчеты!DP:DP,УсловияРасчеты!$H:$H,$C14,УсловияРасчеты!$N:$N,"итого")</f>
        <v>0</v>
      </c>
      <c r="CW14" s="104">
        <f>SUMIFS(УсловияРасчеты!DQ:DQ,УсловияРасчеты!$H:$H,$C14,УсловияРасчеты!$N:$N,"итого")</f>
        <v>0</v>
      </c>
      <c r="CX14" s="104">
        <f>SUMIFS(УсловияРасчеты!DR:DR,УсловияРасчеты!$H:$H,$C14,УсловияРасчеты!$N:$N,"итого")</f>
        <v>0</v>
      </c>
      <c r="CY14" s="104">
        <f>SUMIFS(УсловияРасчеты!DS:DS,УсловияРасчеты!$H:$H,$C14,УсловияРасчеты!$N:$N,"итого")</f>
        <v>0</v>
      </c>
      <c r="CZ14" s="104">
        <f>SUMIFS(УсловияРасчеты!DT:DT,УсловияРасчеты!$H:$H,$C14,УсловияРасчеты!$N:$N,"итого")</f>
        <v>0</v>
      </c>
      <c r="DA14" s="65"/>
    </row>
    <row r="15" spans="1:105" s="505" customFormat="1" ht="12">
      <c r="A15" s="81"/>
      <c r="B15" s="503"/>
      <c r="C15" s="504" t="str">
        <f>УсловияРасчеты!$H$25</f>
        <v>Рентабельность коммерческой деятельности</v>
      </c>
      <c r="D15" s="503"/>
      <c r="E15" s="506">
        <f>IF(E$3=0,0,E14/E$3)</f>
        <v>0</v>
      </c>
      <c r="F15" s="71"/>
      <c r="G15" s="507">
        <f>SUMIFS(УсловияРасчеты!AA:AA,УсловияРасчеты!$H:$H,$C15,УсловияРасчеты!$N:$N,"итого")</f>
        <v>0</v>
      </c>
      <c r="H15" s="507">
        <f>SUMIFS(УсловияРасчеты!AB:AB,УсловияРасчеты!$H:$H,$C15,УсловияРасчеты!$N:$N,"итого")</f>
        <v>0</v>
      </c>
      <c r="I15" s="507">
        <f>SUMIFS(УсловияРасчеты!AC:AC,УсловияРасчеты!$H:$H,$C15,УсловияРасчеты!$N:$N,"итого")</f>
        <v>0</v>
      </c>
      <c r="J15" s="507">
        <f>SUMIFS(УсловияРасчеты!AD:AD,УсловияРасчеты!$H:$H,$C15,УсловияРасчеты!$N:$N,"итого")</f>
        <v>0</v>
      </c>
      <c r="K15" s="507">
        <f>SUMIFS(УсловияРасчеты!AE:AE,УсловияРасчеты!$H:$H,$C15,УсловияРасчеты!$N:$N,"итого")</f>
        <v>0</v>
      </c>
      <c r="L15" s="507">
        <f>SUMIFS(УсловияРасчеты!AF:AF,УсловияРасчеты!$H:$H,$C15,УсловияРасчеты!$N:$N,"итого")</f>
        <v>0</v>
      </c>
      <c r="M15" s="507">
        <f>SUMIFS(УсловияРасчеты!AG:AG,УсловияРасчеты!$H:$H,$C15,УсловияРасчеты!$N:$N,"итого")</f>
        <v>0</v>
      </c>
      <c r="N15" s="507">
        <f>SUMIFS(УсловияРасчеты!AH:AH,УсловияРасчеты!$H:$H,$C15,УсловияРасчеты!$N:$N,"итого")</f>
        <v>0</v>
      </c>
      <c r="O15" s="507">
        <f>SUMIFS(УсловияРасчеты!AI:AI,УсловияРасчеты!$H:$H,$C15,УсловияРасчеты!$N:$N,"итого")</f>
        <v>0</v>
      </c>
      <c r="P15" s="507">
        <f>SUMIFS(УсловияРасчеты!AJ:AJ,УсловияРасчеты!$H:$H,$C15,УсловияРасчеты!$N:$N,"итого")</f>
        <v>0</v>
      </c>
      <c r="Q15" s="507">
        <f>SUMIFS(УсловияРасчеты!AK:AK,УсловияРасчеты!$H:$H,$C15,УсловияРасчеты!$N:$N,"итого")</f>
        <v>0</v>
      </c>
      <c r="R15" s="507">
        <f>SUMIFS(УсловияРасчеты!AL:AL,УсловияРасчеты!$H:$H,$C15,УсловияРасчеты!$N:$N,"итого")</f>
        <v>0</v>
      </c>
      <c r="S15" s="507">
        <f>SUMIFS(УсловияРасчеты!AM:AM,УсловияРасчеты!$H:$H,$C15,УсловияРасчеты!$N:$N,"итого")</f>
        <v>0</v>
      </c>
      <c r="T15" s="507">
        <f>SUMIFS(УсловияРасчеты!AN:AN,УсловияРасчеты!$H:$H,$C15,УсловияРасчеты!$N:$N,"итого")</f>
        <v>0</v>
      </c>
      <c r="U15" s="507">
        <f>SUMIFS(УсловияРасчеты!AO:AO,УсловияРасчеты!$H:$H,$C15,УсловияРасчеты!$N:$N,"итого")</f>
        <v>0</v>
      </c>
      <c r="V15" s="507">
        <f>SUMIFS(УсловияРасчеты!AP:AP,УсловияРасчеты!$H:$H,$C15,УсловияРасчеты!$N:$N,"итого")</f>
        <v>0</v>
      </c>
      <c r="W15" s="507">
        <f>SUMIFS(УсловияРасчеты!AQ:AQ,УсловияРасчеты!$H:$H,$C15,УсловияРасчеты!$N:$N,"итого")</f>
        <v>0</v>
      </c>
      <c r="X15" s="507">
        <f>SUMIFS(УсловияРасчеты!AR:AR,УсловияРасчеты!$H:$H,$C15,УсловияРасчеты!$N:$N,"итого")</f>
        <v>0</v>
      </c>
      <c r="Y15" s="507">
        <f>SUMIFS(УсловияРасчеты!AS:AS,УсловияРасчеты!$H:$H,$C15,УсловияРасчеты!$N:$N,"итого")</f>
        <v>0</v>
      </c>
      <c r="Z15" s="507">
        <f>SUMIFS(УсловияРасчеты!AT:AT,УсловияРасчеты!$H:$H,$C15,УсловияРасчеты!$N:$N,"итого")</f>
        <v>0</v>
      </c>
      <c r="AA15" s="507">
        <f>SUMIFS(УсловияРасчеты!AU:AU,УсловияРасчеты!$H:$H,$C15,УсловияРасчеты!$N:$N,"итого")</f>
        <v>0</v>
      </c>
      <c r="AB15" s="507">
        <f>SUMIFS(УсловияРасчеты!AV:AV,УсловияРасчеты!$H:$H,$C15,УсловияРасчеты!$N:$N,"итого")</f>
        <v>0</v>
      </c>
      <c r="AC15" s="507">
        <f>SUMIFS(УсловияРасчеты!AW:AW,УсловияРасчеты!$H:$H,$C15,УсловияРасчеты!$N:$N,"итого")</f>
        <v>0</v>
      </c>
      <c r="AD15" s="507">
        <f>SUMIFS(УсловияРасчеты!AX:AX,УсловияРасчеты!$H:$H,$C15,УсловияРасчеты!$N:$N,"итого")</f>
        <v>0</v>
      </c>
      <c r="AE15" s="507">
        <f>SUMIFS(УсловияРасчеты!AY:AY,УсловияРасчеты!$H:$H,$C15,УсловияРасчеты!$N:$N,"итого")</f>
        <v>0</v>
      </c>
      <c r="AF15" s="507">
        <f>SUMIFS(УсловияРасчеты!AZ:AZ,УсловияРасчеты!$H:$H,$C15,УсловияРасчеты!$N:$N,"итого")</f>
        <v>0</v>
      </c>
      <c r="AG15" s="507">
        <f>SUMIFS(УсловияРасчеты!BA:BA,УсловияРасчеты!$H:$H,$C15,УсловияРасчеты!$N:$N,"итого")</f>
        <v>0</v>
      </c>
      <c r="AH15" s="507">
        <f>SUMIFS(УсловияРасчеты!BB:BB,УсловияРасчеты!$H:$H,$C15,УсловияРасчеты!$N:$N,"итого")</f>
        <v>0</v>
      </c>
      <c r="AI15" s="507">
        <f>SUMIFS(УсловияРасчеты!BC:BC,УсловияРасчеты!$H:$H,$C15,УсловияРасчеты!$N:$N,"итого")</f>
        <v>0</v>
      </c>
      <c r="AJ15" s="507">
        <f>SUMIFS(УсловияРасчеты!BD:BD,УсловияРасчеты!$H:$H,$C15,УсловияРасчеты!$N:$N,"итого")</f>
        <v>0</v>
      </c>
      <c r="AK15" s="507">
        <f>SUMIFS(УсловияРасчеты!BE:BE,УсловияРасчеты!$H:$H,$C15,УсловияРасчеты!$N:$N,"итого")</f>
        <v>0</v>
      </c>
      <c r="AL15" s="507">
        <f>SUMIFS(УсловияРасчеты!BF:BF,УсловияРасчеты!$H:$H,$C15,УсловияРасчеты!$N:$N,"итого")</f>
        <v>0</v>
      </c>
      <c r="AM15" s="507">
        <f>SUMIFS(УсловияРасчеты!BG:BG,УсловияРасчеты!$H:$H,$C15,УсловияРасчеты!$N:$N,"итого")</f>
        <v>0</v>
      </c>
      <c r="AN15" s="507">
        <f>SUMIFS(УсловияРасчеты!BH:BH,УсловияРасчеты!$H:$H,$C15,УсловияРасчеты!$N:$N,"итого")</f>
        <v>0</v>
      </c>
      <c r="AO15" s="507">
        <f>SUMIFS(УсловияРасчеты!BI:BI,УсловияРасчеты!$H:$H,$C15,УсловияРасчеты!$N:$N,"итого")</f>
        <v>0</v>
      </c>
      <c r="AP15" s="507">
        <f>SUMIFS(УсловияРасчеты!BJ:BJ,УсловияРасчеты!$H:$H,$C15,УсловияРасчеты!$N:$N,"итого")</f>
        <v>0</v>
      </c>
      <c r="AQ15" s="507">
        <f>SUMIFS(УсловияРасчеты!BK:BK,УсловияРасчеты!$H:$H,$C15,УсловияРасчеты!$N:$N,"итого")</f>
        <v>0</v>
      </c>
      <c r="AR15" s="507">
        <f>SUMIFS(УсловияРасчеты!BL:BL,УсловияРасчеты!$H:$H,$C15,УсловияРасчеты!$N:$N,"итого")</f>
        <v>0</v>
      </c>
      <c r="AS15" s="507">
        <f>SUMIFS(УсловияРасчеты!BM:BM,УсловияРасчеты!$H:$H,$C15,УсловияРасчеты!$N:$N,"итого")</f>
        <v>0</v>
      </c>
      <c r="AT15" s="507">
        <f>SUMIFS(УсловияРасчеты!BN:BN,УсловияРасчеты!$H:$H,$C15,УсловияРасчеты!$N:$N,"итого")</f>
        <v>0</v>
      </c>
      <c r="AU15" s="507">
        <f>SUMIFS(УсловияРасчеты!BO:BO,УсловияРасчеты!$H:$H,$C15,УсловияРасчеты!$N:$N,"итого")</f>
        <v>0</v>
      </c>
      <c r="AV15" s="507">
        <f>SUMIFS(УсловияРасчеты!BP:BP,УсловияРасчеты!$H:$H,$C15,УсловияРасчеты!$N:$N,"итого")</f>
        <v>0</v>
      </c>
      <c r="AW15" s="507">
        <f>SUMIFS(УсловияРасчеты!BQ:BQ,УсловияРасчеты!$H:$H,$C15,УсловияРасчеты!$N:$N,"итого")</f>
        <v>0</v>
      </c>
      <c r="AX15" s="507">
        <f>SUMIFS(УсловияРасчеты!BR:BR,УсловияРасчеты!$H:$H,$C15,УсловияРасчеты!$N:$N,"итого")</f>
        <v>0</v>
      </c>
      <c r="AY15" s="507">
        <f>SUMIFS(УсловияРасчеты!BS:BS,УсловияРасчеты!$H:$H,$C15,УсловияРасчеты!$N:$N,"итого")</f>
        <v>0</v>
      </c>
      <c r="AZ15" s="507">
        <f>SUMIFS(УсловияРасчеты!BT:BT,УсловияРасчеты!$H:$H,$C15,УсловияРасчеты!$N:$N,"итого")</f>
        <v>0</v>
      </c>
      <c r="BA15" s="507">
        <f>SUMIFS(УсловияРасчеты!BU:BU,УсловияРасчеты!$H:$H,$C15,УсловияРасчеты!$N:$N,"итого")</f>
        <v>0</v>
      </c>
      <c r="BB15" s="507">
        <f>SUMIFS(УсловияРасчеты!BV:BV,УсловияРасчеты!$H:$H,$C15,УсловияРасчеты!$N:$N,"итого")</f>
        <v>0</v>
      </c>
      <c r="BC15" s="507">
        <f>SUMIFS(УсловияРасчеты!BW:BW,УсловияРасчеты!$H:$H,$C15,УсловияРасчеты!$N:$N,"итого")</f>
        <v>0</v>
      </c>
      <c r="BD15" s="507">
        <f>SUMIFS(УсловияРасчеты!BX:BX,УсловияРасчеты!$H:$H,$C15,УсловияРасчеты!$N:$N,"итого")</f>
        <v>0</v>
      </c>
      <c r="BE15" s="507">
        <f>SUMIFS(УсловияРасчеты!BY:BY,УсловияРасчеты!$H:$H,$C15,УсловияРасчеты!$N:$N,"итого")</f>
        <v>0</v>
      </c>
      <c r="BF15" s="507">
        <f>SUMIFS(УсловияРасчеты!BZ:BZ,УсловияРасчеты!$H:$H,$C15,УсловияРасчеты!$N:$N,"итого")</f>
        <v>0</v>
      </c>
      <c r="BG15" s="507">
        <f>SUMIFS(УсловияРасчеты!CA:CA,УсловияРасчеты!$H:$H,$C15,УсловияРасчеты!$N:$N,"итого")</f>
        <v>0</v>
      </c>
      <c r="BH15" s="507">
        <f>SUMIFS(УсловияРасчеты!CB:CB,УсловияРасчеты!$H:$H,$C15,УсловияРасчеты!$N:$N,"итого")</f>
        <v>0</v>
      </c>
      <c r="BI15" s="507">
        <f>SUMIFS(УсловияРасчеты!CC:CC,УсловияРасчеты!$H:$H,$C15,УсловияРасчеты!$N:$N,"итого")</f>
        <v>0</v>
      </c>
      <c r="BJ15" s="507">
        <f>SUMIFS(УсловияРасчеты!CD:CD,УсловияРасчеты!$H:$H,$C15,УсловияРасчеты!$N:$N,"итого")</f>
        <v>0</v>
      </c>
      <c r="BK15" s="507">
        <f>SUMIFS(УсловияРасчеты!CE:CE,УсловияРасчеты!$H:$H,$C15,УсловияРасчеты!$N:$N,"итого")</f>
        <v>0</v>
      </c>
      <c r="BL15" s="507">
        <f>SUMIFS(УсловияРасчеты!CF:CF,УсловияРасчеты!$H:$H,$C15,УсловияРасчеты!$N:$N,"итого")</f>
        <v>0</v>
      </c>
      <c r="BM15" s="507">
        <f>SUMIFS(УсловияРасчеты!CG:CG,УсловияРасчеты!$H:$H,$C15,УсловияРасчеты!$N:$N,"итого")</f>
        <v>0</v>
      </c>
      <c r="BN15" s="507">
        <f>SUMIFS(УсловияРасчеты!CH:CH,УсловияРасчеты!$H:$H,$C15,УсловияРасчеты!$N:$N,"итого")</f>
        <v>0</v>
      </c>
      <c r="BO15" s="507">
        <f>SUMIFS(УсловияРасчеты!CI:CI,УсловияРасчеты!$H:$H,$C15,УсловияРасчеты!$N:$N,"итого")</f>
        <v>0</v>
      </c>
      <c r="BP15" s="507">
        <f>SUMIFS(УсловияРасчеты!CJ:CJ,УсловияРасчеты!$H:$H,$C15,УсловияРасчеты!$N:$N,"итого")</f>
        <v>0</v>
      </c>
      <c r="BQ15" s="507">
        <f>SUMIFS(УсловияРасчеты!CK:CK,УсловияРасчеты!$H:$H,$C15,УсловияРасчеты!$N:$N,"итого")</f>
        <v>0</v>
      </c>
      <c r="BR15" s="507">
        <f>SUMIFS(УсловияРасчеты!CL:CL,УсловияРасчеты!$H:$H,$C15,УсловияРасчеты!$N:$N,"итого")</f>
        <v>0</v>
      </c>
      <c r="BS15" s="507">
        <f>SUMIFS(УсловияРасчеты!CM:CM,УсловияРасчеты!$H:$H,$C15,УсловияРасчеты!$N:$N,"итого")</f>
        <v>0</v>
      </c>
      <c r="BT15" s="507">
        <f>SUMIFS(УсловияРасчеты!CN:CN,УсловияРасчеты!$H:$H,$C15,УсловияРасчеты!$N:$N,"итого")</f>
        <v>0</v>
      </c>
      <c r="BU15" s="507">
        <f>SUMIFS(УсловияРасчеты!CO:CO,УсловияРасчеты!$H:$H,$C15,УсловияРасчеты!$N:$N,"итого")</f>
        <v>0</v>
      </c>
      <c r="BV15" s="507">
        <f>SUMIFS(УсловияРасчеты!CP:CP,УсловияРасчеты!$H:$H,$C15,УсловияРасчеты!$N:$N,"итого")</f>
        <v>0</v>
      </c>
      <c r="BW15" s="507">
        <f>SUMIFS(УсловияРасчеты!CQ:CQ,УсловияРасчеты!$H:$H,$C15,УсловияРасчеты!$N:$N,"итого")</f>
        <v>0</v>
      </c>
      <c r="BX15" s="507">
        <f>SUMIFS(УсловияРасчеты!CR:CR,УсловияРасчеты!$H:$H,$C15,УсловияРасчеты!$N:$N,"итого")</f>
        <v>0</v>
      </c>
      <c r="BY15" s="507">
        <f>SUMIFS(УсловияРасчеты!CS:CS,УсловияРасчеты!$H:$H,$C15,УсловияРасчеты!$N:$N,"итого")</f>
        <v>0</v>
      </c>
      <c r="BZ15" s="507">
        <f>SUMIFS(УсловияРасчеты!CT:CT,УсловияРасчеты!$H:$H,$C15,УсловияРасчеты!$N:$N,"итого")</f>
        <v>0</v>
      </c>
      <c r="CA15" s="507">
        <f>SUMIFS(УсловияРасчеты!CU:CU,УсловияРасчеты!$H:$H,$C15,УсловияРасчеты!$N:$N,"итого")</f>
        <v>0</v>
      </c>
      <c r="CB15" s="507">
        <f>SUMIFS(УсловияРасчеты!CV:CV,УсловияРасчеты!$H:$H,$C15,УсловияРасчеты!$N:$N,"итого")</f>
        <v>0</v>
      </c>
      <c r="CC15" s="507">
        <f>SUMIFS(УсловияРасчеты!CW:CW,УсловияРасчеты!$H:$H,$C15,УсловияРасчеты!$N:$N,"итого")</f>
        <v>0</v>
      </c>
      <c r="CD15" s="507">
        <f>SUMIFS(УсловияРасчеты!CX:CX,УсловияРасчеты!$H:$H,$C15,УсловияРасчеты!$N:$N,"итого")</f>
        <v>0</v>
      </c>
      <c r="CE15" s="507">
        <f>SUMIFS(УсловияРасчеты!CY:CY,УсловияРасчеты!$H:$H,$C15,УсловияРасчеты!$N:$N,"итого")</f>
        <v>0</v>
      </c>
      <c r="CF15" s="507">
        <f>SUMIFS(УсловияРасчеты!CZ:CZ,УсловияРасчеты!$H:$H,$C15,УсловияРасчеты!$N:$N,"итого")</f>
        <v>0</v>
      </c>
      <c r="CG15" s="507">
        <f>SUMIFS(УсловияРасчеты!DA:DA,УсловияРасчеты!$H:$H,$C15,УсловияРасчеты!$N:$N,"итого")</f>
        <v>0</v>
      </c>
      <c r="CH15" s="507">
        <f>SUMIFS(УсловияРасчеты!DB:DB,УсловияРасчеты!$H:$H,$C15,УсловияРасчеты!$N:$N,"итого")</f>
        <v>0</v>
      </c>
      <c r="CI15" s="507">
        <f>SUMIFS(УсловияРасчеты!DC:DC,УсловияРасчеты!$H:$H,$C15,УсловияРасчеты!$N:$N,"итого")</f>
        <v>0</v>
      </c>
      <c r="CJ15" s="507">
        <f>SUMIFS(УсловияРасчеты!DD:DD,УсловияРасчеты!$H:$H,$C15,УсловияРасчеты!$N:$N,"итого")</f>
        <v>0</v>
      </c>
      <c r="CK15" s="507">
        <f>SUMIFS(УсловияРасчеты!DE:DE,УсловияРасчеты!$H:$H,$C15,УсловияРасчеты!$N:$N,"итого")</f>
        <v>0</v>
      </c>
      <c r="CL15" s="507">
        <f>SUMIFS(УсловияРасчеты!DF:DF,УсловияРасчеты!$H:$H,$C15,УсловияРасчеты!$N:$N,"итого")</f>
        <v>0</v>
      </c>
      <c r="CM15" s="507">
        <f>SUMIFS(УсловияРасчеты!DG:DG,УсловияРасчеты!$H:$H,$C15,УсловияРасчеты!$N:$N,"итого")</f>
        <v>0</v>
      </c>
      <c r="CN15" s="507">
        <f>SUMIFS(УсловияРасчеты!DH:DH,УсловияРасчеты!$H:$H,$C15,УсловияРасчеты!$N:$N,"итого")</f>
        <v>0</v>
      </c>
      <c r="CO15" s="507">
        <f>SUMIFS(УсловияРасчеты!DI:DI,УсловияРасчеты!$H:$H,$C15,УсловияРасчеты!$N:$N,"итого")</f>
        <v>0</v>
      </c>
      <c r="CP15" s="507">
        <f>SUMIFS(УсловияРасчеты!DJ:DJ,УсловияРасчеты!$H:$H,$C15,УсловияРасчеты!$N:$N,"итого")</f>
        <v>0</v>
      </c>
      <c r="CQ15" s="507">
        <f>SUMIFS(УсловияРасчеты!DK:DK,УсловияРасчеты!$H:$H,$C15,УсловияРасчеты!$N:$N,"итого")</f>
        <v>0</v>
      </c>
      <c r="CR15" s="507">
        <f>SUMIFS(УсловияРасчеты!DL:DL,УсловияРасчеты!$H:$H,$C15,УсловияРасчеты!$N:$N,"итого")</f>
        <v>0</v>
      </c>
      <c r="CS15" s="507">
        <f>SUMIFS(УсловияРасчеты!DM:DM,УсловияРасчеты!$H:$H,$C15,УсловияРасчеты!$N:$N,"итого")</f>
        <v>0</v>
      </c>
      <c r="CT15" s="507">
        <f>SUMIFS(УсловияРасчеты!DN:DN,УсловияРасчеты!$H:$H,$C15,УсловияРасчеты!$N:$N,"итого")</f>
        <v>0</v>
      </c>
      <c r="CU15" s="507">
        <f>SUMIFS(УсловияРасчеты!DO:DO,УсловияРасчеты!$H:$H,$C15,УсловияРасчеты!$N:$N,"итого")</f>
        <v>0</v>
      </c>
      <c r="CV15" s="507">
        <f>SUMIFS(УсловияРасчеты!DP:DP,УсловияРасчеты!$H:$H,$C15,УсловияРасчеты!$N:$N,"итого")</f>
        <v>0</v>
      </c>
      <c r="CW15" s="507">
        <f>SUMIFS(УсловияРасчеты!DQ:DQ,УсловияРасчеты!$H:$H,$C15,УсловияРасчеты!$N:$N,"итого")</f>
        <v>0</v>
      </c>
      <c r="CX15" s="507">
        <f>SUMIFS(УсловияРасчеты!DR:DR,УсловияРасчеты!$H:$H,$C15,УсловияРасчеты!$N:$N,"итого")</f>
        <v>0</v>
      </c>
      <c r="CY15" s="507">
        <f>SUMIFS(УсловияРасчеты!DS:DS,УсловияРасчеты!$H:$H,$C15,УсловияРасчеты!$N:$N,"итого")</f>
        <v>0</v>
      </c>
      <c r="CZ15" s="507">
        <f>SUMIFS(УсловияРасчеты!DT:DT,УсловияРасчеты!$H:$H,$C15,УсловияРасчеты!$N:$N,"итого")</f>
        <v>0</v>
      </c>
      <c r="DA15" s="503"/>
    </row>
    <row r="16" spans="1:105" s="56" customFormat="1">
      <c r="A16" s="81"/>
      <c r="B16" s="65"/>
      <c r="C16" s="66" t="str">
        <f>УсловияРасчеты!$H$842</f>
        <v>Начисление переменных расходов</v>
      </c>
      <c r="D16" s="65"/>
      <c r="E16" s="128">
        <f>SUM($F16:$DA16)</f>
        <v>0</v>
      </c>
      <c r="F16" s="64"/>
      <c r="G16" s="107">
        <f>SUMIFS(УсловияРасчеты!AA:AA,УсловияРасчеты!$H:$H,$C16,УсловияРасчеты!$N:$N,"итого")</f>
        <v>0</v>
      </c>
      <c r="H16" s="107">
        <f>SUMIFS(УсловияРасчеты!AB:AB,УсловияРасчеты!$H:$H,$C16,УсловияРасчеты!$N:$N,"итого")</f>
        <v>0</v>
      </c>
      <c r="I16" s="107">
        <f>SUMIFS(УсловияРасчеты!AC:AC,УсловияРасчеты!$H:$H,$C16,УсловияРасчеты!$N:$N,"итого")</f>
        <v>0</v>
      </c>
      <c r="J16" s="107">
        <f>SUMIFS(УсловияРасчеты!AD:AD,УсловияРасчеты!$H:$H,$C16,УсловияРасчеты!$N:$N,"итого")</f>
        <v>0</v>
      </c>
      <c r="K16" s="107">
        <f>SUMIFS(УсловияРасчеты!AE:AE,УсловияРасчеты!$H:$H,$C16,УсловияРасчеты!$N:$N,"итого")</f>
        <v>0</v>
      </c>
      <c r="L16" s="107">
        <f>SUMIFS(УсловияРасчеты!AF:AF,УсловияРасчеты!$H:$H,$C16,УсловияРасчеты!$N:$N,"итого")</f>
        <v>0</v>
      </c>
      <c r="M16" s="107">
        <f>SUMIFS(УсловияРасчеты!AG:AG,УсловияРасчеты!$H:$H,$C16,УсловияРасчеты!$N:$N,"итого")</f>
        <v>0</v>
      </c>
      <c r="N16" s="107">
        <f>SUMIFS(УсловияРасчеты!AH:AH,УсловияРасчеты!$H:$H,$C16,УсловияРасчеты!$N:$N,"итого")</f>
        <v>0</v>
      </c>
      <c r="O16" s="107">
        <f>SUMIFS(УсловияРасчеты!AI:AI,УсловияРасчеты!$H:$H,$C16,УсловияРасчеты!$N:$N,"итого")</f>
        <v>0</v>
      </c>
      <c r="P16" s="107">
        <f>SUMIFS(УсловияРасчеты!AJ:AJ,УсловияРасчеты!$H:$H,$C16,УсловияРасчеты!$N:$N,"итого")</f>
        <v>0</v>
      </c>
      <c r="Q16" s="107">
        <f>SUMIFS(УсловияРасчеты!AK:AK,УсловияРасчеты!$H:$H,$C16,УсловияРасчеты!$N:$N,"итого")</f>
        <v>0</v>
      </c>
      <c r="R16" s="107">
        <f>SUMIFS(УсловияРасчеты!AL:AL,УсловияРасчеты!$H:$H,$C16,УсловияРасчеты!$N:$N,"итого")</f>
        <v>0</v>
      </c>
      <c r="S16" s="107">
        <f>SUMIFS(УсловияРасчеты!AM:AM,УсловияРасчеты!$H:$H,$C16,УсловияРасчеты!$N:$N,"итого")</f>
        <v>0</v>
      </c>
      <c r="T16" s="107">
        <f>SUMIFS(УсловияРасчеты!AN:AN,УсловияРасчеты!$H:$H,$C16,УсловияРасчеты!$N:$N,"итого")</f>
        <v>0</v>
      </c>
      <c r="U16" s="107">
        <f>SUMIFS(УсловияРасчеты!AO:AO,УсловияРасчеты!$H:$H,$C16,УсловияРасчеты!$N:$N,"итого")</f>
        <v>0</v>
      </c>
      <c r="V16" s="107">
        <f>SUMIFS(УсловияРасчеты!AP:AP,УсловияРасчеты!$H:$H,$C16,УсловияРасчеты!$N:$N,"итого")</f>
        <v>0</v>
      </c>
      <c r="W16" s="107">
        <f>SUMIFS(УсловияРасчеты!AQ:AQ,УсловияРасчеты!$H:$H,$C16,УсловияРасчеты!$N:$N,"итого")</f>
        <v>0</v>
      </c>
      <c r="X16" s="107">
        <f>SUMIFS(УсловияРасчеты!AR:AR,УсловияРасчеты!$H:$H,$C16,УсловияРасчеты!$N:$N,"итого")</f>
        <v>0</v>
      </c>
      <c r="Y16" s="107">
        <f>SUMIFS(УсловияРасчеты!AS:AS,УсловияРасчеты!$H:$H,$C16,УсловияРасчеты!$N:$N,"итого")</f>
        <v>0</v>
      </c>
      <c r="Z16" s="107">
        <f>SUMIFS(УсловияРасчеты!AT:AT,УсловияРасчеты!$H:$H,$C16,УсловияРасчеты!$N:$N,"итого")</f>
        <v>0</v>
      </c>
      <c r="AA16" s="107">
        <f>SUMIFS(УсловияРасчеты!AU:AU,УсловияРасчеты!$H:$H,$C16,УсловияРасчеты!$N:$N,"итого")</f>
        <v>0</v>
      </c>
      <c r="AB16" s="107">
        <f>SUMIFS(УсловияРасчеты!AV:AV,УсловияРасчеты!$H:$H,$C16,УсловияРасчеты!$N:$N,"итого")</f>
        <v>0</v>
      </c>
      <c r="AC16" s="107">
        <f>SUMIFS(УсловияРасчеты!AW:AW,УсловияРасчеты!$H:$H,$C16,УсловияРасчеты!$N:$N,"итого")</f>
        <v>0</v>
      </c>
      <c r="AD16" s="107">
        <f>SUMIFS(УсловияРасчеты!AX:AX,УсловияРасчеты!$H:$H,$C16,УсловияРасчеты!$N:$N,"итого")</f>
        <v>0</v>
      </c>
      <c r="AE16" s="107">
        <f>SUMIFS(УсловияРасчеты!AY:AY,УсловияРасчеты!$H:$H,$C16,УсловияРасчеты!$N:$N,"итого")</f>
        <v>0</v>
      </c>
      <c r="AF16" s="107">
        <f>SUMIFS(УсловияРасчеты!AZ:AZ,УсловияРасчеты!$H:$H,$C16,УсловияРасчеты!$N:$N,"итого")</f>
        <v>0</v>
      </c>
      <c r="AG16" s="107">
        <f>SUMIFS(УсловияРасчеты!BA:BA,УсловияРасчеты!$H:$H,$C16,УсловияРасчеты!$N:$N,"итого")</f>
        <v>0</v>
      </c>
      <c r="AH16" s="107">
        <f>SUMIFS(УсловияРасчеты!BB:BB,УсловияРасчеты!$H:$H,$C16,УсловияРасчеты!$N:$N,"итого")</f>
        <v>0</v>
      </c>
      <c r="AI16" s="107">
        <f>SUMIFS(УсловияРасчеты!BC:BC,УсловияРасчеты!$H:$H,$C16,УсловияРасчеты!$N:$N,"итого")</f>
        <v>0</v>
      </c>
      <c r="AJ16" s="107">
        <f>SUMIFS(УсловияРасчеты!BD:BD,УсловияРасчеты!$H:$H,$C16,УсловияРасчеты!$N:$N,"итого")</f>
        <v>0</v>
      </c>
      <c r="AK16" s="107">
        <f>SUMIFS(УсловияРасчеты!BE:BE,УсловияРасчеты!$H:$H,$C16,УсловияРасчеты!$N:$N,"итого")</f>
        <v>0</v>
      </c>
      <c r="AL16" s="107">
        <f>SUMIFS(УсловияРасчеты!BF:BF,УсловияРасчеты!$H:$H,$C16,УсловияРасчеты!$N:$N,"итого")</f>
        <v>0</v>
      </c>
      <c r="AM16" s="107">
        <f>SUMIFS(УсловияРасчеты!BG:BG,УсловияРасчеты!$H:$H,$C16,УсловияРасчеты!$N:$N,"итого")</f>
        <v>0</v>
      </c>
      <c r="AN16" s="107">
        <f>SUMIFS(УсловияРасчеты!BH:BH,УсловияРасчеты!$H:$H,$C16,УсловияРасчеты!$N:$N,"итого")</f>
        <v>0</v>
      </c>
      <c r="AO16" s="107">
        <f>SUMIFS(УсловияРасчеты!BI:BI,УсловияРасчеты!$H:$H,$C16,УсловияРасчеты!$N:$N,"итого")</f>
        <v>0</v>
      </c>
      <c r="AP16" s="107">
        <f>SUMIFS(УсловияРасчеты!BJ:BJ,УсловияРасчеты!$H:$H,$C16,УсловияРасчеты!$N:$N,"итого")</f>
        <v>0</v>
      </c>
      <c r="AQ16" s="107">
        <f>SUMIFS(УсловияРасчеты!BK:BK,УсловияРасчеты!$H:$H,$C16,УсловияРасчеты!$N:$N,"итого")</f>
        <v>0</v>
      </c>
      <c r="AR16" s="107">
        <f>SUMIFS(УсловияРасчеты!BL:BL,УсловияРасчеты!$H:$H,$C16,УсловияРасчеты!$N:$N,"итого")</f>
        <v>0</v>
      </c>
      <c r="AS16" s="107">
        <f>SUMIFS(УсловияРасчеты!BM:BM,УсловияРасчеты!$H:$H,$C16,УсловияРасчеты!$N:$N,"итого")</f>
        <v>0</v>
      </c>
      <c r="AT16" s="107">
        <f>SUMIFS(УсловияРасчеты!BN:BN,УсловияРасчеты!$H:$H,$C16,УсловияРасчеты!$N:$N,"итого")</f>
        <v>0</v>
      </c>
      <c r="AU16" s="107">
        <f>SUMIFS(УсловияРасчеты!BO:BO,УсловияРасчеты!$H:$H,$C16,УсловияРасчеты!$N:$N,"итого")</f>
        <v>0</v>
      </c>
      <c r="AV16" s="107">
        <f>SUMIFS(УсловияРасчеты!BP:BP,УсловияРасчеты!$H:$H,$C16,УсловияРасчеты!$N:$N,"итого")</f>
        <v>0</v>
      </c>
      <c r="AW16" s="107">
        <f>SUMIFS(УсловияРасчеты!BQ:BQ,УсловияРасчеты!$H:$H,$C16,УсловияРасчеты!$N:$N,"итого")</f>
        <v>0</v>
      </c>
      <c r="AX16" s="107">
        <f>SUMIFS(УсловияРасчеты!BR:BR,УсловияРасчеты!$H:$H,$C16,УсловияРасчеты!$N:$N,"итого")</f>
        <v>0</v>
      </c>
      <c r="AY16" s="107">
        <f>SUMIFS(УсловияРасчеты!BS:BS,УсловияРасчеты!$H:$H,$C16,УсловияРасчеты!$N:$N,"итого")</f>
        <v>0</v>
      </c>
      <c r="AZ16" s="107">
        <f>SUMIFS(УсловияРасчеты!BT:BT,УсловияРасчеты!$H:$H,$C16,УсловияРасчеты!$N:$N,"итого")</f>
        <v>0</v>
      </c>
      <c r="BA16" s="107">
        <f>SUMIFS(УсловияРасчеты!BU:BU,УсловияРасчеты!$H:$H,$C16,УсловияРасчеты!$N:$N,"итого")</f>
        <v>0</v>
      </c>
      <c r="BB16" s="107">
        <f>SUMIFS(УсловияРасчеты!BV:BV,УсловияРасчеты!$H:$H,$C16,УсловияРасчеты!$N:$N,"итого")</f>
        <v>0</v>
      </c>
      <c r="BC16" s="107">
        <f>SUMIFS(УсловияРасчеты!BW:BW,УсловияРасчеты!$H:$H,$C16,УсловияРасчеты!$N:$N,"итого")</f>
        <v>0</v>
      </c>
      <c r="BD16" s="107">
        <f>SUMIFS(УсловияРасчеты!BX:BX,УсловияРасчеты!$H:$H,$C16,УсловияРасчеты!$N:$N,"итого")</f>
        <v>0</v>
      </c>
      <c r="BE16" s="107">
        <f>SUMIFS(УсловияРасчеты!BY:BY,УсловияРасчеты!$H:$H,$C16,УсловияРасчеты!$N:$N,"итого")</f>
        <v>0</v>
      </c>
      <c r="BF16" s="107">
        <f>SUMIFS(УсловияРасчеты!BZ:BZ,УсловияРасчеты!$H:$H,$C16,УсловияРасчеты!$N:$N,"итого")</f>
        <v>0</v>
      </c>
      <c r="BG16" s="107">
        <f>SUMIFS(УсловияРасчеты!CA:CA,УсловияРасчеты!$H:$H,$C16,УсловияРасчеты!$N:$N,"итого")</f>
        <v>0</v>
      </c>
      <c r="BH16" s="107">
        <f>SUMIFS(УсловияРасчеты!CB:CB,УсловияРасчеты!$H:$H,$C16,УсловияРасчеты!$N:$N,"итого")</f>
        <v>0</v>
      </c>
      <c r="BI16" s="107">
        <f>SUMIFS(УсловияРасчеты!CC:CC,УсловияРасчеты!$H:$H,$C16,УсловияРасчеты!$N:$N,"итого")</f>
        <v>0</v>
      </c>
      <c r="BJ16" s="107">
        <f>SUMIFS(УсловияРасчеты!CD:CD,УсловияРасчеты!$H:$H,$C16,УсловияРасчеты!$N:$N,"итого")</f>
        <v>0</v>
      </c>
      <c r="BK16" s="107">
        <f>SUMIFS(УсловияРасчеты!CE:CE,УсловияРасчеты!$H:$H,$C16,УсловияРасчеты!$N:$N,"итого")</f>
        <v>0</v>
      </c>
      <c r="BL16" s="107">
        <f>SUMIFS(УсловияРасчеты!CF:CF,УсловияРасчеты!$H:$H,$C16,УсловияРасчеты!$N:$N,"итого")</f>
        <v>0</v>
      </c>
      <c r="BM16" s="107">
        <f>SUMIFS(УсловияРасчеты!CG:CG,УсловияРасчеты!$H:$H,$C16,УсловияРасчеты!$N:$N,"итого")</f>
        <v>0</v>
      </c>
      <c r="BN16" s="107">
        <f>SUMIFS(УсловияРасчеты!CH:CH,УсловияРасчеты!$H:$H,$C16,УсловияРасчеты!$N:$N,"итого")</f>
        <v>0</v>
      </c>
      <c r="BO16" s="107">
        <f>SUMIFS(УсловияРасчеты!CI:CI,УсловияРасчеты!$H:$H,$C16,УсловияРасчеты!$N:$N,"итого")</f>
        <v>0</v>
      </c>
      <c r="BP16" s="107">
        <f>SUMIFS(УсловияРасчеты!CJ:CJ,УсловияРасчеты!$H:$H,$C16,УсловияРасчеты!$N:$N,"итого")</f>
        <v>0</v>
      </c>
      <c r="BQ16" s="107">
        <f>SUMIFS(УсловияРасчеты!CK:CK,УсловияРасчеты!$H:$H,$C16,УсловияРасчеты!$N:$N,"итого")</f>
        <v>0</v>
      </c>
      <c r="BR16" s="107">
        <f>SUMIFS(УсловияРасчеты!CL:CL,УсловияРасчеты!$H:$H,$C16,УсловияРасчеты!$N:$N,"итого")</f>
        <v>0</v>
      </c>
      <c r="BS16" s="107">
        <f>SUMIFS(УсловияРасчеты!CM:CM,УсловияРасчеты!$H:$H,$C16,УсловияРасчеты!$N:$N,"итого")</f>
        <v>0</v>
      </c>
      <c r="BT16" s="107">
        <f>SUMIFS(УсловияРасчеты!CN:CN,УсловияРасчеты!$H:$H,$C16,УсловияРасчеты!$N:$N,"итого")</f>
        <v>0</v>
      </c>
      <c r="BU16" s="107">
        <f>SUMIFS(УсловияРасчеты!CO:CO,УсловияРасчеты!$H:$H,$C16,УсловияРасчеты!$N:$N,"итого")</f>
        <v>0</v>
      </c>
      <c r="BV16" s="107">
        <f>SUMIFS(УсловияРасчеты!CP:CP,УсловияРасчеты!$H:$H,$C16,УсловияРасчеты!$N:$N,"итого")</f>
        <v>0</v>
      </c>
      <c r="BW16" s="107">
        <f>SUMIFS(УсловияРасчеты!CQ:CQ,УсловияРасчеты!$H:$H,$C16,УсловияРасчеты!$N:$N,"итого")</f>
        <v>0</v>
      </c>
      <c r="BX16" s="107">
        <f>SUMIFS(УсловияРасчеты!CR:CR,УсловияРасчеты!$H:$H,$C16,УсловияРасчеты!$N:$N,"итого")</f>
        <v>0</v>
      </c>
      <c r="BY16" s="107">
        <f>SUMIFS(УсловияРасчеты!CS:CS,УсловияРасчеты!$H:$H,$C16,УсловияРасчеты!$N:$N,"итого")</f>
        <v>0</v>
      </c>
      <c r="BZ16" s="107">
        <f>SUMIFS(УсловияРасчеты!CT:CT,УсловияРасчеты!$H:$H,$C16,УсловияРасчеты!$N:$N,"итого")</f>
        <v>0</v>
      </c>
      <c r="CA16" s="107">
        <f>SUMIFS(УсловияРасчеты!CU:CU,УсловияРасчеты!$H:$H,$C16,УсловияРасчеты!$N:$N,"итого")</f>
        <v>0</v>
      </c>
      <c r="CB16" s="107">
        <f>SUMIFS(УсловияРасчеты!CV:CV,УсловияРасчеты!$H:$H,$C16,УсловияРасчеты!$N:$N,"итого")</f>
        <v>0</v>
      </c>
      <c r="CC16" s="107">
        <f>SUMIFS(УсловияРасчеты!CW:CW,УсловияРасчеты!$H:$H,$C16,УсловияРасчеты!$N:$N,"итого")</f>
        <v>0</v>
      </c>
      <c r="CD16" s="107">
        <f>SUMIFS(УсловияРасчеты!CX:CX,УсловияРасчеты!$H:$H,$C16,УсловияРасчеты!$N:$N,"итого")</f>
        <v>0</v>
      </c>
      <c r="CE16" s="107">
        <f>SUMIFS(УсловияРасчеты!CY:CY,УсловияРасчеты!$H:$H,$C16,УсловияРасчеты!$N:$N,"итого")</f>
        <v>0</v>
      </c>
      <c r="CF16" s="107">
        <f>SUMIFS(УсловияРасчеты!CZ:CZ,УсловияРасчеты!$H:$H,$C16,УсловияРасчеты!$N:$N,"итого")</f>
        <v>0</v>
      </c>
      <c r="CG16" s="107">
        <f>SUMIFS(УсловияРасчеты!DA:DA,УсловияРасчеты!$H:$H,$C16,УсловияРасчеты!$N:$N,"итого")</f>
        <v>0</v>
      </c>
      <c r="CH16" s="107">
        <f>SUMIFS(УсловияРасчеты!DB:DB,УсловияРасчеты!$H:$H,$C16,УсловияРасчеты!$N:$N,"итого")</f>
        <v>0</v>
      </c>
      <c r="CI16" s="107">
        <f>SUMIFS(УсловияРасчеты!DC:DC,УсловияРасчеты!$H:$H,$C16,УсловияРасчеты!$N:$N,"итого")</f>
        <v>0</v>
      </c>
      <c r="CJ16" s="107">
        <f>SUMIFS(УсловияРасчеты!DD:DD,УсловияРасчеты!$H:$H,$C16,УсловияРасчеты!$N:$N,"итого")</f>
        <v>0</v>
      </c>
      <c r="CK16" s="107">
        <f>SUMIFS(УсловияРасчеты!DE:DE,УсловияРасчеты!$H:$H,$C16,УсловияРасчеты!$N:$N,"итого")</f>
        <v>0</v>
      </c>
      <c r="CL16" s="107">
        <f>SUMIFS(УсловияРасчеты!DF:DF,УсловияРасчеты!$H:$H,$C16,УсловияРасчеты!$N:$N,"итого")</f>
        <v>0</v>
      </c>
      <c r="CM16" s="107">
        <f>SUMIFS(УсловияРасчеты!DG:DG,УсловияРасчеты!$H:$H,$C16,УсловияРасчеты!$N:$N,"итого")</f>
        <v>0</v>
      </c>
      <c r="CN16" s="107">
        <f>SUMIFS(УсловияРасчеты!DH:DH,УсловияРасчеты!$H:$H,$C16,УсловияРасчеты!$N:$N,"итого")</f>
        <v>0</v>
      </c>
      <c r="CO16" s="107">
        <f>SUMIFS(УсловияРасчеты!DI:DI,УсловияРасчеты!$H:$H,$C16,УсловияРасчеты!$N:$N,"итого")</f>
        <v>0</v>
      </c>
      <c r="CP16" s="107">
        <f>SUMIFS(УсловияРасчеты!DJ:DJ,УсловияРасчеты!$H:$H,$C16,УсловияРасчеты!$N:$N,"итого")</f>
        <v>0</v>
      </c>
      <c r="CQ16" s="107">
        <f>SUMIFS(УсловияРасчеты!DK:DK,УсловияРасчеты!$H:$H,$C16,УсловияРасчеты!$N:$N,"итого")</f>
        <v>0</v>
      </c>
      <c r="CR16" s="107">
        <f>SUMIFS(УсловияРасчеты!DL:DL,УсловияРасчеты!$H:$H,$C16,УсловияРасчеты!$N:$N,"итого")</f>
        <v>0</v>
      </c>
      <c r="CS16" s="107">
        <f>SUMIFS(УсловияРасчеты!DM:DM,УсловияРасчеты!$H:$H,$C16,УсловияРасчеты!$N:$N,"итого")</f>
        <v>0</v>
      </c>
      <c r="CT16" s="107">
        <f>SUMIFS(УсловияРасчеты!DN:DN,УсловияРасчеты!$H:$H,$C16,УсловияРасчеты!$N:$N,"итого")</f>
        <v>0</v>
      </c>
      <c r="CU16" s="107">
        <f>SUMIFS(УсловияРасчеты!DO:DO,УсловияРасчеты!$H:$H,$C16,УсловияРасчеты!$N:$N,"итого")</f>
        <v>0</v>
      </c>
      <c r="CV16" s="107">
        <f>SUMIFS(УсловияРасчеты!DP:DP,УсловияРасчеты!$H:$H,$C16,УсловияРасчеты!$N:$N,"итого")</f>
        <v>0</v>
      </c>
      <c r="CW16" s="107">
        <f>SUMIFS(УсловияРасчеты!DQ:DQ,УсловияРасчеты!$H:$H,$C16,УсловияРасчеты!$N:$N,"итого")</f>
        <v>0</v>
      </c>
      <c r="CX16" s="107">
        <f>SUMIFS(УсловияРасчеты!DR:DR,УсловияРасчеты!$H:$H,$C16,УсловияРасчеты!$N:$N,"итого")</f>
        <v>0</v>
      </c>
      <c r="CY16" s="107">
        <f>SUMIFS(УсловияРасчеты!DS:DS,УсловияРасчеты!$H:$H,$C16,УсловияРасчеты!$N:$N,"итого")</f>
        <v>0</v>
      </c>
      <c r="CZ16" s="107">
        <f>SUMIFS(УсловияРасчеты!DT:DT,УсловияРасчеты!$H:$H,$C16,УсловияРасчеты!$N:$N,"итого")</f>
        <v>0</v>
      </c>
      <c r="DA16" s="65"/>
    </row>
    <row r="17" spans="1:105" s="56" customFormat="1">
      <c r="A17" s="81">
        <f>E14-E16-E17</f>
        <v>0</v>
      </c>
      <c r="B17" s="65"/>
      <c r="C17" s="67" t="str">
        <f>УсловияРасчеты!$H$909</f>
        <v>Маржинальная прибыль</v>
      </c>
      <c r="D17" s="65"/>
      <c r="E17" s="129">
        <f>SUM($F17:$DA17)</f>
        <v>0</v>
      </c>
      <c r="F17" s="64"/>
      <c r="G17" s="108">
        <f>SUMIFS(УсловияРасчеты!AA:AA,УсловияРасчеты!$H:$H,$C17,УсловияРасчеты!$N:$N,"итого")</f>
        <v>0</v>
      </c>
      <c r="H17" s="108">
        <f>SUMIFS(УсловияРасчеты!AB:AB,УсловияРасчеты!$H:$H,$C17,УсловияРасчеты!$N:$N,"итого")</f>
        <v>0</v>
      </c>
      <c r="I17" s="108">
        <f>SUMIFS(УсловияРасчеты!AC:AC,УсловияРасчеты!$H:$H,$C17,УсловияРасчеты!$N:$N,"итого")</f>
        <v>0</v>
      </c>
      <c r="J17" s="108">
        <f>SUMIFS(УсловияРасчеты!AD:AD,УсловияРасчеты!$H:$H,$C17,УсловияРасчеты!$N:$N,"итого")</f>
        <v>0</v>
      </c>
      <c r="K17" s="108">
        <f>SUMIFS(УсловияРасчеты!AE:AE,УсловияРасчеты!$H:$H,$C17,УсловияРасчеты!$N:$N,"итого")</f>
        <v>0</v>
      </c>
      <c r="L17" s="108">
        <f>SUMIFS(УсловияРасчеты!AF:AF,УсловияРасчеты!$H:$H,$C17,УсловияРасчеты!$N:$N,"итого")</f>
        <v>0</v>
      </c>
      <c r="M17" s="108">
        <f>SUMIFS(УсловияРасчеты!AG:AG,УсловияРасчеты!$H:$H,$C17,УсловияРасчеты!$N:$N,"итого")</f>
        <v>0</v>
      </c>
      <c r="N17" s="108">
        <f>SUMIFS(УсловияРасчеты!AH:AH,УсловияРасчеты!$H:$H,$C17,УсловияРасчеты!$N:$N,"итого")</f>
        <v>0</v>
      </c>
      <c r="O17" s="108">
        <f>SUMIFS(УсловияРасчеты!AI:AI,УсловияРасчеты!$H:$H,$C17,УсловияРасчеты!$N:$N,"итого")</f>
        <v>0</v>
      </c>
      <c r="P17" s="108">
        <f>SUMIFS(УсловияРасчеты!AJ:AJ,УсловияРасчеты!$H:$H,$C17,УсловияРасчеты!$N:$N,"итого")</f>
        <v>0</v>
      </c>
      <c r="Q17" s="108">
        <f>SUMIFS(УсловияРасчеты!AK:AK,УсловияРасчеты!$H:$H,$C17,УсловияРасчеты!$N:$N,"итого")</f>
        <v>0</v>
      </c>
      <c r="R17" s="108">
        <f>SUMIFS(УсловияРасчеты!AL:AL,УсловияРасчеты!$H:$H,$C17,УсловияРасчеты!$N:$N,"итого")</f>
        <v>0</v>
      </c>
      <c r="S17" s="108">
        <f>SUMIFS(УсловияРасчеты!AM:AM,УсловияРасчеты!$H:$H,$C17,УсловияРасчеты!$N:$N,"итого")</f>
        <v>0</v>
      </c>
      <c r="T17" s="108">
        <f>SUMIFS(УсловияРасчеты!AN:AN,УсловияРасчеты!$H:$H,$C17,УсловияРасчеты!$N:$N,"итого")</f>
        <v>0</v>
      </c>
      <c r="U17" s="108">
        <f>SUMIFS(УсловияРасчеты!AO:AO,УсловияРасчеты!$H:$H,$C17,УсловияРасчеты!$N:$N,"итого")</f>
        <v>0</v>
      </c>
      <c r="V17" s="108">
        <f>SUMIFS(УсловияРасчеты!AP:AP,УсловияРасчеты!$H:$H,$C17,УсловияРасчеты!$N:$N,"итого")</f>
        <v>0</v>
      </c>
      <c r="W17" s="108">
        <f>SUMIFS(УсловияРасчеты!AQ:AQ,УсловияРасчеты!$H:$H,$C17,УсловияРасчеты!$N:$N,"итого")</f>
        <v>0</v>
      </c>
      <c r="X17" s="108">
        <f>SUMIFS(УсловияРасчеты!AR:AR,УсловияРасчеты!$H:$H,$C17,УсловияРасчеты!$N:$N,"итого")</f>
        <v>0</v>
      </c>
      <c r="Y17" s="108">
        <f>SUMIFS(УсловияРасчеты!AS:AS,УсловияРасчеты!$H:$H,$C17,УсловияРасчеты!$N:$N,"итого")</f>
        <v>0</v>
      </c>
      <c r="Z17" s="108">
        <f>SUMIFS(УсловияРасчеты!AT:AT,УсловияРасчеты!$H:$H,$C17,УсловияРасчеты!$N:$N,"итого")</f>
        <v>0</v>
      </c>
      <c r="AA17" s="108">
        <f>SUMIFS(УсловияРасчеты!AU:AU,УсловияРасчеты!$H:$H,$C17,УсловияРасчеты!$N:$N,"итого")</f>
        <v>0</v>
      </c>
      <c r="AB17" s="108">
        <f>SUMIFS(УсловияРасчеты!AV:AV,УсловияРасчеты!$H:$H,$C17,УсловияРасчеты!$N:$N,"итого")</f>
        <v>0</v>
      </c>
      <c r="AC17" s="108">
        <f>SUMIFS(УсловияРасчеты!AW:AW,УсловияРасчеты!$H:$H,$C17,УсловияРасчеты!$N:$N,"итого")</f>
        <v>0</v>
      </c>
      <c r="AD17" s="108">
        <f>SUMIFS(УсловияРасчеты!AX:AX,УсловияРасчеты!$H:$H,$C17,УсловияРасчеты!$N:$N,"итого")</f>
        <v>0</v>
      </c>
      <c r="AE17" s="108">
        <f>SUMIFS(УсловияРасчеты!AY:AY,УсловияРасчеты!$H:$H,$C17,УсловияРасчеты!$N:$N,"итого")</f>
        <v>0</v>
      </c>
      <c r="AF17" s="108">
        <f>SUMIFS(УсловияРасчеты!AZ:AZ,УсловияРасчеты!$H:$H,$C17,УсловияРасчеты!$N:$N,"итого")</f>
        <v>0</v>
      </c>
      <c r="AG17" s="108">
        <f>SUMIFS(УсловияРасчеты!BA:BA,УсловияРасчеты!$H:$H,$C17,УсловияРасчеты!$N:$N,"итого")</f>
        <v>0</v>
      </c>
      <c r="AH17" s="108">
        <f>SUMIFS(УсловияРасчеты!BB:BB,УсловияРасчеты!$H:$H,$C17,УсловияРасчеты!$N:$N,"итого")</f>
        <v>0</v>
      </c>
      <c r="AI17" s="108">
        <f>SUMIFS(УсловияРасчеты!BC:BC,УсловияРасчеты!$H:$H,$C17,УсловияРасчеты!$N:$N,"итого")</f>
        <v>0</v>
      </c>
      <c r="AJ17" s="108">
        <f>SUMIFS(УсловияРасчеты!BD:BD,УсловияРасчеты!$H:$H,$C17,УсловияРасчеты!$N:$N,"итого")</f>
        <v>0</v>
      </c>
      <c r="AK17" s="108">
        <f>SUMIFS(УсловияРасчеты!BE:BE,УсловияРасчеты!$H:$H,$C17,УсловияРасчеты!$N:$N,"итого")</f>
        <v>0</v>
      </c>
      <c r="AL17" s="108">
        <f>SUMIFS(УсловияРасчеты!BF:BF,УсловияРасчеты!$H:$H,$C17,УсловияРасчеты!$N:$N,"итого")</f>
        <v>0</v>
      </c>
      <c r="AM17" s="108">
        <f>SUMIFS(УсловияРасчеты!BG:BG,УсловияРасчеты!$H:$H,$C17,УсловияРасчеты!$N:$N,"итого")</f>
        <v>0</v>
      </c>
      <c r="AN17" s="108">
        <f>SUMIFS(УсловияРасчеты!BH:BH,УсловияРасчеты!$H:$H,$C17,УсловияРасчеты!$N:$N,"итого")</f>
        <v>0</v>
      </c>
      <c r="AO17" s="108">
        <f>SUMIFS(УсловияРасчеты!BI:BI,УсловияРасчеты!$H:$H,$C17,УсловияРасчеты!$N:$N,"итого")</f>
        <v>0</v>
      </c>
      <c r="AP17" s="108">
        <f>SUMIFS(УсловияРасчеты!BJ:BJ,УсловияРасчеты!$H:$H,$C17,УсловияРасчеты!$N:$N,"итого")</f>
        <v>0</v>
      </c>
      <c r="AQ17" s="108">
        <f>SUMIFS(УсловияРасчеты!BK:BK,УсловияРасчеты!$H:$H,$C17,УсловияРасчеты!$N:$N,"итого")</f>
        <v>0</v>
      </c>
      <c r="AR17" s="108">
        <f>SUMIFS(УсловияРасчеты!BL:BL,УсловияРасчеты!$H:$H,$C17,УсловияРасчеты!$N:$N,"итого")</f>
        <v>0</v>
      </c>
      <c r="AS17" s="108">
        <f>SUMIFS(УсловияРасчеты!BM:BM,УсловияРасчеты!$H:$H,$C17,УсловияРасчеты!$N:$N,"итого")</f>
        <v>0</v>
      </c>
      <c r="AT17" s="108">
        <f>SUMIFS(УсловияРасчеты!BN:BN,УсловияРасчеты!$H:$H,$C17,УсловияРасчеты!$N:$N,"итого")</f>
        <v>0</v>
      </c>
      <c r="AU17" s="108">
        <f>SUMIFS(УсловияРасчеты!BO:BO,УсловияРасчеты!$H:$H,$C17,УсловияРасчеты!$N:$N,"итого")</f>
        <v>0</v>
      </c>
      <c r="AV17" s="108">
        <f>SUMIFS(УсловияРасчеты!BP:BP,УсловияРасчеты!$H:$H,$C17,УсловияРасчеты!$N:$N,"итого")</f>
        <v>0</v>
      </c>
      <c r="AW17" s="108">
        <f>SUMIFS(УсловияРасчеты!BQ:BQ,УсловияРасчеты!$H:$H,$C17,УсловияРасчеты!$N:$N,"итого")</f>
        <v>0</v>
      </c>
      <c r="AX17" s="108">
        <f>SUMIFS(УсловияРасчеты!BR:BR,УсловияРасчеты!$H:$H,$C17,УсловияРасчеты!$N:$N,"итого")</f>
        <v>0</v>
      </c>
      <c r="AY17" s="108">
        <f>SUMIFS(УсловияРасчеты!BS:BS,УсловияРасчеты!$H:$H,$C17,УсловияРасчеты!$N:$N,"итого")</f>
        <v>0</v>
      </c>
      <c r="AZ17" s="108">
        <f>SUMIFS(УсловияРасчеты!BT:BT,УсловияРасчеты!$H:$H,$C17,УсловияРасчеты!$N:$N,"итого")</f>
        <v>0</v>
      </c>
      <c r="BA17" s="108">
        <f>SUMIFS(УсловияРасчеты!BU:BU,УсловияРасчеты!$H:$H,$C17,УсловияРасчеты!$N:$N,"итого")</f>
        <v>0</v>
      </c>
      <c r="BB17" s="108">
        <f>SUMIFS(УсловияРасчеты!BV:BV,УсловияРасчеты!$H:$H,$C17,УсловияРасчеты!$N:$N,"итого")</f>
        <v>0</v>
      </c>
      <c r="BC17" s="108">
        <f>SUMIFS(УсловияРасчеты!BW:BW,УсловияРасчеты!$H:$H,$C17,УсловияРасчеты!$N:$N,"итого")</f>
        <v>0</v>
      </c>
      <c r="BD17" s="108">
        <f>SUMIFS(УсловияРасчеты!BX:BX,УсловияРасчеты!$H:$H,$C17,УсловияРасчеты!$N:$N,"итого")</f>
        <v>0</v>
      </c>
      <c r="BE17" s="108">
        <f>SUMIFS(УсловияРасчеты!BY:BY,УсловияРасчеты!$H:$H,$C17,УсловияРасчеты!$N:$N,"итого")</f>
        <v>0</v>
      </c>
      <c r="BF17" s="108">
        <f>SUMIFS(УсловияРасчеты!BZ:BZ,УсловияРасчеты!$H:$H,$C17,УсловияРасчеты!$N:$N,"итого")</f>
        <v>0</v>
      </c>
      <c r="BG17" s="108">
        <f>SUMIFS(УсловияРасчеты!CA:CA,УсловияРасчеты!$H:$H,$C17,УсловияРасчеты!$N:$N,"итого")</f>
        <v>0</v>
      </c>
      <c r="BH17" s="108">
        <f>SUMIFS(УсловияРасчеты!CB:CB,УсловияРасчеты!$H:$H,$C17,УсловияРасчеты!$N:$N,"итого")</f>
        <v>0</v>
      </c>
      <c r="BI17" s="108">
        <f>SUMIFS(УсловияРасчеты!CC:CC,УсловияРасчеты!$H:$H,$C17,УсловияРасчеты!$N:$N,"итого")</f>
        <v>0</v>
      </c>
      <c r="BJ17" s="108">
        <f>SUMIFS(УсловияРасчеты!CD:CD,УсловияРасчеты!$H:$H,$C17,УсловияРасчеты!$N:$N,"итого")</f>
        <v>0</v>
      </c>
      <c r="BK17" s="108">
        <f>SUMIFS(УсловияРасчеты!CE:CE,УсловияРасчеты!$H:$H,$C17,УсловияРасчеты!$N:$N,"итого")</f>
        <v>0</v>
      </c>
      <c r="BL17" s="108">
        <f>SUMIFS(УсловияРасчеты!CF:CF,УсловияРасчеты!$H:$H,$C17,УсловияРасчеты!$N:$N,"итого")</f>
        <v>0</v>
      </c>
      <c r="BM17" s="108">
        <f>SUMIFS(УсловияРасчеты!CG:CG,УсловияРасчеты!$H:$H,$C17,УсловияРасчеты!$N:$N,"итого")</f>
        <v>0</v>
      </c>
      <c r="BN17" s="108">
        <f>SUMIFS(УсловияРасчеты!CH:CH,УсловияРасчеты!$H:$H,$C17,УсловияРасчеты!$N:$N,"итого")</f>
        <v>0</v>
      </c>
      <c r="BO17" s="108">
        <f>SUMIFS(УсловияРасчеты!CI:CI,УсловияРасчеты!$H:$H,$C17,УсловияРасчеты!$N:$N,"итого")</f>
        <v>0</v>
      </c>
      <c r="BP17" s="108">
        <f>SUMIFS(УсловияРасчеты!CJ:CJ,УсловияРасчеты!$H:$H,$C17,УсловияРасчеты!$N:$N,"итого")</f>
        <v>0</v>
      </c>
      <c r="BQ17" s="108">
        <f>SUMIFS(УсловияРасчеты!CK:CK,УсловияРасчеты!$H:$H,$C17,УсловияРасчеты!$N:$N,"итого")</f>
        <v>0</v>
      </c>
      <c r="BR17" s="108">
        <f>SUMIFS(УсловияРасчеты!CL:CL,УсловияРасчеты!$H:$H,$C17,УсловияРасчеты!$N:$N,"итого")</f>
        <v>0</v>
      </c>
      <c r="BS17" s="108">
        <f>SUMIFS(УсловияРасчеты!CM:CM,УсловияРасчеты!$H:$H,$C17,УсловияРасчеты!$N:$N,"итого")</f>
        <v>0</v>
      </c>
      <c r="BT17" s="108">
        <f>SUMIFS(УсловияРасчеты!CN:CN,УсловияРасчеты!$H:$H,$C17,УсловияРасчеты!$N:$N,"итого")</f>
        <v>0</v>
      </c>
      <c r="BU17" s="108">
        <f>SUMIFS(УсловияРасчеты!CO:CO,УсловияРасчеты!$H:$H,$C17,УсловияРасчеты!$N:$N,"итого")</f>
        <v>0</v>
      </c>
      <c r="BV17" s="108">
        <f>SUMIFS(УсловияРасчеты!CP:CP,УсловияРасчеты!$H:$H,$C17,УсловияРасчеты!$N:$N,"итого")</f>
        <v>0</v>
      </c>
      <c r="BW17" s="108">
        <f>SUMIFS(УсловияРасчеты!CQ:CQ,УсловияРасчеты!$H:$H,$C17,УсловияРасчеты!$N:$N,"итого")</f>
        <v>0</v>
      </c>
      <c r="BX17" s="108">
        <f>SUMIFS(УсловияРасчеты!CR:CR,УсловияРасчеты!$H:$H,$C17,УсловияРасчеты!$N:$N,"итого")</f>
        <v>0</v>
      </c>
      <c r="BY17" s="108">
        <f>SUMIFS(УсловияРасчеты!CS:CS,УсловияРасчеты!$H:$H,$C17,УсловияРасчеты!$N:$N,"итого")</f>
        <v>0</v>
      </c>
      <c r="BZ17" s="108">
        <f>SUMIFS(УсловияРасчеты!CT:CT,УсловияРасчеты!$H:$H,$C17,УсловияРасчеты!$N:$N,"итого")</f>
        <v>0</v>
      </c>
      <c r="CA17" s="108">
        <f>SUMIFS(УсловияРасчеты!CU:CU,УсловияРасчеты!$H:$H,$C17,УсловияРасчеты!$N:$N,"итого")</f>
        <v>0</v>
      </c>
      <c r="CB17" s="108">
        <f>SUMIFS(УсловияРасчеты!CV:CV,УсловияРасчеты!$H:$H,$C17,УсловияРасчеты!$N:$N,"итого")</f>
        <v>0</v>
      </c>
      <c r="CC17" s="108">
        <f>SUMIFS(УсловияРасчеты!CW:CW,УсловияРасчеты!$H:$H,$C17,УсловияРасчеты!$N:$N,"итого")</f>
        <v>0</v>
      </c>
      <c r="CD17" s="108">
        <f>SUMIFS(УсловияРасчеты!CX:CX,УсловияРасчеты!$H:$H,$C17,УсловияРасчеты!$N:$N,"итого")</f>
        <v>0</v>
      </c>
      <c r="CE17" s="108">
        <f>SUMIFS(УсловияРасчеты!CY:CY,УсловияРасчеты!$H:$H,$C17,УсловияРасчеты!$N:$N,"итого")</f>
        <v>0</v>
      </c>
      <c r="CF17" s="108">
        <f>SUMIFS(УсловияРасчеты!CZ:CZ,УсловияРасчеты!$H:$H,$C17,УсловияРасчеты!$N:$N,"итого")</f>
        <v>0</v>
      </c>
      <c r="CG17" s="108">
        <f>SUMIFS(УсловияРасчеты!DA:DA,УсловияРасчеты!$H:$H,$C17,УсловияРасчеты!$N:$N,"итого")</f>
        <v>0</v>
      </c>
      <c r="CH17" s="108">
        <f>SUMIFS(УсловияРасчеты!DB:DB,УсловияРасчеты!$H:$H,$C17,УсловияРасчеты!$N:$N,"итого")</f>
        <v>0</v>
      </c>
      <c r="CI17" s="108">
        <f>SUMIFS(УсловияРасчеты!DC:DC,УсловияРасчеты!$H:$H,$C17,УсловияРасчеты!$N:$N,"итого")</f>
        <v>0</v>
      </c>
      <c r="CJ17" s="108">
        <f>SUMIFS(УсловияРасчеты!DD:DD,УсловияРасчеты!$H:$H,$C17,УсловияРасчеты!$N:$N,"итого")</f>
        <v>0</v>
      </c>
      <c r="CK17" s="108">
        <f>SUMIFS(УсловияРасчеты!DE:DE,УсловияРасчеты!$H:$H,$C17,УсловияРасчеты!$N:$N,"итого")</f>
        <v>0</v>
      </c>
      <c r="CL17" s="108">
        <f>SUMIFS(УсловияРасчеты!DF:DF,УсловияРасчеты!$H:$H,$C17,УсловияРасчеты!$N:$N,"итого")</f>
        <v>0</v>
      </c>
      <c r="CM17" s="108">
        <f>SUMIFS(УсловияРасчеты!DG:DG,УсловияРасчеты!$H:$H,$C17,УсловияРасчеты!$N:$N,"итого")</f>
        <v>0</v>
      </c>
      <c r="CN17" s="108">
        <f>SUMIFS(УсловияРасчеты!DH:DH,УсловияРасчеты!$H:$H,$C17,УсловияРасчеты!$N:$N,"итого")</f>
        <v>0</v>
      </c>
      <c r="CO17" s="108">
        <f>SUMIFS(УсловияРасчеты!DI:DI,УсловияРасчеты!$H:$H,$C17,УсловияРасчеты!$N:$N,"итого")</f>
        <v>0</v>
      </c>
      <c r="CP17" s="108">
        <f>SUMIFS(УсловияРасчеты!DJ:DJ,УсловияРасчеты!$H:$H,$C17,УсловияРасчеты!$N:$N,"итого")</f>
        <v>0</v>
      </c>
      <c r="CQ17" s="108">
        <f>SUMIFS(УсловияРасчеты!DK:DK,УсловияРасчеты!$H:$H,$C17,УсловияРасчеты!$N:$N,"итого")</f>
        <v>0</v>
      </c>
      <c r="CR17" s="108">
        <f>SUMIFS(УсловияРасчеты!DL:DL,УсловияРасчеты!$H:$H,$C17,УсловияРасчеты!$N:$N,"итого")</f>
        <v>0</v>
      </c>
      <c r="CS17" s="108">
        <f>SUMIFS(УсловияРасчеты!DM:DM,УсловияРасчеты!$H:$H,$C17,УсловияРасчеты!$N:$N,"итого")</f>
        <v>0</v>
      </c>
      <c r="CT17" s="108">
        <f>SUMIFS(УсловияРасчеты!DN:DN,УсловияРасчеты!$H:$H,$C17,УсловияРасчеты!$N:$N,"итого")</f>
        <v>0</v>
      </c>
      <c r="CU17" s="108">
        <f>SUMIFS(УсловияРасчеты!DO:DO,УсловияРасчеты!$H:$H,$C17,УсловияРасчеты!$N:$N,"итого")</f>
        <v>0</v>
      </c>
      <c r="CV17" s="108">
        <f>SUMIFS(УсловияРасчеты!DP:DP,УсловияРасчеты!$H:$H,$C17,УсловияРасчеты!$N:$N,"итого")</f>
        <v>0</v>
      </c>
      <c r="CW17" s="108">
        <f>SUMIFS(УсловияРасчеты!DQ:DQ,УсловияРасчеты!$H:$H,$C17,УсловияРасчеты!$N:$N,"итого")</f>
        <v>0</v>
      </c>
      <c r="CX17" s="108">
        <f>SUMIFS(УсловияРасчеты!DR:DR,УсловияРасчеты!$H:$H,$C17,УсловияРасчеты!$N:$N,"итого")</f>
        <v>0</v>
      </c>
      <c r="CY17" s="108">
        <f>SUMIFS(УсловияРасчеты!DS:DS,УсловияРасчеты!$H:$H,$C17,УсловияРасчеты!$N:$N,"итого")</f>
        <v>0</v>
      </c>
      <c r="CZ17" s="108">
        <f>SUMIFS(УсловияРасчеты!DT:DT,УсловияРасчеты!$H:$H,$C17,УсловияРасчеты!$N:$N,"итого")</f>
        <v>0</v>
      </c>
      <c r="DA17" s="65"/>
    </row>
    <row r="18" spans="1:105" s="511" customFormat="1" ht="13.8">
      <c r="A18" s="502"/>
      <c r="B18" s="508"/>
      <c r="C18" s="509" t="str">
        <f>УсловияРасчеты!$H$910</f>
        <v>Рентабельность до постоянных расходов</v>
      </c>
      <c r="D18" s="508"/>
      <c r="E18" s="512">
        <f>IF(E$3=0,0,E17/E$3)</f>
        <v>0</v>
      </c>
      <c r="F18" s="510"/>
      <c r="G18" s="513">
        <f>SUMIFS(УсловияРасчеты!AA:AA,УсловияРасчеты!$H:$H,$C18,УсловияРасчеты!$N:$N,"итого")</f>
        <v>0</v>
      </c>
      <c r="H18" s="513">
        <f>SUMIFS(УсловияРасчеты!AB:AB,УсловияРасчеты!$H:$H,$C18,УсловияРасчеты!$N:$N,"итого")</f>
        <v>0</v>
      </c>
      <c r="I18" s="513">
        <f>SUMIFS(УсловияРасчеты!AC:AC,УсловияРасчеты!$H:$H,$C18,УсловияРасчеты!$N:$N,"итого")</f>
        <v>0</v>
      </c>
      <c r="J18" s="513">
        <f>SUMIFS(УсловияРасчеты!AD:AD,УсловияРасчеты!$H:$H,$C18,УсловияРасчеты!$N:$N,"итого")</f>
        <v>0</v>
      </c>
      <c r="K18" s="513">
        <f>SUMIFS(УсловияРасчеты!AE:AE,УсловияРасчеты!$H:$H,$C18,УсловияРасчеты!$N:$N,"итого")</f>
        <v>0</v>
      </c>
      <c r="L18" s="513">
        <f>SUMIFS(УсловияРасчеты!AF:AF,УсловияРасчеты!$H:$H,$C18,УсловияРасчеты!$N:$N,"итого")</f>
        <v>0</v>
      </c>
      <c r="M18" s="513">
        <f>SUMIFS(УсловияРасчеты!AG:AG,УсловияРасчеты!$H:$H,$C18,УсловияРасчеты!$N:$N,"итого")</f>
        <v>0</v>
      </c>
      <c r="N18" s="513">
        <f>SUMIFS(УсловияРасчеты!AH:AH,УсловияРасчеты!$H:$H,$C18,УсловияРасчеты!$N:$N,"итого")</f>
        <v>0</v>
      </c>
      <c r="O18" s="513">
        <f>SUMIFS(УсловияРасчеты!AI:AI,УсловияРасчеты!$H:$H,$C18,УсловияРасчеты!$N:$N,"итого")</f>
        <v>0</v>
      </c>
      <c r="P18" s="513">
        <f>SUMIFS(УсловияРасчеты!AJ:AJ,УсловияРасчеты!$H:$H,$C18,УсловияРасчеты!$N:$N,"итого")</f>
        <v>0</v>
      </c>
      <c r="Q18" s="513">
        <f>SUMIFS(УсловияРасчеты!AK:AK,УсловияРасчеты!$H:$H,$C18,УсловияРасчеты!$N:$N,"итого")</f>
        <v>0</v>
      </c>
      <c r="R18" s="513">
        <f>SUMIFS(УсловияРасчеты!AL:AL,УсловияРасчеты!$H:$H,$C18,УсловияРасчеты!$N:$N,"итого")</f>
        <v>0</v>
      </c>
      <c r="S18" s="513">
        <f>SUMIFS(УсловияРасчеты!AM:AM,УсловияРасчеты!$H:$H,$C18,УсловияРасчеты!$N:$N,"итого")</f>
        <v>0</v>
      </c>
      <c r="T18" s="513">
        <f>SUMIFS(УсловияРасчеты!AN:AN,УсловияРасчеты!$H:$H,$C18,УсловияРасчеты!$N:$N,"итого")</f>
        <v>0</v>
      </c>
      <c r="U18" s="513">
        <f>SUMIFS(УсловияРасчеты!AO:AO,УсловияРасчеты!$H:$H,$C18,УсловияРасчеты!$N:$N,"итого")</f>
        <v>0</v>
      </c>
      <c r="V18" s="513">
        <f>SUMIFS(УсловияРасчеты!AP:AP,УсловияРасчеты!$H:$H,$C18,УсловияРасчеты!$N:$N,"итого")</f>
        <v>0</v>
      </c>
      <c r="W18" s="513">
        <f>SUMIFS(УсловияРасчеты!AQ:AQ,УсловияРасчеты!$H:$H,$C18,УсловияРасчеты!$N:$N,"итого")</f>
        <v>0</v>
      </c>
      <c r="X18" s="513">
        <f>SUMIFS(УсловияРасчеты!AR:AR,УсловияРасчеты!$H:$H,$C18,УсловияРасчеты!$N:$N,"итого")</f>
        <v>0</v>
      </c>
      <c r="Y18" s="513">
        <f>SUMIFS(УсловияРасчеты!AS:AS,УсловияРасчеты!$H:$H,$C18,УсловияРасчеты!$N:$N,"итого")</f>
        <v>0</v>
      </c>
      <c r="Z18" s="513">
        <f>SUMIFS(УсловияРасчеты!AT:AT,УсловияРасчеты!$H:$H,$C18,УсловияРасчеты!$N:$N,"итого")</f>
        <v>0</v>
      </c>
      <c r="AA18" s="513">
        <f>SUMIFS(УсловияРасчеты!AU:AU,УсловияРасчеты!$H:$H,$C18,УсловияРасчеты!$N:$N,"итого")</f>
        <v>0</v>
      </c>
      <c r="AB18" s="513">
        <f>SUMIFS(УсловияРасчеты!AV:AV,УсловияРасчеты!$H:$H,$C18,УсловияРасчеты!$N:$N,"итого")</f>
        <v>0</v>
      </c>
      <c r="AC18" s="513">
        <f>SUMIFS(УсловияРасчеты!AW:AW,УсловияРасчеты!$H:$H,$C18,УсловияРасчеты!$N:$N,"итого")</f>
        <v>0</v>
      </c>
      <c r="AD18" s="513">
        <f>SUMIFS(УсловияРасчеты!AX:AX,УсловияРасчеты!$H:$H,$C18,УсловияРасчеты!$N:$N,"итого")</f>
        <v>0</v>
      </c>
      <c r="AE18" s="513">
        <f>SUMIFS(УсловияРасчеты!AY:AY,УсловияРасчеты!$H:$H,$C18,УсловияРасчеты!$N:$N,"итого")</f>
        <v>0</v>
      </c>
      <c r="AF18" s="513">
        <f>SUMIFS(УсловияРасчеты!AZ:AZ,УсловияРасчеты!$H:$H,$C18,УсловияРасчеты!$N:$N,"итого")</f>
        <v>0</v>
      </c>
      <c r="AG18" s="513">
        <f>SUMIFS(УсловияРасчеты!BA:BA,УсловияРасчеты!$H:$H,$C18,УсловияРасчеты!$N:$N,"итого")</f>
        <v>0</v>
      </c>
      <c r="AH18" s="513">
        <f>SUMIFS(УсловияРасчеты!BB:BB,УсловияРасчеты!$H:$H,$C18,УсловияРасчеты!$N:$N,"итого")</f>
        <v>0</v>
      </c>
      <c r="AI18" s="513">
        <f>SUMIFS(УсловияРасчеты!BC:BC,УсловияРасчеты!$H:$H,$C18,УсловияРасчеты!$N:$N,"итого")</f>
        <v>0</v>
      </c>
      <c r="AJ18" s="513">
        <f>SUMIFS(УсловияРасчеты!BD:BD,УсловияРасчеты!$H:$H,$C18,УсловияРасчеты!$N:$N,"итого")</f>
        <v>0</v>
      </c>
      <c r="AK18" s="513">
        <f>SUMIFS(УсловияРасчеты!BE:BE,УсловияРасчеты!$H:$H,$C18,УсловияРасчеты!$N:$N,"итого")</f>
        <v>0</v>
      </c>
      <c r="AL18" s="513">
        <f>SUMIFS(УсловияРасчеты!BF:BF,УсловияРасчеты!$H:$H,$C18,УсловияРасчеты!$N:$N,"итого")</f>
        <v>0</v>
      </c>
      <c r="AM18" s="513">
        <f>SUMIFS(УсловияРасчеты!BG:BG,УсловияРасчеты!$H:$H,$C18,УсловияРасчеты!$N:$N,"итого")</f>
        <v>0</v>
      </c>
      <c r="AN18" s="513">
        <f>SUMIFS(УсловияРасчеты!BH:BH,УсловияРасчеты!$H:$H,$C18,УсловияРасчеты!$N:$N,"итого")</f>
        <v>0</v>
      </c>
      <c r="AO18" s="513">
        <f>SUMIFS(УсловияРасчеты!BI:BI,УсловияРасчеты!$H:$H,$C18,УсловияРасчеты!$N:$N,"итого")</f>
        <v>0</v>
      </c>
      <c r="AP18" s="513">
        <f>SUMIFS(УсловияРасчеты!BJ:BJ,УсловияРасчеты!$H:$H,$C18,УсловияРасчеты!$N:$N,"итого")</f>
        <v>0</v>
      </c>
      <c r="AQ18" s="513">
        <f>SUMIFS(УсловияРасчеты!BK:BK,УсловияРасчеты!$H:$H,$C18,УсловияРасчеты!$N:$N,"итого")</f>
        <v>0</v>
      </c>
      <c r="AR18" s="513">
        <f>SUMIFS(УсловияРасчеты!BL:BL,УсловияРасчеты!$H:$H,$C18,УсловияРасчеты!$N:$N,"итого")</f>
        <v>0</v>
      </c>
      <c r="AS18" s="513">
        <f>SUMIFS(УсловияРасчеты!BM:BM,УсловияРасчеты!$H:$H,$C18,УсловияРасчеты!$N:$N,"итого")</f>
        <v>0</v>
      </c>
      <c r="AT18" s="513">
        <f>SUMIFS(УсловияРасчеты!BN:BN,УсловияРасчеты!$H:$H,$C18,УсловияРасчеты!$N:$N,"итого")</f>
        <v>0</v>
      </c>
      <c r="AU18" s="513">
        <f>SUMIFS(УсловияРасчеты!BO:BO,УсловияРасчеты!$H:$H,$C18,УсловияРасчеты!$N:$N,"итого")</f>
        <v>0</v>
      </c>
      <c r="AV18" s="513">
        <f>SUMIFS(УсловияРасчеты!BP:BP,УсловияРасчеты!$H:$H,$C18,УсловияРасчеты!$N:$N,"итого")</f>
        <v>0</v>
      </c>
      <c r="AW18" s="513">
        <f>SUMIFS(УсловияРасчеты!BQ:BQ,УсловияРасчеты!$H:$H,$C18,УсловияРасчеты!$N:$N,"итого")</f>
        <v>0</v>
      </c>
      <c r="AX18" s="513">
        <f>SUMIFS(УсловияРасчеты!BR:BR,УсловияРасчеты!$H:$H,$C18,УсловияРасчеты!$N:$N,"итого")</f>
        <v>0</v>
      </c>
      <c r="AY18" s="513">
        <f>SUMIFS(УсловияРасчеты!BS:BS,УсловияРасчеты!$H:$H,$C18,УсловияРасчеты!$N:$N,"итого")</f>
        <v>0</v>
      </c>
      <c r="AZ18" s="513">
        <f>SUMIFS(УсловияРасчеты!BT:BT,УсловияРасчеты!$H:$H,$C18,УсловияРасчеты!$N:$N,"итого")</f>
        <v>0</v>
      </c>
      <c r="BA18" s="513">
        <f>SUMIFS(УсловияРасчеты!BU:BU,УсловияРасчеты!$H:$H,$C18,УсловияРасчеты!$N:$N,"итого")</f>
        <v>0</v>
      </c>
      <c r="BB18" s="513">
        <f>SUMIFS(УсловияРасчеты!BV:BV,УсловияРасчеты!$H:$H,$C18,УсловияРасчеты!$N:$N,"итого")</f>
        <v>0</v>
      </c>
      <c r="BC18" s="513">
        <f>SUMIFS(УсловияРасчеты!BW:BW,УсловияРасчеты!$H:$H,$C18,УсловияРасчеты!$N:$N,"итого")</f>
        <v>0</v>
      </c>
      <c r="BD18" s="513">
        <f>SUMIFS(УсловияРасчеты!BX:BX,УсловияРасчеты!$H:$H,$C18,УсловияРасчеты!$N:$N,"итого")</f>
        <v>0</v>
      </c>
      <c r="BE18" s="513">
        <f>SUMIFS(УсловияРасчеты!BY:BY,УсловияРасчеты!$H:$H,$C18,УсловияРасчеты!$N:$N,"итого")</f>
        <v>0</v>
      </c>
      <c r="BF18" s="513">
        <f>SUMIFS(УсловияРасчеты!BZ:BZ,УсловияРасчеты!$H:$H,$C18,УсловияРасчеты!$N:$N,"итого")</f>
        <v>0</v>
      </c>
      <c r="BG18" s="513">
        <f>SUMIFS(УсловияРасчеты!CA:CA,УсловияРасчеты!$H:$H,$C18,УсловияРасчеты!$N:$N,"итого")</f>
        <v>0</v>
      </c>
      <c r="BH18" s="513">
        <f>SUMIFS(УсловияРасчеты!CB:CB,УсловияРасчеты!$H:$H,$C18,УсловияРасчеты!$N:$N,"итого")</f>
        <v>0</v>
      </c>
      <c r="BI18" s="513">
        <f>SUMIFS(УсловияРасчеты!CC:CC,УсловияРасчеты!$H:$H,$C18,УсловияРасчеты!$N:$N,"итого")</f>
        <v>0</v>
      </c>
      <c r="BJ18" s="513">
        <f>SUMIFS(УсловияРасчеты!CD:CD,УсловияРасчеты!$H:$H,$C18,УсловияРасчеты!$N:$N,"итого")</f>
        <v>0</v>
      </c>
      <c r="BK18" s="513">
        <f>SUMIFS(УсловияРасчеты!CE:CE,УсловияРасчеты!$H:$H,$C18,УсловияРасчеты!$N:$N,"итого")</f>
        <v>0</v>
      </c>
      <c r="BL18" s="513">
        <f>SUMIFS(УсловияРасчеты!CF:CF,УсловияРасчеты!$H:$H,$C18,УсловияРасчеты!$N:$N,"итого")</f>
        <v>0</v>
      </c>
      <c r="BM18" s="513">
        <f>SUMIFS(УсловияРасчеты!CG:CG,УсловияРасчеты!$H:$H,$C18,УсловияРасчеты!$N:$N,"итого")</f>
        <v>0</v>
      </c>
      <c r="BN18" s="513">
        <f>SUMIFS(УсловияРасчеты!CH:CH,УсловияРасчеты!$H:$H,$C18,УсловияРасчеты!$N:$N,"итого")</f>
        <v>0</v>
      </c>
      <c r="BO18" s="513">
        <f>SUMIFS(УсловияРасчеты!CI:CI,УсловияРасчеты!$H:$H,$C18,УсловияРасчеты!$N:$N,"итого")</f>
        <v>0</v>
      </c>
      <c r="BP18" s="513">
        <f>SUMIFS(УсловияРасчеты!CJ:CJ,УсловияРасчеты!$H:$H,$C18,УсловияРасчеты!$N:$N,"итого")</f>
        <v>0</v>
      </c>
      <c r="BQ18" s="513">
        <f>SUMIFS(УсловияРасчеты!CK:CK,УсловияРасчеты!$H:$H,$C18,УсловияРасчеты!$N:$N,"итого")</f>
        <v>0</v>
      </c>
      <c r="BR18" s="513">
        <f>SUMIFS(УсловияРасчеты!CL:CL,УсловияРасчеты!$H:$H,$C18,УсловияРасчеты!$N:$N,"итого")</f>
        <v>0</v>
      </c>
      <c r="BS18" s="513">
        <f>SUMIFS(УсловияРасчеты!CM:CM,УсловияРасчеты!$H:$H,$C18,УсловияРасчеты!$N:$N,"итого")</f>
        <v>0</v>
      </c>
      <c r="BT18" s="513">
        <f>SUMIFS(УсловияРасчеты!CN:CN,УсловияРасчеты!$H:$H,$C18,УсловияРасчеты!$N:$N,"итого")</f>
        <v>0</v>
      </c>
      <c r="BU18" s="513">
        <f>SUMIFS(УсловияРасчеты!CO:CO,УсловияРасчеты!$H:$H,$C18,УсловияРасчеты!$N:$N,"итого")</f>
        <v>0</v>
      </c>
      <c r="BV18" s="513">
        <f>SUMIFS(УсловияРасчеты!CP:CP,УсловияРасчеты!$H:$H,$C18,УсловияРасчеты!$N:$N,"итого")</f>
        <v>0</v>
      </c>
      <c r="BW18" s="513">
        <f>SUMIFS(УсловияРасчеты!CQ:CQ,УсловияРасчеты!$H:$H,$C18,УсловияРасчеты!$N:$N,"итого")</f>
        <v>0</v>
      </c>
      <c r="BX18" s="513">
        <f>SUMIFS(УсловияРасчеты!CR:CR,УсловияРасчеты!$H:$H,$C18,УсловияРасчеты!$N:$N,"итого")</f>
        <v>0</v>
      </c>
      <c r="BY18" s="513">
        <f>SUMIFS(УсловияРасчеты!CS:CS,УсловияРасчеты!$H:$H,$C18,УсловияРасчеты!$N:$N,"итого")</f>
        <v>0</v>
      </c>
      <c r="BZ18" s="513">
        <f>SUMIFS(УсловияРасчеты!CT:CT,УсловияРасчеты!$H:$H,$C18,УсловияРасчеты!$N:$N,"итого")</f>
        <v>0</v>
      </c>
      <c r="CA18" s="513">
        <f>SUMIFS(УсловияРасчеты!CU:CU,УсловияРасчеты!$H:$H,$C18,УсловияРасчеты!$N:$N,"итого")</f>
        <v>0</v>
      </c>
      <c r="CB18" s="513">
        <f>SUMIFS(УсловияРасчеты!CV:CV,УсловияРасчеты!$H:$H,$C18,УсловияРасчеты!$N:$N,"итого")</f>
        <v>0</v>
      </c>
      <c r="CC18" s="513">
        <f>SUMIFS(УсловияРасчеты!CW:CW,УсловияРасчеты!$H:$H,$C18,УсловияРасчеты!$N:$N,"итого")</f>
        <v>0</v>
      </c>
      <c r="CD18" s="513">
        <f>SUMIFS(УсловияРасчеты!CX:CX,УсловияРасчеты!$H:$H,$C18,УсловияРасчеты!$N:$N,"итого")</f>
        <v>0</v>
      </c>
      <c r="CE18" s="513">
        <f>SUMIFS(УсловияРасчеты!CY:CY,УсловияРасчеты!$H:$H,$C18,УсловияРасчеты!$N:$N,"итого")</f>
        <v>0</v>
      </c>
      <c r="CF18" s="513">
        <f>SUMIFS(УсловияРасчеты!CZ:CZ,УсловияРасчеты!$H:$H,$C18,УсловияРасчеты!$N:$N,"итого")</f>
        <v>0</v>
      </c>
      <c r="CG18" s="513">
        <f>SUMIFS(УсловияРасчеты!DA:DA,УсловияРасчеты!$H:$H,$C18,УсловияРасчеты!$N:$N,"итого")</f>
        <v>0</v>
      </c>
      <c r="CH18" s="513">
        <f>SUMIFS(УсловияРасчеты!DB:DB,УсловияРасчеты!$H:$H,$C18,УсловияРасчеты!$N:$N,"итого")</f>
        <v>0</v>
      </c>
      <c r="CI18" s="513">
        <f>SUMIFS(УсловияРасчеты!DC:DC,УсловияРасчеты!$H:$H,$C18,УсловияРасчеты!$N:$N,"итого")</f>
        <v>0</v>
      </c>
      <c r="CJ18" s="513">
        <f>SUMIFS(УсловияРасчеты!DD:DD,УсловияРасчеты!$H:$H,$C18,УсловияРасчеты!$N:$N,"итого")</f>
        <v>0</v>
      </c>
      <c r="CK18" s="513">
        <f>SUMIFS(УсловияРасчеты!DE:DE,УсловияРасчеты!$H:$H,$C18,УсловияРасчеты!$N:$N,"итого")</f>
        <v>0</v>
      </c>
      <c r="CL18" s="513">
        <f>SUMIFS(УсловияРасчеты!DF:DF,УсловияРасчеты!$H:$H,$C18,УсловияРасчеты!$N:$N,"итого")</f>
        <v>0</v>
      </c>
      <c r="CM18" s="513">
        <f>SUMIFS(УсловияРасчеты!DG:DG,УсловияРасчеты!$H:$H,$C18,УсловияРасчеты!$N:$N,"итого")</f>
        <v>0</v>
      </c>
      <c r="CN18" s="513">
        <f>SUMIFS(УсловияРасчеты!DH:DH,УсловияРасчеты!$H:$H,$C18,УсловияРасчеты!$N:$N,"итого")</f>
        <v>0</v>
      </c>
      <c r="CO18" s="513">
        <f>SUMIFS(УсловияРасчеты!DI:DI,УсловияРасчеты!$H:$H,$C18,УсловияРасчеты!$N:$N,"итого")</f>
        <v>0</v>
      </c>
      <c r="CP18" s="513">
        <f>SUMIFS(УсловияРасчеты!DJ:DJ,УсловияРасчеты!$H:$H,$C18,УсловияРасчеты!$N:$N,"итого")</f>
        <v>0</v>
      </c>
      <c r="CQ18" s="513">
        <f>SUMIFS(УсловияРасчеты!DK:DK,УсловияРасчеты!$H:$H,$C18,УсловияРасчеты!$N:$N,"итого")</f>
        <v>0</v>
      </c>
      <c r="CR18" s="513">
        <f>SUMIFS(УсловияРасчеты!DL:DL,УсловияРасчеты!$H:$H,$C18,УсловияРасчеты!$N:$N,"итого")</f>
        <v>0</v>
      </c>
      <c r="CS18" s="513">
        <f>SUMIFS(УсловияРасчеты!DM:DM,УсловияРасчеты!$H:$H,$C18,УсловияРасчеты!$N:$N,"итого")</f>
        <v>0</v>
      </c>
      <c r="CT18" s="513">
        <f>SUMIFS(УсловияРасчеты!DN:DN,УсловияРасчеты!$H:$H,$C18,УсловияРасчеты!$N:$N,"итого")</f>
        <v>0</v>
      </c>
      <c r="CU18" s="513">
        <f>SUMIFS(УсловияРасчеты!DO:DO,УсловияРасчеты!$H:$H,$C18,УсловияРасчеты!$N:$N,"итого")</f>
        <v>0</v>
      </c>
      <c r="CV18" s="513">
        <f>SUMIFS(УсловияРасчеты!DP:DP,УсловияРасчеты!$H:$H,$C18,УсловияРасчеты!$N:$N,"итого")</f>
        <v>0</v>
      </c>
      <c r="CW18" s="513">
        <f>SUMIFS(УсловияРасчеты!DQ:DQ,УсловияРасчеты!$H:$H,$C18,УсловияРасчеты!$N:$N,"итого")</f>
        <v>0</v>
      </c>
      <c r="CX18" s="513">
        <f>SUMIFS(УсловияРасчеты!DR:DR,УсловияРасчеты!$H:$H,$C18,УсловияРасчеты!$N:$N,"итого")</f>
        <v>0</v>
      </c>
      <c r="CY18" s="513">
        <f>SUMIFS(УсловияРасчеты!DS:DS,УсловияРасчеты!$H:$H,$C18,УсловияРасчеты!$N:$N,"итого")</f>
        <v>0</v>
      </c>
      <c r="CZ18" s="513">
        <f>SUMIFS(УсловияРасчеты!DT:DT,УсловияРасчеты!$H:$H,$C18,УсловияРасчеты!$N:$N,"итого")</f>
        <v>0</v>
      </c>
      <c r="DA18" s="508"/>
    </row>
    <row r="19" spans="1:105" s="56" customFormat="1">
      <c r="A19" s="81"/>
      <c r="B19" s="65"/>
      <c r="C19" s="74" t="str">
        <f>УсловияРасчеты!$H$929</f>
        <v>Начисление постоянных расходов</v>
      </c>
      <c r="D19" s="65"/>
      <c r="E19" s="130">
        <f>SUM($F19:$DA19)</f>
        <v>0</v>
      </c>
      <c r="F19" s="64"/>
      <c r="G19" s="109">
        <f>SUMIFS(УсловияРасчеты!AA:AA,УсловияРасчеты!$H:$H,$C19,УсловияРасчеты!$N:$N,"итого")</f>
        <v>0</v>
      </c>
      <c r="H19" s="109">
        <f>SUMIFS(УсловияРасчеты!AB:AB,УсловияРасчеты!$H:$H,$C19,УсловияРасчеты!$N:$N,"итого")</f>
        <v>0</v>
      </c>
      <c r="I19" s="109">
        <f>SUMIFS(УсловияРасчеты!AC:AC,УсловияРасчеты!$H:$H,$C19,УсловияРасчеты!$N:$N,"итого")</f>
        <v>0</v>
      </c>
      <c r="J19" s="109">
        <f>SUMIFS(УсловияРасчеты!AD:AD,УсловияРасчеты!$H:$H,$C19,УсловияРасчеты!$N:$N,"итого")</f>
        <v>0</v>
      </c>
      <c r="K19" s="109">
        <f>SUMIFS(УсловияРасчеты!AE:AE,УсловияРасчеты!$H:$H,$C19,УсловияРасчеты!$N:$N,"итого")</f>
        <v>0</v>
      </c>
      <c r="L19" s="109">
        <f>SUMIFS(УсловияРасчеты!AF:AF,УсловияРасчеты!$H:$H,$C19,УсловияРасчеты!$N:$N,"итого")</f>
        <v>0</v>
      </c>
      <c r="M19" s="109">
        <f>SUMIFS(УсловияРасчеты!AG:AG,УсловияРасчеты!$H:$H,$C19,УсловияРасчеты!$N:$N,"итого")</f>
        <v>0</v>
      </c>
      <c r="N19" s="109">
        <f>SUMIFS(УсловияРасчеты!AH:AH,УсловияРасчеты!$H:$H,$C19,УсловияРасчеты!$N:$N,"итого")</f>
        <v>0</v>
      </c>
      <c r="O19" s="109">
        <f>SUMIFS(УсловияРасчеты!AI:AI,УсловияРасчеты!$H:$H,$C19,УсловияРасчеты!$N:$N,"итого")</f>
        <v>0</v>
      </c>
      <c r="P19" s="109">
        <f>SUMIFS(УсловияРасчеты!AJ:AJ,УсловияРасчеты!$H:$H,$C19,УсловияРасчеты!$N:$N,"итого")</f>
        <v>0</v>
      </c>
      <c r="Q19" s="109">
        <f>SUMIFS(УсловияРасчеты!AK:AK,УсловияРасчеты!$H:$H,$C19,УсловияРасчеты!$N:$N,"итого")</f>
        <v>0</v>
      </c>
      <c r="R19" s="109">
        <f>SUMIFS(УсловияРасчеты!AL:AL,УсловияРасчеты!$H:$H,$C19,УсловияРасчеты!$N:$N,"итого")</f>
        <v>0</v>
      </c>
      <c r="S19" s="109">
        <f>SUMIFS(УсловияРасчеты!AM:AM,УсловияРасчеты!$H:$H,$C19,УсловияРасчеты!$N:$N,"итого")</f>
        <v>0</v>
      </c>
      <c r="T19" s="109">
        <f>SUMIFS(УсловияРасчеты!AN:AN,УсловияРасчеты!$H:$H,$C19,УсловияРасчеты!$N:$N,"итого")</f>
        <v>0</v>
      </c>
      <c r="U19" s="109">
        <f>SUMIFS(УсловияРасчеты!AO:AO,УсловияРасчеты!$H:$H,$C19,УсловияРасчеты!$N:$N,"итого")</f>
        <v>0</v>
      </c>
      <c r="V19" s="109">
        <f>SUMIFS(УсловияРасчеты!AP:AP,УсловияРасчеты!$H:$H,$C19,УсловияРасчеты!$N:$N,"итого")</f>
        <v>0</v>
      </c>
      <c r="W19" s="109">
        <f>SUMIFS(УсловияРасчеты!AQ:AQ,УсловияРасчеты!$H:$H,$C19,УсловияРасчеты!$N:$N,"итого")</f>
        <v>0</v>
      </c>
      <c r="X19" s="109">
        <f>SUMIFS(УсловияРасчеты!AR:AR,УсловияРасчеты!$H:$H,$C19,УсловияРасчеты!$N:$N,"итого")</f>
        <v>0</v>
      </c>
      <c r="Y19" s="109">
        <f>SUMIFS(УсловияРасчеты!AS:AS,УсловияРасчеты!$H:$H,$C19,УсловияРасчеты!$N:$N,"итого")</f>
        <v>0</v>
      </c>
      <c r="Z19" s="109">
        <f>SUMIFS(УсловияРасчеты!AT:AT,УсловияРасчеты!$H:$H,$C19,УсловияРасчеты!$N:$N,"итого")</f>
        <v>0</v>
      </c>
      <c r="AA19" s="109">
        <f>SUMIFS(УсловияРасчеты!AU:AU,УсловияРасчеты!$H:$H,$C19,УсловияРасчеты!$N:$N,"итого")</f>
        <v>0</v>
      </c>
      <c r="AB19" s="109">
        <f>SUMIFS(УсловияРасчеты!AV:AV,УсловияРасчеты!$H:$H,$C19,УсловияРасчеты!$N:$N,"итого")</f>
        <v>0</v>
      </c>
      <c r="AC19" s="109">
        <f>SUMIFS(УсловияРасчеты!AW:AW,УсловияРасчеты!$H:$H,$C19,УсловияРасчеты!$N:$N,"итого")</f>
        <v>0</v>
      </c>
      <c r="AD19" s="109">
        <f>SUMIFS(УсловияРасчеты!AX:AX,УсловияРасчеты!$H:$H,$C19,УсловияРасчеты!$N:$N,"итого")</f>
        <v>0</v>
      </c>
      <c r="AE19" s="109">
        <f>SUMIFS(УсловияРасчеты!AY:AY,УсловияРасчеты!$H:$H,$C19,УсловияРасчеты!$N:$N,"итого")</f>
        <v>0</v>
      </c>
      <c r="AF19" s="109">
        <f>SUMIFS(УсловияРасчеты!AZ:AZ,УсловияРасчеты!$H:$H,$C19,УсловияРасчеты!$N:$N,"итого")</f>
        <v>0</v>
      </c>
      <c r="AG19" s="109">
        <f>SUMIFS(УсловияРасчеты!BA:BA,УсловияРасчеты!$H:$H,$C19,УсловияРасчеты!$N:$N,"итого")</f>
        <v>0</v>
      </c>
      <c r="AH19" s="109">
        <f>SUMIFS(УсловияРасчеты!BB:BB,УсловияРасчеты!$H:$H,$C19,УсловияРасчеты!$N:$N,"итого")</f>
        <v>0</v>
      </c>
      <c r="AI19" s="109">
        <f>SUMIFS(УсловияРасчеты!BC:BC,УсловияРасчеты!$H:$H,$C19,УсловияРасчеты!$N:$N,"итого")</f>
        <v>0</v>
      </c>
      <c r="AJ19" s="109">
        <f>SUMIFS(УсловияРасчеты!BD:BD,УсловияРасчеты!$H:$H,$C19,УсловияРасчеты!$N:$N,"итого")</f>
        <v>0</v>
      </c>
      <c r="AK19" s="109">
        <f>SUMIFS(УсловияРасчеты!BE:BE,УсловияРасчеты!$H:$H,$C19,УсловияРасчеты!$N:$N,"итого")</f>
        <v>0</v>
      </c>
      <c r="AL19" s="109">
        <f>SUMIFS(УсловияРасчеты!BF:BF,УсловияРасчеты!$H:$H,$C19,УсловияРасчеты!$N:$N,"итого")</f>
        <v>0</v>
      </c>
      <c r="AM19" s="109">
        <f>SUMIFS(УсловияРасчеты!BG:BG,УсловияРасчеты!$H:$H,$C19,УсловияРасчеты!$N:$N,"итого")</f>
        <v>0</v>
      </c>
      <c r="AN19" s="109">
        <f>SUMIFS(УсловияРасчеты!BH:BH,УсловияРасчеты!$H:$H,$C19,УсловияРасчеты!$N:$N,"итого")</f>
        <v>0</v>
      </c>
      <c r="AO19" s="109">
        <f>SUMIFS(УсловияРасчеты!BI:BI,УсловияРасчеты!$H:$H,$C19,УсловияРасчеты!$N:$N,"итого")</f>
        <v>0</v>
      </c>
      <c r="AP19" s="109">
        <f>SUMIFS(УсловияРасчеты!BJ:BJ,УсловияРасчеты!$H:$H,$C19,УсловияРасчеты!$N:$N,"итого")</f>
        <v>0</v>
      </c>
      <c r="AQ19" s="109">
        <f>SUMIFS(УсловияРасчеты!BK:BK,УсловияРасчеты!$H:$H,$C19,УсловияРасчеты!$N:$N,"итого")</f>
        <v>0</v>
      </c>
      <c r="AR19" s="109">
        <f>SUMIFS(УсловияРасчеты!BL:BL,УсловияРасчеты!$H:$H,$C19,УсловияРасчеты!$N:$N,"итого")</f>
        <v>0</v>
      </c>
      <c r="AS19" s="109">
        <f>SUMIFS(УсловияРасчеты!BM:BM,УсловияРасчеты!$H:$H,$C19,УсловияРасчеты!$N:$N,"итого")</f>
        <v>0</v>
      </c>
      <c r="AT19" s="109">
        <f>SUMIFS(УсловияРасчеты!BN:BN,УсловияРасчеты!$H:$H,$C19,УсловияРасчеты!$N:$N,"итого")</f>
        <v>0</v>
      </c>
      <c r="AU19" s="109">
        <f>SUMIFS(УсловияРасчеты!BO:BO,УсловияРасчеты!$H:$H,$C19,УсловияРасчеты!$N:$N,"итого")</f>
        <v>0</v>
      </c>
      <c r="AV19" s="109">
        <f>SUMIFS(УсловияРасчеты!BP:BP,УсловияРасчеты!$H:$H,$C19,УсловияРасчеты!$N:$N,"итого")</f>
        <v>0</v>
      </c>
      <c r="AW19" s="109">
        <f>SUMIFS(УсловияРасчеты!BQ:BQ,УсловияРасчеты!$H:$H,$C19,УсловияРасчеты!$N:$N,"итого")</f>
        <v>0</v>
      </c>
      <c r="AX19" s="109">
        <f>SUMIFS(УсловияРасчеты!BR:BR,УсловияРасчеты!$H:$H,$C19,УсловияРасчеты!$N:$N,"итого")</f>
        <v>0</v>
      </c>
      <c r="AY19" s="109">
        <f>SUMIFS(УсловияРасчеты!BS:BS,УсловияРасчеты!$H:$H,$C19,УсловияРасчеты!$N:$N,"итого")</f>
        <v>0</v>
      </c>
      <c r="AZ19" s="109">
        <f>SUMIFS(УсловияРасчеты!BT:BT,УсловияРасчеты!$H:$H,$C19,УсловияРасчеты!$N:$N,"итого")</f>
        <v>0</v>
      </c>
      <c r="BA19" s="109">
        <f>SUMIFS(УсловияРасчеты!BU:BU,УсловияРасчеты!$H:$H,$C19,УсловияРасчеты!$N:$N,"итого")</f>
        <v>0</v>
      </c>
      <c r="BB19" s="109">
        <f>SUMIFS(УсловияРасчеты!BV:BV,УсловияРасчеты!$H:$H,$C19,УсловияРасчеты!$N:$N,"итого")</f>
        <v>0</v>
      </c>
      <c r="BC19" s="109">
        <f>SUMIFS(УсловияРасчеты!BW:BW,УсловияРасчеты!$H:$H,$C19,УсловияРасчеты!$N:$N,"итого")</f>
        <v>0</v>
      </c>
      <c r="BD19" s="109">
        <f>SUMIFS(УсловияРасчеты!BX:BX,УсловияРасчеты!$H:$H,$C19,УсловияРасчеты!$N:$N,"итого")</f>
        <v>0</v>
      </c>
      <c r="BE19" s="109">
        <f>SUMIFS(УсловияРасчеты!BY:BY,УсловияРасчеты!$H:$H,$C19,УсловияРасчеты!$N:$N,"итого")</f>
        <v>0</v>
      </c>
      <c r="BF19" s="109">
        <f>SUMIFS(УсловияРасчеты!BZ:BZ,УсловияРасчеты!$H:$H,$C19,УсловияРасчеты!$N:$N,"итого")</f>
        <v>0</v>
      </c>
      <c r="BG19" s="109">
        <f>SUMIFS(УсловияРасчеты!CA:CA,УсловияРасчеты!$H:$H,$C19,УсловияРасчеты!$N:$N,"итого")</f>
        <v>0</v>
      </c>
      <c r="BH19" s="109">
        <f>SUMIFS(УсловияРасчеты!CB:CB,УсловияРасчеты!$H:$H,$C19,УсловияРасчеты!$N:$N,"итого")</f>
        <v>0</v>
      </c>
      <c r="BI19" s="109">
        <f>SUMIFS(УсловияРасчеты!CC:CC,УсловияРасчеты!$H:$H,$C19,УсловияРасчеты!$N:$N,"итого")</f>
        <v>0</v>
      </c>
      <c r="BJ19" s="109">
        <f>SUMIFS(УсловияРасчеты!CD:CD,УсловияРасчеты!$H:$H,$C19,УсловияРасчеты!$N:$N,"итого")</f>
        <v>0</v>
      </c>
      <c r="BK19" s="109">
        <f>SUMIFS(УсловияРасчеты!CE:CE,УсловияРасчеты!$H:$H,$C19,УсловияРасчеты!$N:$N,"итого")</f>
        <v>0</v>
      </c>
      <c r="BL19" s="109">
        <f>SUMIFS(УсловияРасчеты!CF:CF,УсловияРасчеты!$H:$H,$C19,УсловияРасчеты!$N:$N,"итого")</f>
        <v>0</v>
      </c>
      <c r="BM19" s="109">
        <f>SUMIFS(УсловияРасчеты!CG:CG,УсловияРасчеты!$H:$H,$C19,УсловияРасчеты!$N:$N,"итого")</f>
        <v>0</v>
      </c>
      <c r="BN19" s="109">
        <f>SUMIFS(УсловияРасчеты!CH:CH,УсловияРасчеты!$H:$H,$C19,УсловияРасчеты!$N:$N,"итого")</f>
        <v>0</v>
      </c>
      <c r="BO19" s="109">
        <f>SUMIFS(УсловияРасчеты!CI:CI,УсловияРасчеты!$H:$H,$C19,УсловияРасчеты!$N:$N,"итого")</f>
        <v>0</v>
      </c>
      <c r="BP19" s="109">
        <f>SUMIFS(УсловияРасчеты!CJ:CJ,УсловияРасчеты!$H:$H,$C19,УсловияРасчеты!$N:$N,"итого")</f>
        <v>0</v>
      </c>
      <c r="BQ19" s="109">
        <f>SUMIFS(УсловияРасчеты!CK:CK,УсловияРасчеты!$H:$H,$C19,УсловияРасчеты!$N:$N,"итого")</f>
        <v>0</v>
      </c>
      <c r="BR19" s="109">
        <f>SUMIFS(УсловияРасчеты!CL:CL,УсловияРасчеты!$H:$H,$C19,УсловияРасчеты!$N:$N,"итого")</f>
        <v>0</v>
      </c>
      <c r="BS19" s="109">
        <f>SUMIFS(УсловияРасчеты!CM:CM,УсловияРасчеты!$H:$H,$C19,УсловияРасчеты!$N:$N,"итого")</f>
        <v>0</v>
      </c>
      <c r="BT19" s="109">
        <f>SUMIFS(УсловияРасчеты!CN:CN,УсловияРасчеты!$H:$H,$C19,УсловияРасчеты!$N:$N,"итого")</f>
        <v>0</v>
      </c>
      <c r="BU19" s="109">
        <f>SUMIFS(УсловияРасчеты!CO:CO,УсловияРасчеты!$H:$H,$C19,УсловияРасчеты!$N:$N,"итого")</f>
        <v>0</v>
      </c>
      <c r="BV19" s="109">
        <f>SUMIFS(УсловияРасчеты!CP:CP,УсловияРасчеты!$H:$H,$C19,УсловияРасчеты!$N:$N,"итого")</f>
        <v>0</v>
      </c>
      <c r="BW19" s="109">
        <f>SUMIFS(УсловияРасчеты!CQ:CQ,УсловияРасчеты!$H:$H,$C19,УсловияРасчеты!$N:$N,"итого")</f>
        <v>0</v>
      </c>
      <c r="BX19" s="109">
        <f>SUMIFS(УсловияРасчеты!CR:CR,УсловияРасчеты!$H:$H,$C19,УсловияРасчеты!$N:$N,"итого")</f>
        <v>0</v>
      </c>
      <c r="BY19" s="109">
        <f>SUMIFS(УсловияРасчеты!CS:CS,УсловияРасчеты!$H:$H,$C19,УсловияРасчеты!$N:$N,"итого")</f>
        <v>0</v>
      </c>
      <c r="BZ19" s="109">
        <f>SUMIFS(УсловияРасчеты!CT:CT,УсловияРасчеты!$H:$H,$C19,УсловияРасчеты!$N:$N,"итого")</f>
        <v>0</v>
      </c>
      <c r="CA19" s="109">
        <f>SUMIFS(УсловияРасчеты!CU:CU,УсловияРасчеты!$H:$H,$C19,УсловияРасчеты!$N:$N,"итого")</f>
        <v>0</v>
      </c>
      <c r="CB19" s="109">
        <f>SUMIFS(УсловияРасчеты!CV:CV,УсловияРасчеты!$H:$H,$C19,УсловияРасчеты!$N:$N,"итого")</f>
        <v>0</v>
      </c>
      <c r="CC19" s="109">
        <f>SUMIFS(УсловияРасчеты!CW:CW,УсловияРасчеты!$H:$H,$C19,УсловияРасчеты!$N:$N,"итого")</f>
        <v>0</v>
      </c>
      <c r="CD19" s="109">
        <f>SUMIFS(УсловияРасчеты!CX:CX,УсловияРасчеты!$H:$H,$C19,УсловияРасчеты!$N:$N,"итого")</f>
        <v>0</v>
      </c>
      <c r="CE19" s="109">
        <f>SUMIFS(УсловияРасчеты!CY:CY,УсловияРасчеты!$H:$H,$C19,УсловияРасчеты!$N:$N,"итого")</f>
        <v>0</v>
      </c>
      <c r="CF19" s="109">
        <f>SUMIFS(УсловияРасчеты!CZ:CZ,УсловияРасчеты!$H:$H,$C19,УсловияРасчеты!$N:$N,"итого")</f>
        <v>0</v>
      </c>
      <c r="CG19" s="109">
        <f>SUMIFS(УсловияРасчеты!DA:DA,УсловияРасчеты!$H:$H,$C19,УсловияРасчеты!$N:$N,"итого")</f>
        <v>0</v>
      </c>
      <c r="CH19" s="109">
        <f>SUMIFS(УсловияРасчеты!DB:DB,УсловияРасчеты!$H:$H,$C19,УсловияРасчеты!$N:$N,"итого")</f>
        <v>0</v>
      </c>
      <c r="CI19" s="109">
        <f>SUMIFS(УсловияРасчеты!DC:DC,УсловияРасчеты!$H:$H,$C19,УсловияРасчеты!$N:$N,"итого")</f>
        <v>0</v>
      </c>
      <c r="CJ19" s="109">
        <f>SUMIFS(УсловияРасчеты!DD:DD,УсловияРасчеты!$H:$H,$C19,УсловияРасчеты!$N:$N,"итого")</f>
        <v>0</v>
      </c>
      <c r="CK19" s="109">
        <f>SUMIFS(УсловияРасчеты!DE:DE,УсловияРасчеты!$H:$H,$C19,УсловияРасчеты!$N:$N,"итого")</f>
        <v>0</v>
      </c>
      <c r="CL19" s="109">
        <f>SUMIFS(УсловияРасчеты!DF:DF,УсловияРасчеты!$H:$H,$C19,УсловияРасчеты!$N:$N,"итого")</f>
        <v>0</v>
      </c>
      <c r="CM19" s="109">
        <f>SUMIFS(УсловияРасчеты!DG:DG,УсловияРасчеты!$H:$H,$C19,УсловияРасчеты!$N:$N,"итого")</f>
        <v>0</v>
      </c>
      <c r="CN19" s="109">
        <f>SUMIFS(УсловияРасчеты!DH:DH,УсловияРасчеты!$H:$H,$C19,УсловияРасчеты!$N:$N,"итого")</f>
        <v>0</v>
      </c>
      <c r="CO19" s="109">
        <f>SUMIFS(УсловияРасчеты!DI:DI,УсловияРасчеты!$H:$H,$C19,УсловияРасчеты!$N:$N,"итого")</f>
        <v>0</v>
      </c>
      <c r="CP19" s="109">
        <f>SUMIFS(УсловияРасчеты!DJ:DJ,УсловияРасчеты!$H:$H,$C19,УсловияРасчеты!$N:$N,"итого")</f>
        <v>0</v>
      </c>
      <c r="CQ19" s="109">
        <f>SUMIFS(УсловияРасчеты!DK:DK,УсловияРасчеты!$H:$H,$C19,УсловияРасчеты!$N:$N,"итого")</f>
        <v>0</v>
      </c>
      <c r="CR19" s="109">
        <f>SUMIFS(УсловияРасчеты!DL:DL,УсловияРасчеты!$H:$H,$C19,УсловияРасчеты!$N:$N,"итого")</f>
        <v>0</v>
      </c>
      <c r="CS19" s="109">
        <f>SUMIFS(УсловияРасчеты!DM:DM,УсловияРасчеты!$H:$H,$C19,УсловияРасчеты!$N:$N,"итого")</f>
        <v>0</v>
      </c>
      <c r="CT19" s="109">
        <f>SUMIFS(УсловияРасчеты!DN:DN,УсловияРасчеты!$H:$H,$C19,УсловияРасчеты!$N:$N,"итого")</f>
        <v>0</v>
      </c>
      <c r="CU19" s="109">
        <f>SUMIFS(УсловияРасчеты!DO:DO,УсловияРасчеты!$H:$H,$C19,УсловияРасчеты!$N:$N,"итого")</f>
        <v>0</v>
      </c>
      <c r="CV19" s="109">
        <f>SUMIFS(УсловияРасчеты!DP:DP,УсловияРасчеты!$H:$H,$C19,УсловияРасчеты!$N:$N,"итого")</f>
        <v>0</v>
      </c>
      <c r="CW19" s="109">
        <f>SUMIFS(УсловияРасчеты!DQ:DQ,УсловияРасчеты!$H:$H,$C19,УсловияРасчеты!$N:$N,"итого")</f>
        <v>0</v>
      </c>
      <c r="CX19" s="109">
        <f>SUMIFS(УсловияРасчеты!DR:DR,УсловияРасчеты!$H:$H,$C19,УсловияРасчеты!$N:$N,"итого")</f>
        <v>0</v>
      </c>
      <c r="CY19" s="109">
        <f>SUMIFS(УсловияРасчеты!DS:DS,УсловияРасчеты!$H:$H,$C19,УсловияРасчеты!$N:$N,"итого")</f>
        <v>0</v>
      </c>
      <c r="CZ19" s="109">
        <f>SUMIFS(УсловияРасчеты!DT:DT,УсловияРасчеты!$H:$H,$C19,УсловияРасчеты!$N:$N,"итого")</f>
        <v>0</v>
      </c>
      <c r="DA19" s="65"/>
    </row>
    <row r="20" spans="1:105" s="73" customFormat="1" ht="7.2" customHeight="1">
      <c r="A20" s="81"/>
      <c r="B20" s="71"/>
      <c r="C20" s="72"/>
      <c r="D20" s="65"/>
      <c r="E20" s="126"/>
      <c r="F20" s="64"/>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71"/>
    </row>
    <row r="21" spans="1:105" s="56" customFormat="1">
      <c r="A21" s="81">
        <f>E17-E19-E21</f>
        <v>0</v>
      </c>
      <c r="B21" s="65"/>
      <c r="C21" s="69" t="str">
        <f>УсловияРасчеты!$H$1252</f>
        <v>EBITDA</v>
      </c>
      <c r="D21" s="65"/>
      <c r="E21" s="132">
        <f>SUM($F21:$DA21)</f>
        <v>0</v>
      </c>
      <c r="F21" s="64"/>
      <c r="G21" s="111">
        <f>SUMIFS(УсловияРасчеты!AA:AA,УсловияРасчеты!$H:$H,$C21,УсловияРасчеты!$N:$N,"итого")</f>
        <v>0</v>
      </c>
      <c r="H21" s="111">
        <f>SUMIFS(УсловияРасчеты!AB:AB,УсловияРасчеты!$H:$H,$C21,УсловияРасчеты!$N:$N,"итого")</f>
        <v>0</v>
      </c>
      <c r="I21" s="111">
        <f>SUMIFS(УсловияРасчеты!AC:AC,УсловияРасчеты!$H:$H,$C21,УсловияРасчеты!$N:$N,"итого")</f>
        <v>0</v>
      </c>
      <c r="J21" s="111">
        <f>SUMIFS(УсловияРасчеты!AD:AD,УсловияРасчеты!$H:$H,$C21,УсловияРасчеты!$N:$N,"итого")</f>
        <v>0</v>
      </c>
      <c r="K21" s="111">
        <f>SUMIFS(УсловияРасчеты!AE:AE,УсловияРасчеты!$H:$H,$C21,УсловияРасчеты!$N:$N,"итого")</f>
        <v>0</v>
      </c>
      <c r="L21" s="111">
        <f>SUMIFS(УсловияРасчеты!AF:AF,УсловияРасчеты!$H:$H,$C21,УсловияРасчеты!$N:$N,"итого")</f>
        <v>0</v>
      </c>
      <c r="M21" s="111">
        <f>SUMIFS(УсловияРасчеты!AG:AG,УсловияРасчеты!$H:$H,$C21,УсловияРасчеты!$N:$N,"итого")</f>
        <v>0</v>
      </c>
      <c r="N21" s="111">
        <f>SUMIFS(УсловияРасчеты!AH:AH,УсловияРасчеты!$H:$H,$C21,УсловияРасчеты!$N:$N,"итого")</f>
        <v>0</v>
      </c>
      <c r="O21" s="111">
        <f>SUMIFS(УсловияРасчеты!AI:AI,УсловияРасчеты!$H:$H,$C21,УсловияРасчеты!$N:$N,"итого")</f>
        <v>0</v>
      </c>
      <c r="P21" s="111">
        <f>SUMIFS(УсловияРасчеты!AJ:AJ,УсловияРасчеты!$H:$H,$C21,УсловияРасчеты!$N:$N,"итого")</f>
        <v>0</v>
      </c>
      <c r="Q21" s="111">
        <f>SUMIFS(УсловияРасчеты!AK:AK,УсловияРасчеты!$H:$H,$C21,УсловияРасчеты!$N:$N,"итого")</f>
        <v>0</v>
      </c>
      <c r="R21" s="111">
        <f>SUMIFS(УсловияРасчеты!AL:AL,УсловияРасчеты!$H:$H,$C21,УсловияРасчеты!$N:$N,"итого")</f>
        <v>0</v>
      </c>
      <c r="S21" s="111">
        <f>SUMIFS(УсловияРасчеты!AM:AM,УсловияРасчеты!$H:$H,$C21,УсловияРасчеты!$N:$N,"итого")</f>
        <v>0</v>
      </c>
      <c r="T21" s="111">
        <f>SUMIFS(УсловияРасчеты!AN:AN,УсловияРасчеты!$H:$H,$C21,УсловияРасчеты!$N:$N,"итого")</f>
        <v>0</v>
      </c>
      <c r="U21" s="111">
        <f>SUMIFS(УсловияРасчеты!AO:AO,УсловияРасчеты!$H:$H,$C21,УсловияРасчеты!$N:$N,"итого")</f>
        <v>0</v>
      </c>
      <c r="V21" s="111">
        <f>SUMIFS(УсловияРасчеты!AP:AP,УсловияРасчеты!$H:$H,$C21,УсловияРасчеты!$N:$N,"итого")</f>
        <v>0</v>
      </c>
      <c r="W21" s="111">
        <f>SUMIFS(УсловияРасчеты!AQ:AQ,УсловияРасчеты!$H:$H,$C21,УсловияРасчеты!$N:$N,"итого")</f>
        <v>0</v>
      </c>
      <c r="X21" s="111">
        <f>SUMIFS(УсловияРасчеты!AR:AR,УсловияРасчеты!$H:$H,$C21,УсловияРасчеты!$N:$N,"итого")</f>
        <v>0</v>
      </c>
      <c r="Y21" s="111">
        <f>SUMIFS(УсловияРасчеты!AS:AS,УсловияРасчеты!$H:$H,$C21,УсловияРасчеты!$N:$N,"итого")</f>
        <v>0</v>
      </c>
      <c r="Z21" s="111">
        <f>SUMIFS(УсловияРасчеты!AT:AT,УсловияРасчеты!$H:$H,$C21,УсловияРасчеты!$N:$N,"итого")</f>
        <v>0</v>
      </c>
      <c r="AA21" s="111">
        <f>SUMIFS(УсловияРасчеты!AU:AU,УсловияРасчеты!$H:$H,$C21,УсловияРасчеты!$N:$N,"итого")</f>
        <v>0</v>
      </c>
      <c r="AB21" s="111">
        <f>SUMIFS(УсловияРасчеты!AV:AV,УсловияРасчеты!$H:$H,$C21,УсловияРасчеты!$N:$N,"итого")</f>
        <v>0</v>
      </c>
      <c r="AC21" s="111">
        <f>SUMIFS(УсловияРасчеты!AW:AW,УсловияРасчеты!$H:$H,$C21,УсловияРасчеты!$N:$N,"итого")</f>
        <v>0</v>
      </c>
      <c r="AD21" s="111">
        <f>SUMIFS(УсловияРасчеты!AX:AX,УсловияРасчеты!$H:$H,$C21,УсловияРасчеты!$N:$N,"итого")</f>
        <v>0</v>
      </c>
      <c r="AE21" s="111">
        <f>SUMIFS(УсловияРасчеты!AY:AY,УсловияРасчеты!$H:$H,$C21,УсловияРасчеты!$N:$N,"итого")</f>
        <v>0</v>
      </c>
      <c r="AF21" s="111">
        <f>SUMIFS(УсловияРасчеты!AZ:AZ,УсловияРасчеты!$H:$H,$C21,УсловияРасчеты!$N:$N,"итого")</f>
        <v>0</v>
      </c>
      <c r="AG21" s="111">
        <f>SUMIFS(УсловияРасчеты!BA:BA,УсловияРасчеты!$H:$H,$C21,УсловияРасчеты!$N:$N,"итого")</f>
        <v>0</v>
      </c>
      <c r="AH21" s="111">
        <f>SUMIFS(УсловияРасчеты!BB:BB,УсловияРасчеты!$H:$H,$C21,УсловияРасчеты!$N:$N,"итого")</f>
        <v>0</v>
      </c>
      <c r="AI21" s="111">
        <f>SUMIFS(УсловияРасчеты!BC:BC,УсловияРасчеты!$H:$H,$C21,УсловияРасчеты!$N:$N,"итого")</f>
        <v>0</v>
      </c>
      <c r="AJ21" s="111">
        <f>SUMIFS(УсловияРасчеты!BD:BD,УсловияРасчеты!$H:$H,$C21,УсловияРасчеты!$N:$N,"итого")</f>
        <v>0</v>
      </c>
      <c r="AK21" s="111">
        <f>SUMIFS(УсловияРасчеты!BE:BE,УсловияРасчеты!$H:$H,$C21,УсловияРасчеты!$N:$N,"итого")</f>
        <v>0</v>
      </c>
      <c r="AL21" s="111">
        <f>SUMIFS(УсловияРасчеты!BF:BF,УсловияРасчеты!$H:$H,$C21,УсловияРасчеты!$N:$N,"итого")</f>
        <v>0</v>
      </c>
      <c r="AM21" s="111">
        <f>SUMIFS(УсловияРасчеты!BG:BG,УсловияРасчеты!$H:$H,$C21,УсловияРасчеты!$N:$N,"итого")</f>
        <v>0</v>
      </c>
      <c r="AN21" s="111">
        <f>SUMIFS(УсловияРасчеты!BH:BH,УсловияРасчеты!$H:$H,$C21,УсловияРасчеты!$N:$N,"итого")</f>
        <v>0</v>
      </c>
      <c r="AO21" s="111">
        <f>SUMIFS(УсловияРасчеты!BI:BI,УсловияРасчеты!$H:$H,$C21,УсловияРасчеты!$N:$N,"итого")</f>
        <v>0</v>
      </c>
      <c r="AP21" s="111">
        <f>SUMIFS(УсловияРасчеты!BJ:BJ,УсловияРасчеты!$H:$H,$C21,УсловияРасчеты!$N:$N,"итого")</f>
        <v>0</v>
      </c>
      <c r="AQ21" s="111">
        <f>SUMIFS(УсловияРасчеты!BK:BK,УсловияРасчеты!$H:$H,$C21,УсловияРасчеты!$N:$N,"итого")</f>
        <v>0</v>
      </c>
      <c r="AR21" s="111">
        <f>SUMIFS(УсловияРасчеты!BL:BL,УсловияРасчеты!$H:$H,$C21,УсловияРасчеты!$N:$N,"итого")</f>
        <v>0</v>
      </c>
      <c r="AS21" s="111">
        <f>SUMIFS(УсловияРасчеты!BM:BM,УсловияРасчеты!$H:$H,$C21,УсловияРасчеты!$N:$N,"итого")</f>
        <v>0</v>
      </c>
      <c r="AT21" s="111">
        <f>SUMIFS(УсловияРасчеты!BN:BN,УсловияРасчеты!$H:$H,$C21,УсловияРасчеты!$N:$N,"итого")</f>
        <v>0</v>
      </c>
      <c r="AU21" s="111">
        <f>SUMIFS(УсловияРасчеты!BO:BO,УсловияРасчеты!$H:$H,$C21,УсловияРасчеты!$N:$N,"итого")</f>
        <v>0</v>
      </c>
      <c r="AV21" s="111">
        <f>SUMIFS(УсловияРасчеты!BP:BP,УсловияРасчеты!$H:$H,$C21,УсловияРасчеты!$N:$N,"итого")</f>
        <v>0</v>
      </c>
      <c r="AW21" s="111">
        <f>SUMIFS(УсловияРасчеты!BQ:BQ,УсловияРасчеты!$H:$H,$C21,УсловияРасчеты!$N:$N,"итого")</f>
        <v>0</v>
      </c>
      <c r="AX21" s="111">
        <f>SUMIFS(УсловияРасчеты!BR:BR,УсловияРасчеты!$H:$H,$C21,УсловияРасчеты!$N:$N,"итого")</f>
        <v>0</v>
      </c>
      <c r="AY21" s="111">
        <f>SUMIFS(УсловияРасчеты!BS:BS,УсловияРасчеты!$H:$H,$C21,УсловияРасчеты!$N:$N,"итого")</f>
        <v>0</v>
      </c>
      <c r="AZ21" s="111">
        <f>SUMIFS(УсловияРасчеты!BT:BT,УсловияРасчеты!$H:$H,$C21,УсловияРасчеты!$N:$N,"итого")</f>
        <v>0</v>
      </c>
      <c r="BA21" s="111">
        <f>SUMIFS(УсловияРасчеты!BU:BU,УсловияРасчеты!$H:$H,$C21,УсловияРасчеты!$N:$N,"итого")</f>
        <v>0</v>
      </c>
      <c r="BB21" s="111">
        <f>SUMIFS(УсловияРасчеты!BV:BV,УсловияРасчеты!$H:$H,$C21,УсловияРасчеты!$N:$N,"итого")</f>
        <v>0</v>
      </c>
      <c r="BC21" s="111">
        <f>SUMIFS(УсловияРасчеты!BW:BW,УсловияРасчеты!$H:$H,$C21,УсловияРасчеты!$N:$N,"итого")</f>
        <v>0</v>
      </c>
      <c r="BD21" s="111">
        <f>SUMIFS(УсловияРасчеты!BX:BX,УсловияРасчеты!$H:$H,$C21,УсловияРасчеты!$N:$N,"итого")</f>
        <v>0</v>
      </c>
      <c r="BE21" s="111">
        <f>SUMIFS(УсловияРасчеты!BY:BY,УсловияРасчеты!$H:$H,$C21,УсловияРасчеты!$N:$N,"итого")</f>
        <v>0</v>
      </c>
      <c r="BF21" s="111">
        <f>SUMIFS(УсловияРасчеты!BZ:BZ,УсловияРасчеты!$H:$H,$C21,УсловияРасчеты!$N:$N,"итого")</f>
        <v>0</v>
      </c>
      <c r="BG21" s="111">
        <f>SUMIFS(УсловияРасчеты!CA:CA,УсловияРасчеты!$H:$H,$C21,УсловияРасчеты!$N:$N,"итого")</f>
        <v>0</v>
      </c>
      <c r="BH21" s="111">
        <f>SUMIFS(УсловияРасчеты!CB:CB,УсловияРасчеты!$H:$H,$C21,УсловияРасчеты!$N:$N,"итого")</f>
        <v>0</v>
      </c>
      <c r="BI21" s="111">
        <f>SUMIFS(УсловияРасчеты!CC:CC,УсловияРасчеты!$H:$H,$C21,УсловияРасчеты!$N:$N,"итого")</f>
        <v>0</v>
      </c>
      <c r="BJ21" s="111">
        <f>SUMIFS(УсловияРасчеты!CD:CD,УсловияРасчеты!$H:$H,$C21,УсловияРасчеты!$N:$N,"итого")</f>
        <v>0</v>
      </c>
      <c r="BK21" s="111">
        <f>SUMIFS(УсловияРасчеты!CE:CE,УсловияРасчеты!$H:$H,$C21,УсловияРасчеты!$N:$N,"итого")</f>
        <v>0</v>
      </c>
      <c r="BL21" s="111">
        <f>SUMIFS(УсловияРасчеты!CF:CF,УсловияРасчеты!$H:$H,$C21,УсловияРасчеты!$N:$N,"итого")</f>
        <v>0</v>
      </c>
      <c r="BM21" s="111">
        <f>SUMIFS(УсловияРасчеты!CG:CG,УсловияРасчеты!$H:$H,$C21,УсловияРасчеты!$N:$N,"итого")</f>
        <v>0</v>
      </c>
      <c r="BN21" s="111">
        <f>SUMIFS(УсловияРасчеты!CH:CH,УсловияРасчеты!$H:$H,$C21,УсловияРасчеты!$N:$N,"итого")</f>
        <v>0</v>
      </c>
      <c r="BO21" s="111">
        <f>SUMIFS(УсловияРасчеты!CI:CI,УсловияРасчеты!$H:$H,$C21,УсловияРасчеты!$N:$N,"итого")</f>
        <v>0</v>
      </c>
      <c r="BP21" s="111">
        <f>SUMIFS(УсловияРасчеты!CJ:CJ,УсловияРасчеты!$H:$H,$C21,УсловияРасчеты!$N:$N,"итого")</f>
        <v>0</v>
      </c>
      <c r="BQ21" s="111">
        <f>SUMIFS(УсловияРасчеты!CK:CK,УсловияРасчеты!$H:$H,$C21,УсловияРасчеты!$N:$N,"итого")</f>
        <v>0</v>
      </c>
      <c r="BR21" s="111">
        <f>SUMIFS(УсловияРасчеты!CL:CL,УсловияРасчеты!$H:$H,$C21,УсловияРасчеты!$N:$N,"итого")</f>
        <v>0</v>
      </c>
      <c r="BS21" s="111">
        <f>SUMIFS(УсловияРасчеты!CM:CM,УсловияРасчеты!$H:$H,$C21,УсловияРасчеты!$N:$N,"итого")</f>
        <v>0</v>
      </c>
      <c r="BT21" s="111">
        <f>SUMIFS(УсловияРасчеты!CN:CN,УсловияРасчеты!$H:$H,$C21,УсловияРасчеты!$N:$N,"итого")</f>
        <v>0</v>
      </c>
      <c r="BU21" s="111">
        <f>SUMIFS(УсловияРасчеты!CO:CO,УсловияРасчеты!$H:$H,$C21,УсловияРасчеты!$N:$N,"итого")</f>
        <v>0</v>
      </c>
      <c r="BV21" s="111">
        <f>SUMIFS(УсловияРасчеты!CP:CP,УсловияРасчеты!$H:$H,$C21,УсловияРасчеты!$N:$N,"итого")</f>
        <v>0</v>
      </c>
      <c r="BW21" s="111">
        <f>SUMIFS(УсловияРасчеты!CQ:CQ,УсловияРасчеты!$H:$H,$C21,УсловияРасчеты!$N:$N,"итого")</f>
        <v>0</v>
      </c>
      <c r="BX21" s="111">
        <f>SUMIFS(УсловияРасчеты!CR:CR,УсловияРасчеты!$H:$H,$C21,УсловияРасчеты!$N:$N,"итого")</f>
        <v>0</v>
      </c>
      <c r="BY21" s="111">
        <f>SUMIFS(УсловияРасчеты!CS:CS,УсловияРасчеты!$H:$H,$C21,УсловияРасчеты!$N:$N,"итого")</f>
        <v>0</v>
      </c>
      <c r="BZ21" s="111">
        <f>SUMIFS(УсловияРасчеты!CT:CT,УсловияРасчеты!$H:$H,$C21,УсловияРасчеты!$N:$N,"итого")</f>
        <v>0</v>
      </c>
      <c r="CA21" s="111">
        <f>SUMIFS(УсловияРасчеты!CU:CU,УсловияРасчеты!$H:$H,$C21,УсловияРасчеты!$N:$N,"итого")</f>
        <v>0</v>
      </c>
      <c r="CB21" s="111">
        <f>SUMIFS(УсловияРасчеты!CV:CV,УсловияРасчеты!$H:$H,$C21,УсловияРасчеты!$N:$N,"итого")</f>
        <v>0</v>
      </c>
      <c r="CC21" s="111">
        <f>SUMIFS(УсловияРасчеты!CW:CW,УсловияРасчеты!$H:$H,$C21,УсловияРасчеты!$N:$N,"итого")</f>
        <v>0</v>
      </c>
      <c r="CD21" s="111">
        <f>SUMIFS(УсловияРасчеты!CX:CX,УсловияРасчеты!$H:$H,$C21,УсловияРасчеты!$N:$N,"итого")</f>
        <v>0</v>
      </c>
      <c r="CE21" s="111">
        <f>SUMIFS(УсловияРасчеты!CY:CY,УсловияРасчеты!$H:$H,$C21,УсловияРасчеты!$N:$N,"итого")</f>
        <v>0</v>
      </c>
      <c r="CF21" s="111">
        <f>SUMIFS(УсловияРасчеты!CZ:CZ,УсловияРасчеты!$H:$H,$C21,УсловияРасчеты!$N:$N,"итого")</f>
        <v>0</v>
      </c>
      <c r="CG21" s="111">
        <f>SUMIFS(УсловияРасчеты!DA:DA,УсловияРасчеты!$H:$H,$C21,УсловияРасчеты!$N:$N,"итого")</f>
        <v>0</v>
      </c>
      <c r="CH21" s="111">
        <f>SUMIFS(УсловияРасчеты!DB:DB,УсловияРасчеты!$H:$H,$C21,УсловияРасчеты!$N:$N,"итого")</f>
        <v>0</v>
      </c>
      <c r="CI21" s="111">
        <f>SUMIFS(УсловияРасчеты!DC:DC,УсловияРасчеты!$H:$H,$C21,УсловияРасчеты!$N:$N,"итого")</f>
        <v>0</v>
      </c>
      <c r="CJ21" s="111">
        <f>SUMIFS(УсловияРасчеты!DD:DD,УсловияРасчеты!$H:$H,$C21,УсловияРасчеты!$N:$N,"итого")</f>
        <v>0</v>
      </c>
      <c r="CK21" s="111">
        <f>SUMIFS(УсловияРасчеты!DE:DE,УсловияРасчеты!$H:$H,$C21,УсловияРасчеты!$N:$N,"итого")</f>
        <v>0</v>
      </c>
      <c r="CL21" s="111">
        <f>SUMIFS(УсловияРасчеты!DF:DF,УсловияРасчеты!$H:$H,$C21,УсловияРасчеты!$N:$N,"итого")</f>
        <v>0</v>
      </c>
      <c r="CM21" s="111">
        <f>SUMIFS(УсловияРасчеты!DG:DG,УсловияРасчеты!$H:$H,$C21,УсловияРасчеты!$N:$N,"итого")</f>
        <v>0</v>
      </c>
      <c r="CN21" s="111">
        <f>SUMIFS(УсловияРасчеты!DH:DH,УсловияРасчеты!$H:$H,$C21,УсловияРасчеты!$N:$N,"итого")</f>
        <v>0</v>
      </c>
      <c r="CO21" s="111">
        <f>SUMIFS(УсловияРасчеты!DI:DI,УсловияРасчеты!$H:$H,$C21,УсловияРасчеты!$N:$N,"итого")</f>
        <v>0</v>
      </c>
      <c r="CP21" s="111">
        <f>SUMIFS(УсловияРасчеты!DJ:DJ,УсловияРасчеты!$H:$H,$C21,УсловияРасчеты!$N:$N,"итого")</f>
        <v>0</v>
      </c>
      <c r="CQ21" s="111">
        <f>SUMIFS(УсловияРасчеты!DK:DK,УсловияРасчеты!$H:$H,$C21,УсловияРасчеты!$N:$N,"итого")</f>
        <v>0</v>
      </c>
      <c r="CR21" s="111">
        <f>SUMIFS(УсловияРасчеты!DL:DL,УсловияРасчеты!$H:$H,$C21,УсловияРасчеты!$N:$N,"итого")</f>
        <v>0</v>
      </c>
      <c r="CS21" s="111">
        <f>SUMIFS(УсловияРасчеты!DM:DM,УсловияРасчеты!$H:$H,$C21,УсловияРасчеты!$N:$N,"итого")</f>
        <v>0</v>
      </c>
      <c r="CT21" s="111">
        <f>SUMIFS(УсловияРасчеты!DN:DN,УсловияРасчеты!$H:$H,$C21,УсловияРасчеты!$N:$N,"итого")</f>
        <v>0</v>
      </c>
      <c r="CU21" s="111">
        <f>SUMIFS(УсловияРасчеты!DO:DO,УсловияРасчеты!$H:$H,$C21,УсловияРасчеты!$N:$N,"итого")</f>
        <v>0</v>
      </c>
      <c r="CV21" s="111">
        <f>SUMIFS(УсловияРасчеты!DP:DP,УсловияРасчеты!$H:$H,$C21,УсловияРасчеты!$N:$N,"итого")</f>
        <v>0</v>
      </c>
      <c r="CW21" s="111">
        <f>SUMIFS(УсловияРасчеты!DQ:DQ,УсловияРасчеты!$H:$H,$C21,УсловияРасчеты!$N:$N,"итого")</f>
        <v>0</v>
      </c>
      <c r="CX21" s="111">
        <f>SUMIFS(УсловияРасчеты!DR:DR,УсловияРасчеты!$H:$H,$C21,УсловияРасчеты!$N:$N,"итого")</f>
        <v>0</v>
      </c>
      <c r="CY21" s="111">
        <f>SUMIFS(УсловияРасчеты!DS:DS,УсловияРасчеты!$H:$H,$C21,УсловияРасчеты!$N:$N,"итого")</f>
        <v>0</v>
      </c>
      <c r="CZ21" s="111">
        <f>SUMIFS(УсловияРасчеты!DT:DT,УсловияРасчеты!$H:$H,$C21,УсловияРасчеты!$N:$N,"итого")</f>
        <v>0</v>
      </c>
      <c r="DA21" s="65"/>
    </row>
    <row r="22" spans="1:105" s="501" customFormat="1" ht="12">
      <c r="A22" s="81"/>
      <c r="B22" s="500"/>
      <c r="C22" s="514" t="str">
        <f>УсловияРасчеты!$H$1253</f>
        <v>Рентабельность операционной деятельности</v>
      </c>
      <c r="D22" s="500"/>
      <c r="E22" s="515">
        <f>IF(E$3=0,0,E21/E$3)</f>
        <v>0</v>
      </c>
      <c r="F22" s="76"/>
      <c r="G22" s="516">
        <f>SUMIFS(УсловияРасчеты!AA:AA,УсловияРасчеты!$H:$H,$C22,УсловияРасчеты!$N:$N,"итого")</f>
        <v>0</v>
      </c>
      <c r="H22" s="516">
        <f>SUMIFS(УсловияРасчеты!AB:AB,УсловияРасчеты!$H:$H,$C22,УсловияРасчеты!$N:$N,"итого")</f>
        <v>0</v>
      </c>
      <c r="I22" s="516">
        <f>SUMIFS(УсловияРасчеты!AC:AC,УсловияРасчеты!$H:$H,$C22,УсловияРасчеты!$N:$N,"итого")</f>
        <v>0</v>
      </c>
      <c r="J22" s="516">
        <f>SUMIFS(УсловияРасчеты!AD:AD,УсловияРасчеты!$H:$H,$C22,УсловияРасчеты!$N:$N,"итого")</f>
        <v>0</v>
      </c>
      <c r="K22" s="516">
        <f>SUMIFS(УсловияРасчеты!AE:AE,УсловияРасчеты!$H:$H,$C22,УсловияРасчеты!$N:$N,"итого")</f>
        <v>0</v>
      </c>
      <c r="L22" s="516">
        <f>SUMIFS(УсловияРасчеты!AF:AF,УсловияРасчеты!$H:$H,$C22,УсловияРасчеты!$N:$N,"итого")</f>
        <v>0</v>
      </c>
      <c r="M22" s="516">
        <f>SUMIFS(УсловияРасчеты!AG:AG,УсловияРасчеты!$H:$H,$C22,УсловияРасчеты!$N:$N,"итого")</f>
        <v>0</v>
      </c>
      <c r="N22" s="516">
        <f>SUMIFS(УсловияРасчеты!AH:AH,УсловияРасчеты!$H:$H,$C22,УсловияРасчеты!$N:$N,"итого")</f>
        <v>0</v>
      </c>
      <c r="O22" s="516">
        <f>SUMIFS(УсловияРасчеты!AI:AI,УсловияРасчеты!$H:$H,$C22,УсловияРасчеты!$N:$N,"итого")</f>
        <v>0</v>
      </c>
      <c r="P22" s="516">
        <f>SUMIFS(УсловияРасчеты!AJ:AJ,УсловияРасчеты!$H:$H,$C22,УсловияРасчеты!$N:$N,"итого")</f>
        <v>0</v>
      </c>
      <c r="Q22" s="516">
        <f>SUMIFS(УсловияРасчеты!AK:AK,УсловияРасчеты!$H:$H,$C22,УсловияРасчеты!$N:$N,"итого")</f>
        <v>0</v>
      </c>
      <c r="R22" s="516">
        <f>SUMIFS(УсловияРасчеты!AL:AL,УсловияРасчеты!$H:$H,$C22,УсловияРасчеты!$N:$N,"итого")</f>
        <v>0</v>
      </c>
      <c r="S22" s="516">
        <f>SUMIFS(УсловияРасчеты!AM:AM,УсловияРасчеты!$H:$H,$C22,УсловияРасчеты!$N:$N,"итого")</f>
        <v>0</v>
      </c>
      <c r="T22" s="516">
        <f>SUMIFS(УсловияРасчеты!AN:AN,УсловияРасчеты!$H:$H,$C22,УсловияРасчеты!$N:$N,"итого")</f>
        <v>0</v>
      </c>
      <c r="U22" s="516">
        <f>SUMIFS(УсловияРасчеты!AO:AO,УсловияРасчеты!$H:$H,$C22,УсловияРасчеты!$N:$N,"итого")</f>
        <v>0</v>
      </c>
      <c r="V22" s="516">
        <f>SUMIFS(УсловияРасчеты!AP:AP,УсловияРасчеты!$H:$H,$C22,УсловияРасчеты!$N:$N,"итого")</f>
        <v>0</v>
      </c>
      <c r="W22" s="516">
        <f>SUMIFS(УсловияРасчеты!AQ:AQ,УсловияРасчеты!$H:$H,$C22,УсловияРасчеты!$N:$N,"итого")</f>
        <v>0</v>
      </c>
      <c r="X22" s="516">
        <f>SUMIFS(УсловияРасчеты!AR:AR,УсловияРасчеты!$H:$H,$C22,УсловияРасчеты!$N:$N,"итого")</f>
        <v>0</v>
      </c>
      <c r="Y22" s="516">
        <f>SUMIFS(УсловияРасчеты!AS:AS,УсловияРасчеты!$H:$H,$C22,УсловияРасчеты!$N:$N,"итого")</f>
        <v>0</v>
      </c>
      <c r="Z22" s="516">
        <f>SUMIFS(УсловияРасчеты!AT:AT,УсловияРасчеты!$H:$H,$C22,УсловияРасчеты!$N:$N,"итого")</f>
        <v>0</v>
      </c>
      <c r="AA22" s="516">
        <f>SUMIFS(УсловияРасчеты!AU:AU,УсловияРасчеты!$H:$H,$C22,УсловияРасчеты!$N:$N,"итого")</f>
        <v>0</v>
      </c>
      <c r="AB22" s="516">
        <f>SUMIFS(УсловияРасчеты!AV:AV,УсловияРасчеты!$H:$H,$C22,УсловияРасчеты!$N:$N,"итого")</f>
        <v>0</v>
      </c>
      <c r="AC22" s="516">
        <f>SUMIFS(УсловияРасчеты!AW:AW,УсловияРасчеты!$H:$H,$C22,УсловияРасчеты!$N:$N,"итого")</f>
        <v>0</v>
      </c>
      <c r="AD22" s="516">
        <f>SUMIFS(УсловияРасчеты!AX:AX,УсловияРасчеты!$H:$H,$C22,УсловияРасчеты!$N:$N,"итого")</f>
        <v>0</v>
      </c>
      <c r="AE22" s="516">
        <f>SUMIFS(УсловияРасчеты!AY:AY,УсловияРасчеты!$H:$H,$C22,УсловияРасчеты!$N:$N,"итого")</f>
        <v>0</v>
      </c>
      <c r="AF22" s="516">
        <f>SUMIFS(УсловияРасчеты!AZ:AZ,УсловияРасчеты!$H:$H,$C22,УсловияРасчеты!$N:$N,"итого")</f>
        <v>0</v>
      </c>
      <c r="AG22" s="516">
        <f>SUMIFS(УсловияРасчеты!BA:BA,УсловияРасчеты!$H:$H,$C22,УсловияРасчеты!$N:$N,"итого")</f>
        <v>0</v>
      </c>
      <c r="AH22" s="516">
        <f>SUMIFS(УсловияРасчеты!BB:BB,УсловияРасчеты!$H:$H,$C22,УсловияРасчеты!$N:$N,"итого")</f>
        <v>0</v>
      </c>
      <c r="AI22" s="516">
        <f>SUMIFS(УсловияРасчеты!BC:BC,УсловияРасчеты!$H:$H,$C22,УсловияРасчеты!$N:$N,"итого")</f>
        <v>0</v>
      </c>
      <c r="AJ22" s="516">
        <f>SUMIFS(УсловияРасчеты!BD:BD,УсловияРасчеты!$H:$H,$C22,УсловияРасчеты!$N:$N,"итого")</f>
        <v>0</v>
      </c>
      <c r="AK22" s="516">
        <f>SUMIFS(УсловияРасчеты!BE:BE,УсловияРасчеты!$H:$H,$C22,УсловияРасчеты!$N:$N,"итого")</f>
        <v>0</v>
      </c>
      <c r="AL22" s="516">
        <f>SUMIFS(УсловияРасчеты!BF:BF,УсловияРасчеты!$H:$H,$C22,УсловияРасчеты!$N:$N,"итого")</f>
        <v>0</v>
      </c>
      <c r="AM22" s="516">
        <f>SUMIFS(УсловияРасчеты!BG:BG,УсловияРасчеты!$H:$H,$C22,УсловияРасчеты!$N:$N,"итого")</f>
        <v>0</v>
      </c>
      <c r="AN22" s="516">
        <f>SUMIFS(УсловияРасчеты!BH:BH,УсловияРасчеты!$H:$H,$C22,УсловияРасчеты!$N:$N,"итого")</f>
        <v>0</v>
      </c>
      <c r="AO22" s="516">
        <f>SUMIFS(УсловияРасчеты!BI:BI,УсловияРасчеты!$H:$H,$C22,УсловияРасчеты!$N:$N,"итого")</f>
        <v>0</v>
      </c>
      <c r="AP22" s="516">
        <f>SUMIFS(УсловияРасчеты!BJ:BJ,УсловияРасчеты!$H:$H,$C22,УсловияРасчеты!$N:$N,"итого")</f>
        <v>0</v>
      </c>
      <c r="AQ22" s="516">
        <f>SUMIFS(УсловияРасчеты!BK:BK,УсловияРасчеты!$H:$H,$C22,УсловияРасчеты!$N:$N,"итого")</f>
        <v>0</v>
      </c>
      <c r="AR22" s="516">
        <f>SUMIFS(УсловияРасчеты!BL:BL,УсловияРасчеты!$H:$H,$C22,УсловияРасчеты!$N:$N,"итого")</f>
        <v>0</v>
      </c>
      <c r="AS22" s="516">
        <f>SUMIFS(УсловияРасчеты!BM:BM,УсловияРасчеты!$H:$H,$C22,УсловияРасчеты!$N:$N,"итого")</f>
        <v>0</v>
      </c>
      <c r="AT22" s="516">
        <f>SUMIFS(УсловияРасчеты!BN:BN,УсловияРасчеты!$H:$H,$C22,УсловияРасчеты!$N:$N,"итого")</f>
        <v>0</v>
      </c>
      <c r="AU22" s="516">
        <f>SUMIFS(УсловияРасчеты!BO:BO,УсловияРасчеты!$H:$H,$C22,УсловияРасчеты!$N:$N,"итого")</f>
        <v>0</v>
      </c>
      <c r="AV22" s="516">
        <f>SUMIFS(УсловияРасчеты!BP:BP,УсловияРасчеты!$H:$H,$C22,УсловияРасчеты!$N:$N,"итого")</f>
        <v>0</v>
      </c>
      <c r="AW22" s="516">
        <f>SUMIFS(УсловияРасчеты!BQ:BQ,УсловияРасчеты!$H:$H,$C22,УсловияРасчеты!$N:$N,"итого")</f>
        <v>0</v>
      </c>
      <c r="AX22" s="516">
        <f>SUMIFS(УсловияРасчеты!BR:BR,УсловияРасчеты!$H:$H,$C22,УсловияРасчеты!$N:$N,"итого")</f>
        <v>0</v>
      </c>
      <c r="AY22" s="516">
        <f>SUMIFS(УсловияРасчеты!BS:BS,УсловияРасчеты!$H:$H,$C22,УсловияРасчеты!$N:$N,"итого")</f>
        <v>0</v>
      </c>
      <c r="AZ22" s="516">
        <f>SUMIFS(УсловияРасчеты!BT:BT,УсловияРасчеты!$H:$H,$C22,УсловияРасчеты!$N:$N,"итого")</f>
        <v>0</v>
      </c>
      <c r="BA22" s="516">
        <f>SUMIFS(УсловияРасчеты!BU:BU,УсловияРасчеты!$H:$H,$C22,УсловияРасчеты!$N:$N,"итого")</f>
        <v>0</v>
      </c>
      <c r="BB22" s="516">
        <f>SUMIFS(УсловияРасчеты!BV:BV,УсловияРасчеты!$H:$H,$C22,УсловияРасчеты!$N:$N,"итого")</f>
        <v>0</v>
      </c>
      <c r="BC22" s="516">
        <f>SUMIFS(УсловияРасчеты!BW:BW,УсловияРасчеты!$H:$H,$C22,УсловияРасчеты!$N:$N,"итого")</f>
        <v>0</v>
      </c>
      <c r="BD22" s="516">
        <f>SUMIFS(УсловияРасчеты!BX:BX,УсловияРасчеты!$H:$H,$C22,УсловияРасчеты!$N:$N,"итого")</f>
        <v>0</v>
      </c>
      <c r="BE22" s="516">
        <f>SUMIFS(УсловияРасчеты!BY:BY,УсловияРасчеты!$H:$H,$C22,УсловияРасчеты!$N:$N,"итого")</f>
        <v>0</v>
      </c>
      <c r="BF22" s="516">
        <f>SUMIFS(УсловияРасчеты!BZ:BZ,УсловияРасчеты!$H:$H,$C22,УсловияРасчеты!$N:$N,"итого")</f>
        <v>0</v>
      </c>
      <c r="BG22" s="516">
        <f>SUMIFS(УсловияРасчеты!CA:CA,УсловияРасчеты!$H:$H,$C22,УсловияРасчеты!$N:$N,"итого")</f>
        <v>0</v>
      </c>
      <c r="BH22" s="516">
        <f>SUMIFS(УсловияРасчеты!CB:CB,УсловияРасчеты!$H:$H,$C22,УсловияРасчеты!$N:$N,"итого")</f>
        <v>0</v>
      </c>
      <c r="BI22" s="516">
        <f>SUMIFS(УсловияРасчеты!CC:CC,УсловияРасчеты!$H:$H,$C22,УсловияРасчеты!$N:$N,"итого")</f>
        <v>0</v>
      </c>
      <c r="BJ22" s="516">
        <f>SUMIFS(УсловияРасчеты!CD:CD,УсловияРасчеты!$H:$H,$C22,УсловияРасчеты!$N:$N,"итого")</f>
        <v>0</v>
      </c>
      <c r="BK22" s="516">
        <f>SUMIFS(УсловияРасчеты!CE:CE,УсловияРасчеты!$H:$H,$C22,УсловияРасчеты!$N:$N,"итого")</f>
        <v>0</v>
      </c>
      <c r="BL22" s="516">
        <f>SUMIFS(УсловияРасчеты!CF:CF,УсловияРасчеты!$H:$H,$C22,УсловияРасчеты!$N:$N,"итого")</f>
        <v>0</v>
      </c>
      <c r="BM22" s="516">
        <f>SUMIFS(УсловияРасчеты!CG:CG,УсловияРасчеты!$H:$H,$C22,УсловияРасчеты!$N:$N,"итого")</f>
        <v>0</v>
      </c>
      <c r="BN22" s="516">
        <f>SUMIFS(УсловияРасчеты!CH:CH,УсловияРасчеты!$H:$H,$C22,УсловияРасчеты!$N:$N,"итого")</f>
        <v>0</v>
      </c>
      <c r="BO22" s="516">
        <f>SUMIFS(УсловияРасчеты!CI:CI,УсловияРасчеты!$H:$H,$C22,УсловияРасчеты!$N:$N,"итого")</f>
        <v>0</v>
      </c>
      <c r="BP22" s="516">
        <f>SUMIFS(УсловияРасчеты!CJ:CJ,УсловияРасчеты!$H:$H,$C22,УсловияРасчеты!$N:$N,"итого")</f>
        <v>0</v>
      </c>
      <c r="BQ22" s="516">
        <f>SUMIFS(УсловияРасчеты!CK:CK,УсловияРасчеты!$H:$H,$C22,УсловияРасчеты!$N:$N,"итого")</f>
        <v>0</v>
      </c>
      <c r="BR22" s="516">
        <f>SUMIFS(УсловияРасчеты!CL:CL,УсловияРасчеты!$H:$H,$C22,УсловияРасчеты!$N:$N,"итого")</f>
        <v>0</v>
      </c>
      <c r="BS22" s="516">
        <f>SUMIFS(УсловияРасчеты!CM:CM,УсловияРасчеты!$H:$H,$C22,УсловияРасчеты!$N:$N,"итого")</f>
        <v>0</v>
      </c>
      <c r="BT22" s="516">
        <f>SUMIFS(УсловияРасчеты!CN:CN,УсловияРасчеты!$H:$H,$C22,УсловияРасчеты!$N:$N,"итого")</f>
        <v>0</v>
      </c>
      <c r="BU22" s="516">
        <f>SUMIFS(УсловияРасчеты!CO:CO,УсловияРасчеты!$H:$H,$C22,УсловияРасчеты!$N:$N,"итого")</f>
        <v>0</v>
      </c>
      <c r="BV22" s="516">
        <f>SUMIFS(УсловияРасчеты!CP:CP,УсловияРасчеты!$H:$H,$C22,УсловияРасчеты!$N:$N,"итого")</f>
        <v>0</v>
      </c>
      <c r="BW22" s="516">
        <f>SUMIFS(УсловияРасчеты!CQ:CQ,УсловияРасчеты!$H:$H,$C22,УсловияРасчеты!$N:$N,"итого")</f>
        <v>0</v>
      </c>
      <c r="BX22" s="516">
        <f>SUMIFS(УсловияРасчеты!CR:CR,УсловияРасчеты!$H:$H,$C22,УсловияРасчеты!$N:$N,"итого")</f>
        <v>0</v>
      </c>
      <c r="BY22" s="516">
        <f>SUMIFS(УсловияРасчеты!CS:CS,УсловияРасчеты!$H:$H,$C22,УсловияРасчеты!$N:$N,"итого")</f>
        <v>0</v>
      </c>
      <c r="BZ22" s="516">
        <f>SUMIFS(УсловияРасчеты!CT:CT,УсловияРасчеты!$H:$H,$C22,УсловияРасчеты!$N:$N,"итого")</f>
        <v>0</v>
      </c>
      <c r="CA22" s="516">
        <f>SUMIFS(УсловияРасчеты!CU:CU,УсловияРасчеты!$H:$H,$C22,УсловияРасчеты!$N:$N,"итого")</f>
        <v>0</v>
      </c>
      <c r="CB22" s="516">
        <f>SUMIFS(УсловияРасчеты!CV:CV,УсловияРасчеты!$H:$H,$C22,УсловияРасчеты!$N:$N,"итого")</f>
        <v>0</v>
      </c>
      <c r="CC22" s="516">
        <f>SUMIFS(УсловияРасчеты!CW:CW,УсловияРасчеты!$H:$H,$C22,УсловияРасчеты!$N:$N,"итого")</f>
        <v>0</v>
      </c>
      <c r="CD22" s="516">
        <f>SUMIFS(УсловияРасчеты!CX:CX,УсловияРасчеты!$H:$H,$C22,УсловияРасчеты!$N:$N,"итого")</f>
        <v>0</v>
      </c>
      <c r="CE22" s="516">
        <f>SUMIFS(УсловияРасчеты!CY:CY,УсловияРасчеты!$H:$H,$C22,УсловияРасчеты!$N:$N,"итого")</f>
        <v>0</v>
      </c>
      <c r="CF22" s="516">
        <f>SUMIFS(УсловияРасчеты!CZ:CZ,УсловияРасчеты!$H:$H,$C22,УсловияРасчеты!$N:$N,"итого")</f>
        <v>0</v>
      </c>
      <c r="CG22" s="516">
        <f>SUMIFS(УсловияРасчеты!DA:DA,УсловияРасчеты!$H:$H,$C22,УсловияРасчеты!$N:$N,"итого")</f>
        <v>0</v>
      </c>
      <c r="CH22" s="516">
        <f>SUMIFS(УсловияРасчеты!DB:DB,УсловияРасчеты!$H:$H,$C22,УсловияРасчеты!$N:$N,"итого")</f>
        <v>0</v>
      </c>
      <c r="CI22" s="516">
        <f>SUMIFS(УсловияРасчеты!DC:DC,УсловияРасчеты!$H:$H,$C22,УсловияРасчеты!$N:$N,"итого")</f>
        <v>0</v>
      </c>
      <c r="CJ22" s="516">
        <f>SUMIFS(УсловияРасчеты!DD:DD,УсловияРасчеты!$H:$H,$C22,УсловияРасчеты!$N:$N,"итого")</f>
        <v>0</v>
      </c>
      <c r="CK22" s="516">
        <f>SUMIFS(УсловияРасчеты!DE:DE,УсловияРасчеты!$H:$H,$C22,УсловияРасчеты!$N:$N,"итого")</f>
        <v>0</v>
      </c>
      <c r="CL22" s="516">
        <f>SUMIFS(УсловияРасчеты!DF:DF,УсловияРасчеты!$H:$H,$C22,УсловияРасчеты!$N:$N,"итого")</f>
        <v>0</v>
      </c>
      <c r="CM22" s="516">
        <f>SUMIFS(УсловияРасчеты!DG:DG,УсловияРасчеты!$H:$H,$C22,УсловияРасчеты!$N:$N,"итого")</f>
        <v>0</v>
      </c>
      <c r="CN22" s="516">
        <f>SUMIFS(УсловияРасчеты!DH:DH,УсловияРасчеты!$H:$H,$C22,УсловияРасчеты!$N:$N,"итого")</f>
        <v>0</v>
      </c>
      <c r="CO22" s="516">
        <f>SUMIFS(УсловияРасчеты!DI:DI,УсловияРасчеты!$H:$H,$C22,УсловияРасчеты!$N:$N,"итого")</f>
        <v>0</v>
      </c>
      <c r="CP22" s="516">
        <f>SUMIFS(УсловияРасчеты!DJ:DJ,УсловияРасчеты!$H:$H,$C22,УсловияРасчеты!$N:$N,"итого")</f>
        <v>0</v>
      </c>
      <c r="CQ22" s="516">
        <f>SUMIFS(УсловияРасчеты!DK:DK,УсловияРасчеты!$H:$H,$C22,УсловияРасчеты!$N:$N,"итого")</f>
        <v>0</v>
      </c>
      <c r="CR22" s="516">
        <f>SUMIFS(УсловияРасчеты!DL:DL,УсловияРасчеты!$H:$H,$C22,УсловияРасчеты!$N:$N,"итого")</f>
        <v>0</v>
      </c>
      <c r="CS22" s="516">
        <f>SUMIFS(УсловияРасчеты!DM:DM,УсловияРасчеты!$H:$H,$C22,УсловияРасчеты!$N:$N,"итого")</f>
        <v>0</v>
      </c>
      <c r="CT22" s="516">
        <f>SUMIFS(УсловияРасчеты!DN:DN,УсловияРасчеты!$H:$H,$C22,УсловияРасчеты!$N:$N,"итого")</f>
        <v>0</v>
      </c>
      <c r="CU22" s="516">
        <f>SUMIFS(УсловияРасчеты!DO:DO,УсловияРасчеты!$H:$H,$C22,УсловияРасчеты!$N:$N,"итого")</f>
        <v>0</v>
      </c>
      <c r="CV22" s="516">
        <f>SUMIFS(УсловияРасчеты!DP:DP,УсловияРасчеты!$H:$H,$C22,УсловияРасчеты!$N:$N,"итого")</f>
        <v>0</v>
      </c>
      <c r="CW22" s="516">
        <f>SUMIFS(УсловияРасчеты!DQ:DQ,УсловияРасчеты!$H:$H,$C22,УсловияРасчеты!$N:$N,"итого")</f>
        <v>0</v>
      </c>
      <c r="CX22" s="516">
        <f>SUMIFS(УсловияРасчеты!DR:DR,УсловияРасчеты!$H:$H,$C22,УсловияРасчеты!$N:$N,"итого")</f>
        <v>0</v>
      </c>
      <c r="CY22" s="516">
        <f>SUMIFS(УсловияРасчеты!DS:DS,УсловияРасчеты!$H:$H,$C22,УсловияРасчеты!$N:$N,"итого")</f>
        <v>0</v>
      </c>
      <c r="CZ22" s="516">
        <f>SUMIFS(УсловияРасчеты!DT:DT,УсловияРасчеты!$H:$H,$C22,УсловияРасчеты!$N:$N,"итого")</f>
        <v>0</v>
      </c>
      <c r="DA22" s="500"/>
    </row>
    <row r="23" spans="1:105" s="78" customFormat="1" ht="12">
      <c r="A23" s="81"/>
      <c r="B23" s="76"/>
      <c r="C23" s="79" t="str">
        <f>УсловияРасчеты!$H$1377</f>
        <v>начисление %% по кредиту за период</v>
      </c>
      <c r="D23" s="500"/>
      <c r="E23" s="131">
        <f>SUM($F23:$DA23)</f>
        <v>0</v>
      </c>
      <c r="F23" s="76"/>
      <c r="G23" s="110">
        <f>SUMIFS(УсловияРасчеты!AA:AA,УсловияРасчеты!$H:$H,$C23,УсловияРасчеты!$N:$N,"итого")</f>
        <v>0</v>
      </c>
      <c r="H23" s="110">
        <f>SUMIFS(УсловияРасчеты!AB:AB,УсловияРасчеты!$H:$H,$C23,УсловияРасчеты!$N:$N,"итого")</f>
        <v>0</v>
      </c>
      <c r="I23" s="110">
        <f>SUMIFS(УсловияРасчеты!AC:AC,УсловияРасчеты!$H:$H,$C23,УсловияРасчеты!$N:$N,"итого")</f>
        <v>0</v>
      </c>
      <c r="J23" s="110">
        <f>SUMIFS(УсловияРасчеты!AD:AD,УсловияРасчеты!$H:$H,$C23,УсловияРасчеты!$N:$N,"итого")</f>
        <v>0</v>
      </c>
      <c r="K23" s="110">
        <f>SUMIFS(УсловияРасчеты!AE:AE,УсловияРасчеты!$H:$H,$C23,УсловияРасчеты!$N:$N,"итого")</f>
        <v>0</v>
      </c>
      <c r="L23" s="110">
        <f>SUMIFS(УсловияРасчеты!AF:AF,УсловияРасчеты!$H:$H,$C23,УсловияРасчеты!$N:$N,"итого")</f>
        <v>0</v>
      </c>
      <c r="M23" s="110">
        <f>SUMIFS(УсловияРасчеты!AG:AG,УсловияРасчеты!$H:$H,$C23,УсловияРасчеты!$N:$N,"итого")</f>
        <v>0</v>
      </c>
      <c r="N23" s="110">
        <f>SUMIFS(УсловияРасчеты!AH:AH,УсловияРасчеты!$H:$H,$C23,УсловияРасчеты!$N:$N,"итого")</f>
        <v>0</v>
      </c>
      <c r="O23" s="110">
        <f>SUMIFS(УсловияРасчеты!AI:AI,УсловияРасчеты!$H:$H,$C23,УсловияРасчеты!$N:$N,"итого")</f>
        <v>0</v>
      </c>
      <c r="P23" s="110">
        <f>SUMIFS(УсловияРасчеты!AJ:AJ,УсловияРасчеты!$H:$H,$C23,УсловияРасчеты!$N:$N,"итого")</f>
        <v>0</v>
      </c>
      <c r="Q23" s="110">
        <f>SUMIFS(УсловияРасчеты!AK:AK,УсловияРасчеты!$H:$H,$C23,УсловияРасчеты!$N:$N,"итого")</f>
        <v>0</v>
      </c>
      <c r="R23" s="110">
        <f>SUMIFS(УсловияРасчеты!AL:AL,УсловияРасчеты!$H:$H,$C23,УсловияРасчеты!$N:$N,"итого")</f>
        <v>0</v>
      </c>
      <c r="S23" s="110">
        <f>SUMIFS(УсловияРасчеты!AM:AM,УсловияРасчеты!$H:$H,$C23,УсловияРасчеты!$N:$N,"итого")</f>
        <v>0</v>
      </c>
      <c r="T23" s="110">
        <f>SUMIFS(УсловияРасчеты!AN:AN,УсловияРасчеты!$H:$H,$C23,УсловияРасчеты!$N:$N,"итого")</f>
        <v>0</v>
      </c>
      <c r="U23" s="110">
        <f>SUMIFS(УсловияРасчеты!AO:AO,УсловияРасчеты!$H:$H,$C23,УсловияРасчеты!$N:$N,"итого")</f>
        <v>0</v>
      </c>
      <c r="V23" s="110">
        <f>SUMIFS(УсловияРасчеты!AP:AP,УсловияРасчеты!$H:$H,$C23,УсловияРасчеты!$N:$N,"итого")</f>
        <v>0</v>
      </c>
      <c r="W23" s="110">
        <f>SUMIFS(УсловияРасчеты!AQ:AQ,УсловияРасчеты!$H:$H,$C23,УсловияРасчеты!$N:$N,"итого")</f>
        <v>0</v>
      </c>
      <c r="X23" s="110">
        <f>SUMIFS(УсловияРасчеты!AR:AR,УсловияРасчеты!$H:$H,$C23,УсловияРасчеты!$N:$N,"итого")</f>
        <v>0</v>
      </c>
      <c r="Y23" s="110">
        <f>SUMIFS(УсловияРасчеты!AS:AS,УсловияРасчеты!$H:$H,$C23,УсловияРасчеты!$N:$N,"итого")</f>
        <v>0</v>
      </c>
      <c r="Z23" s="110">
        <f>SUMIFS(УсловияРасчеты!AT:AT,УсловияРасчеты!$H:$H,$C23,УсловияРасчеты!$N:$N,"итого")</f>
        <v>0</v>
      </c>
      <c r="AA23" s="110">
        <f>SUMIFS(УсловияРасчеты!AU:AU,УсловияРасчеты!$H:$H,$C23,УсловияРасчеты!$N:$N,"итого")</f>
        <v>0</v>
      </c>
      <c r="AB23" s="110">
        <f>SUMIFS(УсловияРасчеты!AV:AV,УсловияРасчеты!$H:$H,$C23,УсловияРасчеты!$N:$N,"итого")</f>
        <v>0</v>
      </c>
      <c r="AC23" s="110">
        <f>SUMIFS(УсловияРасчеты!AW:AW,УсловияРасчеты!$H:$H,$C23,УсловияРасчеты!$N:$N,"итого")</f>
        <v>0</v>
      </c>
      <c r="AD23" s="110">
        <f>SUMIFS(УсловияРасчеты!AX:AX,УсловияРасчеты!$H:$H,$C23,УсловияРасчеты!$N:$N,"итого")</f>
        <v>0</v>
      </c>
      <c r="AE23" s="110">
        <f>SUMIFS(УсловияРасчеты!AY:AY,УсловияРасчеты!$H:$H,$C23,УсловияРасчеты!$N:$N,"итого")</f>
        <v>0</v>
      </c>
      <c r="AF23" s="110">
        <f>SUMIFS(УсловияРасчеты!AZ:AZ,УсловияРасчеты!$H:$H,$C23,УсловияРасчеты!$N:$N,"итого")</f>
        <v>0</v>
      </c>
      <c r="AG23" s="110">
        <f>SUMIFS(УсловияРасчеты!BA:BA,УсловияРасчеты!$H:$H,$C23,УсловияРасчеты!$N:$N,"итого")</f>
        <v>0</v>
      </c>
      <c r="AH23" s="110">
        <f>SUMIFS(УсловияРасчеты!BB:BB,УсловияРасчеты!$H:$H,$C23,УсловияРасчеты!$N:$N,"итого")</f>
        <v>0</v>
      </c>
      <c r="AI23" s="110">
        <f>SUMIFS(УсловияРасчеты!BC:BC,УсловияРасчеты!$H:$H,$C23,УсловияРасчеты!$N:$N,"итого")</f>
        <v>0</v>
      </c>
      <c r="AJ23" s="110">
        <f>SUMIFS(УсловияРасчеты!BD:BD,УсловияРасчеты!$H:$H,$C23,УсловияРасчеты!$N:$N,"итого")</f>
        <v>0</v>
      </c>
      <c r="AK23" s="110">
        <f>SUMIFS(УсловияРасчеты!BE:BE,УсловияРасчеты!$H:$H,$C23,УсловияРасчеты!$N:$N,"итого")</f>
        <v>0</v>
      </c>
      <c r="AL23" s="110">
        <f>SUMIFS(УсловияРасчеты!BF:BF,УсловияРасчеты!$H:$H,$C23,УсловияРасчеты!$N:$N,"итого")</f>
        <v>0</v>
      </c>
      <c r="AM23" s="110">
        <f>SUMIFS(УсловияРасчеты!BG:BG,УсловияРасчеты!$H:$H,$C23,УсловияРасчеты!$N:$N,"итого")</f>
        <v>0</v>
      </c>
      <c r="AN23" s="110">
        <f>SUMIFS(УсловияРасчеты!BH:BH,УсловияРасчеты!$H:$H,$C23,УсловияРасчеты!$N:$N,"итого")</f>
        <v>0</v>
      </c>
      <c r="AO23" s="110">
        <f>SUMIFS(УсловияРасчеты!BI:BI,УсловияРасчеты!$H:$H,$C23,УсловияРасчеты!$N:$N,"итого")</f>
        <v>0</v>
      </c>
      <c r="AP23" s="110">
        <f>SUMIFS(УсловияРасчеты!BJ:BJ,УсловияРасчеты!$H:$H,$C23,УсловияРасчеты!$N:$N,"итого")</f>
        <v>0</v>
      </c>
      <c r="AQ23" s="110">
        <f>SUMIFS(УсловияРасчеты!BK:BK,УсловияРасчеты!$H:$H,$C23,УсловияРасчеты!$N:$N,"итого")</f>
        <v>0</v>
      </c>
      <c r="AR23" s="110">
        <f>SUMIFS(УсловияРасчеты!BL:BL,УсловияРасчеты!$H:$H,$C23,УсловияРасчеты!$N:$N,"итого")</f>
        <v>0</v>
      </c>
      <c r="AS23" s="110">
        <f>SUMIFS(УсловияРасчеты!BM:BM,УсловияРасчеты!$H:$H,$C23,УсловияРасчеты!$N:$N,"итого")</f>
        <v>0</v>
      </c>
      <c r="AT23" s="110">
        <f>SUMIFS(УсловияРасчеты!BN:BN,УсловияРасчеты!$H:$H,$C23,УсловияРасчеты!$N:$N,"итого")</f>
        <v>0</v>
      </c>
      <c r="AU23" s="110">
        <f>SUMIFS(УсловияРасчеты!BO:BO,УсловияРасчеты!$H:$H,$C23,УсловияРасчеты!$N:$N,"итого")</f>
        <v>0</v>
      </c>
      <c r="AV23" s="110">
        <f>SUMIFS(УсловияРасчеты!BP:BP,УсловияРасчеты!$H:$H,$C23,УсловияРасчеты!$N:$N,"итого")</f>
        <v>0</v>
      </c>
      <c r="AW23" s="110">
        <f>SUMIFS(УсловияРасчеты!BQ:BQ,УсловияРасчеты!$H:$H,$C23,УсловияРасчеты!$N:$N,"итого")</f>
        <v>0</v>
      </c>
      <c r="AX23" s="110">
        <f>SUMIFS(УсловияРасчеты!BR:BR,УсловияРасчеты!$H:$H,$C23,УсловияРасчеты!$N:$N,"итого")</f>
        <v>0</v>
      </c>
      <c r="AY23" s="110">
        <f>SUMIFS(УсловияРасчеты!BS:BS,УсловияРасчеты!$H:$H,$C23,УсловияРасчеты!$N:$N,"итого")</f>
        <v>0</v>
      </c>
      <c r="AZ23" s="110">
        <f>SUMIFS(УсловияРасчеты!BT:BT,УсловияРасчеты!$H:$H,$C23,УсловияРасчеты!$N:$N,"итого")</f>
        <v>0</v>
      </c>
      <c r="BA23" s="110">
        <f>SUMIFS(УсловияРасчеты!BU:BU,УсловияРасчеты!$H:$H,$C23,УсловияРасчеты!$N:$N,"итого")</f>
        <v>0</v>
      </c>
      <c r="BB23" s="110">
        <f>SUMIFS(УсловияРасчеты!BV:BV,УсловияРасчеты!$H:$H,$C23,УсловияРасчеты!$N:$N,"итого")</f>
        <v>0</v>
      </c>
      <c r="BC23" s="110">
        <f>SUMIFS(УсловияРасчеты!BW:BW,УсловияРасчеты!$H:$H,$C23,УсловияРасчеты!$N:$N,"итого")</f>
        <v>0</v>
      </c>
      <c r="BD23" s="110">
        <f>SUMIFS(УсловияРасчеты!BX:BX,УсловияРасчеты!$H:$H,$C23,УсловияРасчеты!$N:$N,"итого")</f>
        <v>0</v>
      </c>
      <c r="BE23" s="110">
        <f>SUMIFS(УсловияРасчеты!BY:BY,УсловияРасчеты!$H:$H,$C23,УсловияРасчеты!$N:$N,"итого")</f>
        <v>0</v>
      </c>
      <c r="BF23" s="110">
        <f>SUMIFS(УсловияРасчеты!BZ:BZ,УсловияРасчеты!$H:$H,$C23,УсловияРасчеты!$N:$N,"итого")</f>
        <v>0</v>
      </c>
      <c r="BG23" s="110">
        <f>SUMIFS(УсловияРасчеты!CA:CA,УсловияРасчеты!$H:$H,$C23,УсловияРасчеты!$N:$N,"итого")</f>
        <v>0</v>
      </c>
      <c r="BH23" s="110">
        <f>SUMIFS(УсловияРасчеты!CB:CB,УсловияРасчеты!$H:$H,$C23,УсловияРасчеты!$N:$N,"итого")</f>
        <v>0</v>
      </c>
      <c r="BI23" s="110">
        <f>SUMIFS(УсловияРасчеты!CC:CC,УсловияРасчеты!$H:$H,$C23,УсловияРасчеты!$N:$N,"итого")</f>
        <v>0</v>
      </c>
      <c r="BJ23" s="110">
        <f>SUMIFS(УсловияРасчеты!CD:CD,УсловияРасчеты!$H:$H,$C23,УсловияРасчеты!$N:$N,"итого")</f>
        <v>0</v>
      </c>
      <c r="BK23" s="110">
        <f>SUMIFS(УсловияРасчеты!CE:CE,УсловияРасчеты!$H:$H,$C23,УсловияРасчеты!$N:$N,"итого")</f>
        <v>0</v>
      </c>
      <c r="BL23" s="110">
        <f>SUMIFS(УсловияРасчеты!CF:CF,УсловияРасчеты!$H:$H,$C23,УсловияРасчеты!$N:$N,"итого")</f>
        <v>0</v>
      </c>
      <c r="BM23" s="110">
        <f>SUMIFS(УсловияРасчеты!CG:CG,УсловияРасчеты!$H:$H,$C23,УсловияРасчеты!$N:$N,"итого")</f>
        <v>0</v>
      </c>
      <c r="BN23" s="110">
        <f>SUMIFS(УсловияРасчеты!CH:CH,УсловияРасчеты!$H:$H,$C23,УсловияРасчеты!$N:$N,"итого")</f>
        <v>0</v>
      </c>
      <c r="BO23" s="110">
        <f>SUMIFS(УсловияРасчеты!CI:CI,УсловияРасчеты!$H:$H,$C23,УсловияРасчеты!$N:$N,"итого")</f>
        <v>0</v>
      </c>
      <c r="BP23" s="110">
        <f>SUMIFS(УсловияРасчеты!CJ:CJ,УсловияРасчеты!$H:$H,$C23,УсловияРасчеты!$N:$N,"итого")</f>
        <v>0</v>
      </c>
      <c r="BQ23" s="110">
        <f>SUMIFS(УсловияРасчеты!CK:CK,УсловияРасчеты!$H:$H,$C23,УсловияРасчеты!$N:$N,"итого")</f>
        <v>0</v>
      </c>
      <c r="BR23" s="110">
        <f>SUMIFS(УсловияРасчеты!CL:CL,УсловияРасчеты!$H:$H,$C23,УсловияРасчеты!$N:$N,"итого")</f>
        <v>0</v>
      </c>
      <c r="BS23" s="110">
        <f>SUMIFS(УсловияРасчеты!CM:CM,УсловияРасчеты!$H:$H,$C23,УсловияРасчеты!$N:$N,"итого")</f>
        <v>0</v>
      </c>
      <c r="BT23" s="110">
        <f>SUMIFS(УсловияРасчеты!CN:CN,УсловияРасчеты!$H:$H,$C23,УсловияРасчеты!$N:$N,"итого")</f>
        <v>0</v>
      </c>
      <c r="BU23" s="110">
        <f>SUMIFS(УсловияРасчеты!CO:CO,УсловияРасчеты!$H:$H,$C23,УсловияРасчеты!$N:$N,"итого")</f>
        <v>0</v>
      </c>
      <c r="BV23" s="110">
        <f>SUMIFS(УсловияРасчеты!CP:CP,УсловияРасчеты!$H:$H,$C23,УсловияРасчеты!$N:$N,"итого")</f>
        <v>0</v>
      </c>
      <c r="BW23" s="110">
        <f>SUMIFS(УсловияРасчеты!CQ:CQ,УсловияРасчеты!$H:$H,$C23,УсловияРасчеты!$N:$N,"итого")</f>
        <v>0</v>
      </c>
      <c r="BX23" s="110">
        <f>SUMIFS(УсловияРасчеты!CR:CR,УсловияРасчеты!$H:$H,$C23,УсловияРасчеты!$N:$N,"итого")</f>
        <v>0</v>
      </c>
      <c r="BY23" s="110">
        <f>SUMIFS(УсловияРасчеты!CS:CS,УсловияРасчеты!$H:$H,$C23,УсловияРасчеты!$N:$N,"итого")</f>
        <v>0</v>
      </c>
      <c r="BZ23" s="110">
        <f>SUMIFS(УсловияРасчеты!CT:CT,УсловияРасчеты!$H:$H,$C23,УсловияРасчеты!$N:$N,"итого")</f>
        <v>0</v>
      </c>
      <c r="CA23" s="110">
        <f>SUMIFS(УсловияРасчеты!CU:CU,УсловияРасчеты!$H:$H,$C23,УсловияРасчеты!$N:$N,"итого")</f>
        <v>0</v>
      </c>
      <c r="CB23" s="110">
        <f>SUMIFS(УсловияРасчеты!CV:CV,УсловияРасчеты!$H:$H,$C23,УсловияРасчеты!$N:$N,"итого")</f>
        <v>0</v>
      </c>
      <c r="CC23" s="110">
        <f>SUMIFS(УсловияРасчеты!CW:CW,УсловияРасчеты!$H:$H,$C23,УсловияРасчеты!$N:$N,"итого")</f>
        <v>0</v>
      </c>
      <c r="CD23" s="110">
        <f>SUMIFS(УсловияРасчеты!CX:CX,УсловияРасчеты!$H:$H,$C23,УсловияРасчеты!$N:$N,"итого")</f>
        <v>0</v>
      </c>
      <c r="CE23" s="110">
        <f>SUMIFS(УсловияРасчеты!CY:CY,УсловияРасчеты!$H:$H,$C23,УсловияРасчеты!$N:$N,"итого")</f>
        <v>0</v>
      </c>
      <c r="CF23" s="110">
        <f>SUMIFS(УсловияРасчеты!CZ:CZ,УсловияРасчеты!$H:$H,$C23,УсловияРасчеты!$N:$N,"итого")</f>
        <v>0</v>
      </c>
      <c r="CG23" s="110">
        <f>SUMIFS(УсловияРасчеты!DA:DA,УсловияРасчеты!$H:$H,$C23,УсловияРасчеты!$N:$N,"итого")</f>
        <v>0</v>
      </c>
      <c r="CH23" s="110">
        <f>SUMIFS(УсловияРасчеты!DB:DB,УсловияРасчеты!$H:$H,$C23,УсловияРасчеты!$N:$N,"итого")</f>
        <v>0</v>
      </c>
      <c r="CI23" s="110">
        <f>SUMIFS(УсловияРасчеты!DC:DC,УсловияРасчеты!$H:$H,$C23,УсловияРасчеты!$N:$N,"итого")</f>
        <v>0</v>
      </c>
      <c r="CJ23" s="110">
        <f>SUMIFS(УсловияРасчеты!DD:DD,УсловияРасчеты!$H:$H,$C23,УсловияРасчеты!$N:$N,"итого")</f>
        <v>0</v>
      </c>
      <c r="CK23" s="110">
        <f>SUMIFS(УсловияРасчеты!DE:DE,УсловияРасчеты!$H:$H,$C23,УсловияРасчеты!$N:$N,"итого")</f>
        <v>0</v>
      </c>
      <c r="CL23" s="110">
        <f>SUMIFS(УсловияРасчеты!DF:DF,УсловияРасчеты!$H:$H,$C23,УсловияРасчеты!$N:$N,"итого")</f>
        <v>0</v>
      </c>
      <c r="CM23" s="110">
        <f>SUMIFS(УсловияРасчеты!DG:DG,УсловияРасчеты!$H:$H,$C23,УсловияРасчеты!$N:$N,"итого")</f>
        <v>0</v>
      </c>
      <c r="CN23" s="110">
        <f>SUMIFS(УсловияРасчеты!DH:DH,УсловияРасчеты!$H:$H,$C23,УсловияРасчеты!$N:$N,"итого")</f>
        <v>0</v>
      </c>
      <c r="CO23" s="110">
        <f>SUMIFS(УсловияРасчеты!DI:DI,УсловияРасчеты!$H:$H,$C23,УсловияРасчеты!$N:$N,"итого")</f>
        <v>0</v>
      </c>
      <c r="CP23" s="110">
        <f>SUMIFS(УсловияРасчеты!DJ:DJ,УсловияРасчеты!$H:$H,$C23,УсловияРасчеты!$N:$N,"итого")</f>
        <v>0</v>
      </c>
      <c r="CQ23" s="110">
        <f>SUMIFS(УсловияРасчеты!DK:DK,УсловияРасчеты!$H:$H,$C23,УсловияРасчеты!$N:$N,"итого")</f>
        <v>0</v>
      </c>
      <c r="CR23" s="110">
        <f>SUMIFS(УсловияРасчеты!DL:DL,УсловияРасчеты!$H:$H,$C23,УсловияРасчеты!$N:$N,"итого")</f>
        <v>0</v>
      </c>
      <c r="CS23" s="110">
        <f>SUMIFS(УсловияРасчеты!DM:DM,УсловияРасчеты!$H:$H,$C23,УсловияРасчеты!$N:$N,"итого")</f>
        <v>0</v>
      </c>
      <c r="CT23" s="110">
        <f>SUMIFS(УсловияРасчеты!DN:DN,УсловияРасчеты!$H:$H,$C23,УсловияРасчеты!$N:$N,"итого")</f>
        <v>0</v>
      </c>
      <c r="CU23" s="110">
        <f>SUMIFS(УсловияРасчеты!DO:DO,УсловияРасчеты!$H:$H,$C23,УсловияРасчеты!$N:$N,"итого")</f>
        <v>0</v>
      </c>
      <c r="CV23" s="110">
        <f>SUMIFS(УсловияРасчеты!DP:DP,УсловияРасчеты!$H:$H,$C23,УсловияРасчеты!$N:$N,"итого")</f>
        <v>0</v>
      </c>
      <c r="CW23" s="110">
        <f>SUMIFS(УсловияРасчеты!DQ:DQ,УсловияРасчеты!$H:$H,$C23,УсловияРасчеты!$N:$N,"итого")</f>
        <v>0</v>
      </c>
      <c r="CX23" s="110">
        <f>SUMIFS(УсловияРасчеты!DR:DR,УсловияРасчеты!$H:$H,$C23,УсловияРасчеты!$N:$N,"итого")</f>
        <v>0</v>
      </c>
      <c r="CY23" s="110">
        <f>SUMIFS(УсловияРасчеты!DS:DS,УсловияРасчеты!$H:$H,$C23,УсловияРасчеты!$N:$N,"итого")</f>
        <v>0</v>
      </c>
      <c r="CZ23" s="110">
        <f>SUMIFS(УсловияРасчеты!DT:DT,УсловияРасчеты!$H:$H,$C23,УсловияРасчеты!$N:$N,"итого")</f>
        <v>0</v>
      </c>
      <c r="DA23" s="76"/>
    </row>
    <row r="24" spans="1:105" s="78" customFormat="1" ht="12">
      <c r="A24" s="81"/>
      <c r="B24" s="76"/>
      <c r="C24" s="79" t="str">
        <f>УсловияРасчеты!$H$1374</f>
        <v>Начисление налога на имущество</v>
      </c>
      <c r="D24" s="500"/>
      <c r="E24" s="131">
        <f>SUM($F24:$DA24)</f>
        <v>0</v>
      </c>
      <c r="F24" s="76"/>
      <c r="G24" s="110">
        <f>SUMIFS(УсловияРасчеты!AA:AA,УсловияРасчеты!$H:$H,$C24,УсловияРасчеты!$N:$N,"итого")</f>
        <v>0</v>
      </c>
      <c r="H24" s="110">
        <f>SUMIFS(УсловияРасчеты!AB:AB,УсловияРасчеты!$H:$H,$C24,УсловияРасчеты!$N:$N,"итого")</f>
        <v>0</v>
      </c>
      <c r="I24" s="110">
        <f>SUMIFS(УсловияРасчеты!AC:AC,УсловияРасчеты!$H:$H,$C24,УсловияРасчеты!$N:$N,"итого")</f>
        <v>0</v>
      </c>
      <c r="J24" s="110">
        <f>SUMIFS(УсловияРасчеты!AD:AD,УсловияРасчеты!$H:$H,$C24,УсловияРасчеты!$N:$N,"итого")</f>
        <v>0</v>
      </c>
      <c r="K24" s="110">
        <f>SUMIFS(УсловияРасчеты!AE:AE,УсловияРасчеты!$H:$H,$C24,УсловияРасчеты!$N:$N,"итого")</f>
        <v>0</v>
      </c>
      <c r="L24" s="110">
        <f>SUMIFS(УсловияРасчеты!AF:AF,УсловияРасчеты!$H:$H,$C24,УсловияРасчеты!$N:$N,"итого")</f>
        <v>0</v>
      </c>
      <c r="M24" s="110">
        <f>SUMIFS(УсловияРасчеты!AG:AG,УсловияРасчеты!$H:$H,$C24,УсловияРасчеты!$N:$N,"итого")</f>
        <v>0</v>
      </c>
      <c r="N24" s="110">
        <f>SUMIFS(УсловияРасчеты!AH:AH,УсловияРасчеты!$H:$H,$C24,УсловияРасчеты!$N:$N,"итого")</f>
        <v>0</v>
      </c>
      <c r="O24" s="110">
        <f>SUMIFS(УсловияРасчеты!AI:AI,УсловияРасчеты!$H:$H,$C24,УсловияРасчеты!$N:$N,"итого")</f>
        <v>0</v>
      </c>
      <c r="P24" s="110">
        <f>SUMIFS(УсловияРасчеты!AJ:AJ,УсловияРасчеты!$H:$H,$C24,УсловияРасчеты!$N:$N,"итого")</f>
        <v>0</v>
      </c>
      <c r="Q24" s="110">
        <f>SUMIFS(УсловияРасчеты!AK:AK,УсловияРасчеты!$H:$H,$C24,УсловияРасчеты!$N:$N,"итого")</f>
        <v>0</v>
      </c>
      <c r="R24" s="110">
        <f>SUMIFS(УсловияРасчеты!AL:AL,УсловияРасчеты!$H:$H,$C24,УсловияРасчеты!$N:$N,"итого")</f>
        <v>0</v>
      </c>
      <c r="S24" s="110">
        <f>SUMIFS(УсловияРасчеты!AM:AM,УсловияРасчеты!$H:$H,$C24,УсловияРасчеты!$N:$N,"итого")</f>
        <v>0</v>
      </c>
      <c r="T24" s="110">
        <f>SUMIFS(УсловияРасчеты!AN:AN,УсловияРасчеты!$H:$H,$C24,УсловияРасчеты!$N:$N,"итого")</f>
        <v>0</v>
      </c>
      <c r="U24" s="110">
        <f>SUMIFS(УсловияРасчеты!AO:AO,УсловияРасчеты!$H:$H,$C24,УсловияРасчеты!$N:$N,"итого")</f>
        <v>0</v>
      </c>
      <c r="V24" s="110">
        <f>SUMIFS(УсловияРасчеты!AP:AP,УсловияРасчеты!$H:$H,$C24,УсловияРасчеты!$N:$N,"итого")</f>
        <v>0</v>
      </c>
      <c r="W24" s="110">
        <f>SUMIFS(УсловияРасчеты!AQ:AQ,УсловияРасчеты!$H:$H,$C24,УсловияРасчеты!$N:$N,"итого")</f>
        <v>0</v>
      </c>
      <c r="X24" s="110">
        <f>SUMIFS(УсловияРасчеты!AR:AR,УсловияРасчеты!$H:$H,$C24,УсловияРасчеты!$N:$N,"итого")</f>
        <v>0</v>
      </c>
      <c r="Y24" s="110">
        <f>SUMIFS(УсловияРасчеты!AS:AS,УсловияРасчеты!$H:$H,$C24,УсловияРасчеты!$N:$N,"итого")</f>
        <v>0</v>
      </c>
      <c r="Z24" s="110">
        <f>SUMIFS(УсловияРасчеты!AT:AT,УсловияРасчеты!$H:$H,$C24,УсловияРасчеты!$N:$N,"итого")</f>
        <v>0</v>
      </c>
      <c r="AA24" s="110">
        <f>SUMIFS(УсловияРасчеты!AU:AU,УсловияРасчеты!$H:$H,$C24,УсловияРасчеты!$N:$N,"итого")</f>
        <v>0</v>
      </c>
      <c r="AB24" s="110">
        <f>SUMIFS(УсловияРасчеты!AV:AV,УсловияРасчеты!$H:$H,$C24,УсловияРасчеты!$N:$N,"итого")</f>
        <v>0</v>
      </c>
      <c r="AC24" s="110">
        <f>SUMIFS(УсловияРасчеты!AW:AW,УсловияРасчеты!$H:$H,$C24,УсловияРасчеты!$N:$N,"итого")</f>
        <v>0</v>
      </c>
      <c r="AD24" s="110">
        <f>SUMIFS(УсловияРасчеты!AX:AX,УсловияРасчеты!$H:$H,$C24,УсловияРасчеты!$N:$N,"итого")</f>
        <v>0</v>
      </c>
      <c r="AE24" s="110">
        <f>SUMIFS(УсловияРасчеты!AY:AY,УсловияРасчеты!$H:$H,$C24,УсловияРасчеты!$N:$N,"итого")</f>
        <v>0</v>
      </c>
      <c r="AF24" s="110">
        <f>SUMIFS(УсловияРасчеты!AZ:AZ,УсловияРасчеты!$H:$H,$C24,УсловияРасчеты!$N:$N,"итого")</f>
        <v>0</v>
      </c>
      <c r="AG24" s="110">
        <f>SUMIFS(УсловияРасчеты!BA:BA,УсловияРасчеты!$H:$H,$C24,УсловияРасчеты!$N:$N,"итого")</f>
        <v>0</v>
      </c>
      <c r="AH24" s="110">
        <f>SUMIFS(УсловияРасчеты!BB:BB,УсловияРасчеты!$H:$H,$C24,УсловияРасчеты!$N:$N,"итого")</f>
        <v>0</v>
      </c>
      <c r="AI24" s="110">
        <f>SUMIFS(УсловияРасчеты!BC:BC,УсловияРасчеты!$H:$H,$C24,УсловияРасчеты!$N:$N,"итого")</f>
        <v>0</v>
      </c>
      <c r="AJ24" s="110">
        <f>SUMIFS(УсловияРасчеты!BD:BD,УсловияРасчеты!$H:$H,$C24,УсловияРасчеты!$N:$N,"итого")</f>
        <v>0</v>
      </c>
      <c r="AK24" s="110">
        <f>SUMIFS(УсловияРасчеты!BE:BE,УсловияРасчеты!$H:$H,$C24,УсловияРасчеты!$N:$N,"итого")</f>
        <v>0</v>
      </c>
      <c r="AL24" s="110">
        <f>SUMIFS(УсловияРасчеты!BF:BF,УсловияРасчеты!$H:$H,$C24,УсловияРасчеты!$N:$N,"итого")</f>
        <v>0</v>
      </c>
      <c r="AM24" s="110">
        <f>SUMIFS(УсловияРасчеты!BG:BG,УсловияРасчеты!$H:$H,$C24,УсловияРасчеты!$N:$N,"итого")</f>
        <v>0</v>
      </c>
      <c r="AN24" s="110">
        <f>SUMIFS(УсловияРасчеты!BH:BH,УсловияРасчеты!$H:$H,$C24,УсловияРасчеты!$N:$N,"итого")</f>
        <v>0</v>
      </c>
      <c r="AO24" s="110">
        <f>SUMIFS(УсловияРасчеты!BI:BI,УсловияРасчеты!$H:$H,$C24,УсловияРасчеты!$N:$N,"итого")</f>
        <v>0</v>
      </c>
      <c r="AP24" s="110">
        <f>SUMIFS(УсловияРасчеты!BJ:BJ,УсловияРасчеты!$H:$H,$C24,УсловияРасчеты!$N:$N,"итого")</f>
        <v>0</v>
      </c>
      <c r="AQ24" s="110">
        <f>SUMIFS(УсловияРасчеты!BK:BK,УсловияРасчеты!$H:$H,$C24,УсловияРасчеты!$N:$N,"итого")</f>
        <v>0</v>
      </c>
      <c r="AR24" s="110">
        <f>SUMIFS(УсловияРасчеты!BL:BL,УсловияРасчеты!$H:$H,$C24,УсловияРасчеты!$N:$N,"итого")</f>
        <v>0</v>
      </c>
      <c r="AS24" s="110">
        <f>SUMIFS(УсловияРасчеты!BM:BM,УсловияРасчеты!$H:$H,$C24,УсловияРасчеты!$N:$N,"итого")</f>
        <v>0</v>
      </c>
      <c r="AT24" s="110">
        <f>SUMIFS(УсловияРасчеты!BN:BN,УсловияРасчеты!$H:$H,$C24,УсловияРасчеты!$N:$N,"итого")</f>
        <v>0</v>
      </c>
      <c r="AU24" s="110">
        <f>SUMIFS(УсловияРасчеты!BO:BO,УсловияРасчеты!$H:$H,$C24,УсловияРасчеты!$N:$N,"итого")</f>
        <v>0</v>
      </c>
      <c r="AV24" s="110">
        <f>SUMIFS(УсловияРасчеты!BP:BP,УсловияРасчеты!$H:$H,$C24,УсловияРасчеты!$N:$N,"итого")</f>
        <v>0</v>
      </c>
      <c r="AW24" s="110">
        <f>SUMIFS(УсловияРасчеты!BQ:BQ,УсловияРасчеты!$H:$H,$C24,УсловияРасчеты!$N:$N,"итого")</f>
        <v>0</v>
      </c>
      <c r="AX24" s="110">
        <f>SUMIFS(УсловияРасчеты!BR:BR,УсловияРасчеты!$H:$H,$C24,УсловияРасчеты!$N:$N,"итого")</f>
        <v>0</v>
      </c>
      <c r="AY24" s="110">
        <f>SUMIFS(УсловияРасчеты!BS:BS,УсловияРасчеты!$H:$H,$C24,УсловияРасчеты!$N:$N,"итого")</f>
        <v>0</v>
      </c>
      <c r="AZ24" s="110">
        <f>SUMIFS(УсловияРасчеты!BT:BT,УсловияРасчеты!$H:$H,$C24,УсловияРасчеты!$N:$N,"итого")</f>
        <v>0</v>
      </c>
      <c r="BA24" s="110">
        <f>SUMIFS(УсловияРасчеты!BU:BU,УсловияРасчеты!$H:$H,$C24,УсловияРасчеты!$N:$N,"итого")</f>
        <v>0</v>
      </c>
      <c r="BB24" s="110">
        <f>SUMIFS(УсловияРасчеты!BV:BV,УсловияРасчеты!$H:$H,$C24,УсловияРасчеты!$N:$N,"итого")</f>
        <v>0</v>
      </c>
      <c r="BC24" s="110">
        <f>SUMIFS(УсловияРасчеты!BW:BW,УсловияРасчеты!$H:$H,$C24,УсловияРасчеты!$N:$N,"итого")</f>
        <v>0</v>
      </c>
      <c r="BD24" s="110">
        <f>SUMIFS(УсловияРасчеты!BX:BX,УсловияРасчеты!$H:$H,$C24,УсловияРасчеты!$N:$N,"итого")</f>
        <v>0</v>
      </c>
      <c r="BE24" s="110">
        <f>SUMIFS(УсловияРасчеты!BY:BY,УсловияРасчеты!$H:$H,$C24,УсловияРасчеты!$N:$N,"итого")</f>
        <v>0</v>
      </c>
      <c r="BF24" s="110">
        <f>SUMIFS(УсловияРасчеты!BZ:BZ,УсловияРасчеты!$H:$H,$C24,УсловияРасчеты!$N:$N,"итого")</f>
        <v>0</v>
      </c>
      <c r="BG24" s="110">
        <f>SUMIFS(УсловияРасчеты!CA:CA,УсловияРасчеты!$H:$H,$C24,УсловияРасчеты!$N:$N,"итого")</f>
        <v>0</v>
      </c>
      <c r="BH24" s="110">
        <f>SUMIFS(УсловияРасчеты!CB:CB,УсловияРасчеты!$H:$H,$C24,УсловияРасчеты!$N:$N,"итого")</f>
        <v>0</v>
      </c>
      <c r="BI24" s="110">
        <f>SUMIFS(УсловияРасчеты!CC:CC,УсловияРасчеты!$H:$H,$C24,УсловияРасчеты!$N:$N,"итого")</f>
        <v>0</v>
      </c>
      <c r="BJ24" s="110">
        <f>SUMIFS(УсловияРасчеты!CD:CD,УсловияРасчеты!$H:$H,$C24,УсловияРасчеты!$N:$N,"итого")</f>
        <v>0</v>
      </c>
      <c r="BK24" s="110">
        <f>SUMIFS(УсловияРасчеты!CE:CE,УсловияРасчеты!$H:$H,$C24,УсловияРасчеты!$N:$N,"итого")</f>
        <v>0</v>
      </c>
      <c r="BL24" s="110">
        <f>SUMIFS(УсловияРасчеты!CF:CF,УсловияРасчеты!$H:$H,$C24,УсловияРасчеты!$N:$N,"итого")</f>
        <v>0</v>
      </c>
      <c r="BM24" s="110">
        <f>SUMIFS(УсловияРасчеты!CG:CG,УсловияРасчеты!$H:$H,$C24,УсловияРасчеты!$N:$N,"итого")</f>
        <v>0</v>
      </c>
      <c r="BN24" s="110">
        <f>SUMIFS(УсловияРасчеты!CH:CH,УсловияРасчеты!$H:$H,$C24,УсловияРасчеты!$N:$N,"итого")</f>
        <v>0</v>
      </c>
      <c r="BO24" s="110">
        <f>SUMIFS(УсловияРасчеты!CI:CI,УсловияРасчеты!$H:$H,$C24,УсловияРасчеты!$N:$N,"итого")</f>
        <v>0</v>
      </c>
      <c r="BP24" s="110">
        <f>SUMIFS(УсловияРасчеты!CJ:CJ,УсловияРасчеты!$H:$H,$C24,УсловияРасчеты!$N:$N,"итого")</f>
        <v>0</v>
      </c>
      <c r="BQ24" s="110">
        <f>SUMIFS(УсловияРасчеты!CK:CK,УсловияРасчеты!$H:$H,$C24,УсловияРасчеты!$N:$N,"итого")</f>
        <v>0</v>
      </c>
      <c r="BR24" s="110">
        <f>SUMIFS(УсловияРасчеты!CL:CL,УсловияРасчеты!$H:$H,$C24,УсловияРасчеты!$N:$N,"итого")</f>
        <v>0</v>
      </c>
      <c r="BS24" s="110">
        <f>SUMIFS(УсловияРасчеты!CM:CM,УсловияРасчеты!$H:$H,$C24,УсловияРасчеты!$N:$N,"итого")</f>
        <v>0</v>
      </c>
      <c r="BT24" s="110">
        <f>SUMIFS(УсловияРасчеты!CN:CN,УсловияРасчеты!$H:$H,$C24,УсловияРасчеты!$N:$N,"итого")</f>
        <v>0</v>
      </c>
      <c r="BU24" s="110">
        <f>SUMIFS(УсловияРасчеты!CO:CO,УсловияРасчеты!$H:$H,$C24,УсловияРасчеты!$N:$N,"итого")</f>
        <v>0</v>
      </c>
      <c r="BV24" s="110">
        <f>SUMIFS(УсловияРасчеты!CP:CP,УсловияРасчеты!$H:$H,$C24,УсловияРасчеты!$N:$N,"итого")</f>
        <v>0</v>
      </c>
      <c r="BW24" s="110">
        <f>SUMIFS(УсловияРасчеты!CQ:CQ,УсловияРасчеты!$H:$H,$C24,УсловияРасчеты!$N:$N,"итого")</f>
        <v>0</v>
      </c>
      <c r="BX24" s="110">
        <f>SUMIFS(УсловияРасчеты!CR:CR,УсловияРасчеты!$H:$H,$C24,УсловияРасчеты!$N:$N,"итого")</f>
        <v>0</v>
      </c>
      <c r="BY24" s="110">
        <f>SUMIFS(УсловияРасчеты!CS:CS,УсловияРасчеты!$H:$H,$C24,УсловияРасчеты!$N:$N,"итого")</f>
        <v>0</v>
      </c>
      <c r="BZ24" s="110">
        <f>SUMIFS(УсловияРасчеты!CT:CT,УсловияРасчеты!$H:$H,$C24,УсловияРасчеты!$N:$N,"итого")</f>
        <v>0</v>
      </c>
      <c r="CA24" s="110">
        <f>SUMIFS(УсловияРасчеты!CU:CU,УсловияРасчеты!$H:$H,$C24,УсловияРасчеты!$N:$N,"итого")</f>
        <v>0</v>
      </c>
      <c r="CB24" s="110">
        <f>SUMIFS(УсловияРасчеты!CV:CV,УсловияРасчеты!$H:$H,$C24,УсловияРасчеты!$N:$N,"итого")</f>
        <v>0</v>
      </c>
      <c r="CC24" s="110">
        <f>SUMIFS(УсловияРасчеты!CW:CW,УсловияРасчеты!$H:$H,$C24,УсловияРасчеты!$N:$N,"итого")</f>
        <v>0</v>
      </c>
      <c r="CD24" s="110">
        <f>SUMIFS(УсловияРасчеты!CX:CX,УсловияРасчеты!$H:$H,$C24,УсловияРасчеты!$N:$N,"итого")</f>
        <v>0</v>
      </c>
      <c r="CE24" s="110">
        <f>SUMIFS(УсловияРасчеты!CY:CY,УсловияРасчеты!$H:$H,$C24,УсловияРасчеты!$N:$N,"итого")</f>
        <v>0</v>
      </c>
      <c r="CF24" s="110">
        <f>SUMIFS(УсловияРасчеты!CZ:CZ,УсловияРасчеты!$H:$H,$C24,УсловияРасчеты!$N:$N,"итого")</f>
        <v>0</v>
      </c>
      <c r="CG24" s="110">
        <f>SUMIFS(УсловияРасчеты!DA:DA,УсловияРасчеты!$H:$H,$C24,УсловияРасчеты!$N:$N,"итого")</f>
        <v>0</v>
      </c>
      <c r="CH24" s="110">
        <f>SUMIFS(УсловияРасчеты!DB:DB,УсловияРасчеты!$H:$H,$C24,УсловияРасчеты!$N:$N,"итого")</f>
        <v>0</v>
      </c>
      <c r="CI24" s="110">
        <f>SUMIFS(УсловияРасчеты!DC:DC,УсловияРасчеты!$H:$H,$C24,УсловияРасчеты!$N:$N,"итого")</f>
        <v>0</v>
      </c>
      <c r="CJ24" s="110">
        <f>SUMIFS(УсловияРасчеты!DD:DD,УсловияРасчеты!$H:$H,$C24,УсловияРасчеты!$N:$N,"итого")</f>
        <v>0</v>
      </c>
      <c r="CK24" s="110">
        <f>SUMIFS(УсловияРасчеты!DE:DE,УсловияРасчеты!$H:$H,$C24,УсловияРасчеты!$N:$N,"итого")</f>
        <v>0</v>
      </c>
      <c r="CL24" s="110">
        <f>SUMIFS(УсловияРасчеты!DF:DF,УсловияРасчеты!$H:$H,$C24,УсловияРасчеты!$N:$N,"итого")</f>
        <v>0</v>
      </c>
      <c r="CM24" s="110">
        <f>SUMIFS(УсловияРасчеты!DG:DG,УсловияРасчеты!$H:$H,$C24,УсловияРасчеты!$N:$N,"итого")</f>
        <v>0</v>
      </c>
      <c r="CN24" s="110">
        <f>SUMIFS(УсловияРасчеты!DH:DH,УсловияРасчеты!$H:$H,$C24,УсловияРасчеты!$N:$N,"итого")</f>
        <v>0</v>
      </c>
      <c r="CO24" s="110">
        <f>SUMIFS(УсловияРасчеты!DI:DI,УсловияРасчеты!$H:$H,$C24,УсловияРасчеты!$N:$N,"итого")</f>
        <v>0</v>
      </c>
      <c r="CP24" s="110">
        <f>SUMIFS(УсловияРасчеты!DJ:DJ,УсловияРасчеты!$H:$H,$C24,УсловияРасчеты!$N:$N,"итого")</f>
        <v>0</v>
      </c>
      <c r="CQ24" s="110">
        <f>SUMIFS(УсловияРасчеты!DK:DK,УсловияРасчеты!$H:$H,$C24,УсловияРасчеты!$N:$N,"итого")</f>
        <v>0</v>
      </c>
      <c r="CR24" s="110">
        <f>SUMIFS(УсловияРасчеты!DL:DL,УсловияРасчеты!$H:$H,$C24,УсловияРасчеты!$N:$N,"итого")</f>
        <v>0</v>
      </c>
      <c r="CS24" s="110">
        <f>SUMIFS(УсловияРасчеты!DM:DM,УсловияРасчеты!$H:$H,$C24,УсловияРасчеты!$N:$N,"итого")</f>
        <v>0</v>
      </c>
      <c r="CT24" s="110">
        <f>SUMIFS(УсловияРасчеты!DN:DN,УсловияРасчеты!$H:$H,$C24,УсловияРасчеты!$N:$N,"итого")</f>
        <v>0</v>
      </c>
      <c r="CU24" s="110">
        <f>SUMIFS(УсловияРасчеты!DO:DO,УсловияРасчеты!$H:$H,$C24,УсловияРасчеты!$N:$N,"итого")</f>
        <v>0</v>
      </c>
      <c r="CV24" s="110">
        <f>SUMIFS(УсловияРасчеты!DP:DP,УсловияРасчеты!$H:$H,$C24,УсловияРасчеты!$N:$N,"итого")</f>
        <v>0</v>
      </c>
      <c r="CW24" s="110">
        <f>SUMIFS(УсловияРасчеты!DQ:DQ,УсловияРасчеты!$H:$H,$C24,УсловияРасчеты!$N:$N,"итого")</f>
        <v>0</v>
      </c>
      <c r="CX24" s="110">
        <f>SUMIFS(УсловияРасчеты!DR:DR,УсловияРасчеты!$H:$H,$C24,УсловияРасчеты!$N:$N,"итого")</f>
        <v>0</v>
      </c>
      <c r="CY24" s="110">
        <f>SUMIFS(УсловияРасчеты!DS:DS,УсловияРасчеты!$H:$H,$C24,УсловияРасчеты!$N:$N,"итого")</f>
        <v>0</v>
      </c>
      <c r="CZ24" s="110">
        <f>SUMIFS(УсловияРасчеты!DT:DT,УсловияРасчеты!$H:$H,$C24,УсловияРасчеты!$N:$N,"итого")</f>
        <v>0</v>
      </c>
      <c r="DA24" s="76"/>
    </row>
    <row r="25" spans="1:105" s="78" customFormat="1" ht="12">
      <c r="A25" s="81"/>
      <c r="B25" s="76"/>
      <c r="C25" s="79" t="str">
        <f>УсловияРасчеты!$H$1386</f>
        <v>Налог на прибыль</v>
      </c>
      <c r="D25" s="500"/>
      <c r="E25" s="131">
        <f>SUM($F25:$DA25)</f>
        <v>0</v>
      </c>
      <c r="F25" s="76"/>
      <c r="G25" s="110">
        <f>SUMIFS(УсловияРасчеты!AA:AA,УсловияРасчеты!$H:$H,$C25,УсловияРасчеты!$N:$N,"итого")</f>
        <v>0</v>
      </c>
      <c r="H25" s="110">
        <f>SUMIFS(УсловияРасчеты!AB:AB,УсловияРасчеты!$H:$H,$C25,УсловияРасчеты!$N:$N,"итого")</f>
        <v>0</v>
      </c>
      <c r="I25" s="110">
        <f>SUMIFS(УсловияРасчеты!AC:AC,УсловияРасчеты!$H:$H,$C25,УсловияРасчеты!$N:$N,"итого")</f>
        <v>0</v>
      </c>
      <c r="J25" s="110">
        <f>SUMIFS(УсловияРасчеты!AD:AD,УсловияРасчеты!$H:$H,$C25,УсловияРасчеты!$N:$N,"итого")</f>
        <v>0</v>
      </c>
      <c r="K25" s="110">
        <f>SUMIFS(УсловияРасчеты!AE:AE,УсловияРасчеты!$H:$H,$C25,УсловияРасчеты!$N:$N,"итого")</f>
        <v>0</v>
      </c>
      <c r="L25" s="110">
        <f>SUMIFS(УсловияРасчеты!AF:AF,УсловияРасчеты!$H:$H,$C25,УсловияРасчеты!$N:$N,"итого")</f>
        <v>0</v>
      </c>
      <c r="M25" s="110">
        <f>SUMIFS(УсловияРасчеты!AG:AG,УсловияРасчеты!$H:$H,$C25,УсловияРасчеты!$N:$N,"итого")</f>
        <v>0</v>
      </c>
      <c r="N25" s="110">
        <f>SUMIFS(УсловияРасчеты!AH:AH,УсловияРасчеты!$H:$H,$C25,УсловияРасчеты!$N:$N,"итого")</f>
        <v>0</v>
      </c>
      <c r="O25" s="110">
        <f>SUMIFS(УсловияРасчеты!AI:AI,УсловияРасчеты!$H:$H,$C25,УсловияРасчеты!$N:$N,"итого")</f>
        <v>0</v>
      </c>
      <c r="P25" s="110">
        <f>SUMIFS(УсловияРасчеты!AJ:AJ,УсловияРасчеты!$H:$H,$C25,УсловияРасчеты!$N:$N,"итого")</f>
        <v>0</v>
      </c>
      <c r="Q25" s="110">
        <f>SUMIFS(УсловияРасчеты!AK:AK,УсловияРасчеты!$H:$H,$C25,УсловияРасчеты!$N:$N,"итого")</f>
        <v>0</v>
      </c>
      <c r="R25" s="110">
        <f>SUMIFS(УсловияРасчеты!AL:AL,УсловияРасчеты!$H:$H,$C25,УсловияРасчеты!$N:$N,"итого")</f>
        <v>0</v>
      </c>
      <c r="S25" s="110">
        <f>SUMIFS(УсловияРасчеты!AM:AM,УсловияРасчеты!$H:$H,$C25,УсловияРасчеты!$N:$N,"итого")</f>
        <v>0</v>
      </c>
      <c r="T25" s="110">
        <f>SUMIFS(УсловияРасчеты!AN:AN,УсловияРасчеты!$H:$H,$C25,УсловияРасчеты!$N:$N,"итого")</f>
        <v>0</v>
      </c>
      <c r="U25" s="110">
        <f>SUMIFS(УсловияРасчеты!AO:AO,УсловияРасчеты!$H:$H,$C25,УсловияРасчеты!$N:$N,"итого")</f>
        <v>0</v>
      </c>
      <c r="V25" s="110">
        <f>SUMIFS(УсловияРасчеты!AP:AP,УсловияРасчеты!$H:$H,$C25,УсловияРасчеты!$N:$N,"итого")</f>
        <v>0</v>
      </c>
      <c r="W25" s="110">
        <f>SUMIFS(УсловияРасчеты!AQ:AQ,УсловияРасчеты!$H:$H,$C25,УсловияРасчеты!$N:$N,"итого")</f>
        <v>0</v>
      </c>
      <c r="X25" s="110">
        <f>SUMIFS(УсловияРасчеты!AR:AR,УсловияРасчеты!$H:$H,$C25,УсловияРасчеты!$N:$N,"итого")</f>
        <v>0</v>
      </c>
      <c r="Y25" s="110">
        <f>SUMIFS(УсловияРасчеты!AS:AS,УсловияРасчеты!$H:$H,$C25,УсловияРасчеты!$N:$N,"итого")</f>
        <v>0</v>
      </c>
      <c r="Z25" s="110">
        <f>SUMIFS(УсловияРасчеты!AT:AT,УсловияРасчеты!$H:$H,$C25,УсловияРасчеты!$N:$N,"итого")</f>
        <v>0</v>
      </c>
      <c r="AA25" s="110">
        <f>SUMIFS(УсловияРасчеты!AU:AU,УсловияРасчеты!$H:$H,$C25,УсловияРасчеты!$N:$N,"итого")</f>
        <v>0</v>
      </c>
      <c r="AB25" s="110">
        <f>SUMIFS(УсловияРасчеты!AV:AV,УсловияРасчеты!$H:$H,$C25,УсловияРасчеты!$N:$N,"итого")</f>
        <v>0</v>
      </c>
      <c r="AC25" s="110">
        <f>SUMIFS(УсловияРасчеты!AW:AW,УсловияРасчеты!$H:$H,$C25,УсловияРасчеты!$N:$N,"итого")</f>
        <v>0</v>
      </c>
      <c r="AD25" s="110">
        <f>SUMIFS(УсловияРасчеты!AX:AX,УсловияРасчеты!$H:$H,$C25,УсловияРасчеты!$N:$N,"итого")</f>
        <v>0</v>
      </c>
      <c r="AE25" s="110">
        <f>SUMIFS(УсловияРасчеты!AY:AY,УсловияРасчеты!$H:$H,$C25,УсловияРасчеты!$N:$N,"итого")</f>
        <v>0</v>
      </c>
      <c r="AF25" s="110">
        <f>SUMIFS(УсловияРасчеты!AZ:AZ,УсловияРасчеты!$H:$H,$C25,УсловияРасчеты!$N:$N,"итого")</f>
        <v>0</v>
      </c>
      <c r="AG25" s="110">
        <f>SUMIFS(УсловияРасчеты!BA:BA,УсловияРасчеты!$H:$H,$C25,УсловияРасчеты!$N:$N,"итого")</f>
        <v>0</v>
      </c>
      <c r="AH25" s="110">
        <f>SUMIFS(УсловияРасчеты!BB:BB,УсловияРасчеты!$H:$H,$C25,УсловияРасчеты!$N:$N,"итого")</f>
        <v>0</v>
      </c>
      <c r="AI25" s="110">
        <f>SUMIFS(УсловияРасчеты!BC:BC,УсловияРасчеты!$H:$H,$C25,УсловияРасчеты!$N:$N,"итого")</f>
        <v>0</v>
      </c>
      <c r="AJ25" s="110">
        <f>SUMIFS(УсловияРасчеты!BD:BD,УсловияРасчеты!$H:$H,$C25,УсловияРасчеты!$N:$N,"итого")</f>
        <v>0</v>
      </c>
      <c r="AK25" s="110">
        <f>SUMIFS(УсловияРасчеты!BE:BE,УсловияРасчеты!$H:$H,$C25,УсловияРасчеты!$N:$N,"итого")</f>
        <v>0</v>
      </c>
      <c r="AL25" s="110">
        <f>SUMIFS(УсловияРасчеты!BF:BF,УсловияРасчеты!$H:$H,$C25,УсловияРасчеты!$N:$N,"итого")</f>
        <v>0</v>
      </c>
      <c r="AM25" s="110">
        <f>SUMIFS(УсловияРасчеты!BG:BG,УсловияРасчеты!$H:$H,$C25,УсловияРасчеты!$N:$N,"итого")</f>
        <v>0</v>
      </c>
      <c r="AN25" s="110">
        <f>SUMIFS(УсловияРасчеты!BH:BH,УсловияРасчеты!$H:$H,$C25,УсловияРасчеты!$N:$N,"итого")</f>
        <v>0</v>
      </c>
      <c r="AO25" s="110">
        <f>SUMIFS(УсловияРасчеты!BI:BI,УсловияРасчеты!$H:$H,$C25,УсловияРасчеты!$N:$N,"итого")</f>
        <v>0</v>
      </c>
      <c r="AP25" s="110">
        <f>SUMIFS(УсловияРасчеты!BJ:BJ,УсловияРасчеты!$H:$H,$C25,УсловияРасчеты!$N:$N,"итого")</f>
        <v>0</v>
      </c>
      <c r="AQ25" s="110">
        <f>SUMIFS(УсловияРасчеты!BK:BK,УсловияРасчеты!$H:$H,$C25,УсловияРасчеты!$N:$N,"итого")</f>
        <v>0</v>
      </c>
      <c r="AR25" s="110">
        <f>SUMIFS(УсловияРасчеты!BL:BL,УсловияРасчеты!$H:$H,$C25,УсловияРасчеты!$N:$N,"итого")</f>
        <v>0</v>
      </c>
      <c r="AS25" s="110">
        <f>SUMIFS(УсловияРасчеты!BM:BM,УсловияРасчеты!$H:$H,$C25,УсловияРасчеты!$N:$N,"итого")</f>
        <v>0</v>
      </c>
      <c r="AT25" s="110">
        <f>SUMIFS(УсловияРасчеты!BN:BN,УсловияРасчеты!$H:$H,$C25,УсловияРасчеты!$N:$N,"итого")</f>
        <v>0</v>
      </c>
      <c r="AU25" s="110">
        <f>SUMIFS(УсловияРасчеты!BO:BO,УсловияРасчеты!$H:$H,$C25,УсловияРасчеты!$N:$N,"итого")</f>
        <v>0</v>
      </c>
      <c r="AV25" s="110">
        <f>SUMIFS(УсловияРасчеты!BP:BP,УсловияРасчеты!$H:$H,$C25,УсловияРасчеты!$N:$N,"итого")</f>
        <v>0</v>
      </c>
      <c r="AW25" s="110">
        <f>SUMIFS(УсловияРасчеты!BQ:BQ,УсловияРасчеты!$H:$H,$C25,УсловияРасчеты!$N:$N,"итого")</f>
        <v>0</v>
      </c>
      <c r="AX25" s="110">
        <f>SUMIFS(УсловияРасчеты!BR:BR,УсловияРасчеты!$H:$H,$C25,УсловияРасчеты!$N:$N,"итого")</f>
        <v>0</v>
      </c>
      <c r="AY25" s="110">
        <f>SUMIFS(УсловияРасчеты!BS:BS,УсловияРасчеты!$H:$H,$C25,УсловияРасчеты!$N:$N,"итого")</f>
        <v>0</v>
      </c>
      <c r="AZ25" s="110">
        <f>SUMIFS(УсловияРасчеты!BT:BT,УсловияРасчеты!$H:$H,$C25,УсловияРасчеты!$N:$N,"итого")</f>
        <v>0</v>
      </c>
      <c r="BA25" s="110">
        <f>SUMIFS(УсловияРасчеты!BU:BU,УсловияРасчеты!$H:$H,$C25,УсловияРасчеты!$N:$N,"итого")</f>
        <v>0</v>
      </c>
      <c r="BB25" s="110">
        <f>SUMIFS(УсловияРасчеты!BV:BV,УсловияРасчеты!$H:$H,$C25,УсловияРасчеты!$N:$N,"итого")</f>
        <v>0</v>
      </c>
      <c r="BC25" s="110">
        <f>SUMIFS(УсловияРасчеты!BW:BW,УсловияРасчеты!$H:$H,$C25,УсловияРасчеты!$N:$N,"итого")</f>
        <v>0</v>
      </c>
      <c r="BD25" s="110">
        <f>SUMIFS(УсловияРасчеты!BX:BX,УсловияРасчеты!$H:$H,$C25,УсловияРасчеты!$N:$N,"итого")</f>
        <v>0</v>
      </c>
      <c r="BE25" s="110">
        <f>SUMIFS(УсловияРасчеты!BY:BY,УсловияРасчеты!$H:$H,$C25,УсловияРасчеты!$N:$N,"итого")</f>
        <v>0</v>
      </c>
      <c r="BF25" s="110">
        <f>SUMIFS(УсловияРасчеты!BZ:BZ,УсловияРасчеты!$H:$H,$C25,УсловияРасчеты!$N:$N,"итого")</f>
        <v>0</v>
      </c>
      <c r="BG25" s="110">
        <f>SUMIFS(УсловияРасчеты!CA:CA,УсловияРасчеты!$H:$H,$C25,УсловияРасчеты!$N:$N,"итого")</f>
        <v>0</v>
      </c>
      <c r="BH25" s="110">
        <f>SUMIFS(УсловияРасчеты!CB:CB,УсловияРасчеты!$H:$H,$C25,УсловияРасчеты!$N:$N,"итого")</f>
        <v>0</v>
      </c>
      <c r="BI25" s="110">
        <f>SUMIFS(УсловияРасчеты!CC:CC,УсловияРасчеты!$H:$H,$C25,УсловияРасчеты!$N:$N,"итого")</f>
        <v>0</v>
      </c>
      <c r="BJ25" s="110">
        <f>SUMIFS(УсловияРасчеты!CD:CD,УсловияРасчеты!$H:$H,$C25,УсловияРасчеты!$N:$N,"итого")</f>
        <v>0</v>
      </c>
      <c r="BK25" s="110">
        <f>SUMIFS(УсловияРасчеты!CE:CE,УсловияРасчеты!$H:$H,$C25,УсловияРасчеты!$N:$N,"итого")</f>
        <v>0</v>
      </c>
      <c r="BL25" s="110">
        <f>SUMIFS(УсловияРасчеты!CF:CF,УсловияРасчеты!$H:$H,$C25,УсловияРасчеты!$N:$N,"итого")</f>
        <v>0</v>
      </c>
      <c r="BM25" s="110">
        <f>SUMIFS(УсловияРасчеты!CG:CG,УсловияРасчеты!$H:$H,$C25,УсловияРасчеты!$N:$N,"итого")</f>
        <v>0</v>
      </c>
      <c r="BN25" s="110">
        <f>SUMIFS(УсловияРасчеты!CH:CH,УсловияРасчеты!$H:$H,$C25,УсловияРасчеты!$N:$N,"итого")</f>
        <v>0</v>
      </c>
      <c r="BO25" s="110">
        <f>SUMIFS(УсловияРасчеты!CI:CI,УсловияРасчеты!$H:$H,$C25,УсловияРасчеты!$N:$N,"итого")</f>
        <v>0</v>
      </c>
      <c r="BP25" s="110">
        <f>SUMIFS(УсловияРасчеты!CJ:CJ,УсловияРасчеты!$H:$H,$C25,УсловияРасчеты!$N:$N,"итого")</f>
        <v>0</v>
      </c>
      <c r="BQ25" s="110">
        <f>SUMIFS(УсловияРасчеты!CK:CK,УсловияРасчеты!$H:$H,$C25,УсловияРасчеты!$N:$N,"итого")</f>
        <v>0</v>
      </c>
      <c r="BR25" s="110">
        <f>SUMIFS(УсловияРасчеты!CL:CL,УсловияРасчеты!$H:$H,$C25,УсловияРасчеты!$N:$N,"итого")</f>
        <v>0</v>
      </c>
      <c r="BS25" s="110">
        <f>SUMIFS(УсловияРасчеты!CM:CM,УсловияРасчеты!$H:$H,$C25,УсловияРасчеты!$N:$N,"итого")</f>
        <v>0</v>
      </c>
      <c r="BT25" s="110">
        <f>SUMIFS(УсловияРасчеты!CN:CN,УсловияРасчеты!$H:$H,$C25,УсловияРасчеты!$N:$N,"итого")</f>
        <v>0</v>
      </c>
      <c r="BU25" s="110">
        <f>SUMIFS(УсловияРасчеты!CO:CO,УсловияРасчеты!$H:$H,$C25,УсловияРасчеты!$N:$N,"итого")</f>
        <v>0</v>
      </c>
      <c r="BV25" s="110">
        <f>SUMIFS(УсловияРасчеты!CP:CP,УсловияРасчеты!$H:$H,$C25,УсловияРасчеты!$N:$N,"итого")</f>
        <v>0</v>
      </c>
      <c r="BW25" s="110">
        <f>SUMIFS(УсловияРасчеты!CQ:CQ,УсловияРасчеты!$H:$H,$C25,УсловияРасчеты!$N:$N,"итого")</f>
        <v>0</v>
      </c>
      <c r="BX25" s="110">
        <f>SUMIFS(УсловияРасчеты!CR:CR,УсловияРасчеты!$H:$H,$C25,УсловияРасчеты!$N:$N,"итого")</f>
        <v>0</v>
      </c>
      <c r="BY25" s="110">
        <f>SUMIFS(УсловияРасчеты!CS:CS,УсловияРасчеты!$H:$H,$C25,УсловияРасчеты!$N:$N,"итого")</f>
        <v>0</v>
      </c>
      <c r="BZ25" s="110">
        <f>SUMIFS(УсловияРасчеты!CT:CT,УсловияРасчеты!$H:$H,$C25,УсловияРасчеты!$N:$N,"итого")</f>
        <v>0</v>
      </c>
      <c r="CA25" s="110">
        <f>SUMIFS(УсловияРасчеты!CU:CU,УсловияРасчеты!$H:$H,$C25,УсловияРасчеты!$N:$N,"итого")</f>
        <v>0</v>
      </c>
      <c r="CB25" s="110">
        <f>SUMIFS(УсловияРасчеты!CV:CV,УсловияРасчеты!$H:$H,$C25,УсловияРасчеты!$N:$N,"итого")</f>
        <v>0</v>
      </c>
      <c r="CC25" s="110">
        <f>SUMIFS(УсловияРасчеты!CW:CW,УсловияРасчеты!$H:$H,$C25,УсловияРасчеты!$N:$N,"итого")</f>
        <v>0</v>
      </c>
      <c r="CD25" s="110">
        <f>SUMIFS(УсловияРасчеты!CX:CX,УсловияРасчеты!$H:$H,$C25,УсловияРасчеты!$N:$N,"итого")</f>
        <v>0</v>
      </c>
      <c r="CE25" s="110">
        <f>SUMIFS(УсловияРасчеты!CY:CY,УсловияРасчеты!$H:$H,$C25,УсловияРасчеты!$N:$N,"итого")</f>
        <v>0</v>
      </c>
      <c r="CF25" s="110">
        <f>SUMIFS(УсловияРасчеты!CZ:CZ,УсловияРасчеты!$H:$H,$C25,УсловияРасчеты!$N:$N,"итого")</f>
        <v>0</v>
      </c>
      <c r="CG25" s="110">
        <f>SUMIFS(УсловияРасчеты!DA:DA,УсловияРасчеты!$H:$H,$C25,УсловияРасчеты!$N:$N,"итого")</f>
        <v>0</v>
      </c>
      <c r="CH25" s="110">
        <f>SUMIFS(УсловияРасчеты!DB:DB,УсловияРасчеты!$H:$H,$C25,УсловияРасчеты!$N:$N,"итого")</f>
        <v>0</v>
      </c>
      <c r="CI25" s="110">
        <f>SUMIFS(УсловияРасчеты!DC:DC,УсловияРасчеты!$H:$H,$C25,УсловияРасчеты!$N:$N,"итого")</f>
        <v>0</v>
      </c>
      <c r="CJ25" s="110">
        <f>SUMIFS(УсловияРасчеты!DD:DD,УсловияРасчеты!$H:$H,$C25,УсловияРасчеты!$N:$N,"итого")</f>
        <v>0</v>
      </c>
      <c r="CK25" s="110">
        <f>SUMIFS(УсловияРасчеты!DE:DE,УсловияРасчеты!$H:$H,$C25,УсловияРасчеты!$N:$N,"итого")</f>
        <v>0</v>
      </c>
      <c r="CL25" s="110">
        <f>SUMIFS(УсловияРасчеты!DF:DF,УсловияРасчеты!$H:$H,$C25,УсловияРасчеты!$N:$N,"итого")</f>
        <v>0</v>
      </c>
      <c r="CM25" s="110">
        <f>SUMIFS(УсловияРасчеты!DG:DG,УсловияРасчеты!$H:$H,$C25,УсловияРасчеты!$N:$N,"итого")</f>
        <v>0</v>
      </c>
      <c r="CN25" s="110">
        <f>SUMIFS(УсловияРасчеты!DH:DH,УсловияРасчеты!$H:$H,$C25,УсловияРасчеты!$N:$N,"итого")</f>
        <v>0</v>
      </c>
      <c r="CO25" s="110">
        <f>SUMIFS(УсловияРасчеты!DI:DI,УсловияРасчеты!$H:$H,$C25,УсловияРасчеты!$N:$N,"итого")</f>
        <v>0</v>
      </c>
      <c r="CP25" s="110">
        <f>SUMIFS(УсловияРасчеты!DJ:DJ,УсловияРасчеты!$H:$H,$C25,УсловияРасчеты!$N:$N,"итого")</f>
        <v>0</v>
      </c>
      <c r="CQ25" s="110">
        <f>SUMIFS(УсловияРасчеты!DK:DK,УсловияРасчеты!$H:$H,$C25,УсловияРасчеты!$N:$N,"итого")</f>
        <v>0</v>
      </c>
      <c r="CR25" s="110">
        <f>SUMIFS(УсловияРасчеты!DL:DL,УсловияРасчеты!$H:$H,$C25,УсловияРасчеты!$N:$N,"итого")</f>
        <v>0</v>
      </c>
      <c r="CS25" s="110">
        <f>SUMIFS(УсловияРасчеты!DM:DM,УсловияРасчеты!$H:$H,$C25,УсловияРасчеты!$N:$N,"итого")</f>
        <v>0</v>
      </c>
      <c r="CT25" s="110">
        <f>SUMIFS(УсловияРасчеты!DN:DN,УсловияРасчеты!$H:$H,$C25,УсловияРасчеты!$N:$N,"итого")</f>
        <v>0</v>
      </c>
      <c r="CU25" s="110">
        <f>SUMIFS(УсловияРасчеты!DO:DO,УсловияРасчеты!$H:$H,$C25,УсловияРасчеты!$N:$N,"итого")</f>
        <v>0</v>
      </c>
      <c r="CV25" s="110">
        <f>SUMIFS(УсловияРасчеты!DP:DP,УсловияРасчеты!$H:$H,$C25,УсловияРасчеты!$N:$N,"итого")</f>
        <v>0</v>
      </c>
      <c r="CW25" s="110">
        <f>SUMIFS(УсловияРасчеты!DQ:DQ,УсловияРасчеты!$H:$H,$C25,УсловияРасчеты!$N:$N,"итого")</f>
        <v>0</v>
      </c>
      <c r="CX25" s="110">
        <f>SUMIFS(УсловияРасчеты!DR:DR,УсловияРасчеты!$H:$H,$C25,УсловияРасчеты!$N:$N,"итого")</f>
        <v>0</v>
      </c>
      <c r="CY25" s="110">
        <f>SUMIFS(УсловияРасчеты!DS:DS,УсловияРасчеты!$H:$H,$C25,УсловияРасчеты!$N:$N,"итого")</f>
        <v>0</v>
      </c>
      <c r="CZ25" s="110">
        <f>SUMIFS(УсловияРасчеты!DT:DT,УсловияРасчеты!$H:$H,$C25,УсловияРасчеты!$N:$N,"итого")</f>
        <v>0</v>
      </c>
      <c r="DA25" s="76"/>
    </row>
    <row r="26" spans="1:105" s="78" customFormat="1" ht="12">
      <c r="A26" s="81"/>
      <c r="B26" s="76"/>
      <c r="C26" s="79" t="s">
        <v>30</v>
      </c>
      <c r="D26" s="500"/>
      <c r="E26" s="131">
        <f>SUM($F26:$DA26)</f>
        <v>0</v>
      </c>
      <c r="F26" s="76"/>
      <c r="G26" s="110">
        <f>SUMIFS(УсловияРасчеты!AA:AA,УсловияРасчеты!$H:$H,$C26,УсловияРасчеты!$N:$N,"итого")</f>
        <v>0</v>
      </c>
      <c r="H26" s="110">
        <f>SUMIFS(УсловияРасчеты!AB:AB,УсловияРасчеты!$H:$H,$C26,УсловияРасчеты!$N:$N,"итого")</f>
        <v>0</v>
      </c>
      <c r="I26" s="110">
        <f>SUMIFS(УсловияРасчеты!AC:AC,УсловияРасчеты!$H:$H,$C26,УсловияРасчеты!$N:$N,"итого")</f>
        <v>0</v>
      </c>
      <c r="J26" s="110">
        <f>SUMIFS(УсловияРасчеты!AD:AD,УсловияРасчеты!$H:$H,$C26,УсловияРасчеты!$N:$N,"итого")</f>
        <v>0</v>
      </c>
      <c r="K26" s="110">
        <f>SUMIFS(УсловияРасчеты!AE:AE,УсловияРасчеты!$H:$H,$C26,УсловияРасчеты!$N:$N,"итого")</f>
        <v>0</v>
      </c>
      <c r="L26" s="110">
        <f>SUMIFS(УсловияРасчеты!AF:AF,УсловияРасчеты!$H:$H,$C26,УсловияРасчеты!$N:$N,"итого")</f>
        <v>0</v>
      </c>
      <c r="M26" s="110">
        <f>SUMIFS(УсловияРасчеты!AG:AG,УсловияРасчеты!$H:$H,$C26,УсловияРасчеты!$N:$N,"итого")</f>
        <v>0</v>
      </c>
      <c r="N26" s="110">
        <f>SUMIFS(УсловияРасчеты!AH:AH,УсловияРасчеты!$H:$H,$C26,УсловияРасчеты!$N:$N,"итого")</f>
        <v>0</v>
      </c>
      <c r="O26" s="110">
        <f>SUMIFS(УсловияРасчеты!AI:AI,УсловияРасчеты!$H:$H,$C26,УсловияРасчеты!$N:$N,"итого")</f>
        <v>0</v>
      </c>
      <c r="P26" s="110">
        <f>SUMIFS(УсловияРасчеты!AJ:AJ,УсловияРасчеты!$H:$H,$C26,УсловияРасчеты!$N:$N,"итого")</f>
        <v>0</v>
      </c>
      <c r="Q26" s="110">
        <f>SUMIFS(УсловияРасчеты!AK:AK,УсловияРасчеты!$H:$H,$C26,УсловияРасчеты!$N:$N,"итого")</f>
        <v>0</v>
      </c>
      <c r="R26" s="110">
        <f>SUMIFS(УсловияРасчеты!AL:AL,УсловияРасчеты!$H:$H,$C26,УсловияРасчеты!$N:$N,"итого")</f>
        <v>0</v>
      </c>
      <c r="S26" s="110">
        <f>SUMIFS(УсловияРасчеты!AM:AM,УсловияРасчеты!$H:$H,$C26,УсловияРасчеты!$N:$N,"итого")</f>
        <v>0</v>
      </c>
      <c r="T26" s="110">
        <f>SUMIFS(УсловияРасчеты!AN:AN,УсловияРасчеты!$H:$H,$C26,УсловияРасчеты!$N:$N,"итого")</f>
        <v>0</v>
      </c>
      <c r="U26" s="110">
        <f>SUMIFS(УсловияРасчеты!AO:AO,УсловияРасчеты!$H:$H,$C26,УсловияРасчеты!$N:$N,"итого")</f>
        <v>0</v>
      </c>
      <c r="V26" s="110">
        <f>SUMIFS(УсловияРасчеты!AP:AP,УсловияРасчеты!$H:$H,$C26,УсловияРасчеты!$N:$N,"итого")</f>
        <v>0</v>
      </c>
      <c r="W26" s="110">
        <f>SUMIFS(УсловияРасчеты!AQ:AQ,УсловияРасчеты!$H:$H,$C26,УсловияРасчеты!$N:$N,"итого")</f>
        <v>0</v>
      </c>
      <c r="X26" s="110">
        <f>SUMIFS(УсловияРасчеты!AR:AR,УсловияРасчеты!$H:$H,$C26,УсловияРасчеты!$N:$N,"итого")</f>
        <v>0</v>
      </c>
      <c r="Y26" s="110">
        <f>SUMIFS(УсловияРасчеты!AS:AS,УсловияРасчеты!$H:$H,$C26,УсловияРасчеты!$N:$N,"итого")</f>
        <v>0</v>
      </c>
      <c r="Z26" s="110">
        <f>SUMIFS(УсловияРасчеты!AT:AT,УсловияРасчеты!$H:$H,$C26,УсловияРасчеты!$N:$N,"итого")</f>
        <v>0</v>
      </c>
      <c r="AA26" s="110">
        <f>SUMIFS(УсловияРасчеты!AU:AU,УсловияРасчеты!$H:$H,$C26,УсловияРасчеты!$N:$N,"итого")</f>
        <v>0</v>
      </c>
      <c r="AB26" s="110">
        <f>SUMIFS(УсловияРасчеты!AV:AV,УсловияРасчеты!$H:$H,$C26,УсловияРасчеты!$N:$N,"итого")</f>
        <v>0</v>
      </c>
      <c r="AC26" s="110">
        <f>SUMIFS(УсловияРасчеты!AW:AW,УсловияРасчеты!$H:$H,$C26,УсловияРасчеты!$N:$N,"итого")</f>
        <v>0</v>
      </c>
      <c r="AD26" s="110">
        <f>SUMIFS(УсловияРасчеты!AX:AX,УсловияРасчеты!$H:$H,$C26,УсловияРасчеты!$N:$N,"итого")</f>
        <v>0</v>
      </c>
      <c r="AE26" s="110">
        <f>SUMIFS(УсловияРасчеты!AY:AY,УсловияРасчеты!$H:$H,$C26,УсловияРасчеты!$N:$N,"итого")</f>
        <v>0</v>
      </c>
      <c r="AF26" s="110">
        <f>SUMIFS(УсловияРасчеты!AZ:AZ,УсловияРасчеты!$H:$H,$C26,УсловияРасчеты!$N:$N,"итого")</f>
        <v>0</v>
      </c>
      <c r="AG26" s="110">
        <f>SUMIFS(УсловияРасчеты!BA:BA,УсловияРасчеты!$H:$H,$C26,УсловияРасчеты!$N:$N,"итого")</f>
        <v>0</v>
      </c>
      <c r="AH26" s="110">
        <f>SUMIFS(УсловияРасчеты!BB:BB,УсловияРасчеты!$H:$H,$C26,УсловияРасчеты!$N:$N,"итого")</f>
        <v>0</v>
      </c>
      <c r="AI26" s="110">
        <f>SUMIFS(УсловияРасчеты!BC:BC,УсловияРасчеты!$H:$H,$C26,УсловияРасчеты!$N:$N,"итого")</f>
        <v>0</v>
      </c>
      <c r="AJ26" s="110">
        <f>SUMIFS(УсловияРасчеты!BD:BD,УсловияРасчеты!$H:$H,$C26,УсловияРасчеты!$N:$N,"итого")</f>
        <v>0</v>
      </c>
      <c r="AK26" s="110">
        <f>SUMIFS(УсловияРасчеты!BE:BE,УсловияРасчеты!$H:$H,$C26,УсловияРасчеты!$N:$N,"итого")</f>
        <v>0</v>
      </c>
      <c r="AL26" s="110">
        <f>SUMIFS(УсловияРасчеты!BF:BF,УсловияРасчеты!$H:$H,$C26,УсловияРасчеты!$N:$N,"итого")</f>
        <v>0</v>
      </c>
      <c r="AM26" s="110">
        <f>SUMIFS(УсловияРасчеты!BG:BG,УсловияРасчеты!$H:$H,$C26,УсловияРасчеты!$N:$N,"итого")</f>
        <v>0</v>
      </c>
      <c r="AN26" s="110">
        <f>SUMIFS(УсловияРасчеты!BH:BH,УсловияРасчеты!$H:$H,$C26,УсловияРасчеты!$N:$N,"итого")</f>
        <v>0</v>
      </c>
      <c r="AO26" s="110">
        <f>SUMIFS(УсловияРасчеты!BI:BI,УсловияРасчеты!$H:$H,$C26,УсловияРасчеты!$N:$N,"итого")</f>
        <v>0</v>
      </c>
      <c r="AP26" s="110">
        <f>SUMIFS(УсловияРасчеты!BJ:BJ,УсловияРасчеты!$H:$H,$C26,УсловияРасчеты!$N:$N,"итого")</f>
        <v>0</v>
      </c>
      <c r="AQ26" s="110">
        <f>SUMIFS(УсловияРасчеты!BK:BK,УсловияРасчеты!$H:$H,$C26,УсловияРасчеты!$N:$N,"итого")</f>
        <v>0</v>
      </c>
      <c r="AR26" s="110">
        <f>SUMIFS(УсловияРасчеты!BL:BL,УсловияРасчеты!$H:$H,$C26,УсловияРасчеты!$N:$N,"итого")</f>
        <v>0</v>
      </c>
      <c r="AS26" s="110">
        <f>SUMIFS(УсловияРасчеты!BM:BM,УсловияРасчеты!$H:$H,$C26,УсловияРасчеты!$N:$N,"итого")</f>
        <v>0</v>
      </c>
      <c r="AT26" s="110">
        <f>SUMIFS(УсловияРасчеты!BN:BN,УсловияРасчеты!$H:$H,$C26,УсловияРасчеты!$N:$N,"итого")</f>
        <v>0</v>
      </c>
      <c r="AU26" s="110">
        <f>SUMIFS(УсловияРасчеты!BO:BO,УсловияРасчеты!$H:$H,$C26,УсловияРасчеты!$N:$N,"итого")</f>
        <v>0</v>
      </c>
      <c r="AV26" s="110">
        <f>SUMIFS(УсловияРасчеты!BP:BP,УсловияРасчеты!$H:$H,$C26,УсловияРасчеты!$N:$N,"итого")</f>
        <v>0</v>
      </c>
      <c r="AW26" s="110">
        <f>SUMIFS(УсловияРасчеты!BQ:BQ,УсловияРасчеты!$H:$H,$C26,УсловияРасчеты!$N:$N,"итого")</f>
        <v>0</v>
      </c>
      <c r="AX26" s="110">
        <f>SUMIFS(УсловияРасчеты!BR:BR,УсловияРасчеты!$H:$H,$C26,УсловияРасчеты!$N:$N,"итого")</f>
        <v>0</v>
      </c>
      <c r="AY26" s="110">
        <f>SUMIFS(УсловияРасчеты!BS:BS,УсловияРасчеты!$H:$H,$C26,УсловияРасчеты!$N:$N,"итого")</f>
        <v>0</v>
      </c>
      <c r="AZ26" s="110">
        <f>SUMIFS(УсловияРасчеты!BT:BT,УсловияРасчеты!$H:$H,$C26,УсловияРасчеты!$N:$N,"итого")</f>
        <v>0</v>
      </c>
      <c r="BA26" s="110">
        <f>SUMIFS(УсловияРасчеты!BU:BU,УсловияРасчеты!$H:$H,$C26,УсловияРасчеты!$N:$N,"итого")</f>
        <v>0</v>
      </c>
      <c r="BB26" s="110">
        <f>SUMIFS(УсловияРасчеты!BV:BV,УсловияРасчеты!$H:$H,$C26,УсловияРасчеты!$N:$N,"итого")</f>
        <v>0</v>
      </c>
      <c r="BC26" s="110">
        <f>SUMIFS(УсловияРасчеты!BW:BW,УсловияРасчеты!$H:$H,$C26,УсловияРасчеты!$N:$N,"итого")</f>
        <v>0</v>
      </c>
      <c r="BD26" s="110">
        <f>SUMIFS(УсловияРасчеты!BX:BX,УсловияРасчеты!$H:$H,$C26,УсловияРасчеты!$N:$N,"итого")</f>
        <v>0</v>
      </c>
      <c r="BE26" s="110">
        <f>SUMIFS(УсловияРасчеты!BY:BY,УсловияРасчеты!$H:$H,$C26,УсловияРасчеты!$N:$N,"итого")</f>
        <v>0</v>
      </c>
      <c r="BF26" s="110">
        <f>SUMIFS(УсловияРасчеты!BZ:BZ,УсловияРасчеты!$H:$H,$C26,УсловияРасчеты!$N:$N,"итого")</f>
        <v>0</v>
      </c>
      <c r="BG26" s="110">
        <f>SUMIFS(УсловияРасчеты!CA:CA,УсловияРасчеты!$H:$H,$C26,УсловияРасчеты!$N:$N,"итого")</f>
        <v>0</v>
      </c>
      <c r="BH26" s="110">
        <f>SUMIFS(УсловияРасчеты!CB:CB,УсловияРасчеты!$H:$H,$C26,УсловияРасчеты!$N:$N,"итого")</f>
        <v>0</v>
      </c>
      <c r="BI26" s="110">
        <f>SUMIFS(УсловияРасчеты!CC:CC,УсловияРасчеты!$H:$H,$C26,УсловияРасчеты!$N:$N,"итого")</f>
        <v>0</v>
      </c>
      <c r="BJ26" s="110">
        <f>SUMIFS(УсловияРасчеты!CD:CD,УсловияРасчеты!$H:$H,$C26,УсловияРасчеты!$N:$N,"итого")</f>
        <v>0</v>
      </c>
      <c r="BK26" s="110">
        <f>SUMIFS(УсловияРасчеты!CE:CE,УсловияРасчеты!$H:$H,$C26,УсловияРасчеты!$N:$N,"итого")</f>
        <v>0</v>
      </c>
      <c r="BL26" s="110">
        <f>SUMIFS(УсловияРасчеты!CF:CF,УсловияРасчеты!$H:$H,$C26,УсловияРасчеты!$N:$N,"итого")</f>
        <v>0</v>
      </c>
      <c r="BM26" s="110">
        <f>SUMIFS(УсловияРасчеты!CG:CG,УсловияРасчеты!$H:$H,$C26,УсловияРасчеты!$N:$N,"итого")</f>
        <v>0</v>
      </c>
      <c r="BN26" s="110">
        <f>SUMIFS(УсловияРасчеты!CH:CH,УсловияРасчеты!$H:$H,$C26,УсловияРасчеты!$N:$N,"итого")</f>
        <v>0</v>
      </c>
      <c r="BO26" s="110">
        <f>SUMIFS(УсловияРасчеты!CI:CI,УсловияРасчеты!$H:$H,$C26,УсловияРасчеты!$N:$N,"итого")</f>
        <v>0</v>
      </c>
      <c r="BP26" s="110">
        <f>SUMIFS(УсловияРасчеты!CJ:CJ,УсловияРасчеты!$H:$H,$C26,УсловияРасчеты!$N:$N,"итого")</f>
        <v>0</v>
      </c>
      <c r="BQ26" s="110">
        <f>SUMIFS(УсловияРасчеты!CK:CK,УсловияРасчеты!$H:$H,$C26,УсловияРасчеты!$N:$N,"итого")</f>
        <v>0</v>
      </c>
      <c r="BR26" s="110">
        <f>SUMIFS(УсловияРасчеты!CL:CL,УсловияРасчеты!$H:$H,$C26,УсловияРасчеты!$N:$N,"итого")</f>
        <v>0</v>
      </c>
      <c r="BS26" s="110">
        <f>SUMIFS(УсловияРасчеты!CM:CM,УсловияРасчеты!$H:$H,$C26,УсловияРасчеты!$N:$N,"итого")</f>
        <v>0</v>
      </c>
      <c r="BT26" s="110">
        <f>SUMIFS(УсловияРасчеты!CN:CN,УсловияРасчеты!$H:$H,$C26,УсловияРасчеты!$N:$N,"итого")</f>
        <v>0</v>
      </c>
      <c r="BU26" s="110">
        <f>SUMIFS(УсловияРасчеты!CO:CO,УсловияРасчеты!$H:$H,$C26,УсловияРасчеты!$N:$N,"итого")</f>
        <v>0</v>
      </c>
      <c r="BV26" s="110">
        <f>SUMIFS(УсловияРасчеты!CP:CP,УсловияРасчеты!$H:$H,$C26,УсловияРасчеты!$N:$N,"итого")</f>
        <v>0</v>
      </c>
      <c r="BW26" s="110">
        <f>SUMIFS(УсловияРасчеты!CQ:CQ,УсловияРасчеты!$H:$H,$C26,УсловияРасчеты!$N:$N,"итого")</f>
        <v>0</v>
      </c>
      <c r="BX26" s="110">
        <f>SUMIFS(УсловияРасчеты!CR:CR,УсловияРасчеты!$H:$H,$C26,УсловияРасчеты!$N:$N,"итого")</f>
        <v>0</v>
      </c>
      <c r="BY26" s="110">
        <f>SUMIFS(УсловияРасчеты!CS:CS,УсловияРасчеты!$H:$H,$C26,УсловияРасчеты!$N:$N,"итого")</f>
        <v>0</v>
      </c>
      <c r="BZ26" s="110">
        <f>SUMIFS(УсловияРасчеты!CT:CT,УсловияРасчеты!$H:$H,$C26,УсловияРасчеты!$N:$N,"итого")</f>
        <v>0</v>
      </c>
      <c r="CA26" s="110">
        <f>SUMIFS(УсловияРасчеты!CU:CU,УсловияРасчеты!$H:$H,$C26,УсловияРасчеты!$N:$N,"итого")</f>
        <v>0</v>
      </c>
      <c r="CB26" s="110">
        <f>SUMIFS(УсловияРасчеты!CV:CV,УсловияРасчеты!$H:$H,$C26,УсловияРасчеты!$N:$N,"итого")</f>
        <v>0</v>
      </c>
      <c r="CC26" s="110">
        <f>SUMIFS(УсловияРасчеты!CW:CW,УсловияРасчеты!$H:$H,$C26,УсловияРасчеты!$N:$N,"итого")</f>
        <v>0</v>
      </c>
      <c r="CD26" s="110">
        <f>SUMIFS(УсловияРасчеты!CX:CX,УсловияРасчеты!$H:$H,$C26,УсловияРасчеты!$N:$N,"итого")</f>
        <v>0</v>
      </c>
      <c r="CE26" s="110">
        <f>SUMIFS(УсловияРасчеты!CY:CY,УсловияРасчеты!$H:$H,$C26,УсловияРасчеты!$N:$N,"итого")</f>
        <v>0</v>
      </c>
      <c r="CF26" s="110">
        <f>SUMIFS(УсловияРасчеты!CZ:CZ,УсловияРасчеты!$H:$H,$C26,УсловияРасчеты!$N:$N,"итого")</f>
        <v>0</v>
      </c>
      <c r="CG26" s="110">
        <f>SUMIFS(УсловияРасчеты!DA:DA,УсловияРасчеты!$H:$H,$C26,УсловияРасчеты!$N:$N,"итого")</f>
        <v>0</v>
      </c>
      <c r="CH26" s="110">
        <f>SUMIFS(УсловияРасчеты!DB:DB,УсловияРасчеты!$H:$H,$C26,УсловияРасчеты!$N:$N,"итого")</f>
        <v>0</v>
      </c>
      <c r="CI26" s="110">
        <f>SUMIFS(УсловияРасчеты!DC:DC,УсловияРасчеты!$H:$H,$C26,УсловияРасчеты!$N:$N,"итого")</f>
        <v>0</v>
      </c>
      <c r="CJ26" s="110">
        <f>SUMIFS(УсловияРасчеты!DD:DD,УсловияРасчеты!$H:$H,$C26,УсловияРасчеты!$N:$N,"итого")</f>
        <v>0</v>
      </c>
      <c r="CK26" s="110">
        <f>SUMIFS(УсловияРасчеты!DE:DE,УсловияРасчеты!$H:$H,$C26,УсловияРасчеты!$N:$N,"итого")</f>
        <v>0</v>
      </c>
      <c r="CL26" s="110">
        <f>SUMIFS(УсловияРасчеты!DF:DF,УсловияРасчеты!$H:$H,$C26,УсловияРасчеты!$N:$N,"итого")</f>
        <v>0</v>
      </c>
      <c r="CM26" s="110">
        <f>SUMIFS(УсловияРасчеты!DG:DG,УсловияРасчеты!$H:$H,$C26,УсловияРасчеты!$N:$N,"итого")</f>
        <v>0</v>
      </c>
      <c r="CN26" s="110">
        <f>SUMIFS(УсловияРасчеты!DH:DH,УсловияРасчеты!$H:$H,$C26,УсловияРасчеты!$N:$N,"итого")</f>
        <v>0</v>
      </c>
      <c r="CO26" s="110">
        <f>SUMIFS(УсловияРасчеты!DI:DI,УсловияРасчеты!$H:$H,$C26,УсловияРасчеты!$N:$N,"итого")</f>
        <v>0</v>
      </c>
      <c r="CP26" s="110">
        <f>SUMIFS(УсловияРасчеты!DJ:DJ,УсловияРасчеты!$H:$H,$C26,УсловияРасчеты!$N:$N,"итого")</f>
        <v>0</v>
      </c>
      <c r="CQ26" s="110">
        <f>SUMIFS(УсловияРасчеты!DK:DK,УсловияРасчеты!$H:$H,$C26,УсловияРасчеты!$N:$N,"итого")</f>
        <v>0</v>
      </c>
      <c r="CR26" s="110">
        <f>SUMIFS(УсловияРасчеты!DL:DL,УсловияРасчеты!$H:$H,$C26,УсловияРасчеты!$N:$N,"итого")</f>
        <v>0</v>
      </c>
      <c r="CS26" s="110">
        <f>SUMIFS(УсловияРасчеты!DM:DM,УсловияРасчеты!$H:$H,$C26,УсловияРасчеты!$N:$N,"итого")</f>
        <v>0</v>
      </c>
      <c r="CT26" s="110">
        <f>SUMIFS(УсловияРасчеты!DN:DN,УсловияРасчеты!$H:$H,$C26,УсловияРасчеты!$N:$N,"итого")</f>
        <v>0</v>
      </c>
      <c r="CU26" s="110">
        <f>SUMIFS(УсловияРасчеты!DO:DO,УсловияРасчеты!$H:$H,$C26,УсловияРасчеты!$N:$N,"итого")</f>
        <v>0</v>
      </c>
      <c r="CV26" s="110">
        <f>SUMIFS(УсловияРасчеты!DP:DP,УсловияРасчеты!$H:$H,$C26,УсловияРасчеты!$N:$N,"итого")</f>
        <v>0</v>
      </c>
      <c r="CW26" s="110">
        <f>SUMIFS(УсловияРасчеты!DQ:DQ,УсловияРасчеты!$H:$H,$C26,УсловияРасчеты!$N:$N,"итого")</f>
        <v>0</v>
      </c>
      <c r="CX26" s="110">
        <f>SUMIFS(УсловияРасчеты!DR:DR,УсловияРасчеты!$H:$H,$C26,УсловияРасчеты!$N:$N,"итого")</f>
        <v>0</v>
      </c>
      <c r="CY26" s="110">
        <f>SUMIFS(УсловияРасчеты!DS:DS,УсловияРасчеты!$H:$H,$C26,УсловияРасчеты!$N:$N,"итого")</f>
        <v>0</v>
      </c>
      <c r="CZ26" s="110">
        <f>SUMIFS(УсловияРасчеты!DT:DT,УсловияРасчеты!$H:$H,$C26,УсловияРасчеты!$N:$N,"итого")</f>
        <v>0</v>
      </c>
      <c r="DA26" s="76"/>
    </row>
    <row r="27" spans="1:105" s="56" customFormat="1">
      <c r="A27" s="81">
        <f>E21-SUM(E23:E26)-E27</f>
        <v>0</v>
      </c>
      <c r="B27" s="65"/>
      <c r="C27" s="70" t="str">
        <f>УсловияРасчеты!$H$1390</f>
        <v>Чистая прибыль</v>
      </c>
      <c r="D27" s="65"/>
      <c r="E27" s="123">
        <f>SUM($F27:$DA27)</f>
        <v>0</v>
      </c>
      <c r="F27" s="64"/>
      <c r="G27" s="112">
        <f>SUMIFS(УсловияРасчеты!AA:AA,УсловияРасчеты!$H:$H,$C27,УсловияРасчеты!$N:$N,"итого")</f>
        <v>0</v>
      </c>
      <c r="H27" s="112">
        <f>SUMIFS(УсловияРасчеты!AB:AB,УсловияРасчеты!$H:$H,$C27,УсловияРасчеты!$N:$N,"итого")</f>
        <v>0</v>
      </c>
      <c r="I27" s="112">
        <f>SUMIFS(УсловияРасчеты!AC:AC,УсловияРасчеты!$H:$H,$C27,УсловияРасчеты!$N:$N,"итого")</f>
        <v>0</v>
      </c>
      <c r="J27" s="112">
        <f>SUMIFS(УсловияРасчеты!AD:AD,УсловияРасчеты!$H:$H,$C27,УсловияРасчеты!$N:$N,"итого")</f>
        <v>0</v>
      </c>
      <c r="K27" s="112">
        <f>SUMIFS(УсловияРасчеты!AE:AE,УсловияРасчеты!$H:$H,$C27,УсловияРасчеты!$N:$N,"итого")</f>
        <v>0</v>
      </c>
      <c r="L27" s="112">
        <f>SUMIFS(УсловияРасчеты!AF:AF,УсловияРасчеты!$H:$H,$C27,УсловияРасчеты!$N:$N,"итого")</f>
        <v>0</v>
      </c>
      <c r="M27" s="112">
        <f>SUMIFS(УсловияРасчеты!AG:AG,УсловияРасчеты!$H:$H,$C27,УсловияРасчеты!$N:$N,"итого")</f>
        <v>0</v>
      </c>
      <c r="N27" s="112">
        <f>SUMIFS(УсловияРасчеты!AH:AH,УсловияРасчеты!$H:$H,$C27,УсловияРасчеты!$N:$N,"итого")</f>
        <v>0</v>
      </c>
      <c r="O27" s="112">
        <f>SUMIFS(УсловияРасчеты!AI:AI,УсловияРасчеты!$H:$H,$C27,УсловияРасчеты!$N:$N,"итого")</f>
        <v>0</v>
      </c>
      <c r="P27" s="112">
        <f>SUMIFS(УсловияРасчеты!AJ:AJ,УсловияРасчеты!$H:$H,$C27,УсловияРасчеты!$N:$N,"итого")</f>
        <v>0</v>
      </c>
      <c r="Q27" s="112">
        <f>SUMIFS(УсловияРасчеты!AK:AK,УсловияРасчеты!$H:$H,$C27,УсловияРасчеты!$N:$N,"итого")</f>
        <v>0</v>
      </c>
      <c r="R27" s="112">
        <f>SUMIFS(УсловияРасчеты!AL:AL,УсловияРасчеты!$H:$H,$C27,УсловияРасчеты!$N:$N,"итого")</f>
        <v>0</v>
      </c>
      <c r="S27" s="112">
        <f>SUMIFS(УсловияРасчеты!AM:AM,УсловияРасчеты!$H:$H,$C27,УсловияРасчеты!$N:$N,"итого")</f>
        <v>0</v>
      </c>
      <c r="T27" s="112">
        <f>SUMIFS(УсловияРасчеты!AN:AN,УсловияРасчеты!$H:$H,$C27,УсловияРасчеты!$N:$N,"итого")</f>
        <v>0</v>
      </c>
      <c r="U27" s="112">
        <f>SUMIFS(УсловияРасчеты!AO:AO,УсловияРасчеты!$H:$H,$C27,УсловияРасчеты!$N:$N,"итого")</f>
        <v>0</v>
      </c>
      <c r="V27" s="112">
        <f>SUMIFS(УсловияРасчеты!AP:AP,УсловияРасчеты!$H:$H,$C27,УсловияРасчеты!$N:$N,"итого")</f>
        <v>0</v>
      </c>
      <c r="W27" s="112">
        <f>SUMIFS(УсловияРасчеты!AQ:AQ,УсловияРасчеты!$H:$H,$C27,УсловияРасчеты!$N:$N,"итого")</f>
        <v>0</v>
      </c>
      <c r="X27" s="112">
        <f>SUMIFS(УсловияРасчеты!AR:AR,УсловияРасчеты!$H:$H,$C27,УсловияРасчеты!$N:$N,"итого")</f>
        <v>0</v>
      </c>
      <c r="Y27" s="112">
        <f>SUMIFS(УсловияРасчеты!AS:AS,УсловияРасчеты!$H:$H,$C27,УсловияРасчеты!$N:$N,"итого")</f>
        <v>0</v>
      </c>
      <c r="Z27" s="112">
        <f>SUMIFS(УсловияРасчеты!AT:AT,УсловияРасчеты!$H:$H,$C27,УсловияРасчеты!$N:$N,"итого")</f>
        <v>0</v>
      </c>
      <c r="AA27" s="112">
        <f>SUMIFS(УсловияРасчеты!AU:AU,УсловияРасчеты!$H:$H,$C27,УсловияРасчеты!$N:$N,"итого")</f>
        <v>0</v>
      </c>
      <c r="AB27" s="112">
        <f>SUMIFS(УсловияРасчеты!AV:AV,УсловияРасчеты!$H:$H,$C27,УсловияРасчеты!$N:$N,"итого")</f>
        <v>0</v>
      </c>
      <c r="AC27" s="112">
        <f>SUMIFS(УсловияРасчеты!AW:AW,УсловияРасчеты!$H:$H,$C27,УсловияРасчеты!$N:$N,"итого")</f>
        <v>0</v>
      </c>
      <c r="AD27" s="112">
        <f>SUMIFS(УсловияРасчеты!AX:AX,УсловияРасчеты!$H:$H,$C27,УсловияРасчеты!$N:$N,"итого")</f>
        <v>0</v>
      </c>
      <c r="AE27" s="112">
        <f>SUMIFS(УсловияРасчеты!AY:AY,УсловияРасчеты!$H:$H,$C27,УсловияРасчеты!$N:$N,"итого")</f>
        <v>0</v>
      </c>
      <c r="AF27" s="112">
        <f>SUMIFS(УсловияРасчеты!AZ:AZ,УсловияРасчеты!$H:$H,$C27,УсловияРасчеты!$N:$N,"итого")</f>
        <v>0</v>
      </c>
      <c r="AG27" s="112">
        <f>SUMIFS(УсловияРасчеты!BA:BA,УсловияРасчеты!$H:$H,$C27,УсловияРасчеты!$N:$N,"итого")</f>
        <v>0</v>
      </c>
      <c r="AH27" s="112">
        <f>SUMIFS(УсловияРасчеты!BB:BB,УсловияРасчеты!$H:$H,$C27,УсловияРасчеты!$N:$N,"итого")</f>
        <v>0</v>
      </c>
      <c r="AI27" s="112">
        <f>SUMIFS(УсловияРасчеты!BC:BC,УсловияРасчеты!$H:$H,$C27,УсловияРасчеты!$N:$N,"итого")</f>
        <v>0</v>
      </c>
      <c r="AJ27" s="112">
        <f>SUMIFS(УсловияРасчеты!BD:BD,УсловияРасчеты!$H:$H,$C27,УсловияРасчеты!$N:$N,"итого")</f>
        <v>0</v>
      </c>
      <c r="AK27" s="112">
        <f>SUMIFS(УсловияРасчеты!BE:BE,УсловияРасчеты!$H:$H,$C27,УсловияРасчеты!$N:$N,"итого")</f>
        <v>0</v>
      </c>
      <c r="AL27" s="112">
        <f>SUMIFS(УсловияРасчеты!BF:BF,УсловияРасчеты!$H:$H,$C27,УсловияРасчеты!$N:$N,"итого")</f>
        <v>0</v>
      </c>
      <c r="AM27" s="112">
        <f>SUMIFS(УсловияРасчеты!BG:BG,УсловияРасчеты!$H:$H,$C27,УсловияРасчеты!$N:$N,"итого")</f>
        <v>0</v>
      </c>
      <c r="AN27" s="112">
        <f>SUMIFS(УсловияРасчеты!BH:BH,УсловияРасчеты!$H:$H,$C27,УсловияРасчеты!$N:$N,"итого")</f>
        <v>0</v>
      </c>
      <c r="AO27" s="112">
        <f>SUMIFS(УсловияРасчеты!BI:BI,УсловияРасчеты!$H:$H,$C27,УсловияРасчеты!$N:$N,"итого")</f>
        <v>0</v>
      </c>
      <c r="AP27" s="112">
        <f>SUMIFS(УсловияРасчеты!BJ:BJ,УсловияРасчеты!$H:$H,$C27,УсловияРасчеты!$N:$N,"итого")</f>
        <v>0</v>
      </c>
      <c r="AQ27" s="112">
        <f>SUMIFS(УсловияРасчеты!BK:BK,УсловияРасчеты!$H:$H,$C27,УсловияРасчеты!$N:$N,"итого")</f>
        <v>0</v>
      </c>
      <c r="AR27" s="112">
        <f>SUMIFS(УсловияРасчеты!BL:BL,УсловияРасчеты!$H:$H,$C27,УсловияРасчеты!$N:$N,"итого")</f>
        <v>0</v>
      </c>
      <c r="AS27" s="112">
        <f>SUMIFS(УсловияРасчеты!BM:BM,УсловияРасчеты!$H:$H,$C27,УсловияРасчеты!$N:$N,"итого")</f>
        <v>0</v>
      </c>
      <c r="AT27" s="112">
        <f>SUMIFS(УсловияРасчеты!BN:BN,УсловияРасчеты!$H:$H,$C27,УсловияРасчеты!$N:$N,"итого")</f>
        <v>0</v>
      </c>
      <c r="AU27" s="112">
        <f>SUMIFS(УсловияРасчеты!BO:BO,УсловияРасчеты!$H:$H,$C27,УсловияРасчеты!$N:$N,"итого")</f>
        <v>0</v>
      </c>
      <c r="AV27" s="112">
        <f>SUMIFS(УсловияРасчеты!BP:BP,УсловияРасчеты!$H:$H,$C27,УсловияРасчеты!$N:$N,"итого")</f>
        <v>0</v>
      </c>
      <c r="AW27" s="112">
        <f>SUMIFS(УсловияРасчеты!BQ:BQ,УсловияРасчеты!$H:$H,$C27,УсловияРасчеты!$N:$N,"итого")</f>
        <v>0</v>
      </c>
      <c r="AX27" s="112">
        <f>SUMIFS(УсловияРасчеты!BR:BR,УсловияРасчеты!$H:$H,$C27,УсловияРасчеты!$N:$N,"итого")</f>
        <v>0</v>
      </c>
      <c r="AY27" s="112">
        <f>SUMIFS(УсловияРасчеты!BS:BS,УсловияРасчеты!$H:$H,$C27,УсловияРасчеты!$N:$N,"итого")</f>
        <v>0</v>
      </c>
      <c r="AZ27" s="112">
        <f>SUMIFS(УсловияРасчеты!BT:BT,УсловияРасчеты!$H:$H,$C27,УсловияРасчеты!$N:$N,"итого")</f>
        <v>0</v>
      </c>
      <c r="BA27" s="112">
        <f>SUMIFS(УсловияРасчеты!BU:BU,УсловияРасчеты!$H:$H,$C27,УсловияРасчеты!$N:$N,"итого")</f>
        <v>0</v>
      </c>
      <c r="BB27" s="112">
        <f>SUMIFS(УсловияРасчеты!BV:BV,УсловияРасчеты!$H:$H,$C27,УсловияРасчеты!$N:$N,"итого")</f>
        <v>0</v>
      </c>
      <c r="BC27" s="112">
        <f>SUMIFS(УсловияРасчеты!BW:BW,УсловияРасчеты!$H:$H,$C27,УсловияРасчеты!$N:$N,"итого")</f>
        <v>0</v>
      </c>
      <c r="BD27" s="112">
        <f>SUMIFS(УсловияРасчеты!BX:BX,УсловияРасчеты!$H:$H,$C27,УсловияРасчеты!$N:$N,"итого")</f>
        <v>0</v>
      </c>
      <c r="BE27" s="112">
        <f>SUMIFS(УсловияРасчеты!BY:BY,УсловияРасчеты!$H:$H,$C27,УсловияРасчеты!$N:$N,"итого")</f>
        <v>0</v>
      </c>
      <c r="BF27" s="112">
        <f>SUMIFS(УсловияРасчеты!BZ:BZ,УсловияРасчеты!$H:$H,$C27,УсловияРасчеты!$N:$N,"итого")</f>
        <v>0</v>
      </c>
      <c r="BG27" s="112">
        <f>SUMIFS(УсловияРасчеты!CA:CA,УсловияРасчеты!$H:$H,$C27,УсловияРасчеты!$N:$N,"итого")</f>
        <v>0</v>
      </c>
      <c r="BH27" s="112">
        <f>SUMIFS(УсловияРасчеты!CB:CB,УсловияРасчеты!$H:$H,$C27,УсловияРасчеты!$N:$N,"итого")</f>
        <v>0</v>
      </c>
      <c r="BI27" s="112">
        <f>SUMIFS(УсловияРасчеты!CC:CC,УсловияРасчеты!$H:$H,$C27,УсловияРасчеты!$N:$N,"итого")</f>
        <v>0</v>
      </c>
      <c r="BJ27" s="112">
        <f>SUMIFS(УсловияРасчеты!CD:CD,УсловияРасчеты!$H:$H,$C27,УсловияРасчеты!$N:$N,"итого")</f>
        <v>0</v>
      </c>
      <c r="BK27" s="112">
        <f>SUMIFS(УсловияРасчеты!CE:CE,УсловияРасчеты!$H:$H,$C27,УсловияРасчеты!$N:$N,"итого")</f>
        <v>0</v>
      </c>
      <c r="BL27" s="112">
        <f>SUMIFS(УсловияРасчеты!CF:CF,УсловияРасчеты!$H:$H,$C27,УсловияРасчеты!$N:$N,"итого")</f>
        <v>0</v>
      </c>
      <c r="BM27" s="112">
        <f>SUMIFS(УсловияРасчеты!CG:CG,УсловияРасчеты!$H:$H,$C27,УсловияРасчеты!$N:$N,"итого")</f>
        <v>0</v>
      </c>
      <c r="BN27" s="112">
        <f>SUMIFS(УсловияРасчеты!CH:CH,УсловияРасчеты!$H:$H,$C27,УсловияРасчеты!$N:$N,"итого")</f>
        <v>0</v>
      </c>
      <c r="BO27" s="112">
        <f>SUMIFS(УсловияРасчеты!CI:CI,УсловияРасчеты!$H:$H,$C27,УсловияРасчеты!$N:$N,"итого")</f>
        <v>0</v>
      </c>
      <c r="BP27" s="112">
        <f>SUMIFS(УсловияРасчеты!CJ:CJ,УсловияРасчеты!$H:$H,$C27,УсловияРасчеты!$N:$N,"итого")</f>
        <v>0</v>
      </c>
      <c r="BQ27" s="112">
        <f>SUMIFS(УсловияРасчеты!CK:CK,УсловияРасчеты!$H:$H,$C27,УсловияРасчеты!$N:$N,"итого")</f>
        <v>0</v>
      </c>
      <c r="BR27" s="112">
        <f>SUMIFS(УсловияРасчеты!CL:CL,УсловияРасчеты!$H:$H,$C27,УсловияРасчеты!$N:$N,"итого")</f>
        <v>0</v>
      </c>
      <c r="BS27" s="112">
        <f>SUMIFS(УсловияРасчеты!CM:CM,УсловияРасчеты!$H:$H,$C27,УсловияРасчеты!$N:$N,"итого")</f>
        <v>0</v>
      </c>
      <c r="BT27" s="112">
        <f>SUMIFS(УсловияРасчеты!CN:CN,УсловияРасчеты!$H:$H,$C27,УсловияРасчеты!$N:$N,"итого")</f>
        <v>0</v>
      </c>
      <c r="BU27" s="112">
        <f>SUMIFS(УсловияРасчеты!CO:CO,УсловияРасчеты!$H:$H,$C27,УсловияРасчеты!$N:$N,"итого")</f>
        <v>0</v>
      </c>
      <c r="BV27" s="112">
        <f>SUMIFS(УсловияРасчеты!CP:CP,УсловияРасчеты!$H:$H,$C27,УсловияРасчеты!$N:$N,"итого")</f>
        <v>0</v>
      </c>
      <c r="BW27" s="112">
        <f>SUMIFS(УсловияРасчеты!CQ:CQ,УсловияРасчеты!$H:$H,$C27,УсловияРасчеты!$N:$N,"итого")</f>
        <v>0</v>
      </c>
      <c r="BX27" s="112">
        <f>SUMIFS(УсловияРасчеты!CR:CR,УсловияРасчеты!$H:$H,$C27,УсловияРасчеты!$N:$N,"итого")</f>
        <v>0</v>
      </c>
      <c r="BY27" s="112">
        <f>SUMIFS(УсловияРасчеты!CS:CS,УсловияРасчеты!$H:$H,$C27,УсловияРасчеты!$N:$N,"итого")</f>
        <v>0</v>
      </c>
      <c r="BZ27" s="112">
        <f>SUMIFS(УсловияРасчеты!CT:CT,УсловияРасчеты!$H:$H,$C27,УсловияРасчеты!$N:$N,"итого")</f>
        <v>0</v>
      </c>
      <c r="CA27" s="112">
        <f>SUMIFS(УсловияРасчеты!CU:CU,УсловияРасчеты!$H:$H,$C27,УсловияРасчеты!$N:$N,"итого")</f>
        <v>0</v>
      </c>
      <c r="CB27" s="112">
        <f>SUMIFS(УсловияРасчеты!CV:CV,УсловияРасчеты!$H:$H,$C27,УсловияРасчеты!$N:$N,"итого")</f>
        <v>0</v>
      </c>
      <c r="CC27" s="112">
        <f>SUMIFS(УсловияРасчеты!CW:CW,УсловияРасчеты!$H:$H,$C27,УсловияРасчеты!$N:$N,"итого")</f>
        <v>0</v>
      </c>
      <c r="CD27" s="112">
        <f>SUMIFS(УсловияРасчеты!CX:CX,УсловияРасчеты!$H:$H,$C27,УсловияРасчеты!$N:$N,"итого")</f>
        <v>0</v>
      </c>
      <c r="CE27" s="112">
        <f>SUMIFS(УсловияРасчеты!CY:CY,УсловияРасчеты!$H:$H,$C27,УсловияРасчеты!$N:$N,"итого")</f>
        <v>0</v>
      </c>
      <c r="CF27" s="112">
        <f>SUMIFS(УсловияРасчеты!CZ:CZ,УсловияРасчеты!$H:$H,$C27,УсловияРасчеты!$N:$N,"итого")</f>
        <v>0</v>
      </c>
      <c r="CG27" s="112">
        <f>SUMIFS(УсловияРасчеты!DA:DA,УсловияРасчеты!$H:$H,$C27,УсловияРасчеты!$N:$N,"итого")</f>
        <v>0</v>
      </c>
      <c r="CH27" s="112">
        <f>SUMIFS(УсловияРасчеты!DB:DB,УсловияРасчеты!$H:$H,$C27,УсловияРасчеты!$N:$N,"итого")</f>
        <v>0</v>
      </c>
      <c r="CI27" s="112">
        <f>SUMIFS(УсловияРасчеты!DC:DC,УсловияРасчеты!$H:$H,$C27,УсловияРасчеты!$N:$N,"итого")</f>
        <v>0</v>
      </c>
      <c r="CJ27" s="112">
        <f>SUMIFS(УсловияРасчеты!DD:DD,УсловияРасчеты!$H:$H,$C27,УсловияРасчеты!$N:$N,"итого")</f>
        <v>0</v>
      </c>
      <c r="CK27" s="112">
        <f>SUMIFS(УсловияРасчеты!DE:DE,УсловияРасчеты!$H:$H,$C27,УсловияРасчеты!$N:$N,"итого")</f>
        <v>0</v>
      </c>
      <c r="CL27" s="112">
        <f>SUMIFS(УсловияРасчеты!DF:DF,УсловияРасчеты!$H:$H,$C27,УсловияРасчеты!$N:$N,"итого")</f>
        <v>0</v>
      </c>
      <c r="CM27" s="112">
        <f>SUMIFS(УсловияРасчеты!DG:DG,УсловияРасчеты!$H:$H,$C27,УсловияРасчеты!$N:$N,"итого")</f>
        <v>0</v>
      </c>
      <c r="CN27" s="112">
        <f>SUMIFS(УсловияРасчеты!DH:DH,УсловияРасчеты!$H:$H,$C27,УсловияРасчеты!$N:$N,"итого")</f>
        <v>0</v>
      </c>
      <c r="CO27" s="112">
        <f>SUMIFS(УсловияРасчеты!DI:DI,УсловияРасчеты!$H:$H,$C27,УсловияРасчеты!$N:$N,"итого")</f>
        <v>0</v>
      </c>
      <c r="CP27" s="112">
        <f>SUMIFS(УсловияРасчеты!DJ:DJ,УсловияРасчеты!$H:$H,$C27,УсловияРасчеты!$N:$N,"итого")</f>
        <v>0</v>
      </c>
      <c r="CQ27" s="112">
        <f>SUMIFS(УсловияРасчеты!DK:DK,УсловияРасчеты!$H:$H,$C27,УсловияРасчеты!$N:$N,"итого")</f>
        <v>0</v>
      </c>
      <c r="CR27" s="112">
        <f>SUMIFS(УсловияРасчеты!DL:DL,УсловияРасчеты!$H:$H,$C27,УсловияРасчеты!$N:$N,"итого")</f>
        <v>0</v>
      </c>
      <c r="CS27" s="112">
        <f>SUMIFS(УсловияРасчеты!DM:DM,УсловияРасчеты!$H:$H,$C27,УсловияРасчеты!$N:$N,"итого")</f>
        <v>0</v>
      </c>
      <c r="CT27" s="112">
        <f>SUMIFS(УсловияРасчеты!DN:DN,УсловияРасчеты!$H:$H,$C27,УсловияРасчеты!$N:$N,"итого")</f>
        <v>0</v>
      </c>
      <c r="CU27" s="112">
        <f>SUMIFS(УсловияРасчеты!DO:DO,УсловияРасчеты!$H:$H,$C27,УсловияРасчеты!$N:$N,"итого")</f>
        <v>0</v>
      </c>
      <c r="CV27" s="112">
        <f>SUMIFS(УсловияРасчеты!DP:DP,УсловияРасчеты!$H:$H,$C27,УсловияРасчеты!$N:$N,"итого")</f>
        <v>0</v>
      </c>
      <c r="CW27" s="112">
        <f>SUMIFS(УсловияРасчеты!DQ:DQ,УсловияРасчеты!$H:$H,$C27,УсловияРасчеты!$N:$N,"итого")</f>
        <v>0</v>
      </c>
      <c r="CX27" s="112">
        <f>SUMIFS(УсловияРасчеты!DR:DR,УсловияРасчеты!$H:$H,$C27,УсловияРасчеты!$N:$N,"итого")</f>
        <v>0</v>
      </c>
      <c r="CY27" s="112">
        <f>SUMIFS(УсловияРасчеты!DS:DS,УсловияРасчеты!$H:$H,$C27,УсловияРасчеты!$N:$N,"итого")</f>
        <v>0</v>
      </c>
      <c r="CZ27" s="112">
        <f>SUMIFS(УсловияРасчеты!DT:DT,УсловияРасчеты!$H:$H,$C27,УсловияРасчеты!$N:$N,"итого")</f>
        <v>0</v>
      </c>
      <c r="DA27" s="65"/>
    </row>
    <row r="28" spans="1:105">
      <c r="A28" s="81"/>
      <c r="B28" s="64"/>
      <c r="C28" s="68"/>
      <c r="D28" s="65"/>
      <c r="E28" s="133"/>
      <c r="F28" s="64"/>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64"/>
    </row>
    <row r="29" spans="1:105" s="56" customFormat="1">
      <c r="A29" s="81"/>
      <c r="B29" s="65" t="s">
        <v>110</v>
      </c>
      <c r="C29" s="75" t="str">
        <f>УсловияРасчеты!$H$27</f>
        <v>Поступление ДС</v>
      </c>
      <c r="D29" s="65"/>
      <c r="E29" s="125">
        <f>SUM($F29:$DA29)</f>
        <v>0</v>
      </c>
      <c r="F29" s="64"/>
      <c r="G29" s="104">
        <f>SUMIFS(УсловияРасчеты!AA:AA,УсловияРасчеты!$H:$H,$C29,УсловияРасчеты!$N:$N,"итого")</f>
        <v>0</v>
      </c>
      <c r="H29" s="104">
        <f>SUMIFS(УсловияРасчеты!AB:AB,УсловияРасчеты!$H:$H,$C29,УсловияРасчеты!$N:$N,"итого")</f>
        <v>0</v>
      </c>
      <c r="I29" s="104">
        <f>SUMIFS(УсловияРасчеты!AC:AC,УсловияРасчеты!$H:$H,$C29,УсловияРасчеты!$N:$N,"итого")</f>
        <v>0</v>
      </c>
      <c r="J29" s="104">
        <f>SUMIFS(УсловияРасчеты!AD:AD,УсловияРасчеты!$H:$H,$C29,УсловияРасчеты!$N:$N,"итого")</f>
        <v>0</v>
      </c>
      <c r="K29" s="104">
        <f>SUMIFS(УсловияРасчеты!AE:AE,УсловияРасчеты!$H:$H,$C29,УсловияРасчеты!$N:$N,"итого")</f>
        <v>0</v>
      </c>
      <c r="L29" s="104">
        <f>SUMIFS(УсловияРасчеты!AF:AF,УсловияРасчеты!$H:$H,$C29,УсловияРасчеты!$N:$N,"итого")</f>
        <v>0</v>
      </c>
      <c r="M29" s="104">
        <f>SUMIFS(УсловияРасчеты!AG:AG,УсловияРасчеты!$H:$H,$C29,УсловияРасчеты!$N:$N,"итого")</f>
        <v>0</v>
      </c>
      <c r="N29" s="104">
        <f>SUMIFS(УсловияРасчеты!AH:AH,УсловияРасчеты!$H:$H,$C29,УсловияРасчеты!$N:$N,"итого")</f>
        <v>0</v>
      </c>
      <c r="O29" s="104">
        <f>SUMIFS(УсловияРасчеты!AI:AI,УсловияРасчеты!$H:$H,$C29,УсловияРасчеты!$N:$N,"итого")</f>
        <v>0</v>
      </c>
      <c r="P29" s="104">
        <f>SUMIFS(УсловияРасчеты!AJ:AJ,УсловияРасчеты!$H:$H,$C29,УсловияРасчеты!$N:$N,"итого")</f>
        <v>0</v>
      </c>
      <c r="Q29" s="104">
        <f>SUMIFS(УсловияРасчеты!AK:AK,УсловияРасчеты!$H:$H,$C29,УсловияРасчеты!$N:$N,"итого")</f>
        <v>0</v>
      </c>
      <c r="R29" s="104">
        <f>SUMIFS(УсловияРасчеты!AL:AL,УсловияРасчеты!$H:$H,$C29,УсловияРасчеты!$N:$N,"итого")</f>
        <v>0</v>
      </c>
      <c r="S29" s="104">
        <f>SUMIFS(УсловияРасчеты!AM:AM,УсловияРасчеты!$H:$H,$C29,УсловияРасчеты!$N:$N,"итого")</f>
        <v>0</v>
      </c>
      <c r="T29" s="104">
        <f>SUMIFS(УсловияРасчеты!AN:AN,УсловияРасчеты!$H:$H,$C29,УсловияРасчеты!$N:$N,"итого")</f>
        <v>0</v>
      </c>
      <c r="U29" s="104">
        <f>SUMIFS(УсловияРасчеты!AO:AO,УсловияРасчеты!$H:$H,$C29,УсловияРасчеты!$N:$N,"итого")</f>
        <v>0</v>
      </c>
      <c r="V29" s="104">
        <f>SUMIFS(УсловияРасчеты!AP:AP,УсловияРасчеты!$H:$H,$C29,УсловияРасчеты!$N:$N,"итого")</f>
        <v>0</v>
      </c>
      <c r="W29" s="104">
        <f>SUMIFS(УсловияРасчеты!AQ:AQ,УсловияРасчеты!$H:$H,$C29,УсловияРасчеты!$N:$N,"итого")</f>
        <v>0</v>
      </c>
      <c r="X29" s="104">
        <f>SUMIFS(УсловияРасчеты!AR:AR,УсловияРасчеты!$H:$H,$C29,УсловияРасчеты!$N:$N,"итого")</f>
        <v>0</v>
      </c>
      <c r="Y29" s="104">
        <f>SUMIFS(УсловияРасчеты!AS:AS,УсловияРасчеты!$H:$H,$C29,УсловияРасчеты!$N:$N,"итого")</f>
        <v>0</v>
      </c>
      <c r="Z29" s="104">
        <f>SUMIFS(УсловияРасчеты!AT:AT,УсловияРасчеты!$H:$H,$C29,УсловияРасчеты!$N:$N,"итого")</f>
        <v>0</v>
      </c>
      <c r="AA29" s="104">
        <f>SUMIFS(УсловияРасчеты!AU:AU,УсловияРасчеты!$H:$H,$C29,УсловияРасчеты!$N:$N,"итого")</f>
        <v>0</v>
      </c>
      <c r="AB29" s="104">
        <f>SUMIFS(УсловияРасчеты!AV:AV,УсловияРасчеты!$H:$H,$C29,УсловияРасчеты!$N:$N,"итого")</f>
        <v>0</v>
      </c>
      <c r="AC29" s="104">
        <f>SUMIFS(УсловияРасчеты!AW:AW,УсловияРасчеты!$H:$H,$C29,УсловияРасчеты!$N:$N,"итого")</f>
        <v>0</v>
      </c>
      <c r="AD29" s="104">
        <f>SUMIFS(УсловияРасчеты!AX:AX,УсловияРасчеты!$H:$H,$C29,УсловияРасчеты!$N:$N,"итого")</f>
        <v>0</v>
      </c>
      <c r="AE29" s="104">
        <f>SUMIFS(УсловияРасчеты!AY:AY,УсловияРасчеты!$H:$H,$C29,УсловияРасчеты!$N:$N,"итого")</f>
        <v>0</v>
      </c>
      <c r="AF29" s="104">
        <f>SUMIFS(УсловияРасчеты!AZ:AZ,УсловияРасчеты!$H:$H,$C29,УсловияРасчеты!$N:$N,"итого")</f>
        <v>0</v>
      </c>
      <c r="AG29" s="104">
        <f>SUMIFS(УсловияРасчеты!BA:BA,УсловияРасчеты!$H:$H,$C29,УсловияРасчеты!$N:$N,"итого")</f>
        <v>0</v>
      </c>
      <c r="AH29" s="104">
        <f>SUMIFS(УсловияРасчеты!BB:BB,УсловияРасчеты!$H:$H,$C29,УсловияРасчеты!$N:$N,"итого")</f>
        <v>0</v>
      </c>
      <c r="AI29" s="104">
        <f>SUMIFS(УсловияРасчеты!BC:BC,УсловияРасчеты!$H:$H,$C29,УсловияРасчеты!$N:$N,"итого")</f>
        <v>0</v>
      </c>
      <c r="AJ29" s="104">
        <f>SUMIFS(УсловияРасчеты!BD:BD,УсловияРасчеты!$H:$H,$C29,УсловияРасчеты!$N:$N,"итого")</f>
        <v>0</v>
      </c>
      <c r="AK29" s="104">
        <f>SUMIFS(УсловияРасчеты!BE:BE,УсловияРасчеты!$H:$H,$C29,УсловияРасчеты!$N:$N,"итого")</f>
        <v>0</v>
      </c>
      <c r="AL29" s="104">
        <f>SUMIFS(УсловияРасчеты!BF:BF,УсловияРасчеты!$H:$H,$C29,УсловияРасчеты!$N:$N,"итого")</f>
        <v>0</v>
      </c>
      <c r="AM29" s="104">
        <f>SUMIFS(УсловияРасчеты!BG:BG,УсловияРасчеты!$H:$H,$C29,УсловияРасчеты!$N:$N,"итого")</f>
        <v>0</v>
      </c>
      <c r="AN29" s="104">
        <f>SUMIFS(УсловияРасчеты!BH:BH,УсловияРасчеты!$H:$H,$C29,УсловияРасчеты!$N:$N,"итого")</f>
        <v>0</v>
      </c>
      <c r="AO29" s="104">
        <f>SUMIFS(УсловияРасчеты!BI:BI,УсловияРасчеты!$H:$H,$C29,УсловияРасчеты!$N:$N,"итого")</f>
        <v>0</v>
      </c>
      <c r="AP29" s="104">
        <f>SUMIFS(УсловияРасчеты!BJ:BJ,УсловияРасчеты!$H:$H,$C29,УсловияРасчеты!$N:$N,"итого")</f>
        <v>0</v>
      </c>
      <c r="AQ29" s="104">
        <f>SUMIFS(УсловияРасчеты!BK:BK,УсловияРасчеты!$H:$H,$C29,УсловияРасчеты!$N:$N,"итого")</f>
        <v>0</v>
      </c>
      <c r="AR29" s="104">
        <f>SUMIFS(УсловияРасчеты!BL:BL,УсловияРасчеты!$H:$H,$C29,УсловияРасчеты!$N:$N,"итого")</f>
        <v>0</v>
      </c>
      <c r="AS29" s="104">
        <f>SUMIFS(УсловияРасчеты!BM:BM,УсловияРасчеты!$H:$H,$C29,УсловияРасчеты!$N:$N,"итого")</f>
        <v>0</v>
      </c>
      <c r="AT29" s="104">
        <f>SUMIFS(УсловияРасчеты!BN:BN,УсловияРасчеты!$H:$H,$C29,УсловияРасчеты!$N:$N,"итого")</f>
        <v>0</v>
      </c>
      <c r="AU29" s="104">
        <f>SUMIFS(УсловияРасчеты!BO:BO,УсловияРасчеты!$H:$H,$C29,УсловияРасчеты!$N:$N,"итого")</f>
        <v>0</v>
      </c>
      <c r="AV29" s="104">
        <f>SUMIFS(УсловияРасчеты!BP:BP,УсловияРасчеты!$H:$H,$C29,УсловияРасчеты!$N:$N,"итого")</f>
        <v>0</v>
      </c>
      <c r="AW29" s="104">
        <f>SUMIFS(УсловияРасчеты!BQ:BQ,УсловияРасчеты!$H:$H,$C29,УсловияРасчеты!$N:$N,"итого")</f>
        <v>0</v>
      </c>
      <c r="AX29" s="104">
        <f>SUMIFS(УсловияРасчеты!BR:BR,УсловияРасчеты!$H:$H,$C29,УсловияРасчеты!$N:$N,"итого")</f>
        <v>0</v>
      </c>
      <c r="AY29" s="104">
        <f>SUMIFS(УсловияРасчеты!BS:BS,УсловияРасчеты!$H:$H,$C29,УсловияРасчеты!$N:$N,"итого")</f>
        <v>0</v>
      </c>
      <c r="AZ29" s="104">
        <f>SUMIFS(УсловияРасчеты!BT:BT,УсловияРасчеты!$H:$H,$C29,УсловияРасчеты!$N:$N,"итого")</f>
        <v>0</v>
      </c>
      <c r="BA29" s="104">
        <f>SUMIFS(УсловияРасчеты!BU:BU,УсловияРасчеты!$H:$H,$C29,УсловияРасчеты!$N:$N,"итого")</f>
        <v>0</v>
      </c>
      <c r="BB29" s="104">
        <f>SUMIFS(УсловияРасчеты!BV:BV,УсловияРасчеты!$H:$H,$C29,УсловияРасчеты!$N:$N,"итого")</f>
        <v>0</v>
      </c>
      <c r="BC29" s="104">
        <f>SUMIFS(УсловияРасчеты!BW:BW,УсловияРасчеты!$H:$H,$C29,УсловияРасчеты!$N:$N,"итого")</f>
        <v>0</v>
      </c>
      <c r="BD29" s="104">
        <f>SUMIFS(УсловияРасчеты!BX:BX,УсловияРасчеты!$H:$H,$C29,УсловияРасчеты!$N:$N,"итого")</f>
        <v>0</v>
      </c>
      <c r="BE29" s="104">
        <f>SUMIFS(УсловияРасчеты!BY:BY,УсловияРасчеты!$H:$H,$C29,УсловияРасчеты!$N:$N,"итого")</f>
        <v>0</v>
      </c>
      <c r="BF29" s="104">
        <f>SUMIFS(УсловияРасчеты!BZ:BZ,УсловияРасчеты!$H:$H,$C29,УсловияРасчеты!$N:$N,"итого")</f>
        <v>0</v>
      </c>
      <c r="BG29" s="104">
        <f>SUMIFS(УсловияРасчеты!CA:CA,УсловияРасчеты!$H:$H,$C29,УсловияРасчеты!$N:$N,"итого")</f>
        <v>0</v>
      </c>
      <c r="BH29" s="104">
        <f>SUMIFS(УсловияРасчеты!CB:CB,УсловияРасчеты!$H:$H,$C29,УсловияРасчеты!$N:$N,"итого")</f>
        <v>0</v>
      </c>
      <c r="BI29" s="104">
        <f>SUMIFS(УсловияРасчеты!CC:CC,УсловияРасчеты!$H:$H,$C29,УсловияРасчеты!$N:$N,"итого")</f>
        <v>0</v>
      </c>
      <c r="BJ29" s="104">
        <f>SUMIFS(УсловияРасчеты!CD:CD,УсловияРасчеты!$H:$H,$C29,УсловияРасчеты!$N:$N,"итого")</f>
        <v>0</v>
      </c>
      <c r="BK29" s="104">
        <f>SUMIFS(УсловияРасчеты!CE:CE,УсловияРасчеты!$H:$H,$C29,УсловияРасчеты!$N:$N,"итого")</f>
        <v>0</v>
      </c>
      <c r="BL29" s="104">
        <f>SUMIFS(УсловияРасчеты!CF:CF,УсловияРасчеты!$H:$H,$C29,УсловияРасчеты!$N:$N,"итого")</f>
        <v>0</v>
      </c>
      <c r="BM29" s="104">
        <f>SUMIFS(УсловияРасчеты!CG:CG,УсловияРасчеты!$H:$H,$C29,УсловияРасчеты!$N:$N,"итого")</f>
        <v>0</v>
      </c>
      <c r="BN29" s="104">
        <f>SUMIFS(УсловияРасчеты!CH:CH,УсловияРасчеты!$H:$H,$C29,УсловияРасчеты!$N:$N,"итого")</f>
        <v>0</v>
      </c>
      <c r="BO29" s="104">
        <f>SUMIFS(УсловияРасчеты!CI:CI,УсловияРасчеты!$H:$H,$C29,УсловияРасчеты!$N:$N,"итого")</f>
        <v>0</v>
      </c>
      <c r="BP29" s="104">
        <f>SUMIFS(УсловияРасчеты!CJ:CJ,УсловияРасчеты!$H:$H,$C29,УсловияРасчеты!$N:$N,"итого")</f>
        <v>0</v>
      </c>
      <c r="BQ29" s="104">
        <f>SUMIFS(УсловияРасчеты!CK:CK,УсловияРасчеты!$H:$H,$C29,УсловияРасчеты!$N:$N,"итого")</f>
        <v>0</v>
      </c>
      <c r="BR29" s="104">
        <f>SUMIFS(УсловияРасчеты!CL:CL,УсловияРасчеты!$H:$H,$C29,УсловияРасчеты!$N:$N,"итого")</f>
        <v>0</v>
      </c>
      <c r="BS29" s="104">
        <f>SUMIFS(УсловияРасчеты!CM:CM,УсловияРасчеты!$H:$H,$C29,УсловияРасчеты!$N:$N,"итого")</f>
        <v>0</v>
      </c>
      <c r="BT29" s="104">
        <f>SUMIFS(УсловияРасчеты!CN:CN,УсловияРасчеты!$H:$H,$C29,УсловияРасчеты!$N:$N,"итого")</f>
        <v>0</v>
      </c>
      <c r="BU29" s="104">
        <f>SUMIFS(УсловияРасчеты!CO:CO,УсловияРасчеты!$H:$H,$C29,УсловияРасчеты!$N:$N,"итого")</f>
        <v>0</v>
      </c>
      <c r="BV29" s="104">
        <f>SUMIFS(УсловияРасчеты!CP:CP,УсловияРасчеты!$H:$H,$C29,УсловияРасчеты!$N:$N,"итого")</f>
        <v>0</v>
      </c>
      <c r="BW29" s="104">
        <f>SUMIFS(УсловияРасчеты!CQ:CQ,УсловияРасчеты!$H:$H,$C29,УсловияРасчеты!$N:$N,"итого")</f>
        <v>0</v>
      </c>
      <c r="BX29" s="104">
        <f>SUMIFS(УсловияРасчеты!CR:CR,УсловияРасчеты!$H:$H,$C29,УсловияРасчеты!$N:$N,"итого")</f>
        <v>0</v>
      </c>
      <c r="BY29" s="104">
        <f>SUMIFS(УсловияРасчеты!CS:CS,УсловияРасчеты!$H:$H,$C29,УсловияРасчеты!$N:$N,"итого")</f>
        <v>0</v>
      </c>
      <c r="BZ29" s="104">
        <f>SUMIFS(УсловияРасчеты!CT:CT,УсловияРасчеты!$H:$H,$C29,УсловияРасчеты!$N:$N,"итого")</f>
        <v>0</v>
      </c>
      <c r="CA29" s="104">
        <f>SUMIFS(УсловияРасчеты!CU:CU,УсловияРасчеты!$H:$H,$C29,УсловияРасчеты!$N:$N,"итого")</f>
        <v>0</v>
      </c>
      <c r="CB29" s="104">
        <f>SUMIFS(УсловияРасчеты!CV:CV,УсловияРасчеты!$H:$H,$C29,УсловияРасчеты!$N:$N,"итого")</f>
        <v>0</v>
      </c>
      <c r="CC29" s="104">
        <f>SUMIFS(УсловияРасчеты!CW:CW,УсловияРасчеты!$H:$H,$C29,УсловияРасчеты!$N:$N,"итого")</f>
        <v>0</v>
      </c>
      <c r="CD29" s="104">
        <f>SUMIFS(УсловияРасчеты!CX:CX,УсловияРасчеты!$H:$H,$C29,УсловияРасчеты!$N:$N,"итого")</f>
        <v>0</v>
      </c>
      <c r="CE29" s="104">
        <f>SUMIFS(УсловияРасчеты!CY:CY,УсловияРасчеты!$H:$H,$C29,УсловияРасчеты!$N:$N,"итого")</f>
        <v>0</v>
      </c>
      <c r="CF29" s="104">
        <f>SUMIFS(УсловияРасчеты!CZ:CZ,УсловияРасчеты!$H:$H,$C29,УсловияРасчеты!$N:$N,"итого")</f>
        <v>0</v>
      </c>
      <c r="CG29" s="104">
        <f>SUMIFS(УсловияРасчеты!DA:DA,УсловияРасчеты!$H:$H,$C29,УсловияРасчеты!$N:$N,"итого")</f>
        <v>0</v>
      </c>
      <c r="CH29" s="104">
        <f>SUMIFS(УсловияРасчеты!DB:DB,УсловияРасчеты!$H:$H,$C29,УсловияРасчеты!$N:$N,"итого")</f>
        <v>0</v>
      </c>
      <c r="CI29" s="104">
        <f>SUMIFS(УсловияРасчеты!DC:DC,УсловияРасчеты!$H:$H,$C29,УсловияРасчеты!$N:$N,"итого")</f>
        <v>0</v>
      </c>
      <c r="CJ29" s="104">
        <f>SUMIFS(УсловияРасчеты!DD:DD,УсловияРасчеты!$H:$H,$C29,УсловияРасчеты!$N:$N,"итого")</f>
        <v>0</v>
      </c>
      <c r="CK29" s="104">
        <f>SUMIFS(УсловияРасчеты!DE:DE,УсловияРасчеты!$H:$H,$C29,УсловияРасчеты!$N:$N,"итого")</f>
        <v>0</v>
      </c>
      <c r="CL29" s="104">
        <f>SUMIFS(УсловияРасчеты!DF:DF,УсловияРасчеты!$H:$H,$C29,УсловияРасчеты!$N:$N,"итого")</f>
        <v>0</v>
      </c>
      <c r="CM29" s="104">
        <f>SUMIFS(УсловияРасчеты!DG:DG,УсловияРасчеты!$H:$H,$C29,УсловияРасчеты!$N:$N,"итого")</f>
        <v>0</v>
      </c>
      <c r="CN29" s="104">
        <f>SUMIFS(УсловияРасчеты!DH:DH,УсловияРасчеты!$H:$H,$C29,УсловияРасчеты!$N:$N,"итого")</f>
        <v>0</v>
      </c>
      <c r="CO29" s="104">
        <f>SUMIFS(УсловияРасчеты!DI:DI,УсловияРасчеты!$H:$H,$C29,УсловияРасчеты!$N:$N,"итого")</f>
        <v>0</v>
      </c>
      <c r="CP29" s="104">
        <f>SUMIFS(УсловияРасчеты!DJ:DJ,УсловияРасчеты!$H:$H,$C29,УсловияРасчеты!$N:$N,"итого")</f>
        <v>0</v>
      </c>
      <c r="CQ29" s="104">
        <f>SUMIFS(УсловияРасчеты!DK:DK,УсловияРасчеты!$H:$H,$C29,УсловияРасчеты!$N:$N,"итого")</f>
        <v>0</v>
      </c>
      <c r="CR29" s="104">
        <f>SUMIFS(УсловияРасчеты!DL:DL,УсловияРасчеты!$H:$H,$C29,УсловияРасчеты!$N:$N,"итого")</f>
        <v>0</v>
      </c>
      <c r="CS29" s="104">
        <f>SUMIFS(УсловияРасчеты!DM:DM,УсловияРасчеты!$H:$H,$C29,УсловияРасчеты!$N:$N,"итого")</f>
        <v>0</v>
      </c>
      <c r="CT29" s="104">
        <f>SUMIFS(УсловияРасчеты!DN:DN,УсловияРасчеты!$H:$H,$C29,УсловияРасчеты!$N:$N,"итого")</f>
        <v>0</v>
      </c>
      <c r="CU29" s="104">
        <f>SUMIFS(УсловияРасчеты!DO:DO,УсловияРасчеты!$H:$H,$C29,УсловияРасчеты!$N:$N,"итого")</f>
        <v>0</v>
      </c>
      <c r="CV29" s="104">
        <f>SUMIFS(УсловияРасчеты!DP:DP,УсловияРасчеты!$H:$H,$C29,УсловияРасчеты!$N:$N,"итого")</f>
        <v>0</v>
      </c>
      <c r="CW29" s="104">
        <f>SUMIFS(УсловияРасчеты!DQ:DQ,УсловияРасчеты!$H:$H,$C29,УсловияРасчеты!$N:$N,"итого")</f>
        <v>0</v>
      </c>
      <c r="CX29" s="104">
        <f>SUMIFS(УсловияРасчеты!DR:DR,УсловияРасчеты!$H:$H,$C29,УсловияРасчеты!$N:$N,"итого")</f>
        <v>0</v>
      </c>
      <c r="CY29" s="104">
        <f>SUMIFS(УсловияРасчеты!DS:DS,УсловияРасчеты!$H:$H,$C29,УсловияРасчеты!$N:$N,"итого")</f>
        <v>0</v>
      </c>
      <c r="CZ29" s="104">
        <f>SUMIFS(УсловияРасчеты!DT:DT,УсловияРасчеты!$H:$H,$C29,УсловияРасчеты!$N:$N,"итого")</f>
        <v>0</v>
      </c>
      <c r="DA29" s="65"/>
    </row>
    <row r="30" spans="1:105" s="73" customFormat="1" ht="12" customHeight="1">
      <c r="A30" s="81">
        <f>SUM(G29:DA29)-SUM(G30:DA35)</f>
        <v>0</v>
      </c>
      <c r="B30" s="71"/>
      <c r="C30" s="72" t="s">
        <v>24</v>
      </c>
      <c r="D30" s="65"/>
      <c r="E30" s="126"/>
      <c r="F30" s="64"/>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71"/>
    </row>
    <row r="31" spans="1:105" s="78" customFormat="1">
      <c r="A31" s="81"/>
      <c r="B31" s="76"/>
      <c r="C31" s="77" t="str">
        <f>УсловияРасчеты!$N$39</f>
        <v>Продажа жилых помещений</v>
      </c>
      <c r="D31" s="65"/>
      <c r="E31" s="127">
        <f>SUM($F31:$DA31)</f>
        <v>0</v>
      </c>
      <c r="F31" s="64"/>
      <c r="G31" s="106">
        <f>SUMIFS(УсловияРасчеты!AA:AA,УсловияРасчеты!$H:$H,$C$29,УсловияРасчеты!$N:$N,$C31)</f>
        <v>0</v>
      </c>
      <c r="H31" s="106">
        <f>SUMIFS(УсловияРасчеты!AB:AB,УсловияРасчеты!$H:$H,$C$29,УсловияРасчеты!$N:$N,$C31)</f>
        <v>0</v>
      </c>
      <c r="I31" s="106">
        <f>SUMIFS(УсловияРасчеты!AC:AC,УсловияРасчеты!$H:$H,$C$29,УсловияРасчеты!$N:$N,$C31)</f>
        <v>0</v>
      </c>
      <c r="J31" s="106">
        <f>SUMIFS(УсловияРасчеты!AD:AD,УсловияРасчеты!$H:$H,$C$29,УсловияРасчеты!$N:$N,$C31)</f>
        <v>0</v>
      </c>
      <c r="K31" s="106">
        <f>SUMIFS(УсловияРасчеты!AE:AE,УсловияРасчеты!$H:$H,$C$29,УсловияРасчеты!$N:$N,$C31)</f>
        <v>0</v>
      </c>
      <c r="L31" s="106">
        <f>SUMIFS(УсловияРасчеты!AF:AF,УсловияРасчеты!$H:$H,$C$29,УсловияРасчеты!$N:$N,$C31)</f>
        <v>0</v>
      </c>
      <c r="M31" s="106">
        <f>SUMIFS(УсловияРасчеты!AG:AG,УсловияРасчеты!$H:$H,$C$29,УсловияРасчеты!$N:$N,$C31)</f>
        <v>0</v>
      </c>
      <c r="N31" s="106">
        <f>SUMIFS(УсловияРасчеты!AH:AH,УсловияРасчеты!$H:$H,$C$29,УсловияРасчеты!$N:$N,$C31)</f>
        <v>0</v>
      </c>
      <c r="O31" s="106">
        <f>SUMIFS(УсловияРасчеты!AI:AI,УсловияРасчеты!$H:$H,$C$29,УсловияРасчеты!$N:$N,$C31)</f>
        <v>0</v>
      </c>
      <c r="P31" s="106">
        <f>SUMIFS(УсловияРасчеты!AJ:AJ,УсловияРасчеты!$H:$H,$C$29,УсловияРасчеты!$N:$N,$C31)</f>
        <v>0</v>
      </c>
      <c r="Q31" s="106">
        <f>SUMIFS(УсловияРасчеты!AK:AK,УсловияРасчеты!$H:$H,$C$29,УсловияРасчеты!$N:$N,$C31)</f>
        <v>0</v>
      </c>
      <c r="R31" s="106">
        <f>SUMIFS(УсловияРасчеты!AL:AL,УсловияРасчеты!$H:$H,$C$29,УсловияРасчеты!$N:$N,$C31)</f>
        <v>0</v>
      </c>
      <c r="S31" s="106">
        <f>SUMIFS(УсловияРасчеты!AM:AM,УсловияРасчеты!$H:$H,$C$29,УсловияРасчеты!$N:$N,$C31)</f>
        <v>0</v>
      </c>
      <c r="T31" s="106">
        <f>SUMIFS(УсловияРасчеты!AN:AN,УсловияРасчеты!$H:$H,$C$29,УсловияРасчеты!$N:$N,$C31)</f>
        <v>0</v>
      </c>
      <c r="U31" s="106">
        <f>SUMIFS(УсловияРасчеты!AO:AO,УсловияРасчеты!$H:$H,$C$29,УсловияРасчеты!$N:$N,$C31)</f>
        <v>0</v>
      </c>
      <c r="V31" s="106">
        <f>SUMIFS(УсловияРасчеты!AP:AP,УсловияРасчеты!$H:$H,$C$29,УсловияРасчеты!$N:$N,$C31)</f>
        <v>0</v>
      </c>
      <c r="W31" s="106">
        <f>SUMIFS(УсловияРасчеты!AQ:AQ,УсловияРасчеты!$H:$H,$C$29,УсловияРасчеты!$N:$N,$C31)</f>
        <v>0</v>
      </c>
      <c r="X31" s="106">
        <f>SUMIFS(УсловияРасчеты!AR:AR,УсловияРасчеты!$H:$H,$C$29,УсловияРасчеты!$N:$N,$C31)</f>
        <v>0</v>
      </c>
      <c r="Y31" s="106">
        <f>SUMIFS(УсловияРасчеты!AS:AS,УсловияРасчеты!$H:$H,$C$29,УсловияРасчеты!$N:$N,$C31)</f>
        <v>0</v>
      </c>
      <c r="Z31" s="106">
        <f>SUMIFS(УсловияРасчеты!AT:AT,УсловияРасчеты!$H:$H,$C$29,УсловияРасчеты!$N:$N,$C31)</f>
        <v>0</v>
      </c>
      <c r="AA31" s="106">
        <f>SUMIFS(УсловияРасчеты!AU:AU,УсловияРасчеты!$H:$H,$C$29,УсловияРасчеты!$N:$N,$C31)</f>
        <v>0</v>
      </c>
      <c r="AB31" s="106">
        <f>SUMIFS(УсловияРасчеты!AV:AV,УсловияРасчеты!$H:$H,$C$29,УсловияРасчеты!$N:$N,$C31)</f>
        <v>0</v>
      </c>
      <c r="AC31" s="106">
        <f>SUMIFS(УсловияРасчеты!AW:AW,УсловияРасчеты!$H:$H,$C$29,УсловияРасчеты!$N:$N,$C31)</f>
        <v>0</v>
      </c>
      <c r="AD31" s="106">
        <f>SUMIFS(УсловияРасчеты!AX:AX,УсловияРасчеты!$H:$H,$C$29,УсловияРасчеты!$N:$N,$C31)</f>
        <v>0</v>
      </c>
      <c r="AE31" s="106">
        <f>SUMIFS(УсловияРасчеты!AY:AY,УсловияРасчеты!$H:$H,$C$29,УсловияРасчеты!$N:$N,$C31)</f>
        <v>0</v>
      </c>
      <c r="AF31" s="106">
        <f>SUMIFS(УсловияРасчеты!AZ:AZ,УсловияРасчеты!$H:$H,$C$29,УсловияРасчеты!$N:$N,$C31)</f>
        <v>0</v>
      </c>
      <c r="AG31" s="106">
        <f>SUMIFS(УсловияРасчеты!BA:BA,УсловияРасчеты!$H:$H,$C$29,УсловияРасчеты!$N:$N,$C31)</f>
        <v>0</v>
      </c>
      <c r="AH31" s="106">
        <f>SUMIFS(УсловияРасчеты!BB:BB,УсловияРасчеты!$H:$H,$C$29,УсловияРасчеты!$N:$N,$C31)</f>
        <v>0</v>
      </c>
      <c r="AI31" s="106">
        <f>SUMIFS(УсловияРасчеты!BC:BC,УсловияРасчеты!$H:$H,$C$29,УсловияРасчеты!$N:$N,$C31)</f>
        <v>0</v>
      </c>
      <c r="AJ31" s="106">
        <f>SUMIFS(УсловияРасчеты!BD:BD,УсловияРасчеты!$H:$H,$C$29,УсловияРасчеты!$N:$N,$C31)</f>
        <v>0</v>
      </c>
      <c r="AK31" s="106">
        <f>SUMIFS(УсловияРасчеты!BE:BE,УсловияРасчеты!$H:$H,$C$29,УсловияРасчеты!$N:$N,$C31)</f>
        <v>0</v>
      </c>
      <c r="AL31" s="106">
        <f>SUMIFS(УсловияРасчеты!BF:BF,УсловияРасчеты!$H:$H,$C$29,УсловияРасчеты!$N:$N,$C31)</f>
        <v>0</v>
      </c>
      <c r="AM31" s="106">
        <f>SUMIFS(УсловияРасчеты!BG:BG,УсловияРасчеты!$H:$H,$C$29,УсловияРасчеты!$N:$N,$C31)</f>
        <v>0</v>
      </c>
      <c r="AN31" s="106">
        <f>SUMIFS(УсловияРасчеты!BH:BH,УсловияРасчеты!$H:$H,$C$29,УсловияРасчеты!$N:$N,$C31)</f>
        <v>0</v>
      </c>
      <c r="AO31" s="106">
        <f>SUMIFS(УсловияРасчеты!BI:BI,УсловияРасчеты!$H:$H,$C$29,УсловияРасчеты!$N:$N,$C31)</f>
        <v>0</v>
      </c>
      <c r="AP31" s="106">
        <f>SUMIFS(УсловияРасчеты!BJ:BJ,УсловияРасчеты!$H:$H,$C$29,УсловияРасчеты!$N:$N,$C31)</f>
        <v>0</v>
      </c>
      <c r="AQ31" s="106">
        <f>SUMIFS(УсловияРасчеты!BK:BK,УсловияРасчеты!$H:$H,$C$29,УсловияРасчеты!$N:$N,$C31)</f>
        <v>0</v>
      </c>
      <c r="AR31" s="106">
        <f>SUMIFS(УсловияРасчеты!BL:BL,УсловияРасчеты!$H:$H,$C$29,УсловияРасчеты!$N:$N,$C31)</f>
        <v>0</v>
      </c>
      <c r="AS31" s="106">
        <f>SUMIFS(УсловияРасчеты!BM:BM,УсловияРасчеты!$H:$H,$C$29,УсловияРасчеты!$N:$N,$C31)</f>
        <v>0</v>
      </c>
      <c r="AT31" s="106">
        <f>SUMIFS(УсловияРасчеты!BN:BN,УсловияРасчеты!$H:$H,$C$29,УсловияРасчеты!$N:$N,$C31)</f>
        <v>0</v>
      </c>
      <c r="AU31" s="106">
        <f>SUMIFS(УсловияРасчеты!BO:BO,УсловияРасчеты!$H:$H,$C$29,УсловияРасчеты!$N:$N,$C31)</f>
        <v>0</v>
      </c>
      <c r="AV31" s="106">
        <f>SUMIFS(УсловияРасчеты!BP:BP,УсловияРасчеты!$H:$H,$C$29,УсловияРасчеты!$N:$N,$C31)</f>
        <v>0</v>
      </c>
      <c r="AW31" s="106">
        <f>SUMIFS(УсловияРасчеты!BQ:BQ,УсловияРасчеты!$H:$H,$C$29,УсловияРасчеты!$N:$N,$C31)</f>
        <v>0</v>
      </c>
      <c r="AX31" s="106">
        <f>SUMIFS(УсловияРасчеты!BR:BR,УсловияРасчеты!$H:$H,$C$29,УсловияРасчеты!$N:$N,$C31)</f>
        <v>0</v>
      </c>
      <c r="AY31" s="106">
        <f>SUMIFS(УсловияРасчеты!BS:BS,УсловияРасчеты!$H:$H,$C$29,УсловияРасчеты!$N:$N,$C31)</f>
        <v>0</v>
      </c>
      <c r="AZ31" s="106">
        <f>SUMIFS(УсловияРасчеты!BT:BT,УсловияРасчеты!$H:$H,$C$29,УсловияРасчеты!$N:$N,$C31)</f>
        <v>0</v>
      </c>
      <c r="BA31" s="106">
        <f>SUMIFS(УсловияРасчеты!BU:BU,УсловияРасчеты!$H:$H,$C$29,УсловияРасчеты!$N:$N,$C31)</f>
        <v>0</v>
      </c>
      <c r="BB31" s="106">
        <f>SUMIFS(УсловияРасчеты!BV:BV,УсловияРасчеты!$H:$H,$C$29,УсловияРасчеты!$N:$N,$C31)</f>
        <v>0</v>
      </c>
      <c r="BC31" s="106">
        <f>SUMIFS(УсловияРасчеты!BW:BW,УсловияРасчеты!$H:$H,$C$29,УсловияРасчеты!$N:$N,$C31)</f>
        <v>0</v>
      </c>
      <c r="BD31" s="106">
        <f>SUMIFS(УсловияРасчеты!BX:BX,УсловияРасчеты!$H:$H,$C$29,УсловияРасчеты!$N:$N,$C31)</f>
        <v>0</v>
      </c>
      <c r="BE31" s="106">
        <f>SUMIFS(УсловияРасчеты!BY:BY,УсловияРасчеты!$H:$H,$C$29,УсловияРасчеты!$N:$N,$C31)</f>
        <v>0</v>
      </c>
      <c r="BF31" s="106">
        <f>SUMIFS(УсловияРасчеты!BZ:BZ,УсловияРасчеты!$H:$H,$C$29,УсловияРасчеты!$N:$N,$C31)</f>
        <v>0</v>
      </c>
      <c r="BG31" s="106">
        <f>SUMIFS(УсловияРасчеты!CA:CA,УсловияРасчеты!$H:$H,$C$29,УсловияРасчеты!$N:$N,$C31)</f>
        <v>0</v>
      </c>
      <c r="BH31" s="106">
        <f>SUMIFS(УсловияРасчеты!CB:CB,УсловияРасчеты!$H:$H,$C$29,УсловияРасчеты!$N:$N,$C31)</f>
        <v>0</v>
      </c>
      <c r="BI31" s="106">
        <f>SUMIFS(УсловияРасчеты!CC:CC,УсловияРасчеты!$H:$H,$C$29,УсловияРасчеты!$N:$N,$C31)</f>
        <v>0</v>
      </c>
      <c r="BJ31" s="106">
        <f>SUMIFS(УсловияРасчеты!CD:CD,УсловияРасчеты!$H:$H,$C$29,УсловияРасчеты!$N:$N,$C31)</f>
        <v>0</v>
      </c>
      <c r="BK31" s="106">
        <f>SUMIFS(УсловияРасчеты!CE:CE,УсловияРасчеты!$H:$H,$C$29,УсловияРасчеты!$N:$N,$C31)</f>
        <v>0</v>
      </c>
      <c r="BL31" s="106">
        <f>SUMIFS(УсловияРасчеты!CF:CF,УсловияРасчеты!$H:$H,$C$29,УсловияРасчеты!$N:$N,$C31)</f>
        <v>0</v>
      </c>
      <c r="BM31" s="106">
        <f>SUMIFS(УсловияРасчеты!CG:CG,УсловияРасчеты!$H:$H,$C$29,УсловияРасчеты!$N:$N,$C31)</f>
        <v>0</v>
      </c>
      <c r="BN31" s="106">
        <f>SUMIFS(УсловияРасчеты!CH:CH,УсловияРасчеты!$H:$H,$C$29,УсловияРасчеты!$N:$N,$C31)</f>
        <v>0</v>
      </c>
      <c r="BO31" s="106">
        <f>SUMIFS(УсловияРасчеты!CI:CI,УсловияРасчеты!$H:$H,$C$29,УсловияРасчеты!$N:$N,$C31)</f>
        <v>0</v>
      </c>
      <c r="BP31" s="106">
        <f>SUMIFS(УсловияРасчеты!CJ:CJ,УсловияРасчеты!$H:$H,$C$29,УсловияРасчеты!$N:$N,$C31)</f>
        <v>0</v>
      </c>
      <c r="BQ31" s="106">
        <f>SUMIFS(УсловияРасчеты!CK:CK,УсловияРасчеты!$H:$H,$C$29,УсловияРасчеты!$N:$N,$C31)</f>
        <v>0</v>
      </c>
      <c r="BR31" s="106">
        <f>SUMIFS(УсловияРасчеты!CL:CL,УсловияРасчеты!$H:$H,$C$29,УсловияРасчеты!$N:$N,$C31)</f>
        <v>0</v>
      </c>
      <c r="BS31" s="106">
        <f>SUMIFS(УсловияРасчеты!CM:CM,УсловияРасчеты!$H:$H,$C$29,УсловияРасчеты!$N:$N,$C31)</f>
        <v>0</v>
      </c>
      <c r="BT31" s="106">
        <f>SUMIFS(УсловияРасчеты!CN:CN,УсловияРасчеты!$H:$H,$C$29,УсловияРасчеты!$N:$N,$C31)</f>
        <v>0</v>
      </c>
      <c r="BU31" s="106">
        <f>SUMIFS(УсловияРасчеты!CO:CO,УсловияРасчеты!$H:$H,$C$29,УсловияРасчеты!$N:$N,$C31)</f>
        <v>0</v>
      </c>
      <c r="BV31" s="106">
        <f>SUMIFS(УсловияРасчеты!CP:CP,УсловияРасчеты!$H:$H,$C$29,УсловияРасчеты!$N:$N,$C31)</f>
        <v>0</v>
      </c>
      <c r="BW31" s="106">
        <f>SUMIFS(УсловияРасчеты!CQ:CQ,УсловияРасчеты!$H:$H,$C$29,УсловияРасчеты!$N:$N,$C31)</f>
        <v>0</v>
      </c>
      <c r="BX31" s="106">
        <f>SUMIFS(УсловияРасчеты!CR:CR,УсловияРасчеты!$H:$H,$C$29,УсловияРасчеты!$N:$N,$C31)</f>
        <v>0</v>
      </c>
      <c r="BY31" s="106">
        <f>SUMIFS(УсловияРасчеты!CS:CS,УсловияРасчеты!$H:$H,$C$29,УсловияРасчеты!$N:$N,$C31)</f>
        <v>0</v>
      </c>
      <c r="BZ31" s="106">
        <f>SUMIFS(УсловияРасчеты!CT:CT,УсловияРасчеты!$H:$H,$C$29,УсловияРасчеты!$N:$N,$C31)</f>
        <v>0</v>
      </c>
      <c r="CA31" s="106">
        <f>SUMIFS(УсловияРасчеты!CU:CU,УсловияРасчеты!$H:$H,$C$29,УсловияРасчеты!$N:$N,$C31)</f>
        <v>0</v>
      </c>
      <c r="CB31" s="106">
        <f>SUMIFS(УсловияРасчеты!CV:CV,УсловияРасчеты!$H:$H,$C$29,УсловияРасчеты!$N:$N,$C31)</f>
        <v>0</v>
      </c>
      <c r="CC31" s="106">
        <f>SUMIFS(УсловияРасчеты!CW:CW,УсловияРасчеты!$H:$H,$C$29,УсловияРасчеты!$N:$N,$C31)</f>
        <v>0</v>
      </c>
      <c r="CD31" s="106">
        <f>SUMIFS(УсловияРасчеты!CX:CX,УсловияРасчеты!$H:$H,$C$29,УсловияРасчеты!$N:$N,$C31)</f>
        <v>0</v>
      </c>
      <c r="CE31" s="106">
        <f>SUMIFS(УсловияРасчеты!CY:CY,УсловияРасчеты!$H:$H,$C$29,УсловияРасчеты!$N:$N,$C31)</f>
        <v>0</v>
      </c>
      <c r="CF31" s="106">
        <f>SUMIFS(УсловияРасчеты!CZ:CZ,УсловияРасчеты!$H:$H,$C$29,УсловияРасчеты!$N:$N,$C31)</f>
        <v>0</v>
      </c>
      <c r="CG31" s="106">
        <f>SUMIFS(УсловияРасчеты!DA:DA,УсловияРасчеты!$H:$H,$C$29,УсловияРасчеты!$N:$N,$C31)</f>
        <v>0</v>
      </c>
      <c r="CH31" s="106">
        <f>SUMIFS(УсловияРасчеты!DB:DB,УсловияРасчеты!$H:$H,$C$29,УсловияРасчеты!$N:$N,$C31)</f>
        <v>0</v>
      </c>
      <c r="CI31" s="106">
        <f>SUMIFS(УсловияРасчеты!DC:DC,УсловияРасчеты!$H:$H,$C$29,УсловияРасчеты!$N:$N,$C31)</f>
        <v>0</v>
      </c>
      <c r="CJ31" s="106">
        <f>SUMIFS(УсловияРасчеты!DD:DD,УсловияРасчеты!$H:$H,$C$29,УсловияРасчеты!$N:$N,$C31)</f>
        <v>0</v>
      </c>
      <c r="CK31" s="106">
        <f>SUMIFS(УсловияРасчеты!DE:DE,УсловияРасчеты!$H:$H,$C$29,УсловияРасчеты!$N:$N,$C31)</f>
        <v>0</v>
      </c>
      <c r="CL31" s="106">
        <f>SUMIFS(УсловияРасчеты!DF:DF,УсловияРасчеты!$H:$H,$C$29,УсловияРасчеты!$N:$N,$C31)</f>
        <v>0</v>
      </c>
      <c r="CM31" s="106">
        <f>SUMIFS(УсловияРасчеты!DG:DG,УсловияРасчеты!$H:$H,$C$29,УсловияРасчеты!$N:$N,$C31)</f>
        <v>0</v>
      </c>
      <c r="CN31" s="106">
        <f>SUMIFS(УсловияРасчеты!DH:DH,УсловияРасчеты!$H:$H,$C$29,УсловияРасчеты!$N:$N,$C31)</f>
        <v>0</v>
      </c>
      <c r="CO31" s="106">
        <f>SUMIFS(УсловияРасчеты!DI:DI,УсловияРасчеты!$H:$H,$C$29,УсловияРасчеты!$N:$N,$C31)</f>
        <v>0</v>
      </c>
      <c r="CP31" s="106">
        <f>SUMIFS(УсловияРасчеты!DJ:DJ,УсловияРасчеты!$H:$H,$C$29,УсловияРасчеты!$N:$N,$C31)</f>
        <v>0</v>
      </c>
      <c r="CQ31" s="106">
        <f>SUMIFS(УсловияРасчеты!DK:DK,УсловияРасчеты!$H:$H,$C$29,УсловияРасчеты!$N:$N,$C31)</f>
        <v>0</v>
      </c>
      <c r="CR31" s="106">
        <f>SUMIFS(УсловияРасчеты!DL:DL,УсловияРасчеты!$H:$H,$C$29,УсловияРасчеты!$N:$N,$C31)</f>
        <v>0</v>
      </c>
      <c r="CS31" s="106">
        <f>SUMIFS(УсловияРасчеты!DM:DM,УсловияРасчеты!$H:$H,$C$29,УсловияРасчеты!$N:$N,$C31)</f>
        <v>0</v>
      </c>
      <c r="CT31" s="106">
        <f>SUMIFS(УсловияРасчеты!DN:DN,УсловияРасчеты!$H:$H,$C$29,УсловияРасчеты!$N:$N,$C31)</f>
        <v>0</v>
      </c>
      <c r="CU31" s="106">
        <f>SUMIFS(УсловияРасчеты!DO:DO,УсловияРасчеты!$H:$H,$C$29,УсловияРасчеты!$N:$N,$C31)</f>
        <v>0</v>
      </c>
      <c r="CV31" s="106">
        <f>SUMIFS(УсловияРасчеты!DP:DP,УсловияРасчеты!$H:$H,$C$29,УсловияРасчеты!$N:$N,$C31)</f>
        <v>0</v>
      </c>
      <c r="CW31" s="106">
        <f>SUMIFS(УсловияРасчеты!DQ:DQ,УсловияРасчеты!$H:$H,$C$29,УсловияРасчеты!$N:$N,$C31)</f>
        <v>0</v>
      </c>
      <c r="CX31" s="106">
        <f>SUMIFS(УсловияРасчеты!DR:DR,УсловияРасчеты!$H:$H,$C$29,УсловияРасчеты!$N:$N,$C31)</f>
        <v>0</v>
      </c>
      <c r="CY31" s="106">
        <f>SUMIFS(УсловияРасчеты!DS:DS,УсловияРасчеты!$H:$H,$C$29,УсловияРасчеты!$N:$N,$C31)</f>
        <v>0</v>
      </c>
      <c r="CZ31" s="106">
        <f>SUMIFS(УсловияРасчеты!DT:DT,УсловияРасчеты!$H:$H,$C$29,УсловияРасчеты!$N:$N,$C31)</f>
        <v>0</v>
      </c>
      <c r="DA31" s="76"/>
    </row>
    <row r="32" spans="1:105" s="78" customFormat="1">
      <c r="A32" s="81"/>
      <c r="B32" s="76"/>
      <c r="C32" s="77" t="str">
        <f>УсловияРасчеты!$N$305</f>
        <v>Продажа нежилых помещений</v>
      </c>
      <c r="D32" s="65"/>
      <c r="E32" s="127">
        <f>SUM($F32:$DA32)</f>
        <v>0</v>
      </c>
      <c r="F32" s="64"/>
      <c r="G32" s="106">
        <f>SUMIFS(УсловияРасчеты!AA:AA,УсловияРасчеты!$H:$H,$C$29,УсловияРасчеты!$N:$N,$C32)</f>
        <v>0</v>
      </c>
      <c r="H32" s="106">
        <f>SUMIFS(УсловияРасчеты!AB:AB,УсловияРасчеты!$H:$H,$C$29,УсловияРасчеты!$N:$N,$C32)</f>
        <v>0</v>
      </c>
      <c r="I32" s="106">
        <f>SUMIFS(УсловияРасчеты!AC:AC,УсловияРасчеты!$H:$H,$C$29,УсловияРасчеты!$N:$N,$C32)</f>
        <v>0</v>
      </c>
      <c r="J32" s="106">
        <f>SUMIFS(УсловияРасчеты!AD:AD,УсловияРасчеты!$H:$H,$C$29,УсловияРасчеты!$N:$N,$C32)</f>
        <v>0</v>
      </c>
      <c r="K32" s="106">
        <f>SUMIFS(УсловияРасчеты!AE:AE,УсловияРасчеты!$H:$H,$C$29,УсловияРасчеты!$N:$N,$C32)</f>
        <v>0</v>
      </c>
      <c r="L32" s="106">
        <f>SUMIFS(УсловияРасчеты!AF:AF,УсловияРасчеты!$H:$H,$C$29,УсловияРасчеты!$N:$N,$C32)</f>
        <v>0</v>
      </c>
      <c r="M32" s="106">
        <f>SUMIFS(УсловияРасчеты!AG:AG,УсловияРасчеты!$H:$H,$C$29,УсловияРасчеты!$N:$N,$C32)</f>
        <v>0</v>
      </c>
      <c r="N32" s="106">
        <f>SUMIFS(УсловияРасчеты!AH:AH,УсловияРасчеты!$H:$H,$C$29,УсловияРасчеты!$N:$N,$C32)</f>
        <v>0</v>
      </c>
      <c r="O32" s="106">
        <f>SUMIFS(УсловияРасчеты!AI:AI,УсловияРасчеты!$H:$H,$C$29,УсловияРасчеты!$N:$N,$C32)</f>
        <v>0</v>
      </c>
      <c r="P32" s="106">
        <f>SUMIFS(УсловияРасчеты!AJ:AJ,УсловияРасчеты!$H:$H,$C$29,УсловияРасчеты!$N:$N,$C32)</f>
        <v>0</v>
      </c>
      <c r="Q32" s="106">
        <f>SUMIFS(УсловияРасчеты!AK:AK,УсловияРасчеты!$H:$H,$C$29,УсловияРасчеты!$N:$N,$C32)</f>
        <v>0</v>
      </c>
      <c r="R32" s="106">
        <f>SUMIFS(УсловияРасчеты!AL:AL,УсловияРасчеты!$H:$H,$C$29,УсловияРасчеты!$N:$N,$C32)</f>
        <v>0</v>
      </c>
      <c r="S32" s="106">
        <f>SUMIFS(УсловияРасчеты!AM:AM,УсловияРасчеты!$H:$H,$C$29,УсловияРасчеты!$N:$N,$C32)</f>
        <v>0</v>
      </c>
      <c r="T32" s="106">
        <f>SUMIFS(УсловияРасчеты!AN:AN,УсловияРасчеты!$H:$H,$C$29,УсловияРасчеты!$N:$N,$C32)</f>
        <v>0</v>
      </c>
      <c r="U32" s="106">
        <f>SUMIFS(УсловияРасчеты!AO:AO,УсловияРасчеты!$H:$H,$C$29,УсловияРасчеты!$N:$N,$C32)</f>
        <v>0</v>
      </c>
      <c r="V32" s="106">
        <f>SUMIFS(УсловияРасчеты!AP:AP,УсловияРасчеты!$H:$H,$C$29,УсловияРасчеты!$N:$N,$C32)</f>
        <v>0</v>
      </c>
      <c r="W32" s="106">
        <f>SUMIFS(УсловияРасчеты!AQ:AQ,УсловияРасчеты!$H:$H,$C$29,УсловияРасчеты!$N:$N,$C32)</f>
        <v>0</v>
      </c>
      <c r="X32" s="106">
        <f>SUMIFS(УсловияРасчеты!AR:AR,УсловияРасчеты!$H:$H,$C$29,УсловияРасчеты!$N:$N,$C32)</f>
        <v>0</v>
      </c>
      <c r="Y32" s="106">
        <f>SUMIFS(УсловияРасчеты!AS:AS,УсловияРасчеты!$H:$H,$C$29,УсловияРасчеты!$N:$N,$C32)</f>
        <v>0</v>
      </c>
      <c r="Z32" s="106">
        <f>SUMIFS(УсловияРасчеты!AT:AT,УсловияРасчеты!$H:$H,$C$29,УсловияРасчеты!$N:$N,$C32)</f>
        <v>0</v>
      </c>
      <c r="AA32" s="106">
        <f>SUMIFS(УсловияРасчеты!AU:AU,УсловияРасчеты!$H:$H,$C$29,УсловияРасчеты!$N:$N,$C32)</f>
        <v>0</v>
      </c>
      <c r="AB32" s="106">
        <f>SUMIFS(УсловияРасчеты!AV:AV,УсловияРасчеты!$H:$H,$C$29,УсловияРасчеты!$N:$N,$C32)</f>
        <v>0</v>
      </c>
      <c r="AC32" s="106">
        <f>SUMIFS(УсловияРасчеты!AW:AW,УсловияРасчеты!$H:$H,$C$29,УсловияРасчеты!$N:$N,$C32)</f>
        <v>0</v>
      </c>
      <c r="AD32" s="106">
        <f>SUMIFS(УсловияРасчеты!AX:AX,УсловияРасчеты!$H:$H,$C$29,УсловияРасчеты!$N:$N,$C32)</f>
        <v>0</v>
      </c>
      <c r="AE32" s="106">
        <f>SUMIFS(УсловияРасчеты!AY:AY,УсловияРасчеты!$H:$H,$C$29,УсловияРасчеты!$N:$N,$C32)</f>
        <v>0</v>
      </c>
      <c r="AF32" s="106">
        <f>SUMIFS(УсловияРасчеты!AZ:AZ,УсловияРасчеты!$H:$H,$C$29,УсловияРасчеты!$N:$N,$C32)</f>
        <v>0</v>
      </c>
      <c r="AG32" s="106">
        <f>SUMIFS(УсловияРасчеты!BA:BA,УсловияРасчеты!$H:$H,$C$29,УсловияРасчеты!$N:$N,$C32)</f>
        <v>0</v>
      </c>
      <c r="AH32" s="106">
        <f>SUMIFS(УсловияРасчеты!BB:BB,УсловияРасчеты!$H:$H,$C$29,УсловияРасчеты!$N:$N,$C32)</f>
        <v>0</v>
      </c>
      <c r="AI32" s="106">
        <f>SUMIFS(УсловияРасчеты!BC:BC,УсловияРасчеты!$H:$H,$C$29,УсловияРасчеты!$N:$N,$C32)</f>
        <v>0</v>
      </c>
      <c r="AJ32" s="106">
        <f>SUMIFS(УсловияРасчеты!BD:BD,УсловияРасчеты!$H:$H,$C$29,УсловияРасчеты!$N:$N,$C32)</f>
        <v>0</v>
      </c>
      <c r="AK32" s="106">
        <f>SUMIFS(УсловияРасчеты!BE:BE,УсловияРасчеты!$H:$H,$C$29,УсловияРасчеты!$N:$N,$C32)</f>
        <v>0</v>
      </c>
      <c r="AL32" s="106">
        <f>SUMIFS(УсловияРасчеты!BF:BF,УсловияРасчеты!$H:$H,$C$29,УсловияРасчеты!$N:$N,$C32)</f>
        <v>0</v>
      </c>
      <c r="AM32" s="106">
        <f>SUMIFS(УсловияРасчеты!BG:BG,УсловияРасчеты!$H:$H,$C$29,УсловияРасчеты!$N:$N,$C32)</f>
        <v>0</v>
      </c>
      <c r="AN32" s="106">
        <f>SUMIFS(УсловияРасчеты!BH:BH,УсловияРасчеты!$H:$H,$C$29,УсловияРасчеты!$N:$N,$C32)</f>
        <v>0</v>
      </c>
      <c r="AO32" s="106">
        <f>SUMIFS(УсловияРасчеты!BI:BI,УсловияРасчеты!$H:$H,$C$29,УсловияРасчеты!$N:$N,$C32)</f>
        <v>0</v>
      </c>
      <c r="AP32" s="106">
        <f>SUMIFS(УсловияРасчеты!BJ:BJ,УсловияРасчеты!$H:$H,$C$29,УсловияРасчеты!$N:$N,$C32)</f>
        <v>0</v>
      </c>
      <c r="AQ32" s="106">
        <f>SUMIFS(УсловияРасчеты!BK:BK,УсловияРасчеты!$H:$H,$C$29,УсловияРасчеты!$N:$N,$C32)</f>
        <v>0</v>
      </c>
      <c r="AR32" s="106">
        <f>SUMIFS(УсловияРасчеты!BL:BL,УсловияРасчеты!$H:$H,$C$29,УсловияРасчеты!$N:$N,$C32)</f>
        <v>0</v>
      </c>
      <c r="AS32" s="106">
        <f>SUMIFS(УсловияРасчеты!BM:BM,УсловияРасчеты!$H:$H,$C$29,УсловияРасчеты!$N:$N,$C32)</f>
        <v>0</v>
      </c>
      <c r="AT32" s="106">
        <f>SUMIFS(УсловияРасчеты!BN:BN,УсловияРасчеты!$H:$H,$C$29,УсловияРасчеты!$N:$N,$C32)</f>
        <v>0</v>
      </c>
      <c r="AU32" s="106">
        <f>SUMIFS(УсловияРасчеты!BO:BO,УсловияРасчеты!$H:$H,$C$29,УсловияРасчеты!$N:$N,$C32)</f>
        <v>0</v>
      </c>
      <c r="AV32" s="106">
        <f>SUMIFS(УсловияРасчеты!BP:BP,УсловияРасчеты!$H:$H,$C$29,УсловияРасчеты!$N:$N,$C32)</f>
        <v>0</v>
      </c>
      <c r="AW32" s="106">
        <f>SUMIFS(УсловияРасчеты!BQ:BQ,УсловияРасчеты!$H:$H,$C$29,УсловияРасчеты!$N:$N,$C32)</f>
        <v>0</v>
      </c>
      <c r="AX32" s="106">
        <f>SUMIFS(УсловияРасчеты!BR:BR,УсловияРасчеты!$H:$H,$C$29,УсловияРасчеты!$N:$N,$C32)</f>
        <v>0</v>
      </c>
      <c r="AY32" s="106">
        <f>SUMIFS(УсловияРасчеты!BS:BS,УсловияРасчеты!$H:$H,$C$29,УсловияРасчеты!$N:$N,$C32)</f>
        <v>0</v>
      </c>
      <c r="AZ32" s="106">
        <f>SUMIFS(УсловияРасчеты!BT:BT,УсловияРасчеты!$H:$H,$C$29,УсловияРасчеты!$N:$N,$C32)</f>
        <v>0</v>
      </c>
      <c r="BA32" s="106">
        <f>SUMIFS(УсловияРасчеты!BU:BU,УсловияРасчеты!$H:$H,$C$29,УсловияРасчеты!$N:$N,$C32)</f>
        <v>0</v>
      </c>
      <c r="BB32" s="106">
        <f>SUMIFS(УсловияРасчеты!BV:BV,УсловияРасчеты!$H:$H,$C$29,УсловияРасчеты!$N:$N,$C32)</f>
        <v>0</v>
      </c>
      <c r="BC32" s="106">
        <f>SUMIFS(УсловияРасчеты!BW:BW,УсловияРасчеты!$H:$H,$C$29,УсловияРасчеты!$N:$N,$C32)</f>
        <v>0</v>
      </c>
      <c r="BD32" s="106">
        <f>SUMIFS(УсловияРасчеты!BX:BX,УсловияРасчеты!$H:$H,$C$29,УсловияРасчеты!$N:$N,$C32)</f>
        <v>0</v>
      </c>
      <c r="BE32" s="106">
        <f>SUMIFS(УсловияРасчеты!BY:BY,УсловияРасчеты!$H:$H,$C$29,УсловияРасчеты!$N:$N,$C32)</f>
        <v>0</v>
      </c>
      <c r="BF32" s="106">
        <f>SUMIFS(УсловияРасчеты!BZ:BZ,УсловияРасчеты!$H:$H,$C$29,УсловияРасчеты!$N:$N,$C32)</f>
        <v>0</v>
      </c>
      <c r="BG32" s="106">
        <f>SUMIFS(УсловияРасчеты!CA:CA,УсловияРасчеты!$H:$H,$C$29,УсловияРасчеты!$N:$N,$C32)</f>
        <v>0</v>
      </c>
      <c r="BH32" s="106">
        <f>SUMIFS(УсловияРасчеты!CB:CB,УсловияРасчеты!$H:$H,$C$29,УсловияРасчеты!$N:$N,$C32)</f>
        <v>0</v>
      </c>
      <c r="BI32" s="106">
        <f>SUMIFS(УсловияРасчеты!CC:CC,УсловияРасчеты!$H:$H,$C$29,УсловияРасчеты!$N:$N,$C32)</f>
        <v>0</v>
      </c>
      <c r="BJ32" s="106">
        <f>SUMIFS(УсловияРасчеты!CD:CD,УсловияРасчеты!$H:$H,$C$29,УсловияРасчеты!$N:$N,$C32)</f>
        <v>0</v>
      </c>
      <c r="BK32" s="106">
        <f>SUMIFS(УсловияРасчеты!CE:CE,УсловияРасчеты!$H:$H,$C$29,УсловияРасчеты!$N:$N,$C32)</f>
        <v>0</v>
      </c>
      <c r="BL32" s="106">
        <f>SUMIFS(УсловияРасчеты!CF:CF,УсловияРасчеты!$H:$H,$C$29,УсловияРасчеты!$N:$N,$C32)</f>
        <v>0</v>
      </c>
      <c r="BM32" s="106">
        <f>SUMIFS(УсловияРасчеты!CG:CG,УсловияРасчеты!$H:$H,$C$29,УсловияРасчеты!$N:$N,$C32)</f>
        <v>0</v>
      </c>
      <c r="BN32" s="106">
        <f>SUMIFS(УсловияРасчеты!CH:CH,УсловияРасчеты!$H:$H,$C$29,УсловияРасчеты!$N:$N,$C32)</f>
        <v>0</v>
      </c>
      <c r="BO32" s="106">
        <f>SUMIFS(УсловияРасчеты!CI:CI,УсловияРасчеты!$H:$H,$C$29,УсловияРасчеты!$N:$N,$C32)</f>
        <v>0</v>
      </c>
      <c r="BP32" s="106">
        <f>SUMIFS(УсловияРасчеты!CJ:CJ,УсловияРасчеты!$H:$H,$C$29,УсловияРасчеты!$N:$N,$C32)</f>
        <v>0</v>
      </c>
      <c r="BQ32" s="106">
        <f>SUMIFS(УсловияРасчеты!CK:CK,УсловияРасчеты!$H:$H,$C$29,УсловияРасчеты!$N:$N,$C32)</f>
        <v>0</v>
      </c>
      <c r="BR32" s="106">
        <f>SUMIFS(УсловияРасчеты!CL:CL,УсловияРасчеты!$H:$H,$C$29,УсловияРасчеты!$N:$N,$C32)</f>
        <v>0</v>
      </c>
      <c r="BS32" s="106">
        <f>SUMIFS(УсловияРасчеты!CM:CM,УсловияРасчеты!$H:$H,$C$29,УсловияРасчеты!$N:$N,$C32)</f>
        <v>0</v>
      </c>
      <c r="BT32" s="106">
        <f>SUMIFS(УсловияРасчеты!CN:CN,УсловияРасчеты!$H:$H,$C$29,УсловияРасчеты!$N:$N,$C32)</f>
        <v>0</v>
      </c>
      <c r="BU32" s="106">
        <f>SUMIFS(УсловияРасчеты!CO:CO,УсловияРасчеты!$H:$H,$C$29,УсловияРасчеты!$N:$N,$C32)</f>
        <v>0</v>
      </c>
      <c r="BV32" s="106">
        <f>SUMIFS(УсловияРасчеты!CP:CP,УсловияРасчеты!$H:$H,$C$29,УсловияРасчеты!$N:$N,$C32)</f>
        <v>0</v>
      </c>
      <c r="BW32" s="106">
        <f>SUMIFS(УсловияРасчеты!CQ:CQ,УсловияРасчеты!$H:$H,$C$29,УсловияРасчеты!$N:$N,$C32)</f>
        <v>0</v>
      </c>
      <c r="BX32" s="106">
        <f>SUMIFS(УсловияРасчеты!CR:CR,УсловияРасчеты!$H:$H,$C$29,УсловияРасчеты!$N:$N,$C32)</f>
        <v>0</v>
      </c>
      <c r="BY32" s="106">
        <f>SUMIFS(УсловияРасчеты!CS:CS,УсловияРасчеты!$H:$H,$C$29,УсловияРасчеты!$N:$N,$C32)</f>
        <v>0</v>
      </c>
      <c r="BZ32" s="106">
        <f>SUMIFS(УсловияРасчеты!CT:CT,УсловияРасчеты!$H:$H,$C$29,УсловияРасчеты!$N:$N,$C32)</f>
        <v>0</v>
      </c>
      <c r="CA32" s="106">
        <f>SUMIFS(УсловияРасчеты!CU:CU,УсловияРасчеты!$H:$H,$C$29,УсловияРасчеты!$N:$N,$C32)</f>
        <v>0</v>
      </c>
      <c r="CB32" s="106">
        <f>SUMIFS(УсловияРасчеты!CV:CV,УсловияРасчеты!$H:$H,$C$29,УсловияРасчеты!$N:$N,$C32)</f>
        <v>0</v>
      </c>
      <c r="CC32" s="106">
        <f>SUMIFS(УсловияРасчеты!CW:CW,УсловияРасчеты!$H:$H,$C$29,УсловияРасчеты!$N:$N,$C32)</f>
        <v>0</v>
      </c>
      <c r="CD32" s="106">
        <f>SUMIFS(УсловияРасчеты!CX:CX,УсловияРасчеты!$H:$H,$C$29,УсловияРасчеты!$N:$N,$C32)</f>
        <v>0</v>
      </c>
      <c r="CE32" s="106">
        <f>SUMIFS(УсловияРасчеты!CY:CY,УсловияРасчеты!$H:$H,$C$29,УсловияРасчеты!$N:$N,$C32)</f>
        <v>0</v>
      </c>
      <c r="CF32" s="106">
        <f>SUMIFS(УсловияРасчеты!CZ:CZ,УсловияРасчеты!$H:$H,$C$29,УсловияРасчеты!$N:$N,$C32)</f>
        <v>0</v>
      </c>
      <c r="CG32" s="106">
        <f>SUMIFS(УсловияРасчеты!DA:DA,УсловияРасчеты!$H:$H,$C$29,УсловияРасчеты!$N:$N,$C32)</f>
        <v>0</v>
      </c>
      <c r="CH32" s="106">
        <f>SUMIFS(УсловияРасчеты!DB:DB,УсловияРасчеты!$H:$H,$C$29,УсловияРасчеты!$N:$N,$C32)</f>
        <v>0</v>
      </c>
      <c r="CI32" s="106">
        <f>SUMIFS(УсловияРасчеты!DC:DC,УсловияРасчеты!$H:$H,$C$29,УсловияРасчеты!$N:$N,$C32)</f>
        <v>0</v>
      </c>
      <c r="CJ32" s="106">
        <f>SUMIFS(УсловияРасчеты!DD:DD,УсловияРасчеты!$H:$H,$C$29,УсловияРасчеты!$N:$N,$C32)</f>
        <v>0</v>
      </c>
      <c r="CK32" s="106">
        <f>SUMIFS(УсловияРасчеты!DE:DE,УсловияРасчеты!$H:$H,$C$29,УсловияРасчеты!$N:$N,$C32)</f>
        <v>0</v>
      </c>
      <c r="CL32" s="106">
        <f>SUMIFS(УсловияРасчеты!DF:DF,УсловияРасчеты!$H:$H,$C$29,УсловияРасчеты!$N:$N,$C32)</f>
        <v>0</v>
      </c>
      <c r="CM32" s="106">
        <f>SUMIFS(УсловияРасчеты!DG:DG,УсловияРасчеты!$H:$H,$C$29,УсловияРасчеты!$N:$N,$C32)</f>
        <v>0</v>
      </c>
      <c r="CN32" s="106">
        <f>SUMIFS(УсловияРасчеты!DH:DH,УсловияРасчеты!$H:$H,$C$29,УсловияРасчеты!$N:$N,$C32)</f>
        <v>0</v>
      </c>
      <c r="CO32" s="106">
        <f>SUMIFS(УсловияРасчеты!DI:DI,УсловияРасчеты!$H:$H,$C$29,УсловияРасчеты!$N:$N,$C32)</f>
        <v>0</v>
      </c>
      <c r="CP32" s="106">
        <f>SUMIFS(УсловияРасчеты!DJ:DJ,УсловияРасчеты!$H:$H,$C$29,УсловияРасчеты!$N:$N,$C32)</f>
        <v>0</v>
      </c>
      <c r="CQ32" s="106">
        <f>SUMIFS(УсловияРасчеты!DK:DK,УсловияРасчеты!$H:$H,$C$29,УсловияРасчеты!$N:$N,$C32)</f>
        <v>0</v>
      </c>
      <c r="CR32" s="106">
        <f>SUMIFS(УсловияРасчеты!DL:DL,УсловияРасчеты!$H:$H,$C$29,УсловияРасчеты!$N:$N,$C32)</f>
        <v>0</v>
      </c>
      <c r="CS32" s="106">
        <f>SUMIFS(УсловияРасчеты!DM:DM,УсловияРасчеты!$H:$H,$C$29,УсловияРасчеты!$N:$N,$C32)</f>
        <v>0</v>
      </c>
      <c r="CT32" s="106">
        <f>SUMIFS(УсловияРасчеты!DN:DN,УсловияРасчеты!$H:$H,$C$29,УсловияРасчеты!$N:$N,$C32)</f>
        <v>0</v>
      </c>
      <c r="CU32" s="106">
        <f>SUMIFS(УсловияРасчеты!DO:DO,УсловияРасчеты!$H:$H,$C$29,УсловияРасчеты!$N:$N,$C32)</f>
        <v>0</v>
      </c>
      <c r="CV32" s="106">
        <f>SUMIFS(УсловияРасчеты!DP:DP,УсловияРасчеты!$H:$H,$C$29,УсловияРасчеты!$N:$N,$C32)</f>
        <v>0</v>
      </c>
      <c r="CW32" s="106">
        <f>SUMIFS(УсловияРасчеты!DQ:DQ,УсловияРасчеты!$H:$H,$C$29,УсловияРасчеты!$N:$N,$C32)</f>
        <v>0</v>
      </c>
      <c r="CX32" s="106">
        <f>SUMIFS(УсловияРасчеты!DR:DR,УсловияРасчеты!$H:$H,$C$29,УсловияРасчеты!$N:$N,$C32)</f>
        <v>0</v>
      </c>
      <c r="CY32" s="106">
        <f>SUMIFS(УсловияРасчеты!DS:DS,УсловияРасчеты!$H:$H,$C$29,УсловияРасчеты!$N:$N,$C32)</f>
        <v>0</v>
      </c>
      <c r="CZ32" s="106">
        <f>SUMIFS(УсловияРасчеты!DT:DT,УсловияРасчеты!$H:$H,$C$29,УсловияРасчеты!$N:$N,$C32)</f>
        <v>0</v>
      </c>
      <c r="DA32" s="76"/>
    </row>
    <row r="33" spans="1:105" s="78" customFormat="1">
      <c r="A33" s="81"/>
      <c r="B33" s="76"/>
      <c r="C33" s="77" t="str">
        <f>УсловияРасчеты!$N$571</f>
        <v>Продажа машиномест</v>
      </c>
      <c r="D33" s="65"/>
      <c r="E33" s="127">
        <f>SUM($F33:$DA33)</f>
        <v>0</v>
      </c>
      <c r="F33" s="64"/>
      <c r="G33" s="106">
        <f>SUMIFS(УсловияРасчеты!AA:AA,УсловияРасчеты!$H:$H,$C$29,УсловияРасчеты!$N:$N,$C33)</f>
        <v>0</v>
      </c>
      <c r="H33" s="106">
        <f>SUMIFS(УсловияРасчеты!AB:AB,УсловияРасчеты!$H:$H,$C$29,УсловияРасчеты!$N:$N,$C33)</f>
        <v>0</v>
      </c>
      <c r="I33" s="106">
        <f>SUMIFS(УсловияРасчеты!AC:AC,УсловияРасчеты!$H:$H,$C$29,УсловияРасчеты!$N:$N,$C33)</f>
        <v>0</v>
      </c>
      <c r="J33" s="106">
        <f>SUMIFS(УсловияРасчеты!AD:AD,УсловияРасчеты!$H:$H,$C$29,УсловияРасчеты!$N:$N,$C33)</f>
        <v>0</v>
      </c>
      <c r="K33" s="106">
        <f>SUMIFS(УсловияРасчеты!AE:AE,УсловияРасчеты!$H:$H,$C$29,УсловияРасчеты!$N:$N,$C33)</f>
        <v>0</v>
      </c>
      <c r="L33" s="106">
        <f>SUMIFS(УсловияРасчеты!AF:AF,УсловияРасчеты!$H:$H,$C$29,УсловияРасчеты!$N:$N,$C33)</f>
        <v>0</v>
      </c>
      <c r="M33" s="106">
        <f>SUMIFS(УсловияРасчеты!AG:AG,УсловияРасчеты!$H:$H,$C$29,УсловияРасчеты!$N:$N,$C33)</f>
        <v>0</v>
      </c>
      <c r="N33" s="106">
        <f>SUMIFS(УсловияРасчеты!AH:AH,УсловияРасчеты!$H:$H,$C$29,УсловияРасчеты!$N:$N,$C33)</f>
        <v>0</v>
      </c>
      <c r="O33" s="106">
        <f>SUMIFS(УсловияРасчеты!AI:AI,УсловияРасчеты!$H:$H,$C$29,УсловияРасчеты!$N:$N,$C33)</f>
        <v>0</v>
      </c>
      <c r="P33" s="106">
        <f>SUMIFS(УсловияРасчеты!AJ:AJ,УсловияРасчеты!$H:$H,$C$29,УсловияРасчеты!$N:$N,$C33)</f>
        <v>0</v>
      </c>
      <c r="Q33" s="106">
        <f>SUMIFS(УсловияРасчеты!AK:AK,УсловияРасчеты!$H:$H,$C$29,УсловияРасчеты!$N:$N,$C33)</f>
        <v>0</v>
      </c>
      <c r="R33" s="106">
        <f>SUMIFS(УсловияРасчеты!AL:AL,УсловияРасчеты!$H:$H,$C$29,УсловияРасчеты!$N:$N,$C33)</f>
        <v>0</v>
      </c>
      <c r="S33" s="106">
        <f>SUMIFS(УсловияРасчеты!AM:AM,УсловияРасчеты!$H:$H,$C$29,УсловияРасчеты!$N:$N,$C33)</f>
        <v>0</v>
      </c>
      <c r="T33" s="106">
        <f>SUMIFS(УсловияРасчеты!AN:AN,УсловияРасчеты!$H:$H,$C$29,УсловияРасчеты!$N:$N,$C33)</f>
        <v>0</v>
      </c>
      <c r="U33" s="106">
        <f>SUMIFS(УсловияРасчеты!AO:AO,УсловияРасчеты!$H:$H,$C$29,УсловияРасчеты!$N:$N,$C33)</f>
        <v>0</v>
      </c>
      <c r="V33" s="106">
        <f>SUMIFS(УсловияРасчеты!AP:AP,УсловияРасчеты!$H:$H,$C$29,УсловияРасчеты!$N:$N,$C33)</f>
        <v>0</v>
      </c>
      <c r="W33" s="106">
        <f>SUMIFS(УсловияРасчеты!AQ:AQ,УсловияРасчеты!$H:$H,$C$29,УсловияРасчеты!$N:$N,$C33)</f>
        <v>0</v>
      </c>
      <c r="X33" s="106">
        <f>SUMIFS(УсловияРасчеты!AR:AR,УсловияРасчеты!$H:$H,$C$29,УсловияРасчеты!$N:$N,$C33)</f>
        <v>0</v>
      </c>
      <c r="Y33" s="106">
        <f>SUMIFS(УсловияРасчеты!AS:AS,УсловияРасчеты!$H:$H,$C$29,УсловияРасчеты!$N:$N,$C33)</f>
        <v>0</v>
      </c>
      <c r="Z33" s="106">
        <f>SUMIFS(УсловияРасчеты!AT:AT,УсловияРасчеты!$H:$H,$C$29,УсловияРасчеты!$N:$N,$C33)</f>
        <v>0</v>
      </c>
      <c r="AA33" s="106">
        <f>SUMIFS(УсловияРасчеты!AU:AU,УсловияРасчеты!$H:$H,$C$29,УсловияРасчеты!$N:$N,$C33)</f>
        <v>0</v>
      </c>
      <c r="AB33" s="106">
        <f>SUMIFS(УсловияРасчеты!AV:AV,УсловияРасчеты!$H:$H,$C$29,УсловияРасчеты!$N:$N,$C33)</f>
        <v>0</v>
      </c>
      <c r="AC33" s="106">
        <f>SUMIFS(УсловияРасчеты!AW:AW,УсловияРасчеты!$H:$H,$C$29,УсловияРасчеты!$N:$N,$C33)</f>
        <v>0</v>
      </c>
      <c r="AD33" s="106">
        <f>SUMIFS(УсловияРасчеты!AX:AX,УсловияРасчеты!$H:$H,$C$29,УсловияРасчеты!$N:$N,$C33)</f>
        <v>0</v>
      </c>
      <c r="AE33" s="106">
        <f>SUMIFS(УсловияРасчеты!AY:AY,УсловияРасчеты!$H:$H,$C$29,УсловияРасчеты!$N:$N,$C33)</f>
        <v>0</v>
      </c>
      <c r="AF33" s="106">
        <f>SUMIFS(УсловияРасчеты!AZ:AZ,УсловияРасчеты!$H:$H,$C$29,УсловияРасчеты!$N:$N,$C33)</f>
        <v>0</v>
      </c>
      <c r="AG33" s="106">
        <f>SUMIFS(УсловияРасчеты!BA:BA,УсловияРасчеты!$H:$H,$C$29,УсловияРасчеты!$N:$N,$C33)</f>
        <v>0</v>
      </c>
      <c r="AH33" s="106">
        <f>SUMIFS(УсловияРасчеты!BB:BB,УсловияРасчеты!$H:$H,$C$29,УсловияРасчеты!$N:$N,$C33)</f>
        <v>0</v>
      </c>
      <c r="AI33" s="106">
        <f>SUMIFS(УсловияРасчеты!BC:BC,УсловияРасчеты!$H:$H,$C$29,УсловияРасчеты!$N:$N,$C33)</f>
        <v>0</v>
      </c>
      <c r="AJ33" s="106">
        <f>SUMIFS(УсловияРасчеты!BD:BD,УсловияРасчеты!$H:$H,$C$29,УсловияРасчеты!$N:$N,$C33)</f>
        <v>0</v>
      </c>
      <c r="AK33" s="106">
        <f>SUMIFS(УсловияРасчеты!BE:BE,УсловияРасчеты!$H:$H,$C$29,УсловияРасчеты!$N:$N,$C33)</f>
        <v>0</v>
      </c>
      <c r="AL33" s="106">
        <f>SUMIFS(УсловияРасчеты!BF:BF,УсловияРасчеты!$H:$H,$C$29,УсловияРасчеты!$N:$N,$C33)</f>
        <v>0</v>
      </c>
      <c r="AM33" s="106">
        <f>SUMIFS(УсловияРасчеты!BG:BG,УсловияРасчеты!$H:$H,$C$29,УсловияРасчеты!$N:$N,$C33)</f>
        <v>0</v>
      </c>
      <c r="AN33" s="106">
        <f>SUMIFS(УсловияРасчеты!BH:BH,УсловияРасчеты!$H:$H,$C$29,УсловияРасчеты!$N:$N,$C33)</f>
        <v>0</v>
      </c>
      <c r="AO33" s="106">
        <f>SUMIFS(УсловияРасчеты!BI:BI,УсловияРасчеты!$H:$H,$C$29,УсловияРасчеты!$N:$N,$C33)</f>
        <v>0</v>
      </c>
      <c r="AP33" s="106">
        <f>SUMIFS(УсловияРасчеты!BJ:BJ,УсловияРасчеты!$H:$H,$C$29,УсловияРасчеты!$N:$N,$C33)</f>
        <v>0</v>
      </c>
      <c r="AQ33" s="106">
        <f>SUMIFS(УсловияРасчеты!BK:BK,УсловияРасчеты!$H:$H,$C$29,УсловияРасчеты!$N:$N,$C33)</f>
        <v>0</v>
      </c>
      <c r="AR33" s="106">
        <f>SUMIFS(УсловияРасчеты!BL:BL,УсловияРасчеты!$H:$H,$C$29,УсловияРасчеты!$N:$N,$C33)</f>
        <v>0</v>
      </c>
      <c r="AS33" s="106">
        <f>SUMIFS(УсловияРасчеты!BM:BM,УсловияРасчеты!$H:$H,$C$29,УсловияРасчеты!$N:$N,$C33)</f>
        <v>0</v>
      </c>
      <c r="AT33" s="106">
        <f>SUMIFS(УсловияРасчеты!BN:BN,УсловияРасчеты!$H:$H,$C$29,УсловияРасчеты!$N:$N,$C33)</f>
        <v>0</v>
      </c>
      <c r="AU33" s="106">
        <f>SUMIFS(УсловияРасчеты!BO:BO,УсловияРасчеты!$H:$H,$C$29,УсловияРасчеты!$N:$N,$C33)</f>
        <v>0</v>
      </c>
      <c r="AV33" s="106">
        <f>SUMIFS(УсловияРасчеты!BP:BP,УсловияРасчеты!$H:$H,$C$29,УсловияРасчеты!$N:$N,$C33)</f>
        <v>0</v>
      </c>
      <c r="AW33" s="106">
        <f>SUMIFS(УсловияРасчеты!BQ:BQ,УсловияРасчеты!$H:$H,$C$29,УсловияРасчеты!$N:$N,$C33)</f>
        <v>0</v>
      </c>
      <c r="AX33" s="106">
        <f>SUMIFS(УсловияРасчеты!BR:BR,УсловияРасчеты!$H:$H,$C$29,УсловияРасчеты!$N:$N,$C33)</f>
        <v>0</v>
      </c>
      <c r="AY33" s="106">
        <f>SUMIFS(УсловияРасчеты!BS:BS,УсловияРасчеты!$H:$H,$C$29,УсловияРасчеты!$N:$N,$C33)</f>
        <v>0</v>
      </c>
      <c r="AZ33" s="106">
        <f>SUMIFS(УсловияРасчеты!BT:BT,УсловияРасчеты!$H:$H,$C$29,УсловияРасчеты!$N:$N,$C33)</f>
        <v>0</v>
      </c>
      <c r="BA33" s="106">
        <f>SUMIFS(УсловияРасчеты!BU:BU,УсловияРасчеты!$H:$H,$C$29,УсловияРасчеты!$N:$N,$C33)</f>
        <v>0</v>
      </c>
      <c r="BB33" s="106">
        <f>SUMIFS(УсловияРасчеты!BV:BV,УсловияРасчеты!$H:$H,$C$29,УсловияРасчеты!$N:$N,$C33)</f>
        <v>0</v>
      </c>
      <c r="BC33" s="106">
        <f>SUMIFS(УсловияРасчеты!BW:BW,УсловияРасчеты!$H:$H,$C$29,УсловияРасчеты!$N:$N,$C33)</f>
        <v>0</v>
      </c>
      <c r="BD33" s="106">
        <f>SUMIFS(УсловияРасчеты!BX:BX,УсловияРасчеты!$H:$H,$C$29,УсловияРасчеты!$N:$N,$C33)</f>
        <v>0</v>
      </c>
      <c r="BE33" s="106">
        <f>SUMIFS(УсловияРасчеты!BY:BY,УсловияРасчеты!$H:$H,$C$29,УсловияРасчеты!$N:$N,$C33)</f>
        <v>0</v>
      </c>
      <c r="BF33" s="106">
        <f>SUMIFS(УсловияРасчеты!BZ:BZ,УсловияРасчеты!$H:$H,$C$29,УсловияРасчеты!$N:$N,$C33)</f>
        <v>0</v>
      </c>
      <c r="BG33" s="106">
        <f>SUMIFS(УсловияРасчеты!CA:CA,УсловияРасчеты!$H:$H,$C$29,УсловияРасчеты!$N:$N,$C33)</f>
        <v>0</v>
      </c>
      <c r="BH33" s="106">
        <f>SUMIFS(УсловияРасчеты!CB:CB,УсловияРасчеты!$H:$H,$C$29,УсловияРасчеты!$N:$N,$C33)</f>
        <v>0</v>
      </c>
      <c r="BI33" s="106">
        <f>SUMIFS(УсловияРасчеты!CC:CC,УсловияРасчеты!$H:$H,$C$29,УсловияРасчеты!$N:$N,$C33)</f>
        <v>0</v>
      </c>
      <c r="BJ33" s="106">
        <f>SUMIFS(УсловияРасчеты!CD:CD,УсловияРасчеты!$H:$H,$C$29,УсловияРасчеты!$N:$N,$C33)</f>
        <v>0</v>
      </c>
      <c r="BK33" s="106">
        <f>SUMIFS(УсловияРасчеты!CE:CE,УсловияРасчеты!$H:$H,$C$29,УсловияРасчеты!$N:$N,$C33)</f>
        <v>0</v>
      </c>
      <c r="BL33" s="106">
        <f>SUMIFS(УсловияРасчеты!CF:CF,УсловияРасчеты!$H:$H,$C$29,УсловияРасчеты!$N:$N,$C33)</f>
        <v>0</v>
      </c>
      <c r="BM33" s="106">
        <f>SUMIFS(УсловияРасчеты!CG:CG,УсловияРасчеты!$H:$H,$C$29,УсловияРасчеты!$N:$N,$C33)</f>
        <v>0</v>
      </c>
      <c r="BN33" s="106">
        <f>SUMIFS(УсловияРасчеты!CH:CH,УсловияРасчеты!$H:$H,$C$29,УсловияРасчеты!$N:$N,$C33)</f>
        <v>0</v>
      </c>
      <c r="BO33" s="106">
        <f>SUMIFS(УсловияРасчеты!CI:CI,УсловияРасчеты!$H:$H,$C$29,УсловияРасчеты!$N:$N,$C33)</f>
        <v>0</v>
      </c>
      <c r="BP33" s="106">
        <f>SUMIFS(УсловияРасчеты!CJ:CJ,УсловияРасчеты!$H:$H,$C$29,УсловияРасчеты!$N:$N,$C33)</f>
        <v>0</v>
      </c>
      <c r="BQ33" s="106">
        <f>SUMIFS(УсловияРасчеты!CK:CK,УсловияРасчеты!$H:$H,$C$29,УсловияРасчеты!$N:$N,$C33)</f>
        <v>0</v>
      </c>
      <c r="BR33" s="106">
        <f>SUMIFS(УсловияРасчеты!CL:CL,УсловияРасчеты!$H:$H,$C$29,УсловияРасчеты!$N:$N,$C33)</f>
        <v>0</v>
      </c>
      <c r="BS33" s="106">
        <f>SUMIFS(УсловияРасчеты!CM:CM,УсловияРасчеты!$H:$H,$C$29,УсловияРасчеты!$N:$N,$C33)</f>
        <v>0</v>
      </c>
      <c r="BT33" s="106">
        <f>SUMIFS(УсловияРасчеты!CN:CN,УсловияРасчеты!$H:$H,$C$29,УсловияРасчеты!$N:$N,$C33)</f>
        <v>0</v>
      </c>
      <c r="BU33" s="106">
        <f>SUMIFS(УсловияРасчеты!CO:CO,УсловияРасчеты!$H:$H,$C$29,УсловияРасчеты!$N:$N,$C33)</f>
        <v>0</v>
      </c>
      <c r="BV33" s="106">
        <f>SUMIFS(УсловияРасчеты!CP:CP,УсловияРасчеты!$H:$H,$C$29,УсловияРасчеты!$N:$N,$C33)</f>
        <v>0</v>
      </c>
      <c r="BW33" s="106">
        <f>SUMIFS(УсловияРасчеты!CQ:CQ,УсловияРасчеты!$H:$H,$C$29,УсловияРасчеты!$N:$N,$C33)</f>
        <v>0</v>
      </c>
      <c r="BX33" s="106">
        <f>SUMIFS(УсловияРасчеты!CR:CR,УсловияРасчеты!$H:$H,$C$29,УсловияРасчеты!$N:$N,$C33)</f>
        <v>0</v>
      </c>
      <c r="BY33" s="106">
        <f>SUMIFS(УсловияРасчеты!CS:CS,УсловияРасчеты!$H:$H,$C$29,УсловияРасчеты!$N:$N,$C33)</f>
        <v>0</v>
      </c>
      <c r="BZ33" s="106">
        <f>SUMIFS(УсловияРасчеты!CT:CT,УсловияРасчеты!$H:$H,$C$29,УсловияРасчеты!$N:$N,$C33)</f>
        <v>0</v>
      </c>
      <c r="CA33" s="106">
        <f>SUMIFS(УсловияРасчеты!CU:CU,УсловияРасчеты!$H:$H,$C$29,УсловияРасчеты!$N:$N,$C33)</f>
        <v>0</v>
      </c>
      <c r="CB33" s="106">
        <f>SUMIFS(УсловияРасчеты!CV:CV,УсловияРасчеты!$H:$H,$C$29,УсловияРасчеты!$N:$N,$C33)</f>
        <v>0</v>
      </c>
      <c r="CC33" s="106">
        <f>SUMIFS(УсловияРасчеты!CW:CW,УсловияРасчеты!$H:$H,$C$29,УсловияРасчеты!$N:$N,$C33)</f>
        <v>0</v>
      </c>
      <c r="CD33" s="106">
        <f>SUMIFS(УсловияРасчеты!CX:CX,УсловияРасчеты!$H:$H,$C$29,УсловияРасчеты!$N:$N,$C33)</f>
        <v>0</v>
      </c>
      <c r="CE33" s="106">
        <f>SUMIFS(УсловияРасчеты!CY:CY,УсловияРасчеты!$H:$H,$C$29,УсловияРасчеты!$N:$N,$C33)</f>
        <v>0</v>
      </c>
      <c r="CF33" s="106">
        <f>SUMIFS(УсловияРасчеты!CZ:CZ,УсловияРасчеты!$H:$H,$C$29,УсловияРасчеты!$N:$N,$C33)</f>
        <v>0</v>
      </c>
      <c r="CG33" s="106">
        <f>SUMIFS(УсловияРасчеты!DA:DA,УсловияРасчеты!$H:$H,$C$29,УсловияРасчеты!$N:$N,$C33)</f>
        <v>0</v>
      </c>
      <c r="CH33" s="106">
        <f>SUMIFS(УсловияРасчеты!DB:DB,УсловияРасчеты!$H:$H,$C$29,УсловияРасчеты!$N:$N,$C33)</f>
        <v>0</v>
      </c>
      <c r="CI33" s="106">
        <f>SUMIFS(УсловияРасчеты!DC:DC,УсловияРасчеты!$H:$H,$C$29,УсловияРасчеты!$N:$N,$C33)</f>
        <v>0</v>
      </c>
      <c r="CJ33" s="106">
        <f>SUMIFS(УсловияРасчеты!DD:DD,УсловияРасчеты!$H:$H,$C$29,УсловияРасчеты!$N:$N,$C33)</f>
        <v>0</v>
      </c>
      <c r="CK33" s="106">
        <f>SUMIFS(УсловияРасчеты!DE:DE,УсловияРасчеты!$H:$H,$C$29,УсловияРасчеты!$N:$N,$C33)</f>
        <v>0</v>
      </c>
      <c r="CL33" s="106">
        <f>SUMIFS(УсловияРасчеты!DF:DF,УсловияРасчеты!$H:$H,$C$29,УсловияРасчеты!$N:$N,$C33)</f>
        <v>0</v>
      </c>
      <c r="CM33" s="106">
        <f>SUMIFS(УсловияРасчеты!DG:DG,УсловияРасчеты!$H:$H,$C$29,УсловияРасчеты!$N:$N,$C33)</f>
        <v>0</v>
      </c>
      <c r="CN33" s="106">
        <f>SUMIFS(УсловияРасчеты!DH:DH,УсловияРасчеты!$H:$H,$C$29,УсловияРасчеты!$N:$N,$C33)</f>
        <v>0</v>
      </c>
      <c r="CO33" s="106">
        <f>SUMIFS(УсловияРасчеты!DI:DI,УсловияРасчеты!$H:$H,$C$29,УсловияРасчеты!$N:$N,$C33)</f>
        <v>0</v>
      </c>
      <c r="CP33" s="106">
        <f>SUMIFS(УсловияРасчеты!DJ:DJ,УсловияРасчеты!$H:$H,$C$29,УсловияРасчеты!$N:$N,$C33)</f>
        <v>0</v>
      </c>
      <c r="CQ33" s="106">
        <f>SUMIFS(УсловияРасчеты!DK:DK,УсловияРасчеты!$H:$H,$C$29,УсловияРасчеты!$N:$N,$C33)</f>
        <v>0</v>
      </c>
      <c r="CR33" s="106">
        <f>SUMIFS(УсловияРасчеты!DL:DL,УсловияРасчеты!$H:$H,$C$29,УсловияРасчеты!$N:$N,$C33)</f>
        <v>0</v>
      </c>
      <c r="CS33" s="106">
        <f>SUMIFS(УсловияРасчеты!DM:DM,УсловияРасчеты!$H:$H,$C$29,УсловияРасчеты!$N:$N,$C33)</f>
        <v>0</v>
      </c>
      <c r="CT33" s="106">
        <f>SUMIFS(УсловияРасчеты!DN:DN,УсловияРасчеты!$H:$H,$C$29,УсловияРасчеты!$N:$N,$C33)</f>
        <v>0</v>
      </c>
      <c r="CU33" s="106">
        <f>SUMIFS(УсловияРасчеты!DO:DO,УсловияРасчеты!$H:$H,$C$29,УсловияРасчеты!$N:$N,$C33)</f>
        <v>0</v>
      </c>
      <c r="CV33" s="106">
        <f>SUMIFS(УсловияРасчеты!DP:DP,УсловияРасчеты!$H:$H,$C$29,УсловияРасчеты!$N:$N,$C33)</f>
        <v>0</v>
      </c>
      <c r="CW33" s="106">
        <f>SUMIFS(УсловияРасчеты!DQ:DQ,УсловияРасчеты!$H:$H,$C$29,УсловияРасчеты!$N:$N,$C33)</f>
        <v>0</v>
      </c>
      <c r="CX33" s="106">
        <f>SUMIFS(УсловияРасчеты!DR:DR,УсловияРасчеты!$H:$H,$C$29,УсловияРасчеты!$N:$N,$C33)</f>
        <v>0</v>
      </c>
      <c r="CY33" s="106">
        <f>SUMIFS(УсловияРасчеты!DS:DS,УсловияРасчеты!$H:$H,$C$29,УсловияРасчеты!$N:$N,$C33)</f>
        <v>0</v>
      </c>
      <c r="CZ33" s="106">
        <f>SUMIFS(УсловияРасчеты!DT:DT,УсловияРасчеты!$H:$H,$C$29,УсловияРасчеты!$N:$N,$C33)</f>
        <v>0</v>
      </c>
      <c r="DA33" s="76"/>
    </row>
    <row r="34" spans="1:105" s="78" customFormat="1" ht="4.95" customHeight="1">
      <c r="A34" s="81"/>
      <c r="B34" s="76"/>
      <c r="C34" s="77"/>
      <c r="D34" s="65"/>
      <c r="E34" s="127"/>
      <c r="F34" s="64"/>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76"/>
    </row>
    <row r="35" spans="1:105" s="78" customFormat="1">
      <c r="A35" s="81"/>
      <c r="B35" s="76"/>
      <c r="C35" s="77" t="s">
        <v>90</v>
      </c>
      <c r="D35" s="65"/>
      <c r="E35" s="127">
        <f t="shared" ref="E35:E39" si="4">SUM($F35:$DA35)</f>
        <v>0</v>
      </c>
      <c r="F35" s="64"/>
      <c r="G35" s="106">
        <f>G29-SUM(G31:G34)</f>
        <v>0</v>
      </c>
      <c r="H35" s="106">
        <f t="shared" ref="H35" si="5">H29-SUM(H31:H34)</f>
        <v>0</v>
      </c>
      <c r="I35" s="106">
        <f t="shared" ref="I35" si="6">I29-SUM(I31:I34)</f>
        <v>0</v>
      </c>
      <c r="J35" s="106">
        <f t="shared" ref="J35" si="7">J29-SUM(J31:J34)</f>
        <v>0</v>
      </c>
      <c r="K35" s="106">
        <f t="shared" ref="K35" si="8">K29-SUM(K31:K34)</f>
        <v>0</v>
      </c>
      <c r="L35" s="106">
        <f t="shared" ref="L35" si="9">L29-SUM(L31:L34)</f>
        <v>0</v>
      </c>
      <c r="M35" s="106">
        <f t="shared" ref="M35" si="10">M29-SUM(M31:M34)</f>
        <v>0</v>
      </c>
      <c r="N35" s="106">
        <f t="shared" ref="N35" si="11">N29-SUM(N31:N34)</f>
        <v>0</v>
      </c>
      <c r="O35" s="106">
        <f t="shared" ref="O35" si="12">O29-SUM(O31:O34)</f>
        <v>0</v>
      </c>
      <c r="P35" s="106">
        <f t="shared" ref="P35" si="13">P29-SUM(P31:P34)</f>
        <v>0</v>
      </c>
      <c r="Q35" s="106">
        <f t="shared" ref="Q35" si="14">Q29-SUM(Q31:Q34)</f>
        <v>0</v>
      </c>
      <c r="R35" s="106">
        <f t="shared" ref="R35" si="15">R29-SUM(R31:R34)</f>
        <v>0</v>
      </c>
      <c r="S35" s="106">
        <f t="shared" ref="S35" si="16">S29-SUM(S31:S34)</f>
        <v>0</v>
      </c>
      <c r="T35" s="106">
        <f t="shared" ref="T35" si="17">T29-SUM(T31:T34)</f>
        <v>0</v>
      </c>
      <c r="U35" s="106">
        <f t="shared" ref="U35" si="18">U29-SUM(U31:U34)</f>
        <v>0</v>
      </c>
      <c r="V35" s="106">
        <f t="shared" ref="V35" si="19">V29-SUM(V31:V34)</f>
        <v>0</v>
      </c>
      <c r="W35" s="106">
        <f t="shared" ref="W35" si="20">W29-SUM(W31:W34)</f>
        <v>0</v>
      </c>
      <c r="X35" s="106">
        <f t="shared" ref="X35" si="21">X29-SUM(X31:X34)</f>
        <v>0</v>
      </c>
      <c r="Y35" s="106">
        <f t="shared" ref="Y35" si="22">Y29-SUM(Y31:Y34)</f>
        <v>0</v>
      </c>
      <c r="Z35" s="106">
        <f t="shared" ref="Z35" si="23">Z29-SUM(Z31:Z34)</f>
        <v>0</v>
      </c>
      <c r="AA35" s="106">
        <f t="shared" ref="AA35" si="24">AA29-SUM(AA31:AA34)</f>
        <v>0</v>
      </c>
      <c r="AB35" s="106">
        <f t="shared" ref="AB35" si="25">AB29-SUM(AB31:AB34)</f>
        <v>0</v>
      </c>
      <c r="AC35" s="106">
        <f t="shared" ref="AC35" si="26">AC29-SUM(AC31:AC34)</f>
        <v>0</v>
      </c>
      <c r="AD35" s="106">
        <f t="shared" ref="AD35" si="27">AD29-SUM(AD31:AD34)</f>
        <v>0</v>
      </c>
      <c r="AE35" s="106">
        <f t="shared" ref="AE35" si="28">AE29-SUM(AE31:AE34)</f>
        <v>0</v>
      </c>
      <c r="AF35" s="106">
        <f t="shared" ref="AF35" si="29">AF29-SUM(AF31:AF34)</f>
        <v>0</v>
      </c>
      <c r="AG35" s="106">
        <f t="shared" ref="AG35" si="30">AG29-SUM(AG31:AG34)</f>
        <v>0</v>
      </c>
      <c r="AH35" s="106">
        <f t="shared" ref="AH35" si="31">AH29-SUM(AH31:AH34)</f>
        <v>0</v>
      </c>
      <c r="AI35" s="106">
        <f t="shared" ref="AI35" si="32">AI29-SUM(AI31:AI34)</f>
        <v>0</v>
      </c>
      <c r="AJ35" s="106">
        <f t="shared" ref="AJ35" si="33">AJ29-SUM(AJ31:AJ34)</f>
        <v>0</v>
      </c>
      <c r="AK35" s="106">
        <f t="shared" ref="AK35" si="34">AK29-SUM(AK31:AK34)</f>
        <v>0</v>
      </c>
      <c r="AL35" s="106">
        <f t="shared" ref="AL35" si="35">AL29-SUM(AL31:AL34)</f>
        <v>0</v>
      </c>
      <c r="AM35" s="106">
        <f t="shared" ref="AM35" si="36">AM29-SUM(AM31:AM34)</f>
        <v>0</v>
      </c>
      <c r="AN35" s="106">
        <f t="shared" ref="AN35" si="37">AN29-SUM(AN31:AN34)</f>
        <v>0</v>
      </c>
      <c r="AO35" s="106">
        <f t="shared" ref="AO35" si="38">AO29-SUM(AO31:AO34)</f>
        <v>0</v>
      </c>
      <c r="AP35" s="106">
        <f t="shared" ref="AP35" si="39">AP29-SUM(AP31:AP34)</f>
        <v>0</v>
      </c>
      <c r="AQ35" s="106">
        <f t="shared" ref="AQ35" si="40">AQ29-SUM(AQ31:AQ34)</f>
        <v>0</v>
      </c>
      <c r="AR35" s="106">
        <f t="shared" ref="AR35" si="41">AR29-SUM(AR31:AR34)</f>
        <v>0</v>
      </c>
      <c r="AS35" s="106">
        <f t="shared" ref="AS35" si="42">AS29-SUM(AS31:AS34)</f>
        <v>0</v>
      </c>
      <c r="AT35" s="106">
        <f t="shared" ref="AT35" si="43">AT29-SUM(AT31:AT34)</f>
        <v>0</v>
      </c>
      <c r="AU35" s="106">
        <f t="shared" ref="AU35" si="44">AU29-SUM(AU31:AU34)</f>
        <v>0</v>
      </c>
      <c r="AV35" s="106">
        <f t="shared" ref="AV35" si="45">AV29-SUM(AV31:AV34)</f>
        <v>0</v>
      </c>
      <c r="AW35" s="106">
        <f t="shared" ref="AW35" si="46">AW29-SUM(AW31:AW34)</f>
        <v>0</v>
      </c>
      <c r="AX35" s="106">
        <f t="shared" ref="AX35" si="47">AX29-SUM(AX31:AX34)</f>
        <v>0</v>
      </c>
      <c r="AY35" s="106">
        <f t="shared" ref="AY35" si="48">AY29-SUM(AY31:AY34)</f>
        <v>0</v>
      </c>
      <c r="AZ35" s="106">
        <f t="shared" ref="AZ35" si="49">AZ29-SUM(AZ31:AZ34)</f>
        <v>0</v>
      </c>
      <c r="BA35" s="106">
        <f t="shared" ref="BA35" si="50">BA29-SUM(BA31:BA34)</f>
        <v>0</v>
      </c>
      <c r="BB35" s="106">
        <f t="shared" ref="BB35" si="51">BB29-SUM(BB31:BB34)</f>
        <v>0</v>
      </c>
      <c r="BC35" s="106">
        <f t="shared" ref="BC35" si="52">BC29-SUM(BC31:BC34)</f>
        <v>0</v>
      </c>
      <c r="BD35" s="106">
        <f t="shared" ref="BD35" si="53">BD29-SUM(BD31:BD34)</f>
        <v>0</v>
      </c>
      <c r="BE35" s="106">
        <f t="shared" ref="BE35" si="54">BE29-SUM(BE31:BE34)</f>
        <v>0</v>
      </c>
      <c r="BF35" s="106">
        <f t="shared" ref="BF35" si="55">BF29-SUM(BF31:BF34)</f>
        <v>0</v>
      </c>
      <c r="BG35" s="106">
        <f t="shared" ref="BG35" si="56">BG29-SUM(BG31:BG34)</f>
        <v>0</v>
      </c>
      <c r="BH35" s="106">
        <f t="shared" ref="BH35" si="57">BH29-SUM(BH31:BH34)</f>
        <v>0</v>
      </c>
      <c r="BI35" s="106">
        <f t="shared" ref="BI35" si="58">BI29-SUM(BI31:BI34)</f>
        <v>0</v>
      </c>
      <c r="BJ35" s="106">
        <f t="shared" ref="BJ35" si="59">BJ29-SUM(BJ31:BJ34)</f>
        <v>0</v>
      </c>
      <c r="BK35" s="106">
        <f t="shared" ref="BK35" si="60">BK29-SUM(BK31:BK34)</f>
        <v>0</v>
      </c>
      <c r="BL35" s="106">
        <f t="shared" ref="BL35" si="61">BL29-SUM(BL31:BL34)</f>
        <v>0</v>
      </c>
      <c r="BM35" s="106">
        <f t="shared" ref="BM35" si="62">BM29-SUM(BM31:BM34)</f>
        <v>0</v>
      </c>
      <c r="BN35" s="106">
        <f t="shared" ref="BN35" si="63">BN29-SUM(BN31:BN34)</f>
        <v>0</v>
      </c>
      <c r="BO35" s="106">
        <f t="shared" ref="BO35" si="64">BO29-SUM(BO31:BO34)</f>
        <v>0</v>
      </c>
      <c r="BP35" s="106">
        <f t="shared" ref="BP35" si="65">BP29-SUM(BP31:BP34)</f>
        <v>0</v>
      </c>
      <c r="BQ35" s="106">
        <f t="shared" ref="BQ35" si="66">BQ29-SUM(BQ31:BQ34)</f>
        <v>0</v>
      </c>
      <c r="BR35" s="106">
        <f t="shared" ref="BR35" si="67">BR29-SUM(BR31:BR34)</f>
        <v>0</v>
      </c>
      <c r="BS35" s="106">
        <f t="shared" ref="BS35" si="68">BS29-SUM(BS31:BS34)</f>
        <v>0</v>
      </c>
      <c r="BT35" s="106">
        <f t="shared" ref="BT35" si="69">BT29-SUM(BT31:BT34)</f>
        <v>0</v>
      </c>
      <c r="BU35" s="106">
        <f t="shared" ref="BU35" si="70">BU29-SUM(BU31:BU34)</f>
        <v>0</v>
      </c>
      <c r="BV35" s="106">
        <f t="shared" ref="BV35" si="71">BV29-SUM(BV31:BV34)</f>
        <v>0</v>
      </c>
      <c r="BW35" s="106">
        <f t="shared" ref="BW35" si="72">BW29-SUM(BW31:BW34)</f>
        <v>0</v>
      </c>
      <c r="BX35" s="106">
        <f t="shared" ref="BX35" si="73">BX29-SUM(BX31:BX34)</f>
        <v>0</v>
      </c>
      <c r="BY35" s="106">
        <f t="shared" ref="BY35" si="74">BY29-SUM(BY31:BY34)</f>
        <v>0</v>
      </c>
      <c r="BZ35" s="106">
        <f t="shared" ref="BZ35" si="75">BZ29-SUM(BZ31:BZ34)</f>
        <v>0</v>
      </c>
      <c r="CA35" s="106">
        <f t="shared" ref="CA35" si="76">CA29-SUM(CA31:CA34)</f>
        <v>0</v>
      </c>
      <c r="CB35" s="106">
        <f t="shared" ref="CB35" si="77">CB29-SUM(CB31:CB34)</f>
        <v>0</v>
      </c>
      <c r="CC35" s="106">
        <f t="shared" ref="CC35" si="78">CC29-SUM(CC31:CC34)</f>
        <v>0</v>
      </c>
      <c r="CD35" s="106">
        <f t="shared" ref="CD35" si="79">CD29-SUM(CD31:CD34)</f>
        <v>0</v>
      </c>
      <c r="CE35" s="106">
        <f t="shared" ref="CE35" si="80">CE29-SUM(CE31:CE34)</f>
        <v>0</v>
      </c>
      <c r="CF35" s="106">
        <f t="shared" ref="CF35" si="81">CF29-SUM(CF31:CF34)</f>
        <v>0</v>
      </c>
      <c r="CG35" s="106">
        <f t="shared" ref="CG35" si="82">CG29-SUM(CG31:CG34)</f>
        <v>0</v>
      </c>
      <c r="CH35" s="106">
        <f t="shared" ref="CH35" si="83">CH29-SUM(CH31:CH34)</f>
        <v>0</v>
      </c>
      <c r="CI35" s="106">
        <f t="shared" ref="CI35" si="84">CI29-SUM(CI31:CI34)</f>
        <v>0</v>
      </c>
      <c r="CJ35" s="106">
        <f t="shared" ref="CJ35" si="85">CJ29-SUM(CJ31:CJ34)</f>
        <v>0</v>
      </c>
      <c r="CK35" s="106">
        <f t="shared" ref="CK35" si="86">CK29-SUM(CK31:CK34)</f>
        <v>0</v>
      </c>
      <c r="CL35" s="106">
        <f t="shared" ref="CL35" si="87">CL29-SUM(CL31:CL34)</f>
        <v>0</v>
      </c>
      <c r="CM35" s="106">
        <f t="shared" ref="CM35" si="88">CM29-SUM(CM31:CM34)</f>
        <v>0</v>
      </c>
      <c r="CN35" s="106">
        <f t="shared" ref="CN35" si="89">CN29-SUM(CN31:CN34)</f>
        <v>0</v>
      </c>
      <c r="CO35" s="106">
        <f t="shared" ref="CO35" si="90">CO29-SUM(CO31:CO34)</f>
        <v>0</v>
      </c>
      <c r="CP35" s="106">
        <f t="shared" ref="CP35" si="91">CP29-SUM(CP31:CP34)</f>
        <v>0</v>
      </c>
      <c r="CQ35" s="106">
        <f t="shared" ref="CQ35" si="92">CQ29-SUM(CQ31:CQ34)</f>
        <v>0</v>
      </c>
      <c r="CR35" s="106">
        <f t="shared" ref="CR35" si="93">CR29-SUM(CR31:CR34)</f>
        <v>0</v>
      </c>
      <c r="CS35" s="106">
        <f t="shared" ref="CS35" si="94">CS29-SUM(CS31:CS34)</f>
        <v>0</v>
      </c>
      <c r="CT35" s="106">
        <f t="shared" ref="CT35" si="95">CT29-SUM(CT31:CT34)</f>
        <v>0</v>
      </c>
      <c r="CU35" s="106">
        <f t="shared" ref="CU35" si="96">CU29-SUM(CU31:CU34)</f>
        <v>0</v>
      </c>
      <c r="CV35" s="106">
        <f t="shared" ref="CV35" si="97">CV29-SUM(CV31:CV34)</f>
        <v>0</v>
      </c>
      <c r="CW35" s="106">
        <f t="shared" ref="CW35" si="98">CW29-SUM(CW31:CW34)</f>
        <v>0</v>
      </c>
      <c r="CX35" s="106">
        <f t="shared" ref="CX35" si="99">CX29-SUM(CX31:CX34)</f>
        <v>0</v>
      </c>
      <c r="CY35" s="106">
        <f t="shared" ref="CY35" si="100">CY29-SUM(CY31:CY34)</f>
        <v>0</v>
      </c>
      <c r="CZ35" s="106">
        <f t="shared" ref="CZ35" si="101">CZ29-SUM(CZ31:CZ34)</f>
        <v>0</v>
      </c>
      <c r="DA35" s="76"/>
    </row>
    <row r="36" spans="1:105" s="141" customFormat="1" ht="13.8">
      <c r="A36" s="140"/>
      <c r="B36" s="135"/>
      <c r="C36" s="136" t="str">
        <f>УсловияРасчеты!$H$29</f>
        <v>Оплата прямых расходов</v>
      </c>
      <c r="D36" s="135"/>
      <c r="E36" s="137">
        <f t="shared" si="4"/>
        <v>0</v>
      </c>
      <c r="F36" s="138"/>
      <c r="G36" s="139">
        <f>SUMIFS(УсловияРасчеты!AA:AA,УсловияРасчеты!$H:$H,$C36,УсловияРасчеты!$N:$N,"итого")</f>
        <v>0</v>
      </c>
      <c r="H36" s="139">
        <f>SUMIFS(УсловияРасчеты!AB:AB,УсловияРасчеты!$H:$H,$C36,УсловияРасчеты!$N:$N,"итого")</f>
        <v>0</v>
      </c>
      <c r="I36" s="139">
        <f>SUMIFS(УсловияРасчеты!AC:AC,УсловияРасчеты!$H:$H,$C36,УсловияРасчеты!$N:$N,"итого")</f>
        <v>0</v>
      </c>
      <c r="J36" s="139">
        <f>SUMIFS(УсловияРасчеты!AD:AD,УсловияРасчеты!$H:$H,$C36,УсловияРасчеты!$N:$N,"итого")</f>
        <v>0</v>
      </c>
      <c r="K36" s="139">
        <f>SUMIFS(УсловияРасчеты!AE:AE,УсловияРасчеты!$H:$H,$C36,УсловияРасчеты!$N:$N,"итого")</f>
        <v>0</v>
      </c>
      <c r="L36" s="139">
        <f>SUMIFS(УсловияРасчеты!AF:AF,УсловияРасчеты!$H:$H,$C36,УсловияРасчеты!$N:$N,"итого")</f>
        <v>0</v>
      </c>
      <c r="M36" s="139">
        <f>SUMIFS(УсловияРасчеты!AG:AG,УсловияРасчеты!$H:$H,$C36,УсловияРасчеты!$N:$N,"итого")</f>
        <v>0</v>
      </c>
      <c r="N36" s="139">
        <f>SUMIFS(УсловияРасчеты!AH:AH,УсловияРасчеты!$H:$H,$C36,УсловияРасчеты!$N:$N,"итого")</f>
        <v>0</v>
      </c>
      <c r="O36" s="139">
        <f>SUMIFS(УсловияРасчеты!AI:AI,УсловияРасчеты!$H:$H,$C36,УсловияРасчеты!$N:$N,"итого")</f>
        <v>0</v>
      </c>
      <c r="P36" s="139">
        <f>SUMIFS(УсловияРасчеты!AJ:AJ,УсловияРасчеты!$H:$H,$C36,УсловияРасчеты!$N:$N,"итого")</f>
        <v>0</v>
      </c>
      <c r="Q36" s="139">
        <f>SUMIFS(УсловияРасчеты!AK:AK,УсловияРасчеты!$H:$H,$C36,УсловияРасчеты!$N:$N,"итого")</f>
        <v>0</v>
      </c>
      <c r="R36" s="139">
        <f>SUMIFS(УсловияРасчеты!AL:AL,УсловияРасчеты!$H:$H,$C36,УсловияРасчеты!$N:$N,"итого")</f>
        <v>0</v>
      </c>
      <c r="S36" s="139">
        <f>SUMIFS(УсловияРасчеты!AM:AM,УсловияРасчеты!$H:$H,$C36,УсловияРасчеты!$N:$N,"итого")</f>
        <v>0</v>
      </c>
      <c r="T36" s="139">
        <f>SUMIFS(УсловияРасчеты!AN:AN,УсловияРасчеты!$H:$H,$C36,УсловияРасчеты!$N:$N,"итого")</f>
        <v>0</v>
      </c>
      <c r="U36" s="139">
        <f>SUMIFS(УсловияРасчеты!AO:AO,УсловияРасчеты!$H:$H,$C36,УсловияРасчеты!$N:$N,"итого")</f>
        <v>0</v>
      </c>
      <c r="V36" s="139">
        <f>SUMIFS(УсловияРасчеты!AP:AP,УсловияРасчеты!$H:$H,$C36,УсловияРасчеты!$N:$N,"итого")</f>
        <v>0</v>
      </c>
      <c r="W36" s="139">
        <f>SUMIFS(УсловияРасчеты!AQ:AQ,УсловияРасчеты!$H:$H,$C36,УсловияРасчеты!$N:$N,"итого")</f>
        <v>0</v>
      </c>
      <c r="X36" s="139">
        <f>SUMIFS(УсловияРасчеты!AR:AR,УсловияРасчеты!$H:$H,$C36,УсловияРасчеты!$N:$N,"итого")</f>
        <v>0</v>
      </c>
      <c r="Y36" s="139">
        <f>SUMIFS(УсловияРасчеты!AS:AS,УсловияРасчеты!$H:$H,$C36,УсловияРасчеты!$N:$N,"итого")</f>
        <v>0</v>
      </c>
      <c r="Z36" s="139">
        <f>SUMIFS(УсловияРасчеты!AT:AT,УсловияРасчеты!$H:$H,$C36,УсловияРасчеты!$N:$N,"итого")</f>
        <v>0</v>
      </c>
      <c r="AA36" s="139">
        <f>SUMIFS(УсловияРасчеты!AU:AU,УсловияРасчеты!$H:$H,$C36,УсловияРасчеты!$N:$N,"итого")</f>
        <v>0</v>
      </c>
      <c r="AB36" s="139">
        <f>SUMIFS(УсловияРасчеты!AV:AV,УсловияРасчеты!$H:$H,$C36,УсловияРасчеты!$N:$N,"итого")</f>
        <v>0</v>
      </c>
      <c r="AC36" s="139">
        <f>SUMIFS(УсловияРасчеты!AW:AW,УсловияРасчеты!$H:$H,$C36,УсловияРасчеты!$N:$N,"итого")</f>
        <v>0</v>
      </c>
      <c r="AD36" s="139">
        <f>SUMIFS(УсловияРасчеты!AX:AX,УсловияРасчеты!$H:$H,$C36,УсловияРасчеты!$N:$N,"итого")</f>
        <v>0</v>
      </c>
      <c r="AE36" s="139">
        <f>SUMIFS(УсловияРасчеты!AY:AY,УсловияРасчеты!$H:$H,$C36,УсловияРасчеты!$N:$N,"итого")</f>
        <v>0</v>
      </c>
      <c r="AF36" s="139">
        <f>SUMIFS(УсловияРасчеты!AZ:AZ,УсловияРасчеты!$H:$H,$C36,УсловияРасчеты!$N:$N,"итого")</f>
        <v>0</v>
      </c>
      <c r="AG36" s="139">
        <f>SUMIFS(УсловияРасчеты!BA:BA,УсловияРасчеты!$H:$H,$C36,УсловияРасчеты!$N:$N,"итого")</f>
        <v>0</v>
      </c>
      <c r="AH36" s="139">
        <f>SUMIFS(УсловияРасчеты!BB:BB,УсловияРасчеты!$H:$H,$C36,УсловияРасчеты!$N:$N,"итого")</f>
        <v>0</v>
      </c>
      <c r="AI36" s="139">
        <f>SUMIFS(УсловияРасчеты!BC:BC,УсловияРасчеты!$H:$H,$C36,УсловияРасчеты!$N:$N,"итого")</f>
        <v>0</v>
      </c>
      <c r="AJ36" s="139">
        <f>SUMIFS(УсловияРасчеты!BD:BD,УсловияРасчеты!$H:$H,$C36,УсловияРасчеты!$N:$N,"итого")</f>
        <v>0</v>
      </c>
      <c r="AK36" s="139">
        <f>SUMIFS(УсловияРасчеты!BE:BE,УсловияРасчеты!$H:$H,$C36,УсловияРасчеты!$N:$N,"итого")</f>
        <v>0</v>
      </c>
      <c r="AL36" s="139">
        <f>SUMIFS(УсловияРасчеты!BF:BF,УсловияРасчеты!$H:$H,$C36,УсловияРасчеты!$N:$N,"итого")</f>
        <v>0</v>
      </c>
      <c r="AM36" s="139">
        <f>SUMIFS(УсловияРасчеты!BG:BG,УсловияРасчеты!$H:$H,$C36,УсловияРасчеты!$N:$N,"итого")</f>
        <v>0</v>
      </c>
      <c r="AN36" s="139">
        <f>SUMIFS(УсловияРасчеты!BH:BH,УсловияРасчеты!$H:$H,$C36,УсловияРасчеты!$N:$N,"итого")</f>
        <v>0</v>
      </c>
      <c r="AO36" s="139">
        <f>SUMIFS(УсловияРасчеты!BI:BI,УсловияРасчеты!$H:$H,$C36,УсловияРасчеты!$N:$N,"итого")</f>
        <v>0</v>
      </c>
      <c r="AP36" s="139">
        <f>SUMIFS(УсловияРасчеты!BJ:BJ,УсловияРасчеты!$H:$H,$C36,УсловияРасчеты!$N:$N,"итого")</f>
        <v>0</v>
      </c>
      <c r="AQ36" s="139">
        <f>SUMIFS(УсловияРасчеты!BK:BK,УсловияРасчеты!$H:$H,$C36,УсловияРасчеты!$N:$N,"итого")</f>
        <v>0</v>
      </c>
      <c r="AR36" s="139">
        <f>SUMIFS(УсловияРасчеты!BL:BL,УсловияРасчеты!$H:$H,$C36,УсловияРасчеты!$N:$N,"итого")</f>
        <v>0</v>
      </c>
      <c r="AS36" s="139">
        <f>SUMIFS(УсловияРасчеты!BM:BM,УсловияРасчеты!$H:$H,$C36,УсловияРасчеты!$N:$N,"итого")</f>
        <v>0</v>
      </c>
      <c r="AT36" s="139">
        <f>SUMIFS(УсловияРасчеты!BN:BN,УсловияРасчеты!$H:$H,$C36,УсловияРасчеты!$N:$N,"итого")</f>
        <v>0</v>
      </c>
      <c r="AU36" s="139">
        <f>SUMIFS(УсловияРасчеты!BO:BO,УсловияРасчеты!$H:$H,$C36,УсловияРасчеты!$N:$N,"итого")</f>
        <v>0</v>
      </c>
      <c r="AV36" s="139">
        <f>SUMIFS(УсловияРасчеты!BP:BP,УсловияРасчеты!$H:$H,$C36,УсловияРасчеты!$N:$N,"итого")</f>
        <v>0</v>
      </c>
      <c r="AW36" s="139">
        <f>SUMIFS(УсловияРасчеты!BQ:BQ,УсловияРасчеты!$H:$H,$C36,УсловияРасчеты!$N:$N,"итого")</f>
        <v>0</v>
      </c>
      <c r="AX36" s="139">
        <f>SUMIFS(УсловияРасчеты!BR:BR,УсловияРасчеты!$H:$H,$C36,УсловияРасчеты!$N:$N,"итого")</f>
        <v>0</v>
      </c>
      <c r="AY36" s="139">
        <f>SUMIFS(УсловияРасчеты!BS:BS,УсловияРасчеты!$H:$H,$C36,УсловияРасчеты!$N:$N,"итого")</f>
        <v>0</v>
      </c>
      <c r="AZ36" s="139">
        <f>SUMIFS(УсловияРасчеты!BT:BT,УсловияРасчеты!$H:$H,$C36,УсловияРасчеты!$N:$N,"итого")</f>
        <v>0</v>
      </c>
      <c r="BA36" s="139">
        <f>SUMIFS(УсловияРасчеты!BU:BU,УсловияРасчеты!$H:$H,$C36,УсловияРасчеты!$N:$N,"итого")</f>
        <v>0</v>
      </c>
      <c r="BB36" s="139">
        <f>SUMIFS(УсловияРасчеты!BV:BV,УсловияРасчеты!$H:$H,$C36,УсловияРасчеты!$N:$N,"итого")</f>
        <v>0</v>
      </c>
      <c r="BC36" s="139">
        <f>SUMIFS(УсловияРасчеты!BW:BW,УсловияРасчеты!$H:$H,$C36,УсловияРасчеты!$N:$N,"итого")</f>
        <v>0</v>
      </c>
      <c r="BD36" s="139">
        <f>SUMIFS(УсловияРасчеты!BX:BX,УсловияРасчеты!$H:$H,$C36,УсловияРасчеты!$N:$N,"итого")</f>
        <v>0</v>
      </c>
      <c r="BE36" s="139">
        <f>SUMIFS(УсловияРасчеты!BY:BY,УсловияРасчеты!$H:$H,$C36,УсловияРасчеты!$N:$N,"итого")</f>
        <v>0</v>
      </c>
      <c r="BF36" s="139">
        <f>SUMIFS(УсловияРасчеты!BZ:BZ,УсловияРасчеты!$H:$H,$C36,УсловияРасчеты!$N:$N,"итого")</f>
        <v>0</v>
      </c>
      <c r="BG36" s="139">
        <f>SUMIFS(УсловияРасчеты!CA:CA,УсловияРасчеты!$H:$H,$C36,УсловияРасчеты!$N:$N,"итого")</f>
        <v>0</v>
      </c>
      <c r="BH36" s="139">
        <f>SUMIFS(УсловияРасчеты!CB:CB,УсловияРасчеты!$H:$H,$C36,УсловияРасчеты!$N:$N,"итого")</f>
        <v>0</v>
      </c>
      <c r="BI36" s="139">
        <f>SUMIFS(УсловияРасчеты!CC:CC,УсловияРасчеты!$H:$H,$C36,УсловияРасчеты!$N:$N,"итого")</f>
        <v>0</v>
      </c>
      <c r="BJ36" s="139">
        <f>SUMIFS(УсловияРасчеты!CD:CD,УсловияРасчеты!$H:$H,$C36,УсловияРасчеты!$N:$N,"итого")</f>
        <v>0</v>
      </c>
      <c r="BK36" s="139">
        <f>SUMIFS(УсловияРасчеты!CE:CE,УсловияРасчеты!$H:$H,$C36,УсловияРасчеты!$N:$N,"итого")</f>
        <v>0</v>
      </c>
      <c r="BL36" s="139">
        <f>SUMIFS(УсловияРасчеты!CF:CF,УсловияРасчеты!$H:$H,$C36,УсловияРасчеты!$N:$N,"итого")</f>
        <v>0</v>
      </c>
      <c r="BM36" s="139">
        <f>SUMIFS(УсловияРасчеты!CG:CG,УсловияРасчеты!$H:$H,$C36,УсловияРасчеты!$N:$N,"итого")</f>
        <v>0</v>
      </c>
      <c r="BN36" s="139">
        <f>SUMIFS(УсловияРасчеты!CH:CH,УсловияРасчеты!$H:$H,$C36,УсловияРасчеты!$N:$N,"итого")</f>
        <v>0</v>
      </c>
      <c r="BO36" s="139">
        <f>SUMIFS(УсловияРасчеты!CI:CI,УсловияРасчеты!$H:$H,$C36,УсловияРасчеты!$N:$N,"итого")</f>
        <v>0</v>
      </c>
      <c r="BP36" s="139">
        <f>SUMIFS(УсловияРасчеты!CJ:CJ,УсловияРасчеты!$H:$H,$C36,УсловияРасчеты!$N:$N,"итого")</f>
        <v>0</v>
      </c>
      <c r="BQ36" s="139">
        <f>SUMIFS(УсловияРасчеты!CK:CK,УсловияРасчеты!$H:$H,$C36,УсловияРасчеты!$N:$N,"итого")</f>
        <v>0</v>
      </c>
      <c r="BR36" s="139">
        <f>SUMIFS(УсловияРасчеты!CL:CL,УсловияРасчеты!$H:$H,$C36,УсловияРасчеты!$N:$N,"итого")</f>
        <v>0</v>
      </c>
      <c r="BS36" s="139">
        <f>SUMIFS(УсловияРасчеты!CM:CM,УсловияРасчеты!$H:$H,$C36,УсловияРасчеты!$N:$N,"итого")</f>
        <v>0</v>
      </c>
      <c r="BT36" s="139">
        <f>SUMIFS(УсловияРасчеты!CN:CN,УсловияРасчеты!$H:$H,$C36,УсловияРасчеты!$N:$N,"итого")</f>
        <v>0</v>
      </c>
      <c r="BU36" s="139">
        <f>SUMIFS(УсловияРасчеты!CO:CO,УсловияРасчеты!$H:$H,$C36,УсловияРасчеты!$N:$N,"итого")</f>
        <v>0</v>
      </c>
      <c r="BV36" s="139">
        <f>SUMIFS(УсловияРасчеты!CP:CP,УсловияРасчеты!$H:$H,$C36,УсловияРасчеты!$N:$N,"итого")</f>
        <v>0</v>
      </c>
      <c r="BW36" s="139">
        <f>SUMIFS(УсловияРасчеты!CQ:CQ,УсловияРасчеты!$H:$H,$C36,УсловияРасчеты!$N:$N,"итого")</f>
        <v>0</v>
      </c>
      <c r="BX36" s="139">
        <f>SUMIFS(УсловияРасчеты!CR:CR,УсловияРасчеты!$H:$H,$C36,УсловияРасчеты!$N:$N,"итого")</f>
        <v>0</v>
      </c>
      <c r="BY36" s="139">
        <f>SUMIFS(УсловияРасчеты!CS:CS,УсловияРасчеты!$H:$H,$C36,УсловияРасчеты!$N:$N,"итого")</f>
        <v>0</v>
      </c>
      <c r="BZ36" s="139">
        <f>SUMIFS(УсловияРасчеты!CT:CT,УсловияРасчеты!$H:$H,$C36,УсловияРасчеты!$N:$N,"итого")</f>
        <v>0</v>
      </c>
      <c r="CA36" s="139">
        <f>SUMIFS(УсловияРасчеты!CU:CU,УсловияРасчеты!$H:$H,$C36,УсловияРасчеты!$N:$N,"итого")</f>
        <v>0</v>
      </c>
      <c r="CB36" s="139">
        <f>SUMIFS(УсловияРасчеты!CV:CV,УсловияРасчеты!$H:$H,$C36,УсловияРасчеты!$N:$N,"итого")</f>
        <v>0</v>
      </c>
      <c r="CC36" s="139">
        <f>SUMIFS(УсловияРасчеты!CW:CW,УсловияРасчеты!$H:$H,$C36,УсловияРасчеты!$N:$N,"итого")</f>
        <v>0</v>
      </c>
      <c r="CD36" s="139">
        <f>SUMIFS(УсловияРасчеты!CX:CX,УсловияРасчеты!$H:$H,$C36,УсловияРасчеты!$N:$N,"итого")</f>
        <v>0</v>
      </c>
      <c r="CE36" s="139">
        <f>SUMIFS(УсловияРасчеты!CY:CY,УсловияРасчеты!$H:$H,$C36,УсловияРасчеты!$N:$N,"итого")</f>
        <v>0</v>
      </c>
      <c r="CF36" s="139">
        <f>SUMIFS(УсловияРасчеты!CZ:CZ,УсловияРасчеты!$H:$H,$C36,УсловияРасчеты!$N:$N,"итого")</f>
        <v>0</v>
      </c>
      <c r="CG36" s="139">
        <f>SUMIFS(УсловияРасчеты!DA:DA,УсловияРасчеты!$H:$H,$C36,УсловияРасчеты!$N:$N,"итого")</f>
        <v>0</v>
      </c>
      <c r="CH36" s="139">
        <f>SUMIFS(УсловияРасчеты!DB:DB,УсловияРасчеты!$H:$H,$C36,УсловияРасчеты!$N:$N,"итого")</f>
        <v>0</v>
      </c>
      <c r="CI36" s="139">
        <f>SUMIFS(УсловияРасчеты!DC:DC,УсловияРасчеты!$H:$H,$C36,УсловияРасчеты!$N:$N,"итого")</f>
        <v>0</v>
      </c>
      <c r="CJ36" s="139">
        <f>SUMIFS(УсловияРасчеты!DD:DD,УсловияРасчеты!$H:$H,$C36,УсловияРасчеты!$N:$N,"итого")</f>
        <v>0</v>
      </c>
      <c r="CK36" s="139">
        <f>SUMIFS(УсловияРасчеты!DE:DE,УсловияРасчеты!$H:$H,$C36,УсловияРасчеты!$N:$N,"итого")</f>
        <v>0</v>
      </c>
      <c r="CL36" s="139">
        <f>SUMIFS(УсловияРасчеты!DF:DF,УсловияРасчеты!$H:$H,$C36,УсловияРасчеты!$N:$N,"итого")</f>
        <v>0</v>
      </c>
      <c r="CM36" s="139">
        <f>SUMIFS(УсловияРасчеты!DG:DG,УсловияРасчеты!$H:$H,$C36,УсловияРасчеты!$N:$N,"итого")</f>
        <v>0</v>
      </c>
      <c r="CN36" s="139">
        <f>SUMIFS(УсловияРасчеты!DH:DH,УсловияРасчеты!$H:$H,$C36,УсловияРасчеты!$N:$N,"итого")</f>
        <v>0</v>
      </c>
      <c r="CO36" s="139">
        <f>SUMIFS(УсловияРасчеты!DI:DI,УсловияРасчеты!$H:$H,$C36,УсловияРасчеты!$N:$N,"итого")</f>
        <v>0</v>
      </c>
      <c r="CP36" s="139">
        <f>SUMIFS(УсловияРасчеты!DJ:DJ,УсловияРасчеты!$H:$H,$C36,УсловияРасчеты!$N:$N,"итого")</f>
        <v>0</v>
      </c>
      <c r="CQ36" s="139">
        <f>SUMIFS(УсловияРасчеты!DK:DK,УсловияРасчеты!$H:$H,$C36,УсловияРасчеты!$N:$N,"итого")</f>
        <v>0</v>
      </c>
      <c r="CR36" s="139">
        <f>SUMIFS(УсловияРасчеты!DL:DL,УсловияРасчеты!$H:$H,$C36,УсловияРасчеты!$N:$N,"итого")</f>
        <v>0</v>
      </c>
      <c r="CS36" s="139">
        <f>SUMIFS(УсловияРасчеты!DM:DM,УсловияРасчеты!$H:$H,$C36,УсловияРасчеты!$N:$N,"итого")</f>
        <v>0</v>
      </c>
      <c r="CT36" s="139">
        <f>SUMIFS(УсловияРасчеты!DN:DN,УсловияРасчеты!$H:$H,$C36,УсловияРасчеты!$N:$N,"итого")</f>
        <v>0</v>
      </c>
      <c r="CU36" s="139">
        <f>SUMIFS(УсловияРасчеты!DO:DO,УсловияРасчеты!$H:$H,$C36,УсловияРасчеты!$N:$N,"итого")</f>
        <v>0</v>
      </c>
      <c r="CV36" s="139">
        <f>SUMIFS(УсловияРасчеты!DP:DP,УсловияРасчеты!$H:$H,$C36,УсловияРасчеты!$N:$N,"итого")</f>
        <v>0</v>
      </c>
      <c r="CW36" s="139">
        <f>SUMIFS(УсловияРасчеты!DQ:DQ,УсловияРасчеты!$H:$H,$C36,УсловияРасчеты!$N:$N,"итого")</f>
        <v>0</v>
      </c>
      <c r="CX36" s="139">
        <f>SUMIFS(УсловияРасчеты!DR:DR,УсловияРасчеты!$H:$H,$C36,УсловияРасчеты!$N:$N,"итого")</f>
        <v>0</v>
      </c>
      <c r="CY36" s="139">
        <f>SUMIFS(УсловияРасчеты!DS:DS,УсловияРасчеты!$H:$H,$C36,УсловияРасчеты!$N:$N,"итого")</f>
        <v>0</v>
      </c>
      <c r="CZ36" s="139">
        <f>SUMIFS(УсловияРасчеты!DT:DT,УсловияРасчеты!$H:$H,$C36,УсловияРасчеты!$N:$N,"итого")</f>
        <v>0</v>
      </c>
      <c r="DA36" s="135"/>
    </row>
    <row r="37" spans="1:105" s="56" customFormat="1">
      <c r="A37" s="81"/>
      <c r="B37" s="65"/>
      <c r="C37" s="66" t="str">
        <f>УсловияРасчеты!$H$844</f>
        <v>Оплата переменных расходов</v>
      </c>
      <c r="D37" s="65"/>
      <c r="E37" s="128">
        <f t="shared" si="4"/>
        <v>0</v>
      </c>
      <c r="F37" s="64"/>
      <c r="G37" s="107">
        <f>SUMIFS(УсловияРасчеты!AA:AA,УсловияРасчеты!$H:$H,$C37,УсловияРасчеты!$N:$N,"итого")</f>
        <v>0</v>
      </c>
      <c r="H37" s="107">
        <f>SUMIFS(УсловияРасчеты!AB:AB,УсловияРасчеты!$H:$H,$C37,УсловияРасчеты!$N:$N,"итого")</f>
        <v>0</v>
      </c>
      <c r="I37" s="107">
        <f>SUMIFS(УсловияРасчеты!AC:AC,УсловияРасчеты!$H:$H,$C37,УсловияРасчеты!$N:$N,"итого")</f>
        <v>0</v>
      </c>
      <c r="J37" s="107">
        <f>SUMIFS(УсловияРасчеты!AD:AD,УсловияРасчеты!$H:$H,$C37,УсловияРасчеты!$N:$N,"итого")</f>
        <v>0</v>
      </c>
      <c r="K37" s="107">
        <f>SUMIFS(УсловияРасчеты!AE:AE,УсловияРасчеты!$H:$H,$C37,УсловияРасчеты!$N:$N,"итого")</f>
        <v>0</v>
      </c>
      <c r="L37" s="107">
        <f>SUMIFS(УсловияРасчеты!AF:AF,УсловияРасчеты!$H:$H,$C37,УсловияРасчеты!$N:$N,"итого")</f>
        <v>0</v>
      </c>
      <c r="M37" s="107">
        <f>SUMIFS(УсловияРасчеты!AG:AG,УсловияРасчеты!$H:$H,$C37,УсловияРасчеты!$N:$N,"итого")</f>
        <v>0</v>
      </c>
      <c r="N37" s="107">
        <f>SUMIFS(УсловияРасчеты!AH:AH,УсловияРасчеты!$H:$H,$C37,УсловияРасчеты!$N:$N,"итого")</f>
        <v>0</v>
      </c>
      <c r="O37" s="107">
        <f>SUMIFS(УсловияРасчеты!AI:AI,УсловияРасчеты!$H:$H,$C37,УсловияРасчеты!$N:$N,"итого")</f>
        <v>0</v>
      </c>
      <c r="P37" s="107">
        <f>SUMIFS(УсловияРасчеты!AJ:AJ,УсловияРасчеты!$H:$H,$C37,УсловияРасчеты!$N:$N,"итого")</f>
        <v>0</v>
      </c>
      <c r="Q37" s="107">
        <f>SUMIFS(УсловияРасчеты!AK:AK,УсловияРасчеты!$H:$H,$C37,УсловияРасчеты!$N:$N,"итого")</f>
        <v>0</v>
      </c>
      <c r="R37" s="107">
        <f>SUMIFS(УсловияРасчеты!AL:AL,УсловияРасчеты!$H:$H,$C37,УсловияРасчеты!$N:$N,"итого")</f>
        <v>0</v>
      </c>
      <c r="S37" s="107">
        <f>SUMIFS(УсловияРасчеты!AM:AM,УсловияРасчеты!$H:$H,$C37,УсловияРасчеты!$N:$N,"итого")</f>
        <v>0</v>
      </c>
      <c r="T37" s="107">
        <f>SUMIFS(УсловияРасчеты!AN:AN,УсловияРасчеты!$H:$H,$C37,УсловияРасчеты!$N:$N,"итого")</f>
        <v>0</v>
      </c>
      <c r="U37" s="107">
        <f>SUMIFS(УсловияРасчеты!AO:AO,УсловияРасчеты!$H:$H,$C37,УсловияРасчеты!$N:$N,"итого")</f>
        <v>0</v>
      </c>
      <c r="V37" s="107">
        <f>SUMIFS(УсловияРасчеты!AP:AP,УсловияРасчеты!$H:$H,$C37,УсловияРасчеты!$N:$N,"итого")</f>
        <v>0</v>
      </c>
      <c r="W37" s="107">
        <f>SUMIFS(УсловияРасчеты!AQ:AQ,УсловияРасчеты!$H:$H,$C37,УсловияРасчеты!$N:$N,"итого")</f>
        <v>0</v>
      </c>
      <c r="X37" s="107">
        <f>SUMIFS(УсловияРасчеты!AR:AR,УсловияРасчеты!$H:$H,$C37,УсловияРасчеты!$N:$N,"итого")</f>
        <v>0</v>
      </c>
      <c r="Y37" s="107">
        <f>SUMIFS(УсловияРасчеты!AS:AS,УсловияРасчеты!$H:$H,$C37,УсловияРасчеты!$N:$N,"итого")</f>
        <v>0</v>
      </c>
      <c r="Z37" s="107">
        <f>SUMIFS(УсловияРасчеты!AT:AT,УсловияРасчеты!$H:$H,$C37,УсловияРасчеты!$N:$N,"итого")</f>
        <v>0</v>
      </c>
      <c r="AA37" s="107">
        <f>SUMIFS(УсловияРасчеты!AU:AU,УсловияРасчеты!$H:$H,$C37,УсловияРасчеты!$N:$N,"итого")</f>
        <v>0</v>
      </c>
      <c r="AB37" s="107">
        <f>SUMIFS(УсловияРасчеты!AV:AV,УсловияРасчеты!$H:$H,$C37,УсловияРасчеты!$N:$N,"итого")</f>
        <v>0</v>
      </c>
      <c r="AC37" s="107">
        <f>SUMIFS(УсловияРасчеты!AW:AW,УсловияРасчеты!$H:$H,$C37,УсловияРасчеты!$N:$N,"итого")</f>
        <v>0</v>
      </c>
      <c r="AD37" s="107">
        <f>SUMIFS(УсловияРасчеты!AX:AX,УсловияРасчеты!$H:$H,$C37,УсловияРасчеты!$N:$N,"итого")</f>
        <v>0</v>
      </c>
      <c r="AE37" s="107">
        <f>SUMIFS(УсловияРасчеты!AY:AY,УсловияРасчеты!$H:$H,$C37,УсловияРасчеты!$N:$N,"итого")</f>
        <v>0</v>
      </c>
      <c r="AF37" s="107">
        <f>SUMIFS(УсловияРасчеты!AZ:AZ,УсловияРасчеты!$H:$H,$C37,УсловияРасчеты!$N:$N,"итого")</f>
        <v>0</v>
      </c>
      <c r="AG37" s="107">
        <f>SUMIFS(УсловияРасчеты!BA:BA,УсловияРасчеты!$H:$H,$C37,УсловияРасчеты!$N:$N,"итого")</f>
        <v>0</v>
      </c>
      <c r="AH37" s="107">
        <f>SUMIFS(УсловияРасчеты!BB:BB,УсловияРасчеты!$H:$H,$C37,УсловияРасчеты!$N:$N,"итого")</f>
        <v>0</v>
      </c>
      <c r="AI37" s="107">
        <f>SUMIFS(УсловияРасчеты!BC:BC,УсловияРасчеты!$H:$H,$C37,УсловияРасчеты!$N:$N,"итого")</f>
        <v>0</v>
      </c>
      <c r="AJ37" s="107">
        <f>SUMIFS(УсловияРасчеты!BD:BD,УсловияРасчеты!$H:$H,$C37,УсловияРасчеты!$N:$N,"итого")</f>
        <v>0</v>
      </c>
      <c r="AK37" s="107">
        <f>SUMIFS(УсловияРасчеты!BE:BE,УсловияРасчеты!$H:$H,$C37,УсловияРасчеты!$N:$N,"итого")</f>
        <v>0</v>
      </c>
      <c r="AL37" s="107">
        <f>SUMIFS(УсловияРасчеты!BF:BF,УсловияРасчеты!$H:$H,$C37,УсловияРасчеты!$N:$N,"итого")</f>
        <v>0</v>
      </c>
      <c r="AM37" s="107">
        <f>SUMIFS(УсловияРасчеты!BG:BG,УсловияРасчеты!$H:$H,$C37,УсловияРасчеты!$N:$N,"итого")</f>
        <v>0</v>
      </c>
      <c r="AN37" s="107">
        <f>SUMIFS(УсловияРасчеты!BH:BH,УсловияРасчеты!$H:$H,$C37,УсловияРасчеты!$N:$N,"итого")</f>
        <v>0</v>
      </c>
      <c r="AO37" s="107">
        <f>SUMIFS(УсловияРасчеты!BI:BI,УсловияРасчеты!$H:$H,$C37,УсловияРасчеты!$N:$N,"итого")</f>
        <v>0</v>
      </c>
      <c r="AP37" s="107">
        <f>SUMIFS(УсловияРасчеты!BJ:BJ,УсловияРасчеты!$H:$H,$C37,УсловияРасчеты!$N:$N,"итого")</f>
        <v>0</v>
      </c>
      <c r="AQ37" s="107">
        <f>SUMIFS(УсловияРасчеты!BK:BK,УсловияРасчеты!$H:$H,$C37,УсловияРасчеты!$N:$N,"итого")</f>
        <v>0</v>
      </c>
      <c r="AR37" s="107">
        <f>SUMIFS(УсловияРасчеты!BL:BL,УсловияРасчеты!$H:$H,$C37,УсловияРасчеты!$N:$N,"итого")</f>
        <v>0</v>
      </c>
      <c r="AS37" s="107">
        <f>SUMIFS(УсловияРасчеты!BM:BM,УсловияРасчеты!$H:$H,$C37,УсловияРасчеты!$N:$N,"итого")</f>
        <v>0</v>
      </c>
      <c r="AT37" s="107">
        <f>SUMIFS(УсловияРасчеты!BN:BN,УсловияРасчеты!$H:$H,$C37,УсловияРасчеты!$N:$N,"итого")</f>
        <v>0</v>
      </c>
      <c r="AU37" s="107">
        <f>SUMIFS(УсловияРасчеты!BO:BO,УсловияРасчеты!$H:$H,$C37,УсловияРасчеты!$N:$N,"итого")</f>
        <v>0</v>
      </c>
      <c r="AV37" s="107">
        <f>SUMIFS(УсловияРасчеты!BP:BP,УсловияРасчеты!$H:$H,$C37,УсловияРасчеты!$N:$N,"итого")</f>
        <v>0</v>
      </c>
      <c r="AW37" s="107">
        <f>SUMIFS(УсловияРасчеты!BQ:BQ,УсловияРасчеты!$H:$H,$C37,УсловияРасчеты!$N:$N,"итого")</f>
        <v>0</v>
      </c>
      <c r="AX37" s="107">
        <f>SUMIFS(УсловияРасчеты!BR:BR,УсловияРасчеты!$H:$H,$C37,УсловияРасчеты!$N:$N,"итого")</f>
        <v>0</v>
      </c>
      <c r="AY37" s="107">
        <f>SUMIFS(УсловияРасчеты!BS:BS,УсловияРасчеты!$H:$H,$C37,УсловияРасчеты!$N:$N,"итого")</f>
        <v>0</v>
      </c>
      <c r="AZ37" s="107">
        <f>SUMIFS(УсловияРасчеты!BT:BT,УсловияРасчеты!$H:$H,$C37,УсловияРасчеты!$N:$N,"итого")</f>
        <v>0</v>
      </c>
      <c r="BA37" s="107">
        <f>SUMIFS(УсловияРасчеты!BU:BU,УсловияРасчеты!$H:$H,$C37,УсловияРасчеты!$N:$N,"итого")</f>
        <v>0</v>
      </c>
      <c r="BB37" s="107">
        <f>SUMIFS(УсловияРасчеты!BV:BV,УсловияРасчеты!$H:$H,$C37,УсловияРасчеты!$N:$N,"итого")</f>
        <v>0</v>
      </c>
      <c r="BC37" s="107">
        <f>SUMIFS(УсловияРасчеты!BW:BW,УсловияРасчеты!$H:$H,$C37,УсловияРасчеты!$N:$N,"итого")</f>
        <v>0</v>
      </c>
      <c r="BD37" s="107">
        <f>SUMIFS(УсловияРасчеты!BX:BX,УсловияРасчеты!$H:$H,$C37,УсловияРасчеты!$N:$N,"итого")</f>
        <v>0</v>
      </c>
      <c r="BE37" s="107">
        <f>SUMIFS(УсловияРасчеты!BY:BY,УсловияРасчеты!$H:$H,$C37,УсловияРасчеты!$N:$N,"итого")</f>
        <v>0</v>
      </c>
      <c r="BF37" s="107">
        <f>SUMIFS(УсловияРасчеты!BZ:BZ,УсловияРасчеты!$H:$H,$C37,УсловияРасчеты!$N:$N,"итого")</f>
        <v>0</v>
      </c>
      <c r="BG37" s="107">
        <f>SUMIFS(УсловияРасчеты!CA:CA,УсловияРасчеты!$H:$H,$C37,УсловияРасчеты!$N:$N,"итого")</f>
        <v>0</v>
      </c>
      <c r="BH37" s="107">
        <f>SUMIFS(УсловияРасчеты!CB:CB,УсловияРасчеты!$H:$H,$C37,УсловияРасчеты!$N:$N,"итого")</f>
        <v>0</v>
      </c>
      <c r="BI37" s="107">
        <f>SUMIFS(УсловияРасчеты!CC:CC,УсловияРасчеты!$H:$H,$C37,УсловияРасчеты!$N:$N,"итого")</f>
        <v>0</v>
      </c>
      <c r="BJ37" s="107">
        <f>SUMIFS(УсловияРасчеты!CD:CD,УсловияРасчеты!$H:$H,$C37,УсловияРасчеты!$N:$N,"итого")</f>
        <v>0</v>
      </c>
      <c r="BK37" s="107">
        <f>SUMIFS(УсловияРасчеты!CE:CE,УсловияРасчеты!$H:$H,$C37,УсловияРасчеты!$N:$N,"итого")</f>
        <v>0</v>
      </c>
      <c r="BL37" s="107">
        <f>SUMIFS(УсловияРасчеты!CF:CF,УсловияРасчеты!$H:$H,$C37,УсловияРасчеты!$N:$N,"итого")</f>
        <v>0</v>
      </c>
      <c r="BM37" s="107">
        <f>SUMIFS(УсловияРасчеты!CG:CG,УсловияРасчеты!$H:$H,$C37,УсловияРасчеты!$N:$N,"итого")</f>
        <v>0</v>
      </c>
      <c r="BN37" s="107">
        <f>SUMIFS(УсловияРасчеты!CH:CH,УсловияРасчеты!$H:$H,$C37,УсловияРасчеты!$N:$N,"итого")</f>
        <v>0</v>
      </c>
      <c r="BO37" s="107">
        <f>SUMIFS(УсловияРасчеты!CI:CI,УсловияРасчеты!$H:$H,$C37,УсловияРасчеты!$N:$N,"итого")</f>
        <v>0</v>
      </c>
      <c r="BP37" s="107">
        <f>SUMIFS(УсловияРасчеты!CJ:CJ,УсловияРасчеты!$H:$H,$C37,УсловияРасчеты!$N:$N,"итого")</f>
        <v>0</v>
      </c>
      <c r="BQ37" s="107">
        <f>SUMIFS(УсловияРасчеты!CK:CK,УсловияРасчеты!$H:$H,$C37,УсловияРасчеты!$N:$N,"итого")</f>
        <v>0</v>
      </c>
      <c r="BR37" s="107">
        <f>SUMIFS(УсловияРасчеты!CL:CL,УсловияРасчеты!$H:$H,$C37,УсловияРасчеты!$N:$N,"итого")</f>
        <v>0</v>
      </c>
      <c r="BS37" s="107">
        <f>SUMIFS(УсловияРасчеты!CM:CM,УсловияРасчеты!$H:$H,$C37,УсловияРасчеты!$N:$N,"итого")</f>
        <v>0</v>
      </c>
      <c r="BT37" s="107">
        <f>SUMIFS(УсловияРасчеты!CN:CN,УсловияРасчеты!$H:$H,$C37,УсловияРасчеты!$N:$N,"итого")</f>
        <v>0</v>
      </c>
      <c r="BU37" s="107">
        <f>SUMIFS(УсловияРасчеты!CO:CO,УсловияРасчеты!$H:$H,$C37,УсловияРасчеты!$N:$N,"итого")</f>
        <v>0</v>
      </c>
      <c r="BV37" s="107">
        <f>SUMIFS(УсловияРасчеты!CP:CP,УсловияРасчеты!$H:$H,$C37,УсловияРасчеты!$N:$N,"итого")</f>
        <v>0</v>
      </c>
      <c r="BW37" s="107">
        <f>SUMIFS(УсловияРасчеты!CQ:CQ,УсловияРасчеты!$H:$H,$C37,УсловияРасчеты!$N:$N,"итого")</f>
        <v>0</v>
      </c>
      <c r="BX37" s="107">
        <f>SUMIFS(УсловияРасчеты!CR:CR,УсловияРасчеты!$H:$H,$C37,УсловияРасчеты!$N:$N,"итого")</f>
        <v>0</v>
      </c>
      <c r="BY37" s="107">
        <f>SUMIFS(УсловияРасчеты!CS:CS,УсловияРасчеты!$H:$H,$C37,УсловияРасчеты!$N:$N,"итого")</f>
        <v>0</v>
      </c>
      <c r="BZ37" s="107">
        <f>SUMIFS(УсловияРасчеты!CT:CT,УсловияРасчеты!$H:$H,$C37,УсловияРасчеты!$N:$N,"итого")</f>
        <v>0</v>
      </c>
      <c r="CA37" s="107">
        <f>SUMIFS(УсловияРасчеты!CU:CU,УсловияРасчеты!$H:$H,$C37,УсловияРасчеты!$N:$N,"итого")</f>
        <v>0</v>
      </c>
      <c r="CB37" s="107">
        <f>SUMIFS(УсловияРасчеты!CV:CV,УсловияРасчеты!$H:$H,$C37,УсловияРасчеты!$N:$N,"итого")</f>
        <v>0</v>
      </c>
      <c r="CC37" s="107">
        <f>SUMIFS(УсловияРасчеты!CW:CW,УсловияРасчеты!$H:$H,$C37,УсловияРасчеты!$N:$N,"итого")</f>
        <v>0</v>
      </c>
      <c r="CD37" s="107">
        <f>SUMIFS(УсловияРасчеты!CX:CX,УсловияРасчеты!$H:$H,$C37,УсловияРасчеты!$N:$N,"итого")</f>
        <v>0</v>
      </c>
      <c r="CE37" s="107">
        <f>SUMIFS(УсловияРасчеты!CY:CY,УсловияРасчеты!$H:$H,$C37,УсловияРасчеты!$N:$N,"итого")</f>
        <v>0</v>
      </c>
      <c r="CF37" s="107">
        <f>SUMIFS(УсловияРасчеты!CZ:CZ,УсловияРасчеты!$H:$H,$C37,УсловияРасчеты!$N:$N,"итого")</f>
        <v>0</v>
      </c>
      <c r="CG37" s="107">
        <f>SUMIFS(УсловияРасчеты!DA:DA,УсловияРасчеты!$H:$H,$C37,УсловияРасчеты!$N:$N,"итого")</f>
        <v>0</v>
      </c>
      <c r="CH37" s="107">
        <f>SUMIFS(УсловияРасчеты!DB:DB,УсловияРасчеты!$H:$H,$C37,УсловияРасчеты!$N:$N,"итого")</f>
        <v>0</v>
      </c>
      <c r="CI37" s="107">
        <f>SUMIFS(УсловияРасчеты!DC:DC,УсловияРасчеты!$H:$H,$C37,УсловияРасчеты!$N:$N,"итого")</f>
        <v>0</v>
      </c>
      <c r="CJ37" s="107">
        <f>SUMIFS(УсловияРасчеты!DD:DD,УсловияРасчеты!$H:$H,$C37,УсловияРасчеты!$N:$N,"итого")</f>
        <v>0</v>
      </c>
      <c r="CK37" s="107">
        <f>SUMIFS(УсловияРасчеты!DE:DE,УсловияРасчеты!$H:$H,$C37,УсловияРасчеты!$N:$N,"итого")</f>
        <v>0</v>
      </c>
      <c r="CL37" s="107">
        <f>SUMIFS(УсловияРасчеты!DF:DF,УсловияРасчеты!$H:$H,$C37,УсловияРасчеты!$N:$N,"итого")</f>
        <v>0</v>
      </c>
      <c r="CM37" s="107">
        <f>SUMIFS(УсловияРасчеты!DG:DG,УсловияРасчеты!$H:$H,$C37,УсловияРасчеты!$N:$N,"итого")</f>
        <v>0</v>
      </c>
      <c r="CN37" s="107">
        <f>SUMIFS(УсловияРасчеты!DH:DH,УсловияРасчеты!$H:$H,$C37,УсловияРасчеты!$N:$N,"итого")</f>
        <v>0</v>
      </c>
      <c r="CO37" s="107">
        <f>SUMIFS(УсловияРасчеты!DI:DI,УсловияРасчеты!$H:$H,$C37,УсловияРасчеты!$N:$N,"итого")</f>
        <v>0</v>
      </c>
      <c r="CP37" s="107">
        <f>SUMIFS(УсловияРасчеты!DJ:DJ,УсловияРасчеты!$H:$H,$C37,УсловияРасчеты!$N:$N,"итого")</f>
        <v>0</v>
      </c>
      <c r="CQ37" s="107">
        <f>SUMIFS(УсловияРасчеты!DK:DK,УсловияРасчеты!$H:$H,$C37,УсловияРасчеты!$N:$N,"итого")</f>
        <v>0</v>
      </c>
      <c r="CR37" s="107">
        <f>SUMIFS(УсловияРасчеты!DL:DL,УсловияРасчеты!$H:$H,$C37,УсловияРасчеты!$N:$N,"итого")</f>
        <v>0</v>
      </c>
      <c r="CS37" s="107">
        <f>SUMIFS(УсловияРасчеты!DM:DM,УсловияРасчеты!$H:$H,$C37,УсловияРасчеты!$N:$N,"итого")</f>
        <v>0</v>
      </c>
      <c r="CT37" s="107">
        <f>SUMIFS(УсловияРасчеты!DN:DN,УсловияРасчеты!$H:$H,$C37,УсловияРасчеты!$N:$N,"итого")</f>
        <v>0</v>
      </c>
      <c r="CU37" s="107">
        <f>SUMIFS(УсловияРасчеты!DO:DO,УсловияРасчеты!$H:$H,$C37,УсловияРасчеты!$N:$N,"итого")</f>
        <v>0</v>
      </c>
      <c r="CV37" s="107">
        <f>SUMIFS(УсловияРасчеты!DP:DP,УсловияРасчеты!$H:$H,$C37,УсловияРасчеты!$N:$N,"итого")</f>
        <v>0</v>
      </c>
      <c r="CW37" s="107">
        <f>SUMIFS(УсловияРасчеты!DQ:DQ,УсловияРасчеты!$H:$H,$C37,УсловияРасчеты!$N:$N,"итого")</f>
        <v>0</v>
      </c>
      <c r="CX37" s="107">
        <f>SUMIFS(УсловияРасчеты!DR:DR,УсловияРасчеты!$H:$H,$C37,УсловияРасчеты!$N:$N,"итого")</f>
        <v>0</v>
      </c>
      <c r="CY37" s="107">
        <f>SUMIFS(УсловияРасчеты!DS:DS,УсловияРасчеты!$H:$H,$C37,УсловияРасчеты!$N:$N,"итого")</f>
        <v>0</v>
      </c>
      <c r="CZ37" s="107">
        <f>SUMIFS(УсловияРасчеты!DT:DT,УсловияРасчеты!$H:$H,$C37,УсловияРасчеты!$N:$N,"итого")</f>
        <v>0</v>
      </c>
      <c r="DA37" s="65"/>
    </row>
    <row r="38" spans="1:105" s="56" customFormat="1">
      <c r="A38" s="81"/>
      <c r="B38" s="65"/>
      <c r="C38" s="74" t="str">
        <f>УсловияРасчеты!$H$931</f>
        <v>Оплата постоянных расходов</v>
      </c>
      <c r="D38" s="65"/>
      <c r="E38" s="130">
        <f t="shared" si="4"/>
        <v>0</v>
      </c>
      <c r="F38" s="64"/>
      <c r="G38" s="109">
        <f>SUMIFS(УсловияРасчеты!AA:AA,УсловияРасчеты!$H:$H,$C38,УсловияРасчеты!$N:$N,"итого")</f>
        <v>0</v>
      </c>
      <c r="H38" s="109">
        <f>SUMIFS(УсловияРасчеты!AB:AB,УсловияРасчеты!$H:$H,$C38,УсловияРасчеты!$N:$N,"итого")</f>
        <v>0</v>
      </c>
      <c r="I38" s="109">
        <f>SUMIFS(УсловияРасчеты!AC:AC,УсловияРасчеты!$H:$H,$C38,УсловияРасчеты!$N:$N,"итого")</f>
        <v>0</v>
      </c>
      <c r="J38" s="109">
        <f>SUMIFS(УсловияРасчеты!AD:AD,УсловияРасчеты!$H:$H,$C38,УсловияРасчеты!$N:$N,"итого")</f>
        <v>0</v>
      </c>
      <c r="K38" s="109">
        <f>SUMIFS(УсловияРасчеты!AE:AE,УсловияРасчеты!$H:$H,$C38,УсловияРасчеты!$N:$N,"итого")</f>
        <v>0</v>
      </c>
      <c r="L38" s="109">
        <f>SUMIFS(УсловияРасчеты!AF:AF,УсловияРасчеты!$H:$H,$C38,УсловияРасчеты!$N:$N,"итого")</f>
        <v>0</v>
      </c>
      <c r="M38" s="109">
        <f>SUMIFS(УсловияРасчеты!AG:AG,УсловияРасчеты!$H:$H,$C38,УсловияРасчеты!$N:$N,"итого")</f>
        <v>0</v>
      </c>
      <c r="N38" s="109">
        <f>SUMIFS(УсловияРасчеты!AH:AH,УсловияРасчеты!$H:$H,$C38,УсловияРасчеты!$N:$N,"итого")</f>
        <v>0</v>
      </c>
      <c r="O38" s="109">
        <f>SUMIFS(УсловияРасчеты!AI:AI,УсловияРасчеты!$H:$H,$C38,УсловияРасчеты!$N:$N,"итого")</f>
        <v>0</v>
      </c>
      <c r="P38" s="109">
        <f>SUMIFS(УсловияРасчеты!AJ:AJ,УсловияРасчеты!$H:$H,$C38,УсловияРасчеты!$N:$N,"итого")</f>
        <v>0</v>
      </c>
      <c r="Q38" s="109">
        <f>SUMIFS(УсловияРасчеты!AK:AK,УсловияРасчеты!$H:$H,$C38,УсловияРасчеты!$N:$N,"итого")</f>
        <v>0</v>
      </c>
      <c r="R38" s="109">
        <f>SUMIFS(УсловияРасчеты!AL:AL,УсловияРасчеты!$H:$H,$C38,УсловияРасчеты!$N:$N,"итого")</f>
        <v>0</v>
      </c>
      <c r="S38" s="109">
        <f>SUMIFS(УсловияРасчеты!AM:AM,УсловияРасчеты!$H:$H,$C38,УсловияРасчеты!$N:$N,"итого")</f>
        <v>0</v>
      </c>
      <c r="T38" s="109">
        <f>SUMIFS(УсловияРасчеты!AN:AN,УсловияРасчеты!$H:$H,$C38,УсловияРасчеты!$N:$N,"итого")</f>
        <v>0</v>
      </c>
      <c r="U38" s="109">
        <f>SUMIFS(УсловияРасчеты!AO:AO,УсловияРасчеты!$H:$H,$C38,УсловияРасчеты!$N:$N,"итого")</f>
        <v>0</v>
      </c>
      <c r="V38" s="109">
        <f>SUMIFS(УсловияРасчеты!AP:AP,УсловияРасчеты!$H:$H,$C38,УсловияРасчеты!$N:$N,"итого")</f>
        <v>0</v>
      </c>
      <c r="W38" s="109">
        <f>SUMIFS(УсловияРасчеты!AQ:AQ,УсловияРасчеты!$H:$H,$C38,УсловияРасчеты!$N:$N,"итого")</f>
        <v>0</v>
      </c>
      <c r="X38" s="109">
        <f>SUMIFS(УсловияРасчеты!AR:AR,УсловияРасчеты!$H:$H,$C38,УсловияРасчеты!$N:$N,"итого")</f>
        <v>0</v>
      </c>
      <c r="Y38" s="109">
        <f>SUMIFS(УсловияРасчеты!AS:AS,УсловияРасчеты!$H:$H,$C38,УсловияРасчеты!$N:$N,"итого")</f>
        <v>0</v>
      </c>
      <c r="Z38" s="109">
        <f>SUMIFS(УсловияРасчеты!AT:AT,УсловияРасчеты!$H:$H,$C38,УсловияРасчеты!$N:$N,"итого")</f>
        <v>0</v>
      </c>
      <c r="AA38" s="109">
        <f>SUMIFS(УсловияРасчеты!AU:AU,УсловияРасчеты!$H:$H,$C38,УсловияРасчеты!$N:$N,"итого")</f>
        <v>0</v>
      </c>
      <c r="AB38" s="109">
        <f>SUMIFS(УсловияРасчеты!AV:AV,УсловияРасчеты!$H:$H,$C38,УсловияРасчеты!$N:$N,"итого")</f>
        <v>0</v>
      </c>
      <c r="AC38" s="109">
        <f>SUMIFS(УсловияРасчеты!AW:AW,УсловияРасчеты!$H:$H,$C38,УсловияРасчеты!$N:$N,"итого")</f>
        <v>0</v>
      </c>
      <c r="AD38" s="109">
        <f>SUMIFS(УсловияРасчеты!AX:AX,УсловияРасчеты!$H:$H,$C38,УсловияРасчеты!$N:$N,"итого")</f>
        <v>0</v>
      </c>
      <c r="AE38" s="109">
        <f>SUMIFS(УсловияРасчеты!AY:AY,УсловияРасчеты!$H:$H,$C38,УсловияРасчеты!$N:$N,"итого")</f>
        <v>0</v>
      </c>
      <c r="AF38" s="109">
        <f>SUMIFS(УсловияРасчеты!AZ:AZ,УсловияРасчеты!$H:$H,$C38,УсловияРасчеты!$N:$N,"итого")</f>
        <v>0</v>
      </c>
      <c r="AG38" s="109">
        <f>SUMIFS(УсловияРасчеты!BA:BA,УсловияРасчеты!$H:$H,$C38,УсловияРасчеты!$N:$N,"итого")</f>
        <v>0</v>
      </c>
      <c r="AH38" s="109">
        <f>SUMIFS(УсловияРасчеты!BB:BB,УсловияРасчеты!$H:$H,$C38,УсловияРасчеты!$N:$N,"итого")</f>
        <v>0</v>
      </c>
      <c r="AI38" s="109">
        <f>SUMIFS(УсловияРасчеты!BC:BC,УсловияРасчеты!$H:$H,$C38,УсловияРасчеты!$N:$N,"итого")</f>
        <v>0</v>
      </c>
      <c r="AJ38" s="109">
        <f>SUMIFS(УсловияРасчеты!BD:BD,УсловияРасчеты!$H:$H,$C38,УсловияРасчеты!$N:$N,"итого")</f>
        <v>0</v>
      </c>
      <c r="AK38" s="109">
        <f>SUMIFS(УсловияРасчеты!BE:BE,УсловияРасчеты!$H:$H,$C38,УсловияРасчеты!$N:$N,"итого")</f>
        <v>0</v>
      </c>
      <c r="AL38" s="109">
        <f>SUMIFS(УсловияРасчеты!BF:BF,УсловияРасчеты!$H:$H,$C38,УсловияРасчеты!$N:$N,"итого")</f>
        <v>0</v>
      </c>
      <c r="AM38" s="109">
        <f>SUMIFS(УсловияРасчеты!BG:BG,УсловияРасчеты!$H:$H,$C38,УсловияРасчеты!$N:$N,"итого")</f>
        <v>0</v>
      </c>
      <c r="AN38" s="109">
        <f>SUMIFS(УсловияРасчеты!BH:BH,УсловияРасчеты!$H:$H,$C38,УсловияРасчеты!$N:$N,"итого")</f>
        <v>0</v>
      </c>
      <c r="AO38" s="109">
        <f>SUMIFS(УсловияРасчеты!BI:BI,УсловияРасчеты!$H:$H,$C38,УсловияРасчеты!$N:$N,"итого")</f>
        <v>0</v>
      </c>
      <c r="AP38" s="109">
        <f>SUMIFS(УсловияРасчеты!BJ:BJ,УсловияРасчеты!$H:$H,$C38,УсловияРасчеты!$N:$N,"итого")</f>
        <v>0</v>
      </c>
      <c r="AQ38" s="109">
        <f>SUMIFS(УсловияРасчеты!BK:BK,УсловияРасчеты!$H:$H,$C38,УсловияРасчеты!$N:$N,"итого")</f>
        <v>0</v>
      </c>
      <c r="AR38" s="109">
        <f>SUMIFS(УсловияРасчеты!BL:BL,УсловияРасчеты!$H:$H,$C38,УсловияРасчеты!$N:$N,"итого")</f>
        <v>0</v>
      </c>
      <c r="AS38" s="109">
        <f>SUMIFS(УсловияРасчеты!BM:BM,УсловияРасчеты!$H:$H,$C38,УсловияРасчеты!$N:$N,"итого")</f>
        <v>0</v>
      </c>
      <c r="AT38" s="109">
        <f>SUMIFS(УсловияРасчеты!BN:BN,УсловияРасчеты!$H:$H,$C38,УсловияРасчеты!$N:$N,"итого")</f>
        <v>0</v>
      </c>
      <c r="AU38" s="109">
        <f>SUMIFS(УсловияРасчеты!BO:BO,УсловияРасчеты!$H:$H,$C38,УсловияРасчеты!$N:$N,"итого")</f>
        <v>0</v>
      </c>
      <c r="AV38" s="109">
        <f>SUMIFS(УсловияРасчеты!BP:BP,УсловияРасчеты!$H:$H,$C38,УсловияРасчеты!$N:$N,"итого")</f>
        <v>0</v>
      </c>
      <c r="AW38" s="109">
        <f>SUMIFS(УсловияРасчеты!BQ:BQ,УсловияРасчеты!$H:$H,$C38,УсловияРасчеты!$N:$N,"итого")</f>
        <v>0</v>
      </c>
      <c r="AX38" s="109">
        <f>SUMIFS(УсловияРасчеты!BR:BR,УсловияРасчеты!$H:$H,$C38,УсловияРасчеты!$N:$N,"итого")</f>
        <v>0</v>
      </c>
      <c r="AY38" s="109">
        <f>SUMIFS(УсловияРасчеты!BS:BS,УсловияРасчеты!$H:$H,$C38,УсловияРасчеты!$N:$N,"итого")</f>
        <v>0</v>
      </c>
      <c r="AZ38" s="109">
        <f>SUMIFS(УсловияРасчеты!BT:BT,УсловияРасчеты!$H:$H,$C38,УсловияРасчеты!$N:$N,"итого")</f>
        <v>0</v>
      </c>
      <c r="BA38" s="109">
        <f>SUMIFS(УсловияРасчеты!BU:BU,УсловияРасчеты!$H:$H,$C38,УсловияРасчеты!$N:$N,"итого")</f>
        <v>0</v>
      </c>
      <c r="BB38" s="109">
        <f>SUMIFS(УсловияРасчеты!BV:BV,УсловияРасчеты!$H:$H,$C38,УсловияРасчеты!$N:$N,"итого")</f>
        <v>0</v>
      </c>
      <c r="BC38" s="109">
        <f>SUMIFS(УсловияРасчеты!BW:BW,УсловияРасчеты!$H:$H,$C38,УсловияРасчеты!$N:$N,"итого")</f>
        <v>0</v>
      </c>
      <c r="BD38" s="109">
        <f>SUMIFS(УсловияРасчеты!BX:BX,УсловияРасчеты!$H:$H,$C38,УсловияРасчеты!$N:$N,"итого")</f>
        <v>0</v>
      </c>
      <c r="BE38" s="109">
        <f>SUMIFS(УсловияРасчеты!BY:BY,УсловияРасчеты!$H:$H,$C38,УсловияРасчеты!$N:$N,"итого")</f>
        <v>0</v>
      </c>
      <c r="BF38" s="109">
        <f>SUMIFS(УсловияРасчеты!BZ:BZ,УсловияРасчеты!$H:$H,$C38,УсловияРасчеты!$N:$N,"итого")</f>
        <v>0</v>
      </c>
      <c r="BG38" s="109">
        <f>SUMIFS(УсловияРасчеты!CA:CA,УсловияРасчеты!$H:$H,$C38,УсловияРасчеты!$N:$N,"итого")</f>
        <v>0</v>
      </c>
      <c r="BH38" s="109">
        <f>SUMIFS(УсловияРасчеты!CB:CB,УсловияРасчеты!$H:$H,$C38,УсловияРасчеты!$N:$N,"итого")</f>
        <v>0</v>
      </c>
      <c r="BI38" s="109">
        <f>SUMIFS(УсловияРасчеты!CC:CC,УсловияРасчеты!$H:$H,$C38,УсловияРасчеты!$N:$N,"итого")</f>
        <v>0</v>
      </c>
      <c r="BJ38" s="109">
        <f>SUMIFS(УсловияРасчеты!CD:CD,УсловияРасчеты!$H:$H,$C38,УсловияРасчеты!$N:$N,"итого")</f>
        <v>0</v>
      </c>
      <c r="BK38" s="109">
        <f>SUMIFS(УсловияРасчеты!CE:CE,УсловияРасчеты!$H:$H,$C38,УсловияРасчеты!$N:$N,"итого")</f>
        <v>0</v>
      </c>
      <c r="BL38" s="109">
        <f>SUMIFS(УсловияРасчеты!CF:CF,УсловияРасчеты!$H:$H,$C38,УсловияРасчеты!$N:$N,"итого")</f>
        <v>0</v>
      </c>
      <c r="BM38" s="109">
        <f>SUMIFS(УсловияРасчеты!CG:CG,УсловияРасчеты!$H:$H,$C38,УсловияРасчеты!$N:$N,"итого")</f>
        <v>0</v>
      </c>
      <c r="BN38" s="109">
        <f>SUMIFS(УсловияРасчеты!CH:CH,УсловияРасчеты!$H:$H,$C38,УсловияРасчеты!$N:$N,"итого")</f>
        <v>0</v>
      </c>
      <c r="BO38" s="109">
        <f>SUMIFS(УсловияРасчеты!CI:CI,УсловияРасчеты!$H:$H,$C38,УсловияРасчеты!$N:$N,"итого")</f>
        <v>0</v>
      </c>
      <c r="BP38" s="109">
        <f>SUMIFS(УсловияРасчеты!CJ:CJ,УсловияРасчеты!$H:$H,$C38,УсловияРасчеты!$N:$N,"итого")</f>
        <v>0</v>
      </c>
      <c r="BQ38" s="109">
        <f>SUMIFS(УсловияРасчеты!CK:CK,УсловияРасчеты!$H:$H,$C38,УсловияРасчеты!$N:$N,"итого")</f>
        <v>0</v>
      </c>
      <c r="BR38" s="109">
        <f>SUMIFS(УсловияРасчеты!CL:CL,УсловияРасчеты!$H:$H,$C38,УсловияРасчеты!$N:$N,"итого")</f>
        <v>0</v>
      </c>
      <c r="BS38" s="109">
        <f>SUMIFS(УсловияРасчеты!CM:CM,УсловияРасчеты!$H:$H,$C38,УсловияРасчеты!$N:$N,"итого")</f>
        <v>0</v>
      </c>
      <c r="BT38" s="109">
        <f>SUMIFS(УсловияРасчеты!CN:CN,УсловияРасчеты!$H:$H,$C38,УсловияРасчеты!$N:$N,"итого")</f>
        <v>0</v>
      </c>
      <c r="BU38" s="109">
        <f>SUMIFS(УсловияРасчеты!CO:CO,УсловияРасчеты!$H:$H,$C38,УсловияРасчеты!$N:$N,"итого")</f>
        <v>0</v>
      </c>
      <c r="BV38" s="109">
        <f>SUMIFS(УсловияРасчеты!CP:CP,УсловияРасчеты!$H:$H,$C38,УсловияРасчеты!$N:$N,"итого")</f>
        <v>0</v>
      </c>
      <c r="BW38" s="109">
        <f>SUMIFS(УсловияРасчеты!CQ:CQ,УсловияРасчеты!$H:$H,$C38,УсловияРасчеты!$N:$N,"итого")</f>
        <v>0</v>
      </c>
      <c r="BX38" s="109">
        <f>SUMIFS(УсловияРасчеты!CR:CR,УсловияРасчеты!$H:$H,$C38,УсловияРасчеты!$N:$N,"итого")</f>
        <v>0</v>
      </c>
      <c r="BY38" s="109">
        <f>SUMIFS(УсловияРасчеты!CS:CS,УсловияРасчеты!$H:$H,$C38,УсловияРасчеты!$N:$N,"итого")</f>
        <v>0</v>
      </c>
      <c r="BZ38" s="109">
        <f>SUMIFS(УсловияРасчеты!CT:CT,УсловияРасчеты!$H:$H,$C38,УсловияРасчеты!$N:$N,"итого")</f>
        <v>0</v>
      </c>
      <c r="CA38" s="109">
        <f>SUMIFS(УсловияРасчеты!CU:CU,УсловияРасчеты!$H:$H,$C38,УсловияРасчеты!$N:$N,"итого")</f>
        <v>0</v>
      </c>
      <c r="CB38" s="109">
        <f>SUMIFS(УсловияРасчеты!CV:CV,УсловияРасчеты!$H:$H,$C38,УсловияРасчеты!$N:$N,"итого")</f>
        <v>0</v>
      </c>
      <c r="CC38" s="109">
        <f>SUMIFS(УсловияРасчеты!CW:CW,УсловияРасчеты!$H:$H,$C38,УсловияРасчеты!$N:$N,"итого")</f>
        <v>0</v>
      </c>
      <c r="CD38" s="109">
        <f>SUMIFS(УсловияРасчеты!CX:CX,УсловияРасчеты!$H:$H,$C38,УсловияРасчеты!$N:$N,"итого")</f>
        <v>0</v>
      </c>
      <c r="CE38" s="109">
        <f>SUMIFS(УсловияРасчеты!CY:CY,УсловияРасчеты!$H:$H,$C38,УсловияРасчеты!$N:$N,"итого")</f>
        <v>0</v>
      </c>
      <c r="CF38" s="109">
        <f>SUMIFS(УсловияРасчеты!CZ:CZ,УсловияРасчеты!$H:$H,$C38,УсловияРасчеты!$N:$N,"итого")</f>
        <v>0</v>
      </c>
      <c r="CG38" s="109">
        <f>SUMIFS(УсловияРасчеты!DA:DA,УсловияРасчеты!$H:$H,$C38,УсловияРасчеты!$N:$N,"итого")</f>
        <v>0</v>
      </c>
      <c r="CH38" s="109">
        <f>SUMIFS(УсловияРасчеты!DB:DB,УсловияРасчеты!$H:$H,$C38,УсловияРасчеты!$N:$N,"итого")</f>
        <v>0</v>
      </c>
      <c r="CI38" s="109">
        <f>SUMIFS(УсловияРасчеты!DC:DC,УсловияРасчеты!$H:$H,$C38,УсловияРасчеты!$N:$N,"итого")</f>
        <v>0</v>
      </c>
      <c r="CJ38" s="109">
        <f>SUMIFS(УсловияРасчеты!DD:DD,УсловияРасчеты!$H:$H,$C38,УсловияРасчеты!$N:$N,"итого")</f>
        <v>0</v>
      </c>
      <c r="CK38" s="109">
        <f>SUMIFS(УсловияРасчеты!DE:DE,УсловияРасчеты!$H:$H,$C38,УсловияРасчеты!$N:$N,"итого")</f>
        <v>0</v>
      </c>
      <c r="CL38" s="109">
        <f>SUMIFS(УсловияРасчеты!DF:DF,УсловияРасчеты!$H:$H,$C38,УсловияРасчеты!$N:$N,"итого")</f>
        <v>0</v>
      </c>
      <c r="CM38" s="109">
        <f>SUMIFS(УсловияРасчеты!DG:DG,УсловияРасчеты!$H:$H,$C38,УсловияРасчеты!$N:$N,"итого")</f>
        <v>0</v>
      </c>
      <c r="CN38" s="109">
        <f>SUMIFS(УсловияРасчеты!DH:DH,УсловияРасчеты!$H:$H,$C38,УсловияРасчеты!$N:$N,"итого")</f>
        <v>0</v>
      </c>
      <c r="CO38" s="109">
        <f>SUMIFS(УсловияРасчеты!DI:DI,УсловияРасчеты!$H:$H,$C38,УсловияРасчеты!$N:$N,"итого")</f>
        <v>0</v>
      </c>
      <c r="CP38" s="109">
        <f>SUMIFS(УсловияРасчеты!DJ:DJ,УсловияРасчеты!$H:$H,$C38,УсловияРасчеты!$N:$N,"итого")</f>
        <v>0</v>
      </c>
      <c r="CQ38" s="109">
        <f>SUMIFS(УсловияРасчеты!DK:DK,УсловияРасчеты!$H:$H,$C38,УсловияРасчеты!$N:$N,"итого")</f>
        <v>0</v>
      </c>
      <c r="CR38" s="109">
        <f>SUMIFS(УсловияРасчеты!DL:DL,УсловияРасчеты!$H:$H,$C38,УсловияРасчеты!$N:$N,"итого")</f>
        <v>0</v>
      </c>
      <c r="CS38" s="109">
        <f>SUMIFS(УсловияРасчеты!DM:DM,УсловияРасчеты!$H:$H,$C38,УсловияРасчеты!$N:$N,"итого")</f>
        <v>0</v>
      </c>
      <c r="CT38" s="109">
        <f>SUMIFS(УсловияРасчеты!DN:DN,УсловияРасчеты!$H:$H,$C38,УсловияРасчеты!$N:$N,"итого")</f>
        <v>0</v>
      </c>
      <c r="CU38" s="109">
        <f>SUMIFS(УсловияРасчеты!DO:DO,УсловияРасчеты!$H:$H,$C38,УсловияРасчеты!$N:$N,"итого")</f>
        <v>0</v>
      </c>
      <c r="CV38" s="109">
        <f>SUMIFS(УсловияРасчеты!DP:DP,УсловияРасчеты!$H:$H,$C38,УсловияРасчеты!$N:$N,"итого")</f>
        <v>0</v>
      </c>
      <c r="CW38" s="109">
        <f>SUMIFS(УсловияРасчеты!DQ:DQ,УсловияРасчеты!$H:$H,$C38,УсловияРасчеты!$N:$N,"итого")</f>
        <v>0</v>
      </c>
      <c r="CX38" s="109">
        <f>SUMIFS(УсловияРасчеты!DR:DR,УсловияРасчеты!$H:$H,$C38,УсловияРасчеты!$N:$N,"итого")</f>
        <v>0</v>
      </c>
      <c r="CY38" s="109">
        <f>SUMIFS(УсловияРасчеты!DS:DS,УсловияРасчеты!$H:$H,$C38,УсловияРасчеты!$N:$N,"итого")</f>
        <v>0</v>
      </c>
      <c r="CZ38" s="109">
        <f>SUMIFS(УсловияРасчеты!DT:DT,УсловияРасчеты!$H:$H,$C38,УсловияРасчеты!$N:$N,"итого")</f>
        <v>0</v>
      </c>
      <c r="DA38" s="65"/>
    </row>
    <row r="39" spans="1:105" s="56" customFormat="1">
      <c r="A39" s="81"/>
      <c r="B39" s="65"/>
      <c r="C39" s="74" t="str">
        <f>УсловияРасчеты!$H$1241</f>
        <v>Оплата НДС по операционной деят-ти</v>
      </c>
      <c r="D39" s="65"/>
      <c r="E39" s="130">
        <f t="shared" si="4"/>
        <v>0</v>
      </c>
      <c r="F39" s="64"/>
      <c r="G39" s="109">
        <f>SUMIFS(УсловияРасчеты!AA:AA,УсловияРасчеты!$H:$H,$C39,УсловияРасчеты!$N:$N,"итого")</f>
        <v>0</v>
      </c>
      <c r="H39" s="109">
        <f>SUMIFS(УсловияРасчеты!AB:AB,УсловияРасчеты!$H:$H,$C39,УсловияРасчеты!$N:$N,"итого")</f>
        <v>0</v>
      </c>
      <c r="I39" s="109">
        <f>SUMIFS(УсловияРасчеты!AC:AC,УсловияРасчеты!$H:$H,$C39,УсловияРасчеты!$N:$N,"итого")</f>
        <v>0</v>
      </c>
      <c r="J39" s="109">
        <f>SUMIFS(УсловияРасчеты!AD:AD,УсловияРасчеты!$H:$H,$C39,УсловияРасчеты!$N:$N,"итого")</f>
        <v>0</v>
      </c>
      <c r="K39" s="109">
        <f>SUMIFS(УсловияРасчеты!AE:AE,УсловияРасчеты!$H:$H,$C39,УсловияРасчеты!$N:$N,"итого")</f>
        <v>0</v>
      </c>
      <c r="L39" s="109">
        <f>SUMIFS(УсловияРасчеты!AF:AF,УсловияРасчеты!$H:$H,$C39,УсловияРасчеты!$N:$N,"итого")</f>
        <v>0</v>
      </c>
      <c r="M39" s="109">
        <f>SUMIFS(УсловияРасчеты!AG:AG,УсловияРасчеты!$H:$H,$C39,УсловияРасчеты!$N:$N,"итого")</f>
        <v>0</v>
      </c>
      <c r="N39" s="109">
        <f>SUMIFS(УсловияРасчеты!AH:AH,УсловияРасчеты!$H:$H,$C39,УсловияРасчеты!$N:$N,"итого")</f>
        <v>0</v>
      </c>
      <c r="O39" s="109">
        <f>SUMIFS(УсловияРасчеты!AI:AI,УсловияРасчеты!$H:$H,$C39,УсловияРасчеты!$N:$N,"итого")</f>
        <v>0</v>
      </c>
      <c r="P39" s="109">
        <f>SUMIFS(УсловияРасчеты!AJ:AJ,УсловияРасчеты!$H:$H,$C39,УсловияРасчеты!$N:$N,"итого")</f>
        <v>0</v>
      </c>
      <c r="Q39" s="109">
        <f>SUMIFS(УсловияРасчеты!AK:AK,УсловияРасчеты!$H:$H,$C39,УсловияРасчеты!$N:$N,"итого")</f>
        <v>0</v>
      </c>
      <c r="R39" s="109">
        <f>SUMIFS(УсловияРасчеты!AL:AL,УсловияРасчеты!$H:$H,$C39,УсловияРасчеты!$N:$N,"итого")</f>
        <v>0</v>
      </c>
      <c r="S39" s="109">
        <f>SUMIFS(УсловияРасчеты!AM:AM,УсловияРасчеты!$H:$H,$C39,УсловияРасчеты!$N:$N,"итого")</f>
        <v>0</v>
      </c>
      <c r="T39" s="109">
        <f>SUMIFS(УсловияРасчеты!AN:AN,УсловияРасчеты!$H:$H,$C39,УсловияРасчеты!$N:$N,"итого")</f>
        <v>0</v>
      </c>
      <c r="U39" s="109">
        <f>SUMIFS(УсловияРасчеты!AO:AO,УсловияРасчеты!$H:$H,$C39,УсловияРасчеты!$N:$N,"итого")</f>
        <v>0</v>
      </c>
      <c r="V39" s="109">
        <f>SUMIFS(УсловияРасчеты!AP:AP,УсловияРасчеты!$H:$H,$C39,УсловияРасчеты!$N:$N,"итого")</f>
        <v>0</v>
      </c>
      <c r="W39" s="109">
        <f>SUMIFS(УсловияРасчеты!AQ:AQ,УсловияРасчеты!$H:$H,$C39,УсловияРасчеты!$N:$N,"итого")</f>
        <v>0</v>
      </c>
      <c r="X39" s="109">
        <f>SUMIFS(УсловияРасчеты!AR:AR,УсловияРасчеты!$H:$H,$C39,УсловияРасчеты!$N:$N,"итого")</f>
        <v>0</v>
      </c>
      <c r="Y39" s="109">
        <f>SUMIFS(УсловияРасчеты!AS:AS,УсловияРасчеты!$H:$H,$C39,УсловияРасчеты!$N:$N,"итого")</f>
        <v>0</v>
      </c>
      <c r="Z39" s="109">
        <f>SUMIFS(УсловияРасчеты!AT:AT,УсловияРасчеты!$H:$H,$C39,УсловияРасчеты!$N:$N,"итого")</f>
        <v>0</v>
      </c>
      <c r="AA39" s="109">
        <f>SUMIFS(УсловияРасчеты!AU:AU,УсловияРасчеты!$H:$H,$C39,УсловияРасчеты!$N:$N,"итого")</f>
        <v>0</v>
      </c>
      <c r="AB39" s="109">
        <f>SUMIFS(УсловияРасчеты!AV:AV,УсловияРасчеты!$H:$H,$C39,УсловияРасчеты!$N:$N,"итого")</f>
        <v>0</v>
      </c>
      <c r="AC39" s="109">
        <f>SUMIFS(УсловияРасчеты!AW:AW,УсловияРасчеты!$H:$H,$C39,УсловияРасчеты!$N:$N,"итого")</f>
        <v>0</v>
      </c>
      <c r="AD39" s="109">
        <f>SUMIFS(УсловияРасчеты!AX:AX,УсловияРасчеты!$H:$H,$C39,УсловияРасчеты!$N:$N,"итого")</f>
        <v>0</v>
      </c>
      <c r="AE39" s="109">
        <f>SUMIFS(УсловияРасчеты!AY:AY,УсловияРасчеты!$H:$H,$C39,УсловияРасчеты!$N:$N,"итого")</f>
        <v>0</v>
      </c>
      <c r="AF39" s="109">
        <f>SUMIFS(УсловияРасчеты!AZ:AZ,УсловияРасчеты!$H:$H,$C39,УсловияРасчеты!$N:$N,"итого")</f>
        <v>0</v>
      </c>
      <c r="AG39" s="109">
        <f>SUMIFS(УсловияРасчеты!BA:BA,УсловияРасчеты!$H:$H,$C39,УсловияРасчеты!$N:$N,"итого")</f>
        <v>0</v>
      </c>
      <c r="AH39" s="109">
        <f>SUMIFS(УсловияРасчеты!BB:BB,УсловияРасчеты!$H:$H,$C39,УсловияРасчеты!$N:$N,"итого")</f>
        <v>0</v>
      </c>
      <c r="AI39" s="109">
        <f>SUMIFS(УсловияРасчеты!BC:BC,УсловияРасчеты!$H:$H,$C39,УсловияРасчеты!$N:$N,"итого")</f>
        <v>0</v>
      </c>
      <c r="AJ39" s="109">
        <f>SUMIFS(УсловияРасчеты!BD:BD,УсловияРасчеты!$H:$H,$C39,УсловияРасчеты!$N:$N,"итого")</f>
        <v>0</v>
      </c>
      <c r="AK39" s="109">
        <f>SUMIFS(УсловияРасчеты!BE:BE,УсловияРасчеты!$H:$H,$C39,УсловияРасчеты!$N:$N,"итого")</f>
        <v>0</v>
      </c>
      <c r="AL39" s="109">
        <f>SUMIFS(УсловияРасчеты!BF:BF,УсловияРасчеты!$H:$H,$C39,УсловияРасчеты!$N:$N,"итого")</f>
        <v>0</v>
      </c>
      <c r="AM39" s="109">
        <f>SUMIFS(УсловияРасчеты!BG:BG,УсловияРасчеты!$H:$H,$C39,УсловияРасчеты!$N:$N,"итого")</f>
        <v>0</v>
      </c>
      <c r="AN39" s="109">
        <f>SUMIFS(УсловияРасчеты!BH:BH,УсловияРасчеты!$H:$H,$C39,УсловияРасчеты!$N:$N,"итого")</f>
        <v>0</v>
      </c>
      <c r="AO39" s="109">
        <f>SUMIFS(УсловияРасчеты!BI:BI,УсловияРасчеты!$H:$H,$C39,УсловияРасчеты!$N:$N,"итого")</f>
        <v>0</v>
      </c>
      <c r="AP39" s="109">
        <f>SUMIFS(УсловияРасчеты!BJ:BJ,УсловияРасчеты!$H:$H,$C39,УсловияРасчеты!$N:$N,"итого")</f>
        <v>0</v>
      </c>
      <c r="AQ39" s="109">
        <f>SUMIFS(УсловияРасчеты!BK:BK,УсловияРасчеты!$H:$H,$C39,УсловияРасчеты!$N:$N,"итого")</f>
        <v>0</v>
      </c>
      <c r="AR39" s="109">
        <f>SUMIFS(УсловияРасчеты!BL:BL,УсловияРасчеты!$H:$H,$C39,УсловияРасчеты!$N:$N,"итого")</f>
        <v>0</v>
      </c>
      <c r="AS39" s="109">
        <f>SUMIFS(УсловияРасчеты!BM:BM,УсловияРасчеты!$H:$H,$C39,УсловияРасчеты!$N:$N,"итого")</f>
        <v>0</v>
      </c>
      <c r="AT39" s="109">
        <f>SUMIFS(УсловияРасчеты!BN:BN,УсловияРасчеты!$H:$H,$C39,УсловияРасчеты!$N:$N,"итого")</f>
        <v>0</v>
      </c>
      <c r="AU39" s="109">
        <f>SUMIFS(УсловияРасчеты!BO:BO,УсловияРасчеты!$H:$H,$C39,УсловияРасчеты!$N:$N,"итого")</f>
        <v>0</v>
      </c>
      <c r="AV39" s="109">
        <f>SUMIFS(УсловияРасчеты!BP:BP,УсловияРасчеты!$H:$H,$C39,УсловияРасчеты!$N:$N,"итого")</f>
        <v>0</v>
      </c>
      <c r="AW39" s="109">
        <f>SUMIFS(УсловияРасчеты!BQ:BQ,УсловияРасчеты!$H:$H,$C39,УсловияРасчеты!$N:$N,"итого")</f>
        <v>0</v>
      </c>
      <c r="AX39" s="109">
        <f>SUMIFS(УсловияРасчеты!BR:BR,УсловияРасчеты!$H:$H,$C39,УсловияРасчеты!$N:$N,"итого")</f>
        <v>0</v>
      </c>
      <c r="AY39" s="109">
        <f>SUMIFS(УсловияРасчеты!BS:BS,УсловияРасчеты!$H:$H,$C39,УсловияРасчеты!$N:$N,"итого")</f>
        <v>0</v>
      </c>
      <c r="AZ39" s="109">
        <f>SUMIFS(УсловияРасчеты!BT:BT,УсловияРасчеты!$H:$H,$C39,УсловияРасчеты!$N:$N,"итого")</f>
        <v>0</v>
      </c>
      <c r="BA39" s="109">
        <f>SUMIFS(УсловияРасчеты!BU:BU,УсловияРасчеты!$H:$H,$C39,УсловияРасчеты!$N:$N,"итого")</f>
        <v>0</v>
      </c>
      <c r="BB39" s="109">
        <f>SUMIFS(УсловияРасчеты!BV:BV,УсловияРасчеты!$H:$H,$C39,УсловияРасчеты!$N:$N,"итого")</f>
        <v>0</v>
      </c>
      <c r="BC39" s="109">
        <f>SUMIFS(УсловияРасчеты!BW:BW,УсловияРасчеты!$H:$H,$C39,УсловияРасчеты!$N:$N,"итого")</f>
        <v>0</v>
      </c>
      <c r="BD39" s="109">
        <f>SUMIFS(УсловияРасчеты!BX:BX,УсловияРасчеты!$H:$H,$C39,УсловияРасчеты!$N:$N,"итого")</f>
        <v>0</v>
      </c>
      <c r="BE39" s="109">
        <f>SUMIFS(УсловияРасчеты!BY:BY,УсловияРасчеты!$H:$H,$C39,УсловияРасчеты!$N:$N,"итого")</f>
        <v>0</v>
      </c>
      <c r="BF39" s="109">
        <f>SUMIFS(УсловияРасчеты!BZ:BZ,УсловияРасчеты!$H:$H,$C39,УсловияРасчеты!$N:$N,"итого")</f>
        <v>0</v>
      </c>
      <c r="BG39" s="109">
        <f>SUMIFS(УсловияРасчеты!CA:CA,УсловияРасчеты!$H:$H,$C39,УсловияРасчеты!$N:$N,"итого")</f>
        <v>0</v>
      </c>
      <c r="BH39" s="109">
        <f>SUMIFS(УсловияРасчеты!CB:CB,УсловияРасчеты!$H:$H,$C39,УсловияРасчеты!$N:$N,"итого")</f>
        <v>0</v>
      </c>
      <c r="BI39" s="109">
        <f>SUMIFS(УсловияРасчеты!CC:CC,УсловияРасчеты!$H:$H,$C39,УсловияРасчеты!$N:$N,"итого")</f>
        <v>0</v>
      </c>
      <c r="BJ39" s="109">
        <f>SUMIFS(УсловияРасчеты!CD:CD,УсловияРасчеты!$H:$H,$C39,УсловияРасчеты!$N:$N,"итого")</f>
        <v>0</v>
      </c>
      <c r="BK39" s="109">
        <f>SUMIFS(УсловияРасчеты!CE:CE,УсловияРасчеты!$H:$H,$C39,УсловияРасчеты!$N:$N,"итого")</f>
        <v>0</v>
      </c>
      <c r="BL39" s="109">
        <f>SUMIFS(УсловияРасчеты!CF:CF,УсловияРасчеты!$H:$H,$C39,УсловияРасчеты!$N:$N,"итого")</f>
        <v>0</v>
      </c>
      <c r="BM39" s="109">
        <f>SUMIFS(УсловияРасчеты!CG:CG,УсловияРасчеты!$H:$H,$C39,УсловияРасчеты!$N:$N,"итого")</f>
        <v>0</v>
      </c>
      <c r="BN39" s="109">
        <f>SUMIFS(УсловияРасчеты!CH:CH,УсловияРасчеты!$H:$H,$C39,УсловияРасчеты!$N:$N,"итого")</f>
        <v>0</v>
      </c>
      <c r="BO39" s="109">
        <f>SUMIFS(УсловияРасчеты!CI:CI,УсловияРасчеты!$H:$H,$C39,УсловияРасчеты!$N:$N,"итого")</f>
        <v>0</v>
      </c>
      <c r="BP39" s="109">
        <f>SUMIFS(УсловияРасчеты!CJ:CJ,УсловияРасчеты!$H:$H,$C39,УсловияРасчеты!$N:$N,"итого")</f>
        <v>0</v>
      </c>
      <c r="BQ39" s="109">
        <f>SUMIFS(УсловияРасчеты!CK:CK,УсловияРасчеты!$H:$H,$C39,УсловияРасчеты!$N:$N,"итого")</f>
        <v>0</v>
      </c>
      <c r="BR39" s="109">
        <f>SUMIFS(УсловияРасчеты!CL:CL,УсловияРасчеты!$H:$H,$C39,УсловияРасчеты!$N:$N,"итого")</f>
        <v>0</v>
      </c>
      <c r="BS39" s="109">
        <f>SUMIFS(УсловияРасчеты!CM:CM,УсловияРасчеты!$H:$H,$C39,УсловияРасчеты!$N:$N,"итого")</f>
        <v>0</v>
      </c>
      <c r="BT39" s="109">
        <f>SUMIFS(УсловияРасчеты!CN:CN,УсловияРасчеты!$H:$H,$C39,УсловияРасчеты!$N:$N,"итого")</f>
        <v>0</v>
      </c>
      <c r="BU39" s="109">
        <f>SUMIFS(УсловияРасчеты!CO:CO,УсловияРасчеты!$H:$H,$C39,УсловияРасчеты!$N:$N,"итого")</f>
        <v>0</v>
      </c>
      <c r="BV39" s="109">
        <f>SUMIFS(УсловияРасчеты!CP:CP,УсловияРасчеты!$H:$H,$C39,УсловияРасчеты!$N:$N,"итого")</f>
        <v>0</v>
      </c>
      <c r="BW39" s="109">
        <f>SUMIFS(УсловияРасчеты!CQ:CQ,УсловияРасчеты!$H:$H,$C39,УсловияРасчеты!$N:$N,"итого")</f>
        <v>0</v>
      </c>
      <c r="BX39" s="109">
        <f>SUMIFS(УсловияРасчеты!CR:CR,УсловияРасчеты!$H:$H,$C39,УсловияРасчеты!$N:$N,"итого")</f>
        <v>0</v>
      </c>
      <c r="BY39" s="109">
        <f>SUMIFS(УсловияРасчеты!CS:CS,УсловияРасчеты!$H:$H,$C39,УсловияРасчеты!$N:$N,"итого")</f>
        <v>0</v>
      </c>
      <c r="BZ39" s="109">
        <f>SUMIFS(УсловияРасчеты!CT:CT,УсловияРасчеты!$H:$H,$C39,УсловияРасчеты!$N:$N,"итого")</f>
        <v>0</v>
      </c>
      <c r="CA39" s="109">
        <f>SUMIFS(УсловияРасчеты!CU:CU,УсловияРасчеты!$H:$H,$C39,УсловияРасчеты!$N:$N,"итого")</f>
        <v>0</v>
      </c>
      <c r="CB39" s="109">
        <f>SUMIFS(УсловияРасчеты!CV:CV,УсловияРасчеты!$H:$H,$C39,УсловияРасчеты!$N:$N,"итого")</f>
        <v>0</v>
      </c>
      <c r="CC39" s="109">
        <f>SUMIFS(УсловияРасчеты!CW:CW,УсловияРасчеты!$H:$H,$C39,УсловияРасчеты!$N:$N,"итого")</f>
        <v>0</v>
      </c>
      <c r="CD39" s="109">
        <f>SUMIFS(УсловияРасчеты!CX:CX,УсловияРасчеты!$H:$H,$C39,УсловияРасчеты!$N:$N,"итого")</f>
        <v>0</v>
      </c>
      <c r="CE39" s="109">
        <f>SUMIFS(УсловияРасчеты!CY:CY,УсловияРасчеты!$H:$H,$C39,УсловияРасчеты!$N:$N,"итого")</f>
        <v>0</v>
      </c>
      <c r="CF39" s="109">
        <f>SUMIFS(УсловияРасчеты!CZ:CZ,УсловияРасчеты!$H:$H,$C39,УсловияРасчеты!$N:$N,"итого")</f>
        <v>0</v>
      </c>
      <c r="CG39" s="109">
        <f>SUMIFS(УсловияРасчеты!DA:DA,УсловияРасчеты!$H:$H,$C39,УсловияРасчеты!$N:$N,"итого")</f>
        <v>0</v>
      </c>
      <c r="CH39" s="109">
        <f>SUMIFS(УсловияРасчеты!DB:DB,УсловияРасчеты!$H:$H,$C39,УсловияРасчеты!$N:$N,"итого")</f>
        <v>0</v>
      </c>
      <c r="CI39" s="109">
        <f>SUMIFS(УсловияРасчеты!DC:DC,УсловияРасчеты!$H:$H,$C39,УсловияРасчеты!$N:$N,"итого")</f>
        <v>0</v>
      </c>
      <c r="CJ39" s="109">
        <f>SUMIFS(УсловияРасчеты!DD:DD,УсловияРасчеты!$H:$H,$C39,УсловияРасчеты!$N:$N,"итого")</f>
        <v>0</v>
      </c>
      <c r="CK39" s="109">
        <f>SUMIFS(УсловияРасчеты!DE:DE,УсловияРасчеты!$H:$H,$C39,УсловияРасчеты!$N:$N,"итого")</f>
        <v>0</v>
      </c>
      <c r="CL39" s="109">
        <f>SUMIFS(УсловияРасчеты!DF:DF,УсловияРасчеты!$H:$H,$C39,УсловияРасчеты!$N:$N,"итого")</f>
        <v>0</v>
      </c>
      <c r="CM39" s="109">
        <f>SUMIFS(УсловияРасчеты!DG:DG,УсловияРасчеты!$H:$H,$C39,УсловияРасчеты!$N:$N,"итого")</f>
        <v>0</v>
      </c>
      <c r="CN39" s="109">
        <f>SUMIFS(УсловияРасчеты!DH:DH,УсловияРасчеты!$H:$H,$C39,УсловияРасчеты!$N:$N,"итого")</f>
        <v>0</v>
      </c>
      <c r="CO39" s="109">
        <f>SUMIFS(УсловияРасчеты!DI:DI,УсловияРасчеты!$H:$H,$C39,УсловияРасчеты!$N:$N,"итого")</f>
        <v>0</v>
      </c>
      <c r="CP39" s="109">
        <f>SUMIFS(УсловияРасчеты!DJ:DJ,УсловияРасчеты!$H:$H,$C39,УсловияРасчеты!$N:$N,"итого")</f>
        <v>0</v>
      </c>
      <c r="CQ39" s="109">
        <f>SUMIFS(УсловияРасчеты!DK:DK,УсловияРасчеты!$H:$H,$C39,УсловияРасчеты!$N:$N,"итого")</f>
        <v>0</v>
      </c>
      <c r="CR39" s="109">
        <f>SUMIFS(УсловияРасчеты!DL:DL,УсловияРасчеты!$H:$H,$C39,УсловияРасчеты!$N:$N,"итого")</f>
        <v>0</v>
      </c>
      <c r="CS39" s="109">
        <f>SUMIFS(УсловияРасчеты!DM:DM,УсловияРасчеты!$H:$H,$C39,УсловияРасчеты!$N:$N,"итого")</f>
        <v>0</v>
      </c>
      <c r="CT39" s="109">
        <f>SUMIFS(УсловияРасчеты!DN:DN,УсловияРасчеты!$H:$H,$C39,УсловияРасчеты!$N:$N,"итого")</f>
        <v>0</v>
      </c>
      <c r="CU39" s="109">
        <f>SUMIFS(УсловияРасчеты!DO:DO,УсловияРасчеты!$H:$H,$C39,УсловияРасчеты!$N:$N,"итого")</f>
        <v>0</v>
      </c>
      <c r="CV39" s="109">
        <f>SUMIFS(УсловияРасчеты!DP:DP,УсловияРасчеты!$H:$H,$C39,УсловияРасчеты!$N:$N,"итого")</f>
        <v>0</v>
      </c>
      <c r="CW39" s="109">
        <f>SUMIFS(УсловияРасчеты!DQ:DQ,УсловияРасчеты!$H:$H,$C39,УсловияРасчеты!$N:$N,"итого")</f>
        <v>0</v>
      </c>
      <c r="CX39" s="109">
        <f>SUMIFS(УсловияРасчеты!DR:DR,УсловияРасчеты!$H:$H,$C39,УсловияРасчеты!$N:$N,"итого")</f>
        <v>0</v>
      </c>
      <c r="CY39" s="109">
        <f>SUMIFS(УсловияРасчеты!DS:DS,УсловияРасчеты!$H:$H,$C39,УсловияРасчеты!$N:$N,"итого")</f>
        <v>0</v>
      </c>
      <c r="CZ39" s="109">
        <f>SUMIFS(УсловияРасчеты!DT:DT,УсловияРасчеты!$H:$H,$C39,УсловияРасчеты!$N:$N,"итого")</f>
        <v>0</v>
      </c>
      <c r="DA39" s="65"/>
    </row>
    <row r="40" spans="1:105" s="73" customFormat="1" ht="7.2" customHeight="1">
      <c r="A40" s="81"/>
      <c r="B40" s="71"/>
      <c r="C40" s="72"/>
      <c r="D40" s="65"/>
      <c r="E40" s="126"/>
      <c r="F40" s="64"/>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71"/>
    </row>
    <row r="41" spans="1:105" s="56" customFormat="1">
      <c r="A41" s="81">
        <f>AF29-SUM(AF36:AF41)</f>
        <v>0</v>
      </c>
      <c r="B41" s="65"/>
      <c r="C41" s="69" t="str">
        <f>УсловияРасчеты!$H$1257</f>
        <v>Финпоток по операционной деятельности</v>
      </c>
      <c r="D41" s="65"/>
      <c r="E41" s="132">
        <f t="shared" ref="E41:E56" si="102">SUM($F41:$DA41)</f>
        <v>0</v>
      </c>
      <c r="F41" s="64"/>
      <c r="G41" s="111">
        <f>SUMIFS(УсловияРасчеты!AA:AA,УсловияРасчеты!$H:$H,$C41,УсловияРасчеты!$N:$N,"итого")</f>
        <v>0</v>
      </c>
      <c r="H41" s="111">
        <f>SUMIFS(УсловияРасчеты!AB:AB,УсловияРасчеты!$H:$H,$C41,УсловияРасчеты!$N:$N,"итого")</f>
        <v>0</v>
      </c>
      <c r="I41" s="111">
        <f>SUMIFS(УсловияРасчеты!AC:AC,УсловияРасчеты!$H:$H,$C41,УсловияРасчеты!$N:$N,"итого")</f>
        <v>0</v>
      </c>
      <c r="J41" s="111">
        <f>SUMIFS(УсловияРасчеты!AD:AD,УсловияРасчеты!$H:$H,$C41,УсловияРасчеты!$N:$N,"итого")</f>
        <v>0</v>
      </c>
      <c r="K41" s="111">
        <f>SUMIFS(УсловияРасчеты!AE:AE,УсловияРасчеты!$H:$H,$C41,УсловияРасчеты!$N:$N,"итого")</f>
        <v>0</v>
      </c>
      <c r="L41" s="111">
        <f>SUMIFS(УсловияРасчеты!AF:AF,УсловияРасчеты!$H:$H,$C41,УсловияРасчеты!$N:$N,"итого")</f>
        <v>0</v>
      </c>
      <c r="M41" s="111">
        <f>SUMIFS(УсловияРасчеты!AG:AG,УсловияРасчеты!$H:$H,$C41,УсловияРасчеты!$N:$N,"итого")</f>
        <v>0</v>
      </c>
      <c r="N41" s="111">
        <f>SUMIFS(УсловияРасчеты!AH:AH,УсловияРасчеты!$H:$H,$C41,УсловияРасчеты!$N:$N,"итого")</f>
        <v>0</v>
      </c>
      <c r="O41" s="111">
        <f>SUMIFS(УсловияРасчеты!AI:AI,УсловияРасчеты!$H:$H,$C41,УсловияРасчеты!$N:$N,"итого")</f>
        <v>0</v>
      </c>
      <c r="P41" s="111">
        <f>SUMIFS(УсловияРасчеты!AJ:AJ,УсловияРасчеты!$H:$H,$C41,УсловияРасчеты!$N:$N,"итого")</f>
        <v>0</v>
      </c>
      <c r="Q41" s="111">
        <f>SUMIFS(УсловияРасчеты!AK:AK,УсловияРасчеты!$H:$H,$C41,УсловияРасчеты!$N:$N,"итого")</f>
        <v>0</v>
      </c>
      <c r="R41" s="111">
        <f>SUMIFS(УсловияРасчеты!AL:AL,УсловияРасчеты!$H:$H,$C41,УсловияРасчеты!$N:$N,"итого")</f>
        <v>0</v>
      </c>
      <c r="S41" s="111">
        <f>SUMIFS(УсловияРасчеты!AM:AM,УсловияРасчеты!$H:$H,$C41,УсловияРасчеты!$N:$N,"итого")</f>
        <v>0</v>
      </c>
      <c r="T41" s="111">
        <f>SUMIFS(УсловияРасчеты!AN:AN,УсловияРасчеты!$H:$H,$C41,УсловияРасчеты!$N:$N,"итого")</f>
        <v>0</v>
      </c>
      <c r="U41" s="111">
        <f>SUMIFS(УсловияРасчеты!AO:AO,УсловияРасчеты!$H:$H,$C41,УсловияРасчеты!$N:$N,"итого")</f>
        <v>0</v>
      </c>
      <c r="V41" s="111">
        <f>SUMIFS(УсловияРасчеты!AP:AP,УсловияРасчеты!$H:$H,$C41,УсловияРасчеты!$N:$N,"итого")</f>
        <v>0</v>
      </c>
      <c r="W41" s="111">
        <f>SUMIFS(УсловияРасчеты!AQ:AQ,УсловияРасчеты!$H:$H,$C41,УсловияРасчеты!$N:$N,"итого")</f>
        <v>0</v>
      </c>
      <c r="X41" s="111">
        <f>SUMIFS(УсловияРасчеты!AR:AR,УсловияРасчеты!$H:$H,$C41,УсловияРасчеты!$N:$N,"итого")</f>
        <v>0</v>
      </c>
      <c r="Y41" s="111">
        <f>SUMIFS(УсловияРасчеты!AS:AS,УсловияРасчеты!$H:$H,$C41,УсловияРасчеты!$N:$N,"итого")</f>
        <v>0</v>
      </c>
      <c r="Z41" s="111">
        <f>SUMIFS(УсловияРасчеты!AT:AT,УсловияРасчеты!$H:$H,$C41,УсловияРасчеты!$N:$N,"итого")</f>
        <v>0</v>
      </c>
      <c r="AA41" s="111">
        <f>SUMIFS(УсловияРасчеты!AU:AU,УсловияРасчеты!$H:$H,$C41,УсловияРасчеты!$N:$N,"итого")</f>
        <v>0</v>
      </c>
      <c r="AB41" s="111">
        <f>SUMIFS(УсловияРасчеты!AV:AV,УсловияРасчеты!$H:$H,$C41,УсловияРасчеты!$N:$N,"итого")</f>
        <v>0</v>
      </c>
      <c r="AC41" s="111">
        <f>SUMIFS(УсловияРасчеты!AW:AW,УсловияРасчеты!$H:$H,$C41,УсловияРасчеты!$N:$N,"итого")</f>
        <v>0</v>
      </c>
      <c r="AD41" s="111">
        <f>SUMIFS(УсловияРасчеты!AX:AX,УсловияРасчеты!$H:$H,$C41,УсловияРасчеты!$N:$N,"итого")</f>
        <v>0</v>
      </c>
      <c r="AE41" s="111">
        <f>SUMIFS(УсловияРасчеты!AY:AY,УсловияРасчеты!$H:$H,$C41,УсловияРасчеты!$N:$N,"итого")</f>
        <v>0</v>
      </c>
      <c r="AF41" s="111">
        <f>SUMIFS(УсловияРасчеты!AZ:AZ,УсловияРасчеты!$H:$H,$C41,УсловияРасчеты!$N:$N,"итого")</f>
        <v>0</v>
      </c>
      <c r="AG41" s="111">
        <f>SUMIFS(УсловияРасчеты!BA:BA,УсловияРасчеты!$H:$H,$C41,УсловияРасчеты!$N:$N,"итого")</f>
        <v>0</v>
      </c>
      <c r="AH41" s="111">
        <f>SUMIFS(УсловияРасчеты!BB:BB,УсловияРасчеты!$H:$H,$C41,УсловияРасчеты!$N:$N,"итого")</f>
        <v>0</v>
      </c>
      <c r="AI41" s="111">
        <f>SUMIFS(УсловияРасчеты!BC:BC,УсловияРасчеты!$H:$H,$C41,УсловияРасчеты!$N:$N,"итого")</f>
        <v>0</v>
      </c>
      <c r="AJ41" s="111">
        <f>SUMIFS(УсловияРасчеты!BD:BD,УсловияРасчеты!$H:$H,$C41,УсловияРасчеты!$N:$N,"итого")</f>
        <v>0</v>
      </c>
      <c r="AK41" s="111">
        <f>SUMIFS(УсловияРасчеты!BE:BE,УсловияРасчеты!$H:$H,$C41,УсловияРасчеты!$N:$N,"итого")</f>
        <v>0</v>
      </c>
      <c r="AL41" s="111">
        <f>SUMIFS(УсловияРасчеты!BF:BF,УсловияРасчеты!$H:$H,$C41,УсловияРасчеты!$N:$N,"итого")</f>
        <v>0</v>
      </c>
      <c r="AM41" s="111">
        <f>SUMIFS(УсловияРасчеты!BG:BG,УсловияРасчеты!$H:$H,$C41,УсловияРасчеты!$N:$N,"итого")</f>
        <v>0</v>
      </c>
      <c r="AN41" s="111">
        <f>SUMIFS(УсловияРасчеты!BH:BH,УсловияРасчеты!$H:$H,$C41,УсловияРасчеты!$N:$N,"итого")</f>
        <v>0</v>
      </c>
      <c r="AO41" s="111">
        <f>SUMIFS(УсловияРасчеты!BI:BI,УсловияРасчеты!$H:$H,$C41,УсловияРасчеты!$N:$N,"итого")</f>
        <v>0</v>
      </c>
      <c r="AP41" s="111">
        <f>SUMIFS(УсловияРасчеты!BJ:BJ,УсловияРасчеты!$H:$H,$C41,УсловияРасчеты!$N:$N,"итого")</f>
        <v>0</v>
      </c>
      <c r="AQ41" s="111">
        <f>SUMIFS(УсловияРасчеты!BK:BK,УсловияРасчеты!$H:$H,$C41,УсловияРасчеты!$N:$N,"итого")</f>
        <v>0</v>
      </c>
      <c r="AR41" s="111">
        <f>SUMIFS(УсловияРасчеты!BL:BL,УсловияРасчеты!$H:$H,$C41,УсловияРасчеты!$N:$N,"итого")</f>
        <v>0</v>
      </c>
      <c r="AS41" s="111">
        <f>SUMIFS(УсловияРасчеты!BM:BM,УсловияРасчеты!$H:$H,$C41,УсловияРасчеты!$N:$N,"итого")</f>
        <v>0</v>
      </c>
      <c r="AT41" s="111">
        <f>SUMIFS(УсловияРасчеты!BN:BN,УсловияРасчеты!$H:$H,$C41,УсловияРасчеты!$N:$N,"итого")</f>
        <v>0</v>
      </c>
      <c r="AU41" s="111">
        <f>SUMIFS(УсловияРасчеты!BO:BO,УсловияРасчеты!$H:$H,$C41,УсловияРасчеты!$N:$N,"итого")</f>
        <v>0</v>
      </c>
      <c r="AV41" s="111">
        <f>SUMIFS(УсловияРасчеты!BP:BP,УсловияРасчеты!$H:$H,$C41,УсловияРасчеты!$N:$N,"итого")</f>
        <v>0</v>
      </c>
      <c r="AW41" s="111">
        <f>SUMIFS(УсловияРасчеты!BQ:BQ,УсловияРасчеты!$H:$H,$C41,УсловияРасчеты!$N:$N,"итого")</f>
        <v>0</v>
      </c>
      <c r="AX41" s="111">
        <f>SUMIFS(УсловияРасчеты!BR:BR,УсловияРасчеты!$H:$H,$C41,УсловияРасчеты!$N:$N,"итого")</f>
        <v>0</v>
      </c>
      <c r="AY41" s="111">
        <f>SUMIFS(УсловияРасчеты!BS:BS,УсловияРасчеты!$H:$H,$C41,УсловияРасчеты!$N:$N,"итого")</f>
        <v>0</v>
      </c>
      <c r="AZ41" s="111">
        <f>SUMIFS(УсловияРасчеты!BT:BT,УсловияРасчеты!$H:$H,$C41,УсловияРасчеты!$N:$N,"итого")</f>
        <v>0</v>
      </c>
      <c r="BA41" s="111">
        <f>SUMIFS(УсловияРасчеты!BU:BU,УсловияРасчеты!$H:$H,$C41,УсловияРасчеты!$N:$N,"итого")</f>
        <v>0</v>
      </c>
      <c r="BB41" s="111">
        <f>SUMIFS(УсловияРасчеты!BV:BV,УсловияРасчеты!$H:$H,$C41,УсловияРасчеты!$N:$N,"итого")</f>
        <v>0</v>
      </c>
      <c r="BC41" s="111">
        <f>SUMIFS(УсловияРасчеты!BW:BW,УсловияРасчеты!$H:$H,$C41,УсловияРасчеты!$N:$N,"итого")</f>
        <v>0</v>
      </c>
      <c r="BD41" s="111">
        <f>SUMIFS(УсловияРасчеты!BX:BX,УсловияРасчеты!$H:$H,$C41,УсловияРасчеты!$N:$N,"итого")</f>
        <v>0</v>
      </c>
      <c r="BE41" s="111">
        <f>SUMIFS(УсловияРасчеты!BY:BY,УсловияРасчеты!$H:$H,$C41,УсловияРасчеты!$N:$N,"итого")</f>
        <v>0</v>
      </c>
      <c r="BF41" s="111">
        <f>SUMIFS(УсловияРасчеты!BZ:BZ,УсловияРасчеты!$H:$H,$C41,УсловияРасчеты!$N:$N,"итого")</f>
        <v>0</v>
      </c>
      <c r="BG41" s="111">
        <f>SUMIFS(УсловияРасчеты!CA:CA,УсловияРасчеты!$H:$H,$C41,УсловияРасчеты!$N:$N,"итого")</f>
        <v>0</v>
      </c>
      <c r="BH41" s="111">
        <f>SUMIFS(УсловияРасчеты!CB:CB,УсловияРасчеты!$H:$H,$C41,УсловияРасчеты!$N:$N,"итого")</f>
        <v>0</v>
      </c>
      <c r="BI41" s="111">
        <f>SUMIFS(УсловияРасчеты!CC:CC,УсловияРасчеты!$H:$H,$C41,УсловияРасчеты!$N:$N,"итого")</f>
        <v>0</v>
      </c>
      <c r="BJ41" s="111">
        <f>SUMIFS(УсловияРасчеты!CD:CD,УсловияРасчеты!$H:$H,$C41,УсловияРасчеты!$N:$N,"итого")</f>
        <v>0</v>
      </c>
      <c r="BK41" s="111">
        <f>SUMIFS(УсловияРасчеты!CE:CE,УсловияРасчеты!$H:$H,$C41,УсловияРасчеты!$N:$N,"итого")</f>
        <v>0</v>
      </c>
      <c r="BL41" s="111">
        <f>SUMIFS(УсловияРасчеты!CF:CF,УсловияРасчеты!$H:$H,$C41,УсловияРасчеты!$N:$N,"итого")</f>
        <v>0</v>
      </c>
      <c r="BM41" s="111">
        <f>SUMIFS(УсловияРасчеты!CG:CG,УсловияРасчеты!$H:$H,$C41,УсловияРасчеты!$N:$N,"итого")</f>
        <v>0</v>
      </c>
      <c r="BN41" s="111">
        <f>SUMIFS(УсловияРасчеты!CH:CH,УсловияРасчеты!$H:$H,$C41,УсловияРасчеты!$N:$N,"итого")</f>
        <v>0</v>
      </c>
      <c r="BO41" s="111">
        <f>SUMIFS(УсловияРасчеты!CI:CI,УсловияРасчеты!$H:$H,$C41,УсловияРасчеты!$N:$N,"итого")</f>
        <v>0</v>
      </c>
      <c r="BP41" s="111">
        <f>SUMIFS(УсловияРасчеты!CJ:CJ,УсловияРасчеты!$H:$H,$C41,УсловияРасчеты!$N:$N,"итого")</f>
        <v>0</v>
      </c>
      <c r="BQ41" s="111">
        <f>SUMIFS(УсловияРасчеты!CK:CK,УсловияРасчеты!$H:$H,$C41,УсловияРасчеты!$N:$N,"итого")</f>
        <v>0</v>
      </c>
      <c r="BR41" s="111">
        <f>SUMIFS(УсловияРасчеты!CL:CL,УсловияРасчеты!$H:$H,$C41,УсловияРасчеты!$N:$N,"итого")</f>
        <v>0</v>
      </c>
      <c r="BS41" s="111">
        <f>SUMIFS(УсловияРасчеты!CM:CM,УсловияРасчеты!$H:$H,$C41,УсловияРасчеты!$N:$N,"итого")</f>
        <v>0</v>
      </c>
      <c r="BT41" s="111">
        <f>SUMIFS(УсловияРасчеты!CN:CN,УсловияРасчеты!$H:$H,$C41,УсловияРасчеты!$N:$N,"итого")</f>
        <v>0</v>
      </c>
      <c r="BU41" s="111">
        <f>SUMIFS(УсловияРасчеты!CO:CO,УсловияРасчеты!$H:$H,$C41,УсловияРасчеты!$N:$N,"итого")</f>
        <v>0</v>
      </c>
      <c r="BV41" s="111">
        <f>SUMIFS(УсловияРасчеты!CP:CP,УсловияРасчеты!$H:$H,$C41,УсловияРасчеты!$N:$N,"итого")</f>
        <v>0</v>
      </c>
      <c r="BW41" s="111">
        <f>SUMIFS(УсловияРасчеты!CQ:CQ,УсловияРасчеты!$H:$H,$C41,УсловияРасчеты!$N:$N,"итого")</f>
        <v>0</v>
      </c>
      <c r="BX41" s="111">
        <f>SUMIFS(УсловияРасчеты!CR:CR,УсловияРасчеты!$H:$H,$C41,УсловияРасчеты!$N:$N,"итого")</f>
        <v>0</v>
      </c>
      <c r="BY41" s="111">
        <f>SUMIFS(УсловияРасчеты!CS:CS,УсловияРасчеты!$H:$H,$C41,УсловияРасчеты!$N:$N,"итого")</f>
        <v>0</v>
      </c>
      <c r="BZ41" s="111">
        <f>SUMIFS(УсловияРасчеты!CT:CT,УсловияРасчеты!$H:$H,$C41,УсловияРасчеты!$N:$N,"итого")</f>
        <v>0</v>
      </c>
      <c r="CA41" s="111">
        <f>SUMIFS(УсловияРасчеты!CU:CU,УсловияРасчеты!$H:$H,$C41,УсловияРасчеты!$N:$N,"итого")</f>
        <v>0</v>
      </c>
      <c r="CB41" s="111">
        <f>SUMIFS(УсловияРасчеты!CV:CV,УсловияРасчеты!$H:$H,$C41,УсловияРасчеты!$N:$N,"итого")</f>
        <v>0</v>
      </c>
      <c r="CC41" s="111">
        <f>SUMIFS(УсловияРасчеты!CW:CW,УсловияРасчеты!$H:$H,$C41,УсловияРасчеты!$N:$N,"итого")</f>
        <v>0</v>
      </c>
      <c r="CD41" s="111">
        <f>SUMIFS(УсловияРасчеты!CX:CX,УсловияРасчеты!$H:$H,$C41,УсловияРасчеты!$N:$N,"итого")</f>
        <v>0</v>
      </c>
      <c r="CE41" s="111">
        <f>SUMIFS(УсловияРасчеты!CY:CY,УсловияРасчеты!$H:$H,$C41,УсловияРасчеты!$N:$N,"итого")</f>
        <v>0</v>
      </c>
      <c r="CF41" s="111">
        <f>SUMIFS(УсловияРасчеты!CZ:CZ,УсловияРасчеты!$H:$H,$C41,УсловияРасчеты!$N:$N,"итого")</f>
        <v>0</v>
      </c>
      <c r="CG41" s="111">
        <f>SUMIFS(УсловияРасчеты!DA:DA,УсловияРасчеты!$H:$H,$C41,УсловияРасчеты!$N:$N,"итого")</f>
        <v>0</v>
      </c>
      <c r="CH41" s="111">
        <f>SUMIFS(УсловияРасчеты!DB:DB,УсловияРасчеты!$H:$H,$C41,УсловияРасчеты!$N:$N,"итого")</f>
        <v>0</v>
      </c>
      <c r="CI41" s="111">
        <f>SUMIFS(УсловияРасчеты!DC:DC,УсловияРасчеты!$H:$H,$C41,УсловияРасчеты!$N:$N,"итого")</f>
        <v>0</v>
      </c>
      <c r="CJ41" s="111">
        <f>SUMIFS(УсловияРасчеты!DD:DD,УсловияРасчеты!$H:$H,$C41,УсловияРасчеты!$N:$N,"итого")</f>
        <v>0</v>
      </c>
      <c r="CK41" s="111">
        <f>SUMIFS(УсловияРасчеты!DE:DE,УсловияРасчеты!$H:$H,$C41,УсловияРасчеты!$N:$N,"итого")</f>
        <v>0</v>
      </c>
      <c r="CL41" s="111">
        <f>SUMIFS(УсловияРасчеты!DF:DF,УсловияРасчеты!$H:$H,$C41,УсловияРасчеты!$N:$N,"итого")</f>
        <v>0</v>
      </c>
      <c r="CM41" s="111">
        <f>SUMIFS(УсловияРасчеты!DG:DG,УсловияРасчеты!$H:$H,$C41,УсловияРасчеты!$N:$N,"итого")</f>
        <v>0</v>
      </c>
      <c r="CN41" s="111">
        <f>SUMIFS(УсловияРасчеты!DH:DH,УсловияРасчеты!$H:$H,$C41,УсловияРасчеты!$N:$N,"итого")</f>
        <v>0</v>
      </c>
      <c r="CO41" s="111">
        <f>SUMIFS(УсловияРасчеты!DI:DI,УсловияРасчеты!$H:$H,$C41,УсловияРасчеты!$N:$N,"итого")</f>
        <v>0</v>
      </c>
      <c r="CP41" s="111">
        <f>SUMIFS(УсловияРасчеты!DJ:DJ,УсловияРасчеты!$H:$H,$C41,УсловияРасчеты!$N:$N,"итого")</f>
        <v>0</v>
      </c>
      <c r="CQ41" s="111">
        <f>SUMIFS(УсловияРасчеты!DK:DK,УсловияРасчеты!$H:$H,$C41,УсловияРасчеты!$N:$N,"итого")</f>
        <v>0</v>
      </c>
      <c r="CR41" s="111">
        <f>SUMIFS(УсловияРасчеты!DL:DL,УсловияРасчеты!$H:$H,$C41,УсловияРасчеты!$N:$N,"итого")</f>
        <v>0</v>
      </c>
      <c r="CS41" s="111">
        <f>SUMIFS(УсловияРасчеты!DM:DM,УсловияРасчеты!$H:$H,$C41,УсловияРасчеты!$N:$N,"итого")</f>
        <v>0</v>
      </c>
      <c r="CT41" s="111">
        <f>SUMIFS(УсловияРасчеты!DN:DN,УсловияРасчеты!$H:$H,$C41,УсловияРасчеты!$N:$N,"итого")</f>
        <v>0</v>
      </c>
      <c r="CU41" s="111">
        <f>SUMIFS(УсловияРасчеты!DO:DO,УсловияРасчеты!$H:$H,$C41,УсловияРасчеты!$N:$N,"итого")</f>
        <v>0</v>
      </c>
      <c r="CV41" s="111">
        <f>SUMIFS(УсловияРасчеты!DP:DP,УсловияРасчеты!$H:$H,$C41,УсловияРасчеты!$N:$N,"итого")</f>
        <v>0</v>
      </c>
      <c r="CW41" s="111">
        <f>SUMIFS(УсловияРасчеты!DQ:DQ,УсловияРасчеты!$H:$H,$C41,УсловияРасчеты!$N:$N,"итого")</f>
        <v>0</v>
      </c>
      <c r="CX41" s="111">
        <f>SUMIFS(УсловияРасчеты!DR:DR,УсловияРасчеты!$H:$H,$C41,УсловияРасчеты!$N:$N,"итого")</f>
        <v>0</v>
      </c>
      <c r="CY41" s="111">
        <f>SUMIFS(УсловияРасчеты!DS:DS,УсловияРасчеты!$H:$H,$C41,УсловияРасчеты!$N:$N,"итого")</f>
        <v>0</v>
      </c>
      <c r="CZ41" s="111">
        <f>SUMIFS(УсловияРасчеты!DT:DT,УсловияРасчеты!$H:$H,$C41,УсловияРасчеты!$N:$N,"итого")</f>
        <v>0</v>
      </c>
      <c r="DA41" s="65"/>
    </row>
    <row r="42" spans="1:105" s="501" customFormat="1">
      <c r="A42" s="519"/>
      <c r="B42" s="500"/>
      <c r="C42" s="517" t="str">
        <f>УсловияРасчеты!$H$1464</f>
        <v>Возмещение ндс по капзатратам</v>
      </c>
      <c r="D42" s="65"/>
      <c r="E42" s="127">
        <f t="shared" si="102"/>
        <v>0</v>
      </c>
      <c r="F42" s="65"/>
      <c r="G42" s="518">
        <f>SUMIFS(УсловияРасчеты!AA:AA,УсловияРасчеты!$H:$H,$C42,УсловияРасчеты!$N:$N,"итого")</f>
        <v>0</v>
      </c>
      <c r="H42" s="518">
        <f>SUMIFS(УсловияРасчеты!AB:AB,УсловияРасчеты!$H:$H,$C42,УсловияРасчеты!$N:$N,"итого")</f>
        <v>0</v>
      </c>
      <c r="I42" s="518">
        <f>SUMIFS(УсловияРасчеты!AC:AC,УсловияРасчеты!$H:$H,$C42,УсловияРасчеты!$N:$N,"итого")</f>
        <v>0</v>
      </c>
      <c r="J42" s="518">
        <f>SUMIFS(УсловияРасчеты!AD:AD,УсловияРасчеты!$H:$H,$C42,УсловияРасчеты!$N:$N,"итого")</f>
        <v>0</v>
      </c>
      <c r="K42" s="518">
        <f>SUMIFS(УсловияРасчеты!AE:AE,УсловияРасчеты!$H:$H,$C42,УсловияРасчеты!$N:$N,"итого")</f>
        <v>0</v>
      </c>
      <c r="L42" s="518">
        <f>SUMIFS(УсловияРасчеты!AF:AF,УсловияРасчеты!$H:$H,$C42,УсловияРасчеты!$N:$N,"итого")</f>
        <v>0</v>
      </c>
      <c r="M42" s="518">
        <f>SUMIFS(УсловияРасчеты!AG:AG,УсловияРасчеты!$H:$H,$C42,УсловияРасчеты!$N:$N,"итого")</f>
        <v>0</v>
      </c>
      <c r="N42" s="518">
        <f>SUMIFS(УсловияРасчеты!AH:AH,УсловияРасчеты!$H:$H,$C42,УсловияРасчеты!$N:$N,"итого")</f>
        <v>0</v>
      </c>
      <c r="O42" s="518">
        <f>SUMIFS(УсловияРасчеты!AI:AI,УсловияРасчеты!$H:$H,$C42,УсловияРасчеты!$N:$N,"итого")</f>
        <v>0</v>
      </c>
      <c r="P42" s="518">
        <f>SUMIFS(УсловияРасчеты!AJ:AJ,УсловияРасчеты!$H:$H,$C42,УсловияРасчеты!$N:$N,"итого")</f>
        <v>0</v>
      </c>
      <c r="Q42" s="518">
        <f>SUMIFS(УсловияРасчеты!AK:AK,УсловияРасчеты!$H:$H,$C42,УсловияРасчеты!$N:$N,"итого")</f>
        <v>0</v>
      </c>
      <c r="R42" s="518">
        <f>SUMIFS(УсловияРасчеты!AL:AL,УсловияРасчеты!$H:$H,$C42,УсловияРасчеты!$N:$N,"итого")</f>
        <v>0</v>
      </c>
      <c r="S42" s="518">
        <f>SUMIFS(УсловияРасчеты!AM:AM,УсловияРасчеты!$H:$H,$C42,УсловияРасчеты!$N:$N,"итого")</f>
        <v>0</v>
      </c>
      <c r="T42" s="518">
        <f>SUMIFS(УсловияРасчеты!AN:AN,УсловияРасчеты!$H:$H,$C42,УсловияРасчеты!$N:$N,"итого")</f>
        <v>0</v>
      </c>
      <c r="U42" s="518">
        <f>SUMIFS(УсловияРасчеты!AO:AO,УсловияРасчеты!$H:$H,$C42,УсловияРасчеты!$N:$N,"итого")</f>
        <v>0</v>
      </c>
      <c r="V42" s="518">
        <f>SUMIFS(УсловияРасчеты!AP:AP,УсловияРасчеты!$H:$H,$C42,УсловияРасчеты!$N:$N,"итого")</f>
        <v>0</v>
      </c>
      <c r="W42" s="518">
        <f>SUMIFS(УсловияРасчеты!AQ:AQ,УсловияРасчеты!$H:$H,$C42,УсловияРасчеты!$N:$N,"итого")</f>
        <v>0</v>
      </c>
      <c r="X42" s="518">
        <f>SUMIFS(УсловияРасчеты!AR:AR,УсловияРасчеты!$H:$H,$C42,УсловияРасчеты!$N:$N,"итого")</f>
        <v>0</v>
      </c>
      <c r="Y42" s="518">
        <f>SUMIFS(УсловияРасчеты!AS:AS,УсловияРасчеты!$H:$H,$C42,УсловияРасчеты!$N:$N,"итого")</f>
        <v>0</v>
      </c>
      <c r="Z42" s="518">
        <f>SUMIFS(УсловияРасчеты!AT:AT,УсловияРасчеты!$H:$H,$C42,УсловияРасчеты!$N:$N,"итого")</f>
        <v>0</v>
      </c>
      <c r="AA42" s="518">
        <f>SUMIFS(УсловияРасчеты!AU:AU,УсловияРасчеты!$H:$H,$C42,УсловияРасчеты!$N:$N,"итого")</f>
        <v>0</v>
      </c>
      <c r="AB42" s="518">
        <f>SUMIFS(УсловияРасчеты!AV:AV,УсловияРасчеты!$H:$H,$C42,УсловияРасчеты!$N:$N,"итого")</f>
        <v>0</v>
      </c>
      <c r="AC42" s="518">
        <f>SUMIFS(УсловияРасчеты!AW:AW,УсловияРасчеты!$H:$H,$C42,УсловияРасчеты!$N:$N,"итого")</f>
        <v>0</v>
      </c>
      <c r="AD42" s="518">
        <f>SUMIFS(УсловияРасчеты!AX:AX,УсловияРасчеты!$H:$H,$C42,УсловияРасчеты!$N:$N,"итого")</f>
        <v>0</v>
      </c>
      <c r="AE42" s="518">
        <f>SUMIFS(УсловияРасчеты!AY:AY,УсловияРасчеты!$H:$H,$C42,УсловияРасчеты!$N:$N,"итого")</f>
        <v>0</v>
      </c>
      <c r="AF42" s="518">
        <f>SUMIFS(УсловияРасчеты!AZ:AZ,УсловияРасчеты!$H:$H,$C42,УсловияРасчеты!$N:$N,"итого")</f>
        <v>0</v>
      </c>
      <c r="AG42" s="518">
        <f>SUMIFS(УсловияРасчеты!BA:BA,УсловияРасчеты!$H:$H,$C42,УсловияРасчеты!$N:$N,"итого")</f>
        <v>0</v>
      </c>
      <c r="AH42" s="518">
        <f>SUMIFS(УсловияРасчеты!BB:BB,УсловияРасчеты!$H:$H,$C42,УсловияРасчеты!$N:$N,"итого")</f>
        <v>0</v>
      </c>
      <c r="AI42" s="518">
        <f>SUMIFS(УсловияРасчеты!BC:BC,УсловияРасчеты!$H:$H,$C42,УсловияРасчеты!$N:$N,"итого")</f>
        <v>0</v>
      </c>
      <c r="AJ42" s="518">
        <f>SUMIFS(УсловияРасчеты!BD:BD,УсловияРасчеты!$H:$H,$C42,УсловияРасчеты!$N:$N,"итого")</f>
        <v>0</v>
      </c>
      <c r="AK42" s="518">
        <f>SUMIFS(УсловияРасчеты!BE:BE,УсловияРасчеты!$H:$H,$C42,УсловияРасчеты!$N:$N,"итого")</f>
        <v>0</v>
      </c>
      <c r="AL42" s="518">
        <f>SUMIFS(УсловияРасчеты!BF:BF,УсловияРасчеты!$H:$H,$C42,УсловияРасчеты!$N:$N,"итого")</f>
        <v>0</v>
      </c>
      <c r="AM42" s="518">
        <f>SUMIFS(УсловияРасчеты!BG:BG,УсловияРасчеты!$H:$H,$C42,УсловияРасчеты!$N:$N,"итого")</f>
        <v>0</v>
      </c>
      <c r="AN42" s="518">
        <f>SUMIFS(УсловияРасчеты!BH:BH,УсловияРасчеты!$H:$H,$C42,УсловияРасчеты!$N:$N,"итого")</f>
        <v>0</v>
      </c>
      <c r="AO42" s="518">
        <f>SUMIFS(УсловияРасчеты!BI:BI,УсловияРасчеты!$H:$H,$C42,УсловияРасчеты!$N:$N,"итого")</f>
        <v>0</v>
      </c>
      <c r="AP42" s="518">
        <f>SUMIFS(УсловияРасчеты!BJ:BJ,УсловияРасчеты!$H:$H,$C42,УсловияРасчеты!$N:$N,"итого")</f>
        <v>0</v>
      </c>
      <c r="AQ42" s="518">
        <f>SUMIFS(УсловияРасчеты!BK:BK,УсловияРасчеты!$H:$H,$C42,УсловияРасчеты!$N:$N,"итого")</f>
        <v>0</v>
      </c>
      <c r="AR42" s="518">
        <f>SUMIFS(УсловияРасчеты!BL:BL,УсловияРасчеты!$H:$H,$C42,УсловияРасчеты!$N:$N,"итого")</f>
        <v>0</v>
      </c>
      <c r="AS42" s="518">
        <f>SUMIFS(УсловияРасчеты!BM:BM,УсловияРасчеты!$H:$H,$C42,УсловияРасчеты!$N:$N,"итого")</f>
        <v>0</v>
      </c>
      <c r="AT42" s="518">
        <f>SUMIFS(УсловияРасчеты!BN:BN,УсловияРасчеты!$H:$H,$C42,УсловияРасчеты!$N:$N,"итого")</f>
        <v>0</v>
      </c>
      <c r="AU42" s="518">
        <f>SUMIFS(УсловияРасчеты!BO:BO,УсловияРасчеты!$H:$H,$C42,УсловияРасчеты!$N:$N,"итого")</f>
        <v>0</v>
      </c>
      <c r="AV42" s="518">
        <f>SUMIFS(УсловияРасчеты!BP:BP,УсловияРасчеты!$H:$H,$C42,УсловияРасчеты!$N:$N,"итого")</f>
        <v>0</v>
      </c>
      <c r="AW42" s="518">
        <f>SUMIFS(УсловияРасчеты!BQ:BQ,УсловияРасчеты!$H:$H,$C42,УсловияРасчеты!$N:$N,"итого")</f>
        <v>0</v>
      </c>
      <c r="AX42" s="518">
        <f>SUMIFS(УсловияРасчеты!BR:BR,УсловияРасчеты!$H:$H,$C42,УсловияРасчеты!$N:$N,"итого")</f>
        <v>0</v>
      </c>
      <c r="AY42" s="518">
        <f>SUMIFS(УсловияРасчеты!BS:BS,УсловияРасчеты!$H:$H,$C42,УсловияРасчеты!$N:$N,"итого")</f>
        <v>0</v>
      </c>
      <c r="AZ42" s="518">
        <f>SUMIFS(УсловияРасчеты!BT:BT,УсловияРасчеты!$H:$H,$C42,УсловияРасчеты!$N:$N,"итого")</f>
        <v>0</v>
      </c>
      <c r="BA42" s="518">
        <f>SUMIFS(УсловияРасчеты!BU:BU,УсловияРасчеты!$H:$H,$C42,УсловияРасчеты!$N:$N,"итого")</f>
        <v>0</v>
      </c>
      <c r="BB42" s="518">
        <f>SUMIFS(УсловияРасчеты!BV:BV,УсловияРасчеты!$H:$H,$C42,УсловияРасчеты!$N:$N,"итого")</f>
        <v>0</v>
      </c>
      <c r="BC42" s="518">
        <f>SUMIFS(УсловияРасчеты!BW:BW,УсловияРасчеты!$H:$H,$C42,УсловияРасчеты!$N:$N,"итого")</f>
        <v>0</v>
      </c>
      <c r="BD42" s="518">
        <f>SUMIFS(УсловияРасчеты!BX:BX,УсловияРасчеты!$H:$H,$C42,УсловияРасчеты!$N:$N,"итого")</f>
        <v>0</v>
      </c>
      <c r="BE42" s="518">
        <f>SUMIFS(УсловияРасчеты!BY:BY,УсловияРасчеты!$H:$H,$C42,УсловияРасчеты!$N:$N,"итого")</f>
        <v>0</v>
      </c>
      <c r="BF42" s="518">
        <f>SUMIFS(УсловияРасчеты!BZ:BZ,УсловияРасчеты!$H:$H,$C42,УсловияРасчеты!$N:$N,"итого")</f>
        <v>0</v>
      </c>
      <c r="BG42" s="518">
        <f>SUMIFS(УсловияРасчеты!CA:CA,УсловияРасчеты!$H:$H,$C42,УсловияРасчеты!$N:$N,"итого")</f>
        <v>0</v>
      </c>
      <c r="BH42" s="518">
        <f>SUMIFS(УсловияРасчеты!CB:CB,УсловияРасчеты!$H:$H,$C42,УсловияРасчеты!$N:$N,"итого")</f>
        <v>0</v>
      </c>
      <c r="BI42" s="518">
        <f>SUMIFS(УсловияРасчеты!CC:CC,УсловияРасчеты!$H:$H,$C42,УсловияРасчеты!$N:$N,"итого")</f>
        <v>0</v>
      </c>
      <c r="BJ42" s="518">
        <f>SUMIFS(УсловияРасчеты!CD:CD,УсловияРасчеты!$H:$H,$C42,УсловияРасчеты!$N:$N,"итого")</f>
        <v>0</v>
      </c>
      <c r="BK42" s="518">
        <f>SUMIFS(УсловияРасчеты!CE:CE,УсловияРасчеты!$H:$H,$C42,УсловияРасчеты!$N:$N,"итого")</f>
        <v>0</v>
      </c>
      <c r="BL42" s="518">
        <f>SUMIFS(УсловияРасчеты!CF:CF,УсловияРасчеты!$H:$H,$C42,УсловияРасчеты!$N:$N,"итого")</f>
        <v>0</v>
      </c>
      <c r="BM42" s="518">
        <f>SUMIFS(УсловияРасчеты!CG:CG,УсловияРасчеты!$H:$H,$C42,УсловияРасчеты!$N:$N,"итого")</f>
        <v>0</v>
      </c>
      <c r="BN42" s="518">
        <f>SUMIFS(УсловияРасчеты!CH:CH,УсловияРасчеты!$H:$H,$C42,УсловияРасчеты!$N:$N,"итого")</f>
        <v>0</v>
      </c>
      <c r="BO42" s="518">
        <f>SUMIFS(УсловияРасчеты!CI:CI,УсловияРасчеты!$H:$H,$C42,УсловияРасчеты!$N:$N,"итого")</f>
        <v>0</v>
      </c>
      <c r="BP42" s="518">
        <f>SUMIFS(УсловияРасчеты!CJ:CJ,УсловияРасчеты!$H:$H,$C42,УсловияРасчеты!$N:$N,"итого")</f>
        <v>0</v>
      </c>
      <c r="BQ42" s="518">
        <f>SUMIFS(УсловияРасчеты!CK:CK,УсловияРасчеты!$H:$H,$C42,УсловияРасчеты!$N:$N,"итого")</f>
        <v>0</v>
      </c>
      <c r="BR42" s="518">
        <f>SUMIFS(УсловияРасчеты!CL:CL,УсловияРасчеты!$H:$H,$C42,УсловияРасчеты!$N:$N,"итого")</f>
        <v>0</v>
      </c>
      <c r="BS42" s="518">
        <f>SUMIFS(УсловияРасчеты!CM:CM,УсловияРасчеты!$H:$H,$C42,УсловияРасчеты!$N:$N,"итого")</f>
        <v>0</v>
      </c>
      <c r="BT42" s="518">
        <f>SUMIFS(УсловияРасчеты!CN:CN,УсловияРасчеты!$H:$H,$C42,УсловияРасчеты!$N:$N,"итого")</f>
        <v>0</v>
      </c>
      <c r="BU42" s="518">
        <f>SUMIFS(УсловияРасчеты!CO:CO,УсловияРасчеты!$H:$H,$C42,УсловияРасчеты!$N:$N,"итого")</f>
        <v>0</v>
      </c>
      <c r="BV42" s="518">
        <f>SUMIFS(УсловияРасчеты!CP:CP,УсловияРасчеты!$H:$H,$C42,УсловияРасчеты!$N:$N,"итого")</f>
        <v>0</v>
      </c>
      <c r="BW42" s="518">
        <f>SUMIFS(УсловияРасчеты!CQ:CQ,УсловияРасчеты!$H:$H,$C42,УсловияРасчеты!$N:$N,"итого")</f>
        <v>0</v>
      </c>
      <c r="BX42" s="518">
        <f>SUMIFS(УсловияРасчеты!CR:CR,УсловияРасчеты!$H:$H,$C42,УсловияРасчеты!$N:$N,"итого")</f>
        <v>0</v>
      </c>
      <c r="BY42" s="518">
        <f>SUMIFS(УсловияРасчеты!CS:CS,УсловияРасчеты!$H:$H,$C42,УсловияРасчеты!$N:$N,"итого")</f>
        <v>0</v>
      </c>
      <c r="BZ42" s="518">
        <f>SUMIFS(УсловияРасчеты!CT:CT,УсловияРасчеты!$H:$H,$C42,УсловияРасчеты!$N:$N,"итого")</f>
        <v>0</v>
      </c>
      <c r="CA42" s="518">
        <f>SUMIFS(УсловияРасчеты!CU:CU,УсловияРасчеты!$H:$H,$C42,УсловияРасчеты!$N:$N,"итого")</f>
        <v>0</v>
      </c>
      <c r="CB42" s="518">
        <f>SUMIFS(УсловияРасчеты!CV:CV,УсловияРасчеты!$H:$H,$C42,УсловияРасчеты!$N:$N,"итого")</f>
        <v>0</v>
      </c>
      <c r="CC42" s="518">
        <f>SUMIFS(УсловияРасчеты!CW:CW,УсловияРасчеты!$H:$H,$C42,УсловияРасчеты!$N:$N,"итого")</f>
        <v>0</v>
      </c>
      <c r="CD42" s="518">
        <f>SUMIFS(УсловияРасчеты!CX:CX,УсловияРасчеты!$H:$H,$C42,УсловияРасчеты!$N:$N,"итого")</f>
        <v>0</v>
      </c>
      <c r="CE42" s="518">
        <f>SUMIFS(УсловияРасчеты!CY:CY,УсловияРасчеты!$H:$H,$C42,УсловияРасчеты!$N:$N,"итого")</f>
        <v>0</v>
      </c>
      <c r="CF42" s="518">
        <f>SUMIFS(УсловияРасчеты!CZ:CZ,УсловияРасчеты!$H:$H,$C42,УсловияРасчеты!$N:$N,"итого")</f>
        <v>0</v>
      </c>
      <c r="CG42" s="518">
        <f>SUMIFS(УсловияРасчеты!DA:DA,УсловияРасчеты!$H:$H,$C42,УсловияРасчеты!$N:$N,"итого")</f>
        <v>0</v>
      </c>
      <c r="CH42" s="518">
        <f>SUMIFS(УсловияРасчеты!DB:DB,УсловияРасчеты!$H:$H,$C42,УсловияРасчеты!$N:$N,"итого")</f>
        <v>0</v>
      </c>
      <c r="CI42" s="518">
        <f>SUMIFS(УсловияРасчеты!DC:DC,УсловияРасчеты!$H:$H,$C42,УсловияРасчеты!$N:$N,"итого")</f>
        <v>0</v>
      </c>
      <c r="CJ42" s="518">
        <f>SUMIFS(УсловияРасчеты!DD:DD,УсловияРасчеты!$H:$H,$C42,УсловияРасчеты!$N:$N,"итого")</f>
        <v>0</v>
      </c>
      <c r="CK42" s="518">
        <f>SUMIFS(УсловияРасчеты!DE:DE,УсловияРасчеты!$H:$H,$C42,УсловияРасчеты!$N:$N,"итого")</f>
        <v>0</v>
      </c>
      <c r="CL42" s="518">
        <f>SUMIFS(УсловияРасчеты!DF:DF,УсловияРасчеты!$H:$H,$C42,УсловияРасчеты!$N:$N,"итого")</f>
        <v>0</v>
      </c>
      <c r="CM42" s="518">
        <f>SUMIFS(УсловияРасчеты!DG:DG,УсловияРасчеты!$H:$H,$C42,УсловияРасчеты!$N:$N,"итого")</f>
        <v>0</v>
      </c>
      <c r="CN42" s="518">
        <f>SUMIFS(УсловияРасчеты!DH:DH,УсловияРасчеты!$H:$H,$C42,УсловияРасчеты!$N:$N,"итого")</f>
        <v>0</v>
      </c>
      <c r="CO42" s="518">
        <f>SUMIFS(УсловияРасчеты!DI:DI,УсловияРасчеты!$H:$H,$C42,УсловияРасчеты!$N:$N,"итого")</f>
        <v>0</v>
      </c>
      <c r="CP42" s="518">
        <f>SUMIFS(УсловияРасчеты!DJ:DJ,УсловияРасчеты!$H:$H,$C42,УсловияРасчеты!$N:$N,"итого")</f>
        <v>0</v>
      </c>
      <c r="CQ42" s="518">
        <f>SUMIFS(УсловияРасчеты!DK:DK,УсловияРасчеты!$H:$H,$C42,УсловияРасчеты!$N:$N,"итого")</f>
        <v>0</v>
      </c>
      <c r="CR42" s="518">
        <f>SUMIFS(УсловияРасчеты!DL:DL,УсловияРасчеты!$H:$H,$C42,УсловияРасчеты!$N:$N,"итого")</f>
        <v>0</v>
      </c>
      <c r="CS42" s="518">
        <f>SUMIFS(УсловияРасчеты!DM:DM,УсловияРасчеты!$H:$H,$C42,УсловияРасчеты!$N:$N,"итого")</f>
        <v>0</v>
      </c>
      <c r="CT42" s="518">
        <f>SUMIFS(УсловияРасчеты!DN:DN,УсловияРасчеты!$H:$H,$C42,УсловияРасчеты!$N:$N,"итого")</f>
        <v>0</v>
      </c>
      <c r="CU42" s="518">
        <f>SUMIFS(УсловияРасчеты!DO:DO,УсловияРасчеты!$H:$H,$C42,УсловияРасчеты!$N:$N,"итого")</f>
        <v>0</v>
      </c>
      <c r="CV42" s="518">
        <f>SUMIFS(УсловияРасчеты!DP:DP,УсловияРасчеты!$H:$H,$C42,УсловияРасчеты!$N:$N,"итого")</f>
        <v>0</v>
      </c>
      <c r="CW42" s="518">
        <f>SUMIFS(УсловияРасчеты!DQ:DQ,УсловияРасчеты!$H:$H,$C42,УсловияРасчеты!$N:$N,"итого")</f>
        <v>0</v>
      </c>
      <c r="CX42" s="518">
        <f>SUMIFS(УсловияРасчеты!DR:DR,УсловияРасчеты!$H:$H,$C42,УсловияРасчеты!$N:$N,"итого")</f>
        <v>0</v>
      </c>
      <c r="CY42" s="518">
        <f>SUMIFS(УсловияРасчеты!DS:DS,УсловияРасчеты!$H:$H,$C42,УсловияРасчеты!$N:$N,"итого")</f>
        <v>0</v>
      </c>
      <c r="CZ42" s="518">
        <f>SUMIFS(УсловияРасчеты!DT:DT,УсловияРасчеты!$H:$H,$C42,УсловияРасчеты!$N:$N,"итого")</f>
        <v>0</v>
      </c>
      <c r="DA42" s="500"/>
    </row>
    <row r="43" spans="1:105" s="78" customFormat="1" ht="12">
      <c r="A43" s="81"/>
      <c r="B43" s="76"/>
      <c r="C43" s="79" t="str">
        <f>УсловияРасчеты!$H$1402</f>
        <v>Оплата капитальных затрат</v>
      </c>
      <c r="D43" s="500"/>
      <c r="E43" s="131">
        <f t="shared" si="102"/>
        <v>0</v>
      </c>
      <c r="F43" s="76"/>
      <c r="G43" s="110">
        <f>SUMIFS(УсловияРасчеты!AA:AA,УсловияРасчеты!$H:$H,$C43,УсловияРасчеты!$N:$N,"итого")</f>
        <v>0</v>
      </c>
      <c r="H43" s="110">
        <f>SUMIFS(УсловияРасчеты!AB:AB,УсловияРасчеты!$H:$H,$C43,УсловияРасчеты!$N:$N,"итого")</f>
        <v>0</v>
      </c>
      <c r="I43" s="110">
        <f>SUMIFS(УсловияРасчеты!AC:AC,УсловияРасчеты!$H:$H,$C43,УсловияРасчеты!$N:$N,"итого")</f>
        <v>0</v>
      </c>
      <c r="J43" s="110">
        <f>SUMIFS(УсловияРасчеты!AD:AD,УсловияРасчеты!$H:$H,$C43,УсловияРасчеты!$N:$N,"итого")</f>
        <v>0</v>
      </c>
      <c r="K43" s="110">
        <f>SUMIFS(УсловияРасчеты!AE:AE,УсловияРасчеты!$H:$H,$C43,УсловияРасчеты!$N:$N,"итого")</f>
        <v>0</v>
      </c>
      <c r="L43" s="110">
        <f>SUMIFS(УсловияРасчеты!AF:AF,УсловияРасчеты!$H:$H,$C43,УсловияРасчеты!$N:$N,"итого")</f>
        <v>0</v>
      </c>
      <c r="M43" s="110">
        <f>SUMIFS(УсловияРасчеты!AG:AG,УсловияРасчеты!$H:$H,$C43,УсловияРасчеты!$N:$N,"итого")</f>
        <v>0</v>
      </c>
      <c r="N43" s="110">
        <f>SUMIFS(УсловияРасчеты!AH:AH,УсловияРасчеты!$H:$H,$C43,УсловияРасчеты!$N:$N,"итого")</f>
        <v>0</v>
      </c>
      <c r="O43" s="110">
        <f>SUMIFS(УсловияРасчеты!AI:AI,УсловияРасчеты!$H:$H,$C43,УсловияРасчеты!$N:$N,"итого")</f>
        <v>0</v>
      </c>
      <c r="P43" s="110">
        <f>SUMIFS(УсловияРасчеты!AJ:AJ,УсловияРасчеты!$H:$H,$C43,УсловияРасчеты!$N:$N,"итого")</f>
        <v>0</v>
      </c>
      <c r="Q43" s="110">
        <f>SUMIFS(УсловияРасчеты!AK:AK,УсловияРасчеты!$H:$H,$C43,УсловияРасчеты!$N:$N,"итого")</f>
        <v>0</v>
      </c>
      <c r="R43" s="110">
        <f>SUMIFS(УсловияРасчеты!AL:AL,УсловияРасчеты!$H:$H,$C43,УсловияРасчеты!$N:$N,"итого")</f>
        <v>0</v>
      </c>
      <c r="S43" s="110">
        <f>SUMIFS(УсловияРасчеты!AM:AM,УсловияРасчеты!$H:$H,$C43,УсловияРасчеты!$N:$N,"итого")</f>
        <v>0</v>
      </c>
      <c r="T43" s="110">
        <f>SUMIFS(УсловияРасчеты!AN:AN,УсловияРасчеты!$H:$H,$C43,УсловияРасчеты!$N:$N,"итого")</f>
        <v>0</v>
      </c>
      <c r="U43" s="110">
        <f>SUMIFS(УсловияРасчеты!AO:AO,УсловияРасчеты!$H:$H,$C43,УсловияРасчеты!$N:$N,"итого")</f>
        <v>0</v>
      </c>
      <c r="V43" s="110">
        <f>SUMIFS(УсловияРасчеты!AP:AP,УсловияРасчеты!$H:$H,$C43,УсловияРасчеты!$N:$N,"итого")</f>
        <v>0</v>
      </c>
      <c r="W43" s="110">
        <f>SUMIFS(УсловияРасчеты!AQ:AQ,УсловияРасчеты!$H:$H,$C43,УсловияРасчеты!$N:$N,"итого")</f>
        <v>0</v>
      </c>
      <c r="X43" s="110">
        <f>SUMIFS(УсловияРасчеты!AR:AR,УсловияРасчеты!$H:$H,$C43,УсловияРасчеты!$N:$N,"итого")</f>
        <v>0</v>
      </c>
      <c r="Y43" s="110">
        <f>SUMIFS(УсловияРасчеты!AS:AS,УсловияРасчеты!$H:$H,$C43,УсловияРасчеты!$N:$N,"итого")</f>
        <v>0</v>
      </c>
      <c r="Z43" s="110">
        <f>SUMIFS(УсловияРасчеты!AT:AT,УсловияРасчеты!$H:$H,$C43,УсловияРасчеты!$N:$N,"итого")</f>
        <v>0</v>
      </c>
      <c r="AA43" s="110">
        <f>SUMIFS(УсловияРасчеты!AU:AU,УсловияРасчеты!$H:$H,$C43,УсловияРасчеты!$N:$N,"итого")</f>
        <v>0</v>
      </c>
      <c r="AB43" s="110">
        <f>SUMIFS(УсловияРасчеты!AV:AV,УсловияРасчеты!$H:$H,$C43,УсловияРасчеты!$N:$N,"итого")</f>
        <v>0</v>
      </c>
      <c r="AC43" s="110">
        <f>SUMIFS(УсловияРасчеты!AW:AW,УсловияРасчеты!$H:$H,$C43,УсловияРасчеты!$N:$N,"итого")</f>
        <v>0</v>
      </c>
      <c r="AD43" s="110">
        <f>SUMIFS(УсловияРасчеты!AX:AX,УсловияРасчеты!$H:$H,$C43,УсловияРасчеты!$N:$N,"итого")</f>
        <v>0</v>
      </c>
      <c r="AE43" s="110">
        <f>SUMIFS(УсловияРасчеты!AY:AY,УсловияРасчеты!$H:$H,$C43,УсловияРасчеты!$N:$N,"итого")</f>
        <v>0</v>
      </c>
      <c r="AF43" s="110">
        <f>SUMIFS(УсловияРасчеты!AZ:AZ,УсловияРасчеты!$H:$H,$C43,УсловияРасчеты!$N:$N,"итого")</f>
        <v>0</v>
      </c>
      <c r="AG43" s="110">
        <f>SUMIFS(УсловияРасчеты!BA:BA,УсловияРасчеты!$H:$H,$C43,УсловияРасчеты!$N:$N,"итого")</f>
        <v>0</v>
      </c>
      <c r="AH43" s="110">
        <f>SUMIFS(УсловияРасчеты!BB:BB,УсловияРасчеты!$H:$H,$C43,УсловияРасчеты!$N:$N,"итого")</f>
        <v>0</v>
      </c>
      <c r="AI43" s="110">
        <f>SUMIFS(УсловияРасчеты!BC:BC,УсловияРасчеты!$H:$H,$C43,УсловияРасчеты!$N:$N,"итого")</f>
        <v>0</v>
      </c>
      <c r="AJ43" s="110">
        <f>SUMIFS(УсловияРасчеты!BD:BD,УсловияРасчеты!$H:$H,$C43,УсловияРасчеты!$N:$N,"итого")</f>
        <v>0</v>
      </c>
      <c r="AK43" s="110">
        <f>SUMIFS(УсловияРасчеты!BE:BE,УсловияРасчеты!$H:$H,$C43,УсловияРасчеты!$N:$N,"итого")</f>
        <v>0</v>
      </c>
      <c r="AL43" s="110">
        <f>SUMIFS(УсловияРасчеты!BF:BF,УсловияРасчеты!$H:$H,$C43,УсловияРасчеты!$N:$N,"итого")</f>
        <v>0</v>
      </c>
      <c r="AM43" s="110">
        <f>SUMIFS(УсловияРасчеты!BG:BG,УсловияРасчеты!$H:$H,$C43,УсловияРасчеты!$N:$N,"итого")</f>
        <v>0</v>
      </c>
      <c r="AN43" s="110">
        <f>SUMIFS(УсловияРасчеты!BH:BH,УсловияРасчеты!$H:$H,$C43,УсловияРасчеты!$N:$N,"итого")</f>
        <v>0</v>
      </c>
      <c r="AO43" s="110">
        <f>SUMIFS(УсловияРасчеты!BI:BI,УсловияРасчеты!$H:$H,$C43,УсловияРасчеты!$N:$N,"итого")</f>
        <v>0</v>
      </c>
      <c r="AP43" s="110">
        <f>SUMIFS(УсловияРасчеты!BJ:BJ,УсловияРасчеты!$H:$H,$C43,УсловияРасчеты!$N:$N,"итого")</f>
        <v>0</v>
      </c>
      <c r="AQ43" s="110">
        <f>SUMIFS(УсловияРасчеты!BK:BK,УсловияРасчеты!$H:$H,$C43,УсловияРасчеты!$N:$N,"итого")</f>
        <v>0</v>
      </c>
      <c r="AR43" s="110">
        <f>SUMIFS(УсловияРасчеты!BL:BL,УсловияРасчеты!$H:$H,$C43,УсловияРасчеты!$N:$N,"итого")</f>
        <v>0</v>
      </c>
      <c r="AS43" s="110">
        <f>SUMIFS(УсловияРасчеты!BM:BM,УсловияРасчеты!$H:$H,$C43,УсловияРасчеты!$N:$N,"итого")</f>
        <v>0</v>
      </c>
      <c r="AT43" s="110">
        <f>SUMIFS(УсловияРасчеты!BN:BN,УсловияРасчеты!$H:$H,$C43,УсловияРасчеты!$N:$N,"итого")</f>
        <v>0</v>
      </c>
      <c r="AU43" s="110">
        <f>SUMIFS(УсловияРасчеты!BO:BO,УсловияРасчеты!$H:$H,$C43,УсловияРасчеты!$N:$N,"итого")</f>
        <v>0</v>
      </c>
      <c r="AV43" s="110">
        <f>SUMIFS(УсловияРасчеты!BP:BP,УсловияРасчеты!$H:$H,$C43,УсловияРасчеты!$N:$N,"итого")</f>
        <v>0</v>
      </c>
      <c r="AW43" s="110">
        <f>SUMIFS(УсловияРасчеты!BQ:BQ,УсловияРасчеты!$H:$H,$C43,УсловияРасчеты!$N:$N,"итого")</f>
        <v>0</v>
      </c>
      <c r="AX43" s="110">
        <f>SUMIFS(УсловияРасчеты!BR:BR,УсловияРасчеты!$H:$H,$C43,УсловияРасчеты!$N:$N,"итого")</f>
        <v>0</v>
      </c>
      <c r="AY43" s="110">
        <f>SUMIFS(УсловияРасчеты!BS:BS,УсловияРасчеты!$H:$H,$C43,УсловияРасчеты!$N:$N,"итого")</f>
        <v>0</v>
      </c>
      <c r="AZ43" s="110">
        <f>SUMIFS(УсловияРасчеты!BT:BT,УсловияРасчеты!$H:$H,$C43,УсловияРасчеты!$N:$N,"итого")</f>
        <v>0</v>
      </c>
      <c r="BA43" s="110">
        <f>SUMIFS(УсловияРасчеты!BU:BU,УсловияРасчеты!$H:$H,$C43,УсловияРасчеты!$N:$N,"итого")</f>
        <v>0</v>
      </c>
      <c r="BB43" s="110">
        <f>SUMIFS(УсловияРасчеты!BV:BV,УсловияРасчеты!$H:$H,$C43,УсловияРасчеты!$N:$N,"итого")</f>
        <v>0</v>
      </c>
      <c r="BC43" s="110">
        <f>SUMIFS(УсловияРасчеты!BW:BW,УсловияРасчеты!$H:$H,$C43,УсловияРасчеты!$N:$N,"итого")</f>
        <v>0</v>
      </c>
      <c r="BD43" s="110">
        <f>SUMIFS(УсловияРасчеты!BX:BX,УсловияРасчеты!$H:$H,$C43,УсловияРасчеты!$N:$N,"итого")</f>
        <v>0</v>
      </c>
      <c r="BE43" s="110">
        <f>SUMIFS(УсловияРасчеты!BY:BY,УсловияРасчеты!$H:$H,$C43,УсловияРасчеты!$N:$N,"итого")</f>
        <v>0</v>
      </c>
      <c r="BF43" s="110">
        <f>SUMIFS(УсловияРасчеты!BZ:BZ,УсловияРасчеты!$H:$H,$C43,УсловияРасчеты!$N:$N,"итого")</f>
        <v>0</v>
      </c>
      <c r="BG43" s="110">
        <f>SUMIFS(УсловияРасчеты!CA:CA,УсловияРасчеты!$H:$H,$C43,УсловияРасчеты!$N:$N,"итого")</f>
        <v>0</v>
      </c>
      <c r="BH43" s="110">
        <f>SUMIFS(УсловияРасчеты!CB:CB,УсловияРасчеты!$H:$H,$C43,УсловияРасчеты!$N:$N,"итого")</f>
        <v>0</v>
      </c>
      <c r="BI43" s="110">
        <f>SUMIFS(УсловияРасчеты!CC:CC,УсловияРасчеты!$H:$H,$C43,УсловияРасчеты!$N:$N,"итого")</f>
        <v>0</v>
      </c>
      <c r="BJ43" s="110">
        <f>SUMIFS(УсловияРасчеты!CD:CD,УсловияРасчеты!$H:$H,$C43,УсловияРасчеты!$N:$N,"итого")</f>
        <v>0</v>
      </c>
      <c r="BK43" s="110">
        <f>SUMIFS(УсловияРасчеты!CE:CE,УсловияРасчеты!$H:$H,$C43,УсловияРасчеты!$N:$N,"итого")</f>
        <v>0</v>
      </c>
      <c r="BL43" s="110">
        <f>SUMIFS(УсловияРасчеты!CF:CF,УсловияРасчеты!$H:$H,$C43,УсловияРасчеты!$N:$N,"итого")</f>
        <v>0</v>
      </c>
      <c r="BM43" s="110">
        <f>SUMIFS(УсловияРасчеты!CG:CG,УсловияРасчеты!$H:$H,$C43,УсловияРасчеты!$N:$N,"итого")</f>
        <v>0</v>
      </c>
      <c r="BN43" s="110">
        <f>SUMIFS(УсловияРасчеты!CH:CH,УсловияРасчеты!$H:$H,$C43,УсловияРасчеты!$N:$N,"итого")</f>
        <v>0</v>
      </c>
      <c r="BO43" s="110">
        <f>SUMIFS(УсловияРасчеты!CI:CI,УсловияРасчеты!$H:$H,$C43,УсловияРасчеты!$N:$N,"итого")</f>
        <v>0</v>
      </c>
      <c r="BP43" s="110">
        <f>SUMIFS(УсловияРасчеты!CJ:CJ,УсловияРасчеты!$H:$H,$C43,УсловияРасчеты!$N:$N,"итого")</f>
        <v>0</v>
      </c>
      <c r="BQ43" s="110">
        <f>SUMIFS(УсловияРасчеты!CK:CK,УсловияРасчеты!$H:$H,$C43,УсловияРасчеты!$N:$N,"итого")</f>
        <v>0</v>
      </c>
      <c r="BR43" s="110">
        <f>SUMIFS(УсловияРасчеты!CL:CL,УсловияРасчеты!$H:$H,$C43,УсловияРасчеты!$N:$N,"итого")</f>
        <v>0</v>
      </c>
      <c r="BS43" s="110">
        <f>SUMIFS(УсловияРасчеты!CM:CM,УсловияРасчеты!$H:$H,$C43,УсловияРасчеты!$N:$N,"итого")</f>
        <v>0</v>
      </c>
      <c r="BT43" s="110">
        <f>SUMIFS(УсловияРасчеты!CN:CN,УсловияРасчеты!$H:$H,$C43,УсловияРасчеты!$N:$N,"итого")</f>
        <v>0</v>
      </c>
      <c r="BU43" s="110">
        <f>SUMIFS(УсловияРасчеты!CO:CO,УсловияРасчеты!$H:$H,$C43,УсловияРасчеты!$N:$N,"итого")</f>
        <v>0</v>
      </c>
      <c r="BV43" s="110">
        <f>SUMIFS(УсловияРасчеты!CP:CP,УсловияРасчеты!$H:$H,$C43,УсловияРасчеты!$N:$N,"итого")</f>
        <v>0</v>
      </c>
      <c r="BW43" s="110">
        <f>SUMIFS(УсловияРасчеты!CQ:CQ,УсловияРасчеты!$H:$H,$C43,УсловияРасчеты!$N:$N,"итого")</f>
        <v>0</v>
      </c>
      <c r="BX43" s="110">
        <f>SUMIFS(УсловияРасчеты!CR:CR,УсловияРасчеты!$H:$H,$C43,УсловияРасчеты!$N:$N,"итого")</f>
        <v>0</v>
      </c>
      <c r="BY43" s="110">
        <f>SUMIFS(УсловияРасчеты!CS:CS,УсловияРасчеты!$H:$H,$C43,УсловияРасчеты!$N:$N,"итого")</f>
        <v>0</v>
      </c>
      <c r="BZ43" s="110">
        <f>SUMIFS(УсловияРасчеты!CT:CT,УсловияРасчеты!$H:$H,$C43,УсловияРасчеты!$N:$N,"итого")</f>
        <v>0</v>
      </c>
      <c r="CA43" s="110">
        <f>SUMIFS(УсловияРасчеты!CU:CU,УсловияРасчеты!$H:$H,$C43,УсловияРасчеты!$N:$N,"итого")</f>
        <v>0</v>
      </c>
      <c r="CB43" s="110">
        <f>SUMIFS(УсловияРасчеты!CV:CV,УсловияРасчеты!$H:$H,$C43,УсловияРасчеты!$N:$N,"итого")</f>
        <v>0</v>
      </c>
      <c r="CC43" s="110">
        <f>SUMIFS(УсловияРасчеты!CW:CW,УсловияРасчеты!$H:$H,$C43,УсловияРасчеты!$N:$N,"итого")</f>
        <v>0</v>
      </c>
      <c r="CD43" s="110">
        <f>SUMIFS(УсловияРасчеты!CX:CX,УсловияРасчеты!$H:$H,$C43,УсловияРасчеты!$N:$N,"итого")</f>
        <v>0</v>
      </c>
      <c r="CE43" s="110">
        <f>SUMIFS(УсловияРасчеты!CY:CY,УсловияРасчеты!$H:$H,$C43,УсловияРасчеты!$N:$N,"итого")</f>
        <v>0</v>
      </c>
      <c r="CF43" s="110">
        <f>SUMIFS(УсловияРасчеты!CZ:CZ,УсловияРасчеты!$H:$H,$C43,УсловияРасчеты!$N:$N,"итого")</f>
        <v>0</v>
      </c>
      <c r="CG43" s="110">
        <f>SUMIFS(УсловияРасчеты!DA:DA,УсловияРасчеты!$H:$H,$C43,УсловияРасчеты!$N:$N,"итого")</f>
        <v>0</v>
      </c>
      <c r="CH43" s="110">
        <f>SUMIFS(УсловияРасчеты!DB:DB,УсловияРасчеты!$H:$H,$C43,УсловияРасчеты!$N:$N,"итого")</f>
        <v>0</v>
      </c>
      <c r="CI43" s="110">
        <f>SUMIFS(УсловияРасчеты!DC:DC,УсловияРасчеты!$H:$H,$C43,УсловияРасчеты!$N:$N,"итого")</f>
        <v>0</v>
      </c>
      <c r="CJ43" s="110">
        <f>SUMIFS(УсловияРасчеты!DD:DD,УсловияРасчеты!$H:$H,$C43,УсловияРасчеты!$N:$N,"итого")</f>
        <v>0</v>
      </c>
      <c r="CK43" s="110">
        <f>SUMIFS(УсловияРасчеты!DE:DE,УсловияРасчеты!$H:$H,$C43,УсловияРасчеты!$N:$N,"итого")</f>
        <v>0</v>
      </c>
      <c r="CL43" s="110">
        <f>SUMIFS(УсловияРасчеты!DF:DF,УсловияРасчеты!$H:$H,$C43,УсловияРасчеты!$N:$N,"итого")</f>
        <v>0</v>
      </c>
      <c r="CM43" s="110">
        <f>SUMIFS(УсловияРасчеты!DG:DG,УсловияРасчеты!$H:$H,$C43,УсловияРасчеты!$N:$N,"итого")</f>
        <v>0</v>
      </c>
      <c r="CN43" s="110">
        <f>SUMIFS(УсловияРасчеты!DH:DH,УсловияРасчеты!$H:$H,$C43,УсловияРасчеты!$N:$N,"итого")</f>
        <v>0</v>
      </c>
      <c r="CO43" s="110">
        <f>SUMIFS(УсловияРасчеты!DI:DI,УсловияРасчеты!$H:$H,$C43,УсловияРасчеты!$N:$N,"итого")</f>
        <v>0</v>
      </c>
      <c r="CP43" s="110">
        <f>SUMIFS(УсловияРасчеты!DJ:DJ,УсловияРасчеты!$H:$H,$C43,УсловияРасчеты!$N:$N,"итого")</f>
        <v>0</v>
      </c>
      <c r="CQ43" s="110">
        <f>SUMIFS(УсловияРасчеты!DK:DK,УсловияРасчеты!$H:$H,$C43,УсловияРасчеты!$N:$N,"итого")</f>
        <v>0</v>
      </c>
      <c r="CR43" s="110">
        <f>SUMIFS(УсловияРасчеты!DL:DL,УсловияРасчеты!$H:$H,$C43,УсловияРасчеты!$N:$N,"итого")</f>
        <v>0</v>
      </c>
      <c r="CS43" s="110">
        <f>SUMIFS(УсловияРасчеты!DM:DM,УсловияРасчеты!$H:$H,$C43,УсловияРасчеты!$N:$N,"итого")</f>
        <v>0</v>
      </c>
      <c r="CT43" s="110">
        <f>SUMIFS(УсловияРасчеты!DN:DN,УсловияРасчеты!$H:$H,$C43,УсловияРасчеты!$N:$N,"итого")</f>
        <v>0</v>
      </c>
      <c r="CU43" s="110">
        <f>SUMIFS(УсловияРасчеты!DO:DO,УсловияРасчеты!$H:$H,$C43,УсловияРасчеты!$N:$N,"итого")</f>
        <v>0</v>
      </c>
      <c r="CV43" s="110">
        <f>SUMIFS(УсловияРасчеты!DP:DP,УсловияРасчеты!$H:$H,$C43,УсловияРасчеты!$N:$N,"итого")</f>
        <v>0</v>
      </c>
      <c r="CW43" s="110">
        <f>SUMIFS(УсловияРасчеты!DQ:DQ,УсловияРасчеты!$H:$H,$C43,УсловияРасчеты!$N:$N,"итого")</f>
        <v>0</v>
      </c>
      <c r="CX43" s="110">
        <f>SUMIFS(УсловияРасчеты!DR:DR,УсловияРасчеты!$H:$H,$C43,УсловияРасчеты!$N:$N,"итого")</f>
        <v>0</v>
      </c>
      <c r="CY43" s="110">
        <f>SUMIFS(УсловияРасчеты!DS:DS,УсловияРасчеты!$H:$H,$C43,УсловияРасчеты!$N:$N,"итого")</f>
        <v>0</v>
      </c>
      <c r="CZ43" s="110">
        <f>SUMIFS(УсловияРасчеты!DT:DT,УсловияРасчеты!$H:$H,$C43,УсловияРасчеты!$N:$N,"итого")</f>
        <v>0</v>
      </c>
      <c r="DA43" s="76"/>
    </row>
    <row r="44" spans="1:105" s="78" customFormat="1" ht="12">
      <c r="A44" s="81"/>
      <c r="B44" s="76"/>
      <c r="C44" s="79" t="str">
        <f>УсловияРасчеты!H1446</f>
        <v>Оплата налога на имущество</v>
      </c>
      <c r="D44" s="500"/>
      <c r="E44" s="131">
        <f t="shared" si="102"/>
        <v>0</v>
      </c>
      <c r="F44" s="76"/>
      <c r="G44" s="110">
        <f>SUMIFS(УсловияРасчеты!AA:AA,УсловияРасчеты!$H:$H,$C44,УсловияРасчеты!$N:$N,"итого")</f>
        <v>0</v>
      </c>
      <c r="H44" s="110">
        <f>SUMIFS(УсловияРасчеты!AB:AB,УсловияРасчеты!$H:$H,$C44,УсловияРасчеты!$N:$N,"итого")</f>
        <v>0</v>
      </c>
      <c r="I44" s="110">
        <f>SUMIFS(УсловияРасчеты!AC:AC,УсловияРасчеты!$H:$H,$C44,УсловияРасчеты!$N:$N,"итого")</f>
        <v>0</v>
      </c>
      <c r="J44" s="110">
        <f>SUMIFS(УсловияРасчеты!AD:AD,УсловияРасчеты!$H:$H,$C44,УсловияРасчеты!$N:$N,"итого")</f>
        <v>0</v>
      </c>
      <c r="K44" s="110">
        <f>SUMIFS(УсловияРасчеты!AE:AE,УсловияРасчеты!$H:$H,$C44,УсловияРасчеты!$N:$N,"итого")</f>
        <v>0</v>
      </c>
      <c r="L44" s="110">
        <f>SUMIFS(УсловияРасчеты!AF:AF,УсловияРасчеты!$H:$H,$C44,УсловияРасчеты!$N:$N,"итого")</f>
        <v>0</v>
      </c>
      <c r="M44" s="110">
        <f>SUMIFS(УсловияРасчеты!AG:AG,УсловияРасчеты!$H:$H,$C44,УсловияРасчеты!$N:$N,"итого")</f>
        <v>0</v>
      </c>
      <c r="N44" s="110">
        <f>SUMIFS(УсловияРасчеты!AH:AH,УсловияРасчеты!$H:$H,$C44,УсловияРасчеты!$N:$N,"итого")</f>
        <v>0</v>
      </c>
      <c r="O44" s="110">
        <f>SUMIFS(УсловияРасчеты!AI:AI,УсловияРасчеты!$H:$H,$C44,УсловияРасчеты!$N:$N,"итого")</f>
        <v>0</v>
      </c>
      <c r="P44" s="110">
        <f>SUMIFS(УсловияРасчеты!AJ:AJ,УсловияРасчеты!$H:$H,$C44,УсловияРасчеты!$N:$N,"итого")</f>
        <v>0</v>
      </c>
      <c r="Q44" s="110">
        <f>SUMIFS(УсловияРасчеты!AK:AK,УсловияРасчеты!$H:$H,$C44,УсловияРасчеты!$N:$N,"итого")</f>
        <v>0</v>
      </c>
      <c r="R44" s="110">
        <f>SUMIFS(УсловияРасчеты!AL:AL,УсловияРасчеты!$H:$H,$C44,УсловияРасчеты!$N:$N,"итого")</f>
        <v>0</v>
      </c>
      <c r="S44" s="110">
        <f>SUMIFS(УсловияРасчеты!AM:AM,УсловияРасчеты!$H:$H,$C44,УсловияРасчеты!$N:$N,"итого")</f>
        <v>0</v>
      </c>
      <c r="T44" s="110">
        <f>SUMIFS(УсловияРасчеты!AN:AN,УсловияРасчеты!$H:$H,$C44,УсловияРасчеты!$N:$N,"итого")</f>
        <v>0</v>
      </c>
      <c r="U44" s="110">
        <f>SUMIFS(УсловияРасчеты!AO:AO,УсловияРасчеты!$H:$H,$C44,УсловияРасчеты!$N:$N,"итого")</f>
        <v>0</v>
      </c>
      <c r="V44" s="110">
        <f>SUMIFS(УсловияРасчеты!AP:AP,УсловияРасчеты!$H:$H,$C44,УсловияРасчеты!$N:$N,"итого")</f>
        <v>0</v>
      </c>
      <c r="W44" s="110">
        <f>SUMIFS(УсловияРасчеты!AQ:AQ,УсловияРасчеты!$H:$H,$C44,УсловияРасчеты!$N:$N,"итого")</f>
        <v>0</v>
      </c>
      <c r="X44" s="110">
        <f>SUMIFS(УсловияРасчеты!AR:AR,УсловияРасчеты!$H:$H,$C44,УсловияРасчеты!$N:$N,"итого")</f>
        <v>0</v>
      </c>
      <c r="Y44" s="110">
        <f>SUMIFS(УсловияРасчеты!AS:AS,УсловияРасчеты!$H:$H,$C44,УсловияРасчеты!$N:$N,"итого")</f>
        <v>0</v>
      </c>
      <c r="Z44" s="110">
        <f>SUMIFS(УсловияРасчеты!AT:AT,УсловияРасчеты!$H:$H,$C44,УсловияРасчеты!$N:$N,"итого")</f>
        <v>0</v>
      </c>
      <c r="AA44" s="110">
        <f>SUMIFS(УсловияРасчеты!AU:AU,УсловияРасчеты!$H:$H,$C44,УсловияРасчеты!$N:$N,"итого")</f>
        <v>0</v>
      </c>
      <c r="AB44" s="110">
        <f>SUMIFS(УсловияРасчеты!AV:AV,УсловияРасчеты!$H:$H,$C44,УсловияРасчеты!$N:$N,"итого")</f>
        <v>0</v>
      </c>
      <c r="AC44" s="110">
        <f>SUMIFS(УсловияРасчеты!AW:AW,УсловияРасчеты!$H:$H,$C44,УсловияРасчеты!$N:$N,"итого")</f>
        <v>0</v>
      </c>
      <c r="AD44" s="110">
        <f>SUMIFS(УсловияРасчеты!AX:AX,УсловияРасчеты!$H:$H,$C44,УсловияРасчеты!$N:$N,"итого")</f>
        <v>0</v>
      </c>
      <c r="AE44" s="110">
        <f>SUMIFS(УсловияРасчеты!AY:AY,УсловияРасчеты!$H:$H,$C44,УсловияРасчеты!$N:$N,"итого")</f>
        <v>0</v>
      </c>
      <c r="AF44" s="110">
        <f>SUMIFS(УсловияРасчеты!AZ:AZ,УсловияРасчеты!$H:$H,$C44,УсловияРасчеты!$N:$N,"итого")</f>
        <v>0</v>
      </c>
      <c r="AG44" s="110">
        <f>SUMIFS(УсловияРасчеты!BA:BA,УсловияРасчеты!$H:$H,$C44,УсловияРасчеты!$N:$N,"итого")</f>
        <v>0</v>
      </c>
      <c r="AH44" s="110">
        <f>SUMIFS(УсловияРасчеты!BB:BB,УсловияРасчеты!$H:$H,$C44,УсловияРасчеты!$N:$N,"итого")</f>
        <v>0</v>
      </c>
      <c r="AI44" s="110">
        <f>SUMIFS(УсловияРасчеты!BC:BC,УсловияРасчеты!$H:$H,$C44,УсловияРасчеты!$N:$N,"итого")</f>
        <v>0</v>
      </c>
      <c r="AJ44" s="110">
        <f>SUMIFS(УсловияРасчеты!BD:BD,УсловияРасчеты!$H:$H,$C44,УсловияРасчеты!$N:$N,"итого")</f>
        <v>0</v>
      </c>
      <c r="AK44" s="110">
        <f>SUMIFS(УсловияРасчеты!BE:BE,УсловияРасчеты!$H:$H,$C44,УсловияРасчеты!$N:$N,"итого")</f>
        <v>0</v>
      </c>
      <c r="AL44" s="110">
        <f>SUMIFS(УсловияРасчеты!BF:BF,УсловияРасчеты!$H:$H,$C44,УсловияРасчеты!$N:$N,"итого")</f>
        <v>0</v>
      </c>
      <c r="AM44" s="110">
        <f>SUMIFS(УсловияРасчеты!BG:BG,УсловияРасчеты!$H:$H,$C44,УсловияРасчеты!$N:$N,"итого")</f>
        <v>0</v>
      </c>
      <c r="AN44" s="110">
        <f>SUMIFS(УсловияРасчеты!BH:BH,УсловияРасчеты!$H:$H,$C44,УсловияРасчеты!$N:$N,"итого")</f>
        <v>0</v>
      </c>
      <c r="AO44" s="110">
        <f>SUMIFS(УсловияРасчеты!BI:BI,УсловияРасчеты!$H:$H,$C44,УсловияРасчеты!$N:$N,"итого")</f>
        <v>0</v>
      </c>
      <c r="AP44" s="110">
        <f>SUMIFS(УсловияРасчеты!BJ:BJ,УсловияРасчеты!$H:$H,$C44,УсловияРасчеты!$N:$N,"итого")</f>
        <v>0</v>
      </c>
      <c r="AQ44" s="110">
        <f>SUMIFS(УсловияРасчеты!BK:BK,УсловияРасчеты!$H:$H,$C44,УсловияРасчеты!$N:$N,"итого")</f>
        <v>0</v>
      </c>
      <c r="AR44" s="110">
        <f>SUMIFS(УсловияРасчеты!BL:BL,УсловияРасчеты!$H:$H,$C44,УсловияРасчеты!$N:$N,"итого")</f>
        <v>0</v>
      </c>
      <c r="AS44" s="110">
        <f>SUMIFS(УсловияРасчеты!BM:BM,УсловияРасчеты!$H:$H,$C44,УсловияРасчеты!$N:$N,"итого")</f>
        <v>0</v>
      </c>
      <c r="AT44" s="110">
        <f>SUMIFS(УсловияРасчеты!BN:BN,УсловияРасчеты!$H:$H,$C44,УсловияРасчеты!$N:$N,"итого")</f>
        <v>0</v>
      </c>
      <c r="AU44" s="110">
        <f>SUMIFS(УсловияРасчеты!BO:BO,УсловияРасчеты!$H:$H,$C44,УсловияРасчеты!$N:$N,"итого")</f>
        <v>0</v>
      </c>
      <c r="AV44" s="110">
        <f>SUMIFS(УсловияРасчеты!BP:BP,УсловияРасчеты!$H:$H,$C44,УсловияРасчеты!$N:$N,"итого")</f>
        <v>0</v>
      </c>
      <c r="AW44" s="110">
        <f>SUMIFS(УсловияРасчеты!BQ:BQ,УсловияРасчеты!$H:$H,$C44,УсловияРасчеты!$N:$N,"итого")</f>
        <v>0</v>
      </c>
      <c r="AX44" s="110">
        <f>SUMIFS(УсловияРасчеты!BR:BR,УсловияРасчеты!$H:$H,$C44,УсловияРасчеты!$N:$N,"итого")</f>
        <v>0</v>
      </c>
      <c r="AY44" s="110">
        <f>SUMIFS(УсловияРасчеты!BS:BS,УсловияРасчеты!$H:$H,$C44,УсловияРасчеты!$N:$N,"итого")</f>
        <v>0</v>
      </c>
      <c r="AZ44" s="110">
        <f>SUMIFS(УсловияРасчеты!BT:BT,УсловияРасчеты!$H:$H,$C44,УсловияРасчеты!$N:$N,"итого")</f>
        <v>0</v>
      </c>
      <c r="BA44" s="110">
        <f>SUMIFS(УсловияРасчеты!BU:BU,УсловияРасчеты!$H:$H,$C44,УсловияРасчеты!$N:$N,"итого")</f>
        <v>0</v>
      </c>
      <c r="BB44" s="110">
        <f>SUMIFS(УсловияРасчеты!BV:BV,УсловияРасчеты!$H:$H,$C44,УсловияРасчеты!$N:$N,"итого")</f>
        <v>0</v>
      </c>
      <c r="BC44" s="110">
        <f>SUMIFS(УсловияРасчеты!BW:BW,УсловияРасчеты!$H:$H,$C44,УсловияРасчеты!$N:$N,"итого")</f>
        <v>0</v>
      </c>
      <c r="BD44" s="110">
        <f>SUMIFS(УсловияРасчеты!BX:BX,УсловияРасчеты!$H:$H,$C44,УсловияРасчеты!$N:$N,"итого")</f>
        <v>0</v>
      </c>
      <c r="BE44" s="110">
        <f>SUMIFS(УсловияРасчеты!BY:BY,УсловияРасчеты!$H:$H,$C44,УсловияРасчеты!$N:$N,"итого")</f>
        <v>0</v>
      </c>
      <c r="BF44" s="110">
        <f>SUMIFS(УсловияРасчеты!BZ:BZ,УсловияРасчеты!$H:$H,$C44,УсловияРасчеты!$N:$N,"итого")</f>
        <v>0</v>
      </c>
      <c r="BG44" s="110">
        <f>SUMIFS(УсловияРасчеты!CA:CA,УсловияРасчеты!$H:$H,$C44,УсловияРасчеты!$N:$N,"итого")</f>
        <v>0</v>
      </c>
      <c r="BH44" s="110">
        <f>SUMIFS(УсловияРасчеты!CB:CB,УсловияРасчеты!$H:$H,$C44,УсловияРасчеты!$N:$N,"итого")</f>
        <v>0</v>
      </c>
      <c r="BI44" s="110">
        <f>SUMIFS(УсловияРасчеты!CC:CC,УсловияРасчеты!$H:$H,$C44,УсловияРасчеты!$N:$N,"итого")</f>
        <v>0</v>
      </c>
      <c r="BJ44" s="110">
        <f>SUMIFS(УсловияРасчеты!CD:CD,УсловияРасчеты!$H:$H,$C44,УсловияРасчеты!$N:$N,"итого")</f>
        <v>0</v>
      </c>
      <c r="BK44" s="110">
        <f>SUMIFS(УсловияРасчеты!CE:CE,УсловияРасчеты!$H:$H,$C44,УсловияРасчеты!$N:$N,"итого")</f>
        <v>0</v>
      </c>
      <c r="BL44" s="110">
        <f>SUMIFS(УсловияРасчеты!CF:CF,УсловияРасчеты!$H:$H,$C44,УсловияРасчеты!$N:$N,"итого")</f>
        <v>0</v>
      </c>
      <c r="BM44" s="110">
        <f>SUMIFS(УсловияРасчеты!CG:CG,УсловияРасчеты!$H:$H,$C44,УсловияРасчеты!$N:$N,"итого")</f>
        <v>0</v>
      </c>
      <c r="BN44" s="110">
        <f>SUMIFS(УсловияРасчеты!CH:CH,УсловияРасчеты!$H:$H,$C44,УсловияРасчеты!$N:$N,"итого")</f>
        <v>0</v>
      </c>
      <c r="BO44" s="110">
        <f>SUMIFS(УсловияРасчеты!CI:CI,УсловияРасчеты!$H:$H,$C44,УсловияРасчеты!$N:$N,"итого")</f>
        <v>0</v>
      </c>
      <c r="BP44" s="110">
        <f>SUMIFS(УсловияРасчеты!CJ:CJ,УсловияРасчеты!$H:$H,$C44,УсловияРасчеты!$N:$N,"итого")</f>
        <v>0</v>
      </c>
      <c r="BQ44" s="110">
        <f>SUMIFS(УсловияРасчеты!CK:CK,УсловияРасчеты!$H:$H,$C44,УсловияРасчеты!$N:$N,"итого")</f>
        <v>0</v>
      </c>
      <c r="BR44" s="110">
        <f>SUMIFS(УсловияРасчеты!CL:CL,УсловияРасчеты!$H:$H,$C44,УсловияРасчеты!$N:$N,"итого")</f>
        <v>0</v>
      </c>
      <c r="BS44" s="110">
        <f>SUMIFS(УсловияРасчеты!CM:CM,УсловияРасчеты!$H:$H,$C44,УсловияРасчеты!$N:$N,"итого")</f>
        <v>0</v>
      </c>
      <c r="BT44" s="110">
        <f>SUMIFS(УсловияРасчеты!CN:CN,УсловияРасчеты!$H:$H,$C44,УсловияРасчеты!$N:$N,"итого")</f>
        <v>0</v>
      </c>
      <c r="BU44" s="110">
        <f>SUMIFS(УсловияРасчеты!CO:CO,УсловияРасчеты!$H:$H,$C44,УсловияРасчеты!$N:$N,"итого")</f>
        <v>0</v>
      </c>
      <c r="BV44" s="110">
        <f>SUMIFS(УсловияРасчеты!CP:CP,УсловияРасчеты!$H:$H,$C44,УсловияРасчеты!$N:$N,"итого")</f>
        <v>0</v>
      </c>
      <c r="BW44" s="110">
        <f>SUMIFS(УсловияРасчеты!CQ:CQ,УсловияРасчеты!$H:$H,$C44,УсловияРасчеты!$N:$N,"итого")</f>
        <v>0</v>
      </c>
      <c r="BX44" s="110">
        <f>SUMIFS(УсловияРасчеты!CR:CR,УсловияРасчеты!$H:$H,$C44,УсловияРасчеты!$N:$N,"итого")</f>
        <v>0</v>
      </c>
      <c r="BY44" s="110">
        <f>SUMIFS(УсловияРасчеты!CS:CS,УсловияРасчеты!$H:$H,$C44,УсловияРасчеты!$N:$N,"итого")</f>
        <v>0</v>
      </c>
      <c r="BZ44" s="110">
        <f>SUMIFS(УсловияРасчеты!CT:CT,УсловияРасчеты!$H:$H,$C44,УсловияРасчеты!$N:$N,"итого")</f>
        <v>0</v>
      </c>
      <c r="CA44" s="110">
        <f>SUMIFS(УсловияРасчеты!CU:CU,УсловияРасчеты!$H:$H,$C44,УсловияРасчеты!$N:$N,"итого")</f>
        <v>0</v>
      </c>
      <c r="CB44" s="110">
        <f>SUMIFS(УсловияРасчеты!CV:CV,УсловияРасчеты!$H:$H,$C44,УсловияРасчеты!$N:$N,"итого")</f>
        <v>0</v>
      </c>
      <c r="CC44" s="110">
        <f>SUMIFS(УсловияРасчеты!CW:CW,УсловияРасчеты!$H:$H,$C44,УсловияРасчеты!$N:$N,"итого")</f>
        <v>0</v>
      </c>
      <c r="CD44" s="110">
        <f>SUMIFS(УсловияРасчеты!CX:CX,УсловияРасчеты!$H:$H,$C44,УсловияРасчеты!$N:$N,"итого")</f>
        <v>0</v>
      </c>
      <c r="CE44" s="110">
        <f>SUMIFS(УсловияРасчеты!CY:CY,УсловияРасчеты!$H:$H,$C44,УсловияРасчеты!$N:$N,"итого")</f>
        <v>0</v>
      </c>
      <c r="CF44" s="110">
        <f>SUMIFS(УсловияРасчеты!CZ:CZ,УсловияРасчеты!$H:$H,$C44,УсловияРасчеты!$N:$N,"итого")</f>
        <v>0</v>
      </c>
      <c r="CG44" s="110">
        <f>SUMIFS(УсловияРасчеты!DA:DA,УсловияРасчеты!$H:$H,$C44,УсловияРасчеты!$N:$N,"итого")</f>
        <v>0</v>
      </c>
      <c r="CH44" s="110">
        <f>SUMIFS(УсловияРасчеты!DB:DB,УсловияРасчеты!$H:$H,$C44,УсловияРасчеты!$N:$N,"итого")</f>
        <v>0</v>
      </c>
      <c r="CI44" s="110">
        <f>SUMIFS(УсловияРасчеты!DC:DC,УсловияРасчеты!$H:$H,$C44,УсловияРасчеты!$N:$N,"итого")</f>
        <v>0</v>
      </c>
      <c r="CJ44" s="110">
        <f>SUMIFS(УсловияРасчеты!DD:DD,УсловияРасчеты!$H:$H,$C44,УсловияРасчеты!$N:$N,"итого")</f>
        <v>0</v>
      </c>
      <c r="CK44" s="110">
        <f>SUMIFS(УсловияРасчеты!DE:DE,УсловияРасчеты!$H:$H,$C44,УсловияРасчеты!$N:$N,"итого")</f>
        <v>0</v>
      </c>
      <c r="CL44" s="110">
        <f>SUMIFS(УсловияРасчеты!DF:DF,УсловияРасчеты!$H:$H,$C44,УсловияРасчеты!$N:$N,"итого")</f>
        <v>0</v>
      </c>
      <c r="CM44" s="110">
        <f>SUMIFS(УсловияРасчеты!DG:DG,УсловияРасчеты!$H:$H,$C44,УсловияРасчеты!$N:$N,"итого")</f>
        <v>0</v>
      </c>
      <c r="CN44" s="110">
        <f>SUMIFS(УсловияРасчеты!DH:DH,УсловияРасчеты!$H:$H,$C44,УсловияРасчеты!$N:$N,"итого")</f>
        <v>0</v>
      </c>
      <c r="CO44" s="110">
        <f>SUMIFS(УсловияРасчеты!DI:DI,УсловияРасчеты!$H:$H,$C44,УсловияРасчеты!$N:$N,"итого")</f>
        <v>0</v>
      </c>
      <c r="CP44" s="110">
        <f>SUMIFS(УсловияРасчеты!DJ:DJ,УсловияРасчеты!$H:$H,$C44,УсловияРасчеты!$N:$N,"итого")</f>
        <v>0</v>
      </c>
      <c r="CQ44" s="110">
        <f>SUMIFS(УсловияРасчеты!DK:DK,УсловияРасчеты!$H:$H,$C44,УсловияРасчеты!$N:$N,"итого")</f>
        <v>0</v>
      </c>
      <c r="CR44" s="110">
        <f>SUMIFS(УсловияРасчеты!DL:DL,УсловияРасчеты!$H:$H,$C44,УсловияРасчеты!$N:$N,"итого")</f>
        <v>0</v>
      </c>
      <c r="CS44" s="110">
        <f>SUMIFS(УсловияРасчеты!DM:DM,УсловияРасчеты!$H:$H,$C44,УсловияРасчеты!$N:$N,"итого")</f>
        <v>0</v>
      </c>
      <c r="CT44" s="110">
        <f>SUMIFS(УсловияРасчеты!DN:DN,УсловияРасчеты!$H:$H,$C44,УсловияРасчеты!$N:$N,"итого")</f>
        <v>0</v>
      </c>
      <c r="CU44" s="110">
        <f>SUMIFS(УсловияРасчеты!DO:DO,УсловияРасчеты!$H:$H,$C44,УсловияРасчеты!$N:$N,"итого")</f>
        <v>0</v>
      </c>
      <c r="CV44" s="110">
        <f>SUMIFS(УсловияРасчеты!DP:DP,УсловияРасчеты!$H:$H,$C44,УсловияРасчеты!$N:$N,"итого")</f>
        <v>0</v>
      </c>
      <c r="CW44" s="110">
        <f>SUMIFS(УсловияРасчеты!DQ:DQ,УсловияРасчеты!$H:$H,$C44,УсловияРасчеты!$N:$N,"итого")</f>
        <v>0</v>
      </c>
      <c r="CX44" s="110">
        <f>SUMIFS(УсловияРасчеты!DR:DR,УсловияРасчеты!$H:$H,$C44,УсловияРасчеты!$N:$N,"итого")</f>
        <v>0</v>
      </c>
      <c r="CY44" s="110">
        <f>SUMIFS(УсловияРасчеты!DS:DS,УсловияРасчеты!$H:$H,$C44,УсловияРасчеты!$N:$N,"итого")</f>
        <v>0</v>
      </c>
      <c r="CZ44" s="110">
        <f>SUMIFS(УсловияРасчеты!DT:DT,УсловияРасчеты!$H:$H,$C44,УсловияРасчеты!$N:$N,"итого")</f>
        <v>0</v>
      </c>
      <c r="DA44" s="76"/>
    </row>
    <row r="45" spans="1:105" s="78" customFormat="1" ht="12">
      <c r="A45" s="81"/>
      <c r="B45" s="76"/>
      <c r="C45" s="79" t="str">
        <f>УсловияРасчеты!$H$1455</f>
        <v>Оплата налога на прибыль</v>
      </c>
      <c r="D45" s="500"/>
      <c r="E45" s="131">
        <f t="shared" si="102"/>
        <v>0</v>
      </c>
      <c r="F45" s="76"/>
      <c r="G45" s="110">
        <f>SUMIFS(УсловияРасчеты!AA:AA,УсловияРасчеты!$H:$H,$C45,УсловияРасчеты!$N:$N,"итого")</f>
        <v>0</v>
      </c>
      <c r="H45" s="110">
        <f>SUMIFS(УсловияРасчеты!AB:AB,УсловияРасчеты!$H:$H,$C45,УсловияРасчеты!$N:$N,"итого")</f>
        <v>0</v>
      </c>
      <c r="I45" s="110">
        <f>SUMIFS(УсловияРасчеты!AC:AC,УсловияРасчеты!$H:$H,$C45,УсловияРасчеты!$N:$N,"итого")</f>
        <v>0</v>
      </c>
      <c r="J45" s="110">
        <f>SUMIFS(УсловияРасчеты!AD:AD,УсловияРасчеты!$H:$H,$C45,УсловияРасчеты!$N:$N,"итого")</f>
        <v>0</v>
      </c>
      <c r="K45" s="110">
        <f>SUMIFS(УсловияРасчеты!AE:AE,УсловияРасчеты!$H:$H,$C45,УсловияРасчеты!$N:$N,"итого")</f>
        <v>0</v>
      </c>
      <c r="L45" s="110">
        <f>SUMIFS(УсловияРасчеты!AF:AF,УсловияРасчеты!$H:$H,$C45,УсловияРасчеты!$N:$N,"итого")</f>
        <v>0</v>
      </c>
      <c r="M45" s="110">
        <f>SUMIFS(УсловияРасчеты!AG:AG,УсловияРасчеты!$H:$H,$C45,УсловияРасчеты!$N:$N,"итого")</f>
        <v>0</v>
      </c>
      <c r="N45" s="110">
        <f>SUMIFS(УсловияРасчеты!AH:AH,УсловияРасчеты!$H:$H,$C45,УсловияРасчеты!$N:$N,"итого")</f>
        <v>0</v>
      </c>
      <c r="O45" s="110">
        <f>SUMIFS(УсловияРасчеты!AI:AI,УсловияРасчеты!$H:$H,$C45,УсловияРасчеты!$N:$N,"итого")</f>
        <v>0</v>
      </c>
      <c r="P45" s="110">
        <f>SUMIFS(УсловияРасчеты!AJ:AJ,УсловияРасчеты!$H:$H,$C45,УсловияРасчеты!$N:$N,"итого")</f>
        <v>0</v>
      </c>
      <c r="Q45" s="110">
        <f>SUMIFS(УсловияРасчеты!AK:AK,УсловияРасчеты!$H:$H,$C45,УсловияРасчеты!$N:$N,"итого")</f>
        <v>0</v>
      </c>
      <c r="R45" s="110">
        <f>SUMIFS(УсловияРасчеты!AL:AL,УсловияРасчеты!$H:$H,$C45,УсловияРасчеты!$N:$N,"итого")</f>
        <v>0</v>
      </c>
      <c r="S45" s="110">
        <f>SUMIFS(УсловияРасчеты!AM:AM,УсловияРасчеты!$H:$H,$C45,УсловияРасчеты!$N:$N,"итого")</f>
        <v>0</v>
      </c>
      <c r="T45" s="110">
        <f>SUMIFS(УсловияРасчеты!AN:AN,УсловияРасчеты!$H:$H,$C45,УсловияРасчеты!$N:$N,"итого")</f>
        <v>0</v>
      </c>
      <c r="U45" s="110">
        <f>SUMIFS(УсловияРасчеты!AO:AO,УсловияРасчеты!$H:$H,$C45,УсловияРасчеты!$N:$N,"итого")</f>
        <v>0</v>
      </c>
      <c r="V45" s="110">
        <f>SUMIFS(УсловияРасчеты!AP:AP,УсловияРасчеты!$H:$H,$C45,УсловияРасчеты!$N:$N,"итого")</f>
        <v>0</v>
      </c>
      <c r="W45" s="110">
        <f>SUMIFS(УсловияРасчеты!AQ:AQ,УсловияРасчеты!$H:$H,$C45,УсловияРасчеты!$N:$N,"итого")</f>
        <v>0</v>
      </c>
      <c r="X45" s="110">
        <f>SUMIFS(УсловияРасчеты!AR:AR,УсловияРасчеты!$H:$H,$C45,УсловияРасчеты!$N:$N,"итого")</f>
        <v>0</v>
      </c>
      <c r="Y45" s="110">
        <f>SUMIFS(УсловияРасчеты!AS:AS,УсловияРасчеты!$H:$H,$C45,УсловияРасчеты!$N:$N,"итого")</f>
        <v>0</v>
      </c>
      <c r="Z45" s="110">
        <f>SUMIFS(УсловияРасчеты!AT:AT,УсловияРасчеты!$H:$H,$C45,УсловияРасчеты!$N:$N,"итого")</f>
        <v>0</v>
      </c>
      <c r="AA45" s="110">
        <f>SUMIFS(УсловияРасчеты!AU:AU,УсловияРасчеты!$H:$H,$C45,УсловияРасчеты!$N:$N,"итого")</f>
        <v>0</v>
      </c>
      <c r="AB45" s="110">
        <f>SUMIFS(УсловияРасчеты!AV:AV,УсловияРасчеты!$H:$H,$C45,УсловияРасчеты!$N:$N,"итого")</f>
        <v>0</v>
      </c>
      <c r="AC45" s="110">
        <f>SUMIFS(УсловияРасчеты!AW:AW,УсловияРасчеты!$H:$H,$C45,УсловияРасчеты!$N:$N,"итого")</f>
        <v>0</v>
      </c>
      <c r="AD45" s="110">
        <f>SUMIFS(УсловияРасчеты!AX:AX,УсловияРасчеты!$H:$H,$C45,УсловияРасчеты!$N:$N,"итого")</f>
        <v>0</v>
      </c>
      <c r="AE45" s="110">
        <f>SUMIFS(УсловияРасчеты!AY:AY,УсловияРасчеты!$H:$H,$C45,УсловияРасчеты!$N:$N,"итого")</f>
        <v>0</v>
      </c>
      <c r="AF45" s="110">
        <f>SUMIFS(УсловияРасчеты!AZ:AZ,УсловияРасчеты!$H:$H,$C45,УсловияРасчеты!$N:$N,"итого")</f>
        <v>0</v>
      </c>
      <c r="AG45" s="110">
        <f>SUMIFS(УсловияРасчеты!BA:BA,УсловияРасчеты!$H:$H,$C45,УсловияРасчеты!$N:$N,"итого")</f>
        <v>0</v>
      </c>
      <c r="AH45" s="110">
        <f>SUMIFS(УсловияРасчеты!BB:BB,УсловияРасчеты!$H:$H,$C45,УсловияРасчеты!$N:$N,"итого")</f>
        <v>0</v>
      </c>
      <c r="AI45" s="110">
        <f>SUMIFS(УсловияРасчеты!BC:BC,УсловияРасчеты!$H:$H,$C45,УсловияРасчеты!$N:$N,"итого")</f>
        <v>0</v>
      </c>
      <c r="AJ45" s="110">
        <f>SUMIFS(УсловияРасчеты!BD:BD,УсловияРасчеты!$H:$H,$C45,УсловияРасчеты!$N:$N,"итого")</f>
        <v>0</v>
      </c>
      <c r="AK45" s="110">
        <f>SUMIFS(УсловияРасчеты!BE:BE,УсловияРасчеты!$H:$H,$C45,УсловияРасчеты!$N:$N,"итого")</f>
        <v>0</v>
      </c>
      <c r="AL45" s="110">
        <f>SUMIFS(УсловияРасчеты!BF:BF,УсловияРасчеты!$H:$H,$C45,УсловияРасчеты!$N:$N,"итого")</f>
        <v>0</v>
      </c>
      <c r="AM45" s="110">
        <f>SUMIFS(УсловияРасчеты!BG:BG,УсловияРасчеты!$H:$H,$C45,УсловияРасчеты!$N:$N,"итого")</f>
        <v>0</v>
      </c>
      <c r="AN45" s="110">
        <f>SUMIFS(УсловияРасчеты!BH:BH,УсловияРасчеты!$H:$H,$C45,УсловияРасчеты!$N:$N,"итого")</f>
        <v>0</v>
      </c>
      <c r="AO45" s="110">
        <f>SUMIFS(УсловияРасчеты!BI:BI,УсловияРасчеты!$H:$H,$C45,УсловияРасчеты!$N:$N,"итого")</f>
        <v>0</v>
      </c>
      <c r="AP45" s="110">
        <f>SUMIFS(УсловияРасчеты!BJ:BJ,УсловияРасчеты!$H:$H,$C45,УсловияРасчеты!$N:$N,"итого")</f>
        <v>0</v>
      </c>
      <c r="AQ45" s="110">
        <f>SUMIFS(УсловияРасчеты!BK:BK,УсловияРасчеты!$H:$H,$C45,УсловияРасчеты!$N:$N,"итого")</f>
        <v>0</v>
      </c>
      <c r="AR45" s="110">
        <f>SUMIFS(УсловияРасчеты!BL:BL,УсловияРасчеты!$H:$H,$C45,УсловияРасчеты!$N:$N,"итого")</f>
        <v>0</v>
      </c>
      <c r="AS45" s="110">
        <f>SUMIFS(УсловияРасчеты!BM:BM,УсловияРасчеты!$H:$H,$C45,УсловияРасчеты!$N:$N,"итого")</f>
        <v>0</v>
      </c>
      <c r="AT45" s="110">
        <f>SUMIFS(УсловияРасчеты!BN:BN,УсловияРасчеты!$H:$H,$C45,УсловияРасчеты!$N:$N,"итого")</f>
        <v>0</v>
      </c>
      <c r="AU45" s="110">
        <f>SUMIFS(УсловияРасчеты!BO:BO,УсловияРасчеты!$H:$H,$C45,УсловияРасчеты!$N:$N,"итого")</f>
        <v>0</v>
      </c>
      <c r="AV45" s="110">
        <f>SUMIFS(УсловияРасчеты!BP:BP,УсловияРасчеты!$H:$H,$C45,УсловияРасчеты!$N:$N,"итого")</f>
        <v>0</v>
      </c>
      <c r="AW45" s="110">
        <f>SUMIFS(УсловияРасчеты!BQ:BQ,УсловияРасчеты!$H:$H,$C45,УсловияРасчеты!$N:$N,"итого")</f>
        <v>0</v>
      </c>
      <c r="AX45" s="110">
        <f>SUMIFS(УсловияРасчеты!BR:BR,УсловияРасчеты!$H:$H,$C45,УсловияРасчеты!$N:$N,"итого")</f>
        <v>0</v>
      </c>
      <c r="AY45" s="110">
        <f>SUMIFS(УсловияРасчеты!BS:BS,УсловияРасчеты!$H:$H,$C45,УсловияРасчеты!$N:$N,"итого")</f>
        <v>0</v>
      </c>
      <c r="AZ45" s="110">
        <f>SUMIFS(УсловияРасчеты!BT:BT,УсловияРасчеты!$H:$H,$C45,УсловияРасчеты!$N:$N,"итого")</f>
        <v>0</v>
      </c>
      <c r="BA45" s="110">
        <f>SUMIFS(УсловияРасчеты!BU:BU,УсловияРасчеты!$H:$H,$C45,УсловияРасчеты!$N:$N,"итого")</f>
        <v>0</v>
      </c>
      <c r="BB45" s="110">
        <f>SUMIFS(УсловияРасчеты!BV:BV,УсловияРасчеты!$H:$H,$C45,УсловияРасчеты!$N:$N,"итого")</f>
        <v>0</v>
      </c>
      <c r="BC45" s="110">
        <f>SUMIFS(УсловияРасчеты!BW:BW,УсловияРасчеты!$H:$H,$C45,УсловияРасчеты!$N:$N,"итого")</f>
        <v>0</v>
      </c>
      <c r="BD45" s="110">
        <f>SUMIFS(УсловияРасчеты!BX:BX,УсловияРасчеты!$H:$H,$C45,УсловияРасчеты!$N:$N,"итого")</f>
        <v>0</v>
      </c>
      <c r="BE45" s="110">
        <f>SUMIFS(УсловияРасчеты!BY:BY,УсловияРасчеты!$H:$H,$C45,УсловияРасчеты!$N:$N,"итого")</f>
        <v>0</v>
      </c>
      <c r="BF45" s="110">
        <f>SUMIFS(УсловияРасчеты!BZ:BZ,УсловияРасчеты!$H:$H,$C45,УсловияРасчеты!$N:$N,"итого")</f>
        <v>0</v>
      </c>
      <c r="BG45" s="110">
        <f>SUMIFS(УсловияРасчеты!CA:CA,УсловияРасчеты!$H:$H,$C45,УсловияРасчеты!$N:$N,"итого")</f>
        <v>0</v>
      </c>
      <c r="BH45" s="110">
        <f>SUMIFS(УсловияРасчеты!CB:CB,УсловияРасчеты!$H:$H,$C45,УсловияРасчеты!$N:$N,"итого")</f>
        <v>0</v>
      </c>
      <c r="BI45" s="110">
        <f>SUMIFS(УсловияРасчеты!CC:CC,УсловияРасчеты!$H:$H,$C45,УсловияРасчеты!$N:$N,"итого")</f>
        <v>0</v>
      </c>
      <c r="BJ45" s="110">
        <f>SUMIFS(УсловияРасчеты!CD:CD,УсловияРасчеты!$H:$H,$C45,УсловияРасчеты!$N:$N,"итого")</f>
        <v>0</v>
      </c>
      <c r="BK45" s="110">
        <f>SUMIFS(УсловияРасчеты!CE:CE,УсловияРасчеты!$H:$H,$C45,УсловияРасчеты!$N:$N,"итого")</f>
        <v>0</v>
      </c>
      <c r="BL45" s="110">
        <f>SUMIFS(УсловияРасчеты!CF:CF,УсловияРасчеты!$H:$H,$C45,УсловияРасчеты!$N:$N,"итого")</f>
        <v>0</v>
      </c>
      <c r="BM45" s="110">
        <f>SUMIFS(УсловияРасчеты!CG:CG,УсловияРасчеты!$H:$H,$C45,УсловияРасчеты!$N:$N,"итого")</f>
        <v>0</v>
      </c>
      <c r="BN45" s="110">
        <f>SUMIFS(УсловияРасчеты!CH:CH,УсловияРасчеты!$H:$H,$C45,УсловияРасчеты!$N:$N,"итого")</f>
        <v>0</v>
      </c>
      <c r="BO45" s="110">
        <f>SUMIFS(УсловияРасчеты!CI:CI,УсловияРасчеты!$H:$H,$C45,УсловияРасчеты!$N:$N,"итого")</f>
        <v>0</v>
      </c>
      <c r="BP45" s="110">
        <f>SUMIFS(УсловияРасчеты!CJ:CJ,УсловияРасчеты!$H:$H,$C45,УсловияРасчеты!$N:$N,"итого")</f>
        <v>0</v>
      </c>
      <c r="BQ45" s="110">
        <f>SUMIFS(УсловияРасчеты!CK:CK,УсловияРасчеты!$H:$H,$C45,УсловияРасчеты!$N:$N,"итого")</f>
        <v>0</v>
      </c>
      <c r="BR45" s="110">
        <f>SUMIFS(УсловияРасчеты!CL:CL,УсловияРасчеты!$H:$H,$C45,УсловияРасчеты!$N:$N,"итого")</f>
        <v>0</v>
      </c>
      <c r="BS45" s="110">
        <f>SUMIFS(УсловияРасчеты!CM:CM,УсловияРасчеты!$H:$H,$C45,УсловияРасчеты!$N:$N,"итого")</f>
        <v>0</v>
      </c>
      <c r="BT45" s="110">
        <f>SUMIFS(УсловияРасчеты!CN:CN,УсловияРасчеты!$H:$H,$C45,УсловияРасчеты!$N:$N,"итого")</f>
        <v>0</v>
      </c>
      <c r="BU45" s="110">
        <f>SUMIFS(УсловияРасчеты!CO:CO,УсловияРасчеты!$H:$H,$C45,УсловияРасчеты!$N:$N,"итого")</f>
        <v>0</v>
      </c>
      <c r="BV45" s="110">
        <f>SUMIFS(УсловияРасчеты!CP:CP,УсловияРасчеты!$H:$H,$C45,УсловияРасчеты!$N:$N,"итого")</f>
        <v>0</v>
      </c>
      <c r="BW45" s="110">
        <f>SUMIFS(УсловияРасчеты!CQ:CQ,УсловияРасчеты!$H:$H,$C45,УсловияРасчеты!$N:$N,"итого")</f>
        <v>0</v>
      </c>
      <c r="BX45" s="110">
        <f>SUMIFS(УсловияРасчеты!CR:CR,УсловияРасчеты!$H:$H,$C45,УсловияРасчеты!$N:$N,"итого")</f>
        <v>0</v>
      </c>
      <c r="BY45" s="110">
        <f>SUMIFS(УсловияРасчеты!CS:CS,УсловияРасчеты!$H:$H,$C45,УсловияРасчеты!$N:$N,"итого")</f>
        <v>0</v>
      </c>
      <c r="BZ45" s="110">
        <f>SUMIFS(УсловияРасчеты!CT:CT,УсловияРасчеты!$H:$H,$C45,УсловияРасчеты!$N:$N,"итого")</f>
        <v>0</v>
      </c>
      <c r="CA45" s="110">
        <f>SUMIFS(УсловияРасчеты!CU:CU,УсловияРасчеты!$H:$H,$C45,УсловияРасчеты!$N:$N,"итого")</f>
        <v>0</v>
      </c>
      <c r="CB45" s="110">
        <f>SUMIFS(УсловияРасчеты!CV:CV,УсловияРасчеты!$H:$H,$C45,УсловияРасчеты!$N:$N,"итого")</f>
        <v>0</v>
      </c>
      <c r="CC45" s="110">
        <f>SUMIFS(УсловияРасчеты!CW:CW,УсловияРасчеты!$H:$H,$C45,УсловияРасчеты!$N:$N,"итого")</f>
        <v>0</v>
      </c>
      <c r="CD45" s="110">
        <f>SUMIFS(УсловияРасчеты!CX:CX,УсловияРасчеты!$H:$H,$C45,УсловияРасчеты!$N:$N,"итого")</f>
        <v>0</v>
      </c>
      <c r="CE45" s="110">
        <f>SUMIFS(УсловияРасчеты!CY:CY,УсловияРасчеты!$H:$H,$C45,УсловияРасчеты!$N:$N,"итого")</f>
        <v>0</v>
      </c>
      <c r="CF45" s="110">
        <f>SUMIFS(УсловияРасчеты!CZ:CZ,УсловияРасчеты!$H:$H,$C45,УсловияРасчеты!$N:$N,"итого")</f>
        <v>0</v>
      </c>
      <c r="CG45" s="110">
        <f>SUMIFS(УсловияРасчеты!DA:DA,УсловияРасчеты!$H:$H,$C45,УсловияРасчеты!$N:$N,"итого")</f>
        <v>0</v>
      </c>
      <c r="CH45" s="110">
        <f>SUMIFS(УсловияРасчеты!DB:DB,УсловияРасчеты!$H:$H,$C45,УсловияРасчеты!$N:$N,"итого")</f>
        <v>0</v>
      </c>
      <c r="CI45" s="110">
        <f>SUMIFS(УсловияРасчеты!DC:DC,УсловияРасчеты!$H:$H,$C45,УсловияРасчеты!$N:$N,"итого")</f>
        <v>0</v>
      </c>
      <c r="CJ45" s="110">
        <f>SUMIFS(УсловияРасчеты!DD:DD,УсловияРасчеты!$H:$H,$C45,УсловияРасчеты!$N:$N,"итого")</f>
        <v>0</v>
      </c>
      <c r="CK45" s="110">
        <f>SUMIFS(УсловияРасчеты!DE:DE,УсловияРасчеты!$H:$H,$C45,УсловияРасчеты!$N:$N,"итого")</f>
        <v>0</v>
      </c>
      <c r="CL45" s="110">
        <f>SUMIFS(УсловияРасчеты!DF:DF,УсловияРасчеты!$H:$H,$C45,УсловияРасчеты!$N:$N,"итого")</f>
        <v>0</v>
      </c>
      <c r="CM45" s="110">
        <f>SUMIFS(УсловияРасчеты!DG:DG,УсловияРасчеты!$H:$H,$C45,УсловияРасчеты!$N:$N,"итого")</f>
        <v>0</v>
      </c>
      <c r="CN45" s="110">
        <f>SUMIFS(УсловияРасчеты!DH:DH,УсловияРасчеты!$H:$H,$C45,УсловияРасчеты!$N:$N,"итого")</f>
        <v>0</v>
      </c>
      <c r="CO45" s="110">
        <f>SUMIFS(УсловияРасчеты!DI:DI,УсловияРасчеты!$H:$H,$C45,УсловияРасчеты!$N:$N,"итого")</f>
        <v>0</v>
      </c>
      <c r="CP45" s="110">
        <f>SUMIFS(УсловияРасчеты!DJ:DJ,УсловияРасчеты!$H:$H,$C45,УсловияРасчеты!$N:$N,"итого")</f>
        <v>0</v>
      </c>
      <c r="CQ45" s="110">
        <f>SUMIFS(УсловияРасчеты!DK:DK,УсловияРасчеты!$H:$H,$C45,УсловияРасчеты!$N:$N,"итого")</f>
        <v>0</v>
      </c>
      <c r="CR45" s="110">
        <f>SUMIFS(УсловияРасчеты!DL:DL,УсловияРасчеты!$H:$H,$C45,УсловияРасчеты!$N:$N,"итого")</f>
        <v>0</v>
      </c>
      <c r="CS45" s="110">
        <f>SUMIFS(УсловияРасчеты!DM:DM,УсловияРасчеты!$H:$H,$C45,УсловияРасчеты!$N:$N,"итого")</f>
        <v>0</v>
      </c>
      <c r="CT45" s="110">
        <f>SUMIFS(УсловияРасчеты!DN:DN,УсловияРасчеты!$H:$H,$C45,УсловияРасчеты!$N:$N,"итого")</f>
        <v>0</v>
      </c>
      <c r="CU45" s="110">
        <f>SUMIFS(УсловияРасчеты!DO:DO,УсловияРасчеты!$H:$H,$C45,УсловияРасчеты!$N:$N,"итого")</f>
        <v>0</v>
      </c>
      <c r="CV45" s="110">
        <f>SUMIFS(УсловияРасчеты!DP:DP,УсловияРасчеты!$H:$H,$C45,УсловияРасчеты!$N:$N,"итого")</f>
        <v>0</v>
      </c>
      <c r="CW45" s="110">
        <f>SUMIFS(УсловияРасчеты!DQ:DQ,УсловияРасчеты!$H:$H,$C45,УсловияРасчеты!$N:$N,"итого")</f>
        <v>0</v>
      </c>
      <c r="CX45" s="110">
        <f>SUMIFS(УсловияРасчеты!DR:DR,УсловияРасчеты!$H:$H,$C45,УсловияРасчеты!$N:$N,"итого")</f>
        <v>0</v>
      </c>
      <c r="CY45" s="110">
        <f>SUMIFS(УсловияРасчеты!DS:DS,УсловияРасчеты!$H:$H,$C45,УсловияРасчеты!$N:$N,"итого")</f>
        <v>0</v>
      </c>
      <c r="CZ45" s="110">
        <f>SUMIFS(УсловияРасчеты!DT:DT,УсловияРасчеты!$H:$H,$C45,УсловияРасчеты!$N:$N,"итого")</f>
        <v>0</v>
      </c>
      <c r="DA45" s="76"/>
    </row>
    <row r="46" spans="1:105" s="56" customFormat="1">
      <c r="A46" s="81">
        <f>E41+E42-SUM(E43:E46)</f>
        <v>0</v>
      </c>
      <c r="B46" s="65"/>
      <c r="C46" s="70" t="str">
        <f>УсловияРасчеты!$H$1469</f>
        <v>Финпоток проекта (по осн. деят-ти)</v>
      </c>
      <c r="D46" s="65"/>
      <c r="E46" s="123">
        <f t="shared" si="102"/>
        <v>0</v>
      </c>
      <c r="F46" s="64"/>
      <c r="G46" s="112">
        <f>SUMIFS(УсловияРасчеты!AA:AA,УсловияРасчеты!$H:$H,$C46,УсловияРасчеты!$N:$N,"итого")</f>
        <v>0</v>
      </c>
      <c r="H46" s="112">
        <f>SUMIFS(УсловияРасчеты!AB:AB,УсловияРасчеты!$H:$H,$C46,УсловияРасчеты!$N:$N,"итого")</f>
        <v>0</v>
      </c>
      <c r="I46" s="112">
        <f>SUMIFS(УсловияРасчеты!AC:AC,УсловияРасчеты!$H:$H,$C46,УсловияРасчеты!$N:$N,"итого")</f>
        <v>0</v>
      </c>
      <c r="J46" s="112">
        <f>SUMIFS(УсловияРасчеты!AD:AD,УсловияРасчеты!$H:$H,$C46,УсловияРасчеты!$N:$N,"итого")</f>
        <v>0</v>
      </c>
      <c r="K46" s="112">
        <f>SUMIFS(УсловияРасчеты!AE:AE,УсловияРасчеты!$H:$H,$C46,УсловияРасчеты!$N:$N,"итого")</f>
        <v>0</v>
      </c>
      <c r="L46" s="112">
        <f>SUMIFS(УсловияРасчеты!AF:AF,УсловияРасчеты!$H:$H,$C46,УсловияРасчеты!$N:$N,"итого")</f>
        <v>0</v>
      </c>
      <c r="M46" s="112">
        <f>SUMIFS(УсловияРасчеты!AG:AG,УсловияРасчеты!$H:$H,$C46,УсловияРасчеты!$N:$N,"итого")</f>
        <v>0</v>
      </c>
      <c r="N46" s="112">
        <f>SUMIFS(УсловияРасчеты!AH:AH,УсловияРасчеты!$H:$H,$C46,УсловияРасчеты!$N:$N,"итого")</f>
        <v>0</v>
      </c>
      <c r="O46" s="112">
        <f>SUMIFS(УсловияРасчеты!AI:AI,УсловияРасчеты!$H:$H,$C46,УсловияРасчеты!$N:$N,"итого")</f>
        <v>0</v>
      </c>
      <c r="P46" s="112">
        <f>SUMIFS(УсловияРасчеты!AJ:AJ,УсловияРасчеты!$H:$H,$C46,УсловияРасчеты!$N:$N,"итого")</f>
        <v>0</v>
      </c>
      <c r="Q46" s="112">
        <f>SUMIFS(УсловияРасчеты!AK:AK,УсловияРасчеты!$H:$H,$C46,УсловияРасчеты!$N:$N,"итого")</f>
        <v>0</v>
      </c>
      <c r="R46" s="112">
        <f>SUMIFS(УсловияРасчеты!AL:AL,УсловияРасчеты!$H:$H,$C46,УсловияРасчеты!$N:$N,"итого")</f>
        <v>0</v>
      </c>
      <c r="S46" s="112">
        <f>SUMIFS(УсловияРасчеты!AM:AM,УсловияРасчеты!$H:$H,$C46,УсловияРасчеты!$N:$N,"итого")</f>
        <v>0</v>
      </c>
      <c r="T46" s="112">
        <f>SUMIFS(УсловияРасчеты!AN:AN,УсловияРасчеты!$H:$H,$C46,УсловияРасчеты!$N:$N,"итого")</f>
        <v>0</v>
      </c>
      <c r="U46" s="112">
        <f>SUMIFS(УсловияРасчеты!AO:AO,УсловияРасчеты!$H:$H,$C46,УсловияРасчеты!$N:$N,"итого")</f>
        <v>0</v>
      </c>
      <c r="V46" s="112">
        <f>SUMIFS(УсловияРасчеты!AP:AP,УсловияРасчеты!$H:$H,$C46,УсловияРасчеты!$N:$N,"итого")</f>
        <v>0</v>
      </c>
      <c r="W46" s="112">
        <f>SUMIFS(УсловияРасчеты!AQ:AQ,УсловияРасчеты!$H:$H,$C46,УсловияРасчеты!$N:$N,"итого")</f>
        <v>0</v>
      </c>
      <c r="X46" s="112">
        <f>SUMIFS(УсловияРасчеты!AR:AR,УсловияРасчеты!$H:$H,$C46,УсловияРасчеты!$N:$N,"итого")</f>
        <v>0</v>
      </c>
      <c r="Y46" s="112">
        <f>SUMIFS(УсловияРасчеты!AS:AS,УсловияРасчеты!$H:$H,$C46,УсловияРасчеты!$N:$N,"итого")</f>
        <v>0</v>
      </c>
      <c r="Z46" s="112">
        <f>SUMIFS(УсловияРасчеты!AT:AT,УсловияРасчеты!$H:$H,$C46,УсловияРасчеты!$N:$N,"итого")</f>
        <v>0</v>
      </c>
      <c r="AA46" s="112">
        <f>SUMIFS(УсловияРасчеты!AU:AU,УсловияРасчеты!$H:$H,$C46,УсловияРасчеты!$N:$N,"итого")</f>
        <v>0</v>
      </c>
      <c r="AB46" s="112">
        <f>SUMIFS(УсловияРасчеты!AV:AV,УсловияРасчеты!$H:$H,$C46,УсловияРасчеты!$N:$N,"итого")</f>
        <v>0</v>
      </c>
      <c r="AC46" s="112">
        <f>SUMIFS(УсловияРасчеты!AW:AW,УсловияРасчеты!$H:$H,$C46,УсловияРасчеты!$N:$N,"итого")</f>
        <v>0</v>
      </c>
      <c r="AD46" s="112">
        <f>SUMIFS(УсловияРасчеты!AX:AX,УсловияРасчеты!$H:$H,$C46,УсловияРасчеты!$N:$N,"итого")</f>
        <v>0</v>
      </c>
      <c r="AE46" s="112">
        <f>SUMIFS(УсловияРасчеты!AY:AY,УсловияРасчеты!$H:$H,$C46,УсловияРасчеты!$N:$N,"итого")</f>
        <v>0</v>
      </c>
      <c r="AF46" s="112">
        <f>SUMIFS(УсловияРасчеты!AZ:AZ,УсловияРасчеты!$H:$H,$C46,УсловияРасчеты!$N:$N,"итого")</f>
        <v>0</v>
      </c>
      <c r="AG46" s="112">
        <f>SUMIFS(УсловияРасчеты!BA:BA,УсловияРасчеты!$H:$H,$C46,УсловияРасчеты!$N:$N,"итого")</f>
        <v>0</v>
      </c>
      <c r="AH46" s="112">
        <f>SUMIFS(УсловияРасчеты!BB:BB,УсловияРасчеты!$H:$H,$C46,УсловияРасчеты!$N:$N,"итого")</f>
        <v>0</v>
      </c>
      <c r="AI46" s="112">
        <f>SUMIFS(УсловияРасчеты!BC:BC,УсловияРасчеты!$H:$H,$C46,УсловияРасчеты!$N:$N,"итого")</f>
        <v>0</v>
      </c>
      <c r="AJ46" s="112">
        <f>SUMIFS(УсловияРасчеты!BD:BD,УсловияРасчеты!$H:$H,$C46,УсловияРасчеты!$N:$N,"итого")</f>
        <v>0</v>
      </c>
      <c r="AK46" s="112">
        <f>SUMIFS(УсловияРасчеты!BE:BE,УсловияРасчеты!$H:$H,$C46,УсловияРасчеты!$N:$N,"итого")</f>
        <v>0</v>
      </c>
      <c r="AL46" s="112">
        <f>SUMIFS(УсловияРасчеты!BF:BF,УсловияРасчеты!$H:$H,$C46,УсловияРасчеты!$N:$N,"итого")</f>
        <v>0</v>
      </c>
      <c r="AM46" s="112">
        <f>SUMIFS(УсловияРасчеты!BG:BG,УсловияРасчеты!$H:$H,$C46,УсловияРасчеты!$N:$N,"итого")</f>
        <v>0</v>
      </c>
      <c r="AN46" s="112">
        <f>SUMIFS(УсловияРасчеты!BH:BH,УсловияРасчеты!$H:$H,$C46,УсловияРасчеты!$N:$N,"итого")</f>
        <v>0</v>
      </c>
      <c r="AO46" s="112">
        <f>SUMIFS(УсловияРасчеты!BI:BI,УсловияРасчеты!$H:$H,$C46,УсловияРасчеты!$N:$N,"итого")</f>
        <v>0</v>
      </c>
      <c r="AP46" s="112">
        <f>SUMIFS(УсловияРасчеты!BJ:BJ,УсловияРасчеты!$H:$H,$C46,УсловияРасчеты!$N:$N,"итого")</f>
        <v>0</v>
      </c>
      <c r="AQ46" s="112">
        <f>SUMIFS(УсловияРасчеты!BK:BK,УсловияРасчеты!$H:$H,$C46,УсловияРасчеты!$N:$N,"итого")</f>
        <v>0</v>
      </c>
      <c r="AR46" s="112">
        <f>SUMIFS(УсловияРасчеты!BL:BL,УсловияРасчеты!$H:$H,$C46,УсловияРасчеты!$N:$N,"итого")</f>
        <v>0</v>
      </c>
      <c r="AS46" s="112">
        <f>SUMIFS(УсловияРасчеты!BM:BM,УсловияРасчеты!$H:$H,$C46,УсловияРасчеты!$N:$N,"итого")</f>
        <v>0</v>
      </c>
      <c r="AT46" s="112">
        <f>SUMIFS(УсловияРасчеты!BN:BN,УсловияРасчеты!$H:$H,$C46,УсловияРасчеты!$N:$N,"итого")</f>
        <v>0</v>
      </c>
      <c r="AU46" s="112">
        <f>SUMIFS(УсловияРасчеты!BO:BO,УсловияРасчеты!$H:$H,$C46,УсловияРасчеты!$N:$N,"итого")</f>
        <v>0</v>
      </c>
      <c r="AV46" s="112">
        <f>SUMIFS(УсловияРасчеты!BP:BP,УсловияРасчеты!$H:$H,$C46,УсловияРасчеты!$N:$N,"итого")</f>
        <v>0</v>
      </c>
      <c r="AW46" s="112">
        <f>SUMIFS(УсловияРасчеты!BQ:BQ,УсловияРасчеты!$H:$H,$C46,УсловияРасчеты!$N:$N,"итого")</f>
        <v>0</v>
      </c>
      <c r="AX46" s="112">
        <f>SUMIFS(УсловияРасчеты!BR:BR,УсловияРасчеты!$H:$H,$C46,УсловияРасчеты!$N:$N,"итого")</f>
        <v>0</v>
      </c>
      <c r="AY46" s="112">
        <f>SUMIFS(УсловияРасчеты!BS:BS,УсловияРасчеты!$H:$H,$C46,УсловияРасчеты!$N:$N,"итого")</f>
        <v>0</v>
      </c>
      <c r="AZ46" s="112">
        <f>SUMIFS(УсловияРасчеты!BT:BT,УсловияРасчеты!$H:$H,$C46,УсловияРасчеты!$N:$N,"итого")</f>
        <v>0</v>
      </c>
      <c r="BA46" s="112">
        <f>SUMIFS(УсловияРасчеты!BU:BU,УсловияРасчеты!$H:$H,$C46,УсловияРасчеты!$N:$N,"итого")</f>
        <v>0</v>
      </c>
      <c r="BB46" s="112">
        <f>SUMIFS(УсловияРасчеты!BV:BV,УсловияРасчеты!$H:$H,$C46,УсловияРасчеты!$N:$N,"итого")</f>
        <v>0</v>
      </c>
      <c r="BC46" s="112">
        <f>SUMIFS(УсловияРасчеты!BW:BW,УсловияРасчеты!$H:$H,$C46,УсловияРасчеты!$N:$N,"итого")</f>
        <v>0</v>
      </c>
      <c r="BD46" s="112">
        <f>SUMIFS(УсловияРасчеты!BX:BX,УсловияРасчеты!$H:$H,$C46,УсловияРасчеты!$N:$N,"итого")</f>
        <v>0</v>
      </c>
      <c r="BE46" s="112">
        <f>SUMIFS(УсловияРасчеты!BY:BY,УсловияРасчеты!$H:$H,$C46,УсловияРасчеты!$N:$N,"итого")</f>
        <v>0</v>
      </c>
      <c r="BF46" s="112">
        <f>SUMIFS(УсловияРасчеты!BZ:BZ,УсловияРасчеты!$H:$H,$C46,УсловияРасчеты!$N:$N,"итого")</f>
        <v>0</v>
      </c>
      <c r="BG46" s="112">
        <f>SUMIFS(УсловияРасчеты!CA:CA,УсловияРасчеты!$H:$H,$C46,УсловияРасчеты!$N:$N,"итого")</f>
        <v>0</v>
      </c>
      <c r="BH46" s="112">
        <f>SUMIFS(УсловияРасчеты!CB:CB,УсловияРасчеты!$H:$H,$C46,УсловияРасчеты!$N:$N,"итого")</f>
        <v>0</v>
      </c>
      <c r="BI46" s="112">
        <f>SUMIFS(УсловияРасчеты!CC:CC,УсловияРасчеты!$H:$H,$C46,УсловияРасчеты!$N:$N,"итого")</f>
        <v>0</v>
      </c>
      <c r="BJ46" s="112">
        <f>SUMIFS(УсловияРасчеты!CD:CD,УсловияРасчеты!$H:$H,$C46,УсловияРасчеты!$N:$N,"итого")</f>
        <v>0</v>
      </c>
      <c r="BK46" s="112">
        <f>SUMIFS(УсловияРасчеты!CE:CE,УсловияРасчеты!$H:$H,$C46,УсловияРасчеты!$N:$N,"итого")</f>
        <v>0</v>
      </c>
      <c r="BL46" s="112">
        <f>SUMIFS(УсловияРасчеты!CF:CF,УсловияРасчеты!$H:$H,$C46,УсловияРасчеты!$N:$N,"итого")</f>
        <v>0</v>
      </c>
      <c r="BM46" s="112">
        <f>SUMIFS(УсловияРасчеты!CG:CG,УсловияРасчеты!$H:$H,$C46,УсловияРасчеты!$N:$N,"итого")</f>
        <v>0</v>
      </c>
      <c r="BN46" s="112">
        <f>SUMIFS(УсловияРасчеты!CH:CH,УсловияРасчеты!$H:$H,$C46,УсловияРасчеты!$N:$N,"итого")</f>
        <v>0</v>
      </c>
      <c r="BO46" s="112">
        <f>SUMIFS(УсловияРасчеты!CI:CI,УсловияРасчеты!$H:$H,$C46,УсловияРасчеты!$N:$N,"итого")</f>
        <v>0</v>
      </c>
      <c r="BP46" s="112">
        <f>SUMIFS(УсловияРасчеты!CJ:CJ,УсловияРасчеты!$H:$H,$C46,УсловияРасчеты!$N:$N,"итого")</f>
        <v>0</v>
      </c>
      <c r="BQ46" s="112">
        <f>SUMIFS(УсловияРасчеты!CK:CK,УсловияРасчеты!$H:$H,$C46,УсловияРасчеты!$N:$N,"итого")</f>
        <v>0</v>
      </c>
      <c r="BR46" s="112">
        <f>SUMIFS(УсловияРасчеты!CL:CL,УсловияРасчеты!$H:$H,$C46,УсловияРасчеты!$N:$N,"итого")</f>
        <v>0</v>
      </c>
      <c r="BS46" s="112">
        <f>SUMIFS(УсловияРасчеты!CM:CM,УсловияРасчеты!$H:$H,$C46,УсловияРасчеты!$N:$N,"итого")</f>
        <v>0</v>
      </c>
      <c r="BT46" s="112">
        <f>SUMIFS(УсловияРасчеты!CN:CN,УсловияРасчеты!$H:$H,$C46,УсловияРасчеты!$N:$N,"итого")</f>
        <v>0</v>
      </c>
      <c r="BU46" s="112">
        <f>SUMIFS(УсловияРасчеты!CO:CO,УсловияРасчеты!$H:$H,$C46,УсловияРасчеты!$N:$N,"итого")</f>
        <v>0</v>
      </c>
      <c r="BV46" s="112">
        <f>SUMIFS(УсловияРасчеты!CP:CP,УсловияРасчеты!$H:$H,$C46,УсловияРасчеты!$N:$N,"итого")</f>
        <v>0</v>
      </c>
      <c r="BW46" s="112">
        <f>SUMIFS(УсловияРасчеты!CQ:CQ,УсловияРасчеты!$H:$H,$C46,УсловияРасчеты!$N:$N,"итого")</f>
        <v>0</v>
      </c>
      <c r="BX46" s="112">
        <f>SUMIFS(УсловияРасчеты!CR:CR,УсловияРасчеты!$H:$H,$C46,УсловияРасчеты!$N:$N,"итого")</f>
        <v>0</v>
      </c>
      <c r="BY46" s="112">
        <f>SUMIFS(УсловияРасчеты!CS:CS,УсловияРасчеты!$H:$H,$C46,УсловияРасчеты!$N:$N,"итого")</f>
        <v>0</v>
      </c>
      <c r="BZ46" s="112">
        <f>SUMIFS(УсловияРасчеты!CT:CT,УсловияРасчеты!$H:$H,$C46,УсловияРасчеты!$N:$N,"итого")</f>
        <v>0</v>
      </c>
      <c r="CA46" s="112">
        <f>SUMIFS(УсловияРасчеты!CU:CU,УсловияРасчеты!$H:$H,$C46,УсловияРасчеты!$N:$N,"итого")</f>
        <v>0</v>
      </c>
      <c r="CB46" s="112">
        <f>SUMIFS(УсловияРасчеты!CV:CV,УсловияРасчеты!$H:$H,$C46,УсловияРасчеты!$N:$N,"итого")</f>
        <v>0</v>
      </c>
      <c r="CC46" s="112">
        <f>SUMIFS(УсловияРасчеты!CW:CW,УсловияРасчеты!$H:$H,$C46,УсловияРасчеты!$N:$N,"итого")</f>
        <v>0</v>
      </c>
      <c r="CD46" s="112">
        <f>SUMIFS(УсловияРасчеты!CX:CX,УсловияРасчеты!$H:$H,$C46,УсловияРасчеты!$N:$N,"итого")</f>
        <v>0</v>
      </c>
      <c r="CE46" s="112">
        <f>SUMIFS(УсловияРасчеты!CY:CY,УсловияРасчеты!$H:$H,$C46,УсловияРасчеты!$N:$N,"итого")</f>
        <v>0</v>
      </c>
      <c r="CF46" s="112">
        <f>SUMIFS(УсловияРасчеты!CZ:CZ,УсловияРасчеты!$H:$H,$C46,УсловияРасчеты!$N:$N,"итого")</f>
        <v>0</v>
      </c>
      <c r="CG46" s="112">
        <f>SUMIFS(УсловияРасчеты!DA:DA,УсловияРасчеты!$H:$H,$C46,УсловияРасчеты!$N:$N,"итого")</f>
        <v>0</v>
      </c>
      <c r="CH46" s="112">
        <f>SUMIFS(УсловияРасчеты!DB:DB,УсловияРасчеты!$H:$H,$C46,УсловияРасчеты!$N:$N,"итого")</f>
        <v>0</v>
      </c>
      <c r="CI46" s="112">
        <f>SUMIFS(УсловияРасчеты!DC:DC,УсловияРасчеты!$H:$H,$C46,УсловияРасчеты!$N:$N,"итого")</f>
        <v>0</v>
      </c>
      <c r="CJ46" s="112">
        <f>SUMIFS(УсловияРасчеты!DD:DD,УсловияРасчеты!$H:$H,$C46,УсловияРасчеты!$N:$N,"итого")</f>
        <v>0</v>
      </c>
      <c r="CK46" s="112">
        <f>SUMIFS(УсловияРасчеты!DE:DE,УсловияРасчеты!$H:$H,$C46,УсловияРасчеты!$N:$N,"итого")</f>
        <v>0</v>
      </c>
      <c r="CL46" s="112">
        <f>SUMIFS(УсловияРасчеты!DF:DF,УсловияРасчеты!$H:$H,$C46,УсловияРасчеты!$N:$N,"итого")</f>
        <v>0</v>
      </c>
      <c r="CM46" s="112">
        <f>SUMIFS(УсловияРасчеты!DG:DG,УсловияРасчеты!$H:$H,$C46,УсловияРасчеты!$N:$N,"итого")</f>
        <v>0</v>
      </c>
      <c r="CN46" s="112">
        <f>SUMIFS(УсловияРасчеты!DH:DH,УсловияРасчеты!$H:$H,$C46,УсловияРасчеты!$N:$N,"итого")</f>
        <v>0</v>
      </c>
      <c r="CO46" s="112">
        <f>SUMIFS(УсловияРасчеты!DI:DI,УсловияРасчеты!$H:$H,$C46,УсловияРасчеты!$N:$N,"итого")</f>
        <v>0</v>
      </c>
      <c r="CP46" s="112">
        <f>SUMIFS(УсловияРасчеты!DJ:DJ,УсловияРасчеты!$H:$H,$C46,УсловияРасчеты!$N:$N,"итого")</f>
        <v>0</v>
      </c>
      <c r="CQ46" s="112">
        <f>SUMIFS(УсловияРасчеты!DK:DK,УсловияРасчеты!$H:$H,$C46,УсловияРасчеты!$N:$N,"итого")</f>
        <v>0</v>
      </c>
      <c r="CR46" s="112">
        <f>SUMIFS(УсловияРасчеты!DL:DL,УсловияРасчеты!$H:$H,$C46,УсловияРасчеты!$N:$N,"итого")</f>
        <v>0</v>
      </c>
      <c r="CS46" s="112">
        <f>SUMIFS(УсловияРасчеты!DM:DM,УсловияРасчеты!$H:$H,$C46,УсловияРасчеты!$N:$N,"итого")</f>
        <v>0</v>
      </c>
      <c r="CT46" s="112">
        <f>SUMIFS(УсловияРасчеты!DN:DN,УсловияРасчеты!$H:$H,$C46,УсловияРасчеты!$N:$N,"итого")</f>
        <v>0</v>
      </c>
      <c r="CU46" s="112">
        <f>SUMIFS(УсловияРасчеты!DO:DO,УсловияРасчеты!$H:$H,$C46,УсловияРасчеты!$N:$N,"итого")</f>
        <v>0</v>
      </c>
      <c r="CV46" s="112">
        <f>SUMIFS(УсловияРасчеты!DP:DP,УсловияРасчеты!$H:$H,$C46,УсловияРасчеты!$N:$N,"итого")</f>
        <v>0</v>
      </c>
      <c r="CW46" s="112">
        <f>SUMIFS(УсловияРасчеты!DQ:DQ,УсловияРасчеты!$H:$H,$C46,УсловияРасчеты!$N:$N,"итого")</f>
        <v>0</v>
      </c>
      <c r="CX46" s="112">
        <f>SUMIFS(УсловияРасчеты!DR:DR,УсловияРасчеты!$H:$H,$C46,УсловияРасчеты!$N:$N,"итого")</f>
        <v>0</v>
      </c>
      <c r="CY46" s="112">
        <f>SUMIFS(УсловияРасчеты!DS:DS,УсловияРасчеты!$H:$H,$C46,УсловияРасчеты!$N:$N,"итого")</f>
        <v>0</v>
      </c>
      <c r="CZ46" s="112">
        <f>SUMIFS(УсловияРасчеты!DT:DT,УсловияРасчеты!$H:$H,$C46,УсловияРасчеты!$N:$N,"итого")</f>
        <v>0</v>
      </c>
      <c r="DA46" s="65"/>
    </row>
    <row r="47" spans="1:105" s="56" customFormat="1">
      <c r="A47" s="81"/>
      <c r="B47" s="65"/>
      <c r="C47" s="75" t="str">
        <f>УсловияРасчеты!$H$1535</f>
        <v>Поступления кредитных средств за период</v>
      </c>
      <c r="D47" s="65"/>
      <c r="E47" s="125">
        <f t="shared" si="102"/>
        <v>0</v>
      </c>
      <c r="F47" s="64"/>
      <c r="G47" s="104">
        <f>SUMIFS(УсловияРасчеты!AA:AA,УсловияРасчеты!$H:$H,$C47,УсловияРасчеты!$N:$N,"итого")</f>
        <v>0</v>
      </c>
      <c r="H47" s="104">
        <f>SUMIFS(УсловияРасчеты!AB:AB,УсловияРасчеты!$H:$H,$C47,УсловияРасчеты!$N:$N,"итого")</f>
        <v>0</v>
      </c>
      <c r="I47" s="104">
        <f>SUMIFS(УсловияРасчеты!AC:AC,УсловияРасчеты!$H:$H,$C47,УсловияРасчеты!$N:$N,"итого")</f>
        <v>0</v>
      </c>
      <c r="J47" s="104">
        <f>SUMIFS(УсловияРасчеты!AD:AD,УсловияРасчеты!$H:$H,$C47,УсловияРасчеты!$N:$N,"итого")</f>
        <v>0</v>
      </c>
      <c r="K47" s="104">
        <f>SUMIFS(УсловияРасчеты!AE:AE,УсловияРасчеты!$H:$H,$C47,УсловияРасчеты!$N:$N,"итого")</f>
        <v>0</v>
      </c>
      <c r="L47" s="104">
        <f>SUMIFS(УсловияРасчеты!AF:AF,УсловияРасчеты!$H:$H,$C47,УсловияРасчеты!$N:$N,"итого")</f>
        <v>0</v>
      </c>
      <c r="M47" s="104">
        <f>SUMIFS(УсловияРасчеты!AG:AG,УсловияРасчеты!$H:$H,$C47,УсловияРасчеты!$N:$N,"итого")</f>
        <v>0</v>
      </c>
      <c r="N47" s="104">
        <f>SUMIFS(УсловияРасчеты!AH:AH,УсловияРасчеты!$H:$H,$C47,УсловияРасчеты!$N:$N,"итого")</f>
        <v>0</v>
      </c>
      <c r="O47" s="104">
        <f>SUMIFS(УсловияРасчеты!AI:AI,УсловияРасчеты!$H:$H,$C47,УсловияРасчеты!$N:$N,"итого")</f>
        <v>0</v>
      </c>
      <c r="P47" s="104">
        <f>SUMIFS(УсловияРасчеты!AJ:AJ,УсловияРасчеты!$H:$H,$C47,УсловияРасчеты!$N:$N,"итого")</f>
        <v>0</v>
      </c>
      <c r="Q47" s="104">
        <f>SUMIFS(УсловияРасчеты!AK:AK,УсловияРасчеты!$H:$H,$C47,УсловияРасчеты!$N:$N,"итого")</f>
        <v>0</v>
      </c>
      <c r="R47" s="104">
        <f>SUMIFS(УсловияРасчеты!AL:AL,УсловияРасчеты!$H:$H,$C47,УсловияРасчеты!$N:$N,"итого")</f>
        <v>0</v>
      </c>
      <c r="S47" s="104">
        <f>SUMIFS(УсловияРасчеты!AM:AM,УсловияРасчеты!$H:$H,$C47,УсловияРасчеты!$N:$N,"итого")</f>
        <v>0</v>
      </c>
      <c r="T47" s="104">
        <f>SUMIFS(УсловияРасчеты!AN:AN,УсловияРасчеты!$H:$H,$C47,УсловияРасчеты!$N:$N,"итого")</f>
        <v>0</v>
      </c>
      <c r="U47" s="104">
        <f>SUMIFS(УсловияРасчеты!AO:AO,УсловияРасчеты!$H:$H,$C47,УсловияРасчеты!$N:$N,"итого")</f>
        <v>0</v>
      </c>
      <c r="V47" s="104">
        <f>SUMIFS(УсловияРасчеты!AP:AP,УсловияРасчеты!$H:$H,$C47,УсловияРасчеты!$N:$N,"итого")</f>
        <v>0</v>
      </c>
      <c r="W47" s="104">
        <f>SUMIFS(УсловияРасчеты!AQ:AQ,УсловияРасчеты!$H:$H,$C47,УсловияРасчеты!$N:$N,"итого")</f>
        <v>0</v>
      </c>
      <c r="X47" s="104">
        <f>SUMIFS(УсловияРасчеты!AR:AR,УсловияРасчеты!$H:$H,$C47,УсловияРасчеты!$N:$N,"итого")</f>
        <v>0</v>
      </c>
      <c r="Y47" s="104">
        <f>SUMIFS(УсловияРасчеты!AS:AS,УсловияРасчеты!$H:$H,$C47,УсловияРасчеты!$N:$N,"итого")</f>
        <v>0</v>
      </c>
      <c r="Z47" s="104">
        <f>SUMIFS(УсловияРасчеты!AT:AT,УсловияРасчеты!$H:$H,$C47,УсловияРасчеты!$N:$N,"итого")</f>
        <v>0</v>
      </c>
      <c r="AA47" s="104">
        <f>SUMIFS(УсловияРасчеты!AU:AU,УсловияРасчеты!$H:$H,$C47,УсловияРасчеты!$N:$N,"итого")</f>
        <v>0</v>
      </c>
      <c r="AB47" s="104">
        <f>SUMIFS(УсловияРасчеты!AV:AV,УсловияРасчеты!$H:$H,$C47,УсловияРасчеты!$N:$N,"итого")</f>
        <v>0</v>
      </c>
      <c r="AC47" s="104">
        <f>SUMIFS(УсловияРасчеты!AW:AW,УсловияРасчеты!$H:$H,$C47,УсловияРасчеты!$N:$N,"итого")</f>
        <v>0</v>
      </c>
      <c r="AD47" s="104">
        <f>SUMIFS(УсловияРасчеты!AX:AX,УсловияРасчеты!$H:$H,$C47,УсловияРасчеты!$N:$N,"итого")</f>
        <v>0</v>
      </c>
      <c r="AE47" s="104">
        <f>SUMIFS(УсловияРасчеты!AY:AY,УсловияРасчеты!$H:$H,$C47,УсловияРасчеты!$N:$N,"итого")</f>
        <v>0</v>
      </c>
      <c r="AF47" s="104">
        <f>SUMIFS(УсловияРасчеты!AZ:AZ,УсловияРасчеты!$H:$H,$C47,УсловияРасчеты!$N:$N,"итого")</f>
        <v>0</v>
      </c>
      <c r="AG47" s="104">
        <f>SUMIFS(УсловияРасчеты!BA:BA,УсловияРасчеты!$H:$H,$C47,УсловияРасчеты!$N:$N,"итого")</f>
        <v>0</v>
      </c>
      <c r="AH47" s="104">
        <f>SUMIFS(УсловияРасчеты!BB:BB,УсловияРасчеты!$H:$H,$C47,УсловияРасчеты!$N:$N,"итого")</f>
        <v>0</v>
      </c>
      <c r="AI47" s="104">
        <f>SUMIFS(УсловияРасчеты!BC:BC,УсловияРасчеты!$H:$H,$C47,УсловияРасчеты!$N:$N,"итого")</f>
        <v>0</v>
      </c>
      <c r="AJ47" s="104">
        <f>SUMIFS(УсловияРасчеты!BD:BD,УсловияРасчеты!$H:$H,$C47,УсловияРасчеты!$N:$N,"итого")</f>
        <v>0</v>
      </c>
      <c r="AK47" s="104">
        <f>SUMIFS(УсловияРасчеты!BE:BE,УсловияРасчеты!$H:$H,$C47,УсловияРасчеты!$N:$N,"итого")</f>
        <v>0</v>
      </c>
      <c r="AL47" s="104">
        <f>SUMIFS(УсловияРасчеты!BF:BF,УсловияРасчеты!$H:$H,$C47,УсловияРасчеты!$N:$N,"итого")</f>
        <v>0</v>
      </c>
      <c r="AM47" s="104">
        <f>SUMIFS(УсловияРасчеты!BG:BG,УсловияРасчеты!$H:$H,$C47,УсловияРасчеты!$N:$N,"итого")</f>
        <v>0</v>
      </c>
      <c r="AN47" s="104">
        <f>SUMIFS(УсловияРасчеты!BH:BH,УсловияРасчеты!$H:$H,$C47,УсловияРасчеты!$N:$N,"итого")</f>
        <v>0</v>
      </c>
      <c r="AO47" s="104">
        <f>SUMIFS(УсловияРасчеты!BI:BI,УсловияРасчеты!$H:$H,$C47,УсловияРасчеты!$N:$N,"итого")</f>
        <v>0</v>
      </c>
      <c r="AP47" s="104">
        <f>SUMIFS(УсловияРасчеты!BJ:BJ,УсловияРасчеты!$H:$H,$C47,УсловияРасчеты!$N:$N,"итого")</f>
        <v>0</v>
      </c>
      <c r="AQ47" s="104">
        <f>SUMIFS(УсловияРасчеты!BK:BK,УсловияРасчеты!$H:$H,$C47,УсловияРасчеты!$N:$N,"итого")</f>
        <v>0</v>
      </c>
      <c r="AR47" s="104">
        <f>SUMIFS(УсловияРасчеты!BL:BL,УсловияРасчеты!$H:$H,$C47,УсловияРасчеты!$N:$N,"итого")</f>
        <v>0</v>
      </c>
      <c r="AS47" s="104">
        <f>SUMIFS(УсловияРасчеты!BM:BM,УсловияРасчеты!$H:$H,$C47,УсловияРасчеты!$N:$N,"итого")</f>
        <v>0</v>
      </c>
      <c r="AT47" s="104">
        <f>SUMIFS(УсловияРасчеты!BN:BN,УсловияРасчеты!$H:$H,$C47,УсловияРасчеты!$N:$N,"итого")</f>
        <v>0</v>
      </c>
      <c r="AU47" s="104">
        <f>SUMIFS(УсловияРасчеты!BO:BO,УсловияРасчеты!$H:$H,$C47,УсловияРасчеты!$N:$N,"итого")</f>
        <v>0</v>
      </c>
      <c r="AV47" s="104">
        <f>SUMIFS(УсловияРасчеты!BP:BP,УсловияРасчеты!$H:$H,$C47,УсловияРасчеты!$N:$N,"итого")</f>
        <v>0</v>
      </c>
      <c r="AW47" s="104">
        <f>SUMIFS(УсловияРасчеты!BQ:BQ,УсловияРасчеты!$H:$H,$C47,УсловияРасчеты!$N:$N,"итого")</f>
        <v>0</v>
      </c>
      <c r="AX47" s="104">
        <f>SUMIFS(УсловияРасчеты!BR:BR,УсловияРасчеты!$H:$H,$C47,УсловияРасчеты!$N:$N,"итого")</f>
        <v>0</v>
      </c>
      <c r="AY47" s="104">
        <f>SUMIFS(УсловияРасчеты!BS:BS,УсловияРасчеты!$H:$H,$C47,УсловияРасчеты!$N:$N,"итого")</f>
        <v>0</v>
      </c>
      <c r="AZ47" s="104">
        <f>SUMIFS(УсловияРасчеты!BT:BT,УсловияРасчеты!$H:$H,$C47,УсловияРасчеты!$N:$N,"итого")</f>
        <v>0</v>
      </c>
      <c r="BA47" s="104">
        <f>SUMIFS(УсловияРасчеты!BU:BU,УсловияРасчеты!$H:$H,$C47,УсловияРасчеты!$N:$N,"итого")</f>
        <v>0</v>
      </c>
      <c r="BB47" s="104">
        <f>SUMIFS(УсловияРасчеты!BV:BV,УсловияРасчеты!$H:$H,$C47,УсловияРасчеты!$N:$N,"итого")</f>
        <v>0</v>
      </c>
      <c r="BC47" s="104">
        <f>SUMIFS(УсловияРасчеты!BW:BW,УсловияРасчеты!$H:$H,$C47,УсловияРасчеты!$N:$N,"итого")</f>
        <v>0</v>
      </c>
      <c r="BD47" s="104">
        <f>SUMIFS(УсловияРасчеты!BX:BX,УсловияРасчеты!$H:$H,$C47,УсловияРасчеты!$N:$N,"итого")</f>
        <v>0</v>
      </c>
      <c r="BE47" s="104">
        <f>SUMIFS(УсловияРасчеты!BY:BY,УсловияРасчеты!$H:$H,$C47,УсловияРасчеты!$N:$N,"итого")</f>
        <v>0</v>
      </c>
      <c r="BF47" s="104">
        <f>SUMIFS(УсловияРасчеты!BZ:BZ,УсловияРасчеты!$H:$H,$C47,УсловияРасчеты!$N:$N,"итого")</f>
        <v>0</v>
      </c>
      <c r="BG47" s="104">
        <f>SUMIFS(УсловияРасчеты!CA:CA,УсловияРасчеты!$H:$H,$C47,УсловияРасчеты!$N:$N,"итого")</f>
        <v>0</v>
      </c>
      <c r="BH47" s="104">
        <f>SUMIFS(УсловияРасчеты!CB:CB,УсловияРасчеты!$H:$H,$C47,УсловияРасчеты!$N:$N,"итого")</f>
        <v>0</v>
      </c>
      <c r="BI47" s="104">
        <f>SUMIFS(УсловияРасчеты!CC:CC,УсловияРасчеты!$H:$H,$C47,УсловияРасчеты!$N:$N,"итого")</f>
        <v>0</v>
      </c>
      <c r="BJ47" s="104">
        <f>SUMIFS(УсловияРасчеты!CD:CD,УсловияРасчеты!$H:$H,$C47,УсловияРасчеты!$N:$N,"итого")</f>
        <v>0</v>
      </c>
      <c r="BK47" s="104">
        <f>SUMIFS(УсловияРасчеты!CE:CE,УсловияРасчеты!$H:$H,$C47,УсловияРасчеты!$N:$N,"итого")</f>
        <v>0</v>
      </c>
      <c r="BL47" s="104">
        <f>SUMIFS(УсловияРасчеты!CF:CF,УсловияРасчеты!$H:$H,$C47,УсловияРасчеты!$N:$N,"итого")</f>
        <v>0</v>
      </c>
      <c r="BM47" s="104">
        <f>SUMIFS(УсловияРасчеты!CG:CG,УсловияРасчеты!$H:$H,$C47,УсловияРасчеты!$N:$N,"итого")</f>
        <v>0</v>
      </c>
      <c r="BN47" s="104">
        <f>SUMIFS(УсловияРасчеты!CH:CH,УсловияРасчеты!$H:$H,$C47,УсловияРасчеты!$N:$N,"итого")</f>
        <v>0</v>
      </c>
      <c r="BO47" s="104">
        <f>SUMIFS(УсловияРасчеты!CI:CI,УсловияРасчеты!$H:$H,$C47,УсловияРасчеты!$N:$N,"итого")</f>
        <v>0</v>
      </c>
      <c r="BP47" s="104">
        <f>SUMIFS(УсловияРасчеты!CJ:CJ,УсловияРасчеты!$H:$H,$C47,УсловияРасчеты!$N:$N,"итого")</f>
        <v>0</v>
      </c>
      <c r="BQ47" s="104">
        <f>SUMIFS(УсловияРасчеты!CK:CK,УсловияРасчеты!$H:$H,$C47,УсловияРасчеты!$N:$N,"итого")</f>
        <v>0</v>
      </c>
      <c r="BR47" s="104">
        <f>SUMIFS(УсловияРасчеты!CL:CL,УсловияРасчеты!$H:$H,$C47,УсловияРасчеты!$N:$N,"итого")</f>
        <v>0</v>
      </c>
      <c r="BS47" s="104">
        <f>SUMIFS(УсловияРасчеты!CM:CM,УсловияРасчеты!$H:$H,$C47,УсловияРасчеты!$N:$N,"итого")</f>
        <v>0</v>
      </c>
      <c r="BT47" s="104">
        <f>SUMIFS(УсловияРасчеты!CN:CN,УсловияРасчеты!$H:$H,$C47,УсловияРасчеты!$N:$N,"итого")</f>
        <v>0</v>
      </c>
      <c r="BU47" s="104">
        <f>SUMIFS(УсловияРасчеты!CO:CO,УсловияРасчеты!$H:$H,$C47,УсловияРасчеты!$N:$N,"итого")</f>
        <v>0</v>
      </c>
      <c r="BV47" s="104">
        <f>SUMIFS(УсловияРасчеты!CP:CP,УсловияРасчеты!$H:$H,$C47,УсловияРасчеты!$N:$N,"итого")</f>
        <v>0</v>
      </c>
      <c r="BW47" s="104">
        <f>SUMIFS(УсловияРасчеты!CQ:CQ,УсловияРасчеты!$H:$H,$C47,УсловияРасчеты!$N:$N,"итого")</f>
        <v>0</v>
      </c>
      <c r="BX47" s="104">
        <f>SUMIFS(УсловияРасчеты!CR:CR,УсловияРасчеты!$H:$H,$C47,УсловияРасчеты!$N:$N,"итого")</f>
        <v>0</v>
      </c>
      <c r="BY47" s="104">
        <f>SUMIFS(УсловияРасчеты!CS:CS,УсловияРасчеты!$H:$H,$C47,УсловияРасчеты!$N:$N,"итого")</f>
        <v>0</v>
      </c>
      <c r="BZ47" s="104">
        <f>SUMIFS(УсловияРасчеты!CT:CT,УсловияРасчеты!$H:$H,$C47,УсловияРасчеты!$N:$N,"итого")</f>
        <v>0</v>
      </c>
      <c r="CA47" s="104">
        <f>SUMIFS(УсловияРасчеты!CU:CU,УсловияРасчеты!$H:$H,$C47,УсловияРасчеты!$N:$N,"итого")</f>
        <v>0</v>
      </c>
      <c r="CB47" s="104">
        <f>SUMIFS(УсловияРасчеты!CV:CV,УсловияРасчеты!$H:$H,$C47,УсловияРасчеты!$N:$N,"итого")</f>
        <v>0</v>
      </c>
      <c r="CC47" s="104">
        <f>SUMIFS(УсловияРасчеты!CW:CW,УсловияРасчеты!$H:$H,$C47,УсловияРасчеты!$N:$N,"итого")</f>
        <v>0</v>
      </c>
      <c r="CD47" s="104">
        <f>SUMIFS(УсловияРасчеты!CX:CX,УсловияРасчеты!$H:$H,$C47,УсловияРасчеты!$N:$N,"итого")</f>
        <v>0</v>
      </c>
      <c r="CE47" s="104">
        <f>SUMIFS(УсловияРасчеты!CY:CY,УсловияРасчеты!$H:$H,$C47,УсловияРасчеты!$N:$N,"итого")</f>
        <v>0</v>
      </c>
      <c r="CF47" s="104">
        <f>SUMIFS(УсловияРасчеты!CZ:CZ,УсловияРасчеты!$H:$H,$C47,УсловияРасчеты!$N:$N,"итого")</f>
        <v>0</v>
      </c>
      <c r="CG47" s="104">
        <f>SUMIFS(УсловияРасчеты!DA:DA,УсловияРасчеты!$H:$H,$C47,УсловияРасчеты!$N:$N,"итого")</f>
        <v>0</v>
      </c>
      <c r="CH47" s="104">
        <f>SUMIFS(УсловияРасчеты!DB:DB,УсловияРасчеты!$H:$H,$C47,УсловияРасчеты!$N:$N,"итого")</f>
        <v>0</v>
      </c>
      <c r="CI47" s="104">
        <f>SUMIFS(УсловияРасчеты!DC:DC,УсловияРасчеты!$H:$H,$C47,УсловияРасчеты!$N:$N,"итого")</f>
        <v>0</v>
      </c>
      <c r="CJ47" s="104">
        <f>SUMIFS(УсловияРасчеты!DD:DD,УсловияРасчеты!$H:$H,$C47,УсловияРасчеты!$N:$N,"итого")</f>
        <v>0</v>
      </c>
      <c r="CK47" s="104">
        <f>SUMIFS(УсловияРасчеты!DE:DE,УсловияРасчеты!$H:$H,$C47,УсловияРасчеты!$N:$N,"итого")</f>
        <v>0</v>
      </c>
      <c r="CL47" s="104">
        <f>SUMIFS(УсловияРасчеты!DF:DF,УсловияРасчеты!$H:$H,$C47,УсловияРасчеты!$N:$N,"итого")</f>
        <v>0</v>
      </c>
      <c r="CM47" s="104">
        <f>SUMIFS(УсловияРасчеты!DG:DG,УсловияРасчеты!$H:$H,$C47,УсловияРасчеты!$N:$N,"итого")</f>
        <v>0</v>
      </c>
      <c r="CN47" s="104">
        <f>SUMIFS(УсловияРасчеты!DH:DH,УсловияРасчеты!$H:$H,$C47,УсловияРасчеты!$N:$N,"итого")</f>
        <v>0</v>
      </c>
      <c r="CO47" s="104">
        <f>SUMIFS(УсловияРасчеты!DI:DI,УсловияРасчеты!$H:$H,$C47,УсловияРасчеты!$N:$N,"итого")</f>
        <v>0</v>
      </c>
      <c r="CP47" s="104">
        <f>SUMIFS(УсловияРасчеты!DJ:DJ,УсловияРасчеты!$H:$H,$C47,УсловияРасчеты!$N:$N,"итого")</f>
        <v>0</v>
      </c>
      <c r="CQ47" s="104">
        <f>SUMIFS(УсловияРасчеты!DK:DK,УсловияРасчеты!$H:$H,$C47,УсловияРасчеты!$N:$N,"итого")</f>
        <v>0</v>
      </c>
      <c r="CR47" s="104">
        <f>SUMIFS(УсловияРасчеты!DL:DL,УсловияРасчеты!$H:$H,$C47,УсловияРасчеты!$N:$N,"итого")</f>
        <v>0</v>
      </c>
      <c r="CS47" s="104">
        <f>SUMIFS(УсловияРасчеты!DM:DM,УсловияРасчеты!$H:$H,$C47,УсловияРасчеты!$N:$N,"итого")</f>
        <v>0</v>
      </c>
      <c r="CT47" s="104">
        <f>SUMIFS(УсловияРасчеты!DN:DN,УсловияРасчеты!$H:$H,$C47,УсловияРасчеты!$N:$N,"итого")</f>
        <v>0</v>
      </c>
      <c r="CU47" s="104">
        <f>SUMIFS(УсловияРасчеты!DO:DO,УсловияРасчеты!$H:$H,$C47,УсловияРасчеты!$N:$N,"итого")</f>
        <v>0</v>
      </c>
      <c r="CV47" s="104">
        <f>SUMIFS(УсловияРасчеты!DP:DP,УсловияРасчеты!$H:$H,$C47,УсловияРасчеты!$N:$N,"итого")</f>
        <v>0</v>
      </c>
      <c r="CW47" s="104">
        <f>SUMIFS(УсловияРасчеты!DQ:DQ,УсловияРасчеты!$H:$H,$C47,УсловияРасчеты!$N:$N,"итого")</f>
        <v>0</v>
      </c>
      <c r="CX47" s="104">
        <f>SUMIFS(УсловияРасчеты!DR:DR,УсловияРасчеты!$H:$H,$C47,УсловияРасчеты!$N:$N,"итого")</f>
        <v>0</v>
      </c>
      <c r="CY47" s="104">
        <f>SUMIFS(УсловияРасчеты!DS:DS,УсловияРасчеты!$H:$H,$C47,УсловияРасчеты!$N:$N,"итого")</f>
        <v>0</v>
      </c>
      <c r="CZ47" s="104">
        <f>SUMIFS(УсловияРасчеты!DT:DT,УсловияРасчеты!$H:$H,$C47,УсловияРасчеты!$N:$N,"итого")</f>
        <v>0</v>
      </c>
      <c r="DA47" s="65"/>
    </row>
    <row r="48" spans="1:105" s="141" customFormat="1" ht="13.8">
      <c r="A48" s="140"/>
      <c r="B48" s="135"/>
      <c r="C48" s="136" t="str">
        <f>УсловияРасчеты!$H$1537</f>
        <v>Объем возврата кредитных средств за период</v>
      </c>
      <c r="D48" s="135"/>
      <c r="E48" s="137">
        <f t="shared" si="102"/>
        <v>0</v>
      </c>
      <c r="F48" s="138"/>
      <c r="G48" s="139">
        <f>SUMIFS(УсловияРасчеты!AA:AA,УсловияРасчеты!$H:$H,$C48,УсловияРасчеты!$N:$N,"итого")</f>
        <v>0</v>
      </c>
      <c r="H48" s="139">
        <f>SUMIFS(УсловияРасчеты!AB:AB,УсловияРасчеты!$H:$H,$C48,УсловияРасчеты!$N:$N,"итого")</f>
        <v>0</v>
      </c>
      <c r="I48" s="139">
        <f>SUMIFS(УсловияРасчеты!AC:AC,УсловияРасчеты!$H:$H,$C48,УсловияРасчеты!$N:$N,"итого")</f>
        <v>0</v>
      </c>
      <c r="J48" s="139">
        <f>SUMIFS(УсловияРасчеты!AD:AD,УсловияРасчеты!$H:$H,$C48,УсловияРасчеты!$N:$N,"итого")</f>
        <v>0</v>
      </c>
      <c r="K48" s="139">
        <f>SUMIFS(УсловияРасчеты!AE:AE,УсловияРасчеты!$H:$H,$C48,УсловияРасчеты!$N:$N,"итого")</f>
        <v>0</v>
      </c>
      <c r="L48" s="139">
        <f>SUMIFS(УсловияРасчеты!AF:AF,УсловияРасчеты!$H:$H,$C48,УсловияРасчеты!$N:$N,"итого")</f>
        <v>0</v>
      </c>
      <c r="M48" s="139">
        <f>SUMIFS(УсловияРасчеты!AG:AG,УсловияРасчеты!$H:$H,$C48,УсловияРасчеты!$N:$N,"итого")</f>
        <v>0</v>
      </c>
      <c r="N48" s="139">
        <f>SUMIFS(УсловияРасчеты!AH:AH,УсловияРасчеты!$H:$H,$C48,УсловияРасчеты!$N:$N,"итого")</f>
        <v>0</v>
      </c>
      <c r="O48" s="139">
        <f>SUMIFS(УсловияРасчеты!AI:AI,УсловияРасчеты!$H:$H,$C48,УсловияРасчеты!$N:$N,"итого")</f>
        <v>0</v>
      </c>
      <c r="P48" s="139">
        <f>SUMIFS(УсловияРасчеты!AJ:AJ,УсловияРасчеты!$H:$H,$C48,УсловияРасчеты!$N:$N,"итого")</f>
        <v>0</v>
      </c>
      <c r="Q48" s="139">
        <f>SUMIFS(УсловияРасчеты!AK:AK,УсловияРасчеты!$H:$H,$C48,УсловияРасчеты!$N:$N,"итого")</f>
        <v>0</v>
      </c>
      <c r="R48" s="139">
        <f>SUMIFS(УсловияРасчеты!AL:AL,УсловияРасчеты!$H:$H,$C48,УсловияРасчеты!$N:$N,"итого")</f>
        <v>0</v>
      </c>
      <c r="S48" s="139">
        <f>SUMIFS(УсловияРасчеты!AM:AM,УсловияРасчеты!$H:$H,$C48,УсловияРасчеты!$N:$N,"итого")</f>
        <v>0</v>
      </c>
      <c r="T48" s="139">
        <f>SUMIFS(УсловияРасчеты!AN:AN,УсловияРасчеты!$H:$H,$C48,УсловияРасчеты!$N:$N,"итого")</f>
        <v>0</v>
      </c>
      <c r="U48" s="139">
        <f>SUMIFS(УсловияРасчеты!AO:AO,УсловияРасчеты!$H:$H,$C48,УсловияРасчеты!$N:$N,"итого")</f>
        <v>0</v>
      </c>
      <c r="V48" s="139">
        <f>SUMIFS(УсловияРасчеты!AP:AP,УсловияРасчеты!$H:$H,$C48,УсловияРасчеты!$N:$N,"итого")</f>
        <v>0</v>
      </c>
      <c r="W48" s="139">
        <f>SUMIFS(УсловияРасчеты!AQ:AQ,УсловияРасчеты!$H:$H,$C48,УсловияРасчеты!$N:$N,"итого")</f>
        <v>0</v>
      </c>
      <c r="X48" s="139">
        <f>SUMIFS(УсловияРасчеты!AR:AR,УсловияРасчеты!$H:$H,$C48,УсловияРасчеты!$N:$N,"итого")</f>
        <v>0</v>
      </c>
      <c r="Y48" s="139">
        <f>SUMIFS(УсловияРасчеты!AS:AS,УсловияРасчеты!$H:$H,$C48,УсловияРасчеты!$N:$N,"итого")</f>
        <v>0</v>
      </c>
      <c r="Z48" s="139">
        <f>SUMIFS(УсловияРасчеты!AT:AT,УсловияРасчеты!$H:$H,$C48,УсловияРасчеты!$N:$N,"итого")</f>
        <v>0</v>
      </c>
      <c r="AA48" s="139">
        <f>SUMIFS(УсловияРасчеты!AU:AU,УсловияРасчеты!$H:$H,$C48,УсловияРасчеты!$N:$N,"итого")</f>
        <v>0</v>
      </c>
      <c r="AB48" s="139">
        <f>SUMIFS(УсловияРасчеты!AV:AV,УсловияРасчеты!$H:$H,$C48,УсловияРасчеты!$N:$N,"итого")</f>
        <v>0</v>
      </c>
      <c r="AC48" s="139">
        <f>SUMIFS(УсловияРасчеты!AW:AW,УсловияРасчеты!$H:$H,$C48,УсловияРасчеты!$N:$N,"итого")</f>
        <v>0</v>
      </c>
      <c r="AD48" s="139">
        <f>SUMIFS(УсловияРасчеты!AX:AX,УсловияРасчеты!$H:$H,$C48,УсловияРасчеты!$N:$N,"итого")</f>
        <v>0</v>
      </c>
      <c r="AE48" s="139">
        <f>SUMIFS(УсловияРасчеты!AY:AY,УсловияРасчеты!$H:$H,$C48,УсловияРасчеты!$N:$N,"итого")</f>
        <v>0</v>
      </c>
      <c r="AF48" s="139">
        <f>SUMIFS(УсловияРасчеты!AZ:AZ,УсловияРасчеты!$H:$H,$C48,УсловияРасчеты!$N:$N,"итого")</f>
        <v>0</v>
      </c>
      <c r="AG48" s="139">
        <f>SUMIFS(УсловияРасчеты!BA:BA,УсловияРасчеты!$H:$H,$C48,УсловияРасчеты!$N:$N,"итого")</f>
        <v>0</v>
      </c>
      <c r="AH48" s="139">
        <f>SUMIFS(УсловияРасчеты!BB:BB,УсловияРасчеты!$H:$H,$C48,УсловияРасчеты!$N:$N,"итого")</f>
        <v>0</v>
      </c>
      <c r="AI48" s="139">
        <f>SUMIFS(УсловияРасчеты!BC:BC,УсловияРасчеты!$H:$H,$C48,УсловияРасчеты!$N:$N,"итого")</f>
        <v>0</v>
      </c>
      <c r="AJ48" s="139">
        <f>SUMIFS(УсловияРасчеты!BD:BD,УсловияРасчеты!$H:$H,$C48,УсловияРасчеты!$N:$N,"итого")</f>
        <v>0</v>
      </c>
      <c r="AK48" s="139">
        <f>SUMIFS(УсловияРасчеты!BE:BE,УсловияРасчеты!$H:$H,$C48,УсловияРасчеты!$N:$N,"итого")</f>
        <v>0</v>
      </c>
      <c r="AL48" s="139">
        <f>SUMIFS(УсловияРасчеты!BF:BF,УсловияРасчеты!$H:$H,$C48,УсловияРасчеты!$N:$N,"итого")</f>
        <v>0</v>
      </c>
      <c r="AM48" s="139">
        <f>SUMIFS(УсловияРасчеты!BG:BG,УсловияРасчеты!$H:$H,$C48,УсловияРасчеты!$N:$N,"итого")</f>
        <v>0</v>
      </c>
      <c r="AN48" s="139">
        <f>SUMIFS(УсловияРасчеты!BH:BH,УсловияРасчеты!$H:$H,$C48,УсловияРасчеты!$N:$N,"итого")</f>
        <v>0</v>
      </c>
      <c r="AO48" s="139">
        <f>SUMIFS(УсловияРасчеты!BI:BI,УсловияРасчеты!$H:$H,$C48,УсловияРасчеты!$N:$N,"итого")</f>
        <v>0</v>
      </c>
      <c r="AP48" s="139">
        <f>SUMIFS(УсловияРасчеты!BJ:BJ,УсловияРасчеты!$H:$H,$C48,УсловияРасчеты!$N:$N,"итого")</f>
        <v>0</v>
      </c>
      <c r="AQ48" s="139">
        <f>SUMIFS(УсловияРасчеты!BK:BK,УсловияРасчеты!$H:$H,$C48,УсловияРасчеты!$N:$N,"итого")</f>
        <v>0</v>
      </c>
      <c r="AR48" s="139">
        <f>SUMIFS(УсловияРасчеты!BL:BL,УсловияРасчеты!$H:$H,$C48,УсловияРасчеты!$N:$N,"итого")</f>
        <v>0</v>
      </c>
      <c r="AS48" s="139">
        <f>SUMIFS(УсловияРасчеты!BM:BM,УсловияРасчеты!$H:$H,$C48,УсловияРасчеты!$N:$N,"итого")</f>
        <v>0</v>
      </c>
      <c r="AT48" s="139">
        <f>SUMIFS(УсловияРасчеты!BN:BN,УсловияРасчеты!$H:$H,$C48,УсловияРасчеты!$N:$N,"итого")</f>
        <v>0</v>
      </c>
      <c r="AU48" s="139">
        <f>SUMIFS(УсловияРасчеты!BO:BO,УсловияРасчеты!$H:$H,$C48,УсловияРасчеты!$N:$N,"итого")</f>
        <v>0</v>
      </c>
      <c r="AV48" s="139">
        <f>SUMIFS(УсловияРасчеты!BP:BP,УсловияРасчеты!$H:$H,$C48,УсловияРасчеты!$N:$N,"итого")</f>
        <v>0</v>
      </c>
      <c r="AW48" s="139">
        <f>SUMIFS(УсловияРасчеты!BQ:BQ,УсловияРасчеты!$H:$H,$C48,УсловияРасчеты!$N:$N,"итого")</f>
        <v>0</v>
      </c>
      <c r="AX48" s="139">
        <f>SUMIFS(УсловияРасчеты!BR:BR,УсловияРасчеты!$H:$H,$C48,УсловияРасчеты!$N:$N,"итого")</f>
        <v>0</v>
      </c>
      <c r="AY48" s="139">
        <f>SUMIFS(УсловияРасчеты!BS:BS,УсловияРасчеты!$H:$H,$C48,УсловияРасчеты!$N:$N,"итого")</f>
        <v>0</v>
      </c>
      <c r="AZ48" s="139">
        <f>SUMIFS(УсловияРасчеты!BT:BT,УсловияРасчеты!$H:$H,$C48,УсловияРасчеты!$N:$N,"итого")</f>
        <v>0</v>
      </c>
      <c r="BA48" s="139">
        <f>SUMIFS(УсловияРасчеты!BU:BU,УсловияРасчеты!$H:$H,$C48,УсловияРасчеты!$N:$N,"итого")</f>
        <v>0</v>
      </c>
      <c r="BB48" s="139">
        <f>SUMIFS(УсловияРасчеты!BV:BV,УсловияРасчеты!$H:$H,$C48,УсловияРасчеты!$N:$N,"итого")</f>
        <v>0</v>
      </c>
      <c r="BC48" s="139">
        <f>SUMIFS(УсловияРасчеты!BW:BW,УсловияРасчеты!$H:$H,$C48,УсловияРасчеты!$N:$N,"итого")</f>
        <v>0</v>
      </c>
      <c r="BD48" s="139">
        <f>SUMIFS(УсловияРасчеты!BX:BX,УсловияРасчеты!$H:$H,$C48,УсловияРасчеты!$N:$N,"итого")</f>
        <v>0</v>
      </c>
      <c r="BE48" s="139">
        <f>SUMIFS(УсловияРасчеты!BY:BY,УсловияРасчеты!$H:$H,$C48,УсловияРасчеты!$N:$N,"итого")</f>
        <v>0</v>
      </c>
      <c r="BF48" s="139">
        <f>SUMIFS(УсловияРасчеты!BZ:BZ,УсловияРасчеты!$H:$H,$C48,УсловияРасчеты!$N:$N,"итого")</f>
        <v>0</v>
      </c>
      <c r="BG48" s="139">
        <f>SUMIFS(УсловияРасчеты!CA:CA,УсловияРасчеты!$H:$H,$C48,УсловияРасчеты!$N:$N,"итого")</f>
        <v>0</v>
      </c>
      <c r="BH48" s="139">
        <f>SUMIFS(УсловияРасчеты!CB:CB,УсловияРасчеты!$H:$H,$C48,УсловияРасчеты!$N:$N,"итого")</f>
        <v>0</v>
      </c>
      <c r="BI48" s="139">
        <f>SUMIFS(УсловияРасчеты!CC:CC,УсловияРасчеты!$H:$H,$C48,УсловияРасчеты!$N:$N,"итого")</f>
        <v>0</v>
      </c>
      <c r="BJ48" s="139">
        <f>SUMIFS(УсловияРасчеты!CD:CD,УсловияРасчеты!$H:$H,$C48,УсловияРасчеты!$N:$N,"итого")</f>
        <v>0</v>
      </c>
      <c r="BK48" s="139">
        <f>SUMIFS(УсловияРасчеты!CE:CE,УсловияРасчеты!$H:$H,$C48,УсловияРасчеты!$N:$N,"итого")</f>
        <v>0</v>
      </c>
      <c r="BL48" s="139">
        <f>SUMIFS(УсловияРасчеты!CF:CF,УсловияРасчеты!$H:$H,$C48,УсловияРасчеты!$N:$N,"итого")</f>
        <v>0</v>
      </c>
      <c r="BM48" s="139">
        <f>SUMIFS(УсловияРасчеты!CG:CG,УсловияРасчеты!$H:$H,$C48,УсловияРасчеты!$N:$N,"итого")</f>
        <v>0</v>
      </c>
      <c r="BN48" s="139">
        <f>SUMIFS(УсловияРасчеты!CH:CH,УсловияРасчеты!$H:$H,$C48,УсловияРасчеты!$N:$N,"итого")</f>
        <v>0</v>
      </c>
      <c r="BO48" s="139">
        <f>SUMIFS(УсловияРасчеты!CI:CI,УсловияРасчеты!$H:$H,$C48,УсловияРасчеты!$N:$N,"итого")</f>
        <v>0</v>
      </c>
      <c r="BP48" s="139">
        <f>SUMIFS(УсловияРасчеты!CJ:CJ,УсловияРасчеты!$H:$H,$C48,УсловияРасчеты!$N:$N,"итого")</f>
        <v>0</v>
      </c>
      <c r="BQ48" s="139">
        <f>SUMIFS(УсловияРасчеты!CK:CK,УсловияРасчеты!$H:$H,$C48,УсловияРасчеты!$N:$N,"итого")</f>
        <v>0</v>
      </c>
      <c r="BR48" s="139">
        <f>SUMIFS(УсловияРасчеты!CL:CL,УсловияРасчеты!$H:$H,$C48,УсловияРасчеты!$N:$N,"итого")</f>
        <v>0</v>
      </c>
      <c r="BS48" s="139">
        <f>SUMIFS(УсловияРасчеты!CM:CM,УсловияРасчеты!$H:$H,$C48,УсловияРасчеты!$N:$N,"итого")</f>
        <v>0</v>
      </c>
      <c r="BT48" s="139">
        <f>SUMIFS(УсловияРасчеты!CN:CN,УсловияРасчеты!$H:$H,$C48,УсловияРасчеты!$N:$N,"итого")</f>
        <v>0</v>
      </c>
      <c r="BU48" s="139">
        <f>SUMIFS(УсловияРасчеты!CO:CO,УсловияРасчеты!$H:$H,$C48,УсловияРасчеты!$N:$N,"итого")</f>
        <v>0</v>
      </c>
      <c r="BV48" s="139">
        <f>SUMIFS(УсловияРасчеты!CP:CP,УсловияРасчеты!$H:$H,$C48,УсловияРасчеты!$N:$N,"итого")</f>
        <v>0</v>
      </c>
      <c r="BW48" s="139">
        <f>SUMIFS(УсловияРасчеты!CQ:CQ,УсловияРасчеты!$H:$H,$C48,УсловияРасчеты!$N:$N,"итого")</f>
        <v>0</v>
      </c>
      <c r="BX48" s="139">
        <f>SUMIFS(УсловияРасчеты!CR:CR,УсловияРасчеты!$H:$H,$C48,УсловияРасчеты!$N:$N,"итого")</f>
        <v>0</v>
      </c>
      <c r="BY48" s="139">
        <f>SUMIFS(УсловияРасчеты!CS:CS,УсловияРасчеты!$H:$H,$C48,УсловияРасчеты!$N:$N,"итого")</f>
        <v>0</v>
      </c>
      <c r="BZ48" s="139">
        <f>SUMIFS(УсловияРасчеты!CT:CT,УсловияРасчеты!$H:$H,$C48,УсловияРасчеты!$N:$N,"итого")</f>
        <v>0</v>
      </c>
      <c r="CA48" s="139">
        <f>SUMIFS(УсловияРасчеты!CU:CU,УсловияРасчеты!$H:$H,$C48,УсловияРасчеты!$N:$N,"итого")</f>
        <v>0</v>
      </c>
      <c r="CB48" s="139">
        <f>SUMIFS(УсловияРасчеты!CV:CV,УсловияРасчеты!$H:$H,$C48,УсловияРасчеты!$N:$N,"итого")</f>
        <v>0</v>
      </c>
      <c r="CC48" s="139">
        <f>SUMIFS(УсловияРасчеты!CW:CW,УсловияРасчеты!$H:$H,$C48,УсловияРасчеты!$N:$N,"итого")</f>
        <v>0</v>
      </c>
      <c r="CD48" s="139">
        <f>SUMIFS(УсловияРасчеты!CX:CX,УсловияРасчеты!$H:$H,$C48,УсловияРасчеты!$N:$N,"итого")</f>
        <v>0</v>
      </c>
      <c r="CE48" s="139">
        <f>SUMIFS(УсловияРасчеты!CY:CY,УсловияРасчеты!$H:$H,$C48,УсловияРасчеты!$N:$N,"итого")</f>
        <v>0</v>
      </c>
      <c r="CF48" s="139">
        <f>SUMIFS(УсловияРасчеты!CZ:CZ,УсловияРасчеты!$H:$H,$C48,УсловияРасчеты!$N:$N,"итого")</f>
        <v>0</v>
      </c>
      <c r="CG48" s="139">
        <f>SUMIFS(УсловияРасчеты!DA:DA,УсловияРасчеты!$H:$H,$C48,УсловияРасчеты!$N:$N,"итого")</f>
        <v>0</v>
      </c>
      <c r="CH48" s="139">
        <f>SUMIFS(УсловияРасчеты!DB:DB,УсловияРасчеты!$H:$H,$C48,УсловияРасчеты!$N:$N,"итого")</f>
        <v>0</v>
      </c>
      <c r="CI48" s="139">
        <f>SUMIFS(УсловияРасчеты!DC:DC,УсловияРасчеты!$H:$H,$C48,УсловияРасчеты!$N:$N,"итого")</f>
        <v>0</v>
      </c>
      <c r="CJ48" s="139">
        <f>SUMIFS(УсловияРасчеты!DD:DD,УсловияРасчеты!$H:$H,$C48,УсловияРасчеты!$N:$N,"итого")</f>
        <v>0</v>
      </c>
      <c r="CK48" s="139">
        <f>SUMIFS(УсловияРасчеты!DE:DE,УсловияРасчеты!$H:$H,$C48,УсловияРасчеты!$N:$N,"итого")</f>
        <v>0</v>
      </c>
      <c r="CL48" s="139">
        <f>SUMIFS(УсловияРасчеты!DF:DF,УсловияРасчеты!$H:$H,$C48,УсловияРасчеты!$N:$N,"итого")</f>
        <v>0</v>
      </c>
      <c r="CM48" s="139">
        <f>SUMIFS(УсловияРасчеты!DG:DG,УсловияРасчеты!$H:$H,$C48,УсловияРасчеты!$N:$N,"итого")</f>
        <v>0</v>
      </c>
      <c r="CN48" s="139">
        <f>SUMIFS(УсловияРасчеты!DH:DH,УсловияРасчеты!$H:$H,$C48,УсловияРасчеты!$N:$N,"итого")</f>
        <v>0</v>
      </c>
      <c r="CO48" s="139">
        <f>SUMIFS(УсловияРасчеты!DI:DI,УсловияРасчеты!$H:$H,$C48,УсловияРасчеты!$N:$N,"итого")</f>
        <v>0</v>
      </c>
      <c r="CP48" s="139">
        <f>SUMIFS(УсловияРасчеты!DJ:DJ,УсловияРасчеты!$H:$H,$C48,УсловияРасчеты!$N:$N,"итого")</f>
        <v>0</v>
      </c>
      <c r="CQ48" s="139">
        <f>SUMIFS(УсловияРасчеты!DK:DK,УсловияРасчеты!$H:$H,$C48,УсловияРасчеты!$N:$N,"итого")</f>
        <v>0</v>
      </c>
      <c r="CR48" s="139">
        <f>SUMIFS(УсловияРасчеты!DL:DL,УсловияРасчеты!$H:$H,$C48,УсловияРасчеты!$N:$N,"итого")</f>
        <v>0</v>
      </c>
      <c r="CS48" s="139">
        <f>SUMIFS(УсловияРасчеты!DM:DM,УсловияРасчеты!$H:$H,$C48,УсловияРасчеты!$N:$N,"итого")</f>
        <v>0</v>
      </c>
      <c r="CT48" s="139">
        <f>SUMIFS(УсловияРасчеты!DN:DN,УсловияРасчеты!$H:$H,$C48,УсловияРасчеты!$N:$N,"итого")</f>
        <v>0</v>
      </c>
      <c r="CU48" s="139">
        <f>SUMIFS(УсловияРасчеты!DO:DO,УсловияРасчеты!$H:$H,$C48,УсловияРасчеты!$N:$N,"итого")</f>
        <v>0</v>
      </c>
      <c r="CV48" s="139">
        <f>SUMIFS(УсловияРасчеты!DP:DP,УсловияРасчеты!$H:$H,$C48,УсловияРасчеты!$N:$N,"итого")</f>
        <v>0</v>
      </c>
      <c r="CW48" s="139">
        <f>SUMIFS(УсловияРасчеты!DQ:DQ,УсловияРасчеты!$H:$H,$C48,УсловияРасчеты!$N:$N,"итого")</f>
        <v>0</v>
      </c>
      <c r="CX48" s="139">
        <f>SUMIFS(УсловияРасчеты!DR:DR,УсловияРасчеты!$H:$H,$C48,УсловияРасчеты!$N:$N,"итого")</f>
        <v>0</v>
      </c>
      <c r="CY48" s="139">
        <f>SUMIFS(УсловияРасчеты!DS:DS,УсловияРасчеты!$H:$H,$C48,УсловияРасчеты!$N:$N,"итого")</f>
        <v>0</v>
      </c>
      <c r="CZ48" s="139">
        <f>SUMIFS(УсловияРасчеты!DT:DT,УсловияРасчеты!$H:$H,$C48,УсловияРасчеты!$N:$N,"итого")</f>
        <v>0</v>
      </c>
      <c r="DA48" s="135"/>
    </row>
    <row r="49" spans="1:105" s="141" customFormat="1" ht="13.8">
      <c r="A49" s="140"/>
      <c r="B49" s="135"/>
      <c r="C49" s="136" t="str">
        <f>УсловияРасчеты!$H$1545</f>
        <v>Оплата %% по кредиту</v>
      </c>
      <c r="D49" s="135"/>
      <c r="E49" s="137">
        <f t="shared" si="102"/>
        <v>0</v>
      </c>
      <c r="F49" s="138"/>
      <c r="G49" s="139">
        <f>SUMIFS(УсловияРасчеты!AA:AA,УсловияРасчеты!$H:$H,$C49,УсловияРасчеты!$N:$N,"итого")</f>
        <v>0</v>
      </c>
      <c r="H49" s="139">
        <f>SUMIFS(УсловияРасчеты!AB:AB,УсловияРасчеты!$H:$H,$C49,УсловияРасчеты!$N:$N,"итого")</f>
        <v>0</v>
      </c>
      <c r="I49" s="139">
        <f>SUMIFS(УсловияРасчеты!AC:AC,УсловияРасчеты!$H:$H,$C49,УсловияРасчеты!$N:$N,"итого")</f>
        <v>0</v>
      </c>
      <c r="J49" s="139">
        <f>SUMIFS(УсловияРасчеты!AD:AD,УсловияРасчеты!$H:$H,$C49,УсловияРасчеты!$N:$N,"итого")</f>
        <v>0</v>
      </c>
      <c r="K49" s="139">
        <f>SUMIFS(УсловияРасчеты!AE:AE,УсловияРасчеты!$H:$H,$C49,УсловияРасчеты!$N:$N,"итого")</f>
        <v>0</v>
      </c>
      <c r="L49" s="139">
        <f>SUMIFS(УсловияРасчеты!AF:AF,УсловияРасчеты!$H:$H,$C49,УсловияРасчеты!$N:$N,"итого")</f>
        <v>0</v>
      </c>
      <c r="M49" s="139">
        <f>SUMIFS(УсловияРасчеты!AG:AG,УсловияРасчеты!$H:$H,$C49,УсловияРасчеты!$N:$N,"итого")</f>
        <v>0</v>
      </c>
      <c r="N49" s="139">
        <f>SUMIFS(УсловияРасчеты!AH:AH,УсловияРасчеты!$H:$H,$C49,УсловияРасчеты!$N:$N,"итого")</f>
        <v>0</v>
      </c>
      <c r="O49" s="139">
        <f>SUMIFS(УсловияРасчеты!AI:AI,УсловияРасчеты!$H:$H,$C49,УсловияРасчеты!$N:$N,"итого")</f>
        <v>0</v>
      </c>
      <c r="P49" s="139">
        <f>SUMIFS(УсловияРасчеты!AJ:AJ,УсловияРасчеты!$H:$H,$C49,УсловияРасчеты!$N:$N,"итого")</f>
        <v>0</v>
      </c>
      <c r="Q49" s="139">
        <f>SUMIFS(УсловияРасчеты!AK:AK,УсловияРасчеты!$H:$H,$C49,УсловияРасчеты!$N:$N,"итого")</f>
        <v>0</v>
      </c>
      <c r="R49" s="139">
        <f>SUMIFS(УсловияРасчеты!AL:AL,УсловияРасчеты!$H:$H,$C49,УсловияРасчеты!$N:$N,"итого")</f>
        <v>0</v>
      </c>
      <c r="S49" s="139">
        <f>SUMIFS(УсловияРасчеты!AM:AM,УсловияРасчеты!$H:$H,$C49,УсловияРасчеты!$N:$N,"итого")</f>
        <v>0</v>
      </c>
      <c r="T49" s="139">
        <f>SUMIFS(УсловияРасчеты!AN:AN,УсловияРасчеты!$H:$H,$C49,УсловияРасчеты!$N:$N,"итого")</f>
        <v>0</v>
      </c>
      <c r="U49" s="139">
        <f>SUMIFS(УсловияРасчеты!AO:AO,УсловияРасчеты!$H:$H,$C49,УсловияРасчеты!$N:$N,"итого")</f>
        <v>0</v>
      </c>
      <c r="V49" s="139">
        <f>SUMIFS(УсловияРасчеты!AP:AP,УсловияРасчеты!$H:$H,$C49,УсловияРасчеты!$N:$N,"итого")</f>
        <v>0</v>
      </c>
      <c r="W49" s="139">
        <f>SUMIFS(УсловияРасчеты!AQ:AQ,УсловияРасчеты!$H:$H,$C49,УсловияРасчеты!$N:$N,"итого")</f>
        <v>0</v>
      </c>
      <c r="X49" s="139">
        <f>SUMIFS(УсловияРасчеты!AR:AR,УсловияРасчеты!$H:$H,$C49,УсловияРасчеты!$N:$N,"итого")</f>
        <v>0</v>
      </c>
      <c r="Y49" s="139">
        <f>SUMIFS(УсловияРасчеты!AS:AS,УсловияРасчеты!$H:$H,$C49,УсловияРасчеты!$N:$N,"итого")</f>
        <v>0</v>
      </c>
      <c r="Z49" s="139">
        <f>SUMIFS(УсловияРасчеты!AT:AT,УсловияРасчеты!$H:$H,$C49,УсловияРасчеты!$N:$N,"итого")</f>
        <v>0</v>
      </c>
      <c r="AA49" s="139">
        <f>SUMIFS(УсловияРасчеты!AU:AU,УсловияРасчеты!$H:$H,$C49,УсловияРасчеты!$N:$N,"итого")</f>
        <v>0</v>
      </c>
      <c r="AB49" s="139">
        <f>SUMIFS(УсловияРасчеты!AV:AV,УсловияРасчеты!$H:$H,$C49,УсловияРасчеты!$N:$N,"итого")</f>
        <v>0</v>
      </c>
      <c r="AC49" s="139">
        <f>SUMIFS(УсловияРасчеты!AW:AW,УсловияРасчеты!$H:$H,$C49,УсловияРасчеты!$N:$N,"итого")</f>
        <v>0</v>
      </c>
      <c r="AD49" s="139">
        <f>SUMIFS(УсловияРасчеты!AX:AX,УсловияРасчеты!$H:$H,$C49,УсловияРасчеты!$N:$N,"итого")</f>
        <v>0</v>
      </c>
      <c r="AE49" s="139">
        <f>SUMIFS(УсловияРасчеты!AY:AY,УсловияРасчеты!$H:$H,$C49,УсловияРасчеты!$N:$N,"итого")</f>
        <v>0</v>
      </c>
      <c r="AF49" s="139">
        <f>SUMIFS(УсловияРасчеты!AZ:AZ,УсловияРасчеты!$H:$H,$C49,УсловияРасчеты!$N:$N,"итого")</f>
        <v>0</v>
      </c>
      <c r="AG49" s="139">
        <f>SUMIFS(УсловияРасчеты!BA:BA,УсловияРасчеты!$H:$H,$C49,УсловияРасчеты!$N:$N,"итого")</f>
        <v>0</v>
      </c>
      <c r="AH49" s="139">
        <f>SUMIFS(УсловияРасчеты!BB:BB,УсловияРасчеты!$H:$H,$C49,УсловияРасчеты!$N:$N,"итого")</f>
        <v>0</v>
      </c>
      <c r="AI49" s="139">
        <f>SUMIFS(УсловияРасчеты!BC:BC,УсловияРасчеты!$H:$H,$C49,УсловияРасчеты!$N:$N,"итого")</f>
        <v>0</v>
      </c>
      <c r="AJ49" s="139">
        <f>SUMIFS(УсловияРасчеты!BD:BD,УсловияРасчеты!$H:$H,$C49,УсловияРасчеты!$N:$N,"итого")</f>
        <v>0</v>
      </c>
      <c r="AK49" s="139">
        <f>SUMIFS(УсловияРасчеты!BE:BE,УсловияРасчеты!$H:$H,$C49,УсловияРасчеты!$N:$N,"итого")</f>
        <v>0</v>
      </c>
      <c r="AL49" s="139">
        <f>SUMIFS(УсловияРасчеты!BF:BF,УсловияРасчеты!$H:$H,$C49,УсловияРасчеты!$N:$N,"итого")</f>
        <v>0</v>
      </c>
      <c r="AM49" s="139">
        <f>SUMIFS(УсловияРасчеты!BG:BG,УсловияРасчеты!$H:$H,$C49,УсловияРасчеты!$N:$N,"итого")</f>
        <v>0</v>
      </c>
      <c r="AN49" s="139">
        <f>SUMIFS(УсловияРасчеты!BH:BH,УсловияРасчеты!$H:$H,$C49,УсловияРасчеты!$N:$N,"итого")</f>
        <v>0</v>
      </c>
      <c r="AO49" s="139">
        <f>SUMIFS(УсловияРасчеты!BI:BI,УсловияРасчеты!$H:$H,$C49,УсловияРасчеты!$N:$N,"итого")</f>
        <v>0</v>
      </c>
      <c r="AP49" s="139">
        <f>SUMIFS(УсловияРасчеты!BJ:BJ,УсловияРасчеты!$H:$H,$C49,УсловияРасчеты!$N:$N,"итого")</f>
        <v>0</v>
      </c>
      <c r="AQ49" s="139">
        <f>SUMIFS(УсловияРасчеты!BK:BK,УсловияРасчеты!$H:$H,$C49,УсловияРасчеты!$N:$N,"итого")</f>
        <v>0</v>
      </c>
      <c r="AR49" s="139">
        <f>SUMIFS(УсловияРасчеты!BL:BL,УсловияРасчеты!$H:$H,$C49,УсловияРасчеты!$N:$N,"итого")</f>
        <v>0</v>
      </c>
      <c r="AS49" s="139">
        <f>SUMIFS(УсловияРасчеты!BM:BM,УсловияРасчеты!$H:$H,$C49,УсловияРасчеты!$N:$N,"итого")</f>
        <v>0</v>
      </c>
      <c r="AT49" s="139">
        <f>SUMIFS(УсловияРасчеты!BN:BN,УсловияРасчеты!$H:$H,$C49,УсловияРасчеты!$N:$N,"итого")</f>
        <v>0</v>
      </c>
      <c r="AU49" s="139">
        <f>SUMIFS(УсловияРасчеты!BO:BO,УсловияРасчеты!$H:$H,$C49,УсловияРасчеты!$N:$N,"итого")</f>
        <v>0</v>
      </c>
      <c r="AV49" s="139">
        <f>SUMIFS(УсловияРасчеты!BP:BP,УсловияРасчеты!$H:$H,$C49,УсловияРасчеты!$N:$N,"итого")</f>
        <v>0</v>
      </c>
      <c r="AW49" s="139">
        <f>SUMIFS(УсловияРасчеты!BQ:BQ,УсловияРасчеты!$H:$H,$C49,УсловияРасчеты!$N:$N,"итого")</f>
        <v>0</v>
      </c>
      <c r="AX49" s="139">
        <f>SUMIFS(УсловияРасчеты!BR:BR,УсловияРасчеты!$H:$H,$C49,УсловияРасчеты!$N:$N,"итого")</f>
        <v>0</v>
      </c>
      <c r="AY49" s="139">
        <f>SUMIFS(УсловияРасчеты!BS:BS,УсловияРасчеты!$H:$H,$C49,УсловияРасчеты!$N:$N,"итого")</f>
        <v>0</v>
      </c>
      <c r="AZ49" s="139">
        <f>SUMIFS(УсловияРасчеты!BT:BT,УсловияРасчеты!$H:$H,$C49,УсловияРасчеты!$N:$N,"итого")</f>
        <v>0</v>
      </c>
      <c r="BA49" s="139">
        <f>SUMIFS(УсловияРасчеты!BU:BU,УсловияРасчеты!$H:$H,$C49,УсловияРасчеты!$N:$N,"итого")</f>
        <v>0</v>
      </c>
      <c r="BB49" s="139">
        <f>SUMIFS(УсловияРасчеты!BV:BV,УсловияРасчеты!$H:$H,$C49,УсловияРасчеты!$N:$N,"итого")</f>
        <v>0</v>
      </c>
      <c r="BC49" s="139">
        <f>SUMIFS(УсловияРасчеты!BW:BW,УсловияРасчеты!$H:$H,$C49,УсловияРасчеты!$N:$N,"итого")</f>
        <v>0</v>
      </c>
      <c r="BD49" s="139">
        <f>SUMIFS(УсловияРасчеты!BX:BX,УсловияРасчеты!$H:$H,$C49,УсловияРасчеты!$N:$N,"итого")</f>
        <v>0</v>
      </c>
      <c r="BE49" s="139">
        <f>SUMIFS(УсловияРасчеты!BY:BY,УсловияРасчеты!$H:$H,$C49,УсловияРасчеты!$N:$N,"итого")</f>
        <v>0</v>
      </c>
      <c r="BF49" s="139">
        <f>SUMIFS(УсловияРасчеты!BZ:BZ,УсловияРасчеты!$H:$H,$C49,УсловияРасчеты!$N:$N,"итого")</f>
        <v>0</v>
      </c>
      <c r="BG49" s="139">
        <f>SUMIFS(УсловияРасчеты!CA:CA,УсловияРасчеты!$H:$H,$C49,УсловияРасчеты!$N:$N,"итого")</f>
        <v>0</v>
      </c>
      <c r="BH49" s="139">
        <f>SUMIFS(УсловияРасчеты!CB:CB,УсловияРасчеты!$H:$H,$C49,УсловияРасчеты!$N:$N,"итого")</f>
        <v>0</v>
      </c>
      <c r="BI49" s="139">
        <f>SUMIFS(УсловияРасчеты!CC:CC,УсловияРасчеты!$H:$H,$C49,УсловияРасчеты!$N:$N,"итого")</f>
        <v>0</v>
      </c>
      <c r="BJ49" s="139">
        <f>SUMIFS(УсловияРасчеты!CD:CD,УсловияРасчеты!$H:$H,$C49,УсловияРасчеты!$N:$N,"итого")</f>
        <v>0</v>
      </c>
      <c r="BK49" s="139">
        <f>SUMIFS(УсловияРасчеты!CE:CE,УсловияРасчеты!$H:$H,$C49,УсловияРасчеты!$N:$N,"итого")</f>
        <v>0</v>
      </c>
      <c r="BL49" s="139">
        <f>SUMIFS(УсловияРасчеты!CF:CF,УсловияРасчеты!$H:$H,$C49,УсловияРасчеты!$N:$N,"итого")</f>
        <v>0</v>
      </c>
      <c r="BM49" s="139">
        <f>SUMIFS(УсловияРасчеты!CG:CG,УсловияРасчеты!$H:$H,$C49,УсловияРасчеты!$N:$N,"итого")</f>
        <v>0</v>
      </c>
      <c r="BN49" s="139">
        <f>SUMIFS(УсловияРасчеты!CH:CH,УсловияРасчеты!$H:$H,$C49,УсловияРасчеты!$N:$N,"итого")</f>
        <v>0</v>
      </c>
      <c r="BO49" s="139">
        <f>SUMIFS(УсловияРасчеты!CI:CI,УсловияРасчеты!$H:$H,$C49,УсловияРасчеты!$N:$N,"итого")</f>
        <v>0</v>
      </c>
      <c r="BP49" s="139">
        <f>SUMIFS(УсловияРасчеты!CJ:CJ,УсловияРасчеты!$H:$H,$C49,УсловияРасчеты!$N:$N,"итого")</f>
        <v>0</v>
      </c>
      <c r="BQ49" s="139">
        <f>SUMIFS(УсловияРасчеты!CK:CK,УсловияРасчеты!$H:$H,$C49,УсловияРасчеты!$N:$N,"итого")</f>
        <v>0</v>
      </c>
      <c r="BR49" s="139">
        <f>SUMIFS(УсловияРасчеты!CL:CL,УсловияРасчеты!$H:$H,$C49,УсловияРасчеты!$N:$N,"итого")</f>
        <v>0</v>
      </c>
      <c r="BS49" s="139">
        <f>SUMIFS(УсловияРасчеты!CM:CM,УсловияРасчеты!$H:$H,$C49,УсловияРасчеты!$N:$N,"итого")</f>
        <v>0</v>
      </c>
      <c r="BT49" s="139">
        <f>SUMIFS(УсловияРасчеты!CN:CN,УсловияРасчеты!$H:$H,$C49,УсловияРасчеты!$N:$N,"итого")</f>
        <v>0</v>
      </c>
      <c r="BU49" s="139">
        <f>SUMIFS(УсловияРасчеты!CO:CO,УсловияРасчеты!$H:$H,$C49,УсловияРасчеты!$N:$N,"итого")</f>
        <v>0</v>
      </c>
      <c r="BV49" s="139">
        <f>SUMIFS(УсловияРасчеты!CP:CP,УсловияРасчеты!$H:$H,$C49,УсловияРасчеты!$N:$N,"итого")</f>
        <v>0</v>
      </c>
      <c r="BW49" s="139">
        <f>SUMIFS(УсловияРасчеты!CQ:CQ,УсловияРасчеты!$H:$H,$C49,УсловияРасчеты!$N:$N,"итого")</f>
        <v>0</v>
      </c>
      <c r="BX49" s="139">
        <f>SUMIFS(УсловияРасчеты!CR:CR,УсловияРасчеты!$H:$H,$C49,УсловияРасчеты!$N:$N,"итого")</f>
        <v>0</v>
      </c>
      <c r="BY49" s="139">
        <f>SUMIFS(УсловияРасчеты!CS:CS,УсловияРасчеты!$H:$H,$C49,УсловияРасчеты!$N:$N,"итого")</f>
        <v>0</v>
      </c>
      <c r="BZ49" s="139">
        <f>SUMIFS(УсловияРасчеты!CT:CT,УсловияРасчеты!$H:$H,$C49,УсловияРасчеты!$N:$N,"итого")</f>
        <v>0</v>
      </c>
      <c r="CA49" s="139">
        <f>SUMIFS(УсловияРасчеты!CU:CU,УсловияРасчеты!$H:$H,$C49,УсловияРасчеты!$N:$N,"итого")</f>
        <v>0</v>
      </c>
      <c r="CB49" s="139">
        <f>SUMIFS(УсловияРасчеты!CV:CV,УсловияРасчеты!$H:$H,$C49,УсловияРасчеты!$N:$N,"итого")</f>
        <v>0</v>
      </c>
      <c r="CC49" s="139">
        <f>SUMIFS(УсловияРасчеты!CW:CW,УсловияРасчеты!$H:$H,$C49,УсловияРасчеты!$N:$N,"итого")</f>
        <v>0</v>
      </c>
      <c r="CD49" s="139">
        <f>SUMIFS(УсловияРасчеты!CX:CX,УсловияРасчеты!$H:$H,$C49,УсловияРасчеты!$N:$N,"итого")</f>
        <v>0</v>
      </c>
      <c r="CE49" s="139">
        <f>SUMIFS(УсловияРасчеты!CY:CY,УсловияРасчеты!$H:$H,$C49,УсловияРасчеты!$N:$N,"итого")</f>
        <v>0</v>
      </c>
      <c r="CF49" s="139">
        <f>SUMIFS(УсловияРасчеты!CZ:CZ,УсловияРасчеты!$H:$H,$C49,УсловияРасчеты!$N:$N,"итого")</f>
        <v>0</v>
      </c>
      <c r="CG49" s="139">
        <f>SUMIFS(УсловияРасчеты!DA:DA,УсловияРасчеты!$H:$H,$C49,УсловияРасчеты!$N:$N,"итого")</f>
        <v>0</v>
      </c>
      <c r="CH49" s="139">
        <f>SUMIFS(УсловияРасчеты!DB:DB,УсловияРасчеты!$H:$H,$C49,УсловияРасчеты!$N:$N,"итого")</f>
        <v>0</v>
      </c>
      <c r="CI49" s="139">
        <f>SUMIFS(УсловияРасчеты!DC:DC,УсловияРасчеты!$H:$H,$C49,УсловияРасчеты!$N:$N,"итого")</f>
        <v>0</v>
      </c>
      <c r="CJ49" s="139">
        <f>SUMIFS(УсловияРасчеты!DD:DD,УсловияРасчеты!$H:$H,$C49,УсловияРасчеты!$N:$N,"итого")</f>
        <v>0</v>
      </c>
      <c r="CK49" s="139">
        <f>SUMIFS(УсловияРасчеты!DE:DE,УсловияРасчеты!$H:$H,$C49,УсловияРасчеты!$N:$N,"итого")</f>
        <v>0</v>
      </c>
      <c r="CL49" s="139">
        <f>SUMIFS(УсловияРасчеты!DF:DF,УсловияРасчеты!$H:$H,$C49,УсловияРасчеты!$N:$N,"итого")</f>
        <v>0</v>
      </c>
      <c r="CM49" s="139">
        <f>SUMIFS(УсловияРасчеты!DG:DG,УсловияРасчеты!$H:$H,$C49,УсловияРасчеты!$N:$N,"итого")</f>
        <v>0</v>
      </c>
      <c r="CN49" s="139">
        <f>SUMIFS(УсловияРасчеты!DH:DH,УсловияРасчеты!$H:$H,$C49,УсловияРасчеты!$N:$N,"итого")</f>
        <v>0</v>
      </c>
      <c r="CO49" s="139">
        <f>SUMIFS(УсловияРасчеты!DI:DI,УсловияРасчеты!$H:$H,$C49,УсловияРасчеты!$N:$N,"итого")</f>
        <v>0</v>
      </c>
      <c r="CP49" s="139">
        <f>SUMIFS(УсловияРасчеты!DJ:DJ,УсловияРасчеты!$H:$H,$C49,УсловияРасчеты!$N:$N,"итого")</f>
        <v>0</v>
      </c>
      <c r="CQ49" s="139">
        <f>SUMIFS(УсловияРасчеты!DK:DK,УсловияРасчеты!$H:$H,$C49,УсловияРасчеты!$N:$N,"итого")</f>
        <v>0</v>
      </c>
      <c r="CR49" s="139">
        <f>SUMIFS(УсловияРасчеты!DL:DL,УсловияРасчеты!$H:$H,$C49,УсловияРасчеты!$N:$N,"итого")</f>
        <v>0</v>
      </c>
      <c r="CS49" s="139">
        <f>SUMIFS(УсловияРасчеты!DM:DM,УсловияРасчеты!$H:$H,$C49,УсловияРасчеты!$N:$N,"итого")</f>
        <v>0</v>
      </c>
      <c r="CT49" s="139">
        <f>SUMIFS(УсловияРасчеты!DN:DN,УсловияРасчеты!$H:$H,$C49,УсловияРасчеты!$N:$N,"итого")</f>
        <v>0</v>
      </c>
      <c r="CU49" s="139">
        <f>SUMIFS(УсловияРасчеты!DO:DO,УсловияРасчеты!$H:$H,$C49,УсловияРасчеты!$N:$N,"итого")</f>
        <v>0</v>
      </c>
      <c r="CV49" s="139">
        <f>SUMIFS(УсловияРасчеты!DP:DP,УсловияРасчеты!$H:$H,$C49,УсловияРасчеты!$N:$N,"итого")</f>
        <v>0</v>
      </c>
      <c r="CW49" s="139">
        <f>SUMIFS(УсловияРасчеты!DQ:DQ,УсловияРасчеты!$H:$H,$C49,УсловияРасчеты!$N:$N,"итого")</f>
        <v>0</v>
      </c>
      <c r="CX49" s="139">
        <f>SUMIFS(УсловияРасчеты!DR:DR,УсловияРасчеты!$H:$H,$C49,УсловияРасчеты!$N:$N,"итого")</f>
        <v>0</v>
      </c>
      <c r="CY49" s="139">
        <f>SUMIFS(УсловияРасчеты!DS:DS,УсловияРасчеты!$H:$H,$C49,УсловияРасчеты!$N:$N,"итого")</f>
        <v>0</v>
      </c>
      <c r="CZ49" s="139">
        <f>SUMIFS(УсловияРасчеты!DT:DT,УсловияРасчеты!$H:$H,$C49,УсловияРасчеты!$N:$N,"итого")</f>
        <v>0</v>
      </c>
      <c r="DA49" s="135"/>
    </row>
    <row r="50" spans="1:105" s="56" customFormat="1">
      <c r="A50" s="81">
        <f>IF(AND(E47-E48-E49-E50&gt;-0.0001,E47-E48-E49-E50&lt;0.0001),0,1)</f>
        <v>0</v>
      </c>
      <c r="B50" s="65"/>
      <c r="C50" s="70" t="str">
        <f>УсловияРасчеты!$H$1551</f>
        <v>Финпоток по финансовой деятельности</v>
      </c>
      <c r="D50" s="65"/>
      <c r="E50" s="123">
        <f t="shared" si="102"/>
        <v>0</v>
      </c>
      <c r="F50" s="64"/>
      <c r="G50" s="112">
        <f>SUMIFS(УсловияРасчеты!AA:AA,УсловияРасчеты!$H:$H,$C50,УсловияРасчеты!$N:$N,"итого")</f>
        <v>0</v>
      </c>
      <c r="H50" s="112">
        <f>SUMIFS(УсловияРасчеты!AB:AB,УсловияРасчеты!$H:$H,$C50,УсловияРасчеты!$N:$N,"итого")</f>
        <v>0</v>
      </c>
      <c r="I50" s="112">
        <f>SUMIFS(УсловияРасчеты!AC:AC,УсловияРасчеты!$H:$H,$C50,УсловияРасчеты!$N:$N,"итого")</f>
        <v>0</v>
      </c>
      <c r="J50" s="112">
        <f>SUMIFS(УсловияРасчеты!AD:AD,УсловияРасчеты!$H:$H,$C50,УсловияРасчеты!$N:$N,"итого")</f>
        <v>0</v>
      </c>
      <c r="K50" s="112">
        <f>SUMIFS(УсловияРасчеты!AE:AE,УсловияРасчеты!$H:$H,$C50,УсловияРасчеты!$N:$N,"итого")</f>
        <v>0</v>
      </c>
      <c r="L50" s="112">
        <f>SUMIFS(УсловияРасчеты!AF:AF,УсловияРасчеты!$H:$H,$C50,УсловияРасчеты!$N:$N,"итого")</f>
        <v>0</v>
      </c>
      <c r="M50" s="112">
        <f>SUMIFS(УсловияРасчеты!AG:AG,УсловияРасчеты!$H:$H,$C50,УсловияРасчеты!$N:$N,"итого")</f>
        <v>0</v>
      </c>
      <c r="N50" s="112">
        <f>SUMIFS(УсловияРасчеты!AH:AH,УсловияРасчеты!$H:$H,$C50,УсловияРасчеты!$N:$N,"итого")</f>
        <v>0</v>
      </c>
      <c r="O50" s="112">
        <f>SUMIFS(УсловияРасчеты!AI:AI,УсловияРасчеты!$H:$H,$C50,УсловияРасчеты!$N:$N,"итого")</f>
        <v>0</v>
      </c>
      <c r="P50" s="112">
        <f>SUMIFS(УсловияРасчеты!AJ:AJ,УсловияРасчеты!$H:$H,$C50,УсловияРасчеты!$N:$N,"итого")</f>
        <v>0</v>
      </c>
      <c r="Q50" s="112">
        <f>SUMIFS(УсловияРасчеты!AK:AK,УсловияРасчеты!$H:$H,$C50,УсловияРасчеты!$N:$N,"итого")</f>
        <v>0</v>
      </c>
      <c r="R50" s="112">
        <f>SUMIFS(УсловияРасчеты!AL:AL,УсловияРасчеты!$H:$H,$C50,УсловияРасчеты!$N:$N,"итого")</f>
        <v>0</v>
      </c>
      <c r="S50" s="112">
        <f>SUMIFS(УсловияРасчеты!AM:AM,УсловияРасчеты!$H:$H,$C50,УсловияРасчеты!$N:$N,"итого")</f>
        <v>0</v>
      </c>
      <c r="T50" s="112">
        <f>SUMIFS(УсловияРасчеты!AN:AN,УсловияРасчеты!$H:$H,$C50,УсловияРасчеты!$N:$N,"итого")</f>
        <v>0</v>
      </c>
      <c r="U50" s="112">
        <f>SUMIFS(УсловияРасчеты!AO:AO,УсловияРасчеты!$H:$H,$C50,УсловияРасчеты!$N:$N,"итого")</f>
        <v>0</v>
      </c>
      <c r="V50" s="112">
        <f>SUMIFS(УсловияРасчеты!AP:AP,УсловияРасчеты!$H:$H,$C50,УсловияРасчеты!$N:$N,"итого")</f>
        <v>0</v>
      </c>
      <c r="W50" s="112">
        <f>SUMIFS(УсловияРасчеты!AQ:AQ,УсловияРасчеты!$H:$H,$C50,УсловияРасчеты!$N:$N,"итого")</f>
        <v>0</v>
      </c>
      <c r="X50" s="112">
        <f>SUMIFS(УсловияРасчеты!AR:AR,УсловияРасчеты!$H:$H,$C50,УсловияРасчеты!$N:$N,"итого")</f>
        <v>0</v>
      </c>
      <c r="Y50" s="112">
        <f>SUMIFS(УсловияРасчеты!AS:AS,УсловияРасчеты!$H:$H,$C50,УсловияРасчеты!$N:$N,"итого")</f>
        <v>0</v>
      </c>
      <c r="Z50" s="112">
        <f>SUMIFS(УсловияРасчеты!AT:AT,УсловияРасчеты!$H:$H,$C50,УсловияРасчеты!$N:$N,"итого")</f>
        <v>0</v>
      </c>
      <c r="AA50" s="112">
        <f>SUMIFS(УсловияРасчеты!AU:AU,УсловияРасчеты!$H:$H,$C50,УсловияРасчеты!$N:$N,"итого")</f>
        <v>0</v>
      </c>
      <c r="AB50" s="112">
        <f>SUMIFS(УсловияРасчеты!AV:AV,УсловияРасчеты!$H:$H,$C50,УсловияРасчеты!$N:$N,"итого")</f>
        <v>0</v>
      </c>
      <c r="AC50" s="112">
        <f>SUMIFS(УсловияРасчеты!AW:AW,УсловияРасчеты!$H:$H,$C50,УсловияРасчеты!$N:$N,"итого")</f>
        <v>0</v>
      </c>
      <c r="AD50" s="112">
        <f>SUMIFS(УсловияРасчеты!AX:AX,УсловияРасчеты!$H:$H,$C50,УсловияРасчеты!$N:$N,"итого")</f>
        <v>0</v>
      </c>
      <c r="AE50" s="112">
        <f>SUMIFS(УсловияРасчеты!AY:AY,УсловияРасчеты!$H:$H,$C50,УсловияРасчеты!$N:$N,"итого")</f>
        <v>0</v>
      </c>
      <c r="AF50" s="112">
        <f>SUMIFS(УсловияРасчеты!AZ:AZ,УсловияРасчеты!$H:$H,$C50,УсловияРасчеты!$N:$N,"итого")</f>
        <v>0</v>
      </c>
      <c r="AG50" s="112">
        <f>SUMIFS(УсловияРасчеты!BA:BA,УсловияРасчеты!$H:$H,$C50,УсловияРасчеты!$N:$N,"итого")</f>
        <v>0</v>
      </c>
      <c r="AH50" s="112">
        <f>SUMIFS(УсловияРасчеты!BB:BB,УсловияРасчеты!$H:$H,$C50,УсловияРасчеты!$N:$N,"итого")</f>
        <v>0</v>
      </c>
      <c r="AI50" s="112">
        <f>SUMIFS(УсловияРасчеты!BC:BC,УсловияРасчеты!$H:$H,$C50,УсловияРасчеты!$N:$N,"итого")</f>
        <v>0</v>
      </c>
      <c r="AJ50" s="112">
        <f>SUMIFS(УсловияРасчеты!BD:BD,УсловияРасчеты!$H:$H,$C50,УсловияРасчеты!$N:$N,"итого")</f>
        <v>0</v>
      </c>
      <c r="AK50" s="112">
        <f>SUMIFS(УсловияРасчеты!BE:BE,УсловияРасчеты!$H:$H,$C50,УсловияРасчеты!$N:$N,"итого")</f>
        <v>0</v>
      </c>
      <c r="AL50" s="112">
        <f>SUMIFS(УсловияРасчеты!BF:BF,УсловияРасчеты!$H:$H,$C50,УсловияРасчеты!$N:$N,"итого")</f>
        <v>0</v>
      </c>
      <c r="AM50" s="112">
        <f>SUMIFS(УсловияРасчеты!BG:BG,УсловияРасчеты!$H:$H,$C50,УсловияРасчеты!$N:$N,"итого")</f>
        <v>0</v>
      </c>
      <c r="AN50" s="112">
        <f>SUMIFS(УсловияРасчеты!BH:BH,УсловияРасчеты!$H:$H,$C50,УсловияРасчеты!$N:$N,"итого")</f>
        <v>0</v>
      </c>
      <c r="AO50" s="112">
        <f>SUMIFS(УсловияРасчеты!BI:BI,УсловияРасчеты!$H:$H,$C50,УсловияРасчеты!$N:$N,"итого")</f>
        <v>0</v>
      </c>
      <c r="AP50" s="112">
        <f>SUMIFS(УсловияРасчеты!BJ:BJ,УсловияРасчеты!$H:$H,$C50,УсловияРасчеты!$N:$N,"итого")</f>
        <v>0</v>
      </c>
      <c r="AQ50" s="112">
        <f>SUMIFS(УсловияРасчеты!BK:BK,УсловияРасчеты!$H:$H,$C50,УсловияРасчеты!$N:$N,"итого")</f>
        <v>0</v>
      </c>
      <c r="AR50" s="112">
        <f>SUMIFS(УсловияРасчеты!BL:BL,УсловияРасчеты!$H:$H,$C50,УсловияРасчеты!$N:$N,"итого")</f>
        <v>0</v>
      </c>
      <c r="AS50" s="112">
        <f>SUMIFS(УсловияРасчеты!BM:BM,УсловияРасчеты!$H:$H,$C50,УсловияРасчеты!$N:$N,"итого")</f>
        <v>0</v>
      </c>
      <c r="AT50" s="112">
        <f>SUMIFS(УсловияРасчеты!BN:BN,УсловияРасчеты!$H:$H,$C50,УсловияРасчеты!$N:$N,"итого")</f>
        <v>0</v>
      </c>
      <c r="AU50" s="112">
        <f>SUMIFS(УсловияРасчеты!BO:BO,УсловияРасчеты!$H:$H,$C50,УсловияРасчеты!$N:$N,"итого")</f>
        <v>0</v>
      </c>
      <c r="AV50" s="112">
        <f>SUMIFS(УсловияРасчеты!BP:BP,УсловияРасчеты!$H:$H,$C50,УсловияРасчеты!$N:$N,"итого")</f>
        <v>0</v>
      </c>
      <c r="AW50" s="112">
        <f>SUMIFS(УсловияРасчеты!BQ:BQ,УсловияРасчеты!$H:$H,$C50,УсловияРасчеты!$N:$N,"итого")</f>
        <v>0</v>
      </c>
      <c r="AX50" s="112">
        <f>SUMIFS(УсловияРасчеты!BR:BR,УсловияРасчеты!$H:$H,$C50,УсловияРасчеты!$N:$N,"итого")</f>
        <v>0</v>
      </c>
      <c r="AY50" s="112">
        <f>SUMIFS(УсловияРасчеты!BS:BS,УсловияРасчеты!$H:$H,$C50,УсловияРасчеты!$N:$N,"итого")</f>
        <v>0</v>
      </c>
      <c r="AZ50" s="112">
        <f>SUMIFS(УсловияРасчеты!BT:BT,УсловияРасчеты!$H:$H,$C50,УсловияРасчеты!$N:$N,"итого")</f>
        <v>0</v>
      </c>
      <c r="BA50" s="112">
        <f>SUMIFS(УсловияРасчеты!BU:BU,УсловияРасчеты!$H:$H,$C50,УсловияРасчеты!$N:$N,"итого")</f>
        <v>0</v>
      </c>
      <c r="BB50" s="112">
        <f>SUMIFS(УсловияРасчеты!BV:BV,УсловияРасчеты!$H:$H,$C50,УсловияРасчеты!$N:$N,"итого")</f>
        <v>0</v>
      </c>
      <c r="BC50" s="112">
        <f>SUMIFS(УсловияРасчеты!BW:BW,УсловияРасчеты!$H:$H,$C50,УсловияРасчеты!$N:$N,"итого")</f>
        <v>0</v>
      </c>
      <c r="BD50" s="112">
        <f>SUMIFS(УсловияРасчеты!BX:BX,УсловияРасчеты!$H:$H,$C50,УсловияРасчеты!$N:$N,"итого")</f>
        <v>0</v>
      </c>
      <c r="BE50" s="112">
        <f>SUMIFS(УсловияРасчеты!BY:BY,УсловияРасчеты!$H:$H,$C50,УсловияРасчеты!$N:$N,"итого")</f>
        <v>0</v>
      </c>
      <c r="BF50" s="112">
        <f>SUMIFS(УсловияРасчеты!BZ:BZ,УсловияРасчеты!$H:$H,$C50,УсловияРасчеты!$N:$N,"итого")</f>
        <v>0</v>
      </c>
      <c r="BG50" s="112">
        <f>SUMIFS(УсловияРасчеты!CA:CA,УсловияРасчеты!$H:$H,$C50,УсловияРасчеты!$N:$N,"итого")</f>
        <v>0</v>
      </c>
      <c r="BH50" s="112">
        <f>SUMIFS(УсловияРасчеты!CB:CB,УсловияРасчеты!$H:$H,$C50,УсловияРасчеты!$N:$N,"итого")</f>
        <v>0</v>
      </c>
      <c r="BI50" s="112">
        <f>SUMIFS(УсловияРасчеты!CC:CC,УсловияРасчеты!$H:$H,$C50,УсловияРасчеты!$N:$N,"итого")</f>
        <v>0</v>
      </c>
      <c r="BJ50" s="112">
        <f>SUMIFS(УсловияРасчеты!CD:CD,УсловияРасчеты!$H:$H,$C50,УсловияРасчеты!$N:$N,"итого")</f>
        <v>0</v>
      </c>
      <c r="BK50" s="112">
        <f>SUMIFS(УсловияРасчеты!CE:CE,УсловияРасчеты!$H:$H,$C50,УсловияРасчеты!$N:$N,"итого")</f>
        <v>0</v>
      </c>
      <c r="BL50" s="112">
        <f>SUMIFS(УсловияРасчеты!CF:CF,УсловияРасчеты!$H:$H,$C50,УсловияРасчеты!$N:$N,"итого")</f>
        <v>0</v>
      </c>
      <c r="BM50" s="112">
        <f>SUMIFS(УсловияРасчеты!CG:CG,УсловияРасчеты!$H:$H,$C50,УсловияРасчеты!$N:$N,"итого")</f>
        <v>0</v>
      </c>
      <c r="BN50" s="112">
        <f>SUMIFS(УсловияРасчеты!CH:CH,УсловияРасчеты!$H:$H,$C50,УсловияРасчеты!$N:$N,"итого")</f>
        <v>0</v>
      </c>
      <c r="BO50" s="112">
        <f>SUMIFS(УсловияРасчеты!CI:CI,УсловияРасчеты!$H:$H,$C50,УсловияРасчеты!$N:$N,"итого")</f>
        <v>0</v>
      </c>
      <c r="BP50" s="112">
        <f>SUMIFS(УсловияРасчеты!CJ:CJ,УсловияРасчеты!$H:$H,$C50,УсловияРасчеты!$N:$N,"итого")</f>
        <v>0</v>
      </c>
      <c r="BQ50" s="112">
        <f>SUMIFS(УсловияРасчеты!CK:CK,УсловияРасчеты!$H:$H,$C50,УсловияРасчеты!$N:$N,"итого")</f>
        <v>0</v>
      </c>
      <c r="BR50" s="112">
        <f>SUMIFS(УсловияРасчеты!CL:CL,УсловияРасчеты!$H:$H,$C50,УсловияРасчеты!$N:$N,"итого")</f>
        <v>0</v>
      </c>
      <c r="BS50" s="112">
        <f>SUMIFS(УсловияРасчеты!CM:CM,УсловияРасчеты!$H:$H,$C50,УсловияРасчеты!$N:$N,"итого")</f>
        <v>0</v>
      </c>
      <c r="BT50" s="112">
        <f>SUMIFS(УсловияРасчеты!CN:CN,УсловияРасчеты!$H:$H,$C50,УсловияРасчеты!$N:$N,"итого")</f>
        <v>0</v>
      </c>
      <c r="BU50" s="112">
        <f>SUMIFS(УсловияРасчеты!CO:CO,УсловияРасчеты!$H:$H,$C50,УсловияРасчеты!$N:$N,"итого")</f>
        <v>0</v>
      </c>
      <c r="BV50" s="112">
        <f>SUMIFS(УсловияРасчеты!CP:CP,УсловияРасчеты!$H:$H,$C50,УсловияРасчеты!$N:$N,"итого")</f>
        <v>0</v>
      </c>
      <c r="BW50" s="112">
        <f>SUMIFS(УсловияРасчеты!CQ:CQ,УсловияРасчеты!$H:$H,$C50,УсловияРасчеты!$N:$N,"итого")</f>
        <v>0</v>
      </c>
      <c r="BX50" s="112">
        <f>SUMIFS(УсловияРасчеты!CR:CR,УсловияРасчеты!$H:$H,$C50,УсловияРасчеты!$N:$N,"итого")</f>
        <v>0</v>
      </c>
      <c r="BY50" s="112">
        <f>SUMIFS(УсловияРасчеты!CS:CS,УсловияРасчеты!$H:$H,$C50,УсловияРасчеты!$N:$N,"итого")</f>
        <v>0</v>
      </c>
      <c r="BZ50" s="112">
        <f>SUMIFS(УсловияРасчеты!CT:CT,УсловияРасчеты!$H:$H,$C50,УсловияРасчеты!$N:$N,"итого")</f>
        <v>0</v>
      </c>
      <c r="CA50" s="112">
        <f>SUMIFS(УсловияРасчеты!CU:CU,УсловияРасчеты!$H:$H,$C50,УсловияРасчеты!$N:$N,"итого")</f>
        <v>0</v>
      </c>
      <c r="CB50" s="112">
        <f>SUMIFS(УсловияРасчеты!CV:CV,УсловияРасчеты!$H:$H,$C50,УсловияРасчеты!$N:$N,"итого")</f>
        <v>0</v>
      </c>
      <c r="CC50" s="112">
        <f>SUMIFS(УсловияРасчеты!CW:CW,УсловияРасчеты!$H:$H,$C50,УсловияРасчеты!$N:$N,"итого")</f>
        <v>0</v>
      </c>
      <c r="CD50" s="112">
        <f>SUMIFS(УсловияРасчеты!CX:CX,УсловияРасчеты!$H:$H,$C50,УсловияРасчеты!$N:$N,"итого")</f>
        <v>0</v>
      </c>
      <c r="CE50" s="112">
        <f>SUMIFS(УсловияРасчеты!CY:CY,УсловияРасчеты!$H:$H,$C50,УсловияРасчеты!$N:$N,"итого")</f>
        <v>0</v>
      </c>
      <c r="CF50" s="112">
        <f>SUMIFS(УсловияРасчеты!CZ:CZ,УсловияРасчеты!$H:$H,$C50,УсловияРасчеты!$N:$N,"итого")</f>
        <v>0</v>
      </c>
      <c r="CG50" s="112">
        <f>SUMIFS(УсловияРасчеты!DA:DA,УсловияРасчеты!$H:$H,$C50,УсловияРасчеты!$N:$N,"итого")</f>
        <v>0</v>
      </c>
      <c r="CH50" s="112">
        <f>SUMIFS(УсловияРасчеты!DB:DB,УсловияРасчеты!$H:$H,$C50,УсловияРасчеты!$N:$N,"итого")</f>
        <v>0</v>
      </c>
      <c r="CI50" s="112">
        <f>SUMIFS(УсловияРасчеты!DC:DC,УсловияРасчеты!$H:$H,$C50,УсловияРасчеты!$N:$N,"итого")</f>
        <v>0</v>
      </c>
      <c r="CJ50" s="112">
        <f>SUMIFS(УсловияРасчеты!DD:DD,УсловияРасчеты!$H:$H,$C50,УсловияРасчеты!$N:$N,"итого")</f>
        <v>0</v>
      </c>
      <c r="CK50" s="112">
        <f>SUMIFS(УсловияРасчеты!DE:DE,УсловияРасчеты!$H:$H,$C50,УсловияРасчеты!$N:$N,"итого")</f>
        <v>0</v>
      </c>
      <c r="CL50" s="112">
        <f>SUMIFS(УсловияРасчеты!DF:DF,УсловияРасчеты!$H:$H,$C50,УсловияРасчеты!$N:$N,"итого")</f>
        <v>0</v>
      </c>
      <c r="CM50" s="112">
        <f>SUMIFS(УсловияРасчеты!DG:DG,УсловияРасчеты!$H:$H,$C50,УсловияРасчеты!$N:$N,"итого")</f>
        <v>0</v>
      </c>
      <c r="CN50" s="112">
        <f>SUMIFS(УсловияРасчеты!DH:DH,УсловияРасчеты!$H:$H,$C50,УсловияРасчеты!$N:$N,"итого")</f>
        <v>0</v>
      </c>
      <c r="CO50" s="112">
        <f>SUMIFS(УсловияРасчеты!DI:DI,УсловияРасчеты!$H:$H,$C50,УсловияРасчеты!$N:$N,"итого")</f>
        <v>0</v>
      </c>
      <c r="CP50" s="112">
        <f>SUMIFS(УсловияРасчеты!DJ:DJ,УсловияРасчеты!$H:$H,$C50,УсловияРасчеты!$N:$N,"итого")</f>
        <v>0</v>
      </c>
      <c r="CQ50" s="112">
        <f>SUMIFS(УсловияРасчеты!DK:DK,УсловияРасчеты!$H:$H,$C50,УсловияРасчеты!$N:$N,"итого")</f>
        <v>0</v>
      </c>
      <c r="CR50" s="112">
        <f>SUMIFS(УсловияРасчеты!DL:DL,УсловияРасчеты!$H:$H,$C50,УсловияРасчеты!$N:$N,"итого")</f>
        <v>0</v>
      </c>
      <c r="CS50" s="112">
        <f>SUMIFS(УсловияРасчеты!DM:DM,УсловияРасчеты!$H:$H,$C50,УсловияРасчеты!$N:$N,"итого")</f>
        <v>0</v>
      </c>
      <c r="CT50" s="112">
        <f>SUMIFS(УсловияРасчеты!DN:DN,УсловияРасчеты!$H:$H,$C50,УсловияРасчеты!$N:$N,"итого")</f>
        <v>0</v>
      </c>
      <c r="CU50" s="112">
        <f>SUMIFS(УсловияРасчеты!DO:DO,УсловияРасчеты!$H:$H,$C50,УсловияРасчеты!$N:$N,"итого")</f>
        <v>0</v>
      </c>
      <c r="CV50" s="112">
        <f>SUMIFS(УсловияРасчеты!DP:DP,УсловияРасчеты!$H:$H,$C50,УсловияРасчеты!$N:$N,"итого")</f>
        <v>0</v>
      </c>
      <c r="CW50" s="112">
        <f>SUMIFS(УсловияРасчеты!DQ:DQ,УсловияРасчеты!$H:$H,$C50,УсловияРасчеты!$N:$N,"итого")</f>
        <v>0</v>
      </c>
      <c r="CX50" s="112">
        <f>SUMIFS(УсловияРасчеты!DR:DR,УсловияРасчеты!$H:$H,$C50,УсловияРасчеты!$N:$N,"итого")</f>
        <v>0</v>
      </c>
      <c r="CY50" s="112">
        <f>SUMIFS(УсловияРасчеты!DS:DS,УсловияРасчеты!$H:$H,$C50,УсловияРасчеты!$N:$N,"итого")</f>
        <v>0</v>
      </c>
      <c r="CZ50" s="112">
        <f>SUMIFS(УсловияРасчеты!DT:DT,УсловияРасчеты!$H:$H,$C50,УсловияРасчеты!$N:$N,"итого")</f>
        <v>0</v>
      </c>
      <c r="DA50" s="65"/>
    </row>
    <row r="51" spans="1:105" s="56" customFormat="1">
      <c r="A51" s="81"/>
      <c r="B51" s="65"/>
      <c r="C51" s="142" t="str">
        <f>УсловияРасчеты!$H$1483</f>
        <v>Поступление инвесткредита Банка</v>
      </c>
      <c r="D51" s="65"/>
      <c r="E51" s="125">
        <f t="shared" si="102"/>
        <v>0</v>
      </c>
      <c r="F51" s="64"/>
      <c r="G51" s="104">
        <f>УсловияРасчеты!$Z$1483+SUMIFS(УсловияРасчеты!AA:AA,УсловияРасчеты!$H:$H,$C51,УсловияРасчеты!$N:$N,"итого")</f>
        <v>0</v>
      </c>
      <c r="H51" s="104">
        <f>SUMIFS(УсловияРасчеты!AB:AB,УсловияРасчеты!$H:$H,$C51,УсловияРасчеты!$N:$N,"итого")</f>
        <v>0</v>
      </c>
      <c r="I51" s="104">
        <f>SUMIFS(УсловияРасчеты!AC:AC,УсловияРасчеты!$H:$H,$C51,УсловияРасчеты!$N:$N,"итого")</f>
        <v>0</v>
      </c>
      <c r="J51" s="104">
        <f>SUMIFS(УсловияРасчеты!AD:AD,УсловияРасчеты!$H:$H,$C51,УсловияРасчеты!$N:$N,"итого")</f>
        <v>0</v>
      </c>
      <c r="K51" s="104">
        <f>SUMIFS(УсловияРасчеты!AE:AE,УсловияРасчеты!$H:$H,$C51,УсловияРасчеты!$N:$N,"итого")</f>
        <v>0</v>
      </c>
      <c r="L51" s="104">
        <f>SUMIFS(УсловияРасчеты!AF:AF,УсловияРасчеты!$H:$H,$C51,УсловияРасчеты!$N:$N,"итого")</f>
        <v>0</v>
      </c>
      <c r="M51" s="104">
        <f>SUMIFS(УсловияРасчеты!AG:AG,УсловияРасчеты!$H:$H,$C51,УсловияРасчеты!$N:$N,"итого")</f>
        <v>0</v>
      </c>
      <c r="N51" s="104">
        <f>SUMIFS(УсловияРасчеты!AH:AH,УсловияРасчеты!$H:$H,$C51,УсловияРасчеты!$N:$N,"итого")</f>
        <v>0</v>
      </c>
      <c r="O51" s="104">
        <f>SUMIFS(УсловияРасчеты!AI:AI,УсловияРасчеты!$H:$H,$C51,УсловияРасчеты!$N:$N,"итого")</f>
        <v>0</v>
      </c>
      <c r="P51" s="104">
        <f>SUMIFS(УсловияРасчеты!AJ:AJ,УсловияРасчеты!$H:$H,$C51,УсловияРасчеты!$N:$N,"итого")</f>
        <v>0</v>
      </c>
      <c r="Q51" s="104">
        <f>SUMIFS(УсловияРасчеты!AK:AK,УсловияРасчеты!$H:$H,$C51,УсловияРасчеты!$N:$N,"итого")</f>
        <v>0</v>
      </c>
      <c r="R51" s="104">
        <f>SUMIFS(УсловияРасчеты!AL:AL,УсловияРасчеты!$H:$H,$C51,УсловияРасчеты!$N:$N,"итого")</f>
        <v>0</v>
      </c>
      <c r="S51" s="104">
        <f>SUMIFS(УсловияРасчеты!AM:AM,УсловияРасчеты!$H:$H,$C51,УсловияРасчеты!$N:$N,"итого")</f>
        <v>0</v>
      </c>
      <c r="T51" s="104">
        <f>SUMIFS(УсловияРасчеты!AN:AN,УсловияРасчеты!$H:$H,$C51,УсловияРасчеты!$N:$N,"итого")</f>
        <v>0</v>
      </c>
      <c r="U51" s="104">
        <f>SUMIFS(УсловияРасчеты!AO:AO,УсловияРасчеты!$H:$H,$C51,УсловияРасчеты!$N:$N,"итого")</f>
        <v>0</v>
      </c>
      <c r="V51" s="104">
        <f>SUMIFS(УсловияРасчеты!AP:AP,УсловияРасчеты!$H:$H,$C51,УсловияРасчеты!$N:$N,"итого")</f>
        <v>0</v>
      </c>
      <c r="W51" s="104">
        <f>SUMIFS(УсловияРасчеты!AQ:AQ,УсловияРасчеты!$H:$H,$C51,УсловияРасчеты!$N:$N,"итого")</f>
        <v>0</v>
      </c>
      <c r="X51" s="104">
        <f>SUMIFS(УсловияРасчеты!AR:AR,УсловияРасчеты!$H:$H,$C51,УсловияРасчеты!$N:$N,"итого")</f>
        <v>0</v>
      </c>
      <c r="Y51" s="104">
        <f>SUMIFS(УсловияРасчеты!AS:AS,УсловияРасчеты!$H:$H,$C51,УсловияРасчеты!$N:$N,"итого")</f>
        <v>0</v>
      </c>
      <c r="Z51" s="104">
        <f>SUMIFS(УсловияРасчеты!AT:AT,УсловияРасчеты!$H:$H,$C51,УсловияРасчеты!$N:$N,"итого")</f>
        <v>0</v>
      </c>
      <c r="AA51" s="104">
        <f>SUMIFS(УсловияРасчеты!AU:AU,УсловияРасчеты!$H:$H,$C51,УсловияРасчеты!$N:$N,"итого")</f>
        <v>0</v>
      </c>
      <c r="AB51" s="104">
        <f>SUMIFS(УсловияРасчеты!AV:AV,УсловияРасчеты!$H:$H,$C51,УсловияРасчеты!$N:$N,"итого")</f>
        <v>0</v>
      </c>
      <c r="AC51" s="104">
        <f>SUMIFS(УсловияРасчеты!AW:AW,УсловияРасчеты!$H:$H,$C51,УсловияРасчеты!$N:$N,"итого")</f>
        <v>0</v>
      </c>
      <c r="AD51" s="104">
        <f>SUMIFS(УсловияРасчеты!AX:AX,УсловияРасчеты!$H:$H,$C51,УсловияРасчеты!$N:$N,"итого")</f>
        <v>0</v>
      </c>
      <c r="AE51" s="104">
        <f>SUMIFS(УсловияРасчеты!AY:AY,УсловияРасчеты!$H:$H,$C51,УсловияРасчеты!$N:$N,"итого")</f>
        <v>0</v>
      </c>
      <c r="AF51" s="104">
        <f>SUMIFS(УсловияРасчеты!AZ:AZ,УсловияРасчеты!$H:$H,$C51,УсловияРасчеты!$N:$N,"итого")</f>
        <v>0</v>
      </c>
      <c r="AG51" s="104">
        <f>SUMIFS(УсловияРасчеты!BA:BA,УсловияРасчеты!$H:$H,$C51,УсловияРасчеты!$N:$N,"итого")</f>
        <v>0</v>
      </c>
      <c r="AH51" s="104">
        <f>SUMIFS(УсловияРасчеты!BB:BB,УсловияРасчеты!$H:$H,$C51,УсловияРасчеты!$N:$N,"итого")</f>
        <v>0</v>
      </c>
      <c r="AI51" s="104">
        <f>SUMIFS(УсловияРасчеты!BC:BC,УсловияРасчеты!$H:$H,$C51,УсловияРасчеты!$N:$N,"итого")</f>
        <v>0</v>
      </c>
      <c r="AJ51" s="104">
        <f>SUMIFS(УсловияРасчеты!BD:BD,УсловияРасчеты!$H:$H,$C51,УсловияРасчеты!$N:$N,"итого")</f>
        <v>0</v>
      </c>
      <c r="AK51" s="104">
        <f>SUMIFS(УсловияРасчеты!BE:BE,УсловияРасчеты!$H:$H,$C51,УсловияРасчеты!$N:$N,"итого")</f>
        <v>0</v>
      </c>
      <c r="AL51" s="104">
        <f>SUMIFS(УсловияРасчеты!BF:BF,УсловияРасчеты!$H:$H,$C51,УсловияРасчеты!$N:$N,"итого")</f>
        <v>0</v>
      </c>
      <c r="AM51" s="104">
        <f>SUMIFS(УсловияРасчеты!BG:BG,УсловияРасчеты!$H:$H,$C51,УсловияРасчеты!$N:$N,"итого")</f>
        <v>0</v>
      </c>
      <c r="AN51" s="104">
        <f>SUMIFS(УсловияРасчеты!BH:BH,УсловияРасчеты!$H:$H,$C51,УсловияРасчеты!$N:$N,"итого")</f>
        <v>0</v>
      </c>
      <c r="AO51" s="104">
        <f>SUMIFS(УсловияРасчеты!BI:BI,УсловияРасчеты!$H:$H,$C51,УсловияРасчеты!$N:$N,"итого")</f>
        <v>0</v>
      </c>
      <c r="AP51" s="104">
        <f>SUMIFS(УсловияРасчеты!BJ:BJ,УсловияРасчеты!$H:$H,$C51,УсловияРасчеты!$N:$N,"итого")</f>
        <v>0</v>
      </c>
      <c r="AQ51" s="104">
        <f>SUMIFS(УсловияРасчеты!BK:BK,УсловияРасчеты!$H:$H,$C51,УсловияРасчеты!$N:$N,"итого")</f>
        <v>0</v>
      </c>
      <c r="AR51" s="104">
        <f>SUMIFS(УсловияРасчеты!BL:BL,УсловияРасчеты!$H:$H,$C51,УсловияРасчеты!$N:$N,"итого")</f>
        <v>0</v>
      </c>
      <c r="AS51" s="104">
        <f>SUMIFS(УсловияРасчеты!BM:BM,УсловияРасчеты!$H:$H,$C51,УсловияРасчеты!$N:$N,"итого")</f>
        <v>0</v>
      </c>
      <c r="AT51" s="104">
        <f>SUMIFS(УсловияРасчеты!BN:BN,УсловияРасчеты!$H:$H,$C51,УсловияРасчеты!$N:$N,"итого")</f>
        <v>0</v>
      </c>
      <c r="AU51" s="104">
        <f>SUMIFS(УсловияРасчеты!BO:BO,УсловияРасчеты!$H:$H,$C51,УсловияРасчеты!$N:$N,"итого")</f>
        <v>0</v>
      </c>
      <c r="AV51" s="104">
        <f>SUMIFS(УсловияРасчеты!BP:BP,УсловияРасчеты!$H:$H,$C51,УсловияРасчеты!$N:$N,"итого")</f>
        <v>0</v>
      </c>
      <c r="AW51" s="104">
        <f>SUMIFS(УсловияРасчеты!BQ:BQ,УсловияРасчеты!$H:$H,$C51,УсловияРасчеты!$N:$N,"итого")</f>
        <v>0</v>
      </c>
      <c r="AX51" s="104">
        <f>SUMIFS(УсловияРасчеты!BR:BR,УсловияРасчеты!$H:$H,$C51,УсловияРасчеты!$N:$N,"итого")</f>
        <v>0</v>
      </c>
      <c r="AY51" s="104">
        <f>SUMIFS(УсловияРасчеты!BS:BS,УсловияРасчеты!$H:$H,$C51,УсловияРасчеты!$N:$N,"итого")</f>
        <v>0</v>
      </c>
      <c r="AZ51" s="104">
        <f>SUMIFS(УсловияРасчеты!BT:BT,УсловияРасчеты!$H:$H,$C51,УсловияРасчеты!$N:$N,"итого")</f>
        <v>0</v>
      </c>
      <c r="BA51" s="104">
        <f>SUMIFS(УсловияРасчеты!BU:BU,УсловияРасчеты!$H:$H,$C51,УсловияРасчеты!$N:$N,"итого")</f>
        <v>0</v>
      </c>
      <c r="BB51" s="104">
        <f>SUMIFS(УсловияРасчеты!BV:BV,УсловияРасчеты!$H:$H,$C51,УсловияРасчеты!$N:$N,"итого")</f>
        <v>0</v>
      </c>
      <c r="BC51" s="104">
        <f>SUMIFS(УсловияРасчеты!BW:BW,УсловияРасчеты!$H:$H,$C51,УсловияРасчеты!$N:$N,"итого")</f>
        <v>0</v>
      </c>
      <c r="BD51" s="104">
        <f>SUMIFS(УсловияРасчеты!BX:BX,УсловияРасчеты!$H:$H,$C51,УсловияРасчеты!$N:$N,"итого")</f>
        <v>0</v>
      </c>
      <c r="BE51" s="104">
        <f>SUMIFS(УсловияРасчеты!BY:BY,УсловияРасчеты!$H:$H,$C51,УсловияРасчеты!$N:$N,"итого")</f>
        <v>0</v>
      </c>
      <c r="BF51" s="104">
        <f>SUMIFS(УсловияРасчеты!BZ:BZ,УсловияРасчеты!$H:$H,$C51,УсловияРасчеты!$N:$N,"итого")</f>
        <v>0</v>
      </c>
      <c r="BG51" s="104">
        <f>SUMIFS(УсловияРасчеты!CA:CA,УсловияРасчеты!$H:$H,$C51,УсловияРасчеты!$N:$N,"итого")</f>
        <v>0</v>
      </c>
      <c r="BH51" s="104">
        <f>SUMIFS(УсловияРасчеты!CB:CB,УсловияРасчеты!$H:$H,$C51,УсловияРасчеты!$N:$N,"итого")</f>
        <v>0</v>
      </c>
      <c r="BI51" s="104">
        <f>SUMIFS(УсловияРасчеты!CC:CC,УсловияРасчеты!$H:$H,$C51,УсловияРасчеты!$N:$N,"итого")</f>
        <v>0</v>
      </c>
      <c r="BJ51" s="104">
        <f>SUMIFS(УсловияРасчеты!CD:CD,УсловияРасчеты!$H:$H,$C51,УсловияРасчеты!$N:$N,"итого")</f>
        <v>0</v>
      </c>
      <c r="BK51" s="104">
        <f>SUMIFS(УсловияРасчеты!CE:CE,УсловияРасчеты!$H:$H,$C51,УсловияРасчеты!$N:$N,"итого")</f>
        <v>0</v>
      </c>
      <c r="BL51" s="104">
        <f>SUMIFS(УсловияРасчеты!CF:CF,УсловияРасчеты!$H:$H,$C51,УсловияРасчеты!$N:$N,"итого")</f>
        <v>0</v>
      </c>
      <c r="BM51" s="104">
        <f>SUMIFS(УсловияРасчеты!CG:CG,УсловияРасчеты!$H:$H,$C51,УсловияРасчеты!$N:$N,"итого")</f>
        <v>0</v>
      </c>
      <c r="BN51" s="104">
        <f>SUMIFS(УсловияРасчеты!CH:CH,УсловияРасчеты!$H:$H,$C51,УсловияРасчеты!$N:$N,"итого")</f>
        <v>0</v>
      </c>
      <c r="BO51" s="104">
        <f>SUMIFS(УсловияРасчеты!CI:CI,УсловияРасчеты!$H:$H,$C51,УсловияРасчеты!$N:$N,"итого")</f>
        <v>0</v>
      </c>
      <c r="BP51" s="104">
        <f>SUMIFS(УсловияРасчеты!CJ:CJ,УсловияРасчеты!$H:$H,$C51,УсловияРасчеты!$N:$N,"итого")</f>
        <v>0</v>
      </c>
      <c r="BQ51" s="104">
        <f>SUMIFS(УсловияРасчеты!CK:CK,УсловияРасчеты!$H:$H,$C51,УсловияРасчеты!$N:$N,"итого")</f>
        <v>0</v>
      </c>
      <c r="BR51" s="104">
        <f>SUMIFS(УсловияРасчеты!CL:CL,УсловияРасчеты!$H:$H,$C51,УсловияРасчеты!$N:$N,"итого")</f>
        <v>0</v>
      </c>
      <c r="BS51" s="104">
        <f>SUMIFS(УсловияРасчеты!CM:CM,УсловияРасчеты!$H:$H,$C51,УсловияРасчеты!$N:$N,"итого")</f>
        <v>0</v>
      </c>
      <c r="BT51" s="104">
        <f>SUMIFS(УсловияРасчеты!CN:CN,УсловияРасчеты!$H:$H,$C51,УсловияРасчеты!$N:$N,"итого")</f>
        <v>0</v>
      </c>
      <c r="BU51" s="104">
        <f>SUMIFS(УсловияРасчеты!CO:CO,УсловияРасчеты!$H:$H,$C51,УсловияРасчеты!$N:$N,"итого")</f>
        <v>0</v>
      </c>
      <c r="BV51" s="104">
        <f>SUMIFS(УсловияРасчеты!CP:CP,УсловияРасчеты!$H:$H,$C51,УсловияРасчеты!$N:$N,"итого")</f>
        <v>0</v>
      </c>
      <c r="BW51" s="104">
        <f>SUMIFS(УсловияРасчеты!CQ:CQ,УсловияРасчеты!$H:$H,$C51,УсловияРасчеты!$N:$N,"итого")</f>
        <v>0</v>
      </c>
      <c r="BX51" s="104">
        <f>SUMIFS(УсловияРасчеты!CR:CR,УсловияРасчеты!$H:$H,$C51,УсловияРасчеты!$N:$N,"итого")</f>
        <v>0</v>
      </c>
      <c r="BY51" s="104">
        <f>SUMIFS(УсловияРасчеты!CS:CS,УсловияРасчеты!$H:$H,$C51,УсловияРасчеты!$N:$N,"итого")</f>
        <v>0</v>
      </c>
      <c r="BZ51" s="104">
        <f>SUMIFS(УсловияРасчеты!CT:CT,УсловияРасчеты!$H:$H,$C51,УсловияРасчеты!$N:$N,"итого")</f>
        <v>0</v>
      </c>
      <c r="CA51" s="104">
        <f>SUMIFS(УсловияРасчеты!CU:CU,УсловияРасчеты!$H:$H,$C51,УсловияРасчеты!$N:$N,"итого")</f>
        <v>0</v>
      </c>
      <c r="CB51" s="104">
        <f>SUMIFS(УсловияРасчеты!CV:CV,УсловияРасчеты!$H:$H,$C51,УсловияРасчеты!$N:$N,"итого")</f>
        <v>0</v>
      </c>
      <c r="CC51" s="104">
        <f>SUMIFS(УсловияРасчеты!CW:CW,УсловияРасчеты!$H:$H,$C51,УсловияРасчеты!$N:$N,"итого")</f>
        <v>0</v>
      </c>
      <c r="CD51" s="104">
        <f>SUMIFS(УсловияРасчеты!CX:CX,УсловияРасчеты!$H:$H,$C51,УсловияРасчеты!$N:$N,"итого")</f>
        <v>0</v>
      </c>
      <c r="CE51" s="104">
        <f>SUMIFS(УсловияРасчеты!CY:CY,УсловияРасчеты!$H:$H,$C51,УсловияРасчеты!$N:$N,"итого")</f>
        <v>0</v>
      </c>
      <c r="CF51" s="104">
        <f>SUMIFS(УсловияРасчеты!CZ:CZ,УсловияРасчеты!$H:$H,$C51,УсловияРасчеты!$N:$N,"итого")</f>
        <v>0</v>
      </c>
      <c r="CG51" s="104">
        <f>SUMIFS(УсловияРасчеты!DA:DA,УсловияРасчеты!$H:$H,$C51,УсловияРасчеты!$N:$N,"итого")</f>
        <v>0</v>
      </c>
      <c r="CH51" s="104">
        <f>SUMIFS(УсловияРасчеты!DB:DB,УсловияРасчеты!$H:$H,$C51,УсловияРасчеты!$N:$N,"итого")</f>
        <v>0</v>
      </c>
      <c r="CI51" s="104">
        <f>SUMIFS(УсловияРасчеты!DC:DC,УсловияРасчеты!$H:$H,$C51,УсловияРасчеты!$N:$N,"итого")</f>
        <v>0</v>
      </c>
      <c r="CJ51" s="104">
        <f>SUMIFS(УсловияРасчеты!DD:DD,УсловияРасчеты!$H:$H,$C51,УсловияРасчеты!$N:$N,"итого")</f>
        <v>0</v>
      </c>
      <c r="CK51" s="104">
        <f>SUMIFS(УсловияРасчеты!DE:DE,УсловияРасчеты!$H:$H,$C51,УсловияРасчеты!$N:$N,"итого")</f>
        <v>0</v>
      </c>
      <c r="CL51" s="104">
        <f>SUMIFS(УсловияРасчеты!DF:DF,УсловияРасчеты!$H:$H,$C51,УсловияРасчеты!$N:$N,"итого")</f>
        <v>0</v>
      </c>
      <c r="CM51" s="104">
        <f>SUMIFS(УсловияРасчеты!DG:DG,УсловияРасчеты!$H:$H,$C51,УсловияРасчеты!$N:$N,"итого")</f>
        <v>0</v>
      </c>
      <c r="CN51" s="104">
        <f>SUMIFS(УсловияРасчеты!DH:DH,УсловияРасчеты!$H:$H,$C51,УсловияРасчеты!$N:$N,"итого")</f>
        <v>0</v>
      </c>
      <c r="CO51" s="104">
        <f>SUMIFS(УсловияРасчеты!DI:DI,УсловияРасчеты!$H:$H,$C51,УсловияРасчеты!$N:$N,"итого")</f>
        <v>0</v>
      </c>
      <c r="CP51" s="104">
        <f>SUMIFS(УсловияРасчеты!DJ:DJ,УсловияРасчеты!$H:$H,$C51,УсловияРасчеты!$N:$N,"итого")</f>
        <v>0</v>
      </c>
      <c r="CQ51" s="104">
        <f>SUMIFS(УсловияРасчеты!DK:DK,УсловияРасчеты!$H:$H,$C51,УсловияРасчеты!$N:$N,"итого")</f>
        <v>0</v>
      </c>
      <c r="CR51" s="104">
        <f>SUMIFS(УсловияРасчеты!DL:DL,УсловияРасчеты!$H:$H,$C51,УсловияРасчеты!$N:$N,"итого")</f>
        <v>0</v>
      </c>
      <c r="CS51" s="104">
        <f>SUMIFS(УсловияРасчеты!DM:DM,УсловияРасчеты!$H:$H,$C51,УсловияРасчеты!$N:$N,"итого")</f>
        <v>0</v>
      </c>
      <c r="CT51" s="104">
        <f>SUMIFS(УсловияРасчеты!DN:DN,УсловияРасчеты!$H:$H,$C51,УсловияРасчеты!$N:$N,"итого")</f>
        <v>0</v>
      </c>
      <c r="CU51" s="104">
        <f>SUMIFS(УсловияРасчеты!DO:DO,УсловияРасчеты!$H:$H,$C51,УсловияРасчеты!$N:$N,"итого")</f>
        <v>0</v>
      </c>
      <c r="CV51" s="104">
        <f>SUMIFS(УсловияРасчеты!DP:DP,УсловияРасчеты!$H:$H,$C51,УсловияРасчеты!$N:$N,"итого")</f>
        <v>0</v>
      </c>
      <c r="CW51" s="104">
        <f>SUMIFS(УсловияРасчеты!DQ:DQ,УсловияРасчеты!$H:$H,$C51,УсловияРасчеты!$N:$N,"итого")</f>
        <v>0</v>
      </c>
      <c r="CX51" s="104">
        <f>SUMIFS(УсловияРасчеты!DR:DR,УсловияРасчеты!$H:$H,$C51,УсловияРасчеты!$N:$N,"итого")</f>
        <v>0</v>
      </c>
      <c r="CY51" s="104">
        <f>SUMIFS(УсловияРасчеты!DS:DS,УсловияРасчеты!$H:$H,$C51,УсловияРасчеты!$N:$N,"итого")</f>
        <v>0</v>
      </c>
      <c r="CZ51" s="104">
        <f>SUMIFS(УсловияРасчеты!DT:DT,УсловияРасчеты!$H:$H,$C51,УсловияРасчеты!$N:$N,"итого")</f>
        <v>0</v>
      </c>
      <c r="DA51" s="65"/>
    </row>
    <row r="52" spans="1:105" s="56" customFormat="1">
      <c r="A52" s="81"/>
      <c r="B52" s="65"/>
      <c r="C52" s="142" t="str">
        <f>УсловияРасчеты!$H$1516</f>
        <v>Поступление инвестиций от Учредителя</v>
      </c>
      <c r="D52" s="65"/>
      <c r="E52" s="125">
        <f t="shared" si="102"/>
        <v>0</v>
      </c>
      <c r="F52" s="64"/>
      <c r="G52" s="104">
        <f>УсловияРасчеты!$Z$1516+SUMIFS(УсловияРасчеты!AA:AA,УсловияРасчеты!$H:$H,$C52,УсловияРасчеты!$N:$N,"итого")</f>
        <v>0</v>
      </c>
      <c r="H52" s="104">
        <f>SUMIFS(УсловияРасчеты!AB:AB,УсловияРасчеты!$H:$H,$C52,УсловияРасчеты!$N:$N,"итого")</f>
        <v>0</v>
      </c>
      <c r="I52" s="104">
        <f>SUMIFS(УсловияРасчеты!AC:AC,УсловияРасчеты!$H:$H,$C52,УсловияРасчеты!$N:$N,"итого")</f>
        <v>0</v>
      </c>
      <c r="J52" s="104">
        <f>SUMIFS(УсловияРасчеты!AD:AD,УсловияРасчеты!$H:$H,$C52,УсловияРасчеты!$N:$N,"итого")</f>
        <v>0</v>
      </c>
      <c r="K52" s="104">
        <f>SUMIFS(УсловияРасчеты!AE:AE,УсловияРасчеты!$H:$H,$C52,УсловияРасчеты!$N:$N,"итого")</f>
        <v>0</v>
      </c>
      <c r="L52" s="104">
        <f>SUMIFS(УсловияРасчеты!AF:AF,УсловияРасчеты!$H:$H,$C52,УсловияРасчеты!$N:$N,"итого")</f>
        <v>0</v>
      </c>
      <c r="M52" s="104">
        <f>SUMIFS(УсловияРасчеты!AG:AG,УсловияРасчеты!$H:$H,$C52,УсловияРасчеты!$N:$N,"итого")</f>
        <v>0</v>
      </c>
      <c r="N52" s="104">
        <f>SUMIFS(УсловияРасчеты!AH:AH,УсловияРасчеты!$H:$H,$C52,УсловияРасчеты!$N:$N,"итого")</f>
        <v>0</v>
      </c>
      <c r="O52" s="104">
        <f>SUMIFS(УсловияРасчеты!AI:AI,УсловияРасчеты!$H:$H,$C52,УсловияРасчеты!$N:$N,"итого")</f>
        <v>0</v>
      </c>
      <c r="P52" s="104">
        <f>SUMIFS(УсловияРасчеты!AJ:AJ,УсловияРасчеты!$H:$H,$C52,УсловияРасчеты!$N:$N,"итого")</f>
        <v>0</v>
      </c>
      <c r="Q52" s="104">
        <f>SUMIFS(УсловияРасчеты!AK:AK,УсловияРасчеты!$H:$H,$C52,УсловияРасчеты!$N:$N,"итого")</f>
        <v>0</v>
      </c>
      <c r="R52" s="104">
        <f>SUMIFS(УсловияРасчеты!AL:AL,УсловияРасчеты!$H:$H,$C52,УсловияРасчеты!$N:$N,"итого")</f>
        <v>0</v>
      </c>
      <c r="S52" s="104">
        <f>SUMIFS(УсловияРасчеты!AM:AM,УсловияРасчеты!$H:$H,$C52,УсловияРасчеты!$N:$N,"итого")</f>
        <v>0</v>
      </c>
      <c r="T52" s="104">
        <f>SUMIFS(УсловияРасчеты!AN:AN,УсловияРасчеты!$H:$H,$C52,УсловияРасчеты!$N:$N,"итого")</f>
        <v>0</v>
      </c>
      <c r="U52" s="104">
        <f>SUMIFS(УсловияРасчеты!AO:AO,УсловияРасчеты!$H:$H,$C52,УсловияРасчеты!$N:$N,"итого")</f>
        <v>0</v>
      </c>
      <c r="V52" s="104">
        <f>SUMIFS(УсловияРасчеты!AP:AP,УсловияРасчеты!$H:$H,$C52,УсловияРасчеты!$N:$N,"итого")</f>
        <v>0</v>
      </c>
      <c r="W52" s="104">
        <f>SUMIFS(УсловияРасчеты!AQ:AQ,УсловияРасчеты!$H:$H,$C52,УсловияРасчеты!$N:$N,"итого")</f>
        <v>0</v>
      </c>
      <c r="X52" s="104">
        <f>SUMIFS(УсловияРасчеты!AR:AR,УсловияРасчеты!$H:$H,$C52,УсловияРасчеты!$N:$N,"итого")</f>
        <v>0</v>
      </c>
      <c r="Y52" s="104">
        <f>SUMIFS(УсловияРасчеты!AS:AS,УсловияРасчеты!$H:$H,$C52,УсловияРасчеты!$N:$N,"итого")</f>
        <v>0</v>
      </c>
      <c r="Z52" s="104">
        <f>SUMIFS(УсловияРасчеты!AT:AT,УсловияРасчеты!$H:$H,$C52,УсловияРасчеты!$N:$N,"итого")</f>
        <v>0</v>
      </c>
      <c r="AA52" s="104">
        <f>SUMIFS(УсловияРасчеты!AU:AU,УсловияРасчеты!$H:$H,$C52,УсловияРасчеты!$N:$N,"итого")</f>
        <v>0</v>
      </c>
      <c r="AB52" s="104">
        <f>SUMIFS(УсловияРасчеты!AV:AV,УсловияРасчеты!$H:$H,$C52,УсловияРасчеты!$N:$N,"итого")</f>
        <v>0</v>
      </c>
      <c r="AC52" s="104">
        <f>SUMIFS(УсловияРасчеты!AW:AW,УсловияРасчеты!$H:$H,$C52,УсловияРасчеты!$N:$N,"итого")</f>
        <v>0</v>
      </c>
      <c r="AD52" s="104">
        <f>SUMIFS(УсловияРасчеты!AX:AX,УсловияРасчеты!$H:$H,$C52,УсловияРасчеты!$N:$N,"итого")</f>
        <v>0</v>
      </c>
      <c r="AE52" s="104">
        <f>SUMIFS(УсловияРасчеты!AY:AY,УсловияРасчеты!$H:$H,$C52,УсловияРасчеты!$N:$N,"итого")</f>
        <v>0</v>
      </c>
      <c r="AF52" s="104">
        <f>SUMIFS(УсловияРасчеты!AZ:AZ,УсловияРасчеты!$H:$H,$C52,УсловияРасчеты!$N:$N,"итого")</f>
        <v>0</v>
      </c>
      <c r="AG52" s="104">
        <f>SUMIFS(УсловияРасчеты!BA:BA,УсловияРасчеты!$H:$H,$C52,УсловияРасчеты!$N:$N,"итого")</f>
        <v>0</v>
      </c>
      <c r="AH52" s="104">
        <f>SUMIFS(УсловияРасчеты!BB:BB,УсловияРасчеты!$H:$H,$C52,УсловияРасчеты!$N:$N,"итого")</f>
        <v>0</v>
      </c>
      <c r="AI52" s="104">
        <f>SUMIFS(УсловияРасчеты!BC:BC,УсловияРасчеты!$H:$H,$C52,УсловияРасчеты!$N:$N,"итого")</f>
        <v>0</v>
      </c>
      <c r="AJ52" s="104">
        <f>SUMIFS(УсловияРасчеты!BD:BD,УсловияРасчеты!$H:$H,$C52,УсловияРасчеты!$N:$N,"итого")</f>
        <v>0</v>
      </c>
      <c r="AK52" s="104">
        <f>SUMIFS(УсловияРасчеты!BE:BE,УсловияРасчеты!$H:$H,$C52,УсловияРасчеты!$N:$N,"итого")</f>
        <v>0</v>
      </c>
      <c r="AL52" s="104">
        <f>SUMIFS(УсловияРасчеты!BF:BF,УсловияРасчеты!$H:$H,$C52,УсловияРасчеты!$N:$N,"итого")</f>
        <v>0</v>
      </c>
      <c r="AM52" s="104">
        <f>SUMIFS(УсловияРасчеты!BG:BG,УсловияРасчеты!$H:$H,$C52,УсловияРасчеты!$N:$N,"итого")</f>
        <v>0</v>
      </c>
      <c r="AN52" s="104">
        <f>SUMIFS(УсловияРасчеты!BH:BH,УсловияРасчеты!$H:$H,$C52,УсловияРасчеты!$N:$N,"итого")</f>
        <v>0</v>
      </c>
      <c r="AO52" s="104">
        <f>SUMIFS(УсловияРасчеты!BI:BI,УсловияРасчеты!$H:$H,$C52,УсловияРасчеты!$N:$N,"итого")</f>
        <v>0</v>
      </c>
      <c r="AP52" s="104">
        <f>SUMIFS(УсловияРасчеты!BJ:BJ,УсловияРасчеты!$H:$H,$C52,УсловияРасчеты!$N:$N,"итого")</f>
        <v>0</v>
      </c>
      <c r="AQ52" s="104">
        <f>SUMIFS(УсловияРасчеты!BK:BK,УсловияРасчеты!$H:$H,$C52,УсловияРасчеты!$N:$N,"итого")</f>
        <v>0</v>
      </c>
      <c r="AR52" s="104">
        <f>SUMIFS(УсловияРасчеты!BL:BL,УсловияРасчеты!$H:$H,$C52,УсловияРасчеты!$N:$N,"итого")</f>
        <v>0</v>
      </c>
      <c r="AS52" s="104">
        <f>SUMIFS(УсловияРасчеты!BM:BM,УсловияРасчеты!$H:$H,$C52,УсловияРасчеты!$N:$N,"итого")</f>
        <v>0</v>
      </c>
      <c r="AT52" s="104">
        <f>SUMIFS(УсловияРасчеты!BN:BN,УсловияРасчеты!$H:$H,$C52,УсловияРасчеты!$N:$N,"итого")</f>
        <v>0</v>
      </c>
      <c r="AU52" s="104">
        <f>SUMIFS(УсловияРасчеты!BO:BO,УсловияРасчеты!$H:$H,$C52,УсловияРасчеты!$N:$N,"итого")</f>
        <v>0</v>
      </c>
      <c r="AV52" s="104">
        <f>SUMIFS(УсловияРасчеты!BP:BP,УсловияРасчеты!$H:$H,$C52,УсловияРасчеты!$N:$N,"итого")</f>
        <v>0</v>
      </c>
      <c r="AW52" s="104">
        <f>SUMIFS(УсловияРасчеты!BQ:BQ,УсловияРасчеты!$H:$H,$C52,УсловияРасчеты!$N:$N,"итого")</f>
        <v>0</v>
      </c>
      <c r="AX52" s="104">
        <f>SUMIFS(УсловияРасчеты!BR:BR,УсловияРасчеты!$H:$H,$C52,УсловияРасчеты!$N:$N,"итого")</f>
        <v>0</v>
      </c>
      <c r="AY52" s="104">
        <f>SUMIFS(УсловияРасчеты!BS:BS,УсловияРасчеты!$H:$H,$C52,УсловияРасчеты!$N:$N,"итого")</f>
        <v>0</v>
      </c>
      <c r="AZ52" s="104">
        <f>SUMIFS(УсловияРасчеты!BT:BT,УсловияРасчеты!$H:$H,$C52,УсловияРасчеты!$N:$N,"итого")</f>
        <v>0</v>
      </c>
      <c r="BA52" s="104">
        <f>SUMIFS(УсловияРасчеты!BU:BU,УсловияРасчеты!$H:$H,$C52,УсловияРасчеты!$N:$N,"итого")</f>
        <v>0</v>
      </c>
      <c r="BB52" s="104">
        <f>SUMIFS(УсловияРасчеты!BV:BV,УсловияРасчеты!$H:$H,$C52,УсловияРасчеты!$N:$N,"итого")</f>
        <v>0</v>
      </c>
      <c r="BC52" s="104">
        <f>SUMIFS(УсловияРасчеты!BW:BW,УсловияРасчеты!$H:$H,$C52,УсловияРасчеты!$N:$N,"итого")</f>
        <v>0</v>
      </c>
      <c r="BD52" s="104">
        <f>SUMIFS(УсловияРасчеты!BX:BX,УсловияРасчеты!$H:$H,$C52,УсловияРасчеты!$N:$N,"итого")</f>
        <v>0</v>
      </c>
      <c r="BE52" s="104">
        <f>SUMIFS(УсловияРасчеты!BY:BY,УсловияРасчеты!$H:$H,$C52,УсловияРасчеты!$N:$N,"итого")</f>
        <v>0</v>
      </c>
      <c r="BF52" s="104">
        <f>SUMIFS(УсловияРасчеты!BZ:BZ,УсловияРасчеты!$H:$H,$C52,УсловияРасчеты!$N:$N,"итого")</f>
        <v>0</v>
      </c>
      <c r="BG52" s="104">
        <f>SUMIFS(УсловияРасчеты!CA:CA,УсловияРасчеты!$H:$H,$C52,УсловияРасчеты!$N:$N,"итого")</f>
        <v>0</v>
      </c>
      <c r="BH52" s="104">
        <f>SUMIFS(УсловияРасчеты!CB:CB,УсловияРасчеты!$H:$H,$C52,УсловияРасчеты!$N:$N,"итого")</f>
        <v>0</v>
      </c>
      <c r="BI52" s="104">
        <f>SUMIFS(УсловияРасчеты!CC:CC,УсловияРасчеты!$H:$H,$C52,УсловияРасчеты!$N:$N,"итого")</f>
        <v>0</v>
      </c>
      <c r="BJ52" s="104">
        <f>SUMIFS(УсловияРасчеты!CD:CD,УсловияРасчеты!$H:$H,$C52,УсловияРасчеты!$N:$N,"итого")</f>
        <v>0</v>
      </c>
      <c r="BK52" s="104">
        <f>SUMIFS(УсловияРасчеты!CE:CE,УсловияРасчеты!$H:$H,$C52,УсловияРасчеты!$N:$N,"итого")</f>
        <v>0</v>
      </c>
      <c r="BL52" s="104">
        <f>SUMIFS(УсловияРасчеты!CF:CF,УсловияРасчеты!$H:$H,$C52,УсловияРасчеты!$N:$N,"итого")</f>
        <v>0</v>
      </c>
      <c r="BM52" s="104">
        <f>SUMIFS(УсловияРасчеты!CG:CG,УсловияРасчеты!$H:$H,$C52,УсловияРасчеты!$N:$N,"итого")</f>
        <v>0</v>
      </c>
      <c r="BN52" s="104">
        <f>SUMIFS(УсловияРасчеты!CH:CH,УсловияРасчеты!$H:$H,$C52,УсловияРасчеты!$N:$N,"итого")</f>
        <v>0</v>
      </c>
      <c r="BO52" s="104">
        <f>SUMIFS(УсловияРасчеты!CI:CI,УсловияРасчеты!$H:$H,$C52,УсловияРасчеты!$N:$N,"итого")</f>
        <v>0</v>
      </c>
      <c r="BP52" s="104">
        <f>SUMIFS(УсловияРасчеты!CJ:CJ,УсловияРасчеты!$H:$H,$C52,УсловияРасчеты!$N:$N,"итого")</f>
        <v>0</v>
      </c>
      <c r="BQ52" s="104">
        <f>SUMIFS(УсловияРасчеты!CK:CK,УсловияРасчеты!$H:$H,$C52,УсловияРасчеты!$N:$N,"итого")</f>
        <v>0</v>
      </c>
      <c r="BR52" s="104">
        <f>SUMIFS(УсловияРасчеты!CL:CL,УсловияРасчеты!$H:$H,$C52,УсловияРасчеты!$N:$N,"итого")</f>
        <v>0</v>
      </c>
      <c r="BS52" s="104">
        <f>SUMIFS(УсловияРасчеты!CM:CM,УсловияРасчеты!$H:$H,$C52,УсловияРасчеты!$N:$N,"итого")</f>
        <v>0</v>
      </c>
      <c r="BT52" s="104">
        <f>SUMIFS(УсловияРасчеты!CN:CN,УсловияРасчеты!$H:$H,$C52,УсловияРасчеты!$N:$N,"итого")</f>
        <v>0</v>
      </c>
      <c r="BU52" s="104">
        <f>SUMIFS(УсловияРасчеты!CO:CO,УсловияРасчеты!$H:$H,$C52,УсловияРасчеты!$N:$N,"итого")</f>
        <v>0</v>
      </c>
      <c r="BV52" s="104">
        <f>SUMIFS(УсловияРасчеты!CP:CP,УсловияРасчеты!$H:$H,$C52,УсловияРасчеты!$N:$N,"итого")</f>
        <v>0</v>
      </c>
      <c r="BW52" s="104">
        <f>SUMIFS(УсловияРасчеты!CQ:CQ,УсловияРасчеты!$H:$H,$C52,УсловияРасчеты!$N:$N,"итого")</f>
        <v>0</v>
      </c>
      <c r="BX52" s="104">
        <f>SUMIFS(УсловияРасчеты!CR:CR,УсловияРасчеты!$H:$H,$C52,УсловияРасчеты!$N:$N,"итого")</f>
        <v>0</v>
      </c>
      <c r="BY52" s="104">
        <f>SUMIFS(УсловияРасчеты!CS:CS,УсловияРасчеты!$H:$H,$C52,УсловияРасчеты!$N:$N,"итого")</f>
        <v>0</v>
      </c>
      <c r="BZ52" s="104">
        <f>SUMIFS(УсловияРасчеты!CT:CT,УсловияРасчеты!$H:$H,$C52,УсловияРасчеты!$N:$N,"итого")</f>
        <v>0</v>
      </c>
      <c r="CA52" s="104">
        <f>SUMIFS(УсловияРасчеты!CU:CU,УсловияРасчеты!$H:$H,$C52,УсловияРасчеты!$N:$N,"итого")</f>
        <v>0</v>
      </c>
      <c r="CB52" s="104">
        <f>SUMIFS(УсловияРасчеты!CV:CV,УсловияРасчеты!$H:$H,$C52,УсловияРасчеты!$N:$N,"итого")</f>
        <v>0</v>
      </c>
      <c r="CC52" s="104">
        <f>SUMIFS(УсловияРасчеты!CW:CW,УсловияРасчеты!$H:$H,$C52,УсловияРасчеты!$N:$N,"итого")</f>
        <v>0</v>
      </c>
      <c r="CD52" s="104">
        <f>SUMIFS(УсловияРасчеты!CX:CX,УсловияРасчеты!$H:$H,$C52,УсловияРасчеты!$N:$N,"итого")</f>
        <v>0</v>
      </c>
      <c r="CE52" s="104">
        <f>SUMIFS(УсловияРасчеты!CY:CY,УсловияРасчеты!$H:$H,$C52,УсловияРасчеты!$N:$N,"итого")</f>
        <v>0</v>
      </c>
      <c r="CF52" s="104">
        <f>SUMIFS(УсловияРасчеты!CZ:CZ,УсловияРасчеты!$H:$H,$C52,УсловияРасчеты!$N:$N,"итого")</f>
        <v>0</v>
      </c>
      <c r="CG52" s="104">
        <f>SUMIFS(УсловияРасчеты!DA:DA,УсловияРасчеты!$H:$H,$C52,УсловияРасчеты!$N:$N,"итого")</f>
        <v>0</v>
      </c>
      <c r="CH52" s="104">
        <f>SUMIFS(УсловияРасчеты!DB:DB,УсловияРасчеты!$H:$H,$C52,УсловияРасчеты!$N:$N,"итого")</f>
        <v>0</v>
      </c>
      <c r="CI52" s="104">
        <f>SUMIFS(УсловияРасчеты!DC:DC,УсловияРасчеты!$H:$H,$C52,УсловияРасчеты!$N:$N,"итого")</f>
        <v>0</v>
      </c>
      <c r="CJ52" s="104">
        <f>SUMIFS(УсловияРасчеты!DD:DD,УсловияРасчеты!$H:$H,$C52,УсловияРасчеты!$N:$N,"итого")</f>
        <v>0</v>
      </c>
      <c r="CK52" s="104">
        <f>SUMIFS(УсловияРасчеты!DE:DE,УсловияРасчеты!$H:$H,$C52,УсловияРасчеты!$N:$N,"итого")</f>
        <v>0</v>
      </c>
      <c r="CL52" s="104">
        <f>SUMIFS(УсловияРасчеты!DF:DF,УсловияРасчеты!$H:$H,$C52,УсловияРасчеты!$N:$N,"итого")</f>
        <v>0</v>
      </c>
      <c r="CM52" s="104">
        <f>SUMIFS(УсловияРасчеты!DG:DG,УсловияРасчеты!$H:$H,$C52,УсловияРасчеты!$N:$N,"итого")</f>
        <v>0</v>
      </c>
      <c r="CN52" s="104">
        <f>SUMIFS(УсловияРасчеты!DH:DH,УсловияРасчеты!$H:$H,$C52,УсловияРасчеты!$N:$N,"итого")</f>
        <v>0</v>
      </c>
      <c r="CO52" s="104">
        <f>SUMIFS(УсловияРасчеты!DI:DI,УсловияРасчеты!$H:$H,$C52,УсловияРасчеты!$N:$N,"итого")</f>
        <v>0</v>
      </c>
      <c r="CP52" s="104">
        <f>SUMIFS(УсловияРасчеты!DJ:DJ,УсловияРасчеты!$H:$H,$C52,УсловияРасчеты!$N:$N,"итого")</f>
        <v>0</v>
      </c>
      <c r="CQ52" s="104">
        <f>SUMIFS(УсловияРасчеты!DK:DK,УсловияРасчеты!$H:$H,$C52,УсловияРасчеты!$N:$N,"итого")</f>
        <v>0</v>
      </c>
      <c r="CR52" s="104">
        <f>SUMIFS(УсловияРасчеты!DL:DL,УсловияРасчеты!$H:$H,$C52,УсловияРасчеты!$N:$N,"итого")</f>
        <v>0</v>
      </c>
      <c r="CS52" s="104">
        <f>SUMIFS(УсловияРасчеты!DM:DM,УсловияРасчеты!$H:$H,$C52,УсловияРасчеты!$N:$N,"итого")</f>
        <v>0</v>
      </c>
      <c r="CT52" s="104">
        <f>SUMIFS(УсловияРасчеты!DN:DN,УсловияРасчеты!$H:$H,$C52,УсловияРасчеты!$N:$N,"итого")</f>
        <v>0</v>
      </c>
      <c r="CU52" s="104">
        <f>SUMIFS(УсловияРасчеты!DO:DO,УсловияРасчеты!$H:$H,$C52,УсловияРасчеты!$N:$N,"итого")</f>
        <v>0</v>
      </c>
      <c r="CV52" s="104">
        <f>SUMIFS(УсловияРасчеты!DP:DP,УсловияРасчеты!$H:$H,$C52,УсловияРасчеты!$N:$N,"итого")</f>
        <v>0</v>
      </c>
      <c r="CW52" s="104">
        <f>SUMIFS(УсловияРасчеты!DQ:DQ,УсловияРасчеты!$H:$H,$C52,УсловияРасчеты!$N:$N,"итого")</f>
        <v>0</v>
      </c>
      <c r="CX52" s="104">
        <f>SUMIFS(УсловияРасчеты!DR:DR,УсловияРасчеты!$H:$H,$C52,УсловияРасчеты!$N:$N,"итого")</f>
        <v>0</v>
      </c>
      <c r="CY52" s="104">
        <f>SUMIFS(УсловияРасчеты!DS:DS,УсловияРасчеты!$H:$H,$C52,УсловияРасчеты!$N:$N,"итого")</f>
        <v>0</v>
      </c>
      <c r="CZ52" s="104">
        <f>SUMIFS(УсловияРасчеты!DT:DT,УсловияРасчеты!$H:$H,$C52,УсловияРасчеты!$N:$N,"итого")</f>
        <v>0</v>
      </c>
      <c r="DA52" s="65"/>
    </row>
    <row r="53" spans="1:105" s="141" customFormat="1" ht="13.8">
      <c r="A53" s="140"/>
      <c r="B53" s="135"/>
      <c r="C53" s="136" t="str">
        <f>УсловияРасчеты!$H$1486</f>
        <v>Возврат инвесткредита Банку</v>
      </c>
      <c r="D53" s="135"/>
      <c r="E53" s="137">
        <f t="shared" si="102"/>
        <v>0</v>
      </c>
      <c r="F53" s="138"/>
      <c r="G53" s="139">
        <f>SUMIFS(УсловияРасчеты!AA:AA,УсловияРасчеты!$H:$H,$C53,УсловияРасчеты!$N:$N,"итого")</f>
        <v>0</v>
      </c>
      <c r="H53" s="139">
        <f>SUMIFS(УсловияРасчеты!AB:AB,УсловияРасчеты!$H:$H,$C53,УсловияРасчеты!$N:$N,"итого")</f>
        <v>0</v>
      </c>
      <c r="I53" s="139">
        <f>SUMIFS(УсловияРасчеты!AC:AC,УсловияРасчеты!$H:$H,$C53,УсловияРасчеты!$N:$N,"итого")</f>
        <v>0</v>
      </c>
      <c r="J53" s="139">
        <f>SUMIFS(УсловияРасчеты!AD:AD,УсловияРасчеты!$H:$H,$C53,УсловияРасчеты!$N:$N,"итого")</f>
        <v>0</v>
      </c>
      <c r="K53" s="139">
        <f>SUMIFS(УсловияРасчеты!AE:AE,УсловияРасчеты!$H:$H,$C53,УсловияРасчеты!$N:$N,"итого")</f>
        <v>0</v>
      </c>
      <c r="L53" s="139">
        <f>SUMIFS(УсловияРасчеты!AF:AF,УсловияРасчеты!$H:$H,$C53,УсловияРасчеты!$N:$N,"итого")</f>
        <v>0</v>
      </c>
      <c r="M53" s="139">
        <f>SUMIFS(УсловияРасчеты!AG:AG,УсловияРасчеты!$H:$H,$C53,УсловияРасчеты!$N:$N,"итого")</f>
        <v>0</v>
      </c>
      <c r="N53" s="139">
        <f>SUMIFS(УсловияРасчеты!AH:AH,УсловияРасчеты!$H:$H,$C53,УсловияРасчеты!$N:$N,"итого")</f>
        <v>0</v>
      </c>
      <c r="O53" s="139">
        <f>SUMIFS(УсловияРасчеты!AI:AI,УсловияРасчеты!$H:$H,$C53,УсловияРасчеты!$N:$N,"итого")</f>
        <v>0</v>
      </c>
      <c r="P53" s="139">
        <f>SUMIFS(УсловияРасчеты!AJ:AJ,УсловияРасчеты!$H:$H,$C53,УсловияРасчеты!$N:$N,"итого")</f>
        <v>0</v>
      </c>
      <c r="Q53" s="139">
        <f>SUMIFS(УсловияРасчеты!AK:AK,УсловияРасчеты!$H:$H,$C53,УсловияРасчеты!$N:$N,"итого")</f>
        <v>0</v>
      </c>
      <c r="R53" s="139">
        <f>SUMIFS(УсловияРасчеты!AL:AL,УсловияРасчеты!$H:$H,$C53,УсловияРасчеты!$N:$N,"итого")</f>
        <v>0</v>
      </c>
      <c r="S53" s="139">
        <f>SUMIFS(УсловияРасчеты!AM:AM,УсловияРасчеты!$H:$H,$C53,УсловияРасчеты!$N:$N,"итого")</f>
        <v>0</v>
      </c>
      <c r="T53" s="139">
        <f>SUMIFS(УсловияРасчеты!AN:AN,УсловияРасчеты!$H:$H,$C53,УсловияРасчеты!$N:$N,"итого")</f>
        <v>0</v>
      </c>
      <c r="U53" s="139">
        <f>SUMIFS(УсловияРасчеты!AO:AO,УсловияРасчеты!$H:$H,$C53,УсловияРасчеты!$N:$N,"итого")</f>
        <v>0</v>
      </c>
      <c r="V53" s="139">
        <f>SUMIFS(УсловияРасчеты!AP:AP,УсловияРасчеты!$H:$H,$C53,УсловияРасчеты!$N:$N,"итого")</f>
        <v>0</v>
      </c>
      <c r="W53" s="139">
        <f>SUMIFS(УсловияРасчеты!AQ:AQ,УсловияРасчеты!$H:$H,$C53,УсловияРасчеты!$N:$N,"итого")</f>
        <v>0</v>
      </c>
      <c r="X53" s="139">
        <f>SUMIFS(УсловияРасчеты!AR:AR,УсловияРасчеты!$H:$H,$C53,УсловияРасчеты!$N:$N,"итого")</f>
        <v>0</v>
      </c>
      <c r="Y53" s="139">
        <f>SUMIFS(УсловияРасчеты!AS:AS,УсловияРасчеты!$H:$H,$C53,УсловияРасчеты!$N:$N,"итого")</f>
        <v>0</v>
      </c>
      <c r="Z53" s="139">
        <f>SUMIFS(УсловияРасчеты!AT:AT,УсловияРасчеты!$H:$H,$C53,УсловияРасчеты!$N:$N,"итого")</f>
        <v>0</v>
      </c>
      <c r="AA53" s="139">
        <f>SUMIFS(УсловияРасчеты!AU:AU,УсловияРасчеты!$H:$H,$C53,УсловияРасчеты!$N:$N,"итого")</f>
        <v>0</v>
      </c>
      <c r="AB53" s="139">
        <f>SUMIFS(УсловияРасчеты!AV:AV,УсловияРасчеты!$H:$H,$C53,УсловияРасчеты!$N:$N,"итого")</f>
        <v>0</v>
      </c>
      <c r="AC53" s="139">
        <f>SUMIFS(УсловияРасчеты!AW:AW,УсловияРасчеты!$H:$H,$C53,УсловияРасчеты!$N:$N,"итого")</f>
        <v>0</v>
      </c>
      <c r="AD53" s="139">
        <f>SUMIFS(УсловияРасчеты!AX:AX,УсловияРасчеты!$H:$H,$C53,УсловияРасчеты!$N:$N,"итого")</f>
        <v>0</v>
      </c>
      <c r="AE53" s="139">
        <f>SUMIFS(УсловияРасчеты!AY:AY,УсловияРасчеты!$H:$H,$C53,УсловияРасчеты!$N:$N,"итого")</f>
        <v>0</v>
      </c>
      <c r="AF53" s="139">
        <f>SUMIFS(УсловияРасчеты!AZ:AZ,УсловияРасчеты!$H:$H,$C53,УсловияРасчеты!$N:$N,"итого")</f>
        <v>0</v>
      </c>
      <c r="AG53" s="139">
        <f>SUMIFS(УсловияРасчеты!BA:BA,УсловияРасчеты!$H:$H,$C53,УсловияРасчеты!$N:$N,"итого")</f>
        <v>0</v>
      </c>
      <c r="AH53" s="139">
        <f>SUMIFS(УсловияРасчеты!BB:BB,УсловияРасчеты!$H:$H,$C53,УсловияРасчеты!$N:$N,"итого")</f>
        <v>0</v>
      </c>
      <c r="AI53" s="139">
        <f>SUMIFS(УсловияРасчеты!BC:BC,УсловияРасчеты!$H:$H,$C53,УсловияРасчеты!$N:$N,"итого")</f>
        <v>0</v>
      </c>
      <c r="AJ53" s="139">
        <f>SUMIFS(УсловияРасчеты!BD:BD,УсловияРасчеты!$H:$H,$C53,УсловияРасчеты!$N:$N,"итого")</f>
        <v>0</v>
      </c>
      <c r="AK53" s="139">
        <f>SUMIFS(УсловияРасчеты!BE:BE,УсловияРасчеты!$H:$H,$C53,УсловияРасчеты!$N:$N,"итого")</f>
        <v>0</v>
      </c>
      <c r="AL53" s="139">
        <f>SUMIFS(УсловияРасчеты!BF:BF,УсловияРасчеты!$H:$H,$C53,УсловияРасчеты!$N:$N,"итого")</f>
        <v>0</v>
      </c>
      <c r="AM53" s="139">
        <f>SUMIFS(УсловияРасчеты!BG:BG,УсловияРасчеты!$H:$H,$C53,УсловияРасчеты!$N:$N,"итого")</f>
        <v>0</v>
      </c>
      <c r="AN53" s="139">
        <f>SUMIFS(УсловияРасчеты!BH:BH,УсловияРасчеты!$H:$H,$C53,УсловияРасчеты!$N:$N,"итого")</f>
        <v>0</v>
      </c>
      <c r="AO53" s="139">
        <f>SUMIFS(УсловияРасчеты!BI:BI,УсловияРасчеты!$H:$H,$C53,УсловияРасчеты!$N:$N,"итого")</f>
        <v>0</v>
      </c>
      <c r="AP53" s="139">
        <f>SUMIFS(УсловияРасчеты!BJ:BJ,УсловияРасчеты!$H:$H,$C53,УсловияРасчеты!$N:$N,"итого")</f>
        <v>0</v>
      </c>
      <c r="AQ53" s="139">
        <f>SUMIFS(УсловияРасчеты!BK:BK,УсловияРасчеты!$H:$H,$C53,УсловияРасчеты!$N:$N,"итого")</f>
        <v>0</v>
      </c>
      <c r="AR53" s="139">
        <f>SUMIFS(УсловияРасчеты!BL:BL,УсловияРасчеты!$H:$H,$C53,УсловияРасчеты!$N:$N,"итого")</f>
        <v>0</v>
      </c>
      <c r="AS53" s="139">
        <f>SUMIFS(УсловияРасчеты!BM:BM,УсловияРасчеты!$H:$H,$C53,УсловияРасчеты!$N:$N,"итого")</f>
        <v>0</v>
      </c>
      <c r="AT53" s="139">
        <f>SUMIFS(УсловияРасчеты!BN:BN,УсловияРасчеты!$H:$H,$C53,УсловияРасчеты!$N:$N,"итого")</f>
        <v>0</v>
      </c>
      <c r="AU53" s="139">
        <f>SUMIFS(УсловияРасчеты!BO:BO,УсловияРасчеты!$H:$H,$C53,УсловияРасчеты!$N:$N,"итого")</f>
        <v>0</v>
      </c>
      <c r="AV53" s="139">
        <f>SUMIFS(УсловияРасчеты!BP:BP,УсловияРасчеты!$H:$H,$C53,УсловияРасчеты!$N:$N,"итого")</f>
        <v>0</v>
      </c>
      <c r="AW53" s="139">
        <f>SUMIFS(УсловияРасчеты!BQ:BQ,УсловияРасчеты!$H:$H,$C53,УсловияРасчеты!$N:$N,"итого")</f>
        <v>0</v>
      </c>
      <c r="AX53" s="139">
        <f>SUMIFS(УсловияРасчеты!BR:BR,УсловияРасчеты!$H:$H,$C53,УсловияРасчеты!$N:$N,"итого")</f>
        <v>0</v>
      </c>
      <c r="AY53" s="139">
        <f>SUMIFS(УсловияРасчеты!BS:BS,УсловияРасчеты!$H:$H,$C53,УсловияРасчеты!$N:$N,"итого")</f>
        <v>0</v>
      </c>
      <c r="AZ53" s="139">
        <f>SUMIFS(УсловияРасчеты!BT:BT,УсловияРасчеты!$H:$H,$C53,УсловияРасчеты!$N:$N,"итого")</f>
        <v>0</v>
      </c>
      <c r="BA53" s="139">
        <f>SUMIFS(УсловияРасчеты!BU:BU,УсловияРасчеты!$H:$H,$C53,УсловияРасчеты!$N:$N,"итого")</f>
        <v>0</v>
      </c>
      <c r="BB53" s="139">
        <f>SUMIFS(УсловияРасчеты!BV:BV,УсловияРасчеты!$H:$H,$C53,УсловияРасчеты!$N:$N,"итого")</f>
        <v>0</v>
      </c>
      <c r="BC53" s="139">
        <f>SUMIFS(УсловияРасчеты!BW:BW,УсловияРасчеты!$H:$H,$C53,УсловияРасчеты!$N:$N,"итого")</f>
        <v>0</v>
      </c>
      <c r="BD53" s="139">
        <f>SUMIFS(УсловияРасчеты!BX:BX,УсловияРасчеты!$H:$H,$C53,УсловияРасчеты!$N:$N,"итого")</f>
        <v>0</v>
      </c>
      <c r="BE53" s="139">
        <f>SUMIFS(УсловияРасчеты!BY:BY,УсловияРасчеты!$H:$H,$C53,УсловияРасчеты!$N:$N,"итого")</f>
        <v>0</v>
      </c>
      <c r="BF53" s="139">
        <f>SUMIFS(УсловияРасчеты!BZ:BZ,УсловияРасчеты!$H:$H,$C53,УсловияРасчеты!$N:$N,"итого")</f>
        <v>0</v>
      </c>
      <c r="BG53" s="139">
        <f>SUMIFS(УсловияРасчеты!CA:CA,УсловияРасчеты!$H:$H,$C53,УсловияРасчеты!$N:$N,"итого")</f>
        <v>0</v>
      </c>
      <c r="BH53" s="139">
        <f>SUMIFS(УсловияРасчеты!CB:CB,УсловияРасчеты!$H:$H,$C53,УсловияРасчеты!$N:$N,"итого")</f>
        <v>0</v>
      </c>
      <c r="BI53" s="139">
        <f>SUMIFS(УсловияРасчеты!CC:CC,УсловияРасчеты!$H:$H,$C53,УсловияРасчеты!$N:$N,"итого")</f>
        <v>0</v>
      </c>
      <c r="BJ53" s="139">
        <f>SUMIFS(УсловияРасчеты!CD:CD,УсловияРасчеты!$H:$H,$C53,УсловияРасчеты!$N:$N,"итого")</f>
        <v>0</v>
      </c>
      <c r="BK53" s="139">
        <f>SUMIFS(УсловияРасчеты!CE:CE,УсловияРасчеты!$H:$H,$C53,УсловияРасчеты!$N:$N,"итого")</f>
        <v>0</v>
      </c>
      <c r="BL53" s="139">
        <f>SUMIFS(УсловияРасчеты!CF:CF,УсловияРасчеты!$H:$H,$C53,УсловияРасчеты!$N:$N,"итого")</f>
        <v>0</v>
      </c>
      <c r="BM53" s="139">
        <f>SUMIFS(УсловияРасчеты!CG:CG,УсловияРасчеты!$H:$H,$C53,УсловияРасчеты!$N:$N,"итого")</f>
        <v>0</v>
      </c>
      <c r="BN53" s="139">
        <f>SUMIFS(УсловияРасчеты!CH:CH,УсловияРасчеты!$H:$H,$C53,УсловияРасчеты!$N:$N,"итого")</f>
        <v>0</v>
      </c>
      <c r="BO53" s="139">
        <f>SUMIFS(УсловияРасчеты!CI:CI,УсловияРасчеты!$H:$H,$C53,УсловияРасчеты!$N:$N,"итого")</f>
        <v>0</v>
      </c>
      <c r="BP53" s="139">
        <f>SUMIFS(УсловияРасчеты!CJ:CJ,УсловияРасчеты!$H:$H,$C53,УсловияРасчеты!$N:$N,"итого")</f>
        <v>0</v>
      </c>
      <c r="BQ53" s="139">
        <f>SUMIFS(УсловияРасчеты!CK:CK,УсловияРасчеты!$H:$H,$C53,УсловияРасчеты!$N:$N,"итого")</f>
        <v>0</v>
      </c>
      <c r="BR53" s="139">
        <f>SUMIFS(УсловияРасчеты!CL:CL,УсловияРасчеты!$H:$H,$C53,УсловияРасчеты!$N:$N,"итого")</f>
        <v>0</v>
      </c>
      <c r="BS53" s="139">
        <f>SUMIFS(УсловияРасчеты!CM:CM,УсловияРасчеты!$H:$H,$C53,УсловияРасчеты!$N:$N,"итого")</f>
        <v>0</v>
      </c>
      <c r="BT53" s="139">
        <f>SUMIFS(УсловияРасчеты!CN:CN,УсловияРасчеты!$H:$H,$C53,УсловияРасчеты!$N:$N,"итого")</f>
        <v>0</v>
      </c>
      <c r="BU53" s="139">
        <f>SUMIFS(УсловияРасчеты!CO:CO,УсловияРасчеты!$H:$H,$C53,УсловияРасчеты!$N:$N,"итого")</f>
        <v>0</v>
      </c>
      <c r="BV53" s="139">
        <f>SUMIFS(УсловияРасчеты!CP:CP,УсловияРасчеты!$H:$H,$C53,УсловияРасчеты!$N:$N,"итого")</f>
        <v>0</v>
      </c>
      <c r="BW53" s="139">
        <f>SUMIFS(УсловияРасчеты!CQ:CQ,УсловияРасчеты!$H:$H,$C53,УсловияРасчеты!$N:$N,"итого")</f>
        <v>0</v>
      </c>
      <c r="BX53" s="139">
        <f>SUMIFS(УсловияРасчеты!CR:CR,УсловияРасчеты!$H:$H,$C53,УсловияРасчеты!$N:$N,"итого")</f>
        <v>0</v>
      </c>
      <c r="BY53" s="139">
        <f>SUMIFS(УсловияРасчеты!CS:CS,УсловияРасчеты!$H:$H,$C53,УсловияРасчеты!$N:$N,"итого")</f>
        <v>0</v>
      </c>
      <c r="BZ53" s="139">
        <f>SUMIFS(УсловияРасчеты!CT:CT,УсловияРасчеты!$H:$H,$C53,УсловияРасчеты!$N:$N,"итого")</f>
        <v>0</v>
      </c>
      <c r="CA53" s="139">
        <f>SUMIFS(УсловияРасчеты!CU:CU,УсловияРасчеты!$H:$H,$C53,УсловияРасчеты!$N:$N,"итого")</f>
        <v>0</v>
      </c>
      <c r="CB53" s="139">
        <f>SUMIFS(УсловияРасчеты!CV:CV,УсловияРасчеты!$H:$H,$C53,УсловияРасчеты!$N:$N,"итого")</f>
        <v>0</v>
      </c>
      <c r="CC53" s="139">
        <f>SUMIFS(УсловияРасчеты!CW:CW,УсловияРасчеты!$H:$H,$C53,УсловияРасчеты!$N:$N,"итого")</f>
        <v>0</v>
      </c>
      <c r="CD53" s="139">
        <f>SUMIFS(УсловияРасчеты!CX:CX,УсловияРасчеты!$H:$H,$C53,УсловияРасчеты!$N:$N,"итого")</f>
        <v>0</v>
      </c>
      <c r="CE53" s="139">
        <f>SUMIFS(УсловияРасчеты!CY:CY,УсловияРасчеты!$H:$H,$C53,УсловияРасчеты!$N:$N,"итого")</f>
        <v>0</v>
      </c>
      <c r="CF53" s="139">
        <f>SUMIFS(УсловияРасчеты!CZ:CZ,УсловияРасчеты!$H:$H,$C53,УсловияРасчеты!$N:$N,"итого")</f>
        <v>0</v>
      </c>
      <c r="CG53" s="139">
        <f>SUMIFS(УсловияРасчеты!DA:DA,УсловияРасчеты!$H:$H,$C53,УсловияРасчеты!$N:$N,"итого")</f>
        <v>0</v>
      </c>
      <c r="CH53" s="139">
        <f>SUMIFS(УсловияРасчеты!DB:DB,УсловияРасчеты!$H:$H,$C53,УсловияРасчеты!$N:$N,"итого")</f>
        <v>0</v>
      </c>
      <c r="CI53" s="139">
        <f>SUMIFS(УсловияРасчеты!DC:DC,УсловияРасчеты!$H:$H,$C53,УсловияРасчеты!$N:$N,"итого")</f>
        <v>0</v>
      </c>
      <c r="CJ53" s="139">
        <f>SUMIFS(УсловияРасчеты!DD:DD,УсловияРасчеты!$H:$H,$C53,УсловияРасчеты!$N:$N,"итого")</f>
        <v>0</v>
      </c>
      <c r="CK53" s="139">
        <f>SUMIFS(УсловияРасчеты!DE:DE,УсловияРасчеты!$H:$H,$C53,УсловияРасчеты!$N:$N,"итого")</f>
        <v>0</v>
      </c>
      <c r="CL53" s="139">
        <f>SUMIFS(УсловияРасчеты!DF:DF,УсловияРасчеты!$H:$H,$C53,УсловияРасчеты!$N:$N,"итого")</f>
        <v>0</v>
      </c>
      <c r="CM53" s="139">
        <f>SUMIFS(УсловияРасчеты!DG:DG,УсловияРасчеты!$H:$H,$C53,УсловияРасчеты!$N:$N,"итого")</f>
        <v>0</v>
      </c>
      <c r="CN53" s="139">
        <f>SUMIFS(УсловияРасчеты!DH:DH,УсловияРасчеты!$H:$H,$C53,УсловияРасчеты!$N:$N,"итого")</f>
        <v>0</v>
      </c>
      <c r="CO53" s="139">
        <f>SUMIFS(УсловияРасчеты!DI:DI,УсловияРасчеты!$H:$H,$C53,УсловияРасчеты!$N:$N,"итого")</f>
        <v>0</v>
      </c>
      <c r="CP53" s="139">
        <f>SUMIFS(УсловияРасчеты!DJ:DJ,УсловияРасчеты!$H:$H,$C53,УсловияРасчеты!$N:$N,"итого")</f>
        <v>0</v>
      </c>
      <c r="CQ53" s="139">
        <f>SUMIFS(УсловияРасчеты!DK:DK,УсловияРасчеты!$H:$H,$C53,УсловияРасчеты!$N:$N,"итого")</f>
        <v>0</v>
      </c>
      <c r="CR53" s="139">
        <f>SUMIFS(УсловияРасчеты!DL:DL,УсловияРасчеты!$H:$H,$C53,УсловияРасчеты!$N:$N,"итого")</f>
        <v>0</v>
      </c>
      <c r="CS53" s="139">
        <f>SUMIFS(УсловияРасчеты!DM:DM,УсловияРасчеты!$H:$H,$C53,УсловияРасчеты!$N:$N,"итого")</f>
        <v>0</v>
      </c>
      <c r="CT53" s="139">
        <f>SUMIFS(УсловияРасчеты!DN:DN,УсловияРасчеты!$H:$H,$C53,УсловияРасчеты!$N:$N,"итого")</f>
        <v>0</v>
      </c>
      <c r="CU53" s="139">
        <f>SUMIFS(УсловияРасчеты!DO:DO,УсловияРасчеты!$H:$H,$C53,УсловияРасчеты!$N:$N,"итого")</f>
        <v>0</v>
      </c>
      <c r="CV53" s="139">
        <f>SUMIFS(УсловияРасчеты!DP:DP,УсловияРасчеты!$H:$H,$C53,УсловияРасчеты!$N:$N,"итого")</f>
        <v>0</v>
      </c>
      <c r="CW53" s="139">
        <f>SUMIFS(УсловияРасчеты!DQ:DQ,УсловияРасчеты!$H:$H,$C53,УсловияРасчеты!$N:$N,"итого")</f>
        <v>0</v>
      </c>
      <c r="CX53" s="139">
        <f>SUMIFS(УсловияРасчеты!DR:DR,УсловияРасчеты!$H:$H,$C53,УсловияРасчеты!$N:$N,"итого")</f>
        <v>0</v>
      </c>
      <c r="CY53" s="139">
        <f>SUMIFS(УсловияРасчеты!DS:DS,УсловияРасчеты!$H:$H,$C53,УсловияРасчеты!$N:$N,"итого")</f>
        <v>0</v>
      </c>
      <c r="CZ53" s="139">
        <f>SUMIFS(УсловияРасчеты!DT:DT,УсловияРасчеты!$H:$H,$C53,УсловияРасчеты!$N:$N,"итого")</f>
        <v>0</v>
      </c>
      <c r="DA53" s="135"/>
    </row>
    <row r="54" spans="1:105" s="141" customFormat="1" ht="13.8">
      <c r="A54" s="140"/>
      <c r="B54" s="135"/>
      <c r="C54" s="136" t="str">
        <f>УсловияРасчеты!$H$1501</f>
        <v>Оплата %% по инвесткредиту Банка</v>
      </c>
      <c r="D54" s="135"/>
      <c r="E54" s="137">
        <f t="shared" si="102"/>
        <v>0</v>
      </c>
      <c r="F54" s="138"/>
      <c r="G54" s="139">
        <f>SUMIFS(УсловияРасчеты!AA:AA,УсловияРасчеты!$H:$H,$C54,УсловияРасчеты!$N:$N,"итого")</f>
        <v>0</v>
      </c>
      <c r="H54" s="139">
        <f>SUMIFS(УсловияРасчеты!AB:AB,УсловияРасчеты!$H:$H,$C54,УсловияРасчеты!$N:$N,"итого")</f>
        <v>0</v>
      </c>
      <c r="I54" s="139">
        <f>SUMIFS(УсловияРасчеты!AC:AC,УсловияРасчеты!$H:$H,$C54,УсловияРасчеты!$N:$N,"итого")</f>
        <v>0</v>
      </c>
      <c r="J54" s="139">
        <f>SUMIFS(УсловияРасчеты!AD:AD,УсловияРасчеты!$H:$H,$C54,УсловияРасчеты!$N:$N,"итого")</f>
        <v>0</v>
      </c>
      <c r="K54" s="139">
        <f>SUMIFS(УсловияРасчеты!AE:AE,УсловияРасчеты!$H:$H,$C54,УсловияРасчеты!$N:$N,"итого")</f>
        <v>0</v>
      </c>
      <c r="L54" s="139">
        <f>SUMIFS(УсловияРасчеты!AF:AF,УсловияРасчеты!$H:$H,$C54,УсловияРасчеты!$N:$N,"итого")</f>
        <v>0</v>
      </c>
      <c r="M54" s="139">
        <f>SUMIFS(УсловияРасчеты!AG:AG,УсловияРасчеты!$H:$H,$C54,УсловияРасчеты!$N:$N,"итого")</f>
        <v>0</v>
      </c>
      <c r="N54" s="139">
        <f>SUMIFS(УсловияРасчеты!AH:AH,УсловияРасчеты!$H:$H,$C54,УсловияРасчеты!$N:$N,"итого")</f>
        <v>0</v>
      </c>
      <c r="O54" s="139">
        <f>SUMIFS(УсловияРасчеты!AI:AI,УсловияРасчеты!$H:$H,$C54,УсловияРасчеты!$N:$N,"итого")</f>
        <v>0</v>
      </c>
      <c r="P54" s="139">
        <f>SUMIFS(УсловияРасчеты!AJ:AJ,УсловияРасчеты!$H:$H,$C54,УсловияРасчеты!$N:$N,"итого")</f>
        <v>0</v>
      </c>
      <c r="Q54" s="139">
        <f>SUMIFS(УсловияРасчеты!AK:AK,УсловияРасчеты!$H:$H,$C54,УсловияРасчеты!$N:$N,"итого")</f>
        <v>0</v>
      </c>
      <c r="R54" s="139">
        <f>SUMIFS(УсловияРасчеты!AL:AL,УсловияРасчеты!$H:$H,$C54,УсловияРасчеты!$N:$N,"итого")</f>
        <v>0</v>
      </c>
      <c r="S54" s="139">
        <f>SUMIFS(УсловияРасчеты!AM:AM,УсловияРасчеты!$H:$H,$C54,УсловияРасчеты!$N:$N,"итого")</f>
        <v>0</v>
      </c>
      <c r="T54" s="139">
        <f>SUMIFS(УсловияРасчеты!AN:AN,УсловияРасчеты!$H:$H,$C54,УсловияРасчеты!$N:$N,"итого")</f>
        <v>0</v>
      </c>
      <c r="U54" s="139">
        <f>SUMIFS(УсловияРасчеты!AO:AO,УсловияРасчеты!$H:$H,$C54,УсловияРасчеты!$N:$N,"итого")</f>
        <v>0</v>
      </c>
      <c r="V54" s="139">
        <f>SUMIFS(УсловияРасчеты!AP:AP,УсловияРасчеты!$H:$H,$C54,УсловияРасчеты!$N:$N,"итого")</f>
        <v>0</v>
      </c>
      <c r="W54" s="139">
        <f>SUMIFS(УсловияРасчеты!AQ:AQ,УсловияРасчеты!$H:$H,$C54,УсловияРасчеты!$N:$N,"итого")</f>
        <v>0</v>
      </c>
      <c r="X54" s="139">
        <f>SUMIFS(УсловияРасчеты!AR:AR,УсловияРасчеты!$H:$H,$C54,УсловияРасчеты!$N:$N,"итого")</f>
        <v>0</v>
      </c>
      <c r="Y54" s="139">
        <f>SUMIFS(УсловияРасчеты!AS:AS,УсловияРасчеты!$H:$H,$C54,УсловияРасчеты!$N:$N,"итого")</f>
        <v>0</v>
      </c>
      <c r="Z54" s="139">
        <f>SUMIFS(УсловияРасчеты!AT:AT,УсловияРасчеты!$H:$H,$C54,УсловияРасчеты!$N:$N,"итого")</f>
        <v>0</v>
      </c>
      <c r="AA54" s="139">
        <f>SUMIFS(УсловияРасчеты!AU:AU,УсловияРасчеты!$H:$H,$C54,УсловияРасчеты!$N:$N,"итого")</f>
        <v>0</v>
      </c>
      <c r="AB54" s="139">
        <f>SUMIFS(УсловияРасчеты!AV:AV,УсловияРасчеты!$H:$H,$C54,УсловияРасчеты!$N:$N,"итого")</f>
        <v>0</v>
      </c>
      <c r="AC54" s="139">
        <f>SUMIFS(УсловияРасчеты!AW:AW,УсловияРасчеты!$H:$H,$C54,УсловияРасчеты!$N:$N,"итого")</f>
        <v>0</v>
      </c>
      <c r="AD54" s="139">
        <f>SUMIFS(УсловияРасчеты!AX:AX,УсловияРасчеты!$H:$H,$C54,УсловияРасчеты!$N:$N,"итого")</f>
        <v>0</v>
      </c>
      <c r="AE54" s="139">
        <f>SUMIFS(УсловияРасчеты!AY:AY,УсловияРасчеты!$H:$H,$C54,УсловияРасчеты!$N:$N,"итого")</f>
        <v>0</v>
      </c>
      <c r="AF54" s="139">
        <f>SUMIFS(УсловияРасчеты!AZ:AZ,УсловияРасчеты!$H:$H,$C54,УсловияРасчеты!$N:$N,"итого")</f>
        <v>0</v>
      </c>
      <c r="AG54" s="139">
        <f>SUMIFS(УсловияРасчеты!BA:BA,УсловияРасчеты!$H:$H,$C54,УсловияРасчеты!$N:$N,"итого")</f>
        <v>0</v>
      </c>
      <c r="AH54" s="139">
        <f>SUMIFS(УсловияРасчеты!BB:BB,УсловияРасчеты!$H:$H,$C54,УсловияРасчеты!$N:$N,"итого")</f>
        <v>0</v>
      </c>
      <c r="AI54" s="139">
        <f>SUMIFS(УсловияРасчеты!BC:BC,УсловияРасчеты!$H:$H,$C54,УсловияРасчеты!$N:$N,"итого")</f>
        <v>0</v>
      </c>
      <c r="AJ54" s="139">
        <f>SUMIFS(УсловияРасчеты!BD:BD,УсловияРасчеты!$H:$H,$C54,УсловияРасчеты!$N:$N,"итого")</f>
        <v>0</v>
      </c>
      <c r="AK54" s="139">
        <f>SUMIFS(УсловияРасчеты!BE:BE,УсловияРасчеты!$H:$H,$C54,УсловияРасчеты!$N:$N,"итого")</f>
        <v>0</v>
      </c>
      <c r="AL54" s="139">
        <f>SUMIFS(УсловияРасчеты!BF:BF,УсловияРасчеты!$H:$H,$C54,УсловияРасчеты!$N:$N,"итого")</f>
        <v>0</v>
      </c>
      <c r="AM54" s="139">
        <f>SUMIFS(УсловияРасчеты!BG:BG,УсловияРасчеты!$H:$H,$C54,УсловияРасчеты!$N:$N,"итого")</f>
        <v>0</v>
      </c>
      <c r="AN54" s="139">
        <f>SUMIFS(УсловияРасчеты!BH:BH,УсловияРасчеты!$H:$H,$C54,УсловияРасчеты!$N:$N,"итого")</f>
        <v>0</v>
      </c>
      <c r="AO54" s="139">
        <f>SUMIFS(УсловияРасчеты!BI:BI,УсловияРасчеты!$H:$H,$C54,УсловияРасчеты!$N:$N,"итого")</f>
        <v>0</v>
      </c>
      <c r="AP54" s="139">
        <f>SUMIFS(УсловияРасчеты!BJ:BJ,УсловияРасчеты!$H:$H,$C54,УсловияРасчеты!$N:$N,"итого")</f>
        <v>0</v>
      </c>
      <c r="AQ54" s="139">
        <f>SUMIFS(УсловияРасчеты!BK:BK,УсловияРасчеты!$H:$H,$C54,УсловияРасчеты!$N:$N,"итого")</f>
        <v>0</v>
      </c>
      <c r="AR54" s="139">
        <f>SUMIFS(УсловияРасчеты!BL:BL,УсловияРасчеты!$H:$H,$C54,УсловияРасчеты!$N:$N,"итого")</f>
        <v>0</v>
      </c>
      <c r="AS54" s="139">
        <f>SUMIFS(УсловияРасчеты!BM:BM,УсловияРасчеты!$H:$H,$C54,УсловияРасчеты!$N:$N,"итого")</f>
        <v>0</v>
      </c>
      <c r="AT54" s="139">
        <f>SUMIFS(УсловияРасчеты!BN:BN,УсловияРасчеты!$H:$H,$C54,УсловияРасчеты!$N:$N,"итого")</f>
        <v>0</v>
      </c>
      <c r="AU54" s="139">
        <f>SUMIFS(УсловияРасчеты!BO:BO,УсловияРасчеты!$H:$H,$C54,УсловияРасчеты!$N:$N,"итого")</f>
        <v>0</v>
      </c>
      <c r="AV54" s="139">
        <f>SUMIFS(УсловияРасчеты!BP:BP,УсловияРасчеты!$H:$H,$C54,УсловияРасчеты!$N:$N,"итого")</f>
        <v>0</v>
      </c>
      <c r="AW54" s="139">
        <f>SUMIFS(УсловияРасчеты!BQ:BQ,УсловияРасчеты!$H:$H,$C54,УсловияРасчеты!$N:$N,"итого")</f>
        <v>0</v>
      </c>
      <c r="AX54" s="139">
        <f>SUMIFS(УсловияРасчеты!BR:BR,УсловияРасчеты!$H:$H,$C54,УсловияРасчеты!$N:$N,"итого")</f>
        <v>0</v>
      </c>
      <c r="AY54" s="139">
        <f>SUMIFS(УсловияРасчеты!BS:BS,УсловияРасчеты!$H:$H,$C54,УсловияРасчеты!$N:$N,"итого")</f>
        <v>0</v>
      </c>
      <c r="AZ54" s="139">
        <f>SUMIFS(УсловияРасчеты!BT:BT,УсловияРасчеты!$H:$H,$C54,УсловияРасчеты!$N:$N,"итого")</f>
        <v>0</v>
      </c>
      <c r="BA54" s="139">
        <f>SUMIFS(УсловияРасчеты!BU:BU,УсловияРасчеты!$H:$H,$C54,УсловияРасчеты!$N:$N,"итого")</f>
        <v>0</v>
      </c>
      <c r="BB54" s="139">
        <f>SUMIFS(УсловияРасчеты!BV:BV,УсловияРасчеты!$H:$H,$C54,УсловияРасчеты!$N:$N,"итого")</f>
        <v>0</v>
      </c>
      <c r="BC54" s="139">
        <f>SUMIFS(УсловияРасчеты!BW:BW,УсловияРасчеты!$H:$H,$C54,УсловияРасчеты!$N:$N,"итого")</f>
        <v>0</v>
      </c>
      <c r="BD54" s="139">
        <f>SUMIFS(УсловияРасчеты!BX:BX,УсловияРасчеты!$H:$H,$C54,УсловияРасчеты!$N:$N,"итого")</f>
        <v>0</v>
      </c>
      <c r="BE54" s="139">
        <f>SUMIFS(УсловияРасчеты!BY:BY,УсловияРасчеты!$H:$H,$C54,УсловияРасчеты!$N:$N,"итого")</f>
        <v>0</v>
      </c>
      <c r="BF54" s="139">
        <f>SUMIFS(УсловияРасчеты!BZ:BZ,УсловияРасчеты!$H:$H,$C54,УсловияРасчеты!$N:$N,"итого")</f>
        <v>0</v>
      </c>
      <c r="BG54" s="139">
        <f>SUMIFS(УсловияРасчеты!CA:CA,УсловияРасчеты!$H:$H,$C54,УсловияРасчеты!$N:$N,"итого")</f>
        <v>0</v>
      </c>
      <c r="BH54" s="139">
        <f>SUMIFS(УсловияРасчеты!CB:CB,УсловияРасчеты!$H:$H,$C54,УсловияРасчеты!$N:$N,"итого")</f>
        <v>0</v>
      </c>
      <c r="BI54" s="139">
        <f>SUMIFS(УсловияРасчеты!CC:CC,УсловияРасчеты!$H:$H,$C54,УсловияРасчеты!$N:$N,"итого")</f>
        <v>0</v>
      </c>
      <c r="BJ54" s="139">
        <f>SUMIFS(УсловияРасчеты!CD:CD,УсловияРасчеты!$H:$H,$C54,УсловияРасчеты!$N:$N,"итого")</f>
        <v>0</v>
      </c>
      <c r="BK54" s="139">
        <f>SUMIFS(УсловияРасчеты!CE:CE,УсловияРасчеты!$H:$H,$C54,УсловияРасчеты!$N:$N,"итого")</f>
        <v>0</v>
      </c>
      <c r="BL54" s="139">
        <f>SUMIFS(УсловияРасчеты!CF:CF,УсловияРасчеты!$H:$H,$C54,УсловияРасчеты!$N:$N,"итого")</f>
        <v>0</v>
      </c>
      <c r="BM54" s="139">
        <f>SUMIFS(УсловияРасчеты!CG:CG,УсловияРасчеты!$H:$H,$C54,УсловияРасчеты!$N:$N,"итого")</f>
        <v>0</v>
      </c>
      <c r="BN54" s="139">
        <f>SUMIFS(УсловияРасчеты!CH:CH,УсловияРасчеты!$H:$H,$C54,УсловияРасчеты!$N:$N,"итого")</f>
        <v>0</v>
      </c>
      <c r="BO54" s="139">
        <f>SUMIFS(УсловияРасчеты!CI:CI,УсловияРасчеты!$H:$H,$C54,УсловияРасчеты!$N:$N,"итого")</f>
        <v>0</v>
      </c>
      <c r="BP54" s="139">
        <f>SUMIFS(УсловияРасчеты!CJ:CJ,УсловияРасчеты!$H:$H,$C54,УсловияРасчеты!$N:$N,"итого")</f>
        <v>0</v>
      </c>
      <c r="BQ54" s="139">
        <f>SUMIFS(УсловияРасчеты!CK:CK,УсловияРасчеты!$H:$H,$C54,УсловияРасчеты!$N:$N,"итого")</f>
        <v>0</v>
      </c>
      <c r="BR54" s="139">
        <f>SUMIFS(УсловияРасчеты!CL:CL,УсловияРасчеты!$H:$H,$C54,УсловияРасчеты!$N:$N,"итого")</f>
        <v>0</v>
      </c>
      <c r="BS54" s="139">
        <f>SUMIFS(УсловияРасчеты!CM:CM,УсловияРасчеты!$H:$H,$C54,УсловияРасчеты!$N:$N,"итого")</f>
        <v>0</v>
      </c>
      <c r="BT54" s="139">
        <f>SUMIFS(УсловияРасчеты!CN:CN,УсловияРасчеты!$H:$H,$C54,УсловияРасчеты!$N:$N,"итого")</f>
        <v>0</v>
      </c>
      <c r="BU54" s="139">
        <f>SUMIFS(УсловияРасчеты!CO:CO,УсловияРасчеты!$H:$H,$C54,УсловияРасчеты!$N:$N,"итого")</f>
        <v>0</v>
      </c>
      <c r="BV54" s="139">
        <f>SUMIFS(УсловияРасчеты!CP:CP,УсловияРасчеты!$H:$H,$C54,УсловияРасчеты!$N:$N,"итого")</f>
        <v>0</v>
      </c>
      <c r="BW54" s="139">
        <f>SUMIFS(УсловияРасчеты!CQ:CQ,УсловияРасчеты!$H:$H,$C54,УсловияРасчеты!$N:$N,"итого")</f>
        <v>0</v>
      </c>
      <c r="BX54" s="139">
        <f>SUMIFS(УсловияРасчеты!CR:CR,УсловияРасчеты!$H:$H,$C54,УсловияРасчеты!$N:$N,"итого")</f>
        <v>0</v>
      </c>
      <c r="BY54" s="139">
        <f>SUMIFS(УсловияРасчеты!CS:CS,УсловияРасчеты!$H:$H,$C54,УсловияРасчеты!$N:$N,"итого")</f>
        <v>0</v>
      </c>
      <c r="BZ54" s="139">
        <f>SUMIFS(УсловияРасчеты!CT:CT,УсловияРасчеты!$H:$H,$C54,УсловияРасчеты!$N:$N,"итого")</f>
        <v>0</v>
      </c>
      <c r="CA54" s="139">
        <f>SUMIFS(УсловияРасчеты!CU:CU,УсловияРасчеты!$H:$H,$C54,УсловияРасчеты!$N:$N,"итого")</f>
        <v>0</v>
      </c>
      <c r="CB54" s="139">
        <f>SUMIFS(УсловияРасчеты!CV:CV,УсловияРасчеты!$H:$H,$C54,УсловияРасчеты!$N:$N,"итого")</f>
        <v>0</v>
      </c>
      <c r="CC54" s="139">
        <f>SUMIFS(УсловияРасчеты!CW:CW,УсловияРасчеты!$H:$H,$C54,УсловияРасчеты!$N:$N,"итого")</f>
        <v>0</v>
      </c>
      <c r="CD54" s="139">
        <f>SUMIFS(УсловияРасчеты!CX:CX,УсловияРасчеты!$H:$H,$C54,УсловияРасчеты!$N:$N,"итого")</f>
        <v>0</v>
      </c>
      <c r="CE54" s="139">
        <f>SUMIFS(УсловияРасчеты!CY:CY,УсловияРасчеты!$H:$H,$C54,УсловияРасчеты!$N:$N,"итого")</f>
        <v>0</v>
      </c>
      <c r="CF54" s="139">
        <f>SUMIFS(УсловияРасчеты!CZ:CZ,УсловияРасчеты!$H:$H,$C54,УсловияРасчеты!$N:$N,"итого")</f>
        <v>0</v>
      </c>
      <c r="CG54" s="139">
        <f>SUMIFS(УсловияРасчеты!DA:DA,УсловияРасчеты!$H:$H,$C54,УсловияРасчеты!$N:$N,"итого")</f>
        <v>0</v>
      </c>
      <c r="CH54" s="139">
        <f>SUMIFS(УсловияРасчеты!DB:DB,УсловияРасчеты!$H:$H,$C54,УсловияРасчеты!$N:$N,"итого")</f>
        <v>0</v>
      </c>
      <c r="CI54" s="139">
        <f>SUMIFS(УсловияРасчеты!DC:DC,УсловияРасчеты!$H:$H,$C54,УсловияРасчеты!$N:$N,"итого")</f>
        <v>0</v>
      </c>
      <c r="CJ54" s="139">
        <f>SUMIFS(УсловияРасчеты!DD:DD,УсловияРасчеты!$H:$H,$C54,УсловияРасчеты!$N:$N,"итого")</f>
        <v>0</v>
      </c>
      <c r="CK54" s="139">
        <f>SUMIFS(УсловияРасчеты!DE:DE,УсловияРасчеты!$H:$H,$C54,УсловияРасчеты!$N:$N,"итого")</f>
        <v>0</v>
      </c>
      <c r="CL54" s="139">
        <f>SUMIFS(УсловияРасчеты!DF:DF,УсловияРасчеты!$H:$H,$C54,УсловияРасчеты!$N:$N,"итого")</f>
        <v>0</v>
      </c>
      <c r="CM54" s="139">
        <f>SUMIFS(УсловияРасчеты!DG:DG,УсловияРасчеты!$H:$H,$C54,УсловияРасчеты!$N:$N,"итого")</f>
        <v>0</v>
      </c>
      <c r="CN54" s="139">
        <f>SUMIFS(УсловияРасчеты!DH:DH,УсловияРасчеты!$H:$H,$C54,УсловияРасчеты!$N:$N,"итого")</f>
        <v>0</v>
      </c>
      <c r="CO54" s="139">
        <f>SUMIFS(УсловияРасчеты!DI:DI,УсловияРасчеты!$H:$H,$C54,УсловияРасчеты!$N:$N,"итого")</f>
        <v>0</v>
      </c>
      <c r="CP54" s="139">
        <f>SUMIFS(УсловияРасчеты!DJ:DJ,УсловияРасчеты!$H:$H,$C54,УсловияРасчеты!$N:$N,"итого")</f>
        <v>0</v>
      </c>
      <c r="CQ54" s="139">
        <f>SUMIFS(УсловияРасчеты!DK:DK,УсловияРасчеты!$H:$H,$C54,УсловияРасчеты!$N:$N,"итого")</f>
        <v>0</v>
      </c>
      <c r="CR54" s="139">
        <f>SUMIFS(УсловияРасчеты!DL:DL,УсловияРасчеты!$H:$H,$C54,УсловияРасчеты!$N:$N,"итого")</f>
        <v>0</v>
      </c>
      <c r="CS54" s="139">
        <f>SUMIFS(УсловияРасчеты!DM:DM,УсловияРасчеты!$H:$H,$C54,УсловияРасчеты!$N:$N,"итого")</f>
        <v>0</v>
      </c>
      <c r="CT54" s="139">
        <f>SUMIFS(УсловияРасчеты!DN:DN,УсловияРасчеты!$H:$H,$C54,УсловияРасчеты!$N:$N,"итого")</f>
        <v>0</v>
      </c>
      <c r="CU54" s="139">
        <f>SUMIFS(УсловияРасчеты!DO:DO,УсловияРасчеты!$H:$H,$C54,УсловияРасчеты!$N:$N,"итого")</f>
        <v>0</v>
      </c>
      <c r="CV54" s="139">
        <f>SUMIFS(УсловияРасчеты!DP:DP,УсловияРасчеты!$H:$H,$C54,УсловияРасчеты!$N:$N,"итого")</f>
        <v>0</v>
      </c>
      <c r="CW54" s="139">
        <f>SUMIFS(УсловияРасчеты!DQ:DQ,УсловияРасчеты!$H:$H,$C54,УсловияРасчеты!$N:$N,"итого")</f>
        <v>0</v>
      </c>
      <c r="CX54" s="139">
        <f>SUMIFS(УсловияРасчеты!DR:DR,УсловияРасчеты!$H:$H,$C54,УсловияРасчеты!$N:$N,"итого")</f>
        <v>0</v>
      </c>
      <c r="CY54" s="139">
        <f>SUMIFS(УсловияРасчеты!DS:DS,УсловияРасчеты!$H:$H,$C54,УсловияРасчеты!$N:$N,"итого")</f>
        <v>0</v>
      </c>
      <c r="CZ54" s="139">
        <f>SUMIFS(УсловияРасчеты!DT:DT,УсловияРасчеты!$H:$H,$C54,УсловияРасчеты!$N:$N,"итого")</f>
        <v>0</v>
      </c>
      <c r="DA54" s="135"/>
    </row>
    <row r="55" spans="1:105" s="141" customFormat="1" ht="13.8">
      <c r="A55" s="140"/>
      <c r="B55" s="135"/>
      <c r="C55" s="136" t="str">
        <f>УсловияРасчеты!$H$1574</f>
        <v>Возврат инвестиций Учредителю</v>
      </c>
      <c r="D55" s="135"/>
      <c r="E55" s="137">
        <f t="shared" si="102"/>
        <v>0</v>
      </c>
      <c r="F55" s="138"/>
      <c r="G55" s="139">
        <f>SUMIFS(УсловияРасчеты!AA:AA,УсловияРасчеты!$H:$H,$C55,УсловияРасчеты!$N:$N,"итого")</f>
        <v>0</v>
      </c>
      <c r="H55" s="139">
        <f>SUMIFS(УсловияРасчеты!AB:AB,УсловияРасчеты!$H:$H,$C55,УсловияРасчеты!$N:$N,"итого")</f>
        <v>0</v>
      </c>
      <c r="I55" s="139">
        <f>SUMIFS(УсловияРасчеты!AC:AC,УсловияРасчеты!$H:$H,$C55,УсловияРасчеты!$N:$N,"итого")</f>
        <v>0</v>
      </c>
      <c r="J55" s="139">
        <f>SUMIFS(УсловияРасчеты!AD:AD,УсловияРасчеты!$H:$H,$C55,УсловияРасчеты!$N:$N,"итого")</f>
        <v>0</v>
      </c>
      <c r="K55" s="139">
        <f>SUMIFS(УсловияРасчеты!AE:AE,УсловияРасчеты!$H:$H,$C55,УсловияРасчеты!$N:$N,"итого")</f>
        <v>0</v>
      </c>
      <c r="L55" s="139">
        <f>SUMIFS(УсловияРасчеты!AF:AF,УсловияРасчеты!$H:$H,$C55,УсловияРасчеты!$N:$N,"итого")</f>
        <v>0</v>
      </c>
      <c r="M55" s="139">
        <f>SUMIFS(УсловияРасчеты!AG:AG,УсловияРасчеты!$H:$H,$C55,УсловияРасчеты!$N:$N,"итого")</f>
        <v>0</v>
      </c>
      <c r="N55" s="139">
        <f>SUMIFS(УсловияРасчеты!AH:AH,УсловияРасчеты!$H:$H,$C55,УсловияРасчеты!$N:$N,"итого")</f>
        <v>0</v>
      </c>
      <c r="O55" s="139">
        <f>SUMIFS(УсловияРасчеты!AI:AI,УсловияРасчеты!$H:$H,$C55,УсловияРасчеты!$N:$N,"итого")</f>
        <v>0</v>
      </c>
      <c r="P55" s="139">
        <f>SUMIFS(УсловияРасчеты!AJ:AJ,УсловияРасчеты!$H:$H,$C55,УсловияРасчеты!$N:$N,"итого")</f>
        <v>0</v>
      </c>
      <c r="Q55" s="139">
        <f>SUMIFS(УсловияРасчеты!AK:AK,УсловияРасчеты!$H:$H,$C55,УсловияРасчеты!$N:$N,"итого")</f>
        <v>0</v>
      </c>
      <c r="R55" s="139">
        <f>SUMIFS(УсловияРасчеты!AL:AL,УсловияРасчеты!$H:$H,$C55,УсловияРасчеты!$N:$N,"итого")</f>
        <v>0</v>
      </c>
      <c r="S55" s="139">
        <f>SUMIFS(УсловияРасчеты!AM:AM,УсловияРасчеты!$H:$H,$C55,УсловияРасчеты!$N:$N,"итого")</f>
        <v>0</v>
      </c>
      <c r="T55" s="139">
        <f>SUMIFS(УсловияРасчеты!AN:AN,УсловияРасчеты!$H:$H,$C55,УсловияРасчеты!$N:$N,"итого")</f>
        <v>0</v>
      </c>
      <c r="U55" s="139">
        <f>SUMIFS(УсловияРасчеты!AO:AO,УсловияРасчеты!$H:$H,$C55,УсловияРасчеты!$N:$N,"итого")</f>
        <v>0</v>
      </c>
      <c r="V55" s="139">
        <f>SUMIFS(УсловияРасчеты!AP:AP,УсловияРасчеты!$H:$H,$C55,УсловияРасчеты!$N:$N,"итого")</f>
        <v>0</v>
      </c>
      <c r="W55" s="139">
        <f>SUMIFS(УсловияРасчеты!AQ:AQ,УсловияРасчеты!$H:$H,$C55,УсловияРасчеты!$N:$N,"итого")</f>
        <v>0</v>
      </c>
      <c r="X55" s="139">
        <f>SUMIFS(УсловияРасчеты!AR:AR,УсловияРасчеты!$H:$H,$C55,УсловияРасчеты!$N:$N,"итого")</f>
        <v>0</v>
      </c>
      <c r="Y55" s="139">
        <f>SUMIFS(УсловияРасчеты!AS:AS,УсловияРасчеты!$H:$H,$C55,УсловияРасчеты!$N:$N,"итого")</f>
        <v>0</v>
      </c>
      <c r="Z55" s="139">
        <f>SUMIFS(УсловияРасчеты!AT:AT,УсловияРасчеты!$H:$H,$C55,УсловияРасчеты!$N:$N,"итого")</f>
        <v>0</v>
      </c>
      <c r="AA55" s="139">
        <f>SUMIFS(УсловияРасчеты!AU:AU,УсловияРасчеты!$H:$H,$C55,УсловияРасчеты!$N:$N,"итого")</f>
        <v>0</v>
      </c>
      <c r="AB55" s="139">
        <f>SUMIFS(УсловияРасчеты!AV:AV,УсловияРасчеты!$H:$H,$C55,УсловияРасчеты!$N:$N,"итого")</f>
        <v>0</v>
      </c>
      <c r="AC55" s="139">
        <f>SUMIFS(УсловияРасчеты!AW:AW,УсловияРасчеты!$H:$H,$C55,УсловияРасчеты!$N:$N,"итого")</f>
        <v>0</v>
      </c>
      <c r="AD55" s="139">
        <f>SUMIFS(УсловияРасчеты!AX:AX,УсловияРасчеты!$H:$H,$C55,УсловияРасчеты!$N:$N,"итого")</f>
        <v>0</v>
      </c>
      <c r="AE55" s="139">
        <f>SUMIFS(УсловияРасчеты!AY:AY,УсловияРасчеты!$H:$H,$C55,УсловияРасчеты!$N:$N,"итого")</f>
        <v>0</v>
      </c>
      <c r="AF55" s="139">
        <f>SUMIFS(УсловияРасчеты!AZ:AZ,УсловияРасчеты!$H:$H,$C55,УсловияРасчеты!$N:$N,"итого")</f>
        <v>0</v>
      </c>
      <c r="AG55" s="139">
        <f>SUMIFS(УсловияРасчеты!BA:BA,УсловияРасчеты!$H:$H,$C55,УсловияРасчеты!$N:$N,"итого")</f>
        <v>0</v>
      </c>
      <c r="AH55" s="139">
        <f>SUMIFS(УсловияРасчеты!BB:BB,УсловияРасчеты!$H:$H,$C55,УсловияРасчеты!$N:$N,"итого")</f>
        <v>0</v>
      </c>
      <c r="AI55" s="139">
        <f>SUMIFS(УсловияРасчеты!BC:BC,УсловияРасчеты!$H:$H,$C55,УсловияРасчеты!$N:$N,"итого")</f>
        <v>0</v>
      </c>
      <c r="AJ55" s="139">
        <f>SUMIFS(УсловияРасчеты!BD:BD,УсловияРасчеты!$H:$H,$C55,УсловияРасчеты!$N:$N,"итого")</f>
        <v>0</v>
      </c>
      <c r="AK55" s="139">
        <f>SUMIFS(УсловияРасчеты!BE:BE,УсловияРасчеты!$H:$H,$C55,УсловияРасчеты!$N:$N,"итого")</f>
        <v>0</v>
      </c>
      <c r="AL55" s="139">
        <f>SUMIFS(УсловияРасчеты!BF:BF,УсловияРасчеты!$H:$H,$C55,УсловияРасчеты!$N:$N,"итого")</f>
        <v>0</v>
      </c>
      <c r="AM55" s="139">
        <f>SUMIFS(УсловияРасчеты!BG:BG,УсловияРасчеты!$H:$H,$C55,УсловияРасчеты!$N:$N,"итого")</f>
        <v>0</v>
      </c>
      <c r="AN55" s="139">
        <f>SUMIFS(УсловияРасчеты!BH:BH,УсловияРасчеты!$H:$H,$C55,УсловияРасчеты!$N:$N,"итого")</f>
        <v>0</v>
      </c>
      <c r="AO55" s="139">
        <f>SUMIFS(УсловияРасчеты!BI:BI,УсловияРасчеты!$H:$H,$C55,УсловияРасчеты!$N:$N,"итого")</f>
        <v>0</v>
      </c>
      <c r="AP55" s="139">
        <f>SUMIFS(УсловияРасчеты!BJ:BJ,УсловияРасчеты!$H:$H,$C55,УсловияРасчеты!$N:$N,"итого")</f>
        <v>0</v>
      </c>
      <c r="AQ55" s="139">
        <f>SUMIFS(УсловияРасчеты!BK:BK,УсловияРасчеты!$H:$H,$C55,УсловияРасчеты!$N:$N,"итого")</f>
        <v>0</v>
      </c>
      <c r="AR55" s="139">
        <f>SUMIFS(УсловияРасчеты!BL:BL,УсловияРасчеты!$H:$H,$C55,УсловияРасчеты!$N:$N,"итого")</f>
        <v>0</v>
      </c>
      <c r="AS55" s="139">
        <f>SUMIFS(УсловияРасчеты!BM:BM,УсловияРасчеты!$H:$H,$C55,УсловияРасчеты!$N:$N,"итого")</f>
        <v>0</v>
      </c>
      <c r="AT55" s="139">
        <f>SUMIFS(УсловияРасчеты!BN:BN,УсловияРасчеты!$H:$H,$C55,УсловияРасчеты!$N:$N,"итого")</f>
        <v>0</v>
      </c>
      <c r="AU55" s="139">
        <f>SUMIFS(УсловияРасчеты!BO:BO,УсловияРасчеты!$H:$H,$C55,УсловияРасчеты!$N:$N,"итого")</f>
        <v>0</v>
      </c>
      <c r="AV55" s="139">
        <f>SUMIFS(УсловияРасчеты!BP:BP,УсловияРасчеты!$H:$H,$C55,УсловияРасчеты!$N:$N,"итого")</f>
        <v>0</v>
      </c>
      <c r="AW55" s="139">
        <f>SUMIFS(УсловияРасчеты!BQ:BQ,УсловияРасчеты!$H:$H,$C55,УсловияРасчеты!$N:$N,"итого")</f>
        <v>0</v>
      </c>
      <c r="AX55" s="139">
        <f>SUMIFS(УсловияРасчеты!BR:BR,УсловияРасчеты!$H:$H,$C55,УсловияРасчеты!$N:$N,"итого")</f>
        <v>0</v>
      </c>
      <c r="AY55" s="139">
        <f>SUMIFS(УсловияРасчеты!BS:BS,УсловияРасчеты!$H:$H,$C55,УсловияРасчеты!$N:$N,"итого")</f>
        <v>0</v>
      </c>
      <c r="AZ55" s="139">
        <f>SUMIFS(УсловияРасчеты!BT:BT,УсловияРасчеты!$H:$H,$C55,УсловияРасчеты!$N:$N,"итого")</f>
        <v>0</v>
      </c>
      <c r="BA55" s="139">
        <f>SUMIFS(УсловияРасчеты!BU:BU,УсловияРасчеты!$H:$H,$C55,УсловияРасчеты!$N:$N,"итого")</f>
        <v>0</v>
      </c>
      <c r="BB55" s="139">
        <f>SUMIFS(УсловияРасчеты!BV:BV,УсловияРасчеты!$H:$H,$C55,УсловияРасчеты!$N:$N,"итого")</f>
        <v>0</v>
      </c>
      <c r="BC55" s="139">
        <f>SUMIFS(УсловияРасчеты!BW:BW,УсловияРасчеты!$H:$H,$C55,УсловияРасчеты!$N:$N,"итого")</f>
        <v>0</v>
      </c>
      <c r="BD55" s="139">
        <f>SUMIFS(УсловияРасчеты!BX:BX,УсловияРасчеты!$H:$H,$C55,УсловияРасчеты!$N:$N,"итого")</f>
        <v>0</v>
      </c>
      <c r="BE55" s="139">
        <f>SUMIFS(УсловияРасчеты!BY:BY,УсловияРасчеты!$H:$H,$C55,УсловияРасчеты!$N:$N,"итого")</f>
        <v>0</v>
      </c>
      <c r="BF55" s="139">
        <f>SUMIFS(УсловияРасчеты!BZ:BZ,УсловияРасчеты!$H:$H,$C55,УсловияРасчеты!$N:$N,"итого")</f>
        <v>0</v>
      </c>
      <c r="BG55" s="139">
        <f>SUMIFS(УсловияРасчеты!CA:CA,УсловияРасчеты!$H:$H,$C55,УсловияРасчеты!$N:$N,"итого")</f>
        <v>0</v>
      </c>
      <c r="BH55" s="139">
        <f>SUMIFS(УсловияРасчеты!CB:CB,УсловияРасчеты!$H:$H,$C55,УсловияРасчеты!$N:$N,"итого")</f>
        <v>0</v>
      </c>
      <c r="BI55" s="139">
        <f>SUMIFS(УсловияРасчеты!CC:CC,УсловияРасчеты!$H:$H,$C55,УсловияРасчеты!$N:$N,"итого")</f>
        <v>0</v>
      </c>
      <c r="BJ55" s="139">
        <f>SUMIFS(УсловияРасчеты!CD:CD,УсловияРасчеты!$H:$H,$C55,УсловияРасчеты!$N:$N,"итого")</f>
        <v>0</v>
      </c>
      <c r="BK55" s="139">
        <f>SUMIFS(УсловияРасчеты!CE:CE,УсловияРасчеты!$H:$H,$C55,УсловияРасчеты!$N:$N,"итого")</f>
        <v>0</v>
      </c>
      <c r="BL55" s="139">
        <f>SUMIFS(УсловияРасчеты!CF:CF,УсловияРасчеты!$H:$H,$C55,УсловияРасчеты!$N:$N,"итого")</f>
        <v>0</v>
      </c>
      <c r="BM55" s="139">
        <f>SUMIFS(УсловияРасчеты!CG:CG,УсловияРасчеты!$H:$H,$C55,УсловияРасчеты!$N:$N,"итого")</f>
        <v>0</v>
      </c>
      <c r="BN55" s="139">
        <f>SUMIFS(УсловияРасчеты!CH:CH,УсловияРасчеты!$H:$H,$C55,УсловияРасчеты!$N:$N,"итого")</f>
        <v>0</v>
      </c>
      <c r="BO55" s="139">
        <f>SUMIFS(УсловияРасчеты!CI:CI,УсловияРасчеты!$H:$H,$C55,УсловияРасчеты!$N:$N,"итого")</f>
        <v>0</v>
      </c>
      <c r="BP55" s="139">
        <f>SUMIFS(УсловияРасчеты!CJ:CJ,УсловияРасчеты!$H:$H,$C55,УсловияРасчеты!$N:$N,"итого")</f>
        <v>0</v>
      </c>
      <c r="BQ55" s="139">
        <f>SUMIFS(УсловияРасчеты!CK:CK,УсловияРасчеты!$H:$H,$C55,УсловияРасчеты!$N:$N,"итого")</f>
        <v>0</v>
      </c>
      <c r="BR55" s="139">
        <f>SUMIFS(УсловияРасчеты!CL:CL,УсловияРасчеты!$H:$H,$C55,УсловияРасчеты!$N:$N,"итого")</f>
        <v>0</v>
      </c>
      <c r="BS55" s="139">
        <f>SUMIFS(УсловияРасчеты!CM:CM,УсловияРасчеты!$H:$H,$C55,УсловияРасчеты!$N:$N,"итого")</f>
        <v>0</v>
      </c>
      <c r="BT55" s="139">
        <f>SUMIFS(УсловияРасчеты!CN:CN,УсловияРасчеты!$H:$H,$C55,УсловияРасчеты!$N:$N,"итого")</f>
        <v>0</v>
      </c>
      <c r="BU55" s="139">
        <f>SUMIFS(УсловияРасчеты!CO:CO,УсловияРасчеты!$H:$H,$C55,УсловияРасчеты!$N:$N,"итого")</f>
        <v>0</v>
      </c>
      <c r="BV55" s="139">
        <f>SUMIFS(УсловияРасчеты!CP:CP,УсловияРасчеты!$H:$H,$C55,УсловияРасчеты!$N:$N,"итого")</f>
        <v>0</v>
      </c>
      <c r="BW55" s="139">
        <f>SUMIFS(УсловияРасчеты!CQ:CQ,УсловияРасчеты!$H:$H,$C55,УсловияРасчеты!$N:$N,"итого")</f>
        <v>0</v>
      </c>
      <c r="BX55" s="139">
        <f>SUMIFS(УсловияРасчеты!CR:CR,УсловияРасчеты!$H:$H,$C55,УсловияРасчеты!$N:$N,"итого")</f>
        <v>0</v>
      </c>
      <c r="BY55" s="139">
        <f>SUMIFS(УсловияРасчеты!CS:CS,УсловияРасчеты!$H:$H,$C55,УсловияРасчеты!$N:$N,"итого")</f>
        <v>0</v>
      </c>
      <c r="BZ55" s="139">
        <f>SUMIFS(УсловияРасчеты!CT:CT,УсловияРасчеты!$H:$H,$C55,УсловияРасчеты!$N:$N,"итого")</f>
        <v>0</v>
      </c>
      <c r="CA55" s="139">
        <f>SUMIFS(УсловияРасчеты!CU:CU,УсловияРасчеты!$H:$H,$C55,УсловияРасчеты!$N:$N,"итого")</f>
        <v>0</v>
      </c>
      <c r="CB55" s="139">
        <f>SUMIFS(УсловияРасчеты!CV:CV,УсловияРасчеты!$H:$H,$C55,УсловияРасчеты!$N:$N,"итого")</f>
        <v>0</v>
      </c>
      <c r="CC55" s="139">
        <f>SUMIFS(УсловияРасчеты!CW:CW,УсловияРасчеты!$H:$H,$C55,УсловияРасчеты!$N:$N,"итого")</f>
        <v>0</v>
      </c>
      <c r="CD55" s="139">
        <f>SUMIFS(УсловияРасчеты!CX:CX,УсловияРасчеты!$H:$H,$C55,УсловияРасчеты!$N:$N,"итого")</f>
        <v>0</v>
      </c>
      <c r="CE55" s="139">
        <f>SUMIFS(УсловияРасчеты!CY:CY,УсловияРасчеты!$H:$H,$C55,УсловияРасчеты!$N:$N,"итого")</f>
        <v>0</v>
      </c>
      <c r="CF55" s="139">
        <f>SUMIFS(УсловияРасчеты!CZ:CZ,УсловияРасчеты!$H:$H,$C55,УсловияРасчеты!$N:$N,"итого")</f>
        <v>0</v>
      </c>
      <c r="CG55" s="139">
        <f>SUMIFS(УсловияРасчеты!DA:DA,УсловияРасчеты!$H:$H,$C55,УсловияРасчеты!$N:$N,"итого")</f>
        <v>0</v>
      </c>
      <c r="CH55" s="139">
        <f>SUMIFS(УсловияРасчеты!DB:DB,УсловияРасчеты!$H:$H,$C55,УсловияРасчеты!$N:$N,"итого")</f>
        <v>0</v>
      </c>
      <c r="CI55" s="139">
        <f>SUMIFS(УсловияРасчеты!DC:DC,УсловияРасчеты!$H:$H,$C55,УсловияРасчеты!$N:$N,"итого")</f>
        <v>0</v>
      </c>
      <c r="CJ55" s="139">
        <f>SUMIFS(УсловияРасчеты!DD:DD,УсловияРасчеты!$H:$H,$C55,УсловияРасчеты!$N:$N,"итого")</f>
        <v>0</v>
      </c>
      <c r="CK55" s="139">
        <f>SUMIFS(УсловияРасчеты!DE:DE,УсловияРасчеты!$H:$H,$C55,УсловияРасчеты!$N:$N,"итого")</f>
        <v>0</v>
      </c>
      <c r="CL55" s="139">
        <f>SUMIFS(УсловияРасчеты!DF:DF,УсловияРасчеты!$H:$H,$C55,УсловияРасчеты!$N:$N,"итого")</f>
        <v>0</v>
      </c>
      <c r="CM55" s="139">
        <f>SUMIFS(УсловияРасчеты!DG:DG,УсловияРасчеты!$H:$H,$C55,УсловияРасчеты!$N:$N,"итого")</f>
        <v>0</v>
      </c>
      <c r="CN55" s="139">
        <f>SUMIFS(УсловияРасчеты!DH:DH,УсловияРасчеты!$H:$H,$C55,УсловияРасчеты!$N:$N,"итого")</f>
        <v>0</v>
      </c>
      <c r="CO55" s="139">
        <f>SUMIFS(УсловияРасчеты!DI:DI,УсловияРасчеты!$H:$H,$C55,УсловияРасчеты!$N:$N,"итого")</f>
        <v>0</v>
      </c>
      <c r="CP55" s="139">
        <f>SUMIFS(УсловияРасчеты!DJ:DJ,УсловияРасчеты!$H:$H,$C55,УсловияРасчеты!$N:$N,"итого")</f>
        <v>0</v>
      </c>
      <c r="CQ55" s="139">
        <f>SUMIFS(УсловияРасчеты!DK:DK,УсловияРасчеты!$H:$H,$C55,УсловияРасчеты!$N:$N,"итого")</f>
        <v>0</v>
      </c>
      <c r="CR55" s="139">
        <f>SUMIFS(УсловияРасчеты!DL:DL,УсловияРасчеты!$H:$H,$C55,УсловияРасчеты!$N:$N,"итого")</f>
        <v>0</v>
      </c>
      <c r="CS55" s="139">
        <f>SUMIFS(УсловияРасчеты!DM:DM,УсловияРасчеты!$H:$H,$C55,УсловияРасчеты!$N:$N,"итого")</f>
        <v>0</v>
      </c>
      <c r="CT55" s="139">
        <f>SUMIFS(УсловияРасчеты!DN:DN,УсловияРасчеты!$H:$H,$C55,УсловияРасчеты!$N:$N,"итого")</f>
        <v>0</v>
      </c>
      <c r="CU55" s="139">
        <f>SUMIFS(УсловияРасчеты!DO:DO,УсловияРасчеты!$H:$H,$C55,УсловияРасчеты!$N:$N,"итого")</f>
        <v>0</v>
      </c>
      <c r="CV55" s="139">
        <f>SUMIFS(УсловияРасчеты!DP:DP,УсловияРасчеты!$H:$H,$C55,УсловияРасчеты!$N:$N,"итого")</f>
        <v>0</v>
      </c>
      <c r="CW55" s="139">
        <f>SUMIFS(УсловияРасчеты!DQ:DQ,УсловияРасчеты!$H:$H,$C55,УсловияРасчеты!$N:$N,"итого")</f>
        <v>0</v>
      </c>
      <c r="CX55" s="139">
        <f>SUMIFS(УсловияРасчеты!DR:DR,УсловияРасчеты!$H:$H,$C55,УсловияРасчеты!$N:$N,"итого")</f>
        <v>0</v>
      </c>
      <c r="CY55" s="139">
        <f>SUMIFS(УсловияРасчеты!DS:DS,УсловияРасчеты!$H:$H,$C55,УсловияРасчеты!$N:$N,"итого")</f>
        <v>0</v>
      </c>
      <c r="CZ55" s="139">
        <f>SUMIFS(УсловияРасчеты!DT:DT,УсловияРасчеты!$H:$H,$C55,УсловияРасчеты!$N:$N,"итого")</f>
        <v>0</v>
      </c>
      <c r="DA55" s="135"/>
    </row>
    <row r="56" spans="1:105" s="56" customFormat="1">
      <c r="A56" s="81"/>
      <c r="B56" s="65"/>
      <c r="C56" s="70" t="s">
        <v>252</v>
      </c>
      <c r="D56" s="65"/>
      <c r="E56" s="123">
        <f t="shared" si="102"/>
        <v>0</v>
      </c>
      <c r="F56" s="64"/>
      <c r="G56" s="112">
        <f>SUM(G51:G52)-SUM(G53:G55)</f>
        <v>0</v>
      </c>
      <c r="H56" s="112">
        <f t="shared" ref="H56:BS56" si="103">SUM(H51:H52)-SUM(H53:H55)</f>
        <v>0</v>
      </c>
      <c r="I56" s="112">
        <f t="shared" si="103"/>
        <v>0</v>
      </c>
      <c r="J56" s="112">
        <f t="shared" si="103"/>
        <v>0</v>
      </c>
      <c r="K56" s="112">
        <f t="shared" si="103"/>
        <v>0</v>
      </c>
      <c r="L56" s="112">
        <f t="shared" si="103"/>
        <v>0</v>
      </c>
      <c r="M56" s="112">
        <f t="shared" si="103"/>
        <v>0</v>
      </c>
      <c r="N56" s="112">
        <f t="shared" si="103"/>
        <v>0</v>
      </c>
      <c r="O56" s="112">
        <f t="shared" si="103"/>
        <v>0</v>
      </c>
      <c r="P56" s="112">
        <f t="shared" si="103"/>
        <v>0</v>
      </c>
      <c r="Q56" s="112">
        <f t="shared" si="103"/>
        <v>0</v>
      </c>
      <c r="R56" s="112">
        <f t="shared" si="103"/>
        <v>0</v>
      </c>
      <c r="S56" s="112">
        <f t="shared" si="103"/>
        <v>0</v>
      </c>
      <c r="T56" s="112">
        <f t="shared" si="103"/>
        <v>0</v>
      </c>
      <c r="U56" s="112">
        <f t="shared" si="103"/>
        <v>0</v>
      </c>
      <c r="V56" s="112">
        <f t="shared" si="103"/>
        <v>0</v>
      </c>
      <c r="W56" s="112">
        <f t="shared" si="103"/>
        <v>0</v>
      </c>
      <c r="X56" s="112">
        <f t="shared" si="103"/>
        <v>0</v>
      </c>
      <c r="Y56" s="112">
        <f t="shared" si="103"/>
        <v>0</v>
      </c>
      <c r="Z56" s="112">
        <f t="shared" si="103"/>
        <v>0</v>
      </c>
      <c r="AA56" s="112">
        <f t="shared" si="103"/>
        <v>0</v>
      </c>
      <c r="AB56" s="112">
        <f t="shared" si="103"/>
        <v>0</v>
      </c>
      <c r="AC56" s="112">
        <f t="shared" si="103"/>
        <v>0</v>
      </c>
      <c r="AD56" s="112">
        <f t="shared" si="103"/>
        <v>0</v>
      </c>
      <c r="AE56" s="112">
        <f t="shared" si="103"/>
        <v>0</v>
      </c>
      <c r="AF56" s="112">
        <f t="shared" si="103"/>
        <v>0</v>
      </c>
      <c r="AG56" s="112">
        <f t="shared" si="103"/>
        <v>0</v>
      </c>
      <c r="AH56" s="112">
        <f t="shared" si="103"/>
        <v>0</v>
      </c>
      <c r="AI56" s="112">
        <f t="shared" si="103"/>
        <v>0</v>
      </c>
      <c r="AJ56" s="112">
        <f t="shared" si="103"/>
        <v>0</v>
      </c>
      <c r="AK56" s="112">
        <f t="shared" si="103"/>
        <v>0</v>
      </c>
      <c r="AL56" s="112">
        <f t="shared" si="103"/>
        <v>0</v>
      </c>
      <c r="AM56" s="112">
        <f t="shared" si="103"/>
        <v>0</v>
      </c>
      <c r="AN56" s="112">
        <f t="shared" si="103"/>
        <v>0</v>
      </c>
      <c r="AO56" s="112">
        <f t="shared" si="103"/>
        <v>0</v>
      </c>
      <c r="AP56" s="112">
        <f t="shared" si="103"/>
        <v>0</v>
      </c>
      <c r="AQ56" s="112">
        <f t="shared" si="103"/>
        <v>0</v>
      </c>
      <c r="AR56" s="112">
        <f t="shared" si="103"/>
        <v>0</v>
      </c>
      <c r="AS56" s="112">
        <f t="shared" si="103"/>
        <v>0</v>
      </c>
      <c r="AT56" s="112">
        <f t="shared" si="103"/>
        <v>0</v>
      </c>
      <c r="AU56" s="112">
        <f t="shared" si="103"/>
        <v>0</v>
      </c>
      <c r="AV56" s="112">
        <f t="shared" si="103"/>
        <v>0</v>
      </c>
      <c r="AW56" s="112">
        <f t="shared" si="103"/>
        <v>0</v>
      </c>
      <c r="AX56" s="112">
        <f t="shared" si="103"/>
        <v>0</v>
      </c>
      <c r="AY56" s="112">
        <f t="shared" si="103"/>
        <v>0</v>
      </c>
      <c r="AZ56" s="112">
        <f t="shared" si="103"/>
        <v>0</v>
      </c>
      <c r="BA56" s="112">
        <f t="shared" si="103"/>
        <v>0</v>
      </c>
      <c r="BB56" s="112">
        <f t="shared" si="103"/>
        <v>0</v>
      </c>
      <c r="BC56" s="112">
        <f t="shared" si="103"/>
        <v>0</v>
      </c>
      <c r="BD56" s="112">
        <f t="shared" si="103"/>
        <v>0</v>
      </c>
      <c r="BE56" s="112">
        <f t="shared" si="103"/>
        <v>0</v>
      </c>
      <c r="BF56" s="112">
        <f t="shared" si="103"/>
        <v>0</v>
      </c>
      <c r="BG56" s="112">
        <f t="shared" si="103"/>
        <v>0</v>
      </c>
      <c r="BH56" s="112">
        <f t="shared" si="103"/>
        <v>0</v>
      </c>
      <c r="BI56" s="112">
        <f t="shared" si="103"/>
        <v>0</v>
      </c>
      <c r="BJ56" s="112">
        <f t="shared" si="103"/>
        <v>0</v>
      </c>
      <c r="BK56" s="112">
        <f t="shared" si="103"/>
        <v>0</v>
      </c>
      <c r="BL56" s="112">
        <f t="shared" si="103"/>
        <v>0</v>
      </c>
      <c r="BM56" s="112">
        <f t="shared" si="103"/>
        <v>0</v>
      </c>
      <c r="BN56" s="112">
        <f t="shared" si="103"/>
        <v>0</v>
      </c>
      <c r="BO56" s="112">
        <f t="shared" si="103"/>
        <v>0</v>
      </c>
      <c r="BP56" s="112">
        <f t="shared" si="103"/>
        <v>0</v>
      </c>
      <c r="BQ56" s="112">
        <f t="shared" si="103"/>
        <v>0</v>
      </c>
      <c r="BR56" s="112">
        <f t="shared" si="103"/>
        <v>0</v>
      </c>
      <c r="BS56" s="112">
        <f t="shared" si="103"/>
        <v>0</v>
      </c>
      <c r="BT56" s="112">
        <f t="shared" ref="BT56:CZ56" si="104">SUM(BT51:BT52)-SUM(BT53:BT55)</f>
        <v>0</v>
      </c>
      <c r="BU56" s="112">
        <f t="shared" si="104"/>
        <v>0</v>
      </c>
      <c r="BV56" s="112">
        <f t="shared" si="104"/>
        <v>0</v>
      </c>
      <c r="BW56" s="112">
        <f t="shared" si="104"/>
        <v>0</v>
      </c>
      <c r="BX56" s="112">
        <f t="shared" si="104"/>
        <v>0</v>
      </c>
      <c r="BY56" s="112">
        <f t="shared" si="104"/>
        <v>0</v>
      </c>
      <c r="BZ56" s="112">
        <f t="shared" si="104"/>
        <v>0</v>
      </c>
      <c r="CA56" s="112">
        <f t="shared" si="104"/>
        <v>0</v>
      </c>
      <c r="CB56" s="112">
        <f t="shared" si="104"/>
        <v>0</v>
      </c>
      <c r="CC56" s="112">
        <f t="shared" si="104"/>
        <v>0</v>
      </c>
      <c r="CD56" s="112">
        <f t="shared" si="104"/>
        <v>0</v>
      </c>
      <c r="CE56" s="112">
        <f t="shared" si="104"/>
        <v>0</v>
      </c>
      <c r="CF56" s="112">
        <f t="shared" si="104"/>
        <v>0</v>
      </c>
      <c r="CG56" s="112">
        <f t="shared" si="104"/>
        <v>0</v>
      </c>
      <c r="CH56" s="112">
        <f t="shared" si="104"/>
        <v>0</v>
      </c>
      <c r="CI56" s="112">
        <f t="shared" si="104"/>
        <v>0</v>
      </c>
      <c r="CJ56" s="112">
        <f t="shared" si="104"/>
        <v>0</v>
      </c>
      <c r="CK56" s="112">
        <f t="shared" si="104"/>
        <v>0</v>
      </c>
      <c r="CL56" s="112">
        <f t="shared" si="104"/>
        <v>0</v>
      </c>
      <c r="CM56" s="112">
        <f t="shared" si="104"/>
        <v>0</v>
      </c>
      <c r="CN56" s="112">
        <f t="shared" si="104"/>
        <v>0</v>
      </c>
      <c r="CO56" s="112">
        <f t="shared" si="104"/>
        <v>0</v>
      </c>
      <c r="CP56" s="112">
        <f t="shared" si="104"/>
        <v>0</v>
      </c>
      <c r="CQ56" s="112">
        <f t="shared" si="104"/>
        <v>0</v>
      </c>
      <c r="CR56" s="112">
        <f t="shared" si="104"/>
        <v>0</v>
      </c>
      <c r="CS56" s="112">
        <f t="shared" si="104"/>
        <v>0</v>
      </c>
      <c r="CT56" s="112">
        <f t="shared" si="104"/>
        <v>0</v>
      </c>
      <c r="CU56" s="112">
        <f t="shared" si="104"/>
        <v>0</v>
      </c>
      <c r="CV56" s="112">
        <f t="shared" si="104"/>
        <v>0</v>
      </c>
      <c r="CW56" s="112">
        <f t="shared" si="104"/>
        <v>0</v>
      </c>
      <c r="CX56" s="112">
        <f t="shared" si="104"/>
        <v>0</v>
      </c>
      <c r="CY56" s="112">
        <f t="shared" si="104"/>
        <v>0</v>
      </c>
      <c r="CZ56" s="112">
        <f t="shared" si="104"/>
        <v>0</v>
      </c>
      <c r="DA56" s="65"/>
    </row>
    <row r="57" spans="1:105">
      <c r="A57" s="81"/>
      <c r="B57" s="64"/>
      <c r="C57" s="68"/>
      <c r="D57" s="65"/>
      <c r="E57" s="133"/>
      <c r="F57" s="64"/>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64"/>
    </row>
    <row r="58" spans="1:105" s="56" customFormat="1">
      <c r="A58" s="81">
        <f>E46+E50+E56-E58</f>
        <v>0</v>
      </c>
      <c r="B58" s="65"/>
      <c r="C58" s="70" t="str">
        <f>УсловияРасчеты!$H$1581</f>
        <v>Финпоток</v>
      </c>
      <c r="D58" s="65"/>
      <c r="E58" s="123">
        <f>SUM($F58:$DA58)</f>
        <v>0</v>
      </c>
      <c r="F58" s="64"/>
      <c r="G58" s="112">
        <f>УсловияРасчеты!$Z$1581+SUMIFS(УсловияРасчеты!AA:AA,УсловияРасчеты!$H:$H,$C58,УсловияРасчеты!$N:$N,"итого")</f>
        <v>0</v>
      </c>
      <c r="H58" s="112">
        <f>SUMIFS(УсловияРасчеты!AB:AB,УсловияРасчеты!$H:$H,$C58,УсловияРасчеты!$N:$N,"итого")</f>
        <v>0</v>
      </c>
      <c r="I58" s="112">
        <f>SUMIFS(УсловияРасчеты!AC:AC,УсловияРасчеты!$H:$H,$C58,УсловияРасчеты!$N:$N,"итого")</f>
        <v>0</v>
      </c>
      <c r="J58" s="112">
        <f>SUMIFS(УсловияРасчеты!AD:AD,УсловияРасчеты!$H:$H,$C58,УсловияРасчеты!$N:$N,"итого")</f>
        <v>0</v>
      </c>
      <c r="K58" s="112">
        <f>SUMIFS(УсловияРасчеты!AE:AE,УсловияРасчеты!$H:$H,$C58,УсловияРасчеты!$N:$N,"итого")</f>
        <v>0</v>
      </c>
      <c r="L58" s="112">
        <f>SUMIFS(УсловияРасчеты!AF:AF,УсловияРасчеты!$H:$H,$C58,УсловияРасчеты!$N:$N,"итого")</f>
        <v>0</v>
      </c>
      <c r="M58" s="112">
        <f>SUMIFS(УсловияРасчеты!AG:AG,УсловияРасчеты!$H:$H,$C58,УсловияРасчеты!$N:$N,"итого")</f>
        <v>0</v>
      </c>
      <c r="N58" s="112">
        <f>SUMIFS(УсловияРасчеты!AH:AH,УсловияРасчеты!$H:$H,$C58,УсловияРасчеты!$N:$N,"итого")</f>
        <v>0</v>
      </c>
      <c r="O58" s="112">
        <f>SUMIFS(УсловияРасчеты!AI:AI,УсловияРасчеты!$H:$H,$C58,УсловияРасчеты!$N:$N,"итого")</f>
        <v>0</v>
      </c>
      <c r="P58" s="112">
        <f>SUMIFS(УсловияРасчеты!AJ:AJ,УсловияРасчеты!$H:$H,$C58,УсловияРасчеты!$N:$N,"итого")</f>
        <v>0</v>
      </c>
      <c r="Q58" s="112">
        <f>SUMIFS(УсловияРасчеты!AK:AK,УсловияРасчеты!$H:$H,$C58,УсловияРасчеты!$N:$N,"итого")</f>
        <v>0</v>
      </c>
      <c r="R58" s="112">
        <f>SUMIFS(УсловияРасчеты!AL:AL,УсловияРасчеты!$H:$H,$C58,УсловияРасчеты!$N:$N,"итого")</f>
        <v>0</v>
      </c>
      <c r="S58" s="112">
        <f>SUMIFS(УсловияРасчеты!AM:AM,УсловияРасчеты!$H:$H,$C58,УсловияРасчеты!$N:$N,"итого")</f>
        <v>0</v>
      </c>
      <c r="T58" s="112">
        <f>SUMIFS(УсловияРасчеты!AN:AN,УсловияРасчеты!$H:$H,$C58,УсловияРасчеты!$N:$N,"итого")</f>
        <v>0</v>
      </c>
      <c r="U58" s="112">
        <f>SUMIFS(УсловияРасчеты!AO:AO,УсловияРасчеты!$H:$H,$C58,УсловияРасчеты!$N:$N,"итого")</f>
        <v>0</v>
      </c>
      <c r="V58" s="112">
        <f>SUMIFS(УсловияРасчеты!AP:AP,УсловияРасчеты!$H:$H,$C58,УсловияРасчеты!$N:$N,"итого")</f>
        <v>0</v>
      </c>
      <c r="W58" s="112">
        <f>SUMIFS(УсловияРасчеты!AQ:AQ,УсловияРасчеты!$H:$H,$C58,УсловияРасчеты!$N:$N,"итого")</f>
        <v>0</v>
      </c>
      <c r="X58" s="112">
        <f>SUMIFS(УсловияРасчеты!AR:AR,УсловияРасчеты!$H:$H,$C58,УсловияРасчеты!$N:$N,"итого")</f>
        <v>0</v>
      </c>
      <c r="Y58" s="112">
        <f>SUMIFS(УсловияРасчеты!AS:AS,УсловияРасчеты!$H:$H,$C58,УсловияРасчеты!$N:$N,"итого")</f>
        <v>0</v>
      </c>
      <c r="Z58" s="112">
        <f>SUMIFS(УсловияРасчеты!AT:AT,УсловияРасчеты!$H:$H,$C58,УсловияРасчеты!$N:$N,"итого")</f>
        <v>0</v>
      </c>
      <c r="AA58" s="112">
        <f>SUMIFS(УсловияРасчеты!AU:AU,УсловияРасчеты!$H:$H,$C58,УсловияРасчеты!$N:$N,"итого")</f>
        <v>0</v>
      </c>
      <c r="AB58" s="112">
        <f>SUMIFS(УсловияРасчеты!AV:AV,УсловияРасчеты!$H:$H,$C58,УсловияРасчеты!$N:$N,"итого")</f>
        <v>0</v>
      </c>
      <c r="AC58" s="112">
        <f>SUMIFS(УсловияРасчеты!AW:AW,УсловияРасчеты!$H:$H,$C58,УсловияРасчеты!$N:$N,"итого")</f>
        <v>0</v>
      </c>
      <c r="AD58" s="112">
        <f>SUMIFS(УсловияРасчеты!AX:AX,УсловияРасчеты!$H:$H,$C58,УсловияРасчеты!$N:$N,"итого")</f>
        <v>0</v>
      </c>
      <c r="AE58" s="112">
        <f>SUMIFS(УсловияРасчеты!AY:AY,УсловияРасчеты!$H:$H,$C58,УсловияРасчеты!$N:$N,"итого")</f>
        <v>0</v>
      </c>
      <c r="AF58" s="112">
        <f>SUMIFS(УсловияРасчеты!AZ:AZ,УсловияРасчеты!$H:$H,$C58,УсловияРасчеты!$N:$N,"итого")</f>
        <v>0</v>
      </c>
      <c r="AG58" s="112">
        <f>SUMIFS(УсловияРасчеты!BA:BA,УсловияРасчеты!$H:$H,$C58,УсловияРасчеты!$N:$N,"итого")</f>
        <v>0</v>
      </c>
      <c r="AH58" s="112">
        <f>SUMIFS(УсловияРасчеты!BB:BB,УсловияРасчеты!$H:$H,$C58,УсловияРасчеты!$N:$N,"итого")</f>
        <v>0</v>
      </c>
      <c r="AI58" s="112">
        <f>SUMIFS(УсловияРасчеты!BC:BC,УсловияРасчеты!$H:$H,$C58,УсловияРасчеты!$N:$N,"итого")</f>
        <v>0</v>
      </c>
      <c r="AJ58" s="112">
        <f>SUMIFS(УсловияРасчеты!BD:BD,УсловияРасчеты!$H:$H,$C58,УсловияРасчеты!$N:$N,"итого")</f>
        <v>0</v>
      </c>
      <c r="AK58" s="112">
        <f>SUMIFS(УсловияРасчеты!BE:BE,УсловияРасчеты!$H:$H,$C58,УсловияРасчеты!$N:$N,"итого")</f>
        <v>0</v>
      </c>
      <c r="AL58" s="112">
        <f>SUMIFS(УсловияРасчеты!BF:BF,УсловияРасчеты!$H:$H,$C58,УсловияРасчеты!$N:$N,"итого")</f>
        <v>0</v>
      </c>
      <c r="AM58" s="112">
        <f>SUMIFS(УсловияРасчеты!BG:BG,УсловияРасчеты!$H:$H,$C58,УсловияРасчеты!$N:$N,"итого")</f>
        <v>0</v>
      </c>
      <c r="AN58" s="112">
        <f>SUMIFS(УсловияРасчеты!BH:BH,УсловияРасчеты!$H:$H,$C58,УсловияРасчеты!$N:$N,"итого")</f>
        <v>0</v>
      </c>
      <c r="AO58" s="112">
        <f>SUMIFS(УсловияРасчеты!BI:BI,УсловияРасчеты!$H:$H,$C58,УсловияРасчеты!$N:$N,"итого")</f>
        <v>0</v>
      </c>
      <c r="AP58" s="112">
        <f>SUMIFS(УсловияРасчеты!BJ:BJ,УсловияРасчеты!$H:$H,$C58,УсловияРасчеты!$N:$N,"итого")</f>
        <v>0</v>
      </c>
      <c r="AQ58" s="112">
        <f>SUMIFS(УсловияРасчеты!BK:BK,УсловияРасчеты!$H:$H,$C58,УсловияРасчеты!$N:$N,"итого")</f>
        <v>0</v>
      </c>
      <c r="AR58" s="112">
        <f>SUMIFS(УсловияРасчеты!BL:BL,УсловияРасчеты!$H:$H,$C58,УсловияРасчеты!$N:$N,"итого")</f>
        <v>0</v>
      </c>
      <c r="AS58" s="112">
        <f>SUMIFS(УсловияРасчеты!BM:BM,УсловияРасчеты!$H:$H,$C58,УсловияРасчеты!$N:$N,"итого")</f>
        <v>0</v>
      </c>
      <c r="AT58" s="112">
        <f>SUMIFS(УсловияРасчеты!BN:BN,УсловияРасчеты!$H:$H,$C58,УсловияРасчеты!$N:$N,"итого")</f>
        <v>0</v>
      </c>
      <c r="AU58" s="112">
        <f>SUMIFS(УсловияРасчеты!BO:BO,УсловияРасчеты!$H:$H,$C58,УсловияРасчеты!$N:$N,"итого")</f>
        <v>0</v>
      </c>
      <c r="AV58" s="112">
        <f>SUMIFS(УсловияРасчеты!BP:BP,УсловияРасчеты!$H:$H,$C58,УсловияРасчеты!$N:$N,"итого")</f>
        <v>0</v>
      </c>
      <c r="AW58" s="112">
        <f>SUMIFS(УсловияРасчеты!BQ:BQ,УсловияРасчеты!$H:$H,$C58,УсловияРасчеты!$N:$N,"итого")</f>
        <v>0</v>
      </c>
      <c r="AX58" s="112">
        <f>SUMIFS(УсловияРасчеты!BR:BR,УсловияРасчеты!$H:$H,$C58,УсловияРасчеты!$N:$N,"итого")</f>
        <v>0</v>
      </c>
      <c r="AY58" s="112">
        <f>SUMIFS(УсловияРасчеты!BS:BS,УсловияРасчеты!$H:$H,$C58,УсловияРасчеты!$N:$N,"итого")</f>
        <v>0</v>
      </c>
      <c r="AZ58" s="112">
        <f>SUMIFS(УсловияРасчеты!BT:BT,УсловияРасчеты!$H:$H,$C58,УсловияРасчеты!$N:$N,"итого")</f>
        <v>0</v>
      </c>
      <c r="BA58" s="112">
        <f>SUMIFS(УсловияРасчеты!BU:BU,УсловияРасчеты!$H:$H,$C58,УсловияРасчеты!$N:$N,"итого")</f>
        <v>0</v>
      </c>
      <c r="BB58" s="112">
        <f>SUMIFS(УсловияРасчеты!BV:BV,УсловияРасчеты!$H:$H,$C58,УсловияРасчеты!$N:$N,"итого")</f>
        <v>0</v>
      </c>
      <c r="BC58" s="112">
        <f>SUMIFS(УсловияРасчеты!BW:BW,УсловияРасчеты!$H:$H,$C58,УсловияРасчеты!$N:$N,"итого")</f>
        <v>0</v>
      </c>
      <c r="BD58" s="112">
        <f>SUMIFS(УсловияРасчеты!BX:BX,УсловияРасчеты!$H:$H,$C58,УсловияРасчеты!$N:$N,"итого")</f>
        <v>0</v>
      </c>
      <c r="BE58" s="112">
        <f>SUMIFS(УсловияРасчеты!BY:BY,УсловияРасчеты!$H:$H,$C58,УсловияРасчеты!$N:$N,"итого")</f>
        <v>0</v>
      </c>
      <c r="BF58" s="112">
        <f>SUMIFS(УсловияРасчеты!BZ:BZ,УсловияРасчеты!$H:$H,$C58,УсловияРасчеты!$N:$N,"итого")</f>
        <v>0</v>
      </c>
      <c r="BG58" s="112">
        <f>SUMIFS(УсловияРасчеты!CA:CA,УсловияРасчеты!$H:$H,$C58,УсловияРасчеты!$N:$N,"итого")</f>
        <v>0</v>
      </c>
      <c r="BH58" s="112">
        <f>SUMIFS(УсловияРасчеты!CB:CB,УсловияРасчеты!$H:$H,$C58,УсловияРасчеты!$N:$N,"итого")</f>
        <v>0</v>
      </c>
      <c r="BI58" s="112">
        <f>SUMIFS(УсловияРасчеты!CC:CC,УсловияРасчеты!$H:$H,$C58,УсловияРасчеты!$N:$N,"итого")</f>
        <v>0</v>
      </c>
      <c r="BJ58" s="112">
        <f>SUMIFS(УсловияРасчеты!CD:CD,УсловияРасчеты!$H:$H,$C58,УсловияРасчеты!$N:$N,"итого")</f>
        <v>0</v>
      </c>
      <c r="BK58" s="112">
        <f>SUMIFS(УсловияРасчеты!CE:CE,УсловияРасчеты!$H:$H,$C58,УсловияРасчеты!$N:$N,"итого")</f>
        <v>0</v>
      </c>
      <c r="BL58" s="112">
        <f>SUMIFS(УсловияРасчеты!CF:CF,УсловияРасчеты!$H:$H,$C58,УсловияРасчеты!$N:$N,"итого")</f>
        <v>0</v>
      </c>
      <c r="BM58" s="112">
        <f>SUMIFS(УсловияРасчеты!CG:CG,УсловияРасчеты!$H:$H,$C58,УсловияРасчеты!$N:$N,"итого")</f>
        <v>0</v>
      </c>
      <c r="BN58" s="112">
        <f>SUMIFS(УсловияРасчеты!CH:CH,УсловияРасчеты!$H:$H,$C58,УсловияРасчеты!$N:$N,"итого")</f>
        <v>0</v>
      </c>
      <c r="BO58" s="112">
        <f>SUMIFS(УсловияРасчеты!CI:CI,УсловияРасчеты!$H:$H,$C58,УсловияРасчеты!$N:$N,"итого")</f>
        <v>0</v>
      </c>
      <c r="BP58" s="112">
        <f>SUMIFS(УсловияРасчеты!CJ:CJ,УсловияРасчеты!$H:$H,$C58,УсловияРасчеты!$N:$N,"итого")</f>
        <v>0</v>
      </c>
      <c r="BQ58" s="112">
        <f>SUMIFS(УсловияРасчеты!CK:CK,УсловияРасчеты!$H:$H,$C58,УсловияРасчеты!$N:$N,"итого")</f>
        <v>0</v>
      </c>
      <c r="BR58" s="112">
        <f>SUMIFS(УсловияРасчеты!CL:CL,УсловияРасчеты!$H:$H,$C58,УсловияРасчеты!$N:$N,"итого")</f>
        <v>0</v>
      </c>
      <c r="BS58" s="112">
        <f>SUMIFS(УсловияРасчеты!CM:CM,УсловияРасчеты!$H:$H,$C58,УсловияРасчеты!$N:$N,"итого")</f>
        <v>0</v>
      </c>
      <c r="BT58" s="112">
        <f>SUMIFS(УсловияРасчеты!CN:CN,УсловияРасчеты!$H:$H,$C58,УсловияРасчеты!$N:$N,"итого")</f>
        <v>0</v>
      </c>
      <c r="BU58" s="112">
        <f>SUMIFS(УсловияРасчеты!CO:CO,УсловияРасчеты!$H:$H,$C58,УсловияРасчеты!$N:$N,"итого")</f>
        <v>0</v>
      </c>
      <c r="BV58" s="112">
        <f>SUMIFS(УсловияРасчеты!CP:CP,УсловияРасчеты!$H:$H,$C58,УсловияРасчеты!$N:$N,"итого")</f>
        <v>0</v>
      </c>
      <c r="BW58" s="112">
        <f>SUMIFS(УсловияРасчеты!CQ:CQ,УсловияРасчеты!$H:$H,$C58,УсловияРасчеты!$N:$N,"итого")</f>
        <v>0</v>
      </c>
      <c r="BX58" s="112">
        <f>SUMIFS(УсловияРасчеты!CR:CR,УсловияРасчеты!$H:$H,$C58,УсловияРасчеты!$N:$N,"итого")</f>
        <v>0</v>
      </c>
      <c r="BY58" s="112">
        <f>SUMIFS(УсловияРасчеты!CS:CS,УсловияРасчеты!$H:$H,$C58,УсловияРасчеты!$N:$N,"итого")</f>
        <v>0</v>
      </c>
      <c r="BZ58" s="112">
        <f>SUMIFS(УсловияРасчеты!CT:CT,УсловияРасчеты!$H:$H,$C58,УсловияРасчеты!$N:$N,"итого")</f>
        <v>0</v>
      </c>
      <c r="CA58" s="112">
        <f>SUMIFS(УсловияРасчеты!CU:CU,УсловияРасчеты!$H:$H,$C58,УсловияРасчеты!$N:$N,"итого")</f>
        <v>0</v>
      </c>
      <c r="CB58" s="112">
        <f>SUMIFS(УсловияРасчеты!CV:CV,УсловияРасчеты!$H:$H,$C58,УсловияРасчеты!$N:$N,"итого")</f>
        <v>0</v>
      </c>
      <c r="CC58" s="112">
        <f>SUMIFS(УсловияРасчеты!CW:CW,УсловияРасчеты!$H:$H,$C58,УсловияРасчеты!$N:$N,"итого")</f>
        <v>0</v>
      </c>
      <c r="CD58" s="112">
        <f>SUMIFS(УсловияРасчеты!CX:CX,УсловияРасчеты!$H:$H,$C58,УсловияРасчеты!$N:$N,"итого")</f>
        <v>0</v>
      </c>
      <c r="CE58" s="112">
        <f>SUMIFS(УсловияРасчеты!CY:CY,УсловияРасчеты!$H:$H,$C58,УсловияРасчеты!$N:$N,"итого")</f>
        <v>0</v>
      </c>
      <c r="CF58" s="112">
        <f>SUMIFS(УсловияРасчеты!CZ:CZ,УсловияРасчеты!$H:$H,$C58,УсловияРасчеты!$N:$N,"итого")</f>
        <v>0</v>
      </c>
      <c r="CG58" s="112">
        <f>SUMIFS(УсловияРасчеты!DA:DA,УсловияРасчеты!$H:$H,$C58,УсловияРасчеты!$N:$N,"итого")</f>
        <v>0</v>
      </c>
      <c r="CH58" s="112">
        <f>SUMIFS(УсловияРасчеты!DB:DB,УсловияРасчеты!$H:$H,$C58,УсловияРасчеты!$N:$N,"итого")</f>
        <v>0</v>
      </c>
      <c r="CI58" s="112">
        <f>SUMIFS(УсловияРасчеты!DC:DC,УсловияРасчеты!$H:$H,$C58,УсловияРасчеты!$N:$N,"итого")</f>
        <v>0</v>
      </c>
      <c r="CJ58" s="112">
        <f>SUMIFS(УсловияРасчеты!DD:DD,УсловияРасчеты!$H:$H,$C58,УсловияРасчеты!$N:$N,"итого")</f>
        <v>0</v>
      </c>
      <c r="CK58" s="112">
        <f>SUMIFS(УсловияРасчеты!DE:DE,УсловияРасчеты!$H:$H,$C58,УсловияРасчеты!$N:$N,"итого")</f>
        <v>0</v>
      </c>
      <c r="CL58" s="112">
        <f>SUMIFS(УсловияРасчеты!DF:DF,УсловияРасчеты!$H:$H,$C58,УсловияРасчеты!$N:$N,"итого")</f>
        <v>0</v>
      </c>
      <c r="CM58" s="112">
        <f>SUMIFS(УсловияРасчеты!DG:DG,УсловияРасчеты!$H:$H,$C58,УсловияРасчеты!$N:$N,"итого")</f>
        <v>0</v>
      </c>
      <c r="CN58" s="112">
        <f>SUMIFS(УсловияРасчеты!DH:DH,УсловияРасчеты!$H:$H,$C58,УсловияРасчеты!$N:$N,"итого")</f>
        <v>0</v>
      </c>
      <c r="CO58" s="112">
        <f>SUMIFS(УсловияРасчеты!DI:DI,УсловияРасчеты!$H:$H,$C58,УсловияРасчеты!$N:$N,"итого")</f>
        <v>0</v>
      </c>
      <c r="CP58" s="112">
        <f>SUMIFS(УсловияРасчеты!DJ:DJ,УсловияРасчеты!$H:$H,$C58,УсловияРасчеты!$N:$N,"итого")</f>
        <v>0</v>
      </c>
      <c r="CQ58" s="112">
        <f>SUMIFS(УсловияРасчеты!DK:DK,УсловияРасчеты!$H:$H,$C58,УсловияРасчеты!$N:$N,"итого")</f>
        <v>0</v>
      </c>
      <c r="CR58" s="112">
        <f>SUMIFS(УсловияРасчеты!DL:DL,УсловияРасчеты!$H:$H,$C58,УсловияРасчеты!$N:$N,"итого")</f>
        <v>0</v>
      </c>
      <c r="CS58" s="112">
        <f>SUMIFS(УсловияРасчеты!DM:DM,УсловияРасчеты!$H:$H,$C58,УсловияРасчеты!$N:$N,"итого")</f>
        <v>0</v>
      </c>
      <c r="CT58" s="112">
        <f>SUMIFS(УсловияРасчеты!DN:DN,УсловияРасчеты!$H:$H,$C58,УсловияРасчеты!$N:$N,"итого")</f>
        <v>0</v>
      </c>
      <c r="CU58" s="112">
        <f>SUMIFS(УсловияРасчеты!DO:DO,УсловияРасчеты!$H:$H,$C58,УсловияРасчеты!$N:$N,"итого")</f>
        <v>0</v>
      </c>
      <c r="CV58" s="112">
        <f>SUMIFS(УсловияРасчеты!DP:DP,УсловияРасчеты!$H:$H,$C58,УсловияРасчеты!$N:$N,"итого")</f>
        <v>0</v>
      </c>
      <c r="CW58" s="112">
        <f>SUMIFS(УсловияРасчеты!DQ:DQ,УсловияРасчеты!$H:$H,$C58,УсловияРасчеты!$N:$N,"итого")</f>
        <v>0</v>
      </c>
      <c r="CX58" s="112">
        <f>SUMIFS(УсловияРасчеты!DR:DR,УсловияРасчеты!$H:$H,$C58,УсловияРасчеты!$N:$N,"итого")</f>
        <v>0</v>
      </c>
      <c r="CY58" s="112">
        <f>SUMIFS(УсловияРасчеты!DS:DS,УсловияРасчеты!$H:$H,$C58,УсловияРасчеты!$N:$N,"итого")</f>
        <v>0</v>
      </c>
      <c r="CZ58" s="112">
        <f>SUMIFS(УсловияРасчеты!DT:DT,УсловияРасчеты!$H:$H,$C58,УсловияРасчеты!$N:$N,"итого")</f>
        <v>0</v>
      </c>
      <c r="DA58" s="65"/>
    </row>
    <row r="59" spans="1:105" s="56" customFormat="1">
      <c r="A59" s="81"/>
      <c r="B59" s="65"/>
      <c r="C59" s="70" t="s">
        <v>238</v>
      </c>
      <c r="D59" s="65"/>
      <c r="E59" s="123">
        <f>SUMIFS($F59:$DA59,$F$2:$DA$2,MAX($F$2:$DA$2))</f>
        <v>0</v>
      </c>
      <c r="F59" s="64"/>
      <c r="G59" s="112">
        <f t="shared" ref="G59:AL59" si="105">IF(G2="",0,F59+G58)</f>
        <v>0</v>
      </c>
      <c r="H59" s="112">
        <f t="shared" si="105"/>
        <v>0</v>
      </c>
      <c r="I59" s="112">
        <f t="shared" si="105"/>
        <v>0</v>
      </c>
      <c r="J59" s="112">
        <f t="shared" si="105"/>
        <v>0</v>
      </c>
      <c r="K59" s="112">
        <f t="shared" si="105"/>
        <v>0</v>
      </c>
      <c r="L59" s="112">
        <f t="shared" si="105"/>
        <v>0</v>
      </c>
      <c r="M59" s="112">
        <f t="shared" si="105"/>
        <v>0</v>
      </c>
      <c r="N59" s="112">
        <f t="shared" si="105"/>
        <v>0</v>
      </c>
      <c r="O59" s="112">
        <f t="shared" si="105"/>
        <v>0</v>
      </c>
      <c r="P59" s="112">
        <f t="shared" si="105"/>
        <v>0</v>
      </c>
      <c r="Q59" s="112">
        <f t="shared" si="105"/>
        <v>0</v>
      </c>
      <c r="R59" s="112">
        <f t="shared" si="105"/>
        <v>0</v>
      </c>
      <c r="S59" s="112">
        <f t="shared" si="105"/>
        <v>0</v>
      </c>
      <c r="T59" s="112">
        <f t="shared" si="105"/>
        <v>0</v>
      </c>
      <c r="U59" s="112">
        <f t="shared" si="105"/>
        <v>0</v>
      </c>
      <c r="V59" s="112">
        <f t="shared" si="105"/>
        <v>0</v>
      </c>
      <c r="W59" s="112">
        <f t="shared" si="105"/>
        <v>0</v>
      </c>
      <c r="X59" s="112">
        <f t="shared" si="105"/>
        <v>0</v>
      </c>
      <c r="Y59" s="112">
        <f t="shared" si="105"/>
        <v>0</v>
      </c>
      <c r="Z59" s="112">
        <f t="shared" si="105"/>
        <v>0</v>
      </c>
      <c r="AA59" s="112">
        <f t="shared" si="105"/>
        <v>0</v>
      </c>
      <c r="AB59" s="112">
        <f t="shared" si="105"/>
        <v>0</v>
      </c>
      <c r="AC59" s="112">
        <f t="shared" si="105"/>
        <v>0</v>
      </c>
      <c r="AD59" s="112">
        <f t="shared" si="105"/>
        <v>0</v>
      </c>
      <c r="AE59" s="112">
        <f t="shared" si="105"/>
        <v>0</v>
      </c>
      <c r="AF59" s="112">
        <f t="shared" si="105"/>
        <v>0</v>
      </c>
      <c r="AG59" s="112">
        <f t="shared" si="105"/>
        <v>0</v>
      </c>
      <c r="AH59" s="112">
        <f t="shared" si="105"/>
        <v>0</v>
      </c>
      <c r="AI59" s="112">
        <f t="shared" si="105"/>
        <v>0</v>
      </c>
      <c r="AJ59" s="112">
        <f t="shared" si="105"/>
        <v>0</v>
      </c>
      <c r="AK59" s="112">
        <f t="shared" si="105"/>
        <v>0</v>
      </c>
      <c r="AL59" s="112">
        <f t="shared" si="105"/>
        <v>0</v>
      </c>
      <c r="AM59" s="112">
        <f t="shared" ref="AM59:BR59" si="106">IF(AM2="",0,AL59+AM58)</f>
        <v>0</v>
      </c>
      <c r="AN59" s="112">
        <f t="shared" si="106"/>
        <v>0</v>
      </c>
      <c r="AO59" s="112">
        <f t="shared" si="106"/>
        <v>0</v>
      </c>
      <c r="AP59" s="112">
        <f t="shared" si="106"/>
        <v>0</v>
      </c>
      <c r="AQ59" s="112">
        <f t="shared" si="106"/>
        <v>0</v>
      </c>
      <c r="AR59" s="112">
        <f t="shared" si="106"/>
        <v>0</v>
      </c>
      <c r="AS59" s="112">
        <f t="shared" si="106"/>
        <v>0</v>
      </c>
      <c r="AT59" s="112">
        <f t="shared" si="106"/>
        <v>0</v>
      </c>
      <c r="AU59" s="112">
        <f t="shared" si="106"/>
        <v>0</v>
      </c>
      <c r="AV59" s="112">
        <f t="shared" si="106"/>
        <v>0</v>
      </c>
      <c r="AW59" s="112">
        <f t="shared" si="106"/>
        <v>0</v>
      </c>
      <c r="AX59" s="112">
        <f t="shared" si="106"/>
        <v>0</v>
      </c>
      <c r="AY59" s="112">
        <f t="shared" si="106"/>
        <v>0</v>
      </c>
      <c r="AZ59" s="112">
        <f t="shared" si="106"/>
        <v>0</v>
      </c>
      <c r="BA59" s="112">
        <f t="shared" si="106"/>
        <v>0</v>
      </c>
      <c r="BB59" s="112">
        <f t="shared" si="106"/>
        <v>0</v>
      </c>
      <c r="BC59" s="112">
        <f t="shared" si="106"/>
        <v>0</v>
      </c>
      <c r="BD59" s="112">
        <f t="shared" si="106"/>
        <v>0</v>
      </c>
      <c r="BE59" s="112">
        <f t="shared" si="106"/>
        <v>0</v>
      </c>
      <c r="BF59" s="112">
        <f t="shared" si="106"/>
        <v>0</v>
      </c>
      <c r="BG59" s="112">
        <f t="shared" si="106"/>
        <v>0</v>
      </c>
      <c r="BH59" s="112">
        <f t="shared" si="106"/>
        <v>0</v>
      </c>
      <c r="BI59" s="112">
        <f t="shared" si="106"/>
        <v>0</v>
      </c>
      <c r="BJ59" s="112">
        <f t="shared" si="106"/>
        <v>0</v>
      </c>
      <c r="BK59" s="112">
        <f t="shared" si="106"/>
        <v>0</v>
      </c>
      <c r="BL59" s="112">
        <f t="shared" si="106"/>
        <v>0</v>
      </c>
      <c r="BM59" s="112">
        <f t="shared" si="106"/>
        <v>0</v>
      </c>
      <c r="BN59" s="112">
        <f t="shared" si="106"/>
        <v>0</v>
      </c>
      <c r="BO59" s="112">
        <f t="shared" si="106"/>
        <v>0</v>
      </c>
      <c r="BP59" s="112">
        <f t="shared" si="106"/>
        <v>0</v>
      </c>
      <c r="BQ59" s="112">
        <f t="shared" si="106"/>
        <v>0</v>
      </c>
      <c r="BR59" s="112">
        <f t="shared" si="106"/>
        <v>0</v>
      </c>
      <c r="BS59" s="112">
        <f t="shared" ref="BS59:CX59" si="107">IF(BS2="",0,BR59+BS58)</f>
        <v>0</v>
      </c>
      <c r="BT59" s="112">
        <f t="shared" si="107"/>
        <v>0</v>
      </c>
      <c r="BU59" s="112">
        <f t="shared" si="107"/>
        <v>0</v>
      </c>
      <c r="BV59" s="112">
        <f t="shared" si="107"/>
        <v>0</v>
      </c>
      <c r="BW59" s="112">
        <f t="shared" si="107"/>
        <v>0</v>
      </c>
      <c r="BX59" s="112">
        <f t="shared" si="107"/>
        <v>0</v>
      </c>
      <c r="BY59" s="112">
        <f t="shared" si="107"/>
        <v>0</v>
      </c>
      <c r="BZ59" s="112">
        <f t="shared" si="107"/>
        <v>0</v>
      </c>
      <c r="CA59" s="112">
        <f t="shared" si="107"/>
        <v>0</v>
      </c>
      <c r="CB59" s="112">
        <f t="shared" si="107"/>
        <v>0</v>
      </c>
      <c r="CC59" s="112">
        <f t="shared" si="107"/>
        <v>0</v>
      </c>
      <c r="CD59" s="112">
        <f t="shared" si="107"/>
        <v>0</v>
      </c>
      <c r="CE59" s="112">
        <f t="shared" si="107"/>
        <v>0</v>
      </c>
      <c r="CF59" s="112">
        <f t="shared" si="107"/>
        <v>0</v>
      </c>
      <c r="CG59" s="112">
        <f t="shared" si="107"/>
        <v>0</v>
      </c>
      <c r="CH59" s="112">
        <f t="shared" si="107"/>
        <v>0</v>
      </c>
      <c r="CI59" s="112">
        <f t="shared" si="107"/>
        <v>0</v>
      </c>
      <c r="CJ59" s="112">
        <f t="shared" si="107"/>
        <v>0</v>
      </c>
      <c r="CK59" s="112">
        <f t="shared" si="107"/>
        <v>0</v>
      </c>
      <c r="CL59" s="112">
        <f t="shared" si="107"/>
        <v>0</v>
      </c>
      <c r="CM59" s="112">
        <f t="shared" si="107"/>
        <v>0</v>
      </c>
      <c r="CN59" s="112">
        <f t="shared" si="107"/>
        <v>0</v>
      </c>
      <c r="CO59" s="112">
        <f t="shared" si="107"/>
        <v>0</v>
      </c>
      <c r="CP59" s="112">
        <f t="shared" si="107"/>
        <v>0</v>
      </c>
      <c r="CQ59" s="112">
        <f t="shared" si="107"/>
        <v>0</v>
      </c>
      <c r="CR59" s="112">
        <f t="shared" si="107"/>
        <v>0</v>
      </c>
      <c r="CS59" s="112">
        <f t="shared" si="107"/>
        <v>0</v>
      </c>
      <c r="CT59" s="112">
        <f t="shared" si="107"/>
        <v>0</v>
      </c>
      <c r="CU59" s="112">
        <f t="shared" si="107"/>
        <v>0</v>
      </c>
      <c r="CV59" s="112">
        <f t="shared" si="107"/>
        <v>0</v>
      </c>
      <c r="CW59" s="112">
        <f t="shared" si="107"/>
        <v>0</v>
      </c>
      <c r="CX59" s="112">
        <f t="shared" si="107"/>
        <v>0</v>
      </c>
      <c r="CY59" s="112">
        <f t="shared" ref="CY59:CZ59" si="108">IF(CY2="",0,CX59+CY58)</f>
        <v>0</v>
      </c>
      <c r="CZ59" s="112">
        <f t="shared" si="108"/>
        <v>0</v>
      </c>
      <c r="DA59" s="65"/>
    </row>
    <row r="60" spans="1:105">
      <c r="A60" s="81"/>
      <c r="B60" s="64"/>
      <c r="C60" s="68"/>
      <c r="D60" s="65"/>
      <c r="E60" s="133"/>
      <c r="F60" s="64"/>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64"/>
    </row>
    <row r="61" spans="1:105" s="526" customFormat="1" ht="12">
      <c r="A61" s="525"/>
      <c r="B61" s="520" t="s">
        <v>108</v>
      </c>
      <c r="C61" s="521" t="s">
        <v>250</v>
      </c>
      <c r="D61" s="520"/>
      <c r="E61" s="522">
        <f>SUMIFS($F61:$DA61,$F$2:$DA$2,MAX($F$2:$DA$2))</f>
        <v>0</v>
      </c>
      <c r="F61" s="523"/>
      <c r="G61" s="524">
        <f t="shared" ref="G61:AL61" si="109">G62-G69</f>
        <v>0</v>
      </c>
      <c r="H61" s="524">
        <f t="shared" si="109"/>
        <v>0</v>
      </c>
      <c r="I61" s="524">
        <f t="shared" si="109"/>
        <v>0</v>
      </c>
      <c r="J61" s="524">
        <f t="shared" si="109"/>
        <v>0</v>
      </c>
      <c r="K61" s="524">
        <f t="shared" si="109"/>
        <v>0</v>
      </c>
      <c r="L61" s="524">
        <f t="shared" si="109"/>
        <v>0</v>
      </c>
      <c r="M61" s="524">
        <f t="shared" si="109"/>
        <v>0</v>
      </c>
      <c r="N61" s="524">
        <f t="shared" si="109"/>
        <v>0</v>
      </c>
      <c r="O61" s="524">
        <f t="shared" si="109"/>
        <v>0</v>
      </c>
      <c r="P61" s="524">
        <f t="shared" si="109"/>
        <v>0</v>
      </c>
      <c r="Q61" s="524">
        <f t="shared" si="109"/>
        <v>0</v>
      </c>
      <c r="R61" s="524">
        <f t="shared" si="109"/>
        <v>0</v>
      </c>
      <c r="S61" s="524">
        <f t="shared" si="109"/>
        <v>0</v>
      </c>
      <c r="T61" s="524">
        <f t="shared" si="109"/>
        <v>0</v>
      </c>
      <c r="U61" s="524">
        <f t="shared" si="109"/>
        <v>0</v>
      </c>
      <c r="V61" s="524">
        <f t="shared" si="109"/>
        <v>0</v>
      </c>
      <c r="W61" s="524">
        <f t="shared" si="109"/>
        <v>0</v>
      </c>
      <c r="X61" s="524">
        <f t="shared" si="109"/>
        <v>0</v>
      </c>
      <c r="Y61" s="524">
        <f t="shared" si="109"/>
        <v>0</v>
      </c>
      <c r="Z61" s="524">
        <f t="shared" si="109"/>
        <v>0</v>
      </c>
      <c r="AA61" s="524">
        <f t="shared" si="109"/>
        <v>0</v>
      </c>
      <c r="AB61" s="524">
        <f t="shared" si="109"/>
        <v>0</v>
      </c>
      <c r="AC61" s="524">
        <f t="shared" si="109"/>
        <v>0</v>
      </c>
      <c r="AD61" s="524">
        <f t="shared" si="109"/>
        <v>0</v>
      </c>
      <c r="AE61" s="524">
        <f t="shared" si="109"/>
        <v>0</v>
      </c>
      <c r="AF61" s="524">
        <f t="shared" si="109"/>
        <v>0</v>
      </c>
      <c r="AG61" s="524">
        <f t="shared" si="109"/>
        <v>0</v>
      </c>
      <c r="AH61" s="524">
        <f t="shared" si="109"/>
        <v>0</v>
      </c>
      <c r="AI61" s="524">
        <f t="shared" si="109"/>
        <v>0</v>
      </c>
      <c r="AJ61" s="524">
        <f t="shared" si="109"/>
        <v>0</v>
      </c>
      <c r="AK61" s="524">
        <f t="shared" si="109"/>
        <v>0</v>
      </c>
      <c r="AL61" s="524">
        <f t="shared" si="109"/>
        <v>0</v>
      </c>
      <c r="AM61" s="524">
        <f t="shared" ref="AM61:BR61" si="110">AM62-AM69</f>
        <v>0</v>
      </c>
      <c r="AN61" s="524">
        <f t="shared" si="110"/>
        <v>0</v>
      </c>
      <c r="AO61" s="524">
        <f t="shared" si="110"/>
        <v>0</v>
      </c>
      <c r="AP61" s="524">
        <f t="shared" si="110"/>
        <v>0</v>
      </c>
      <c r="AQ61" s="524">
        <f t="shared" si="110"/>
        <v>0</v>
      </c>
      <c r="AR61" s="524">
        <f t="shared" si="110"/>
        <v>0</v>
      </c>
      <c r="AS61" s="524">
        <f t="shared" si="110"/>
        <v>0</v>
      </c>
      <c r="AT61" s="524">
        <f t="shared" si="110"/>
        <v>0</v>
      </c>
      <c r="AU61" s="524">
        <f t="shared" si="110"/>
        <v>0</v>
      </c>
      <c r="AV61" s="524">
        <f t="shared" si="110"/>
        <v>0</v>
      </c>
      <c r="AW61" s="524">
        <f t="shared" si="110"/>
        <v>0</v>
      </c>
      <c r="AX61" s="524">
        <f t="shared" si="110"/>
        <v>0</v>
      </c>
      <c r="AY61" s="524">
        <f t="shared" si="110"/>
        <v>0</v>
      </c>
      <c r="AZ61" s="524">
        <f t="shared" si="110"/>
        <v>0</v>
      </c>
      <c r="BA61" s="524">
        <f t="shared" si="110"/>
        <v>0</v>
      </c>
      <c r="BB61" s="524">
        <f t="shared" si="110"/>
        <v>0</v>
      </c>
      <c r="BC61" s="524">
        <f t="shared" si="110"/>
        <v>0</v>
      </c>
      <c r="BD61" s="524">
        <f t="shared" si="110"/>
        <v>0</v>
      </c>
      <c r="BE61" s="524">
        <f t="shared" si="110"/>
        <v>0</v>
      </c>
      <c r="BF61" s="524">
        <f t="shared" si="110"/>
        <v>0</v>
      </c>
      <c r="BG61" s="524">
        <f t="shared" si="110"/>
        <v>0</v>
      </c>
      <c r="BH61" s="524">
        <f t="shared" si="110"/>
        <v>0</v>
      </c>
      <c r="BI61" s="524">
        <f t="shared" si="110"/>
        <v>0</v>
      </c>
      <c r="BJ61" s="524">
        <f t="shared" si="110"/>
        <v>0</v>
      </c>
      <c r="BK61" s="524">
        <f t="shared" si="110"/>
        <v>0</v>
      </c>
      <c r="BL61" s="524">
        <f t="shared" si="110"/>
        <v>0</v>
      </c>
      <c r="BM61" s="524">
        <f t="shared" si="110"/>
        <v>0</v>
      </c>
      <c r="BN61" s="524">
        <f t="shared" si="110"/>
        <v>0</v>
      </c>
      <c r="BO61" s="524">
        <f t="shared" si="110"/>
        <v>0</v>
      </c>
      <c r="BP61" s="524">
        <f t="shared" si="110"/>
        <v>0</v>
      </c>
      <c r="BQ61" s="524">
        <f t="shared" si="110"/>
        <v>0</v>
      </c>
      <c r="BR61" s="524">
        <f t="shared" si="110"/>
        <v>0</v>
      </c>
      <c r="BS61" s="524">
        <f t="shared" ref="BS61:CX61" si="111">BS62-BS69</f>
        <v>0</v>
      </c>
      <c r="BT61" s="524">
        <f t="shared" si="111"/>
        <v>0</v>
      </c>
      <c r="BU61" s="524">
        <f t="shared" si="111"/>
        <v>0</v>
      </c>
      <c r="BV61" s="524">
        <f t="shared" si="111"/>
        <v>0</v>
      </c>
      <c r="BW61" s="524">
        <f t="shared" si="111"/>
        <v>0</v>
      </c>
      <c r="BX61" s="524">
        <f t="shared" si="111"/>
        <v>0</v>
      </c>
      <c r="BY61" s="524">
        <f t="shared" si="111"/>
        <v>0</v>
      </c>
      <c r="BZ61" s="524">
        <f t="shared" si="111"/>
        <v>0</v>
      </c>
      <c r="CA61" s="524">
        <f t="shared" si="111"/>
        <v>0</v>
      </c>
      <c r="CB61" s="524">
        <f t="shared" si="111"/>
        <v>0</v>
      </c>
      <c r="CC61" s="524">
        <f t="shared" si="111"/>
        <v>0</v>
      </c>
      <c r="CD61" s="524">
        <f t="shared" si="111"/>
        <v>0</v>
      </c>
      <c r="CE61" s="524">
        <f t="shared" si="111"/>
        <v>0</v>
      </c>
      <c r="CF61" s="524">
        <f t="shared" si="111"/>
        <v>0</v>
      </c>
      <c r="CG61" s="524">
        <f t="shared" si="111"/>
        <v>0</v>
      </c>
      <c r="CH61" s="524">
        <f t="shared" si="111"/>
        <v>0</v>
      </c>
      <c r="CI61" s="524">
        <f t="shared" si="111"/>
        <v>0</v>
      </c>
      <c r="CJ61" s="524">
        <f t="shared" si="111"/>
        <v>0</v>
      </c>
      <c r="CK61" s="524">
        <f t="shared" si="111"/>
        <v>0</v>
      </c>
      <c r="CL61" s="524">
        <f t="shared" si="111"/>
        <v>0</v>
      </c>
      <c r="CM61" s="524">
        <f t="shared" si="111"/>
        <v>0</v>
      </c>
      <c r="CN61" s="524">
        <f t="shared" si="111"/>
        <v>0</v>
      </c>
      <c r="CO61" s="524">
        <f t="shared" si="111"/>
        <v>0</v>
      </c>
      <c r="CP61" s="524">
        <f t="shared" si="111"/>
        <v>0</v>
      </c>
      <c r="CQ61" s="524">
        <f t="shared" si="111"/>
        <v>0</v>
      </c>
      <c r="CR61" s="524">
        <f t="shared" si="111"/>
        <v>0</v>
      </c>
      <c r="CS61" s="524">
        <f t="shared" si="111"/>
        <v>0</v>
      </c>
      <c r="CT61" s="524">
        <f t="shared" si="111"/>
        <v>0</v>
      </c>
      <c r="CU61" s="524">
        <f t="shared" si="111"/>
        <v>0</v>
      </c>
      <c r="CV61" s="524">
        <f t="shared" si="111"/>
        <v>0</v>
      </c>
      <c r="CW61" s="524">
        <f t="shared" si="111"/>
        <v>0</v>
      </c>
      <c r="CX61" s="524">
        <f t="shared" si="111"/>
        <v>0</v>
      </c>
      <c r="CY61" s="524">
        <f t="shared" ref="CY61:CZ61" si="112">CY62-CY69</f>
        <v>0</v>
      </c>
      <c r="CZ61" s="524">
        <f t="shared" si="112"/>
        <v>0</v>
      </c>
      <c r="DA61" s="520"/>
    </row>
    <row r="62" spans="1:105" s="56" customFormat="1">
      <c r="A62" s="81"/>
      <c r="B62" s="65" t="s">
        <v>108</v>
      </c>
      <c r="C62" s="142" t="s">
        <v>248</v>
      </c>
      <c r="D62" s="65"/>
      <c r="E62" s="125">
        <f>SUM(E63:E68)</f>
        <v>0</v>
      </c>
      <c r="F62" s="64"/>
      <c r="G62" s="125">
        <f t="shared" ref="G62:AL62" si="113">SUM(G63:G68)</f>
        <v>0</v>
      </c>
      <c r="H62" s="125">
        <f t="shared" si="113"/>
        <v>0</v>
      </c>
      <c r="I62" s="125">
        <f t="shared" si="113"/>
        <v>0</v>
      </c>
      <c r="J62" s="125">
        <f t="shared" si="113"/>
        <v>0</v>
      </c>
      <c r="K62" s="125">
        <f t="shared" si="113"/>
        <v>0</v>
      </c>
      <c r="L62" s="125">
        <f t="shared" si="113"/>
        <v>0</v>
      </c>
      <c r="M62" s="125">
        <f t="shared" si="113"/>
        <v>0</v>
      </c>
      <c r="N62" s="125">
        <f t="shared" si="113"/>
        <v>0</v>
      </c>
      <c r="O62" s="125">
        <f t="shared" si="113"/>
        <v>0</v>
      </c>
      <c r="P62" s="125">
        <f t="shared" si="113"/>
        <v>0</v>
      </c>
      <c r="Q62" s="125">
        <f t="shared" si="113"/>
        <v>0</v>
      </c>
      <c r="R62" s="125">
        <f t="shared" si="113"/>
        <v>0</v>
      </c>
      <c r="S62" s="125">
        <f t="shared" si="113"/>
        <v>0</v>
      </c>
      <c r="T62" s="125">
        <f t="shared" si="113"/>
        <v>0</v>
      </c>
      <c r="U62" s="125">
        <f t="shared" si="113"/>
        <v>0</v>
      </c>
      <c r="V62" s="125">
        <f t="shared" si="113"/>
        <v>0</v>
      </c>
      <c r="W62" s="125">
        <f t="shared" si="113"/>
        <v>0</v>
      </c>
      <c r="X62" s="125">
        <f t="shared" si="113"/>
        <v>0</v>
      </c>
      <c r="Y62" s="125">
        <f t="shared" si="113"/>
        <v>0</v>
      </c>
      <c r="Z62" s="125">
        <f t="shared" si="113"/>
        <v>0</v>
      </c>
      <c r="AA62" s="125">
        <f t="shared" si="113"/>
        <v>0</v>
      </c>
      <c r="AB62" s="125">
        <f t="shared" si="113"/>
        <v>0</v>
      </c>
      <c r="AC62" s="125">
        <f t="shared" si="113"/>
        <v>0</v>
      </c>
      <c r="AD62" s="125">
        <f t="shared" si="113"/>
        <v>0</v>
      </c>
      <c r="AE62" s="125">
        <f t="shared" si="113"/>
        <v>0</v>
      </c>
      <c r="AF62" s="125">
        <f t="shared" si="113"/>
        <v>0</v>
      </c>
      <c r="AG62" s="125">
        <f t="shared" si="113"/>
        <v>0</v>
      </c>
      <c r="AH62" s="125">
        <f t="shared" si="113"/>
        <v>0</v>
      </c>
      <c r="AI62" s="125">
        <f t="shared" si="113"/>
        <v>0</v>
      </c>
      <c r="AJ62" s="125">
        <f t="shared" si="113"/>
        <v>0</v>
      </c>
      <c r="AK62" s="125">
        <f t="shared" si="113"/>
        <v>0</v>
      </c>
      <c r="AL62" s="125">
        <f t="shared" si="113"/>
        <v>0</v>
      </c>
      <c r="AM62" s="125">
        <f t="shared" ref="AM62:BR62" si="114">SUM(AM63:AM68)</f>
        <v>0</v>
      </c>
      <c r="AN62" s="125">
        <f t="shared" si="114"/>
        <v>0</v>
      </c>
      <c r="AO62" s="125">
        <f t="shared" si="114"/>
        <v>0</v>
      </c>
      <c r="AP62" s="125">
        <f t="shared" si="114"/>
        <v>0</v>
      </c>
      <c r="AQ62" s="125">
        <f t="shared" si="114"/>
        <v>0</v>
      </c>
      <c r="AR62" s="125">
        <f t="shared" si="114"/>
        <v>0</v>
      </c>
      <c r="AS62" s="125">
        <f t="shared" si="114"/>
        <v>0</v>
      </c>
      <c r="AT62" s="125">
        <f t="shared" si="114"/>
        <v>0</v>
      </c>
      <c r="AU62" s="125">
        <f t="shared" si="114"/>
        <v>0</v>
      </c>
      <c r="AV62" s="125">
        <f t="shared" si="114"/>
        <v>0</v>
      </c>
      <c r="AW62" s="125">
        <f t="shared" si="114"/>
        <v>0</v>
      </c>
      <c r="AX62" s="125">
        <f t="shared" si="114"/>
        <v>0</v>
      </c>
      <c r="AY62" s="125">
        <f t="shared" si="114"/>
        <v>0</v>
      </c>
      <c r="AZ62" s="125">
        <f t="shared" si="114"/>
        <v>0</v>
      </c>
      <c r="BA62" s="125">
        <f t="shared" si="114"/>
        <v>0</v>
      </c>
      <c r="BB62" s="125">
        <f t="shared" si="114"/>
        <v>0</v>
      </c>
      <c r="BC62" s="125">
        <f t="shared" si="114"/>
        <v>0</v>
      </c>
      <c r="BD62" s="125">
        <f t="shared" si="114"/>
        <v>0</v>
      </c>
      <c r="BE62" s="125">
        <f t="shared" si="114"/>
        <v>0</v>
      </c>
      <c r="BF62" s="125">
        <f t="shared" si="114"/>
        <v>0</v>
      </c>
      <c r="BG62" s="125">
        <f t="shared" si="114"/>
        <v>0</v>
      </c>
      <c r="BH62" s="125">
        <f t="shared" si="114"/>
        <v>0</v>
      </c>
      <c r="BI62" s="125">
        <f t="shared" si="114"/>
        <v>0</v>
      </c>
      <c r="BJ62" s="125">
        <f t="shared" si="114"/>
        <v>0</v>
      </c>
      <c r="BK62" s="125">
        <f t="shared" si="114"/>
        <v>0</v>
      </c>
      <c r="BL62" s="125">
        <f t="shared" si="114"/>
        <v>0</v>
      </c>
      <c r="BM62" s="125">
        <f t="shared" si="114"/>
        <v>0</v>
      </c>
      <c r="BN62" s="125">
        <f t="shared" si="114"/>
        <v>0</v>
      </c>
      <c r="BO62" s="125">
        <f t="shared" si="114"/>
        <v>0</v>
      </c>
      <c r="BP62" s="125">
        <f t="shared" si="114"/>
        <v>0</v>
      </c>
      <c r="BQ62" s="125">
        <f t="shared" si="114"/>
        <v>0</v>
      </c>
      <c r="BR62" s="125">
        <f t="shared" si="114"/>
        <v>0</v>
      </c>
      <c r="BS62" s="125">
        <f t="shared" ref="BS62:CX62" si="115">SUM(BS63:BS68)</f>
        <v>0</v>
      </c>
      <c r="BT62" s="125">
        <f t="shared" si="115"/>
        <v>0</v>
      </c>
      <c r="BU62" s="125">
        <f t="shared" si="115"/>
        <v>0</v>
      </c>
      <c r="BV62" s="125">
        <f t="shared" si="115"/>
        <v>0</v>
      </c>
      <c r="BW62" s="125">
        <f t="shared" si="115"/>
        <v>0</v>
      </c>
      <c r="BX62" s="125">
        <f t="shared" si="115"/>
        <v>0</v>
      </c>
      <c r="BY62" s="125">
        <f t="shared" si="115"/>
        <v>0</v>
      </c>
      <c r="BZ62" s="125">
        <f t="shared" si="115"/>
        <v>0</v>
      </c>
      <c r="CA62" s="125">
        <f t="shared" si="115"/>
        <v>0</v>
      </c>
      <c r="CB62" s="125">
        <f t="shared" si="115"/>
        <v>0</v>
      </c>
      <c r="CC62" s="125">
        <f t="shared" si="115"/>
        <v>0</v>
      </c>
      <c r="CD62" s="125">
        <f t="shared" si="115"/>
        <v>0</v>
      </c>
      <c r="CE62" s="125">
        <f t="shared" si="115"/>
        <v>0</v>
      </c>
      <c r="CF62" s="125">
        <f t="shared" si="115"/>
        <v>0</v>
      </c>
      <c r="CG62" s="125">
        <f t="shared" si="115"/>
        <v>0</v>
      </c>
      <c r="CH62" s="125">
        <f t="shared" si="115"/>
        <v>0</v>
      </c>
      <c r="CI62" s="125">
        <f t="shared" si="115"/>
        <v>0</v>
      </c>
      <c r="CJ62" s="125">
        <f t="shared" si="115"/>
        <v>0</v>
      </c>
      <c r="CK62" s="125">
        <f t="shared" si="115"/>
        <v>0</v>
      </c>
      <c r="CL62" s="125">
        <f t="shared" si="115"/>
        <v>0</v>
      </c>
      <c r="CM62" s="125">
        <f t="shared" si="115"/>
        <v>0</v>
      </c>
      <c r="CN62" s="125">
        <f t="shared" si="115"/>
        <v>0</v>
      </c>
      <c r="CO62" s="125">
        <f t="shared" si="115"/>
        <v>0</v>
      </c>
      <c r="CP62" s="125">
        <f t="shared" si="115"/>
        <v>0</v>
      </c>
      <c r="CQ62" s="125">
        <f t="shared" si="115"/>
        <v>0</v>
      </c>
      <c r="CR62" s="125">
        <f t="shared" si="115"/>
        <v>0</v>
      </c>
      <c r="CS62" s="125">
        <f t="shared" si="115"/>
        <v>0</v>
      </c>
      <c r="CT62" s="125">
        <f t="shared" si="115"/>
        <v>0</v>
      </c>
      <c r="CU62" s="125">
        <f t="shared" si="115"/>
        <v>0</v>
      </c>
      <c r="CV62" s="125">
        <f t="shared" si="115"/>
        <v>0</v>
      </c>
      <c r="CW62" s="125">
        <f t="shared" si="115"/>
        <v>0</v>
      </c>
      <c r="CX62" s="125">
        <f t="shared" si="115"/>
        <v>0</v>
      </c>
      <c r="CY62" s="125">
        <f t="shared" ref="CY62:CZ62" si="116">SUM(CY63:CY68)</f>
        <v>0</v>
      </c>
      <c r="CZ62" s="125">
        <f t="shared" si="116"/>
        <v>0</v>
      </c>
      <c r="DA62" s="65"/>
    </row>
    <row r="63" spans="1:105" s="73" customFormat="1" ht="12" customHeight="1">
      <c r="A63" s="81">
        <f>E61</f>
        <v>0</v>
      </c>
      <c r="B63" s="71"/>
      <c r="C63" s="72" t="s">
        <v>24</v>
      </c>
      <c r="D63" s="65"/>
      <c r="E63" s="126"/>
      <c r="F63" s="64"/>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71"/>
    </row>
    <row r="64" spans="1:105" s="78" customFormat="1">
      <c r="A64" s="81"/>
      <c r="B64" s="76"/>
      <c r="C64" s="77" t="str">
        <f>УсловияРасчеты!$H$1340</f>
        <v>Капитальные затраты на балансе</v>
      </c>
      <c r="D64" s="65"/>
      <c r="E64" s="127">
        <f t="shared" ref="E64:E67" si="117">SUMIFS($F64:$DA64,$F$2:$DA$2,MAX($F$2:$DA$2))</f>
        <v>0</v>
      </c>
      <c r="F64" s="64"/>
      <c r="G64" s="106">
        <f>SUMIFS(УсловияРасчеты!AA:AA,УсловияРасчеты!$H:$H,$C64,УсловияРасчеты!$N:$N,"итого")</f>
        <v>0</v>
      </c>
      <c r="H64" s="106">
        <f>SUMIFS(УсловияРасчеты!AB:AB,УсловияРасчеты!$H:$H,$C64,УсловияРасчеты!$N:$N,"итого")</f>
        <v>0</v>
      </c>
      <c r="I64" s="106">
        <f>SUMIFS(УсловияРасчеты!AC:AC,УсловияРасчеты!$H:$H,$C64,УсловияРасчеты!$N:$N,"итого")</f>
        <v>0</v>
      </c>
      <c r="J64" s="106">
        <f>SUMIFS(УсловияРасчеты!AD:AD,УсловияРасчеты!$H:$H,$C64,УсловияРасчеты!$N:$N,"итого")</f>
        <v>0</v>
      </c>
      <c r="K64" s="106">
        <f>SUMIFS(УсловияРасчеты!AE:AE,УсловияРасчеты!$H:$H,$C64,УсловияРасчеты!$N:$N,"итого")</f>
        <v>0</v>
      </c>
      <c r="L64" s="106">
        <f>SUMIFS(УсловияРасчеты!AF:AF,УсловияРасчеты!$H:$H,$C64,УсловияРасчеты!$N:$N,"итого")</f>
        <v>0</v>
      </c>
      <c r="M64" s="106">
        <f>SUMIFS(УсловияРасчеты!AG:AG,УсловияРасчеты!$H:$H,$C64,УсловияРасчеты!$N:$N,"итого")</f>
        <v>0</v>
      </c>
      <c r="N64" s="106">
        <f>SUMIFS(УсловияРасчеты!AH:AH,УсловияРасчеты!$H:$H,$C64,УсловияРасчеты!$N:$N,"итого")</f>
        <v>0</v>
      </c>
      <c r="O64" s="106">
        <f>SUMIFS(УсловияРасчеты!AI:AI,УсловияРасчеты!$H:$H,$C64,УсловияРасчеты!$N:$N,"итого")</f>
        <v>0</v>
      </c>
      <c r="P64" s="106">
        <f>SUMIFS(УсловияРасчеты!AJ:AJ,УсловияРасчеты!$H:$H,$C64,УсловияРасчеты!$N:$N,"итого")</f>
        <v>0</v>
      </c>
      <c r="Q64" s="106">
        <f>SUMIFS(УсловияРасчеты!AK:AK,УсловияРасчеты!$H:$H,$C64,УсловияРасчеты!$N:$N,"итого")</f>
        <v>0</v>
      </c>
      <c r="R64" s="106">
        <f>SUMIFS(УсловияРасчеты!AL:AL,УсловияРасчеты!$H:$H,$C64,УсловияРасчеты!$N:$N,"итого")</f>
        <v>0</v>
      </c>
      <c r="S64" s="106">
        <f>SUMIFS(УсловияРасчеты!AM:AM,УсловияРасчеты!$H:$H,$C64,УсловияРасчеты!$N:$N,"итого")</f>
        <v>0</v>
      </c>
      <c r="T64" s="106">
        <f>SUMIFS(УсловияРасчеты!AN:AN,УсловияРасчеты!$H:$H,$C64,УсловияРасчеты!$N:$N,"итого")</f>
        <v>0</v>
      </c>
      <c r="U64" s="106">
        <f>SUMIFS(УсловияРасчеты!AO:AO,УсловияРасчеты!$H:$H,$C64,УсловияРасчеты!$N:$N,"итого")</f>
        <v>0</v>
      </c>
      <c r="V64" s="106">
        <f>SUMIFS(УсловияРасчеты!AP:AP,УсловияРасчеты!$H:$H,$C64,УсловияРасчеты!$N:$N,"итого")</f>
        <v>0</v>
      </c>
      <c r="W64" s="106">
        <f>SUMIFS(УсловияРасчеты!AQ:AQ,УсловияРасчеты!$H:$H,$C64,УсловияРасчеты!$N:$N,"итого")</f>
        <v>0</v>
      </c>
      <c r="X64" s="106">
        <f>SUMIFS(УсловияРасчеты!AR:AR,УсловияРасчеты!$H:$H,$C64,УсловияРасчеты!$N:$N,"итого")</f>
        <v>0</v>
      </c>
      <c r="Y64" s="106">
        <f>SUMIFS(УсловияРасчеты!AS:AS,УсловияРасчеты!$H:$H,$C64,УсловияРасчеты!$N:$N,"итого")</f>
        <v>0</v>
      </c>
      <c r="Z64" s="106">
        <f>SUMIFS(УсловияРасчеты!AT:AT,УсловияРасчеты!$H:$H,$C64,УсловияРасчеты!$N:$N,"итого")</f>
        <v>0</v>
      </c>
      <c r="AA64" s="106">
        <f>SUMIFS(УсловияРасчеты!AU:AU,УсловияРасчеты!$H:$H,$C64,УсловияРасчеты!$N:$N,"итого")</f>
        <v>0</v>
      </c>
      <c r="AB64" s="106">
        <f>SUMIFS(УсловияРасчеты!AV:AV,УсловияРасчеты!$H:$H,$C64,УсловияРасчеты!$N:$N,"итого")</f>
        <v>0</v>
      </c>
      <c r="AC64" s="106">
        <f>SUMIFS(УсловияРасчеты!AW:AW,УсловияРасчеты!$H:$H,$C64,УсловияРасчеты!$N:$N,"итого")</f>
        <v>0</v>
      </c>
      <c r="AD64" s="106">
        <f>SUMIFS(УсловияРасчеты!AX:AX,УсловияРасчеты!$H:$H,$C64,УсловияРасчеты!$N:$N,"итого")</f>
        <v>0</v>
      </c>
      <c r="AE64" s="106">
        <f>SUMIFS(УсловияРасчеты!AY:AY,УсловияРасчеты!$H:$H,$C64,УсловияРасчеты!$N:$N,"итого")</f>
        <v>0</v>
      </c>
      <c r="AF64" s="106">
        <f>SUMIFS(УсловияРасчеты!AZ:AZ,УсловияРасчеты!$H:$H,$C64,УсловияРасчеты!$N:$N,"итого")</f>
        <v>0</v>
      </c>
      <c r="AG64" s="106">
        <f>SUMIFS(УсловияРасчеты!BA:BA,УсловияРасчеты!$H:$H,$C64,УсловияРасчеты!$N:$N,"итого")</f>
        <v>0</v>
      </c>
      <c r="AH64" s="106">
        <f>SUMIFS(УсловияРасчеты!BB:BB,УсловияРасчеты!$H:$H,$C64,УсловияРасчеты!$N:$N,"итого")</f>
        <v>0</v>
      </c>
      <c r="AI64" s="106">
        <f>SUMIFS(УсловияРасчеты!BC:BC,УсловияРасчеты!$H:$H,$C64,УсловияРасчеты!$N:$N,"итого")</f>
        <v>0</v>
      </c>
      <c r="AJ64" s="106">
        <f>SUMIFS(УсловияРасчеты!BD:BD,УсловияРасчеты!$H:$H,$C64,УсловияРасчеты!$N:$N,"итого")</f>
        <v>0</v>
      </c>
      <c r="AK64" s="106">
        <f>SUMIFS(УсловияРасчеты!BE:BE,УсловияРасчеты!$H:$H,$C64,УсловияРасчеты!$N:$N,"итого")</f>
        <v>0</v>
      </c>
      <c r="AL64" s="106">
        <f>SUMIFS(УсловияРасчеты!BF:BF,УсловияРасчеты!$H:$H,$C64,УсловияРасчеты!$N:$N,"итого")</f>
        <v>0</v>
      </c>
      <c r="AM64" s="106">
        <f>SUMIFS(УсловияРасчеты!BG:BG,УсловияРасчеты!$H:$H,$C64,УсловияРасчеты!$N:$N,"итого")</f>
        <v>0</v>
      </c>
      <c r="AN64" s="106">
        <f>SUMIFS(УсловияРасчеты!BH:BH,УсловияРасчеты!$H:$H,$C64,УсловияРасчеты!$N:$N,"итого")</f>
        <v>0</v>
      </c>
      <c r="AO64" s="106">
        <f>SUMIFS(УсловияРасчеты!BI:BI,УсловияРасчеты!$H:$H,$C64,УсловияРасчеты!$N:$N,"итого")</f>
        <v>0</v>
      </c>
      <c r="AP64" s="106">
        <f>SUMIFS(УсловияРасчеты!BJ:BJ,УсловияРасчеты!$H:$H,$C64,УсловияРасчеты!$N:$N,"итого")</f>
        <v>0</v>
      </c>
      <c r="AQ64" s="106">
        <f>SUMIFS(УсловияРасчеты!BK:BK,УсловияРасчеты!$H:$H,$C64,УсловияРасчеты!$N:$N,"итого")</f>
        <v>0</v>
      </c>
      <c r="AR64" s="106">
        <f>SUMIFS(УсловияРасчеты!BL:BL,УсловияРасчеты!$H:$H,$C64,УсловияРасчеты!$N:$N,"итого")</f>
        <v>0</v>
      </c>
      <c r="AS64" s="106">
        <f>SUMIFS(УсловияРасчеты!BM:BM,УсловияРасчеты!$H:$H,$C64,УсловияРасчеты!$N:$N,"итого")</f>
        <v>0</v>
      </c>
      <c r="AT64" s="106">
        <f>SUMIFS(УсловияРасчеты!BN:BN,УсловияРасчеты!$H:$H,$C64,УсловияРасчеты!$N:$N,"итого")</f>
        <v>0</v>
      </c>
      <c r="AU64" s="106">
        <f>SUMIFS(УсловияРасчеты!BO:BO,УсловияРасчеты!$H:$H,$C64,УсловияРасчеты!$N:$N,"итого")</f>
        <v>0</v>
      </c>
      <c r="AV64" s="106">
        <f>SUMIFS(УсловияРасчеты!BP:BP,УсловияРасчеты!$H:$H,$C64,УсловияРасчеты!$N:$N,"итого")</f>
        <v>0</v>
      </c>
      <c r="AW64" s="106">
        <f>SUMIFS(УсловияРасчеты!BQ:BQ,УсловияРасчеты!$H:$H,$C64,УсловияРасчеты!$N:$N,"итого")</f>
        <v>0</v>
      </c>
      <c r="AX64" s="106">
        <f>SUMIFS(УсловияРасчеты!BR:BR,УсловияРасчеты!$H:$H,$C64,УсловияРасчеты!$N:$N,"итого")</f>
        <v>0</v>
      </c>
      <c r="AY64" s="106">
        <f>SUMIFS(УсловияРасчеты!BS:BS,УсловияРасчеты!$H:$H,$C64,УсловияРасчеты!$N:$N,"итого")</f>
        <v>0</v>
      </c>
      <c r="AZ64" s="106">
        <f>SUMIFS(УсловияРасчеты!BT:BT,УсловияРасчеты!$H:$H,$C64,УсловияРасчеты!$N:$N,"итого")</f>
        <v>0</v>
      </c>
      <c r="BA64" s="106">
        <f>SUMIFS(УсловияРасчеты!BU:BU,УсловияРасчеты!$H:$H,$C64,УсловияРасчеты!$N:$N,"итого")</f>
        <v>0</v>
      </c>
      <c r="BB64" s="106">
        <f>SUMIFS(УсловияРасчеты!BV:BV,УсловияРасчеты!$H:$H,$C64,УсловияРасчеты!$N:$N,"итого")</f>
        <v>0</v>
      </c>
      <c r="BC64" s="106">
        <f>SUMIFS(УсловияРасчеты!BW:BW,УсловияРасчеты!$H:$H,$C64,УсловияРасчеты!$N:$N,"итого")</f>
        <v>0</v>
      </c>
      <c r="BD64" s="106">
        <f>SUMIFS(УсловияРасчеты!BX:BX,УсловияРасчеты!$H:$H,$C64,УсловияРасчеты!$N:$N,"итого")</f>
        <v>0</v>
      </c>
      <c r="BE64" s="106">
        <f>SUMIFS(УсловияРасчеты!BY:BY,УсловияРасчеты!$H:$H,$C64,УсловияРасчеты!$N:$N,"итого")</f>
        <v>0</v>
      </c>
      <c r="BF64" s="106">
        <f>SUMIFS(УсловияРасчеты!BZ:BZ,УсловияРасчеты!$H:$H,$C64,УсловияРасчеты!$N:$N,"итого")</f>
        <v>0</v>
      </c>
      <c r="BG64" s="106">
        <f>SUMIFS(УсловияРасчеты!CA:CA,УсловияРасчеты!$H:$H,$C64,УсловияРасчеты!$N:$N,"итого")</f>
        <v>0</v>
      </c>
      <c r="BH64" s="106">
        <f>SUMIFS(УсловияРасчеты!CB:CB,УсловияРасчеты!$H:$H,$C64,УсловияРасчеты!$N:$N,"итого")</f>
        <v>0</v>
      </c>
      <c r="BI64" s="106">
        <f>SUMIFS(УсловияРасчеты!CC:CC,УсловияРасчеты!$H:$H,$C64,УсловияРасчеты!$N:$N,"итого")</f>
        <v>0</v>
      </c>
      <c r="BJ64" s="106">
        <f>SUMIFS(УсловияРасчеты!CD:CD,УсловияРасчеты!$H:$H,$C64,УсловияРасчеты!$N:$N,"итого")</f>
        <v>0</v>
      </c>
      <c r="BK64" s="106">
        <f>SUMIFS(УсловияРасчеты!CE:CE,УсловияРасчеты!$H:$H,$C64,УсловияРасчеты!$N:$N,"итого")</f>
        <v>0</v>
      </c>
      <c r="BL64" s="106">
        <f>SUMIFS(УсловияРасчеты!CF:CF,УсловияРасчеты!$H:$H,$C64,УсловияРасчеты!$N:$N,"итого")</f>
        <v>0</v>
      </c>
      <c r="BM64" s="106">
        <f>SUMIFS(УсловияРасчеты!CG:CG,УсловияРасчеты!$H:$H,$C64,УсловияРасчеты!$N:$N,"итого")</f>
        <v>0</v>
      </c>
      <c r="BN64" s="106">
        <f>SUMIFS(УсловияРасчеты!CH:CH,УсловияРасчеты!$H:$H,$C64,УсловияРасчеты!$N:$N,"итого")</f>
        <v>0</v>
      </c>
      <c r="BO64" s="106">
        <f>SUMIFS(УсловияРасчеты!CI:CI,УсловияРасчеты!$H:$H,$C64,УсловияРасчеты!$N:$N,"итого")</f>
        <v>0</v>
      </c>
      <c r="BP64" s="106">
        <f>SUMIFS(УсловияРасчеты!CJ:CJ,УсловияРасчеты!$H:$H,$C64,УсловияРасчеты!$N:$N,"итого")</f>
        <v>0</v>
      </c>
      <c r="BQ64" s="106">
        <f>SUMIFS(УсловияРасчеты!CK:CK,УсловияРасчеты!$H:$H,$C64,УсловияРасчеты!$N:$N,"итого")</f>
        <v>0</v>
      </c>
      <c r="BR64" s="106">
        <f>SUMIFS(УсловияРасчеты!CL:CL,УсловияРасчеты!$H:$H,$C64,УсловияРасчеты!$N:$N,"итого")</f>
        <v>0</v>
      </c>
      <c r="BS64" s="106">
        <f>SUMIFS(УсловияРасчеты!CM:CM,УсловияРасчеты!$H:$H,$C64,УсловияРасчеты!$N:$N,"итого")</f>
        <v>0</v>
      </c>
      <c r="BT64" s="106">
        <f>SUMIFS(УсловияРасчеты!CN:CN,УсловияРасчеты!$H:$H,$C64,УсловияРасчеты!$N:$N,"итого")</f>
        <v>0</v>
      </c>
      <c r="BU64" s="106">
        <f>SUMIFS(УсловияРасчеты!CO:CO,УсловияРасчеты!$H:$H,$C64,УсловияРасчеты!$N:$N,"итого")</f>
        <v>0</v>
      </c>
      <c r="BV64" s="106">
        <f>SUMIFS(УсловияРасчеты!CP:CP,УсловияРасчеты!$H:$H,$C64,УсловияРасчеты!$N:$N,"итого")</f>
        <v>0</v>
      </c>
      <c r="BW64" s="106">
        <f>SUMIFS(УсловияРасчеты!CQ:CQ,УсловияРасчеты!$H:$H,$C64,УсловияРасчеты!$N:$N,"итого")</f>
        <v>0</v>
      </c>
      <c r="BX64" s="106">
        <f>SUMIFS(УсловияРасчеты!CR:CR,УсловияРасчеты!$H:$H,$C64,УсловияРасчеты!$N:$N,"итого")</f>
        <v>0</v>
      </c>
      <c r="BY64" s="106">
        <f>SUMIFS(УсловияРасчеты!CS:CS,УсловияРасчеты!$H:$H,$C64,УсловияРасчеты!$N:$N,"итого")</f>
        <v>0</v>
      </c>
      <c r="BZ64" s="106">
        <f>SUMIFS(УсловияРасчеты!CT:CT,УсловияРасчеты!$H:$H,$C64,УсловияРасчеты!$N:$N,"итого")</f>
        <v>0</v>
      </c>
      <c r="CA64" s="106">
        <f>SUMIFS(УсловияРасчеты!CU:CU,УсловияРасчеты!$H:$H,$C64,УсловияРасчеты!$N:$N,"итого")</f>
        <v>0</v>
      </c>
      <c r="CB64" s="106">
        <f>SUMIFS(УсловияРасчеты!CV:CV,УсловияРасчеты!$H:$H,$C64,УсловияРасчеты!$N:$N,"итого")</f>
        <v>0</v>
      </c>
      <c r="CC64" s="106">
        <f>SUMIFS(УсловияРасчеты!CW:CW,УсловияРасчеты!$H:$H,$C64,УсловияРасчеты!$N:$N,"итого")</f>
        <v>0</v>
      </c>
      <c r="CD64" s="106">
        <f>SUMIFS(УсловияРасчеты!CX:CX,УсловияРасчеты!$H:$H,$C64,УсловияРасчеты!$N:$N,"итого")</f>
        <v>0</v>
      </c>
      <c r="CE64" s="106">
        <f>SUMIFS(УсловияРасчеты!CY:CY,УсловияРасчеты!$H:$H,$C64,УсловияРасчеты!$N:$N,"итого")</f>
        <v>0</v>
      </c>
      <c r="CF64" s="106">
        <f>SUMIFS(УсловияРасчеты!CZ:CZ,УсловияРасчеты!$H:$H,$C64,УсловияРасчеты!$N:$N,"итого")</f>
        <v>0</v>
      </c>
      <c r="CG64" s="106">
        <f>SUMIFS(УсловияРасчеты!DA:DA,УсловияРасчеты!$H:$H,$C64,УсловияРасчеты!$N:$N,"итого")</f>
        <v>0</v>
      </c>
      <c r="CH64" s="106">
        <f>SUMIFS(УсловияРасчеты!DB:DB,УсловияРасчеты!$H:$H,$C64,УсловияРасчеты!$N:$N,"итого")</f>
        <v>0</v>
      </c>
      <c r="CI64" s="106">
        <f>SUMIFS(УсловияРасчеты!DC:DC,УсловияРасчеты!$H:$H,$C64,УсловияРасчеты!$N:$N,"итого")</f>
        <v>0</v>
      </c>
      <c r="CJ64" s="106">
        <f>SUMIFS(УсловияРасчеты!DD:DD,УсловияРасчеты!$H:$H,$C64,УсловияРасчеты!$N:$N,"итого")</f>
        <v>0</v>
      </c>
      <c r="CK64" s="106">
        <f>SUMIFS(УсловияРасчеты!DE:DE,УсловияРасчеты!$H:$H,$C64,УсловияРасчеты!$N:$N,"итого")</f>
        <v>0</v>
      </c>
      <c r="CL64" s="106">
        <f>SUMIFS(УсловияРасчеты!DF:DF,УсловияРасчеты!$H:$H,$C64,УсловияРасчеты!$N:$N,"итого")</f>
        <v>0</v>
      </c>
      <c r="CM64" s="106">
        <f>SUMIFS(УсловияРасчеты!DG:DG,УсловияРасчеты!$H:$H,$C64,УсловияРасчеты!$N:$N,"итого")</f>
        <v>0</v>
      </c>
      <c r="CN64" s="106">
        <f>SUMIFS(УсловияРасчеты!DH:DH,УсловияРасчеты!$H:$H,$C64,УсловияРасчеты!$N:$N,"итого")</f>
        <v>0</v>
      </c>
      <c r="CO64" s="106">
        <f>SUMIFS(УсловияРасчеты!DI:DI,УсловияРасчеты!$H:$H,$C64,УсловияРасчеты!$N:$N,"итого")</f>
        <v>0</v>
      </c>
      <c r="CP64" s="106">
        <f>SUMIFS(УсловияРасчеты!DJ:DJ,УсловияРасчеты!$H:$H,$C64,УсловияРасчеты!$N:$N,"итого")</f>
        <v>0</v>
      </c>
      <c r="CQ64" s="106">
        <f>SUMIFS(УсловияРасчеты!DK:DK,УсловияРасчеты!$H:$H,$C64,УсловияРасчеты!$N:$N,"итого")</f>
        <v>0</v>
      </c>
      <c r="CR64" s="106">
        <f>SUMIFS(УсловияРасчеты!DL:DL,УсловияРасчеты!$H:$H,$C64,УсловияРасчеты!$N:$N,"итого")</f>
        <v>0</v>
      </c>
      <c r="CS64" s="106">
        <f>SUMIFS(УсловияРасчеты!DM:DM,УсловияРасчеты!$H:$H,$C64,УсловияРасчеты!$N:$N,"итого")</f>
        <v>0</v>
      </c>
      <c r="CT64" s="106">
        <f>SUMIFS(УсловияРасчеты!DN:DN,УсловияРасчеты!$H:$H,$C64,УсловияРасчеты!$N:$N,"итого")</f>
        <v>0</v>
      </c>
      <c r="CU64" s="106">
        <f>SUMIFS(УсловияРасчеты!DO:DO,УсловияРасчеты!$H:$H,$C64,УсловияРасчеты!$N:$N,"итого")</f>
        <v>0</v>
      </c>
      <c r="CV64" s="106">
        <f>SUMIFS(УсловияРасчеты!DP:DP,УсловияРасчеты!$H:$H,$C64,УсловияРасчеты!$N:$N,"итого")</f>
        <v>0</v>
      </c>
      <c r="CW64" s="106">
        <f>SUMIFS(УсловияРасчеты!DQ:DQ,УсловияРасчеты!$H:$H,$C64,УсловияРасчеты!$N:$N,"итого")</f>
        <v>0</v>
      </c>
      <c r="CX64" s="106">
        <f>SUMIFS(УсловияРасчеты!DR:DR,УсловияРасчеты!$H:$H,$C64,УсловияРасчеты!$N:$N,"итого")</f>
        <v>0</v>
      </c>
      <c r="CY64" s="106">
        <f>SUMIFS(УсловияРасчеты!DS:DS,УсловияРасчеты!$H:$H,$C64,УсловияРасчеты!$N:$N,"итого")</f>
        <v>0</v>
      </c>
      <c r="CZ64" s="106">
        <f>SUMIFS(УсловияРасчеты!DT:DT,УсловияРасчеты!$H:$H,$C64,УсловияРасчеты!$N:$N,"итого")</f>
        <v>0</v>
      </c>
      <c r="DA64" s="76"/>
    </row>
    <row r="65" spans="1:105" s="78" customFormat="1">
      <c r="A65" s="81"/>
      <c r="B65" s="76"/>
      <c r="C65" s="77" t="str">
        <f>УсловияРасчеты!$H$1583</f>
        <v>Остаток ДС на конец периода</v>
      </c>
      <c r="D65" s="65"/>
      <c r="E65" s="127">
        <f t="shared" si="117"/>
        <v>0</v>
      </c>
      <c r="F65" s="64"/>
      <c r="G65" s="106">
        <f>SUMIFS(УсловияРасчеты!AA:AA,УсловияРасчеты!$H:$H,$C65,УсловияРасчеты!$N:$N,"итого")</f>
        <v>0</v>
      </c>
      <c r="H65" s="106">
        <f>SUMIFS(УсловияРасчеты!AB:AB,УсловияРасчеты!$H:$H,$C65,УсловияРасчеты!$N:$N,"итого")</f>
        <v>0</v>
      </c>
      <c r="I65" s="106">
        <f>SUMIFS(УсловияРасчеты!AC:AC,УсловияРасчеты!$H:$H,$C65,УсловияРасчеты!$N:$N,"итого")</f>
        <v>0</v>
      </c>
      <c r="J65" s="106">
        <f>SUMIFS(УсловияРасчеты!AD:AD,УсловияРасчеты!$H:$H,$C65,УсловияРасчеты!$N:$N,"итого")</f>
        <v>0</v>
      </c>
      <c r="K65" s="106">
        <f>SUMIFS(УсловияРасчеты!AE:AE,УсловияРасчеты!$H:$H,$C65,УсловияРасчеты!$N:$N,"итого")</f>
        <v>0</v>
      </c>
      <c r="L65" s="106">
        <f>SUMIFS(УсловияРасчеты!AF:AF,УсловияРасчеты!$H:$H,$C65,УсловияРасчеты!$N:$N,"итого")</f>
        <v>0</v>
      </c>
      <c r="M65" s="106">
        <f>SUMIFS(УсловияРасчеты!AG:AG,УсловияРасчеты!$H:$H,$C65,УсловияРасчеты!$N:$N,"итого")</f>
        <v>0</v>
      </c>
      <c r="N65" s="106">
        <f>SUMIFS(УсловияРасчеты!AH:AH,УсловияРасчеты!$H:$H,$C65,УсловияРасчеты!$N:$N,"итого")</f>
        <v>0</v>
      </c>
      <c r="O65" s="106">
        <f>SUMIFS(УсловияРасчеты!AI:AI,УсловияРасчеты!$H:$H,$C65,УсловияРасчеты!$N:$N,"итого")</f>
        <v>0</v>
      </c>
      <c r="P65" s="106">
        <f>SUMIFS(УсловияРасчеты!AJ:AJ,УсловияРасчеты!$H:$H,$C65,УсловияРасчеты!$N:$N,"итого")</f>
        <v>0</v>
      </c>
      <c r="Q65" s="106">
        <f>SUMIFS(УсловияРасчеты!AK:AK,УсловияРасчеты!$H:$H,$C65,УсловияРасчеты!$N:$N,"итого")</f>
        <v>0</v>
      </c>
      <c r="R65" s="106">
        <f>SUMIFS(УсловияРасчеты!AL:AL,УсловияРасчеты!$H:$H,$C65,УсловияРасчеты!$N:$N,"итого")</f>
        <v>0</v>
      </c>
      <c r="S65" s="106">
        <f>SUMIFS(УсловияРасчеты!AM:AM,УсловияРасчеты!$H:$H,$C65,УсловияРасчеты!$N:$N,"итого")</f>
        <v>0</v>
      </c>
      <c r="T65" s="106">
        <f>SUMIFS(УсловияРасчеты!AN:AN,УсловияРасчеты!$H:$H,$C65,УсловияРасчеты!$N:$N,"итого")</f>
        <v>0</v>
      </c>
      <c r="U65" s="106">
        <f>SUMIFS(УсловияРасчеты!AO:AO,УсловияРасчеты!$H:$H,$C65,УсловияРасчеты!$N:$N,"итого")</f>
        <v>0</v>
      </c>
      <c r="V65" s="106">
        <f>SUMIFS(УсловияРасчеты!AP:AP,УсловияРасчеты!$H:$H,$C65,УсловияРасчеты!$N:$N,"итого")</f>
        <v>0</v>
      </c>
      <c r="W65" s="106">
        <f>SUMIFS(УсловияРасчеты!AQ:AQ,УсловияРасчеты!$H:$H,$C65,УсловияРасчеты!$N:$N,"итого")</f>
        <v>0</v>
      </c>
      <c r="X65" s="106">
        <f>SUMIFS(УсловияРасчеты!AR:AR,УсловияРасчеты!$H:$H,$C65,УсловияРасчеты!$N:$N,"итого")</f>
        <v>0</v>
      </c>
      <c r="Y65" s="106">
        <f>SUMIFS(УсловияРасчеты!AS:AS,УсловияРасчеты!$H:$H,$C65,УсловияРасчеты!$N:$N,"итого")</f>
        <v>0</v>
      </c>
      <c r="Z65" s="106">
        <f>SUMIFS(УсловияРасчеты!AT:AT,УсловияРасчеты!$H:$H,$C65,УсловияРасчеты!$N:$N,"итого")</f>
        <v>0</v>
      </c>
      <c r="AA65" s="106">
        <f>SUMIFS(УсловияРасчеты!AU:AU,УсловияРасчеты!$H:$H,$C65,УсловияРасчеты!$N:$N,"итого")</f>
        <v>0</v>
      </c>
      <c r="AB65" s="106">
        <f>SUMIFS(УсловияРасчеты!AV:AV,УсловияРасчеты!$H:$H,$C65,УсловияРасчеты!$N:$N,"итого")</f>
        <v>0</v>
      </c>
      <c r="AC65" s="106">
        <f>SUMIFS(УсловияРасчеты!AW:AW,УсловияРасчеты!$H:$H,$C65,УсловияРасчеты!$N:$N,"итого")</f>
        <v>0</v>
      </c>
      <c r="AD65" s="106">
        <f>SUMIFS(УсловияРасчеты!AX:AX,УсловияРасчеты!$H:$H,$C65,УсловияРасчеты!$N:$N,"итого")</f>
        <v>0</v>
      </c>
      <c r="AE65" s="106">
        <f>SUMIFS(УсловияРасчеты!AY:AY,УсловияРасчеты!$H:$H,$C65,УсловияРасчеты!$N:$N,"итого")</f>
        <v>0</v>
      </c>
      <c r="AF65" s="106">
        <f>SUMIFS(УсловияРасчеты!AZ:AZ,УсловияРасчеты!$H:$H,$C65,УсловияРасчеты!$N:$N,"итого")</f>
        <v>0</v>
      </c>
      <c r="AG65" s="106">
        <f>SUMIFS(УсловияРасчеты!BA:BA,УсловияРасчеты!$H:$H,$C65,УсловияРасчеты!$N:$N,"итого")</f>
        <v>0</v>
      </c>
      <c r="AH65" s="106">
        <f>SUMIFS(УсловияРасчеты!BB:BB,УсловияРасчеты!$H:$H,$C65,УсловияРасчеты!$N:$N,"итого")</f>
        <v>0</v>
      </c>
      <c r="AI65" s="106">
        <f>SUMIFS(УсловияРасчеты!BC:BC,УсловияРасчеты!$H:$H,$C65,УсловияРасчеты!$N:$N,"итого")</f>
        <v>0</v>
      </c>
      <c r="AJ65" s="106">
        <f>SUMIFS(УсловияРасчеты!BD:BD,УсловияРасчеты!$H:$H,$C65,УсловияРасчеты!$N:$N,"итого")</f>
        <v>0</v>
      </c>
      <c r="AK65" s="106">
        <f>SUMIFS(УсловияРасчеты!BE:BE,УсловияРасчеты!$H:$H,$C65,УсловияРасчеты!$N:$N,"итого")</f>
        <v>0</v>
      </c>
      <c r="AL65" s="106">
        <f>SUMIFS(УсловияРасчеты!BF:BF,УсловияРасчеты!$H:$H,$C65,УсловияРасчеты!$N:$N,"итого")</f>
        <v>0</v>
      </c>
      <c r="AM65" s="106">
        <f>SUMIFS(УсловияРасчеты!BG:BG,УсловияРасчеты!$H:$H,$C65,УсловияРасчеты!$N:$N,"итого")</f>
        <v>0</v>
      </c>
      <c r="AN65" s="106">
        <f>SUMIFS(УсловияРасчеты!BH:BH,УсловияРасчеты!$H:$H,$C65,УсловияРасчеты!$N:$N,"итого")</f>
        <v>0</v>
      </c>
      <c r="AO65" s="106">
        <f>SUMIFS(УсловияРасчеты!BI:BI,УсловияРасчеты!$H:$H,$C65,УсловияРасчеты!$N:$N,"итого")</f>
        <v>0</v>
      </c>
      <c r="AP65" s="106">
        <f>SUMIFS(УсловияРасчеты!BJ:BJ,УсловияРасчеты!$H:$H,$C65,УсловияРасчеты!$N:$N,"итого")</f>
        <v>0</v>
      </c>
      <c r="AQ65" s="106">
        <f>SUMIFS(УсловияРасчеты!BK:BK,УсловияРасчеты!$H:$H,$C65,УсловияРасчеты!$N:$N,"итого")</f>
        <v>0</v>
      </c>
      <c r="AR65" s="106">
        <f>SUMIFS(УсловияРасчеты!BL:BL,УсловияРасчеты!$H:$H,$C65,УсловияРасчеты!$N:$N,"итого")</f>
        <v>0</v>
      </c>
      <c r="AS65" s="106">
        <f>SUMIFS(УсловияРасчеты!BM:BM,УсловияРасчеты!$H:$H,$C65,УсловияРасчеты!$N:$N,"итого")</f>
        <v>0</v>
      </c>
      <c r="AT65" s="106">
        <f>SUMIFS(УсловияРасчеты!BN:BN,УсловияРасчеты!$H:$H,$C65,УсловияРасчеты!$N:$N,"итого")</f>
        <v>0</v>
      </c>
      <c r="AU65" s="106">
        <f>SUMIFS(УсловияРасчеты!BO:BO,УсловияРасчеты!$H:$H,$C65,УсловияРасчеты!$N:$N,"итого")</f>
        <v>0</v>
      </c>
      <c r="AV65" s="106">
        <f>SUMIFS(УсловияРасчеты!BP:BP,УсловияРасчеты!$H:$H,$C65,УсловияРасчеты!$N:$N,"итого")</f>
        <v>0</v>
      </c>
      <c r="AW65" s="106">
        <f>SUMIFS(УсловияРасчеты!BQ:BQ,УсловияРасчеты!$H:$H,$C65,УсловияРасчеты!$N:$N,"итого")</f>
        <v>0</v>
      </c>
      <c r="AX65" s="106">
        <f>SUMIFS(УсловияРасчеты!BR:BR,УсловияРасчеты!$H:$H,$C65,УсловияРасчеты!$N:$N,"итого")</f>
        <v>0</v>
      </c>
      <c r="AY65" s="106">
        <f>SUMIFS(УсловияРасчеты!BS:BS,УсловияРасчеты!$H:$H,$C65,УсловияРасчеты!$N:$N,"итого")</f>
        <v>0</v>
      </c>
      <c r="AZ65" s="106">
        <f>SUMIFS(УсловияРасчеты!BT:BT,УсловияРасчеты!$H:$H,$C65,УсловияРасчеты!$N:$N,"итого")</f>
        <v>0</v>
      </c>
      <c r="BA65" s="106">
        <f>SUMIFS(УсловияРасчеты!BU:BU,УсловияРасчеты!$H:$H,$C65,УсловияРасчеты!$N:$N,"итого")</f>
        <v>0</v>
      </c>
      <c r="BB65" s="106">
        <f>SUMIFS(УсловияРасчеты!BV:BV,УсловияРасчеты!$H:$H,$C65,УсловияРасчеты!$N:$N,"итого")</f>
        <v>0</v>
      </c>
      <c r="BC65" s="106">
        <f>SUMIFS(УсловияРасчеты!BW:BW,УсловияРасчеты!$H:$H,$C65,УсловияРасчеты!$N:$N,"итого")</f>
        <v>0</v>
      </c>
      <c r="BD65" s="106">
        <f>SUMIFS(УсловияРасчеты!BX:BX,УсловияРасчеты!$H:$H,$C65,УсловияРасчеты!$N:$N,"итого")</f>
        <v>0</v>
      </c>
      <c r="BE65" s="106">
        <f>SUMIFS(УсловияРасчеты!BY:BY,УсловияРасчеты!$H:$H,$C65,УсловияРасчеты!$N:$N,"итого")</f>
        <v>0</v>
      </c>
      <c r="BF65" s="106">
        <f>SUMIFS(УсловияРасчеты!BZ:BZ,УсловияРасчеты!$H:$H,$C65,УсловияРасчеты!$N:$N,"итого")</f>
        <v>0</v>
      </c>
      <c r="BG65" s="106">
        <f>SUMIFS(УсловияРасчеты!CA:CA,УсловияРасчеты!$H:$H,$C65,УсловияРасчеты!$N:$N,"итого")</f>
        <v>0</v>
      </c>
      <c r="BH65" s="106">
        <f>SUMIFS(УсловияРасчеты!CB:CB,УсловияРасчеты!$H:$H,$C65,УсловияРасчеты!$N:$N,"итого")</f>
        <v>0</v>
      </c>
      <c r="BI65" s="106">
        <f>SUMIFS(УсловияРасчеты!CC:CC,УсловияРасчеты!$H:$H,$C65,УсловияРасчеты!$N:$N,"итого")</f>
        <v>0</v>
      </c>
      <c r="BJ65" s="106">
        <f>SUMIFS(УсловияРасчеты!CD:CD,УсловияРасчеты!$H:$H,$C65,УсловияРасчеты!$N:$N,"итого")</f>
        <v>0</v>
      </c>
      <c r="BK65" s="106">
        <f>SUMIFS(УсловияРасчеты!CE:CE,УсловияРасчеты!$H:$H,$C65,УсловияРасчеты!$N:$N,"итого")</f>
        <v>0</v>
      </c>
      <c r="BL65" s="106">
        <f>SUMIFS(УсловияРасчеты!CF:CF,УсловияРасчеты!$H:$H,$C65,УсловияРасчеты!$N:$N,"итого")</f>
        <v>0</v>
      </c>
      <c r="BM65" s="106">
        <f>SUMIFS(УсловияРасчеты!CG:CG,УсловияРасчеты!$H:$H,$C65,УсловияРасчеты!$N:$N,"итого")</f>
        <v>0</v>
      </c>
      <c r="BN65" s="106">
        <f>SUMIFS(УсловияРасчеты!CH:CH,УсловияРасчеты!$H:$H,$C65,УсловияРасчеты!$N:$N,"итого")</f>
        <v>0</v>
      </c>
      <c r="BO65" s="106">
        <f>SUMIFS(УсловияРасчеты!CI:CI,УсловияРасчеты!$H:$H,$C65,УсловияРасчеты!$N:$N,"итого")</f>
        <v>0</v>
      </c>
      <c r="BP65" s="106">
        <f>SUMIFS(УсловияРасчеты!CJ:CJ,УсловияРасчеты!$H:$H,$C65,УсловияРасчеты!$N:$N,"итого")</f>
        <v>0</v>
      </c>
      <c r="BQ65" s="106">
        <f>SUMIFS(УсловияРасчеты!CK:CK,УсловияРасчеты!$H:$H,$C65,УсловияРасчеты!$N:$N,"итого")</f>
        <v>0</v>
      </c>
      <c r="BR65" s="106">
        <f>SUMIFS(УсловияРасчеты!CL:CL,УсловияРасчеты!$H:$H,$C65,УсловияРасчеты!$N:$N,"итого")</f>
        <v>0</v>
      </c>
      <c r="BS65" s="106">
        <f>SUMIFS(УсловияРасчеты!CM:CM,УсловияРасчеты!$H:$H,$C65,УсловияРасчеты!$N:$N,"итого")</f>
        <v>0</v>
      </c>
      <c r="BT65" s="106">
        <f>SUMIFS(УсловияРасчеты!CN:CN,УсловияРасчеты!$H:$H,$C65,УсловияРасчеты!$N:$N,"итого")</f>
        <v>0</v>
      </c>
      <c r="BU65" s="106">
        <f>SUMIFS(УсловияРасчеты!CO:CO,УсловияРасчеты!$H:$H,$C65,УсловияРасчеты!$N:$N,"итого")</f>
        <v>0</v>
      </c>
      <c r="BV65" s="106">
        <f>SUMIFS(УсловияРасчеты!CP:CP,УсловияРасчеты!$H:$H,$C65,УсловияРасчеты!$N:$N,"итого")</f>
        <v>0</v>
      </c>
      <c r="BW65" s="106">
        <f>SUMIFS(УсловияРасчеты!CQ:CQ,УсловияРасчеты!$H:$H,$C65,УсловияРасчеты!$N:$N,"итого")</f>
        <v>0</v>
      </c>
      <c r="BX65" s="106">
        <f>SUMIFS(УсловияРасчеты!CR:CR,УсловияРасчеты!$H:$H,$C65,УсловияРасчеты!$N:$N,"итого")</f>
        <v>0</v>
      </c>
      <c r="BY65" s="106">
        <f>SUMIFS(УсловияРасчеты!CS:CS,УсловияРасчеты!$H:$H,$C65,УсловияРасчеты!$N:$N,"итого")</f>
        <v>0</v>
      </c>
      <c r="BZ65" s="106">
        <f>SUMIFS(УсловияРасчеты!CT:CT,УсловияРасчеты!$H:$H,$C65,УсловияРасчеты!$N:$N,"итого")</f>
        <v>0</v>
      </c>
      <c r="CA65" s="106">
        <f>SUMIFS(УсловияРасчеты!CU:CU,УсловияРасчеты!$H:$H,$C65,УсловияРасчеты!$N:$N,"итого")</f>
        <v>0</v>
      </c>
      <c r="CB65" s="106">
        <f>SUMIFS(УсловияРасчеты!CV:CV,УсловияРасчеты!$H:$H,$C65,УсловияРасчеты!$N:$N,"итого")</f>
        <v>0</v>
      </c>
      <c r="CC65" s="106">
        <f>SUMIFS(УсловияРасчеты!CW:CW,УсловияРасчеты!$H:$H,$C65,УсловияРасчеты!$N:$N,"итого")</f>
        <v>0</v>
      </c>
      <c r="CD65" s="106">
        <f>SUMIFS(УсловияРасчеты!CX:CX,УсловияРасчеты!$H:$H,$C65,УсловияРасчеты!$N:$N,"итого")</f>
        <v>0</v>
      </c>
      <c r="CE65" s="106">
        <f>SUMIFS(УсловияРасчеты!CY:CY,УсловияРасчеты!$H:$H,$C65,УсловияРасчеты!$N:$N,"итого")</f>
        <v>0</v>
      </c>
      <c r="CF65" s="106">
        <f>SUMIFS(УсловияРасчеты!CZ:CZ,УсловияРасчеты!$H:$H,$C65,УсловияРасчеты!$N:$N,"итого")</f>
        <v>0</v>
      </c>
      <c r="CG65" s="106">
        <f>SUMIFS(УсловияРасчеты!DA:DA,УсловияРасчеты!$H:$H,$C65,УсловияРасчеты!$N:$N,"итого")</f>
        <v>0</v>
      </c>
      <c r="CH65" s="106">
        <f>SUMIFS(УсловияРасчеты!DB:DB,УсловияРасчеты!$H:$H,$C65,УсловияРасчеты!$N:$N,"итого")</f>
        <v>0</v>
      </c>
      <c r="CI65" s="106">
        <f>SUMIFS(УсловияРасчеты!DC:DC,УсловияРасчеты!$H:$H,$C65,УсловияРасчеты!$N:$N,"итого")</f>
        <v>0</v>
      </c>
      <c r="CJ65" s="106">
        <f>SUMIFS(УсловияРасчеты!DD:DD,УсловияРасчеты!$H:$H,$C65,УсловияРасчеты!$N:$N,"итого")</f>
        <v>0</v>
      </c>
      <c r="CK65" s="106">
        <f>SUMIFS(УсловияРасчеты!DE:DE,УсловияРасчеты!$H:$H,$C65,УсловияРасчеты!$N:$N,"итого")</f>
        <v>0</v>
      </c>
      <c r="CL65" s="106">
        <f>SUMIFS(УсловияРасчеты!DF:DF,УсловияРасчеты!$H:$H,$C65,УсловияРасчеты!$N:$N,"итого")</f>
        <v>0</v>
      </c>
      <c r="CM65" s="106">
        <f>SUMIFS(УсловияРасчеты!DG:DG,УсловияРасчеты!$H:$H,$C65,УсловияРасчеты!$N:$N,"итого")</f>
        <v>0</v>
      </c>
      <c r="CN65" s="106">
        <f>SUMIFS(УсловияРасчеты!DH:DH,УсловияРасчеты!$H:$H,$C65,УсловияРасчеты!$N:$N,"итого")</f>
        <v>0</v>
      </c>
      <c r="CO65" s="106">
        <f>SUMIFS(УсловияРасчеты!DI:DI,УсловияРасчеты!$H:$H,$C65,УсловияРасчеты!$N:$N,"итого")</f>
        <v>0</v>
      </c>
      <c r="CP65" s="106">
        <f>SUMIFS(УсловияРасчеты!DJ:DJ,УсловияРасчеты!$H:$H,$C65,УсловияРасчеты!$N:$N,"итого")</f>
        <v>0</v>
      </c>
      <c r="CQ65" s="106">
        <f>SUMIFS(УсловияРасчеты!DK:DK,УсловияРасчеты!$H:$H,$C65,УсловияРасчеты!$N:$N,"итого")</f>
        <v>0</v>
      </c>
      <c r="CR65" s="106">
        <f>SUMIFS(УсловияРасчеты!DL:DL,УсловияРасчеты!$H:$H,$C65,УсловияРасчеты!$N:$N,"итого")</f>
        <v>0</v>
      </c>
      <c r="CS65" s="106">
        <f>SUMIFS(УсловияРасчеты!DM:DM,УсловияРасчеты!$H:$H,$C65,УсловияРасчеты!$N:$N,"итого")</f>
        <v>0</v>
      </c>
      <c r="CT65" s="106">
        <f>SUMIFS(УсловияРасчеты!DN:DN,УсловияРасчеты!$H:$H,$C65,УсловияРасчеты!$N:$N,"итого")</f>
        <v>0</v>
      </c>
      <c r="CU65" s="106">
        <f>SUMIFS(УсловияРасчеты!DO:DO,УсловияРасчеты!$H:$H,$C65,УсловияРасчеты!$N:$N,"итого")</f>
        <v>0</v>
      </c>
      <c r="CV65" s="106">
        <f>SUMIFS(УсловияРасчеты!DP:DP,УсловияРасчеты!$H:$H,$C65,УсловияРасчеты!$N:$N,"итого")</f>
        <v>0</v>
      </c>
      <c r="CW65" s="106">
        <f>SUMIFS(УсловияРасчеты!DQ:DQ,УсловияРасчеты!$H:$H,$C65,УсловияРасчеты!$N:$N,"итого")</f>
        <v>0</v>
      </c>
      <c r="CX65" s="106">
        <f>SUMIFS(УсловияРасчеты!DR:DR,УсловияРасчеты!$H:$H,$C65,УсловияРасчеты!$N:$N,"итого")</f>
        <v>0</v>
      </c>
      <c r="CY65" s="106">
        <f>SUMIFS(УсловияРасчеты!DS:DS,УсловияРасчеты!$H:$H,$C65,УсловияРасчеты!$N:$N,"итого")</f>
        <v>0</v>
      </c>
      <c r="CZ65" s="106">
        <f>SUMIFS(УсловияРасчеты!DT:DT,УсловияРасчеты!$H:$H,$C65,УсловияРасчеты!$N:$N,"итого")</f>
        <v>0</v>
      </c>
      <c r="DA65" s="76"/>
    </row>
    <row r="66" spans="1:105" s="78" customFormat="1">
      <c r="A66" s="81"/>
      <c r="B66" s="76"/>
      <c r="C66" s="77" t="str">
        <f>УсловияРасчеты!$H$34</f>
        <v>Дебиторская задолженность</v>
      </c>
      <c r="D66" s="65"/>
      <c r="E66" s="127">
        <f t="shared" si="117"/>
        <v>0</v>
      </c>
      <c r="F66" s="64"/>
      <c r="G66" s="106">
        <f>SUMIFS(УсловияРасчеты!AA:AA,УсловияРасчеты!$H:$H,$C66,УсловияРасчеты!$N:$N,"итого")</f>
        <v>0</v>
      </c>
      <c r="H66" s="106">
        <f>SUMIFS(УсловияРасчеты!AB:AB,УсловияРасчеты!$H:$H,$C66,УсловияРасчеты!$N:$N,"итого")</f>
        <v>0</v>
      </c>
      <c r="I66" s="106">
        <f>SUMIFS(УсловияРасчеты!AC:AC,УсловияРасчеты!$H:$H,$C66,УсловияРасчеты!$N:$N,"итого")</f>
        <v>0</v>
      </c>
      <c r="J66" s="106">
        <f>SUMIFS(УсловияРасчеты!AD:AD,УсловияРасчеты!$H:$H,$C66,УсловияРасчеты!$N:$N,"итого")</f>
        <v>0</v>
      </c>
      <c r="K66" s="106">
        <f>SUMIFS(УсловияРасчеты!AE:AE,УсловияРасчеты!$H:$H,$C66,УсловияРасчеты!$N:$N,"итого")</f>
        <v>0</v>
      </c>
      <c r="L66" s="106">
        <f>SUMIFS(УсловияРасчеты!AF:AF,УсловияРасчеты!$H:$H,$C66,УсловияРасчеты!$N:$N,"итого")</f>
        <v>0</v>
      </c>
      <c r="M66" s="106">
        <f>SUMIFS(УсловияРасчеты!AG:AG,УсловияРасчеты!$H:$H,$C66,УсловияРасчеты!$N:$N,"итого")</f>
        <v>0</v>
      </c>
      <c r="N66" s="106">
        <f>SUMIFS(УсловияРасчеты!AH:AH,УсловияРасчеты!$H:$H,$C66,УсловияРасчеты!$N:$N,"итого")</f>
        <v>0</v>
      </c>
      <c r="O66" s="106">
        <f>SUMIFS(УсловияРасчеты!AI:AI,УсловияРасчеты!$H:$H,$C66,УсловияРасчеты!$N:$N,"итого")</f>
        <v>0</v>
      </c>
      <c r="P66" s="106">
        <f>SUMIFS(УсловияРасчеты!AJ:AJ,УсловияРасчеты!$H:$H,$C66,УсловияРасчеты!$N:$N,"итого")</f>
        <v>0</v>
      </c>
      <c r="Q66" s="106">
        <f>SUMIFS(УсловияРасчеты!AK:AK,УсловияРасчеты!$H:$H,$C66,УсловияРасчеты!$N:$N,"итого")</f>
        <v>0</v>
      </c>
      <c r="R66" s="106">
        <f>SUMIFS(УсловияРасчеты!AL:AL,УсловияРасчеты!$H:$H,$C66,УсловияРасчеты!$N:$N,"итого")</f>
        <v>0</v>
      </c>
      <c r="S66" s="106">
        <f>SUMIFS(УсловияРасчеты!AM:AM,УсловияРасчеты!$H:$H,$C66,УсловияРасчеты!$N:$N,"итого")</f>
        <v>0</v>
      </c>
      <c r="T66" s="106">
        <f>SUMIFS(УсловияРасчеты!AN:AN,УсловияРасчеты!$H:$H,$C66,УсловияРасчеты!$N:$N,"итого")</f>
        <v>0</v>
      </c>
      <c r="U66" s="106">
        <f>SUMIFS(УсловияРасчеты!AO:AO,УсловияРасчеты!$H:$H,$C66,УсловияРасчеты!$N:$N,"итого")</f>
        <v>0</v>
      </c>
      <c r="V66" s="106">
        <f>SUMIFS(УсловияРасчеты!AP:AP,УсловияРасчеты!$H:$H,$C66,УсловияРасчеты!$N:$N,"итого")</f>
        <v>0</v>
      </c>
      <c r="W66" s="106">
        <f>SUMIFS(УсловияРасчеты!AQ:AQ,УсловияРасчеты!$H:$H,$C66,УсловияРасчеты!$N:$N,"итого")</f>
        <v>0</v>
      </c>
      <c r="X66" s="106">
        <f>SUMIFS(УсловияРасчеты!AR:AR,УсловияРасчеты!$H:$H,$C66,УсловияРасчеты!$N:$N,"итого")</f>
        <v>0</v>
      </c>
      <c r="Y66" s="106">
        <f>SUMIFS(УсловияРасчеты!AS:AS,УсловияРасчеты!$H:$H,$C66,УсловияРасчеты!$N:$N,"итого")</f>
        <v>0</v>
      </c>
      <c r="Z66" s="106">
        <f>SUMIFS(УсловияРасчеты!AT:AT,УсловияРасчеты!$H:$H,$C66,УсловияРасчеты!$N:$N,"итого")</f>
        <v>0</v>
      </c>
      <c r="AA66" s="106">
        <f>SUMIFS(УсловияРасчеты!AU:AU,УсловияРасчеты!$H:$H,$C66,УсловияРасчеты!$N:$N,"итого")</f>
        <v>0</v>
      </c>
      <c r="AB66" s="106">
        <f>SUMIFS(УсловияРасчеты!AV:AV,УсловияРасчеты!$H:$H,$C66,УсловияРасчеты!$N:$N,"итого")</f>
        <v>0</v>
      </c>
      <c r="AC66" s="106">
        <f>SUMIFS(УсловияРасчеты!AW:AW,УсловияРасчеты!$H:$H,$C66,УсловияРасчеты!$N:$N,"итого")</f>
        <v>0</v>
      </c>
      <c r="AD66" s="106">
        <f>SUMIFS(УсловияРасчеты!AX:AX,УсловияРасчеты!$H:$H,$C66,УсловияРасчеты!$N:$N,"итого")</f>
        <v>0</v>
      </c>
      <c r="AE66" s="106">
        <f>SUMIFS(УсловияРасчеты!AY:AY,УсловияРасчеты!$H:$H,$C66,УсловияРасчеты!$N:$N,"итого")</f>
        <v>0</v>
      </c>
      <c r="AF66" s="106">
        <f>SUMIFS(УсловияРасчеты!AZ:AZ,УсловияРасчеты!$H:$H,$C66,УсловияРасчеты!$N:$N,"итого")</f>
        <v>0</v>
      </c>
      <c r="AG66" s="106">
        <f>SUMIFS(УсловияРасчеты!BA:BA,УсловияРасчеты!$H:$H,$C66,УсловияРасчеты!$N:$N,"итого")</f>
        <v>0</v>
      </c>
      <c r="AH66" s="106">
        <f>SUMIFS(УсловияРасчеты!BB:BB,УсловияРасчеты!$H:$H,$C66,УсловияРасчеты!$N:$N,"итого")</f>
        <v>0</v>
      </c>
      <c r="AI66" s="106">
        <f>SUMIFS(УсловияРасчеты!BC:BC,УсловияРасчеты!$H:$H,$C66,УсловияРасчеты!$N:$N,"итого")</f>
        <v>0</v>
      </c>
      <c r="AJ66" s="106">
        <f>SUMIFS(УсловияРасчеты!BD:BD,УсловияРасчеты!$H:$H,$C66,УсловияРасчеты!$N:$N,"итого")</f>
        <v>0</v>
      </c>
      <c r="AK66" s="106">
        <f>SUMIFS(УсловияРасчеты!BE:BE,УсловияРасчеты!$H:$H,$C66,УсловияРасчеты!$N:$N,"итого")</f>
        <v>0</v>
      </c>
      <c r="AL66" s="106">
        <f>SUMIFS(УсловияРасчеты!BF:BF,УсловияРасчеты!$H:$H,$C66,УсловияРасчеты!$N:$N,"итого")</f>
        <v>0</v>
      </c>
      <c r="AM66" s="106">
        <f>SUMIFS(УсловияРасчеты!BG:BG,УсловияРасчеты!$H:$H,$C66,УсловияРасчеты!$N:$N,"итого")</f>
        <v>0</v>
      </c>
      <c r="AN66" s="106">
        <f>SUMIFS(УсловияРасчеты!BH:BH,УсловияРасчеты!$H:$H,$C66,УсловияРасчеты!$N:$N,"итого")</f>
        <v>0</v>
      </c>
      <c r="AO66" s="106">
        <f>SUMIFS(УсловияРасчеты!BI:BI,УсловияРасчеты!$H:$H,$C66,УсловияРасчеты!$N:$N,"итого")</f>
        <v>0</v>
      </c>
      <c r="AP66" s="106">
        <f>SUMIFS(УсловияРасчеты!BJ:BJ,УсловияРасчеты!$H:$H,$C66,УсловияРасчеты!$N:$N,"итого")</f>
        <v>0</v>
      </c>
      <c r="AQ66" s="106">
        <f>SUMIFS(УсловияРасчеты!BK:BK,УсловияРасчеты!$H:$H,$C66,УсловияРасчеты!$N:$N,"итого")</f>
        <v>0</v>
      </c>
      <c r="AR66" s="106">
        <f>SUMIFS(УсловияРасчеты!BL:BL,УсловияРасчеты!$H:$H,$C66,УсловияРасчеты!$N:$N,"итого")</f>
        <v>0</v>
      </c>
      <c r="AS66" s="106">
        <f>SUMIFS(УсловияРасчеты!BM:BM,УсловияРасчеты!$H:$H,$C66,УсловияРасчеты!$N:$N,"итого")</f>
        <v>0</v>
      </c>
      <c r="AT66" s="106">
        <f>SUMIFS(УсловияРасчеты!BN:BN,УсловияРасчеты!$H:$H,$C66,УсловияРасчеты!$N:$N,"итого")</f>
        <v>0</v>
      </c>
      <c r="AU66" s="106">
        <f>SUMIFS(УсловияРасчеты!BO:BO,УсловияРасчеты!$H:$H,$C66,УсловияРасчеты!$N:$N,"итого")</f>
        <v>0</v>
      </c>
      <c r="AV66" s="106">
        <f>SUMIFS(УсловияРасчеты!BP:BP,УсловияРасчеты!$H:$H,$C66,УсловияРасчеты!$N:$N,"итого")</f>
        <v>0</v>
      </c>
      <c r="AW66" s="106">
        <f>SUMIFS(УсловияРасчеты!BQ:BQ,УсловияРасчеты!$H:$H,$C66,УсловияРасчеты!$N:$N,"итого")</f>
        <v>0</v>
      </c>
      <c r="AX66" s="106">
        <f>SUMIFS(УсловияРасчеты!BR:BR,УсловияРасчеты!$H:$H,$C66,УсловияРасчеты!$N:$N,"итого")</f>
        <v>0</v>
      </c>
      <c r="AY66" s="106">
        <f>SUMIFS(УсловияРасчеты!BS:BS,УсловияРасчеты!$H:$H,$C66,УсловияРасчеты!$N:$N,"итого")</f>
        <v>0</v>
      </c>
      <c r="AZ66" s="106">
        <f>SUMIFS(УсловияРасчеты!BT:BT,УсловияРасчеты!$H:$H,$C66,УсловияРасчеты!$N:$N,"итого")</f>
        <v>0</v>
      </c>
      <c r="BA66" s="106">
        <f>SUMIFS(УсловияРасчеты!BU:BU,УсловияРасчеты!$H:$H,$C66,УсловияРасчеты!$N:$N,"итого")</f>
        <v>0</v>
      </c>
      <c r="BB66" s="106">
        <f>SUMIFS(УсловияРасчеты!BV:BV,УсловияРасчеты!$H:$H,$C66,УсловияРасчеты!$N:$N,"итого")</f>
        <v>0</v>
      </c>
      <c r="BC66" s="106">
        <f>SUMIFS(УсловияРасчеты!BW:BW,УсловияРасчеты!$H:$H,$C66,УсловияРасчеты!$N:$N,"итого")</f>
        <v>0</v>
      </c>
      <c r="BD66" s="106">
        <f>SUMIFS(УсловияРасчеты!BX:BX,УсловияРасчеты!$H:$H,$C66,УсловияРасчеты!$N:$N,"итого")</f>
        <v>0</v>
      </c>
      <c r="BE66" s="106">
        <f>SUMIFS(УсловияРасчеты!BY:BY,УсловияРасчеты!$H:$H,$C66,УсловияРасчеты!$N:$N,"итого")</f>
        <v>0</v>
      </c>
      <c r="BF66" s="106">
        <f>SUMIFS(УсловияРасчеты!BZ:BZ,УсловияРасчеты!$H:$H,$C66,УсловияРасчеты!$N:$N,"итого")</f>
        <v>0</v>
      </c>
      <c r="BG66" s="106">
        <f>SUMIFS(УсловияРасчеты!CA:CA,УсловияРасчеты!$H:$H,$C66,УсловияРасчеты!$N:$N,"итого")</f>
        <v>0</v>
      </c>
      <c r="BH66" s="106">
        <f>SUMIFS(УсловияРасчеты!CB:CB,УсловияРасчеты!$H:$H,$C66,УсловияРасчеты!$N:$N,"итого")</f>
        <v>0</v>
      </c>
      <c r="BI66" s="106">
        <f>SUMIFS(УсловияРасчеты!CC:CC,УсловияРасчеты!$H:$H,$C66,УсловияРасчеты!$N:$N,"итого")</f>
        <v>0</v>
      </c>
      <c r="BJ66" s="106">
        <f>SUMIFS(УсловияРасчеты!CD:CD,УсловияРасчеты!$H:$H,$C66,УсловияРасчеты!$N:$N,"итого")</f>
        <v>0</v>
      </c>
      <c r="BK66" s="106">
        <f>SUMIFS(УсловияРасчеты!CE:CE,УсловияРасчеты!$H:$H,$C66,УсловияРасчеты!$N:$N,"итого")</f>
        <v>0</v>
      </c>
      <c r="BL66" s="106">
        <f>SUMIFS(УсловияРасчеты!CF:CF,УсловияРасчеты!$H:$H,$C66,УсловияРасчеты!$N:$N,"итого")</f>
        <v>0</v>
      </c>
      <c r="BM66" s="106">
        <f>SUMIFS(УсловияРасчеты!CG:CG,УсловияРасчеты!$H:$H,$C66,УсловияРасчеты!$N:$N,"итого")</f>
        <v>0</v>
      </c>
      <c r="BN66" s="106">
        <f>SUMIFS(УсловияРасчеты!CH:CH,УсловияРасчеты!$H:$H,$C66,УсловияРасчеты!$N:$N,"итого")</f>
        <v>0</v>
      </c>
      <c r="BO66" s="106">
        <f>SUMIFS(УсловияРасчеты!CI:CI,УсловияРасчеты!$H:$H,$C66,УсловияРасчеты!$N:$N,"итого")</f>
        <v>0</v>
      </c>
      <c r="BP66" s="106">
        <f>SUMIFS(УсловияРасчеты!CJ:CJ,УсловияРасчеты!$H:$H,$C66,УсловияРасчеты!$N:$N,"итого")</f>
        <v>0</v>
      </c>
      <c r="BQ66" s="106">
        <f>SUMIFS(УсловияРасчеты!CK:CK,УсловияРасчеты!$H:$H,$C66,УсловияРасчеты!$N:$N,"итого")</f>
        <v>0</v>
      </c>
      <c r="BR66" s="106">
        <f>SUMIFS(УсловияРасчеты!CL:CL,УсловияРасчеты!$H:$H,$C66,УсловияРасчеты!$N:$N,"итого")</f>
        <v>0</v>
      </c>
      <c r="BS66" s="106">
        <f>SUMIFS(УсловияРасчеты!CM:CM,УсловияРасчеты!$H:$H,$C66,УсловияРасчеты!$N:$N,"итого")</f>
        <v>0</v>
      </c>
      <c r="BT66" s="106">
        <f>SUMIFS(УсловияРасчеты!CN:CN,УсловияРасчеты!$H:$H,$C66,УсловияРасчеты!$N:$N,"итого")</f>
        <v>0</v>
      </c>
      <c r="BU66" s="106">
        <f>SUMIFS(УсловияРасчеты!CO:CO,УсловияРасчеты!$H:$H,$C66,УсловияРасчеты!$N:$N,"итого")</f>
        <v>0</v>
      </c>
      <c r="BV66" s="106">
        <f>SUMIFS(УсловияРасчеты!CP:CP,УсловияРасчеты!$H:$H,$C66,УсловияРасчеты!$N:$N,"итого")</f>
        <v>0</v>
      </c>
      <c r="BW66" s="106">
        <f>SUMIFS(УсловияРасчеты!CQ:CQ,УсловияРасчеты!$H:$H,$C66,УсловияРасчеты!$N:$N,"итого")</f>
        <v>0</v>
      </c>
      <c r="BX66" s="106">
        <f>SUMIFS(УсловияРасчеты!CR:CR,УсловияРасчеты!$H:$H,$C66,УсловияРасчеты!$N:$N,"итого")</f>
        <v>0</v>
      </c>
      <c r="BY66" s="106">
        <f>SUMIFS(УсловияРасчеты!CS:CS,УсловияРасчеты!$H:$H,$C66,УсловияРасчеты!$N:$N,"итого")</f>
        <v>0</v>
      </c>
      <c r="BZ66" s="106">
        <f>SUMIFS(УсловияРасчеты!CT:CT,УсловияРасчеты!$H:$H,$C66,УсловияРасчеты!$N:$N,"итого")</f>
        <v>0</v>
      </c>
      <c r="CA66" s="106">
        <f>SUMIFS(УсловияРасчеты!CU:CU,УсловияРасчеты!$H:$H,$C66,УсловияРасчеты!$N:$N,"итого")</f>
        <v>0</v>
      </c>
      <c r="CB66" s="106">
        <f>SUMIFS(УсловияРасчеты!CV:CV,УсловияРасчеты!$H:$H,$C66,УсловияРасчеты!$N:$N,"итого")</f>
        <v>0</v>
      </c>
      <c r="CC66" s="106">
        <f>SUMIFS(УсловияРасчеты!CW:CW,УсловияРасчеты!$H:$H,$C66,УсловияРасчеты!$N:$N,"итого")</f>
        <v>0</v>
      </c>
      <c r="CD66" s="106">
        <f>SUMIFS(УсловияРасчеты!CX:CX,УсловияРасчеты!$H:$H,$C66,УсловияРасчеты!$N:$N,"итого")</f>
        <v>0</v>
      </c>
      <c r="CE66" s="106">
        <f>SUMIFS(УсловияРасчеты!CY:CY,УсловияРасчеты!$H:$H,$C66,УсловияРасчеты!$N:$N,"итого")</f>
        <v>0</v>
      </c>
      <c r="CF66" s="106">
        <f>SUMIFS(УсловияРасчеты!CZ:CZ,УсловияРасчеты!$H:$H,$C66,УсловияРасчеты!$N:$N,"итого")</f>
        <v>0</v>
      </c>
      <c r="CG66" s="106">
        <f>SUMIFS(УсловияРасчеты!DA:DA,УсловияРасчеты!$H:$H,$C66,УсловияРасчеты!$N:$N,"итого")</f>
        <v>0</v>
      </c>
      <c r="CH66" s="106">
        <f>SUMIFS(УсловияРасчеты!DB:DB,УсловияРасчеты!$H:$H,$C66,УсловияРасчеты!$N:$N,"итого")</f>
        <v>0</v>
      </c>
      <c r="CI66" s="106">
        <f>SUMIFS(УсловияРасчеты!DC:DC,УсловияРасчеты!$H:$H,$C66,УсловияРасчеты!$N:$N,"итого")</f>
        <v>0</v>
      </c>
      <c r="CJ66" s="106">
        <f>SUMIFS(УсловияРасчеты!DD:DD,УсловияРасчеты!$H:$H,$C66,УсловияРасчеты!$N:$N,"итого")</f>
        <v>0</v>
      </c>
      <c r="CK66" s="106">
        <f>SUMIFS(УсловияРасчеты!DE:DE,УсловияРасчеты!$H:$H,$C66,УсловияРасчеты!$N:$N,"итого")</f>
        <v>0</v>
      </c>
      <c r="CL66" s="106">
        <f>SUMIFS(УсловияРасчеты!DF:DF,УсловияРасчеты!$H:$H,$C66,УсловияРасчеты!$N:$N,"итого")</f>
        <v>0</v>
      </c>
      <c r="CM66" s="106">
        <f>SUMIFS(УсловияРасчеты!DG:DG,УсловияРасчеты!$H:$H,$C66,УсловияРасчеты!$N:$N,"итого")</f>
        <v>0</v>
      </c>
      <c r="CN66" s="106">
        <f>SUMIFS(УсловияРасчеты!DH:DH,УсловияРасчеты!$H:$H,$C66,УсловияРасчеты!$N:$N,"итого")</f>
        <v>0</v>
      </c>
      <c r="CO66" s="106">
        <f>SUMIFS(УсловияРасчеты!DI:DI,УсловияРасчеты!$H:$H,$C66,УсловияРасчеты!$N:$N,"итого")</f>
        <v>0</v>
      </c>
      <c r="CP66" s="106">
        <f>SUMIFS(УсловияРасчеты!DJ:DJ,УсловияРасчеты!$H:$H,$C66,УсловияРасчеты!$N:$N,"итого")</f>
        <v>0</v>
      </c>
      <c r="CQ66" s="106">
        <f>SUMIFS(УсловияРасчеты!DK:DK,УсловияРасчеты!$H:$H,$C66,УсловияРасчеты!$N:$N,"итого")</f>
        <v>0</v>
      </c>
      <c r="CR66" s="106">
        <f>SUMIFS(УсловияРасчеты!DL:DL,УсловияРасчеты!$H:$H,$C66,УсловияРасчеты!$N:$N,"итого")</f>
        <v>0</v>
      </c>
      <c r="CS66" s="106">
        <f>SUMIFS(УсловияРасчеты!DM:DM,УсловияРасчеты!$H:$H,$C66,УсловияРасчеты!$N:$N,"итого")</f>
        <v>0</v>
      </c>
      <c r="CT66" s="106">
        <f>SUMIFS(УсловияРасчеты!DN:DN,УсловияРасчеты!$H:$H,$C66,УсловияРасчеты!$N:$N,"итого")</f>
        <v>0</v>
      </c>
      <c r="CU66" s="106">
        <f>SUMIFS(УсловияРасчеты!DO:DO,УсловияРасчеты!$H:$H,$C66,УсловияРасчеты!$N:$N,"итого")</f>
        <v>0</v>
      </c>
      <c r="CV66" s="106">
        <f>SUMIFS(УсловияРасчеты!DP:DP,УсловияРасчеты!$H:$H,$C66,УсловияРасчеты!$N:$N,"итого")</f>
        <v>0</v>
      </c>
      <c r="CW66" s="106">
        <f>SUMIFS(УсловияРасчеты!DQ:DQ,УсловияРасчеты!$H:$H,$C66,УсловияРасчеты!$N:$N,"итого")</f>
        <v>0</v>
      </c>
      <c r="CX66" s="106">
        <f>SUMIFS(УсловияРасчеты!DR:DR,УсловияРасчеты!$H:$H,$C66,УсловияРасчеты!$N:$N,"итого")</f>
        <v>0</v>
      </c>
      <c r="CY66" s="106">
        <f>SUMIFS(УсловияРасчеты!DS:DS,УсловияРасчеты!$H:$H,$C66,УсловияРасчеты!$N:$N,"итого")</f>
        <v>0</v>
      </c>
      <c r="CZ66" s="106">
        <f>SUMIFS(УсловияРасчеты!DT:DT,УсловияРасчеты!$H:$H,$C66,УсловияРасчеты!$N:$N,"итого")</f>
        <v>0</v>
      </c>
      <c r="DA66" s="76"/>
    </row>
    <row r="67" spans="1:105" s="78" customFormat="1">
      <c r="A67" s="81"/>
      <c r="B67" s="76"/>
      <c r="C67" s="77" t="str">
        <f>УсловияРасчеты!$H$1466</f>
        <v>Дебиторская задолженность по ндс</v>
      </c>
      <c r="D67" s="65"/>
      <c r="E67" s="127">
        <f t="shared" si="117"/>
        <v>0</v>
      </c>
      <c r="F67" s="64"/>
      <c r="G67" s="106">
        <f>SUMIFS(УсловияРасчеты!AA:AA,УсловияРасчеты!$H:$H,$C67,УсловияРасчеты!$N:$N,"итого")</f>
        <v>0</v>
      </c>
      <c r="H67" s="106">
        <f>SUMIFS(УсловияРасчеты!AB:AB,УсловияРасчеты!$H:$H,$C67,УсловияРасчеты!$N:$N,"итого")</f>
        <v>0</v>
      </c>
      <c r="I67" s="106">
        <f>SUMIFS(УсловияРасчеты!AC:AC,УсловияРасчеты!$H:$H,$C67,УсловияРасчеты!$N:$N,"итого")</f>
        <v>0</v>
      </c>
      <c r="J67" s="106">
        <f>SUMIFS(УсловияРасчеты!AD:AD,УсловияРасчеты!$H:$H,$C67,УсловияРасчеты!$N:$N,"итого")</f>
        <v>0</v>
      </c>
      <c r="K67" s="106">
        <f>SUMIFS(УсловияРасчеты!AE:AE,УсловияРасчеты!$H:$H,$C67,УсловияРасчеты!$N:$N,"итого")</f>
        <v>0</v>
      </c>
      <c r="L67" s="106">
        <f>SUMIFS(УсловияРасчеты!AF:AF,УсловияРасчеты!$H:$H,$C67,УсловияРасчеты!$N:$N,"итого")</f>
        <v>0</v>
      </c>
      <c r="M67" s="106">
        <f>SUMIFS(УсловияРасчеты!AG:AG,УсловияРасчеты!$H:$H,$C67,УсловияРасчеты!$N:$N,"итого")</f>
        <v>0</v>
      </c>
      <c r="N67" s="106">
        <f>SUMIFS(УсловияРасчеты!AH:AH,УсловияРасчеты!$H:$H,$C67,УсловияРасчеты!$N:$N,"итого")</f>
        <v>0</v>
      </c>
      <c r="O67" s="106">
        <f>SUMIFS(УсловияРасчеты!AI:AI,УсловияРасчеты!$H:$H,$C67,УсловияРасчеты!$N:$N,"итого")</f>
        <v>0</v>
      </c>
      <c r="P67" s="106">
        <f>SUMIFS(УсловияРасчеты!AJ:AJ,УсловияРасчеты!$H:$H,$C67,УсловияРасчеты!$N:$N,"итого")</f>
        <v>0</v>
      </c>
      <c r="Q67" s="106">
        <f>SUMIFS(УсловияРасчеты!AK:AK,УсловияРасчеты!$H:$H,$C67,УсловияРасчеты!$N:$N,"итого")</f>
        <v>0</v>
      </c>
      <c r="R67" s="106">
        <f>SUMIFS(УсловияРасчеты!AL:AL,УсловияРасчеты!$H:$H,$C67,УсловияРасчеты!$N:$N,"итого")</f>
        <v>0</v>
      </c>
      <c r="S67" s="106">
        <f>SUMIFS(УсловияРасчеты!AM:AM,УсловияРасчеты!$H:$H,$C67,УсловияРасчеты!$N:$N,"итого")</f>
        <v>0</v>
      </c>
      <c r="T67" s="106">
        <f>SUMIFS(УсловияРасчеты!AN:AN,УсловияРасчеты!$H:$H,$C67,УсловияРасчеты!$N:$N,"итого")</f>
        <v>0</v>
      </c>
      <c r="U67" s="106">
        <f>SUMIFS(УсловияРасчеты!AO:AO,УсловияРасчеты!$H:$H,$C67,УсловияРасчеты!$N:$N,"итого")</f>
        <v>0</v>
      </c>
      <c r="V67" s="106">
        <f>SUMIFS(УсловияРасчеты!AP:AP,УсловияРасчеты!$H:$H,$C67,УсловияРасчеты!$N:$N,"итого")</f>
        <v>0</v>
      </c>
      <c r="W67" s="106">
        <f>SUMIFS(УсловияРасчеты!AQ:AQ,УсловияРасчеты!$H:$H,$C67,УсловияРасчеты!$N:$N,"итого")</f>
        <v>0</v>
      </c>
      <c r="X67" s="106">
        <f>SUMIFS(УсловияРасчеты!AR:AR,УсловияРасчеты!$H:$H,$C67,УсловияРасчеты!$N:$N,"итого")</f>
        <v>0</v>
      </c>
      <c r="Y67" s="106">
        <f>SUMIFS(УсловияРасчеты!AS:AS,УсловияРасчеты!$H:$H,$C67,УсловияРасчеты!$N:$N,"итого")</f>
        <v>0</v>
      </c>
      <c r="Z67" s="106">
        <f>SUMIFS(УсловияРасчеты!AT:AT,УсловияРасчеты!$H:$H,$C67,УсловияРасчеты!$N:$N,"итого")</f>
        <v>0</v>
      </c>
      <c r="AA67" s="106">
        <f>SUMIFS(УсловияРасчеты!AU:AU,УсловияРасчеты!$H:$H,$C67,УсловияРасчеты!$N:$N,"итого")</f>
        <v>0</v>
      </c>
      <c r="AB67" s="106">
        <f>SUMIFS(УсловияРасчеты!AV:AV,УсловияРасчеты!$H:$H,$C67,УсловияРасчеты!$N:$N,"итого")</f>
        <v>0</v>
      </c>
      <c r="AC67" s="106">
        <f>SUMIFS(УсловияРасчеты!AW:AW,УсловияРасчеты!$H:$H,$C67,УсловияРасчеты!$N:$N,"итого")</f>
        <v>0</v>
      </c>
      <c r="AD67" s="106">
        <f>SUMIFS(УсловияРасчеты!AX:AX,УсловияРасчеты!$H:$H,$C67,УсловияРасчеты!$N:$N,"итого")</f>
        <v>0</v>
      </c>
      <c r="AE67" s="106">
        <f>SUMIFS(УсловияРасчеты!AY:AY,УсловияРасчеты!$H:$H,$C67,УсловияРасчеты!$N:$N,"итого")</f>
        <v>0</v>
      </c>
      <c r="AF67" s="106">
        <f>SUMIFS(УсловияРасчеты!AZ:AZ,УсловияРасчеты!$H:$H,$C67,УсловияРасчеты!$N:$N,"итого")</f>
        <v>0</v>
      </c>
      <c r="AG67" s="106">
        <f>SUMIFS(УсловияРасчеты!BA:BA,УсловияРасчеты!$H:$H,$C67,УсловияРасчеты!$N:$N,"итого")</f>
        <v>0</v>
      </c>
      <c r="AH67" s="106">
        <f>SUMIFS(УсловияРасчеты!BB:BB,УсловияРасчеты!$H:$H,$C67,УсловияРасчеты!$N:$N,"итого")</f>
        <v>0</v>
      </c>
      <c r="AI67" s="106">
        <f>SUMIFS(УсловияРасчеты!BC:BC,УсловияРасчеты!$H:$H,$C67,УсловияРасчеты!$N:$N,"итого")</f>
        <v>0</v>
      </c>
      <c r="AJ67" s="106">
        <f>SUMIFS(УсловияРасчеты!BD:BD,УсловияРасчеты!$H:$H,$C67,УсловияРасчеты!$N:$N,"итого")</f>
        <v>0</v>
      </c>
      <c r="AK67" s="106">
        <f>SUMIFS(УсловияРасчеты!BE:BE,УсловияРасчеты!$H:$H,$C67,УсловияРасчеты!$N:$N,"итого")</f>
        <v>0</v>
      </c>
      <c r="AL67" s="106">
        <f>SUMIFS(УсловияРасчеты!BF:BF,УсловияРасчеты!$H:$H,$C67,УсловияРасчеты!$N:$N,"итого")</f>
        <v>0</v>
      </c>
      <c r="AM67" s="106">
        <f>SUMIFS(УсловияРасчеты!BG:BG,УсловияРасчеты!$H:$H,$C67,УсловияРасчеты!$N:$N,"итого")</f>
        <v>0</v>
      </c>
      <c r="AN67" s="106">
        <f>SUMIFS(УсловияРасчеты!BH:BH,УсловияРасчеты!$H:$H,$C67,УсловияРасчеты!$N:$N,"итого")</f>
        <v>0</v>
      </c>
      <c r="AO67" s="106">
        <f>SUMIFS(УсловияРасчеты!BI:BI,УсловияРасчеты!$H:$H,$C67,УсловияРасчеты!$N:$N,"итого")</f>
        <v>0</v>
      </c>
      <c r="AP67" s="106">
        <f>SUMIFS(УсловияРасчеты!BJ:BJ,УсловияРасчеты!$H:$H,$C67,УсловияРасчеты!$N:$N,"итого")</f>
        <v>0</v>
      </c>
      <c r="AQ67" s="106">
        <f>SUMIFS(УсловияРасчеты!BK:BK,УсловияРасчеты!$H:$H,$C67,УсловияРасчеты!$N:$N,"итого")</f>
        <v>0</v>
      </c>
      <c r="AR67" s="106">
        <f>SUMIFS(УсловияРасчеты!BL:BL,УсловияРасчеты!$H:$H,$C67,УсловияРасчеты!$N:$N,"итого")</f>
        <v>0</v>
      </c>
      <c r="AS67" s="106">
        <f>SUMIFS(УсловияРасчеты!BM:BM,УсловияРасчеты!$H:$H,$C67,УсловияРасчеты!$N:$N,"итого")</f>
        <v>0</v>
      </c>
      <c r="AT67" s="106">
        <f>SUMIFS(УсловияРасчеты!BN:BN,УсловияРасчеты!$H:$H,$C67,УсловияРасчеты!$N:$N,"итого")</f>
        <v>0</v>
      </c>
      <c r="AU67" s="106">
        <f>SUMIFS(УсловияРасчеты!BO:BO,УсловияРасчеты!$H:$H,$C67,УсловияРасчеты!$N:$N,"итого")</f>
        <v>0</v>
      </c>
      <c r="AV67" s="106">
        <f>SUMIFS(УсловияРасчеты!BP:BP,УсловияРасчеты!$H:$H,$C67,УсловияРасчеты!$N:$N,"итого")</f>
        <v>0</v>
      </c>
      <c r="AW67" s="106">
        <f>SUMIFS(УсловияРасчеты!BQ:BQ,УсловияРасчеты!$H:$H,$C67,УсловияРасчеты!$N:$N,"итого")</f>
        <v>0</v>
      </c>
      <c r="AX67" s="106">
        <f>SUMIFS(УсловияРасчеты!BR:BR,УсловияРасчеты!$H:$H,$C67,УсловияРасчеты!$N:$N,"итого")</f>
        <v>0</v>
      </c>
      <c r="AY67" s="106">
        <f>SUMIFS(УсловияРасчеты!BS:BS,УсловияРасчеты!$H:$H,$C67,УсловияРасчеты!$N:$N,"итого")</f>
        <v>0</v>
      </c>
      <c r="AZ67" s="106">
        <f>SUMIFS(УсловияРасчеты!BT:BT,УсловияРасчеты!$H:$H,$C67,УсловияРасчеты!$N:$N,"итого")</f>
        <v>0</v>
      </c>
      <c r="BA67" s="106">
        <f>SUMIFS(УсловияРасчеты!BU:BU,УсловияРасчеты!$H:$H,$C67,УсловияРасчеты!$N:$N,"итого")</f>
        <v>0</v>
      </c>
      <c r="BB67" s="106">
        <f>SUMIFS(УсловияРасчеты!BV:BV,УсловияРасчеты!$H:$H,$C67,УсловияРасчеты!$N:$N,"итого")</f>
        <v>0</v>
      </c>
      <c r="BC67" s="106">
        <f>SUMIFS(УсловияРасчеты!BW:BW,УсловияРасчеты!$H:$H,$C67,УсловияРасчеты!$N:$N,"итого")</f>
        <v>0</v>
      </c>
      <c r="BD67" s="106">
        <f>SUMIFS(УсловияРасчеты!BX:BX,УсловияРасчеты!$H:$H,$C67,УсловияРасчеты!$N:$N,"итого")</f>
        <v>0</v>
      </c>
      <c r="BE67" s="106">
        <f>SUMIFS(УсловияРасчеты!BY:BY,УсловияРасчеты!$H:$H,$C67,УсловияРасчеты!$N:$N,"итого")</f>
        <v>0</v>
      </c>
      <c r="BF67" s="106">
        <f>SUMIFS(УсловияРасчеты!BZ:BZ,УсловияРасчеты!$H:$H,$C67,УсловияРасчеты!$N:$N,"итого")</f>
        <v>0</v>
      </c>
      <c r="BG67" s="106">
        <f>SUMIFS(УсловияРасчеты!CA:CA,УсловияРасчеты!$H:$H,$C67,УсловияРасчеты!$N:$N,"итого")</f>
        <v>0</v>
      </c>
      <c r="BH67" s="106">
        <f>SUMIFS(УсловияРасчеты!CB:CB,УсловияРасчеты!$H:$H,$C67,УсловияРасчеты!$N:$N,"итого")</f>
        <v>0</v>
      </c>
      <c r="BI67" s="106">
        <f>SUMIFS(УсловияРасчеты!CC:CC,УсловияРасчеты!$H:$H,$C67,УсловияРасчеты!$N:$N,"итого")</f>
        <v>0</v>
      </c>
      <c r="BJ67" s="106">
        <f>SUMIFS(УсловияРасчеты!CD:CD,УсловияРасчеты!$H:$H,$C67,УсловияРасчеты!$N:$N,"итого")</f>
        <v>0</v>
      </c>
      <c r="BK67" s="106">
        <f>SUMIFS(УсловияРасчеты!CE:CE,УсловияРасчеты!$H:$H,$C67,УсловияРасчеты!$N:$N,"итого")</f>
        <v>0</v>
      </c>
      <c r="BL67" s="106">
        <f>SUMIFS(УсловияРасчеты!CF:CF,УсловияРасчеты!$H:$H,$C67,УсловияРасчеты!$N:$N,"итого")</f>
        <v>0</v>
      </c>
      <c r="BM67" s="106">
        <f>SUMIFS(УсловияРасчеты!CG:CG,УсловияРасчеты!$H:$H,$C67,УсловияРасчеты!$N:$N,"итого")</f>
        <v>0</v>
      </c>
      <c r="BN67" s="106">
        <f>SUMIFS(УсловияРасчеты!CH:CH,УсловияРасчеты!$H:$H,$C67,УсловияРасчеты!$N:$N,"итого")</f>
        <v>0</v>
      </c>
      <c r="BO67" s="106">
        <f>SUMIFS(УсловияРасчеты!CI:CI,УсловияРасчеты!$H:$H,$C67,УсловияРасчеты!$N:$N,"итого")</f>
        <v>0</v>
      </c>
      <c r="BP67" s="106">
        <f>SUMIFS(УсловияРасчеты!CJ:CJ,УсловияРасчеты!$H:$H,$C67,УсловияРасчеты!$N:$N,"итого")</f>
        <v>0</v>
      </c>
      <c r="BQ67" s="106">
        <f>SUMIFS(УсловияРасчеты!CK:CK,УсловияРасчеты!$H:$H,$C67,УсловияРасчеты!$N:$N,"итого")</f>
        <v>0</v>
      </c>
      <c r="BR67" s="106">
        <f>SUMIFS(УсловияРасчеты!CL:CL,УсловияРасчеты!$H:$H,$C67,УсловияРасчеты!$N:$N,"итого")</f>
        <v>0</v>
      </c>
      <c r="BS67" s="106">
        <f>SUMIFS(УсловияРасчеты!CM:CM,УсловияРасчеты!$H:$H,$C67,УсловияРасчеты!$N:$N,"итого")</f>
        <v>0</v>
      </c>
      <c r="BT67" s="106">
        <f>SUMIFS(УсловияРасчеты!CN:CN,УсловияРасчеты!$H:$H,$C67,УсловияРасчеты!$N:$N,"итого")</f>
        <v>0</v>
      </c>
      <c r="BU67" s="106">
        <f>SUMIFS(УсловияРасчеты!CO:CO,УсловияРасчеты!$H:$H,$C67,УсловияРасчеты!$N:$N,"итого")</f>
        <v>0</v>
      </c>
      <c r="BV67" s="106">
        <f>SUMIFS(УсловияРасчеты!CP:CP,УсловияРасчеты!$H:$H,$C67,УсловияРасчеты!$N:$N,"итого")</f>
        <v>0</v>
      </c>
      <c r="BW67" s="106">
        <f>SUMIFS(УсловияРасчеты!CQ:CQ,УсловияРасчеты!$H:$H,$C67,УсловияРасчеты!$N:$N,"итого")</f>
        <v>0</v>
      </c>
      <c r="BX67" s="106">
        <f>SUMIFS(УсловияРасчеты!CR:CR,УсловияРасчеты!$H:$H,$C67,УсловияРасчеты!$N:$N,"итого")</f>
        <v>0</v>
      </c>
      <c r="BY67" s="106">
        <f>SUMIFS(УсловияРасчеты!CS:CS,УсловияРасчеты!$H:$H,$C67,УсловияРасчеты!$N:$N,"итого")</f>
        <v>0</v>
      </c>
      <c r="BZ67" s="106">
        <f>SUMIFS(УсловияРасчеты!CT:CT,УсловияРасчеты!$H:$H,$C67,УсловияРасчеты!$N:$N,"итого")</f>
        <v>0</v>
      </c>
      <c r="CA67" s="106">
        <f>SUMIFS(УсловияРасчеты!CU:CU,УсловияРасчеты!$H:$H,$C67,УсловияРасчеты!$N:$N,"итого")</f>
        <v>0</v>
      </c>
      <c r="CB67" s="106">
        <f>SUMIFS(УсловияРасчеты!CV:CV,УсловияРасчеты!$H:$H,$C67,УсловияРасчеты!$N:$N,"итого")</f>
        <v>0</v>
      </c>
      <c r="CC67" s="106">
        <f>SUMIFS(УсловияРасчеты!CW:CW,УсловияРасчеты!$H:$H,$C67,УсловияРасчеты!$N:$N,"итого")</f>
        <v>0</v>
      </c>
      <c r="CD67" s="106">
        <f>SUMIFS(УсловияРасчеты!CX:CX,УсловияРасчеты!$H:$H,$C67,УсловияРасчеты!$N:$N,"итого")</f>
        <v>0</v>
      </c>
      <c r="CE67" s="106">
        <f>SUMIFS(УсловияРасчеты!CY:CY,УсловияРасчеты!$H:$H,$C67,УсловияРасчеты!$N:$N,"итого")</f>
        <v>0</v>
      </c>
      <c r="CF67" s="106">
        <f>SUMIFS(УсловияРасчеты!CZ:CZ,УсловияРасчеты!$H:$H,$C67,УсловияРасчеты!$N:$N,"итого")</f>
        <v>0</v>
      </c>
      <c r="CG67" s="106">
        <f>SUMIFS(УсловияРасчеты!DA:DA,УсловияРасчеты!$H:$H,$C67,УсловияРасчеты!$N:$N,"итого")</f>
        <v>0</v>
      </c>
      <c r="CH67" s="106">
        <f>SUMIFS(УсловияРасчеты!DB:DB,УсловияРасчеты!$H:$H,$C67,УсловияРасчеты!$N:$N,"итого")</f>
        <v>0</v>
      </c>
      <c r="CI67" s="106">
        <f>SUMIFS(УсловияРасчеты!DC:DC,УсловияРасчеты!$H:$H,$C67,УсловияРасчеты!$N:$N,"итого")</f>
        <v>0</v>
      </c>
      <c r="CJ67" s="106">
        <f>SUMIFS(УсловияРасчеты!DD:DD,УсловияРасчеты!$H:$H,$C67,УсловияРасчеты!$N:$N,"итого")</f>
        <v>0</v>
      </c>
      <c r="CK67" s="106">
        <f>SUMIFS(УсловияРасчеты!DE:DE,УсловияРасчеты!$H:$H,$C67,УсловияРасчеты!$N:$N,"итого")</f>
        <v>0</v>
      </c>
      <c r="CL67" s="106">
        <f>SUMIFS(УсловияРасчеты!DF:DF,УсловияРасчеты!$H:$H,$C67,УсловияРасчеты!$N:$N,"итого")</f>
        <v>0</v>
      </c>
      <c r="CM67" s="106">
        <f>SUMIFS(УсловияРасчеты!DG:DG,УсловияРасчеты!$H:$H,$C67,УсловияРасчеты!$N:$N,"итого")</f>
        <v>0</v>
      </c>
      <c r="CN67" s="106">
        <f>SUMIFS(УсловияРасчеты!DH:DH,УсловияРасчеты!$H:$H,$C67,УсловияРасчеты!$N:$N,"итого")</f>
        <v>0</v>
      </c>
      <c r="CO67" s="106">
        <f>SUMIFS(УсловияРасчеты!DI:DI,УсловияРасчеты!$H:$H,$C67,УсловияРасчеты!$N:$N,"итого")</f>
        <v>0</v>
      </c>
      <c r="CP67" s="106">
        <f>SUMIFS(УсловияРасчеты!DJ:DJ,УсловияРасчеты!$H:$H,$C67,УсловияРасчеты!$N:$N,"итого")</f>
        <v>0</v>
      </c>
      <c r="CQ67" s="106">
        <f>SUMIFS(УсловияРасчеты!DK:DK,УсловияРасчеты!$H:$H,$C67,УсловияРасчеты!$N:$N,"итого")</f>
        <v>0</v>
      </c>
      <c r="CR67" s="106">
        <f>SUMIFS(УсловияРасчеты!DL:DL,УсловияРасчеты!$H:$H,$C67,УсловияРасчеты!$N:$N,"итого")</f>
        <v>0</v>
      </c>
      <c r="CS67" s="106">
        <f>SUMIFS(УсловияРасчеты!DM:DM,УсловияРасчеты!$H:$H,$C67,УсловияРасчеты!$N:$N,"итого")</f>
        <v>0</v>
      </c>
      <c r="CT67" s="106">
        <f>SUMIFS(УсловияРасчеты!DN:DN,УсловияРасчеты!$H:$H,$C67,УсловияРасчеты!$N:$N,"итого")</f>
        <v>0</v>
      </c>
      <c r="CU67" s="106">
        <f>SUMIFS(УсловияРасчеты!DO:DO,УсловияРасчеты!$H:$H,$C67,УсловияРасчеты!$N:$N,"итого")</f>
        <v>0</v>
      </c>
      <c r="CV67" s="106">
        <f>SUMIFS(УсловияРасчеты!DP:DP,УсловияРасчеты!$H:$H,$C67,УсловияРасчеты!$N:$N,"итого")</f>
        <v>0</v>
      </c>
      <c r="CW67" s="106">
        <f>SUMIFS(УсловияРасчеты!DQ:DQ,УсловияРасчеты!$H:$H,$C67,УсловияРасчеты!$N:$N,"итого")</f>
        <v>0</v>
      </c>
      <c r="CX67" s="106">
        <f>SUMIFS(УсловияРасчеты!DR:DR,УсловияРасчеты!$H:$H,$C67,УсловияРасчеты!$N:$N,"итого")</f>
        <v>0</v>
      </c>
      <c r="CY67" s="106">
        <f>SUMIFS(УсловияРасчеты!DS:DS,УсловияРасчеты!$H:$H,$C67,УсловияРасчеты!$N:$N,"итого")</f>
        <v>0</v>
      </c>
      <c r="CZ67" s="106">
        <f>SUMIFS(УсловияРасчеты!DT:DT,УсловияРасчеты!$H:$H,$C67,УсловияРасчеты!$N:$N,"итого")</f>
        <v>0</v>
      </c>
      <c r="DA67" s="76"/>
    </row>
    <row r="68" spans="1:105">
      <c r="A68" s="81"/>
      <c r="B68" s="64"/>
      <c r="C68" s="68"/>
      <c r="D68" s="65"/>
      <c r="E68" s="133"/>
      <c r="F68" s="64"/>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64"/>
    </row>
    <row r="69" spans="1:105" s="56" customFormat="1">
      <c r="A69" s="81"/>
      <c r="B69" s="65"/>
      <c r="C69" s="142" t="s">
        <v>249</v>
      </c>
      <c r="D69" s="65"/>
      <c r="E69" s="125">
        <f>SUM(E70:E83)</f>
        <v>0</v>
      </c>
      <c r="F69" s="64"/>
      <c r="G69" s="125">
        <f t="shared" ref="G69:AL69" si="118">SUM(G70:G83)</f>
        <v>0</v>
      </c>
      <c r="H69" s="125">
        <f t="shared" si="118"/>
        <v>0</v>
      </c>
      <c r="I69" s="125">
        <f t="shared" si="118"/>
        <v>0</v>
      </c>
      <c r="J69" s="125">
        <f t="shared" si="118"/>
        <v>0</v>
      </c>
      <c r="K69" s="125">
        <f t="shared" si="118"/>
        <v>0</v>
      </c>
      <c r="L69" s="125">
        <f t="shared" si="118"/>
        <v>0</v>
      </c>
      <c r="M69" s="125">
        <f t="shared" si="118"/>
        <v>0</v>
      </c>
      <c r="N69" s="125">
        <f t="shared" si="118"/>
        <v>0</v>
      </c>
      <c r="O69" s="125">
        <f t="shared" si="118"/>
        <v>0</v>
      </c>
      <c r="P69" s="125">
        <f t="shared" si="118"/>
        <v>0</v>
      </c>
      <c r="Q69" s="125">
        <f t="shared" si="118"/>
        <v>0</v>
      </c>
      <c r="R69" s="125">
        <f t="shared" si="118"/>
        <v>0</v>
      </c>
      <c r="S69" s="125">
        <f t="shared" si="118"/>
        <v>0</v>
      </c>
      <c r="T69" s="125">
        <f t="shared" si="118"/>
        <v>0</v>
      </c>
      <c r="U69" s="125">
        <f t="shared" si="118"/>
        <v>0</v>
      </c>
      <c r="V69" s="125">
        <f t="shared" si="118"/>
        <v>0</v>
      </c>
      <c r="W69" s="125">
        <f t="shared" si="118"/>
        <v>0</v>
      </c>
      <c r="X69" s="125">
        <f t="shared" si="118"/>
        <v>0</v>
      </c>
      <c r="Y69" s="125">
        <f t="shared" si="118"/>
        <v>0</v>
      </c>
      <c r="Z69" s="125">
        <f t="shared" si="118"/>
        <v>0</v>
      </c>
      <c r="AA69" s="125">
        <f t="shared" si="118"/>
        <v>0</v>
      </c>
      <c r="AB69" s="125">
        <f t="shared" si="118"/>
        <v>0</v>
      </c>
      <c r="AC69" s="125">
        <f t="shared" si="118"/>
        <v>0</v>
      </c>
      <c r="AD69" s="125">
        <f t="shared" si="118"/>
        <v>0</v>
      </c>
      <c r="AE69" s="125">
        <f t="shared" si="118"/>
        <v>0</v>
      </c>
      <c r="AF69" s="125">
        <f t="shared" si="118"/>
        <v>0</v>
      </c>
      <c r="AG69" s="125">
        <f t="shared" si="118"/>
        <v>0</v>
      </c>
      <c r="AH69" s="125">
        <f t="shared" si="118"/>
        <v>0</v>
      </c>
      <c r="AI69" s="125">
        <f t="shared" si="118"/>
        <v>0</v>
      </c>
      <c r="AJ69" s="125">
        <f t="shared" si="118"/>
        <v>0</v>
      </c>
      <c r="AK69" s="125">
        <f t="shared" si="118"/>
        <v>0</v>
      </c>
      <c r="AL69" s="125">
        <f t="shared" si="118"/>
        <v>0</v>
      </c>
      <c r="AM69" s="125">
        <f t="shared" ref="AM69:BR69" si="119">SUM(AM70:AM83)</f>
        <v>0</v>
      </c>
      <c r="AN69" s="125">
        <f t="shared" si="119"/>
        <v>0</v>
      </c>
      <c r="AO69" s="125">
        <f t="shared" si="119"/>
        <v>0</v>
      </c>
      <c r="AP69" s="125">
        <f t="shared" si="119"/>
        <v>0</v>
      </c>
      <c r="AQ69" s="125">
        <f t="shared" si="119"/>
        <v>0</v>
      </c>
      <c r="AR69" s="125">
        <f t="shared" si="119"/>
        <v>0</v>
      </c>
      <c r="AS69" s="125">
        <f t="shared" si="119"/>
        <v>0</v>
      </c>
      <c r="AT69" s="125">
        <f t="shared" si="119"/>
        <v>0</v>
      </c>
      <c r="AU69" s="125">
        <f t="shared" si="119"/>
        <v>0</v>
      </c>
      <c r="AV69" s="125">
        <f t="shared" si="119"/>
        <v>0</v>
      </c>
      <c r="AW69" s="125">
        <f t="shared" si="119"/>
        <v>0</v>
      </c>
      <c r="AX69" s="125">
        <f t="shared" si="119"/>
        <v>0</v>
      </c>
      <c r="AY69" s="125">
        <f t="shared" si="119"/>
        <v>0</v>
      </c>
      <c r="AZ69" s="125">
        <f t="shared" si="119"/>
        <v>0</v>
      </c>
      <c r="BA69" s="125">
        <f t="shared" si="119"/>
        <v>0</v>
      </c>
      <c r="BB69" s="125">
        <f t="shared" si="119"/>
        <v>0</v>
      </c>
      <c r="BC69" s="125">
        <f t="shared" si="119"/>
        <v>0</v>
      </c>
      <c r="BD69" s="125">
        <f t="shared" si="119"/>
        <v>0</v>
      </c>
      <c r="BE69" s="125">
        <f t="shared" si="119"/>
        <v>0</v>
      </c>
      <c r="BF69" s="125">
        <f t="shared" si="119"/>
        <v>0</v>
      </c>
      <c r="BG69" s="125">
        <f t="shared" si="119"/>
        <v>0</v>
      </c>
      <c r="BH69" s="125">
        <f t="shared" si="119"/>
        <v>0</v>
      </c>
      <c r="BI69" s="125">
        <f t="shared" si="119"/>
        <v>0</v>
      </c>
      <c r="BJ69" s="125">
        <f t="shared" si="119"/>
        <v>0</v>
      </c>
      <c r="BK69" s="125">
        <f t="shared" si="119"/>
        <v>0</v>
      </c>
      <c r="BL69" s="125">
        <f t="shared" si="119"/>
        <v>0</v>
      </c>
      <c r="BM69" s="125">
        <f t="shared" si="119"/>
        <v>0</v>
      </c>
      <c r="BN69" s="125">
        <f t="shared" si="119"/>
        <v>0</v>
      </c>
      <c r="BO69" s="125">
        <f t="shared" si="119"/>
        <v>0</v>
      </c>
      <c r="BP69" s="125">
        <f t="shared" si="119"/>
        <v>0</v>
      </c>
      <c r="BQ69" s="125">
        <f t="shared" si="119"/>
        <v>0</v>
      </c>
      <c r="BR69" s="125">
        <f t="shared" si="119"/>
        <v>0</v>
      </c>
      <c r="BS69" s="125">
        <f t="shared" ref="BS69:CX69" si="120">SUM(BS70:BS83)</f>
        <v>0</v>
      </c>
      <c r="BT69" s="125">
        <f t="shared" si="120"/>
        <v>0</v>
      </c>
      <c r="BU69" s="125">
        <f t="shared" si="120"/>
        <v>0</v>
      </c>
      <c r="BV69" s="125">
        <f t="shared" si="120"/>
        <v>0</v>
      </c>
      <c r="BW69" s="125">
        <f t="shared" si="120"/>
        <v>0</v>
      </c>
      <c r="BX69" s="125">
        <f t="shared" si="120"/>
        <v>0</v>
      </c>
      <c r="BY69" s="125">
        <f t="shared" si="120"/>
        <v>0</v>
      </c>
      <c r="BZ69" s="125">
        <f t="shared" si="120"/>
        <v>0</v>
      </c>
      <c r="CA69" s="125">
        <f t="shared" si="120"/>
        <v>0</v>
      </c>
      <c r="CB69" s="125">
        <f t="shared" si="120"/>
        <v>0</v>
      </c>
      <c r="CC69" s="125">
        <f t="shared" si="120"/>
        <v>0</v>
      </c>
      <c r="CD69" s="125">
        <f t="shared" si="120"/>
        <v>0</v>
      </c>
      <c r="CE69" s="125">
        <f t="shared" si="120"/>
        <v>0</v>
      </c>
      <c r="CF69" s="125">
        <f t="shared" si="120"/>
        <v>0</v>
      </c>
      <c r="CG69" s="125">
        <f t="shared" si="120"/>
        <v>0</v>
      </c>
      <c r="CH69" s="125">
        <f t="shared" si="120"/>
        <v>0</v>
      </c>
      <c r="CI69" s="125">
        <f t="shared" si="120"/>
        <v>0</v>
      </c>
      <c r="CJ69" s="125">
        <f t="shared" si="120"/>
        <v>0</v>
      </c>
      <c r="CK69" s="125">
        <f t="shared" si="120"/>
        <v>0</v>
      </c>
      <c r="CL69" s="125">
        <f t="shared" si="120"/>
        <v>0</v>
      </c>
      <c r="CM69" s="125">
        <f t="shared" si="120"/>
        <v>0</v>
      </c>
      <c r="CN69" s="125">
        <f t="shared" si="120"/>
        <v>0</v>
      </c>
      <c r="CO69" s="125">
        <f t="shared" si="120"/>
        <v>0</v>
      </c>
      <c r="CP69" s="125">
        <f t="shared" si="120"/>
        <v>0</v>
      </c>
      <c r="CQ69" s="125">
        <f t="shared" si="120"/>
        <v>0</v>
      </c>
      <c r="CR69" s="125">
        <f t="shared" si="120"/>
        <v>0</v>
      </c>
      <c r="CS69" s="125">
        <f t="shared" si="120"/>
        <v>0</v>
      </c>
      <c r="CT69" s="125">
        <f t="shared" si="120"/>
        <v>0</v>
      </c>
      <c r="CU69" s="125">
        <f t="shared" si="120"/>
        <v>0</v>
      </c>
      <c r="CV69" s="125">
        <f t="shared" si="120"/>
        <v>0</v>
      </c>
      <c r="CW69" s="125">
        <f t="shared" si="120"/>
        <v>0</v>
      </c>
      <c r="CX69" s="125">
        <f t="shared" si="120"/>
        <v>0</v>
      </c>
      <c r="CY69" s="125">
        <f t="shared" ref="CY69:CZ69" si="121">SUM(CY70:CY83)</f>
        <v>0</v>
      </c>
      <c r="CZ69" s="125">
        <f t="shared" si="121"/>
        <v>0</v>
      </c>
      <c r="DA69" s="65"/>
    </row>
    <row r="70" spans="1:105" s="73" customFormat="1" ht="12" customHeight="1">
      <c r="A70" s="81">
        <f>E62-E69</f>
        <v>0</v>
      </c>
      <c r="B70" s="71"/>
      <c r="C70" s="72" t="s">
        <v>24</v>
      </c>
      <c r="D70" s="65"/>
      <c r="E70" s="126"/>
      <c r="F70" s="64"/>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71"/>
    </row>
    <row r="71" spans="1:105" s="78" customFormat="1">
      <c r="A71" s="81"/>
      <c r="B71" s="76"/>
      <c r="C71" s="77" t="str">
        <f>УсловияРасчеты!$H$1393</f>
        <v>Капитал (чистая прибыль накопит. итогом)</v>
      </c>
      <c r="D71" s="65"/>
      <c r="E71" s="127">
        <f t="shared" ref="E71:E82" si="122">SUMIFS($F71:$DA71,$F$2:$DA$2,MAX($F$2:$DA$2))</f>
        <v>0</v>
      </c>
      <c r="F71" s="64"/>
      <c r="G71" s="106">
        <f>IF(G$2="",0,SUMIFS(УсловияРасчеты!AA:AA,УсловияРасчеты!$H:$H,$C71,УсловияРасчеты!$N:$N,"итого"))</f>
        <v>0</v>
      </c>
      <c r="H71" s="106">
        <f>IF(H$2="",0,SUMIFS(УсловияРасчеты!AB:AB,УсловияРасчеты!$H:$H,$C71,УсловияРасчеты!$N:$N,"итого"))</f>
        <v>0</v>
      </c>
      <c r="I71" s="106">
        <f>IF(I$2="",0,SUMIFS(УсловияРасчеты!AC:AC,УсловияРасчеты!$H:$H,$C71,УсловияРасчеты!$N:$N,"итого"))</f>
        <v>0</v>
      </c>
      <c r="J71" s="106">
        <f>IF(J$2="",0,SUMIFS(УсловияРасчеты!AD:AD,УсловияРасчеты!$H:$H,$C71,УсловияРасчеты!$N:$N,"итого"))</f>
        <v>0</v>
      </c>
      <c r="K71" s="106">
        <f>IF(K$2="",0,SUMIFS(УсловияРасчеты!AE:AE,УсловияРасчеты!$H:$H,$C71,УсловияРасчеты!$N:$N,"итого"))</f>
        <v>0</v>
      </c>
      <c r="L71" s="106">
        <f>IF(L$2="",0,SUMIFS(УсловияРасчеты!AF:AF,УсловияРасчеты!$H:$H,$C71,УсловияРасчеты!$N:$N,"итого"))</f>
        <v>0</v>
      </c>
      <c r="M71" s="106">
        <f>IF(M$2="",0,SUMIFS(УсловияРасчеты!AG:AG,УсловияРасчеты!$H:$H,$C71,УсловияРасчеты!$N:$N,"итого"))</f>
        <v>0</v>
      </c>
      <c r="N71" s="106">
        <f>IF(N$2="",0,SUMIFS(УсловияРасчеты!AH:AH,УсловияРасчеты!$H:$H,$C71,УсловияРасчеты!$N:$N,"итого"))</f>
        <v>0</v>
      </c>
      <c r="O71" s="106">
        <f>IF(O$2="",0,SUMIFS(УсловияРасчеты!AI:AI,УсловияРасчеты!$H:$H,$C71,УсловияРасчеты!$N:$N,"итого"))</f>
        <v>0</v>
      </c>
      <c r="P71" s="106">
        <f>IF(P$2="",0,SUMIFS(УсловияРасчеты!AJ:AJ,УсловияРасчеты!$H:$H,$C71,УсловияРасчеты!$N:$N,"итого"))</f>
        <v>0</v>
      </c>
      <c r="Q71" s="106">
        <f>IF(Q$2="",0,SUMIFS(УсловияРасчеты!AK:AK,УсловияРасчеты!$H:$H,$C71,УсловияРасчеты!$N:$N,"итого"))</f>
        <v>0</v>
      </c>
      <c r="R71" s="106">
        <f>IF(R$2="",0,SUMIFS(УсловияРасчеты!AL:AL,УсловияРасчеты!$H:$H,$C71,УсловияРасчеты!$N:$N,"итого"))</f>
        <v>0</v>
      </c>
      <c r="S71" s="106">
        <f>IF(S$2="",0,SUMIFS(УсловияРасчеты!AM:AM,УсловияРасчеты!$H:$H,$C71,УсловияРасчеты!$N:$N,"итого"))</f>
        <v>0</v>
      </c>
      <c r="T71" s="106">
        <f>IF(T$2="",0,SUMIFS(УсловияРасчеты!AN:AN,УсловияРасчеты!$H:$H,$C71,УсловияРасчеты!$N:$N,"итого"))</f>
        <v>0</v>
      </c>
      <c r="U71" s="106">
        <f>IF(U$2="",0,SUMIFS(УсловияРасчеты!AO:AO,УсловияРасчеты!$H:$H,$C71,УсловияРасчеты!$N:$N,"итого"))</f>
        <v>0</v>
      </c>
      <c r="V71" s="106">
        <f>IF(V$2="",0,SUMIFS(УсловияРасчеты!AP:AP,УсловияРасчеты!$H:$H,$C71,УсловияРасчеты!$N:$N,"итого"))</f>
        <v>0</v>
      </c>
      <c r="W71" s="106">
        <f>IF(W$2="",0,SUMIFS(УсловияРасчеты!AQ:AQ,УсловияРасчеты!$H:$H,$C71,УсловияРасчеты!$N:$N,"итого"))</f>
        <v>0</v>
      </c>
      <c r="X71" s="106">
        <f>IF(X$2="",0,SUMIFS(УсловияРасчеты!AR:AR,УсловияРасчеты!$H:$H,$C71,УсловияРасчеты!$N:$N,"итого"))</f>
        <v>0</v>
      </c>
      <c r="Y71" s="106">
        <f>IF(Y$2="",0,SUMIFS(УсловияРасчеты!AS:AS,УсловияРасчеты!$H:$H,$C71,УсловияРасчеты!$N:$N,"итого"))</f>
        <v>0</v>
      </c>
      <c r="Z71" s="106">
        <f>IF(Z$2="",0,SUMIFS(УсловияРасчеты!AT:AT,УсловияРасчеты!$H:$H,$C71,УсловияРасчеты!$N:$N,"итого"))</f>
        <v>0</v>
      </c>
      <c r="AA71" s="106">
        <f>IF(AA$2="",0,SUMIFS(УсловияРасчеты!AU:AU,УсловияРасчеты!$H:$H,$C71,УсловияРасчеты!$N:$N,"итого"))</f>
        <v>0</v>
      </c>
      <c r="AB71" s="106">
        <f>IF(AB$2="",0,SUMIFS(УсловияРасчеты!AV:AV,УсловияРасчеты!$H:$H,$C71,УсловияРасчеты!$N:$N,"итого"))</f>
        <v>0</v>
      </c>
      <c r="AC71" s="106">
        <f>IF(AC$2="",0,SUMIFS(УсловияРасчеты!AW:AW,УсловияРасчеты!$H:$H,$C71,УсловияРасчеты!$N:$N,"итого"))</f>
        <v>0</v>
      </c>
      <c r="AD71" s="106">
        <f>IF(AD$2="",0,SUMIFS(УсловияРасчеты!AX:AX,УсловияРасчеты!$H:$H,$C71,УсловияРасчеты!$N:$N,"итого"))</f>
        <v>0</v>
      </c>
      <c r="AE71" s="106">
        <f>IF(AE$2="",0,SUMIFS(УсловияРасчеты!AY:AY,УсловияРасчеты!$H:$H,$C71,УсловияРасчеты!$N:$N,"итого"))</f>
        <v>0</v>
      </c>
      <c r="AF71" s="106">
        <f>IF(AF$2="",0,SUMIFS(УсловияРасчеты!AZ:AZ,УсловияРасчеты!$H:$H,$C71,УсловияРасчеты!$N:$N,"итого"))</f>
        <v>0</v>
      </c>
      <c r="AG71" s="106">
        <f>IF(AG$2="",0,SUMIFS(УсловияРасчеты!BA:BA,УсловияРасчеты!$H:$H,$C71,УсловияРасчеты!$N:$N,"итого"))</f>
        <v>0</v>
      </c>
      <c r="AH71" s="106">
        <f>IF(AH$2="",0,SUMIFS(УсловияРасчеты!BB:BB,УсловияРасчеты!$H:$H,$C71,УсловияРасчеты!$N:$N,"итого"))</f>
        <v>0</v>
      </c>
      <c r="AI71" s="106">
        <f>IF(AI$2="",0,SUMIFS(УсловияРасчеты!BC:BC,УсловияРасчеты!$H:$H,$C71,УсловияРасчеты!$N:$N,"итого"))</f>
        <v>0</v>
      </c>
      <c r="AJ71" s="106">
        <f>IF(AJ$2="",0,SUMIFS(УсловияРасчеты!BD:BD,УсловияРасчеты!$H:$H,$C71,УсловияРасчеты!$N:$N,"итого"))</f>
        <v>0</v>
      </c>
      <c r="AK71" s="106">
        <f>IF(AK$2="",0,SUMIFS(УсловияРасчеты!BE:BE,УсловияРасчеты!$H:$H,$C71,УсловияРасчеты!$N:$N,"итого"))</f>
        <v>0</v>
      </c>
      <c r="AL71" s="106">
        <f>IF(AL$2="",0,SUMIFS(УсловияРасчеты!BF:BF,УсловияРасчеты!$H:$H,$C71,УсловияРасчеты!$N:$N,"итого"))</f>
        <v>0</v>
      </c>
      <c r="AM71" s="106">
        <f>IF(AM$2="",0,SUMIFS(УсловияРасчеты!BG:BG,УсловияРасчеты!$H:$H,$C71,УсловияРасчеты!$N:$N,"итого"))</f>
        <v>0</v>
      </c>
      <c r="AN71" s="106">
        <f>IF(AN$2="",0,SUMIFS(УсловияРасчеты!BH:BH,УсловияРасчеты!$H:$H,$C71,УсловияРасчеты!$N:$N,"итого"))</f>
        <v>0</v>
      </c>
      <c r="AO71" s="106">
        <f>IF(AO$2="",0,SUMIFS(УсловияРасчеты!BI:BI,УсловияРасчеты!$H:$H,$C71,УсловияРасчеты!$N:$N,"итого"))</f>
        <v>0</v>
      </c>
      <c r="AP71" s="106">
        <f>IF(AP$2="",0,SUMIFS(УсловияРасчеты!BJ:BJ,УсловияРасчеты!$H:$H,$C71,УсловияРасчеты!$N:$N,"итого"))</f>
        <v>0</v>
      </c>
      <c r="AQ71" s="106">
        <f>IF(AQ$2="",0,SUMIFS(УсловияРасчеты!BK:BK,УсловияРасчеты!$H:$H,$C71,УсловияРасчеты!$N:$N,"итого"))</f>
        <v>0</v>
      </c>
      <c r="AR71" s="106">
        <f>IF(AR$2="",0,SUMIFS(УсловияРасчеты!BL:BL,УсловияРасчеты!$H:$H,$C71,УсловияРасчеты!$N:$N,"итого"))</f>
        <v>0</v>
      </c>
      <c r="AS71" s="106">
        <f>IF(AS$2="",0,SUMIFS(УсловияРасчеты!BM:BM,УсловияРасчеты!$H:$H,$C71,УсловияРасчеты!$N:$N,"итого"))</f>
        <v>0</v>
      </c>
      <c r="AT71" s="106">
        <f>IF(AT$2="",0,SUMIFS(УсловияРасчеты!BN:BN,УсловияРасчеты!$H:$H,$C71,УсловияРасчеты!$N:$N,"итого"))</f>
        <v>0</v>
      </c>
      <c r="AU71" s="106">
        <f>IF(AU$2="",0,SUMIFS(УсловияРасчеты!BO:BO,УсловияРасчеты!$H:$H,$C71,УсловияРасчеты!$N:$N,"итого"))</f>
        <v>0</v>
      </c>
      <c r="AV71" s="106">
        <f>IF(AV$2="",0,SUMIFS(УсловияРасчеты!BP:BP,УсловияРасчеты!$H:$H,$C71,УсловияРасчеты!$N:$N,"итого"))</f>
        <v>0</v>
      </c>
      <c r="AW71" s="106">
        <f>IF(AW$2="",0,SUMIFS(УсловияРасчеты!BQ:BQ,УсловияРасчеты!$H:$H,$C71,УсловияРасчеты!$N:$N,"итого"))</f>
        <v>0</v>
      </c>
      <c r="AX71" s="106">
        <f>IF(AX$2="",0,SUMIFS(УсловияРасчеты!BR:BR,УсловияРасчеты!$H:$H,$C71,УсловияРасчеты!$N:$N,"итого"))</f>
        <v>0</v>
      </c>
      <c r="AY71" s="106">
        <f>IF(AY$2="",0,SUMIFS(УсловияРасчеты!BS:BS,УсловияРасчеты!$H:$H,$C71,УсловияРасчеты!$N:$N,"итого"))</f>
        <v>0</v>
      </c>
      <c r="AZ71" s="106">
        <f>IF(AZ$2="",0,SUMIFS(УсловияРасчеты!BT:BT,УсловияРасчеты!$H:$H,$C71,УсловияРасчеты!$N:$N,"итого"))</f>
        <v>0</v>
      </c>
      <c r="BA71" s="106">
        <f>IF(BA$2="",0,SUMIFS(УсловияРасчеты!BU:BU,УсловияРасчеты!$H:$H,$C71,УсловияРасчеты!$N:$N,"итого"))</f>
        <v>0</v>
      </c>
      <c r="BB71" s="106">
        <f>IF(BB$2="",0,SUMIFS(УсловияРасчеты!BV:BV,УсловияРасчеты!$H:$H,$C71,УсловияРасчеты!$N:$N,"итого"))</f>
        <v>0</v>
      </c>
      <c r="BC71" s="106">
        <f>IF(BC$2="",0,SUMIFS(УсловияРасчеты!BW:BW,УсловияРасчеты!$H:$H,$C71,УсловияРасчеты!$N:$N,"итого"))</f>
        <v>0</v>
      </c>
      <c r="BD71" s="106">
        <f>IF(BD$2="",0,SUMIFS(УсловияРасчеты!BX:BX,УсловияРасчеты!$H:$H,$C71,УсловияРасчеты!$N:$N,"итого"))</f>
        <v>0</v>
      </c>
      <c r="BE71" s="106">
        <f>IF(BE$2="",0,SUMIFS(УсловияРасчеты!BY:BY,УсловияРасчеты!$H:$H,$C71,УсловияРасчеты!$N:$N,"итого"))</f>
        <v>0</v>
      </c>
      <c r="BF71" s="106">
        <f>IF(BF$2="",0,SUMIFS(УсловияРасчеты!BZ:BZ,УсловияРасчеты!$H:$H,$C71,УсловияРасчеты!$N:$N,"итого"))</f>
        <v>0</v>
      </c>
      <c r="BG71" s="106">
        <f>IF(BG$2="",0,SUMIFS(УсловияРасчеты!CA:CA,УсловияРасчеты!$H:$H,$C71,УсловияРасчеты!$N:$N,"итого"))</f>
        <v>0</v>
      </c>
      <c r="BH71" s="106">
        <f>IF(BH$2="",0,SUMIFS(УсловияРасчеты!CB:CB,УсловияРасчеты!$H:$H,$C71,УсловияРасчеты!$N:$N,"итого"))</f>
        <v>0</v>
      </c>
      <c r="BI71" s="106">
        <f>IF(BI$2="",0,SUMIFS(УсловияРасчеты!CC:CC,УсловияРасчеты!$H:$H,$C71,УсловияРасчеты!$N:$N,"итого"))</f>
        <v>0</v>
      </c>
      <c r="BJ71" s="106">
        <f>IF(BJ$2="",0,SUMIFS(УсловияРасчеты!CD:CD,УсловияРасчеты!$H:$H,$C71,УсловияРасчеты!$N:$N,"итого"))</f>
        <v>0</v>
      </c>
      <c r="BK71" s="106">
        <f>IF(BK$2="",0,SUMIFS(УсловияРасчеты!CE:CE,УсловияРасчеты!$H:$H,$C71,УсловияРасчеты!$N:$N,"итого"))</f>
        <v>0</v>
      </c>
      <c r="BL71" s="106">
        <f>IF(BL$2="",0,SUMIFS(УсловияРасчеты!CF:CF,УсловияРасчеты!$H:$H,$C71,УсловияРасчеты!$N:$N,"итого"))</f>
        <v>0</v>
      </c>
      <c r="BM71" s="106">
        <f>IF(BM$2="",0,SUMIFS(УсловияРасчеты!CG:CG,УсловияРасчеты!$H:$H,$C71,УсловияРасчеты!$N:$N,"итого"))</f>
        <v>0</v>
      </c>
      <c r="BN71" s="106">
        <f>IF(BN$2="",0,SUMIFS(УсловияРасчеты!CH:CH,УсловияРасчеты!$H:$H,$C71,УсловияРасчеты!$N:$N,"итого"))</f>
        <v>0</v>
      </c>
      <c r="BO71" s="106">
        <f>IF(BO$2="",0,SUMIFS(УсловияРасчеты!CI:CI,УсловияРасчеты!$H:$H,$C71,УсловияРасчеты!$N:$N,"итого"))</f>
        <v>0</v>
      </c>
      <c r="BP71" s="106">
        <f>IF(BP$2="",0,SUMIFS(УсловияРасчеты!CJ:CJ,УсловияРасчеты!$H:$H,$C71,УсловияРасчеты!$N:$N,"итого"))</f>
        <v>0</v>
      </c>
      <c r="BQ71" s="106">
        <f>IF(BQ$2="",0,SUMIFS(УсловияРасчеты!CK:CK,УсловияРасчеты!$H:$H,$C71,УсловияРасчеты!$N:$N,"итого"))</f>
        <v>0</v>
      </c>
      <c r="BR71" s="106">
        <f>IF(BR$2="",0,SUMIFS(УсловияРасчеты!CL:CL,УсловияРасчеты!$H:$H,$C71,УсловияРасчеты!$N:$N,"итого"))</f>
        <v>0</v>
      </c>
      <c r="BS71" s="106">
        <f>IF(BS$2="",0,SUMIFS(УсловияРасчеты!CM:CM,УсловияРасчеты!$H:$H,$C71,УсловияРасчеты!$N:$N,"итого"))</f>
        <v>0</v>
      </c>
      <c r="BT71" s="106">
        <f>IF(BT$2="",0,SUMIFS(УсловияРасчеты!CN:CN,УсловияРасчеты!$H:$H,$C71,УсловияРасчеты!$N:$N,"итого"))</f>
        <v>0</v>
      </c>
      <c r="BU71" s="106">
        <f>IF(BU$2="",0,SUMIFS(УсловияРасчеты!CO:CO,УсловияРасчеты!$H:$H,$C71,УсловияРасчеты!$N:$N,"итого"))</f>
        <v>0</v>
      </c>
      <c r="BV71" s="106">
        <f>IF(BV$2="",0,SUMIFS(УсловияРасчеты!CP:CP,УсловияРасчеты!$H:$H,$C71,УсловияРасчеты!$N:$N,"итого"))</f>
        <v>0</v>
      </c>
      <c r="BW71" s="106">
        <f>IF(BW$2="",0,SUMIFS(УсловияРасчеты!CQ:CQ,УсловияРасчеты!$H:$H,$C71,УсловияРасчеты!$N:$N,"итого"))</f>
        <v>0</v>
      </c>
      <c r="BX71" s="106">
        <f>IF(BX$2="",0,SUMIFS(УсловияРасчеты!CR:CR,УсловияРасчеты!$H:$H,$C71,УсловияРасчеты!$N:$N,"итого"))</f>
        <v>0</v>
      </c>
      <c r="BY71" s="106">
        <f>IF(BY$2="",0,SUMIFS(УсловияРасчеты!CS:CS,УсловияРасчеты!$H:$H,$C71,УсловияРасчеты!$N:$N,"итого"))</f>
        <v>0</v>
      </c>
      <c r="BZ71" s="106">
        <f>IF(BZ$2="",0,SUMIFS(УсловияРасчеты!CT:CT,УсловияРасчеты!$H:$H,$C71,УсловияРасчеты!$N:$N,"итого"))</f>
        <v>0</v>
      </c>
      <c r="CA71" s="106">
        <f>IF(CA$2="",0,SUMIFS(УсловияРасчеты!CU:CU,УсловияРасчеты!$H:$H,$C71,УсловияРасчеты!$N:$N,"итого"))</f>
        <v>0</v>
      </c>
      <c r="CB71" s="106">
        <f>IF(CB$2="",0,SUMIFS(УсловияРасчеты!CV:CV,УсловияРасчеты!$H:$H,$C71,УсловияРасчеты!$N:$N,"итого"))</f>
        <v>0</v>
      </c>
      <c r="CC71" s="106">
        <f>IF(CC$2="",0,SUMIFS(УсловияРасчеты!CW:CW,УсловияРасчеты!$H:$H,$C71,УсловияРасчеты!$N:$N,"итого"))</f>
        <v>0</v>
      </c>
      <c r="CD71" s="106">
        <f>IF(CD$2="",0,SUMIFS(УсловияРасчеты!CX:CX,УсловияРасчеты!$H:$H,$C71,УсловияРасчеты!$N:$N,"итого"))</f>
        <v>0</v>
      </c>
      <c r="CE71" s="106">
        <f>IF(CE$2="",0,SUMIFS(УсловияРасчеты!CY:CY,УсловияРасчеты!$H:$H,$C71,УсловияРасчеты!$N:$N,"итого"))</f>
        <v>0</v>
      </c>
      <c r="CF71" s="106">
        <f>IF(CF$2="",0,SUMIFS(УсловияРасчеты!CZ:CZ,УсловияРасчеты!$H:$H,$C71,УсловияРасчеты!$N:$N,"итого"))</f>
        <v>0</v>
      </c>
      <c r="CG71" s="106">
        <f>IF(CG$2="",0,SUMIFS(УсловияРасчеты!DA:DA,УсловияРасчеты!$H:$H,$C71,УсловияРасчеты!$N:$N,"итого"))</f>
        <v>0</v>
      </c>
      <c r="CH71" s="106">
        <f>IF(CH$2="",0,SUMIFS(УсловияРасчеты!DB:DB,УсловияРасчеты!$H:$H,$C71,УсловияРасчеты!$N:$N,"итого"))</f>
        <v>0</v>
      </c>
      <c r="CI71" s="106">
        <f>IF(CI$2="",0,SUMIFS(УсловияРасчеты!DC:DC,УсловияРасчеты!$H:$H,$C71,УсловияРасчеты!$N:$N,"итого"))</f>
        <v>0</v>
      </c>
      <c r="CJ71" s="106">
        <f>IF(CJ$2="",0,SUMIFS(УсловияРасчеты!DD:DD,УсловияРасчеты!$H:$H,$C71,УсловияРасчеты!$N:$N,"итого"))</f>
        <v>0</v>
      </c>
      <c r="CK71" s="106">
        <f>IF(CK$2="",0,SUMIFS(УсловияРасчеты!DE:DE,УсловияРасчеты!$H:$H,$C71,УсловияРасчеты!$N:$N,"итого"))</f>
        <v>0</v>
      </c>
      <c r="CL71" s="106">
        <f>IF(CL$2="",0,SUMIFS(УсловияРасчеты!DF:DF,УсловияРасчеты!$H:$H,$C71,УсловияРасчеты!$N:$N,"итого"))</f>
        <v>0</v>
      </c>
      <c r="CM71" s="106">
        <f>IF(CM$2="",0,SUMIFS(УсловияРасчеты!DG:DG,УсловияРасчеты!$H:$H,$C71,УсловияРасчеты!$N:$N,"итого"))</f>
        <v>0</v>
      </c>
      <c r="CN71" s="106">
        <f>IF(CN$2="",0,SUMIFS(УсловияРасчеты!DH:DH,УсловияРасчеты!$H:$H,$C71,УсловияРасчеты!$N:$N,"итого"))</f>
        <v>0</v>
      </c>
      <c r="CO71" s="106">
        <f>IF(CO$2="",0,SUMIFS(УсловияРасчеты!DI:DI,УсловияРасчеты!$H:$H,$C71,УсловияРасчеты!$N:$N,"итого"))</f>
        <v>0</v>
      </c>
      <c r="CP71" s="106">
        <f>IF(CP$2="",0,SUMIFS(УсловияРасчеты!DJ:DJ,УсловияРасчеты!$H:$H,$C71,УсловияРасчеты!$N:$N,"итого"))</f>
        <v>0</v>
      </c>
      <c r="CQ71" s="106">
        <f>IF(CQ$2="",0,SUMIFS(УсловияРасчеты!DK:DK,УсловияРасчеты!$H:$H,$C71,УсловияРасчеты!$N:$N,"итого"))</f>
        <v>0</v>
      </c>
      <c r="CR71" s="106">
        <f>IF(CR$2="",0,SUMIFS(УсловияРасчеты!DL:DL,УсловияРасчеты!$H:$H,$C71,УсловияРасчеты!$N:$N,"итого"))</f>
        <v>0</v>
      </c>
      <c r="CS71" s="106">
        <f>IF(CS$2="",0,SUMIFS(УсловияРасчеты!DM:DM,УсловияРасчеты!$H:$H,$C71,УсловияРасчеты!$N:$N,"итого"))</f>
        <v>0</v>
      </c>
      <c r="CT71" s="106">
        <f>IF(CT$2="",0,SUMIFS(УсловияРасчеты!DN:DN,УсловияРасчеты!$H:$H,$C71,УсловияРасчеты!$N:$N,"итого"))</f>
        <v>0</v>
      </c>
      <c r="CU71" s="106">
        <f>IF(CU$2="",0,SUMIFS(УсловияРасчеты!DO:DO,УсловияРасчеты!$H:$H,$C71,УсловияРасчеты!$N:$N,"итого"))</f>
        <v>0</v>
      </c>
      <c r="CV71" s="106">
        <f>IF(CV$2="",0,SUMIFS(УсловияРасчеты!DP:DP,УсловияРасчеты!$H:$H,$C71,УсловияРасчеты!$N:$N,"итого"))</f>
        <v>0</v>
      </c>
      <c r="CW71" s="106">
        <f>IF(CW$2="",0,SUMIFS(УсловияРасчеты!DQ:DQ,УсловияРасчеты!$H:$H,$C71,УсловияРасчеты!$N:$N,"итого"))</f>
        <v>0</v>
      </c>
      <c r="CX71" s="106">
        <f>IF(CX$2="",0,SUMIFS(УсловияРасчеты!DR:DR,УсловияРасчеты!$H:$H,$C71,УсловияРасчеты!$N:$N,"итого"))</f>
        <v>0</v>
      </c>
      <c r="CY71" s="106">
        <f>IF(CY$2="",0,SUMIFS(УсловияРасчеты!DS:DS,УсловияРасчеты!$H:$H,$C71,УсловияРасчеты!$N:$N,"итого"))</f>
        <v>0</v>
      </c>
      <c r="CZ71" s="106">
        <f>IF(CZ$2="",0,SUMIFS(УсловияРасчеты!DT:DT,УсловияРасчеты!$H:$H,$C71,УсловияРасчеты!$N:$N,"итого"))</f>
        <v>0</v>
      </c>
      <c r="DA71" s="76"/>
    </row>
    <row r="72" spans="1:105" s="78" customFormat="1">
      <c r="A72" s="81"/>
      <c r="B72" s="76"/>
      <c r="C72" s="77" t="str">
        <f>УсловияРасчеты!$H$1489</f>
        <v>Остаток кредитных средств Банка на конец периода</v>
      </c>
      <c r="D72" s="65"/>
      <c r="E72" s="127">
        <f t="shared" si="122"/>
        <v>0</v>
      </c>
      <c r="F72" s="64"/>
      <c r="G72" s="106">
        <f>SUMIFS(УсловияРасчеты!AA:AA,УсловияРасчеты!$H:$H,$C72,УсловияРасчеты!$N:$N,"итого")</f>
        <v>0</v>
      </c>
      <c r="H72" s="106">
        <f>SUMIFS(УсловияРасчеты!AB:AB,УсловияРасчеты!$H:$H,$C72,УсловияРасчеты!$N:$N,"итого")</f>
        <v>0</v>
      </c>
      <c r="I72" s="106">
        <f>SUMIFS(УсловияРасчеты!AC:AC,УсловияРасчеты!$H:$H,$C72,УсловияРасчеты!$N:$N,"итого")</f>
        <v>0</v>
      </c>
      <c r="J72" s="106">
        <f>SUMIFS(УсловияРасчеты!AD:AD,УсловияРасчеты!$H:$H,$C72,УсловияРасчеты!$N:$N,"итого")</f>
        <v>0</v>
      </c>
      <c r="K72" s="106">
        <f>SUMIFS(УсловияРасчеты!AE:AE,УсловияРасчеты!$H:$H,$C72,УсловияРасчеты!$N:$N,"итого")</f>
        <v>0</v>
      </c>
      <c r="L72" s="106">
        <f>SUMIFS(УсловияРасчеты!AF:AF,УсловияРасчеты!$H:$H,$C72,УсловияРасчеты!$N:$N,"итого")</f>
        <v>0</v>
      </c>
      <c r="M72" s="106">
        <f>SUMIFS(УсловияРасчеты!AG:AG,УсловияРасчеты!$H:$H,$C72,УсловияРасчеты!$N:$N,"итого")</f>
        <v>0</v>
      </c>
      <c r="N72" s="106">
        <f>SUMIFS(УсловияРасчеты!AH:AH,УсловияРасчеты!$H:$H,$C72,УсловияРасчеты!$N:$N,"итого")</f>
        <v>0</v>
      </c>
      <c r="O72" s="106">
        <f>SUMIFS(УсловияРасчеты!AI:AI,УсловияРасчеты!$H:$H,$C72,УсловияРасчеты!$N:$N,"итого")</f>
        <v>0</v>
      </c>
      <c r="P72" s="106">
        <f>SUMIFS(УсловияРасчеты!AJ:AJ,УсловияРасчеты!$H:$H,$C72,УсловияРасчеты!$N:$N,"итого")</f>
        <v>0</v>
      </c>
      <c r="Q72" s="106">
        <f>SUMIFS(УсловияРасчеты!AK:AK,УсловияРасчеты!$H:$H,$C72,УсловияРасчеты!$N:$N,"итого")</f>
        <v>0</v>
      </c>
      <c r="R72" s="106">
        <f>SUMIFS(УсловияРасчеты!AL:AL,УсловияРасчеты!$H:$H,$C72,УсловияРасчеты!$N:$N,"итого")</f>
        <v>0</v>
      </c>
      <c r="S72" s="106">
        <f>SUMIFS(УсловияРасчеты!AM:AM,УсловияРасчеты!$H:$H,$C72,УсловияРасчеты!$N:$N,"итого")</f>
        <v>0</v>
      </c>
      <c r="T72" s="106">
        <f>SUMIFS(УсловияРасчеты!AN:AN,УсловияРасчеты!$H:$H,$C72,УсловияРасчеты!$N:$N,"итого")</f>
        <v>0</v>
      </c>
      <c r="U72" s="106">
        <f>SUMIFS(УсловияРасчеты!AO:AO,УсловияРасчеты!$H:$H,$C72,УсловияРасчеты!$N:$N,"итого")</f>
        <v>0</v>
      </c>
      <c r="V72" s="106">
        <f>SUMIFS(УсловияРасчеты!AP:AP,УсловияРасчеты!$H:$H,$C72,УсловияРасчеты!$N:$N,"итого")</f>
        <v>0</v>
      </c>
      <c r="W72" s="106">
        <f>SUMIFS(УсловияРасчеты!AQ:AQ,УсловияРасчеты!$H:$H,$C72,УсловияРасчеты!$N:$N,"итого")</f>
        <v>0</v>
      </c>
      <c r="X72" s="106">
        <f>SUMIFS(УсловияРасчеты!AR:AR,УсловияРасчеты!$H:$H,$C72,УсловияРасчеты!$N:$N,"итого")</f>
        <v>0</v>
      </c>
      <c r="Y72" s="106">
        <f>SUMIFS(УсловияРасчеты!AS:AS,УсловияРасчеты!$H:$H,$C72,УсловияРасчеты!$N:$N,"итого")</f>
        <v>0</v>
      </c>
      <c r="Z72" s="106">
        <f>SUMIFS(УсловияРасчеты!AT:AT,УсловияРасчеты!$H:$H,$C72,УсловияРасчеты!$N:$N,"итого")</f>
        <v>0</v>
      </c>
      <c r="AA72" s="106">
        <f>SUMIFS(УсловияРасчеты!AU:AU,УсловияРасчеты!$H:$H,$C72,УсловияРасчеты!$N:$N,"итого")</f>
        <v>0</v>
      </c>
      <c r="AB72" s="106">
        <f>SUMIFS(УсловияРасчеты!AV:AV,УсловияРасчеты!$H:$H,$C72,УсловияРасчеты!$N:$N,"итого")</f>
        <v>0</v>
      </c>
      <c r="AC72" s="106">
        <f>SUMIFS(УсловияРасчеты!AW:AW,УсловияРасчеты!$H:$H,$C72,УсловияРасчеты!$N:$N,"итого")</f>
        <v>0</v>
      </c>
      <c r="AD72" s="106">
        <f>SUMIFS(УсловияРасчеты!AX:AX,УсловияРасчеты!$H:$H,$C72,УсловияРасчеты!$N:$N,"итого")</f>
        <v>0</v>
      </c>
      <c r="AE72" s="106">
        <f>SUMIFS(УсловияРасчеты!AY:AY,УсловияРасчеты!$H:$H,$C72,УсловияРасчеты!$N:$N,"итого")</f>
        <v>0</v>
      </c>
      <c r="AF72" s="106">
        <f>SUMIFS(УсловияРасчеты!AZ:AZ,УсловияРасчеты!$H:$H,$C72,УсловияРасчеты!$N:$N,"итого")</f>
        <v>0</v>
      </c>
      <c r="AG72" s="106">
        <f>SUMIFS(УсловияРасчеты!BA:BA,УсловияРасчеты!$H:$H,$C72,УсловияРасчеты!$N:$N,"итого")</f>
        <v>0</v>
      </c>
      <c r="AH72" s="106">
        <f>SUMIFS(УсловияРасчеты!BB:BB,УсловияРасчеты!$H:$H,$C72,УсловияРасчеты!$N:$N,"итого")</f>
        <v>0</v>
      </c>
      <c r="AI72" s="106">
        <f>SUMIFS(УсловияРасчеты!BC:BC,УсловияРасчеты!$H:$H,$C72,УсловияРасчеты!$N:$N,"итого")</f>
        <v>0</v>
      </c>
      <c r="AJ72" s="106">
        <f>SUMIFS(УсловияРасчеты!BD:BD,УсловияРасчеты!$H:$H,$C72,УсловияРасчеты!$N:$N,"итого")</f>
        <v>0</v>
      </c>
      <c r="AK72" s="106">
        <f>SUMIFS(УсловияРасчеты!BE:BE,УсловияРасчеты!$H:$H,$C72,УсловияРасчеты!$N:$N,"итого")</f>
        <v>0</v>
      </c>
      <c r="AL72" s="106">
        <f>SUMIFS(УсловияРасчеты!BF:BF,УсловияРасчеты!$H:$H,$C72,УсловияРасчеты!$N:$N,"итого")</f>
        <v>0</v>
      </c>
      <c r="AM72" s="106">
        <f>SUMIFS(УсловияРасчеты!BG:BG,УсловияРасчеты!$H:$H,$C72,УсловияРасчеты!$N:$N,"итого")</f>
        <v>0</v>
      </c>
      <c r="AN72" s="106">
        <f>SUMIFS(УсловияРасчеты!BH:BH,УсловияРасчеты!$H:$H,$C72,УсловияРасчеты!$N:$N,"итого")</f>
        <v>0</v>
      </c>
      <c r="AO72" s="106">
        <f>SUMIFS(УсловияРасчеты!BI:BI,УсловияРасчеты!$H:$H,$C72,УсловияРасчеты!$N:$N,"итого")</f>
        <v>0</v>
      </c>
      <c r="AP72" s="106">
        <f>SUMIFS(УсловияРасчеты!BJ:BJ,УсловияРасчеты!$H:$H,$C72,УсловияРасчеты!$N:$N,"итого")</f>
        <v>0</v>
      </c>
      <c r="AQ72" s="106">
        <f>SUMIFS(УсловияРасчеты!BK:BK,УсловияРасчеты!$H:$H,$C72,УсловияРасчеты!$N:$N,"итого")</f>
        <v>0</v>
      </c>
      <c r="AR72" s="106">
        <f>SUMIFS(УсловияРасчеты!BL:BL,УсловияРасчеты!$H:$H,$C72,УсловияРасчеты!$N:$N,"итого")</f>
        <v>0</v>
      </c>
      <c r="AS72" s="106">
        <f>SUMIFS(УсловияРасчеты!BM:BM,УсловияРасчеты!$H:$H,$C72,УсловияРасчеты!$N:$N,"итого")</f>
        <v>0</v>
      </c>
      <c r="AT72" s="106">
        <f>SUMIFS(УсловияРасчеты!BN:BN,УсловияРасчеты!$H:$H,$C72,УсловияРасчеты!$N:$N,"итого")</f>
        <v>0</v>
      </c>
      <c r="AU72" s="106">
        <f>SUMIFS(УсловияРасчеты!BO:BO,УсловияРасчеты!$H:$H,$C72,УсловияРасчеты!$N:$N,"итого")</f>
        <v>0</v>
      </c>
      <c r="AV72" s="106">
        <f>SUMIFS(УсловияРасчеты!BP:BP,УсловияРасчеты!$H:$H,$C72,УсловияРасчеты!$N:$N,"итого")</f>
        <v>0</v>
      </c>
      <c r="AW72" s="106">
        <f>SUMIFS(УсловияРасчеты!BQ:BQ,УсловияРасчеты!$H:$H,$C72,УсловияРасчеты!$N:$N,"итого")</f>
        <v>0</v>
      </c>
      <c r="AX72" s="106">
        <f>SUMIFS(УсловияРасчеты!BR:BR,УсловияРасчеты!$H:$H,$C72,УсловияРасчеты!$N:$N,"итого")</f>
        <v>0</v>
      </c>
      <c r="AY72" s="106">
        <f>SUMIFS(УсловияРасчеты!BS:BS,УсловияРасчеты!$H:$H,$C72,УсловияРасчеты!$N:$N,"итого")</f>
        <v>0</v>
      </c>
      <c r="AZ72" s="106">
        <f>SUMIFS(УсловияРасчеты!BT:BT,УсловияРасчеты!$H:$H,$C72,УсловияРасчеты!$N:$N,"итого")</f>
        <v>0</v>
      </c>
      <c r="BA72" s="106">
        <f>SUMIFS(УсловияРасчеты!BU:BU,УсловияРасчеты!$H:$H,$C72,УсловияРасчеты!$N:$N,"итого")</f>
        <v>0</v>
      </c>
      <c r="BB72" s="106">
        <f>SUMIFS(УсловияРасчеты!BV:BV,УсловияРасчеты!$H:$H,$C72,УсловияРасчеты!$N:$N,"итого")</f>
        <v>0</v>
      </c>
      <c r="BC72" s="106">
        <f>SUMIFS(УсловияРасчеты!BW:BW,УсловияРасчеты!$H:$H,$C72,УсловияРасчеты!$N:$N,"итого")</f>
        <v>0</v>
      </c>
      <c r="BD72" s="106">
        <f>SUMIFS(УсловияРасчеты!BX:BX,УсловияРасчеты!$H:$H,$C72,УсловияРасчеты!$N:$N,"итого")</f>
        <v>0</v>
      </c>
      <c r="BE72" s="106">
        <f>SUMIFS(УсловияРасчеты!BY:BY,УсловияРасчеты!$H:$H,$C72,УсловияРасчеты!$N:$N,"итого")</f>
        <v>0</v>
      </c>
      <c r="BF72" s="106">
        <f>SUMIFS(УсловияРасчеты!BZ:BZ,УсловияРасчеты!$H:$H,$C72,УсловияРасчеты!$N:$N,"итого")</f>
        <v>0</v>
      </c>
      <c r="BG72" s="106">
        <f>SUMIFS(УсловияРасчеты!CA:CA,УсловияРасчеты!$H:$H,$C72,УсловияРасчеты!$N:$N,"итого")</f>
        <v>0</v>
      </c>
      <c r="BH72" s="106">
        <f>SUMIFS(УсловияРасчеты!CB:CB,УсловияРасчеты!$H:$H,$C72,УсловияРасчеты!$N:$N,"итого")</f>
        <v>0</v>
      </c>
      <c r="BI72" s="106">
        <f>SUMIFS(УсловияРасчеты!CC:CC,УсловияРасчеты!$H:$H,$C72,УсловияРасчеты!$N:$N,"итого")</f>
        <v>0</v>
      </c>
      <c r="BJ72" s="106">
        <f>SUMIFS(УсловияРасчеты!CD:CD,УсловияРасчеты!$H:$H,$C72,УсловияРасчеты!$N:$N,"итого")</f>
        <v>0</v>
      </c>
      <c r="BK72" s="106">
        <f>SUMIFS(УсловияРасчеты!CE:CE,УсловияРасчеты!$H:$H,$C72,УсловияРасчеты!$N:$N,"итого")</f>
        <v>0</v>
      </c>
      <c r="BL72" s="106">
        <f>SUMIFS(УсловияРасчеты!CF:CF,УсловияРасчеты!$H:$H,$C72,УсловияРасчеты!$N:$N,"итого")</f>
        <v>0</v>
      </c>
      <c r="BM72" s="106">
        <f>SUMIFS(УсловияРасчеты!CG:CG,УсловияРасчеты!$H:$H,$C72,УсловияРасчеты!$N:$N,"итого")</f>
        <v>0</v>
      </c>
      <c r="BN72" s="106">
        <f>SUMIFS(УсловияРасчеты!CH:CH,УсловияРасчеты!$H:$H,$C72,УсловияРасчеты!$N:$N,"итого")</f>
        <v>0</v>
      </c>
      <c r="BO72" s="106">
        <f>SUMIFS(УсловияРасчеты!CI:CI,УсловияРасчеты!$H:$H,$C72,УсловияРасчеты!$N:$N,"итого")</f>
        <v>0</v>
      </c>
      <c r="BP72" s="106">
        <f>SUMIFS(УсловияРасчеты!CJ:CJ,УсловияРасчеты!$H:$H,$C72,УсловияРасчеты!$N:$N,"итого")</f>
        <v>0</v>
      </c>
      <c r="BQ72" s="106">
        <f>SUMIFS(УсловияРасчеты!CK:CK,УсловияРасчеты!$H:$H,$C72,УсловияРасчеты!$N:$N,"итого")</f>
        <v>0</v>
      </c>
      <c r="BR72" s="106">
        <f>SUMIFS(УсловияРасчеты!CL:CL,УсловияРасчеты!$H:$H,$C72,УсловияРасчеты!$N:$N,"итого")</f>
        <v>0</v>
      </c>
      <c r="BS72" s="106">
        <f>SUMIFS(УсловияРасчеты!CM:CM,УсловияРасчеты!$H:$H,$C72,УсловияРасчеты!$N:$N,"итого")</f>
        <v>0</v>
      </c>
      <c r="BT72" s="106">
        <f>SUMIFS(УсловияРасчеты!CN:CN,УсловияРасчеты!$H:$H,$C72,УсловияРасчеты!$N:$N,"итого")</f>
        <v>0</v>
      </c>
      <c r="BU72" s="106">
        <f>SUMIFS(УсловияРасчеты!CO:CO,УсловияРасчеты!$H:$H,$C72,УсловияРасчеты!$N:$N,"итого")</f>
        <v>0</v>
      </c>
      <c r="BV72" s="106">
        <f>SUMIFS(УсловияРасчеты!CP:CP,УсловияРасчеты!$H:$H,$C72,УсловияРасчеты!$N:$N,"итого")</f>
        <v>0</v>
      </c>
      <c r="BW72" s="106">
        <f>SUMIFS(УсловияРасчеты!CQ:CQ,УсловияРасчеты!$H:$H,$C72,УсловияРасчеты!$N:$N,"итого")</f>
        <v>0</v>
      </c>
      <c r="BX72" s="106">
        <f>SUMIFS(УсловияРасчеты!CR:CR,УсловияРасчеты!$H:$H,$C72,УсловияРасчеты!$N:$N,"итого")</f>
        <v>0</v>
      </c>
      <c r="BY72" s="106">
        <f>SUMIFS(УсловияРасчеты!CS:CS,УсловияРасчеты!$H:$H,$C72,УсловияРасчеты!$N:$N,"итого")</f>
        <v>0</v>
      </c>
      <c r="BZ72" s="106">
        <f>SUMIFS(УсловияРасчеты!CT:CT,УсловияРасчеты!$H:$H,$C72,УсловияРасчеты!$N:$N,"итого")</f>
        <v>0</v>
      </c>
      <c r="CA72" s="106">
        <f>SUMIFS(УсловияРасчеты!CU:CU,УсловияРасчеты!$H:$H,$C72,УсловияРасчеты!$N:$N,"итого")</f>
        <v>0</v>
      </c>
      <c r="CB72" s="106">
        <f>SUMIFS(УсловияРасчеты!CV:CV,УсловияРасчеты!$H:$H,$C72,УсловияРасчеты!$N:$N,"итого")</f>
        <v>0</v>
      </c>
      <c r="CC72" s="106">
        <f>SUMIFS(УсловияРасчеты!CW:CW,УсловияРасчеты!$H:$H,$C72,УсловияРасчеты!$N:$N,"итого")</f>
        <v>0</v>
      </c>
      <c r="CD72" s="106">
        <f>SUMIFS(УсловияРасчеты!CX:CX,УсловияРасчеты!$H:$H,$C72,УсловияРасчеты!$N:$N,"итого")</f>
        <v>0</v>
      </c>
      <c r="CE72" s="106">
        <f>SUMIFS(УсловияРасчеты!CY:CY,УсловияРасчеты!$H:$H,$C72,УсловияРасчеты!$N:$N,"итого")</f>
        <v>0</v>
      </c>
      <c r="CF72" s="106">
        <f>SUMIFS(УсловияРасчеты!CZ:CZ,УсловияРасчеты!$H:$H,$C72,УсловияРасчеты!$N:$N,"итого")</f>
        <v>0</v>
      </c>
      <c r="CG72" s="106">
        <f>SUMIFS(УсловияРасчеты!DA:DA,УсловияРасчеты!$H:$H,$C72,УсловияРасчеты!$N:$N,"итого")</f>
        <v>0</v>
      </c>
      <c r="CH72" s="106">
        <f>SUMIFS(УсловияРасчеты!DB:DB,УсловияРасчеты!$H:$H,$C72,УсловияРасчеты!$N:$N,"итого")</f>
        <v>0</v>
      </c>
      <c r="CI72" s="106">
        <f>SUMIFS(УсловияРасчеты!DC:DC,УсловияРасчеты!$H:$H,$C72,УсловияРасчеты!$N:$N,"итого")</f>
        <v>0</v>
      </c>
      <c r="CJ72" s="106">
        <f>SUMIFS(УсловияРасчеты!DD:DD,УсловияРасчеты!$H:$H,$C72,УсловияРасчеты!$N:$N,"итого")</f>
        <v>0</v>
      </c>
      <c r="CK72" s="106">
        <f>SUMIFS(УсловияРасчеты!DE:DE,УсловияРасчеты!$H:$H,$C72,УсловияРасчеты!$N:$N,"итого")</f>
        <v>0</v>
      </c>
      <c r="CL72" s="106">
        <f>SUMIFS(УсловияРасчеты!DF:DF,УсловияРасчеты!$H:$H,$C72,УсловияРасчеты!$N:$N,"итого")</f>
        <v>0</v>
      </c>
      <c r="CM72" s="106">
        <f>SUMIFS(УсловияРасчеты!DG:DG,УсловияРасчеты!$H:$H,$C72,УсловияРасчеты!$N:$N,"итого")</f>
        <v>0</v>
      </c>
      <c r="CN72" s="106">
        <f>SUMIFS(УсловияРасчеты!DH:DH,УсловияРасчеты!$H:$H,$C72,УсловияРасчеты!$N:$N,"итого")</f>
        <v>0</v>
      </c>
      <c r="CO72" s="106">
        <f>SUMIFS(УсловияРасчеты!DI:DI,УсловияРасчеты!$H:$H,$C72,УсловияРасчеты!$N:$N,"итого")</f>
        <v>0</v>
      </c>
      <c r="CP72" s="106">
        <f>SUMIFS(УсловияРасчеты!DJ:DJ,УсловияРасчеты!$H:$H,$C72,УсловияРасчеты!$N:$N,"итого")</f>
        <v>0</v>
      </c>
      <c r="CQ72" s="106">
        <f>SUMIFS(УсловияРасчеты!DK:DK,УсловияРасчеты!$H:$H,$C72,УсловияРасчеты!$N:$N,"итого")</f>
        <v>0</v>
      </c>
      <c r="CR72" s="106">
        <f>SUMIFS(УсловияРасчеты!DL:DL,УсловияРасчеты!$H:$H,$C72,УсловияРасчеты!$N:$N,"итого")</f>
        <v>0</v>
      </c>
      <c r="CS72" s="106">
        <f>SUMIFS(УсловияРасчеты!DM:DM,УсловияРасчеты!$H:$H,$C72,УсловияРасчеты!$N:$N,"итого")</f>
        <v>0</v>
      </c>
      <c r="CT72" s="106">
        <f>SUMIFS(УсловияРасчеты!DN:DN,УсловияРасчеты!$H:$H,$C72,УсловияРасчеты!$N:$N,"итого")</f>
        <v>0</v>
      </c>
      <c r="CU72" s="106">
        <f>SUMIFS(УсловияРасчеты!DO:DO,УсловияРасчеты!$H:$H,$C72,УсловияРасчеты!$N:$N,"итого")</f>
        <v>0</v>
      </c>
      <c r="CV72" s="106">
        <f>SUMIFS(УсловияРасчеты!DP:DP,УсловияРасчеты!$H:$H,$C72,УсловияРасчеты!$N:$N,"итого")</f>
        <v>0</v>
      </c>
      <c r="CW72" s="106">
        <f>SUMIFS(УсловияРасчеты!DQ:DQ,УсловияРасчеты!$H:$H,$C72,УсловияРасчеты!$N:$N,"итого")</f>
        <v>0</v>
      </c>
      <c r="CX72" s="106">
        <f>SUMIFS(УсловияРасчеты!DR:DR,УсловияРасчеты!$H:$H,$C72,УсловияРасчеты!$N:$N,"итого")</f>
        <v>0</v>
      </c>
      <c r="CY72" s="106">
        <f>SUMIFS(УсловияРасчеты!DS:DS,УсловияРасчеты!$H:$H,$C72,УсловияРасчеты!$N:$N,"итого")</f>
        <v>0</v>
      </c>
      <c r="CZ72" s="106">
        <f>SUMIFS(УсловияРасчеты!DT:DT,УсловияРасчеты!$H:$H,$C72,УсловияРасчеты!$N:$N,"итого")</f>
        <v>0</v>
      </c>
      <c r="DA72" s="76"/>
    </row>
    <row r="73" spans="1:105" s="78" customFormat="1">
      <c r="A73" s="81"/>
      <c r="B73" s="76"/>
      <c r="C73" s="77" t="str">
        <f>УсловияРасчеты!$H$1578</f>
        <v>Кред. задолж-сть по инвестициям Учредителя</v>
      </c>
      <c r="D73" s="65"/>
      <c r="E73" s="127">
        <f t="shared" si="122"/>
        <v>0</v>
      </c>
      <c r="F73" s="64"/>
      <c r="G73" s="106">
        <f>SUMIFS(УсловияРасчеты!AA:AA,УсловияРасчеты!$H:$H,$C73,УсловияРасчеты!$N:$N,"итого")</f>
        <v>0</v>
      </c>
      <c r="H73" s="106">
        <f>SUMIFS(УсловияРасчеты!AB:AB,УсловияРасчеты!$H:$H,$C73,УсловияРасчеты!$N:$N,"итого")</f>
        <v>0</v>
      </c>
      <c r="I73" s="106">
        <f>SUMIFS(УсловияРасчеты!AC:AC,УсловияРасчеты!$H:$H,$C73,УсловияРасчеты!$N:$N,"итого")</f>
        <v>0</v>
      </c>
      <c r="J73" s="106">
        <f>SUMIFS(УсловияРасчеты!AD:AD,УсловияРасчеты!$H:$H,$C73,УсловияРасчеты!$N:$N,"итого")</f>
        <v>0</v>
      </c>
      <c r="K73" s="106">
        <f>SUMIFS(УсловияРасчеты!AE:AE,УсловияРасчеты!$H:$H,$C73,УсловияРасчеты!$N:$N,"итого")</f>
        <v>0</v>
      </c>
      <c r="L73" s="106">
        <f>SUMIFS(УсловияРасчеты!AF:AF,УсловияРасчеты!$H:$H,$C73,УсловияРасчеты!$N:$N,"итого")</f>
        <v>0</v>
      </c>
      <c r="M73" s="106">
        <f>SUMIFS(УсловияРасчеты!AG:AG,УсловияРасчеты!$H:$H,$C73,УсловияРасчеты!$N:$N,"итого")</f>
        <v>0</v>
      </c>
      <c r="N73" s="106">
        <f>SUMIFS(УсловияРасчеты!AH:AH,УсловияРасчеты!$H:$H,$C73,УсловияРасчеты!$N:$N,"итого")</f>
        <v>0</v>
      </c>
      <c r="O73" s="106">
        <f>SUMIFS(УсловияРасчеты!AI:AI,УсловияРасчеты!$H:$H,$C73,УсловияРасчеты!$N:$N,"итого")</f>
        <v>0</v>
      </c>
      <c r="P73" s="106">
        <f>SUMIFS(УсловияРасчеты!AJ:AJ,УсловияРасчеты!$H:$H,$C73,УсловияРасчеты!$N:$N,"итого")</f>
        <v>0</v>
      </c>
      <c r="Q73" s="106">
        <f>SUMIFS(УсловияРасчеты!AK:AK,УсловияРасчеты!$H:$H,$C73,УсловияРасчеты!$N:$N,"итого")</f>
        <v>0</v>
      </c>
      <c r="R73" s="106">
        <f>SUMIFS(УсловияРасчеты!AL:AL,УсловияРасчеты!$H:$H,$C73,УсловияРасчеты!$N:$N,"итого")</f>
        <v>0</v>
      </c>
      <c r="S73" s="106">
        <f>SUMIFS(УсловияРасчеты!AM:AM,УсловияРасчеты!$H:$H,$C73,УсловияРасчеты!$N:$N,"итого")</f>
        <v>0</v>
      </c>
      <c r="T73" s="106">
        <f>SUMIFS(УсловияРасчеты!AN:AN,УсловияРасчеты!$H:$H,$C73,УсловияРасчеты!$N:$N,"итого")</f>
        <v>0</v>
      </c>
      <c r="U73" s="106">
        <f>SUMIFS(УсловияРасчеты!AO:AO,УсловияРасчеты!$H:$H,$C73,УсловияРасчеты!$N:$N,"итого")</f>
        <v>0</v>
      </c>
      <c r="V73" s="106">
        <f>SUMIFS(УсловияРасчеты!AP:AP,УсловияРасчеты!$H:$H,$C73,УсловияРасчеты!$N:$N,"итого")</f>
        <v>0</v>
      </c>
      <c r="W73" s="106">
        <f>SUMIFS(УсловияРасчеты!AQ:AQ,УсловияРасчеты!$H:$H,$C73,УсловияРасчеты!$N:$N,"итого")</f>
        <v>0</v>
      </c>
      <c r="X73" s="106">
        <f>SUMIFS(УсловияРасчеты!AR:AR,УсловияРасчеты!$H:$H,$C73,УсловияРасчеты!$N:$N,"итого")</f>
        <v>0</v>
      </c>
      <c r="Y73" s="106">
        <f>SUMIFS(УсловияРасчеты!AS:AS,УсловияРасчеты!$H:$H,$C73,УсловияРасчеты!$N:$N,"итого")</f>
        <v>0</v>
      </c>
      <c r="Z73" s="106">
        <f>SUMIFS(УсловияРасчеты!AT:AT,УсловияРасчеты!$H:$H,$C73,УсловияРасчеты!$N:$N,"итого")</f>
        <v>0</v>
      </c>
      <c r="AA73" s="106">
        <f>SUMIFS(УсловияРасчеты!AU:AU,УсловияРасчеты!$H:$H,$C73,УсловияРасчеты!$N:$N,"итого")</f>
        <v>0</v>
      </c>
      <c r="AB73" s="106">
        <f>SUMIFS(УсловияРасчеты!AV:AV,УсловияРасчеты!$H:$H,$C73,УсловияРасчеты!$N:$N,"итого")</f>
        <v>0</v>
      </c>
      <c r="AC73" s="106">
        <f>SUMIFS(УсловияРасчеты!AW:AW,УсловияРасчеты!$H:$H,$C73,УсловияРасчеты!$N:$N,"итого")</f>
        <v>0</v>
      </c>
      <c r="AD73" s="106">
        <f>SUMIFS(УсловияРасчеты!AX:AX,УсловияРасчеты!$H:$H,$C73,УсловияРасчеты!$N:$N,"итого")</f>
        <v>0</v>
      </c>
      <c r="AE73" s="106">
        <f>SUMIFS(УсловияРасчеты!AY:AY,УсловияРасчеты!$H:$H,$C73,УсловияРасчеты!$N:$N,"итого")</f>
        <v>0</v>
      </c>
      <c r="AF73" s="106">
        <f>SUMIFS(УсловияРасчеты!AZ:AZ,УсловияРасчеты!$H:$H,$C73,УсловияРасчеты!$N:$N,"итого")</f>
        <v>0</v>
      </c>
      <c r="AG73" s="106">
        <f>SUMIFS(УсловияРасчеты!BA:BA,УсловияРасчеты!$H:$H,$C73,УсловияРасчеты!$N:$N,"итого")</f>
        <v>0</v>
      </c>
      <c r="AH73" s="106">
        <f>SUMIFS(УсловияРасчеты!BB:BB,УсловияРасчеты!$H:$H,$C73,УсловияРасчеты!$N:$N,"итого")</f>
        <v>0</v>
      </c>
      <c r="AI73" s="106">
        <f>SUMIFS(УсловияРасчеты!BC:BC,УсловияРасчеты!$H:$H,$C73,УсловияРасчеты!$N:$N,"итого")</f>
        <v>0</v>
      </c>
      <c r="AJ73" s="106">
        <f>SUMIFS(УсловияРасчеты!BD:BD,УсловияРасчеты!$H:$H,$C73,УсловияРасчеты!$N:$N,"итого")</f>
        <v>0</v>
      </c>
      <c r="AK73" s="106">
        <f>SUMIFS(УсловияРасчеты!BE:BE,УсловияРасчеты!$H:$H,$C73,УсловияРасчеты!$N:$N,"итого")</f>
        <v>0</v>
      </c>
      <c r="AL73" s="106">
        <f>SUMIFS(УсловияРасчеты!BF:BF,УсловияРасчеты!$H:$H,$C73,УсловияРасчеты!$N:$N,"итого")</f>
        <v>0</v>
      </c>
      <c r="AM73" s="106">
        <f>SUMIFS(УсловияРасчеты!BG:BG,УсловияРасчеты!$H:$H,$C73,УсловияРасчеты!$N:$N,"итого")</f>
        <v>0</v>
      </c>
      <c r="AN73" s="106">
        <f>SUMIFS(УсловияРасчеты!BH:BH,УсловияРасчеты!$H:$H,$C73,УсловияРасчеты!$N:$N,"итого")</f>
        <v>0</v>
      </c>
      <c r="AO73" s="106">
        <f>SUMIFS(УсловияРасчеты!BI:BI,УсловияРасчеты!$H:$H,$C73,УсловияРасчеты!$N:$N,"итого")</f>
        <v>0</v>
      </c>
      <c r="AP73" s="106">
        <f>SUMIFS(УсловияРасчеты!BJ:BJ,УсловияРасчеты!$H:$H,$C73,УсловияРасчеты!$N:$N,"итого")</f>
        <v>0</v>
      </c>
      <c r="AQ73" s="106">
        <f>SUMIFS(УсловияРасчеты!BK:BK,УсловияРасчеты!$H:$H,$C73,УсловияРасчеты!$N:$N,"итого")</f>
        <v>0</v>
      </c>
      <c r="AR73" s="106">
        <f>SUMIFS(УсловияРасчеты!BL:BL,УсловияРасчеты!$H:$H,$C73,УсловияРасчеты!$N:$N,"итого")</f>
        <v>0</v>
      </c>
      <c r="AS73" s="106">
        <f>SUMIFS(УсловияРасчеты!BM:BM,УсловияРасчеты!$H:$H,$C73,УсловияРасчеты!$N:$N,"итого")</f>
        <v>0</v>
      </c>
      <c r="AT73" s="106">
        <f>SUMIFS(УсловияРасчеты!BN:BN,УсловияРасчеты!$H:$H,$C73,УсловияРасчеты!$N:$N,"итого")</f>
        <v>0</v>
      </c>
      <c r="AU73" s="106">
        <f>SUMIFS(УсловияРасчеты!BO:BO,УсловияРасчеты!$H:$H,$C73,УсловияРасчеты!$N:$N,"итого")</f>
        <v>0</v>
      </c>
      <c r="AV73" s="106">
        <f>SUMIFS(УсловияРасчеты!BP:BP,УсловияРасчеты!$H:$H,$C73,УсловияРасчеты!$N:$N,"итого")</f>
        <v>0</v>
      </c>
      <c r="AW73" s="106">
        <f>SUMIFS(УсловияРасчеты!BQ:BQ,УсловияРасчеты!$H:$H,$C73,УсловияРасчеты!$N:$N,"итого")</f>
        <v>0</v>
      </c>
      <c r="AX73" s="106">
        <f>SUMIFS(УсловияРасчеты!BR:BR,УсловияРасчеты!$H:$H,$C73,УсловияРасчеты!$N:$N,"итого")</f>
        <v>0</v>
      </c>
      <c r="AY73" s="106">
        <f>SUMIFS(УсловияРасчеты!BS:BS,УсловияРасчеты!$H:$H,$C73,УсловияРасчеты!$N:$N,"итого")</f>
        <v>0</v>
      </c>
      <c r="AZ73" s="106">
        <f>SUMIFS(УсловияРасчеты!BT:BT,УсловияРасчеты!$H:$H,$C73,УсловияРасчеты!$N:$N,"итого")</f>
        <v>0</v>
      </c>
      <c r="BA73" s="106">
        <f>SUMIFS(УсловияРасчеты!BU:BU,УсловияРасчеты!$H:$H,$C73,УсловияРасчеты!$N:$N,"итого")</f>
        <v>0</v>
      </c>
      <c r="BB73" s="106">
        <f>SUMIFS(УсловияРасчеты!BV:BV,УсловияРасчеты!$H:$H,$C73,УсловияРасчеты!$N:$N,"итого")</f>
        <v>0</v>
      </c>
      <c r="BC73" s="106">
        <f>SUMIFS(УсловияРасчеты!BW:BW,УсловияРасчеты!$H:$H,$C73,УсловияРасчеты!$N:$N,"итого")</f>
        <v>0</v>
      </c>
      <c r="BD73" s="106">
        <f>SUMIFS(УсловияРасчеты!BX:BX,УсловияРасчеты!$H:$H,$C73,УсловияРасчеты!$N:$N,"итого")</f>
        <v>0</v>
      </c>
      <c r="BE73" s="106">
        <f>SUMIFS(УсловияРасчеты!BY:BY,УсловияРасчеты!$H:$H,$C73,УсловияРасчеты!$N:$N,"итого")</f>
        <v>0</v>
      </c>
      <c r="BF73" s="106">
        <f>SUMIFS(УсловияРасчеты!BZ:BZ,УсловияРасчеты!$H:$H,$C73,УсловияРасчеты!$N:$N,"итого")</f>
        <v>0</v>
      </c>
      <c r="BG73" s="106">
        <f>SUMIFS(УсловияРасчеты!CA:CA,УсловияРасчеты!$H:$H,$C73,УсловияРасчеты!$N:$N,"итого")</f>
        <v>0</v>
      </c>
      <c r="BH73" s="106">
        <f>SUMIFS(УсловияРасчеты!CB:CB,УсловияРасчеты!$H:$H,$C73,УсловияРасчеты!$N:$N,"итого")</f>
        <v>0</v>
      </c>
      <c r="BI73" s="106">
        <f>SUMIFS(УсловияРасчеты!CC:CC,УсловияРасчеты!$H:$H,$C73,УсловияРасчеты!$N:$N,"итого")</f>
        <v>0</v>
      </c>
      <c r="BJ73" s="106">
        <f>SUMIFS(УсловияРасчеты!CD:CD,УсловияРасчеты!$H:$H,$C73,УсловияРасчеты!$N:$N,"итого")</f>
        <v>0</v>
      </c>
      <c r="BK73" s="106">
        <f>SUMIFS(УсловияРасчеты!CE:CE,УсловияРасчеты!$H:$H,$C73,УсловияРасчеты!$N:$N,"итого")</f>
        <v>0</v>
      </c>
      <c r="BL73" s="106">
        <f>SUMIFS(УсловияРасчеты!CF:CF,УсловияРасчеты!$H:$H,$C73,УсловияРасчеты!$N:$N,"итого")</f>
        <v>0</v>
      </c>
      <c r="BM73" s="106">
        <f>SUMIFS(УсловияРасчеты!CG:CG,УсловияРасчеты!$H:$H,$C73,УсловияРасчеты!$N:$N,"итого")</f>
        <v>0</v>
      </c>
      <c r="BN73" s="106">
        <f>SUMIFS(УсловияРасчеты!CH:CH,УсловияРасчеты!$H:$H,$C73,УсловияРасчеты!$N:$N,"итого")</f>
        <v>0</v>
      </c>
      <c r="BO73" s="106">
        <f>SUMIFS(УсловияРасчеты!CI:CI,УсловияРасчеты!$H:$H,$C73,УсловияРасчеты!$N:$N,"итого")</f>
        <v>0</v>
      </c>
      <c r="BP73" s="106">
        <f>SUMIFS(УсловияРасчеты!CJ:CJ,УсловияРасчеты!$H:$H,$C73,УсловияРасчеты!$N:$N,"итого")</f>
        <v>0</v>
      </c>
      <c r="BQ73" s="106">
        <f>SUMIFS(УсловияРасчеты!CK:CK,УсловияРасчеты!$H:$H,$C73,УсловияРасчеты!$N:$N,"итого")</f>
        <v>0</v>
      </c>
      <c r="BR73" s="106">
        <f>SUMIFS(УсловияРасчеты!CL:CL,УсловияРасчеты!$H:$H,$C73,УсловияРасчеты!$N:$N,"итого")</f>
        <v>0</v>
      </c>
      <c r="BS73" s="106">
        <f>SUMIFS(УсловияРасчеты!CM:CM,УсловияРасчеты!$H:$H,$C73,УсловияРасчеты!$N:$N,"итого")</f>
        <v>0</v>
      </c>
      <c r="BT73" s="106">
        <f>SUMIFS(УсловияРасчеты!CN:CN,УсловияРасчеты!$H:$H,$C73,УсловияРасчеты!$N:$N,"итого")</f>
        <v>0</v>
      </c>
      <c r="BU73" s="106">
        <f>SUMIFS(УсловияРасчеты!CO:CO,УсловияРасчеты!$H:$H,$C73,УсловияРасчеты!$N:$N,"итого")</f>
        <v>0</v>
      </c>
      <c r="BV73" s="106">
        <f>SUMIFS(УсловияРасчеты!CP:CP,УсловияРасчеты!$H:$H,$C73,УсловияРасчеты!$N:$N,"итого")</f>
        <v>0</v>
      </c>
      <c r="BW73" s="106">
        <f>SUMIFS(УсловияРасчеты!CQ:CQ,УсловияРасчеты!$H:$H,$C73,УсловияРасчеты!$N:$N,"итого")</f>
        <v>0</v>
      </c>
      <c r="BX73" s="106">
        <f>SUMIFS(УсловияРасчеты!CR:CR,УсловияРасчеты!$H:$H,$C73,УсловияРасчеты!$N:$N,"итого")</f>
        <v>0</v>
      </c>
      <c r="BY73" s="106">
        <f>SUMIFS(УсловияРасчеты!CS:CS,УсловияРасчеты!$H:$H,$C73,УсловияРасчеты!$N:$N,"итого")</f>
        <v>0</v>
      </c>
      <c r="BZ73" s="106">
        <f>SUMIFS(УсловияРасчеты!CT:CT,УсловияРасчеты!$H:$H,$C73,УсловияРасчеты!$N:$N,"итого")</f>
        <v>0</v>
      </c>
      <c r="CA73" s="106">
        <f>SUMIFS(УсловияРасчеты!CU:CU,УсловияРасчеты!$H:$H,$C73,УсловияРасчеты!$N:$N,"итого")</f>
        <v>0</v>
      </c>
      <c r="CB73" s="106">
        <f>SUMIFS(УсловияРасчеты!CV:CV,УсловияРасчеты!$H:$H,$C73,УсловияРасчеты!$N:$N,"итого")</f>
        <v>0</v>
      </c>
      <c r="CC73" s="106">
        <f>SUMIFS(УсловияРасчеты!CW:CW,УсловияРасчеты!$H:$H,$C73,УсловияРасчеты!$N:$N,"итого")</f>
        <v>0</v>
      </c>
      <c r="CD73" s="106">
        <f>SUMIFS(УсловияРасчеты!CX:CX,УсловияРасчеты!$H:$H,$C73,УсловияРасчеты!$N:$N,"итого")</f>
        <v>0</v>
      </c>
      <c r="CE73" s="106">
        <f>SUMIFS(УсловияРасчеты!CY:CY,УсловияРасчеты!$H:$H,$C73,УсловияРасчеты!$N:$N,"итого")</f>
        <v>0</v>
      </c>
      <c r="CF73" s="106">
        <f>SUMIFS(УсловияРасчеты!CZ:CZ,УсловияРасчеты!$H:$H,$C73,УсловияРасчеты!$N:$N,"итого")</f>
        <v>0</v>
      </c>
      <c r="CG73" s="106">
        <f>SUMIFS(УсловияРасчеты!DA:DA,УсловияРасчеты!$H:$H,$C73,УсловияРасчеты!$N:$N,"итого")</f>
        <v>0</v>
      </c>
      <c r="CH73" s="106">
        <f>SUMIFS(УсловияРасчеты!DB:DB,УсловияРасчеты!$H:$H,$C73,УсловияРасчеты!$N:$N,"итого")</f>
        <v>0</v>
      </c>
      <c r="CI73" s="106">
        <f>SUMIFS(УсловияРасчеты!DC:DC,УсловияРасчеты!$H:$H,$C73,УсловияРасчеты!$N:$N,"итого")</f>
        <v>0</v>
      </c>
      <c r="CJ73" s="106">
        <f>SUMIFS(УсловияРасчеты!DD:DD,УсловияРасчеты!$H:$H,$C73,УсловияРасчеты!$N:$N,"итого")</f>
        <v>0</v>
      </c>
      <c r="CK73" s="106">
        <f>SUMIFS(УсловияРасчеты!DE:DE,УсловияРасчеты!$H:$H,$C73,УсловияРасчеты!$N:$N,"итого")</f>
        <v>0</v>
      </c>
      <c r="CL73" s="106">
        <f>SUMIFS(УсловияРасчеты!DF:DF,УсловияРасчеты!$H:$H,$C73,УсловияРасчеты!$N:$N,"итого")</f>
        <v>0</v>
      </c>
      <c r="CM73" s="106">
        <f>SUMIFS(УсловияРасчеты!DG:DG,УсловияРасчеты!$H:$H,$C73,УсловияРасчеты!$N:$N,"итого")</f>
        <v>0</v>
      </c>
      <c r="CN73" s="106">
        <f>SUMIFS(УсловияРасчеты!DH:DH,УсловияРасчеты!$H:$H,$C73,УсловияРасчеты!$N:$N,"итого")</f>
        <v>0</v>
      </c>
      <c r="CO73" s="106">
        <f>SUMIFS(УсловияРасчеты!DI:DI,УсловияРасчеты!$H:$H,$C73,УсловияРасчеты!$N:$N,"итого")</f>
        <v>0</v>
      </c>
      <c r="CP73" s="106">
        <f>SUMIFS(УсловияРасчеты!DJ:DJ,УсловияРасчеты!$H:$H,$C73,УсловияРасчеты!$N:$N,"итого")</f>
        <v>0</v>
      </c>
      <c r="CQ73" s="106">
        <f>SUMIFS(УсловияРасчеты!DK:DK,УсловияРасчеты!$H:$H,$C73,УсловияРасчеты!$N:$N,"итого")</f>
        <v>0</v>
      </c>
      <c r="CR73" s="106">
        <f>SUMIFS(УсловияРасчеты!DL:DL,УсловияРасчеты!$H:$H,$C73,УсловияРасчеты!$N:$N,"итого")</f>
        <v>0</v>
      </c>
      <c r="CS73" s="106">
        <f>SUMIFS(УсловияРасчеты!DM:DM,УсловияРасчеты!$H:$H,$C73,УсловияРасчеты!$N:$N,"итого")</f>
        <v>0</v>
      </c>
      <c r="CT73" s="106">
        <f>SUMIFS(УсловияРасчеты!DN:DN,УсловияРасчеты!$H:$H,$C73,УсловияРасчеты!$N:$N,"итого")</f>
        <v>0</v>
      </c>
      <c r="CU73" s="106">
        <f>SUMIFS(УсловияРасчеты!DO:DO,УсловияРасчеты!$H:$H,$C73,УсловияРасчеты!$N:$N,"итого")</f>
        <v>0</v>
      </c>
      <c r="CV73" s="106">
        <f>SUMIFS(УсловияРасчеты!DP:DP,УсловияРасчеты!$H:$H,$C73,УсловияРасчеты!$N:$N,"итого")</f>
        <v>0</v>
      </c>
      <c r="CW73" s="106">
        <f>SUMIFS(УсловияРасчеты!DQ:DQ,УсловияРасчеты!$H:$H,$C73,УсловияРасчеты!$N:$N,"итого")</f>
        <v>0</v>
      </c>
      <c r="CX73" s="106">
        <f>SUMIFS(УсловияРасчеты!DR:DR,УсловияРасчеты!$H:$H,$C73,УсловияРасчеты!$N:$N,"итого")</f>
        <v>0</v>
      </c>
      <c r="CY73" s="106">
        <f>SUMIFS(УсловияРасчеты!DS:DS,УсловияРасчеты!$H:$H,$C73,УсловияРасчеты!$N:$N,"итого")</f>
        <v>0</v>
      </c>
      <c r="CZ73" s="106">
        <f>SUMIFS(УсловияРасчеты!DT:DT,УсловияРасчеты!$H:$H,$C73,УсловияРасчеты!$N:$N,"итого")</f>
        <v>0</v>
      </c>
      <c r="DA73" s="76"/>
    </row>
    <row r="74" spans="1:105" s="78" customFormat="1">
      <c r="A74" s="81"/>
      <c r="B74" s="76"/>
      <c r="C74" s="77" t="str">
        <f>УсловияРасчеты!$H$35</f>
        <v>Кредиторская задолженнсоть по прямым расходам</v>
      </c>
      <c r="D74" s="65"/>
      <c r="E74" s="127">
        <f t="shared" si="122"/>
        <v>0</v>
      </c>
      <c r="F74" s="64"/>
      <c r="G74" s="106">
        <f>SUMIFS(УсловияРасчеты!AA:AA,УсловияРасчеты!$H:$H,$C74,УсловияРасчеты!$N:$N,"итого")</f>
        <v>0</v>
      </c>
      <c r="H74" s="106">
        <f>SUMIFS(УсловияРасчеты!AB:AB,УсловияРасчеты!$H:$H,$C74,УсловияРасчеты!$N:$N,"итого")</f>
        <v>0</v>
      </c>
      <c r="I74" s="106">
        <f>SUMIFS(УсловияРасчеты!AC:AC,УсловияРасчеты!$H:$H,$C74,УсловияРасчеты!$N:$N,"итого")</f>
        <v>0</v>
      </c>
      <c r="J74" s="106">
        <f>SUMIFS(УсловияРасчеты!AD:AD,УсловияРасчеты!$H:$H,$C74,УсловияРасчеты!$N:$N,"итого")</f>
        <v>0</v>
      </c>
      <c r="K74" s="106">
        <f>SUMIFS(УсловияРасчеты!AE:AE,УсловияРасчеты!$H:$H,$C74,УсловияРасчеты!$N:$N,"итого")</f>
        <v>0</v>
      </c>
      <c r="L74" s="106">
        <f>SUMIFS(УсловияРасчеты!AF:AF,УсловияРасчеты!$H:$H,$C74,УсловияРасчеты!$N:$N,"итого")</f>
        <v>0</v>
      </c>
      <c r="M74" s="106">
        <f>SUMIFS(УсловияРасчеты!AG:AG,УсловияРасчеты!$H:$H,$C74,УсловияРасчеты!$N:$N,"итого")</f>
        <v>0</v>
      </c>
      <c r="N74" s="106">
        <f>SUMIFS(УсловияРасчеты!AH:AH,УсловияРасчеты!$H:$H,$C74,УсловияРасчеты!$N:$N,"итого")</f>
        <v>0</v>
      </c>
      <c r="O74" s="106">
        <f>SUMIFS(УсловияРасчеты!AI:AI,УсловияРасчеты!$H:$H,$C74,УсловияРасчеты!$N:$N,"итого")</f>
        <v>0</v>
      </c>
      <c r="P74" s="106">
        <f>SUMIFS(УсловияРасчеты!AJ:AJ,УсловияРасчеты!$H:$H,$C74,УсловияРасчеты!$N:$N,"итого")</f>
        <v>0</v>
      </c>
      <c r="Q74" s="106">
        <f>SUMIFS(УсловияРасчеты!AK:AK,УсловияРасчеты!$H:$H,$C74,УсловияРасчеты!$N:$N,"итого")</f>
        <v>0</v>
      </c>
      <c r="R74" s="106">
        <f>SUMIFS(УсловияРасчеты!AL:AL,УсловияРасчеты!$H:$H,$C74,УсловияРасчеты!$N:$N,"итого")</f>
        <v>0</v>
      </c>
      <c r="S74" s="106">
        <f>SUMIFS(УсловияРасчеты!AM:AM,УсловияРасчеты!$H:$H,$C74,УсловияРасчеты!$N:$N,"итого")</f>
        <v>0</v>
      </c>
      <c r="T74" s="106">
        <f>SUMIFS(УсловияРасчеты!AN:AN,УсловияРасчеты!$H:$H,$C74,УсловияРасчеты!$N:$N,"итого")</f>
        <v>0</v>
      </c>
      <c r="U74" s="106">
        <f>SUMIFS(УсловияРасчеты!AO:AO,УсловияРасчеты!$H:$H,$C74,УсловияРасчеты!$N:$N,"итого")</f>
        <v>0</v>
      </c>
      <c r="V74" s="106">
        <f>SUMIFS(УсловияРасчеты!AP:AP,УсловияРасчеты!$H:$H,$C74,УсловияРасчеты!$N:$N,"итого")</f>
        <v>0</v>
      </c>
      <c r="W74" s="106">
        <f>SUMIFS(УсловияРасчеты!AQ:AQ,УсловияРасчеты!$H:$H,$C74,УсловияРасчеты!$N:$N,"итого")</f>
        <v>0</v>
      </c>
      <c r="X74" s="106">
        <f>SUMIFS(УсловияРасчеты!AR:AR,УсловияРасчеты!$H:$H,$C74,УсловияРасчеты!$N:$N,"итого")</f>
        <v>0</v>
      </c>
      <c r="Y74" s="106">
        <f>SUMIFS(УсловияРасчеты!AS:AS,УсловияРасчеты!$H:$H,$C74,УсловияРасчеты!$N:$N,"итого")</f>
        <v>0</v>
      </c>
      <c r="Z74" s="106">
        <f>SUMIFS(УсловияРасчеты!AT:AT,УсловияРасчеты!$H:$H,$C74,УсловияРасчеты!$N:$N,"итого")</f>
        <v>0</v>
      </c>
      <c r="AA74" s="106">
        <f>SUMIFS(УсловияРасчеты!AU:AU,УсловияРасчеты!$H:$H,$C74,УсловияРасчеты!$N:$N,"итого")</f>
        <v>0</v>
      </c>
      <c r="AB74" s="106">
        <f>SUMIFS(УсловияРасчеты!AV:AV,УсловияРасчеты!$H:$H,$C74,УсловияРасчеты!$N:$N,"итого")</f>
        <v>0</v>
      </c>
      <c r="AC74" s="106">
        <f>SUMIFS(УсловияРасчеты!AW:AW,УсловияРасчеты!$H:$H,$C74,УсловияРасчеты!$N:$N,"итого")</f>
        <v>0</v>
      </c>
      <c r="AD74" s="106">
        <f>SUMIFS(УсловияРасчеты!AX:AX,УсловияРасчеты!$H:$H,$C74,УсловияРасчеты!$N:$N,"итого")</f>
        <v>0</v>
      </c>
      <c r="AE74" s="106">
        <f>SUMIFS(УсловияРасчеты!AY:AY,УсловияРасчеты!$H:$H,$C74,УсловияРасчеты!$N:$N,"итого")</f>
        <v>0</v>
      </c>
      <c r="AF74" s="106">
        <f>SUMIFS(УсловияРасчеты!AZ:AZ,УсловияРасчеты!$H:$H,$C74,УсловияРасчеты!$N:$N,"итого")</f>
        <v>0</v>
      </c>
      <c r="AG74" s="106">
        <f>SUMIFS(УсловияРасчеты!BA:BA,УсловияРасчеты!$H:$H,$C74,УсловияРасчеты!$N:$N,"итого")</f>
        <v>0</v>
      </c>
      <c r="AH74" s="106">
        <f>SUMIFS(УсловияРасчеты!BB:BB,УсловияРасчеты!$H:$H,$C74,УсловияРасчеты!$N:$N,"итого")</f>
        <v>0</v>
      </c>
      <c r="AI74" s="106">
        <f>SUMIFS(УсловияРасчеты!BC:BC,УсловияРасчеты!$H:$H,$C74,УсловияРасчеты!$N:$N,"итого")</f>
        <v>0</v>
      </c>
      <c r="AJ74" s="106">
        <f>SUMIFS(УсловияРасчеты!BD:BD,УсловияРасчеты!$H:$H,$C74,УсловияРасчеты!$N:$N,"итого")</f>
        <v>0</v>
      </c>
      <c r="AK74" s="106">
        <f>SUMIFS(УсловияРасчеты!BE:BE,УсловияРасчеты!$H:$H,$C74,УсловияРасчеты!$N:$N,"итого")</f>
        <v>0</v>
      </c>
      <c r="AL74" s="106">
        <f>SUMIFS(УсловияРасчеты!BF:BF,УсловияРасчеты!$H:$H,$C74,УсловияРасчеты!$N:$N,"итого")</f>
        <v>0</v>
      </c>
      <c r="AM74" s="106">
        <f>SUMIFS(УсловияРасчеты!BG:BG,УсловияРасчеты!$H:$H,$C74,УсловияРасчеты!$N:$N,"итого")</f>
        <v>0</v>
      </c>
      <c r="AN74" s="106">
        <f>SUMIFS(УсловияРасчеты!BH:BH,УсловияРасчеты!$H:$H,$C74,УсловияРасчеты!$N:$N,"итого")</f>
        <v>0</v>
      </c>
      <c r="AO74" s="106">
        <f>SUMIFS(УсловияРасчеты!BI:BI,УсловияРасчеты!$H:$H,$C74,УсловияРасчеты!$N:$N,"итого")</f>
        <v>0</v>
      </c>
      <c r="AP74" s="106">
        <f>SUMIFS(УсловияРасчеты!BJ:BJ,УсловияРасчеты!$H:$H,$C74,УсловияРасчеты!$N:$N,"итого")</f>
        <v>0</v>
      </c>
      <c r="AQ74" s="106">
        <f>SUMIFS(УсловияРасчеты!BK:BK,УсловияРасчеты!$H:$H,$C74,УсловияРасчеты!$N:$N,"итого")</f>
        <v>0</v>
      </c>
      <c r="AR74" s="106">
        <f>SUMIFS(УсловияРасчеты!BL:BL,УсловияРасчеты!$H:$H,$C74,УсловияРасчеты!$N:$N,"итого")</f>
        <v>0</v>
      </c>
      <c r="AS74" s="106">
        <f>SUMIFS(УсловияРасчеты!BM:BM,УсловияРасчеты!$H:$H,$C74,УсловияРасчеты!$N:$N,"итого")</f>
        <v>0</v>
      </c>
      <c r="AT74" s="106">
        <f>SUMIFS(УсловияРасчеты!BN:BN,УсловияРасчеты!$H:$H,$C74,УсловияРасчеты!$N:$N,"итого")</f>
        <v>0</v>
      </c>
      <c r="AU74" s="106">
        <f>SUMIFS(УсловияРасчеты!BO:BO,УсловияРасчеты!$H:$H,$C74,УсловияРасчеты!$N:$N,"итого")</f>
        <v>0</v>
      </c>
      <c r="AV74" s="106">
        <f>SUMIFS(УсловияРасчеты!BP:BP,УсловияРасчеты!$H:$H,$C74,УсловияРасчеты!$N:$N,"итого")</f>
        <v>0</v>
      </c>
      <c r="AW74" s="106">
        <f>SUMIFS(УсловияРасчеты!BQ:BQ,УсловияРасчеты!$H:$H,$C74,УсловияРасчеты!$N:$N,"итого")</f>
        <v>0</v>
      </c>
      <c r="AX74" s="106">
        <f>SUMIFS(УсловияРасчеты!BR:BR,УсловияРасчеты!$H:$H,$C74,УсловияРасчеты!$N:$N,"итого")</f>
        <v>0</v>
      </c>
      <c r="AY74" s="106">
        <f>SUMIFS(УсловияРасчеты!BS:BS,УсловияРасчеты!$H:$H,$C74,УсловияРасчеты!$N:$N,"итого")</f>
        <v>0</v>
      </c>
      <c r="AZ74" s="106">
        <f>SUMIFS(УсловияРасчеты!BT:BT,УсловияРасчеты!$H:$H,$C74,УсловияРасчеты!$N:$N,"итого")</f>
        <v>0</v>
      </c>
      <c r="BA74" s="106">
        <f>SUMIFS(УсловияРасчеты!BU:BU,УсловияРасчеты!$H:$H,$C74,УсловияРасчеты!$N:$N,"итого")</f>
        <v>0</v>
      </c>
      <c r="BB74" s="106">
        <f>SUMIFS(УсловияРасчеты!BV:BV,УсловияРасчеты!$H:$H,$C74,УсловияРасчеты!$N:$N,"итого")</f>
        <v>0</v>
      </c>
      <c r="BC74" s="106">
        <f>SUMIFS(УсловияРасчеты!BW:BW,УсловияРасчеты!$H:$H,$C74,УсловияРасчеты!$N:$N,"итого")</f>
        <v>0</v>
      </c>
      <c r="BD74" s="106">
        <f>SUMIFS(УсловияРасчеты!BX:BX,УсловияРасчеты!$H:$H,$C74,УсловияРасчеты!$N:$N,"итого")</f>
        <v>0</v>
      </c>
      <c r="BE74" s="106">
        <f>SUMIFS(УсловияРасчеты!BY:BY,УсловияРасчеты!$H:$H,$C74,УсловияРасчеты!$N:$N,"итого")</f>
        <v>0</v>
      </c>
      <c r="BF74" s="106">
        <f>SUMIFS(УсловияРасчеты!BZ:BZ,УсловияРасчеты!$H:$H,$C74,УсловияРасчеты!$N:$N,"итого")</f>
        <v>0</v>
      </c>
      <c r="BG74" s="106">
        <f>SUMIFS(УсловияРасчеты!CA:CA,УсловияРасчеты!$H:$H,$C74,УсловияРасчеты!$N:$N,"итого")</f>
        <v>0</v>
      </c>
      <c r="BH74" s="106">
        <f>SUMIFS(УсловияРасчеты!CB:CB,УсловияРасчеты!$H:$H,$C74,УсловияРасчеты!$N:$N,"итого")</f>
        <v>0</v>
      </c>
      <c r="BI74" s="106">
        <f>SUMIFS(УсловияРасчеты!CC:CC,УсловияРасчеты!$H:$H,$C74,УсловияРасчеты!$N:$N,"итого")</f>
        <v>0</v>
      </c>
      <c r="BJ74" s="106">
        <f>SUMIFS(УсловияРасчеты!CD:CD,УсловияРасчеты!$H:$H,$C74,УсловияРасчеты!$N:$N,"итого")</f>
        <v>0</v>
      </c>
      <c r="BK74" s="106">
        <f>SUMIFS(УсловияРасчеты!CE:CE,УсловияРасчеты!$H:$H,$C74,УсловияРасчеты!$N:$N,"итого")</f>
        <v>0</v>
      </c>
      <c r="BL74" s="106">
        <f>SUMIFS(УсловияРасчеты!CF:CF,УсловияРасчеты!$H:$H,$C74,УсловияРасчеты!$N:$N,"итого")</f>
        <v>0</v>
      </c>
      <c r="BM74" s="106">
        <f>SUMIFS(УсловияРасчеты!CG:CG,УсловияРасчеты!$H:$H,$C74,УсловияРасчеты!$N:$N,"итого")</f>
        <v>0</v>
      </c>
      <c r="BN74" s="106">
        <f>SUMIFS(УсловияРасчеты!CH:CH,УсловияРасчеты!$H:$H,$C74,УсловияРасчеты!$N:$N,"итого")</f>
        <v>0</v>
      </c>
      <c r="BO74" s="106">
        <f>SUMIFS(УсловияРасчеты!CI:CI,УсловияРасчеты!$H:$H,$C74,УсловияРасчеты!$N:$N,"итого")</f>
        <v>0</v>
      </c>
      <c r="BP74" s="106">
        <f>SUMIFS(УсловияРасчеты!CJ:CJ,УсловияРасчеты!$H:$H,$C74,УсловияРасчеты!$N:$N,"итого")</f>
        <v>0</v>
      </c>
      <c r="BQ74" s="106">
        <f>SUMIFS(УсловияРасчеты!CK:CK,УсловияРасчеты!$H:$H,$C74,УсловияРасчеты!$N:$N,"итого")</f>
        <v>0</v>
      </c>
      <c r="BR74" s="106">
        <f>SUMIFS(УсловияРасчеты!CL:CL,УсловияРасчеты!$H:$H,$C74,УсловияРасчеты!$N:$N,"итого")</f>
        <v>0</v>
      </c>
      <c r="BS74" s="106">
        <f>SUMIFS(УсловияРасчеты!CM:CM,УсловияРасчеты!$H:$H,$C74,УсловияРасчеты!$N:$N,"итого")</f>
        <v>0</v>
      </c>
      <c r="BT74" s="106">
        <f>SUMIFS(УсловияРасчеты!CN:CN,УсловияРасчеты!$H:$H,$C74,УсловияРасчеты!$N:$N,"итого")</f>
        <v>0</v>
      </c>
      <c r="BU74" s="106">
        <f>SUMIFS(УсловияРасчеты!CO:CO,УсловияРасчеты!$H:$H,$C74,УсловияРасчеты!$N:$N,"итого")</f>
        <v>0</v>
      </c>
      <c r="BV74" s="106">
        <f>SUMIFS(УсловияРасчеты!CP:CP,УсловияРасчеты!$H:$H,$C74,УсловияРасчеты!$N:$N,"итого")</f>
        <v>0</v>
      </c>
      <c r="BW74" s="106">
        <f>SUMIFS(УсловияРасчеты!CQ:CQ,УсловияРасчеты!$H:$H,$C74,УсловияРасчеты!$N:$N,"итого")</f>
        <v>0</v>
      </c>
      <c r="BX74" s="106">
        <f>SUMIFS(УсловияРасчеты!CR:CR,УсловияРасчеты!$H:$H,$C74,УсловияРасчеты!$N:$N,"итого")</f>
        <v>0</v>
      </c>
      <c r="BY74" s="106">
        <f>SUMIFS(УсловияРасчеты!CS:CS,УсловияРасчеты!$H:$H,$C74,УсловияРасчеты!$N:$N,"итого")</f>
        <v>0</v>
      </c>
      <c r="BZ74" s="106">
        <f>SUMIFS(УсловияРасчеты!CT:CT,УсловияРасчеты!$H:$H,$C74,УсловияРасчеты!$N:$N,"итого")</f>
        <v>0</v>
      </c>
      <c r="CA74" s="106">
        <f>SUMIFS(УсловияРасчеты!CU:CU,УсловияРасчеты!$H:$H,$C74,УсловияРасчеты!$N:$N,"итого")</f>
        <v>0</v>
      </c>
      <c r="CB74" s="106">
        <f>SUMIFS(УсловияРасчеты!CV:CV,УсловияРасчеты!$H:$H,$C74,УсловияРасчеты!$N:$N,"итого")</f>
        <v>0</v>
      </c>
      <c r="CC74" s="106">
        <f>SUMIFS(УсловияРасчеты!CW:CW,УсловияРасчеты!$H:$H,$C74,УсловияРасчеты!$N:$N,"итого")</f>
        <v>0</v>
      </c>
      <c r="CD74" s="106">
        <f>SUMIFS(УсловияРасчеты!CX:CX,УсловияРасчеты!$H:$H,$C74,УсловияРасчеты!$N:$N,"итого")</f>
        <v>0</v>
      </c>
      <c r="CE74" s="106">
        <f>SUMIFS(УсловияРасчеты!CY:CY,УсловияРасчеты!$H:$H,$C74,УсловияРасчеты!$N:$N,"итого")</f>
        <v>0</v>
      </c>
      <c r="CF74" s="106">
        <f>SUMIFS(УсловияРасчеты!CZ:CZ,УсловияРасчеты!$H:$H,$C74,УсловияРасчеты!$N:$N,"итого")</f>
        <v>0</v>
      </c>
      <c r="CG74" s="106">
        <f>SUMIFS(УсловияРасчеты!DA:DA,УсловияРасчеты!$H:$H,$C74,УсловияРасчеты!$N:$N,"итого")</f>
        <v>0</v>
      </c>
      <c r="CH74" s="106">
        <f>SUMIFS(УсловияРасчеты!DB:DB,УсловияРасчеты!$H:$H,$C74,УсловияРасчеты!$N:$N,"итого")</f>
        <v>0</v>
      </c>
      <c r="CI74" s="106">
        <f>SUMIFS(УсловияРасчеты!DC:DC,УсловияРасчеты!$H:$H,$C74,УсловияРасчеты!$N:$N,"итого")</f>
        <v>0</v>
      </c>
      <c r="CJ74" s="106">
        <f>SUMIFS(УсловияРасчеты!DD:DD,УсловияРасчеты!$H:$H,$C74,УсловияРасчеты!$N:$N,"итого")</f>
        <v>0</v>
      </c>
      <c r="CK74" s="106">
        <f>SUMIFS(УсловияРасчеты!DE:DE,УсловияРасчеты!$H:$H,$C74,УсловияРасчеты!$N:$N,"итого")</f>
        <v>0</v>
      </c>
      <c r="CL74" s="106">
        <f>SUMIFS(УсловияРасчеты!DF:DF,УсловияРасчеты!$H:$H,$C74,УсловияРасчеты!$N:$N,"итого")</f>
        <v>0</v>
      </c>
      <c r="CM74" s="106">
        <f>SUMIFS(УсловияРасчеты!DG:DG,УсловияРасчеты!$H:$H,$C74,УсловияРасчеты!$N:$N,"итого")</f>
        <v>0</v>
      </c>
      <c r="CN74" s="106">
        <f>SUMIFS(УсловияРасчеты!DH:DH,УсловияРасчеты!$H:$H,$C74,УсловияРасчеты!$N:$N,"итого")</f>
        <v>0</v>
      </c>
      <c r="CO74" s="106">
        <f>SUMIFS(УсловияРасчеты!DI:DI,УсловияРасчеты!$H:$H,$C74,УсловияРасчеты!$N:$N,"итого")</f>
        <v>0</v>
      </c>
      <c r="CP74" s="106">
        <f>SUMIFS(УсловияРасчеты!DJ:DJ,УсловияРасчеты!$H:$H,$C74,УсловияРасчеты!$N:$N,"итого")</f>
        <v>0</v>
      </c>
      <c r="CQ74" s="106">
        <f>SUMIFS(УсловияРасчеты!DK:DK,УсловияРасчеты!$H:$H,$C74,УсловияРасчеты!$N:$N,"итого")</f>
        <v>0</v>
      </c>
      <c r="CR74" s="106">
        <f>SUMIFS(УсловияРасчеты!DL:DL,УсловияРасчеты!$H:$H,$C74,УсловияРасчеты!$N:$N,"итого")</f>
        <v>0</v>
      </c>
      <c r="CS74" s="106">
        <f>SUMIFS(УсловияРасчеты!DM:DM,УсловияРасчеты!$H:$H,$C74,УсловияРасчеты!$N:$N,"итого")</f>
        <v>0</v>
      </c>
      <c r="CT74" s="106">
        <f>SUMIFS(УсловияРасчеты!DN:DN,УсловияРасчеты!$H:$H,$C74,УсловияРасчеты!$N:$N,"итого")</f>
        <v>0</v>
      </c>
      <c r="CU74" s="106">
        <f>SUMIFS(УсловияРасчеты!DO:DO,УсловияРасчеты!$H:$H,$C74,УсловияРасчеты!$N:$N,"итого")</f>
        <v>0</v>
      </c>
      <c r="CV74" s="106">
        <f>SUMIFS(УсловияРасчеты!DP:DP,УсловияРасчеты!$H:$H,$C74,УсловияРасчеты!$N:$N,"итого")</f>
        <v>0</v>
      </c>
      <c r="CW74" s="106">
        <f>SUMIFS(УсловияРасчеты!DQ:DQ,УсловияРасчеты!$H:$H,$C74,УсловияРасчеты!$N:$N,"итого")</f>
        <v>0</v>
      </c>
      <c r="CX74" s="106">
        <f>SUMIFS(УсловияРасчеты!DR:DR,УсловияРасчеты!$H:$H,$C74,УсловияРасчеты!$N:$N,"итого")</f>
        <v>0</v>
      </c>
      <c r="CY74" s="106">
        <f>SUMIFS(УсловияРасчеты!DS:DS,УсловияРасчеты!$H:$H,$C74,УсловияРасчеты!$N:$N,"итого")</f>
        <v>0</v>
      </c>
      <c r="CZ74" s="106">
        <f>SUMIFS(УсловияРасчеты!DT:DT,УсловияРасчеты!$H:$H,$C74,УсловияРасчеты!$N:$N,"итого")</f>
        <v>0</v>
      </c>
      <c r="DA74" s="76"/>
    </row>
    <row r="75" spans="1:105" s="78" customFormat="1">
      <c r="A75" s="81"/>
      <c r="B75" s="76"/>
      <c r="C75" s="77" t="str">
        <f>УсловияРасчеты!$H$920</f>
        <v>Кредиторская задолженнсоть по переменным расходам</v>
      </c>
      <c r="D75" s="65"/>
      <c r="E75" s="127">
        <f t="shared" si="122"/>
        <v>0</v>
      </c>
      <c r="F75" s="64"/>
      <c r="G75" s="106">
        <f>SUMIFS(УсловияРасчеты!AA:AA,УсловияРасчеты!$H:$H,$C75,УсловияРасчеты!$N:$N,"итого")</f>
        <v>0</v>
      </c>
      <c r="H75" s="106">
        <f>SUMIFS(УсловияРасчеты!AB:AB,УсловияРасчеты!$H:$H,$C75,УсловияРасчеты!$N:$N,"итого")</f>
        <v>0</v>
      </c>
      <c r="I75" s="106">
        <f>SUMIFS(УсловияРасчеты!AC:AC,УсловияРасчеты!$H:$H,$C75,УсловияРасчеты!$N:$N,"итого")</f>
        <v>0</v>
      </c>
      <c r="J75" s="106">
        <f>SUMIFS(УсловияРасчеты!AD:AD,УсловияРасчеты!$H:$H,$C75,УсловияРасчеты!$N:$N,"итого")</f>
        <v>0</v>
      </c>
      <c r="K75" s="106">
        <f>SUMIFS(УсловияРасчеты!AE:AE,УсловияРасчеты!$H:$H,$C75,УсловияРасчеты!$N:$N,"итого")</f>
        <v>0</v>
      </c>
      <c r="L75" s="106">
        <f>SUMIFS(УсловияРасчеты!AF:AF,УсловияРасчеты!$H:$H,$C75,УсловияРасчеты!$N:$N,"итого")</f>
        <v>0</v>
      </c>
      <c r="M75" s="106">
        <f>SUMIFS(УсловияРасчеты!AG:AG,УсловияРасчеты!$H:$H,$C75,УсловияРасчеты!$N:$N,"итого")</f>
        <v>0</v>
      </c>
      <c r="N75" s="106">
        <f>SUMIFS(УсловияРасчеты!AH:AH,УсловияРасчеты!$H:$H,$C75,УсловияРасчеты!$N:$N,"итого")</f>
        <v>0</v>
      </c>
      <c r="O75" s="106">
        <f>SUMIFS(УсловияРасчеты!AI:AI,УсловияРасчеты!$H:$H,$C75,УсловияРасчеты!$N:$N,"итого")</f>
        <v>0</v>
      </c>
      <c r="P75" s="106">
        <f>SUMIFS(УсловияРасчеты!AJ:AJ,УсловияРасчеты!$H:$H,$C75,УсловияРасчеты!$N:$N,"итого")</f>
        <v>0</v>
      </c>
      <c r="Q75" s="106">
        <f>SUMIFS(УсловияРасчеты!AK:AK,УсловияРасчеты!$H:$H,$C75,УсловияРасчеты!$N:$N,"итого")</f>
        <v>0</v>
      </c>
      <c r="R75" s="106">
        <f>SUMIFS(УсловияРасчеты!AL:AL,УсловияРасчеты!$H:$H,$C75,УсловияРасчеты!$N:$N,"итого")</f>
        <v>0</v>
      </c>
      <c r="S75" s="106">
        <f>SUMIFS(УсловияРасчеты!AM:AM,УсловияРасчеты!$H:$H,$C75,УсловияРасчеты!$N:$N,"итого")</f>
        <v>0</v>
      </c>
      <c r="T75" s="106">
        <f>SUMIFS(УсловияРасчеты!AN:AN,УсловияРасчеты!$H:$H,$C75,УсловияРасчеты!$N:$N,"итого")</f>
        <v>0</v>
      </c>
      <c r="U75" s="106">
        <f>SUMIFS(УсловияРасчеты!AO:AO,УсловияРасчеты!$H:$H,$C75,УсловияРасчеты!$N:$N,"итого")</f>
        <v>0</v>
      </c>
      <c r="V75" s="106">
        <f>SUMIFS(УсловияРасчеты!AP:AP,УсловияРасчеты!$H:$H,$C75,УсловияРасчеты!$N:$N,"итого")</f>
        <v>0</v>
      </c>
      <c r="W75" s="106">
        <f>SUMIFS(УсловияРасчеты!AQ:AQ,УсловияРасчеты!$H:$H,$C75,УсловияРасчеты!$N:$N,"итого")</f>
        <v>0</v>
      </c>
      <c r="X75" s="106">
        <f>SUMIFS(УсловияРасчеты!AR:AR,УсловияРасчеты!$H:$H,$C75,УсловияРасчеты!$N:$N,"итого")</f>
        <v>0</v>
      </c>
      <c r="Y75" s="106">
        <f>SUMIFS(УсловияРасчеты!AS:AS,УсловияРасчеты!$H:$H,$C75,УсловияРасчеты!$N:$N,"итого")</f>
        <v>0</v>
      </c>
      <c r="Z75" s="106">
        <f>SUMIFS(УсловияРасчеты!AT:AT,УсловияРасчеты!$H:$H,$C75,УсловияРасчеты!$N:$N,"итого")</f>
        <v>0</v>
      </c>
      <c r="AA75" s="106">
        <f>SUMIFS(УсловияРасчеты!AU:AU,УсловияРасчеты!$H:$H,$C75,УсловияРасчеты!$N:$N,"итого")</f>
        <v>0</v>
      </c>
      <c r="AB75" s="106">
        <f>SUMIFS(УсловияРасчеты!AV:AV,УсловияРасчеты!$H:$H,$C75,УсловияРасчеты!$N:$N,"итого")</f>
        <v>0</v>
      </c>
      <c r="AC75" s="106">
        <f>SUMIFS(УсловияРасчеты!AW:AW,УсловияРасчеты!$H:$H,$C75,УсловияРасчеты!$N:$N,"итого")</f>
        <v>0</v>
      </c>
      <c r="AD75" s="106">
        <f>SUMIFS(УсловияРасчеты!AX:AX,УсловияРасчеты!$H:$H,$C75,УсловияРасчеты!$N:$N,"итого")</f>
        <v>0</v>
      </c>
      <c r="AE75" s="106">
        <f>SUMIFS(УсловияРасчеты!AY:AY,УсловияРасчеты!$H:$H,$C75,УсловияРасчеты!$N:$N,"итого")</f>
        <v>0</v>
      </c>
      <c r="AF75" s="106">
        <f>SUMIFS(УсловияРасчеты!AZ:AZ,УсловияРасчеты!$H:$H,$C75,УсловияРасчеты!$N:$N,"итого")</f>
        <v>0</v>
      </c>
      <c r="AG75" s="106">
        <f>SUMIFS(УсловияРасчеты!BA:BA,УсловияРасчеты!$H:$H,$C75,УсловияРасчеты!$N:$N,"итого")</f>
        <v>0</v>
      </c>
      <c r="AH75" s="106">
        <f>SUMIFS(УсловияРасчеты!BB:BB,УсловияРасчеты!$H:$H,$C75,УсловияРасчеты!$N:$N,"итого")</f>
        <v>0</v>
      </c>
      <c r="AI75" s="106">
        <f>SUMIFS(УсловияРасчеты!BC:BC,УсловияРасчеты!$H:$H,$C75,УсловияРасчеты!$N:$N,"итого")</f>
        <v>0</v>
      </c>
      <c r="AJ75" s="106">
        <f>SUMIFS(УсловияРасчеты!BD:BD,УсловияРасчеты!$H:$H,$C75,УсловияРасчеты!$N:$N,"итого")</f>
        <v>0</v>
      </c>
      <c r="AK75" s="106">
        <f>SUMIFS(УсловияРасчеты!BE:BE,УсловияРасчеты!$H:$H,$C75,УсловияРасчеты!$N:$N,"итого")</f>
        <v>0</v>
      </c>
      <c r="AL75" s="106">
        <f>SUMIFS(УсловияРасчеты!BF:BF,УсловияРасчеты!$H:$H,$C75,УсловияРасчеты!$N:$N,"итого")</f>
        <v>0</v>
      </c>
      <c r="AM75" s="106">
        <f>SUMIFS(УсловияРасчеты!BG:BG,УсловияРасчеты!$H:$H,$C75,УсловияРасчеты!$N:$N,"итого")</f>
        <v>0</v>
      </c>
      <c r="AN75" s="106">
        <f>SUMIFS(УсловияРасчеты!BH:BH,УсловияРасчеты!$H:$H,$C75,УсловияРасчеты!$N:$N,"итого")</f>
        <v>0</v>
      </c>
      <c r="AO75" s="106">
        <f>SUMIFS(УсловияРасчеты!BI:BI,УсловияРасчеты!$H:$H,$C75,УсловияРасчеты!$N:$N,"итого")</f>
        <v>0</v>
      </c>
      <c r="AP75" s="106">
        <f>SUMIFS(УсловияРасчеты!BJ:BJ,УсловияРасчеты!$H:$H,$C75,УсловияРасчеты!$N:$N,"итого")</f>
        <v>0</v>
      </c>
      <c r="AQ75" s="106">
        <f>SUMIFS(УсловияРасчеты!BK:BK,УсловияРасчеты!$H:$H,$C75,УсловияРасчеты!$N:$N,"итого")</f>
        <v>0</v>
      </c>
      <c r="AR75" s="106">
        <f>SUMIFS(УсловияРасчеты!BL:BL,УсловияРасчеты!$H:$H,$C75,УсловияРасчеты!$N:$N,"итого")</f>
        <v>0</v>
      </c>
      <c r="AS75" s="106">
        <f>SUMIFS(УсловияРасчеты!BM:BM,УсловияРасчеты!$H:$H,$C75,УсловияРасчеты!$N:$N,"итого")</f>
        <v>0</v>
      </c>
      <c r="AT75" s="106">
        <f>SUMIFS(УсловияРасчеты!BN:BN,УсловияРасчеты!$H:$H,$C75,УсловияРасчеты!$N:$N,"итого")</f>
        <v>0</v>
      </c>
      <c r="AU75" s="106">
        <f>SUMIFS(УсловияРасчеты!BO:BO,УсловияРасчеты!$H:$H,$C75,УсловияРасчеты!$N:$N,"итого")</f>
        <v>0</v>
      </c>
      <c r="AV75" s="106">
        <f>SUMIFS(УсловияРасчеты!BP:BP,УсловияРасчеты!$H:$H,$C75,УсловияРасчеты!$N:$N,"итого")</f>
        <v>0</v>
      </c>
      <c r="AW75" s="106">
        <f>SUMIFS(УсловияРасчеты!BQ:BQ,УсловияРасчеты!$H:$H,$C75,УсловияРасчеты!$N:$N,"итого")</f>
        <v>0</v>
      </c>
      <c r="AX75" s="106">
        <f>SUMIFS(УсловияРасчеты!BR:BR,УсловияРасчеты!$H:$H,$C75,УсловияРасчеты!$N:$N,"итого")</f>
        <v>0</v>
      </c>
      <c r="AY75" s="106">
        <f>SUMIFS(УсловияРасчеты!BS:BS,УсловияРасчеты!$H:$H,$C75,УсловияРасчеты!$N:$N,"итого")</f>
        <v>0</v>
      </c>
      <c r="AZ75" s="106">
        <f>SUMIFS(УсловияРасчеты!BT:BT,УсловияРасчеты!$H:$H,$C75,УсловияРасчеты!$N:$N,"итого")</f>
        <v>0</v>
      </c>
      <c r="BA75" s="106">
        <f>SUMIFS(УсловияРасчеты!BU:BU,УсловияРасчеты!$H:$H,$C75,УсловияРасчеты!$N:$N,"итого")</f>
        <v>0</v>
      </c>
      <c r="BB75" s="106">
        <f>SUMIFS(УсловияРасчеты!BV:BV,УсловияРасчеты!$H:$H,$C75,УсловияРасчеты!$N:$N,"итого")</f>
        <v>0</v>
      </c>
      <c r="BC75" s="106">
        <f>SUMIFS(УсловияРасчеты!BW:BW,УсловияРасчеты!$H:$H,$C75,УсловияРасчеты!$N:$N,"итого")</f>
        <v>0</v>
      </c>
      <c r="BD75" s="106">
        <f>SUMIFS(УсловияРасчеты!BX:BX,УсловияРасчеты!$H:$H,$C75,УсловияРасчеты!$N:$N,"итого")</f>
        <v>0</v>
      </c>
      <c r="BE75" s="106">
        <f>SUMIFS(УсловияРасчеты!BY:BY,УсловияРасчеты!$H:$H,$C75,УсловияРасчеты!$N:$N,"итого")</f>
        <v>0</v>
      </c>
      <c r="BF75" s="106">
        <f>SUMIFS(УсловияРасчеты!BZ:BZ,УсловияРасчеты!$H:$H,$C75,УсловияРасчеты!$N:$N,"итого")</f>
        <v>0</v>
      </c>
      <c r="BG75" s="106">
        <f>SUMIFS(УсловияРасчеты!CA:CA,УсловияРасчеты!$H:$H,$C75,УсловияРасчеты!$N:$N,"итого")</f>
        <v>0</v>
      </c>
      <c r="BH75" s="106">
        <f>SUMIFS(УсловияРасчеты!CB:CB,УсловияРасчеты!$H:$H,$C75,УсловияРасчеты!$N:$N,"итого")</f>
        <v>0</v>
      </c>
      <c r="BI75" s="106">
        <f>SUMIFS(УсловияРасчеты!CC:CC,УсловияРасчеты!$H:$H,$C75,УсловияРасчеты!$N:$N,"итого")</f>
        <v>0</v>
      </c>
      <c r="BJ75" s="106">
        <f>SUMIFS(УсловияРасчеты!CD:CD,УсловияРасчеты!$H:$H,$C75,УсловияРасчеты!$N:$N,"итого")</f>
        <v>0</v>
      </c>
      <c r="BK75" s="106">
        <f>SUMIFS(УсловияРасчеты!CE:CE,УсловияРасчеты!$H:$H,$C75,УсловияРасчеты!$N:$N,"итого")</f>
        <v>0</v>
      </c>
      <c r="BL75" s="106">
        <f>SUMIFS(УсловияРасчеты!CF:CF,УсловияРасчеты!$H:$H,$C75,УсловияРасчеты!$N:$N,"итого")</f>
        <v>0</v>
      </c>
      <c r="BM75" s="106">
        <f>SUMIFS(УсловияРасчеты!CG:CG,УсловияРасчеты!$H:$H,$C75,УсловияРасчеты!$N:$N,"итого")</f>
        <v>0</v>
      </c>
      <c r="BN75" s="106">
        <f>SUMIFS(УсловияРасчеты!CH:CH,УсловияРасчеты!$H:$H,$C75,УсловияРасчеты!$N:$N,"итого")</f>
        <v>0</v>
      </c>
      <c r="BO75" s="106">
        <f>SUMIFS(УсловияРасчеты!CI:CI,УсловияРасчеты!$H:$H,$C75,УсловияРасчеты!$N:$N,"итого")</f>
        <v>0</v>
      </c>
      <c r="BP75" s="106">
        <f>SUMIFS(УсловияРасчеты!CJ:CJ,УсловияРасчеты!$H:$H,$C75,УсловияРасчеты!$N:$N,"итого")</f>
        <v>0</v>
      </c>
      <c r="BQ75" s="106">
        <f>SUMIFS(УсловияРасчеты!CK:CK,УсловияРасчеты!$H:$H,$C75,УсловияРасчеты!$N:$N,"итого")</f>
        <v>0</v>
      </c>
      <c r="BR75" s="106">
        <f>SUMIFS(УсловияРасчеты!CL:CL,УсловияРасчеты!$H:$H,$C75,УсловияРасчеты!$N:$N,"итого")</f>
        <v>0</v>
      </c>
      <c r="BS75" s="106">
        <f>SUMIFS(УсловияРасчеты!CM:CM,УсловияРасчеты!$H:$H,$C75,УсловияРасчеты!$N:$N,"итого")</f>
        <v>0</v>
      </c>
      <c r="BT75" s="106">
        <f>SUMIFS(УсловияРасчеты!CN:CN,УсловияРасчеты!$H:$H,$C75,УсловияРасчеты!$N:$N,"итого")</f>
        <v>0</v>
      </c>
      <c r="BU75" s="106">
        <f>SUMIFS(УсловияРасчеты!CO:CO,УсловияРасчеты!$H:$H,$C75,УсловияРасчеты!$N:$N,"итого")</f>
        <v>0</v>
      </c>
      <c r="BV75" s="106">
        <f>SUMIFS(УсловияРасчеты!CP:CP,УсловияРасчеты!$H:$H,$C75,УсловияРасчеты!$N:$N,"итого")</f>
        <v>0</v>
      </c>
      <c r="BW75" s="106">
        <f>SUMIFS(УсловияРасчеты!CQ:CQ,УсловияРасчеты!$H:$H,$C75,УсловияРасчеты!$N:$N,"итого")</f>
        <v>0</v>
      </c>
      <c r="BX75" s="106">
        <f>SUMIFS(УсловияРасчеты!CR:CR,УсловияРасчеты!$H:$H,$C75,УсловияРасчеты!$N:$N,"итого")</f>
        <v>0</v>
      </c>
      <c r="BY75" s="106">
        <f>SUMIFS(УсловияРасчеты!CS:CS,УсловияРасчеты!$H:$H,$C75,УсловияРасчеты!$N:$N,"итого")</f>
        <v>0</v>
      </c>
      <c r="BZ75" s="106">
        <f>SUMIFS(УсловияРасчеты!CT:CT,УсловияРасчеты!$H:$H,$C75,УсловияРасчеты!$N:$N,"итого")</f>
        <v>0</v>
      </c>
      <c r="CA75" s="106">
        <f>SUMIFS(УсловияРасчеты!CU:CU,УсловияРасчеты!$H:$H,$C75,УсловияРасчеты!$N:$N,"итого")</f>
        <v>0</v>
      </c>
      <c r="CB75" s="106">
        <f>SUMIFS(УсловияРасчеты!CV:CV,УсловияРасчеты!$H:$H,$C75,УсловияРасчеты!$N:$N,"итого")</f>
        <v>0</v>
      </c>
      <c r="CC75" s="106">
        <f>SUMIFS(УсловияРасчеты!CW:CW,УсловияРасчеты!$H:$H,$C75,УсловияРасчеты!$N:$N,"итого")</f>
        <v>0</v>
      </c>
      <c r="CD75" s="106">
        <f>SUMIFS(УсловияРасчеты!CX:CX,УсловияРасчеты!$H:$H,$C75,УсловияРасчеты!$N:$N,"итого")</f>
        <v>0</v>
      </c>
      <c r="CE75" s="106">
        <f>SUMIFS(УсловияРасчеты!CY:CY,УсловияРасчеты!$H:$H,$C75,УсловияРасчеты!$N:$N,"итого")</f>
        <v>0</v>
      </c>
      <c r="CF75" s="106">
        <f>SUMIFS(УсловияРасчеты!CZ:CZ,УсловияРасчеты!$H:$H,$C75,УсловияРасчеты!$N:$N,"итого")</f>
        <v>0</v>
      </c>
      <c r="CG75" s="106">
        <f>SUMIFS(УсловияРасчеты!DA:DA,УсловияРасчеты!$H:$H,$C75,УсловияРасчеты!$N:$N,"итого")</f>
        <v>0</v>
      </c>
      <c r="CH75" s="106">
        <f>SUMIFS(УсловияРасчеты!DB:DB,УсловияРасчеты!$H:$H,$C75,УсловияРасчеты!$N:$N,"итого")</f>
        <v>0</v>
      </c>
      <c r="CI75" s="106">
        <f>SUMIFS(УсловияРасчеты!DC:DC,УсловияРасчеты!$H:$H,$C75,УсловияРасчеты!$N:$N,"итого")</f>
        <v>0</v>
      </c>
      <c r="CJ75" s="106">
        <f>SUMIFS(УсловияРасчеты!DD:DD,УсловияРасчеты!$H:$H,$C75,УсловияРасчеты!$N:$N,"итого")</f>
        <v>0</v>
      </c>
      <c r="CK75" s="106">
        <f>SUMIFS(УсловияРасчеты!DE:DE,УсловияРасчеты!$H:$H,$C75,УсловияРасчеты!$N:$N,"итого")</f>
        <v>0</v>
      </c>
      <c r="CL75" s="106">
        <f>SUMIFS(УсловияРасчеты!DF:DF,УсловияРасчеты!$H:$H,$C75,УсловияРасчеты!$N:$N,"итого")</f>
        <v>0</v>
      </c>
      <c r="CM75" s="106">
        <f>SUMIFS(УсловияРасчеты!DG:DG,УсловияРасчеты!$H:$H,$C75,УсловияРасчеты!$N:$N,"итого")</f>
        <v>0</v>
      </c>
      <c r="CN75" s="106">
        <f>SUMIFS(УсловияРасчеты!DH:DH,УсловияРасчеты!$H:$H,$C75,УсловияРасчеты!$N:$N,"итого")</f>
        <v>0</v>
      </c>
      <c r="CO75" s="106">
        <f>SUMIFS(УсловияРасчеты!DI:DI,УсловияРасчеты!$H:$H,$C75,УсловияРасчеты!$N:$N,"итого")</f>
        <v>0</v>
      </c>
      <c r="CP75" s="106">
        <f>SUMIFS(УсловияРасчеты!DJ:DJ,УсловияРасчеты!$H:$H,$C75,УсловияРасчеты!$N:$N,"итого")</f>
        <v>0</v>
      </c>
      <c r="CQ75" s="106">
        <f>SUMIFS(УсловияРасчеты!DK:DK,УсловияРасчеты!$H:$H,$C75,УсловияРасчеты!$N:$N,"итого")</f>
        <v>0</v>
      </c>
      <c r="CR75" s="106">
        <f>SUMIFS(УсловияРасчеты!DL:DL,УсловияРасчеты!$H:$H,$C75,УсловияРасчеты!$N:$N,"итого")</f>
        <v>0</v>
      </c>
      <c r="CS75" s="106">
        <f>SUMIFS(УсловияРасчеты!DM:DM,УсловияРасчеты!$H:$H,$C75,УсловияРасчеты!$N:$N,"итого")</f>
        <v>0</v>
      </c>
      <c r="CT75" s="106">
        <f>SUMIFS(УсловияРасчеты!DN:DN,УсловияРасчеты!$H:$H,$C75,УсловияРасчеты!$N:$N,"итого")</f>
        <v>0</v>
      </c>
      <c r="CU75" s="106">
        <f>SUMIFS(УсловияРасчеты!DO:DO,УсловияРасчеты!$H:$H,$C75,УсловияРасчеты!$N:$N,"итого")</f>
        <v>0</v>
      </c>
      <c r="CV75" s="106">
        <f>SUMIFS(УсловияРасчеты!DP:DP,УсловияРасчеты!$H:$H,$C75,УсловияРасчеты!$N:$N,"итого")</f>
        <v>0</v>
      </c>
      <c r="CW75" s="106">
        <f>SUMIFS(УсловияРасчеты!DQ:DQ,УсловияРасчеты!$H:$H,$C75,УсловияРасчеты!$N:$N,"итого")</f>
        <v>0</v>
      </c>
      <c r="CX75" s="106">
        <f>SUMIFS(УсловияРасчеты!DR:DR,УсловияРасчеты!$H:$H,$C75,УсловияРасчеты!$N:$N,"итого")</f>
        <v>0</v>
      </c>
      <c r="CY75" s="106">
        <f>SUMIFS(УсловияРасчеты!DS:DS,УсловияРасчеты!$H:$H,$C75,УсловияРасчеты!$N:$N,"итого")</f>
        <v>0</v>
      </c>
      <c r="CZ75" s="106">
        <f>SUMIFS(УсловияРасчеты!DT:DT,УсловияРасчеты!$H:$H,$C75,УсловияРасчеты!$N:$N,"итого")</f>
        <v>0</v>
      </c>
      <c r="DA75" s="76"/>
    </row>
    <row r="76" spans="1:105" s="78" customFormat="1">
      <c r="A76" s="81"/>
      <c r="B76" s="76"/>
      <c r="C76" s="77" t="str">
        <f>УсловияРасчеты!$H$1244</f>
        <v>Кредиторская задолженность по оплате НДС</v>
      </c>
      <c r="D76" s="65"/>
      <c r="E76" s="127">
        <f t="shared" si="122"/>
        <v>0</v>
      </c>
      <c r="F76" s="64"/>
      <c r="G76" s="106">
        <f>SUMIFS(УсловияРасчеты!AA:AA,УсловияРасчеты!$H:$H,$C76,УсловияРасчеты!$N:$N,"итого")</f>
        <v>0</v>
      </c>
      <c r="H76" s="106">
        <f>SUMIFS(УсловияРасчеты!AB:AB,УсловияРасчеты!$H:$H,$C76,УсловияРасчеты!$N:$N,"итого")</f>
        <v>0</v>
      </c>
      <c r="I76" s="106">
        <f>SUMIFS(УсловияРасчеты!AC:AC,УсловияРасчеты!$H:$H,$C76,УсловияРасчеты!$N:$N,"итого")</f>
        <v>0</v>
      </c>
      <c r="J76" s="106">
        <f>SUMIFS(УсловияРасчеты!AD:AD,УсловияРасчеты!$H:$H,$C76,УсловияРасчеты!$N:$N,"итого")</f>
        <v>0</v>
      </c>
      <c r="K76" s="106">
        <f>SUMIFS(УсловияРасчеты!AE:AE,УсловияРасчеты!$H:$H,$C76,УсловияРасчеты!$N:$N,"итого")</f>
        <v>0</v>
      </c>
      <c r="L76" s="106">
        <f>SUMIFS(УсловияРасчеты!AF:AF,УсловияРасчеты!$H:$H,$C76,УсловияРасчеты!$N:$N,"итого")</f>
        <v>0</v>
      </c>
      <c r="M76" s="106">
        <f>SUMIFS(УсловияРасчеты!AG:AG,УсловияРасчеты!$H:$H,$C76,УсловияРасчеты!$N:$N,"итого")</f>
        <v>0</v>
      </c>
      <c r="N76" s="106">
        <f>SUMIFS(УсловияРасчеты!AH:AH,УсловияРасчеты!$H:$H,$C76,УсловияРасчеты!$N:$N,"итого")</f>
        <v>0</v>
      </c>
      <c r="O76" s="106">
        <f>SUMIFS(УсловияРасчеты!AI:AI,УсловияРасчеты!$H:$H,$C76,УсловияРасчеты!$N:$N,"итого")</f>
        <v>0</v>
      </c>
      <c r="P76" s="106">
        <f>SUMIFS(УсловияРасчеты!AJ:AJ,УсловияРасчеты!$H:$H,$C76,УсловияРасчеты!$N:$N,"итого")</f>
        <v>0</v>
      </c>
      <c r="Q76" s="106">
        <f>SUMIFS(УсловияРасчеты!AK:AK,УсловияРасчеты!$H:$H,$C76,УсловияРасчеты!$N:$N,"итого")</f>
        <v>0</v>
      </c>
      <c r="R76" s="106">
        <f>SUMIFS(УсловияРасчеты!AL:AL,УсловияРасчеты!$H:$H,$C76,УсловияРасчеты!$N:$N,"итого")</f>
        <v>0</v>
      </c>
      <c r="S76" s="106">
        <f>SUMIFS(УсловияРасчеты!AM:AM,УсловияРасчеты!$H:$H,$C76,УсловияРасчеты!$N:$N,"итого")</f>
        <v>0</v>
      </c>
      <c r="T76" s="106">
        <f>SUMIFS(УсловияРасчеты!AN:AN,УсловияРасчеты!$H:$H,$C76,УсловияРасчеты!$N:$N,"итого")</f>
        <v>0</v>
      </c>
      <c r="U76" s="106">
        <f>SUMIFS(УсловияРасчеты!AO:AO,УсловияРасчеты!$H:$H,$C76,УсловияРасчеты!$N:$N,"итого")</f>
        <v>0</v>
      </c>
      <c r="V76" s="106">
        <f>SUMIFS(УсловияРасчеты!AP:AP,УсловияРасчеты!$H:$H,$C76,УсловияРасчеты!$N:$N,"итого")</f>
        <v>0</v>
      </c>
      <c r="W76" s="106">
        <f>SUMIFS(УсловияРасчеты!AQ:AQ,УсловияРасчеты!$H:$H,$C76,УсловияРасчеты!$N:$N,"итого")</f>
        <v>0</v>
      </c>
      <c r="X76" s="106">
        <f>SUMIFS(УсловияРасчеты!AR:AR,УсловияРасчеты!$H:$H,$C76,УсловияРасчеты!$N:$N,"итого")</f>
        <v>0</v>
      </c>
      <c r="Y76" s="106">
        <f>SUMIFS(УсловияРасчеты!AS:AS,УсловияРасчеты!$H:$H,$C76,УсловияРасчеты!$N:$N,"итого")</f>
        <v>0</v>
      </c>
      <c r="Z76" s="106">
        <f>SUMIFS(УсловияРасчеты!AT:AT,УсловияРасчеты!$H:$H,$C76,УсловияРасчеты!$N:$N,"итого")</f>
        <v>0</v>
      </c>
      <c r="AA76" s="106">
        <f>SUMIFS(УсловияРасчеты!AU:AU,УсловияРасчеты!$H:$H,$C76,УсловияРасчеты!$N:$N,"итого")</f>
        <v>0</v>
      </c>
      <c r="AB76" s="106">
        <f>SUMIFS(УсловияРасчеты!AV:AV,УсловияРасчеты!$H:$H,$C76,УсловияРасчеты!$N:$N,"итого")</f>
        <v>0</v>
      </c>
      <c r="AC76" s="106">
        <f>SUMIFS(УсловияРасчеты!AW:AW,УсловияРасчеты!$H:$H,$C76,УсловияРасчеты!$N:$N,"итого")</f>
        <v>0</v>
      </c>
      <c r="AD76" s="106">
        <f>SUMIFS(УсловияРасчеты!AX:AX,УсловияРасчеты!$H:$H,$C76,УсловияРасчеты!$N:$N,"итого")</f>
        <v>0</v>
      </c>
      <c r="AE76" s="106">
        <f>SUMIFS(УсловияРасчеты!AY:AY,УсловияРасчеты!$H:$H,$C76,УсловияРасчеты!$N:$N,"итого")</f>
        <v>0</v>
      </c>
      <c r="AF76" s="106">
        <f>SUMIFS(УсловияРасчеты!AZ:AZ,УсловияРасчеты!$H:$H,$C76,УсловияРасчеты!$N:$N,"итого")</f>
        <v>0</v>
      </c>
      <c r="AG76" s="106">
        <f>SUMIFS(УсловияРасчеты!BA:BA,УсловияРасчеты!$H:$H,$C76,УсловияРасчеты!$N:$N,"итого")</f>
        <v>0</v>
      </c>
      <c r="AH76" s="106">
        <f>SUMIFS(УсловияРасчеты!BB:BB,УсловияРасчеты!$H:$H,$C76,УсловияРасчеты!$N:$N,"итого")</f>
        <v>0</v>
      </c>
      <c r="AI76" s="106">
        <f>SUMIFS(УсловияРасчеты!BC:BC,УсловияРасчеты!$H:$H,$C76,УсловияРасчеты!$N:$N,"итого")</f>
        <v>0</v>
      </c>
      <c r="AJ76" s="106">
        <f>SUMIFS(УсловияРасчеты!BD:BD,УсловияРасчеты!$H:$H,$C76,УсловияРасчеты!$N:$N,"итого")</f>
        <v>0</v>
      </c>
      <c r="AK76" s="106">
        <f>SUMIFS(УсловияРасчеты!BE:BE,УсловияРасчеты!$H:$H,$C76,УсловияРасчеты!$N:$N,"итого")</f>
        <v>0</v>
      </c>
      <c r="AL76" s="106">
        <f>SUMIFS(УсловияРасчеты!BF:BF,УсловияРасчеты!$H:$H,$C76,УсловияРасчеты!$N:$N,"итого")</f>
        <v>0</v>
      </c>
      <c r="AM76" s="106">
        <f>SUMIFS(УсловияРасчеты!BG:BG,УсловияРасчеты!$H:$H,$C76,УсловияРасчеты!$N:$N,"итого")</f>
        <v>0</v>
      </c>
      <c r="AN76" s="106">
        <f>SUMIFS(УсловияРасчеты!BH:BH,УсловияРасчеты!$H:$H,$C76,УсловияРасчеты!$N:$N,"итого")</f>
        <v>0</v>
      </c>
      <c r="AO76" s="106">
        <f>SUMIFS(УсловияРасчеты!BI:BI,УсловияРасчеты!$H:$H,$C76,УсловияРасчеты!$N:$N,"итого")</f>
        <v>0</v>
      </c>
      <c r="AP76" s="106">
        <f>SUMIFS(УсловияРасчеты!BJ:BJ,УсловияРасчеты!$H:$H,$C76,УсловияРасчеты!$N:$N,"итого")</f>
        <v>0</v>
      </c>
      <c r="AQ76" s="106">
        <f>SUMIFS(УсловияРасчеты!BK:BK,УсловияРасчеты!$H:$H,$C76,УсловияРасчеты!$N:$N,"итого")</f>
        <v>0</v>
      </c>
      <c r="AR76" s="106">
        <f>SUMIFS(УсловияРасчеты!BL:BL,УсловияРасчеты!$H:$H,$C76,УсловияРасчеты!$N:$N,"итого")</f>
        <v>0</v>
      </c>
      <c r="AS76" s="106">
        <f>SUMIFS(УсловияРасчеты!BM:BM,УсловияРасчеты!$H:$H,$C76,УсловияРасчеты!$N:$N,"итого")</f>
        <v>0</v>
      </c>
      <c r="AT76" s="106">
        <f>SUMIFS(УсловияРасчеты!BN:BN,УсловияРасчеты!$H:$H,$C76,УсловияРасчеты!$N:$N,"итого")</f>
        <v>0</v>
      </c>
      <c r="AU76" s="106">
        <f>SUMIFS(УсловияРасчеты!BO:BO,УсловияРасчеты!$H:$H,$C76,УсловияРасчеты!$N:$N,"итого")</f>
        <v>0</v>
      </c>
      <c r="AV76" s="106">
        <f>SUMIFS(УсловияРасчеты!BP:BP,УсловияРасчеты!$H:$H,$C76,УсловияРасчеты!$N:$N,"итого")</f>
        <v>0</v>
      </c>
      <c r="AW76" s="106">
        <f>SUMIFS(УсловияРасчеты!BQ:BQ,УсловияРасчеты!$H:$H,$C76,УсловияРасчеты!$N:$N,"итого")</f>
        <v>0</v>
      </c>
      <c r="AX76" s="106">
        <f>SUMIFS(УсловияРасчеты!BR:BR,УсловияРасчеты!$H:$H,$C76,УсловияРасчеты!$N:$N,"итого")</f>
        <v>0</v>
      </c>
      <c r="AY76" s="106">
        <f>SUMIFS(УсловияРасчеты!BS:BS,УсловияРасчеты!$H:$H,$C76,УсловияРасчеты!$N:$N,"итого")</f>
        <v>0</v>
      </c>
      <c r="AZ76" s="106">
        <f>SUMIFS(УсловияРасчеты!BT:BT,УсловияРасчеты!$H:$H,$C76,УсловияРасчеты!$N:$N,"итого")</f>
        <v>0</v>
      </c>
      <c r="BA76" s="106">
        <f>SUMIFS(УсловияРасчеты!BU:BU,УсловияРасчеты!$H:$H,$C76,УсловияРасчеты!$N:$N,"итого")</f>
        <v>0</v>
      </c>
      <c r="BB76" s="106">
        <f>SUMIFS(УсловияРасчеты!BV:BV,УсловияРасчеты!$H:$H,$C76,УсловияРасчеты!$N:$N,"итого")</f>
        <v>0</v>
      </c>
      <c r="BC76" s="106">
        <f>SUMIFS(УсловияРасчеты!BW:BW,УсловияРасчеты!$H:$H,$C76,УсловияРасчеты!$N:$N,"итого")</f>
        <v>0</v>
      </c>
      <c r="BD76" s="106">
        <f>SUMIFS(УсловияРасчеты!BX:BX,УсловияРасчеты!$H:$H,$C76,УсловияРасчеты!$N:$N,"итого")</f>
        <v>0</v>
      </c>
      <c r="BE76" s="106">
        <f>SUMIFS(УсловияРасчеты!BY:BY,УсловияРасчеты!$H:$H,$C76,УсловияРасчеты!$N:$N,"итого")</f>
        <v>0</v>
      </c>
      <c r="BF76" s="106">
        <f>SUMIFS(УсловияРасчеты!BZ:BZ,УсловияРасчеты!$H:$H,$C76,УсловияРасчеты!$N:$N,"итого")</f>
        <v>0</v>
      </c>
      <c r="BG76" s="106">
        <f>SUMIFS(УсловияРасчеты!CA:CA,УсловияРасчеты!$H:$H,$C76,УсловияРасчеты!$N:$N,"итого")</f>
        <v>0</v>
      </c>
      <c r="BH76" s="106">
        <f>SUMIFS(УсловияРасчеты!CB:CB,УсловияРасчеты!$H:$H,$C76,УсловияРасчеты!$N:$N,"итого")</f>
        <v>0</v>
      </c>
      <c r="BI76" s="106">
        <f>SUMIFS(УсловияРасчеты!CC:CC,УсловияРасчеты!$H:$H,$C76,УсловияРасчеты!$N:$N,"итого")</f>
        <v>0</v>
      </c>
      <c r="BJ76" s="106">
        <f>SUMIFS(УсловияРасчеты!CD:CD,УсловияРасчеты!$H:$H,$C76,УсловияРасчеты!$N:$N,"итого")</f>
        <v>0</v>
      </c>
      <c r="BK76" s="106">
        <f>SUMIFS(УсловияРасчеты!CE:CE,УсловияРасчеты!$H:$H,$C76,УсловияРасчеты!$N:$N,"итого")</f>
        <v>0</v>
      </c>
      <c r="BL76" s="106">
        <f>SUMIFS(УсловияРасчеты!CF:CF,УсловияРасчеты!$H:$H,$C76,УсловияРасчеты!$N:$N,"итого")</f>
        <v>0</v>
      </c>
      <c r="BM76" s="106">
        <f>SUMIFS(УсловияРасчеты!CG:CG,УсловияРасчеты!$H:$H,$C76,УсловияРасчеты!$N:$N,"итого")</f>
        <v>0</v>
      </c>
      <c r="BN76" s="106">
        <f>SUMIFS(УсловияРасчеты!CH:CH,УсловияРасчеты!$H:$H,$C76,УсловияРасчеты!$N:$N,"итого")</f>
        <v>0</v>
      </c>
      <c r="BO76" s="106">
        <f>SUMIFS(УсловияРасчеты!CI:CI,УсловияРасчеты!$H:$H,$C76,УсловияРасчеты!$N:$N,"итого")</f>
        <v>0</v>
      </c>
      <c r="BP76" s="106">
        <f>SUMIFS(УсловияРасчеты!CJ:CJ,УсловияРасчеты!$H:$H,$C76,УсловияРасчеты!$N:$N,"итого")</f>
        <v>0</v>
      </c>
      <c r="BQ76" s="106">
        <f>SUMIFS(УсловияРасчеты!CK:CK,УсловияРасчеты!$H:$H,$C76,УсловияРасчеты!$N:$N,"итого")</f>
        <v>0</v>
      </c>
      <c r="BR76" s="106">
        <f>SUMIFS(УсловияРасчеты!CL:CL,УсловияРасчеты!$H:$H,$C76,УсловияРасчеты!$N:$N,"итого")</f>
        <v>0</v>
      </c>
      <c r="BS76" s="106">
        <f>SUMIFS(УсловияРасчеты!CM:CM,УсловияРасчеты!$H:$H,$C76,УсловияРасчеты!$N:$N,"итого")</f>
        <v>0</v>
      </c>
      <c r="BT76" s="106">
        <f>SUMIFS(УсловияРасчеты!CN:CN,УсловияРасчеты!$H:$H,$C76,УсловияРасчеты!$N:$N,"итого")</f>
        <v>0</v>
      </c>
      <c r="BU76" s="106">
        <f>SUMIFS(УсловияРасчеты!CO:CO,УсловияРасчеты!$H:$H,$C76,УсловияРасчеты!$N:$N,"итого")</f>
        <v>0</v>
      </c>
      <c r="BV76" s="106">
        <f>SUMIFS(УсловияРасчеты!CP:CP,УсловияРасчеты!$H:$H,$C76,УсловияРасчеты!$N:$N,"итого")</f>
        <v>0</v>
      </c>
      <c r="BW76" s="106">
        <f>SUMIFS(УсловияРасчеты!CQ:CQ,УсловияРасчеты!$H:$H,$C76,УсловияРасчеты!$N:$N,"итого")</f>
        <v>0</v>
      </c>
      <c r="BX76" s="106">
        <f>SUMIFS(УсловияРасчеты!CR:CR,УсловияРасчеты!$H:$H,$C76,УсловияРасчеты!$N:$N,"итого")</f>
        <v>0</v>
      </c>
      <c r="BY76" s="106">
        <f>SUMIFS(УсловияРасчеты!CS:CS,УсловияРасчеты!$H:$H,$C76,УсловияРасчеты!$N:$N,"итого")</f>
        <v>0</v>
      </c>
      <c r="BZ76" s="106">
        <f>SUMIFS(УсловияРасчеты!CT:CT,УсловияРасчеты!$H:$H,$C76,УсловияРасчеты!$N:$N,"итого")</f>
        <v>0</v>
      </c>
      <c r="CA76" s="106">
        <f>SUMIFS(УсловияРасчеты!CU:CU,УсловияРасчеты!$H:$H,$C76,УсловияРасчеты!$N:$N,"итого")</f>
        <v>0</v>
      </c>
      <c r="CB76" s="106">
        <f>SUMIFS(УсловияРасчеты!CV:CV,УсловияРасчеты!$H:$H,$C76,УсловияРасчеты!$N:$N,"итого")</f>
        <v>0</v>
      </c>
      <c r="CC76" s="106">
        <f>SUMIFS(УсловияРасчеты!CW:CW,УсловияРасчеты!$H:$H,$C76,УсловияРасчеты!$N:$N,"итого")</f>
        <v>0</v>
      </c>
      <c r="CD76" s="106">
        <f>SUMIFS(УсловияРасчеты!CX:CX,УсловияРасчеты!$H:$H,$C76,УсловияРасчеты!$N:$N,"итого")</f>
        <v>0</v>
      </c>
      <c r="CE76" s="106">
        <f>SUMIFS(УсловияРасчеты!CY:CY,УсловияРасчеты!$H:$H,$C76,УсловияРасчеты!$N:$N,"итого")</f>
        <v>0</v>
      </c>
      <c r="CF76" s="106">
        <f>SUMIFS(УсловияРасчеты!CZ:CZ,УсловияРасчеты!$H:$H,$C76,УсловияРасчеты!$N:$N,"итого")</f>
        <v>0</v>
      </c>
      <c r="CG76" s="106">
        <f>SUMIFS(УсловияРасчеты!DA:DA,УсловияРасчеты!$H:$H,$C76,УсловияРасчеты!$N:$N,"итого")</f>
        <v>0</v>
      </c>
      <c r="CH76" s="106">
        <f>SUMIFS(УсловияРасчеты!DB:DB,УсловияРасчеты!$H:$H,$C76,УсловияРасчеты!$N:$N,"итого")</f>
        <v>0</v>
      </c>
      <c r="CI76" s="106">
        <f>SUMIFS(УсловияРасчеты!DC:DC,УсловияРасчеты!$H:$H,$C76,УсловияРасчеты!$N:$N,"итого")</f>
        <v>0</v>
      </c>
      <c r="CJ76" s="106">
        <f>SUMIFS(УсловияРасчеты!DD:DD,УсловияРасчеты!$H:$H,$C76,УсловияРасчеты!$N:$N,"итого")</f>
        <v>0</v>
      </c>
      <c r="CK76" s="106">
        <f>SUMIFS(УсловияРасчеты!DE:DE,УсловияРасчеты!$H:$H,$C76,УсловияРасчеты!$N:$N,"итого")</f>
        <v>0</v>
      </c>
      <c r="CL76" s="106">
        <f>SUMIFS(УсловияРасчеты!DF:DF,УсловияРасчеты!$H:$H,$C76,УсловияРасчеты!$N:$N,"итого")</f>
        <v>0</v>
      </c>
      <c r="CM76" s="106">
        <f>SUMIFS(УсловияРасчеты!DG:DG,УсловияРасчеты!$H:$H,$C76,УсловияРасчеты!$N:$N,"итого")</f>
        <v>0</v>
      </c>
      <c r="CN76" s="106">
        <f>SUMIFS(УсловияРасчеты!DH:DH,УсловияРасчеты!$H:$H,$C76,УсловияРасчеты!$N:$N,"итого")</f>
        <v>0</v>
      </c>
      <c r="CO76" s="106">
        <f>SUMIFS(УсловияРасчеты!DI:DI,УсловияРасчеты!$H:$H,$C76,УсловияРасчеты!$N:$N,"итого")</f>
        <v>0</v>
      </c>
      <c r="CP76" s="106">
        <f>SUMIFS(УсловияРасчеты!DJ:DJ,УсловияРасчеты!$H:$H,$C76,УсловияРасчеты!$N:$N,"итого")</f>
        <v>0</v>
      </c>
      <c r="CQ76" s="106">
        <f>SUMIFS(УсловияРасчеты!DK:DK,УсловияРасчеты!$H:$H,$C76,УсловияРасчеты!$N:$N,"итого")</f>
        <v>0</v>
      </c>
      <c r="CR76" s="106">
        <f>SUMIFS(УсловияРасчеты!DL:DL,УсловияРасчеты!$H:$H,$C76,УсловияРасчеты!$N:$N,"итого")</f>
        <v>0</v>
      </c>
      <c r="CS76" s="106">
        <f>SUMIFS(УсловияРасчеты!DM:DM,УсловияРасчеты!$H:$H,$C76,УсловияРасчеты!$N:$N,"итого")</f>
        <v>0</v>
      </c>
      <c r="CT76" s="106">
        <f>SUMIFS(УсловияРасчеты!DN:DN,УсловияРасчеты!$H:$H,$C76,УсловияРасчеты!$N:$N,"итого")</f>
        <v>0</v>
      </c>
      <c r="CU76" s="106">
        <f>SUMIFS(УсловияРасчеты!DO:DO,УсловияРасчеты!$H:$H,$C76,УсловияРасчеты!$N:$N,"итого")</f>
        <v>0</v>
      </c>
      <c r="CV76" s="106">
        <f>SUMIFS(УсловияРасчеты!DP:DP,УсловияРасчеты!$H:$H,$C76,УсловияРасчеты!$N:$N,"итого")</f>
        <v>0</v>
      </c>
      <c r="CW76" s="106">
        <f>SUMIFS(УсловияРасчеты!DQ:DQ,УсловияРасчеты!$H:$H,$C76,УсловияРасчеты!$N:$N,"итого")</f>
        <v>0</v>
      </c>
      <c r="CX76" s="106">
        <f>SUMIFS(УсловияРасчеты!DR:DR,УсловияРасчеты!$H:$H,$C76,УсловияРасчеты!$N:$N,"итого")</f>
        <v>0</v>
      </c>
      <c r="CY76" s="106">
        <f>SUMIFS(УсловияРасчеты!DS:DS,УсловияРасчеты!$H:$H,$C76,УсловияРасчеты!$N:$N,"итого")</f>
        <v>0</v>
      </c>
      <c r="CZ76" s="106">
        <f>SUMIFS(УсловияРасчеты!DT:DT,УсловияРасчеты!$H:$H,$C76,УсловияРасчеты!$N:$N,"итого")</f>
        <v>0</v>
      </c>
      <c r="DA76" s="76"/>
    </row>
    <row r="77" spans="1:105" s="78" customFormat="1">
      <c r="A77" s="81"/>
      <c r="B77" s="76"/>
      <c r="C77" s="77" t="str">
        <f>УсловияРасчеты!$H$1263</f>
        <v>Кредиторская задолженность по постоянным расходам</v>
      </c>
      <c r="D77" s="65"/>
      <c r="E77" s="127">
        <f t="shared" si="122"/>
        <v>0</v>
      </c>
      <c r="F77" s="64"/>
      <c r="G77" s="106">
        <f>SUMIFS(УсловияРасчеты!AA:AA,УсловияРасчеты!$H:$H,$C77,УсловияРасчеты!$N:$N,"итого")</f>
        <v>0</v>
      </c>
      <c r="H77" s="106">
        <f>SUMIFS(УсловияРасчеты!AB:AB,УсловияРасчеты!$H:$H,$C77,УсловияРасчеты!$N:$N,"итого")</f>
        <v>0</v>
      </c>
      <c r="I77" s="106">
        <f>SUMIFS(УсловияРасчеты!AC:AC,УсловияРасчеты!$H:$H,$C77,УсловияРасчеты!$N:$N,"итого")</f>
        <v>0</v>
      </c>
      <c r="J77" s="106">
        <f>SUMIFS(УсловияРасчеты!AD:AD,УсловияРасчеты!$H:$H,$C77,УсловияРасчеты!$N:$N,"итого")</f>
        <v>0</v>
      </c>
      <c r="K77" s="106">
        <f>SUMIFS(УсловияРасчеты!AE:AE,УсловияРасчеты!$H:$H,$C77,УсловияРасчеты!$N:$N,"итого")</f>
        <v>0</v>
      </c>
      <c r="L77" s="106">
        <f>SUMIFS(УсловияРасчеты!AF:AF,УсловияРасчеты!$H:$H,$C77,УсловияРасчеты!$N:$N,"итого")</f>
        <v>0</v>
      </c>
      <c r="M77" s="106">
        <f>SUMIFS(УсловияРасчеты!AG:AG,УсловияРасчеты!$H:$H,$C77,УсловияРасчеты!$N:$N,"итого")</f>
        <v>0</v>
      </c>
      <c r="N77" s="106">
        <f>SUMIFS(УсловияРасчеты!AH:AH,УсловияРасчеты!$H:$H,$C77,УсловияРасчеты!$N:$N,"итого")</f>
        <v>0</v>
      </c>
      <c r="O77" s="106">
        <f>SUMIFS(УсловияРасчеты!AI:AI,УсловияРасчеты!$H:$H,$C77,УсловияРасчеты!$N:$N,"итого")</f>
        <v>0</v>
      </c>
      <c r="P77" s="106">
        <f>SUMIFS(УсловияРасчеты!AJ:AJ,УсловияРасчеты!$H:$H,$C77,УсловияРасчеты!$N:$N,"итого")</f>
        <v>0</v>
      </c>
      <c r="Q77" s="106">
        <f>SUMIFS(УсловияРасчеты!AK:AK,УсловияРасчеты!$H:$H,$C77,УсловияРасчеты!$N:$N,"итого")</f>
        <v>0</v>
      </c>
      <c r="R77" s="106">
        <f>SUMIFS(УсловияРасчеты!AL:AL,УсловияРасчеты!$H:$H,$C77,УсловияРасчеты!$N:$N,"итого")</f>
        <v>0</v>
      </c>
      <c r="S77" s="106">
        <f>SUMIFS(УсловияРасчеты!AM:AM,УсловияРасчеты!$H:$H,$C77,УсловияРасчеты!$N:$N,"итого")</f>
        <v>0</v>
      </c>
      <c r="T77" s="106">
        <f>SUMIFS(УсловияРасчеты!AN:AN,УсловияРасчеты!$H:$H,$C77,УсловияРасчеты!$N:$N,"итого")</f>
        <v>0</v>
      </c>
      <c r="U77" s="106">
        <f>SUMIFS(УсловияРасчеты!AO:AO,УсловияРасчеты!$H:$H,$C77,УсловияРасчеты!$N:$N,"итого")</f>
        <v>0</v>
      </c>
      <c r="V77" s="106">
        <f>SUMIFS(УсловияРасчеты!AP:AP,УсловияРасчеты!$H:$H,$C77,УсловияРасчеты!$N:$N,"итого")</f>
        <v>0</v>
      </c>
      <c r="W77" s="106">
        <f>SUMIFS(УсловияРасчеты!AQ:AQ,УсловияРасчеты!$H:$H,$C77,УсловияРасчеты!$N:$N,"итого")</f>
        <v>0</v>
      </c>
      <c r="X77" s="106">
        <f>SUMIFS(УсловияРасчеты!AR:AR,УсловияРасчеты!$H:$H,$C77,УсловияРасчеты!$N:$N,"итого")</f>
        <v>0</v>
      </c>
      <c r="Y77" s="106">
        <f>SUMIFS(УсловияРасчеты!AS:AS,УсловияРасчеты!$H:$H,$C77,УсловияРасчеты!$N:$N,"итого")</f>
        <v>0</v>
      </c>
      <c r="Z77" s="106">
        <f>SUMIFS(УсловияРасчеты!AT:AT,УсловияРасчеты!$H:$H,$C77,УсловияРасчеты!$N:$N,"итого")</f>
        <v>0</v>
      </c>
      <c r="AA77" s="106">
        <f>SUMIFS(УсловияРасчеты!AU:AU,УсловияРасчеты!$H:$H,$C77,УсловияРасчеты!$N:$N,"итого")</f>
        <v>0</v>
      </c>
      <c r="AB77" s="106">
        <f>SUMIFS(УсловияРасчеты!AV:AV,УсловияРасчеты!$H:$H,$C77,УсловияРасчеты!$N:$N,"итого")</f>
        <v>0</v>
      </c>
      <c r="AC77" s="106">
        <f>SUMIFS(УсловияРасчеты!AW:AW,УсловияРасчеты!$H:$H,$C77,УсловияРасчеты!$N:$N,"итого")</f>
        <v>0</v>
      </c>
      <c r="AD77" s="106">
        <f>SUMIFS(УсловияРасчеты!AX:AX,УсловияРасчеты!$H:$H,$C77,УсловияРасчеты!$N:$N,"итого")</f>
        <v>0</v>
      </c>
      <c r="AE77" s="106">
        <f>SUMIFS(УсловияРасчеты!AY:AY,УсловияРасчеты!$H:$H,$C77,УсловияРасчеты!$N:$N,"итого")</f>
        <v>0</v>
      </c>
      <c r="AF77" s="106">
        <f>SUMIFS(УсловияРасчеты!AZ:AZ,УсловияРасчеты!$H:$H,$C77,УсловияРасчеты!$N:$N,"итого")</f>
        <v>0</v>
      </c>
      <c r="AG77" s="106">
        <f>SUMIFS(УсловияРасчеты!BA:BA,УсловияРасчеты!$H:$H,$C77,УсловияРасчеты!$N:$N,"итого")</f>
        <v>0</v>
      </c>
      <c r="AH77" s="106">
        <f>SUMIFS(УсловияРасчеты!BB:BB,УсловияРасчеты!$H:$H,$C77,УсловияРасчеты!$N:$N,"итого")</f>
        <v>0</v>
      </c>
      <c r="AI77" s="106">
        <f>SUMIFS(УсловияРасчеты!BC:BC,УсловияРасчеты!$H:$H,$C77,УсловияРасчеты!$N:$N,"итого")</f>
        <v>0</v>
      </c>
      <c r="AJ77" s="106">
        <f>SUMIFS(УсловияРасчеты!BD:BD,УсловияРасчеты!$H:$H,$C77,УсловияРасчеты!$N:$N,"итого")</f>
        <v>0</v>
      </c>
      <c r="AK77" s="106">
        <f>SUMIFS(УсловияРасчеты!BE:BE,УсловияРасчеты!$H:$H,$C77,УсловияРасчеты!$N:$N,"итого")</f>
        <v>0</v>
      </c>
      <c r="AL77" s="106">
        <f>SUMIFS(УсловияРасчеты!BF:BF,УсловияРасчеты!$H:$H,$C77,УсловияРасчеты!$N:$N,"итого")</f>
        <v>0</v>
      </c>
      <c r="AM77" s="106">
        <f>SUMIFS(УсловияРасчеты!BG:BG,УсловияРасчеты!$H:$H,$C77,УсловияРасчеты!$N:$N,"итого")</f>
        <v>0</v>
      </c>
      <c r="AN77" s="106">
        <f>SUMIFS(УсловияРасчеты!BH:BH,УсловияРасчеты!$H:$H,$C77,УсловияРасчеты!$N:$N,"итого")</f>
        <v>0</v>
      </c>
      <c r="AO77" s="106">
        <f>SUMIFS(УсловияРасчеты!BI:BI,УсловияРасчеты!$H:$H,$C77,УсловияРасчеты!$N:$N,"итого")</f>
        <v>0</v>
      </c>
      <c r="AP77" s="106">
        <f>SUMIFS(УсловияРасчеты!BJ:BJ,УсловияРасчеты!$H:$H,$C77,УсловияРасчеты!$N:$N,"итого")</f>
        <v>0</v>
      </c>
      <c r="AQ77" s="106">
        <f>SUMIFS(УсловияРасчеты!BK:BK,УсловияРасчеты!$H:$H,$C77,УсловияРасчеты!$N:$N,"итого")</f>
        <v>0</v>
      </c>
      <c r="AR77" s="106">
        <f>SUMIFS(УсловияРасчеты!BL:BL,УсловияРасчеты!$H:$H,$C77,УсловияРасчеты!$N:$N,"итого")</f>
        <v>0</v>
      </c>
      <c r="AS77" s="106">
        <f>SUMIFS(УсловияРасчеты!BM:BM,УсловияРасчеты!$H:$H,$C77,УсловияРасчеты!$N:$N,"итого")</f>
        <v>0</v>
      </c>
      <c r="AT77" s="106">
        <f>SUMIFS(УсловияРасчеты!BN:BN,УсловияРасчеты!$H:$H,$C77,УсловияРасчеты!$N:$N,"итого")</f>
        <v>0</v>
      </c>
      <c r="AU77" s="106">
        <f>SUMIFS(УсловияРасчеты!BO:BO,УсловияРасчеты!$H:$H,$C77,УсловияРасчеты!$N:$N,"итого")</f>
        <v>0</v>
      </c>
      <c r="AV77" s="106">
        <f>SUMIFS(УсловияРасчеты!BP:BP,УсловияРасчеты!$H:$H,$C77,УсловияРасчеты!$N:$N,"итого")</f>
        <v>0</v>
      </c>
      <c r="AW77" s="106">
        <f>SUMIFS(УсловияРасчеты!BQ:BQ,УсловияРасчеты!$H:$H,$C77,УсловияРасчеты!$N:$N,"итого")</f>
        <v>0</v>
      </c>
      <c r="AX77" s="106">
        <f>SUMIFS(УсловияРасчеты!BR:BR,УсловияРасчеты!$H:$H,$C77,УсловияРасчеты!$N:$N,"итого")</f>
        <v>0</v>
      </c>
      <c r="AY77" s="106">
        <f>SUMIFS(УсловияРасчеты!BS:BS,УсловияРасчеты!$H:$H,$C77,УсловияРасчеты!$N:$N,"итого")</f>
        <v>0</v>
      </c>
      <c r="AZ77" s="106">
        <f>SUMIFS(УсловияРасчеты!BT:BT,УсловияРасчеты!$H:$H,$C77,УсловияРасчеты!$N:$N,"итого")</f>
        <v>0</v>
      </c>
      <c r="BA77" s="106">
        <f>SUMIFS(УсловияРасчеты!BU:BU,УсловияРасчеты!$H:$H,$C77,УсловияРасчеты!$N:$N,"итого")</f>
        <v>0</v>
      </c>
      <c r="BB77" s="106">
        <f>SUMIFS(УсловияРасчеты!BV:BV,УсловияРасчеты!$H:$H,$C77,УсловияРасчеты!$N:$N,"итого")</f>
        <v>0</v>
      </c>
      <c r="BC77" s="106">
        <f>SUMIFS(УсловияРасчеты!BW:BW,УсловияРасчеты!$H:$H,$C77,УсловияРасчеты!$N:$N,"итого")</f>
        <v>0</v>
      </c>
      <c r="BD77" s="106">
        <f>SUMIFS(УсловияРасчеты!BX:BX,УсловияРасчеты!$H:$H,$C77,УсловияРасчеты!$N:$N,"итого")</f>
        <v>0</v>
      </c>
      <c r="BE77" s="106">
        <f>SUMIFS(УсловияРасчеты!BY:BY,УсловияРасчеты!$H:$H,$C77,УсловияРасчеты!$N:$N,"итого")</f>
        <v>0</v>
      </c>
      <c r="BF77" s="106">
        <f>SUMIFS(УсловияРасчеты!BZ:BZ,УсловияРасчеты!$H:$H,$C77,УсловияРасчеты!$N:$N,"итого")</f>
        <v>0</v>
      </c>
      <c r="BG77" s="106">
        <f>SUMIFS(УсловияРасчеты!CA:CA,УсловияРасчеты!$H:$H,$C77,УсловияРасчеты!$N:$N,"итого")</f>
        <v>0</v>
      </c>
      <c r="BH77" s="106">
        <f>SUMIFS(УсловияРасчеты!CB:CB,УсловияРасчеты!$H:$H,$C77,УсловияРасчеты!$N:$N,"итого")</f>
        <v>0</v>
      </c>
      <c r="BI77" s="106">
        <f>SUMIFS(УсловияРасчеты!CC:CC,УсловияРасчеты!$H:$H,$C77,УсловияРасчеты!$N:$N,"итого")</f>
        <v>0</v>
      </c>
      <c r="BJ77" s="106">
        <f>SUMIFS(УсловияРасчеты!CD:CD,УсловияРасчеты!$H:$H,$C77,УсловияРасчеты!$N:$N,"итого")</f>
        <v>0</v>
      </c>
      <c r="BK77" s="106">
        <f>SUMIFS(УсловияРасчеты!CE:CE,УсловияРасчеты!$H:$H,$C77,УсловияРасчеты!$N:$N,"итого")</f>
        <v>0</v>
      </c>
      <c r="BL77" s="106">
        <f>SUMIFS(УсловияРасчеты!CF:CF,УсловияРасчеты!$H:$H,$C77,УсловияРасчеты!$N:$N,"итого")</f>
        <v>0</v>
      </c>
      <c r="BM77" s="106">
        <f>SUMIFS(УсловияРасчеты!CG:CG,УсловияРасчеты!$H:$H,$C77,УсловияРасчеты!$N:$N,"итого")</f>
        <v>0</v>
      </c>
      <c r="BN77" s="106">
        <f>SUMIFS(УсловияРасчеты!CH:CH,УсловияРасчеты!$H:$H,$C77,УсловияРасчеты!$N:$N,"итого")</f>
        <v>0</v>
      </c>
      <c r="BO77" s="106">
        <f>SUMIFS(УсловияРасчеты!CI:CI,УсловияРасчеты!$H:$H,$C77,УсловияРасчеты!$N:$N,"итого")</f>
        <v>0</v>
      </c>
      <c r="BP77" s="106">
        <f>SUMIFS(УсловияРасчеты!CJ:CJ,УсловияРасчеты!$H:$H,$C77,УсловияРасчеты!$N:$N,"итого")</f>
        <v>0</v>
      </c>
      <c r="BQ77" s="106">
        <f>SUMIFS(УсловияРасчеты!CK:CK,УсловияРасчеты!$H:$H,$C77,УсловияРасчеты!$N:$N,"итого")</f>
        <v>0</v>
      </c>
      <c r="BR77" s="106">
        <f>SUMIFS(УсловияРасчеты!CL:CL,УсловияРасчеты!$H:$H,$C77,УсловияРасчеты!$N:$N,"итого")</f>
        <v>0</v>
      </c>
      <c r="BS77" s="106">
        <f>SUMIFS(УсловияРасчеты!CM:CM,УсловияРасчеты!$H:$H,$C77,УсловияРасчеты!$N:$N,"итого")</f>
        <v>0</v>
      </c>
      <c r="BT77" s="106">
        <f>SUMIFS(УсловияРасчеты!CN:CN,УсловияРасчеты!$H:$H,$C77,УсловияРасчеты!$N:$N,"итого")</f>
        <v>0</v>
      </c>
      <c r="BU77" s="106">
        <f>SUMIFS(УсловияРасчеты!CO:CO,УсловияРасчеты!$H:$H,$C77,УсловияРасчеты!$N:$N,"итого")</f>
        <v>0</v>
      </c>
      <c r="BV77" s="106">
        <f>SUMIFS(УсловияРасчеты!CP:CP,УсловияРасчеты!$H:$H,$C77,УсловияРасчеты!$N:$N,"итого")</f>
        <v>0</v>
      </c>
      <c r="BW77" s="106">
        <f>SUMIFS(УсловияРасчеты!CQ:CQ,УсловияРасчеты!$H:$H,$C77,УсловияРасчеты!$N:$N,"итого")</f>
        <v>0</v>
      </c>
      <c r="BX77" s="106">
        <f>SUMIFS(УсловияРасчеты!CR:CR,УсловияРасчеты!$H:$H,$C77,УсловияРасчеты!$N:$N,"итого")</f>
        <v>0</v>
      </c>
      <c r="BY77" s="106">
        <f>SUMIFS(УсловияРасчеты!CS:CS,УсловияРасчеты!$H:$H,$C77,УсловияРасчеты!$N:$N,"итого")</f>
        <v>0</v>
      </c>
      <c r="BZ77" s="106">
        <f>SUMIFS(УсловияРасчеты!CT:CT,УсловияРасчеты!$H:$H,$C77,УсловияРасчеты!$N:$N,"итого")</f>
        <v>0</v>
      </c>
      <c r="CA77" s="106">
        <f>SUMIFS(УсловияРасчеты!CU:CU,УсловияРасчеты!$H:$H,$C77,УсловияРасчеты!$N:$N,"итого")</f>
        <v>0</v>
      </c>
      <c r="CB77" s="106">
        <f>SUMIFS(УсловияРасчеты!CV:CV,УсловияРасчеты!$H:$H,$C77,УсловияРасчеты!$N:$N,"итого")</f>
        <v>0</v>
      </c>
      <c r="CC77" s="106">
        <f>SUMIFS(УсловияРасчеты!CW:CW,УсловияРасчеты!$H:$H,$C77,УсловияРасчеты!$N:$N,"итого")</f>
        <v>0</v>
      </c>
      <c r="CD77" s="106">
        <f>SUMIFS(УсловияРасчеты!CX:CX,УсловияРасчеты!$H:$H,$C77,УсловияРасчеты!$N:$N,"итого")</f>
        <v>0</v>
      </c>
      <c r="CE77" s="106">
        <f>SUMIFS(УсловияРасчеты!CY:CY,УсловияРасчеты!$H:$H,$C77,УсловияРасчеты!$N:$N,"итого")</f>
        <v>0</v>
      </c>
      <c r="CF77" s="106">
        <f>SUMIFS(УсловияРасчеты!CZ:CZ,УсловияРасчеты!$H:$H,$C77,УсловияРасчеты!$N:$N,"итого")</f>
        <v>0</v>
      </c>
      <c r="CG77" s="106">
        <f>SUMIFS(УсловияРасчеты!DA:DA,УсловияРасчеты!$H:$H,$C77,УсловияРасчеты!$N:$N,"итого")</f>
        <v>0</v>
      </c>
      <c r="CH77" s="106">
        <f>SUMIFS(УсловияРасчеты!DB:DB,УсловияРасчеты!$H:$H,$C77,УсловияРасчеты!$N:$N,"итого")</f>
        <v>0</v>
      </c>
      <c r="CI77" s="106">
        <f>SUMIFS(УсловияРасчеты!DC:DC,УсловияРасчеты!$H:$H,$C77,УсловияРасчеты!$N:$N,"итого")</f>
        <v>0</v>
      </c>
      <c r="CJ77" s="106">
        <f>SUMIFS(УсловияРасчеты!DD:DD,УсловияРасчеты!$H:$H,$C77,УсловияРасчеты!$N:$N,"итого")</f>
        <v>0</v>
      </c>
      <c r="CK77" s="106">
        <f>SUMIFS(УсловияРасчеты!DE:DE,УсловияРасчеты!$H:$H,$C77,УсловияРасчеты!$N:$N,"итого")</f>
        <v>0</v>
      </c>
      <c r="CL77" s="106">
        <f>SUMIFS(УсловияРасчеты!DF:DF,УсловияРасчеты!$H:$H,$C77,УсловияРасчеты!$N:$N,"итого")</f>
        <v>0</v>
      </c>
      <c r="CM77" s="106">
        <f>SUMIFS(УсловияРасчеты!DG:DG,УсловияРасчеты!$H:$H,$C77,УсловияРасчеты!$N:$N,"итого")</f>
        <v>0</v>
      </c>
      <c r="CN77" s="106">
        <f>SUMIFS(УсловияРасчеты!DH:DH,УсловияРасчеты!$H:$H,$C77,УсловияРасчеты!$N:$N,"итого")</f>
        <v>0</v>
      </c>
      <c r="CO77" s="106">
        <f>SUMIFS(УсловияРасчеты!DI:DI,УсловияРасчеты!$H:$H,$C77,УсловияРасчеты!$N:$N,"итого")</f>
        <v>0</v>
      </c>
      <c r="CP77" s="106">
        <f>SUMIFS(УсловияРасчеты!DJ:DJ,УсловияРасчеты!$H:$H,$C77,УсловияРасчеты!$N:$N,"итого")</f>
        <v>0</v>
      </c>
      <c r="CQ77" s="106">
        <f>SUMIFS(УсловияРасчеты!DK:DK,УсловияРасчеты!$H:$H,$C77,УсловияРасчеты!$N:$N,"итого")</f>
        <v>0</v>
      </c>
      <c r="CR77" s="106">
        <f>SUMIFS(УсловияРасчеты!DL:DL,УсловияРасчеты!$H:$H,$C77,УсловияРасчеты!$N:$N,"итого")</f>
        <v>0</v>
      </c>
      <c r="CS77" s="106">
        <f>SUMIFS(УсловияРасчеты!DM:DM,УсловияРасчеты!$H:$H,$C77,УсловияРасчеты!$N:$N,"итого")</f>
        <v>0</v>
      </c>
      <c r="CT77" s="106">
        <f>SUMIFS(УсловияРасчеты!DN:DN,УсловияРасчеты!$H:$H,$C77,УсловияРасчеты!$N:$N,"итого")</f>
        <v>0</v>
      </c>
      <c r="CU77" s="106">
        <f>SUMIFS(УсловияРасчеты!DO:DO,УсловияРасчеты!$H:$H,$C77,УсловияРасчеты!$N:$N,"итого")</f>
        <v>0</v>
      </c>
      <c r="CV77" s="106">
        <f>SUMIFS(УсловияРасчеты!DP:DP,УсловияРасчеты!$H:$H,$C77,УсловияРасчеты!$N:$N,"итого")</f>
        <v>0</v>
      </c>
      <c r="CW77" s="106">
        <f>SUMIFS(УсловияРасчеты!DQ:DQ,УсловияРасчеты!$H:$H,$C77,УсловияРасчеты!$N:$N,"итого")</f>
        <v>0</v>
      </c>
      <c r="CX77" s="106">
        <f>SUMIFS(УсловияРасчеты!DR:DR,УсловияРасчеты!$H:$H,$C77,УсловияРасчеты!$N:$N,"итого")</f>
        <v>0</v>
      </c>
      <c r="CY77" s="106">
        <f>SUMIFS(УсловияРасчеты!DS:DS,УсловияРасчеты!$H:$H,$C77,УсловияРасчеты!$N:$N,"итого")</f>
        <v>0</v>
      </c>
      <c r="CZ77" s="106">
        <f>SUMIFS(УсловияРасчеты!DT:DT,УсловияРасчеты!$H:$H,$C77,УсловияРасчеты!$N:$N,"итого")</f>
        <v>0</v>
      </c>
      <c r="DA77" s="76"/>
    </row>
    <row r="78" spans="1:105" s="78" customFormat="1">
      <c r="A78" s="81"/>
      <c r="B78" s="76"/>
      <c r="C78" s="77" t="str">
        <f>УсловияРасчеты!$H$1438</f>
        <v>Кредиторская задолженность по капзатратам</v>
      </c>
      <c r="D78" s="65"/>
      <c r="E78" s="127">
        <f t="shared" si="122"/>
        <v>0</v>
      </c>
      <c r="F78" s="64"/>
      <c r="G78" s="106">
        <f>SUMIFS(УсловияРасчеты!AA:AA,УсловияРасчеты!$H:$H,$C78,УсловияРасчеты!$N:$N,"итого")</f>
        <v>0</v>
      </c>
      <c r="H78" s="106">
        <f>SUMIFS(УсловияРасчеты!AB:AB,УсловияРасчеты!$H:$H,$C78,УсловияРасчеты!$N:$N,"итого")</f>
        <v>0</v>
      </c>
      <c r="I78" s="106">
        <f>SUMIFS(УсловияРасчеты!AC:AC,УсловияРасчеты!$H:$H,$C78,УсловияРасчеты!$N:$N,"итого")</f>
        <v>0</v>
      </c>
      <c r="J78" s="106">
        <f>SUMIFS(УсловияРасчеты!AD:AD,УсловияРасчеты!$H:$H,$C78,УсловияРасчеты!$N:$N,"итого")</f>
        <v>0</v>
      </c>
      <c r="K78" s="106">
        <f>SUMIFS(УсловияРасчеты!AE:AE,УсловияРасчеты!$H:$H,$C78,УсловияРасчеты!$N:$N,"итого")</f>
        <v>0</v>
      </c>
      <c r="L78" s="106">
        <f>SUMIFS(УсловияРасчеты!AF:AF,УсловияРасчеты!$H:$H,$C78,УсловияРасчеты!$N:$N,"итого")</f>
        <v>0</v>
      </c>
      <c r="M78" s="106">
        <f>SUMIFS(УсловияРасчеты!AG:AG,УсловияРасчеты!$H:$H,$C78,УсловияРасчеты!$N:$N,"итого")</f>
        <v>0</v>
      </c>
      <c r="N78" s="106">
        <f>SUMIFS(УсловияРасчеты!AH:AH,УсловияРасчеты!$H:$H,$C78,УсловияРасчеты!$N:$N,"итого")</f>
        <v>0</v>
      </c>
      <c r="O78" s="106">
        <f>SUMIFS(УсловияРасчеты!AI:AI,УсловияРасчеты!$H:$H,$C78,УсловияРасчеты!$N:$N,"итого")</f>
        <v>0</v>
      </c>
      <c r="P78" s="106">
        <f>SUMIFS(УсловияРасчеты!AJ:AJ,УсловияРасчеты!$H:$H,$C78,УсловияРасчеты!$N:$N,"итого")</f>
        <v>0</v>
      </c>
      <c r="Q78" s="106">
        <f>SUMIFS(УсловияРасчеты!AK:AK,УсловияРасчеты!$H:$H,$C78,УсловияРасчеты!$N:$N,"итого")</f>
        <v>0</v>
      </c>
      <c r="R78" s="106">
        <f>SUMIFS(УсловияРасчеты!AL:AL,УсловияРасчеты!$H:$H,$C78,УсловияРасчеты!$N:$N,"итого")</f>
        <v>0</v>
      </c>
      <c r="S78" s="106">
        <f>SUMIFS(УсловияРасчеты!AM:AM,УсловияРасчеты!$H:$H,$C78,УсловияРасчеты!$N:$N,"итого")</f>
        <v>0</v>
      </c>
      <c r="T78" s="106">
        <f>SUMIFS(УсловияРасчеты!AN:AN,УсловияРасчеты!$H:$H,$C78,УсловияРасчеты!$N:$N,"итого")</f>
        <v>0</v>
      </c>
      <c r="U78" s="106">
        <f>SUMIFS(УсловияРасчеты!AO:AO,УсловияРасчеты!$H:$H,$C78,УсловияРасчеты!$N:$N,"итого")</f>
        <v>0</v>
      </c>
      <c r="V78" s="106">
        <f>SUMIFS(УсловияРасчеты!AP:AP,УсловияРасчеты!$H:$H,$C78,УсловияРасчеты!$N:$N,"итого")</f>
        <v>0</v>
      </c>
      <c r="W78" s="106">
        <f>SUMIFS(УсловияРасчеты!AQ:AQ,УсловияРасчеты!$H:$H,$C78,УсловияРасчеты!$N:$N,"итого")</f>
        <v>0</v>
      </c>
      <c r="X78" s="106">
        <f>SUMIFS(УсловияРасчеты!AR:AR,УсловияРасчеты!$H:$H,$C78,УсловияРасчеты!$N:$N,"итого")</f>
        <v>0</v>
      </c>
      <c r="Y78" s="106">
        <f>SUMIFS(УсловияРасчеты!AS:AS,УсловияРасчеты!$H:$H,$C78,УсловияРасчеты!$N:$N,"итого")</f>
        <v>0</v>
      </c>
      <c r="Z78" s="106">
        <f>SUMIFS(УсловияРасчеты!AT:AT,УсловияРасчеты!$H:$H,$C78,УсловияРасчеты!$N:$N,"итого")</f>
        <v>0</v>
      </c>
      <c r="AA78" s="106">
        <f>SUMIFS(УсловияРасчеты!AU:AU,УсловияРасчеты!$H:$H,$C78,УсловияРасчеты!$N:$N,"итого")</f>
        <v>0</v>
      </c>
      <c r="AB78" s="106">
        <f>SUMIFS(УсловияРасчеты!AV:AV,УсловияРасчеты!$H:$H,$C78,УсловияРасчеты!$N:$N,"итого")</f>
        <v>0</v>
      </c>
      <c r="AC78" s="106">
        <f>SUMIFS(УсловияРасчеты!AW:AW,УсловияРасчеты!$H:$H,$C78,УсловияРасчеты!$N:$N,"итого")</f>
        <v>0</v>
      </c>
      <c r="AD78" s="106">
        <f>SUMIFS(УсловияРасчеты!AX:AX,УсловияРасчеты!$H:$H,$C78,УсловияРасчеты!$N:$N,"итого")</f>
        <v>0</v>
      </c>
      <c r="AE78" s="106">
        <f>SUMIFS(УсловияРасчеты!AY:AY,УсловияРасчеты!$H:$H,$C78,УсловияРасчеты!$N:$N,"итого")</f>
        <v>0</v>
      </c>
      <c r="AF78" s="106">
        <f>SUMIFS(УсловияРасчеты!AZ:AZ,УсловияРасчеты!$H:$H,$C78,УсловияРасчеты!$N:$N,"итого")</f>
        <v>0</v>
      </c>
      <c r="AG78" s="106">
        <f>SUMIFS(УсловияРасчеты!BA:BA,УсловияРасчеты!$H:$H,$C78,УсловияРасчеты!$N:$N,"итого")</f>
        <v>0</v>
      </c>
      <c r="AH78" s="106">
        <f>SUMIFS(УсловияРасчеты!BB:BB,УсловияРасчеты!$H:$H,$C78,УсловияРасчеты!$N:$N,"итого")</f>
        <v>0</v>
      </c>
      <c r="AI78" s="106">
        <f>SUMIFS(УсловияРасчеты!BC:BC,УсловияРасчеты!$H:$H,$C78,УсловияРасчеты!$N:$N,"итого")</f>
        <v>0</v>
      </c>
      <c r="AJ78" s="106">
        <f>SUMIFS(УсловияРасчеты!BD:BD,УсловияРасчеты!$H:$H,$C78,УсловияРасчеты!$N:$N,"итого")</f>
        <v>0</v>
      </c>
      <c r="AK78" s="106">
        <f>SUMIFS(УсловияРасчеты!BE:BE,УсловияРасчеты!$H:$H,$C78,УсловияРасчеты!$N:$N,"итого")</f>
        <v>0</v>
      </c>
      <c r="AL78" s="106">
        <f>SUMIFS(УсловияРасчеты!BF:BF,УсловияРасчеты!$H:$H,$C78,УсловияРасчеты!$N:$N,"итого")</f>
        <v>0</v>
      </c>
      <c r="AM78" s="106">
        <f>SUMIFS(УсловияРасчеты!BG:BG,УсловияРасчеты!$H:$H,$C78,УсловияРасчеты!$N:$N,"итого")</f>
        <v>0</v>
      </c>
      <c r="AN78" s="106">
        <f>SUMIFS(УсловияРасчеты!BH:BH,УсловияРасчеты!$H:$H,$C78,УсловияРасчеты!$N:$N,"итого")</f>
        <v>0</v>
      </c>
      <c r="AO78" s="106">
        <f>SUMIFS(УсловияРасчеты!BI:BI,УсловияРасчеты!$H:$H,$C78,УсловияРасчеты!$N:$N,"итого")</f>
        <v>0</v>
      </c>
      <c r="AP78" s="106">
        <f>SUMIFS(УсловияРасчеты!BJ:BJ,УсловияРасчеты!$H:$H,$C78,УсловияРасчеты!$N:$N,"итого")</f>
        <v>0</v>
      </c>
      <c r="AQ78" s="106">
        <f>SUMIFS(УсловияРасчеты!BK:BK,УсловияРасчеты!$H:$H,$C78,УсловияРасчеты!$N:$N,"итого")</f>
        <v>0</v>
      </c>
      <c r="AR78" s="106">
        <f>SUMIFS(УсловияРасчеты!BL:BL,УсловияРасчеты!$H:$H,$C78,УсловияРасчеты!$N:$N,"итого")</f>
        <v>0</v>
      </c>
      <c r="AS78" s="106">
        <f>SUMIFS(УсловияРасчеты!BM:BM,УсловияРасчеты!$H:$H,$C78,УсловияРасчеты!$N:$N,"итого")</f>
        <v>0</v>
      </c>
      <c r="AT78" s="106">
        <f>SUMIFS(УсловияРасчеты!BN:BN,УсловияРасчеты!$H:$H,$C78,УсловияРасчеты!$N:$N,"итого")</f>
        <v>0</v>
      </c>
      <c r="AU78" s="106">
        <f>SUMIFS(УсловияРасчеты!BO:BO,УсловияРасчеты!$H:$H,$C78,УсловияРасчеты!$N:$N,"итого")</f>
        <v>0</v>
      </c>
      <c r="AV78" s="106">
        <f>SUMIFS(УсловияРасчеты!BP:BP,УсловияРасчеты!$H:$H,$C78,УсловияРасчеты!$N:$N,"итого")</f>
        <v>0</v>
      </c>
      <c r="AW78" s="106">
        <f>SUMIFS(УсловияРасчеты!BQ:BQ,УсловияРасчеты!$H:$H,$C78,УсловияРасчеты!$N:$N,"итого")</f>
        <v>0</v>
      </c>
      <c r="AX78" s="106">
        <f>SUMIFS(УсловияРасчеты!BR:BR,УсловияРасчеты!$H:$H,$C78,УсловияРасчеты!$N:$N,"итого")</f>
        <v>0</v>
      </c>
      <c r="AY78" s="106">
        <f>SUMIFS(УсловияРасчеты!BS:BS,УсловияРасчеты!$H:$H,$C78,УсловияРасчеты!$N:$N,"итого")</f>
        <v>0</v>
      </c>
      <c r="AZ78" s="106">
        <f>SUMIFS(УсловияРасчеты!BT:BT,УсловияРасчеты!$H:$H,$C78,УсловияРасчеты!$N:$N,"итого")</f>
        <v>0</v>
      </c>
      <c r="BA78" s="106">
        <f>SUMIFS(УсловияРасчеты!BU:BU,УсловияРасчеты!$H:$H,$C78,УсловияРасчеты!$N:$N,"итого")</f>
        <v>0</v>
      </c>
      <c r="BB78" s="106">
        <f>SUMIFS(УсловияРасчеты!BV:BV,УсловияРасчеты!$H:$H,$C78,УсловияРасчеты!$N:$N,"итого")</f>
        <v>0</v>
      </c>
      <c r="BC78" s="106">
        <f>SUMIFS(УсловияРасчеты!BW:BW,УсловияРасчеты!$H:$H,$C78,УсловияРасчеты!$N:$N,"итого")</f>
        <v>0</v>
      </c>
      <c r="BD78" s="106">
        <f>SUMIFS(УсловияРасчеты!BX:BX,УсловияРасчеты!$H:$H,$C78,УсловияРасчеты!$N:$N,"итого")</f>
        <v>0</v>
      </c>
      <c r="BE78" s="106">
        <f>SUMIFS(УсловияРасчеты!BY:BY,УсловияРасчеты!$H:$H,$C78,УсловияРасчеты!$N:$N,"итого")</f>
        <v>0</v>
      </c>
      <c r="BF78" s="106">
        <f>SUMIFS(УсловияРасчеты!BZ:BZ,УсловияРасчеты!$H:$H,$C78,УсловияРасчеты!$N:$N,"итого")</f>
        <v>0</v>
      </c>
      <c r="BG78" s="106">
        <f>SUMIFS(УсловияРасчеты!CA:CA,УсловияРасчеты!$H:$H,$C78,УсловияРасчеты!$N:$N,"итого")</f>
        <v>0</v>
      </c>
      <c r="BH78" s="106">
        <f>SUMIFS(УсловияРасчеты!CB:CB,УсловияРасчеты!$H:$H,$C78,УсловияРасчеты!$N:$N,"итого")</f>
        <v>0</v>
      </c>
      <c r="BI78" s="106">
        <f>SUMIFS(УсловияРасчеты!CC:CC,УсловияРасчеты!$H:$H,$C78,УсловияРасчеты!$N:$N,"итого")</f>
        <v>0</v>
      </c>
      <c r="BJ78" s="106">
        <f>SUMIFS(УсловияРасчеты!CD:CD,УсловияРасчеты!$H:$H,$C78,УсловияРасчеты!$N:$N,"итого")</f>
        <v>0</v>
      </c>
      <c r="BK78" s="106">
        <f>SUMIFS(УсловияРасчеты!CE:CE,УсловияРасчеты!$H:$H,$C78,УсловияРасчеты!$N:$N,"итого")</f>
        <v>0</v>
      </c>
      <c r="BL78" s="106">
        <f>SUMIFS(УсловияРасчеты!CF:CF,УсловияРасчеты!$H:$H,$C78,УсловияРасчеты!$N:$N,"итого")</f>
        <v>0</v>
      </c>
      <c r="BM78" s="106">
        <f>SUMIFS(УсловияРасчеты!CG:CG,УсловияРасчеты!$H:$H,$C78,УсловияРасчеты!$N:$N,"итого")</f>
        <v>0</v>
      </c>
      <c r="BN78" s="106">
        <f>SUMIFS(УсловияРасчеты!CH:CH,УсловияРасчеты!$H:$H,$C78,УсловияРасчеты!$N:$N,"итого")</f>
        <v>0</v>
      </c>
      <c r="BO78" s="106">
        <f>SUMIFS(УсловияРасчеты!CI:CI,УсловияРасчеты!$H:$H,$C78,УсловияРасчеты!$N:$N,"итого")</f>
        <v>0</v>
      </c>
      <c r="BP78" s="106">
        <f>SUMIFS(УсловияРасчеты!CJ:CJ,УсловияРасчеты!$H:$H,$C78,УсловияРасчеты!$N:$N,"итого")</f>
        <v>0</v>
      </c>
      <c r="BQ78" s="106">
        <f>SUMIFS(УсловияРасчеты!CK:CK,УсловияРасчеты!$H:$H,$C78,УсловияРасчеты!$N:$N,"итого")</f>
        <v>0</v>
      </c>
      <c r="BR78" s="106">
        <f>SUMIFS(УсловияРасчеты!CL:CL,УсловияРасчеты!$H:$H,$C78,УсловияРасчеты!$N:$N,"итого")</f>
        <v>0</v>
      </c>
      <c r="BS78" s="106">
        <f>SUMIFS(УсловияРасчеты!CM:CM,УсловияРасчеты!$H:$H,$C78,УсловияРасчеты!$N:$N,"итого")</f>
        <v>0</v>
      </c>
      <c r="BT78" s="106">
        <f>SUMIFS(УсловияРасчеты!CN:CN,УсловияРасчеты!$H:$H,$C78,УсловияРасчеты!$N:$N,"итого")</f>
        <v>0</v>
      </c>
      <c r="BU78" s="106">
        <f>SUMIFS(УсловияРасчеты!CO:CO,УсловияРасчеты!$H:$H,$C78,УсловияРасчеты!$N:$N,"итого")</f>
        <v>0</v>
      </c>
      <c r="BV78" s="106">
        <f>SUMIFS(УсловияРасчеты!CP:CP,УсловияРасчеты!$H:$H,$C78,УсловияРасчеты!$N:$N,"итого")</f>
        <v>0</v>
      </c>
      <c r="BW78" s="106">
        <f>SUMIFS(УсловияРасчеты!CQ:CQ,УсловияРасчеты!$H:$H,$C78,УсловияРасчеты!$N:$N,"итого")</f>
        <v>0</v>
      </c>
      <c r="BX78" s="106">
        <f>SUMIFS(УсловияРасчеты!CR:CR,УсловияРасчеты!$H:$H,$C78,УсловияРасчеты!$N:$N,"итого")</f>
        <v>0</v>
      </c>
      <c r="BY78" s="106">
        <f>SUMIFS(УсловияРасчеты!CS:CS,УсловияРасчеты!$H:$H,$C78,УсловияРасчеты!$N:$N,"итого")</f>
        <v>0</v>
      </c>
      <c r="BZ78" s="106">
        <f>SUMIFS(УсловияРасчеты!CT:CT,УсловияРасчеты!$H:$H,$C78,УсловияРасчеты!$N:$N,"итого")</f>
        <v>0</v>
      </c>
      <c r="CA78" s="106">
        <f>SUMIFS(УсловияРасчеты!CU:CU,УсловияРасчеты!$H:$H,$C78,УсловияРасчеты!$N:$N,"итого")</f>
        <v>0</v>
      </c>
      <c r="CB78" s="106">
        <f>SUMIFS(УсловияРасчеты!CV:CV,УсловияРасчеты!$H:$H,$C78,УсловияРасчеты!$N:$N,"итого")</f>
        <v>0</v>
      </c>
      <c r="CC78" s="106">
        <f>SUMIFS(УсловияРасчеты!CW:CW,УсловияРасчеты!$H:$H,$C78,УсловияРасчеты!$N:$N,"итого")</f>
        <v>0</v>
      </c>
      <c r="CD78" s="106">
        <f>SUMIFS(УсловияРасчеты!CX:CX,УсловияРасчеты!$H:$H,$C78,УсловияРасчеты!$N:$N,"итого")</f>
        <v>0</v>
      </c>
      <c r="CE78" s="106">
        <f>SUMIFS(УсловияРасчеты!CY:CY,УсловияРасчеты!$H:$H,$C78,УсловияРасчеты!$N:$N,"итого")</f>
        <v>0</v>
      </c>
      <c r="CF78" s="106">
        <f>SUMIFS(УсловияРасчеты!CZ:CZ,УсловияРасчеты!$H:$H,$C78,УсловияРасчеты!$N:$N,"итого")</f>
        <v>0</v>
      </c>
      <c r="CG78" s="106">
        <f>SUMIFS(УсловияРасчеты!DA:DA,УсловияРасчеты!$H:$H,$C78,УсловияРасчеты!$N:$N,"итого")</f>
        <v>0</v>
      </c>
      <c r="CH78" s="106">
        <f>SUMIFS(УсловияРасчеты!DB:DB,УсловияРасчеты!$H:$H,$C78,УсловияРасчеты!$N:$N,"итого")</f>
        <v>0</v>
      </c>
      <c r="CI78" s="106">
        <f>SUMIFS(УсловияРасчеты!DC:DC,УсловияРасчеты!$H:$H,$C78,УсловияРасчеты!$N:$N,"итого")</f>
        <v>0</v>
      </c>
      <c r="CJ78" s="106">
        <f>SUMIFS(УсловияРасчеты!DD:DD,УсловияРасчеты!$H:$H,$C78,УсловияРасчеты!$N:$N,"итого")</f>
        <v>0</v>
      </c>
      <c r="CK78" s="106">
        <f>SUMIFS(УсловияРасчеты!DE:DE,УсловияРасчеты!$H:$H,$C78,УсловияРасчеты!$N:$N,"итого")</f>
        <v>0</v>
      </c>
      <c r="CL78" s="106">
        <f>SUMIFS(УсловияРасчеты!DF:DF,УсловияРасчеты!$H:$H,$C78,УсловияРасчеты!$N:$N,"итого")</f>
        <v>0</v>
      </c>
      <c r="CM78" s="106">
        <f>SUMIFS(УсловияРасчеты!DG:DG,УсловияРасчеты!$H:$H,$C78,УсловияРасчеты!$N:$N,"итого")</f>
        <v>0</v>
      </c>
      <c r="CN78" s="106">
        <f>SUMIFS(УсловияРасчеты!DH:DH,УсловияРасчеты!$H:$H,$C78,УсловияРасчеты!$N:$N,"итого")</f>
        <v>0</v>
      </c>
      <c r="CO78" s="106">
        <f>SUMIFS(УсловияРасчеты!DI:DI,УсловияРасчеты!$H:$H,$C78,УсловияРасчеты!$N:$N,"итого")</f>
        <v>0</v>
      </c>
      <c r="CP78" s="106">
        <f>SUMIFS(УсловияРасчеты!DJ:DJ,УсловияРасчеты!$H:$H,$C78,УсловияРасчеты!$N:$N,"итого")</f>
        <v>0</v>
      </c>
      <c r="CQ78" s="106">
        <f>SUMIFS(УсловияРасчеты!DK:DK,УсловияРасчеты!$H:$H,$C78,УсловияРасчеты!$N:$N,"итого")</f>
        <v>0</v>
      </c>
      <c r="CR78" s="106">
        <f>SUMIFS(УсловияРасчеты!DL:DL,УсловияРасчеты!$H:$H,$C78,УсловияРасчеты!$N:$N,"итого")</f>
        <v>0</v>
      </c>
      <c r="CS78" s="106">
        <f>SUMIFS(УсловияРасчеты!DM:DM,УсловияРасчеты!$H:$H,$C78,УсловияРасчеты!$N:$N,"итого")</f>
        <v>0</v>
      </c>
      <c r="CT78" s="106">
        <f>SUMIFS(УсловияРасчеты!DN:DN,УсловияРасчеты!$H:$H,$C78,УсловияРасчеты!$N:$N,"итого")</f>
        <v>0</v>
      </c>
      <c r="CU78" s="106">
        <f>SUMIFS(УсловияРасчеты!DO:DO,УсловияРасчеты!$H:$H,$C78,УсловияРасчеты!$N:$N,"итого")</f>
        <v>0</v>
      </c>
      <c r="CV78" s="106">
        <f>SUMIFS(УсловияРасчеты!DP:DP,УсловияРасчеты!$H:$H,$C78,УсловияРасчеты!$N:$N,"итого")</f>
        <v>0</v>
      </c>
      <c r="CW78" s="106">
        <f>SUMIFS(УсловияРасчеты!DQ:DQ,УсловияРасчеты!$H:$H,$C78,УсловияРасчеты!$N:$N,"итого")</f>
        <v>0</v>
      </c>
      <c r="CX78" s="106">
        <f>SUMIFS(УсловияРасчеты!DR:DR,УсловияРасчеты!$H:$H,$C78,УсловияРасчеты!$N:$N,"итого")</f>
        <v>0</v>
      </c>
      <c r="CY78" s="106">
        <f>SUMIFS(УсловияРасчеты!DS:DS,УсловияРасчеты!$H:$H,$C78,УсловияРасчеты!$N:$N,"итого")</f>
        <v>0</v>
      </c>
      <c r="CZ78" s="106">
        <f>SUMIFS(УсловияРасчеты!DT:DT,УсловияРасчеты!$H:$H,$C78,УсловияРасчеты!$N:$N,"итого")</f>
        <v>0</v>
      </c>
      <c r="DA78" s="76"/>
    </row>
    <row r="79" spans="1:105" s="78" customFormat="1">
      <c r="A79" s="81"/>
      <c r="B79" s="76"/>
      <c r="C79" s="77" t="str">
        <f>УсловияРасчеты!$H$1448</f>
        <v>Кредиторская задолженность по налогу на имущество</v>
      </c>
      <c r="D79" s="65"/>
      <c r="E79" s="127">
        <f t="shared" si="122"/>
        <v>0</v>
      </c>
      <c r="F79" s="64"/>
      <c r="G79" s="106">
        <f>SUMIFS(УсловияРасчеты!AA:AA,УсловияРасчеты!$H:$H,$C79,УсловияРасчеты!$N:$N,"итого")</f>
        <v>0</v>
      </c>
      <c r="H79" s="106">
        <f>SUMIFS(УсловияРасчеты!AB:AB,УсловияРасчеты!$H:$H,$C79,УсловияРасчеты!$N:$N,"итого")</f>
        <v>0</v>
      </c>
      <c r="I79" s="106">
        <f>SUMIFS(УсловияРасчеты!AC:AC,УсловияРасчеты!$H:$H,$C79,УсловияРасчеты!$N:$N,"итого")</f>
        <v>0</v>
      </c>
      <c r="J79" s="106">
        <f>SUMIFS(УсловияРасчеты!AD:AD,УсловияРасчеты!$H:$H,$C79,УсловияРасчеты!$N:$N,"итого")</f>
        <v>0</v>
      </c>
      <c r="K79" s="106">
        <f>SUMIFS(УсловияРасчеты!AE:AE,УсловияРасчеты!$H:$H,$C79,УсловияРасчеты!$N:$N,"итого")</f>
        <v>0</v>
      </c>
      <c r="L79" s="106">
        <f>SUMIFS(УсловияРасчеты!AF:AF,УсловияРасчеты!$H:$H,$C79,УсловияРасчеты!$N:$N,"итого")</f>
        <v>0</v>
      </c>
      <c r="M79" s="106">
        <f>SUMIFS(УсловияРасчеты!AG:AG,УсловияРасчеты!$H:$H,$C79,УсловияРасчеты!$N:$N,"итого")</f>
        <v>0</v>
      </c>
      <c r="N79" s="106">
        <f>SUMIFS(УсловияРасчеты!AH:AH,УсловияРасчеты!$H:$H,$C79,УсловияРасчеты!$N:$N,"итого")</f>
        <v>0</v>
      </c>
      <c r="O79" s="106">
        <f>SUMIFS(УсловияРасчеты!AI:AI,УсловияРасчеты!$H:$H,$C79,УсловияРасчеты!$N:$N,"итого")</f>
        <v>0</v>
      </c>
      <c r="P79" s="106">
        <f>SUMIFS(УсловияРасчеты!AJ:AJ,УсловияРасчеты!$H:$H,$C79,УсловияРасчеты!$N:$N,"итого")</f>
        <v>0</v>
      </c>
      <c r="Q79" s="106">
        <f>SUMIFS(УсловияРасчеты!AK:AK,УсловияРасчеты!$H:$H,$C79,УсловияРасчеты!$N:$N,"итого")</f>
        <v>0</v>
      </c>
      <c r="R79" s="106">
        <f>SUMIFS(УсловияРасчеты!AL:AL,УсловияРасчеты!$H:$H,$C79,УсловияРасчеты!$N:$N,"итого")</f>
        <v>0</v>
      </c>
      <c r="S79" s="106">
        <f>SUMIFS(УсловияРасчеты!AM:AM,УсловияРасчеты!$H:$H,$C79,УсловияРасчеты!$N:$N,"итого")</f>
        <v>0</v>
      </c>
      <c r="T79" s="106">
        <f>SUMIFS(УсловияРасчеты!AN:AN,УсловияРасчеты!$H:$H,$C79,УсловияРасчеты!$N:$N,"итого")</f>
        <v>0</v>
      </c>
      <c r="U79" s="106">
        <f>SUMIFS(УсловияРасчеты!AO:AO,УсловияРасчеты!$H:$H,$C79,УсловияРасчеты!$N:$N,"итого")</f>
        <v>0</v>
      </c>
      <c r="V79" s="106">
        <f>SUMIFS(УсловияРасчеты!AP:AP,УсловияРасчеты!$H:$H,$C79,УсловияРасчеты!$N:$N,"итого")</f>
        <v>0</v>
      </c>
      <c r="W79" s="106">
        <f>SUMIFS(УсловияРасчеты!AQ:AQ,УсловияРасчеты!$H:$H,$C79,УсловияРасчеты!$N:$N,"итого")</f>
        <v>0</v>
      </c>
      <c r="X79" s="106">
        <f>SUMIFS(УсловияРасчеты!AR:AR,УсловияРасчеты!$H:$H,$C79,УсловияРасчеты!$N:$N,"итого")</f>
        <v>0</v>
      </c>
      <c r="Y79" s="106">
        <f>SUMIFS(УсловияРасчеты!AS:AS,УсловияРасчеты!$H:$H,$C79,УсловияРасчеты!$N:$N,"итого")</f>
        <v>0</v>
      </c>
      <c r="Z79" s="106">
        <f>SUMIFS(УсловияРасчеты!AT:AT,УсловияРасчеты!$H:$H,$C79,УсловияРасчеты!$N:$N,"итого")</f>
        <v>0</v>
      </c>
      <c r="AA79" s="106">
        <f>SUMIFS(УсловияРасчеты!AU:AU,УсловияРасчеты!$H:$H,$C79,УсловияРасчеты!$N:$N,"итого")</f>
        <v>0</v>
      </c>
      <c r="AB79" s="106">
        <f>SUMIFS(УсловияРасчеты!AV:AV,УсловияРасчеты!$H:$H,$C79,УсловияРасчеты!$N:$N,"итого")</f>
        <v>0</v>
      </c>
      <c r="AC79" s="106">
        <f>SUMIFS(УсловияРасчеты!AW:AW,УсловияРасчеты!$H:$H,$C79,УсловияРасчеты!$N:$N,"итого")</f>
        <v>0</v>
      </c>
      <c r="AD79" s="106">
        <f>SUMIFS(УсловияРасчеты!AX:AX,УсловияРасчеты!$H:$H,$C79,УсловияРасчеты!$N:$N,"итого")</f>
        <v>0</v>
      </c>
      <c r="AE79" s="106">
        <f>SUMIFS(УсловияРасчеты!AY:AY,УсловияРасчеты!$H:$H,$C79,УсловияРасчеты!$N:$N,"итого")</f>
        <v>0</v>
      </c>
      <c r="AF79" s="106">
        <f>SUMIFS(УсловияРасчеты!AZ:AZ,УсловияРасчеты!$H:$H,$C79,УсловияРасчеты!$N:$N,"итого")</f>
        <v>0</v>
      </c>
      <c r="AG79" s="106">
        <f>SUMIFS(УсловияРасчеты!BA:BA,УсловияРасчеты!$H:$H,$C79,УсловияРасчеты!$N:$N,"итого")</f>
        <v>0</v>
      </c>
      <c r="AH79" s="106">
        <f>SUMIFS(УсловияРасчеты!BB:BB,УсловияРасчеты!$H:$H,$C79,УсловияРасчеты!$N:$N,"итого")</f>
        <v>0</v>
      </c>
      <c r="AI79" s="106">
        <f>SUMIFS(УсловияРасчеты!BC:BC,УсловияРасчеты!$H:$H,$C79,УсловияРасчеты!$N:$N,"итого")</f>
        <v>0</v>
      </c>
      <c r="AJ79" s="106">
        <f>SUMIFS(УсловияРасчеты!BD:BD,УсловияРасчеты!$H:$H,$C79,УсловияРасчеты!$N:$N,"итого")</f>
        <v>0</v>
      </c>
      <c r="AK79" s="106">
        <f>SUMIFS(УсловияРасчеты!BE:BE,УсловияРасчеты!$H:$H,$C79,УсловияРасчеты!$N:$N,"итого")</f>
        <v>0</v>
      </c>
      <c r="AL79" s="106">
        <f>SUMIFS(УсловияРасчеты!BF:BF,УсловияРасчеты!$H:$H,$C79,УсловияРасчеты!$N:$N,"итого")</f>
        <v>0</v>
      </c>
      <c r="AM79" s="106">
        <f>SUMIFS(УсловияРасчеты!BG:BG,УсловияРасчеты!$H:$H,$C79,УсловияРасчеты!$N:$N,"итого")</f>
        <v>0</v>
      </c>
      <c r="AN79" s="106">
        <f>SUMIFS(УсловияРасчеты!BH:BH,УсловияРасчеты!$H:$H,$C79,УсловияРасчеты!$N:$N,"итого")</f>
        <v>0</v>
      </c>
      <c r="AO79" s="106">
        <f>SUMIFS(УсловияРасчеты!BI:BI,УсловияРасчеты!$H:$H,$C79,УсловияРасчеты!$N:$N,"итого")</f>
        <v>0</v>
      </c>
      <c r="AP79" s="106">
        <f>SUMIFS(УсловияРасчеты!BJ:BJ,УсловияРасчеты!$H:$H,$C79,УсловияРасчеты!$N:$N,"итого")</f>
        <v>0</v>
      </c>
      <c r="AQ79" s="106">
        <f>SUMIFS(УсловияРасчеты!BK:BK,УсловияРасчеты!$H:$H,$C79,УсловияРасчеты!$N:$N,"итого")</f>
        <v>0</v>
      </c>
      <c r="AR79" s="106">
        <f>SUMIFS(УсловияРасчеты!BL:BL,УсловияРасчеты!$H:$H,$C79,УсловияРасчеты!$N:$N,"итого")</f>
        <v>0</v>
      </c>
      <c r="AS79" s="106">
        <f>SUMIFS(УсловияРасчеты!BM:BM,УсловияРасчеты!$H:$H,$C79,УсловияРасчеты!$N:$N,"итого")</f>
        <v>0</v>
      </c>
      <c r="AT79" s="106">
        <f>SUMIFS(УсловияРасчеты!BN:BN,УсловияРасчеты!$H:$H,$C79,УсловияРасчеты!$N:$N,"итого")</f>
        <v>0</v>
      </c>
      <c r="AU79" s="106">
        <f>SUMIFS(УсловияРасчеты!BO:BO,УсловияРасчеты!$H:$H,$C79,УсловияРасчеты!$N:$N,"итого")</f>
        <v>0</v>
      </c>
      <c r="AV79" s="106">
        <f>SUMIFS(УсловияРасчеты!BP:BP,УсловияРасчеты!$H:$H,$C79,УсловияРасчеты!$N:$N,"итого")</f>
        <v>0</v>
      </c>
      <c r="AW79" s="106">
        <f>SUMIFS(УсловияРасчеты!BQ:BQ,УсловияРасчеты!$H:$H,$C79,УсловияРасчеты!$N:$N,"итого")</f>
        <v>0</v>
      </c>
      <c r="AX79" s="106">
        <f>SUMIFS(УсловияРасчеты!BR:BR,УсловияРасчеты!$H:$H,$C79,УсловияРасчеты!$N:$N,"итого")</f>
        <v>0</v>
      </c>
      <c r="AY79" s="106">
        <f>SUMIFS(УсловияРасчеты!BS:BS,УсловияРасчеты!$H:$H,$C79,УсловияРасчеты!$N:$N,"итого")</f>
        <v>0</v>
      </c>
      <c r="AZ79" s="106">
        <f>SUMIFS(УсловияРасчеты!BT:BT,УсловияРасчеты!$H:$H,$C79,УсловияРасчеты!$N:$N,"итого")</f>
        <v>0</v>
      </c>
      <c r="BA79" s="106">
        <f>SUMIFS(УсловияРасчеты!BU:BU,УсловияРасчеты!$H:$H,$C79,УсловияРасчеты!$N:$N,"итого")</f>
        <v>0</v>
      </c>
      <c r="BB79" s="106">
        <f>SUMIFS(УсловияРасчеты!BV:BV,УсловияРасчеты!$H:$H,$C79,УсловияРасчеты!$N:$N,"итого")</f>
        <v>0</v>
      </c>
      <c r="BC79" s="106">
        <f>SUMIFS(УсловияРасчеты!BW:BW,УсловияРасчеты!$H:$H,$C79,УсловияРасчеты!$N:$N,"итого")</f>
        <v>0</v>
      </c>
      <c r="BD79" s="106">
        <f>SUMIFS(УсловияРасчеты!BX:BX,УсловияРасчеты!$H:$H,$C79,УсловияРасчеты!$N:$N,"итого")</f>
        <v>0</v>
      </c>
      <c r="BE79" s="106">
        <f>SUMIFS(УсловияРасчеты!BY:BY,УсловияРасчеты!$H:$H,$C79,УсловияРасчеты!$N:$N,"итого")</f>
        <v>0</v>
      </c>
      <c r="BF79" s="106">
        <f>SUMIFS(УсловияРасчеты!BZ:BZ,УсловияРасчеты!$H:$H,$C79,УсловияРасчеты!$N:$N,"итого")</f>
        <v>0</v>
      </c>
      <c r="BG79" s="106">
        <f>SUMIFS(УсловияРасчеты!CA:CA,УсловияРасчеты!$H:$H,$C79,УсловияРасчеты!$N:$N,"итого")</f>
        <v>0</v>
      </c>
      <c r="BH79" s="106">
        <f>SUMIFS(УсловияРасчеты!CB:CB,УсловияРасчеты!$H:$H,$C79,УсловияРасчеты!$N:$N,"итого")</f>
        <v>0</v>
      </c>
      <c r="BI79" s="106">
        <f>SUMIFS(УсловияРасчеты!CC:CC,УсловияРасчеты!$H:$H,$C79,УсловияРасчеты!$N:$N,"итого")</f>
        <v>0</v>
      </c>
      <c r="BJ79" s="106">
        <f>SUMIFS(УсловияРасчеты!CD:CD,УсловияРасчеты!$H:$H,$C79,УсловияРасчеты!$N:$N,"итого")</f>
        <v>0</v>
      </c>
      <c r="BK79" s="106">
        <f>SUMIFS(УсловияРасчеты!CE:CE,УсловияРасчеты!$H:$H,$C79,УсловияРасчеты!$N:$N,"итого")</f>
        <v>0</v>
      </c>
      <c r="BL79" s="106">
        <f>SUMIFS(УсловияРасчеты!CF:CF,УсловияРасчеты!$H:$H,$C79,УсловияРасчеты!$N:$N,"итого")</f>
        <v>0</v>
      </c>
      <c r="BM79" s="106">
        <f>SUMIFS(УсловияРасчеты!CG:CG,УсловияРасчеты!$H:$H,$C79,УсловияРасчеты!$N:$N,"итого")</f>
        <v>0</v>
      </c>
      <c r="BN79" s="106">
        <f>SUMIFS(УсловияРасчеты!CH:CH,УсловияРасчеты!$H:$H,$C79,УсловияРасчеты!$N:$N,"итого")</f>
        <v>0</v>
      </c>
      <c r="BO79" s="106">
        <f>SUMIFS(УсловияРасчеты!CI:CI,УсловияРасчеты!$H:$H,$C79,УсловияРасчеты!$N:$N,"итого")</f>
        <v>0</v>
      </c>
      <c r="BP79" s="106">
        <f>SUMIFS(УсловияРасчеты!CJ:CJ,УсловияРасчеты!$H:$H,$C79,УсловияРасчеты!$N:$N,"итого")</f>
        <v>0</v>
      </c>
      <c r="BQ79" s="106">
        <f>SUMIFS(УсловияРасчеты!CK:CK,УсловияРасчеты!$H:$H,$C79,УсловияРасчеты!$N:$N,"итого")</f>
        <v>0</v>
      </c>
      <c r="BR79" s="106">
        <f>SUMIFS(УсловияРасчеты!CL:CL,УсловияРасчеты!$H:$H,$C79,УсловияРасчеты!$N:$N,"итого")</f>
        <v>0</v>
      </c>
      <c r="BS79" s="106">
        <f>SUMIFS(УсловияРасчеты!CM:CM,УсловияРасчеты!$H:$H,$C79,УсловияРасчеты!$N:$N,"итого")</f>
        <v>0</v>
      </c>
      <c r="BT79" s="106">
        <f>SUMIFS(УсловияРасчеты!CN:CN,УсловияРасчеты!$H:$H,$C79,УсловияРасчеты!$N:$N,"итого")</f>
        <v>0</v>
      </c>
      <c r="BU79" s="106">
        <f>SUMIFS(УсловияРасчеты!CO:CO,УсловияРасчеты!$H:$H,$C79,УсловияРасчеты!$N:$N,"итого")</f>
        <v>0</v>
      </c>
      <c r="BV79" s="106">
        <f>SUMIFS(УсловияРасчеты!CP:CP,УсловияРасчеты!$H:$H,$C79,УсловияРасчеты!$N:$N,"итого")</f>
        <v>0</v>
      </c>
      <c r="BW79" s="106">
        <f>SUMIFS(УсловияРасчеты!CQ:CQ,УсловияРасчеты!$H:$H,$C79,УсловияРасчеты!$N:$N,"итого")</f>
        <v>0</v>
      </c>
      <c r="BX79" s="106">
        <f>SUMIFS(УсловияРасчеты!CR:CR,УсловияРасчеты!$H:$H,$C79,УсловияРасчеты!$N:$N,"итого")</f>
        <v>0</v>
      </c>
      <c r="BY79" s="106">
        <f>SUMIFS(УсловияРасчеты!CS:CS,УсловияРасчеты!$H:$H,$C79,УсловияРасчеты!$N:$N,"итого")</f>
        <v>0</v>
      </c>
      <c r="BZ79" s="106">
        <f>SUMIFS(УсловияРасчеты!CT:CT,УсловияРасчеты!$H:$H,$C79,УсловияРасчеты!$N:$N,"итого")</f>
        <v>0</v>
      </c>
      <c r="CA79" s="106">
        <f>SUMIFS(УсловияРасчеты!CU:CU,УсловияРасчеты!$H:$H,$C79,УсловияРасчеты!$N:$N,"итого")</f>
        <v>0</v>
      </c>
      <c r="CB79" s="106">
        <f>SUMIFS(УсловияРасчеты!CV:CV,УсловияРасчеты!$H:$H,$C79,УсловияРасчеты!$N:$N,"итого")</f>
        <v>0</v>
      </c>
      <c r="CC79" s="106">
        <f>SUMIFS(УсловияРасчеты!CW:CW,УсловияРасчеты!$H:$H,$C79,УсловияРасчеты!$N:$N,"итого")</f>
        <v>0</v>
      </c>
      <c r="CD79" s="106">
        <f>SUMIFS(УсловияРасчеты!CX:CX,УсловияРасчеты!$H:$H,$C79,УсловияРасчеты!$N:$N,"итого")</f>
        <v>0</v>
      </c>
      <c r="CE79" s="106">
        <f>SUMIFS(УсловияРасчеты!CY:CY,УсловияРасчеты!$H:$H,$C79,УсловияРасчеты!$N:$N,"итого")</f>
        <v>0</v>
      </c>
      <c r="CF79" s="106">
        <f>SUMIFS(УсловияРасчеты!CZ:CZ,УсловияРасчеты!$H:$H,$C79,УсловияРасчеты!$N:$N,"итого")</f>
        <v>0</v>
      </c>
      <c r="CG79" s="106">
        <f>SUMIFS(УсловияРасчеты!DA:DA,УсловияРасчеты!$H:$H,$C79,УсловияРасчеты!$N:$N,"итого")</f>
        <v>0</v>
      </c>
      <c r="CH79" s="106">
        <f>SUMIFS(УсловияРасчеты!DB:DB,УсловияРасчеты!$H:$H,$C79,УсловияРасчеты!$N:$N,"итого")</f>
        <v>0</v>
      </c>
      <c r="CI79" s="106">
        <f>SUMIFS(УсловияРасчеты!DC:DC,УсловияРасчеты!$H:$H,$C79,УсловияРасчеты!$N:$N,"итого")</f>
        <v>0</v>
      </c>
      <c r="CJ79" s="106">
        <f>SUMIFS(УсловияРасчеты!DD:DD,УсловияРасчеты!$H:$H,$C79,УсловияРасчеты!$N:$N,"итого")</f>
        <v>0</v>
      </c>
      <c r="CK79" s="106">
        <f>SUMIFS(УсловияРасчеты!DE:DE,УсловияРасчеты!$H:$H,$C79,УсловияРасчеты!$N:$N,"итого")</f>
        <v>0</v>
      </c>
      <c r="CL79" s="106">
        <f>SUMIFS(УсловияРасчеты!DF:DF,УсловияРасчеты!$H:$H,$C79,УсловияРасчеты!$N:$N,"итого")</f>
        <v>0</v>
      </c>
      <c r="CM79" s="106">
        <f>SUMIFS(УсловияРасчеты!DG:DG,УсловияРасчеты!$H:$H,$C79,УсловияРасчеты!$N:$N,"итого")</f>
        <v>0</v>
      </c>
      <c r="CN79" s="106">
        <f>SUMIFS(УсловияРасчеты!DH:DH,УсловияРасчеты!$H:$H,$C79,УсловияРасчеты!$N:$N,"итого")</f>
        <v>0</v>
      </c>
      <c r="CO79" s="106">
        <f>SUMIFS(УсловияРасчеты!DI:DI,УсловияРасчеты!$H:$H,$C79,УсловияРасчеты!$N:$N,"итого")</f>
        <v>0</v>
      </c>
      <c r="CP79" s="106">
        <f>SUMIFS(УсловияРасчеты!DJ:DJ,УсловияРасчеты!$H:$H,$C79,УсловияРасчеты!$N:$N,"итого")</f>
        <v>0</v>
      </c>
      <c r="CQ79" s="106">
        <f>SUMIFS(УсловияРасчеты!DK:DK,УсловияРасчеты!$H:$H,$C79,УсловияРасчеты!$N:$N,"итого")</f>
        <v>0</v>
      </c>
      <c r="CR79" s="106">
        <f>SUMIFS(УсловияРасчеты!DL:DL,УсловияРасчеты!$H:$H,$C79,УсловияРасчеты!$N:$N,"итого")</f>
        <v>0</v>
      </c>
      <c r="CS79" s="106">
        <f>SUMIFS(УсловияРасчеты!DM:DM,УсловияРасчеты!$H:$H,$C79,УсловияРасчеты!$N:$N,"итого")</f>
        <v>0</v>
      </c>
      <c r="CT79" s="106">
        <f>SUMIFS(УсловияРасчеты!DN:DN,УсловияРасчеты!$H:$H,$C79,УсловияРасчеты!$N:$N,"итого")</f>
        <v>0</v>
      </c>
      <c r="CU79" s="106">
        <f>SUMIFS(УсловияРасчеты!DO:DO,УсловияРасчеты!$H:$H,$C79,УсловияРасчеты!$N:$N,"итого")</f>
        <v>0</v>
      </c>
      <c r="CV79" s="106">
        <f>SUMIFS(УсловияРасчеты!DP:DP,УсловияРасчеты!$H:$H,$C79,УсловияРасчеты!$N:$N,"итого")</f>
        <v>0</v>
      </c>
      <c r="CW79" s="106">
        <f>SUMIFS(УсловияРасчеты!DQ:DQ,УсловияРасчеты!$H:$H,$C79,УсловияРасчеты!$N:$N,"итого")</f>
        <v>0</v>
      </c>
      <c r="CX79" s="106">
        <f>SUMIFS(УсловияРасчеты!DR:DR,УсловияРасчеты!$H:$H,$C79,УсловияРасчеты!$N:$N,"итого")</f>
        <v>0</v>
      </c>
      <c r="CY79" s="106">
        <f>SUMIFS(УсловияРасчеты!DS:DS,УсловияРасчеты!$H:$H,$C79,УсловияРасчеты!$N:$N,"итого")</f>
        <v>0</v>
      </c>
      <c r="CZ79" s="106">
        <f>SUMIFS(УсловияРасчеты!DT:DT,УсловияРасчеты!$H:$H,$C79,УсловияРасчеты!$N:$N,"итого")</f>
        <v>0</v>
      </c>
      <c r="DA79" s="76"/>
    </row>
    <row r="80" spans="1:105" s="78" customFormat="1">
      <c r="A80" s="81"/>
      <c r="B80" s="76"/>
      <c r="C80" s="77" t="str">
        <f>УсловияРасчеты!$H$1457</f>
        <v>Кредиторская задолженность по налогу на прибыль</v>
      </c>
      <c r="D80" s="65"/>
      <c r="E80" s="127">
        <f t="shared" si="122"/>
        <v>0</v>
      </c>
      <c r="F80" s="64"/>
      <c r="G80" s="106">
        <f>SUMIFS(УсловияРасчеты!AA:AA,УсловияРасчеты!$H:$H,$C80,УсловияРасчеты!$N:$N,"итого")</f>
        <v>0</v>
      </c>
      <c r="H80" s="106">
        <f>SUMIFS(УсловияРасчеты!AB:AB,УсловияРасчеты!$H:$H,$C80,УсловияРасчеты!$N:$N,"итого")</f>
        <v>0</v>
      </c>
      <c r="I80" s="106">
        <f>SUMIFS(УсловияРасчеты!AC:AC,УсловияРасчеты!$H:$H,$C80,УсловияРасчеты!$N:$N,"итого")</f>
        <v>0</v>
      </c>
      <c r="J80" s="106">
        <f>SUMIFS(УсловияРасчеты!AD:AD,УсловияРасчеты!$H:$H,$C80,УсловияРасчеты!$N:$N,"итого")</f>
        <v>0</v>
      </c>
      <c r="K80" s="106">
        <f>SUMIFS(УсловияРасчеты!AE:AE,УсловияРасчеты!$H:$H,$C80,УсловияРасчеты!$N:$N,"итого")</f>
        <v>0</v>
      </c>
      <c r="L80" s="106">
        <f>SUMIFS(УсловияРасчеты!AF:AF,УсловияРасчеты!$H:$H,$C80,УсловияРасчеты!$N:$N,"итого")</f>
        <v>0</v>
      </c>
      <c r="M80" s="106">
        <f>SUMIFS(УсловияРасчеты!AG:AG,УсловияРасчеты!$H:$H,$C80,УсловияРасчеты!$N:$N,"итого")</f>
        <v>0</v>
      </c>
      <c r="N80" s="106">
        <f>SUMIFS(УсловияРасчеты!AH:AH,УсловияРасчеты!$H:$H,$C80,УсловияРасчеты!$N:$N,"итого")</f>
        <v>0</v>
      </c>
      <c r="O80" s="106">
        <f>SUMIFS(УсловияРасчеты!AI:AI,УсловияРасчеты!$H:$H,$C80,УсловияРасчеты!$N:$N,"итого")</f>
        <v>0</v>
      </c>
      <c r="P80" s="106">
        <f>SUMIFS(УсловияРасчеты!AJ:AJ,УсловияРасчеты!$H:$H,$C80,УсловияРасчеты!$N:$N,"итого")</f>
        <v>0</v>
      </c>
      <c r="Q80" s="106">
        <f>SUMIFS(УсловияРасчеты!AK:AK,УсловияРасчеты!$H:$H,$C80,УсловияРасчеты!$N:$N,"итого")</f>
        <v>0</v>
      </c>
      <c r="R80" s="106">
        <f>SUMIFS(УсловияРасчеты!AL:AL,УсловияРасчеты!$H:$H,$C80,УсловияРасчеты!$N:$N,"итого")</f>
        <v>0</v>
      </c>
      <c r="S80" s="106">
        <f>SUMIFS(УсловияРасчеты!AM:AM,УсловияРасчеты!$H:$H,$C80,УсловияРасчеты!$N:$N,"итого")</f>
        <v>0</v>
      </c>
      <c r="T80" s="106">
        <f>SUMIFS(УсловияРасчеты!AN:AN,УсловияРасчеты!$H:$H,$C80,УсловияРасчеты!$N:$N,"итого")</f>
        <v>0</v>
      </c>
      <c r="U80" s="106">
        <f>SUMIFS(УсловияРасчеты!AO:AO,УсловияРасчеты!$H:$H,$C80,УсловияРасчеты!$N:$N,"итого")</f>
        <v>0</v>
      </c>
      <c r="V80" s="106">
        <f>SUMIFS(УсловияРасчеты!AP:AP,УсловияРасчеты!$H:$H,$C80,УсловияРасчеты!$N:$N,"итого")</f>
        <v>0</v>
      </c>
      <c r="W80" s="106">
        <f>SUMIFS(УсловияРасчеты!AQ:AQ,УсловияРасчеты!$H:$H,$C80,УсловияРасчеты!$N:$N,"итого")</f>
        <v>0</v>
      </c>
      <c r="X80" s="106">
        <f>SUMIFS(УсловияРасчеты!AR:AR,УсловияРасчеты!$H:$H,$C80,УсловияРасчеты!$N:$N,"итого")</f>
        <v>0</v>
      </c>
      <c r="Y80" s="106">
        <f>SUMIFS(УсловияРасчеты!AS:AS,УсловияРасчеты!$H:$H,$C80,УсловияРасчеты!$N:$N,"итого")</f>
        <v>0</v>
      </c>
      <c r="Z80" s="106">
        <f>SUMIFS(УсловияРасчеты!AT:AT,УсловияРасчеты!$H:$H,$C80,УсловияРасчеты!$N:$N,"итого")</f>
        <v>0</v>
      </c>
      <c r="AA80" s="106">
        <f>SUMIFS(УсловияРасчеты!AU:AU,УсловияРасчеты!$H:$H,$C80,УсловияРасчеты!$N:$N,"итого")</f>
        <v>0</v>
      </c>
      <c r="AB80" s="106">
        <f>SUMIFS(УсловияРасчеты!AV:AV,УсловияРасчеты!$H:$H,$C80,УсловияРасчеты!$N:$N,"итого")</f>
        <v>0</v>
      </c>
      <c r="AC80" s="106">
        <f>SUMIFS(УсловияРасчеты!AW:AW,УсловияРасчеты!$H:$H,$C80,УсловияРасчеты!$N:$N,"итого")</f>
        <v>0</v>
      </c>
      <c r="AD80" s="106">
        <f>SUMIFS(УсловияРасчеты!AX:AX,УсловияРасчеты!$H:$H,$C80,УсловияРасчеты!$N:$N,"итого")</f>
        <v>0</v>
      </c>
      <c r="AE80" s="106">
        <f>SUMIFS(УсловияРасчеты!AY:AY,УсловияРасчеты!$H:$H,$C80,УсловияРасчеты!$N:$N,"итого")</f>
        <v>0</v>
      </c>
      <c r="AF80" s="106">
        <f>SUMIFS(УсловияРасчеты!AZ:AZ,УсловияРасчеты!$H:$H,$C80,УсловияРасчеты!$N:$N,"итого")</f>
        <v>0</v>
      </c>
      <c r="AG80" s="106">
        <f>SUMIFS(УсловияРасчеты!BA:BA,УсловияРасчеты!$H:$H,$C80,УсловияРасчеты!$N:$N,"итого")</f>
        <v>0</v>
      </c>
      <c r="AH80" s="106">
        <f>SUMIFS(УсловияРасчеты!BB:BB,УсловияРасчеты!$H:$H,$C80,УсловияРасчеты!$N:$N,"итого")</f>
        <v>0</v>
      </c>
      <c r="AI80" s="106">
        <f>SUMIFS(УсловияРасчеты!BC:BC,УсловияРасчеты!$H:$H,$C80,УсловияРасчеты!$N:$N,"итого")</f>
        <v>0</v>
      </c>
      <c r="AJ80" s="106">
        <f>SUMIFS(УсловияРасчеты!BD:BD,УсловияРасчеты!$H:$H,$C80,УсловияРасчеты!$N:$N,"итого")</f>
        <v>0</v>
      </c>
      <c r="AK80" s="106">
        <f>SUMIFS(УсловияРасчеты!BE:BE,УсловияРасчеты!$H:$H,$C80,УсловияРасчеты!$N:$N,"итого")</f>
        <v>0</v>
      </c>
      <c r="AL80" s="106">
        <f>SUMIFS(УсловияРасчеты!BF:BF,УсловияРасчеты!$H:$H,$C80,УсловияРасчеты!$N:$N,"итого")</f>
        <v>0</v>
      </c>
      <c r="AM80" s="106">
        <f>SUMIFS(УсловияРасчеты!BG:BG,УсловияРасчеты!$H:$H,$C80,УсловияРасчеты!$N:$N,"итого")</f>
        <v>0</v>
      </c>
      <c r="AN80" s="106">
        <f>SUMIFS(УсловияРасчеты!BH:BH,УсловияРасчеты!$H:$H,$C80,УсловияРасчеты!$N:$N,"итого")</f>
        <v>0</v>
      </c>
      <c r="AO80" s="106">
        <f>SUMIFS(УсловияРасчеты!BI:BI,УсловияРасчеты!$H:$H,$C80,УсловияРасчеты!$N:$N,"итого")</f>
        <v>0</v>
      </c>
      <c r="AP80" s="106">
        <f>SUMIFS(УсловияРасчеты!BJ:BJ,УсловияРасчеты!$H:$H,$C80,УсловияРасчеты!$N:$N,"итого")</f>
        <v>0</v>
      </c>
      <c r="AQ80" s="106">
        <f>SUMIFS(УсловияРасчеты!BK:BK,УсловияРасчеты!$H:$H,$C80,УсловияРасчеты!$N:$N,"итого")</f>
        <v>0</v>
      </c>
      <c r="AR80" s="106">
        <f>SUMIFS(УсловияРасчеты!BL:BL,УсловияРасчеты!$H:$H,$C80,УсловияРасчеты!$N:$N,"итого")</f>
        <v>0</v>
      </c>
      <c r="AS80" s="106">
        <f>SUMIFS(УсловияРасчеты!BM:BM,УсловияРасчеты!$H:$H,$C80,УсловияРасчеты!$N:$N,"итого")</f>
        <v>0</v>
      </c>
      <c r="AT80" s="106">
        <f>SUMIFS(УсловияРасчеты!BN:BN,УсловияРасчеты!$H:$H,$C80,УсловияРасчеты!$N:$N,"итого")</f>
        <v>0</v>
      </c>
      <c r="AU80" s="106">
        <f>SUMIFS(УсловияРасчеты!BO:BO,УсловияРасчеты!$H:$H,$C80,УсловияРасчеты!$N:$N,"итого")</f>
        <v>0</v>
      </c>
      <c r="AV80" s="106">
        <f>SUMIFS(УсловияРасчеты!BP:BP,УсловияРасчеты!$H:$H,$C80,УсловияРасчеты!$N:$N,"итого")</f>
        <v>0</v>
      </c>
      <c r="AW80" s="106">
        <f>SUMIFS(УсловияРасчеты!BQ:BQ,УсловияРасчеты!$H:$H,$C80,УсловияРасчеты!$N:$N,"итого")</f>
        <v>0</v>
      </c>
      <c r="AX80" s="106">
        <f>SUMIFS(УсловияРасчеты!BR:BR,УсловияРасчеты!$H:$H,$C80,УсловияРасчеты!$N:$N,"итого")</f>
        <v>0</v>
      </c>
      <c r="AY80" s="106">
        <f>SUMIFS(УсловияРасчеты!BS:BS,УсловияРасчеты!$H:$H,$C80,УсловияРасчеты!$N:$N,"итого")</f>
        <v>0</v>
      </c>
      <c r="AZ80" s="106">
        <f>SUMIFS(УсловияРасчеты!BT:BT,УсловияРасчеты!$H:$H,$C80,УсловияРасчеты!$N:$N,"итого")</f>
        <v>0</v>
      </c>
      <c r="BA80" s="106">
        <f>SUMIFS(УсловияРасчеты!BU:BU,УсловияРасчеты!$H:$H,$C80,УсловияРасчеты!$N:$N,"итого")</f>
        <v>0</v>
      </c>
      <c r="BB80" s="106">
        <f>SUMIFS(УсловияРасчеты!BV:BV,УсловияРасчеты!$H:$H,$C80,УсловияРасчеты!$N:$N,"итого")</f>
        <v>0</v>
      </c>
      <c r="BC80" s="106">
        <f>SUMIFS(УсловияРасчеты!BW:BW,УсловияРасчеты!$H:$H,$C80,УсловияРасчеты!$N:$N,"итого")</f>
        <v>0</v>
      </c>
      <c r="BD80" s="106">
        <f>SUMIFS(УсловияРасчеты!BX:BX,УсловияРасчеты!$H:$H,$C80,УсловияРасчеты!$N:$N,"итого")</f>
        <v>0</v>
      </c>
      <c r="BE80" s="106">
        <f>SUMIFS(УсловияРасчеты!BY:BY,УсловияРасчеты!$H:$H,$C80,УсловияРасчеты!$N:$N,"итого")</f>
        <v>0</v>
      </c>
      <c r="BF80" s="106">
        <f>SUMIFS(УсловияРасчеты!BZ:BZ,УсловияРасчеты!$H:$H,$C80,УсловияРасчеты!$N:$N,"итого")</f>
        <v>0</v>
      </c>
      <c r="BG80" s="106">
        <f>SUMIFS(УсловияРасчеты!CA:CA,УсловияРасчеты!$H:$H,$C80,УсловияРасчеты!$N:$N,"итого")</f>
        <v>0</v>
      </c>
      <c r="BH80" s="106">
        <f>SUMIFS(УсловияРасчеты!CB:CB,УсловияРасчеты!$H:$H,$C80,УсловияРасчеты!$N:$N,"итого")</f>
        <v>0</v>
      </c>
      <c r="BI80" s="106">
        <f>SUMIFS(УсловияРасчеты!CC:CC,УсловияРасчеты!$H:$H,$C80,УсловияРасчеты!$N:$N,"итого")</f>
        <v>0</v>
      </c>
      <c r="BJ80" s="106">
        <f>SUMIFS(УсловияРасчеты!CD:CD,УсловияРасчеты!$H:$H,$C80,УсловияРасчеты!$N:$N,"итого")</f>
        <v>0</v>
      </c>
      <c r="BK80" s="106">
        <f>SUMIFS(УсловияРасчеты!CE:CE,УсловияРасчеты!$H:$H,$C80,УсловияРасчеты!$N:$N,"итого")</f>
        <v>0</v>
      </c>
      <c r="BL80" s="106">
        <f>SUMIFS(УсловияРасчеты!CF:CF,УсловияРасчеты!$H:$H,$C80,УсловияРасчеты!$N:$N,"итого")</f>
        <v>0</v>
      </c>
      <c r="BM80" s="106">
        <f>SUMIFS(УсловияРасчеты!CG:CG,УсловияРасчеты!$H:$H,$C80,УсловияРасчеты!$N:$N,"итого")</f>
        <v>0</v>
      </c>
      <c r="BN80" s="106">
        <f>SUMIFS(УсловияРасчеты!CH:CH,УсловияРасчеты!$H:$H,$C80,УсловияРасчеты!$N:$N,"итого")</f>
        <v>0</v>
      </c>
      <c r="BO80" s="106">
        <f>SUMIFS(УсловияРасчеты!CI:CI,УсловияРасчеты!$H:$H,$C80,УсловияРасчеты!$N:$N,"итого")</f>
        <v>0</v>
      </c>
      <c r="BP80" s="106">
        <f>SUMIFS(УсловияРасчеты!CJ:CJ,УсловияРасчеты!$H:$H,$C80,УсловияРасчеты!$N:$N,"итого")</f>
        <v>0</v>
      </c>
      <c r="BQ80" s="106">
        <f>SUMIFS(УсловияРасчеты!CK:CK,УсловияРасчеты!$H:$H,$C80,УсловияРасчеты!$N:$N,"итого")</f>
        <v>0</v>
      </c>
      <c r="BR80" s="106">
        <f>SUMIFS(УсловияРасчеты!CL:CL,УсловияРасчеты!$H:$H,$C80,УсловияРасчеты!$N:$N,"итого")</f>
        <v>0</v>
      </c>
      <c r="BS80" s="106">
        <f>SUMIFS(УсловияРасчеты!CM:CM,УсловияРасчеты!$H:$H,$C80,УсловияРасчеты!$N:$N,"итого")</f>
        <v>0</v>
      </c>
      <c r="BT80" s="106">
        <f>SUMIFS(УсловияРасчеты!CN:CN,УсловияРасчеты!$H:$H,$C80,УсловияРасчеты!$N:$N,"итого")</f>
        <v>0</v>
      </c>
      <c r="BU80" s="106">
        <f>SUMIFS(УсловияРасчеты!CO:CO,УсловияРасчеты!$H:$H,$C80,УсловияРасчеты!$N:$N,"итого")</f>
        <v>0</v>
      </c>
      <c r="BV80" s="106">
        <f>SUMIFS(УсловияРасчеты!CP:CP,УсловияРасчеты!$H:$H,$C80,УсловияРасчеты!$N:$N,"итого")</f>
        <v>0</v>
      </c>
      <c r="BW80" s="106">
        <f>SUMIFS(УсловияРасчеты!CQ:CQ,УсловияРасчеты!$H:$H,$C80,УсловияРасчеты!$N:$N,"итого")</f>
        <v>0</v>
      </c>
      <c r="BX80" s="106">
        <f>SUMIFS(УсловияРасчеты!CR:CR,УсловияРасчеты!$H:$H,$C80,УсловияРасчеты!$N:$N,"итого")</f>
        <v>0</v>
      </c>
      <c r="BY80" s="106">
        <f>SUMIFS(УсловияРасчеты!CS:CS,УсловияРасчеты!$H:$H,$C80,УсловияРасчеты!$N:$N,"итого")</f>
        <v>0</v>
      </c>
      <c r="BZ80" s="106">
        <f>SUMIFS(УсловияРасчеты!CT:CT,УсловияРасчеты!$H:$H,$C80,УсловияРасчеты!$N:$N,"итого")</f>
        <v>0</v>
      </c>
      <c r="CA80" s="106">
        <f>SUMIFS(УсловияРасчеты!CU:CU,УсловияРасчеты!$H:$H,$C80,УсловияРасчеты!$N:$N,"итого")</f>
        <v>0</v>
      </c>
      <c r="CB80" s="106">
        <f>SUMIFS(УсловияРасчеты!CV:CV,УсловияРасчеты!$H:$H,$C80,УсловияРасчеты!$N:$N,"итого")</f>
        <v>0</v>
      </c>
      <c r="CC80" s="106">
        <f>SUMIFS(УсловияРасчеты!CW:CW,УсловияРасчеты!$H:$H,$C80,УсловияРасчеты!$N:$N,"итого")</f>
        <v>0</v>
      </c>
      <c r="CD80" s="106">
        <f>SUMIFS(УсловияРасчеты!CX:CX,УсловияРасчеты!$H:$H,$C80,УсловияРасчеты!$N:$N,"итого")</f>
        <v>0</v>
      </c>
      <c r="CE80" s="106">
        <f>SUMIFS(УсловияРасчеты!CY:CY,УсловияРасчеты!$H:$H,$C80,УсловияРасчеты!$N:$N,"итого")</f>
        <v>0</v>
      </c>
      <c r="CF80" s="106">
        <f>SUMIFS(УсловияРасчеты!CZ:CZ,УсловияРасчеты!$H:$H,$C80,УсловияРасчеты!$N:$N,"итого")</f>
        <v>0</v>
      </c>
      <c r="CG80" s="106">
        <f>SUMIFS(УсловияРасчеты!DA:DA,УсловияРасчеты!$H:$H,$C80,УсловияРасчеты!$N:$N,"итого")</f>
        <v>0</v>
      </c>
      <c r="CH80" s="106">
        <f>SUMIFS(УсловияРасчеты!DB:DB,УсловияРасчеты!$H:$H,$C80,УсловияРасчеты!$N:$N,"итого")</f>
        <v>0</v>
      </c>
      <c r="CI80" s="106">
        <f>SUMIFS(УсловияРасчеты!DC:DC,УсловияРасчеты!$H:$H,$C80,УсловияРасчеты!$N:$N,"итого")</f>
        <v>0</v>
      </c>
      <c r="CJ80" s="106">
        <f>SUMIFS(УсловияРасчеты!DD:DD,УсловияРасчеты!$H:$H,$C80,УсловияРасчеты!$N:$N,"итого")</f>
        <v>0</v>
      </c>
      <c r="CK80" s="106">
        <f>SUMIFS(УсловияРасчеты!DE:DE,УсловияРасчеты!$H:$H,$C80,УсловияРасчеты!$N:$N,"итого")</f>
        <v>0</v>
      </c>
      <c r="CL80" s="106">
        <f>SUMIFS(УсловияРасчеты!DF:DF,УсловияРасчеты!$H:$H,$C80,УсловияРасчеты!$N:$N,"итого")</f>
        <v>0</v>
      </c>
      <c r="CM80" s="106">
        <f>SUMIFS(УсловияРасчеты!DG:DG,УсловияРасчеты!$H:$H,$C80,УсловияРасчеты!$N:$N,"итого")</f>
        <v>0</v>
      </c>
      <c r="CN80" s="106">
        <f>SUMIFS(УсловияРасчеты!DH:DH,УсловияРасчеты!$H:$H,$C80,УсловияРасчеты!$N:$N,"итого")</f>
        <v>0</v>
      </c>
      <c r="CO80" s="106">
        <f>SUMIFS(УсловияРасчеты!DI:DI,УсловияРасчеты!$H:$H,$C80,УсловияРасчеты!$N:$N,"итого")</f>
        <v>0</v>
      </c>
      <c r="CP80" s="106">
        <f>SUMIFS(УсловияРасчеты!DJ:DJ,УсловияРасчеты!$H:$H,$C80,УсловияРасчеты!$N:$N,"итого")</f>
        <v>0</v>
      </c>
      <c r="CQ80" s="106">
        <f>SUMIFS(УсловияРасчеты!DK:DK,УсловияРасчеты!$H:$H,$C80,УсловияРасчеты!$N:$N,"итого")</f>
        <v>0</v>
      </c>
      <c r="CR80" s="106">
        <f>SUMIFS(УсловияРасчеты!DL:DL,УсловияРасчеты!$H:$H,$C80,УсловияРасчеты!$N:$N,"итого")</f>
        <v>0</v>
      </c>
      <c r="CS80" s="106">
        <f>SUMIFS(УсловияРасчеты!DM:DM,УсловияРасчеты!$H:$H,$C80,УсловияРасчеты!$N:$N,"итого")</f>
        <v>0</v>
      </c>
      <c r="CT80" s="106">
        <f>SUMIFS(УсловияРасчеты!DN:DN,УсловияРасчеты!$H:$H,$C80,УсловияРасчеты!$N:$N,"итого")</f>
        <v>0</v>
      </c>
      <c r="CU80" s="106">
        <f>SUMIFS(УсловияРасчеты!DO:DO,УсловияРасчеты!$H:$H,$C80,УсловияРасчеты!$N:$N,"итого")</f>
        <v>0</v>
      </c>
      <c r="CV80" s="106">
        <f>SUMIFS(УсловияРасчеты!DP:DP,УсловияРасчеты!$H:$H,$C80,УсловияРасчеты!$N:$N,"итого")</f>
        <v>0</v>
      </c>
      <c r="CW80" s="106">
        <f>SUMIFS(УсловияРасчеты!DQ:DQ,УсловияРасчеты!$H:$H,$C80,УсловияРасчеты!$N:$N,"итого")</f>
        <v>0</v>
      </c>
      <c r="CX80" s="106">
        <f>SUMIFS(УсловияРасчеты!DR:DR,УсловияРасчеты!$H:$H,$C80,УсловияРасчеты!$N:$N,"итого")</f>
        <v>0</v>
      </c>
      <c r="CY80" s="106">
        <f>SUMIFS(УсловияРасчеты!DS:DS,УсловияРасчеты!$H:$H,$C80,УсловияРасчеты!$N:$N,"итого")</f>
        <v>0</v>
      </c>
      <c r="CZ80" s="106">
        <f>SUMIFS(УсловияРасчеты!DT:DT,УсловияРасчеты!$H:$H,$C80,УсловияРасчеты!$N:$N,"итого")</f>
        <v>0</v>
      </c>
      <c r="DA80" s="76"/>
    </row>
    <row r="81" spans="1:105" s="78" customFormat="1">
      <c r="A81" s="81"/>
      <c r="B81" s="76"/>
      <c r="C81" s="77" t="str">
        <f>УсловияРасчеты!$H$1541</f>
        <v>Кредитный портфель на конец периода</v>
      </c>
      <c r="D81" s="65"/>
      <c r="E81" s="127">
        <f t="shared" si="122"/>
        <v>0</v>
      </c>
      <c r="F81" s="64"/>
      <c r="G81" s="106">
        <f>SUMIFS(УсловияРасчеты!AA:AA,УсловияРасчеты!$H:$H,$C81,УсловияРасчеты!$N:$N,"итого")</f>
        <v>0</v>
      </c>
      <c r="H81" s="106">
        <f>SUMIFS(УсловияРасчеты!AB:AB,УсловияРасчеты!$H:$H,$C81,УсловияРасчеты!$N:$N,"итого")</f>
        <v>0</v>
      </c>
      <c r="I81" s="106">
        <f>SUMIFS(УсловияРасчеты!AC:AC,УсловияРасчеты!$H:$H,$C81,УсловияРасчеты!$N:$N,"итого")</f>
        <v>0</v>
      </c>
      <c r="J81" s="106">
        <f>SUMIFS(УсловияРасчеты!AD:AD,УсловияРасчеты!$H:$H,$C81,УсловияРасчеты!$N:$N,"итого")</f>
        <v>0</v>
      </c>
      <c r="K81" s="106">
        <f>SUMIFS(УсловияРасчеты!AE:AE,УсловияРасчеты!$H:$H,$C81,УсловияРасчеты!$N:$N,"итого")</f>
        <v>0</v>
      </c>
      <c r="L81" s="106">
        <f>SUMIFS(УсловияРасчеты!AF:AF,УсловияРасчеты!$H:$H,$C81,УсловияРасчеты!$N:$N,"итого")</f>
        <v>0</v>
      </c>
      <c r="M81" s="106">
        <f>SUMIFS(УсловияРасчеты!AG:AG,УсловияРасчеты!$H:$H,$C81,УсловияРасчеты!$N:$N,"итого")</f>
        <v>0</v>
      </c>
      <c r="N81" s="106">
        <f>SUMIFS(УсловияРасчеты!AH:AH,УсловияРасчеты!$H:$H,$C81,УсловияРасчеты!$N:$N,"итого")</f>
        <v>0</v>
      </c>
      <c r="O81" s="106">
        <f>SUMIFS(УсловияРасчеты!AI:AI,УсловияРасчеты!$H:$H,$C81,УсловияРасчеты!$N:$N,"итого")</f>
        <v>0</v>
      </c>
      <c r="P81" s="106">
        <f>SUMIFS(УсловияРасчеты!AJ:AJ,УсловияРасчеты!$H:$H,$C81,УсловияРасчеты!$N:$N,"итого")</f>
        <v>0</v>
      </c>
      <c r="Q81" s="106">
        <f>SUMIFS(УсловияРасчеты!AK:AK,УсловияРасчеты!$H:$H,$C81,УсловияРасчеты!$N:$N,"итого")</f>
        <v>0</v>
      </c>
      <c r="R81" s="106">
        <f>SUMIFS(УсловияРасчеты!AL:AL,УсловияРасчеты!$H:$H,$C81,УсловияРасчеты!$N:$N,"итого")</f>
        <v>0</v>
      </c>
      <c r="S81" s="106">
        <f>SUMIFS(УсловияРасчеты!AM:AM,УсловияРасчеты!$H:$H,$C81,УсловияРасчеты!$N:$N,"итого")</f>
        <v>0</v>
      </c>
      <c r="T81" s="106">
        <f>SUMIFS(УсловияРасчеты!AN:AN,УсловияРасчеты!$H:$H,$C81,УсловияРасчеты!$N:$N,"итого")</f>
        <v>0</v>
      </c>
      <c r="U81" s="106">
        <f>SUMIFS(УсловияРасчеты!AO:AO,УсловияРасчеты!$H:$H,$C81,УсловияРасчеты!$N:$N,"итого")</f>
        <v>0</v>
      </c>
      <c r="V81" s="106">
        <f>SUMIFS(УсловияРасчеты!AP:AP,УсловияРасчеты!$H:$H,$C81,УсловияРасчеты!$N:$N,"итого")</f>
        <v>0</v>
      </c>
      <c r="W81" s="106">
        <f>SUMIFS(УсловияРасчеты!AQ:AQ,УсловияРасчеты!$H:$H,$C81,УсловияРасчеты!$N:$N,"итого")</f>
        <v>0</v>
      </c>
      <c r="X81" s="106">
        <f>SUMIFS(УсловияРасчеты!AR:AR,УсловияРасчеты!$H:$H,$C81,УсловияРасчеты!$N:$N,"итого")</f>
        <v>0</v>
      </c>
      <c r="Y81" s="106">
        <f>SUMIFS(УсловияРасчеты!AS:AS,УсловияРасчеты!$H:$H,$C81,УсловияРасчеты!$N:$N,"итого")</f>
        <v>0</v>
      </c>
      <c r="Z81" s="106">
        <f>SUMIFS(УсловияРасчеты!AT:AT,УсловияРасчеты!$H:$H,$C81,УсловияРасчеты!$N:$N,"итого")</f>
        <v>0</v>
      </c>
      <c r="AA81" s="106">
        <f>SUMIFS(УсловияРасчеты!AU:AU,УсловияРасчеты!$H:$H,$C81,УсловияРасчеты!$N:$N,"итого")</f>
        <v>0</v>
      </c>
      <c r="AB81" s="106">
        <f>SUMIFS(УсловияРасчеты!AV:AV,УсловияРасчеты!$H:$H,$C81,УсловияРасчеты!$N:$N,"итого")</f>
        <v>0</v>
      </c>
      <c r="AC81" s="106">
        <f>SUMIFS(УсловияРасчеты!AW:AW,УсловияРасчеты!$H:$H,$C81,УсловияРасчеты!$N:$N,"итого")</f>
        <v>0</v>
      </c>
      <c r="AD81" s="106">
        <f>SUMIFS(УсловияРасчеты!AX:AX,УсловияРасчеты!$H:$H,$C81,УсловияРасчеты!$N:$N,"итого")</f>
        <v>0</v>
      </c>
      <c r="AE81" s="106">
        <f>SUMIFS(УсловияРасчеты!AY:AY,УсловияРасчеты!$H:$H,$C81,УсловияРасчеты!$N:$N,"итого")</f>
        <v>0</v>
      </c>
      <c r="AF81" s="106">
        <f>SUMIFS(УсловияРасчеты!AZ:AZ,УсловияРасчеты!$H:$H,$C81,УсловияРасчеты!$N:$N,"итого")</f>
        <v>0</v>
      </c>
      <c r="AG81" s="106">
        <f>SUMIFS(УсловияРасчеты!BA:BA,УсловияРасчеты!$H:$H,$C81,УсловияРасчеты!$N:$N,"итого")</f>
        <v>0</v>
      </c>
      <c r="AH81" s="106">
        <f>SUMIFS(УсловияРасчеты!BB:BB,УсловияРасчеты!$H:$H,$C81,УсловияРасчеты!$N:$N,"итого")</f>
        <v>0</v>
      </c>
      <c r="AI81" s="106">
        <f>SUMIFS(УсловияРасчеты!BC:BC,УсловияРасчеты!$H:$H,$C81,УсловияРасчеты!$N:$N,"итого")</f>
        <v>0</v>
      </c>
      <c r="AJ81" s="106">
        <f>SUMIFS(УсловияРасчеты!BD:BD,УсловияРасчеты!$H:$H,$C81,УсловияРасчеты!$N:$N,"итого")</f>
        <v>0</v>
      </c>
      <c r="AK81" s="106">
        <f>SUMIFS(УсловияРасчеты!BE:BE,УсловияРасчеты!$H:$H,$C81,УсловияРасчеты!$N:$N,"итого")</f>
        <v>0</v>
      </c>
      <c r="AL81" s="106">
        <f>SUMIFS(УсловияРасчеты!BF:BF,УсловияРасчеты!$H:$H,$C81,УсловияРасчеты!$N:$N,"итого")</f>
        <v>0</v>
      </c>
      <c r="AM81" s="106">
        <f>SUMIFS(УсловияРасчеты!BG:BG,УсловияРасчеты!$H:$H,$C81,УсловияРасчеты!$N:$N,"итого")</f>
        <v>0</v>
      </c>
      <c r="AN81" s="106">
        <f>SUMIFS(УсловияРасчеты!BH:BH,УсловияРасчеты!$H:$H,$C81,УсловияРасчеты!$N:$N,"итого")</f>
        <v>0</v>
      </c>
      <c r="AO81" s="106">
        <f>SUMIFS(УсловияРасчеты!BI:BI,УсловияРасчеты!$H:$H,$C81,УсловияРасчеты!$N:$N,"итого")</f>
        <v>0</v>
      </c>
      <c r="AP81" s="106">
        <f>SUMIFS(УсловияРасчеты!BJ:BJ,УсловияРасчеты!$H:$H,$C81,УсловияРасчеты!$N:$N,"итого")</f>
        <v>0</v>
      </c>
      <c r="AQ81" s="106">
        <f>SUMIFS(УсловияРасчеты!BK:BK,УсловияРасчеты!$H:$H,$C81,УсловияРасчеты!$N:$N,"итого")</f>
        <v>0</v>
      </c>
      <c r="AR81" s="106">
        <f>SUMIFS(УсловияРасчеты!BL:BL,УсловияРасчеты!$H:$H,$C81,УсловияРасчеты!$N:$N,"итого")</f>
        <v>0</v>
      </c>
      <c r="AS81" s="106">
        <f>SUMIFS(УсловияРасчеты!BM:BM,УсловияРасчеты!$H:$H,$C81,УсловияРасчеты!$N:$N,"итого")</f>
        <v>0</v>
      </c>
      <c r="AT81" s="106">
        <f>SUMIFS(УсловияРасчеты!BN:BN,УсловияРасчеты!$H:$H,$C81,УсловияРасчеты!$N:$N,"итого")</f>
        <v>0</v>
      </c>
      <c r="AU81" s="106">
        <f>SUMIFS(УсловияРасчеты!BO:BO,УсловияРасчеты!$H:$H,$C81,УсловияРасчеты!$N:$N,"итого")</f>
        <v>0</v>
      </c>
      <c r="AV81" s="106">
        <f>SUMIFS(УсловияРасчеты!BP:BP,УсловияРасчеты!$H:$H,$C81,УсловияРасчеты!$N:$N,"итого")</f>
        <v>0</v>
      </c>
      <c r="AW81" s="106">
        <f>SUMIFS(УсловияРасчеты!BQ:BQ,УсловияРасчеты!$H:$H,$C81,УсловияРасчеты!$N:$N,"итого")</f>
        <v>0</v>
      </c>
      <c r="AX81" s="106">
        <f>SUMIFS(УсловияРасчеты!BR:BR,УсловияРасчеты!$H:$H,$C81,УсловияРасчеты!$N:$N,"итого")</f>
        <v>0</v>
      </c>
      <c r="AY81" s="106">
        <f>SUMIFS(УсловияРасчеты!BS:BS,УсловияРасчеты!$H:$H,$C81,УсловияРасчеты!$N:$N,"итого")</f>
        <v>0</v>
      </c>
      <c r="AZ81" s="106">
        <f>SUMIFS(УсловияРасчеты!BT:BT,УсловияРасчеты!$H:$H,$C81,УсловияРасчеты!$N:$N,"итого")</f>
        <v>0</v>
      </c>
      <c r="BA81" s="106">
        <f>SUMIFS(УсловияРасчеты!BU:BU,УсловияРасчеты!$H:$H,$C81,УсловияРасчеты!$N:$N,"итого")</f>
        <v>0</v>
      </c>
      <c r="BB81" s="106">
        <f>SUMIFS(УсловияРасчеты!BV:BV,УсловияРасчеты!$H:$H,$C81,УсловияРасчеты!$N:$N,"итого")</f>
        <v>0</v>
      </c>
      <c r="BC81" s="106">
        <f>SUMIFS(УсловияРасчеты!BW:BW,УсловияРасчеты!$H:$H,$C81,УсловияРасчеты!$N:$N,"итого")</f>
        <v>0</v>
      </c>
      <c r="BD81" s="106">
        <f>SUMIFS(УсловияРасчеты!BX:BX,УсловияРасчеты!$H:$H,$C81,УсловияРасчеты!$N:$N,"итого")</f>
        <v>0</v>
      </c>
      <c r="BE81" s="106">
        <f>SUMIFS(УсловияРасчеты!BY:BY,УсловияРасчеты!$H:$H,$C81,УсловияРасчеты!$N:$N,"итого")</f>
        <v>0</v>
      </c>
      <c r="BF81" s="106">
        <f>SUMIFS(УсловияРасчеты!BZ:BZ,УсловияРасчеты!$H:$H,$C81,УсловияРасчеты!$N:$N,"итого")</f>
        <v>0</v>
      </c>
      <c r="BG81" s="106">
        <f>SUMIFS(УсловияРасчеты!CA:CA,УсловияРасчеты!$H:$H,$C81,УсловияРасчеты!$N:$N,"итого")</f>
        <v>0</v>
      </c>
      <c r="BH81" s="106">
        <f>SUMIFS(УсловияРасчеты!CB:CB,УсловияРасчеты!$H:$H,$C81,УсловияРасчеты!$N:$N,"итого")</f>
        <v>0</v>
      </c>
      <c r="BI81" s="106">
        <f>SUMIFS(УсловияРасчеты!CC:CC,УсловияРасчеты!$H:$H,$C81,УсловияРасчеты!$N:$N,"итого")</f>
        <v>0</v>
      </c>
      <c r="BJ81" s="106">
        <f>SUMIFS(УсловияРасчеты!CD:CD,УсловияРасчеты!$H:$H,$C81,УсловияРасчеты!$N:$N,"итого")</f>
        <v>0</v>
      </c>
      <c r="BK81" s="106">
        <f>SUMIFS(УсловияРасчеты!CE:CE,УсловияРасчеты!$H:$H,$C81,УсловияРасчеты!$N:$N,"итого")</f>
        <v>0</v>
      </c>
      <c r="BL81" s="106">
        <f>SUMIFS(УсловияРасчеты!CF:CF,УсловияРасчеты!$H:$H,$C81,УсловияРасчеты!$N:$N,"итого")</f>
        <v>0</v>
      </c>
      <c r="BM81" s="106">
        <f>SUMIFS(УсловияРасчеты!CG:CG,УсловияРасчеты!$H:$H,$C81,УсловияРасчеты!$N:$N,"итого")</f>
        <v>0</v>
      </c>
      <c r="BN81" s="106">
        <f>SUMIFS(УсловияРасчеты!CH:CH,УсловияРасчеты!$H:$H,$C81,УсловияРасчеты!$N:$N,"итого")</f>
        <v>0</v>
      </c>
      <c r="BO81" s="106">
        <f>SUMIFS(УсловияРасчеты!CI:CI,УсловияРасчеты!$H:$H,$C81,УсловияРасчеты!$N:$N,"итого")</f>
        <v>0</v>
      </c>
      <c r="BP81" s="106">
        <f>SUMIFS(УсловияРасчеты!CJ:CJ,УсловияРасчеты!$H:$H,$C81,УсловияРасчеты!$N:$N,"итого")</f>
        <v>0</v>
      </c>
      <c r="BQ81" s="106">
        <f>SUMIFS(УсловияРасчеты!CK:CK,УсловияРасчеты!$H:$H,$C81,УсловияРасчеты!$N:$N,"итого")</f>
        <v>0</v>
      </c>
      <c r="BR81" s="106">
        <f>SUMIFS(УсловияРасчеты!CL:CL,УсловияРасчеты!$H:$H,$C81,УсловияРасчеты!$N:$N,"итого")</f>
        <v>0</v>
      </c>
      <c r="BS81" s="106">
        <f>SUMIFS(УсловияРасчеты!CM:CM,УсловияРасчеты!$H:$H,$C81,УсловияРасчеты!$N:$N,"итого")</f>
        <v>0</v>
      </c>
      <c r="BT81" s="106">
        <f>SUMIFS(УсловияРасчеты!CN:CN,УсловияРасчеты!$H:$H,$C81,УсловияРасчеты!$N:$N,"итого")</f>
        <v>0</v>
      </c>
      <c r="BU81" s="106">
        <f>SUMIFS(УсловияРасчеты!CO:CO,УсловияРасчеты!$H:$H,$C81,УсловияРасчеты!$N:$N,"итого")</f>
        <v>0</v>
      </c>
      <c r="BV81" s="106">
        <f>SUMIFS(УсловияРасчеты!CP:CP,УсловияРасчеты!$H:$H,$C81,УсловияРасчеты!$N:$N,"итого")</f>
        <v>0</v>
      </c>
      <c r="BW81" s="106">
        <f>SUMIFS(УсловияРасчеты!CQ:CQ,УсловияРасчеты!$H:$H,$C81,УсловияРасчеты!$N:$N,"итого")</f>
        <v>0</v>
      </c>
      <c r="BX81" s="106">
        <f>SUMIFS(УсловияРасчеты!CR:CR,УсловияРасчеты!$H:$H,$C81,УсловияРасчеты!$N:$N,"итого")</f>
        <v>0</v>
      </c>
      <c r="BY81" s="106">
        <f>SUMIFS(УсловияРасчеты!CS:CS,УсловияРасчеты!$H:$H,$C81,УсловияРасчеты!$N:$N,"итого")</f>
        <v>0</v>
      </c>
      <c r="BZ81" s="106">
        <f>SUMIFS(УсловияРасчеты!CT:CT,УсловияРасчеты!$H:$H,$C81,УсловияРасчеты!$N:$N,"итого")</f>
        <v>0</v>
      </c>
      <c r="CA81" s="106">
        <f>SUMIFS(УсловияРасчеты!CU:CU,УсловияРасчеты!$H:$H,$C81,УсловияРасчеты!$N:$N,"итого")</f>
        <v>0</v>
      </c>
      <c r="CB81" s="106">
        <f>SUMIFS(УсловияРасчеты!CV:CV,УсловияРасчеты!$H:$H,$C81,УсловияРасчеты!$N:$N,"итого")</f>
        <v>0</v>
      </c>
      <c r="CC81" s="106">
        <f>SUMIFS(УсловияРасчеты!CW:CW,УсловияРасчеты!$H:$H,$C81,УсловияРасчеты!$N:$N,"итого")</f>
        <v>0</v>
      </c>
      <c r="CD81" s="106">
        <f>SUMIFS(УсловияРасчеты!CX:CX,УсловияРасчеты!$H:$H,$C81,УсловияРасчеты!$N:$N,"итого")</f>
        <v>0</v>
      </c>
      <c r="CE81" s="106">
        <f>SUMIFS(УсловияРасчеты!CY:CY,УсловияРасчеты!$H:$H,$C81,УсловияРасчеты!$N:$N,"итого")</f>
        <v>0</v>
      </c>
      <c r="CF81" s="106">
        <f>SUMIFS(УсловияРасчеты!CZ:CZ,УсловияРасчеты!$H:$H,$C81,УсловияРасчеты!$N:$N,"итого")</f>
        <v>0</v>
      </c>
      <c r="CG81" s="106">
        <f>SUMIFS(УсловияРасчеты!DA:DA,УсловияРасчеты!$H:$H,$C81,УсловияРасчеты!$N:$N,"итого")</f>
        <v>0</v>
      </c>
      <c r="CH81" s="106">
        <f>SUMIFS(УсловияРасчеты!DB:DB,УсловияРасчеты!$H:$H,$C81,УсловияРасчеты!$N:$N,"итого")</f>
        <v>0</v>
      </c>
      <c r="CI81" s="106">
        <f>SUMIFS(УсловияРасчеты!DC:DC,УсловияРасчеты!$H:$H,$C81,УсловияРасчеты!$N:$N,"итого")</f>
        <v>0</v>
      </c>
      <c r="CJ81" s="106">
        <f>SUMIFS(УсловияРасчеты!DD:DD,УсловияРасчеты!$H:$H,$C81,УсловияРасчеты!$N:$N,"итого")</f>
        <v>0</v>
      </c>
      <c r="CK81" s="106">
        <f>SUMIFS(УсловияРасчеты!DE:DE,УсловияРасчеты!$H:$H,$C81,УсловияРасчеты!$N:$N,"итого")</f>
        <v>0</v>
      </c>
      <c r="CL81" s="106">
        <f>SUMIFS(УсловияРасчеты!DF:DF,УсловияРасчеты!$H:$H,$C81,УсловияРасчеты!$N:$N,"итого")</f>
        <v>0</v>
      </c>
      <c r="CM81" s="106">
        <f>SUMIFS(УсловияРасчеты!DG:DG,УсловияРасчеты!$H:$H,$C81,УсловияРасчеты!$N:$N,"итого")</f>
        <v>0</v>
      </c>
      <c r="CN81" s="106">
        <f>SUMIFS(УсловияРасчеты!DH:DH,УсловияРасчеты!$H:$H,$C81,УсловияРасчеты!$N:$N,"итого")</f>
        <v>0</v>
      </c>
      <c r="CO81" s="106">
        <f>SUMIFS(УсловияРасчеты!DI:DI,УсловияРасчеты!$H:$H,$C81,УсловияРасчеты!$N:$N,"итого")</f>
        <v>0</v>
      </c>
      <c r="CP81" s="106">
        <f>SUMIFS(УсловияРасчеты!DJ:DJ,УсловияРасчеты!$H:$H,$C81,УсловияРасчеты!$N:$N,"итого")</f>
        <v>0</v>
      </c>
      <c r="CQ81" s="106">
        <f>SUMIFS(УсловияРасчеты!DK:DK,УсловияРасчеты!$H:$H,$C81,УсловияРасчеты!$N:$N,"итого")</f>
        <v>0</v>
      </c>
      <c r="CR81" s="106">
        <f>SUMIFS(УсловияРасчеты!DL:DL,УсловияРасчеты!$H:$H,$C81,УсловияРасчеты!$N:$N,"итого")</f>
        <v>0</v>
      </c>
      <c r="CS81" s="106">
        <f>SUMIFS(УсловияРасчеты!DM:DM,УсловияРасчеты!$H:$H,$C81,УсловияРасчеты!$N:$N,"итого")</f>
        <v>0</v>
      </c>
      <c r="CT81" s="106">
        <f>SUMIFS(УсловияРасчеты!DN:DN,УсловияРасчеты!$H:$H,$C81,УсловияРасчеты!$N:$N,"итого")</f>
        <v>0</v>
      </c>
      <c r="CU81" s="106">
        <f>SUMIFS(УсловияРасчеты!DO:DO,УсловияРасчеты!$H:$H,$C81,УсловияРасчеты!$N:$N,"итого")</f>
        <v>0</v>
      </c>
      <c r="CV81" s="106">
        <f>SUMIFS(УсловияРасчеты!DP:DP,УсловияРасчеты!$H:$H,$C81,УсловияРасчеты!$N:$N,"итого")</f>
        <v>0</v>
      </c>
      <c r="CW81" s="106">
        <f>SUMIFS(УсловияРасчеты!DQ:DQ,УсловияРасчеты!$H:$H,$C81,УсловияРасчеты!$N:$N,"итого")</f>
        <v>0</v>
      </c>
      <c r="CX81" s="106">
        <f>SUMIFS(УсловияРасчеты!DR:DR,УсловияРасчеты!$H:$H,$C81,УсловияРасчеты!$N:$N,"итого")</f>
        <v>0</v>
      </c>
      <c r="CY81" s="106">
        <f>SUMIFS(УсловияРасчеты!DS:DS,УсловияРасчеты!$H:$H,$C81,УсловияРасчеты!$N:$N,"итого")</f>
        <v>0</v>
      </c>
      <c r="CZ81" s="106">
        <f>SUMIFS(УсловияРасчеты!DT:DT,УсловияРасчеты!$H:$H,$C81,УсловияРасчеты!$N:$N,"итого")</f>
        <v>0</v>
      </c>
      <c r="DA81" s="76"/>
    </row>
    <row r="82" spans="1:105" s="78" customFormat="1">
      <c r="A82" s="81"/>
      <c r="B82" s="76"/>
      <c r="C82" s="77" t="str">
        <f>УсловияРасчеты!$H$1549</f>
        <v>Задолженность по %% по кредиту на конец периода</v>
      </c>
      <c r="D82" s="65"/>
      <c r="E82" s="127">
        <f t="shared" si="122"/>
        <v>0</v>
      </c>
      <c r="F82" s="64"/>
      <c r="G82" s="106">
        <f>SUMIFS(УсловияРасчеты!AA:AA,УсловияРасчеты!$H:$H,$C82,УсловияРасчеты!$N:$N,"итого")</f>
        <v>0</v>
      </c>
      <c r="H82" s="106">
        <f>SUMIFS(УсловияРасчеты!AB:AB,УсловияРасчеты!$H:$H,$C82,УсловияРасчеты!$N:$N,"итого")</f>
        <v>0</v>
      </c>
      <c r="I82" s="106">
        <f>SUMIFS(УсловияРасчеты!AC:AC,УсловияРасчеты!$H:$H,$C82,УсловияРасчеты!$N:$N,"итого")</f>
        <v>0</v>
      </c>
      <c r="J82" s="106">
        <f>SUMIFS(УсловияРасчеты!AD:AD,УсловияРасчеты!$H:$H,$C82,УсловияРасчеты!$N:$N,"итого")</f>
        <v>0</v>
      </c>
      <c r="K82" s="106">
        <f>SUMIFS(УсловияРасчеты!AE:AE,УсловияРасчеты!$H:$H,$C82,УсловияРасчеты!$N:$N,"итого")</f>
        <v>0</v>
      </c>
      <c r="L82" s="106">
        <f>SUMIFS(УсловияРасчеты!AF:AF,УсловияРасчеты!$H:$H,$C82,УсловияРасчеты!$N:$N,"итого")</f>
        <v>0</v>
      </c>
      <c r="M82" s="106">
        <f>SUMIFS(УсловияРасчеты!AG:AG,УсловияРасчеты!$H:$H,$C82,УсловияРасчеты!$N:$N,"итого")</f>
        <v>0</v>
      </c>
      <c r="N82" s="106">
        <f>SUMIFS(УсловияРасчеты!AH:AH,УсловияРасчеты!$H:$H,$C82,УсловияРасчеты!$N:$N,"итого")</f>
        <v>0</v>
      </c>
      <c r="O82" s="106">
        <f>SUMIFS(УсловияРасчеты!AI:AI,УсловияРасчеты!$H:$H,$C82,УсловияРасчеты!$N:$N,"итого")</f>
        <v>0</v>
      </c>
      <c r="P82" s="106">
        <f>SUMIFS(УсловияРасчеты!AJ:AJ,УсловияРасчеты!$H:$H,$C82,УсловияРасчеты!$N:$N,"итого")</f>
        <v>0</v>
      </c>
      <c r="Q82" s="106">
        <f>SUMIFS(УсловияРасчеты!AK:AK,УсловияРасчеты!$H:$H,$C82,УсловияРасчеты!$N:$N,"итого")</f>
        <v>0</v>
      </c>
      <c r="R82" s="106">
        <f>SUMIFS(УсловияРасчеты!AL:AL,УсловияРасчеты!$H:$H,$C82,УсловияРасчеты!$N:$N,"итого")</f>
        <v>0</v>
      </c>
      <c r="S82" s="106">
        <f>SUMIFS(УсловияРасчеты!AM:AM,УсловияРасчеты!$H:$H,$C82,УсловияРасчеты!$N:$N,"итого")</f>
        <v>0</v>
      </c>
      <c r="T82" s="106">
        <f>SUMIFS(УсловияРасчеты!AN:AN,УсловияРасчеты!$H:$H,$C82,УсловияРасчеты!$N:$N,"итого")</f>
        <v>0</v>
      </c>
      <c r="U82" s="106">
        <f>SUMIFS(УсловияРасчеты!AO:AO,УсловияРасчеты!$H:$H,$C82,УсловияРасчеты!$N:$N,"итого")</f>
        <v>0</v>
      </c>
      <c r="V82" s="106">
        <f>SUMIFS(УсловияРасчеты!AP:AP,УсловияРасчеты!$H:$H,$C82,УсловияРасчеты!$N:$N,"итого")</f>
        <v>0</v>
      </c>
      <c r="W82" s="106">
        <f>SUMIFS(УсловияРасчеты!AQ:AQ,УсловияРасчеты!$H:$H,$C82,УсловияРасчеты!$N:$N,"итого")</f>
        <v>0</v>
      </c>
      <c r="X82" s="106">
        <f>SUMIFS(УсловияРасчеты!AR:AR,УсловияРасчеты!$H:$H,$C82,УсловияРасчеты!$N:$N,"итого")</f>
        <v>0</v>
      </c>
      <c r="Y82" s="106">
        <f>SUMIFS(УсловияРасчеты!AS:AS,УсловияРасчеты!$H:$H,$C82,УсловияРасчеты!$N:$N,"итого")</f>
        <v>0</v>
      </c>
      <c r="Z82" s="106">
        <f>SUMIFS(УсловияРасчеты!AT:AT,УсловияРасчеты!$H:$H,$C82,УсловияРасчеты!$N:$N,"итого")</f>
        <v>0</v>
      </c>
      <c r="AA82" s="106">
        <f>SUMIFS(УсловияРасчеты!AU:AU,УсловияРасчеты!$H:$H,$C82,УсловияРасчеты!$N:$N,"итого")</f>
        <v>0</v>
      </c>
      <c r="AB82" s="106">
        <f>SUMIFS(УсловияРасчеты!AV:AV,УсловияРасчеты!$H:$H,$C82,УсловияРасчеты!$N:$N,"итого")</f>
        <v>0</v>
      </c>
      <c r="AC82" s="106">
        <f>SUMIFS(УсловияРасчеты!AW:AW,УсловияРасчеты!$H:$H,$C82,УсловияРасчеты!$N:$N,"итого")</f>
        <v>0</v>
      </c>
      <c r="AD82" s="106">
        <f>SUMIFS(УсловияРасчеты!AX:AX,УсловияРасчеты!$H:$H,$C82,УсловияРасчеты!$N:$N,"итого")</f>
        <v>0</v>
      </c>
      <c r="AE82" s="106">
        <f>SUMIFS(УсловияРасчеты!AY:AY,УсловияРасчеты!$H:$H,$C82,УсловияРасчеты!$N:$N,"итого")</f>
        <v>0</v>
      </c>
      <c r="AF82" s="106">
        <f>SUMIFS(УсловияРасчеты!AZ:AZ,УсловияРасчеты!$H:$H,$C82,УсловияРасчеты!$N:$N,"итого")</f>
        <v>0</v>
      </c>
      <c r="AG82" s="106">
        <f>SUMIFS(УсловияРасчеты!BA:BA,УсловияРасчеты!$H:$H,$C82,УсловияРасчеты!$N:$N,"итого")</f>
        <v>0</v>
      </c>
      <c r="AH82" s="106">
        <f>SUMIFS(УсловияРасчеты!BB:BB,УсловияРасчеты!$H:$H,$C82,УсловияРасчеты!$N:$N,"итого")</f>
        <v>0</v>
      </c>
      <c r="AI82" s="106">
        <f>SUMIFS(УсловияРасчеты!BC:BC,УсловияРасчеты!$H:$H,$C82,УсловияРасчеты!$N:$N,"итого")</f>
        <v>0</v>
      </c>
      <c r="AJ82" s="106">
        <f>SUMIFS(УсловияРасчеты!BD:BD,УсловияРасчеты!$H:$H,$C82,УсловияРасчеты!$N:$N,"итого")</f>
        <v>0</v>
      </c>
      <c r="AK82" s="106">
        <f>SUMIFS(УсловияРасчеты!BE:BE,УсловияРасчеты!$H:$H,$C82,УсловияРасчеты!$N:$N,"итого")</f>
        <v>0</v>
      </c>
      <c r="AL82" s="106">
        <f>SUMIFS(УсловияРасчеты!BF:BF,УсловияРасчеты!$H:$H,$C82,УсловияРасчеты!$N:$N,"итого")</f>
        <v>0</v>
      </c>
      <c r="AM82" s="106">
        <f>SUMIFS(УсловияРасчеты!BG:BG,УсловияРасчеты!$H:$H,$C82,УсловияРасчеты!$N:$N,"итого")</f>
        <v>0</v>
      </c>
      <c r="AN82" s="106">
        <f>SUMIFS(УсловияРасчеты!BH:BH,УсловияРасчеты!$H:$H,$C82,УсловияРасчеты!$N:$N,"итого")</f>
        <v>0</v>
      </c>
      <c r="AO82" s="106">
        <f>SUMIFS(УсловияРасчеты!BI:BI,УсловияРасчеты!$H:$H,$C82,УсловияРасчеты!$N:$N,"итого")</f>
        <v>0</v>
      </c>
      <c r="AP82" s="106">
        <f>SUMIFS(УсловияРасчеты!BJ:BJ,УсловияРасчеты!$H:$H,$C82,УсловияРасчеты!$N:$N,"итого")</f>
        <v>0</v>
      </c>
      <c r="AQ82" s="106">
        <f>SUMIFS(УсловияРасчеты!BK:BK,УсловияРасчеты!$H:$H,$C82,УсловияРасчеты!$N:$N,"итого")</f>
        <v>0</v>
      </c>
      <c r="AR82" s="106">
        <f>SUMIFS(УсловияРасчеты!BL:BL,УсловияРасчеты!$H:$H,$C82,УсловияРасчеты!$N:$N,"итого")</f>
        <v>0</v>
      </c>
      <c r="AS82" s="106">
        <f>SUMIFS(УсловияРасчеты!BM:BM,УсловияРасчеты!$H:$H,$C82,УсловияРасчеты!$N:$N,"итого")</f>
        <v>0</v>
      </c>
      <c r="AT82" s="106">
        <f>SUMIFS(УсловияРасчеты!BN:BN,УсловияРасчеты!$H:$H,$C82,УсловияРасчеты!$N:$N,"итого")</f>
        <v>0</v>
      </c>
      <c r="AU82" s="106">
        <f>SUMIFS(УсловияРасчеты!BO:BO,УсловияРасчеты!$H:$H,$C82,УсловияРасчеты!$N:$N,"итого")</f>
        <v>0</v>
      </c>
      <c r="AV82" s="106">
        <f>SUMIFS(УсловияРасчеты!BP:BP,УсловияРасчеты!$H:$H,$C82,УсловияРасчеты!$N:$N,"итого")</f>
        <v>0</v>
      </c>
      <c r="AW82" s="106">
        <f>SUMIFS(УсловияРасчеты!BQ:BQ,УсловияРасчеты!$H:$H,$C82,УсловияРасчеты!$N:$N,"итого")</f>
        <v>0</v>
      </c>
      <c r="AX82" s="106">
        <f>SUMIFS(УсловияРасчеты!BR:BR,УсловияРасчеты!$H:$H,$C82,УсловияРасчеты!$N:$N,"итого")</f>
        <v>0</v>
      </c>
      <c r="AY82" s="106">
        <f>SUMIFS(УсловияРасчеты!BS:BS,УсловияРасчеты!$H:$H,$C82,УсловияРасчеты!$N:$N,"итого")</f>
        <v>0</v>
      </c>
      <c r="AZ82" s="106">
        <f>SUMIFS(УсловияРасчеты!BT:BT,УсловияРасчеты!$H:$H,$C82,УсловияРасчеты!$N:$N,"итого")</f>
        <v>0</v>
      </c>
      <c r="BA82" s="106">
        <f>SUMIFS(УсловияРасчеты!BU:BU,УсловияРасчеты!$H:$H,$C82,УсловияРасчеты!$N:$N,"итого")</f>
        <v>0</v>
      </c>
      <c r="BB82" s="106">
        <f>SUMIFS(УсловияРасчеты!BV:BV,УсловияРасчеты!$H:$H,$C82,УсловияРасчеты!$N:$N,"итого")</f>
        <v>0</v>
      </c>
      <c r="BC82" s="106">
        <f>SUMIFS(УсловияРасчеты!BW:BW,УсловияРасчеты!$H:$H,$C82,УсловияРасчеты!$N:$N,"итого")</f>
        <v>0</v>
      </c>
      <c r="BD82" s="106">
        <f>SUMIFS(УсловияРасчеты!BX:BX,УсловияРасчеты!$H:$H,$C82,УсловияРасчеты!$N:$N,"итого")</f>
        <v>0</v>
      </c>
      <c r="BE82" s="106">
        <f>SUMIFS(УсловияРасчеты!BY:BY,УсловияРасчеты!$H:$H,$C82,УсловияРасчеты!$N:$N,"итого")</f>
        <v>0</v>
      </c>
      <c r="BF82" s="106">
        <f>SUMIFS(УсловияРасчеты!BZ:BZ,УсловияРасчеты!$H:$H,$C82,УсловияРасчеты!$N:$N,"итого")</f>
        <v>0</v>
      </c>
      <c r="BG82" s="106">
        <f>SUMIFS(УсловияРасчеты!CA:CA,УсловияРасчеты!$H:$H,$C82,УсловияРасчеты!$N:$N,"итого")</f>
        <v>0</v>
      </c>
      <c r="BH82" s="106">
        <f>SUMIFS(УсловияРасчеты!CB:CB,УсловияРасчеты!$H:$H,$C82,УсловияРасчеты!$N:$N,"итого")</f>
        <v>0</v>
      </c>
      <c r="BI82" s="106">
        <f>SUMIFS(УсловияРасчеты!CC:CC,УсловияРасчеты!$H:$H,$C82,УсловияРасчеты!$N:$N,"итого")</f>
        <v>0</v>
      </c>
      <c r="BJ82" s="106">
        <f>SUMIFS(УсловияРасчеты!CD:CD,УсловияРасчеты!$H:$H,$C82,УсловияРасчеты!$N:$N,"итого")</f>
        <v>0</v>
      </c>
      <c r="BK82" s="106">
        <f>SUMIFS(УсловияРасчеты!CE:CE,УсловияРасчеты!$H:$H,$C82,УсловияРасчеты!$N:$N,"итого")</f>
        <v>0</v>
      </c>
      <c r="BL82" s="106">
        <f>SUMIFS(УсловияРасчеты!CF:CF,УсловияРасчеты!$H:$H,$C82,УсловияРасчеты!$N:$N,"итого")</f>
        <v>0</v>
      </c>
      <c r="BM82" s="106">
        <f>SUMIFS(УсловияРасчеты!CG:CG,УсловияРасчеты!$H:$H,$C82,УсловияРасчеты!$N:$N,"итого")</f>
        <v>0</v>
      </c>
      <c r="BN82" s="106">
        <f>SUMIFS(УсловияРасчеты!CH:CH,УсловияРасчеты!$H:$H,$C82,УсловияРасчеты!$N:$N,"итого")</f>
        <v>0</v>
      </c>
      <c r="BO82" s="106">
        <f>SUMIFS(УсловияРасчеты!CI:CI,УсловияРасчеты!$H:$H,$C82,УсловияРасчеты!$N:$N,"итого")</f>
        <v>0</v>
      </c>
      <c r="BP82" s="106">
        <f>SUMIFS(УсловияРасчеты!CJ:CJ,УсловияРасчеты!$H:$H,$C82,УсловияРасчеты!$N:$N,"итого")</f>
        <v>0</v>
      </c>
      <c r="BQ82" s="106">
        <f>SUMIFS(УсловияРасчеты!CK:CK,УсловияРасчеты!$H:$H,$C82,УсловияРасчеты!$N:$N,"итого")</f>
        <v>0</v>
      </c>
      <c r="BR82" s="106">
        <f>SUMIFS(УсловияРасчеты!CL:CL,УсловияРасчеты!$H:$H,$C82,УсловияРасчеты!$N:$N,"итого")</f>
        <v>0</v>
      </c>
      <c r="BS82" s="106">
        <f>SUMIFS(УсловияРасчеты!CM:CM,УсловияРасчеты!$H:$H,$C82,УсловияРасчеты!$N:$N,"итого")</f>
        <v>0</v>
      </c>
      <c r="BT82" s="106">
        <f>SUMIFS(УсловияРасчеты!CN:CN,УсловияРасчеты!$H:$H,$C82,УсловияРасчеты!$N:$N,"итого")</f>
        <v>0</v>
      </c>
      <c r="BU82" s="106">
        <f>SUMIFS(УсловияРасчеты!CO:CO,УсловияРасчеты!$H:$H,$C82,УсловияРасчеты!$N:$N,"итого")</f>
        <v>0</v>
      </c>
      <c r="BV82" s="106">
        <f>SUMIFS(УсловияРасчеты!CP:CP,УсловияРасчеты!$H:$H,$C82,УсловияРасчеты!$N:$N,"итого")</f>
        <v>0</v>
      </c>
      <c r="BW82" s="106">
        <f>SUMIFS(УсловияРасчеты!CQ:CQ,УсловияРасчеты!$H:$H,$C82,УсловияРасчеты!$N:$N,"итого")</f>
        <v>0</v>
      </c>
      <c r="BX82" s="106">
        <f>SUMIFS(УсловияРасчеты!CR:CR,УсловияРасчеты!$H:$H,$C82,УсловияРасчеты!$N:$N,"итого")</f>
        <v>0</v>
      </c>
      <c r="BY82" s="106">
        <f>SUMIFS(УсловияРасчеты!CS:CS,УсловияРасчеты!$H:$H,$C82,УсловияРасчеты!$N:$N,"итого")</f>
        <v>0</v>
      </c>
      <c r="BZ82" s="106">
        <f>SUMIFS(УсловияРасчеты!CT:CT,УсловияРасчеты!$H:$H,$C82,УсловияРасчеты!$N:$N,"итого")</f>
        <v>0</v>
      </c>
      <c r="CA82" s="106">
        <f>SUMIFS(УсловияРасчеты!CU:CU,УсловияРасчеты!$H:$H,$C82,УсловияРасчеты!$N:$N,"итого")</f>
        <v>0</v>
      </c>
      <c r="CB82" s="106">
        <f>SUMIFS(УсловияРасчеты!CV:CV,УсловияРасчеты!$H:$H,$C82,УсловияРасчеты!$N:$N,"итого")</f>
        <v>0</v>
      </c>
      <c r="CC82" s="106">
        <f>SUMIFS(УсловияРасчеты!CW:CW,УсловияРасчеты!$H:$H,$C82,УсловияРасчеты!$N:$N,"итого")</f>
        <v>0</v>
      </c>
      <c r="CD82" s="106">
        <f>SUMIFS(УсловияРасчеты!CX:CX,УсловияРасчеты!$H:$H,$C82,УсловияРасчеты!$N:$N,"итого")</f>
        <v>0</v>
      </c>
      <c r="CE82" s="106">
        <f>SUMIFS(УсловияРасчеты!CY:CY,УсловияРасчеты!$H:$H,$C82,УсловияРасчеты!$N:$N,"итого")</f>
        <v>0</v>
      </c>
      <c r="CF82" s="106">
        <f>SUMIFS(УсловияРасчеты!CZ:CZ,УсловияРасчеты!$H:$H,$C82,УсловияРасчеты!$N:$N,"итого")</f>
        <v>0</v>
      </c>
      <c r="CG82" s="106">
        <f>SUMIFS(УсловияРасчеты!DA:DA,УсловияРасчеты!$H:$H,$C82,УсловияРасчеты!$N:$N,"итого")</f>
        <v>0</v>
      </c>
      <c r="CH82" s="106">
        <f>SUMIFS(УсловияРасчеты!DB:DB,УсловияРасчеты!$H:$H,$C82,УсловияРасчеты!$N:$N,"итого")</f>
        <v>0</v>
      </c>
      <c r="CI82" s="106">
        <f>SUMIFS(УсловияРасчеты!DC:DC,УсловияРасчеты!$H:$H,$C82,УсловияРасчеты!$N:$N,"итого")</f>
        <v>0</v>
      </c>
      <c r="CJ82" s="106">
        <f>SUMIFS(УсловияРасчеты!DD:DD,УсловияРасчеты!$H:$H,$C82,УсловияРасчеты!$N:$N,"итого")</f>
        <v>0</v>
      </c>
      <c r="CK82" s="106">
        <f>SUMIFS(УсловияРасчеты!DE:DE,УсловияРасчеты!$H:$H,$C82,УсловияРасчеты!$N:$N,"итого")</f>
        <v>0</v>
      </c>
      <c r="CL82" s="106">
        <f>SUMIFS(УсловияРасчеты!DF:DF,УсловияРасчеты!$H:$H,$C82,УсловияРасчеты!$N:$N,"итого")</f>
        <v>0</v>
      </c>
      <c r="CM82" s="106">
        <f>SUMIFS(УсловияРасчеты!DG:DG,УсловияРасчеты!$H:$H,$C82,УсловияРасчеты!$N:$N,"итого")</f>
        <v>0</v>
      </c>
      <c r="CN82" s="106">
        <f>SUMIFS(УсловияРасчеты!DH:DH,УсловияРасчеты!$H:$H,$C82,УсловияРасчеты!$N:$N,"итого")</f>
        <v>0</v>
      </c>
      <c r="CO82" s="106">
        <f>SUMIFS(УсловияРасчеты!DI:DI,УсловияРасчеты!$H:$H,$C82,УсловияРасчеты!$N:$N,"итого")</f>
        <v>0</v>
      </c>
      <c r="CP82" s="106">
        <f>SUMIFS(УсловияРасчеты!DJ:DJ,УсловияРасчеты!$H:$H,$C82,УсловияРасчеты!$N:$N,"итого")</f>
        <v>0</v>
      </c>
      <c r="CQ82" s="106">
        <f>SUMIFS(УсловияРасчеты!DK:DK,УсловияРасчеты!$H:$H,$C82,УсловияРасчеты!$N:$N,"итого")</f>
        <v>0</v>
      </c>
      <c r="CR82" s="106">
        <f>SUMIFS(УсловияРасчеты!DL:DL,УсловияРасчеты!$H:$H,$C82,УсловияРасчеты!$N:$N,"итого")</f>
        <v>0</v>
      </c>
      <c r="CS82" s="106">
        <f>SUMIFS(УсловияРасчеты!DM:DM,УсловияРасчеты!$H:$H,$C82,УсловияРасчеты!$N:$N,"итого")</f>
        <v>0</v>
      </c>
      <c r="CT82" s="106">
        <f>SUMIFS(УсловияРасчеты!DN:DN,УсловияРасчеты!$H:$H,$C82,УсловияРасчеты!$N:$N,"итого")</f>
        <v>0</v>
      </c>
      <c r="CU82" s="106">
        <f>SUMIFS(УсловияРасчеты!DO:DO,УсловияРасчеты!$H:$H,$C82,УсловияРасчеты!$N:$N,"итого")</f>
        <v>0</v>
      </c>
      <c r="CV82" s="106">
        <f>SUMIFS(УсловияРасчеты!DP:DP,УсловияРасчеты!$H:$H,$C82,УсловияРасчеты!$N:$N,"итого")</f>
        <v>0</v>
      </c>
      <c r="CW82" s="106">
        <f>SUMIFS(УсловияРасчеты!DQ:DQ,УсловияРасчеты!$H:$H,$C82,УсловияРасчеты!$N:$N,"итого")</f>
        <v>0</v>
      </c>
      <c r="CX82" s="106">
        <f>SUMIFS(УсловияРасчеты!DR:DR,УсловияРасчеты!$H:$H,$C82,УсловияРасчеты!$N:$N,"итого")</f>
        <v>0</v>
      </c>
      <c r="CY82" s="106">
        <f>SUMIFS(УсловияРасчеты!DS:DS,УсловияРасчеты!$H:$H,$C82,УсловияРасчеты!$N:$N,"итого")</f>
        <v>0</v>
      </c>
      <c r="CZ82" s="106">
        <f>SUMIFS(УсловияРасчеты!DT:DT,УсловияРасчеты!$H:$H,$C82,УсловияРасчеты!$N:$N,"итого")</f>
        <v>0</v>
      </c>
      <c r="DA82" s="76"/>
    </row>
    <row r="83" spans="1:105">
      <c r="A83" s="81"/>
      <c r="B83" s="64"/>
      <c r="C83" s="68"/>
      <c r="D83" s="65"/>
      <c r="E83" s="133"/>
      <c r="F83" s="64"/>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64"/>
    </row>
    <row r="84" spans="1:105">
      <c r="A84" s="81"/>
      <c r="B84" s="64"/>
      <c r="C84" s="64"/>
      <c r="D84" s="64"/>
      <c r="E84" s="12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row>
    <row r="85" spans="1:105">
      <c r="C85" s="55"/>
    </row>
  </sheetData>
  <conditionalFormatting sqref="A16 A25:A28 A19:A21 A23 A45:A46 A84:A1048576 A1:A8 A67:A68 A74:A76">
    <cfRule type="cellIs" dxfId="714" priority="93" operator="notEqual">
      <formula>0</formula>
    </cfRule>
  </conditionalFormatting>
  <conditionalFormatting sqref="A10">
    <cfRule type="cellIs" dxfId="713" priority="92" operator="notEqual">
      <formula>0</formula>
    </cfRule>
  </conditionalFormatting>
  <conditionalFormatting sqref="A11">
    <cfRule type="cellIs" dxfId="712" priority="91" operator="notEqual">
      <formula>0</formula>
    </cfRule>
  </conditionalFormatting>
  <conditionalFormatting sqref="A24">
    <cfRule type="cellIs" dxfId="711" priority="87" operator="notEqual">
      <formula>0</formula>
    </cfRule>
  </conditionalFormatting>
  <conditionalFormatting sqref="A9">
    <cfRule type="cellIs" dxfId="710" priority="86" operator="notEqual">
      <formula>0</formula>
    </cfRule>
  </conditionalFormatting>
  <conditionalFormatting sqref="A12">
    <cfRule type="cellIs" dxfId="709" priority="85" operator="notEqual">
      <formula>0</formula>
    </cfRule>
  </conditionalFormatting>
  <conditionalFormatting sqref="A13">
    <cfRule type="cellIs" dxfId="708" priority="84" operator="notEqual">
      <formula>0</formula>
    </cfRule>
  </conditionalFormatting>
  <conditionalFormatting sqref="A14">
    <cfRule type="cellIs" dxfId="707" priority="83" operator="notEqual">
      <formula>0</formula>
    </cfRule>
  </conditionalFormatting>
  <conditionalFormatting sqref="A15">
    <cfRule type="cellIs" dxfId="706" priority="82" operator="notEqual">
      <formula>0</formula>
    </cfRule>
  </conditionalFormatting>
  <conditionalFormatting sqref="A17">
    <cfRule type="cellIs" dxfId="705" priority="81" operator="notEqual">
      <formula>0</formula>
    </cfRule>
  </conditionalFormatting>
  <conditionalFormatting sqref="A18">
    <cfRule type="cellIs" dxfId="704" priority="80" operator="notEqual">
      <formula>0</formula>
    </cfRule>
  </conditionalFormatting>
  <conditionalFormatting sqref="A22">
    <cfRule type="cellIs" dxfId="703" priority="79" operator="notEqual">
      <formula>0</formula>
    </cfRule>
  </conditionalFormatting>
  <conditionalFormatting sqref="A29 A37:A38 A31:A34 A40:A41">
    <cfRule type="cellIs" dxfId="702" priority="78" operator="notEqual">
      <formula>0</formula>
    </cfRule>
  </conditionalFormatting>
  <conditionalFormatting sqref="A43">
    <cfRule type="cellIs" dxfId="701" priority="75" operator="notEqual">
      <formula>0</formula>
    </cfRule>
  </conditionalFormatting>
  <conditionalFormatting sqref="A35">
    <cfRule type="cellIs" dxfId="700" priority="74" operator="notEqual">
      <formula>0</formula>
    </cfRule>
  </conditionalFormatting>
  <conditionalFormatting sqref="A36">
    <cfRule type="cellIs" dxfId="699" priority="72" operator="notEqual">
      <formula>0</formula>
    </cfRule>
  </conditionalFormatting>
  <conditionalFormatting sqref="A30">
    <cfRule type="cellIs" dxfId="698" priority="66" operator="notEqual">
      <formula>0</formula>
    </cfRule>
  </conditionalFormatting>
  <conditionalFormatting sqref="A39">
    <cfRule type="cellIs" dxfId="697" priority="65" operator="notEqual">
      <formula>0</formula>
    </cfRule>
  </conditionalFormatting>
  <conditionalFormatting sqref="A44">
    <cfRule type="cellIs" dxfId="696" priority="64" operator="notEqual">
      <formula>0</formula>
    </cfRule>
  </conditionalFormatting>
  <conditionalFormatting sqref="A42">
    <cfRule type="cellIs" dxfId="695" priority="62" operator="notEqual">
      <formula>0</formula>
    </cfRule>
  </conditionalFormatting>
  <conditionalFormatting sqref="A62:A63 A65">
    <cfRule type="cellIs" dxfId="694" priority="61" operator="notEqual">
      <formula>0</formula>
    </cfRule>
  </conditionalFormatting>
  <conditionalFormatting sqref="A69">
    <cfRule type="cellIs" dxfId="693" priority="49" operator="notEqual">
      <formula>0</formula>
    </cfRule>
  </conditionalFormatting>
  <conditionalFormatting sqref="A70">
    <cfRule type="cellIs" dxfId="692" priority="47" operator="notEqual">
      <formula>0</formula>
    </cfRule>
  </conditionalFormatting>
  <conditionalFormatting sqref="A57">
    <cfRule type="cellIs" dxfId="691" priority="46" operator="notEqual">
      <formula>0</formula>
    </cfRule>
  </conditionalFormatting>
  <conditionalFormatting sqref="A47">
    <cfRule type="cellIs" dxfId="690" priority="45" operator="notEqual">
      <formula>0</formula>
    </cfRule>
  </conditionalFormatting>
  <conditionalFormatting sqref="A48">
    <cfRule type="cellIs" dxfId="689" priority="44" operator="notEqual">
      <formula>0</formula>
    </cfRule>
  </conditionalFormatting>
  <conditionalFormatting sqref="A49">
    <cfRule type="cellIs" dxfId="688" priority="43" operator="notEqual">
      <formula>0</formula>
    </cfRule>
  </conditionalFormatting>
  <conditionalFormatting sqref="A50">
    <cfRule type="cellIs" dxfId="687" priority="42" operator="notEqual">
      <formula>0</formula>
    </cfRule>
  </conditionalFormatting>
  <conditionalFormatting sqref="A60">
    <cfRule type="cellIs" dxfId="686" priority="41" operator="notEqual">
      <formula>0</formula>
    </cfRule>
  </conditionalFormatting>
  <conditionalFormatting sqref="A61">
    <cfRule type="cellIs" dxfId="685" priority="39" operator="notEqual">
      <formula>0</formula>
    </cfRule>
  </conditionalFormatting>
  <conditionalFormatting sqref="A58">
    <cfRule type="cellIs" dxfId="684" priority="40" operator="notEqual">
      <formula>0</formula>
    </cfRule>
  </conditionalFormatting>
  <conditionalFormatting sqref="A66">
    <cfRule type="cellIs" dxfId="683" priority="38" operator="notEqual">
      <formula>0</formula>
    </cfRule>
  </conditionalFormatting>
  <conditionalFormatting sqref="A71">
    <cfRule type="cellIs" dxfId="682" priority="36" operator="notEqual">
      <formula>0</formula>
    </cfRule>
  </conditionalFormatting>
  <conditionalFormatting sqref="A83">
    <cfRule type="cellIs" dxfId="681" priority="35" operator="notEqual">
      <formula>0</formula>
    </cfRule>
  </conditionalFormatting>
  <conditionalFormatting sqref="A64">
    <cfRule type="cellIs" dxfId="680" priority="34" operator="notEqual">
      <formula>0</formula>
    </cfRule>
  </conditionalFormatting>
  <conditionalFormatting sqref="A77">
    <cfRule type="cellIs" dxfId="679" priority="33" operator="notEqual">
      <formula>0</formula>
    </cfRule>
  </conditionalFormatting>
  <conditionalFormatting sqref="A78">
    <cfRule type="cellIs" dxfId="678" priority="32" operator="notEqual">
      <formula>0</formula>
    </cfRule>
  </conditionalFormatting>
  <conditionalFormatting sqref="A79">
    <cfRule type="cellIs" dxfId="677" priority="31" operator="notEqual">
      <formula>0</formula>
    </cfRule>
  </conditionalFormatting>
  <conditionalFormatting sqref="A80">
    <cfRule type="cellIs" dxfId="676" priority="30" operator="notEqual">
      <formula>0</formula>
    </cfRule>
  </conditionalFormatting>
  <conditionalFormatting sqref="A82">
    <cfRule type="cellIs" dxfId="675" priority="28" operator="notEqual">
      <formula>0</formula>
    </cfRule>
  </conditionalFormatting>
  <conditionalFormatting sqref="A81">
    <cfRule type="cellIs" dxfId="674" priority="29" operator="notEqual">
      <formula>0</formula>
    </cfRule>
  </conditionalFormatting>
  <conditionalFormatting sqref="A73">
    <cfRule type="cellIs" dxfId="673" priority="26" operator="notEqual">
      <formula>0</formula>
    </cfRule>
  </conditionalFormatting>
  <conditionalFormatting sqref="A56">
    <cfRule type="cellIs" dxfId="672" priority="20" operator="notEqual">
      <formula>0</formula>
    </cfRule>
  </conditionalFormatting>
  <conditionalFormatting sqref="A52">
    <cfRule type="cellIs" dxfId="671" priority="23" operator="notEqual">
      <formula>0</formula>
    </cfRule>
  </conditionalFormatting>
  <conditionalFormatting sqref="A55">
    <cfRule type="cellIs" dxfId="670" priority="22" operator="notEqual">
      <formula>0</formula>
    </cfRule>
  </conditionalFormatting>
  <conditionalFormatting sqref="A59">
    <cfRule type="cellIs" dxfId="669" priority="19" operator="notEqual">
      <formula>0</formula>
    </cfRule>
  </conditionalFormatting>
  <conditionalFormatting sqref="B1:DA1048576">
    <cfRule type="cellIs" dxfId="668" priority="18" operator="equal">
      <formula>0</formula>
    </cfRule>
  </conditionalFormatting>
  <conditionalFormatting sqref="A51">
    <cfRule type="cellIs" dxfId="667" priority="8" operator="notEqual">
      <formula>0</formula>
    </cfRule>
  </conditionalFormatting>
  <conditionalFormatting sqref="A54">
    <cfRule type="cellIs" dxfId="666" priority="6" operator="notEqual">
      <formula>0</formula>
    </cfRule>
  </conditionalFormatting>
  <conditionalFormatting sqref="A53">
    <cfRule type="cellIs" dxfId="665" priority="4" operator="notEqual">
      <formula>0</formula>
    </cfRule>
  </conditionalFormatting>
  <conditionalFormatting sqref="A72">
    <cfRule type="cellIs" dxfId="664" priority="2" operator="not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V154"/>
  <sheetViews>
    <sheetView workbookViewId="0">
      <pane xSplit="24" ySplit="10" topLeftCell="Y11" activePane="bottomRight" state="frozen"/>
      <selection pane="topRight" activeCell="Y1" sqref="Y1"/>
      <selection pane="bottomLeft" activeCell="A11" sqref="A11"/>
      <selection pane="bottomRight" activeCell="C2" sqref="C2"/>
    </sheetView>
  </sheetViews>
  <sheetFormatPr defaultColWidth="8.88671875" defaultRowHeight="12"/>
  <cols>
    <col min="1" max="4" width="0.88671875" style="2" customWidth="1"/>
    <col min="5" max="5" width="3.109375" style="273" customWidth="1"/>
    <col min="6" max="6" width="1.5546875" style="53" bestFit="1" customWidth="1"/>
    <col min="7" max="7" width="1.77734375" style="305" customWidth="1"/>
    <col min="8" max="10" width="1.77734375" style="2" customWidth="1"/>
    <col min="11" max="11" width="38.6640625" style="2" bestFit="1" customWidth="1"/>
    <col min="12" max="12" width="1.77734375" style="2" customWidth="1"/>
    <col min="13" max="13" width="1.77734375" style="6" customWidth="1"/>
    <col min="14" max="14" width="9.88671875" style="2" bestFit="1" customWidth="1"/>
    <col min="15" max="15" width="1.77734375" style="2" customWidth="1"/>
    <col min="16" max="16" width="1.77734375" style="6" customWidth="1"/>
    <col min="17" max="17" width="6.33203125" style="2" bestFit="1" customWidth="1"/>
    <col min="18" max="18" width="1.77734375" style="2" customWidth="1"/>
    <col min="19" max="19" width="1.77734375" style="6" customWidth="1"/>
    <col min="20" max="20" width="11.44140625" style="657" customWidth="1"/>
    <col min="21" max="21" width="1.77734375" style="26" customWidth="1"/>
    <col min="22" max="22" width="1.77734375" style="2" customWidth="1"/>
    <col min="23" max="23" width="12.21875" style="4" customWidth="1"/>
    <col min="24" max="24" width="1.77734375" style="2" customWidth="1"/>
    <col min="25" max="25" width="1.77734375" style="6" customWidth="1"/>
    <col min="26" max="124" width="10.77734375" style="8" customWidth="1"/>
    <col min="125" max="126" width="1.77734375" style="2" customWidth="1"/>
    <col min="127" max="16384" width="8.88671875" style="2"/>
  </cols>
  <sheetData>
    <row r="1" spans="1:126" s="30" customFormat="1">
      <c r="A1" s="27"/>
      <c r="B1" s="27"/>
      <c r="C1" s="27"/>
      <c r="D1" s="3"/>
      <c r="E1" s="260"/>
      <c r="F1" s="47"/>
      <c r="G1" s="295"/>
      <c r="H1" s="27"/>
      <c r="I1" s="27"/>
      <c r="J1" s="27"/>
      <c r="K1" s="27"/>
      <c r="L1" s="27"/>
      <c r="M1" s="5"/>
      <c r="N1" s="27"/>
      <c r="O1" s="27"/>
      <c r="P1" s="5"/>
      <c r="Q1" s="27"/>
      <c r="R1" s="27"/>
      <c r="S1" s="28"/>
      <c r="T1" s="652"/>
      <c r="U1" s="28"/>
      <c r="V1" s="27"/>
      <c r="W1" s="29"/>
      <c r="X1" s="27"/>
      <c r="Y1" s="5"/>
      <c r="Z1" s="84"/>
      <c r="AA1" s="85">
        <v>1</v>
      </c>
      <c r="AB1" s="85">
        <f>AA1+1</f>
        <v>2</v>
      </c>
      <c r="AC1" s="85">
        <f t="shared" ref="AC1:CN1" si="0">AB1+1</f>
        <v>3</v>
      </c>
      <c r="AD1" s="85">
        <f t="shared" si="0"/>
        <v>4</v>
      </c>
      <c r="AE1" s="85">
        <f t="shared" si="0"/>
        <v>5</v>
      </c>
      <c r="AF1" s="85">
        <f t="shared" si="0"/>
        <v>6</v>
      </c>
      <c r="AG1" s="85">
        <f t="shared" si="0"/>
        <v>7</v>
      </c>
      <c r="AH1" s="85">
        <f t="shared" si="0"/>
        <v>8</v>
      </c>
      <c r="AI1" s="85">
        <f t="shared" si="0"/>
        <v>9</v>
      </c>
      <c r="AJ1" s="85">
        <f t="shared" si="0"/>
        <v>10</v>
      </c>
      <c r="AK1" s="85">
        <f t="shared" si="0"/>
        <v>11</v>
      </c>
      <c r="AL1" s="85">
        <f t="shared" si="0"/>
        <v>12</v>
      </c>
      <c r="AM1" s="85">
        <f t="shared" si="0"/>
        <v>13</v>
      </c>
      <c r="AN1" s="85">
        <f t="shared" si="0"/>
        <v>14</v>
      </c>
      <c r="AO1" s="85">
        <f t="shared" si="0"/>
        <v>15</v>
      </c>
      <c r="AP1" s="85">
        <f t="shared" si="0"/>
        <v>16</v>
      </c>
      <c r="AQ1" s="85">
        <f t="shared" si="0"/>
        <v>17</v>
      </c>
      <c r="AR1" s="85">
        <f t="shared" si="0"/>
        <v>18</v>
      </c>
      <c r="AS1" s="85">
        <f t="shared" si="0"/>
        <v>19</v>
      </c>
      <c r="AT1" s="85">
        <f t="shared" si="0"/>
        <v>20</v>
      </c>
      <c r="AU1" s="85">
        <f t="shared" si="0"/>
        <v>21</v>
      </c>
      <c r="AV1" s="85">
        <f t="shared" si="0"/>
        <v>22</v>
      </c>
      <c r="AW1" s="85">
        <f t="shared" si="0"/>
        <v>23</v>
      </c>
      <c r="AX1" s="85">
        <f t="shared" si="0"/>
        <v>24</v>
      </c>
      <c r="AY1" s="85">
        <f t="shared" si="0"/>
        <v>25</v>
      </c>
      <c r="AZ1" s="85">
        <f t="shared" si="0"/>
        <v>26</v>
      </c>
      <c r="BA1" s="85">
        <f t="shared" si="0"/>
        <v>27</v>
      </c>
      <c r="BB1" s="85">
        <f t="shared" si="0"/>
        <v>28</v>
      </c>
      <c r="BC1" s="85">
        <f t="shared" si="0"/>
        <v>29</v>
      </c>
      <c r="BD1" s="85">
        <f t="shared" si="0"/>
        <v>30</v>
      </c>
      <c r="BE1" s="85">
        <f t="shared" si="0"/>
        <v>31</v>
      </c>
      <c r="BF1" s="85">
        <f t="shared" si="0"/>
        <v>32</v>
      </c>
      <c r="BG1" s="85">
        <f t="shared" si="0"/>
        <v>33</v>
      </c>
      <c r="BH1" s="85">
        <f t="shared" si="0"/>
        <v>34</v>
      </c>
      <c r="BI1" s="85">
        <f t="shared" si="0"/>
        <v>35</v>
      </c>
      <c r="BJ1" s="85">
        <f t="shared" si="0"/>
        <v>36</v>
      </c>
      <c r="BK1" s="85">
        <f t="shared" si="0"/>
        <v>37</v>
      </c>
      <c r="BL1" s="85">
        <f t="shared" si="0"/>
        <v>38</v>
      </c>
      <c r="BM1" s="85">
        <f t="shared" si="0"/>
        <v>39</v>
      </c>
      <c r="BN1" s="85">
        <f t="shared" si="0"/>
        <v>40</v>
      </c>
      <c r="BO1" s="85">
        <f t="shared" si="0"/>
        <v>41</v>
      </c>
      <c r="BP1" s="85">
        <f t="shared" si="0"/>
        <v>42</v>
      </c>
      <c r="BQ1" s="85">
        <f t="shared" si="0"/>
        <v>43</v>
      </c>
      <c r="BR1" s="85">
        <f t="shared" si="0"/>
        <v>44</v>
      </c>
      <c r="BS1" s="85">
        <f t="shared" si="0"/>
        <v>45</v>
      </c>
      <c r="BT1" s="85">
        <f t="shared" si="0"/>
        <v>46</v>
      </c>
      <c r="BU1" s="85">
        <f t="shared" si="0"/>
        <v>47</v>
      </c>
      <c r="BV1" s="85">
        <f t="shared" si="0"/>
        <v>48</v>
      </c>
      <c r="BW1" s="85">
        <f t="shared" si="0"/>
        <v>49</v>
      </c>
      <c r="BX1" s="85">
        <f t="shared" si="0"/>
        <v>50</v>
      </c>
      <c r="BY1" s="85">
        <f t="shared" si="0"/>
        <v>51</v>
      </c>
      <c r="BZ1" s="85">
        <f t="shared" si="0"/>
        <v>52</v>
      </c>
      <c r="CA1" s="85">
        <f t="shared" si="0"/>
        <v>53</v>
      </c>
      <c r="CB1" s="85">
        <f t="shared" si="0"/>
        <v>54</v>
      </c>
      <c r="CC1" s="85">
        <f t="shared" si="0"/>
        <v>55</v>
      </c>
      <c r="CD1" s="85">
        <f t="shared" si="0"/>
        <v>56</v>
      </c>
      <c r="CE1" s="85">
        <f t="shared" si="0"/>
        <v>57</v>
      </c>
      <c r="CF1" s="85">
        <f t="shared" si="0"/>
        <v>58</v>
      </c>
      <c r="CG1" s="85">
        <f t="shared" si="0"/>
        <v>59</v>
      </c>
      <c r="CH1" s="85">
        <f t="shared" si="0"/>
        <v>60</v>
      </c>
      <c r="CI1" s="85">
        <f t="shared" si="0"/>
        <v>61</v>
      </c>
      <c r="CJ1" s="85">
        <f t="shared" si="0"/>
        <v>62</v>
      </c>
      <c r="CK1" s="85">
        <f t="shared" si="0"/>
        <v>63</v>
      </c>
      <c r="CL1" s="85">
        <f t="shared" si="0"/>
        <v>64</v>
      </c>
      <c r="CM1" s="85">
        <f t="shared" si="0"/>
        <v>65</v>
      </c>
      <c r="CN1" s="85">
        <f t="shared" si="0"/>
        <v>66</v>
      </c>
      <c r="CO1" s="85">
        <f t="shared" ref="CO1:DT1" si="1">CN1+1</f>
        <v>67</v>
      </c>
      <c r="CP1" s="85">
        <f t="shared" si="1"/>
        <v>68</v>
      </c>
      <c r="CQ1" s="85">
        <f t="shared" si="1"/>
        <v>69</v>
      </c>
      <c r="CR1" s="85">
        <f t="shared" si="1"/>
        <v>70</v>
      </c>
      <c r="CS1" s="85">
        <f t="shared" si="1"/>
        <v>71</v>
      </c>
      <c r="CT1" s="85">
        <f t="shared" si="1"/>
        <v>72</v>
      </c>
      <c r="CU1" s="85">
        <f t="shared" si="1"/>
        <v>73</v>
      </c>
      <c r="CV1" s="85">
        <f t="shared" si="1"/>
        <v>74</v>
      </c>
      <c r="CW1" s="85">
        <f t="shared" si="1"/>
        <v>75</v>
      </c>
      <c r="CX1" s="85">
        <f t="shared" si="1"/>
        <v>76</v>
      </c>
      <c r="CY1" s="85">
        <f t="shared" si="1"/>
        <v>77</v>
      </c>
      <c r="CZ1" s="85">
        <f t="shared" si="1"/>
        <v>78</v>
      </c>
      <c r="DA1" s="85">
        <f t="shared" si="1"/>
        <v>79</v>
      </c>
      <c r="DB1" s="85">
        <f t="shared" si="1"/>
        <v>80</v>
      </c>
      <c r="DC1" s="85">
        <f t="shared" si="1"/>
        <v>81</v>
      </c>
      <c r="DD1" s="85">
        <f t="shared" si="1"/>
        <v>82</v>
      </c>
      <c r="DE1" s="85">
        <f t="shared" si="1"/>
        <v>83</v>
      </c>
      <c r="DF1" s="85">
        <f t="shared" si="1"/>
        <v>84</v>
      </c>
      <c r="DG1" s="85">
        <f t="shared" si="1"/>
        <v>85</v>
      </c>
      <c r="DH1" s="85">
        <f t="shared" si="1"/>
        <v>86</v>
      </c>
      <c r="DI1" s="85">
        <f t="shared" si="1"/>
        <v>87</v>
      </c>
      <c r="DJ1" s="85">
        <f t="shared" si="1"/>
        <v>88</v>
      </c>
      <c r="DK1" s="85">
        <f t="shared" si="1"/>
        <v>89</v>
      </c>
      <c r="DL1" s="85">
        <f t="shared" si="1"/>
        <v>90</v>
      </c>
      <c r="DM1" s="85">
        <f t="shared" si="1"/>
        <v>91</v>
      </c>
      <c r="DN1" s="85">
        <f t="shared" si="1"/>
        <v>92</v>
      </c>
      <c r="DO1" s="85">
        <f t="shared" si="1"/>
        <v>93</v>
      </c>
      <c r="DP1" s="85">
        <f t="shared" si="1"/>
        <v>94</v>
      </c>
      <c r="DQ1" s="85">
        <f t="shared" si="1"/>
        <v>95</v>
      </c>
      <c r="DR1" s="85">
        <f t="shared" si="1"/>
        <v>96</v>
      </c>
      <c r="DS1" s="85">
        <f t="shared" si="1"/>
        <v>97</v>
      </c>
      <c r="DT1" s="85">
        <f t="shared" si="1"/>
        <v>98</v>
      </c>
      <c r="DU1" s="27"/>
      <c r="DV1" s="27"/>
    </row>
    <row r="2" spans="1:126">
      <c r="A2" s="1"/>
      <c r="B2" s="1"/>
      <c r="C2" s="1"/>
      <c r="D2" s="3" t="str">
        <f>Главная!$D$2</f>
        <v>Финансовая модель</v>
      </c>
      <c r="E2" s="261"/>
      <c r="F2" s="47"/>
      <c r="G2" s="229"/>
      <c r="H2" s="1"/>
      <c r="I2" s="1"/>
      <c r="J2" s="1"/>
      <c r="K2" s="1"/>
      <c r="L2" s="1"/>
      <c r="M2" s="5"/>
      <c r="N2" s="1"/>
      <c r="O2" s="1"/>
      <c r="P2" s="5"/>
      <c r="Q2" s="1"/>
      <c r="R2" s="1"/>
      <c r="S2" s="5"/>
      <c r="T2" s="653"/>
      <c r="U2" s="23"/>
      <c r="V2" s="1"/>
      <c r="W2" s="3"/>
      <c r="X2" s="1"/>
      <c r="Y2" s="5"/>
      <c r="Z2" s="86"/>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1"/>
      <c r="DV2" s="1"/>
    </row>
    <row r="3" spans="1:126">
      <c r="A3" s="1"/>
      <c r="B3" s="1"/>
      <c r="C3" s="1"/>
      <c r="D3" s="3" t="str">
        <f>Главная!$D$3</f>
        <v>Инвестиционный проект: Строительство жилого МКД по адресу Улица, д.№</v>
      </c>
      <c r="E3" s="261"/>
      <c r="F3" s="47"/>
      <c r="G3" s="229"/>
      <c r="H3" s="1"/>
      <c r="I3" s="1"/>
      <c r="J3" s="1"/>
      <c r="K3" s="1"/>
      <c r="L3" s="1"/>
      <c r="M3" s="5"/>
      <c r="N3" s="1"/>
      <c r="O3" s="1"/>
      <c r="P3" s="5"/>
      <c r="Q3" s="1"/>
      <c r="R3" s="1"/>
      <c r="S3" s="5"/>
      <c r="T3" s="653"/>
      <c r="U3" s="23"/>
      <c r="V3" s="1"/>
      <c r="W3" s="3"/>
      <c r="X3" s="1"/>
      <c r="Y3" s="5"/>
      <c r="Z3" s="86"/>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1"/>
      <c r="DV3" s="1"/>
    </row>
    <row r="4" spans="1:126">
      <c r="A4" s="1"/>
      <c r="B4" s="1"/>
      <c r="C4" s="1"/>
      <c r="D4" s="571"/>
      <c r="E4" s="261"/>
      <c r="F4" s="47"/>
      <c r="G4" s="229"/>
      <c r="H4" s="1"/>
      <c r="I4" s="1"/>
      <c r="J4" s="1"/>
      <c r="K4" s="1"/>
      <c r="L4" s="1"/>
      <c r="M4" s="5"/>
      <c r="N4" s="1"/>
      <c r="O4" s="1"/>
      <c r="P4" s="5"/>
      <c r="Q4" s="1"/>
      <c r="R4" s="1"/>
      <c r="S4" s="5"/>
      <c r="T4" s="653"/>
      <c r="U4" s="23"/>
      <c r="V4" s="1"/>
      <c r="W4" s="3"/>
      <c r="X4" s="1"/>
      <c r="Y4" s="5"/>
      <c r="Z4" s="86"/>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1"/>
      <c r="DV4" s="1"/>
    </row>
    <row r="5" spans="1:126">
      <c r="A5" s="1"/>
      <c r="B5" s="1"/>
      <c r="C5" s="1"/>
      <c r="D5" s="3"/>
      <c r="E5" s="261"/>
      <c r="F5" s="5" t="s">
        <v>6</v>
      </c>
      <c r="G5" s="296" t="s">
        <v>396</v>
      </c>
      <c r="H5" s="1"/>
      <c r="I5" s="1"/>
      <c r="J5" s="1"/>
      <c r="K5" s="1"/>
      <c r="L5" s="1"/>
      <c r="M5" s="5"/>
      <c r="N5" s="1"/>
      <c r="O5" s="1"/>
      <c r="P5" s="5"/>
      <c r="Q5" s="1"/>
      <c r="R5" s="1"/>
      <c r="S5" s="5"/>
      <c r="T5" s="653"/>
      <c r="U5" s="23"/>
      <c r="V5" s="1"/>
      <c r="W5" s="3"/>
      <c r="X5" s="1"/>
      <c r="Y5" s="5"/>
      <c r="Z5" s="86"/>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1"/>
      <c r="DV5" s="1"/>
    </row>
    <row r="6" spans="1:126">
      <c r="A6" s="1"/>
      <c r="B6" s="1"/>
      <c r="C6" s="1"/>
      <c r="D6" s="1"/>
      <c r="E6" s="261"/>
      <c r="F6" s="47"/>
      <c r="G6" s="229"/>
      <c r="H6" s="1"/>
      <c r="I6" s="1"/>
      <c r="J6" s="1"/>
      <c r="K6" s="1"/>
      <c r="L6" s="1"/>
      <c r="M6" s="5"/>
      <c r="N6" s="1"/>
      <c r="O6" s="1"/>
      <c r="P6" s="5"/>
      <c r="Q6" s="1"/>
      <c r="R6" s="1"/>
      <c r="S6" s="5"/>
      <c r="T6" s="653"/>
      <c r="U6" s="23"/>
      <c r="V6" s="1"/>
      <c r="W6" s="3"/>
      <c r="X6" s="1"/>
      <c r="Y6" s="5"/>
      <c r="Z6" s="86"/>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1"/>
      <c r="DV6" s="1"/>
    </row>
    <row r="7" spans="1:126">
      <c r="A7" s="1"/>
      <c r="B7" s="1"/>
      <c r="C7" s="1"/>
      <c r="D7" s="1"/>
      <c r="E7" s="261"/>
      <c r="F7" s="47"/>
      <c r="G7" s="229"/>
      <c r="H7" s="1"/>
      <c r="I7" s="1"/>
      <c r="J7" s="1"/>
      <c r="K7" s="1"/>
      <c r="L7" s="1"/>
      <c r="M7" s="5"/>
      <c r="N7" s="1"/>
      <c r="O7" s="1"/>
      <c r="P7" s="5"/>
      <c r="Q7" s="1"/>
      <c r="R7" s="1"/>
      <c r="S7" s="5"/>
      <c r="T7" s="653"/>
      <c r="U7" s="23"/>
      <c r="V7" s="1"/>
      <c r="W7" s="3"/>
      <c r="X7" s="1"/>
      <c r="Y7" s="5"/>
      <c r="Z7" s="86"/>
      <c r="AA7" s="579" t="s">
        <v>283</v>
      </c>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1"/>
      <c r="DV7" s="1"/>
    </row>
    <row r="8" spans="1:126" s="4" customFormat="1">
      <c r="A8" s="3"/>
      <c r="B8" s="1"/>
      <c r="C8" s="1"/>
      <c r="D8" s="1"/>
      <c r="E8" s="261"/>
      <c r="F8" s="47"/>
      <c r="G8" s="229"/>
      <c r="H8" s="3" t="str">
        <f>Главная!$F$8</f>
        <v>показатель</v>
      </c>
      <c r="I8" s="3"/>
      <c r="J8" s="3"/>
      <c r="K8" s="3"/>
      <c r="L8" s="3"/>
      <c r="M8" s="5" t="s">
        <v>6</v>
      </c>
      <c r="N8" s="3" t="str">
        <f>УсловияРасчеты!$N$8</f>
        <v>детализация</v>
      </c>
      <c r="O8" s="3"/>
      <c r="P8" s="5"/>
      <c r="Q8" s="3" t="str">
        <f>Главная!$K$8</f>
        <v>ед.изм.</v>
      </c>
      <c r="R8" s="3"/>
      <c r="S8" s="5"/>
      <c r="T8" s="654" t="str">
        <f>Главная!$N$8</f>
        <v>значение</v>
      </c>
      <c r="U8" s="23"/>
      <c r="V8" s="3"/>
      <c r="W8" s="9" t="str">
        <f>Главная!$Y$8</f>
        <v>итого</v>
      </c>
      <c r="X8" s="3"/>
      <c r="Y8" s="5"/>
      <c r="Z8" s="194" t="s">
        <v>5</v>
      </c>
      <c r="AA8" s="192" t="str">
        <f>IF(OR(Главная!$N$11="",Главная!$N$11=0),"",Главная!$N$11)</f>
        <v/>
      </c>
      <c r="AB8" s="193" t="str">
        <f>IF(AA8="","",IF(AA$1-$AA$1+1&gt;=12*Главная!$N$13,"",EOMONTH(AA8,0)+1))</f>
        <v/>
      </c>
      <c r="AC8" s="193" t="str">
        <f>IF(AB8="","",IF(AB$1-$AA$1+1&gt;=12*Главная!$N$13,"",EOMONTH(AB8,0)+1))</f>
        <v/>
      </c>
      <c r="AD8" s="193" t="str">
        <f>IF(AC8="","",IF(AC$1-$AA$1+1&gt;=12*Главная!$N$13,"",EOMONTH(AC8,0)+1))</f>
        <v/>
      </c>
      <c r="AE8" s="193" t="str">
        <f>IF(AD8="","",IF(AD$1-$AA$1+1&gt;=12*Главная!$N$13,"",EOMONTH(AD8,0)+1))</f>
        <v/>
      </c>
      <c r="AF8" s="193" t="str">
        <f>IF(AE8="","",IF(AE$1-$AA$1+1&gt;=12*Главная!$N$13,"",EOMONTH(AE8,0)+1))</f>
        <v/>
      </c>
      <c r="AG8" s="193" t="str">
        <f>IF(AF8="","",IF(AF$1-$AA$1+1&gt;=12*Главная!$N$13,"",EOMONTH(AF8,0)+1))</f>
        <v/>
      </c>
      <c r="AH8" s="193" t="str">
        <f>IF(AG8="","",IF(AG$1-$AA$1+1&gt;=12*Главная!$N$13,"",EOMONTH(AG8,0)+1))</f>
        <v/>
      </c>
      <c r="AI8" s="193" t="str">
        <f>IF(AH8="","",IF(AH$1-$AA$1+1&gt;=12*Главная!$N$13,"",EOMONTH(AH8,0)+1))</f>
        <v/>
      </c>
      <c r="AJ8" s="193" t="str">
        <f>IF(AI8="","",IF(AI$1-$AA$1+1&gt;=12*Главная!$N$13,"",EOMONTH(AI8,0)+1))</f>
        <v/>
      </c>
      <c r="AK8" s="193" t="str">
        <f>IF(AJ8="","",IF(AJ$1-$AA$1+1&gt;=12*Главная!$N$13,"",EOMONTH(AJ8,0)+1))</f>
        <v/>
      </c>
      <c r="AL8" s="193" t="str">
        <f>IF(AK8="","",IF(AK$1-$AA$1+1&gt;=12*Главная!$N$13,"",EOMONTH(AK8,0)+1))</f>
        <v/>
      </c>
      <c r="AM8" s="193" t="str">
        <f>IF(AL8="","",IF(AL$1-$AA$1+1&gt;=12*Главная!$N$13,"",EOMONTH(AL8,0)+1))</f>
        <v/>
      </c>
      <c r="AN8" s="193" t="str">
        <f>IF(AM8="","",IF(AM$1-$AA$1+1&gt;=12*Главная!$N$13,"",EOMONTH(AM8,0)+1))</f>
        <v/>
      </c>
      <c r="AO8" s="193" t="str">
        <f>IF(AN8="","",IF(AN$1-$AA$1+1&gt;=12*Главная!$N$13,"",EOMONTH(AN8,0)+1))</f>
        <v/>
      </c>
      <c r="AP8" s="193" t="str">
        <f>IF(AO8="","",IF(AO$1-$AA$1+1&gt;=12*Главная!$N$13,"",EOMONTH(AO8,0)+1))</f>
        <v/>
      </c>
      <c r="AQ8" s="193" t="str">
        <f>IF(AP8="","",IF(AP$1-$AA$1+1&gt;=12*Главная!$N$13,"",EOMONTH(AP8,0)+1))</f>
        <v/>
      </c>
      <c r="AR8" s="193" t="str">
        <f>IF(AQ8="","",IF(AQ$1-$AA$1+1&gt;=12*Главная!$N$13,"",EOMONTH(AQ8,0)+1))</f>
        <v/>
      </c>
      <c r="AS8" s="193" t="str">
        <f>IF(AR8="","",IF(AR$1-$AA$1+1&gt;=12*Главная!$N$13,"",EOMONTH(AR8,0)+1))</f>
        <v/>
      </c>
      <c r="AT8" s="193" t="str">
        <f>IF(AS8="","",IF(AS$1-$AA$1+1&gt;=12*Главная!$N$13,"",EOMONTH(AS8,0)+1))</f>
        <v/>
      </c>
      <c r="AU8" s="193" t="str">
        <f>IF(AT8="","",IF(AT$1-$AA$1+1&gt;=12*Главная!$N$13,"",EOMONTH(AT8,0)+1))</f>
        <v/>
      </c>
      <c r="AV8" s="193" t="str">
        <f>IF(AU8="","",IF(AU$1-$AA$1+1&gt;=12*Главная!$N$13,"",EOMONTH(AU8,0)+1))</f>
        <v/>
      </c>
      <c r="AW8" s="193" t="str">
        <f>IF(AV8="","",IF(AV$1-$AA$1+1&gt;=12*Главная!$N$13,"",EOMONTH(AV8,0)+1))</f>
        <v/>
      </c>
      <c r="AX8" s="193" t="str">
        <f>IF(AW8="","",IF(AW$1-$AA$1+1&gt;=12*Главная!$N$13,"",EOMONTH(AW8,0)+1))</f>
        <v/>
      </c>
      <c r="AY8" s="193" t="str">
        <f>IF(AX8="","",IF(AX$1-$AA$1+1&gt;=12*Главная!$N$13,"",EOMONTH(AX8,0)+1))</f>
        <v/>
      </c>
      <c r="AZ8" s="193" t="str">
        <f>IF(AY8="","",IF(AY$1-$AA$1+1&gt;=12*Главная!$N$13,"",EOMONTH(AY8,0)+1))</f>
        <v/>
      </c>
      <c r="BA8" s="193" t="str">
        <f>IF(AZ8="","",IF(AZ$1-$AA$1+1&gt;=12*Главная!$N$13,"",EOMONTH(AZ8,0)+1))</f>
        <v/>
      </c>
      <c r="BB8" s="193" t="str">
        <f>IF(BA8="","",IF(BA$1-$AA$1+1&gt;=12*Главная!$N$13,"",EOMONTH(BA8,0)+1))</f>
        <v/>
      </c>
      <c r="BC8" s="193" t="str">
        <f>IF(BB8="","",IF(BB$1-$AA$1+1&gt;=12*Главная!$N$13,"",EOMONTH(BB8,0)+1))</f>
        <v/>
      </c>
      <c r="BD8" s="193" t="str">
        <f>IF(BC8="","",IF(BC$1-$AA$1+1&gt;=12*Главная!$N$13,"",EOMONTH(BC8,0)+1))</f>
        <v/>
      </c>
      <c r="BE8" s="193" t="str">
        <f>IF(BD8="","",IF(BD$1-$AA$1+1&gt;=12*Главная!$N$13,"",EOMONTH(BD8,0)+1))</f>
        <v/>
      </c>
      <c r="BF8" s="193" t="str">
        <f>IF(BE8="","",IF(BE$1-$AA$1+1&gt;=12*Главная!$N$13,"",EOMONTH(BE8,0)+1))</f>
        <v/>
      </c>
      <c r="BG8" s="193" t="str">
        <f>IF(BF8="","",IF(BF$1-$AA$1+1&gt;=12*Главная!$N$13,"",EOMONTH(BF8,0)+1))</f>
        <v/>
      </c>
      <c r="BH8" s="193" t="str">
        <f>IF(BG8="","",IF(BG$1-$AA$1+1&gt;=12*Главная!$N$13,"",EOMONTH(BG8,0)+1))</f>
        <v/>
      </c>
      <c r="BI8" s="193" t="str">
        <f>IF(BH8="","",IF(BH$1-$AA$1+1&gt;=12*Главная!$N$13,"",EOMONTH(BH8,0)+1))</f>
        <v/>
      </c>
      <c r="BJ8" s="193" t="str">
        <f>IF(BI8="","",IF(BI$1-$AA$1+1&gt;=12*Главная!$N$13,"",EOMONTH(BI8,0)+1))</f>
        <v/>
      </c>
      <c r="BK8" s="193" t="str">
        <f>IF(BJ8="","",IF(BJ$1-$AA$1+1&gt;=12*Главная!$N$13,"",EOMONTH(BJ8,0)+1))</f>
        <v/>
      </c>
      <c r="BL8" s="193" t="str">
        <f>IF(BK8="","",IF(BK$1-$AA$1+1&gt;=12*Главная!$N$13,"",EOMONTH(BK8,0)+1))</f>
        <v/>
      </c>
      <c r="BM8" s="193" t="str">
        <f>IF(BL8="","",IF(BL$1-$AA$1+1&gt;=12*Главная!$N$13,"",EOMONTH(BL8,0)+1))</f>
        <v/>
      </c>
      <c r="BN8" s="193" t="str">
        <f>IF(BM8="","",IF(BM$1-$AA$1+1&gt;=12*Главная!$N$13,"",EOMONTH(BM8,0)+1))</f>
        <v/>
      </c>
      <c r="BO8" s="193" t="str">
        <f>IF(BN8="","",IF(BN$1-$AA$1+1&gt;=12*Главная!$N$13,"",EOMONTH(BN8,0)+1))</f>
        <v/>
      </c>
      <c r="BP8" s="193" t="str">
        <f>IF(BO8="","",IF(BO$1-$AA$1+1&gt;=12*Главная!$N$13,"",EOMONTH(BO8,0)+1))</f>
        <v/>
      </c>
      <c r="BQ8" s="193" t="str">
        <f>IF(BP8="","",IF(BP$1-$AA$1+1&gt;=12*Главная!$N$13,"",EOMONTH(BP8,0)+1))</f>
        <v/>
      </c>
      <c r="BR8" s="193" t="str">
        <f>IF(BQ8="","",IF(BQ$1-$AA$1+1&gt;=12*Главная!$N$13,"",EOMONTH(BQ8,0)+1))</f>
        <v/>
      </c>
      <c r="BS8" s="193" t="str">
        <f>IF(BR8="","",IF(BR$1-$AA$1+1&gt;=12*Главная!$N$13,"",EOMONTH(BR8,0)+1))</f>
        <v/>
      </c>
      <c r="BT8" s="193" t="str">
        <f>IF(BS8="","",IF(BS$1-$AA$1+1&gt;=12*Главная!$N$13,"",EOMONTH(BS8,0)+1))</f>
        <v/>
      </c>
      <c r="BU8" s="193" t="str">
        <f>IF(BT8="","",IF(BT$1-$AA$1+1&gt;=12*Главная!$N$13,"",EOMONTH(BT8,0)+1))</f>
        <v/>
      </c>
      <c r="BV8" s="193" t="str">
        <f>IF(BU8="","",IF(BU$1-$AA$1+1&gt;=12*Главная!$N$13,"",EOMONTH(BU8,0)+1))</f>
        <v/>
      </c>
      <c r="BW8" s="193" t="str">
        <f>IF(BV8="","",IF(BV$1-$AA$1+1&gt;=12*Главная!$N$13,"",EOMONTH(BV8,0)+1))</f>
        <v/>
      </c>
      <c r="BX8" s="193" t="str">
        <f>IF(BW8="","",IF(BW$1-$AA$1+1&gt;=12*Главная!$N$13,"",EOMONTH(BW8,0)+1))</f>
        <v/>
      </c>
      <c r="BY8" s="193" t="str">
        <f>IF(BX8="","",IF(BX$1-$AA$1+1&gt;=12*Главная!$N$13,"",EOMONTH(BX8,0)+1))</f>
        <v/>
      </c>
      <c r="BZ8" s="193" t="str">
        <f>IF(BY8="","",IF(BY$1-$AA$1+1&gt;=12*Главная!$N$13,"",EOMONTH(BY8,0)+1))</f>
        <v/>
      </c>
      <c r="CA8" s="193" t="str">
        <f>IF(BZ8="","",IF(BZ$1-$AA$1+1&gt;=12*Главная!$N$13,"",EOMONTH(BZ8,0)+1))</f>
        <v/>
      </c>
      <c r="CB8" s="193" t="str">
        <f>IF(CA8="","",IF(CA$1-$AA$1+1&gt;=12*Главная!$N$13,"",EOMONTH(CA8,0)+1))</f>
        <v/>
      </c>
      <c r="CC8" s="193" t="str">
        <f>IF(CB8="","",IF(CB$1-$AA$1+1&gt;=12*Главная!$N$13,"",EOMONTH(CB8,0)+1))</f>
        <v/>
      </c>
      <c r="CD8" s="193" t="str">
        <f>IF(CC8="","",IF(CC$1-$AA$1+1&gt;=12*Главная!$N$13,"",EOMONTH(CC8,0)+1))</f>
        <v/>
      </c>
      <c r="CE8" s="193" t="str">
        <f>IF(CD8="","",IF(CD$1-$AA$1+1&gt;=12*Главная!$N$13,"",EOMONTH(CD8,0)+1))</f>
        <v/>
      </c>
      <c r="CF8" s="193" t="str">
        <f>IF(CE8="","",IF(CE$1-$AA$1+1&gt;=12*Главная!$N$13,"",EOMONTH(CE8,0)+1))</f>
        <v/>
      </c>
      <c r="CG8" s="193" t="str">
        <f>IF(CF8="","",IF(CF$1-$AA$1+1&gt;=12*Главная!$N$13,"",EOMONTH(CF8,0)+1))</f>
        <v/>
      </c>
      <c r="CH8" s="193" t="str">
        <f>IF(CG8="","",IF(CG$1-$AA$1+1&gt;=12*Главная!$N$13,"",EOMONTH(CG8,0)+1))</f>
        <v/>
      </c>
      <c r="CI8" s="193" t="str">
        <f>IF(CH8="","",IF(CH$1-$AA$1+1&gt;=12*Главная!$N$13,"",EOMONTH(CH8,0)+1))</f>
        <v/>
      </c>
      <c r="CJ8" s="193" t="str">
        <f>IF(CI8="","",IF(CI$1-$AA$1+1&gt;=12*Главная!$N$13,"",EOMONTH(CI8,0)+1))</f>
        <v/>
      </c>
      <c r="CK8" s="193" t="str">
        <f>IF(CJ8="","",IF(CJ$1-$AA$1+1&gt;=12*Главная!$N$13,"",EOMONTH(CJ8,0)+1))</f>
        <v/>
      </c>
      <c r="CL8" s="193" t="str">
        <f>IF(CK8="","",IF(CK$1-$AA$1+1&gt;=12*Главная!$N$13,"",EOMONTH(CK8,0)+1))</f>
        <v/>
      </c>
      <c r="CM8" s="193" t="str">
        <f>IF(CL8="","",IF(CL$1-$AA$1+1&gt;=12*Главная!$N$13,"",EOMONTH(CL8,0)+1))</f>
        <v/>
      </c>
      <c r="CN8" s="193" t="str">
        <f>IF(CM8="","",IF(CM$1-$AA$1+1&gt;=12*Главная!$N$13,"",EOMONTH(CM8,0)+1))</f>
        <v/>
      </c>
      <c r="CO8" s="193" t="str">
        <f>IF(CN8="","",IF(CN$1-$AA$1+1&gt;=12*Главная!$N$13,"",EOMONTH(CN8,0)+1))</f>
        <v/>
      </c>
      <c r="CP8" s="193" t="str">
        <f>IF(CO8="","",IF(CO$1-$AA$1+1&gt;=12*Главная!$N$13,"",EOMONTH(CO8,0)+1))</f>
        <v/>
      </c>
      <c r="CQ8" s="193" t="str">
        <f>IF(CP8="","",IF(CP$1-$AA$1+1&gt;=12*Главная!$N$13,"",EOMONTH(CP8,0)+1))</f>
        <v/>
      </c>
      <c r="CR8" s="193" t="str">
        <f>IF(CQ8="","",IF(CQ$1-$AA$1+1&gt;=12*Главная!$N$13,"",EOMONTH(CQ8,0)+1))</f>
        <v/>
      </c>
      <c r="CS8" s="193" t="str">
        <f>IF(CR8="","",IF(CR$1-$AA$1+1&gt;=12*Главная!$N$13,"",EOMONTH(CR8,0)+1))</f>
        <v/>
      </c>
      <c r="CT8" s="193" t="str">
        <f>IF(CS8="","",IF(CS$1-$AA$1+1&gt;=12*Главная!$N$13,"",EOMONTH(CS8,0)+1))</f>
        <v/>
      </c>
      <c r="CU8" s="193" t="str">
        <f>IF(CT8="","",IF(CT$1-$AA$1+1&gt;=12*Главная!$N$13,"",EOMONTH(CT8,0)+1))</f>
        <v/>
      </c>
      <c r="CV8" s="193" t="str">
        <f>IF(CU8="","",IF(CU$1-$AA$1+1&gt;=12*Главная!$N$13,"",EOMONTH(CU8,0)+1))</f>
        <v/>
      </c>
      <c r="CW8" s="193" t="str">
        <f>IF(CV8="","",IF(CV$1-$AA$1+1&gt;=12*Главная!$N$13,"",EOMONTH(CV8,0)+1))</f>
        <v/>
      </c>
      <c r="CX8" s="193" t="str">
        <f>IF(CW8="","",IF(CW$1-$AA$1+1&gt;=12*Главная!$N$13,"",EOMONTH(CW8,0)+1))</f>
        <v/>
      </c>
      <c r="CY8" s="193" t="str">
        <f>IF(CX8="","",IF(CX$1-$AA$1+1&gt;=12*Главная!$N$13,"",EOMONTH(CX8,0)+1))</f>
        <v/>
      </c>
      <c r="CZ8" s="193" t="str">
        <f>IF(CY8="","",IF(CY$1-$AA$1+1&gt;=12*Главная!$N$13,"",EOMONTH(CY8,0)+1))</f>
        <v/>
      </c>
      <c r="DA8" s="193" t="str">
        <f>IF(CZ8="","",IF(CZ$1-$AA$1+1&gt;=12*Главная!$N$13,"",EOMONTH(CZ8,0)+1))</f>
        <v/>
      </c>
      <c r="DB8" s="193" t="str">
        <f>IF(DA8="","",IF(DA$1-$AA$1+1&gt;=12*Главная!$N$13,"",EOMONTH(DA8,0)+1))</f>
        <v/>
      </c>
      <c r="DC8" s="193" t="str">
        <f>IF(DB8="","",IF(DB$1-$AA$1+1&gt;=12*Главная!$N$13,"",EOMONTH(DB8,0)+1))</f>
        <v/>
      </c>
      <c r="DD8" s="193" t="str">
        <f>IF(DC8="","",IF(DC$1-$AA$1+1&gt;=12*Главная!$N$13,"",EOMONTH(DC8,0)+1))</f>
        <v/>
      </c>
      <c r="DE8" s="193" t="str">
        <f>IF(DD8="","",IF(DD$1-$AA$1+1&gt;=12*Главная!$N$13,"",EOMONTH(DD8,0)+1))</f>
        <v/>
      </c>
      <c r="DF8" s="193" t="str">
        <f>IF(DE8="","",IF(DE$1-$AA$1+1&gt;=12*Главная!$N$13,"",EOMONTH(DE8,0)+1))</f>
        <v/>
      </c>
      <c r="DG8" s="193" t="str">
        <f>IF(DF8="","",IF(DF$1-$AA$1+1&gt;=12*Главная!$N$13,"",EOMONTH(DF8,0)+1))</f>
        <v/>
      </c>
      <c r="DH8" s="193" t="str">
        <f>IF(DG8="","",IF(DG$1-$AA$1+1&gt;=12*Главная!$N$13,"",EOMONTH(DG8,0)+1))</f>
        <v/>
      </c>
      <c r="DI8" s="193" t="str">
        <f>IF(DH8="","",IF(DH$1-$AA$1+1&gt;=12*Главная!$N$13,"",EOMONTH(DH8,0)+1))</f>
        <v/>
      </c>
      <c r="DJ8" s="193" t="str">
        <f>IF(DI8="","",IF(DI$1-$AA$1+1&gt;=12*Главная!$N$13,"",EOMONTH(DI8,0)+1))</f>
        <v/>
      </c>
      <c r="DK8" s="193" t="str">
        <f>IF(DJ8="","",IF(DJ$1-$AA$1+1&gt;=12*Главная!$N$13,"",EOMONTH(DJ8,0)+1))</f>
        <v/>
      </c>
      <c r="DL8" s="193" t="str">
        <f>IF(DK8="","",IF(DK$1-$AA$1+1&gt;=12*Главная!$N$13,"",EOMONTH(DK8,0)+1))</f>
        <v/>
      </c>
      <c r="DM8" s="193" t="str">
        <f>IF(DL8="","",IF(DL$1-$AA$1+1&gt;=12*Главная!$N$13,"",EOMONTH(DL8,0)+1))</f>
        <v/>
      </c>
      <c r="DN8" s="193" t="str">
        <f>IF(DM8="","",IF(DM$1-$AA$1+1&gt;=12*Главная!$N$13,"",EOMONTH(DM8,0)+1))</f>
        <v/>
      </c>
      <c r="DO8" s="193" t="str">
        <f>IF(DN8="","",IF(DN$1-$AA$1+1&gt;=12*Главная!$N$13,"",EOMONTH(DN8,0)+1))</f>
        <v/>
      </c>
      <c r="DP8" s="193" t="str">
        <f>IF(DO8="","",IF(DO$1-$AA$1+1&gt;=12*Главная!$N$13,"",EOMONTH(DO8,0)+1))</f>
        <v/>
      </c>
      <c r="DQ8" s="193" t="str">
        <f>IF(DP8="","",IF(DP$1-$AA$1+1&gt;=12*Главная!$N$13,"",EOMONTH(DP8,0)+1))</f>
        <v/>
      </c>
      <c r="DR8" s="193" t="str">
        <f>IF(DQ8="","",IF(DQ$1-$AA$1+1&gt;=12*Главная!$N$13,"",EOMONTH(DQ8,0)+1))</f>
        <v/>
      </c>
      <c r="DS8" s="193" t="str">
        <f>IF(DR8="","",IF(DR$1-$AA$1+1&gt;=12*Главная!$N$13,"",EOMONTH(DR8,0)+1))</f>
        <v/>
      </c>
      <c r="DT8" s="193" t="str">
        <f>IF(DS8="","",IF(DS$1-$AA$1+1&gt;=12*Главная!$N$13,"",EOMONTH(DS8,0)+1))</f>
        <v/>
      </c>
      <c r="DU8" s="3"/>
      <c r="DV8" s="3"/>
    </row>
    <row r="9" spans="1:126" ht="4.2" customHeight="1">
      <c r="A9" s="1"/>
      <c r="B9" s="262"/>
      <c r="C9" s="262"/>
      <c r="D9" s="262"/>
      <c r="E9" s="262"/>
      <c r="F9" s="49"/>
      <c r="G9" s="299"/>
      <c r="H9" s="13"/>
      <c r="I9" s="13"/>
      <c r="J9" s="13"/>
      <c r="K9" s="13"/>
      <c r="L9" s="13"/>
      <c r="M9" s="14"/>
      <c r="N9" s="13"/>
      <c r="O9" s="13"/>
      <c r="P9" s="14"/>
      <c r="Q9" s="13"/>
      <c r="R9" s="13"/>
      <c r="S9" s="14"/>
      <c r="T9" s="655"/>
      <c r="U9" s="24"/>
      <c r="V9" s="13"/>
      <c r="W9" s="15"/>
      <c r="X9" s="13"/>
      <c r="Y9" s="14"/>
      <c r="Z9" s="8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1"/>
      <c r="DV9" s="1"/>
    </row>
    <row r="10" spans="1:126" ht="7.2" customHeight="1">
      <c r="A10" s="1"/>
      <c r="B10" s="1"/>
      <c r="C10" s="1"/>
      <c r="D10" s="1"/>
      <c r="E10" s="261"/>
      <c r="F10" s="47"/>
      <c r="G10" s="229"/>
      <c r="H10" s="1"/>
      <c r="I10" s="1"/>
      <c r="J10" s="1"/>
      <c r="K10" s="1"/>
      <c r="L10" s="1"/>
      <c r="M10" s="5"/>
      <c r="N10" s="1"/>
      <c r="O10" s="1"/>
      <c r="P10" s="5"/>
      <c r="Q10" s="1"/>
      <c r="R10" s="1"/>
      <c r="S10" s="5"/>
      <c r="T10" s="653"/>
      <c r="U10" s="23"/>
      <c r="V10" s="1"/>
      <c r="W10" s="3"/>
      <c r="X10" s="1"/>
      <c r="Y10" s="5"/>
      <c r="Z10" s="86"/>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1"/>
      <c r="DV10" s="1"/>
    </row>
    <row r="11" spans="1:126" ht="4.2" customHeight="1">
      <c r="A11" s="1"/>
      <c r="B11" s="1"/>
      <c r="C11" s="1"/>
      <c r="D11" s="1"/>
      <c r="E11" s="261"/>
      <c r="F11" s="47"/>
      <c r="G11" s="229"/>
      <c r="H11" s="1"/>
      <c r="I11" s="1"/>
      <c r="J11" s="1"/>
      <c r="K11" s="1"/>
      <c r="L11" s="1"/>
      <c r="M11" s="5"/>
      <c r="N11" s="1"/>
      <c r="O11" s="1"/>
      <c r="P11" s="5"/>
      <c r="Q11" s="1"/>
      <c r="R11" s="1"/>
      <c r="S11" s="5"/>
      <c r="T11" s="653"/>
      <c r="U11" s="23"/>
      <c r="V11" s="1"/>
      <c r="W11" s="11"/>
      <c r="X11" s="10"/>
      <c r="Y11" s="45"/>
      <c r="Z11" s="92"/>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1"/>
      <c r="DV11" s="1"/>
    </row>
    <row r="12" spans="1:126" s="38" customFormat="1">
      <c r="A12" s="35"/>
      <c r="B12" s="258" t="s">
        <v>149</v>
      </c>
      <c r="C12" s="35"/>
      <c r="D12" s="35"/>
      <c r="E12" s="9"/>
      <c r="F12" s="50"/>
      <c r="G12" s="304" t="s">
        <v>6</v>
      </c>
      <c r="H12" s="35" t="s">
        <v>193</v>
      </c>
      <c r="I12" s="35"/>
      <c r="J12" s="35"/>
      <c r="K12" s="35"/>
      <c r="L12" s="1"/>
      <c r="M12" s="5"/>
      <c r="N12" s="37">
        <f>MAX(N13:N45)</f>
        <v>0</v>
      </c>
      <c r="O12" s="1"/>
      <c r="P12" s="5"/>
      <c r="Q12" s="1"/>
      <c r="R12" s="1"/>
      <c r="S12" s="5"/>
      <c r="T12" s="37">
        <f>SUM(T13:T45)</f>
        <v>0</v>
      </c>
      <c r="U12" s="23"/>
      <c r="V12" s="35"/>
      <c r="W12" s="658">
        <f>SUM($Y12:$DU12)</f>
        <v>0</v>
      </c>
      <c r="X12" s="658"/>
      <c r="Y12" s="574"/>
      <c r="Z12" s="659"/>
      <c r="AA12" s="660">
        <f>IF(AA$8="",0,SUM(AA14:AA45))</f>
        <v>0</v>
      </c>
      <c r="AB12" s="660">
        <f t="shared" ref="AB12:CM12" si="2">IF(AB$8="",0,SUM(AB14:AB45))</f>
        <v>0</v>
      </c>
      <c r="AC12" s="660">
        <f t="shared" si="2"/>
        <v>0</v>
      </c>
      <c r="AD12" s="660">
        <f t="shared" si="2"/>
        <v>0</v>
      </c>
      <c r="AE12" s="660">
        <f t="shared" si="2"/>
        <v>0</v>
      </c>
      <c r="AF12" s="660">
        <f t="shared" si="2"/>
        <v>0</v>
      </c>
      <c r="AG12" s="660">
        <f t="shared" si="2"/>
        <v>0</v>
      </c>
      <c r="AH12" s="660">
        <f t="shared" si="2"/>
        <v>0</v>
      </c>
      <c r="AI12" s="660">
        <f t="shared" si="2"/>
        <v>0</v>
      </c>
      <c r="AJ12" s="660">
        <f t="shared" si="2"/>
        <v>0</v>
      </c>
      <c r="AK12" s="660">
        <f t="shared" si="2"/>
        <v>0</v>
      </c>
      <c r="AL12" s="660">
        <f t="shared" si="2"/>
        <v>0</v>
      </c>
      <c r="AM12" s="660">
        <f t="shared" si="2"/>
        <v>0</v>
      </c>
      <c r="AN12" s="660">
        <f t="shared" si="2"/>
        <v>0</v>
      </c>
      <c r="AO12" s="660">
        <f t="shared" si="2"/>
        <v>0</v>
      </c>
      <c r="AP12" s="660">
        <f t="shared" si="2"/>
        <v>0</v>
      </c>
      <c r="AQ12" s="660">
        <f t="shared" si="2"/>
        <v>0</v>
      </c>
      <c r="AR12" s="660">
        <f t="shared" si="2"/>
        <v>0</v>
      </c>
      <c r="AS12" s="660">
        <f t="shared" si="2"/>
        <v>0</v>
      </c>
      <c r="AT12" s="660">
        <f t="shared" si="2"/>
        <v>0</v>
      </c>
      <c r="AU12" s="660">
        <f t="shared" si="2"/>
        <v>0</v>
      </c>
      <c r="AV12" s="660">
        <f t="shared" si="2"/>
        <v>0</v>
      </c>
      <c r="AW12" s="660">
        <f t="shared" si="2"/>
        <v>0</v>
      </c>
      <c r="AX12" s="660">
        <f t="shared" si="2"/>
        <v>0</v>
      </c>
      <c r="AY12" s="660">
        <f t="shared" si="2"/>
        <v>0</v>
      </c>
      <c r="AZ12" s="660">
        <f t="shared" si="2"/>
        <v>0</v>
      </c>
      <c r="BA12" s="660">
        <f t="shared" si="2"/>
        <v>0</v>
      </c>
      <c r="BB12" s="660">
        <f t="shared" si="2"/>
        <v>0</v>
      </c>
      <c r="BC12" s="660">
        <f t="shared" si="2"/>
        <v>0</v>
      </c>
      <c r="BD12" s="660">
        <f t="shared" si="2"/>
        <v>0</v>
      </c>
      <c r="BE12" s="660">
        <f t="shared" si="2"/>
        <v>0</v>
      </c>
      <c r="BF12" s="660">
        <f t="shared" si="2"/>
        <v>0</v>
      </c>
      <c r="BG12" s="660">
        <f t="shared" si="2"/>
        <v>0</v>
      </c>
      <c r="BH12" s="660">
        <f t="shared" si="2"/>
        <v>0</v>
      </c>
      <c r="BI12" s="660">
        <f t="shared" si="2"/>
        <v>0</v>
      </c>
      <c r="BJ12" s="660">
        <f t="shared" si="2"/>
        <v>0</v>
      </c>
      <c r="BK12" s="660">
        <f t="shared" si="2"/>
        <v>0</v>
      </c>
      <c r="BL12" s="660">
        <f t="shared" si="2"/>
        <v>0</v>
      </c>
      <c r="BM12" s="660">
        <f t="shared" si="2"/>
        <v>0</v>
      </c>
      <c r="BN12" s="660">
        <f t="shared" si="2"/>
        <v>0</v>
      </c>
      <c r="BO12" s="660">
        <f t="shared" si="2"/>
        <v>0</v>
      </c>
      <c r="BP12" s="660">
        <f t="shared" si="2"/>
        <v>0</v>
      </c>
      <c r="BQ12" s="660">
        <f t="shared" si="2"/>
        <v>0</v>
      </c>
      <c r="BR12" s="660">
        <f t="shared" si="2"/>
        <v>0</v>
      </c>
      <c r="BS12" s="660">
        <f t="shared" si="2"/>
        <v>0</v>
      </c>
      <c r="BT12" s="660">
        <f t="shared" si="2"/>
        <v>0</v>
      </c>
      <c r="BU12" s="660">
        <f t="shared" si="2"/>
        <v>0</v>
      </c>
      <c r="BV12" s="660">
        <f t="shared" si="2"/>
        <v>0</v>
      </c>
      <c r="BW12" s="660">
        <f t="shared" si="2"/>
        <v>0</v>
      </c>
      <c r="BX12" s="660">
        <f t="shared" si="2"/>
        <v>0</v>
      </c>
      <c r="BY12" s="660">
        <f t="shared" si="2"/>
        <v>0</v>
      </c>
      <c r="BZ12" s="660">
        <f t="shared" si="2"/>
        <v>0</v>
      </c>
      <c r="CA12" s="660">
        <f t="shared" si="2"/>
        <v>0</v>
      </c>
      <c r="CB12" s="660">
        <f t="shared" si="2"/>
        <v>0</v>
      </c>
      <c r="CC12" s="660">
        <f t="shared" si="2"/>
        <v>0</v>
      </c>
      <c r="CD12" s="660">
        <f t="shared" si="2"/>
        <v>0</v>
      </c>
      <c r="CE12" s="660">
        <f t="shared" si="2"/>
        <v>0</v>
      </c>
      <c r="CF12" s="660">
        <f t="shared" si="2"/>
        <v>0</v>
      </c>
      <c r="CG12" s="660">
        <f t="shared" si="2"/>
        <v>0</v>
      </c>
      <c r="CH12" s="660">
        <f t="shared" si="2"/>
        <v>0</v>
      </c>
      <c r="CI12" s="660">
        <f t="shared" si="2"/>
        <v>0</v>
      </c>
      <c r="CJ12" s="660">
        <f t="shared" si="2"/>
        <v>0</v>
      </c>
      <c r="CK12" s="660">
        <f t="shared" si="2"/>
        <v>0</v>
      </c>
      <c r="CL12" s="660">
        <f t="shared" si="2"/>
        <v>0</v>
      </c>
      <c r="CM12" s="660">
        <f t="shared" si="2"/>
        <v>0</v>
      </c>
      <c r="CN12" s="660">
        <f t="shared" ref="CN12:DT12" si="3">IF(CN$8="",0,SUM(CN14:CN45))</f>
        <v>0</v>
      </c>
      <c r="CO12" s="660">
        <f t="shared" si="3"/>
        <v>0</v>
      </c>
      <c r="CP12" s="660">
        <f t="shared" si="3"/>
        <v>0</v>
      </c>
      <c r="CQ12" s="660">
        <f t="shared" si="3"/>
        <v>0</v>
      </c>
      <c r="CR12" s="660">
        <f t="shared" si="3"/>
        <v>0</v>
      </c>
      <c r="CS12" s="660">
        <f t="shared" si="3"/>
        <v>0</v>
      </c>
      <c r="CT12" s="660">
        <f t="shared" si="3"/>
        <v>0</v>
      </c>
      <c r="CU12" s="660">
        <f t="shared" si="3"/>
        <v>0</v>
      </c>
      <c r="CV12" s="660">
        <f t="shared" si="3"/>
        <v>0</v>
      </c>
      <c r="CW12" s="660">
        <f t="shared" si="3"/>
        <v>0</v>
      </c>
      <c r="CX12" s="660">
        <f t="shared" si="3"/>
        <v>0</v>
      </c>
      <c r="CY12" s="660">
        <f t="shared" si="3"/>
        <v>0</v>
      </c>
      <c r="CZ12" s="660">
        <f t="shared" si="3"/>
        <v>0</v>
      </c>
      <c r="DA12" s="660">
        <f t="shared" si="3"/>
        <v>0</v>
      </c>
      <c r="DB12" s="660">
        <f t="shared" si="3"/>
        <v>0</v>
      </c>
      <c r="DC12" s="660">
        <f t="shared" si="3"/>
        <v>0</v>
      </c>
      <c r="DD12" s="660">
        <f t="shared" si="3"/>
        <v>0</v>
      </c>
      <c r="DE12" s="660">
        <f t="shared" si="3"/>
        <v>0</v>
      </c>
      <c r="DF12" s="660">
        <f t="shared" si="3"/>
        <v>0</v>
      </c>
      <c r="DG12" s="660">
        <f t="shared" si="3"/>
        <v>0</v>
      </c>
      <c r="DH12" s="660">
        <f t="shared" si="3"/>
        <v>0</v>
      </c>
      <c r="DI12" s="660">
        <f t="shared" si="3"/>
        <v>0</v>
      </c>
      <c r="DJ12" s="660">
        <f t="shared" si="3"/>
        <v>0</v>
      </c>
      <c r="DK12" s="660">
        <f t="shared" si="3"/>
        <v>0</v>
      </c>
      <c r="DL12" s="660">
        <f t="shared" si="3"/>
        <v>0</v>
      </c>
      <c r="DM12" s="660">
        <f t="shared" si="3"/>
        <v>0</v>
      </c>
      <c r="DN12" s="660">
        <f t="shared" si="3"/>
        <v>0</v>
      </c>
      <c r="DO12" s="660">
        <f t="shared" si="3"/>
        <v>0</v>
      </c>
      <c r="DP12" s="660">
        <f t="shared" si="3"/>
        <v>0</v>
      </c>
      <c r="DQ12" s="660">
        <f t="shared" si="3"/>
        <v>0</v>
      </c>
      <c r="DR12" s="660">
        <f t="shared" si="3"/>
        <v>0</v>
      </c>
      <c r="DS12" s="660">
        <f t="shared" si="3"/>
        <v>0</v>
      </c>
      <c r="DT12" s="660">
        <f t="shared" si="3"/>
        <v>0</v>
      </c>
      <c r="DU12" s="35"/>
      <c r="DV12" s="35"/>
    </row>
    <row r="13" spans="1:126" ht="4.2" customHeight="1">
      <c r="A13" s="1"/>
      <c r="B13" s="1"/>
      <c r="C13" s="1"/>
      <c r="D13" s="1"/>
      <c r="E13" s="261"/>
      <c r="F13" s="47"/>
      <c r="G13" s="229"/>
      <c r="H13" s="40"/>
      <c r="I13" s="40"/>
      <c r="J13" s="40"/>
      <c r="K13" s="40"/>
      <c r="L13" s="1"/>
      <c r="M13" s="5"/>
      <c r="N13" s="40"/>
      <c r="O13" s="1"/>
      <c r="P13" s="5"/>
      <c r="Q13" s="1"/>
      <c r="R13" s="1"/>
      <c r="S13" s="5"/>
      <c r="T13" s="40"/>
      <c r="U13" s="23"/>
      <c r="V13" s="1"/>
      <c r="W13" s="661"/>
      <c r="X13" s="572"/>
      <c r="Y13" s="574"/>
      <c r="Z13" s="662"/>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A13" s="663"/>
      <c r="CB13" s="663"/>
      <c r="CC13" s="663"/>
      <c r="CD13" s="663"/>
      <c r="CE13" s="663"/>
      <c r="CF13" s="663"/>
      <c r="CG13" s="663"/>
      <c r="CH13" s="663"/>
      <c r="CI13" s="663"/>
      <c r="CJ13" s="663"/>
      <c r="CK13" s="663"/>
      <c r="CL13" s="663"/>
      <c r="CM13" s="663"/>
      <c r="CN13" s="663"/>
      <c r="CO13" s="663"/>
      <c r="CP13" s="663"/>
      <c r="CQ13" s="663"/>
      <c r="CR13" s="663"/>
      <c r="CS13" s="663"/>
      <c r="CT13" s="663"/>
      <c r="CU13" s="663"/>
      <c r="CV13" s="663"/>
      <c r="CW13" s="663"/>
      <c r="CX13" s="663"/>
      <c r="CY13" s="663"/>
      <c r="CZ13" s="663"/>
      <c r="DA13" s="663"/>
      <c r="DB13" s="663"/>
      <c r="DC13" s="663"/>
      <c r="DD13" s="663"/>
      <c r="DE13" s="663"/>
      <c r="DF13" s="663"/>
      <c r="DG13" s="663"/>
      <c r="DH13" s="663"/>
      <c r="DI13" s="663"/>
      <c r="DJ13" s="663"/>
      <c r="DK13" s="663"/>
      <c r="DL13" s="663"/>
      <c r="DM13" s="663"/>
      <c r="DN13" s="663"/>
      <c r="DO13" s="663"/>
      <c r="DP13" s="663"/>
      <c r="DQ13" s="663"/>
      <c r="DR13" s="663"/>
      <c r="DS13" s="663"/>
      <c r="DT13" s="663"/>
      <c r="DU13" s="1"/>
      <c r="DV13" s="1"/>
    </row>
    <row r="14" spans="1:126" ht="4.2" customHeight="1">
      <c r="A14" s="1"/>
      <c r="B14" s="1"/>
      <c r="C14" s="1"/>
      <c r="D14" s="1"/>
      <c r="E14" s="261"/>
      <c r="F14" s="47"/>
      <c r="G14" s="229"/>
      <c r="H14" s="1"/>
      <c r="I14" s="1"/>
      <c r="J14" s="1"/>
      <c r="K14" s="1"/>
      <c r="L14" s="1"/>
      <c r="M14" s="5"/>
      <c r="N14" s="1"/>
      <c r="O14" s="1"/>
      <c r="P14" s="5"/>
      <c r="Q14" s="1"/>
      <c r="R14" s="1"/>
      <c r="S14" s="5"/>
      <c r="T14" s="653"/>
      <c r="U14" s="23"/>
      <c r="V14" s="1"/>
      <c r="W14" s="573"/>
      <c r="X14" s="572"/>
      <c r="Y14" s="574"/>
      <c r="Z14" s="662"/>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4"/>
      <c r="BR14" s="664"/>
      <c r="BS14" s="664"/>
      <c r="BT14" s="664"/>
      <c r="BU14" s="664"/>
      <c r="BV14" s="664"/>
      <c r="BW14" s="664"/>
      <c r="BX14" s="664"/>
      <c r="BY14" s="664"/>
      <c r="BZ14" s="664"/>
      <c r="CA14" s="664"/>
      <c r="CB14" s="664"/>
      <c r="CC14" s="664"/>
      <c r="CD14" s="664"/>
      <c r="CE14" s="664"/>
      <c r="CF14" s="664"/>
      <c r="CG14" s="664"/>
      <c r="CH14" s="664"/>
      <c r="CI14" s="664"/>
      <c r="CJ14" s="664"/>
      <c r="CK14" s="664"/>
      <c r="CL14" s="664"/>
      <c r="CM14" s="664"/>
      <c r="CN14" s="664"/>
      <c r="CO14" s="664"/>
      <c r="CP14" s="664"/>
      <c r="CQ14" s="664"/>
      <c r="CR14" s="664"/>
      <c r="CS14" s="664"/>
      <c r="CT14" s="664"/>
      <c r="CU14" s="664"/>
      <c r="CV14" s="664"/>
      <c r="CW14" s="664"/>
      <c r="CX14" s="664"/>
      <c r="CY14" s="664"/>
      <c r="CZ14" s="664"/>
      <c r="DA14" s="664"/>
      <c r="DB14" s="664"/>
      <c r="DC14" s="664"/>
      <c r="DD14" s="664"/>
      <c r="DE14" s="664"/>
      <c r="DF14" s="664"/>
      <c r="DG14" s="664"/>
      <c r="DH14" s="664"/>
      <c r="DI14" s="664"/>
      <c r="DJ14" s="664"/>
      <c r="DK14" s="664"/>
      <c r="DL14" s="664"/>
      <c r="DM14" s="664"/>
      <c r="DN14" s="664"/>
      <c r="DO14" s="664"/>
      <c r="DP14" s="664"/>
      <c r="DQ14" s="664"/>
      <c r="DR14" s="664"/>
      <c r="DS14" s="664"/>
      <c r="DT14" s="664"/>
      <c r="DU14" s="1"/>
      <c r="DV14" s="1"/>
    </row>
    <row r="15" spans="1:126" s="237" customFormat="1">
      <c r="A15" s="226"/>
      <c r="B15" s="226"/>
      <c r="C15" s="226"/>
      <c r="D15" s="226"/>
      <c r="E15" s="270"/>
      <c r="F15" s="114"/>
      <c r="G15" s="229"/>
      <c r="H15" s="226"/>
      <c r="I15" s="226"/>
      <c r="J15" s="403" t="s">
        <v>6</v>
      </c>
      <c r="K15" s="651"/>
      <c r="L15" s="1"/>
      <c r="M15" s="5"/>
      <c r="N15" s="1">
        <f>IF(OR(K15="",K15=0),0,MAX(N$13:N14)+1)</f>
        <v>0</v>
      </c>
      <c r="O15" s="1"/>
      <c r="P15" s="5"/>
      <c r="Q15" s="1" t="s">
        <v>397</v>
      </c>
      <c r="R15" s="1"/>
      <c r="S15" s="667" t="s">
        <v>6</v>
      </c>
      <c r="T15" s="670"/>
      <c r="U15" s="23"/>
      <c r="V15" s="226"/>
      <c r="W15" s="665">
        <f t="shared" ref="W15:W44" si="4">SUM($Y15:$DU15)</f>
        <v>0</v>
      </c>
      <c r="X15" s="666"/>
      <c r="Y15" s="667" t="s">
        <v>6</v>
      </c>
      <c r="Z15" s="668"/>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226"/>
      <c r="DV15" s="226"/>
    </row>
    <row r="16" spans="1:126" s="237" customFormat="1">
      <c r="A16" s="226"/>
      <c r="B16" s="226"/>
      <c r="C16" s="226"/>
      <c r="D16" s="226"/>
      <c r="E16" s="270"/>
      <c r="F16" s="114"/>
      <c r="G16" s="229"/>
      <c r="H16" s="226"/>
      <c r="I16" s="226"/>
      <c r="J16" s="403" t="s">
        <v>6</v>
      </c>
      <c r="K16" s="651"/>
      <c r="L16" s="1"/>
      <c r="M16" s="5"/>
      <c r="N16" s="1">
        <f>IF(OR(K16="",K16=0),0,MAX(N$13:N15)+1)</f>
        <v>0</v>
      </c>
      <c r="O16" s="1"/>
      <c r="P16" s="5"/>
      <c r="Q16" s="1" t="s">
        <v>397</v>
      </c>
      <c r="R16" s="1"/>
      <c r="S16" s="667" t="s">
        <v>6</v>
      </c>
      <c r="T16" s="670"/>
      <c r="U16" s="23"/>
      <c r="V16" s="226"/>
      <c r="W16" s="665">
        <f t="shared" si="4"/>
        <v>0</v>
      </c>
      <c r="X16" s="666"/>
      <c r="Y16" s="667" t="s">
        <v>6</v>
      </c>
      <c r="Z16" s="668"/>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226"/>
      <c r="DV16" s="226"/>
    </row>
    <row r="17" spans="1:126" s="237" customFormat="1">
      <c r="A17" s="226"/>
      <c r="B17" s="226"/>
      <c r="C17" s="226"/>
      <c r="D17" s="226"/>
      <c r="E17" s="270"/>
      <c r="F17" s="114"/>
      <c r="G17" s="229"/>
      <c r="H17" s="226"/>
      <c r="I17" s="226"/>
      <c r="J17" s="403" t="s">
        <v>6</v>
      </c>
      <c r="K17" s="651"/>
      <c r="L17" s="1"/>
      <c r="M17" s="5"/>
      <c r="N17" s="1">
        <f>IF(OR(K17="",K17=0),0,MAX(N$13:N16)+1)</f>
        <v>0</v>
      </c>
      <c r="O17" s="1"/>
      <c r="P17" s="5"/>
      <c r="Q17" s="1" t="s">
        <v>397</v>
      </c>
      <c r="R17" s="1"/>
      <c r="S17" s="667" t="s">
        <v>6</v>
      </c>
      <c r="T17" s="670"/>
      <c r="U17" s="23"/>
      <c r="V17" s="226"/>
      <c r="W17" s="665">
        <f t="shared" si="4"/>
        <v>0</v>
      </c>
      <c r="X17" s="666"/>
      <c r="Y17" s="667" t="s">
        <v>6</v>
      </c>
      <c r="Z17" s="668"/>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226"/>
      <c r="DV17" s="226"/>
    </row>
    <row r="18" spans="1:126" s="237" customFormat="1">
      <c r="A18" s="226"/>
      <c r="B18" s="226"/>
      <c r="C18" s="226"/>
      <c r="D18" s="226"/>
      <c r="E18" s="270"/>
      <c r="F18" s="114"/>
      <c r="G18" s="229"/>
      <c r="H18" s="226"/>
      <c r="I18" s="226"/>
      <c r="J18" s="403" t="s">
        <v>6</v>
      </c>
      <c r="K18" s="651"/>
      <c r="L18" s="1"/>
      <c r="M18" s="5"/>
      <c r="N18" s="1">
        <f>IF(OR(K18="",K18=0),0,MAX(N$13:N17)+1)</f>
        <v>0</v>
      </c>
      <c r="O18" s="1"/>
      <c r="P18" s="5"/>
      <c r="Q18" s="1" t="s">
        <v>397</v>
      </c>
      <c r="R18" s="1"/>
      <c r="S18" s="667" t="s">
        <v>6</v>
      </c>
      <c r="T18" s="670"/>
      <c r="U18" s="23"/>
      <c r="V18" s="226"/>
      <c r="W18" s="665">
        <f t="shared" si="4"/>
        <v>0</v>
      </c>
      <c r="X18" s="666"/>
      <c r="Y18" s="667" t="s">
        <v>6</v>
      </c>
      <c r="Z18" s="668"/>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226"/>
      <c r="DV18" s="226"/>
    </row>
    <row r="19" spans="1:126" s="237" customFormat="1">
      <c r="A19" s="226"/>
      <c r="B19" s="226"/>
      <c r="C19" s="226"/>
      <c r="D19" s="226"/>
      <c r="E19" s="270"/>
      <c r="F19" s="114"/>
      <c r="G19" s="229"/>
      <c r="H19" s="226"/>
      <c r="I19" s="226"/>
      <c r="J19" s="403" t="s">
        <v>6</v>
      </c>
      <c r="K19" s="651"/>
      <c r="L19" s="1"/>
      <c r="M19" s="5"/>
      <c r="N19" s="1">
        <f>IF(OR(K19="",K19=0),0,MAX(N$13:N18)+1)</f>
        <v>0</v>
      </c>
      <c r="O19" s="1"/>
      <c r="P19" s="5"/>
      <c r="Q19" s="1" t="s">
        <v>397</v>
      </c>
      <c r="R19" s="1"/>
      <c r="S19" s="667" t="s">
        <v>6</v>
      </c>
      <c r="T19" s="670"/>
      <c r="U19" s="23"/>
      <c r="V19" s="226"/>
      <c r="W19" s="665">
        <f t="shared" si="4"/>
        <v>0</v>
      </c>
      <c r="X19" s="666"/>
      <c r="Y19" s="667" t="s">
        <v>6</v>
      </c>
      <c r="Z19" s="668"/>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226"/>
      <c r="DV19" s="226"/>
    </row>
    <row r="20" spans="1:126" s="237" customFormat="1">
      <c r="A20" s="226"/>
      <c r="B20" s="226"/>
      <c r="C20" s="226"/>
      <c r="D20" s="226"/>
      <c r="E20" s="270"/>
      <c r="F20" s="114"/>
      <c r="G20" s="229"/>
      <c r="H20" s="226"/>
      <c r="I20" s="226"/>
      <c r="J20" s="403" t="s">
        <v>6</v>
      </c>
      <c r="K20" s="651"/>
      <c r="L20" s="1"/>
      <c r="M20" s="5"/>
      <c r="N20" s="1">
        <f>IF(OR(K20="",K20=0),0,MAX(N$13:N19)+1)</f>
        <v>0</v>
      </c>
      <c r="O20" s="1"/>
      <c r="P20" s="5"/>
      <c r="Q20" s="1" t="s">
        <v>397</v>
      </c>
      <c r="R20" s="1"/>
      <c r="S20" s="667" t="s">
        <v>6</v>
      </c>
      <c r="T20" s="670"/>
      <c r="U20" s="23"/>
      <c r="V20" s="226"/>
      <c r="W20" s="665">
        <f t="shared" si="4"/>
        <v>0</v>
      </c>
      <c r="X20" s="666"/>
      <c r="Y20" s="667" t="s">
        <v>6</v>
      </c>
      <c r="Z20" s="668"/>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226"/>
      <c r="DV20" s="226"/>
    </row>
    <row r="21" spans="1:126" s="237" customFormat="1">
      <c r="A21" s="226"/>
      <c r="B21" s="226"/>
      <c r="C21" s="226"/>
      <c r="D21" s="226"/>
      <c r="E21" s="270"/>
      <c r="F21" s="114"/>
      <c r="G21" s="229"/>
      <c r="H21" s="226"/>
      <c r="I21" s="226"/>
      <c r="J21" s="403" t="s">
        <v>6</v>
      </c>
      <c r="K21" s="651"/>
      <c r="L21" s="1"/>
      <c r="M21" s="5"/>
      <c r="N21" s="1">
        <f>IF(OR(K21="",K21=0),0,MAX(N$13:N20)+1)</f>
        <v>0</v>
      </c>
      <c r="O21" s="1"/>
      <c r="P21" s="5"/>
      <c r="Q21" s="1" t="s">
        <v>397</v>
      </c>
      <c r="R21" s="1"/>
      <c r="S21" s="667" t="s">
        <v>6</v>
      </c>
      <c r="T21" s="670"/>
      <c r="U21" s="23"/>
      <c r="V21" s="226"/>
      <c r="W21" s="665">
        <f t="shared" si="4"/>
        <v>0</v>
      </c>
      <c r="X21" s="666"/>
      <c r="Y21" s="667" t="s">
        <v>6</v>
      </c>
      <c r="Z21" s="668"/>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226"/>
      <c r="DV21" s="226"/>
    </row>
    <row r="22" spans="1:126" s="237" customFormat="1">
      <c r="A22" s="226"/>
      <c r="B22" s="226"/>
      <c r="C22" s="226"/>
      <c r="D22" s="226"/>
      <c r="E22" s="270"/>
      <c r="F22" s="114"/>
      <c r="G22" s="229"/>
      <c r="H22" s="226"/>
      <c r="I22" s="226"/>
      <c r="J22" s="403" t="s">
        <v>6</v>
      </c>
      <c r="K22" s="651"/>
      <c r="L22" s="1"/>
      <c r="M22" s="5"/>
      <c r="N22" s="1">
        <f>IF(OR(K22="",K22=0),0,MAX(N$13:N21)+1)</f>
        <v>0</v>
      </c>
      <c r="O22" s="1"/>
      <c r="P22" s="5"/>
      <c r="Q22" s="1" t="s">
        <v>397</v>
      </c>
      <c r="R22" s="1"/>
      <c r="S22" s="667" t="s">
        <v>6</v>
      </c>
      <c r="T22" s="670"/>
      <c r="U22" s="23"/>
      <c r="V22" s="226"/>
      <c r="W22" s="665">
        <f t="shared" si="4"/>
        <v>0</v>
      </c>
      <c r="X22" s="666"/>
      <c r="Y22" s="667" t="s">
        <v>6</v>
      </c>
      <c r="Z22" s="668"/>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226"/>
      <c r="DV22" s="226"/>
    </row>
    <row r="23" spans="1:126" s="237" customFormat="1">
      <c r="A23" s="226"/>
      <c r="B23" s="226"/>
      <c r="C23" s="226"/>
      <c r="D23" s="226"/>
      <c r="E23" s="270"/>
      <c r="F23" s="114"/>
      <c r="G23" s="229"/>
      <c r="H23" s="226"/>
      <c r="I23" s="226"/>
      <c r="J23" s="403" t="s">
        <v>6</v>
      </c>
      <c r="K23" s="651"/>
      <c r="L23" s="1"/>
      <c r="M23" s="5"/>
      <c r="N23" s="1">
        <f>IF(OR(K23="",K23=0),0,MAX(N$13:N22)+1)</f>
        <v>0</v>
      </c>
      <c r="O23" s="1"/>
      <c r="P23" s="5"/>
      <c r="Q23" s="1" t="s">
        <v>397</v>
      </c>
      <c r="R23" s="1"/>
      <c r="S23" s="667" t="s">
        <v>6</v>
      </c>
      <c r="T23" s="670"/>
      <c r="U23" s="23"/>
      <c r="V23" s="226"/>
      <c r="W23" s="665">
        <f t="shared" si="4"/>
        <v>0</v>
      </c>
      <c r="X23" s="666"/>
      <c r="Y23" s="667" t="s">
        <v>6</v>
      </c>
      <c r="Z23" s="668"/>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226"/>
      <c r="DV23" s="226"/>
    </row>
    <row r="24" spans="1:126" s="237" customFormat="1">
      <c r="A24" s="226"/>
      <c r="B24" s="226"/>
      <c r="C24" s="226"/>
      <c r="D24" s="226"/>
      <c r="E24" s="270"/>
      <c r="F24" s="114"/>
      <c r="G24" s="229"/>
      <c r="H24" s="226"/>
      <c r="I24" s="226"/>
      <c r="J24" s="403" t="s">
        <v>6</v>
      </c>
      <c r="K24" s="651"/>
      <c r="L24" s="1"/>
      <c r="M24" s="5"/>
      <c r="N24" s="1">
        <f>IF(OR(K24="",K24=0),0,MAX(N$13:N23)+1)</f>
        <v>0</v>
      </c>
      <c r="O24" s="1"/>
      <c r="P24" s="5"/>
      <c r="Q24" s="1" t="s">
        <v>397</v>
      </c>
      <c r="R24" s="1"/>
      <c r="S24" s="667" t="s">
        <v>6</v>
      </c>
      <c r="T24" s="670"/>
      <c r="U24" s="23"/>
      <c r="V24" s="226"/>
      <c r="W24" s="665">
        <f t="shared" si="4"/>
        <v>0</v>
      </c>
      <c r="X24" s="666"/>
      <c r="Y24" s="667" t="s">
        <v>6</v>
      </c>
      <c r="Z24" s="668"/>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226"/>
      <c r="DV24" s="226"/>
    </row>
    <row r="25" spans="1:126" s="237" customFormat="1">
      <c r="A25" s="226"/>
      <c r="B25" s="226"/>
      <c r="C25" s="226"/>
      <c r="D25" s="226"/>
      <c r="E25" s="270"/>
      <c r="F25" s="114"/>
      <c r="G25" s="229"/>
      <c r="H25" s="226"/>
      <c r="I25" s="226"/>
      <c r="J25" s="403" t="s">
        <v>6</v>
      </c>
      <c r="K25" s="651"/>
      <c r="L25" s="1"/>
      <c r="M25" s="5"/>
      <c r="N25" s="1">
        <f>IF(OR(K25="",K25=0),0,MAX(N$13:N24)+1)</f>
        <v>0</v>
      </c>
      <c r="O25" s="1"/>
      <c r="P25" s="5"/>
      <c r="Q25" s="1" t="s">
        <v>397</v>
      </c>
      <c r="R25" s="1"/>
      <c r="S25" s="667" t="s">
        <v>6</v>
      </c>
      <c r="T25" s="670"/>
      <c r="U25" s="23"/>
      <c r="V25" s="226"/>
      <c r="W25" s="665">
        <f t="shared" si="4"/>
        <v>0</v>
      </c>
      <c r="X25" s="666"/>
      <c r="Y25" s="667" t="s">
        <v>6</v>
      </c>
      <c r="Z25" s="668"/>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c r="CU25" s="669"/>
      <c r="CV25" s="669"/>
      <c r="CW25" s="669"/>
      <c r="CX25" s="669"/>
      <c r="CY25" s="669"/>
      <c r="CZ25" s="669"/>
      <c r="DA25" s="669"/>
      <c r="DB25" s="669"/>
      <c r="DC25" s="669"/>
      <c r="DD25" s="669"/>
      <c r="DE25" s="669"/>
      <c r="DF25" s="669"/>
      <c r="DG25" s="669"/>
      <c r="DH25" s="669"/>
      <c r="DI25" s="669"/>
      <c r="DJ25" s="669"/>
      <c r="DK25" s="669"/>
      <c r="DL25" s="669"/>
      <c r="DM25" s="669"/>
      <c r="DN25" s="669"/>
      <c r="DO25" s="669"/>
      <c r="DP25" s="669"/>
      <c r="DQ25" s="669"/>
      <c r="DR25" s="669"/>
      <c r="DS25" s="669"/>
      <c r="DT25" s="669"/>
      <c r="DU25" s="226"/>
      <c r="DV25" s="226"/>
    </row>
    <row r="26" spans="1:126" s="237" customFormat="1">
      <c r="A26" s="226"/>
      <c r="B26" s="226"/>
      <c r="C26" s="226"/>
      <c r="D26" s="226"/>
      <c r="E26" s="270"/>
      <c r="F26" s="114"/>
      <c r="G26" s="229"/>
      <c r="H26" s="226"/>
      <c r="I26" s="226"/>
      <c r="J26" s="403" t="s">
        <v>6</v>
      </c>
      <c r="K26" s="651"/>
      <c r="L26" s="1"/>
      <c r="M26" s="5"/>
      <c r="N26" s="1">
        <f>IF(OR(K26="",K26=0),0,MAX(N$13:N25)+1)</f>
        <v>0</v>
      </c>
      <c r="O26" s="1"/>
      <c r="P26" s="5"/>
      <c r="Q26" s="1" t="s">
        <v>397</v>
      </c>
      <c r="R26" s="1"/>
      <c r="S26" s="667" t="s">
        <v>6</v>
      </c>
      <c r="T26" s="670"/>
      <c r="U26" s="23"/>
      <c r="V26" s="226"/>
      <c r="W26" s="665">
        <f t="shared" si="4"/>
        <v>0</v>
      </c>
      <c r="X26" s="666"/>
      <c r="Y26" s="667" t="s">
        <v>6</v>
      </c>
      <c r="Z26" s="668"/>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c r="CU26" s="669"/>
      <c r="CV26" s="669"/>
      <c r="CW26" s="669"/>
      <c r="CX26" s="669"/>
      <c r="CY26" s="669"/>
      <c r="CZ26" s="669"/>
      <c r="DA26" s="669"/>
      <c r="DB26" s="669"/>
      <c r="DC26" s="669"/>
      <c r="DD26" s="669"/>
      <c r="DE26" s="669"/>
      <c r="DF26" s="669"/>
      <c r="DG26" s="669"/>
      <c r="DH26" s="669"/>
      <c r="DI26" s="669"/>
      <c r="DJ26" s="669"/>
      <c r="DK26" s="669"/>
      <c r="DL26" s="669"/>
      <c r="DM26" s="669"/>
      <c r="DN26" s="669"/>
      <c r="DO26" s="669"/>
      <c r="DP26" s="669"/>
      <c r="DQ26" s="669"/>
      <c r="DR26" s="669"/>
      <c r="DS26" s="669"/>
      <c r="DT26" s="669"/>
      <c r="DU26" s="226"/>
      <c r="DV26" s="226"/>
    </row>
    <row r="27" spans="1:126" s="237" customFormat="1">
      <c r="A27" s="226"/>
      <c r="B27" s="226"/>
      <c r="C27" s="226"/>
      <c r="D27" s="226"/>
      <c r="E27" s="270"/>
      <c r="F27" s="114"/>
      <c r="G27" s="229"/>
      <c r="H27" s="226"/>
      <c r="I27" s="226"/>
      <c r="J27" s="403" t="s">
        <v>6</v>
      </c>
      <c r="K27" s="651"/>
      <c r="L27" s="1"/>
      <c r="M27" s="5"/>
      <c r="N27" s="1">
        <f>IF(OR(K27="",K27=0),0,MAX(N$13:N26)+1)</f>
        <v>0</v>
      </c>
      <c r="O27" s="1"/>
      <c r="P27" s="5"/>
      <c r="Q27" s="1" t="s">
        <v>397</v>
      </c>
      <c r="R27" s="1"/>
      <c r="S27" s="667" t="s">
        <v>6</v>
      </c>
      <c r="T27" s="670"/>
      <c r="U27" s="23"/>
      <c r="V27" s="226"/>
      <c r="W27" s="665">
        <f t="shared" si="4"/>
        <v>0</v>
      </c>
      <c r="X27" s="666"/>
      <c r="Y27" s="667" t="s">
        <v>6</v>
      </c>
      <c r="Z27" s="668"/>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226"/>
      <c r="DV27" s="226"/>
    </row>
    <row r="28" spans="1:126" s="237" customFormat="1">
      <c r="A28" s="226"/>
      <c r="B28" s="226"/>
      <c r="C28" s="226"/>
      <c r="D28" s="226"/>
      <c r="E28" s="270"/>
      <c r="F28" s="114"/>
      <c r="G28" s="229"/>
      <c r="H28" s="226"/>
      <c r="I28" s="226"/>
      <c r="J28" s="403" t="s">
        <v>6</v>
      </c>
      <c r="K28" s="651"/>
      <c r="L28" s="1"/>
      <c r="M28" s="5"/>
      <c r="N28" s="1">
        <f>IF(OR(K28="",K28=0),0,MAX(N$13:N27)+1)</f>
        <v>0</v>
      </c>
      <c r="O28" s="1"/>
      <c r="P28" s="5"/>
      <c r="Q28" s="1" t="s">
        <v>397</v>
      </c>
      <c r="R28" s="1"/>
      <c r="S28" s="667" t="s">
        <v>6</v>
      </c>
      <c r="T28" s="670"/>
      <c r="U28" s="23"/>
      <c r="V28" s="226"/>
      <c r="W28" s="665">
        <f t="shared" si="4"/>
        <v>0</v>
      </c>
      <c r="X28" s="666"/>
      <c r="Y28" s="667" t="s">
        <v>6</v>
      </c>
      <c r="Z28" s="668"/>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c r="CU28" s="669"/>
      <c r="CV28" s="669"/>
      <c r="CW28" s="669"/>
      <c r="CX28" s="669"/>
      <c r="CY28" s="669"/>
      <c r="CZ28" s="669"/>
      <c r="DA28" s="669"/>
      <c r="DB28" s="669"/>
      <c r="DC28" s="669"/>
      <c r="DD28" s="669"/>
      <c r="DE28" s="669"/>
      <c r="DF28" s="669"/>
      <c r="DG28" s="669"/>
      <c r="DH28" s="669"/>
      <c r="DI28" s="669"/>
      <c r="DJ28" s="669"/>
      <c r="DK28" s="669"/>
      <c r="DL28" s="669"/>
      <c r="DM28" s="669"/>
      <c r="DN28" s="669"/>
      <c r="DO28" s="669"/>
      <c r="DP28" s="669"/>
      <c r="DQ28" s="669"/>
      <c r="DR28" s="669"/>
      <c r="DS28" s="669"/>
      <c r="DT28" s="669"/>
      <c r="DU28" s="226"/>
      <c r="DV28" s="226"/>
    </row>
    <row r="29" spans="1:126" s="237" customFormat="1">
      <c r="A29" s="226"/>
      <c r="B29" s="226"/>
      <c r="C29" s="226"/>
      <c r="D29" s="226"/>
      <c r="E29" s="270"/>
      <c r="F29" s="114"/>
      <c r="G29" s="229"/>
      <c r="H29" s="226"/>
      <c r="I29" s="226"/>
      <c r="J29" s="403" t="s">
        <v>6</v>
      </c>
      <c r="K29" s="651"/>
      <c r="L29" s="1"/>
      <c r="M29" s="5"/>
      <c r="N29" s="1">
        <f>IF(OR(K29="",K29=0),0,MAX(N$13:N28)+1)</f>
        <v>0</v>
      </c>
      <c r="O29" s="1"/>
      <c r="P29" s="5"/>
      <c r="Q29" s="1" t="s">
        <v>397</v>
      </c>
      <c r="R29" s="1"/>
      <c r="S29" s="667" t="s">
        <v>6</v>
      </c>
      <c r="T29" s="670"/>
      <c r="U29" s="23"/>
      <c r="V29" s="226"/>
      <c r="W29" s="665">
        <f t="shared" si="4"/>
        <v>0</v>
      </c>
      <c r="X29" s="666"/>
      <c r="Y29" s="667" t="s">
        <v>6</v>
      </c>
      <c r="Z29" s="668"/>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226"/>
      <c r="DV29" s="226"/>
    </row>
    <row r="30" spans="1:126" s="237" customFormat="1">
      <c r="A30" s="226"/>
      <c r="B30" s="226"/>
      <c r="C30" s="226"/>
      <c r="D30" s="226"/>
      <c r="E30" s="270"/>
      <c r="F30" s="114"/>
      <c r="G30" s="229"/>
      <c r="H30" s="226"/>
      <c r="I30" s="226"/>
      <c r="J30" s="403" t="s">
        <v>6</v>
      </c>
      <c r="K30" s="651"/>
      <c r="L30" s="1"/>
      <c r="M30" s="5"/>
      <c r="N30" s="1">
        <f>IF(OR(K30="",K30=0),0,MAX(N$13:N29)+1)</f>
        <v>0</v>
      </c>
      <c r="O30" s="1"/>
      <c r="P30" s="5"/>
      <c r="Q30" s="1" t="s">
        <v>397</v>
      </c>
      <c r="R30" s="1"/>
      <c r="S30" s="667" t="s">
        <v>6</v>
      </c>
      <c r="T30" s="670"/>
      <c r="U30" s="23"/>
      <c r="V30" s="226"/>
      <c r="W30" s="665">
        <f t="shared" si="4"/>
        <v>0</v>
      </c>
      <c r="X30" s="666"/>
      <c r="Y30" s="667" t="s">
        <v>6</v>
      </c>
      <c r="Z30" s="668"/>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69"/>
      <c r="DD30" s="669"/>
      <c r="DE30" s="669"/>
      <c r="DF30" s="669"/>
      <c r="DG30" s="669"/>
      <c r="DH30" s="669"/>
      <c r="DI30" s="669"/>
      <c r="DJ30" s="669"/>
      <c r="DK30" s="669"/>
      <c r="DL30" s="669"/>
      <c r="DM30" s="669"/>
      <c r="DN30" s="669"/>
      <c r="DO30" s="669"/>
      <c r="DP30" s="669"/>
      <c r="DQ30" s="669"/>
      <c r="DR30" s="669"/>
      <c r="DS30" s="669"/>
      <c r="DT30" s="669"/>
      <c r="DU30" s="226"/>
      <c r="DV30" s="226"/>
    </row>
    <row r="31" spans="1:126" s="237" customFormat="1">
      <c r="A31" s="226"/>
      <c r="B31" s="226"/>
      <c r="C31" s="226"/>
      <c r="D31" s="226"/>
      <c r="E31" s="270"/>
      <c r="F31" s="114"/>
      <c r="G31" s="229"/>
      <c r="H31" s="226"/>
      <c r="I31" s="226"/>
      <c r="J31" s="403" t="s">
        <v>6</v>
      </c>
      <c r="K31" s="651"/>
      <c r="L31" s="1"/>
      <c r="M31" s="5"/>
      <c r="N31" s="1">
        <f>IF(OR(K31="",K31=0),0,MAX(N$13:N30)+1)</f>
        <v>0</v>
      </c>
      <c r="O31" s="1"/>
      <c r="P31" s="5"/>
      <c r="Q31" s="1" t="s">
        <v>397</v>
      </c>
      <c r="R31" s="1"/>
      <c r="S31" s="667" t="s">
        <v>6</v>
      </c>
      <c r="T31" s="670"/>
      <c r="U31" s="23"/>
      <c r="V31" s="226"/>
      <c r="W31" s="665">
        <f t="shared" si="4"/>
        <v>0</v>
      </c>
      <c r="X31" s="666"/>
      <c r="Y31" s="667" t="s">
        <v>6</v>
      </c>
      <c r="Z31" s="668"/>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69"/>
      <c r="DD31" s="669"/>
      <c r="DE31" s="669"/>
      <c r="DF31" s="669"/>
      <c r="DG31" s="669"/>
      <c r="DH31" s="669"/>
      <c r="DI31" s="669"/>
      <c r="DJ31" s="669"/>
      <c r="DK31" s="669"/>
      <c r="DL31" s="669"/>
      <c r="DM31" s="669"/>
      <c r="DN31" s="669"/>
      <c r="DO31" s="669"/>
      <c r="DP31" s="669"/>
      <c r="DQ31" s="669"/>
      <c r="DR31" s="669"/>
      <c r="DS31" s="669"/>
      <c r="DT31" s="669"/>
      <c r="DU31" s="226"/>
      <c r="DV31" s="226"/>
    </row>
    <row r="32" spans="1:126" s="237" customFormat="1">
      <c r="A32" s="226"/>
      <c r="B32" s="226"/>
      <c r="C32" s="226"/>
      <c r="D32" s="226"/>
      <c r="E32" s="270"/>
      <c r="F32" s="114"/>
      <c r="G32" s="229"/>
      <c r="H32" s="226"/>
      <c r="I32" s="226"/>
      <c r="J32" s="403" t="s">
        <v>6</v>
      </c>
      <c r="K32" s="651"/>
      <c r="L32" s="1"/>
      <c r="M32" s="5"/>
      <c r="N32" s="1">
        <f>IF(OR(K32="",K32=0),0,MAX(N$13:N31)+1)</f>
        <v>0</v>
      </c>
      <c r="O32" s="1"/>
      <c r="P32" s="5"/>
      <c r="Q32" s="1" t="s">
        <v>397</v>
      </c>
      <c r="R32" s="1"/>
      <c r="S32" s="667" t="s">
        <v>6</v>
      </c>
      <c r="T32" s="670"/>
      <c r="U32" s="23"/>
      <c r="V32" s="226"/>
      <c r="W32" s="665">
        <f t="shared" si="4"/>
        <v>0</v>
      </c>
      <c r="X32" s="666"/>
      <c r="Y32" s="667" t="s">
        <v>6</v>
      </c>
      <c r="Z32" s="668"/>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c r="CU32" s="669"/>
      <c r="CV32" s="669"/>
      <c r="CW32" s="669"/>
      <c r="CX32" s="669"/>
      <c r="CY32" s="669"/>
      <c r="CZ32" s="669"/>
      <c r="DA32" s="669"/>
      <c r="DB32" s="669"/>
      <c r="DC32" s="669"/>
      <c r="DD32" s="669"/>
      <c r="DE32" s="669"/>
      <c r="DF32" s="669"/>
      <c r="DG32" s="669"/>
      <c r="DH32" s="669"/>
      <c r="DI32" s="669"/>
      <c r="DJ32" s="669"/>
      <c r="DK32" s="669"/>
      <c r="DL32" s="669"/>
      <c r="DM32" s="669"/>
      <c r="DN32" s="669"/>
      <c r="DO32" s="669"/>
      <c r="DP32" s="669"/>
      <c r="DQ32" s="669"/>
      <c r="DR32" s="669"/>
      <c r="DS32" s="669"/>
      <c r="DT32" s="669"/>
      <c r="DU32" s="226"/>
      <c r="DV32" s="226"/>
    </row>
    <row r="33" spans="1:126" s="237" customFormat="1">
      <c r="A33" s="226"/>
      <c r="B33" s="226"/>
      <c r="C33" s="226"/>
      <c r="D33" s="226"/>
      <c r="E33" s="270"/>
      <c r="F33" s="114"/>
      <c r="G33" s="229"/>
      <c r="H33" s="226"/>
      <c r="I33" s="226"/>
      <c r="J33" s="403" t="s">
        <v>6</v>
      </c>
      <c r="K33" s="651"/>
      <c r="L33" s="1"/>
      <c r="M33" s="5"/>
      <c r="N33" s="1">
        <f>IF(OR(K33="",K33=0),0,MAX(N$13:N32)+1)</f>
        <v>0</v>
      </c>
      <c r="O33" s="1"/>
      <c r="P33" s="5"/>
      <c r="Q33" s="1" t="s">
        <v>397</v>
      </c>
      <c r="R33" s="1"/>
      <c r="S33" s="667" t="s">
        <v>6</v>
      </c>
      <c r="T33" s="670"/>
      <c r="U33" s="23"/>
      <c r="V33" s="226"/>
      <c r="W33" s="665">
        <f t="shared" si="4"/>
        <v>0</v>
      </c>
      <c r="X33" s="666"/>
      <c r="Y33" s="667" t="s">
        <v>6</v>
      </c>
      <c r="Z33" s="668"/>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c r="DO33" s="669"/>
      <c r="DP33" s="669"/>
      <c r="DQ33" s="669"/>
      <c r="DR33" s="669"/>
      <c r="DS33" s="669"/>
      <c r="DT33" s="669"/>
      <c r="DU33" s="226"/>
      <c r="DV33" s="226"/>
    </row>
    <row r="34" spans="1:126" s="237" customFormat="1">
      <c r="A34" s="226"/>
      <c r="B34" s="226"/>
      <c r="C34" s="226"/>
      <c r="D34" s="226"/>
      <c r="E34" s="270"/>
      <c r="F34" s="114"/>
      <c r="G34" s="229"/>
      <c r="H34" s="226"/>
      <c r="I34" s="226"/>
      <c r="J34" s="403" t="s">
        <v>6</v>
      </c>
      <c r="K34" s="651"/>
      <c r="L34" s="1"/>
      <c r="M34" s="5"/>
      <c r="N34" s="1">
        <f>IF(OR(K34="",K34=0),0,MAX(N$13:N33)+1)</f>
        <v>0</v>
      </c>
      <c r="O34" s="1"/>
      <c r="P34" s="5"/>
      <c r="Q34" s="1" t="s">
        <v>397</v>
      </c>
      <c r="R34" s="1"/>
      <c r="S34" s="667" t="s">
        <v>6</v>
      </c>
      <c r="T34" s="670"/>
      <c r="U34" s="23"/>
      <c r="V34" s="226"/>
      <c r="W34" s="665">
        <f t="shared" si="4"/>
        <v>0</v>
      </c>
      <c r="X34" s="666"/>
      <c r="Y34" s="667" t="s">
        <v>6</v>
      </c>
      <c r="Z34" s="668"/>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c r="DO34" s="669"/>
      <c r="DP34" s="669"/>
      <c r="DQ34" s="669"/>
      <c r="DR34" s="669"/>
      <c r="DS34" s="669"/>
      <c r="DT34" s="669"/>
      <c r="DU34" s="226"/>
      <c r="DV34" s="226"/>
    </row>
    <row r="35" spans="1:126" s="237" customFormat="1">
      <c r="A35" s="226"/>
      <c r="B35" s="226"/>
      <c r="C35" s="226"/>
      <c r="D35" s="226"/>
      <c r="E35" s="270"/>
      <c r="F35" s="114"/>
      <c r="G35" s="229"/>
      <c r="H35" s="226"/>
      <c r="I35" s="226"/>
      <c r="J35" s="403" t="s">
        <v>6</v>
      </c>
      <c r="K35" s="651"/>
      <c r="L35" s="1"/>
      <c r="M35" s="5"/>
      <c r="N35" s="1">
        <f>IF(OR(K35="",K35=0),0,MAX(N$13:N34)+1)</f>
        <v>0</v>
      </c>
      <c r="O35" s="1"/>
      <c r="P35" s="5"/>
      <c r="Q35" s="1" t="s">
        <v>397</v>
      </c>
      <c r="R35" s="1"/>
      <c r="S35" s="667" t="s">
        <v>6</v>
      </c>
      <c r="T35" s="670"/>
      <c r="U35" s="23"/>
      <c r="V35" s="226"/>
      <c r="W35" s="665">
        <f t="shared" si="4"/>
        <v>0</v>
      </c>
      <c r="X35" s="666"/>
      <c r="Y35" s="667" t="s">
        <v>6</v>
      </c>
      <c r="Z35" s="668"/>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c r="CU35" s="669"/>
      <c r="CV35" s="669"/>
      <c r="CW35" s="669"/>
      <c r="CX35" s="669"/>
      <c r="CY35" s="669"/>
      <c r="CZ35" s="669"/>
      <c r="DA35" s="669"/>
      <c r="DB35" s="669"/>
      <c r="DC35" s="669"/>
      <c r="DD35" s="669"/>
      <c r="DE35" s="669"/>
      <c r="DF35" s="669"/>
      <c r="DG35" s="669"/>
      <c r="DH35" s="669"/>
      <c r="DI35" s="669"/>
      <c r="DJ35" s="669"/>
      <c r="DK35" s="669"/>
      <c r="DL35" s="669"/>
      <c r="DM35" s="669"/>
      <c r="DN35" s="669"/>
      <c r="DO35" s="669"/>
      <c r="DP35" s="669"/>
      <c r="DQ35" s="669"/>
      <c r="DR35" s="669"/>
      <c r="DS35" s="669"/>
      <c r="DT35" s="669"/>
      <c r="DU35" s="226"/>
      <c r="DV35" s="226"/>
    </row>
    <row r="36" spans="1:126" s="237" customFormat="1">
      <c r="A36" s="226"/>
      <c r="B36" s="226"/>
      <c r="C36" s="226"/>
      <c r="D36" s="226"/>
      <c r="E36" s="270"/>
      <c r="F36" s="114"/>
      <c r="G36" s="229"/>
      <c r="H36" s="226"/>
      <c r="I36" s="226"/>
      <c r="J36" s="403" t="s">
        <v>6</v>
      </c>
      <c r="K36" s="651"/>
      <c r="L36" s="1"/>
      <c r="M36" s="5"/>
      <c r="N36" s="1">
        <f>IF(OR(K36="",K36=0),0,MAX(N$13:N35)+1)</f>
        <v>0</v>
      </c>
      <c r="O36" s="1"/>
      <c r="P36" s="5"/>
      <c r="Q36" s="1" t="s">
        <v>397</v>
      </c>
      <c r="R36" s="1"/>
      <c r="S36" s="667" t="s">
        <v>6</v>
      </c>
      <c r="T36" s="670"/>
      <c r="U36" s="23"/>
      <c r="V36" s="226"/>
      <c r="W36" s="665">
        <f t="shared" si="4"/>
        <v>0</v>
      </c>
      <c r="X36" s="666"/>
      <c r="Y36" s="667" t="s">
        <v>6</v>
      </c>
      <c r="Z36" s="668"/>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c r="CU36" s="669"/>
      <c r="CV36" s="669"/>
      <c r="CW36" s="669"/>
      <c r="CX36" s="669"/>
      <c r="CY36" s="669"/>
      <c r="CZ36" s="669"/>
      <c r="DA36" s="669"/>
      <c r="DB36" s="669"/>
      <c r="DC36" s="669"/>
      <c r="DD36" s="669"/>
      <c r="DE36" s="669"/>
      <c r="DF36" s="669"/>
      <c r="DG36" s="669"/>
      <c r="DH36" s="669"/>
      <c r="DI36" s="669"/>
      <c r="DJ36" s="669"/>
      <c r="DK36" s="669"/>
      <c r="DL36" s="669"/>
      <c r="DM36" s="669"/>
      <c r="DN36" s="669"/>
      <c r="DO36" s="669"/>
      <c r="DP36" s="669"/>
      <c r="DQ36" s="669"/>
      <c r="DR36" s="669"/>
      <c r="DS36" s="669"/>
      <c r="DT36" s="669"/>
      <c r="DU36" s="226"/>
      <c r="DV36" s="226"/>
    </row>
    <row r="37" spans="1:126" s="237" customFormat="1">
      <c r="A37" s="226"/>
      <c r="B37" s="226"/>
      <c r="C37" s="226"/>
      <c r="D37" s="226"/>
      <c r="E37" s="270"/>
      <c r="F37" s="114"/>
      <c r="G37" s="229"/>
      <c r="H37" s="226"/>
      <c r="I37" s="226"/>
      <c r="J37" s="403" t="s">
        <v>6</v>
      </c>
      <c r="K37" s="651"/>
      <c r="L37" s="1"/>
      <c r="M37" s="5"/>
      <c r="N37" s="1">
        <f>IF(OR(K37="",K37=0),0,MAX(N$13:N36)+1)</f>
        <v>0</v>
      </c>
      <c r="O37" s="1"/>
      <c r="P37" s="5"/>
      <c r="Q37" s="1" t="s">
        <v>397</v>
      </c>
      <c r="R37" s="1"/>
      <c r="S37" s="667" t="s">
        <v>6</v>
      </c>
      <c r="T37" s="670"/>
      <c r="U37" s="23"/>
      <c r="V37" s="226"/>
      <c r="W37" s="665">
        <f t="shared" si="4"/>
        <v>0</v>
      </c>
      <c r="X37" s="666"/>
      <c r="Y37" s="667" t="s">
        <v>6</v>
      </c>
      <c r="Z37" s="668"/>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c r="CU37" s="669"/>
      <c r="CV37" s="669"/>
      <c r="CW37" s="669"/>
      <c r="CX37" s="669"/>
      <c r="CY37" s="669"/>
      <c r="CZ37" s="669"/>
      <c r="DA37" s="669"/>
      <c r="DB37" s="669"/>
      <c r="DC37" s="669"/>
      <c r="DD37" s="669"/>
      <c r="DE37" s="669"/>
      <c r="DF37" s="669"/>
      <c r="DG37" s="669"/>
      <c r="DH37" s="669"/>
      <c r="DI37" s="669"/>
      <c r="DJ37" s="669"/>
      <c r="DK37" s="669"/>
      <c r="DL37" s="669"/>
      <c r="DM37" s="669"/>
      <c r="DN37" s="669"/>
      <c r="DO37" s="669"/>
      <c r="DP37" s="669"/>
      <c r="DQ37" s="669"/>
      <c r="DR37" s="669"/>
      <c r="DS37" s="669"/>
      <c r="DT37" s="669"/>
      <c r="DU37" s="226"/>
      <c r="DV37" s="226"/>
    </row>
    <row r="38" spans="1:126" s="237" customFormat="1">
      <c r="A38" s="226"/>
      <c r="B38" s="226"/>
      <c r="C38" s="226"/>
      <c r="D38" s="226"/>
      <c r="E38" s="270"/>
      <c r="F38" s="114"/>
      <c r="G38" s="229"/>
      <c r="H38" s="226"/>
      <c r="I38" s="226"/>
      <c r="J38" s="403" t="s">
        <v>6</v>
      </c>
      <c r="K38" s="651"/>
      <c r="L38" s="1"/>
      <c r="M38" s="5"/>
      <c r="N38" s="1">
        <f>IF(OR(K38="",K38=0),0,MAX(N$13:N37)+1)</f>
        <v>0</v>
      </c>
      <c r="O38" s="1"/>
      <c r="P38" s="5"/>
      <c r="Q38" s="1" t="s">
        <v>397</v>
      </c>
      <c r="R38" s="1"/>
      <c r="S38" s="667" t="s">
        <v>6</v>
      </c>
      <c r="T38" s="670"/>
      <c r="U38" s="23"/>
      <c r="V38" s="226"/>
      <c r="W38" s="665">
        <f t="shared" si="4"/>
        <v>0</v>
      </c>
      <c r="X38" s="666"/>
      <c r="Y38" s="667" t="s">
        <v>6</v>
      </c>
      <c r="Z38" s="668"/>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c r="CU38" s="669"/>
      <c r="CV38" s="669"/>
      <c r="CW38" s="669"/>
      <c r="CX38" s="669"/>
      <c r="CY38" s="669"/>
      <c r="CZ38" s="669"/>
      <c r="DA38" s="669"/>
      <c r="DB38" s="669"/>
      <c r="DC38" s="669"/>
      <c r="DD38" s="669"/>
      <c r="DE38" s="669"/>
      <c r="DF38" s="669"/>
      <c r="DG38" s="669"/>
      <c r="DH38" s="669"/>
      <c r="DI38" s="669"/>
      <c r="DJ38" s="669"/>
      <c r="DK38" s="669"/>
      <c r="DL38" s="669"/>
      <c r="DM38" s="669"/>
      <c r="DN38" s="669"/>
      <c r="DO38" s="669"/>
      <c r="DP38" s="669"/>
      <c r="DQ38" s="669"/>
      <c r="DR38" s="669"/>
      <c r="DS38" s="669"/>
      <c r="DT38" s="669"/>
      <c r="DU38" s="226"/>
      <c r="DV38" s="226"/>
    </row>
    <row r="39" spans="1:126" s="237" customFormat="1">
      <c r="A39" s="226"/>
      <c r="B39" s="226"/>
      <c r="C39" s="226"/>
      <c r="D39" s="226"/>
      <c r="E39" s="270"/>
      <c r="F39" s="114"/>
      <c r="G39" s="229"/>
      <c r="H39" s="226"/>
      <c r="I39" s="226"/>
      <c r="J39" s="403" t="s">
        <v>6</v>
      </c>
      <c r="K39" s="651"/>
      <c r="L39" s="1"/>
      <c r="M39" s="5"/>
      <c r="N39" s="1">
        <f>IF(OR(K39="",K39=0),0,MAX(N$13:N38)+1)</f>
        <v>0</v>
      </c>
      <c r="O39" s="1"/>
      <c r="P39" s="5"/>
      <c r="Q39" s="1" t="s">
        <v>397</v>
      </c>
      <c r="R39" s="1"/>
      <c r="S39" s="667" t="s">
        <v>6</v>
      </c>
      <c r="T39" s="670"/>
      <c r="U39" s="23"/>
      <c r="V39" s="226"/>
      <c r="W39" s="665">
        <f t="shared" si="4"/>
        <v>0</v>
      </c>
      <c r="X39" s="666"/>
      <c r="Y39" s="667" t="s">
        <v>6</v>
      </c>
      <c r="Z39" s="668"/>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c r="CU39" s="669"/>
      <c r="CV39" s="669"/>
      <c r="CW39" s="669"/>
      <c r="CX39" s="669"/>
      <c r="CY39" s="669"/>
      <c r="CZ39" s="669"/>
      <c r="DA39" s="669"/>
      <c r="DB39" s="669"/>
      <c r="DC39" s="669"/>
      <c r="DD39" s="669"/>
      <c r="DE39" s="669"/>
      <c r="DF39" s="669"/>
      <c r="DG39" s="669"/>
      <c r="DH39" s="669"/>
      <c r="DI39" s="669"/>
      <c r="DJ39" s="669"/>
      <c r="DK39" s="669"/>
      <c r="DL39" s="669"/>
      <c r="DM39" s="669"/>
      <c r="DN39" s="669"/>
      <c r="DO39" s="669"/>
      <c r="DP39" s="669"/>
      <c r="DQ39" s="669"/>
      <c r="DR39" s="669"/>
      <c r="DS39" s="669"/>
      <c r="DT39" s="669"/>
      <c r="DU39" s="226"/>
      <c r="DV39" s="226"/>
    </row>
    <row r="40" spans="1:126" s="237" customFormat="1">
      <c r="A40" s="226"/>
      <c r="B40" s="226"/>
      <c r="C40" s="226"/>
      <c r="D40" s="226"/>
      <c r="E40" s="270"/>
      <c r="F40" s="114"/>
      <c r="G40" s="229"/>
      <c r="H40" s="226"/>
      <c r="I40" s="226"/>
      <c r="J40" s="403" t="s">
        <v>6</v>
      </c>
      <c r="K40" s="651"/>
      <c r="L40" s="1"/>
      <c r="M40" s="5"/>
      <c r="N40" s="1">
        <f>IF(OR(K40="",K40=0),0,MAX(N$13:N39)+1)</f>
        <v>0</v>
      </c>
      <c r="O40" s="1"/>
      <c r="P40" s="5"/>
      <c r="Q40" s="1" t="s">
        <v>397</v>
      </c>
      <c r="R40" s="1"/>
      <c r="S40" s="667" t="s">
        <v>6</v>
      </c>
      <c r="T40" s="670"/>
      <c r="U40" s="23"/>
      <c r="V40" s="226"/>
      <c r="W40" s="665">
        <f t="shared" si="4"/>
        <v>0</v>
      </c>
      <c r="X40" s="666"/>
      <c r="Y40" s="667" t="s">
        <v>6</v>
      </c>
      <c r="Z40" s="668"/>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c r="CU40" s="669"/>
      <c r="CV40" s="669"/>
      <c r="CW40" s="669"/>
      <c r="CX40" s="669"/>
      <c r="CY40" s="669"/>
      <c r="CZ40" s="669"/>
      <c r="DA40" s="669"/>
      <c r="DB40" s="669"/>
      <c r="DC40" s="669"/>
      <c r="DD40" s="669"/>
      <c r="DE40" s="669"/>
      <c r="DF40" s="669"/>
      <c r="DG40" s="669"/>
      <c r="DH40" s="669"/>
      <c r="DI40" s="669"/>
      <c r="DJ40" s="669"/>
      <c r="DK40" s="669"/>
      <c r="DL40" s="669"/>
      <c r="DM40" s="669"/>
      <c r="DN40" s="669"/>
      <c r="DO40" s="669"/>
      <c r="DP40" s="669"/>
      <c r="DQ40" s="669"/>
      <c r="DR40" s="669"/>
      <c r="DS40" s="669"/>
      <c r="DT40" s="669"/>
      <c r="DU40" s="226"/>
      <c r="DV40" s="226"/>
    </row>
    <row r="41" spans="1:126" s="237" customFormat="1">
      <c r="A41" s="226"/>
      <c r="B41" s="226"/>
      <c r="C41" s="226"/>
      <c r="D41" s="226"/>
      <c r="E41" s="270"/>
      <c r="F41" s="114"/>
      <c r="G41" s="229"/>
      <c r="H41" s="226"/>
      <c r="I41" s="226"/>
      <c r="J41" s="403" t="s">
        <v>6</v>
      </c>
      <c r="K41" s="651"/>
      <c r="L41" s="1"/>
      <c r="M41" s="5"/>
      <c r="N41" s="1">
        <f>IF(OR(K41="",K41=0),0,MAX(N$13:N40)+1)</f>
        <v>0</v>
      </c>
      <c r="O41" s="1"/>
      <c r="P41" s="5"/>
      <c r="Q41" s="1" t="s">
        <v>397</v>
      </c>
      <c r="R41" s="1"/>
      <c r="S41" s="667" t="s">
        <v>6</v>
      </c>
      <c r="T41" s="670"/>
      <c r="U41" s="23"/>
      <c r="V41" s="226"/>
      <c r="W41" s="665">
        <f t="shared" si="4"/>
        <v>0</v>
      </c>
      <c r="X41" s="666"/>
      <c r="Y41" s="667" t="s">
        <v>6</v>
      </c>
      <c r="Z41" s="668"/>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226"/>
      <c r="DV41" s="226"/>
    </row>
    <row r="42" spans="1:126" s="237" customFormat="1">
      <c r="A42" s="226"/>
      <c r="B42" s="226"/>
      <c r="C42" s="226"/>
      <c r="D42" s="226"/>
      <c r="E42" s="270"/>
      <c r="F42" s="114"/>
      <c r="G42" s="229"/>
      <c r="H42" s="226"/>
      <c r="I42" s="226"/>
      <c r="J42" s="403" t="s">
        <v>6</v>
      </c>
      <c r="K42" s="651"/>
      <c r="L42" s="1"/>
      <c r="M42" s="5"/>
      <c r="N42" s="1">
        <f>IF(OR(K42="",K42=0),0,MAX(N$13:N41)+1)</f>
        <v>0</v>
      </c>
      <c r="O42" s="1"/>
      <c r="P42" s="5"/>
      <c r="Q42" s="1" t="s">
        <v>397</v>
      </c>
      <c r="R42" s="1"/>
      <c r="S42" s="667" t="s">
        <v>6</v>
      </c>
      <c r="T42" s="670"/>
      <c r="U42" s="23"/>
      <c r="V42" s="226"/>
      <c r="W42" s="665">
        <f t="shared" si="4"/>
        <v>0</v>
      </c>
      <c r="X42" s="666"/>
      <c r="Y42" s="667" t="s">
        <v>6</v>
      </c>
      <c r="Z42" s="668"/>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c r="DO42" s="669"/>
      <c r="DP42" s="669"/>
      <c r="DQ42" s="669"/>
      <c r="DR42" s="669"/>
      <c r="DS42" s="669"/>
      <c r="DT42" s="669"/>
      <c r="DU42" s="226"/>
      <c r="DV42" s="226"/>
    </row>
    <row r="43" spans="1:126" s="237" customFormat="1">
      <c r="A43" s="226"/>
      <c r="B43" s="226"/>
      <c r="C43" s="226"/>
      <c r="D43" s="226"/>
      <c r="E43" s="270"/>
      <c r="F43" s="114"/>
      <c r="G43" s="229"/>
      <c r="H43" s="226"/>
      <c r="I43" s="226"/>
      <c r="J43" s="403" t="s">
        <v>6</v>
      </c>
      <c r="K43" s="404"/>
      <c r="L43" s="1"/>
      <c r="M43" s="5"/>
      <c r="N43" s="1">
        <f>IF(OR(K43="",K43=0),0,MAX(N$13:N42)+1)</f>
        <v>0</v>
      </c>
      <c r="O43" s="1"/>
      <c r="P43" s="5"/>
      <c r="Q43" s="1" t="s">
        <v>397</v>
      </c>
      <c r="R43" s="1"/>
      <c r="S43" s="667" t="s">
        <v>6</v>
      </c>
      <c r="T43" s="670"/>
      <c r="U43" s="23"/>
      <c r="V43" s="226"/>
      <c r="W43" s="665">
        <f t="shared" si="4"/>
        <v>0</v>
      </c>
      <c r="X43" s="666"/>
      <c r="Y43" s="667" t="s">
        <v>6</v>
      </c>
      <c r="Z43" s="668"/>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c r="DP43" s="669"/>
      <c r="DQ43" s="669"/>
      <c r="DR43" s="669"/>
      <c r="DS43" s="669"/>
      <c r="DT43" s="669"/>
      <c r="DU43" s="226"/>
      <c r="DV43" s="226"/>
    </row>
    <row r="44" spans="1:126" s="237" customFormat="1">
      <c r="A44" s="226"/>
      <c r="B44" s="226"/>
      <c r="C44" s="226"/>
      <c r="D44" s="226"/>
      <c r="E44" s="270"/>
      <c r="F44" s="114"/>
      <c r="G44" s="229"/>
      <c r="H44" s="226"/>
      <c r="I44" s="226"/>
      <c r="J44" s="403" t="s">
        <v>6</v>
      </c>
      <c r="K44" s="404"/>
      <c r="L44" s="1"/>
      <c r="M44" s="5"/>
      <c r="N44" s="1">
        <f>IF(OR(K44="",K44=0),0,MAX(N$13:N43)+1)</f>
        <v>0</v>
      </c>
      <c r="O44" s="1"/>
      <c r="P44" s="5"/>
      <c r="Q44" s="1" t="s">
        <v>397</v>
      </c>
      <c r="R44" s="1"/>
      <c r="S44" s="667" t="s">
        <v>6</v>
      </c>
      <c r="T44" s="670"/>
      <c r="U44" s="23"/>
      <c r="V44" s="226"/>
      <c r="W44" s="665">
        <f t="shared" si="4"/>
        <v>0</v>
      </c>
      <c r="X44" s="666"/>
      <c r="Y44" s="667" t="s">
        <v>6</v>
      </c>
      <c r="Z44" s="668"/>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c r="DO44" s="669"/>
      <c r="DP44" s="669"/>
      <c r="DQ44" s="669"/>
      <c r="DR44" s="669"/>
      <c r="DS44" s="669"/>
      <c r="DT44" s="669"/>
      <c r="DU44" s="226"/>
      <c r="DV44" s="226"/>
    </row>
    <row r="45" spans="1:126" ht="4.2" customHeight="1">
      <c r="A45" s="1"/>
      <c r="B45" s="1"/>
      <c r="C45" s="1"/>
      <c r="D45" s="1"/>
      <c r="E45" s="261"/>
      <c r="F45" s="47"/>
      <c r="G45" s="229"/>
      <c r="H45" s="1"/>
      <c r="I45" s="1"/>
      <c r="J45" s="1"/>
      <c r="K45" s="1"/>
      <c r="L45" s="1"/>
      <c r="M45" s="5"/>
      <c r="N45" s="1"/>
      <c r="O45" s="1"/>
      <c r="P45" s="5"/>
      <c r="Q45" s="1"/>
      <c r="R45" s="1"/>
      <c r="S45" s="667"/>
      <c r="T45" s="653"/>
      <c r="U45" s="23"/>
      <c r="V45" s="1"/>
      <c r="W45" s="11"/>
      <c r="X45" s="10"/>
      <c r="Y45" s="667" t="s">
        <v>6</v>
      </c>
      <c r="Z45" s="92"/>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1"/>
      <c r="DV45" s="1"/>
    </row>
    <row r="46" spans="1:126" s="120" customFormat="1" ht="4.2" customHeight="1">
      <c r="A46" s="59"/>
      <c r="B46" s="59"/>
      <c r="C46" s="59"/>
      <c r="D46" s="59"/>
      <c r="E46" s="271"/>
      <c r="F46" s="114"/>
      <c r="G46" s="115"/>
      <c r="H46" s="59"/>
      <c r="I46" s="59"/>
      <c r="J46" s="59"/>
      <c r="K46" s="59"/>
      <c r="L46" s="59"/>
      <c r="M46" s="115"/>
      <c r="N46" s="59"/>
      <c r="O46" s="59"/>
      <c r="P46" s="229"/>
      <c r="Q46" s="59"/>
      <c r="R46" s="59"/>
      <c r="S46" s="115"/>
      <c r="T46" s="656"/>
      <c r="U46" s="115"/>
      <c r="V46" s="59"/>
      <c r="W46" s="116"/>
      <c r="X46" s="116"/>
      <c r="Y46" s="117"/>
      <c r="Z46" s="118"/>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59"/>
      <c r="DV46" s="59"/>
    </row>
    <row r="47" spans="1:126" s="38" customFormat="1">
      <c r="A47" s="35"/>
      <c r="B47" s="258" t="s">
        <v>149</v>
      </c>
      <c r="C47" s="35"/>
      <c r="D47" s="35"/>
      <c r="E47" s="9"/>
      <c r="F47" s="50"/>
      <c r="G47" s="304" t="s">
        <v>6</v>
      </c>
      <c r="H47" s="35" t="s">
        <v>193</v>
      </c>
      <c r="I47" s="35"/>
      <c r="J47" s="35"/>
      <c r="K47" s="35"/>
      <c r="L47" s="1"/>
      <c r="M47" s="5"/>
      <c r="N47" s="37">
        <f>MAX(N48:N80)</f>
        <v>0</v>
      </c>
      <c r="O47" s="1"/>
      <c r="P47" s="5"/>
      <c r="Q47" s="1"/>
      <c r="R47" s="1"/>
      <c r="S47" s="5"/>
      <c r="T47" s="37">
        <f>SUM(T48:T80)</f>
        <v>0</v>
      </c>
      <c r="U47" s="23"/>
      <c r="V47" s="35"/>
      <c r="W47" s="671">
        <f>SUM($Y47:$DU47)</f>
        <v>0</v>
      </c>
      <c r="X47" s="671"/>
      <c r="Y47" s="596"/>
      <c r="Z47" s="672"/>
      <c r="AA47" s="673">
        <f>IF(AA$8="",0,SUM(AA49:AA80))</f>
        <v>0</v>
      </c>
      <c r="AB47" s="673">
        <f t="shared" ref="AB47:CM47" si="5">IF(AB$8="",0,SUM(AB49:AB80))</f>
        <v>0</v>
      </c>
      <c r="AC47" s="673">
        <f t="shared" si="5"/>
        <v>0</v>
      </c>
      <c r="AD47" s="673">
        <f t="shared" si="5"/>
        <v>0</v>
      </c>
      <c r="AE47" s="673">
        <f t="shared" si="5"/>
        <v>0</v>
      </c>
      <c r="AF47" s="673">
        <f t="shared" si="5"/>
        <v>0</v>
      </c>
      <c r="AG47" s="673">
        <f t="shared" si="5"/>
        <v>0</v>
      </c>
      <c r="AH47" s="673">
        <f t="shared" si="5"/>
        <v>0</v>
      </c>
      <c r="AI47" s="673">
        <f t="shared" si="5"/>
        <v>0</v>
      </c>
      <c r="AJ47" s="673">
        <f t="shared" si="5"/>
        <v>0</v>
      </c>
      <c r="AK47" s="673">
        <f t="shared" si="5"/>
        <v>0</v>
      </c>
      <c r="AL47" s="673">
        <f t="shared" si="5"/>
        <v>0</v>
      </c>
      <c r="AM47" s="673">
        <f t="shared" si="5"/>
        <v>0</v>
      </c>
      <c r="AN47" s="673">
        <f t="shared" si="5"/>
        <v>0</v>
      </c>
      <c r="AO47" s="673">
        <f t="shared" si="5"/>
        <v>0</v>
      </c>
      <c r="AP47" s="673">
        <f t="shared" si="5"/>
        <v>0</v>
      </c>
      <c r="AQ47" s="673">
        <f t="shared" si="5"/>
        <v>0</v>
      </c>
      <c r="AR47" s="673">
        <f t="shared" si="5"/>
        <v>0</v>
      </c>
      <c r="AS47" s="673">
        <f t="shared" si="5"/>
        <v>0</v>
      </c>
      <c r="AT47" s="673">
        <f t="shared" si="5"/>
        <v>0</v>
      </c>
      <c r="AU47" s="673">
        <f t="shared" si="5"/>
        <v>0</v>
      </c>
      <c r="AV47" s="673">
        <f t="shared" si="5"/>
        <v>0</v>
      </c>
      <c r="AW47" s="673">
        <f t="shared" si="5"/>
        <v>0</v>
      </c>
      <c r="AX47" s="673">
        <f t="shared" si="5"/>
        <v>0</v>
      </c>
      <c r="AY47" s="673">
        <f t="shared" si="5"/>
        <v>0</v>
      </c>
      <c r="AZ47" s="673">
        <f t="shared" si="5"/>
        <v>0</v>
      </c>
      <c r="BA47" s="673">
        <f t="shared" si="5"/>
        <v>0</v>
      </c>
      <c r="BB47" s="673">
        <f t="shared" si="5"/>
        <v>0</v>
      </c>
      <c r="BC47" s="673">
        <f t="shared" si="5"/>
        <v>0</v>
      </c>
      <c r="BD47" s="673">
        <f t="shared" si="5"/>
        <v>0</v>
      </c>
      <c r="BE47" s="673">
        <f t="shared" si="5"/>
        <v>0</v>
      </c>
      <c r="BF47" s="673">
        <f t="shared" si="5"/>
        <v>0</v>
      </c>
      <c r="BG47" s="673">
        <f t="shared" si="5"/>
        <v>0</v>
      </c>
      <c r="BH47" s="673">
        <f t="shared" si="5"/>
        <v>0</v>
      </c>
      <c r="BI47" s="673">
        <f t="shared" si="5"/>
        <v>0</v>
      </c>
      <c r="BJ47" s="673">
        <f t="shared" si="5"/>
        <v>0</v>
      </c>
      <c r="BK47" s="673">
        <f t="shared" si="5"/>
        <v>0</v>
      </c>
      <c r="BL47" s="673">
        <f t="shared" si="5"/>
        <v>0</v>
      </c>
      <c r="BM47" s="673">
        <f t="shared" si="5"/>
        <v>0</v>
      </c>
      <c r="BN47" s="673">
        <f t="shared" si="5"/>
        <v>0</v>
      </c>
      <c r="BO47" s="673">
        <f t="shared" si="5"/>
        <v>0</v>
      </c>
      <c r="BP47" s="673">
        <f t="shared" si="5"/>
        <v>0</v>
      </c>
      <c r="BQ47" s="673">
        <f t="shared" si="5"/>
        <v>0</v>
      </c>
      <c r="BR47" s="673">
        <f t="shared" si="5"/>
        <v>0</v>
      </c>
      <c r="BS47" s="673">
        <f t="shared" si="5"/>
        <v>0</v>
      </c>
      <c r="BT47" s="673">
        <f t="shared" si="5"/>
        <v>0</v>
      </c>
      <c r="BU47" s="673">
        <f t="shared" si="5"/>
        <v>0</v>
      </c>
      <c r="BV47" s="673">
        <f t="shared" si="5"/>
        <v>0</v>
      </c>
      <c r="BW47" s="673">
        <f t="shared" si="5"/>
        <v>0</v>
      </c>
      <c r="BX47" s="673">
        <f t="shared" si="5"/>
        <v>0</v>
      </c>
      <c r="BY47" s="673">
        <f t="shared" si="5"/>
        <v>0</v>
      </c>
      <c r="BZ47" s="673">
        <f t="shared" si="5"/>
        <v>0</v>
      </c>
      <c r="CA47" s="673">
        <f t="shared" si="5"/>
        <v>0</v>
      </c>
      <c r="CB47" s="673">
        <f t="shared" si="5"/>
        <v>0</v>
      </c>
      <c r="CC47" s="673">
        <f t="shared" si="5"/>
        <v>0</v>
      </c>
      <c r="CD47" s="673">
        <f t="shared" si="5"/>
        <v>0</v>
      </c>
      <c r="CE47" s="673">
        <f t="shared" si="5"/>
        <v>0</v>
      </c>
      <c r="CF47" s="673">
        <f t="shared" si="5"/>
        <v>0</v>
      </c>
      <c r="CG47" s="673">
        <f t="shared" si="5"/>
        <v>0</v>
      </c>
      <c r="CH47" s="673">
        <f t="shared" si="5"/>
        <v>0</v>
      </c>
      <c r="CI47" s="673">
        <f t="shared" si="5"/>
        <v>0</v>
      </c>
      <c r="CJ47" s="673">
        <f t="shared" si="5"/>
        <v>0</v>
      </c>
      <c r="CK47" s="673">
        <f t="shared" si="5"/>
        <v>0</v>
      </c>
      <c r="CL47" s="673">
        <f t="shared" si="5"/>
        <v>0</v>
      </c>
      <c r="CM47" s="673">
        <f t="shared" si="5"/>
        <v>0</v>
      </c>
      <c r="CN47" s="673">
        <f t="shared" ref="CN47:DT47" si="6">IF(CN$8="",0,SUM(CN49:CN80))</f>
        <v>0</v>
      </c>
      <c r="CO47" s="673">
        <f t="shared" si="6"/>
        <v>0</v>
      </c>
      <c r="CP47" s="673">
        <f t="shared" si="6"/>
        <v>0</v>
      </c>
      <c r="CQ47" s="673">
        <f t="shared" si="6"/>
        <v>0</v>
      </c>
      <c r="CR47" s="673">
        <f t="shared" si="6"/>
        <v>0</v>
      </c>
      <c r="CS47" s="673">
        <f t="shared" si="6"/>
        <v>0</v>
      </c>
      <c r="CT47" s="673">
        <f t="shared" si="6"/>
        <v>0</v>
      </c>
      <c r="CU47" s="673">
        <f t="shared" si="6"/>
        <v>0</v>
      </c>
      <c r="CV47" s="673">
        <f t="shared" si="6"/>
        <v>0</v>
      </c>
      <c r="CW47" s="673">
        <f t="shared" si="6"/>
        <v>0</v>
      </c>
      <c r="CX47" s="673">
        <f t="shared" si="6"/>
        <v>0</v>
      </c>
      <c r="CY47" s="673">
        <f t="shared" si="6"/>
        <v>0</v>
      </c>
      <c r="CZ47" s="673">
        <f t="shared" si="6"/>
        <v>0</v>
      </c>
      <c r="DA47" s="673">
        <f t="shared" si="6"/>
        <v>0</v>
      </c>
      <c r="DB47" s="673">
        <f t="shared" si="6"/>
        <v>0</v>
      </c>
      <c r="DC47" s="673">
        <f t="shared" si="6"/>
        <v>0</v>
      </c>
      <c r="DD47" s="673">
        <f t="shared" si="6"/>
        <v>0</v>
      </c>
      <c r="DE47" s="673">
        <f t="shared" si="6"/>
        <v>0</v>
      </c>
      <c r="DF47" s="673">
        <f t="shared" si="6"/>
        <v>0</v>
      </c>
      <c r="DG47" s="673">
        <f t="shared" si="6"/>
        <v>0</v>
      </c>
      <c r="DH47" s="673">
        <f t="shared" si="6"/>
        <v>0</v>
      </c>
      <c r="DI47" s="673">
        <f t="shared" si="6"/>
        <v>0</v>
      </c>
      <c r="DJ47" s="673">
        <f t="shared" si="6"/>
        <v>0</v>
      </c>
      <c r="DK47" s="673">
        <f t="shared" si="6"/>
        <v>0</v>
      </c>
      <c r="DL47" s="673">
        <f t="shared" si="6"/>
        <v>0</v>
      </c>
      <c r="DM47" s="673">
        <f t="shared" si="6"/>
        <v>0</v>
      </c>
      <c r="DN47" s="673">
        <f t="shared" si="6"/>
        <v>0</v>
      </c>
      <c r="DO47" s="673">
        <f t="shared" si="6"/>
        <v>0</v>
      </c>
      <c r="DP47" s="673">
        <f t="shared" si="6"/>
        <v>0</v>
      </c>
      <c r="DQ47" s="673">
        <f t="shared" si="6"/>
        <v>0</v>
      </c>
      <c r="DR47" s="673">
        <f t="shared" si="6"/>
        <v>0</v>
      </c>
      <c r="DS47" s="673">
        <f t="shared" si="6"/>
        <v>0</v>
      </c>
      <c r="DT47" s="673">
        <f t="shared" si="6"/>
        <v>0</v>
      </c>
      <c r="DU47" s="35"/>
      <c r="DV47" s="35"/>
    </row>
    <row r="48" spans="1:126" ht="4.2" customHeight="1">
      <c r="A48" s="1"/>
      <c r="B48" s="1"/>
      <c r="C48" s="1"/>
      <c r="D48" s="1"/>
      <c r="E48" s="261"/>
      <c r="F48" s="47"/>
      <c r="G48" s="229"/>
      <c r="H48" s="40"/>
      <c r="I48" s="40"/>
      <c r="J48" s="40"/>
      <c r="K48" s="40"/>
      <c r="L48" s="1"/>
      <c r="M48" s="5"/>
      <c r="N48" s="40"/>
      <c r="O48" s="1"/>
      <c r="P48" s="5"/>
      <c r="Q48" s="1"/>
      <c r="R48" s="1"/>
      <c r="S48" s="5"/>
      <c r="T48" s="40"/>
      <c r="U48" s="23"/>
      <c r="V48" s="1"/>
      <c r="W48" s="674"/>
      <c r="X48" s="675"/>
      <c r="Y48" s="596"/>
      <c r="Z48" s="676"/>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c r="CA48" s="677"/>
      <c r="CB48" s="677"/>
      <c r="CC48" s="677"/>
      <c r="CD48" s="677"/>
      <c r="CE48" s="677"/>
      <c r="CF48" s="677"/>
      <c r="CG48" s="677"/>
      <c r="CH48" s="677"/>
      <c r="CI48" s="677"/>
      <c r="CJ48" s="677"/>
      <c r="CK48" s="677"/>
      <c r="CL48" s="677"/>
      <c r="CM48" s="677"/>
      <c r="CN48" s="677"/>
      <c r="CO48" s="677"/>
      <c r="CP48" s="677"/>
      <c r="CQ48" s="677"/>
      <c r="CR48" s="677"/>
      <c r="CS48" s="677"/>
      <c r="CT48" s="677"/>
      <c r="CU48" s="677"/>
      <c r="CV48" s="677"/>
      <c r="CW48" s="677"/>
      <c r="CX48" s="677"/>
      <c r="CY48" s="677"/>
      <c r="CZ48" s="677"/>
      <c r="DA48" s="677"/>
      <c r="DB48" s="677"/>
      <c r="DC48" s="677"/>
      <c r="DD48" s="677"/>
      <c r="DE48" s="677"/>
      <c r="DF48" s="677"/>
      <c r="DG48" s="677"/>
      <c r="DH48" s="677"/>
      <c r="DI48" s="677"/>
      <c r="DJ48" s="677"/>
      <c r="DK48" s="677"/>
      <c r="DL48" s="677"/>
      <c r="DM48" s="677"/>
      <c r="DN48" s="677"/>
      <c r="DO48" s="677"/>
      <c r="DP48" s="677"/>
      <c r="DQ48" s="677"/>
      <c r="DR48" s="677"/>
      <c r="DS48" s="677"/>
      <c r="DT48" s="677"/>
      <c r="DU48" s="1"/>
      <c r="DV48" s="1"/>
    </row>
    <row r="49" spans="1:126" ht="4.2" customHeight="1">
      <c r="A49" s="1"/>
      <c r="B49" s="1"/>
      <c r="C49" s="1"/>
      <c r="D49" s="1"/>
      <c r="E49" s="261"/>
      <c r="F49" s="47"/>
      <c r="G49" s="229"/>
      <c r="H49" s="1"/>
      <c r="I49" s="1"/>
      <c r="J49" s="1"/>
      <c r="K49" s="1"/>
      <c r="L49" s="1"/>
      <c r="M49" s="5"/>
      <c r="N49" s="1"/>
      <c r="O49" s="1"/>
      <c r="P49" s="5"/>
      <c r="Q49" s="1"/>
      <c r="R49" s="1"/>
      <c r="S49" s="5"/>
      <c r="T49" s="653"/>
      <c r="U49" s="23"/>
      <c r="V49" s="1"/>
      <c r="W49" s="595"/>
      <c r="X49" s="675"/>
      <c r="Y49" s="596"/>
      <c r="Z49" s="676"/>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1"/>
      <c r="CX49" s="601"/>
      <c r="CY49" s="601"/>
      <c r="CZ49" s="601"/>
      <c r="DA49" s="601"/>
      <c r="DB49" s="601"/>
      <c r="DC49" s="601"/>
      <c r="DD49" s="601"/>
      <c r="DE49" s="601"/>
      <c r="DF49" s="601"/>
      <c r="DG49" s="601"/>
      <c r="DH49" s="601"/>
      <c r="DI49" s="601"/>
      <c r="DJ49" s="601"/>
      <c r="DK49" s="601"/>
      <c r="DL49" s="601"/>
      <c r="DM49" s="601"/>
      <c r="DN49" s="601"/>
      <c r="DO49" s="601"/>
      <c r="DP49" s="601"/>
      <c r="DQ49" s="601"/>
      <c r="DR49" s="601"/>
      <c r="DS49" s="601"/>
      <c r="DT49" s="601"/>
      <c r="DU49" s="1"/>
      <c r="DV49" s="1"/>
    </row>
    <row r="50" spans="1:126" s="237" customFormat="1">
      <c r="A50" s="226"/>
      <c r="B50" s="226"/>
      <c r="C50" s="226"/>
      <c r="D50" s="226"/>
      <c r="E50" s="270"/>
      <c r="F50" s="114"/>
      <c r="G50" s="229"/>
      <c r="H50" s="226"/>
      <c r="I50" s="226"/>
      <c r="J50" s="403"/>
      <c r="K50" s="651">
        <f t="shared" ref="K50:K79" si="7">K15</f>
        <v>0</v>
      </c>
      <c r="L50" s="1"/>
      <c r="M50" s="5"/>
      <c r="N50" s="1">
        <f>N15</f>
        <v>0</v>
      </c>
      <c r="O50" s="1"/>
      <c r="P50" s="5"/>
      <c r="Q50" s="1" t="s">
        <v>397</v>
      </c>
      <c r="R50" s="1"/>
      <c r="S50" s="667"/>
      <c r="T50" s="670">
        <f t="shared" ref="T50:T79" si="8">T15</f>
        <v>0</v>
      </c>
      <c r="U50" s="23"/>
      <c r="V50" s="226"/>
      <c r="W50" s="678">
        <f t="shared" ref="W50:W79" si="9">SUM($Y50:$DU50)</f>
        <v>0</v>
      </c>
      <c r="X50" s="679"/>
      <c r="Y50" s="680"/>
      <c r="Z50" s="681"/>
      <c r="AA50" s="682">
        <f>$T15*AA15</f>
        <v>0</v>
      </c>
      <c r="AB50" s="682">
        <f t="shared" ref="AB50:CM50" si="10">$T15*AB15</f>
        <v>0</v>
      </c>
      <c r="AC50" s="682">
        <f t="shared" si="10"/>
        <v>0</v>
      </c>
      <c r="AD50" s="682">
        <f t="shared" si="10"/>
        <v>0</v>
      </c>
      <c r="AE50" s="682">
        <f t="shared" si="10"/>
        <v>0</v>
      </c>
      <c r="AF50" s="682">
        <f t="shared" si="10"/>
        <v>0</v>
      </c>
      <c r="AG50" s="682">
        <f t="shared" si="10"/>
        <v>0</v>
      </c>
      <c r="AH50" s="682">
        <f t="shared" si="10"/>
        <v>0</v>
      </c>
      <c r="AI50" s="682">
        <f t="shared" si="10"/>
        <v>0</v>
      </c>
      <c r="AJ50" s="682">
        <f t="shared" si="10"/>
        <v>0</v>
      </c>
      <c r="AK50" s="682">
        <f t="shared" si="10"/>
        <v>0</v>
      </c>
      <c r="AL50" s="682">
        <f t="shared" si="10"/>
        <v>0</v>
      </c>
      <c r="AM50" s="682">
        <f t="shared" si="10"/>
        <v>0</v>
      </c>
      <c r="AN50" s="682">
        <f t="shared" si="10"/>
        <v>0</v>
      </c>
      <c r="AO50" s="682">
        <f t="shared" si="10"/>
        <v>0</v>
      </c>
      <c r="AP50" s="682">
        <f t="shared" si="10"/>
        <v>0</v>
      </c>
      <c r="AQ50" s="682">
        <f t="shared" si="10"/>
        <v>0</v>
      </c>
      <c r="AR50" s="682">
        <f t="shared" si="10"/>
        <v>0</v>
      </c>
      <c r="AS50" s="682">
        <f t="shared" si="10"/>
        <v>0</v>
      </c>
      <c r="AT50" s="682">
        <f t="shared" si="10"/>
        <v>0</v>
      </c>
      <c r="AU50" s="682">
        <f t="shared" si="10"/>
        <v>0</v>
      </c>
      <c r="AV50" s="682">
        <f t="shared" si="10"/>
        <v>0</v>
      </c>
      <c r="AW50" s="682">
        <f t="shared" si="10"/>
        <v>0</v>
      </c>
      <c r="AX50" s="682">
        <f t="shared" si="10"/>
        <v>0</v>
      </c>
      <c r="AY50" s="682">
        <f t="shared" si="10"/>
        <v>0</v>
      </c>
      <c r="AZ50" s="682">
        <f t="shared" si="10"/>
        <v>0</v>
      </c>
      <c r="BA50" s="682">
        <f t="shared" si="10"/>
        <v>0</v>
      </c>
      <c r="BB50" s="682">
        <f t="shared" si="10"/>
        <v>0</v>
      </c>
      <c r="BC50" s="682">
        <f t="shared" si="10"/>
        <v>0</v>
      </c>
      <c r="BD50" s="682">
        <f t="shared" si="10"/>
        <v>0</v>
      </c>
      <c r="BE50" s="682">
        <f t="shared" si="10"/>
        <v>0</v>
      </c>
      <c r="BF50" s="682">
        <f t="shared" si="10"/>
        <v>0</v>
      </c>
      <c r="BG50" s="682">
        <f t="shared" si="10"/>
        <v>0</v>
      </c>
      <c r="BH50" s="682">
        <f t="shared" si="10"/>
        <v>0</v>
      </c>
      <c r="BI50" s="682">
        <f t="shared" si="10"/>
        <v>0</v>
      </c>
      <c r="BJ50" s="682">
        <f t="shared" si="10"/>
        <v>0</v>
      </c>
      <c r="BK50" s="682">
        <f t="shared" si="10"/>
        <v>0</v>
      </c>
      <c r="BL50" s="682">
        <f t="shared" si="10"/>
        <v>0</v>
      </c>
      <c r="BM50" s="682">
        <f t="shared" si="10"/>
        <v>0</v>
      </c>
      <c r="BN50" s="682">
        <f t="shared" si="10"/>
        <v>0</v>
      </c>
      <c r="BO50" s="682">
        <f t="shared" si="10"/>
        <v>0</v>
      </c>
      <c r="BP50" s="682">
        <f t="shared" si="10"/>
        <v>0</v>
      </c>
      <c r="BQ50" s="682">
        <f t="shared" si="10"/>
        <v>0</v>
      </c>
      <c r="BR50" s="682">
        <f t="shared" si="10"/>
        <v>0</v>
      </c>
      <c r="BS50" s="682">
        <f t="shared" si="10"/>
        <v>0</v>
      </c>
      <c r="BT50" s="682">
        <f t="shared" si="10"/>
        <v>0</v>
      </c>
      <c r="BU50" s="682">
        <f t="shared" si="10"/>
        <v>0</v>
      </c>
      <c r="BV50" s="682">
        <f t="shared" si="10"/>
        <v>0</v>
      </c>
      <c r="BW50" s="682">
        <f t="shared" si="10"/>
        <v>0</v>
      </c>
      <c r="BX50" s="682">
        <f t="shared" si="10"/>
        <v>0</v>
      </c>
      <c r="BY50" s="682">
        <f t="shared" si="10"/>
        <v>0</v>
      </c>
      <c r="BZ50" s="682">
        <f t="shared" si="10"/>
        <v>0</v>
      </c>
      <c r="CA50" s="682">
        <f t="shared" si="10"/>
        <v>0</v>
      </c>
      <c r="CB50" s="682">
        <f t="shared" si="10"/>
        <v>0</v>
      </c>
      <c r="CC50" s="682">
        <f t="shared" si="10"/>
        <v>0</v>
      </c>
      <c r="CD50" s="682">
        <f t="shared" si="10"/>
        <v>0</v>
      </c>
      <c r="CE50" s="682">
        <f t="shared" si="10"/>
        <v>0</v>
      </c>
      <c r="CF50" s="682">
        <f t="shared" si="10"/>
        <v>0</v>
      </c>
      <c r="CG50" s="682">
        <f t="shared" si="10"/>
        <v>0</v>
      </c>
      <c r="CH50" s="682">
        <f t="shared" si="10"/>
        <v>0</v>
      </c>
      <c r="CI50" s="682">
        <f t="shared" si="10"/>
        <v>0</v>
      </c>
      <c r="CJ50" s="682">
        <f t="shared" si="10"/>
        <v>0</v>
      </c>
      <c r="CK50" s="682">
        <f t="shared" si="10"/>
        <v>0</v>
      </c>
      <c r="CL50" s="682">
        <f t="shared" si="10"/>
        <v>0</v>
      </c>
      <c r="CM50" s="682">
        <f t="shared" si="10"/>
        <v>0</v>
      </c>
      <c r="CN50" s="682">
        <f t="shared" ref="CN50:DT50" si="11">$T15*CN15</f>
        <v>0</v>
      </c>
      <c r="CO50" s="682">
        <f t="shared" si="11"/>
        <v>0</v>
      </c>
      <c r="CP50" s="682">
        <f t="shared" si="11"/>
        <v>0</v>
      </c>
      <c r="CQ50" s="682">
        <f t="shared" si="11"/>
        <v>0</v>
      </c>
      <c r="CR50" s="682">
        <f t="shared" si="11"/>
        <v>0</v>
      </c>
      <c r="CS50" s="682">
        <f t="shared" si="11"/>
        <v>0</v>
      </c>
      <c r="CT50" s="682">
        <f t="shared" si="11"/>
        <v>0</v>
      </c>
      <c r="CU50" s="682">
        <f t="shared" si="11"/>
        <v>0</v>
      </c>
      <c r="CV50" s="682">
        <f t="shared" si="11"/>
        <v>0</v>
      </c>
      <c r="CW50" s="682">
        <f t="shared" si="11"/>
        <v>0</v>
      </c>
      <c r="CX50" s="682">
        <f t="shared" si="11"/>
        <v>0</v>
      </c>
      <c r="CY50" s="682">
        <f t="shared" si="11"/>
        <v>0</v>
      </c>
      <c r="CZ50" s="682">
        <f t="shared" si="11"/>
        <v>0</v>
      </c>
      <c r="DA50" s="682">
        <f t="shared" si="11"/>
        <v>0</v>
      </c>
      <c r="DB50" s="682">
        <f t="shared" si="11"/>
        <v>0</v>
      </c>
      <c r="DC50" s="682">
        <f t="shared" si="11"/>
        <v>0</v>
      </c>
      <c r="DD50" s="682">
        <f t="shared" si="11"/>
        <v>0</v>
      </c>
      <c r="DE50" s="682">
        <f t="shared" si="11"/>
        <v>0</v>
      </c>
      <c r="DF50" s="682">
        <f t="shared" si="11"/>
        <v>0</v>
      </c>
      <c r="DG50" s="682">
        <f t="shared" si="11"/>
        <v>0</v>
      </c>
      <c r="DH50" s="682">
        <f t="shared" si="11"/>
        <v>0</v>
      </c>
      <c r="DI50" s="682">
        <f t="shared" si="11"/>
        <v>0</v>
      </c>
      <c r="DJ50" s="682">
        <f t="shared" si="11"/>
        <v>0</v>
      </c>
      <c r="DK50" s="682">
        <f t="shared" si="11"/>
        <v>0</v>
      </c>
      <c r="DL50" s="682">
        <f t="shared" si="11"/>
        <v>0</v>
      </c>
      <c r="DM50" s="682">
        <f t="shared" si="11"/>
        <v>0</v>
      </c>
      <c r="DN50" s="682">
        <f t="shared" si="11"/>
        <v>0</v>
      </c>
      <c r="DO50" s="682">
        <f t="shared" si="11"/>
        <v>0</v>
      </c>
      <c r="DP50" s="682">
        <f t="shared" si="11"/>
        <v>0</v>
      </c>
      <c r="DQ50" s="682">
        <f t="shared" si="11"/>
        <v>0</v>
      </c>
      <c r="DR50" s="682">
        <f t="shared" si="11"/>
        <v>0</v>
      </c>
      <c r="DS50" s="682">
        <f t="shared" si="11"/>
        <v>0</v>
      </c>
      <c r="DT50" s="682">
        <f t="shared" si="11"/>
        <v>0</v>
      </c>
      <c r="DU50" s="226"/>
      <c r="DV50" s="226"/>
    </row>
    <row r="51" spans="1:126" s="237" customFormat="1">
      <c r="A51" s="226"/>
      <c r="B51" s="226"/>
      <c r="C51" s="226"/>
      <c r="D51" s="226"/>
      <c r="E51" s="270"/>
      <c r="F51" s="114"/>
      <c r="G51" s="229"/>
      <c r="H51" s="226"/>
      <c r="I51" s="226"/>
      <c r="J51" s="403"/>
      <c r="K51" s="651">
        <f t="shared" si="7"/>
        <v>0</v>
      </c>
      <c r="L51" s="1"/>
      <c r="M51" s="5"/>
      <c r="N51" s="1">
        <f t="shared" ref="N51:N79" si="12">N16</f>
        <v>0</v>
      </c>
      <c r="O51" s="1"/>
      <c r="P51" s="5"/>
      <c r="Q51" s="1" t="s">
        <v>397</v>
      </c>
      <c r="R51" s="1"/>
      <c r="S51" s="667"/>
      <c r="T51" s="670">
        <f t="shared" si="8"/>
        <v>0</v>
      </c>
      <c r="U51" s="23"/>
      <c r="V51" s="226"/>
      <c r="W51" s="678">
        <f t="shared" si="9"/>
        <v>0</v>
      </c>
      <c r="X51" s="679"/>
      <c r="Y51" s="680"/>
      <c r="Z51" s="681"/>
      <c r="AA51" s="682">
        <f t="shared" ref="AA51:CL51" si="13">$T16*AA16</f>
        <v>0</v>
      </c>
      <c r="AB51" s="682">
        <f t="shared" si="13"/>
        <v>0</v>
      </c>
      <c r="AC51" s="682">
        <f t="shared" si="13"/>
        <v>0</v>
      </c>
      <c r="AD51" s="682">
        <f t="shared" si="13"/>
        <v>0</v>
      </c>
      <c r="AE51" s="682">
        <f t="shared" si="13"/>
        <v>0</v>
      </c>
      <c r="AF51" s="682">
        <f t="shared" si="13"/>
        <v>0</v>
      </c>
      <c r="AG51" s="682">
        <f t="shared" si="13"/>
        <v>0</v>
      </c>
      <c r="AH51" s="682">
        <f t="shared" si="13"/>
        <v>0</v>
      </c>
      <c r="AI51" s="682">
        <f t="shared" si="13"/>
        <v>0</v>
      </c>
      <c r="AJ51" s="682">
        <f t="shared" si="13"/>
        <v>0</v>
      </c>
      <c r="AK51" s="682">
        <f t="shared" si="13"/>
        <v>0</v>
      </c>
      <c r="AL51" s="682">
        <f t="shared" si="13"/>
        <v>0</v>
      </c>
      <c r="AM51" s="682">
        <f t="shared" si="13"/>
        <v>0</v>
      </c>
      <c r="AN51" s="682">
        <f t="shared" si="13"/>
        <v>0</v>
      </c>
      <c r="AO51" s="682">
        <f t="shared" si="13"/>
        <v>0</v>
      </c>
      <c r="AP51" s="682">
        <f t="shared" si="13"/>
        <v>0</v>
      </c>
      <c r="AQ51" s="682">
        <f t="shared" si="13"/>
        <v>0</v>
      </c>
      <c r="AR51" s="682">
        <f t="shared" si="13"/>
        <v>0</v>
      </c>
      <c r="AS51" s="682">
        <f t="shared" si="13"/>
        <v>0</v>
      </c>
      <c r="AT51" s="682">
        <f t="shared" si="13"/>
        <v>0</v>
      </c>
      <c r="AU51" s="682">
        <f t="shared" si="13"/>
        <v>0</v>
      </c>
      <c r="AV51" s="682">
        <f t="shared" si="13"/>
        <v>0</v>
      </c>
      <c r="AW51" s="682">
        <f t="shared" si="13"/>
        <v>0</v>
      </c>
      <c r="AX51" s="682">
        <f t="shared" si="13"/>
        <v>0</v>
      </c>
      <c r="AY51" s="682">
        <f t="shared" si="13"/>
        <v>0</v>
      </c>
      <c r="AZ51" s="682">
        <f t="shared" si="13"/>
        <v>0</v>
      </c>
      <c r="BA51" s="682">
        <f t="shared" si="13"/>
        <v>0</v>
      </c>
      <c r="BB51" s="682">
        <f t="shared" si="13"/>
        <v>0</v>
      </c>
      <c r="BC51" s="682">
        <f t="shared" si="13"/>
        <v>0</v>
      </c>
      <c r="BD51" s="682">
        <f t="shared" si="13"/>
        <v>0</v>
      </c>
      <c r="BE51" s="682">
        <f t="shared" si="13"/>
        <v>0</v>
      </c>
      <c r="BF51" s="682">
        <f t="shared" si="13"/>
        <v>0</v>
      </c>
      <c r="BG51" s="682">
        <f t="shared" si="13"/>
        <v>0</v>
      </c>
      <c r="BH51" s="682">
        <f t="shared" si="13"/>
        <v>0</v>
      </c>
      <c r="BI51" s="682">
        <f t="shared" si="13"/>
        <v>0</v>
      </c>
      <c r="BJ51" s="682">
        <f t="shared" si="13"/>
        <v>0</v>
      </c>
      <c r="BK51" s="682">
        <f t="shared" si="13"/>
        <v>0</v>
      </c>
      <c r="BL51" s="682">
        <f t="shared" si="13"/>
        <v>0</v>
      </c>
      <c r="BM51" s="682">
        <f t="shared" si="13"/>
        <v>0</v>
      </c>
      <c r="BN51" s="682">
        <f t="shared" si="13"/>
        <v>0</v>
      </c>
      <c r="BO51" s="682">
        <f t="shared" si="13"/>
        <v>0</v>
      </c>
      <c r="BP51" s="682">
        <f t="shared" si="13"/>
        <v>0</v>
      </c>
      <c r="BQ51" s="682">
        <f t="shared" si="13"/>
        <v>0</v>
      </c>
      <c r="BR51" s="682">
        <f t="shared" si="13"/>
        <v>0</v>
      </c>
      <c r="BS51" s="682">
        <f t="shared" si="13"/>
        <v>0</v>
      </c>
      <c r="BT51" s="682">
        <f t="shared" si="13"/>
        <v>0</v>
      </c>
      <c r="BU51" s="682">
        <f t="shared" si="13"/>
        <v>0</v>
      </c>
      <c r="BV51" s="682">
        <f t="shared" si="13"/>
        <v>0</v>
      </c>
      <c r="BW51" s="682">
        <f t="shared" si="13"/>
        <v>0</v>
      </c>
      <c r="BX51" s="682">
        <f t="shared" si="13"/>
        <v>0</v>
      </c>
      <c r="BY51" s="682">
        <f t="shared" si="13"/>
        <v>0</v>
      </c>
      <c r="BZ51" s="682">
        <f t="shared" si="13"/>
        <v>0</v>
      </c>
      <c r="CA51" s="682">
        <f t="shared" si="13"/>
        <v>0</v>
      </c>
      <c r="CB51" s="682">
        <f t="shared" si="13"/>
        <v>0</v>
      </c>
      <c r="CC51" s="682">
        <f t="shared" si="13"/>
        <v>0</v>
      </c>
      <c r="CD51" s="682">
        <f t="shared" si="13"/>
        <v>0</v>
      </c>
      <c r="CE51" s="682">
        <f t="shared" si="13"/>
        <v>0</v>
      </c>
      <c r="CF51" s="682">
        <f t="shared" si="13"/>
        <v>0</v>
      </c>
      <c r="CG51" s="682">
        <f t="shared" si="13"/>
        <v>0</v>
      </c>
      <c r="CH51" s="682">
        <f t="shared" si="13"/>
        <v>0</v>
      </c>
      <c r="CI51" s="682">
        <f t="shared" si="13"/>
        <v>0</v>
      </c>
      <c r="CJ51" s="682">
        <f t="shared" si="13"/>
        <v>0</v>
      </c>
      <c r="CK51" s="682">
        <f t="shared" si="13"/>
        <v>0</v>
      </c>
      <c r="CL51" s="682">
        <f t="shared" si="13"/>
        <v>0</v>
      </c>
      <c r="CM51" s="682">
        <f t="shared" ref="CM51:DT51" si="14">$T16*CM16</f>
        <v>0</v>
      </c>
      <c r="CN51" s="682">
        <f t="shared" si="14"/>
        <v>0</v>
      </c>
      <c r="CO51" s="682">
        <f t="shared" si="14"/>
        <v>0</v>
      </c>
      <c r="CP51" s="682">
        <f t="shared" si="14"/>
        <v>0</v>
      </c>
      <c r="CQ51" s="682">
        <f t="shared" si="14"/>
        <v>0</v>
      </c>
      <c r="CR51" s="682">
        <f t="shared" si="14"/>
        <v>0</v>
      </c>
      <c r="CS51" s="682">
        <f t="shared" si="14"/>
        <v>0</v>
      </c>
      <c r="CT51" s="682">
        <f t="shared" si="14"/>
        <v>0</v>
      </c>
      <c r="CU51" s="682">
        <f t="shared" si="14"/>
        <v>0</v>
      </c>
      <c r="CV51" s="682">
        <f t="shared" si="14"/>
        <v>0</v>
      </c>
      <c r="CW51" s="682">
        <f t="shared" si="14"/>
        <v>0</v>
      </c>
      <c r="CX51" s="682">
        <f t="shared" si="14"/>
        <v>0</v>
      </c>
      <c r="CY51" s="682">
        <f t="shared" si="14"/>
        <v>0</v>
      </c>
      <c r="CZ51" s="682">
        <f t="shared" si="14"/>
        <v>0</v>
      </c>
      <c r="DA51" s="682">
        <f t="shared" si="14"/>
        <v>0</v>
      </c>
      <c r="DB51" s="682">
        <f t="shared" si="14"/>
        <v>0</v>
      </c>
      <c r="DC51" s="682">
        <f t="shared" si="14"/>
        <v>0</v>
      </c>
      <c r="DD51" s="682">
        <f t="shared" si="14"/>
        <v>0</v>
      </c>
      <c r="DE51" s="682">
        <f t="shared" si="14"/>
        <v>0</v>
      </c>
      <c r="DF51" s="682">
        <f t="shared" si="14"/>
        <v>0</v>
      </c>
      <c r="DG51" s="682">
        <f t="shared" si="14"/>
        <v>0</v>
      </c>
      <c r="DH51" s="682">
        <f t="shared" si="14"/>
        <v>0</v>
      </c>
      <c r="DI51" s="682">
        <f t="shared" si="14"/>
        <v>0</v>
      </c>
      <c r="DJ51" s="682">
        <f t="shared" si="14"/>
        <v>0</v>
      </c>
      <c r="DK51" s="682">
        <f t="shared" si="14"/>
        <v>0</v>
      </c>
      <c r="DL51" s="682">
        <f t="shared" si="14"/>
        <v>0</v>
      </c>
      <c r="DM51" s="682">
        <f t="shared" si="14"/>
        <v>0</v>
      </c>
      <c r="DN51" s="682">
        <f t="shared" si="14"/>
        <v>0</v>
      </c>
      <c r="DO51" s="682">
        <f t="shared" si="14"/>
        <v>0</v>
      </c>
      <c r="DP51" s="682">
        <f t="shared" si="14"/>
        <v>0</v>
      </c>
      <c r="DQ51" s="682">
        <f t="shared" si="14"/>
        <v>0</v>
      </c>
      <c r="DR51" s="682">
        <f t="shared" si="14"/>
        <v>0</v>
      </c>
      <c r="DS51" s="682">
        <f t="shared" si="14"/>
        <v>0</v>
      </c>
      <c r="DT51" s="682">
        <f t="shared" si="14"/>
        <v>0</v>
      </c>
      <c r="DU51" s="226"/>
      <c r="DV51" s="226"/>
    </row>
    <row r="52" spans="1:126" s="237" customFormat="1">
      <c r="A52" s="226"/>
      <c r="B52" s="226"/>
      <c r="C52" s="226"/>
      <c r="D52" s="226"/>
      <c r="E52" s="270"/>
      <c r="F52" s="114"/>
      <c r="G52" s="229"/>
      <c r="H52" s="226"/>
      <c r="I52" s="226"/>
      <c r="J52" s="403"/>
      <c r="K52" s="651">
        <f t="shared" si="7"/>
        <v>0</v>
      </c>
      <c r="L52" s="1"/>
      <c r="M52" s="5"/>
      <c r="N52" s="1">
        <f t="shared" si="12"/>
        <v>0</v>
      </c>
      <c r="O52" s="1"/>
      <c r="P52" s="5"/>
      <c r="Q52" s="1" t="s">
        <v>397</v>
      </c>
      <c r="R52" s="1"/>
      <c r="S52" s="667"/>
      <c r="T52" s="670">
        <f t="shared" si="8"/>
        <v>0</v>
      </c>
      <c r="U52" s="23"/>
      <c r="V52" s="226"/>
      <c r="W52" s="678">
        <f t="shared" si="9"/>
        <v>0</v>
      </c>
      <c r="X52" s="679"/>
      <c r="Y52" s="680"/>
      <c r="Z52" s="681"/>
      <c r="AA52" s="682">
        <f t="shared" ref="AA52:CL52" si="15">$T17*AA17</f>
        <v>0</v>
      </c>
      <c r="AB52" s="682">
        <f t="shared" si="15"/>
        <v>0</v>
      </c>
      <c r="AC52" s="682">
        <f t="shared" si="15"/>
        <v>0</v>
      </c>
      <c r="AD52" s="682">
        <f t="shared" si="15"/>
        <v>0</v>
      </c>
      <c r="AE52" s="682">
        <f t="shared" si="15"/>
        <v>0</v>
      </c>
      <c r="AF52" s="682">
        <f t="shared" si="15"/>
        <v>0</v>
      </c>
      <c r="AG52" s="682">
        <f t="shared" si="15"/>
        <v>0</v>
      </c>
      <c r="AH52" s="682">
        <f t="shared" si="15"/>
        <v>0</v>
      </c>
      <c r="AI52" s="682">
        <f t="shared" si="15"/>
        <v>0</v>
      </c>
      <c r="AJ52" s="682">
        <f t="shared" si="15"/>
        <v>0</v>
      </c>
      <c r="AK52" s="682">
        <f t="shared" si="15"/>
        <v>0</v>
      </c>
      <c r="AL52" s="682">
        <f t="shared" si="15"/>
        <v>0</v>
      </c>
      <c r="AM52" s="682">
        <f t="shared" si="15"/>
        <v>0</v>
      </c>
      <c r="AN52" s="682">
        <f t="shared" si="15"/>
        <v>0</v>
      </c>
      <c r="AO52" s="682">
        <f t="shared" si="15"/>
        <v>0</v>
      </c>
      <c r="AP52" s="682">
        <f t="shared" si="15"/>
        <v>0</v>
      </c>
      <c r="AQ52" s="682">
        <f t="shared" si="15"/>
        <v>0</v>
      </c>
      <c r="AR52" s="682">
        <f t="shared" si="15"/>
        <v>0</v>
      </c>
      <c r="AS52" s="682">
        <f t="shared" si="15"/>
        <v>0</v>
      </c>
      <c r="AT52" s="682">
        <f t="shared" si="15"/>
        <v>0</v>
      </c>
      <c r="AU52" s="682">
        <f t="shared" si="15"/>
        <v>0</v>
      </c>
      <c r="AV52" s="682">
        <f t="shared" si="15"/>
        <v>0</v>
      </c>
      <c r="AW52" s="682">
        <f t="shared" si="15"/>
        <v>0</v>
      </c>
      <c r="AX52" s="682">
        <f t="shared" si="15"/>
        <v>0</v>
      </c>
      <c r="AY52" s="682">
        <f t="shared" si="15"/>
        <v>0</v>
      </c>
      <c r="AZ52" s="682">
        <f t="shared" si="15"/>
        <v>0</v>
      </c>
      <c r="BA52" s="682">
        <f t="shared" si="15"/>
        <v>0</v>
      </c>
      <c r="BB52" s="682">
        <f t="shared" si="15"/>
        <v>0</v>
      </c>
      <c r="BC52" s="682">
        <f t="shared" si="15"/>
        <v>0</v>
      </c>
      <c r="BD52" s="682">
        <f t="shared" si="15"/>
        <v>0</v>
      </c>
      <c r="BE52" s="682">
        <f t="shared" si="15"/>
        <v>0</v>
      </c>
      <c r="BF52" s="682">
        <f t="shared" si="15"/>
        <v>0</v>
      </c>
      <c r="BG52" s="682">
        <f t="shared" si="15"/>
        <v>0</v>
      </c>
      <c r="BH52" s="682">
        <f t="shared" si="15"/>
        <v>0</v>
      </c>
      <c r="BI52" s="682">
        <f t="shared" si="15"/>
        <v>0</v>
      </c>
      <c r="BJ52" s="682">
        <f t="shared" si="15"/>
        <v>0</v>
      </c>
      <c r="BK52" s="682">
        <f t="shared" si="15"/>
        <v>0</v>
      </c>
      <c r="BL52" s="682">
        <f t="shared" si="15"/>
        <v>0</v>
      </c>
      <c r="BM52" s="682">
        <f t="shared" si="15"/>
        <v>0</v>
      </c>
      <c r="BN52" s="682">
        <f t="shared" si="15"/>
        <v>0</v>
      </c>
      <c r="BO52" s="682">
        <f t="shared" si="15"/>
        <v>0</v>
      </c>
      <c r="BP52" s="682">
        <f t="shared" si="15"/>
        <v>0</v>
      </c>
      <c r="BQ52" s="682">
        <f t="shared" si="15"/>
        <v>0</v>
      </c>
      <c r="BR52" s="682">
        <f t="shared" si="15"/>
        <v>0</v>
      </c>
      <c r="BS52" s="682">
        <f t="shared" si="15"/>
        <v>0</v>
      </c>
      <c r="BT52" s="682">
        <f t="shared" si="15"/>
        <v>0</v>
      </c>
      <c r="BU52" s="682">
        <f t="shared" si="15"/>
        <v>0</v>
      </c>
      <c r="BV52" s="682">
        <f t="shared" si="15"/>
        <v>0</v>
      </c>
      <c r="BW52" s="682">
        <f t="shared" si="15"/>
        <v>0</v>
      </c>
      <c r="BX52" s="682">
        <f t="shared" si="15"/>
        <v>0</v>
      </c>
      <c r="BY52" s="682">
        <f t="shared" si="15"/>
        <v>0</v>
      </c>
      <c r="BZ52" s="682">
        <f t="shared" si="15"/>
        <v>0</v>
      </c>
      <c r="CA52" s="682">
        <f t="shared" si="15"/>
        <v>0</v>
      </c>
      <c r="CB52" s="682">
        <f t="shared" si="15"/>
        <v>0</v>
      </c>
      <c r="CC52" s="682">
        <f t="shared" si="15"/>
        <v>0</v>
      </c>
      <c r="CD52" s="682">
        <f t="shared" si="15"/>
        <v>0</v>
      </c>
      <c r="CE52" s="682">
        <f t="shared" si="15"/>
        <v>0</v>
      </c>
      <c r="CF52" s="682">
        <f t="shared" si="15"/>
        <v>0</v>
      </c>
      <c r="CG52" s="682">
        <f t="shared" si="15"/>
        <v>0</v>
      </c>
      <c r="CH52" s="682">
        <f t="shared" si="15"/>
        <v>0</v>
      </c>
      <c r="CI52" s="682">
        <f t="shared" si="15"/>
        <v>0</v>
      </c>
      <c r="CJ52" s="682">
        <f t="shared" si="15"/>
        <v>0</v>
      </c>
      <c r="CK52" s="682">
        <f t="shared" si="15"/>
        <v>0</v>
      </c>
      <c r="CL52" s="682">
        <f t="shared" si="15"/>
        <v>0</v>
      </c>
      <c r="CM52" s="682">
        <f t="shared" ref="CM52:DT52" si="16">$T17*CM17</f>
        <v>0</v>
      </c>
      <c r="CN52" s="682">
        <f t="shared" si="16"/>
        <v>0</v>
      </c>
      <c r="CO52" s="682">
        <f t="shared" si="16"/>
        <v>0</v>
      </c>
      <c r="CP52" s="682">
        <f t="shared" si="16"/>
        <v>0</v>
      </c>
      <c r="CQ52" s="682">
        <f t="shared" si="16"/>
        <v>0</v>
      </c>
      <c r="CR52" s="682">
        <f t="shared" si="16"/>
        <v>0</v>
      </c>
      <c r="CS52" s="682">
        <f t="shared" si="16"/>
        <v>0</v>
      </c>
      <c r="CT52" s="682">
        <f t="shared" si="16"/>
        <v>0</v>
      </c>
      <c r="CU52" s="682">
        <f t="shared" si="16"/>
        <v>0</v>
      </c>
      <c r="CV52" s="682">
        <f t="shared" si="16"/>
        <v>0</v>
      </c>
      <c r="CW52" s="682">
        <f t="shared" si="16"/>
        <v>0</v>
      </c>
      <c r="CX52" s="682">
        <f t="shared" si="16"/>
        <v>0</v>
      </c>
      <c r="CY52" s="682">
        <f t="shared" si="16"/>
        <v>0</v>
      </c>
      <c r="CZ52" s="682">
        <f t="shared" si="16"/>
        <v>0</v>
      </c>
      <c r="DA52" s="682">
        <f t="shared" si="16"/>
        <v>0</v>
      </c>
      <c r="DB52" s="682">
        <f t="shared" si="16"/>
        <v>0</v>
      </c>
      <c r="DC52" s="682">
        <f t="shared" si="16"/>
        <v>0</v>
      </c>
      <c r="DD52" s="682">
        <f t="shared" si="16"/>
        <v>0</v>
      </c>
      <c r="DE52" s="682">
        <f t="shared" si="16"/>
        <v>0</v>
      </c>
      <c r="DF52" s="682">
        <f t="shared" si="16"/>
        <v>0</v>
      </c>
      <c r="DG52" s="682">
        <f t="shared" si="16"/>
        <v>0</v>
      </c>
      <c r="DH52" s="682">
        <f t="shared" si="16"/>
        <v>0</v>
      </c>
      <c r="DI52" s="682">
        <f t="shared" si="16"/>
        <v>0</v>
      </c>
      <c r="DJ52" s="682">
        <f t="shared" si="16"/>
        <v>0</v>
      </c>
      <c r="DK52" s="682">
        <f t="shared" si="16"/>
        <v>0</v>
      </c>
      <c r="DL52" s="682">
        <f t="shared" si="16"/>
        <v>0</v>
      </c>
      <c r="DM52" s="682">
        <f t="shared" si="16"/>
        <v>0</v>
      </c>
      <c r="DN52" s="682">
        <f t="shared" si="16"/>
        <v>0</v>
      </c>
      <c r="DO52" s="682">
        <f t="shared" si="16"/>
        <v>0</v>
      </c>
      <c r="DP52" s="682">
        <f t="shared" si="16"/>
        <v>0</v>
      </c>
      <c r="DQ52" s="682">
        <f t="shared" si="16"/>
        <v>0</v>
      </c>
      <c r="DR52" s="682">
        <f t="shared" si="16"/>
        <v>0</v>
      </c>
      <c r="DS52" s="682">
        <f t="shared" si="16"/>
        <v>0</v>
      </c>
      <c r="DT52" s="682">
        <f t="shared" si="16"/>
        <v>0</v>
      </c>
      <c r="DU52" s="226"/>
      <c r="DV52" s="226"/>
    </row>
    <row r="53" spans="1:126" s="237" customFormat="1">
      <c r="A53" s="226"/>
      <c r="B53" s="226"/>
      <c r="C53" s="226"/>
      <c r="D53" s="226"/>
      <c r="E53" s="270"/>
      <c r="F53" s="114"/>
      <c r="G53" s="229"/>
      <c r="H53" s="226"/>
      <c r="I53" s="226"/>
      <c r="J53" s="403"/>
      <c r="K53" s="651">
        <f t="shared" si="7"/>
        <v>0</v>
      </c>
      <c r="L53" s="1"/>
      <c r="M53" s="5"/>
      <c r="N53" s="1">
        <f t="shared" si="12"/>
        <v>0</v>
      </c>
      <c r="O53" s="1"/>
      <c r="P53" s="5"/>
      <c r="Q53" s="1" t="s">
        <v>397</v>
      </c>
      <c r="R53" s="1"/>
      <c r="S53" s="667"/>
      <c r="T53" s="670">
        <f t="shared" si="8"/>
        <v>0</v>
      </c>
      <c r="U53" s="23"/>
      <c r="V53" s="226"/>
      <c r="W53" s="678">
        <f t="shared" si="9"/>
        <v>0</v>
      </c>
      <c r="X53" s="679"/>
      <c r="Y53" s="680"/>
      <c r="Z53" s="681"/>
      <c r="AA53" s="682">
        <f t="shared" ref="AA53:CL53" si="17">$T18*AA18</f>
        <v>0</v>
      </c>
      <c r="AB53" s="682">
        <f t="shared" si="17"/>
        <v>0</v>
      </c>
      <c r="AC53" s="682">
        <f t="shared" si="17"/>
        <v>0</v>
      </c>
      <c r="AD53" s="682">
        <f t="shared" si="17"/>
        <v>0</v>
      </c>
      <c r="AE53" s="682">
        <f t="shared" si="17"/>
        <v>0</v>
      </c>
      <c r="AF53" s="682">
        <f t="shared" si="17"/>
        <v>0</v>
      </c>
      <c r="AG53" s="682">
        <f t="shared" si="17"/>
        <v>0</v>
      </c>
      <c r="AH53" s="682">
        <f t="shared" si="17"/>
        <v>0</v>
      </c>
      <c r="AI53" s="682">
        <f t="shared" si="17"/>
        <v>0</v>
      </c>
      <c r="AJ53" s="682">
        <f t="shared" si="17"/>
        <v>0</v>
      </c>
      <c r="AK53" s="682">
        <f t="shared" si="17"/>
        <v>0</v>
      </c>
      <c r="AL53" s="682">
        <f t="shared" si="17"/>
        <v>0</v>
      </c>
      <c r="AM53" s="682">
        <f t="shared" si="17"/>
        <v>0</v>
      </c>
      <c r="AN53" s="682">
        <f t="shared" si="17"/>
        <v>0</v>
      </c>
      <c r="AO53" s="682">
        <f t="shared" si="17"/>
        <v>0</v>
      </c>
      <c r="AP53" s="682">
        <f t="shared" si="17"/>
        <v>0</v>
      </c>
      <c r="AQ53" s="682">
        <f t="shared" si="17"/>
        <v>0</v>
      </c>
      <c r="AR53" s="682">
        <f t="shared" si="17"/>
        <v>0</v>
      </c>
      <c r="AS53" s="682">
        <f t="shared" si="17"/>
        <v>0</v>
      </c>
      <c r="AT53" s="682">
        <f t="shared" si="17"/>
        <v>0</v>
      </c>
      <c r="AU53" s="682">
        <f t="shared" si="17"/>
        <v>0</v>
      </c>
      <c r="AV53" s="682">
        <f t="shared" si="17"/>
        <v>0</v>
      </c>
      <c r="AW53" s="682">
        <f t="shared" si="17"/>
        <v>0</v>
      </c>
      <c r="AX53" s="682">
        <f t="shared" si="17"/>
        <v>0</v>
      </c>
      <c r="AY53" s="682">
        <f t="shared" si="17"/>
        <v>0</v>
      </c>
      <c r="AZ53" s="682">
        <f t="shared" si="17"/>
        <v>0</v>
      </c>
      <c r="BA53" s="682">
        <f t="shared" si="17"/>
        <v>0</v>
      </c>
      <c r="BB53" s="682">
        <f t="shared" si="17"/>
        <v>0</v>
      </c>
      <c r="BC53" s="682">
        <f t="shared" si="17"/>
        <v>0</v>
      </c>
      <c r="BD53" s="682">
        <f t="shared" si="17"/>
        <v>0</v>
      </c>
      <c r="BE53" s="682">
        <f t="shared" si="17"/>
        <v>0</v>
      </c>
      <c r="BF53" s="682">
        <f t="shared" si="17"/>
        <v>0</v>
      </c>
      <c r="BG53" s="682">
        <f t="shared" si="17"/>
        <v>0</v>
      </c>
      <c r="BH53" s="682">
        <f t="shared" si="17"/>
        <v>0</v>
      </c>
      <c r="BI53" s="682">
        <f t="shared" si="17"/>
        <v>0</v>
      </c>
      <c r="BJ53" s="682">
        <f t="shared" si="17"/>
        <v>0</v>
      </c>
      <c r="BK53" s="682">
        <f t="shared" si="17"/>
        <v>0</v>
      </c>
      <c r="BL53" s="682">
        <f t="shared" si="17"/>
        <v>0</v>
      </c>
      <c r="BM53" s="682">
        <f t="shared" si="17"/>
        <v>0</v>
      </c>
      <c r="BN53" s="682">
        <f t="shared" si="17"/>
        <v>0</v>
      </c>
      <c r="BO53" s="682">
        <f t="shared" si="17"/>
        <v>0</v>
      </c>
      <c r="BP53" s="682">
        <f t="shared" si="17"/>
        <v>0</v>
      </c>
      <c r="BQ53" s="682">
        <f t="shared" si="17"/>
        <v>0</v>
      </c>
      <c r="BR53" s="682">
        <f t="shared" si="17"/>
        <v>0</v>
      </c>
      <c r="BS53" s="682">
        <f t="shared" si="17"/>
        <v>0</v>
      </c>
      <c r="BT53" s="682">
        <f t="shared" si="17"/>
        <v>0</v>
      </c>
      <c r="BU53" s="682">
        <f t="shared" si="17"/>
        <v>0</v>
      </c>
      <c r="BV53" s="682">
        <f t="shared" si="17"/>
        <v>0</v>
      </c>
      <c r="BW53" s="682">
        <f t="shared" si="17"/>
        <v>0</v>
      </c>
      <c r="BX53" s="682">
        <f t="shared" si="17"/>
        <v>0</v>
      </c>
      <c r="BY53" s="682">
        <f t="shared" si="17"/>
        <v>0</v>
      </c>
      <c r="BZ53" s="682">
        <f t="shared" si="17"/>
        <v>0</v>
      </c>
      <c r="CA53" s="682">
        <f t="shared" si="17"/>
        <v>0</v>
      </c>
      <c r="CB53" s="682">
        <f t="shared" si="17"/>
        <v>0</v>
      </c>
      <c r="CC53" s="682">
        <f t="shared" si="17"/>
        <v>0</v>
      </c>
      <c r="CD53" s="682">
        <f t="shared" si="17"/>
        <v>0</v>
      </c>
      <c r="CE53" s="682">
        <f t="shared" si="17"/>
        <v>0</v>
      </c>
      <c r="CF53" s="682">
        <f t="shared" si="17"/>
        <v>0</v>
      </c>
      <c r="CG53" s="682">
        <f t="shared" si="17"/>
        <v>0</v>
      </c>
      <c r="CH53" s="682">
        <f t="shared" si="17"/>
        <v>0</v>
      </c>
      <c r="CI53" s="682">
        <f t="shared" si="17"/>
        <v>0</v>
      </c>
      <c r="CJ53" s="682">
        <f t="shared" si="17"/>
        <v>0</v>
      </c>
      <c r="CK53" s="682">
        <f t="shared" si="17"/>
        <v>0</v>
      </c>
      <c r="CL53" s="682">
        <f t="shared" si="17"/>
        <v>0</v>
      </c>
      <c r="CM53" s="682">
        <f t="shared" ref="CM53:DT53" si="18">$T18*CM18</f>
        <v>0</v>
      </c>
      <c r="CN53" s="682">
        <f t="shared" si="18"/>
        <v>0</v>
      </c>
      <c r="CO53" s="682">
        <f t="shared" si="18"/>
        <v>0</v>
      </c>
      <c r="CP53" s="682">
        <f t="shared" si="18"/>
        <v>0</v>
      </c>
      <c r="CQ53" s="682">
        <f t="shared" si="18"/>
        <v>0</v>
      </c>
      <c r="CR53" s="682">
        <f t="shared" si="18"/>
        <v>0</v>
      </c>
      <c r="CS53" s="682">
        <f t="shared" si="18"/>
        <v>0</v>
      </c>
      <c r="CT53" s="682">
        <f t="shared" si="18"/>
        <v>0</v>
      </c>
      <c r="CU53" s="682">
        <f t="shared" si="18"/>
        <v>0</v>
      </c>
      <c r="CV53" s="682">
        <f t="shared" si="18"/>
        <v>0</v>
      </c>
      <c r="CW53" s="682">
        <f t="shared" si="18"/>
        <v>0</v>
      </c>
      <c r="CX53" s="682">
        <f t="shared" si="18"/>
        <v>0</v>
      </c>
      <c r="CY53" s="682">
        <f t="shared" si="18"/>
        <v>0</v>
      </c>
      <c r="CZ53" s="682">
        <f t="shared" si="18"/>
        <v>0</v>
      </c>
      <c r="DA53" s="682">
        <f t="shared" si="18"/>
        <v>0</v>
      </c>
      <c r="DB53" s="682">
        <f t="shared" si="18"/>
        <v>0</v>
      </c>
      <c r="DC53" s="682">
        <f t="shared" si="18"/>
        <v>0</v>
      </c>
      <c r="DD53" s="682">
        <f t="shared" si="18"/>
        <v>0</v>
      </c>
      <c r="DE53" s="682">
        <f t="shared" si="18"/>
        <v>0</v>
      </c>
      <c r="DF53" s="682">
        <f t="shared" si="18"/>
        <v>0</v>
      </c>
      <c r="DG53" s="682">
        <f t="shared" si="18"/>
        <v>0</v>
      </c>
      <c r="DH53" s="682">
        <f t="shared" si="18"/>
        <v>0</v>
      </c>
      <c r="DI53" s="682">
        <f t="shared" si="18"/>
        <v>0</v>
      </c>
      <c r="DJ53" s="682">
        <f t="shared" si="18"/>
        <v>0</v>
      </c>
      <c r="DK53" s="682">
        <f t="shared" si="18"/>
        <v>0</v>
      </c>
      <c r="DL53" s="682">
        <f t="shared" si="18"/>
        <v>0</v>
      </c>
      <c r="DM53" s="682">
        <f t="shared" si="18"/>
        <v>0</v>
      </c>
      <c r="DN53" s="682">
        <f t="shared" si="18"/>
        <v>0</v>
      </c>
      <c r="DO53" s="682">
        <f t="shared" si="18"/>
        <v>0</v>
      </c>
      <c r="DP53" s="682">
        <f t="shared" si="18"/>
        <v>0</v>
      </c>
      <c r="DQ53" s="682">
        <f t="shared" si="18"/>
        <v>0</v>
      </c>
      <c r="DR53" s="682">
        <f t="shared" si="18"/>
        <v>0</v>
      </c>
      <c r="DS53" s="682">
        <f t="shared" si="18"/>
        <v>0</v>
      </c>
      <c r="DT53" s="682">
        <f t="shared" si="18"/>
        <v>0</v>
      </c>
      <c r="DU53" s="226"/>
      <c r="DV53" s="226"/>
    </row>
    <row r="54" spans="1:126" s="237" customFormat="1">
      <c r="A54" s="226"/>
      <c r="B54" s="226"/>
      <c r="C54" s="226"/>
      <c r="D54" s="226"/>
      <c r="E54" s="270"/>
      <c r="F54" s="114"/>
      <c r="G54" s="229"/>
      <c r="H54" s="226"/>
      <c r="I54" s="226"/>
      <c r="J54" s="403"/>
      <c r="K54" s="651">
        <f t="shared" si="7"/>
        <v>0</v>
      </c>
      <c r="L54" s="1"/>
      <c r="M54" s="5"/>
      <c r="N54" s="1">
        <f t="shared" si="12"/>
        <v>0</v>
      </c>
      <c r="O54" s="1"/>
      <c r="P54" s="5"/>
      <c r="Q54" s="1" t="s">
        <v>397</v>
      </c>
      <c r="R54" s="1"/>
      <c r="S54" s="667"/>
      <c r="T54" s="670">
        <f t="shared" si="8"/>
        <v>0</v>
      </c>
      <c r="U54" s="23"/>
      <c r="V54" s="226"/>
      <c r="W54" s="678">
        <f t="shared" si="9"/>
        <v>0</v>
      </c>
      <c r="X54" s="679"/>
      <c r="Y54" s="680"/>
      <c r="Z54" s="681"/>
      <c r="AA54" s="682">
        <f t="shared" ref="AA54:CL54" si="19">$T19*AA19</f>
        <v>0</v>
      </c>
      <c r="AB54" s="682">
        <f t="shared" si="19"/>
        <v>0</v>
      </c>
      <c r="AC54" s="682">
        <f t="shared" si="19"/>
        <v>0</v>
      </c>
      <c r="AD54" s="682">
        <f t="shared" si="19"/>
        <v>0</v>
      </c>
      <c r="AE54" s="682">
        <f t="shared" si="19"/>
        <v>0</v>
      </c>
      <c r="AF54" s="682">
        <f t="shared" si="19"/>
        <v>0</v>
      </c>
      <c r="AG54" s="682">
        <f t="shared" si="19"/>
        <v>0</v>
      </c>
      <c r="AH54" s="682">
        <f t="shared" si="19"/>
        <v>0</v>
      </c>
      <c r="AI54" s="682">
        <f t="shared" si="19"/>
        <v>0</v>
      </c>
      <c r="AJ54" s="682">
        <f t="shared" si="19"/>
        <v>0</v>
      </c>
      <c r="AK54" s="682">
        <f t="shared" si="19"/>
        <v>0</v>
      </c>
      <c r="AL54" s="682">
        <f t="shared" si="19"/>
        <v>0</v>
      </c>
      <c r="AM54" s="682">
        <f t="shared" si="19"/>
        <v>0</v>
      </c>
      <c r="AN54" s="682">
        <f t="shared" si="19"/>
        <v>0</v>
      </c>
      <c r="AO54" s="682">
        <f t="shared" si="19"/>
        <v>0</v>
      </c>
      <c r="AP54" s="682">
        <f t="shared" si="19"/>
        <v>0</v>
      </c>
      <c r="AQ54" s="682">
        <f t="shared" si="19"/>
        <v>0</v>
      </c>
      <c r="AR54" s="682">
        <f t="shared" si="19"/>
        <v>0</v>
      </c>
      <c r="AS54" s="682">
        <f t="shared" si="19"/>
        <v>0</v>
      </c>
      <c r="AT54" s="682">
        <f t="shared" si="19"/>
        <v>0</v>
      </c>
      <c r="AU54" s="682">
        <f t="shared" si="19"/>
        <v>0</v>
      </c>
      <c r="AV54" s="682">
        <f t="shared" si="19"/>
        <v>0</v>
      </c>
      <c r="AW54" s="682">
        <f t="shared" si="19"/>
        <v>0</v>
      </c>
      <c r="AX54" s="682">
        <f t="shared" si="19"/>
        <v>0</v>
      </c>
      <c r="AY54" s="682">
        <f t="shared" si="19"/>
        <v>0</v>
      </c>
      <c r="AZ54" s="682">
        <f t="shared" si="19"/>
        <v>0</v>
      </c>
      <c r="BA54" s="682">
        <f t="shared" si="19"/>
        <v>0</v>
      </c>
      <c r="BB54" s="682">
        <f t="shared" si="19"/>
        <v>0</v>
      </c>
      <c r="BC54" s="682">
        <f t="shared" si="19"/>
        <v>0</v>
      </c>
      <c r="BD54" s="682">
        <f t="shared" si="19"/>
        <v>0</v>
      </c>
      <c r="BE54" s="682">
        <f t="shared" si="19"/>
        <v>0</v>
      </c>
      <c r="BF54" s="682">
        <f t="shared" si="19"/>
        <v>0</v>
      </c>
      <c r="BG54" s="682">
        <f t="shared" si="19"/>
        <v>0</v>
      </c>
      <c r="BH54" s="682">
        <f t="shared" si="19"/>
        <v>0</v>
      </c>
      <c r="BI54" s="682">
        <f t="shared" si="19"/>
        <v>0</v>
      </c>
      <c r="BJ54" s="682">
        <f t="shared" si="19"/>
        <v>0</v>
      </c>
      <c r="BK54" s="682">
        <f t="shared" si="19"/>
        <v>0</v>
      </c>
      <c r="BL54" s="682">
        <f t="shared" si="19"/>
        <v>0</v>
      </c>
      <c r="BM54" s="682">
        <f t="shared" si="19"/>
        <v>0</v>
      </c>
      <c r="BN54" s="682">
        <f t="shared" si="19"/>
        <v>0</v>
      </c>
      <c r="BO54" s="682">
        <f t="shared" si="19"/>
        <v>0</v>
      </c>
      <c r="BP54" s="682">
        <f t="shared" si="19"/>
        <v>0</v>
      </c>
      <c r="BQ54" s="682">
        <f t="shared" si="19"/>
        <v>0</v>
      </c>
      <c r="BR54" s="682">
        <f t="shared" si="19"/>
        <v>0</v>
      </c>
      <c r="BS54" s="682">
        <f t="shared" si="19"/>
        <v>0</v>
      </c>
      <c r="BT54" s="682">
        <f t="shared" si="19"/>
        <v>0</v>
      </c>
      <c r="BU54" s="682">
        <f t="shared" si="19"/>
        <v>0</v>
      </c>
      <c r="BV54" s="682">
        <f t="shared" si="19"/>
        <v>0</v>
      </c>
      <c r="BW54" s="682">
        <f t="shared" si="19"/>
        <v>0</v>
      </c>
      <c r="BX54" s="682">
        <f t="shared" si="19"/>
        <v>0</v>
      </c>
      <c r="BY54" s="682">
        <f t="shared" si="19"/>
        <v>0</v>
      </c>
      <c r="BZ54" s="682">
        <f t="shared" si="19"/>
        <v>0</v>
      </c>
      <c r="CA54" s="682">
        <f t="shared" si="19"/>
        <v>0</v>
      </c>
      <c r="CB54" s="682">
        <f t="shared" si="19"/>
        <v>0</v>
      </c>
      <c r="CC54" s="682">
        <f t="shared" si="19"/>
        <v>0</v>
      </c>
      <c r="CD54" s="682">
        <f t="shared" si="19"/>
        <v>0</v>
      </c>
      <c r="CE54" s="682">
        <f t="shared" si="19"/>
        <v>0</v>
      </c>
      <c r="CF54" s="682">
        <f t="shared" si="19"/>
        <v>0</v>
      </c>
      <c r="CG54" s="682">
        <f t="shared" si="19"/>
        <v>0</v>
      </c>
      <c r="CH54" s="682">
        <f t="shared" si="19"/>
        <v>0</v>
      </c>
      <c r="CI54" s="682">
        <f t="shared" si="19"/>
        <v>0</v>
      </c>
      <c r="CJ54" s="682">
        <f t="shared" si="19"/>
        <v>0</v>
      </c>
      <c r="CK54" s="682">
        <f t="shared" si="19"/>
        <v>0</v>
      </c>
      <c r="CL54" s="682">
        <f t="shared" si="19"/>
        <v>0</v>
      </c>
      <c r="CM54" s="682">
        <f t="shared" ref="CM54:DT54" si="20">$T19*CM19</f>
        <v>0</v>
      </c>
      <c r="CN54" s="682">
        <f t="shared" si="20"/>
        <v>0</v>
      </c>
      <c r="CO54" s="682">
        <f t="shared" si="20"/>
        <v>0</v>
      </c>
      <c r="CP54" s="682">
        <f t="shared" si="20"/>
        <v>0</v>
      </c>
      <c r="CQ54" s="682">
        <f t="shared" si="20"/>
        <v>0</v>
      </c>
      <c r="CR54" s="682">
        <f t="shared" si="20"/>
        <v>0</v>
      </c>
      <c r="CS54" s="682">
        <f t="shared" si="20"/>
        <v>0</v>
      </c>
      <c r="CT54" s="682">
        <f t="shared" si="20"/>
        <v>0</v>
      </c>
      <c r="CU54" s="682">
        <f t="shared" si="20"/>
        <v>0</v>
      </c>
      <c r="CV54" s="682">
        <f t="shared" si="20"/>
        <v>0</v>
      </c>
      <c r="CW54" s="682">
        <f t="shared" si="20"/>
        <v>0</v>
      </c>
      <c r="CX54" s="682">
        <f t="shared" si="20"/>
        <v>0</v>
      </c>
      <c r="CY54" s="682">
        <f t="shared" si="20"/>
        <v>0</v>
      </c>
      <c r="CZ54" s="682">
        <f t="shared" si="20"/>
        <v>0</v>
      </c>
      <c r="DA54" s="682">
        <f t="shared" si="20"/>
        <v>0</v>
      </c>
      <c r="DB54" s="682">
        <f t="shared" si="20"/>
        <v>0</v>
      </c>
      <c r="DC54" s="682">
        <f t="shared" si="20"/>
        <v>0</v>
      </c>
      <c r="DD54" s="682">
        <f t="shared" si="20"/>
        <v>0</v>
      </c>
      <c r="DE54" s="682">
        <f t="shared" si="20"/>
        <v>0</v>
      </c>
      <c r="DF54" s="682">
        <f t="shared" si="20"/>
        <v>0</v>
      </c>
      <c r="DG54" s="682">
        <f t="shared" si="20"/>
        <v>0</v>
      </c>
      <c r="DH54" s="682">
        <f t="shared" si="20"/>
        <v>0</v>
      </c>
      <c r="DI54" s="682">
        <f t="shared" si="20"/>
        <v>0</v>
      </c>
      <c r="DJ54" s="682">
        <f t="shared" si="20"/>
        <v>0</v>
      </c>
      <c r="DK54" s="682">
        <f t="shared" si="20"/>
        <v>0</v>
      </c>
      <c r="DL54" s="682">
        <f t="shared" si="20"/>
        <v>0</v>
      </c>
      <c r="DM54" s="682">
        <f t="shared" si="20"/>
        <v>0</v>
      </c>
      <c r="DN54" s="682">
        <f t="shared" si="20"/>
        <v>0</v>
      </c>
      <c r="DO54" s="682">
        <f t="shared" si="20"/>
        <v>0</v>
      </c>
      <c r="DP54" s="682">
        <f t="shared" si="20"/>
        <v>0</v>
      </c>
      <c r="DQ54" s="682">
        <f t="shared" si="20"/>
        <v>0</v>
      </c>
      <c r="DR54" s="682">
        <f t="shared" si="20"/>
        <v>0</v>
      </c>
      <c r="DS54" s="682">
        <f t="shared" si="20"/>
        <v>0</v>
      </c>
      <c r="DT54" s="682">
        <f t="shared" si="20"/>
        <v>0</v>
      </c>
      <c r="DU54" s="226"/>
      <c r="DV54" s="226"/>
    </row>
    <row r="55" spans="1:126" s="237" customFormat="1">
      <c r="A55" s="226"/>
      <c r="B55" s="226"/>
      <c r="C55" s="226"/>
      <c r="D55" s="226"/>
      <c r="E55" s="270"/>
      <c r="F55" s="114"/>
      <c r="G55" s="229"/>
      <c r="H55" s="226"/>
      <c r="I55" s="226"/>
      <c r="J55" s="403"/>
      <c r="K55" s="651">
        <f t="shared" si="7"/>
        <v>0</v>
      </c>
      <c r="L55" s="1"/>
      <c r="M55" s="5"/>
      <c r="N55" s="1">
        <f t="shared" si="12"/>
        <v>0</v>
      </c>
      <c r="O55" s="1"/>
      <c r="P55" s="5"/>
      <c r="Q55" s="1" t="s">
        <v>397</v>
      </c>
      <c r="R55" s="1"/>
      <c r="S55" s="667"/>
      <c r="T55" s="670">
        <f t="shared" si="8"/>
        <v>0</v>
      </c>
      <c r="U55" s="23"/>
      <c r="V55" s="226"/>
      <c r="W55" s="678">
        <f t="shared" si="9"/>
        <v>0</v>
      </c>
      <c r="X55" s="679"/>
      <c r="Y55" s="680"/>
      <c r="Z55" s="681"/>
      <c r="AA55" s="682">
        <f t="shared" ref="AA55:CL55" si="21">$T20*AA20</f>
        <v>0</v>
      </c>
      <c r="AB55" s="682">
        <f t="shared" si="21"/>
        <v>0</v>
      </c>
      <c r="AC55" s="682">
        <f t="shared" si="21"/>
        <v>0</v>
      </c>
      <c r="AD55" s="682">
        <f t="shared" si="21"/>
        <v>0</v>
      </c>
      <c r="AE55" s="682">
        <f t="shared" si="21"/>
        <v>0</v>
      </c>
      <c r="AF55" s="682">
        <f t="shared" si="21"/>
        <v>0</v>
      </c>
      <c r="AG55" s="682">
        <f t="shared" si="21"/>
        <v>0</v>
      </c>
      <c r="AH55" s="682">
        <f t="shared" si="21"/>
        <v>0</v>
      </c>
      <c r="AI55" s="682">
        <f t="shared" si="21"/>
        <v>0</v>
      </c>
      <c r="AJ55" s="682">
        <f t="shared" si="21"/>
        <v>0</v>
      </c>
      <c r="AK55" s="682">
        <f t="shared" si="21"/>
        <v>0</v>
      </c>
      <c r="AL55" s="682">
        <f t="shared" si="21"/>
        <v>0</v>
      </c>
      <c r="AM55" s="682">
        <f t="shared" si="21"/>
        <v>0</v>
      </c>
      <c r="AN55" s="682">
        <f t="shared" si="21"/>
        <v>0</v>
      </c>
      <c r="AO55" s="682">
        <f t="shared" si="21"/>
        <v>0</v>
      </c>
      <c r="AP55" s="682">
        <f t="shared" si="21"/>
        <v>0</v>
      </c>
      <c r="AQ55" s="682">
        <f t="shared" si="21"/>
        <v>0</v>
      </c>
      <c r="AR55" s="682">
        <f t="shared" si="21"/>
        <v>0</v>
      </c>
      <c r="AS55" s="682">
        <f t="shared" si="21"/>
        <v>0</v>
      </c>
      <c r="AT55" s="682">
        <f t="shared" si="21"/>
        <v>0</v>
      </c>
      <c r="AU55" s="682">
        <f t="shared" si="21"/>
        <v>0</v>
      </c>
      <c r="AV55" s="682">
        <f t="shared" si="21"/>
        <v>0</v>
      </c>
      <c r="AW55" s="682">
        <f t="shared" si="21"/>
        <v>0</v>
      </c>
      <c r="AX55" s="682">
        <f t="shared" si="21"/>
        <v>0</v>
      </c>
      <c r="AY55" s="682">
        <f t="shared" si="21"/>
        <v>0</v>
      </c>
      <c r="AZ55" s="682">
        <f t="shared" si="21"/>
        <v>0</v>
      </c>
      <c r="BA55" s="682">
        <f t="shared" si="21"/>
        <v>0</v>
      </c>
      <c r="BB55" s="682">
        <f t="shared" si="21"/>
        <v>0</v>
      </c>
      <c r="BC55" s="682">
        <f t="shared" si="21"/>
        <v>0</v>
      </c>
      <c r="BD55" s="682">
        <f t="shared" si="21"/>
        <v>0</v>
      </c>
      <c r="BE55" s="682">
        <f t="shared" si="21"/>
        <v>0</v>
      </c>
      <c r="BF55" s="682">
        <f t="shared" si="21"/>
        <v>0</v>
      </c>
      <c r="BG55" s="682">
        <f t="shared" si="21"/>
        <v>0</v>
      </c>
      <c r="BH55" s="682">
        <f t="shared" si="21"/>
        <v>0</v>
      </c>
      <c r="BI55" s="682">
        <f t="shared" si="21"/>
        <v>0</v>
      </c>
      <c r="BJ55" s="682">
        <f t="shared" si="21"/>
        <v>0</v>
      </c>
      <c r="BK55" s="682">
        <f t="shared" si="21"/>
        <v>0</v>
      </c>
      <c r="BL55" s="682">
        <f t="shared" si="21"/>
        <v>0</v>
      </c>
      <c r="BM55" s="682">
        <f t="shared" si="21"/>
        <v>0</v>
      </c>
      <c r="BN55" s="682">
        <f t="shared" si="21"/>
        <v>0</v>
      </c>
      <c r="BO55" s="682">
        <f t="shared" si="21"/>
        <v>0</v>
      </c>
      <c r="BP55" s="682">
        <f t="shared" si="21"/>
        <v>0</v>
      </c>
      <c r="BQ55" s="682">
        <f t="shared" si="21"/>
        <v>0</v>
      </c>
      <c r="BR55" s="682">
        <f t="shared" si="21"/>
        <v>0</v>
      </c>
      <c r="BS55" s="682">
        <f t="shared" si="21"/>
        <v>0</v>
      </c>
      <c r="BT55" s="682">
        <f t="shared" si="21"/>
        <v>0</v>
      </c>
      <c r="BU55" s="682">
        <f t="shared" si="21"/>
        <v>0</v>
      </c>
      <c r="BV55" s="682">
        <f t="shared" si="21"/>
        <v>0</v>
      </c>
      <c r="BW55" s="682">
        <f t="shared" si="21"/>
        <v>0</v>
      </c>
      <c r="BX55" s="682">
        <f t="shared" si="21"/>
        <v>0</v>
      </c>
      <c r="BY55" s="682">
        <f t="shared" si="21"/>
        <v>0</v>
      </c>
      <c r="BZ55" s="682">
        <f t="shared" si="21"/>
        <v>0</v>
      </c>
      <c r="CA55" s="682">
        <f t="shared" si="21"/>
        <v>0</v>
      </c>
      <c r="CB55" s="682">
        <f t="shared" si="21"/>
        <v>0</v>
      </c>
      <c r="CC55" s="682">
        <f t="shared" si="21"/>
        <v>0</v>
      </c>
      <c r="CD55" s="682">
        <f t="shared" si="21"/>
        <v>0</v>
      </c>
      <c r="CE55" s="682">
        <f t="shared" si="21"/>
        <v>0</v>
      </c>
      <c r="CF55" s="682">
        <f t="shared" si="21"/>
        <v>0</v>
      </c>
      <c r="CG55" s="682">
        <f t="shared" si="21"/>
        <v>0</v>
      </c>
      <c r="CH55" s="682">
        <f t="shared" si="21"/>
        <v>0</v>
      </c>
      <c r="CI55" s="682">
        <f t="shared" si="21"/>
        <v>0</v>
      </c>
      <c r="CJ55" s="682">
        <f t="shared" si="21"/>
        <v>0</v>
      </c>
      <c r="CK55" s="682">
        <f t="shared" si="21"/>
        <v>0</v>
      </c>
      <c r="CL55" s="682">
        <f t="shared" si="21"/>
        <v>0</v>
      </c>
      <c r="CM55" s="682">
        <f t="shared" ref="CM55:DT55" si="22">$T20*CM20</f>
        <v>0</v>
      </c>
      <c r="CN55" s="682">
        <f t="shared" si="22"/>
        <v>0</v>
      </c>
      <c r="CO55" s="682">
        <f t="shared" si="22"/>
        <v>0</v>
      </c>
      <c r="CP55" s="682">
        <f t="shared" si="22"/>
        <v>0</v>
      </c>
      <c r="CQ55" s="682">
        <f t="shared" si="22"/>
        <v>0</v>
      </c>
      <c r="CR55" s="682">
        <f t="shared" si="22"/>
        <v>0</v>
      </c>
      <c r="CS55" s="682">
        <f t="shared" si="22"/>
        <v>0</v>
      </c>
      <c r="CT55" s="682">
        <f t="shared" si="22"/>
        <v>0</v>
      </c>
      <c r="CU55" s="682">
        <f t="shared" si="22"/>
        <v>0</v>
      </c>
      <c r="CV55" s="682">
        <f t="shared" si="22"/>
        <v>0</v>
      </c>
      <c r="CW55" s="682">
        <f t="shared" si="22"/>
        <v>0</v>
      </c>
      <c r="CX55" s="682">
        <f t="shared" si="22"/>
        <v>0</v>
      </c>
      <c r="CY55" s="682">
        <f t="shared" si="22"/>
        <v>0</v>
      </c>
      <c r="CZ55" s="682">
        <f t="shared" si="22"/>
        <v>0</v>
      </c>
      <c r="DA55" s="682">
        <f t="shared" si="22"/>
        <v>0</v>
      </c>
      <c r="DB55" s="682">
        <f t="shared" si="22"/>
        <v>0</v>
      </c>
      <c r="DC55" s="682">
        <f t="shared" si="22"/>
        <v>0</v>
      </c>
      <c r="DD55" s="682">
        <f t="shared" si="22"/>
        <v>0</v>
      </c>
      <c r="DE55" s="682">
        <f t="shared" si="22"/>
        <v>0</v>
      </c>
      <c r="DF55" s="682">
        <f t="shared" si="22"/>
        <v>0</v>
      </c>
      <c r="DG55" s="682">
        <f t="shared" si="22"/>
        <v>0</v>
      </c>
      <c r="DH55" s="682">
        <f t="shared" si="22"/>
        <v>0</v>
      </c>
      <c r="DI55" s="682">
        <f t="shared" si="22"/>
        <v>0</v>
      </c>
      <c r="DJ55" s="682">
        <f t="shared" si="22"/>
        <v>0</v>
      </c>
      <c r="DK55" s="682">
        <f t="shared" si="22"/>
        <v>0</v>
      </c>
      <c r="DL55" s="682">
        <f t="shared" si="22"/>
        <v>0</v>
      </c>
      <c r="DM55" s="682">
        <f t="shared" si="22"/>
        <v>0</v>
      </c>
      <c r="DN55" s="682">
        <f t="shared" si="22"/>
        <v>0</v>
      </c>
      <c r="DO55" s="682">
        <f t="shared" si="22"/>
        <v>0</v>
      </c>
      <c r="DP55" s="682">
        <f t="shared" si="22"/>
        <v>0</v>
      </c>
      <c r="DQ55" s="682">
        <f t="shared" si="22"/>
        <v>0</v>
      </c>
      <c r="DR55" s="682">
        <f t="shared" si="22"/>
        <v>0</v>
      </c>
      <c r="DS55" s="682">
        <f t="shared" si="22"/>
        <v>0</v>
      </c>
      <c r="DT55" s="682">
        <f t="shared" si="22"/>
        <v>0</v>
      </c>
      <c r="DU55" s="226"/>
      <c r="DV55" s="226"/>
    </row>
    <row r="56" spans="1:126" s="237" customFormat="1">
      <c r="A56" s="226"/>
      <c r="B56" s="226"/>
      <c r="C56" s="226"/>
      <c r="D56" s="226"/>
      <c r="E56" s="270"/>
      <c r="F56" s="114"/>
      <c r="G56" s="229"/>
      <c r="H56" s="226"/>
      <c r="I56" s="226"/>
      <c r="J56" s="403"/>
      <c r="K56" s="651">
        <f t="shared" si="7"/>
        <v>0</v>
      </c>
      <c r="L56" s="1"/>
      <c r="M56" s="5"/>
      <c r="N56" s="1">
        <f t="shared" si="12"/>
        <v>0</v>
      </c>
      <c r="O56" s="1"/>
      <c r="P56" s="5"/>
      <c r="Q56" s="1" t="s">
        <v>397</v>
      </c>
      <c r="R56" s="1"/>
      <c r="S56" s="667"/>
      <c r="T56" s="670">
        <f t="shared" si="8"/>
        <v>0</v>
      </c>
      <c r="U56" s="23"/>
      <c r="V56" s="226"/>
      <c r="W56" s="678">
        <f t="shared" si="9"/>
        <v>0</v>
      </c>
      <c r="X56" s="679"/>
      <c r="Y56" s="680"/>
      <c r="Z56" s="681"/>
      <c r="AA56" s="682">
        <f t="shared" ref="AA56:CL56" si="23">$T21*AA21</f>
        <v>0</v>
      </c>
      <c r="AB56" s="682">
        <f t="shared" si="23"/>
        <v>0</v>
      </c>
      <c r="AC56" s="682">
        <f t="shared" si="23"/>
        <v>0</v>
      </c>
      <c r="AD56" s="682">
        <f t="shared" si="23"/>
        <v>0</v>
      </c>
      <c r="AE56" s="682">
        <f t="shared" si="23"/>
        <v>0</v>
      </c>
      <c r="AF56" s="682">
        <f t="shared" si="23"/>
        <v>0</v>
      </c>
      <c r="AG56" s="682">
        <f t="shared" si="23"/>
        <v>0</v>
      </c>
      <c r="AH56" s="682">
        <f t="shared" si="23"/>
        <v>0</v>
      </c>
      <c r="AI56" s="682">
        <f t="shared" si="23"/>
        <v>0</v>
      </c>
      <c r="AJ56" s="682">
        <f t="shared" si="23"/>
        <v>0</v>
      </c>
      <c r="AK56" s="682">
        <f t="shared" si="23"/>
        <v>0</v>
      </c>
      <c r="AL56" s="682">
        <f t="shared" si="23"/>
        <v>0</v>
      </c>
      <c r="AM56" s="682">
        <f t="shared" si="23"/>
        <v>0</v>
      </c>
      <c r="AN56" s="682">
        <f t="shared" si="23"/>
        <v>0</v>
      </c>
      <c r="AO56" s="682">
        <f t="shared" si="23"/>
        <v>0</v>
      </c>
      <c r="AP56" s="682">
        <f t="shared" si="23"/>
        <v>0</v>
      </c>
      <c r="AQ56" s="682">
        <f t="shared" si="23"/>
        <v>0</v>
      </c>
      <c r="AR56" s="682">
        <f t="shared" si="23"/>
        <v>0</v>
      </c>
      <c r="AS56" s="682">
        <f t="shared" si="23"/>
        <v>0</v>
      </c>
      <c r="AT56" s="682">
        <f t="shared" si="23"/>
        <v>0</v>
      </c>
      <c r="AU56" s="682">
        <f t="shared" si="23"/>
        <v>0</v>
      </c>
      <c r="AV56" s="682">
        <f t="shared" si="23"/>
        <v>0</v>
      </c>
      <c r="AW56" s="682">
        <f t="shared" si="23"/>
        <v>0</v>
      </c>
      <c r="AX56" s="682">
        <f t="shared" si="23"/>
        <v>0</v>
      </c>
      <c r="AY56" s="682">
        <f t="shared" si="23"/>
        <v>0</v>
      </c>
      <c r="AZ56" s="682">
        <f t="shared" si="23"/>
        <v>0</v>
      </c>
      <c r="BA56" s="682">
        <f t="shared" si="23"/>
        <v>0</v>
      </c>
      <c r="BB56" s="682">
        <f t="shared" si="23"/>
        <v>0</v>
      </c>
      <c r="BC56" s="682">
        <f t="shared" si="23"/>
        <v>0</v>
      </c>
      <c r="BD56" s="682">
        <f t="shared" si="23"/>
        <v>0</v>
      </c>
      <c r="BE56" s="682">
        <f t="shared" si="23"/>
        <v>0</v>
      </c>
      <c r="BF56" s="682">
        <f t="shared" si="23"/>
        <v>0</v>
      </c>
      <c r="BG56" s="682">
        <f t="shared" si="23"/>
        <v>0</v>
      </c>
      <c r="BH56" s="682">
        <f t="shared" si="23"/>
        <v>0</v>
      </c>
      <c r="BI56" s="682">
        <f t="shared" si="23"/>
        <v>0</v>
      </c>
      <c r="BJ56" s="682">
        <f t="shared" si="23"/>
        <v>0</v>
      </c>
      <c r="BK56" s="682">
        <f t="shared" si="23"/>
        <v>0</v>
      </c>
      <c r="BL56" s="682">
        <f t="shared" si="23"/>
        <v>0</v>
      </c>
      <c r="BM56" s="682">
        <f t="shared" si="23"/>
        <v>0</v>
      </c>
      <c r="BN56" s="682">
        <f t="shared" si="23"/>
        <v>0</v>
      </c>
      <c r="BO56" s="682">
        <f t="shared" si="23"/>
        <v>0</v>
      </c>
      <c r="BP56" s="682">
        <f t="shared" si="23"/>
        <v>0</v>
      </c>
      <c r="BQ56" s="682">
        <f t="shared" si="23"/>
        <v>0</v>
      </c>
      <c r="BR56" s="682">
        <f t="shared" si="23"/>
        <v>0</v>
      </c>
      <c r="BS56" s="682">
        <f t="shared" si="23"/>
        <v>0</v>
      </c>
      <c r="BT56" s="682">
        <f t="shared" si="23"/>
        <v>0</v>
      </c>
      <c r="BU56" s="682">
        <f t="shared" si="23"/>
        <v>0</v>
      </c>
      <c r="BV56" s="682">
        <f t="shared" si="23"/>
        <v>0</v>
      </c>
      <c r="BW56" s="682">
        <f t="shared" si="23"/>
        <v>0</v>
      </c>
      <c r="BX56" s="682">
        <f t="shared" si="23"/>
        <v>0</v>
      </c>
      <c r="BY56" s="682">
        <f t="shared" si="23"/>
        <v>0</v>
      </c>
      <c r="BZ56" s="682">
        <f t="shared" si="23"/>
        <v>0</v>
      </c>
      <c r="CA56" s="682">
        <f t="shared" si="23"/>
        <v>0</v>
      </c>
      <c r="CB56" s="682">
        <f t="shared" si="23"/>
        <v>0</v>
      </c>
      <c r="CC56" s="682">
        <f t="shared" si="23"/>
        <v>0</v>
      </c>
      <c r="CD56" s="682">
        <f t="shared" si="23"/>
        <v>0</v>
      </c>
      <c r="CE56" s="682">
        <f t="shared" si="23"/>
        <v>0</v>
      </c>
      <c r="CF56" s="682">
        <f t="shared" si="23"/>
        <v>0</v>
      </c>
      <c r="CG56" s="682">
        <f t="shared" si="23"/>
        <v>0</v>
      </c>
      <c r="CH56" s="682">
        <f t="shared" si="23"/>
        <v>0</v>
      </c>
      <c r="CI56" s="682">
        <f t="shared" si="23"/>
        <v>0</v>
      </c>
      <c r="CJ56" s="682">
        <f t="shared" si="23"/>
        <v>0</v>
      </c>
      <c r="CK56" s="682">
        <f t="shared" si="23"/>
        <v>0</v>
      </c>
      <c r="CL56" s="682">
        <f t="shared" si="23"/>
        <v>0</v>
      </c>
      <c r="CM56" s="682">
        <f t="shared" ref="CM56:DT56" si="24">$T21*CM21</f>
        <v>0</v>
      </c>
      <c r="CN56" s="682">
        <f t="shared" si="24"/>
        <v>0</v>
      </c>
      <c r="CO56" s="682">
        <f t="shared" si="24"/>
        <v>0</v>
      </c>
      <c r="CP56" s="682">
        <f t="shared" si="24"/>
        <v>0</v>
      </c>
      <c r="CQ56" s="682">
        <f t="shared" si="24"/>
        <v>0</v>
      </c>
      <c r="CR56" s="682">
        <f t="shared" si="24"/>
        <v>0</v>
      </c>
      <c r="CS56" s="682">
        <f t="shared" si="24"/>
        <v>0</v>
      </c>
      <c r="CT56" s="682">
        <f t="shared" si="24"/>
        <v>0</v>
      </c>
      <c r="CU56" s="682">
        <f t="shared" si="24"/>
        <v>0</v>
      </c>
      <c r="CV56" s="682">
        <f t="shared" si="24"/>
        <v>0</v>
      </c>
      <c r="CW56" s="682">
        <f t="shared" si="24"/>
        <v>0</v>
      </c>
      <c r="CX56" s="682">
        <f t="shared" si="24"/>
        <v>0</v>
      </c>
      <c r="CY56" s="682">
        <f t="shared" si="24"/>
        <v>0</v>
      </c>
      <c r="CZ56" s="682">
        <f t="shared" si="24"/>
        <v>0</v>
      </c>
      <c r="DA56" s="682">
        <f t="shared" si="24"/>
        <v>0</v>
      </c>
      <c r="DB56" s="682">
        <f t="shared" si="24"/>
        <v>0</v>
      </c>
      <c r="DC56" s="682">
        <f t="shared" si="24"/>
        <v>0</v>
      </c>
      <c r="DD56" s="682">
        <f t="shared" si="24"/>
        <v>0</v>
      </c>
      <c r="DE56" s="682">
        <f t="shared" si="24"/>
        <v>0</v>
      </c>
      <c r="DF56" s="682">
        <f t="shared" si="24"/>
        <v>0</v>
      </c>
      <c r="DG56" s="682">
        <f t="shared" si="24"/>
        <v>0</v>
      </c>
      <c r="DH56" s="682">
        <f t="shared" si="24"/>
        <v>0</v>
      </c>
      <c r="DI56" s="682">
        <f t="shared" si="24"/>
        <v>0</v>
      </c>
      <c r="DJ56" s="682">
        <f t="shared" si="24"/>
        <v>0</v>
      </c>
      <c r="DK56" s="682">
        <f t="shared" si="24"/>
        <v>0</v>
      </c>
      <c r="DL56" s="682">
        <f t="shared" si="24"/>
        <v>0</v>
      </c>
      <c r="DM56" s="682">
        <f t="shared" si="24"/>
        <v>0</v>
      </c>
      <c r="DN56" s="682">
        <f t="shared" si="24"/>
        <v>0</v>
      </c>
      <c r="DO56" s="682">
        <f t="shared" si="24"/>
        <v>0</v>
      </c>
      <c r="DP56" s="682">
        <f t="shared" si="24"/>
        <v>0</v>
      </c>
      <c r="DQ56" s="682">
        <f t="shared" si="24"/>
        <v>0</v>
      </c>
      <c r="DR56" s="682">
        <f t="shared" si="24"/>
        <v>0</v>
      </c>
      <c r="DS56" s="682">
        <f t="shared" si="24"/>
        <v>0</v>
      </c>
      <c r="DT56" s="682">
        <f t="shared" si="24"/>
        <v>0</v>
      </c>
      <c r="DU56" s="226"/>
      <c r="DV56" s="226"/>
    </row>
    <row r="57" spans="1:126" s="237" customFormat="1">
      <c r="A57" s="226"/>
      <c r="B57" s="226"/>
      <c r="C57" s="226"/>
      <c r="D57" s="226"/>
      <c r="E57" s="270"/>
      <c r="F57" s="114"/>
      <c r="G57" s="229"/>
      <c r="H57" s="226"/>
      <c r="I57" s="226"/>
      <c r="J57" s="403"/>
      <c r="K57" s="651">
        <f t="shared" si="7"/>
        <v>0</v>
      </c>
      <c r="L57" s="1"/>
      <c r="M57" s="5"/>
      <c r="N57" s="1">
        <f t="shared" si="12"/>
        <v>0</v>
      </c>
      <c r="O57" s="1"/>
      <c r="P57" s="5"/>
      <c r="Q57" s="1" t="s">
        <v>397</v>
      </c>
      <c r="R57" s="1"/>
      <c r="S57" s="667"/>
      <c r="T57" s="670">
        <f t="shared" si="8"/>
        <v>0</v>
      </c>
      <c r="U57" s="23"/>
      <c r="V57" s="226"/>
      <c r="W57" s="678">
        <f t="shared" si="9"/>
        <v>0</v>
      </c>
      <c r="X57" s="679"/>
      <c r="Y57" s="680"/>
      <c r="Z57" s="681"/>
      <c r="AA57" s="682">
        <f t="shared" ref="AA57:CL57" si="25">$T22*AA22</f>
        <v>0</v>
      </c>
      <c r="AB57" s="682">
        <f t="shared" si="25"/>
        <v>0</v>
      </c>
      <c r="AC57" s="682">
        <f t="shared" si="25"/>
        <v>0</v>
      </c>
      <c r="AD57" s="682">
        <f t="shared" si="25"/>
        <v>0</v>
      </c>
      <c r="AE57" s="682">
        <f t="shared" si="25"/>
        <v>0</v>
      </c>
      <c r="AF57" s="682">
        <f t="shared" si="25"/>
        <v>0</v>
      </c>
      <c r="AG57" s="682">
        <f t="shared" si="25"/>
        <v>0</v>
      </c>
      <c r="AH57" s="682">
        <f t="shared" si="25"/>
        <v>0</v>
      </c>
      <c r="AI57" s="682">
        <f t="shared" si="25"/>
        <v>0</v>
      </c>
      <c r="AJ57" s="682">
        <f t="shared" si="25"/>
        <v>0</v>
      </c>
      <c r="AK57" s="682">
        <f t="shared" si="25"/>
        <v>0</v>
      </c>
      <c r="AL57" s="682">
        <f t="shared" si="25"/>
        <v>0</v>
      </c>
      <c r="AM57" s="682">
        <f t="shared" si="25"/>
        <v>0</v>
      </c>
      <c r="AN57" s="682">
        <f t="shared" si="25"/>
        <v>0</v>
      </c>
      <c r="AO57" s="682">
        <f t="shared" si="25"/>
        <v>0</v>
      </c>
      <c r="AP57" s="682">
        <f t="shared" si="25"/>
        <v>0</v>
      </c>
      <c r="AQ57" s="682">
        <f t="shared" si="25"/>
        <v>0</v>
      </c>
      <c r="AR57" s="682">
        <f t="shared" si="25"/>
        <v>0</v>
      </c>
      <c r="AS57" s="682">
        <f t="shared" si="25"/>
        <v>0</v>
      </c>
      <c r="AT57" s="682">
        <f t="shared" si="25"/>
        <v>0</v>
      </c>
      <c r="AU57" s="682">
        <f t="shared" si="25"/>
        <v>0</v>
      </c>
      <c r="AV57" s="682">
        <f t="shared" si="25"/>
        <v>0</v>
      </c>
      <c r="AW57" s="682">
        <f t="shared" si="25"/>
        <v>0</v>
      </c>
      <c r="AX57" s="682">
        <f t="shared" si="25"/>
        <v>0</v>
      </c>
      <c r="AY57" s="682">
        <f t="shared" si="25"/>
        <v>0</v>
      </c>
      <c r="AZ57" s="682">
        <f t="shared" si="25"/>
        <v>0</v>
      </c>
      <c r="BA57" s="682">
        <f t="shared" si="25"/>
        <v>0</v>
      </c>
      <c r="BB57" s="682">
        <f t="shared" si="25"/>
        <v>0</v>
      </c>
      <c r="BC57" s="682">
        <f t="shared" si="25"/>
        <v>0</v>
      </c>
      <c r="BD57" s="682">
        <f t="shared" si="25"/>
        <v>0</v>
      </c>
      <c r="BE57" s="682">
        <f t="shared" si="25"/>
        <v>0</v>
      </c>
      <c r="BF57" s="682">
        <f t="shared" si="25"/>
        <v>0</v>
      </c>
      <c r="BG57" s="682">
        <f t="shared" si="25"/>
        <v>0</v>
      </c>
      <c r="BH57" s="682">
        <f t="shared" si="25"/>
        <v>0</v>
      </c>
      <c r="BI57" s="682">
        <f t="shared" si="25"/>
        <v>0</v>
      </c>
      <c r="BJ57" s="682">
        <f t="shared" si="25"/>
        <v>0</v>
      </c>
      <c r="BK57" s="682">
        <f t="shared" si="25"/>
        <v>0</v>
      </c>
      <c r="BL57" s="682">
        <f t="shared" si="25"/>
        <v>0</v>
      </c>
      <c r="BM57" s="682">
        <f t="shared" si="25"/>
        <v>0</v>
      </c>
      <c r="BN57" s="682">
        <f t="shared" si="25"/>
        <v>0</v>
      </c>
      <c r="BO57" s="682">
        <f t="shared" si="25"/>
        <v>0</v>
      </c>
      <c r="BP57" s="682">
        <f t="shared" si="25"/>
        <v>0</v>
      </c>
      <c r="BQ57" s="682">
        <f t="shared" si="25"/>
        <v>0</v>
      </c>
      <c r="BR57" s="682">
        <f t="shared" si="25"/>
        <v>0</v>
      </c>
      <c r="BS57" s="682">
        <f t="shared" si="25"/>
        <v>0</v>
      </c>
      <c r="BT57" s="682">
        <f t="shared" si="25"/>
        <v>0</v>
      </c>
      <c r="BU57" s="682">
        <f t="shared" si="25"/>
        <v>0</v>
      </c>
      <c r="BV57" s="682">
        <f t="shared" si="25"/>
        <v>0</v>
      </c>
      <c r="BW57" s="682">
        <f t="shared" si="25"/>
        <v>0</v>
      </c>
      <c r="BX57" s="682">
        <f t="shared" si="25"/>
        <v>0</v>
      </c>
      <c r="BY57" s="682">
        <f t="shared" si="25"/>
        <v>0</v>
      </c>
      <c r="BZ57" s="682">
        <f t="shared" si="25"/>
        <v>0</v>
      </c>
      <c r="CA57" s="682">
        <f t="shared" si="25"/>
        <v>0</v>
      </c>
      <c r="CB57" s="682">
        <f t="shared" si="25"/>
        <v>0</v>
      </c>
      <c r="CC57" s="682">
        <f t="shared" si="25"/>
        <v>0</v>
      </c>
      <c r="CD57" s="682">
        <f t="shared" si="25"/>
        <v>0</v>
      </c>
      <c r="CE57" s="682">
        <f t="shared" si="25"/>
        <v>0</v>
      </c>
      <c r="CF57" s="682">
        <f t="shared" si="25"/>
        <v>0</v>
      </c>
      <c r="CG57" s="682">
        <f t="shared" si="25"/>
        <v>0</v>
      </c>
      <c r="CH57" s="682">
        <f t="shared" si="25"/>
        <v>0</v>
      </c>
      <c r="CI57" s="682">
        <f t="shared" si="25"/>
        <v>0</v>
      </c>
      <c r="CJ57" s="682">
        <f t="shared" si="25"/>
        <v>0</v>
      </c>
      <c r="CK57" s="682">
        <f t="shared" si="25"/>
        <v>0</v>
      </c>
      <c r="CL57" s="682">
        <f t="shared" si="25"/>
        <v>0</v>
      </c>
      <c r="CM57" s="682">
        <f t="shared" ref="CM57:DT57" si="26">$T22*CM22</f>
        <v>0</v>
      </c>
      <c r="CN57" s="682">
        <f t="shared" si="26"/>
        <v>0</v>
      </c>
      <c r="CO57" s="682">
        <f t="shared" si="26"/>
        <v>0</v>
      </c>
      <c r="CP57" s="682">
        <f t="shared" si="26"/>
        <v>0</v>
      </c>
      <c r="CQ57" s="682">
        <f t="shared" si="26"/>
        <v>0</v>
      </c>
      <c r="CR57" s="682">
        <f t="shared" si="26"/>
        <v>0</v>
      </c>
      <c r="CS57" s="682">
        <f t="shared" si="26"/>
        <v>0</v>
      </c>
      <c r="CT57" s="682">
        <f t="shared" si="26"/>
        <v>0</v>
      </c>
      <c r="CU57" s="682">
        <f t="shared" si="26"/>
        <v>0</v>
      </c>
      <c r="CV57" s="682">
        <f t="shared" si="26"/>
        <v>0</v>
      </c>
      <c r="CW57" s="682">
        <f t="shared" si="26"/>
        <v>0</v>
      </c>
      <c r="CX57" s="682">
        <f t="shared" si="26"/>
        <v>0</v>
      </c>
      <c r="CY57" s="682">
        <f t="shared" si="26"/>
        <v>0</v>
      </c>
      <c r="CZ57" s="682">
        <f t="shared" si="26"/>
        <v>0</v>
      </c>
      <c r="DA57" s="682">
        <f t="shared" si="26"/>
        <v>0</v>
      </c>
      <c r="DB57" s="682">
        <f t="shared" si="26"/>
        <v>0</v>
      </c>
      <c r="DC57" s="682">
        <f t="shared" si="26"/>
        <v>0</v>
      </c>
      <c r="DD57" s="682">
        <f t="shared" si="26"/>
        <v>0</v>
      </c>
      <c r="DE57" s="682">
        <f t="shared" si="26"/>
        <v>0</v>
      </c>
      <c r="DF57" s="682">
        <f t="shared" si="26"/>
        <v>0</v>
      </c>
      <c r="DG57" s="682">
        <f t="shared" si="26"/>
        <v>0</v>
      </c>
      <c r="DH57" s="682">
        <f t="shared" si="26"/>
        <v>0</v>
      </c>
      <c r="DI57" s="682">
        <f t="shared" si="26"/>
        <v>0</v>
      </c>
      <c r="DJ57" s="682">
        <f t="shared" si="26"/>
        <v>0</v>
      </c>
      <c r="DK57" s="682">
        <f t="shared" si="26"/>
        <v>0</v>
      </c>
      <c r="DL57" s="682">
        <f t="shared" si="26"/>
        <v>0</v>
      </c>
      <c r="DM57" s="682">
        <f t="shared" si="26"/>
        <v>0</v>
      </c>
      <c r="DN57" s="682">
        <f t="shared" si="26"/>
        <v>0</v>
      </c>
      <c r="DO57" s="682">
        <f t="shared" si="26"/>
        <v>0</v>
      </c>
      <c r="DP57" s="682">
        <f t="shared" si="26"/>
        <v>0</v>
      </c>
      <c r="DQ57" s="682">
        <f t="shared" si="26"/>
        <v>0</v>
      </c>
      <c r="DR57" s="682">
        <f t="shared" si="26"/>
        <v>0</v>
      </c>
      <c r="DS57" s="682">
        <f t="shared" si="26"/>
        <v>0</v>
      </c>
      <c r="DT57" s="682">
        <f t="shared" si="26"/>
        <v>0</v>
      </c>
      <c r="DU57" s="226"/>
      <c r="DV57" s="226"/>
    </row>
    <row r="58" spans="1:126" s="237" customFormat="1">
      <c r="A58" s="226"/>
      <c r="B58" s="226"/>
      <c r="C58" s="226"/>
      <c r="D58" s="226"/>
      <c r="E58" s="270"/>
      <c r="F58" s="114"/>
      <c r="G58" s="229"/>
      <c r="H58" s="226"/>
      <c r="I58" s="226"/>
      <c r="J58" s="403"/>
      <c r="K58" s="651">
        <f t="shared" si="7"/>
        <v>0</v>
      </c>
      <c r="L58" s="1"/>
      <c r="M58" s="5"/>
      <c r="N58" s="1">
        <f t="shared" si="12"/>
        <v>0</v>
      </c>
      <c r="O58" s="1"/>
      <c r="P58" s="5"/>
      <c r="Q58" s="1" t="s">
        <v>397</v>
      </c>
      <c r="R58" s="1"/>
      <c r="S58" s="667"/>
      <c r="T58" s="670">
        <f t="shared" si="8"/>
        <v>0</v>
      </c>
      <c r="U58" s="23"/>
      <c r="V58" s="226"/>
      <c r="W58" s="678">
        <f t="shared" si="9"/>
        <v>0</v>
      </c>
      <c r="X58" s="679"/>
      <c r="Y58" s="680"/>
      <c r="Z58" s="681"/>
      <c r="AA58" s="682">
        <f t="shared" ref="AA58:CL58" si="27">$T23*AA23</f>
        <v>0</v>
      </c>
      <c r="AB58" s="682">
        <f t="shared" si="27"/>
        <v>0</v>
      </c>
      <c r="AC58" s="682">
        <f t="shared" si="27"/>
        <v>0</v>
      </c>
      <c r="AD58" s="682">
        <f t="shared" si="27"/>
        <v>0</v>
      </c>
      <c r="AE58" s="682">
        <f t="shared" si="27"/>
        <v>0</v>
      </c>
      <c r="AF58" s="682">
        <f t="shared" si="27"/>
        <v>0</v>
      </c>
      <c r="AG58" s="682">
        <f t="shared" si="27"/>
        <v>0</v>
      </c>
      <c r="AH58" s="682">
        <f t="shared" si="27"/>
        <v>0</v>
      </c>
      <c r="AI58" s="682">
        <f t="shared" si="27"/>
        <v>0</v>
      </c>
      <c r="AJ58" s="682">
        <f t="shared" si="27"/>
        <v>0</v>
      </c>
      <c r="AK58" s="682">
        <f t="shared" si="27"/>
        <v>0</v>
      </c>
      <c r="AL58" s="682">
        <f t="shared" si="27"/>
        <v>0</v>
      </c>
      <c r="AM58" s="682">
        <f t="shared" si="27"/>
        <v>0</v>
      </c>
      <c r="AN58" s="682">
        <f t="shared" si="27"/>
        <v>0</v>
      </c>
      <c r="AO58" s="682">
        <f t="shared" si="27"/>
        <v>0</v>
      </c>
      <c r="AP58" s="682">
        <f t="shared" si="27"/>
        <v>0</v>
      </c>
      <c r="AQ58" s="682">
        <f t="shared" si="27"/>
        <v>0</v>
      </c>
      <c r="AR58" s="682">
        <f t="shared" si="27"/>
        <v>0</v>
      </c>
      <c r="AS58" s="682">
        <f t="shared" si="27"/>
        <v>0</v>
      </c>
      <c r="AT58" s="682">
        <f t="shared" si="27"/>
        <v>0</v>
      </c>
      <c r="AU58" s="682">
        <f t="shared" si="27"/>
        <v>0</v>
      </c>
      <c r="AV58" s="682">
        <f t="shared" si="27"/>
        <v>0</v>
      </c>
      <c r="AW58" s="682">
        <f t="shared" si="27"/>
        <v>0</v>
      </c>
      <c r="AX58" s="682">
        <f t="shared" si="27"/>
        <v>0</v>
      </c>
      <c r="AY58" s="682">
        <f t="shared" si="27"/>
        <v>0</v>
      </c>
      <c r="AZ58" s="682">
        <f t="shared" si="27"/>
        <v>0</v>
      </c>
      <c r="BA58" s="682">
        <f t="shared" si="27"/>
        <v>0</v>
      </c>
      <c r="BB58" s="682">
        <f t="shared" si="27"/>
        <v>0</v>
      </c>
      <c r="BC58" s="682">
        <f t="shared" si="27"/>
        <v>0</v>
      </c>
      <c r="BD58" s="682">
        <f t="shared" si="27"/>
        <v>0</v>
      </c>
      <c r="BE58" s="682">
        <f t="shared" si="27"/>
        <v>0</v>
      </c>
      <c r="BF58" s="682">
        <f t="shared" si="27"/>
        <v>0</v>
      </c>
      <c r="BG58" s="682">
        <f t="shared" si="27"/>
        <v>0</v>
      </c>
      <c r="BH58" s="682">
        <f t="shared" si="27"/>
        <v>0</v>
      </c>
      <c r="BI58" s="682">
        <f t="shared" si="27"/>
        <v>0</v>
      </c>
      <c r="BJ58" s="682">
        <f t="shared" si="27"/>
        <v>0</v>
      </c>
      <c r="BK58" s="682">
        <f t="shared" si="27"/>
        <v>0</v>
      </c>
      <c r="BL58" s="682">
        <f t="shared" si="27"/>
        <v>0</v>
      </c>
      <c r="BM58" s="682">
        <f t="shared" si="27"/>
        <v>0</v>
      </c>
      <c r="BN58" s="682">
        <f t="shared" si="27"/>
        <v>0</v>
      </c>
      <c r="BO58" s="682">
        <f t="shared" si="27"/>
        <v>0</v>
      </c>
      <c r="BP58" s="682">
        <f t="shared" si="27"/>
        <v>0</v>
      </c>
      <c r="BQ58" s="682">
        <f t="shared" si="27"/>
        <v>0</v>
      </c>
      <c r="BR58" s="682">
        <f t="shared" si="27"/>
        <v>0</v>
      </c>
      <c r="BS58" s="682">
        <f t="shared" si="27"/>
        <v>0</v>
      </c>
      <c r="BT58" s="682">
        <f t="shared" si="27"/>
        <v>0</v>
      </c>
      <c r="BU58" s="682">
        <f t="shared" si="27"/>
        <v>0</v>
      </c>
      <c r="BV58" s="682">
        <f t="shared" si="27"/>
        <v>0</v>
      </c>
      <c r="BW58" s="682">
        <f t="shared" si="27"/>
        <v>0</v>
      </c>
      <c r="BX58" s="682">
        <f t="shared" si="27"/>
        <v>0</v>
      </c>
      <c r="BY58" s="682">
        <f t="shared" si="27"/>
        <v>0</v>
      </c>
      <c r="BZ58" s="682">
        <f t="shared" si="27"/>
        <v>0</v>
      </c>
      <c r="CA58" s="682">
        <f t="shared" si="27"/>
        <v>0</v>
      </c>
      <c r="CB58" s="682">
        <f t="shared" si="27"/>
        <v>0</v>
      </c>
      <c r="CC58" s="682">
        <f t="shared" si="27"/>
        <v>0</v>
      </c>
      <c r="CD58" s="682">
        <f t="shared" si="27"/>
        <v>0</v>
      </c>
      <c r="CE58" s="682">
        <f t="shared" si="27"/>
        <v>0</v>
      </c>
      <c r="CF58" s="682">
        <f t="shared" si="27"/>
        <v>0</v>
      </c>
      <c r="CG58" s="682">
        <f t="shared" si="27"/>
        <v>0</v>
      </c>
      <c r="CH58" s="682">
        <f t="shared" si="27"/>
        <v>0</v>
      </c>
      <c r="CI58" s="682">
        <f t="shared" si="27"/>
        <v>0</v>
      </c>
      <c r="CJ58" s="682">
        <f t="shared" si="27"/>
        <v>0</v>
      </c>
      <c r="CK58" s="682">
        <f t="shared" si="27"/>
        <v>0</v>
      </c>
      <c r="CL58" s="682">
        <f t="shared" si="27"/>
        <v>0</v>
      </c>
      <c r="CM58" s="682">
        <f t="shared" ref="CM58:DT58" si="28">$T23*CM23</f>
        <v>0</v>
      </c>
      <c r="CN58" s="682">
        <f t="shared" si="28"/>
        <v>0</v>
      </c>
      <c r="CO58" s="682">
        <f t="shared" si="28"/>
        <v>0</v>
      </c>
      <c r="CP58" s="682">
        <f t="shared" si="28"/>
        <v>0</v>
      </c>
      <c r="CQ58" s="682">
        <f t="shared" si="28"/>
        <v>0</v>
      </c>
      <c r="CR58" s="682">
        <f t="shared" si="28"/>
        <v>0</v>
      </c>
      <c r="CS58" s="682">
        <f t="shared" si="28"/>
        <v>0</v>
      </c>
      <c r="CT58" s="682">
        <f t="shared" si="28"/>
        <v>0</v>
      </c>
      <c r="CU58" s="682">
        <f t="shared" si="28"/>
        <v>0</v>
      </c>
      <c r="CV58" s="682">
        <f t="shared" si="28"/>
        <v>0</v>
      </c>
      <c r="CW58" s="682">
        <f t="shared" si="28"/>
        <v>0</v>
      </c>
      <c r="CX58" s="682">
        <f t="shared" si="28"/>
        <v>0</v>
      </c>
      <c r="CY58" s="682">
        <f t="shared" si="28"/>
        <v>0</v>
      </c>
      <c r="CZ58" s="682">
        <f t="shared" si="28"/>
        <v>0</v>
      </c>
      <c r="DA58" s="682">
        <f t="shared" si="28"/>
        <v>0</v>
      </c>
      <c r="DB58" s="682">
        <f t="shared" si="28"/>
        <v>0</v>
      </c>
      <c r="DC58" s="682">
        <f t="shared" si="28"/>
        <v>0</v>
      </c>
      <c r="DD58" s="682">
        <f t="shared" si="28"/>
        <v>0</v>
      </c>
      <c r="DE58" s="682">
        <f t="shared" si="28"/>
        <v>0</v>
      </c>
      <c r="DF58" s="682">
        <f t="shared" si="28"/>
        <v>0</v>
      </c>
      <c r="DG58" s="682">
        <f t="shared" si="28"/>
        <v>0</v>
      </c>
      <c r="DH58" s="682">
        <f t="shared" si="28"/>
        <v>0</v>
      </c>
      <c r="DI58" s="682">
        <f t="shared" si="28"/>
        <v>0</v>
      </c>
      <c r="DJ58" s="682">
        <f t="shared" si="28"/>
        <v>0</v>
      </c>
      <c r="DK58" s="682">
        <f t="shared" si="28"/>
        <v>0</v>
      </c>
      <c r="DL58" s="682">
        <f t="shared" si="28"/>
        <v>0</v>
      </c>
      <c r="DM58" s="682">
        <f t="shared" si="28"/>
        <v>0</v>
      </c>
      <c r="DN58" s="682">
        <f t="shared" si="28"/>
        <v>0</v>
      </c>
      <c r="DO58" s="682">
        <f t="shared" si="28"/>
        <v>0</v>
      </c>
      <c r="DP58" s="682">
        <f t="shared" si="28"/>
        <v>0</v>
      </c>
      <c r="DQ58" s="682">
        <f t="shared" si="28"/>
        <v>0</v>
      </c>
      <c r="DR58" s="682">
        <f t="shared" si="28"/>
        <v>0</v>
      </c>
      <c r="DS58" s="682">
        <f t="shared" si="28"/>
        <v>0</v>
      </c>
      <c r="DT58" s="682">
        <f t="shared" si="28"/>
        <v>0</v>
      </c>
      <c r="DU58" s="226"/>
      <c r="DV58" s="226"/>
    </row>
    <row r="59" spans="1:126" s="237" customFormat="1">
      <c r="A59" s="226"/>
      <c r="B59" s="226"/>
      <c r="C59" s="226"/>
      <c r="D59" s="226"/>
      <c r="E59" s="270"/>
      <c r="F59" s="114"/>
      <c r="G59" s="229"/>
      <c r="H59" s="226"/>
      <c r="I59" s="226"/>
      <c r="J59" s="403"/>
      <c r="K59" s="651">
        <f t="shared" si="7"/>
        <v>0</v>
      </c>
      <c r="L59" s="1"/>
      <c r="M59" s="5"/>
      <c r="N59" s="1">
        <f t="shared" si="12"/>
        <v>0</v>
      </c>
      <c r="O59" s="1"/>
      <c r="P59" s="5"/>
      <c r="Q59" s="1" t="s">
        <v>397</v>
      </c>
      <c r="R59" s="1"/>
      <c r="S59" s="667"/>
      <c r="T59" s="670">
        <f t="shared" si="8"/>
        <v>0</v>
      </c>
      <c r="U59" s="23"/>
      <c r="V59" s="226"/>
      <c r="W59" s="678">
        <f t="shared" si="9"/>
        <v>0</v>
      </c>
      <c r="X59" s="679"/>
      <c r="Y59" s="680"/>
      <c r="Z59" s="681"/>
      <c r="AA59" s="682">
        <f t="shared" ref="AA59:CL59" si="29">$T24*AA24</f>
        <v>0</v>
      </c>
      <c r="AB59" s="682">
        <f t="shared" si="29"/>
        <v>0</v>
      </c>
      <c r="AC59" s="682">
        <f t="shared" si="29"/>
        <v>0</v>
      </c>
      <c r="AD59" s="682">
        <f t="shared" si="29"/>
        <v>0</v>
      </c>
      <c r="AE59" s="682">
        <f t="shared" si="29"/>
        <v>0</v>
      </c>
      <c r="AF59" s="682">
        <f t="shared" si="29"/>
        <v>0</v>
      </c>
      <c r="AG59" s="682">
        <f t="shared" si="29"/>
        <v>0</v>
      </c>
      <c r="AH59" s="682">
        <f t="shared" si="29"/>
        <v>0</v>
      </c>
      <c r="AI59" s="682">
        <f t="shared" si="29"/>
        <v>0</v>
      </c>
      <c r="AJ59" s="682">
        <f t="shared" si="29"/>
        <v>0</v>
      </c>
      <c r="AK59" s="682">
        <f t="shared" si="29"/>
        <v>0</v>
      </c>
      <c r="AL59" s="682">
        <f t="shared" si="29"/>
        <v>0</v>
      </c>
      <c r="AM59" s="682">
        <f t="shared" si="29"/>
        <v>0</v>
      </c>
      <c r="AN59" s="682">
        <f t="shared" si="29"/>
        <v>0</v>
      </c>
      <c r="AO59" s="682">
        <f t="shared" si="29"/>
        <v>0</v>
      </c>
      <c r="AP59" s="682">
        <f t="shared" si="29"/>
        <v>0</v>
      </c>
      <c r="AQ59" s="682">
        <f t="shared" si="29"/>
        <v>0</v>
      </c>
      <c r="AR59" s="682">
        <f t="shared" si="29"/>
        <v>0</v>
      </c>
      <c r="AS59" s="682">
        <f t="shared" si="29"/>
        <v>0</v>
      </c>
      <c r="AT59" s="682">
        <f t="shared" si="29"/>
        <v>0</v>
      </c>
      <c r="AU59" s="682">
        <f t="shared" si="29"/>
        <v>0</v>
      </c>
      <c r="AV59" s="682">
        <f t="shared" si="29"/>
        <v>0</v>
      </c>
      <c r="AW59" s="682">
        <f t="shared" si="29"/>
        <v>0</v>
      </c>
      <c r="AX59" s="682">
        <f t="shared" si="29"/>
        <v>0</v>
      </c>
      <c r="AY59" s="682">
        <f t="shared" si="29"/>
        <v>0</v>
      </c>
      <c r="AZ59" s="682">
        <f t="shared" si="29"/>
        <v>0</v>
      </c>
      <c r="BA59" s="682">
        <f t="shared" si="29"/>
        <v>0</v>
      </c>
      <c r="BB59" s="682">
        <f t="shared" si="29"/>
        <v>0</v>
      </c>
      <c r="BC59" s="682">
        <f t="shared" si="29"/>
        <v>0</v>
      </c>
      <c r="BD59" s="682">
        <f t="shared" si="29"/>
        <v>0</v>
      </c>
      <c r="BE59" s="682">
        <f t="shared" si="29"/>
        <v>0</v>
      </c>
      <c r="BF59" s="682">
        <f t="shared" si="29"/>
        <v>0</v>
      </c>
      <c r="BG59" s="682">
        <f t="shared" si="29"/>
        <v>0</v>
      </c>
      <c r="BH59" s="682">
        <f t="shared" si="29"/>
        <v>0</v>
      </c>
      <c r="BI59" s="682">
        <f t="shared" si="29"/>
        <v>0</v>
      </c>
      <c r="BJ59" s="682">
        <f t="shared" si="29"/>
        <v>0</v>
      </c>
      <c r="BK59" s="682">
        <f t="shared" si="29"/>
        <v>0</v>
      </c>
      <c r="BL59" s="682">
        <f t="shared" si="29"/>
        <v>0</v>
      </c>
      <c r="BM59" s="682">
        <f t="shared" si="29"/>
        <v>0</v>
      </c>
      <c r="BN59" s="682">
        <f t="shared" si="29"/>
        <v>0</v>
      </c>
      <c r="BO59" s="682">
        <f t="shared" si="29"/>
        <v>0</v>
      </c>
      <c r="BP59" s="682">
        <f t="shared" si="29"/>
        <v>0</v>
      </c>
      <c r="BQ59" s="682">
        <f t="shared" si="29"/>
        <v>0</v>
      </c>
      <c r="BR59" s="682">
        <f t="shared" si="29"/>
        <v>0</v>
      </c>
      <c r="BS59" s="682">
        <f t="shared" si="29"/>
        <v>0</v>
      </c>
      <c r="BT59" s="682">
        <f t="shared" si="29"/>
        <v>0</v>
      </c>
      <c r="BU59" s="682">
        <f t="shared" si="29"/>
        <v>0</v>
      </c>
      <c r="BV59" s="682">
        <f t="shared" si="29"/>
        <v>0</v>
      </c>
      <c r="BW59" s="682">
        <f t="shared" si="29"/>
        <v>0</v>
      </c>
      <c r="BX59" s="682">
        <f t="shared" si="29"/>
        <v>0</v>
      </c>
      <c r="BY59" s="682">
        <f t="shared" si="29"/>
        <v>0</v>
      </c>
      <c r="BZ59" s="682">
        <f t="shared" si="29"/>
        <v>0</v>
      </c>
      <c r="CA59" s="682">
        <f t="shared" si="29"/>
        <v>0</v>
      </c>
      <c r="CB59" s="682">
        <f t="shared" si="29"/>
        <v>0</v>
      </c>
      <c r="CC59" s="682">
        <f t="shared" si="29"/>
        <v>0</v>
      </c>
      <c r="CD59" s="682">
        <f t="shared" si="29"/>
        <v>0</v>
      </c>
      <c r="CE59" s="682">
        <f t="shared" si="29"/>
        <v>0</v>
      </c>
      <c r="CF59" s="682">
        <f t="shared" si="29"/>
        <v>0</v>
      </c>
      <c r="CG59" s="682">
        <f t="shared" si="29"/>
        <v>0</v>
      </c>
      <c r="CH59" s="682">
        <f t="shared" si="29"/>
        <v>0</v>
      </c>
      <c r="CI59" s="682">
        <f t="shared" si="29"/>
        <v>0</v>
      </c>
      <c r="CJ59" s="682">
        <f t="shared" si="29"/>
        <v>0</v>
      </c>
      <c r="CK59" s="682">
        <f t="shared" si="29"/>
        <v>0</v>
      </c>
      <c r="CL59" s="682">
        <f t="shared" si="29"/>
        <v>0</v>
      </c>
      <c r="CM59" s="682">
        <f t="shared" ref="CM59:DT59" si="30">$T24*CM24</f>
        <v>0</v>
      </c>
      <c r="CN59" s="682">
        <f t="shared" si="30"/>
        <v>0</v>
      </c>
      <c r="CO59" s="682">
        <f t="shared" si="30"/>
        <v>0</v>
      </c>
      <c r="CP59" s="682">
        <f t="shared" si="30"/>
        <v>0</v>
      </c>
      <c r="CQ59" s="682">
        <f t="shared" si="30"/>
        <v>0</v>
      </c>
      <c r="CR59" s="682">
        <f t="shared" si="30"/>
        <v>0</v>
      </c>
      <c r="CS59" s="682">
        <f t="shared" si="30"/>
        <v>0</v>
      </c>
      <c r="CT59" s="682">
        <f t="shared" si="30"/>
        <v>0</v>
      </c>
      <c r="CU59" s="682">
        <f t="shared" si="30"/>
        <v>0</v>
      </c>
      <c r="CV59" s="682">
        <f t="shared" si="30"/>
        <v>0</v>
      </c>
      <c r="CW59" s="682">
        <f t="shared" si="30"/>
        <v>0</v>
      </c>
      <c r="CX59" s="682">
        <f t="shared" si="30"/>
        <v>0</v>
      </c>
      <c r="CY59" s="682">
        <f t="shared" si="30"/>
        <v>0</v>
      </c>
      <c r="CZ59" s="682">
        <f t="shared" si="30"/>
        <v>0</v>
      </c>
      <c r="DA59" s="682">
        <f t="shared" si="30"/>
        <v>0</v>
      </c>
      <c r="DB59" s="682">
        <f t="shared" si="30"/>
        <v>0</v>
      </c>
      <c r="DC59" s="682">
        <f t="shared" si="30"/>
        <v>0</v>
      </c>
      <c r="DD59" s="682">
        <f t="shared" si="30"/>
        <v>0</v>
      </c>
      <c r="DE59" s="682">
        <f t="shared" si="30"/>
        <v>0</v>
      </c>
      <c r="DF59" s="682">
        <f t="shared" si="30"/>
        <v>0</v>
      </c>
      <c r="DG59" s="682">
        <f t="shared" si="30"/>
        <v>0</v>
      </c>
      <c r="DH59" s="682">
        <f t="shared" si="30"/>
        <v>0</v>
      </c>
      <c r="DI59" s="682">
        <f t="shared" si="30"/>
        <v>0</v>
      </c>
      <c r="DJ59" s="682">
        <f t="shared" si="30"/>
        <v>0</v>
      </c>
      <c r="DK59" s="682">
        <f t="shared" si="30"/>
        <v>0</v>
      </c>
      <c r="DL59" s="682">
        <f t="shared" si="30"/>
        <v>0</v>
      </c>
      <c r="DM59" s="682">
        <f t="shared" si="30"/>
        <v>0</v>
      </c>
      <c r="DN59" s="682">
        <f t="shared" si="30"/>
        <v>0</v>
      </c>
      <c r="DO59" s="682">
        <f t="shared" si="30"/>
        <v>0</v>
      </c>
      <c r="DP59" s="682">
        <f t="shared" si="30"/>
        <v>0</v>
      </c>
      <c r="DQ59" s="682">
        <f t="shared" si="30"/>
        <v>0</v>
      </c>
      <c r="DR59" s="682">
        <f t="shared" si="30"/>
        <v>0</v>
      </c>
      <c r="DS59" s="682">
        <f t="shared" si="30"/>
        <v>0</v>
      </c>
      <c r="DT59" s="682">
        <f t="shared" si="30"/>
        <v>0</v>
      </c>
      <c r="DU59" s="226"/>
      <c r="DV59" s="226"/>
    </row>
    <row r="60" spans="1:126" s="237" customFormat="1">
      <c r="A60" s="226"/>
      <c r="B60" s="226"/>
      <c r="C60" s="226"/>
      <c r="D60" s="226"/>
      <c r="E60" s="270"/>
      <c r="F60" s="114"/>
      <c r="G60" s="229"/>
      <c r="H60" s="226"/>
      <c r="I60" s="226"/>
      <c r="J60" s="403"/>
      <c r="K60" s="651">
        <f t="shared" si="7"/>
        <v>0</v>
      </c>
      <c r="L60" s="1"/>
      <c r="M60" s="5"/>
      <c r="N60" s="1">
        <f t="shared" si="12"/>
        <v>0</v>
      </c>
      <c r="O60" s="1"/>
      <c r="P60" s="5"/>
      <c r="Q60" s="1" t="s">
        <v>397</v>
      </c>
      <c r="R60" s="1"/>
      <c r="S60" s="667"/>
      <c r="T60" s="670">
        <f t="shared" si="8"/>
        <v>0</v>
      </c>
      <c r="U60" s="23"/>
      <c r="V60" s="226"/>
      <c r="W60" s="678">
        <f t="shared" si="9"/>
        <v>0</v>
      </c>
      <c r="X60" s="679"/>
      <c r="Y60" s="680"/>
      <c r="Z60" s="681"/>
      <c r="AA60" s="682">
        <f t="shared" ref="AA60:CL60" si="31">$T25*AA25</f>
        <v>0</v>
      </c>
      <c r="AB60" s="682">
        <f t="shared" si="31"/>
        <v>0</v>
      </c>
      <c r="AC60" s="682">
        <f t="shared" si="31"/>
        <v>0</v>
      </c>
      <c r="AD60" s="682">
        <f t="shared" si="31"/>
        <v>0</v>
      </c>
      <c r="AE60" s="682">
        <f t="shared" si="31"/>
        <v>0</v>
      </c>
      <c r="AF60" s="682">
        <f t="shared" si="31"/>
        <v>0</v>
      </c>
      <c r="AG60" s="682">
        <f t="shared" si="31"/>
        <v>0</v>
      </c>
      <c r="AH60" s="682">
        <f t="shared" si="31"/>
        <v>0</v>
      </c>
      <c r="AI60" s="682">
        <f t="shared" si="31"/>
        <v>0</v>
      </c>
      <c r="AJ60" s="682">
        <f t="shared" si="31"/>
        <v>0</v>
      </c>
      <c r="AK60" s="682">
        <f t="shared" si="31"/>
        <v>0</v>
      </c>
      <c r="AL60" s="682">
        <f t="shared" si="31"/>
        <v>0</v>
      </c>
      <c r="AM60" s="682">
        <f t="shared" si="31"/>
        <v>0</v>
      </c>
      <c r="AN60" s="682">
        <f t="shared" si="31"/>
        <v>0</v>
      </c>
      <c r="AO60" s="682">
        <f t="shared" si="31"/>
        <v>0</v>
      </c>
      <c r="AP60" s="682">
        <f t="shared" si="31"/>
        <v>0</v>
      </c>
      <c r="AQ60" s="682">
        <f t="shared" si="31"/>
        <v>0</v>
      </c>
      <c r="AR60" s="682">
        <f t="shared" si="31"/>
        <v>0</v>
      </c>
      <c r="AS60" s="682">
        <f t="shared" si="31"/>
        <v>0</v>
      </c>
      <c r="AT60" s="682">
        <f t="shared" si="31"/>
        <v>0</v>
      </c>
      <c r="AU60" s="682">
        <f t="shared" si="31"/>
        <v>0</v>
      </c>
      <c r="AV60" s="682">
        <f t="shared" si="31"/>
        <v>0</v>
      </c>
      <c r="AW60" s="682">
        <f t="shared" si="31"/>
        <v>0</v>
      </c>
      <c r="AX60" s="682">
        <f t="shared" si="31"/>
        <v>0</v>
      </c>
      <c r="AY60" s="682">
        <f t="shared" si="31"/>
        <v>0</v>
      </c>
      <c r="AZ60" s="682">
        <f t="shared" si="31"/>
        <v>0</v>
      </c>
      <c r="BA60" s="682">
        <f t="shared" si="31"/>
        <v>0</v>
      </c>
      <c r="BB60" s="682">
        <f t="shared" si="31"/>
        <v>0</v>
      </c>
      <c r="BC60" s="682">
        <f t="shared" si="31"/>
        <v>0</v>
      </c>
      <c r="BD60" s="682">
        <f t="shared" si="31"/>
        <v>0</v>
      </c>
      <c r="BE60" s="682">
        <f t="shared" si="31"/>
        <v>0</v>
      </c>
      <c r="BF60" s="682">
        <f t="shared" si="31"/>
        <v>0</v>
      </c>
      <c r="BG60" s="682">
        <f t="shared" si="31"/>
        <v>0</v>
      </c>
      <c r="BH60" s="682">
        <f t="shared" si="31"/>
        <v>0</v>
      </c>
      <c r="BI60" s="682">
        <f t="shared" si="31"/>
        <v>0</v>
      </c>
      <c r="BJ60" s="682">
        <f t="shared" si="31"/>
        <v>0</v>
      </c>
      <c r="BK60" s="682">
        <f t="shared" si="31"/>
        <v>0</v>
      </c>
      <c r="BL60" s="682">
        <f t="shared" si="31"/>
        <v>0</v>
      </c>
      <c r="BM60" s="682">
        <f t="shared" si="31"/>
        <v>0</v>
      </c>
      <c r="BN60" s="682">
        <f t="shared" si="31"/>
        <v>0</v>
      </c>
      <c r="BO60" s="682">
        <f t="shared" si="31"/>
        <v>0</v>
      </c>
      <c r="BP60" s="682">
        <f t="shared" si="31"/>
        <v>0</v>
      </c>
      <c r="BQ60" s="682">
        <f t="shared" si="31"/>
        <v>0</v>
      </c>
      <c r="BR60" s="682">
        <f t="shared" si="31"/>
        <v>0</v>
      </c>
      <c r="BS60" s="682">
        <f t="shared" si="31"/>
        <v>0</v>
      </c>
      <c r="BT60" s="682">
        <f t="shared" si="31"/>
        <v>0</v>
      </c>
      <c r="BU60" s="682">
        <f t="shared" si="31"/>
        <v>0</v>
      </c>
      <c r="BV60" s="682">
        <f t="shared" si="31"/>
        <v>0</v>
      </c>
      <c r="BW60" s="682">
        <f t="shared" si="31"/>
        <v>0</v>
      </c>
      <c r="BX60" s="682">
        <f t="shared" si="31"/>
        <v>0</v>
      </c>
      <c r="BY60" s="682">
        <f t="shared" si="31"/>
        <v>0</v>
      </c>
      <c r="BZ60" s="682">
        <f t="shared" si="31"/>
        <v>0</v>
      </c>
      <c r="CA60" s="682">
        <f t="shared" si="31"/>
        <v>0</v>
      </c>
      <c r="CB60" s="682">
        <f t="shared" si="31"/>
        <v>0</v>
      </c>
      <c r="CC60" s="682">
        <f t="shared" si="31"/>
        <v>0</v>
      </c>
      <c r="CD60" s="682">
        <f t="shared" si="31"/>
        <v>0</v>
      </c>
      <c r="CE60" s="682">
        <f t="shared" si="31"/>
        <v>0</v>
      </c>
      <c r="CF60" s="682">
        <f t="shared" si="31"/>
        <v>0</v>
      </c>
      <c r="CG60" s="682">
        <f t="shared" si="31"/>
        <v>0</v>
      </c>
      <c r="CH60" s="682">
        <f t="shared" si="31"/>
        <v>0</v>
      </c>
      <c r="CI60" s="682">
        <f t="shared" si="31"/>
        <v>0</v>
      </c>
      <c r="CJ60" s="682">
        <f t="shared" si="31"/>
        <v>0</v>
      </c>
      <c r="CK60" s="682">
        <f t="shared" si="31"/>
        <v>0</v>
      </c>
      <c r="CL60" s="682">
        <f t="shared" si="31"/>
        <v>0</v>
      </c>
      <c r="CM60" s="682">
        <f t="shared" ref="CM60:DT60" si="32">$T25*CM25</f>
        <v>0</v>
      </c>
      <c r="CN60" s="682">
        <f t="shared" si="32"/>
        <v>0</v>
      </c>
      <c r="CO60" s="682">
        <f t="shared" si="32"/>
        <v>0</v>
      </c>
      <c r="CP60" s="682">
        <f t="shared" si="32"/>
        <v>0</v>
      </c>
      <c r="CQ60" s="682">
        <f t="shared" si="32"/>
        <v>0</v>
      </c>
      <c r="CR60" s="682">
        <f t="shared" si="32"/>
        <v>0</v>
      </c>
      <c r="CS60" s="682">
        <f t="shared" si="32"/>
        <v>0</v>
      </c>
      <c r="CT60" s="682">
        <f t="shared" si="32"/>
        <v>0</v>
      </c>
      <c r="CU60" s="682">
        <f t="shared" si="32"/>
        <v>0</v>
      </c>
      <c r="CV60" s="682">
        <f t="shared" si="32"/>
        <v>0</v>
      </c>
      <c r="CW60" s="682">
        <f t="shared" si="32"/>
        <v>0</v>
      </c>
      <c r="CX60" s="682">
        <f t="shared" si="32"/>
        <v>0</v>
      </c>
      <c r="CY60" s="682">
        <f t="shared" si="32"/>
        <v>0</v>
      </c>
      <c r="CZ60" s="682">
        <f t="shared" si="32"/>
        <v>0</v>
      </c>
      <c r="DA60" s="682">
        <f t="shared" si="32"/>
        <v>0</v>
      </c>
      <c r="DB60" s="682">
        <f t="shared" si="32"/>
        <v>0</v>
      </c>
      <c r="DC60" s="682">
        <f t="shared" si="32"/>
        <v>0</v>
      </c>
      <c r="DD60" s="682">
        <f t="shared" si="32"/>
        <v>0</v>
      </c>
      <c r="DE60" s="682">
        <f t="shared" si="32"/>
        <v>0</v>
      </c>
      <c r="DF60" s="682">
        <f t="shared" si="32"/>
        <v>0</v>
      </c>
      <c r="DG60" s="682">
        <f t="shared" si="32"/>
        <v>0</v>
      </c>
      <c r="DH60" s="682">
        <f t="shared" si="32"/>
        <v>0</v>
      </c>
      <c r="DI60" s="682">
        <f t="shared" si="32"/>
        <v>0</v>
      </c>
      <c r="DJ60" s="682">
        <f t="shared" si="32"/>
        <v>0</v>
      </c>
      <c r="DK60" s="682">
        <f t="shared" si="32"/>
        <v>0</v>
      </c>
      <c r="DL60" s="682">
        <f t="shared" si="32"/>
        <v>0</v>
      </c>
      <c r="DM60" s="682">
        <f t="shared" si="32"/>
        <v>0</v>
      </c>
      <c r="DN60" s="682">
        <f t="shared" si="32"/>
        <v>0</v>
      </c>
      <c r="DO60" s="682">
        <f t="shared" si="32"/>
        <v>0</v>
      </c>
      <c r="DP60" s="682">
        <f t="shared" si="32"/>
        <v>0</v>
      </c>
      <c r="DQ60" s="682">
        <f t="shared" si="32"/>
        <v>0</v>
      </c>
      <c r="DR60" s="682">
        <f t="shared" si="32"/>
        <v>0</v>
      </c>
      <c r="DS60" s="682">
        <f t="shared" si="32"/>
        <v>0</v>
      </c>
      <c r="DT60" s="682">
        <f t="shared" si="32"/>
        <v>0</v>
      </c>
      <c r="DU60" s="226"/>
      <c r="DV60" s="226"/>
    </row>
    <row r="61" spans="1:126" s="237" customFormat="1">
      <c r="A61" s="226"/>
      <c r="B61" s="226"/>
      <c r="C61" s="226"/>
      <c r="D61" s="226"/>
      <c r="E61" s="270"/>
      <c r="F61" s="114"/>
      <c r="G61" s="229"/>
      <c r="H61" s="226"/>
      <c r="I61" s="226"/>
      <c r="J61" s="403"/>
      <c r="K61" s="651">
        <f t="shared" si="7"/>
        <v>0</v>
      </c>
      <c r="L61" s="1"/>
      <c r="M61" s="5"/>
      <c r="N61" s="1">
        <f t="shared" si="12"/>
        <v>0</v>
      </c>
      <c r="O61" s="1"/>
      <c r="P61" s="5"/>
      <c r="Q61" s="1" t="s">
        <v>397</v>
      </c>
      <c r="R61" s="1"/>
      <c r="S61" s="667"/>
      <c r="T61" s="670">
        <f t="shared" si="8"/>
        <v>0</v>
      </c>
      <c r="U61" s="23"/>
      <c r="V61" s="226"/>
      <c r="W61" s="678">
        <f t="shared" si="9"/>
        <v>0</v>
      </c>
      <c r="X61" s="679"/>
      <c r="Y61" s="680"/>
      <c r="Z61" s="681"/>
      <c r="AA61" s="682">
        <f t="shared" ref="AA61:CL61" si="33">$T26*AA26</f>
        <v>0</v>
      </c>
      <c r="AB61" s="682">
        <f t="shared" si="33"/>
        <v>0</v>
      </c>
      <c r="AC61" s="682">
        <f t="shared" si="33"/>
        <v>0</v>
      </c>
      <c r="AD61" s="682">
        <f t="shared" si="33"/>
        <v>0</v>
      </c>
      <c r="AE61" s="682">
        <f t="shared" si="33"/>
        <v>0</v>
      </c>
      <c r="AF61" s="682">
        <f t="shared" si="33"/>
        <v>0</v>
      </c>
      <c r="AG61" s="682">
        <f t="shared" si="33"/>
        <v>0</v>
      </c>
      <c r="AH61" s="682">
        <f t="shared" si="33"/>
        <v>0</v>
      </c>
      <c r="AI61" s="682">
        <f t="shared" si="33"/>
        <v>0</v>
      </c>
      <c r="AJ61" s="682">
        <f t="shared" si="33"/>
        <v>0</v>
      </c>
      <c r="AK61" s="682">
        <f t="shared" si="33"/>
        <v>0</v>
      </c>
      <c r="AL61" s="682">
        <f t="shared" si="33"/>
        <v>0</v>
      </c>
      <c r="AM61" s="682">
        <f t="shared" si="33"/>
        <v>0</v>
      </c>
      <c r="AN61" s="682">
        <f t="shared" si="33"/>
        <v>0</v>
      </c>
      <c r="AO61" s="682">
        <f t="shared" si="33"/>
        <v>0</v>
      </c>
      <c r="AP61" s="682">
        <f t="shared" si="33"/>
        <v>0</v>
      </c>
      <c r="AQ61" s="682">
        <f t="shared" si="33"/>
        <v>0</v>
      </c>
      <c r="AR61" s="682">
        <f t="shared" si="33"/>
        <v>0</v>
      </c>
      <c r="AS61" s="682">
        <f t="shared" si="33"/>
        <v>0</v>
      </c>
      <c r="AT61" s="682">
        <f t="shared" si="33"/>
        <v>0</v>
      </c>
      <c r="AU61" s="682">
        <f t="shared" si="33"/>
        <v>0</v>
      </c>
      <c r="AV61" s="682">
        <f t="shared" si="33"/>
        <v>0</v>
      </c>
      <c r="AW61" s="682">
        <f t="shared" si="33"/>
        <v>0</v>
      </c>
      <c r="AX61" s="682">
        <f t="shared" si="33"/>
        <v>0</v>
      </c>
      <c r="AY61" s="682">
        <f t="shared" si="33"/>
        <v>0</v>
      </c>
      <c r="AZ61" s="682">
        <f t="shared" si="33"/>
        <v>0</v>
      </c>
      <c r="BA61" s="682">
        <f t="shared" si="33"/>
        <v>0</v>
      </c>
      <c r="BB61" s="682">
        <f t="shared" si="33"/>
        <v>0</v>
      </c>
      <c r="BC61" s="682">
        <f t="shared" si="33"/>
        <v>0</v>
      </c>
      <c r="BD61" s="682">
        <f t="shared" si="33"/>
        <v>0</v>
      </c>
      <c r="BE61" s="682">
        <f t="shared" si="33"/>
        <v>0</v>
      </c>
      <c r="BF61" s="682">
        <f t="shared" si="33"/>
        <v>0</v>
      </c>
      <c r="BG61" s="682">
        <f t="shared" si="33"/>
        <v>0</v>
      </c>
      <c r="BH61" s="682">
        <f t="shared" si="33"/>
        <v>0</v>
      </c>
      <c r="BI61" s="682">
        <f t="shared" si="33"/>
        <v>0</v>
      </c>
      <c r="BJ61" s="682">
        <f t="shared" si="33"/>
        <v>0</v>
      </c>
      <c r="BK61" s="682">
        <f t="shared" si="33"/>
        <v>0</v>
      </c>
      <c r="BL61" s="682">
        <f t="shared" si="33"/>
        <v>0</v>
      </c>
      <c r="BM61" s="682">
        <f t="shared" si="33"/>
        <v>0</v>
      </c>
      <c r="BN61" s="682">
        <f t="shared" si="33"/>
        <v>0</v>
      </c>
      <c r="BO61" s="682">
        <f t="shared" si="33"/>
        <v>0</v>
      </c>
      <c r="BP61" s="682">
        <f t="shared" si="33"/>
        <v>0</v>
      </c>
      <c r="BQ61" s="682">
        <f t="shared" si="33"/>
        <v>0</v>
      </c>
      <c r="BR61" s="682">
        <f t="shared" si="33"/>
        <v>0</v>
      </c>
      <c r="BS61" s="682">
        <f t="shared" si="33"/>
        <v>0</v>
      </c>
      <c r="BT61" s="682">
        <f t="shared" si="33"/>
        <v>0</v>
      </c>
      <c r="BU61" s="682">
        <f t="shared" si="33"/>
        <v>0</v>
      </c>
      <c r="BV61" s="682">
        <f t="shared" si="33"/>
        <v>0</v>
      </c>
      <c r="BW61" s="682">
        <f t="shared" si="33"/>
        <v>0</v>
      </c>
      <c r="BX61" s="682">
        <f t="shared" si="33"/>
        <v>0</v>
      </c>
      <c r="BY61" s="682">
        <f t="shared" si="33"/>
        <v>0</v>
      </c>
      <c r="BZ61" s="682">
        <f t="shared" si="33"/>
        <v>0</v>
      </c>
      <c r="CA61" s="682">
        <f t="shared" si="33"/>
        <v>0</v>
      </c>
      <c r="CB61" s="682">
        <f t="shared" si="33"/>
        <v>0</v>
      </c>
      <c r="CC61" s="682">
        <f t="shared" si="33"/>
        <v>0</v>
      </c>
      <c r="CD61" s="682">
        <f t="shared" si="33"/>
        <v>0</v>
      </c>
      <c r="CE61" s="682">
        <f t="shared" si="33"/>
        <v>0</v>
      </c>
      <c r="CF61" s="682">
        <f t="shared" si="33"/>
        <v>0</v>
      </c>
      <c r="CG61" s="682">
        <f t="shared" si="33"/>
        <v>0</v>
      </c>
      <c r="CH61" s="682">
        <f t="shared" si="33"/>
        <v>0</v>
      </c>
      <c r="CI61" s="682">
        <f t="shared" si="33"/>
        <v>0</v>
      </c>
      <c r="CJ61" s="682">
        <f t="shared" si="33"/>
        <v>0</v>
      </c>
      <c r="CK61" s="682">
        <f t="shared" si="33"/>
        <v>0</v>
      </c>
      <c r="CL61" s="682">
        <f t="shared" si="33"/>
        <v>0</v>
      </c>
      <c r="CM61" s="682">
        <f t="shared" ref="CM61:DT61" si="34">$T26*CM26</f>
        <v>0</v>
      </c>
      <c r="CN61" s="682">
        <f t="shared" si="34"/>
        <v>0</v>
      </c>
      <c r="CO61" s="682">
        <f t="shared" si="34"/>
        <v>0</v>
      </c>
      <c r="CP61" s="682">
        <f t="shared" si="34"/>
        <v>0</v>
      </c>
      <c r="CQ61" s="682">
        <f t="shared" si="34"/>
        <v>0</v>
      </c>
      <c r="CR61" s="682">
        <f t="shared" si="34"/>
        <v>0</v>
      </c>
      <c r="CS61" s="682">
        <f t="shared" si="34"/>
        <v>0</v>
      </c>
      <c r="CT61" s="682">
        <f t="shared" si="34"/>
        <v>0</v>
      </c>
      <c r="CU61" s="682">
        <f t="shared" si="34"/>
        <v>0</v>
      </c>
      <c r="CV61" s="682">
        <f t="shared" si="34"/>
        <v>0</v>
      </c>
      <c r="CW61" s="682">
        <f t="shared" si="34"/>
        <v>0</v>
      </c>
      <c r="CX61" s="682">
        <f t="shared" si="34"/>
        <v>0</v>
      </c>
      <c r="CY61" s="682">
        <f t="shared" si="34"/>
        <v>0</v>
      </c>
      <c r="CZ61" s="682">
        <f t="shared" si="34"/>
        <v>0</v>
      </c>
      <c r="DA61" s="682">
        <f t="shared" si="34"/>
        <v>0</v>
      </c>
      <c r="DB61" s="682">
        <f t="shared" si="34"/>
        <v>0</v>
      </c>
      <c r="DC61" s="682">
        <f t="shared" si="34"/>
        <v>0</v>
      </c>
      <c r="DD61" s="682">
        <f t="shared" si="34"/>
        <v>0</v>
      </c>
      <c r="DE61" s="682">
        <f t="shared" si="34"/>
        <v>0</v>
      </c>
      <c r="DF61" s="682">
        <f t="shared" si="34"/>
        <v>0</v>
      </c>
      <c r="DG61" s="682">
        <f t="shared" si="34"/>
        <v>0</v>
      </c>
      <c r="DH61" s="682">
        <f t="shared" si="34"/>
        <v>0</v>
      </c>
      <c r="DI61" s="682">
        <f t="shared" si="34"/>
        <v>0</v>
      </c>
      <c r="DJ61" s="682">
        <f t="shared" si="34"/>
        <v>0</v>
      </c>
      <c r="DK61" s="682">
        <f t="shared" si="34"/>
        <v>0</v>
      </c>
      <c r="DL61" s="682">
        <f t="shared" si="34"/>
        <v>0</v>
      </c>
      <c r="DM61" s="682">
        <f t="shared" si="34"/>
        <v>0</v>
      </c>
      <c r="DN61" s="682">
        <f t="shared" si="34"/>
        <v>0</v>
      </c>
      <c r="DO61" s="682">
        <f t="shared" si="34"/>
        <v>0</v>
      </c>
      <c r="DP61" s="682">
        <f t="shared" si="34"/>
        <v>0</v>
      </c>
      <c r="DQ61" s="682">
        <f t="shared" si="34"/>
        <v>0</v>
      </c>
      <c r="DR61" s="682">
        <f t="shared" si="34"/>
        <v>0</v>
      </c>
      <c r="DS61" s="682">
        <f t="shared" si="34"/>
        <v>0</v>
      </c>
      <c r="DT61" s="682">
        <f t="shared" si="34"/>
        <v>0</v>
      </c>
      <c r="DU61" s="226"/>
      <c r="DV61" s="226"/>
    </row>
    <row r="62" spans="1:126" s="237" customFormat="1">
      <c r="A62" s="226"/>
      <c r="B62" s="226"/>
      <c r="C62" s="226"/>
      <c r="D62" s="226"/>
      <c r="E62" s="270"/>
      <c r="F62" s="114"/>
      <c r="G62" s="229"/>
      <c r="H62" s="226"/>
      <c r="I62" s="226"/>
      <c r="J62" s="403"/>
      <c r="K62" s="651">
        <f t="shared" si="7"/>
        <v>0</v>
      </c>
      <c r="L62" s="1"/>
      <c r="M62" s="5"/>
      <c r="N62" s="1">
        <f t="shared" si="12"/>
        <v>0</v>
      </c>
      <c r="O62" s="1"/>
      <c r="P62" s="5"/>
      <c r="Q62" s="1" t="s">
        <v>397</v>
      </c>
      <c r="R62" s="1"/>
      <c r="S62" s="667"/>
      <c r="T62" s="670">
        <f t="shared" si="8"/>
        <v>0</v>
      </c>
      <c r="U62" s="23"/>
      <c r="V62" s="226"/>
      <c r="W62" s="678">
        <f t="shared" si="9"/>
        <v>0</v>
      </c>
      <c r="X62" s="679"/>
      <c r="Y62" s="680"/>
      <c r="Z62" s="681"/>
      <c r="AA62" s="682">
        <f t="shared" ref="AA62:CL62" si="35">$T27*AA27</f>
        <v>0</v>
      </c>
      <c r="AB62" s="682">
        <f t="shared" si="35"/>
        <v>0</v>
      </c>
      <c r="AC62" s="682">
        <f t="shared" si="35"/>
        <v>0</v>
      </c>
      <c r="AD62" s="682">
        <f t="shared" si="35"/>
        <v>0</v>
      </c>
      <c r="AE62" s="682">
        <f t="shared" si="35"/>
        <v>0</v>
      </c>
      <c r="AF62" s="682">
        <f t="shared" si="35"/>
        <v>0</v>
      </c>
      <c r="AG62" s="682">
        <f t="shared" si="35"/>
        <v>0</v>
      </c>
      <c r="AH62" s="682">
        <f t="shared" si="35"/>
        <v>0</v>
      </c>
      <c r="AI62" s="682">
        <f t="shared" si="35"/>
        <v>0</v>
      </c>
      <c r="AJ62" s="682">
        <f t="shared" si="35"/>
        <v>0</v>
      </c>
      <c r="AK62" s="682">
        <f t="shared" si="35"/>
        <v>0</v>
      </c>
      <c r="AL62" s="682">
        <f t="shared" si="35"/>
        <v>0</v>
      </c>
      <c r="AM62" s="682">
        <f t="shared" si="35"/>
        <v>0</v>
      </c>
      <c r="AN62" s="682">
        <f t="shared" si="35"/>
        <v>0</v>
      </c>
      <c r="AO62" s="682">
        <f t="shared" si="35"/>
        <v>0</v>
      </c>
      <c r="AP62" s="682">
        <f t="shared" si="35"/>
        <v>0</v>
      </c>
      <c r="AQ62" s="682">
        <f t="shared" si="35"/>
        <v>0</v>
      </c>
      <c r="AR62" s="682">
        <f t="shared" si="35"/>
        <v>0</v>
      </c>
      <c r="AS62" s="682">
        <f t="shared" si="35"/>
        <v>0</v>
      </c>
      <c r="AT62" s="682">
        <f t="shared" si="35"/>
        <v>0</v>
      </c>
      <c r="AU62" s="682">
        <f t="shared" si="35"/>
        <v>0</v>
      </c>
      <c r="AV62" s="682">
        <f t="shared" si="35"/>
        <v>0</v>
      </c>
      <c r="AW62" s="682">
        <f t="shared" si="35"/>
        <v>0</v>
      </c>
      <c r="AX62" s="682">
        <f t="shared" si="35"/>
        <v>0</v>
      </c>
      <c r="AY62" s="682">
        <f t="shared" si="35"/>
        <v>0</v>
      </c>
      <c r="AZ62" s="682">
        <f t="shared" si="35"/>
        <v>0</v>
      </c>
      <c r="BA62" s="682">
        <f t="shared" si="35"/>
        <v>0</v>
      </c>
      <c r="BB62" s="682">
        <f t="shared" si="35"/>
        <v>0</v>
      </c>
      <c r="BC62" s="682">
        <f t="shared" si="35"/>
        <v>0</v>
      </c>
      <c r="BD62" s="682">
        <f t="shared" si="35"/>
        <v>0</v>
      </c>
      <c r="BE62" s="682">
        <f t="shared" si="35"/>
        <v>0</v>
      </c>
      <c r="BF62" s="682">
        <f t="shared" si="35"/>
        <v>0</v>
      </c>
      <c r="BG62" s="682">
        <f t="shared" si="35"/>
        <v>0</v>
      </c>
      <c r="BH62" s="682">
        <f t="shared" si="35"/>
        <v>0</v>
      </c>
      <c r="BI62" s="682">
        <f t="shared" si="35"/>
        <v>0</v>
      </c>
      <c r="BJ62" s="682">
        <f t="shared" si="35"/>
        <v>0</v>
      </c>
      <c r="BK62" s="682">
        <f t="shared" si="35"/>
        <v>0</v>
      </c>
      <c r="BL62" s="682">
        <f t="shared" si="35"/>
        <v>0</v>
      </c>
      <c r="BM62" s="682">
        <f t="shared" si="35"/>
        <v>0</v>
      </c>
      <c r="BN62" s="682">
        <f t="shared" si="35"/>
        <v>0</v>
      </c>
      <c r="BO62" s="682">
        <f t="shared" si="35"/>
        <v>0</v>
      </c>
      <c r="BP62" s="682">
        <f t="shared" si="35"/>
        <v>0</v>
      </c>
      <c r="BQ62" s="682">
        <f t="shared" si="35"/>
        <v>0</v>
      </c>
      <c r="BR62" s="682">
        <f t="shared" si="35"/>
        <v>0</v>
      </c>
      <c r="BS62" s="682">
        <f t="shared" si="35"/>
        <v>0</v>
      </c>
      <c r="BT62" s="682">
        <f t="shared" si="35"/>
        <v>0</v>
      </c>
      <c r="BU62" s="682">
        <f t="shared" si="35"/>
        <v>0</v>
      </c>
      <c r="BV62" s="682">
        <f t="shared" si="35"/>
        <v>0</v>
      </c>
      <c r="BW62" s="682">
        <f t="shared" si="35"/>
        <v>0</v>
      </c>
      <c r="BX62" s="682">
        <f t="shared" si="35"/>
        <v>0</v>
      </c>
      <c r="BY62" s="682">
        <f t="shared" si="35"/>
        <v>0</v>
      </c>
      <c r="BZ62" s="682">
        <f t="shared" si="35"/>
        <v>0</v>
      </c>
      <c r="CA62" s="682">
        <f t="shared" si="35"/>
        <v>0</v>
      </c>
      <c r="CB62" s="682">
        <f t="shared" si="35"/>
        <v>0</v>
      </c>
      <c r="CC62" s="682">
        <f t="shared" si="35"/>
        <v>0</v>
      </c>
      <c r="CD62" s="682">
        <f t="shared" si="35"/>
        <v>0</v>
      </c>
      <c r="CE62" s="682">
        <f t="shared" si="35"/>
        <v>0</v>
      </c>
      <c r="CF62" s="682">
        <f t="shared" si="35"/>
        <v>0</v>
      </c>
      <c r="CG62" s="682">
        <f t="shared" si="35"/>
        <v>0</v>
      </c>
      <c r="CH62" s="682">
        <f t="shared" si="35"/>
        <v>0</v>
      </c>
      <c r="CI62" s="682">
        <f t="shared" si="35"/>
        <v>0</v>
      </c>
      <c r="CJ62" s="682">
        <f t="shared" si="35"/>
        <v>0</v>
      </c>
      <c r="CK62" s="682">
        <f t="shared" si="35"/>
        <v>0</v>
      </c>
      <c r="CL62" s="682">
        <f t="shared" si="35"/>
        <v>0</v>
      </c>
      <c r="CM62" s="682">
        <f t="shared" ref="CM62:DT62" si="36">$T27*CM27</f>
        <v>0</v>
      </c>
      <c r="CN62" s="682">
        <f t="shared" si="36"/>
        <v>0</v>
      </c>
      <c r="CO62" s="682">
        <f t="shared" si="36"/>
        <v>0</v>
      </c>
      <c r="CP62" s="682">
        <f t="shared" si="36"/>
        <v>0</v>
      </c>
      <c r="CQ62" s="682">
        <f t="shared" si="36"/>
        <v>0</v>
      </c>
      <c r="CR62" s="682">
        <f t="shared" si="36"/>
        <v>0</v>
      </c>
      <c r="CS62" s="682">
        <f t="shared" si="36"/>
        <v>0</v>
      </c>
      <c r="CT62" s="682">
        <f t="shared" si="36"/>
        <v>0</v>
      </c>
      <c r="CU62" s="682">
        <f t="shared" si="36"/>
        <v>0</v>
      </c>
      <c r="CV62" s="682">
        <f t="shared" si="36"/>
        <v>0</v>
      </c>
      <c r="CW62" s="682">
        <f t="shared" si="36"/>
        <v>0</v>
      </c>
      <c r="CX62" s="682">
        <f t="shared" si="36"/>
        <v>0</v>
      </c>
      <c r="CY62" s="682">
        <f t="shared" si="36"/>
        <v>0</v>
      </c>
      <c r="CZ62" s="682">
        <f t="shared" si="36"/>
        <v>0</v>
      </c>
      <c r="DA62" s="682">
        <f t="shared" si="36"/>
        <v>0</v>
      </c>
      <c r="DB62" s="682">
        <f t="shared" si="36"/>
        <v>0</v>
      </c>
      <c r="DC62" s="682">
        <f t="shared" si="36"/>
        <v>0</v>
      </c>
      <c r="DD62" s="682">
        <f t="shared" si="36"/>
        <v>0</v>
      </c>
      <c r="DE62" s="682">
        <f t="shared" si="36"/>
        <v>0</v>
      </c>
      <c r="DF62" s="682">
        <f t="shared" si="36"/>
        <v>0</v>
      </c>
      <c r="DG62" s="682">
        <f t="shared" si="36"/>
        <v>0</v>
      </c>
      <c r="DH62" s="682">
        <f t="shared" si="36"/>
        <v>0</v>
      </c>
      <c r="DI62" s="682">
        <f t="shared" si="36"/>
        <v>0</v>
      </c>
      <c r="DJ62" s="682">
        <f t="shared" si="36"/>
        <v>0</v>
      </c>
      <c r="DK62" s="682">
        <f t="shared" si="36"/>
        <v>0</v>
      </c>
      <c r="DL62" s="682">
        <f t="shared" si="36"/>
        <v>0</v>
      </c>
      <c r="DM62" s="682">
        <f t="shared" si="36"/>
        <v>0</v>
      </c>
      <c r="DN62" s="682">
        <f t="shared" si="36"/>
        <v>0</v>
      </c>
      <c r="DO62" s="682">
        <f t="shared" si="36"/>
        <v>0</v>
      </c>
      <c r="DP62" s="682">
        <f t="shared" si="36"/>
        <v>0</v>
      </c>
      <c r="DQ62" s="682">
        <f t="shared" si="36"/>
        <v>0</v>
      </c>
      <c r="DR62" s="682">
        <f t="shared" si="36"/>
        <v>0</v>
      </c>
      <c r="DS62" s="682">
        <f t="shared" si="36"/>
        <v>0</v>
      </c>
      <c r="DT62" s="682">
        <f t="shared" si="36"/>
        <v>0</v>
      </c>
      <c r="DU62" s="226"/>
      <c r="DV62" s="226"/>
    </row>
    <row r="63" spans="1:126" s="237" customFormat="1">
      <c r="A63" s="226"/>
      <c r="B63" s="226"/>
      <c r="C63" s="226"/>
      <c r="D63" s="226"/>
      <c r="E63" s="270"/>
      <c r="F63" s="114"/>
      <c r="G63" s="229"/>
      <c r="H63" s="226"/>
      <c r="I63" s="226"/>
      <c r="J63" s="403"/>
      <c r="K63" s="651">
        <f t="shared" si="7"/>
        <v>0</v>
      </c>
      <c r="L63" s="1"/>
      <c r="M63" s="5"/>
      <c r="N63" s="1">
        <f t="shared" si="12"/>
        <v>0</v>
      </c>
      <c r="O63" s="1"/>
      <c r="P63" s="5"/>
      <c r="Q63" s="1" t="s">
        <v>397</v>
      </c>
      <c r="R63" s="1"/>
      <c r="S63" s="667"/>
      <c r="T63" s="670">
        <f t="shared" si="8"/>
        <v>0</v>
      </c>
      <c r="U63" s="23"/>
      <c r="V63" s="226"/>
      <c r="W63" s="678">
        <f t="shared" si="9"/>
        <v>0</v>
      </c>
      <c r="X63" s="679"/>
      <c r="Y63" s="680"/>
      <c r="Z63" s="681"/>
      <c r="AA63" s="682">
        <f t="shared" ref="AA63:CL63" si="37">$T28*AA28</f>
        <v>0</v>
      </c>
      <c r="AB63" s="682">
        <f t="shared" si="37"/>
        <v>0</v>
      </c>
      <c r="AC63" s="682">
        <f t="shared" si="37"/>
        <v>0</v>
      </c>
      <c r="AD63" s="682">
        <f t="shared" si="37"/>
        <v>0</v>
      </c>
      <c r="AE63" s="682">
        <f t="shared" si="37"/>
        <v>0</v>
      </c>
      <c r="AF63" s="682">
        <f t="shared" si="37"/>
        <v>0</v>
      </c>
      <c r="AG63" s="682">
        <f t="shared" si="37"/>
        <v>0</v>
      </c>
      <c r="AH63" s="682">
        <f t="shared" si="37"/>
        <v>0</v>
      </c>
      <c r="AI63" s="682">
        <f t="shared" si="37"/>
        <v>0</v>
      </c>
      <c r="AJ63" s="682">
        <f t="shared" si="37"/>
        <v>0</v>
      </c>
      <c r="AK63" s="682">
        <f t="shared" si="37"/>
        <v>0</v>
      </c>
      <c r="AL63" s="682">
        <f t="shared" si="37"/>
        <v>0</v>
      </c>
      <c r="AM63" s="682">
        <f t="shared" si="37"/>
        <v>0</v>
      </c>
      <c r="AN63" s="682">
        <f t="shared" si="37"/>
        <v>0</v>
      </c>
      <c r="AO63" s="682">
        <f t="shared" si="37"/>
        <v>0</v>
      </c>
      <c r="AP63" s="682">
        <f t="shared" si="37"/>
        <v>0</v>
      </c>
      <c r="AQ63" s="682">
        <f t="shared" si="37"/>
        <v>0</v>
      </c>
      <c r="AR63" s="682">
        <f t="shared" si="37"/>
        <v>0</v>
      </c>
      <c r="AS63" s="682">
        <f t="shared" si="37"/>
        <v>0</v>
      </c>
      <c r="AT63" s="682">
        <f t="shared" si="37"/>
        <v>0</v>
      </c>
      <c r="AU63" s="682">
        <f t="shared" si="37"/>
        <v>0</v>
      </c>
      <c r="AV63" s="682">
        <f t="shared" si="37"/>
        <v>0</v>
      </c>
      <c r="AW63" s="682">
        <f t="shared" si="37"/>
        <v>0</v>
      </c>
      <c r="AX63" s="682">
        <f t="shared" si="37"/>
        <v>0</v>
      </c>
      <c r="AY63" s="682">
        <f t="shared" si="37"/>
        <v>0</v>
      </c>
      <c r="AZ63" s="682">
        <f t="shared" si="37"/>
        <v>0</v>
      </c>
      <c r="BA63" s="682">
        <f t="shared" si="37"/>
        <v>0</v>
      </c>
      <c r="BB63" s="682">
        <f t="shared" si="37"/>
        <v>0</v>
      </c>
      <c r="BC63" s="682">
        <f t="shared" si="37"/>
        <v>0</v>
      </c>
      <c r="BD63" s="682">
        <f t="shared" si="37"/>
        <v>0</v>
      </c>
      <c r="BE63" s="682">
        <f t="shared" si="37"/>
        <v>0</v>
      </c>
      <c r="BF63" s="682">
        <f t="shared" si="37"/>
        <v>0</v>
      </c>
      <c r="BG63" s="682">
        <f t="shared" si="37"/>
        <v>0</v>
      </c>
      <c r="BH63" s="682">
        <f t="shared" si="37"/>
        <v>0</v>
      </c>
      <c r="BI63" s="682">
        <f t="shared" si="37"/>
        <v>0</v>
      </c>
      <c r="BJ63" s="682">
        <f t="shared" si="37"/>
        <v>0</v>
      </c>
      <c r="BK63" s="682">
        <f t="shared" si="37"/>
        <v>0</v>
      </c>
      <c r="BL63" s="682">
        <f t="shared" si="37"/>
        <v>0</v>
      </c>
      <c r="BM63" s="682">
        <f t="shared" si="37"/>
        <v>0</v>
      </c>
      <c r="BN63" s="682">
        <f t="shared" si="37"/>
        <v>0</v>
      </c>
      <c r="BO63" s="682">
        <f t="shared" si="37"/>
        <v>0</v>
      </c>
      <c r="BP63" s="682">
        <f t="shared" si="37"/>
        <v>0</v>
      </c>
      <c r="BQ63" s="682">
        <f t="shared" si="37"/>
        <v>0</v>
      </c>
      <c r="BR63" s="682">
        <f t="shared" si="37"/>
        <v>0</v>
      </c>
      <c r="BS63" s="682">
        <f t="shared" si="37"/>
        <v>0</v>
      </c>
      <c r="BT63" s="682">
        <f t="shared" si="37"/>
        <v>0</v>
      </c>
      <c r="BU63" s="682">
        <f t="shared" si="37"/>
        <v>0</v>
      </c>
      <c r="BV63" s="682">
        <f t="shared" si="37"/>
        <v>0</v>
      </c>
      <c r="BW63" s="682">
        <f t="shared" si="37"/>
        <v>0</v>
      </c>
      <c r="BX63" s="682">
        <f t="shared" si="37"/>
        <v>0</v>
      </c>
      <c r="BY63" s="682">
        <f t="shared" si="37"/>
        <v>0</v>
      </c>
      <c r="BZ63" s="682">
        <f t="shared" si="37"/>
        <v>0</v>
      </c>
      <c r="CA63" s="682">
        <f t="shared" si="37"/>
        <v>0</v>
      </c>
      <c r="CB63" s="682">
        <f t="shared" si="37"/>
        <v>0</v>
      </c>
      <c r="CC63" s="682">
        <f t="shared" si="37"/>
        <v>0</v>
      </c>
      <c r="CD63" s="682">
        <f t="shared" si="37"/>
        <v>0</v>
      </c>
      <c r="CE63" s="682">
        <f t="shared" si="37"/>
        <v>0</v>
      </c>
      <c r="CF63" s="682">
        <f t="shared" si="37"/>
        <v>0</v>
      </c>
      <c r="CG63" s="682">
        <f t="shared" si="37"/>
        <v>0</v>
      </c>
      <c r="CH63" s="682">
        <f t="shared" si="37"/>
        <v>0</v>
      </c>
      <c r="CI63" s="682">
        <f t="shared" si="37"/>
        <v>0</v>
      </c>
      <c r="CJ63" s="682">
        <f t="shared" si="37"/>
        <v>0</v>
      </c>
      <c r="CK63" s="682">
        <f t="shared" si="37"/>
        <v>0</v>
      </c>
      <c r="CL63" s="682">
        <f t="shared" si="37"/>
        <v>0</v>
      </c>
      <c r="CM63" s="682">
        <f t="shared" ref="CM63:DT63" si="38">$T28*CM28</f>
        <v>0</v>
      </c>
      <c r="CN63" s="682">
        <f t="shared" si="38"/>
        <v>0</v>
      </c>
      <c r="CO63" s="682">
        <f t="shared" si="38"/>
        <v>0</v>
      </c>
      <c r="CP63" s="682">
        <f t="shared" si="38"/>
        <v>0</v>
      </c>
      <c r="CQ63" s="682">
        <f t="shared" si="38"/>
        <v>0</v>
      </c>
      <c r="CR63" s="682">
        <f t="shared" si="38"/>
        <v>0</v>
      </c>
      <c r="CS63" s="682">
        <f t="shared" si="38"/>
        <v>0</v>
      </c>
      <c r="CT63" s="682">
        <f t="shared" si="38"/>
        <v>0</v>
      </c>
      <c r="CU63" s="682">
        <f t="shared" si="38"/>
        <v>0</v>
      </c>
      <c r="CV63" s="682">
        <f t="shared" si="38"/>
        <v>0</v>
      </c>
      <c r="CW63" s="682">
        <f t="shared" si="38"/>
        <v>0</v>
      </c>
      <c r="CX63" s="682">
        <f t="shared" si="38"/>
        <v>0</v>
      </c>
      <c r="CY63" s="682">
        <f t="shared" si="38"/>
        <v>0</v>
      </c>
      <c r="CZ63" s="682">
        <f t="shared" si="38"/>
        <v>0</v>
      </c>
      <c r="DA63" s="682">
        <f t="shared" si="38"/>
        <v>0</v>
      </c>
      <c r="DB63" s="682">
        <f t="shared" si="38"/>
        <v>0</v>
      </c>
      <c r="DC63" s="682">
        <f t="shared" si="38"/>
        <v>0</v>
      </c>
      <c r="DD63" s="682">
        <f t="shared" si="38"/>
        <v>0</v>
      </c>
      <c r="DE63" s="682">
        <f t="shared" si="38"/>
        <v>0</v>
      </c>
      <c r="DF63" s="682">
        <f t="shared" si="38"/>
        <v>0</v>
      </c>
      <c r="DG63" s="682">
        <f t="shared" si="38"/>
        <v>0</v>
      </c>
      <c r="DH63" s="682">
        <f t="shared" si="38"/>
        <v>0</v>
      </c>
      <c r="DI63" s="682">
        <f t="shared" si="38"/>
        <v>0</v>
      </c>
      <c r="DJ63" s="682">
        <f t="shared" si="38"/>
        <v>0</v>
      </c>
      <c r="DK63" s="682">
        <f t="shared" si="38"/>
        <v>0</v>
      </c>
      <c r="DL63" s="682">
        <f t="shared" si="38"/>
        <v>0</v>
      </c>
      <c r="DM63" s="682">
        <f t="shared" si="38"/>
        <v>0</v>
      </c>
      <c r="DN63" s="682">
        <f t="shared" si="38"/>
        <v>0</v>
      </c>
      <c r="DO63" s="682">
        <f t="shared" si="38"/>
        <v>0</v>
      </c>
      <c r="DP63" s="682">
        <f t="shared" si="38"/>
        <v>0</v>
      </c>
      <c r="DQ63" s="682">
        <f t="shared" si="38"/>
        <v>0</v>
      </c>
      <c r="DR63" s="682">
        <f t="shared" si="38"/>
        <v>0</v>
      </c>
      <c r="DS63" s="682">
        <f t="shared" si="38"/>
        <v>0</v>
      </c>
      <c r="DT63" s="682">
        <f t="shared" si="38"/>
        <v>0</v>
      </c>
      <c r="DU63" s="226"/>
      <c r="DV63" s="226"/>
    </row>
    <row r="64" spans="1:126" s="237" customFormat="1">
      <c r="A64" s="226"/>
      <c r="B64" s="226"/>
      <c r="C64" s="226"/>
      <c r="D64" s="226"/>
      <c r="E64" s="270"/>
      <c r="F64" s="114"/>
      <c r="G64" s="229"/>
      <c r="H64" s="226"/>
      <c r="I64" s="226"/>
      <c r="J64" s="403"/>
      <c r="K64" s="651">
        <f t="shared" si="7"/>
        <v>0</v>
      </c>
      <c r="L64" s="1"/>
      <c r="M64" s="5"/>
      <c r="N64" s="1">
        <f t="shared" si="12"/>
        <v>0</v>
      </c>
      <c r="O64" s="1"/>
      <c r="P64" s="5"/>
      <c r="Q64" s="1" t="s">
        <v>397</v>
      </c>
      <c r="R64" s="1"/>
      <c r="S64" s="667"/>
      <c r="T64" s="670">
        <f t="shared" si="8"/>
        <v>0</v>
      </c>
      <c r="U64" s="23"/>
      <c r="V64" s="226"/>
      <c r="W64" s="678">
        <f t="shared" si="9"/>
        <v>0</v>
      </c>
      <c r="X64" s="679"/>
      <c r="Y64" s="680"/>
      <c r="Z64" s="681"/>
      <c r="AA64" s="682">
        <f t="shared" ref="AA64:CL64" si="39">$T29*AA29</f>
        <v>0</v>
      </c>
      <c r="AB64" s="682">
        <f t="shared" si="39"/>
        <v>0</v>
      </c>
      <c r="AC64" s="682">
        <f t="shared" si="39"/>
        <v>0</v>
      </c>
      <c r="AD64" s="682">
        <f t="shared" si="39"/>
        <v>0</v>
      </c>
      <c r="AE64" s="682">
        <f t="shared" si="39"/>
        <v>0</v>
      </c>
      <c r="AF64" s="682">
        <f t="shared" si="39"/>
        <v>0</v>
      </c>
      <c r="AG64" s="682">
        <f t="shared" si="39"/>
        <v>0</v>
      </c>
      <c r="AH64" s="682">
        <f t="shared" si="39"/>
        <v>0</v>
      </c>
      <c r="AI64" s="682">
        <f t="shared" si="39"/>
        <v>0</v>
      </c>
      <c r="AJ64" s="682">
        <f t="shared" si="39"/>
        <v>0</v>
      </c>
      <c r="AK64" s="682">
        <f t="shared" si="39"/>
        <v>0</v>
      </c>
      <c r="AL64" s="682">
        <f t="shared" si="39"/>
        <v>0</v>
      </c>
      <c r="AM64" s="682">
        <f t="shared" si="39"/>
        <v>0</v>
      </c>
      <c r="AN64" s="682">
        <f t="shared" si="39"/>
        <v>0</v>
      </c>
      <c r="AO64" s="682">
        <f t="shared" si="39"/>
        <v>0</v>
      </c>
      <c r="AP64" s="682">
        <f t="shared" si="39"/>
        <v>0</v>
      </c>
      <c r="AQ64" s="682">
        <f t="shared" si="39"/>
        <v>0</v>
      </c>
      <c r="AR64" s="682">
        <f t="shared" si="39"/>
        <v>0</v>
      </c>
      <c r="AS64" s="682">
        <f t="shared" si="39"/>
        <v>0</v>
      </c>
      <c r="AT64" s="682">
        <f t="shared" si="39"/>
        <v>0</v>
      </c>
      <c r="AU64" s="682">
        <f t="shared" si="39"/>
        <v>0</v>
      </c>
      <c r="AV64" s="682">
        <f t="shared" si="39"/>
        <v>0</v>
      </c>
      <c r="AW64" s="682">
        <f t="shared" si="39"/>
        <v>0</v>
      </c>
      <c r="AX64" s="682">
        <f t="shared" si="39"/>
        <v>0</v>
      </c>
      <c r="AY64" s="682">
        <f t="shared" si="39"/>
        <v>0</v>
      </c>
      <c r="AZ64" s="682">
        <f t="shared" si="39"/>
        <v>0</v>
      </c>
      <c r="BA64" s="682">
        <f t="shared" si="39"/>
        <v>0</v>
      </c>
      <c r="BB64" s="682">
        <f t="shared" si="39"/>
        <v>0</v>
      </c>
      <c r="BC64" s="682">
        <f t="shared" si="39"/>
        <v>0</v>
      </c>
      <c r="BD64" s="682">
        <f t="shared" si="39"/>
        <v>0</v>
      </c>
      <c r="BE64" s="682">
        <f t="shared" si="39"/>
        <v>0</v>
      </c>
      <c r="BF64" s="682">
        <f t="shared" si="39"/>
        <v>0</v>
      </c>
      <c r="BG64" s="682">
        <f t="shared" si="39"/>
        <v>0</v>
      </c>
      <c r="BH64" s="682">
        <f t="shared" si="39"/>
        <v>0</v>
      </c>
      <c r="BI64" s="682">
        <f t="shared" si="39"/>
        <v>0</v>
      </c>
      <c r="BJ64" s="682">
        <f t="shared" si="39"/>
        <v>0</v>
      </c>
      <c r="BK64" s="682">
        <f t="shared" si="39"/>
        <v>0</v>
      </c>
      <c r="BL64" s="682">
        <f t="shared" si="39"/>
        <v>0</v>
      </c>
      <c r="BM64" s="682">
        <f t="shared" si="39"/>
        <v>0</v>
      </c>
      <c r="BN64" s="682">
        <f t="shared" si="39"/>
        <v>0</v>
      </c>
      <c r="BO64" s="682">
        <f t="shared" si="39"/>
        <v>0</v>
      </c>
      <c r="BP64" s="682">
        <f t="shared" si="39"/>
        <v>0</v>
      </c>
      <c r="BQ64" s="682">
        <f t="shared" si="39"/>
        <v>0</v>
      </c>
      <c r="BR64" s="682">
        <f t="shared" si="39"/>
        <v>0</v>
      </c>
      <c r="BS64" s="682">
        <f t="shared" si="39"/>
        <v>0</v>
      </c>
      <c r="BT64" s="682">
        <f t="shared" si="39"/>
        <v>0</v>
      </c>
      <c r="BU64" s="682">
        <f t="shared" si="39"/>
        <v>0</v>
      </c>
      <c r="BV64" s="682">
        <f t="shared" si="39"/>
        <v>0</v>
      </c>
      <c r="BW64" s="682">
        <f t="shared" si="39"/>
        <v>0</v>
      </c>
      <c r="BX64" s="682">
        <f t="shared" si="39"/>
        <v>0</v>
      </c>
      <c r="BY64" s="682">
        <f t="shared" si="39"/>
        <v>0</v>
      </c>
      <c r="BZ64" s="682">
        <f t="shared" si="39"/>
        <v>0</v>
      </c>
      <c r="CA64" s="682">
        <f t="shared" si="39"/>
        <v>0</v>
      </c>
      <c r="CB64" s="682">
        <f t="shared" si="39"/>
        <v>0</v>
      </c>
      <c r="CC64" s="682">
        <f t="shared" si="39"/>
        <v>0</v>
      </c>
      <c r="CD64" s="682">
        <f t="shared" si="39"/>
        <v>0</v>
      </c>
      <c r="CE64" s="682">
        <f t="shared" si="39"/>
        <v>0</v>
      </c>
      <c r="CF64" s="682">
        <f t="shared" si="39"/>
        <v>0</v>
      </c>
      <c r="CG64" s="682">
        <f t="shared" si="39"/>
        <v>0</v>
      </c>
      <c r="CH64" s="682">
        <f t="shared" si="39"/>
        <v>0</v>
      </c>
      <c r="CI64" s="682">
        <f t="shared" si="39"/>
        <v>0</v>
      </c>
      <c r="CJ64" s="682">
        <f t="shared" si="39"/>
        <v>0</v>
      </c>
      <c r="CK64" s="682">
        <f t="shared" si="39"/>
        <v>0</v>
      </c>
      <c r="CL64" s="682">
        <f t="shared" si="39"/>
        <v>0</v>
      </c>
      <c r="CM64" s="682">
        <f t="shared" ref="CM64:DT64" si="40">$T29*CM29</f>
        <v>0</v>
      </c>
      <c r="CN64" s="682">
        <f t="shared" si="40"/>
        <v>0</v>
      </c>
      <c r="CO64" s="682">
        <f t="shared" si="40"/>
        <v>0</v>
      </c>
      <c r="CP64" s="682">
        <f t="shared" si="40"/>
        <v>0</v>
      </c>
      <c r="CQ64" s="682">
        <f t="shared" si="40"/>
        <v>0</v>
      </c>
      <c r="CR64" s="682">
        <f t="shared" si="40"/>
        <v>0</v>
      </c>
      <c r="CS64" s="682">
        <f t="shared" si="40"/>
        <v>0</v>
      </c>
      <c r="CT64" s="682">
        <f t="shared" si="40"/>
        <v>0</v>
      </c>
      <c r="CU64" s="682">
        <f t="shared" si="40"/>
        <v>0</v>
      </c>
      <c r="CV64" s="682">
        <f t="shared" si="40"/>
        <v>0</v>
      </c>
      <c r="CW64" s="682">
        <f t="shared" si="40"/>
        <v>0</v>
      </c>
      <c r="CX64" s="682">
        <f t="shared" si="40"/>
        <v>0</v>
      </c>
      <c r="CY64" s="682">
        <f t="shared" si="40"/>
        <v>0</v>
      </c>
      <c r="CZ64" s="682">
        <f t="shared" si="40"/>
        <v>0</v>
      </c>
      <c r="DA64" s="682">
        <f t="shared" si="40"/>
        <v>0</v>
      </c>
      <c r="DB64" s="682">
        <f t="shared" si="40"/>
        <v>0</v>
      </c>
      <c r="DC64" s="682">
        <f t="shared" si="40"/>
        <v>0</v>
      </c>
      <c r="DD64" s="682">
        <f t="shared" si="40"/>
        <v>0</v>
      </c>
      <c r="DE64" s="682">
        <f t="shared" si="40"/>
        <v>0</v>
      </c>
      <c r="DF64" s="682">
        <f t="shared" si="40"/>
        <v>0</v>
      </c>
      <c r="DG64" s="682">
        <f t="shared" si="40"/>
        <v>0</v>
      </c>
      <c r="DH64" s="682">
        <f t="shared" si="40"/>
        <v>0</v>
      </c>
      <c r="DI64" s="682">
        <f t="shared" si="40"/>
        <v>0</v>
      </c>
      <c r="DJ64" s="682">
        <f t="shared" si="40"/>
        <v>0</v>
      </c>
      <c r="DK64" s="682">
        <f t="shared" si="40"/>
        <v>0</v>
      </c>
      <c r="DL64" s="682">
        <f t="shared" si="40"/>
        <v>0</v>
      </c>
      <c r="DM64" s="682">
        <f t="shared" si="40"/>
        <v>0</v>
      </c>
      <c r="DN64" s="682">
        <f t="shared" si="40"/>
        <v>0</v>
      </c>
      <c r="DO64" s="682">
        <f t="shared" si="40"/>
        <v>0</v>
      </c>
      <c r="DP64" s="682">
        <f t="shared" si="40"/>
        <v>0</v>
      </c>
      <c r="DQ64" s="682">
        <f t="shared" si="40"/>
        <v>0</v>
      </c>
      <c r="DR64" s="682">
        <f t="shared" si="40"/>
        <v>0</v>
      </c>
      <c r="DS64" s="682">
        <f t="shared" si="40"/>
        <v>0</v>
      </c>
      <c r="DT64" s="682">
        <f t="shared" si="40"/>
        <v>0</v>
      </c>
      <c r="DU64" s="226"/>
      <c r="DV64" s="226"/>
    </row>
    <row r="65" spans="1:126" s="237" customFormat="1">
      <c r="A65" s="226"/>
      <c r="B65" s="226"/>
      <c r="C65" s="226"/>
      <c r="D65" s="226"/>
      <c r="E65" s="270"/>
      <c r="F65" s="114"/>
      <c r="G65" s="229"/>
      <c r="H65" s="226"/>
      <c r="I65" s="226"/>
      <c r="J65" s="403"/>
      <c r="K65" s="651">
        <f t="shared" si="7"/>
        <v>0</v>
      </c>
      <c r="L65" s="1"/>
      <c r="M65" s="5"/>
      <c r="N65" s="1">
        <f t="shared" si="12"/>
        <v>0</v>
      </c>
      <c r="O65" s="1"/>
      <c r="P65" s="5"/>
      <c r="Q65" s="1" t="s">
        <v>397</v>
      </c>
      <c r="R65" s="1"/>
      <c r="S65" s="667"/>
      <c r="T65" s="670">
        <f t="shared" si="8"/>
        <v>0</v>
      </c>
      <c r="U65" s="23"/>
      <c r="V65" s="226"/>
      <c r="W65" s="678">
        <f t="shared" si="9"/>
        <v>0</v>
      </c>
      <c r="X65" s="679"/>
      <c r="Y65" s="680"/>
      <c r="Z65" s="681"/>
      <c r="AA65" s="682">
        <f t="shared" ref="AA65:CL65" si="41">$T30*AA30</f>
        <v>0</v>
      </c>
      <c r="AB65" s="682">
        <f t="shared" si="41"/>
        <v>0</v>
      </c>
      <c r="AC65" s="682">
        <f t="shared" si="41"/>
        <v>0</v>
      </c>
      <c r="AD65" s="682">
        <f t="shared" si="41"/>
        <v>0</v>
      </c>
      <c r="AE65" s="682">
        <f t="shared" si="41"/>
        <v>0</v>
      </c>
      <c r="AF65" s="682">
        <f t="shared" si="41"/>
        <v>0</v>
      </c>
      <c r="AG65" s="682">
        <f t="shared" si="41"/>
        <v>0</v>
      </c>
      <c r="AH65" s="682">
        <f t="shared" si="41"/>
        <v>0</v>
      </c>
      <c r="AI65" s="682">
        <f t="shared" si="41"/>
        <v>0</v>
      </c>
      <c r="AJ65" s="682">
        <f t="shared" si="41"/>
        <v>0</v>
      </c>
      <c r="AK65" s="682">
        <f t="shared" si="41"/>
        <v>0</v>
      </c>
      <c r="AL65" s="682">
        <f t="shared" si="41"/>
        <v>0</v>
      </c>
      <c r="AM65" s="682">
        <f t="shared" si="41"/>
        <v>0</v>
      </c>
      <c r="AN65" s="682">
        <f t="shared" si="41"/>
        <v>0</v>
      </c>
      <c r="AO65" s="682">
        <f t="shared" si="41"/>
        <v>0</v>
      </c>
      <c r="AP65" s="682">
        <f t="shared" si="41"/>
        <v>0</v>
      </c>
      <c r="AQ65" s="682">
        <f t="shared" si="41"/>
        <v>0</v>
      </c>
      <c r="AR65" s="682">
        <f t="shared" si="41"/>
        <v>0</v>
      </c>
      <c r="AS65" s="682">
        <f t="shared" si="41"/>
        <v>0</v>
      </c>
      <c r="AT65" s="682">
        <f t="shared" si="41"/>
        <v>0</v>
      </c>
      <c r="AU65" s="682">
        <f t="shared" si="41"/>
        <v>0</v>
      </c>
      <c r="AV65" s="682">
        <f t="shared" si="41"/>
        <v>0</v>
      </c>
      <c r="AW65" s="682">
        <f t="shared" si="41"/>
        <v>0</v>
      </c>
      <c r="AX65" s="682">
        <f t="shared" si="41"/>
        <v>0</v>
      </c>
      <c r="AY65" s="682">
        <f t="shared" si="41"/>
        <v>0</v>
      </c>
      <c r="AZ65" s="682">
        <f t="shared" si="41"/>
        <v>0</v>
      </c>
      <c r="BA65" s="682">
        <f t="shared" si="41"/>
        <v>0</v>
      </c>
      <c r="BB65" s="682">
        <f t="shared" si="41"/>
        <v>0</v>
      </c>
      <c r="BC65" s="682">
        <f t="shared" si="41"/>
        <v>0</v>
      </c>
      <c r="BD65" s="682">
        <f t="shared" si="41"/>
        <v>0</v>
      </c>
      <c r="BE65" s="682">
        <f t="shared" si="41"/>
        <v>0</v>
      </c>
      <c r="BF65" s="682">
        <f t="shared" si="41"/>
        <v>0</v>
      </c>
      <c r="BG65" s="682">
        <f t="shared" si="41"/>
        <v>0</v>
      </c>
      <c r="BH65" s="682">
        <f t="shared" si="41"/>
        <v>0</v>
      </c>
      <c r="BI65" s="682">
        <f t="shared" si="41"/>
        <v>0</v>
      </c>
      <c r="BJ65" s="682">
        <f t="shared" si="41"/>
        <v>0</v>
      </c>
      <c r="BK65" s="682">
        <f t="shared" si="41"/>
        <v>0</v>
      </c>
      <c r="BL65" s="682">
        <f t="shared" si="41"/>
        <v>0</v>
      </c>
      <c r="BM65" s="682">
        <f t="shared" si="41"/>
        <v>0</v>
      </c>
      <c r="BN65" s="682">
        <f t="shared" si="41"/>
        <v>0</v>
      </c>
      <c r="BO65" s="682">
        <f t="shared" si="41"/>
        <v>0</v>
      </c>
      <c r="BP65" s="682">
        <f t="shared" si="41"/>
        <v>0</v>
      </c>
      <c r="BQ65" s="682">
        <f t="shared" si="41"/>
        <v>0</v>
      </c>
      <c r="BR65" s="682">
        <f t="shared" si="41"/>
        <v>0</v>
      </c>
      <c r="BS65" s="682">
        <f t="shared" si="41"/>
        <v>0</v>
      </c>
      <c r="BT65" s="682">
        <f t="shared" si="41"/>
        <v>0</v>
      </c>
      <c r="BU65" s="682">
        <f t="shared" si="41"/>
        <v>0</v>
      </c>
      <c r="BV65" s="682">
        <f t="shared" si="41"/>
        <v>0</v>
      </c>
      <c r="BW65" s="682">
        <f t="shared" si="41"/>
        <v>0</v>
      </c>
      <c r="BX65" s="682">
        <f t="shared" si="41"/>
        <v>0</v>
      </c>
      <c r="BY65" s="682">
        <f t="shared" si="41"/>
        <v>0</v>
      </c>
      <c r="BZ65" s="682">
        <f t="shared" si="41"/>
        <v>0</v>
      </c>
      <c r="CA65" s="682">
        <f t="shared" si="41"/>
        <v>0</v>
      </c>
      <c r="CB65" s="682">
        <f t="shared" si="41"/>
        <v>0</v>
      </c>
      <c r="CC65" s="682">
        <f t="shared" si="41"/>
        <v>0</v>
      </c>
      <c r="CD65" s="682">
        <f t="shared" si="41"/>
        <v>0</v>
      </c>
      <c r="CE65" s="682">
        <f t="shared" si="41"/>
        <v>0</v>
      </c>
      <c r="CF65" s="682">
        <f t="shared" si="41"/>
        <v>0</v>
      </c>
      <c r="CG65" s="682">
        <f t="shared" si="41"/>
        <v>0</v>
      </c>
      <c r="CH65" s="682">
        <f t="shared" si="41"/>
        <v>0</v>
      </c>
      <c r="CI65" s="682">
        <f t="shared" si="41"/>
        <v>0</v>
      </c>
      <c r="CJ65" s="682">
        <f t="shared" si="41"/>
        <v>0</v>
      </c>
      <c r="CK65" s="682">
        <f t="shared" si="41"/>
        <v>0</v>
      </c>
      <c r="CL65" s="682">
        <f t="shared" si="41"/>
        <v>0</v>
      </c>
      <c r="CM65" s="682">
        <f t="shared" ref="CM65:DT65" si="42">$T30*CM30</f>
        <v>0</v>
      </c>
      <c r="CN65" s="682">
        <f t="shared" si="42"/>
        <v>0</v>
      </c>
      <c r="CO65" s="682">
        <f t="shared" si="42"/>
        <v>0</v>
      </c>
      <c r="CP65" s="682">
        <f t="shared" si="42"/>
        <v>0</v>
      </c>
      <c r="CQ65" s="682">
        <f t="shared" si="42"/>
        <v>0</v>
      </c>
      <c r="CR65" s="682">
        <f t="shared" si="42"/>
        <v>0</v>
      </c>
      <c r="CS65" s="682">
        <f t="shared" si="42"/>
        <v>0</v>
      </c>
      <c r="CT65" s="682">
        <f t="shared" si="42"/>
        <v>0</v>
      </c>
      <c r="CU65" s="682">
        <f t="shared" si="42"/>
        <v>0</v>
      </c>
      <c r="CV65" s="682">
        <f t="shared" si="42"/>
        <v>0</v>
      </c>
      <c r="CW65" s="682">
        <f t="shared" si="42"/>
        <v>0</v>
      </c>
      <c r="CX65" s="682">
        <f t="shared" si="42"/>
        <v>0</v>
      </c>
      <c r="CY65" s="682">
        <f t="shared" si="42"/>
        <v>0</v>
      </c>
      <c r="CZ65" s="682">
        <f t="shared" si="42"/>
        <v>0</v>
      </c>
      <c r="DA65" s="682">
        <f t="shared" si="42"/>
        <v>0</v>
      </c>
      <c r="DB65" s="682">
        <f t="shared" si="42"/>
        <v>0</v>
      </c>
      <c r="DC65" s="682">
        <f t="shared" si="42"/>
        <v>0</v>
      </c>
      <c r="DD65" s="682">
        <f t="shared" si="42"/>
        <v>0</v>
      </c>
      <c r="DE65" s="682">
        <f t="shared" si="42"/>
        <v>0</v>
      </c>
      <c r="DF65" s="682">
        <f t="shared" si="42"/>
        <v>0</v>
      </c>
      <c r="DG65" s="682">
        <f t="shared" si="42"/>
        <v>0</v>
      </c>
      <c r="DH65" s="682">
        <f t="shared" si="42"/>
        <v>0</v>
      </c>
      <c r="DI65" s="682">
        <f t="shared" si="42"/>
        <v>0</v>
      </c>
      <c r="DJ65" s="682">
        <f t="shared" si="42"/>
        <v>0</v>
      </c>
      <c r="DK65" s="682">
        <f t="shared" si="42"/>
        <v>0</v>
      </c>
      <c r="DL65" s="682">
        <f t="shared" si="42"/>
        <v>0</v>
      </c>
      <c r="DM65" s="682">
        <f t="shared" si="42"/>
        <v>0</v>
      </c>
      <c r="DN65" s="682">
        <f t="shared" si="42"/>
        <v>0</v>
      </c>
      <c r="DO65" s="682">
        <f t="shared" si="42"/>
        <v>0</v>
      </c>
      <c r="DP65" s="682">
        <f t="shared" si="42"/>
        <v>0</v>
      </c>
      <c r="DQ65" s="682">
        <f t="shared" si="42"/>
        <v>0</v>
      </c>
      <c r="DR65" s="682">
        <f t="shared" si="42"/>
        <v>0</v>
      </c>
      <c r="DS65" s="682">
        <f t="shared" si="42"/>
        <v>0</v>
      </c>
      <c r="DT65" s="682">
        <f t="shared" si="42"/>
        <v>0</v>
      </c>
      <c r="DU65" s="226"/>
      <c r="DV65" s="226"/>
    </row>
    <row r="66" spans="1:126" s="237" customFormat="1">
      <c r="A66" s="226"/>
      <c r="B66" s="226"/>
      <c r="C66" s="226"/>
      <c r="D66" s="226"/>
      <c r="E66" s="270"/>
      <c r="F66" s="114"/>
      <c r="G66" s="229"/>
      <c r="H66" s="226"/>
      <c r="I66" s="226"/>
      <c r="J66" s="403"/>
      <c r="K66" s="651">
        <f t="shared" si="7"/>
        <v>0</v>
      </c>
      <c r="L66" s="1"/>
      <c r="M66" s="5"/>
      <c r="N66" s="1">
        <f t="shared" si="12"/>
        <v>0</v>
      </c>
      <c r="O66" s="1"/>
      <c r="P66" s="5"/>
      <c r="Q66" s="1" t="s">
        <v>397</v>
      </c>
      <c r="R66" s="1"/>
      <c r="S66" s="667"/>
      <c r="T66" s="670">
        <f t="shared" si="8"/>
        <v>0</v>
      </c>
      <c r="U66" s="23"/>
      <c r="V66" s="226"/>
      <c r="W66" s="678">
        <f t="shared" si="9"/>
        <v>0</v>
      </c>
      <c r="X66" s="679"/>
      <c r="Y66" s="680"/>
      <c r="Z66" s="681"/>
      <c r="AA66" s="682">
        <f t="shared" ref="AA66:CL66" si="43">$T31*AA31</f>
        <v>0</v>
      </c>
      <c r="AB66" s="682">
        <f t="shared" si="43"/>
        <v>0</v>
      </c>
      <c r="AC66" s="682">
        <f t="shared" si="43"/>
        <v>0</v>
      </c>
      <c r="AD66" s="682">
        <f t="shared" si="43"/>
        <v>0</v>
      </c>
      <c r="AE66" s="682">
        <f t="shared" si="43"/>
        <v>0</v>
      </c>
      <c r="AF66" s="682">
        <f t="shared" si="43"/>
        <v>0</v>
      </c>
      <c r="AG66" s="682">
        <f t="shared" si="43"/>
        <v>0</v>
      </c>
      <c r="AH66" s="682">
        <f t="shared" si="43"/>
        <v>0</v>
      </c>
      <c r="AI66" s="682">
        <f t="shared" si="43"/>
        <v>0</v>
      </c>
      <c r="AJ66" s="682">
        <f t="shared" si="43"/>
        <v>0</v>
      </c>
      <c r="AK66" s="682">
        <f t="shared" si="43"/>
        <v>0</v>
      </c>
      <c r="AL66" s="682">
        <f t="shared" si="43"/>
        <v>0</v>
      </c>
      <c r="AM66" s="682">
        <f t="shared" si="43"/>
        <v>0</v>
      </c>
      <c r="AN66" s="682">
        <f t="shared" si="43"/>
        <v>0</v>
      </c>
      <c r="AO66" s="682">
        <f t="shared" si="43"/>
        <v>0</v>
      </c>
      <c r="AP66" s="682">
        <f t="shared" si="43"/>
        <v>0</v>
      </c>
      <c r="AQ66" s="682">
        <f t="shared" si="43"/>
        <v>0</v>
      </c>
      <c r="AR66" s="682">
        <f t="shared" si="43"/>
        <v>0</v>
      </c>
      <c r="AS66" s="682">
        <f t="shared" si="43"/>
        <v>0</v>
      </c>
      <c r="AT66" s="682">
        <f t="shared" si="43"/>
        <v>0</v>
      </c>
      <c r="AU66" s="682">
        <f t="shared" si="43"/>
        <v>0</v>
      </c>
      <c r="AV66" s="682">
        <f t="shared" si="43"/>
        <v>0</v>
      </c>
      <c r="AW66" s="682">
        <f t="shared" si="43"/>
        <v>0</v>
      </c>
      <c r="AX66" s="682">
        <f t="shared" si="43"/>
        <v>0</v>
      </c>
      <c r="AY66" s="682">
        <f t="shared" si="43"/>
        <v>0</v>
      </c>
      <c r="AZ66" s="682">
        <f t="shared" si="43"/>
        <v>0</v>
      </c>
      <c r="BA66" s="682">
        <f t="shared" si="43"/>
        <v>0</v>
      </c>
      <c r="BB66" s="682">
        <f t="shared" si="43"/>
        <v>0</v>
      </c>
      <c r="BC66" s="682">
        <f t="shared" si="43"/>
        <v>0</v>
      </c>
      <c r="BD66" s="682">
        <f t="shared" si="43"/>
        <v>0</v>
      </c>
      <c r="BE66" s="682">
        <f t="shared" si="43"/>
        <v>0</v>
      </c>
      <c r="BF66" s="682">
        <f t="shared" si="43"/>
        <v>0</v>
      </c>
      <c r="BG66" s="682">
        <f t="shared" si="43"/>
        <v>0</v>
      </c>
      <c r="BH66" s="682">
        <f t="shared" si="43"/>
        <v>0</v>
      </c>
      <c r="BI66" s="682">
        <f t="shared" si="43"/>
        <v>0</v>
      </c>
      <c r="BJ66" s="682">
        <f t="shared" si="43"/>
        <v>0</v>
      </c>
      <c r="BK66" s="682">
        <f t="shared" si="43"/>
        <v>0</v>
      </c>
      <c r="BL66" s="682">
        <f t="shared" si="43"/>
        <v>0</v>
      </c>
      <c r="BM66" s="682">
        <f t="shared" si="43"/>
        <v>0</v>
      </c>
      <c r="BN66" s="682">
        <f t="shared" si="43"/>
        <v>0</v>
      </c>
      <c r="BO66" s="682">
        <f t="shared" si="43"/>
        <v>0</v>
      </c>
      <c r="BP66" s="682">
        <f t="shared" si="43"/>
        <v>0</v>
      </c>
      <c r="BQ66" s="682">
        <f t="shared" si="43"/>
        <v>0</v>
      </c>
      <c r="BR66" s="682">
        <f t="shared" si="43"/>
        <v>0</v>
      </c>
      <c r="BS66" s="682">
        <f t="shared" si="43"/>
        <v>0</v>
      </c>
      <c r="BT66" s="682">
        <f t="shared" si="43"/>
        <v>0</v>
      </c>
      <c r="BU66" s="682">
        <f t="shared" si="43"/>
        <v>0</v>
      </c>
      <c r="BV66" s="682">
        <f t="shared" si="43"/>
        <v>0</v>
      </c>
      <c r="BW66" s="682">
        <f t="shared" si="43"/>
        <v>0</v>
      </c>
      <c r="BX66" s="682">
        <f t="shared" si="43"/>
        <v>0</v>
      </c>
      <c r="BY66" s="682">
        <f t="shared" si="43"/>
        <v>0</v>
      </c>
      <c r="BZ66" s="682">
        <f t="shared" si="43"/>
        <v>0</v>
      </c>
      <c r="CA66" s="682">
        <f t="shared" si="43"/>
        <v>0</v>
      </c>
      <c r="CB66" s="682">
        <f t="shared" si="43"/>
        <v>0</v>
      </c>
      <c r="CC66" s="682">
        <f t="shared" si="43"/>
        <v>0</v>
      </c>
      <c r="CD66" s="682">
        <f t="shared" si="43"/>
        <v>0</v>
      </c>
      <c r="CE66" s="682">
        <f t="shared" si="43"/>
        <v>0</v>
      </c>
      <c r="CF66" s="682">
        <f t="shared" si="43"/>
        <v>0</v>
      </c>
      <c r="CG66" s="682">
        <f t="shared" si="43"/>
        <v>0</v>
      </c>
      <c r="CH66" s="682">
        <f t="shared" si="43"/>
        <v>0</v>
      </c>
      <c r="CI66" s="682">
        <f t="shared" si="43"/>
        <v>0</v>
      </c>
      <c r="CJ66" s="682">
        <f t="shared" si="43"/>
        <v>0</v>
      </c>
      <c r="CK66" s="682">
        <f t="shared" si="43"/>
        <v>0</v>
      </c>
      <c r="CL66" s="682">
        <f t="shared" si="43"/>
        <v>0</v>
      </c>
      <c r="CM66" s="682">
        <f t="shared" ref="CM66:DT66" si="44">$T31*CM31</f>
        <v>0</v>
      </c>
      <c r="CN66" s="682">
        <f t="shared" si="44"/>
        <v>0</v>
      </c>
      <c r="CO66" s="682">
        <f t="shared" si="44"/>
        <v>0</v>
      </c>
      <c r="CP66" s="682">
        <f t="shared" si="44"/>
        <v>0</v>
      </c>
      <c r="CQ66" s="682">
        <f t="shared" si="44"/>
        <v>0</v>
      </c>
      <c r="CR66" s="682">
        <f t="shared" si="44"/>
        <v>0</v>
      </c>
      <c r="CS66" s="682">
        <f t="shared" si="44"/>
        <v>0</v>
      </c>
      <c r="CT66" s="682">
        <f t="shared" si="44"/>
        <v>0</v>
      </c>
      <c r="CU66" s="682">
        <f t="shared" si="44"/>
        <v>0</v>
      </c>
      <c r="CV66" s="682">
        <f t="shared" si="44"/>
        <v>0</v>
      </c>
      <c r="CW66" s="682">
        <f t="shared" si="44"/>
        <v>0</v>
      </c>
      <c r="CX66" s="682">
        <f t="shared" si="44"/>
        <v>0</v>
      </c>
      <c r="CY66" s="682">
        <f t="shared" si="44"/>
        <v>0</v>
      </c>
      <c r="CZ66" s="682">
        <f t="shared" si="44"/>
        <v>0</v>
      </c>
      <c r="DA66" s="682">
        <f t="shared" si="44"/>
        <v>0</v>
      </c>
      <c r="DB66" s="682">
        <f t="shared" si="44"/>
        <v>0</v>
      </c>
      <c r="DC66" s="682">
        <f t="shared" si="44"/>
        <v>0</v>
      </c>
      <c r="DD66" s="682">
        <f t="shared" si="44"/>
        <v>0</v>
      </c>
      <c r="DE66" s="682">
        <f t="shared" si="44"/>
        <v>0</v>
      </c>
      <c r="DF66" s="682">
        <f t="shared" si="44"/>
        <v>0</v>
      </c>
      <c r="DG66" s="682">
        <f t="shared" si="44"/>
        <v>0</v>
      </c>
      <c r="DH66" s="682">
        <f t="shared" si="44"/>
        <v>0</v>
      </c>
      <c r="DI66" s="682">
        <f t="shared" si="44"/>
        <v>0</v>
      </c>
      <c r="DJ66" s="682">
        <f t="shared" si="44"/>
        <v>0</v>
      </c>
      <c r="DK66" s="682">
        <f t="shared" si="44"/>
        <v>0</v>
      </c>
      <c r="DL66" s="682">
        <f t="shared" si="44"/>
        <v>0</v>
      </c>
      <c r="DM66" s="682">
        <f t="shared" si="44"/>
        <v>0</v>
      </c>
      <c r="DN66" s="682">
        <f t="shared" si="44"/>
        <v>0</v>
      </c>
      <c r="DO66" s="682">
        <f t="shared" si="44"/>
        <v>0</v>
      </c>
      <c r="DP66" s="682">
        <f t="shared" si="44"/>
        <v>0</v>
      </c>
      <c r="DQ66" s="682">
        <f t="shared" si="44"/>
        <v>0</v>
      </c>
      <c r="DR66" s="682">
        <f t="shared" si="44"/>
        <v>0</v>
      </c>
      <c r="DS66" s="682">
        <f t="shared" si="44"/>
        <v>0</v>
      </c>
      <c r="DT66" s="682">
        <f t="shared" si="44"/>
        <v>0</v>
      </c>
      <c r="DU66" s="226"/>
      <c r="DV66" s="226"/>
    </row>
    <row r="67" spans="1:126" s="237" customFormat="1">
      <c r="A67" s="226"/>
      <c r="B67" s="226"/>
      <c r="C67" s="226"/>
      <c r="D67" s="226"/>
      <c r="E67" s="270"/>
      <c r="F67" s="114"/>
      <c r="G67" s="229"/>
      <c r="H67" s="226"/>
      <c r="I67" s="226"/>
      <c r="J67" s="403"/>
      <c r="K67" s="651">
        <f t="shared" si="7"/>
        <v>0</v>
      </c>
      <c r="L67" s="1"/>
      <c r="M67" s="5"/>
      <c r="N67" s="1">
        <f t="shared" si="12"/>
        <v>0</v>
      </c>
      <c r="O67" s="1"/>
      <c r="P67" s="5"/>
      <c r="Q67" s="1" t="s">
        <v>397</v>
      </c>
      <c r="R67" s="1"/>
      <c r="S67" s="667"/>
      <c r="T67" s="670">
        <f t="shared" si="8"/>
        <v>0</v>
      </c>
      <c r="U67" s="23"/>
      <c r="V67" s="226"/>
      <c r="W67" s="678">
        <f t="shared" si="9"/>
        <v>0</v>
      </c>
      <c r="X67" s="679"/>
      <c r="Y67" s="680"/>
      <c r="Z67" s="681"/>
      <c r="AA67" s="682">
        <f t="shared" ref="AA67:CL67" si="45">$T32*AA32</f>
        <v>0</v>
      </c>
      <c r="AB67" s="682">
        <f t="shared" si="45"/>
        <v>0</v>
      </c>
      <c r="AC67" s="682">
        <f t="shared" si="45"/>
        <v>0</v>
      </c>
      <c r="AD67" s="682">
        <f t="shared" si="45"/>
        <v>0</v>
      </c>
      <c r="AE67" s="682">
        <f t="shared" si="45"/>
        <v>0</v>
      </c>
      <c r="AF67" s="682">
        <f t="shared" si="45"/>
        <v>0</v>
      </c>
      <c r="AG67" s="682">
        <f t="shared" si="45"/>
        <v>0</v>
      </c>
      <c r="AH67" s="682">
        <f t="shared" si="45"/>
        <v>0</v>
      </c>
      <c r="AI67" s="682">
        <f t="shared" si="45"/>
        <v>0</v>
      </c>
      <c r="AJ67" s="682">
        <f t="shared" si="45"/>
        <v>0</v>
      </c>
      <c r="AK67" s="682">
        <f t="shared" si="45"/>
        <v>0</v>
      </c>
      <c r="AL67" s="682">
        <f t="shared" si="45"/>
        <v>0</v>
      </c>
      <c r="AM67" s="682">
        <f t="shared" si="45"/>
        <v>0</v>
      </c>
      <c r="AN67" s="682">
        <f t="shared" si="45"/>
        <v>0</v>
      </c>
      <c r="AO67" s="682">
        <f t="shared" si="45"/>
        <v>0</v>
      </c>
      <c r="AP67" s="682">
        <f t="shared" si="45"/>
        <v>0</v>
      </c>
      <c r="AQ67" s="682">
        <f t="shared" si="45"/>
        <v>0</v>
      </c>
      <c r="AR67" s="682">
        <f t="shared" si="45"/>
        <v>0</v>
      </c>
      <c r="AS67" s="682">
        <f t="shared" si="45"/>
        <v>0</v>
      </c>
      <c r="AT67" s="682">
        <f t="shared" si="45"/>
        <v>0</v>
      </c>
      <c r="AU67" s="682">
        <f t="shared" si="45"/>
        <v>0</v>
      </c>
      <c r="AV67" s="682">
        <f t="shared" si="45"/>
        <v>0</v>
      </c>
      <c r="AW67" s="682">
        <f t="shared" si="45"/>
        <v>0</v>
      </c>
      <c r="AX67" s="682">
        <f t="shared" si="45"/>
        <v>0</v>
      </c>
      <c r="AY67" s="682">
        <f t="shared" si="45"/>
        <v>0</v>
      </c>
      <c r="AZ67" s="682">
        <f t="shared" si="45"/>
        <v>0</v>
      </c>
      <c r="BA67" s="682">
        <f t="shared" si="45"/>
        <v>0</v>
      </c>
      <c r="BB67" s="682">
        <f t="shared" si="45"/>
        <v>0</v>
      </c>
      <c r="BC67" s="682">
        <f t="shared" si="45"/>
        <v>0</v>
      </c>
      <c r="BD67" s="682">
        <f t="shared" si="45"/>
        <v>0</v>
      </c>
      <c r="BE67" s="682">
        <f t="shared" si="45"/>
        <v>0</v>
      </c>
      <c r="BF67" s="682">
        <f t="shared" si="45"/>
        <v>0</v>
      </c>
      <c r="BG67" s="682">
        <f t="shared" si="45"/>
        <v>0</v>
      </c>
      <c r="BH67" s="682">
        <f t="shared" si="45"/>
        <v>0</v>
      </c>
      <c r="BI67" s="682">
        <f t="shared" si="45"/>
        <v>0</v>
      </c>
      <c r="BJ67" s="682">
        <f t="shared" si="45"/>
        <v>0</v>
      </c>
      <c r="BK67" s="682">
        <f t="shared" si="45"/>
        <v>0</v>
      </c>
      <c r="BL67" s="682">
        <f t="shared" si="45"/>
        <v>0</v>
      </c>
      <c r="BM67" s="682">
        <f t="shared" si="45"/>
        <v>0</v>
      </c>
      <c r="BN67" s="682">
        <f t="shared" si="45"/>
        <v>0</v>
      </c>
      <c r="BO67" s="682">
        <f t="shared" si="45"/>
        <v>0</v>
      </c>
      <c r="BP67" s="682">
        <f t="shared" si="45"/>
        <v>0</v>
      </c>
      <c r="BQ67" s="682">
        <f t="shared" si="45"/>
        <v>0</v>
      </c>
      <c r="BR67" s="682">
        <f t="shared" si="45"/>
        <v>0</v>
      </c>
      <c r="BS67" s="682">
        <f t="shared" si="45"/>
        <v>0</v>
      </c>
      <c r="BT67" s="682">
        <f t="shared" si="45"/>
        <v>0</v>
      </c>
      <c r="BU67" s="682">
        <f t="shared" si="45"/>
        <v>0</v>
      </c>
      <c r="BV67" s="682">
        <f t="shared" si="45"/>
        <v>0</v>
      </c>
      <c r="BW67" s="682">
        <f t="shared" si="45"/>
        <v>0</v>
      </c>
      <c r="BX67" s="682">
        <f t="shared" si="45"/>
        <v>0</v>
      </c>
      <c r="BY67" s="682">
        <f t="shared" si="45"/>
        <v>0</v>
      </c>
      <c r="BZ67" s="682">
        <f t="shared" si="45"/>
        <v>0</v>
      </c>
      <c r="CA67" s="682">
        <f t="shared" si="45"/>
        <v>0</v>
      </c>
      <c r="CB67" s="682">
        <f t="shared" si="45"/>
        <v>0</v>
      </c>
      <c r="CC67" s="682">
        <f t="shared" si="45"/>
        <v>0</v>
      </c>
      <c r="CD67" s="682">
        <f t="shared" si="45"/>
        <v>0</v>
      </c>
      <c r="CE67" s="682">
        <f t="shared" si="45"/>
        <v>0</v>
      </c>
      <c r="CF67" s="682">
        <f t="shared" si="45"/>
        <v>0</v>
      </c>
      <c r="CG67" s="682">
        <f t="shared" si="45"/>
        <v>0</v>
      </c>
      <c r="CH67" s="682">
        <f t="shared" si="45"/>
        <v>0</v>
      </c>
      <c r="CI67" s="682">
        <f t="shared" si="45"/>
        <v>0</v>
      </c>
      <c r="CJ67" s="682">
        <f t="shared" si="45"/>
        <v>0</v>
      </c>
      <c r="CK67" s="682">
        <f t="shared" si="45"/>
        <v>0</v>
      </c>
      <c r="CL67" s="682">
        <f t="shared" si="45"/>
        <v>0</v>
      </c>
      <c r="CM67" s="682">
        <f t="shared" ref="CM67:DT67" si="46">$T32*CM32</f>
        <v>0</v>
      </c>
      <c r="CN67" s="682">
        <f t="shared" si="46"/>
        <v>0</v>
      </c>
      <c r="CO67" s="682">
        <f t="shared" si="46"/>
        <v>0</v>
      </c>
      <c r="CP67" s="682">
        <f t="shared" si="46"/>
        <v>0</v>
      </c>
      <c r="CQ67" s="682">
        <f t="shared" si="46"/>
        <v>0</v>
      </c>
      <c r="CR67" s="682">
        <f t="shared" si="46"/>
        <v>0</v>
      </c>
      <c r="CS67" s="682">
        <f t="shared" si="46"/>
        <v>0</v>
      </c>
      <c r="CT67" s="682">
        <f t="shared" si="46"/>
        <v>0</v>
      </c>
      <c r="CU67" s="682">
        <f t="shared" si="46"/>
        <v>0</v>
      </c>
      <c r="CV67" s="682">
        <f t="shared" si="46"/>
        <v>0</v>
      </c>
      <c r="CW67" s="682">
        <f t="shared" si="46"/>
        <v>0</v>
      </c>
      <c r="CX67" s="682">
        <f t="shared" si="46"/>
        <v>0</v>
      </c>
      <c r="CY67" s="682">
        <f t="shared" si="46"/>
        <v>0</v>
      </c>
      <c r="CZ67" s="682">
        <f t="shared" si="46"/>
        <v>0</v>
      </c>
      <c r="DA67" s="682">
        <f t="shared" si="46"/>
        <v>0</v>
      </c>
      <c r="DB67" s="682">
        <f t="shared" si="46"/>
        <v>0</v>
      </c>
      <c r="DC67" s="682">
        <f t="shared" si="46"/>
        <v>0</v>
      </c>
      <c r="DD67" s="682">
        <f t="shared" si="46"/>
        <v>0</v>
      </c>
      <c r="DE67" s="682">
        <f t="shared" si="46"/>
        <v>0</v>
      </c>
      <c r="DF67" s="682">
        <f t="shared" si="46"/>
        <v>0</v>
      </c>
      <c r="DG67" s="682">
        <f t="shared" si="46"/>
        <v>0</v>
      </c>
      <c r="DH67" s="682">
        <f t="shared" si="46"/>
        <v>0</v>
      </c>
      <c r="DI67" s="682">
        <f t="shared" si="46"/>
        <v>0</v>
      </c>
      <c r="DJ67" s="682">
        <f t="shared" si="46"/>
        <v>0</v>
      </c>
      <c r="DK67" s="682">
        <f t="shared" si="46"/>
        <v>0</v>
      </c>
      <c r="DL67" s="682">
        <f t="shared" si="46"/>
        <v>0</v>
      </c>
      <c r="DM67" s="682">
        <f t="shared" si="46"/>
        <v>0</v>
      </c>
      <c r="DN67" s="682">
        <f t="shared" si="46"/>
        <v>0</v>
      </c>
      <c r="DO67" s="682">
        <f t="shared" si="46"/>
        <v>0</v>
      </c>
      <c r="DP67" s="682">
        <f t="shared" si="46"/>
        <v>0</v>
      </c>
      <c r="DQ67" s="682">
        <f t="shared" si="46"/>
        <v>0</v>
      </c>
      <c r="DR67" s="682">
        <f t="shared" si="46"/>
        <v>0</v>
      </c>
      <c r="DS67" s="682">
        <f t="shared" si="46"/>
        <v>0</v>
      </c>
      <c r="DT67" s="682">
        <f t="shared" si="46"/>
        <v>0</v>
      </c>
      <c r="DU67" s="226"/>
      <c r="DV67" s="226"/>
    </row>
    <row r="68" spans="1:126" s="237" customFormat="1">
      <c r="A68" s="226"/>
      <c r="B68" s="226"/>
      <c r="C68" s="226"/>
      <c r="D68" s="226"/>
      <c r="E68" s="270"/>
      <c r="F68" s="114"/>
      <c r="G68" s="229"/>
      <c r="H68" s="226"/>
      <c r="I68" s="226"/>
      <c r="J68" s="403"/>
      <c r="K68" s="651">
        <f t="shared" si="7"/>
        <v>0</v>
      </c>
      <c r="L68" s="1"/>
      <c r="M68" s="5"/>
      <c r="N68" s="1">
        <f t="shared" si="12"/>
        <v>0</v>
      </c>
      <c r="O68" s="1"/>
      <c r="P68" s="5"/>
      <c r="Q68" s="1" t="s">
        <v>397</v>
      </c>
      <c r="R68" s="1"/>
      <c r="S68" s="667"/>
      <c r="T68" s="670">
        <f t="shared" si="8"/>
        <v>0</v>
      </c>
      <c r="U68" s="23"/>
      <c r="V68" s="226"/>
      <c r="W68" s="678">
        <f t="shared" si="9"/>
        <v>0</v>
      </c>
      <c r="X68" s="679"/>
      <c r="Y68" s="680"/>
      <c r="Z68" s="681"/>
      <c r="AA68" s="682">
        <f t="shared" ref="AA68:CL68" si="47">$T33*AA33</f>
        <v>0</v>
      </c>
      <c r="AB68" s="682">
        <f t="shared" si="47"/>
        <v>0</v>
      </c>
      <c r="AC68" s="682">
        <f t="shared" si="47"/>
        <v>0</v>
      </c>
      <c r="AD68" s="682">
        <f t="shared" si="47"/>
        <v>0</v>
      </c>
      <c r="AE68" s="682">
        <f t="shared" si="47"/>
        <v>0</v>
      </c>
      <c r="AF68" s="682">
        <f t="shared" si="47"/>
        <v>0</v>
      </c>
      <c r="AG68" s="682">
        <f t="shared" si="47"/>
        <v>0</v>
      </c>
      <c r="AH68" s="682">
        <f t="shared" si="47"/>
        <v>0</v>
      </c>
      <c r="AI68" s="682">
        <f t="shared" si="47"/>
        <v>0</v>
      </c>
      <c r="AJ68" s="682">
        <f t="shared" si="47"/>
        <v>0</v>
      </c>
      <c r="AK68" s="682">
        <f t="shared" si="47"/>
        <v>0</v>
      </c>
      <c r="AL68" s="682">
        <f t="shared" si="47"/>
        <v>0</v>
      </c>
      <c r="AM68" s="682">
        <f t="shared" si="47"/>
        <v>0</v>
      </c>
      <c r="AN68" s="682">
        <f t="shared" si="47"/>
        <v>0</v>
      </c>
      <c r="AO68" s="682">
        <f t="shared" si="47"/>
        <v>0</v>
      </c>
      <c r="AP68" s="682">
        <f t="shared" si="47"/>
        <v>0</v>
      </c>
      <c r="AQ68" s="682">
        <f t="shared" si="47"/>
        <v>0</v>
      </c>
      <c r="AR68" s="682">
        <f t="shared" si="47"/>
        <v>0</v>
      </c>
      <c r="AS68" s="682">
        <f t="shared" si="47"/>
        <v>0</v>
      </c>
      <c r="AT68" s="682">
        <f t="shared" si="47"/>
        <v>0</v>
      </c>
      <c r="AU68" s="682">
        <f t="shared" si="47"/>
        <v>0</v>
      </c>
      <c r="AV68" s="682">
        <f t="shared" si="47"/>
        <v>0</v>
      </c>
      <c r="AW68" s="682">
        <f t="shared" si="47"/>
        <v>0</v>
      </c>
      <c r="AX68" s="682">
        <f t="shared" si="47"/>
        <v>0</v>
      </c>
      <c r="AY68" s="682">
        <f t="shared" si="47"/>
        <v>0</v>
      </c>
      <c r="AZ68" s="682">
        <f t="shared" si="47"/>
        <v>0</v>
      </c>
      <c r="BA68" s="682">
        <f t="shared" si="47"/>
        <v>0</v>
      </c>
      <c r="BB68" s="682">
        <f t="shared" si="47"/>
        <v>0</v>
      </c>
      <c r="BC68" s="682">
        <f t="shared" si="47"/>
        <v>0</v>
      </c>
      <c r="BD68" s="682">
        <f t="shared" si="47"/>
        <v>0</v>
      </c>
      <c r="BE68" s="682">
        <f t="shared" si="47"/>
        <v>0</v>
      </c>
      <c r="BF68" s="682">
        <f t="shared" si="47"/>
        <v>0</v>
      </c>
      <c r="BG68" s="682">
        <f t="shared" si="47"/>
        <v>0</v>
      </c>
      <c r="BH68" s="682">
        <f t="shared" si="47"/>
        <v>0</v>
      </c>
      <c r="BI68" s="682">
        <f t="shared" si="47"/>
        <v>0</v>
      </c>
      <c r="BJ68" s="682">
        <f t="shared" si="47"/>
        <v>0</v>
      </c>
      <c r="BK68" s="682">
        <f t="shared" si="47"/>
        <v>0</v>
      </c>
      <c r="BL68" s="682">
        <f t="shared" si="47"/>
        <v>0</v>
      </c>
      <c r="BM68" s="682">
        <f t="shared" si="47"/>
        <v>0</v>
      </c>
      <c r="BN68" s="682">
        <f t="shared" si="47"/>
        <v>0</v>
      </c>
      <c r="BO68" s="682">
        <f t="shared" si="47"/>
        <v>0</v>
      </c>
      <c r="BP68" s="682">
        <f t="shared" si="47"/>
        <v>0</v>
      </c>
      <c r="BQ68" s="682">
        <f t="shared" si="47"/>
        <v>0</v>
      </c>
      <c r="BR68" s="682">
        <f t="shared" si="47"/>
        <v>0</v>
      </c>
      <c r="BS68" s="682">
        <f t="shared" si="47"/>
        <v>0</v>
      </c>
      <c r="BT68" s="682">
        <f t="shared" si="47"/>
        <v>0</v>
      </c>
      <c r="BU68" s="682">
        <f t="shared" si="47"/>
        <v>0</v>
      </c>
      <c r="BV68" s="682">
        <f t="shared" si="47"/>
        <v>0</v>
      </c>
      <c r="BW68" s="682">
        <f t="shared" si="47"/>
        <v>0</v>
      </c>
      <c r="BX68" s="682">
        <f t="shared" si="47"/>
        <v>0</v>
      </c>
      <c r="BY68" s="682">
        <f t="shared" si="47"/>
        <v>0</v>
      </c>
      <c r="BZ68" s="682">
        <f t="shared" si="47"/>
        <v>0</v>
      </c>
      <c r="CA68" s="682">
        <f t="shared" si="47"/>
        <v>0</v>
      </c>
      <c r="CB68" s="682">
        <f t="shared" si="47"/>
        <v>0</v>
      </c>
      <c r="CC68" s="682">
        <f t="shared" si="47"/>
        <v>0</v>
      </c>
      <c r="CD68" s="682">
        <f t="shared" si="47"/>
        <v>0</v>
      </c>
      <c r="CE68" s="682">
        <f t="shared" si="47"/>
        <v>0</v>
      </c>
      <c r="CF68" s="682">
        <f t="shared" si="47"/>
        <v>0</v>
      </c>
      <c r="CG68" s="682">
        <f t="shared" si="47"/>
        <v>0</v>
      </c>
      <c r="CH68" s="682">
        <f t="shared" si="47"/>
        <v>0</v>
      </c>
      <c r="CI68" s="682">
        <f t="shared" si="47"/>
        <v>0</v>
      </c>
      <c r="CJ68" s="682">
        <f t="shared" si="47"/>
        <v>0</v>
      </c>
      <c r="CK68" s="682">
        <f t="shared" si="47"/>
        <v>0</v>
      </c>
      <c r="CL68" s="682">
        <f t="shared" si="47"/>
        <v>0</v>
      </c>
      <c r="CM68" s="682">
        <f t="shared" ref="CM68:DT68" si="48">$T33*CM33</f>
        <v>0</v>
      </c>
      <c r="CN68" s="682">
        <f t="shared" si="48"/>
        <v>0</v>
      </c>
      <c r="CO68" s="682">
        <f t="shared" si="48"/>
        <v>0</v>
      </c>
      <c r="CP68" s="682">
        <f t="shared" si="48"/>
        <v>0</v>
      </c>
      <c r="CQ68" s="682">
        <f t="shared" si="48"/>
        <v>0</v>
      </c>
      <c r="CR68" s="682">
        <f t="shared" si="48"/>
        <v>0</v>
      </c>
      <c r="CS68" s="682">
        <f t="shared" si="48"/>
        <v>0</v>
      </c>
      <c r="CT68" s="682">
        <f t="shared" si="48"/>
        <v>0</v>
      </c>
      <c r="CU68" s="682">
        <f t="shared" si="48"/>
        <v>0</v>
      </c>
      <c r="CV68" s="682">
        <f t="shared" si="48"/>
        <v>0</v>
      </c>
      <c r="CW68" s="682">
        <f t="shared" si="48"/>
        <v>0</v>
      </c>
      <c r="CX68" s="682">
        <f t="shared" si="48"/>
        <v>0</v>
      </c>
      <c r="CY68" s="682">
        <f t="shared" si="48"/>
        <v>0</v>
      </c>
      <c r="CZ68" s="682">
        <f t="shared" si="48"/>
        <v>0</v>
      </c>
      <c r="DA68" s="682">
        <f t="shared" si="48"/>
        <v>0</v>
      </c>
      <c r="DB68" s="682">
        <f t="shared" si="48"/>
        <v>0</v>
      </c>
      <c r="DC68" s="682">
        <f t="shared" si="48"/>
        <v>0</v>
      </c>
      <c r="DD68" s="682">
        <f t="shared" si="48"/>
        <v>0</v>
      </c>
      <c r="DE68" s="682">
        <f t="shared" si="48"/>
        <v>0</v>
      </c>
      <c r="DF68" s="682">
        <f t="shared" si="48"/>
        <v>0</v>
      </c>
      <c r="DG68" s="682">
        <f t="shared" si="48"/>
        <v>0</v>
      </c>
      <c r="DH68" s="682">
        <f t="shared" si="48"/>
        <v>0</v>
      </c>
      <c r="DI68" s="682">
        <f t="shared" si="48"/>
        <v>0</v>
      </c>
      <c r="DJ68" s="682">
        <f t="shared" si="48"/>
        <v>0</v>
      </c>
      <c r="DK68" s="682">
        <f t="shared" si="48"/>
        <v>0</v>
      </c>
      <c r="DL68" s="682">
        <f t="shared" si="48"/>
        <v>0</v>
      </c>
      <c r="DM68" s="682">
        <f t="shared" si="48"/>
        <v>0</v>
      </c>
      <c r="DN68" s="682">
        <f t="shared" si="48"/>
        <v>0</v>
      </c>
      <c r="DO68" s="682">
        <f t="shared" si="48"/>
        <v>0</v>
      </c>
      <c r="DP68" s="682">
        <f t="shared" si="48"/>
        <v>0</v>
      </c>
      <c r="DQ68" s="682">
        <f t="shared" si="48"/>
        <v>0</v>
      </c>
      <c r="DR68" s="682">
        <f t="shared" si="48"/>
        <v>0</v>
      </c>
      <c r="DS68" s="682">
        <f t="shared" si="48"/>
        <v>0</v>
      </c>
      <c r="DT68" s="682">
        <f t="shared" si="48"/>
        <v>0</v>
      </c>
      <c r="DU68" s="226"/>
      <c r="DV68" s="226"/>
    </row>
    <row r="69" spans="1:126" s="237" customFormat="1">
      <c r="A69" s="226"/>
      <c r="B69" s="226"/>
      <c r="C69" s="226"/>
      <c r="D69" s="226"/>
      <c r="E69" s="270"/>
      <c r="F69" s="114"/>
      <c r="G69" s="229"/>
      <c r="H69" s="226"/>
      <c r="I69" s="226"/>
      <c r="J69" s="403"/>
      <c r="K69" s="651">
        <f t="shared" si="7"/>
        <v>0</v>
      </c>
      <c r="L69" s="1"/>
      <c r="M69" s="5"/>
      <c r="N69" s="1">
        <f t="shared" si="12"/>
        <v>0</v>
      </c>
      <c r="O69" s="1"/>
      <c r="P69" s="5"/>
      <c r="Q69" s="1" t="s">
        <v>397</v>
      </c>
      <c r="R69" s="1"/>
      <c r="S69" s="667"/>
      <c r="T69" s="670">
        <f t="shared" si="8"/>
        <v>0</v>
      </c>
      <c r="U69" s="23"/>
      <c r="V69" s="226"/>
      <c r="W69" s="678">
        <f t="shared" si="9"/>
        <v>0</v>
      </c>
      <c r="X69" s="679"/>
      <c r="Y69" s="680"/>
      <c r="Z69" s="681"/>
      <c r="AA69" s="682">
        <f t="shared" ref="AA69:CL69" si="49">$T34*AA34</f>
        <v>0</v>
      </c>
      <c r="AB69" s="682">
        <f t="shared" si="49"/>
        <v>0</v>
      </c>
      <c r="AC69" s="682">
        <f t="shared" si="49"/>
        <v>0</v>
      </c>
      <c r="AD69" s="682">
        <f t="shared" si="49"/>
        <v>0</v>
      </c>
      <c r="AE69" s="682">
        <f t="shared" si="49"/>
        <v>0</v>
      </c>
      <c r="AF69" s="682">
        <f t="shared" si="49"/>
        <v>0</v>
      </c>
      <c r="AG69" s="682">
        <f t="shared" si="49"/>
        <v>0</v>
      </c>
      <c r="AH69" s="682">
        <f t="shared" si="49"/>
        <v>0</v>
      </c>
      <c r="AI69" s="682">
        <f t="shared" si="49"/>
        <v>0</v>
      </c>
      <c r="AJ69" s="682">
        <f t="shared" si="49"/>
        <v>0</v>
      </c>
      <c r="AK69" s="682">
        <f t="shared" si="49"/>
        <v>0</v>
      </c>
      <c r="AL69" s="682">
        <f t="shared" si="49"/>
        <v>0</v>
      </c>
      <c r="AM69" s="682">
        <f t="shared" si="49"/>
        <v>0</v>
      </c>
      <c r="AN69" s="682">
        <f t="shared" si="49"/>
        <v>0</v>
      </c>
      <c r="AO69" s="682">
        <f t="shared" si="49"/>
        <v>0</v>
      </c>
      <c r="AP69" s="682">
        <f t="shared" si="49"/>
        <v>0</v>
      </c>
      <c r="AQ69" s="682">
        <f t="shared" si="49"/>
        <v>0</v>
      </c>
      <c r="AR69" s="682">
        <f t="shared" si="49"/>
        <v>0</v>
      </c>
      <c r="AS69" s="682">
        <f t="shared" si="49"/>
        <v>0</v>
      </c>
      <c r="AT69" s="682">
        <f t="shared" si="49"/>
        <v>0</v>
      </c>
      <c r="AU69" s="682">
        <f t="shared" si="49"/>
        <v>0</v>
      </c>
      <c r="AV69" s="682">
        <f t="shared" si="49"/>
        <v>0</v>
      </c>
      <c r="AW69" s="682">
        <f t="shared" si="49"/>
        <v>0</v>
      </c>
      <c r="AX69" s="682">
        <f t="shared" si="49"/>
        <v>0</v>
      </c>
      <c r="AY69" s="682">
        <f t="shared" si="49"/>
        <v>0</v>
      </c>
      <c r="AZ69" s="682">
        <f t="shared" si="49"/>
        <v>0</v>
      </c>
      <c r="BA69" s="682">
        <f t="shared" si="49"/>
        <v>0</v>
      </c>
      <c r="BB69" s="682">
        <f t="shared" si="49"/>
        <v>0</v>
      </c>
      <c r="BC69" s="682">
        <f t="shared" si="49"/>
        <v>0</v>
      </c>
      <c r="BD69" s="682">
        <f t="shared" si="49"/>
        <v>0</v>
      </c>
      <c r="BE69" s="682">
        <f t="shared" si="49"/>
        <v>0</v>
      </c>
      <c r="BF69" s="682">
        <f t="shared" si="49"/>
        <v>0</v>
      </c>
      <c r="BG69" s="682">
        <f t="shared" si="49"/>
        <v>0</v>
      </c>
      <c r="BH69" s="682">
        <f t="shared" si="49"/>
        <v>0</v>
      </c>
      <c r="BI69" s="682">
        <f t="shared" si="49"/>
        <v>0</v>
      </c>
      <c r="BJ69" s="682">
        <f t="shared" si="49"/>
        <v>0</v>
      </c>
      <c r="BK69" s="682">
        <f t="shared" si="49"/>
        <v>0</v>
      </c>
      <c r="BL69" s="682">
        <f t="shared" si="49"/>
        <v>0</v>
      </c>
      <c r="BM69" s="682">
        <f t="shared" si="49"/>
        <v>0</v>
      </c>
      <c r="BN69" s="682">
        <f t="shared" si="49"/>
        <v>0</v>
      </c>
      <c r="BO69" s="682">
        <f t="shared" si="49"/>
        <v>0</v>
      </c>
      <c r="BP69" s="682">
        <f t="shared" si="49"/>
        <v>0</v>
      </c>
      <c r="BQ69" s="682">
        <f t="shared" si="49"/>
        <v>0</v>
      </c>
      <c r="BR69" s="682">
        <f t="shared" si="49"/>
        <v>0</v>
      </c>
      <c r="BS69" s="682">
        <f t="shared" si="49"/>
        <v>0</v>
      </c>
      <c r="BT69" s="682">
        <f t="shared" si="49"/>
        <v>0</v>
      </c>
      <c r="BU69" s="682">
        <f t="shared" si="49"/>
        <v>0</v>
      </c>
      <c r="BV69" s="682">
        <f t="shared" si="49"/>
        <v>0</v>
      </c>
      <c r="BW69" s="682">
        <f t="shared" si="49"/>
        <v>0</v>
      </c>
      <c r="BX69" s="682">
        <f t="shared" si="49"/>
        <v>0</v>
      </c>
      <c r="BY69" s="682">
        <f t="shared" si="49"/>
        <v>0</v>
      </c>
      <c r="BZ69" s="682">
        <f t="shared" si="49"/>
        <v>0</v>
      </c>
      <c r="CA69" s="682">
        <f t="shared" si="49"/>
        <v>0</v>
      </c>
      <c r="CB69" s="682">
        <f t="shared" si="49"/>
        <v>0</v>
      </c>
      <c r="CC69" s="682">
        <f t="shared" si="49"/>
        <v>0</v>
      </c>
      <c r="CD69" s="682">
        <f t="shared" si="49"/>
        <v>0</v>
      </c>
      <c r="CE69" s="682">
        <f t="shared" si="49"/>
        <v>0</v>
      </c>
      <c r="CF69" s="682">
        <f t="shared" si="49"/>
        <v>0</v>
      </c>
      <c r="CG69" s="682">
        <f t="shared" si="49"/>
        <v>0</v>
      </c>
      <c r="CH69" s="682">
        <f t="shared" si="49"/>
        <v>0</v>
      </c>
      <c r="CI69" s="682">
        <f t="shared" si="49"/>
        <v>0</v>
      </c>
      <c r="CJ69" s="682">
        <f t="shared" si="49"/>
        <v>0</v>
      </c>
      <c r="CK69" s="682">
        <f t="shared" si="49"/>
        <v>0</v>
      </c>
      <c r="CL69" s="682">
        <f t="shared" si="49"/>
        <v>0</v>
      </c>
      <c r="CM69" s="682">
        <f t="shared" ref="CM69:DT69" si="50">$T34*CM34</f>
        <v>0</v>
      </c>
      <c r="CN69" s="682">
        <f t="shared" si="50"/>
        <v>0</v>
      </c>
      <c r="CO69" s="682">
        <f t="shared" si="50"/>
        <v>0</v>
      </c>
      <c r="CP69" s="682">
        <f t="shared" si="50"/>
        <v>0</v>
      </c>
      <c r="CQ69" s="682">
        <f t="shared" si="50"/>
        <v>0</v>
      </c>
      <c r="CR69" s="682">
        <f t="shared" si="50"/>
        <v>0</v>
      </c>
      <c r="CS69" s="682">
        <f t="shared" si="50"/>
        <v>0</v>
      </c>
      <c r="CT69" s="682">
        <f t="shared" si="50"/>
        <v>0</v>
      </c>
      <c r="CU69" s="682">
        <f t="shared" si="50"/>
        <v>0</v>
      </c>
      <c r="CV69" s="682">
        <f t="shared" si="50"/>
        <v>0</v>
      </c>
      <c r="CW69" s="682">
        <f t="shared" si="50"/>
        <v>0</v>
      </c>
      <c r="CX69" s="682">
        <f t="shared" si="50"/>
        <v>0</v>
      </c>
      <c r="CY69" s="682">
        <f t="shared" si="50"/>
        <v>0</v>
      </c>
      <c r="CZ69" s="682">
        <f t="shared" si="50"/>
        <v>0</v>
      </c>
      <c r="DA69" s="682">
        <f t="shared" si="50"/>
        <v>0</v>
      </c>
      <c r="DB69" s="682">
        <f t="shared" si="50"/>
        <v>0</v>
      </c>
      <c r="DC69" s="682">
        <f t="shared" si="50"/>
        <v>0</v>
      </c>
      <c r="DD69" s="682">
        <f t="shared" si="50"/>
        <v>0</v>
      </c>
      <c r="DE69" s="682">
        <f t="shared" si="50"/>
        <v>0</v>
      </c>
      <c r="DF69" s="682">
        <f t="shared" si="50"/>
        <v>0</v>
      </c>
      <c r="DG69" s="682">
        <f t="shared" si="50"/>
        <v>0</v>
      </c>
      <c r="DH69" s="682">
        <f t="shared" si="50"/>
        <v>0</v>
      </c>
      <c r="DI69" s="682">
        <f t="shared" si="50"/>
        <v>0</v>
      </c>
      <c r="DJ69" s="682">
        <f t="shared" si="50"/>
        <v>0</v>
      </c>
      <c r="DK69" s="682">
        <f t="shared" si="50"/>
        <v>0</v>
      </c>
      <c r="DL69" s="682">
        <f t="shared" si="50"/>
        <v>0</v>
      </c>
      <c r="DM69" s="682">
        <f t="shared" si="50"/>
        <v>0</v>
      </c>
      <c r="DN69" s="682">
        <f t="shared" si="50"/>
        <v>0</v>
      </c>
      <c r="DO69" s="682">
        <f t="shared" si="50"/>
        <v>0</v>
      </c>
      <c r="DP69" s="682">
        <f t="shared" si="50"/>
        <v>0</v>
      </c>
      <c r="DQ69" s="682">
        <f t="shared" si="50"/>
        <v>0</v>
      </c>
      <c r="DR69" s="682">
        <f t="shared" si="50"/>
        <v>0</v>
      </c>
      <c r="DS69" s="682">
        <f t="shared" si="50"/>
        <v>0</v>
      </c>
      <c r="DT69" s="682">
        <f t="shared" si="50"/>
        <v>0</v>
      </c>
      <c r="DU69" s="226"/>
      <c r="DV69" s="226"/>
    </row>
    <row r="70" spans="1:126" s="237" customFormat="1">
      <c r="A70" s="226"/>
      <c r="B70" s="226"/>
      <c r="C70" s="226"/>
      <c r="D70" s="226"/>
      <c r="E70" s="270"/>
      <c r="F70" s="114"/>
      <c r="G70" s="229"/>
      <c r="H70" s="226"/>
      <c r="I70" s="226"/>
      <c r="J70" s="403"/>
      <c r="K70" s="651">
        <f t="shared" si="7"/>
        <v>0</v>
      </c>
      <c r="L70" s="1"/>
      <c r="M70" s="5"/>
      <c r="N70" s="1">
        <f t="shared" si="12"/>
        <v>0</v>
      </c>
      <c r="O70" s="1"/>
      <c r="P70" s="5"/>
      <c r="Q70" s="1" t="s">
        <v>397</v>
      </c>
      <c r="R70" s="1"/>
      <c r="S70" s="667"/>
      <c r="T70" s="670">
        <f t="shared" si="8"/>
        <v>0</v>
      </c>
      <c r="U70" s="23"/>
      <c r="V70" s="226"/>
      <c r="W70" s="678">
        <f t="shared" si="9"/>
        <v>0</v>
      </c>
      <c r="X70" s="679"/>
      <c r="Y70" s="680"/>
      <c r="Z70" s="681"/>
      <c r="AA70" s="682">
        <f t="shared" ref="AA70:CL70" si="51">$T35*AA35</f>
        <v>0</v>
      </c>
      <c r="AB70" s="682">
        <f t="shared" si="51"/>
        <v>0</v>
      </c>
      <c r="AC70" s="682">
        <f t="shared" si="51"/>
        <v>0</v>
      </c>
      <c r="AD70" s="682">
        <f t="shared" si="51"/>
        <v>0</v>
      </c>
      <c r="AE70" s="682">
        <f t="shared" si="51"/>
        <v>0</v>
      </c>
      <c r="AF70" s="682">
        <f t="shared" si="51"/>
        <v>0</v>
      </c>
      <c r="AG70" s="682">
        <f t="shared" si="51"/>
        <v>0</v>
      </c>
      <c r="AH70" s="682">
        <f t="shared" si="51"/>
        <v>0</v>
      </c>
      <c r="AI70" s="682">
        <f t="shared" si="51"/>
        <v>0</v>
      </c>
      <c r="AJ70" s="682">
        <f t="shared" si="51"/>
        <v>0</v>
      </c>
      <c r="AK70" s="682">
        <f t="shared" si="51"/>
        <v>0</v>
      </c>
      <c r="AL70" s="682">
        <f t="shared" si="51"/>
        <v>0</v>
      </c>
      <c r="AM70" s="682">
        <f t="shared" si="51"/>
        <v>0</v>
      </c>
      <c r="AN70" s="682">
        <f t="shared" si="51"/>
        <v>0</v>
      </c>
      <c r="AO70" s="682">
        <f t="shared" si="51"/>
        <v>0</v>
      </c>
      <c r="AP70" s="682">
        <f t="shared" si="51"/>
        <v>0</v>
      </c>
      <c r="AQ70" s="682">
        <f t="shared" si="51"/>
        <v>0</v>
      </c>
      <c r="AR70" s="682">
        <f t="shared" si="51"/>
        <v>0</v>
      </c>
      <c r="AS70" s="682">
        <f t="shared" si="51"/>
        <v>0</v>
      </c>
      <c r="AT70" s="682">
        <f t="shared" si="51"/>
        <v>0</v>
      </c>
      <c r="AU70" s="682">
        <f t="shared" si="51"/>
        <v>0</v>
      </c>
      <c r="AV70" s="682">
        <f t="shared" si="51"/>
        <v>0</v>
      </c>
      <c r="AW70" s="682">
        <f t="shared" si="51"/>
        <v>0</v>
      </c>
      <c r="AX70" s="682">
        <f t="shared" si="51"/>
        <v>0</v>
      </c>
      <c r="AY70" s="682">
        <f t="shared" si="51"/>
        <v>0</v>
      </c>
      <c r="AZ70" s="682">
        <f t="shared" si="51"/>
        <v>0</v>
      </c>
      <c r="BA70" s="682">
        <f t="shared" si="51"/>
        <v>0</v>
      </c>
      <c r="BB70" s="682">
        <f t="shared" si="51"/>
        <v>0</v>
      </c>
      <c r="BC70" s="682">
        <f t="shared" si="51"/>
        <v>0</v>
      </c>
      <c r="BD70" s="682">
        <f t="shared" si="51"/>
        <v>0</v>
      </c>
      <c r="BE70" s="682">
        <f t="shared" si="51"/>
        <v>0</v>
      </c>
      <c r="BF70" s="682">
        <f t="shared" si="51"/>
        <v>0</v>
      </c>
      <c r="BG70" s="682">
        <f t="shared" si="51"/>
        <v>0</v>
      </c>
      <c r="BH70" s="682">
        <f t="shared" si="51"/>
        <v>0</v>
      </c>
      <c r="BI70" s="682">
        <f t="shared" si="51"/>
        <v>0</v>
      </c>
      <c r="BJ70" s="682">
        <f t="shared" si="51"/>
        <v>0</v>
      </c>
      <c r="BK70" s="682">
        <f t="shared" si="51"/>
        <v>0</v>
      </c>
      <c r="BL70" s="682">
        <f t="shared" si="51"/>
        <v>0</v>
      </c>
      <c r="BM70" s="682">
        <f t="shared" si="51"/>
        <v>0</v>
      </c>
      <c r="BN70" s="682">
        <f t="shared" si="51"/>
        <v>0</v>
      </c>
      <c r="BO70" s="682">
        <f t="shared" si="51"/>
        <v>0</v>
      </c>
      <c r="BP70" s="682">
        <f t="shared" si="51"/>
        <v>0</v>
      </c>
      <c r="BQ70" s="682">
        <f t="shared" si="51"/>
        <v>0</v>
      </c>
      <c r="BR70" s="682">
        <f t="shared" si="51"/>
        <v>0</v>
      </c>
      <c r="BS70" s="682">
        <f t="shared" si="51"/>
        <v>0</v>
      </c>
      <c r="BT70" s="682">
        <f t="shared" si="51"/>
        <v>0</v>
      </c>
      <c r="BU70" s="682">
        <f t="shared" si="51"/>
        <v>0</v>
      </c>
      <c r="BV70" s="682">
        <f t="shared" si="51"/>
        <v>0</v>
      </c>
      <c r="BW70" s="682">
        <f t="shared" si="51"/>
        <v>0</v>
      </c>
      <c r="BX70" s="682">
        <f t="shared" si="51"/>
        <v>0</v>
      </c>
      <c r="BY70" s="682">
        <f t="shared" si="51"/>
        <v>0</v>
      </c>
      <c r="BZ70" s="682">
        <f t="shared" si="51"/>
        <v>0</v>
      </c>
      <c r="CA70" s="682">
        <f t="shared" si="51"/>
        <v>0</v>
      </c>
      <c r="CB70" s="682">
        <f t="shared" si="51"/>
        <v>0</v>
      </c>
      <c r="CC70" s="682">
        <f t="shared" si="51"/>
        <v>0</v>
      </c>
      <c r="CD70" s="682">
        <f t="shared" si="51"/>
        <v>0</v>
      </c>
      <c r="CE70" s="682">
        <f t="shared" si="51"/>
        <v>0</v>
      </c>
      <c r="CF70" s="682">
        <f t="shared" si="51"/>
        <v>0</v>
      </c>
      <c r="CG70" s="682">
        <f t="shared" si="51"/>
        <v>0</v>
      </c>
      <c r="CH70" s="682">
        <f t="shared" si="51"/>
        <v>0</v>
      </c>
      <c r="CI70" s="682">
        <f t="shared" si="51"/>
        <v>0</v>
      </c>
      <c r="CJ70" s="682">
        <f t="shared" si="51"/>
        <v>0</v>
      </c>
      <c r="CK70" s="682">
        <f t="shared" si="51"/>
        <v>0</v>
      </c>
      <c r="CL70" s="682">
        <f t="shared" si="51"/>
        <v>0</v>
      </c>
      <c r="CM70" s="682">
        <f t="shared" ref="CM70:DT70" si="52">$T35*CM35</f>
        <v>0</v>
      </c>
      <c r="CN70" s="682">
        <f t="shared" si="52"/>
        <v>0</v>
      </c>
      <c r="CO70" s="682">
        <f t="shared" si="52"/>
        <v>0</v>
      </c>
      <c r="CP70" s="682">
        <f t="shared" si="52"/>
        <v>0</v>
      </c>
      <c r="CQ70" s="682">
        <f t="shared" si="52"/>
        <v>0</v>
      </c>
      <c r="CR70" s="682">
        <f t="shared" si="52"/>
        <v>0</v>
      </c>
      <c r="CS70" s="682">
        <f t="shared" si="52"/>
        <v>0</v>
      </c>
      <c r="CT70" s="682">
        <f t="shared" si="52"/>
        <v>0</v>
      </c>
      <c r="CU70" s="682">
        <f t="shared" si="52"/>
        <v>0</v>
      </c>
      <c r="CV70" s="682">
        <f t="shared" si="52"/>
        <v>0</v>
      </c>
      <c r="CW70" s="682">
        <f t="shared" si="52"/>
        <v>0</v>
      </c>
      <c r="CX70" s="682">
        <f t="shared" si="52"/>
        <v>0</v>
      </c>
      <c r="CY70" s="682">
        <f t="shared" si="52"/>
        <v>0</v>
      </c>
      <c r="CZ70" s="682">
        <f t="shared" si="52"/>
        <v>0</v>
      </c>
      <c r="DA70" s="682">
        <f t="shared" si="52"/>
        <v>0</v>
      </c>
      <c r="DB70" s="682">
        <f t="shared" si="52"/>
        <v>0</v>
      </c>
      <c r="DC70" s="682">
        <f t="shared" si="52"/>
        <v>0</v>
      </c>
      <c r="DD70" s="682">
        <f t="shared" si="52"/>
        <v>0</v>
      </c>
      <c r="DE70" s="682">
        <f t="shared" si="52"/>
        <v>0</v>
      </c>
      <c r="DF70" s="682">
        <f t="shared" si="52"/>
        <v>0</v>
      </c>
      <c r="DG70" s="682">
        <f t="shared" si="52"/>
        <v>0</v>
      </c>
      <c r="DH70" s="682">
        <f t="shared" si="52"/>
        <v>0</v>
      </c>
      <c r="DI70" s="682">
        <f t="shared" si="52"/>
        <v>0</v>
      </c>
      <c r="DJ70" s="682">
        <f t="shared" si="52"/>
        <v>0</v>
      </c>
      <c r="DK70" s="682">
        <f t="shared" si="52"/>
        <v>0</v>
      </c>
      <c r="DL70" s="682">
        <f t="shared" si="52"/>
        <v>0</v>
      </c>
      <c r="DM70" s="682">
        <f t="shared" si="52"/>
        <v>0</v>
      </c>
      <c r="DN70" s="682">
        <f t="shared" si="52"/>
        <v>0</v>
      </c>
      <c r="DO70" s="682">
        <f t="shared" si="52"/>
        <v>0</v>
      </c>
      <c r="DP70" s="682">
        <f t="shared" si="52"/>
        <v>0</v>
      </c>
      <c r="DQ70" s="682">
        <f t="shared" si="52"/>
        <v>0</v>
      </c>
      <c r="DR70" s="682">
        <f t="shared" si="52"/>
        <v>0</v>
      </c>
      <c r="DS70" s="682">
        <f t="shared" si="52"/>
        <v>0</v>
      </c>
      <c r="DT70" s="682">
        <f t="shared" si="52"/>
        <v>0</v>
      </c>
      <c r="DU70" s="226"/>
      <c r="DV70" s="226"/>
    </row>
    <row r="71" spans="1:126" s="237" customFormat="1">
      <c r="A71" s="226"/>
      <c r="B71" s="226"/>
      <c r="C71" s="226"/>
      <c r="D71" s="226"/>
      <c r="E71" s="270"/>
      <c r="F71" s="114"/>
      <c r="G71" s="229"/>
      <c r="H71" s="226"/>
      <c r="I71" s="226"/>
      <c r="J71" s="403"/>
      <c r="K71" s="651">
        <f t="shared" si="7"/>
        <v>0</v>
      </c>
      <c r="L71" s="1"/>
      <c r="M71" s="5"/>
      <c r="N71" s="1">
        <f t="shared" si="12"/>
        <v>0</v>
      </c>
      <c r="O71" s="1"/>
      <c r="P71" s="5"/>
      <c r="Q71" s="1" t="s">
        <v>397</v>
      </c>
      <c r="R71" s="1"/>
      <c r="S71" s="667"/>
      <c r="T71" s="670">
        <f t="shared" si="8"/>
        <v>0</v>
      </c>
      <c r="U71" s="23"/>
      <c r="V71" s="226"/>
      <c r="W71" s="678">
        <f t="shared" si="9"/>
        <v>0</v>
      </c>
      <c r="X71" s="679"/>
      <c r="Y71" s="680"/>
      <c r="Z71" s="681"/>
      <c r="AA71" s="682">
        <f t="shared" ref="AA71:CL71" si="53">$T36*AA36</f>
        <v>0</v>
      </c>
      <c r="AB71" s="682">
        <f t="shared" si="53"/>
        <v>0</v>
      </c>
      <c r="AC71" s="682">
        <f t="shared" si="53"/>
        <v>0</v>
      </c>
      <c r="AD71" s="682">
        <f t="shared" si="53"/>
        <v>0</v>
      </c>
      <c r="AE71" s="682">
        <f t="shared" si="53"/>
        <v>0</v>
      </c>
      <c r="AF71" s="682">
        <f t="shared" si="53"/>
        <v>0</v>
      </c>
      <c r="AG71" s="682">
        <f t="shared" si="53"/>
        <v>0</v>
      </c>
      <c r="AH71" s="682">
        <f t="shared" si="53"/>
        <v>0</v>
      </c>
      <c r="AI71" s="682">
        <f t="shared" si="53"/>
        <v>0</v>
      </c>
      <c r="AJ71" s="682">
        <f t="shared" si="53"/>
        <v>0</v>
      </c>
      <c r="AK71" s="682">
        <f t="shared" si="53"/>
        <v>0</v>
      </c>
      <c r="AL71" s="682">
        <f t="shared" si="53"/>
        <v>0</v>
      </c>
      <c r="AM71" s="682">
        <f t="shared" si="53"/>
        <v>0</v>
      </c>
      <c r="AN71" s="682">
        <f t="shared" si="53"/>
        <v>0</v>
      </c>
      <c r="AO71" s="682">
        <f t="shared" si="53"/>
        <v>0</v>
      </c>
      <c r="AP71" s="682">
        <f t="shared" si="53"/>
        <v>0</v>
      </c>
      <c r="AQ71" s="682">
        <f t="shared" si="53"/>
        <v>0</v>
      </c>
      <c r="AR71" s="682">
        <f t="shared" si="53"/>
        <v>0</v>
      </c>
      <c r="AS71" s="682">
        <f t="shared" si="53"/>
        <v>0</v>
      </c>
      <c r="AT71" s="682">
        <f t="shared" si="53"/>
        <v>0</v>
      </c>
      <c r="AU71" s="682">
        <f t="shared" si="53"/>
        <v>0</v>
      </c>
      <c r="AV71" s="682">
        <f t="shared" si="53"/>
        <v>0</v>
      </c>
      <c r="AW71" s="682">
        <f t="shared" si="53"/>
        <v>0</v>
      </c>
      <c r="AX71" s="682">
        <f t="shared" si="53"/>
        <v>0</v>
      </c>
      <c r="AY71" s="682">
        <f t="shared" si="53"/>
        <v>0</v>
      </c>
      <c r="AZ71" s="682">
        <f t="shared" si="53"/>
        <v>0</v>
      </c>
      <c r="BA71" s="682">
        <f t="shared" si="53"/>
        <v>0</v>
      </c>
      <c r="BB71" s="682">
        <f t="shared" si="53"/>
        <v>0</v>
      </c>
      <c r="BC71" s="682">
        <f t="shared" si="53"/>
        <v>0</v>
      </c>
      <c r="BD71" s="682">
        <f t="shared" si="53"/>
        <v>0</v>
      </c>
      <c r="BE71" s="682">
        <f t="shared" si="53"/>
        <v>0</v>
      </c>
      <c r="BF71" s="682">
        <f t="shared" si="53"/>
        <v>0</v>
      </c>
      <c r="BG71" s="682">
        <f t="shared" si="53"/>
        <v>0</v>
      </c>
      <c r="BH71" s="682">
        <f t="shared" si="53"/>
        <v>0</v>
      </c>
      <c r="BI71" s="682">
        <f t="shared" si="53"/>
        <v>0</v>
      </c>
      <c r="BJ71" s="682">
        <f t="shared" si="53"/>
        <v>0</v>
      </c>
      <c r="BK71" s="682">
        <f t="shared" si="53"/>
        <v>0</v>
      </c>
      <c r="BL71" s="682">
        <f t="shared" si="53"/>
        <v>0</v>
      </c>
      <c r="BM71" s="682">
        <f t="shared" si="53"/>
        <v>0</v>
      </c>
      <c r="BN71" s="682">
        <f t="shared" si="53"/>
        <v>0</v>
      </c>
      <c r="BO71" s="682">
        <f t="shared" si="53"/>
        <v>0</v>
      </c>
      <c r="BP71" s="682">
        <f t="shared" si="53"/>
        <v>0</v>
      </c>
      <c r="BQ71" s="682">
        <f t="shared" si="53"/>
        <v>0</v>
      </c>
      <c r="BR71" s="682">
        <f t="shared" si="53"/>
        <v>0</v>
      </c>
      <c r="BS71" s="682">
        <f t="shared" si="53"/>
        <v>0</v>
      </c>
      <c r="BT71" s="682">
        <f t="shared" si="53"/>
        <v>0</v>
      </c>
      <c r="BU71" s="682">
        <f t="shared" si="53"/>
        <v>0</v>
      </c>
      <c r="BV71" s="682">
        <f t="shared" si="53"/>
        <v>0</v>
      </c>
      <c r="BW71" s="682">
        <f t="shared" si="53"/>
        <v>0</v>
      </c>
      <c r="BX71" s="682">
        <f t="shared" si="53"/>
        <v>0</v>
      </c>
      <c r="BY71" s="682">
        <f t="shared" si="53"/>
        <v>0</v>
      </c>
      <c r="BZ71" s="682">
        <f t="shared" si="53"/>
        <v>0</v>
      </c>
      <c r="CA71" s="682">
        <f t="shared" si="53"/>
        <v>0</v>
      </c>
      <c r="CB71" s="682">
        <f t="shared" si="53"/>
        <v>0</v>
      </c>
      <c r="CC71" s="682">
        <f t="shared" si="53"/>
        <v>0</v>
      </c>
      <c r="CD71" s="682">
        <f t="shared" si="53"/>
        <v>0</v>
      </c>
      <c r="CE71" s="682">
        <f t="shared" si="53"/>
        <v>0</v>
      </c>
      <c r="CF71" s="682">
        <f t="shared" si="53"/>
        <v>0</v>
      </c>
      <c r="CG71" s="682">
        <f t="shared" si="53"/>
        <v>0</v>
      </c>
      <c r="CH71" s="682">
        <f t="shared" si="53"/>
        <v>0</v>
      </c>
      <c r="CI71" s="682">
        <f t="shared" si="53"/>
        <v>0</v>
      </c>
      <c r="CJ71" s="682">
        <f t="shared" si="53"/>
        <v>0</v>
      </c>
      <c r="CK71" s="682">
        <f t="shared" si="53"/>
        <v>0</v>
      </c>
      <c r="CL71" s="682">
        <f t="shared" si="53"/>
        <v>0</v>
      </c>
      <c r="CM71" s="682">
        <f t="shared" ref="CM71:DT71" si="54">$T36*CM36</f>
        <v>0</v>
      </c>
      <c r="CN71" s="682">
        <f t="shared" si="54"/>
        <v>0</v>
      </c>
      <c r="CO71" s="682">
        <f t="shared" si="54"/>
        <v>0</v>
      </c>
      <c r="CP71" s="682">
        <f t="shared" si="54"/>
        <v>0</v>
      </c>
      <c r="CQ71" s="682">
        <f t="shared" si="54"/>
        <v>0</v>
      </c>
      <c r="CR71" s="682">
        <f t="shared" si="54"/>
        <v>0</v>
      </c>
      <c r="CS71" s="682">
        <f t="shared" si="54"/>
        <v>0</v>
      </c>
      <c r="CT71" s="682">
        <f t="shared" si="54"/>
        <v>0</v>
      </c>
      <c r="CU71" s="682">
        <f t="shared" si="54"/>
        <v>0</v>
      </c>
      <c r="CV71" s="682">
        <f t="shared" si="54"/>
        <v>0</v>
      </c>
      <c r="CW71" s="682">
        <f t="shared" si="54"/>
        <v>0</v>
      </c>
      <c r="CX71" s="682">
        <f t="shared" si="54"/>
        <v>0</v>
      </c>
      <c r="CY71" s="682">
        <f t="shared" si="54"/>
        <v>0</v>
      </c>
      <c r="CZ71" s="682">
        <f t="shared" si="54"/>
        <v>0</v>
      </c>
      <c r="DA71" s="682">
        <f t="shared" si="54"/>
        <v>0</v>
      </c>
      <c r="DB71" s="682">
        <f t="shared" si="54"/>
        <v>0</v>
      </c>
      <c r="DC71" s="682">
        <f t="shared" si="54"/>
        <v>0</v>
      </c>
      <c r="DD71" s="682">
        <f t="shared" si="54"/>
        <v>0</v>
      </c>
      <c r="DE71" s="682">
        <f t="shared" si="54"/>
        <v>0</v>
      </c>
      <c r="DF71" s="682">
        <f t="shared" si="54"/>
        <v>0</v>
      </c>
      <c r="DG71" s="682">
        <f t="shared" si="54"/>
        <v>0</v>
      </c>
      <c r="DH71" s="682">
        <f t="shared" si="54"/>
        <v>0</v>
      </c>
      <c r="DI71" s="682">
        <f t="shared" si="54"/>
        <v>0</v>
      </c>
      <c r="DJ71" s="682">
        <f t="shared" si="54"/>
        <v>0</v>
      </c>
      <c r="DK71" s="682">
        <f t="shared" si="54"/>
        <v>0</v>
      </c>
      <c r="DL71" s="682">
        <f t="shared" si="54"/>
        <v>0</v>
      </c>
      <c r="DM71" s="682">
        <f t="shared" si="54"/>
        <v>0</v>
      </c>
      <c r="DN71" s="682">
        <f t="shared" si="54"/>
        <v>0</v>
      </c>
      <c r="DO71" s="682">
        <f t="shared" si="54"/>
        <v>0</v>
      </c>
      <c r="DP71" s="682">
        <f t="shared" si="54"/>
        <v>0</v>
      </c>
      <c r="DQ71" s="682">
        <f t="shared" si="54"/>
        <v>0</v>
      </c>
      <c r="DR71" s="682">
        <f t="shared" si="54"/>
        <v>0</v>
      </c>
      <c r="DS71" s="682">
        <f t="shared" si="54"/>
        <v>0</v>
      </c>
      <c r="DT71" s="682">
        <f t="shared" si="54"/>
        <v>0</v>
      </c>
      <c r="DU71" s="226"/>
      <c r="DV71" s="226"/>
    </row>
    <row r="72" spans="1:126" s="237" customFormat="1">
      <c r="A72" s="226"/>
      <c r="B72" s="226"/>
      <c r="C72" s="226"/>
      <c r="D72" s="226"/>
      <c r="E72" s="270"/>
      <c r="F72" s="114"/>
      <c r="G72" s="229"/>
      <c r="H72" s="226"/>
      <c r="I72" s="226"/>
      <c r="J72" s="403"/>
      <c r="K72" s="651">
        <f t="shared" si="7"/>
        <v>0</v>
      </c>
      <c r="L72" s="1"/>
      <c r="M72" s="5"/>
      <c r="N72" s="1">
        <f t="shared" si="12"/>
        <v>0</v>
      </c>
      <c r="O72" s="1"/>
      <c r="P72" s="5"/>
      <c r="Q72" s="1" t="s">
        <v>397</v>
      </c>
      <c r="R72" s="1"/>
      <c r="S72" s="667"/>
      <c r="T72" s="670">
        <f t="shared" si="8"/>
        <v>0</v>
      </c>
      <c r="U72" s="23"/>
      <c r="V72" s="226"/>
      <c r="W72" s="678">
        <f t="shared" si="9"/>
        <v>0</v>
      </c>
      <c r="X72" s="679"/>
      <c r="Y72" s="680"/>
      <c r="Z72" s="681"/>
      <c r="AA72" s="682">
        <f t="shared" ref="AA72:CL72" si="55">$T37*AA37</f>
        <v>0</v>
      </c>
      <c r="AB72" s="682">
        <f t="shared" si="55"/>
        <v>0</v>
      </c>
      <c r="AC72" s="682">
        <f t="shared" si="55"/>
        <v>0</v>
      </c>
      <c r="AD72" s="682">
        <f t="shared" si="55"/>
        <v>0</v>
      </c>
      <c r="AE72" s="682">
        <f t="shared" si="55"/>
        <v>0</v>
      </c>
      <c r="AF72" s="682">
        <f t="shared" si="55"/>
        <v>0</v>
      </c>
      <c r="AG72" s="682">
        <f t="shared" si="55"/>
        <v>0</v>
      </c>
      <c r="AH72" s="682">
        <f t="shared" si="55"/>
        <v>0</v>
      </c>
      <c r="AI72" s="682">
        <f t="shared" si="55"/>
        <v>0</v>
      </c>
      <c r="AJ72" s="682">
        <f t="shared" si="55"/>
        <v>0</v>
      </c>
      <c r="AK72" s="682">
        <f t="shared" si="55"/>
        <v>0</v>
      </c>
      <c r="AL72" s="682">
        <f t="shared" si="55"/>
        <v>0</v>
      </c>
      <c r="AM72" s="682">
        <f t="shared" si="55"/>
        <v>0</v>
      </c>
      <c r="AN72" s="682">
        <f t="shared" si="55"/>
        <v>0</v>
      </c>
      <c r="AO72" s="682">
        <f t="shared" si="55"/>
        <v>0</v>
      </c>
      <c r="AP72" s="682">
        <f t="shared" si="55"/>
        <v>0</v>
      </c>
      <c r="AQ72" s="682">
        <f t="shared" si="55"/>
        <v>0</v>
      </c>
      <c r="AR72" s="682">
        <f t="shared" si="55"/>
        <v>0</v>
      </c>
      <c r="AS72" s="682">
        <f t="shared" si="55"/>
        <v>0</v>
      </c>
      <c r="AT72" s="682">
        <f t="shared" si="55"/>
        <v>0</v>
      </c>
      <c r="AU72" s="682">
        <f t="shared" si="55"/>
        <v>0</v>
      </c>
      <c r="AV72" s="682">
        <f t="shared" si="55"/>
        <v>0</v>
      </c>
      <c r="AW72" s="682">
        <f t="shared" si="55"/>
        <v>0</v>
      </c>
      <c r="AX72" s="682">
        <f t="shared" si="55"/>
        <v>0</v>
      </c>
      <c r="AY72" s="682">
        <f t="shared" si="55"/>
        <v>0</v>
      </c>
      <c r="AZ72" s="682">
        <f t="shared" si="55"/>
        <v>0</v>
      </c>
      <c r="BA72" s="682">
        <f t="shared" si="55"/>
        <v>0</v>
      </c>
      <c r="BB72" s="682">
        <f t="shared" si="55"/>
        <v>0</v>
      </c>
      <c r="BC72" s="682">
        <f t="shared" si="55"/>
        <v>0</v>
      </c>
      <c r="BD72" s="682">
        <f t="shared" si="55"/>
        <v>0</v>
      </c>
      <c r="BE72" s="682">
        <f t="shared" si="55"/>
        <v>0</v>
      </c>
      <c r="BF72" s="682">
        <f t="shared" si="55"/>
        <v>0</v>
      </c>
      <c r="BG72" s="682">
        <f t="shared" si="55"/>
        <v>0</v>
      </c>
      <c r="BH72" s="682">
        <f t="shared" si="55"/>
        <v>0</v>
      </c>
      <c r="BI72" s="682">
        <f t="shared" si="55"/>
        <v>0</v>
      </c>
      <c r="BJ72" s="682">
        <f t="shared" si="55"/>
        <v>0</v>
      </c>
      <c r="BK72" s="682">
        <f t="shared" si="55"/>
        <v>0</v>
      </c>
      <c r="BL72" s="682">
        <f t="shared" si="55"/>
        <v>0</v>
      </c>
      <c r="BM72" s="682">
        <f t="shared" si="55"/>
        <v>0</v>
      </c>
      <c r="BN72" s="682">
        <f t="shared" si="55"/>
        <v>0</v>
      </c>
      <c r="BO72" s="682">
        <f t="shared" si="55"/>
        <v>0</v>
      </c>
      <c r="BP72" s="682">
        <f t="shared" si="55"/>
        <v>0</v>
      </c>
      <c r="BQ72" s="682">
        <f t="shared" si="55"/>
        <v>0</v>
      </c>
      <c r="BR72" s="682">
        <f t="shared" si="55"/>
        <v>0</v>
      </c>
      <c r="BS72" s="682">
        <f t="shared" si="55"/>
        <v>0</v>
      </c>
      <c r="BT72" s="682">
        <f t="shared" si="55"/>
        <v>0</v>
      </c>
      <c r="BU72" s="682">
        <f t="shared" si="55"/>
        <v>0</v>
      </c>
      <c r="BV72" s="682">
        <f t="shared" si="55"/>
        <v>0</v>
      </c>
      <c r="BW72" s="682">
        <f t="shared" si="55"/>
        <v>0</v>
      </c>
      <c r="BX72" s="682">
        <f t="shared" si="55"/>
        <v>0</v>
      </c>
      <c r="BY72" s="682">
        <f t="shared" si="55"/>
        <v>0</v>
      </c>
      <c r="BZ72" s="682">
        <f t="shared" si="55"/>
        <v>0</v>
      </c>
      <c r="CA72" s="682">
        <f t="shared" si="55"/>
        <v>0</v>
      </c>
      <c r="CB72" s="682">
        <f t="shared" si="55"/>
        <v>0</v>
      </c>
      <c r="CC72" s="682">
        <f t="shared" si="55"/>
        <v>0</v>
      </c>
      <c r="CD72" s="682">
        <f t="shared" si="55"/>
        <v>0</v>
      </c>
      <c r="CE72" s="682">
        <f t="shared" si="55"/>
        <v>0</v>
      </c>
      <c r="CF72" s="682">
        <f t="shared" si="55"/>
        <v>0</v>
      </c>
      <c r="CG72" s="682">
        <f t="shared" si="55"/>
        <v>0</v>
      </c>
      <c r="CH72" s="682">
        <f t="shared" si="55"/>
        <v>0</v>
      </c>
      <c r="CI72" s="682">
        <f t="shared" si="55"/>
        <v>0</v>
      </c>
      <c r="CJ72" s="682">
        <f t="shared" si="55"/>
        <v>0</v>
      </c>
      <c r="CK72" s="682">
        <f t="shared" si="55"/>
        <v>0</v>
      </c>
      <c r="CL72" s="682">
        <f t="shared" si="55"/>
        <v>0</v>
      </c>
      <c r="CM72" s="682">
        <f t="shared" ref="CM72:DT72" si="56">$T37*CM37</f>
        <v>0</v>
      </c>
      <c r="CN72" s="682">
        <f t="shared" si="56"/>
        <v>0</v>
      </c>
      <c r="CO72" s="682">
        <f t="shared" si="56"/>
        <v>0</v>
      </c>
      <c r="CP72" s="682">
        <f t="shared" si="56"/>
        <v>0</v>
      </c>
      <c r="CQ72" s="682">
        <f t="shared" si="56"/>
        <v>0</v>
      </c>
      <c r="CR72" s="682">
        <f t="shared" si="56"/>
        <v>0</v>
      </c>
      <c r="CS72" s="682">
        <f t="shared" si="56"/>
        <v>0</v>
      </c>
      <c r="CT72" s="682">
        <f t="shared" si="56"/>
        <v>0</v>
      </c>
      <c r="CU72" s="682">
        <f t="shared" si="56"/>
        <v>0</v>
      </c>
      <c r="CV72" s="682">
        <f t="shared" si="56"/>
        <v>0</v>
      </c>
      <c r="CW72" s="682">
        <f t="shared" si="56"/>
        <v>0</v>
      </c>
      <c r="CX72" s="682">
        <f t="shared" si="56"/>
        <v>0</v>
      </c>
      <c r="CY72" s="682">
        <f t="shared" si="56"/>
        <v>0</v>
      </c>
      <c r="CZ72" s="682">
        <f t="shared" si="56"/>
        <v>0</v>
      </c>
      <c r="DA72" s="682">
        <f t="shared" si="56"/>
        <v>0</v>
      </c>
      <c r="DB72" s="682">
        <f t="shared" si="56"/>
        <v>0</v>
      </c>
      <c r="DC72" s="682">
        <f t="shared" si="56"/>
        <v>0</v>
      </c>
      <c r="DD72" s="682">
        <f t="shared" si="56"/>
        <v>0</v>
      </c>
      <c r="DE72" s="682">
        <f t="shared" si="56"/>
        <v>0</v>
      </c>
      <c r="DF72" s="682">
        <f t="shared" si="56"/>
        <v>0</v>
      </c>
      <c r="DG72" s="682">
        <f t="shared" si="56"/>
        <v>0</v>
      </c>
      <c r="DH72" s="682">
        <f t="shared" si="56"/>
        <v>0</v>
      </c>
      <c r="DI72" s="682">
        <f t="shared" si="56"/>
        <v>0</v>
      </c>
      <c r="DJ72" s="682">
        <f t="shared" si="56"/>
        <v>0</v>
      </c>
      <c r="DK72" s="682">
        <f t="shared" si="56"/>
        <v>0</v>
      </c>
      <c r="DL72" s="682">
        <f t="shared" si="56"/>
        <v>0</v>
      </c>
      <c r="DM72" s="682">
        <f t="shared" si="56"/>
        <v>0</v>
      </c>
      <c r="DN72" s="682">
        <f t="shared" si="56"/>
        <v>0</v>
      </c>
      <c r="DO72" s="682">
        <f t="shared" si="56"/>
        <v>0</v>
      </c>
      <c r="DP72" s="682">
        <f t="shared" si="56"/>
        <v>0</v>
      </c>
      <c r="DQ72" s="682">
        <f t="shared" si="56"/>
        <v>0</v>
      </c>
      <c r="DR72" s="682">
        <f t="shared" si="56"/>
        <v>0</v>
      </c>
      <c r="DS72" s="682">
        <f t="shared" si="56"/>
        <v>0</v>
      </c>
      <c r="DT72" s="682">
        <f t="shared" si="56"/>
        <v>0</v>
      </c>
      <c r="DU72" s="226"/>
      <c r="DV72" s="226"/>
    </row>
    <row r="73" spans="1:126" s="237" customFormat="1">
      <c r="A73" s="226"/>
      <c r="B73" s="226"/>
      <c r="C73" s="226"/>
      <c r="D73" s="226"/>
      <c r="E73" s="270"/>
      <c r="F73" s="114"/>
      <c r="G73" s="229"/>
      <c r="H73" s="226"/>
      <c r="I73" s="226"/>
      <c r="J73" s="403"/>
      <c r="K73" s="651">
        <f t="shared" si="7"/>
        <v>0</v>
      </c>
      <c r="L73" s="1"/>
      <c r="M73" s="5"/>
      <c r="N73" s="1">
        <f t="shared" si="12"/>
        <v>0</v>
      </c>
      <c r="O73" s="1"/>
      <c r="P73" s="5"/>
      <c r="Q73" s="1" t="s">
        <v>397</v>
      </c>
      <c r="R73" s="1"/>
      <c r="S73" s="667"/>
      <c r="T73" s="670">
        <f t="shared" si="8"/>
        <v>0</v>
      </c>
      <c r="U73" s="23"/>
      <c r="V73" s="226"/>
      <c r="W73" s="678">
        <f t="shared" si="9"/>
        <v>0</v>
      </c>
      <c r="X73" s="679"/>
      <c r="Y73" s="680"/>
      <c r="Z73" s="681"/>
      <c r="AA73" s="682">
        <f t="shared" ref="AA73:CL73" si="57">$T38*AA38</f>
        <v>0</v>
      </c>
      <c r="AB73" s="682">
        <f t="shared" si="57"/>
        <v>0</v>
      </c>
      <c r="AC73" s="682">
        <f t="shared" si="57"/>
        <v>0</v>
      </c>
      <c r="AD73" s="682">
        <f t="shared" si="57"/>
        <v>0</v>
      </c>
      <c r="AE73" s="682">
        <f t="shared" si="57"/>
        <v>0</v>
      </c>
      <c r="AF73" s="682">
        <f t="shared" si="57"/>
        <v>0</v>
      </c>
      <c r="AG73" s="682">
        <f t="shared" si="57"/>
        <v>0</v>
      </c>
      <c r="AH73" s="682">
        <f t="shared" si="57"/>
        <v>0</v>
      </c>
      <c r="AI73" s="682">
        <f t="shared" si="57"/>
        <v>0</v>
      </c>
      <c r="AJ73" s="682">
        <f t="shared" si="57"/>
        <v>0</v>
      </c>
      <c r="AK73" s="682">
        <f t="shared" si="57"/>
        <v>0</v>
      </c>
      <c r="AL73" s="682">
        <f t="shared" si="57"/>
        <v>0</v>
      </c>
      <c r="AM73" s="682">
        <f t="shared" si="57"/>
        <v>0</v>
      </c>
      <c r="AN73" s="682">
        <f t="shared" si="57"/>
        <v>0</v>
      </c>
      <c r="AO73" s="682">
        <f t="shared" si="57"/>
        <v>0</v>
      </c>
      <c r="AP73" s="682">
        <f t="shared" si="57"/>
        <v>0</v>
      </c>
      <c r="AQ73" s="682">
        <f t="shared" si="57"/>
        <v>0</v>
      </c>
      <c r="AR73" s="682">
        <f t="shared" si="57"/>
        <v>0</v>
      </c>
      <c r="AS73" s="682">
        <f t="shared" si="57"/>
        <v>0</v>
      </c>
      <c r="AT73" s="682">
        <f t="shared" si="57"/>
        <v>0</v>
      </c>
      <c r="AU73" s="682">
        <f t="shared" si="57"/>
        <v>0</v>
      </c>
      <c r="AV73" s="682">
        <f t="shared" si="57"/>
        <v>0</v>
      </c>
      <c r="AW73" s="682">
        <f t="shared" si="57"/>
        <v>0</v>
      </c>
      <c r="AX73" s="682">
        <f t="shared" si="57"/>
        <v>0</v>
      </c>
      <c r="AY73" s="682">
        <f t="shared" si="57"/>
        <v>0</v>
      </c>
      <c r="AZ73" s="682">
        <f t="shared" si="57"/>
        <v>0</v>
      </c>
      <c r="BA73" s="682">
        <f t="shared" si="57"/>
        <v>0</v>
      </c>
      <c r="BB73" s="682">
        <f t="shared" si="57"/>
        <v>0</v>
      </c>
      <c r="BC73" s="682">
        <f t="shared" si="57"/>
        <v>0</v>
      </c>
      <c r="BD73" s="682">
        <f t="shared" si="57"/>
        <v>0</v>
      </c>
      <c r="BE73" s="682">
        <f t="shared" si="57"/>
        <v>0</v>
      </c>
      <c r="BF73" s="682">
        <f t="shared" si="57"/>
        <v>0</v>
      </c>
      <c r="BG73" s="682">
        <f t="shared" si="57"/>
        <v>0</v>
      </c>
      <c r="BH73" s="682">
        <f t="shared" si="57"/>
        <v>0</v>
      </c>
      <c r="BI73" s="682">
        <f t="shared" si="57"/>
        <v>0</v>
      </c>
      <c r="BJ73" s="682">
        <f t="shared" si="57"/>
        <v>0</v>
      </c>
      <c r="BK73" s="682">
        <f t="shared" si="57"/>
        <v>0</v>
      </c>
      <c r="BL73" s="682">
        <f t="shared" si="57"/>
        <v>0</v>
      </c>
      <c r="BM73" s="682">
        <f t="shared" si="57"/>
        <v>0</v>
      </c>
      <c r="BN73" s="682">
        <f t="shared" si="57"/>
        <v>0</v>
      </c>
      <c r="BO73" s="682">
        <f t="shared" si="57"/>
        <v>0</v>
      </c>
      <c r="BP73" s="682">
        <f t="shared" si="57"/>
        <v>0</v>
      </c>
      <c r="BQ73" s="682">
        <f t="shared" si="57"/>
        <v>0</v>
      </c>
      <c r="BR73" s="682">
        <f t="shared" si="57"/>
        <v>0</v>
      </c>
      <c r="BS73" s="682">
        <f t="shared" si="57"/>
        <v>0</v>
      </c>
      <c r="BT73" s="682">
        <f t="shared" si="57"/>
        <v>0</v>
      </c>
      <c r="BU73" s="682">
        <f t="shared" si="57"/>
        <v>0</v>
      </c>
      <c r="BV73" s="682">
        <f t="shared" si="57"/>
        <v>0</v>
      </c>
      <c r="BW73" s="682">
        <f t="shared" si="57"/>
        <v>0</v>
      </c>
      <c r="BX73" s="682">
        <f t="shared" si="57"/>
        <v>0</v>
      </c>
      <c r="BY73" s="682">
        <f t="shared" si="57"/>
        <v>0</v>
      </c>
      <c r="BZ73" s="682">
        <f t="shared" si="57"/>
        <v>0</v>
      </c>
      <c r="CA73" s="682">
        <f t="shared" si="57"/>
        <v>0</v>
      </c>
      <c r="CB73" s="682">
        <f t="shared" si="57"/>
        <v>0</v>
      </c>
      <c r="CC73" s="682">
        <f t="shared" si="57"/>
        <v>0</v>
      </c>
      <c r="CD73" s="682">
        <f t="shared" si="57"/>
        <v>0</v>
      </c>
      <c r="CE73" s="682">
        <f t="shared" si="57"/>
        <v>0</v>
      </c>
      <c r="CF73" s="682">
        <f t="shared" si="57"/>
        <v>0</v>
      </c>
      <c r="CG73" s="682">
        <f t="shared" si="57"/>
        <v>0</v>
      </c>
      <c r="CH73" s="682">
        <f t="shared" si="57"/>
        <v>0</v>
      </c>
      <c r="CI73" s="682">
        <f t="shared" si="57"/>
        <v>0</v>
      </c>
      <c r="CJ73" s="682">
        <f t="shared" si="57"/>
        <v>0</v>
      </c>
      <c r="CK73" s="682">
        <f t="shared" si="57"/>
        <v>0</v>
      </c>
      <c r="CL73" s="682">
        <f t="shared" si="57"/>
        <v>0</v>
      </c>
      <c r="CM73" s="682">
        <f t="shared" ref="CM73:DT73" si="58">$T38*CM38</f>
        <v>0</v>
      </c>
      <c r="CN73" s="682">
        <f t="shared" si="58"/>
        <v>0</v>
      </c>
      <c r="CO73" s="682">
        <f t="shared" si="58"/>
        <v>0</v>
      </c>
      <c r="CP73" s="682">
        <f t="shared" si="58"/>
        <v>0</v>
      </c>
      <c r="CQ73" s="682">
        <f t="shared" si="58"/>
        <v>0</v>
      </c>
      <c r="CR73" s="682">
        <f t="shared" si="58"/>
        <v>0</v>
      </c>
      <c r="CS73" s="682">
        <f t="shared" si="58"/>
        <v>0</v>
      </c>
      <c r="CT73" s="682">
        <f t="shared" si="58"/>
        <v>0</v>
      </c>
      <c r="CU73" s="682">
        <f t="shared" si="58"/>
        <v>0</v>
      </c>
      <c r="CV73" s="682">
        <f t="shared" si="58"/>
        <v>0</v>
      </c>
      <c r="CW73" s="682">
        <f t="shared" si="58"/>
        <v>0</v>
      </c>
      <c r="CX73" s="682">
        <f t="shared" si="58"/>
        <v>0</v>
      </c>
      <c r="CY73" s="682">
        <f t="shared" si="58"/>
        <v>0</v>
      </c>
      <c r="CZ73" s="682">
        <f t="shared" si="58"/>
        <v>0</v>
      </c>
      <c r="DA73" s="682">
        <f t="shared" si="58"/>
        <v>0</v>
      </c>
      <c r="DB73" s="682">
        <f t="shared" si="58"/>
        <v>0</v>
      </c>
      <c r="DC73" s="682">
        <f t="shared" si="58"/>
        <v>0</v>
      </c>
      <c r="DD73" s="682">
        <f t="shared" si="58"/>
        <v>0</v>
      </c>
      <c r="DE73" s="682">
        <f t="shared" si="58"/>
        <v>0</v>
      </c>
      <c r="DF73" s="682">
        <f t="shared" si="58"/>
        <v>0</v>
      </c>
      <c r="DG73" s="682">
        <f t="shared" si="58"/>
        <v>0</v>
      </c>
      <c r="DH73" s="682">
        <f t="shared" si="58"/>
        <v>0</v>
      </c>
      <c r="DI73" s="682">
        <f t="shared" si="58"/>
        <v>0</v>
      </c>
      <c r="DJ73" s="682">
        <f t="shared" si="58"/>
        <v>0</v>
      </c>
      <c r="DK73" s="682">
        <f t="shared" si="58"/>
        <v>0</v>
      </c>
      <c r="DL73" s="682">
        <f t="shared" si="58"/>
        <v>0</v>
      </c>
      <c r="DM73" s="682">
        <f t="shared" si="58"/>
        <v>0</v>
      </c>
      <c r="DN73" s="682">
        <f t="shared" si="58"/>
        <v>0</v>
      </c>
      <c r="DO73" s="682">
        <f t="shared" si="58"/>
        <v>0</v>
      </c>
      <c r="DP73" s="682">
        <f t="shared" si="58"/>
        <v>0</v>
      </c>
      <c r="DQ73" s="682">
        <f t="shared" si="58"/>
        <v>0</v>
      </c>
      <c r="DR73" s="682">
        <f t="shared" si="58"/>
        <v>0</v>
      </c>
      <c r="DS73" s="682">
        <f t="shared" si="58"/>
        <v>0</v>
      </c>
      <c r="DT73" s="682">
        <f t="shared" si="58"/>
        <v>0</v>
      </c>
      <c r="DU73" s="226"/>
      <c r="DV73" s="226"/>
    </row>
    <row r="74" spans="1:126" s="237" customFormat="1">
      <c r="A74" s="226"/>
      <c r="B74" s="226"/>
      <c r="C74" s="226"/>
      <c r="D74" s="226"/>
      <c r="E74" s="270"/>
      <c r="F74" s="114"/>
      <c r="G74" s="229"/>
      <c r="H74" s="226"/>
      <c r="I74" s="226"/>
      <c r="J74" s="403"/>
      <c r="K74" s="651">
        <f t="shared" si="7"/>
        <v>0</v>
      </c>
      <c r="L74" s="1"/>
      <c r="M74" s="5"/>
      <c r="N74" s="1">
        <f t="shared" si="12"/>
        <v>0</v>
      </c>
      <c r="O74" s="1"/>
      <c r="P74" s="5"/>
      <c r="Q74" s="1" t="s">
        <v>397</v>
      </c>
      <c r="R74" s="1"/>
      <c r="S74" s="667"/>
      <c r="T74" s="670">
        <f t="shared" si="8"/>
        <v>0</v>
      </c>
      <c r="U74" s="23"/>
      <c r="V74" s="226"/>
      <c r="W74" s="678">
        <f t="shared" si="9"/>
        <v>0</v>
      </c>
      <c r="X74" s="679"/>
      <c r="Y74" s="680"/>
      <c r="Z74" s="681"/>
      <c r="AA74" s="682">
        <f t="shared" ref="AA74:CL74" si="59">$T39*AA39</f>
        <v>0</v>
      </c>
      <c r="AB74" s="682">
        <f t="shared" si="59"/>
        <v>0</v>
      </c>
      <c r="AC74" s="682">
        <f t="shared" si="59"/>
        <v>0</v>
      </c>
      <c r="AD74" s="682">
        <f t="shared" si="59"/>
        <v>0</v>
      </c>
      <c r="AE74" s="682">
        <f t="shared" si="59"/>
        <v>0</v>
      </c>
      <c r="AF74" s="682">
        <f t="shared" si="59"/>
        <v>0</v>
      </c>
      <c r="AG74" s="682">
        <f t="shared" si="59"/>
        <v>0</v>
      </c>
      <c r="AH74" s="682">
        <f t="shared" si="59"/>
        <v>0</v>
      </c>
      <c r="AI74" s="682">
        <f t="shared" si="59"/>
        <v>0</v>
      </c>
      <c r="AJ74" s="682">
        <f t="shared" si="59"/>
        <v>0</v>
      </c>
      <c r="AK74" s="682">
        <f t="shared" si="59"/>
        <v>0</v>
      </c>
      <c r="AL74" s="682">
        <f t="shared" si="59"/>
        <v>0</v>
      </c>
      <c r="AM74" s="682">
        <f t="shared" si="59"/>
        <v>0</v>
      </c>
      <c r="AN74" s="682">
        <f t="shared" si="59"/>
        <v>0</v>
      </c>
      <c r="AO74" s="682">
        <f t="shared" si="59"/>
        <v>0</v>
      </c>
      <c r="AP74" s="682">
        <f t="shared" si="59"/>
        <v>0</v>
      </c>
      <c r="AQ74" s="682">
        <f t="shared" si="59"/>
        <v>0</v>
      </c>
      <c r="AR74" s="682">
        <f t="shared" si="59"/>
        <v>0</v>
      </c>
      <c r="AS74" s="682">
        <f t="shared" si="59"/>
        <v>0</v>
      </c>
      <c r="AT74" s="682">
        <f t="shared" si="59"/>
        <v>0</v>
      </c>
      <c r="AU74" s="682">
        <f t="shared" si="59"/>
        <v>0</v>
      </c>
      <c r="AV74" s="682">
        <f t="shared" si="59"/>
        <v>0</v>
      </c>
      <c r="AW74" s="682">
        <f t="shared" si="59"/>
        <v>0</v>
      </c>
      <c r="AX74" s="682">
        <f t="shared" si="59"/>
        <v>0</v>
      </c>
      <c r="AY74" s="682">
        <f t="shared" si="59"/>
        <v>0</v>
      </c>
      <c r="AZ74" s="682">
        <f t="shared" si="59"/>
        <v>0</v>
      </c>
      <c r="BA74" s="682">
        <f t="shared" si="59"/>
        <v>0</v>
      </c>
      <c r="BB74" s="682">
        <f t="shared" si="59"/>
        <v>0</v>
      </c>
      <c r="BC74" s="682">
        <f t="shared" si="59"/>
        <v>0</v>
      </c>
      <c r="BD74" s="682">
        <f t="shared" si="59"/>
        <v>0</v>
      </c>
      <c r="BE74" s="682">
        <f t="shared" si="59"/>
        <v>0</v>
      </c>
      <c r="BF74" s="682">
        <f t="shared" si="59"/>
        <v>0</v>
      </c>
      <c r="BG74" s="682">
        <f t="shared" si="59"/>
        <v>0</v>
      </c>
      <c r="BH74" s="682">
        <f t="shared" si="59"/>
        <v>0</v>
      </c>
      <c r="BI74" s="682">
        <f t="shared" si="59"/>
        <v>0</v>
      </c>
      <c r="BJ74" s="682">
        <f t="shared" si="59"/>
        <v>0</v>
      </c>
      <c r="BK74" s="682">
        <f t="shared" si="59"/>
        <v>0</v>
      </c>
      <c r="BL74" s="682">
        <f t="shared" si="59"/>
        <v>0</v>
      </c>
      <c r="BM74" s="682">
        <f t="shared" si="59"/>
        <v>0</v>
      </c>
      <c r="BN74" s="682">
        <f t="shared" si="59"/>
        <v>0</v>
      </c>
      <c r="BO74" s="682">
        <f t="shared" si="59"/>
        <v>0</v>
      </c>
      <c r="BP74" s="682">
        <f t="shared" si="59"/>
        <v>0</v>
      </c>
      <c r="BQ74" s="682">
        <f t="shared" si="59"/>
        <v>0</v>
      </c>
      <c r="BR74" s="682">
        <f t="shared" si="59"/>
        <v>0</v>
      </c>
      <c r="BS74" s="682">
        <f t="shared" si="59"/>
        <v>0</v>
      </c>
      <c r="BT74" s="682">
        <f t="shared" si="59"/>
        <v>0</v>
      </c>
      <c r="BU74" s="682">
        <f t="shared" si="59"/>
        <v>0</v>
      </c>
      <c r="BV74" s="682">
        <f t="shared" si="59"/>
        <v>0</v>
      </c>
      <c r="BW74" s="682">
        <f t="shared" si="59"/>
        <v>0</v>
      </c>
      <c r="BX74" s="682">
        <f t="shared" si="59"/>
        <v>0</v>
      </c>
      <c r="BY74" s="682">
        <f t="shared" si="59"/>
        <v>0</v>
      </c>
      <c r="BZ74" s="682">
        <f t="shared" si="59"/>
        <v>0</v>
      </c>
      <c r="CA74" s="682">
        <f t="shared" si="59"/>
        <v>0</v>
      </c>
      <c r="CB74" s="682">
        <f t="shared" si="59"/>
        <v>0</v>
      </c>
      <c r="CC74" s="682">
        <f t="shared" si="59"/>
        <v>0</v>
      </c>
      <c r="CD74" s="682">
        <f t="shared" si="59"/>
        <v>0</v>
      </c>
      <c r="CE74" s="682">
        <f t="shared" si="59"/>
        <v>0</v>
      </c>
      <c r="CF74" s="682">
        <f t="shared" si="59"/>
        <v>0</v>
      </c>
      <c r="CG74" s="682">
        <f t="shared" si="59"/>
        <v>0</v>
      </c>
      <c r="CH74" s="682">
        <f t="shared" si="59"/>
        <v>0</v>
      </c>
      <c r="CI74" s="682">
        <f t="shared" si="59"/>
        <v>0</v>
      </c>
      <c r="CJ74" s="682">
        <f t="shared" si="59"/>
        <v>0</v>
      </c>
      <c r="CK74" s="682">
        <f t="shared" si="59"/>
        <v>0</v>
      </c>
      <c r="CL74" s="682">
        <f t="shared" si="59"/>
        <v>0</v>
      </c>
      <c r="CM74" s="682">
        <f t="shared" ref="CM74:DT74" si="60">$T39*CM39</f>
        <v>0</v>
      </c>
      <c r="CN74" s="682">
        <f t="shared" si="60"/>
        <v>0</v>
      </c>
      <c r="CO74" s="682">
        <f t="shared" si="60"/>
        <v>0</v>
      </c>
      <c r="CP74" s="682">
        <f t="shared" si="60"/>
        <v>0</v>
      </c>
      <c r="CQ74" s="682">
        <f t="shared" si="60"/>
        <v>0</v>
      </c>
      <c r="CR74" s="682">
        <f t="shared" si="60"/>
        <v>0</v>
      </c>
      <c r="CS74" s="682">
        <f t="shared" si="60"/>
        <v>0</v>
      </c>
      <c r="CT74" s="682">
        <f t="shared" si="60"/>
        <v>0</v>
      </c>
      <c r="CU74" s="682">
        <f t="shared" si="60"/>
        <v>0</v>
      </c>
      <c r="CV74" s="682">
        <f t="shared" si="60"/>
        <v>0</v>
      </c>
      <c r="CW74" s="682">
        <f t="shared" si="60"/>
        <v>0</v>
      </c>
      <c r="CX74" s="682">
        <f t="shared" si="60"/>
        <v>0</v>
      </c>
      <c r="CY74" s="682">
        <f t="shared" si="60"/>
        <v>0</v>
      </c>
      <c r="CZ74" s="682">
        <f t="shared" si="60"/>
        <v>0</v>
      </c>
      <c r="DA74" s="682">
        <f t="shared" si="60"/>
        <v>0</v>
      </c>
      <c r="DB74" s="682">
        <f t="shared" si="60"/>
        <v>0</v>
      </c>
      <c r="DC74" s="682">
        <f t="shared" si="60"/>
        <v>0</v>
      </c>
      <c r="DD74" s="682">
        <f t="shared" si="60"/>
        <v>0</v>
      </c>
      <c r="DE74" s="682">
        <f t="shared" si="60"/>
        <v>0</v>
      </c>
      <c r="DF74" s="682">
        <f t="shared" si="60"/>
        <v>0</v>
      </c>
      <c r="DG74" s="682">
        <f t="shared" si="60"/>
        <v>0</v>
      </c>
      <c r="DH74" s="682">
        <f t="shared" si="60"/>
        <v>0</v>
      </c>
      <c r="DI74" s="682">
        <f t="shared" si="60"/>
        <v>0</v>
      </c>
      <c r="DJ74" s="682">
        <f t="shared" si="60"/>
        <v>0</v>
      </c>
      <c r="DK74" s="682">
        <f t="shared" si="60"/>
        <v>0</v>
      </c>
      <c r="DL74" s="682">
        <f t="shared" si="60"/>
        <v>0</v>
      </c>
      <c r="DM74" s="682">
        <f t="shared" si="60"/>
        <v>0</v>
      </c>
      <c r="DN74" s="682">
        <f t="shared" si="60"/>
        <v>0</v>
      </c>
      <c r="DO74" s="682">
        <f t="shared" si="60"/>
        <v>0</v>
      </c>
      <c r="DP74" s="682">
        <f t="shared" si="60"/>
        <v>0</v>
      </c>
      <c r="DQ74" s="682">
        <f t="shared" si="60"/>
        <v>0</v>
      </c>
      <c r="DR74" s="682">
        <f t="shared" si="60"/>
        <v>0</v>
      </c>
      <c r="DS74" s="682">
        <f t="shared" si="60"/>
        <v>0</v>
      </c>
      <c r="DT74" s="682">
        <f t="shared" si="60"/>
        <v>0</v>
      </c>
      <c r="DU74" s="226"/>
      <c r="DV74" s="226"/>
    </row>
    <row r="75" spans="1:126" s="237" customFormat="1">
      <c r="A75" s="226"/>
      <c r="B75" s="226"/>
      <c r="C75" s="226"/>
      <c r="D75" s="226"/>
      <c r="E75" s="270"/>
      <c r="F75" s="114"/>
      <c r="G75" s="229"/>
      <c r="H75" s="226"/>
      <c r="I75" s="226"/>
      <c r="J75" s="403"/>
      <c r="K75" s="651">
        <f t="shared" si="7"/>
        <v>0</v>
      </c>
      <c r="L75" s="1"/>
      <c r="M75" s="5"/>
      <c r="N75" s="1">
        <f t="shared" si="12"/>
        <v>0</v>
      </c>
      <c r="O75" s="1"/>
      <c r="P75" s="5"/>
      <c r="Q75" s="1" t="s">
        <v>397</v>
      </c>
      <c r="R75" s="1"/>
      <c r="S75" s="667"/>
      <c r="T75" s="670">
        <f t="shared" si="8"/>
        <v>0</v>
      </c>
      <c r="U75" s="23"/>
      <c r="V75" s="226"/>
      <c r="W75" s="678">
        <f t="shared" si="9"/>
        <v>0</v>
      </c>
      <c r="X75" s="679"/>
      <c r="Y75" s="680"/>
      <c r="Z75" s="681"/>
      <c r="AA75" s="682">
        <f t="shared" ref="AA75:CL75" si="61">$T40*AA40</f>
        <v>0</v>
      </c>
      <c r="AB75" s="682">
        <f t="shared" si="61"/>
        <v>0</v>
      </c>
      <c r="AC75" s="682">
        <f t="shared" si="61"/>
        <v>0</v>
      </c>
      <c r="AD75" s="682">
        <f t="shared" si="61"/>
        <v>0</v>
      </c>
      <c r="AE75" s="682">
        <f t="shared" si="61"/>
        <v>0</v>
      </c>
      <c r="AF75" s="682">
        <f t="shared" si="61"/>
        <v>0</v>
      </c>
      <c r="AG75" s="682">
        <f t="shared" si="61"/>
        <v>0</v>
      </c>
      <c r="AH75" s="682">
        <f t="shared" si="61"/>
        <v>0</v>
      </c>
      <c r="AI75" s="682">
        <f t="shared" si="61"/>
        <v>0</v>
      </c>
      <c r="AJ75" s="682">
        <f t="shared" si="61"/>
        <v>0</v>
      </c>
      <c r="AK75" s="682">
        <f t="shared" si="61"/>
        <v>0</v>
      </c>
      <c r="AL75" s="682">
        <f t="shared" si="61"/>
        <v>0</v>
      </c>
      <c r="AM75" s="682">
        <f t="shared" si="61"/>
        <v>0</v>
      </c>
      <c r="AN75" s="682">
        <f t="shared" si="61"/>
        <v>0</v>
      </c>
      <c r="AO75" s="682">
        <f t="shared" si="61"/>
        <v>0</v>
      </c>
      <c r="AP75" s="682">
        <f t="shared" si="61"/>
        <v>0</v>
      </c>
      <c r="AQ75" s="682">
        <f t="shared" si="61"/>
        <v>0</v>
      </c>
      <c r="AR75" s="682">
        <f t="shared" si="61"/>
        <v>0</v>
      </c>
      <c r="AS75" s="682">
        <f t="shared" si="61"/>
        <v>0</v>
      </c>
      <c r="AT75" s="682">
        <f t="shared" si="61"/>
        <v>0</v>
      </c>
      <c r="AU75" s="682">
        <f t="shared" si="61"/>
        <v>0</v>
      </c>
      <c r="AV75" s="682">
        <f t="shared" si="61"/>
        <v>0</v>
      </c>
      <c r="AW75" s="682">
        <f t="shared" si="61"/>
        <v>0</v>
      </c>
      <c r="AX75" s="682">
        <f t="shared" si="61"/>
        <v>0</v>
      </c>
      <c r="AY75" s="682">
        <f t="shared" si="61"/>
        <v>0</v>
      </c>
      <c r="AZ75" s="682">
        <f t="shared" si="61"/>
        <v>0</v>
      </c>
      <c r="BA75" s="682">
        <f t="shared" si="61"/>
        <v>0</v>
      </c>
      <c r="BB75" s="682">
        <f t="shared" si="61"/>
        <v>0</v>
      </c>
      <c r="BC75" s="682">
        <f t="shared" si="61"/>
        <v>0</v>
      </c>
      <c r="BD75" s="682">
        <f t="shared" si="61"/>
        <v>0</v>
      </c>
      <c r="BE75" s="682">
        <f t="shared" si="61"/>
        <v>0</v>
      </c>
      <c r="BF75" s="682">
        <f t="shared" si="61"/>
        <v>0</v>
      </c>
      <c r="BG75" s="682">
        <f t="shared" si="61"/>
        <v>0</v>
      </c>
      <c r="BH75" s="682">
        <f t="shared" si="61"/>
        <v>0</v>
      </c>
      <c r="BI75" s="682">
        <f t="shared" si="61"/>
        <v>0</v>
      </c>
      <c r="BJ75" s="682">
        <f t="shared" si="61"/>
        <v>0</v>
      </c>
      <c r="BK75" s="682">
        <f t="shared" si="61"/>
        <v>0</v>
      </c>
      <c r="BL75" s="682">
        <f t="shared" si="61"/>
        <v>0</v>
      </c>
      <c r="BM75" s="682">
        <f t="shared" si="61"/>
        <v>0</v>
      </c>
      <c r="BN75" s="682">
        <f t="shared" si="61"/>
        <v>0</v>
      </c>
      <c r="BO75" s="682">
        <f t="shared" si="61"/>
        <v>0</v>
      </c>
      <c r="BP75" s="682">
        <f t="shared" si="61"/>
        <v>0</v>
      </c>
      <c r="BQ75" s="682">
        <f t="shared" si="61"/>
        <v>0</v>
      </c>
      <c r="BR75" s="682">
        <f t="shared" si="61"/>
        <v>0</v>
      </c>
      <c r="BS75" s="682">
        <f t="shared" si="61"/>
        <v>0</v>
      </c>
      <c r="BT75" s="682">
        <f t="shared" si="61"/>
        <v>0</v>
      </c>
      <c r="BU75" s="682">
        <f t="shared" si="61"/>
        <v>0</v>
      </c>
      <c r="BV75" s="682">
        <f t="shared" si="61"/>
        <v>0</v>
      </c>
      <c r="BW75" s="682">
        <f t="shared" si="61"/>
        <v>0</v>
      </c>
      <c r="BX75" s="682">
        <f t="shared" si="61"/>
        <v>0</v>
      </c>
      <c r="BY75" s="682">
        <f t="shared" si="61"/>
        <v>0</v>
      </c>
      <c r="BZ75" s="682">
        <f t="shared" si="61"/>
        <v>0</v>
      </c>
      <c r="CA75" s="682">
        <f t="shared" si="61"/>
        <v>0</v>
      </c>
      <c r="CB75" s="682">
        <f t="shared" si="61"/>
        <v>0</v>
      </c>
      <c r="CC75" s="682">
        <f t="shared" si="61"/>
        <v>0</v>
      </c>
      <c r="CD75" s="682">
        <f t="shared" si="61"/>
        <v>0</v>
      </c>
      <c r="CE75" s="682">
        <f t="shared" si="61"/>
        <v>0</v>
      </c>
      <c r="CF75" s="682">
        <f t="shared" si="61"/>
        <v>0</v>
      </c>
      <c r="CG75" s="682">
        <f t="shared" si="61"/>
        <v>0</v>
      </c>
      <c r="CH75" s="682">
        <f t="shared" si="61"/>
        <v>0</v>
      </c>
      <c r="CI75" s="682">
        <f t="shared" si="61"/>
        <v>0</v>
      </c>
      <c r="CJ75" s="682">
        <f t="shared" si="61"/>
        <v>0</v>
      </c>
      <c r="CK75" s="682">
        <f t="shared" si="61"/>
        <v>0</v>
      </c>
      <c r="CL75" s="682">
        <f t="shared" si="61"/>
        <v>0</v>
      </c>
      <c r="CM75" s="682">
        <f t="shared" ref="CM75:DT75" si="62">$T40*CM40</f>
        <v>0</v>
      </c>
      <c r="CN75" s="682">
        <f t="shared" si="62"/>
        <v>0</v>
      </c>
      <c r="CO75" s="682">
        <f t="shared" si="62"/>
        <v>0</v>
      </c>
      <c r="CP75" s="682">
        <f t="shared" si="62"/>
        <v>0</v>
      </c>
      <c r="CQ75" s="682">
        <f t="shared" si="62"/>
        <v>0</v>
      </c>
      <c r="CR75" s="682">
        <f t="shared" si="62"/>
        <v>0</v>
      </c>
      <c r="CS75" s="682">
        <f t="shared" si="62"/>
        <v>0</v>
      </c>
      <c r="CT75" s="682">
        <f t="shared" si="62"/>
        <v>0</v>
      </c>
      <c r="CU75" s="682">
        <f t="shared" si="62"/>
        <v>0</v>
      </c>
      <c r="CV75" s="682">
        <f t="shared" si="62"/>
        <v>0</v>
      </c>
      <c r="CW75" s="682">
        <f t="shared" si="62"/>
        <v>0</v>
      </c>
      <c r="CX75" s="682">
        <f t="shared" si="62"/>
        <v>0</v>
      </c>
      <c r="CY75" s="682">
        <f t="shared" si="62"/>
        <v>0</v>
      </c>
      <c r="CZ75" s="682">
        <f t="shared" si="62"/>
        <v>0</v>
      </c>
      <c r="DA75" s="682">
        <f t="shared" si="62"/>
        <v>0</v>
      </c>
      <c r="DB75" s="682">
        <f t="shared" si="62"/>
        <v>0</v>
      </c>
      <c r="DC75" s="682">
        <f t="shared" si="62"/>
        <v>0</v>
      </c>
      <c r="DD75" s="682">
        <f t="shared" si="62"/>
        <v>0</v>
      </c>
      <c r="DE75" s="682">
        <f t="shared" si="62"/>
        <v>0</v>
      </c>
      <c r="DF75" s="682">
        <f t="shared" si="62"/>
        <v>0</v>
      </c>
      <c r="DG75" s="682">
        <f t="shared" si="62"/>
        <v>0</v>
      </c>
      <c r="DH75" s="682">
        <f t="shared" si="62"/>
        <v>0</v>
      </c>
      <c r="DI75" s="682">
        <f t="shared" si="62"/>
        <v>0</v>
      </c>
      <c r="DJ75" s="682">
        <f t="shared" si="62"/>
        <v>0</v>
      </c>
      <c r="DK75" s="682">
        <f t="shared" si="62"/>
        <v>0</v>
      </c>
      <c r="DL75" s="682">
        <f t="shared" si="62"/>
        <v>0</v>
      </c>
      <c r="DM75" s="682">
        <f t="shared" si="62"/>
        <v>0</v>
      </c>
      <c r="DN75" s="682">
        <f t="shared" si="62"/>
        <v>0</v>
      </c>
      <c r="DO75" s="682">
        <f t="shared" si="62"/>
        <v>0</v>
      </c>
      <c r="DP75" s="682">
        <f t="shared" si="62"/>
        <v>0</v>
      </c>
      <c r="DQ75" s="682">
        <f t="shared" si="62"/>
        <v>0</v>
      </c>
      <c r="DR75" s="682">
        <f t="shared" si="62"/>
        <v>0</v>
      </c>
      <c r="DS75" s="682">
        <f t="shared" si="62"/>
        <v>0</v>
      </c>
      <c r="DT75" s="682">
        <f t="shared" si="62"/>
        <v>0</v>
      </c>
      <c r="DU75" s="226"/>
      <c r="DV75" s="226"/>
    </row>
    <row r="76" spans="1:126" s="237" customFormat="1">
      <c r="A76" s="226"/>
      <c r="B76" s="226"/>
      <c r="C76" s="226"/>
      <c r="D76" s="226"/>
      <c r="E76" s="270"/>
      <c r="F76" s="114"/>
      <c r="G76" s="229"/>
      <c r="H76" s="226"/>
      <c r="I76" s="226"/>
      <c r="J76" s="403"/>
      <c r="K76" s="651">
        <f t="shared" si="7"/>
        <v>0</v>
      </c>
      <c r="L76" s="1"/>
      <c r="M76" s="5"/>
      <c r="N76" s="1">
        <f t="shared" si="12"/>
        <v>0</v>
      </c>
      <c r="O76" s="1"/>
      <c r="P76" s="5"/>
      <c r="Q76" s="1" t="s">
        <v>397</v>
      </c>
      <c r="R76" s="1"/>
      <c r="S76" s="667"/>
      <c r="T76" s="670">
        <f t="shared" si="8"/>
        <v>0</v>
      </c>
      <c r="U76" s="23"/>
      <c r="V76" s="226"/>
      <c r="W76" s="678">
        <f t="shared" si="9"/>
        <v>0</v>
      </c>
      <c r="X76" s="679"/>
      <c r="Y76" s="680"/>
      <c r="Z76" s="681"/>
      <c r="AA76" s="682">
        <f t="shared" ref="AA76:CL76" si="63">$T41*AA41</f>
        <v>0</v>
      </c>
      <c r="AB76" s="682">
        <f t="shared" si="63"/>
        <v>0</v>
      </c>
      <c r="AC76" s="682">
        <f t="shared" si="63"/>
        <v>0</v>
      </c>
      <c r="AD76" s="682">
        <f t="shared" si="63"/>
        <v>0</v>
      </c>
      <c r="AE76" s="682">
        <f t="shared" si="63"/>
        <v>0</v>
      </c>
      <c r="AF76" s="682">
        <f t="shared" si="63"/>
        <v>0</v>
      </c>
      <c r="AG76" s="682">
        <f t="shared" si="63"/>
        <v>0</v>
      </c>
      <c r="AH76" s="682">
        <f t="shared" si="63"/>
        <v>0</v>
      </c>
      <c r="AI76" s="682">
        <f t="shared" si="63"/>
        <v>0</v>
      </c>
      <c r="AJ76" s="682">
        <f t="shared" si="63"/>
        <v>0</v>
      </c>
      <c r="AK76" s="682">
        <f t="shared" si="63"/>
        <v>0</v>
      </c>
      <c r="AL76" s="682">
        <f t="shared" si="63"/>
        <v>0</v>
      </c>
      <c r="AM76" s="682">
        <f t="shared" si="63"/>
        <v>0</v>
      </c>
      <c r="AN76" s="682">
        <f t="shared" si="63"/>
        <v>0</v>
      </c>
      <c r="AO76" s="682">
        <f t="shared" si="63"/>
        <v>0</v>
      </c>
      <c r="AP76" s="682">
        <f t="shared" si="63"/>
        <v>0</v>
      </c>
      <c r="AQ76" s="682">
        <f t="shared" si="63"/>
        <v>0</v>
      </c>
      <c r="AR76" s="682">
        <f t="shared" si="63"/>
        <v>0</v>
      </c>
      <c r="AS76" s="682">
        <f t="shared" si="63"/>
        <v>0</v>
      </c>
      <c r="AT76" s="682">
        <f t="shared" si="63"/>
        <v>0</v>
      </c>
      <c r="AU76" s="682">
        <f t="shared" si="63"/>
        <v>0</v>
      </c>
      <c r="AV76" s="682">
        <f t="shared" si="63"/>
        <v>0</v>
      </c>
      <c r="AW76" s="682">
        <f t="shared" si="63"/>
        <v>0</v>
      </c>
      <c r="AX76" s="682">
        <f t="shared" si="63"/>
        <v>0</v>
      </c>
      <c r="AY76" s="682">
        <f t="shared" si="63"/>
        <v>0</v>
      </c>
      <c r="AZ76" s="682">
        <f t="shared" si="63"/>
        <v>0</v>
      </c>
      <c r="BA76" s="682">
        <f t="shared" si="63"/>
        <v>0</v>
      </c>
      <c r="BB76" s="682">
        <f t="shared" si="63"/>
        <v>0</v>
      </c>
      <c r="BC76" s="682">
        <f t="shared" si="63"/>
        <v>0</v>
      </c>
      <c r="BD76" s="682">
        <f t="shared" si="63"/>
        <v>0</v>
      </c>
      <c r="BE76" s="682">
        <f t="shared" si="63"/>
        <v>0</v>
      </c>
      <c r="BF76" s="682">
        <f t="shared" si="63"/>
        <v>0</v>
      </c>
      <c r="BG76" s="682">
        <f t="shared" si="63"/>
        <v>0</v>
      </c>
      <c r="BH76" s="682">
        <f t="shared" si="63"/>
        <v>0</v>
      </c>
      <c r="BI76" s="682">
        <f t="shared" si="63"/>
        <v>0</v>
      </c>
      <c r="BJ76" s="682">
        <f t="shared" si="63"/>
        <v>0</v>
      </c>
      <c r="BK76" s="682">
        <f t="shared" si="63"/>
        <v>0</v>
      </c>
      <c r="BL76" s="682">
        <f t="shared" si="63"/>
        <v>0</v>
      </c>
      <c r="BM76" s="682">
        <f t="shared" si="63"/>
        <v>0</v>
      </c>
      <c r="BN76" s="682">
        <f t="shared" si="63"/>
        <v>0</v>
      </c>
      <c r="BO76" s="682">
        <f t="shared" si="63"/>
        <v>0</v>
      </c>
      <c r="BP76" s="682">
        <f t="shared" si="63"/>
        <v>0</v>
      </c>
      <c r="BQ76" s="682">
        <f t="shared" si="63"/>
        <v>0</v>
      </c>
      <c r="BR76" s="682">
        <f t="shared" si="63"/>
        <v>0</v>
      </c>
      <c r="BS76" s="682">
        <f t="shared" si="63"/>
        <v>0</v>
      </c>
      <c r="BT76" s="682">
        <f t="shared" si="63"/>
        <v>0</v>
      </c>
      <c r="BU76" s="682">
        <f t="shared" si="63"/>
        <v>0</v>
      </c>
      <c r="BV76" s="682">
        <f t="shared" si="63"/>
        <v>0</v>
      </c>
      <c r="BW76" s="682">
        <f t="shared" si="63"/>
        <v>0</v>
      </c>
      <c r="BX76" s="682">
        <f t="shared" si="63"/>
        <v>0</v>
      </c>
      <c r="BY76" s="682">
        <f t="shared" si="63"/>
        <v>0</v>
      </c>
      <c r="BZ76" s="682">
        <f t="shared" si="63"/>
        <v>0</v>
      </c>
      <c r="CA76" s="682">
        <f t="shared" si="63"/>
        <v>0</v>
      </c>
      <c r="CB76" s="682">
        <f t="shared" si="63"/>
        <v>0</v>
      </c>
      <c r="CC76" s="682">
        <f t="shared" si="63"/>
        <v>0</v>
      </c>
      <c r="CD76" s="682">
        <f t="shared" si="63"/>
        <v>0</v>
      </c>
      <c r="CE76" s="682">
        <f t="shared" si="63"/>
        <v>0</v>
      </c>
      <c r="CF76" s="682">
        <f t="shared" si="63"/>
        <v>0</v>
      </c>
      <c r="CG76" s="682">
        <f t="shared" si="63"/>
        <v>0</v>
      </c>
      <c r="CH76" s="682">
        <f t="shared" si="63"/>
        <v>0</v>
      </c>
      <c r="CI76" s="682">
        <f t="shared" si="63"/>
        <v>0</v>
      </c>
      <c r="CJ76" s="682">
        <f t="shared" si="63"/>
        <v>0</v>
      </c>
      <c r="CK76" s="682">
        <f t="shared" si="63"/>
        <v>0</v>
      </c>
      <c r="CL76" s="682">
        <f t="shared" si="63"/>
        <v>0</v>
      </c>
      <c r="CM76" s="682">
        <f t="shared" ref="CM76:DT76" si="64">$T41*CM41</f>
        <v>0</v>
      </c>
      <c r="CN76" s="682">
        <f t="shared" si="64"/>
        <v>0</v>
      </c>
      <c r="CO76" s="682">
        <f t="shared" si="64"/>
        <v>0</v>
      </c>
      <c r="CP76" s="682">
        <f t="shared" si="64"/>
        <v>0</v>
      </c>
      <c r="CQ76" s="682">
        <f t="shared" si="64"/>
        <v>0</v>
      </c>
      <c r="CR76" s="682">
        <f t="shared" si="64"/>
        <v>0</v>
      </c>
      <c r="CS76" s="682">
        <f t="shared" si="64"/>
        <v>0</v>
      </c>
      <c r="CT76" s="682">
        <f t="shared" si="64"/>
        <v>0</v>
      </c>
      <c r="CU76" s="682">
        <f t="shared" si="64"/>
        <v>0</v>
      </c>
      <c r="CV76" s="682">
        <f t="shared" si="64"/>
        <v>0</v>
      </c>
      <c r="CW76" s="682">
        <f t="shared" si="64"/>
        <v>0</v>
      </c>
      <c r="CX76" s="682">
        <f t="shared" si="64"/>
        <v>0</v>
      </c>
      <c r="CY76" s="682">
        <f t="shared" si="64"/>
        <v>0</v>
      </c>
      <c r="CZ76" s="682">
        <f t="shared" si="64"/>
        <v>0</v>
      </c>
      <c r="DA76" s="682">
        <f t="shared" si="64"/>
        <v>0</v>
      </c>
      <c r="DB76" s="682">
        <f t="shared" si="64"/>
        <v>0</v>
      </c>
      <c r="DC76" s="682">
        <f t="shared" si="64"/>
        <v>0</v>
      </c>
      <c r="DD76" s="682">
        <f t="shared" si="64"/>
        <v>0</v>
      </c>
      <c r="DE76" s="682">
        <f t="shared" si="64"/>
        <v>0</v>
      </c>
      <c r="DF76" s="682">
        <f t="shared" si="64"/>
        <v>0</v>
      </c>
      <c r="DG76" s="682">
        <f t="shared" si="64"/>
        <v>0</v>
      </c>
      <c r="DH76" s="682">
        <f t="shared" si="64"/>
        <v>0</v>
      </c>
      <c r="DI76" s="682">
        <f t="shared" si="64"/>
        <v>0</v>
      </c>
      <c r="DJ76" s="682">
        <f t="shared" si="64"/>
        <v>0</v>
      </c>
      <c r="DK76" s="682">
        <f t="shared" si="64"/>
        <v>0</v>
      </c>
      <c r="DL76" s="682">
        <f t="shared" si="64"/>
        <v>0</v>
      </c>
      <c r="DM76" s="682">
        <f t="shared" si="64"/>
        <v>0</v>
      </c>
      <c r="DN76" s="682">
        <f t="shared" si="64"/>
        <v>0</v>
      </c>
      <c r="DO76" s="682">
        <f t="shared" si="64"/>
        <v>0</v>
      </c>
      <c r="DP76" s="682">
        <f t="shared" si="64"/>
        <v>0</v>
      </c>
      <c r="DQ76" s="682">
        <f t="shared" si="64"/>
        <v>0</v>
      </c>
      <c r="DR76" s="682">
        <f t="shared" si="64"/>
        <v>0</v>
      </c>
      <c r="DS76" s="682">
        <f t="shared" si="64"/>
        <v>0</v>
      </c>
      <c r="DT76" s="682">
        <f t="shared" si="64"/>
        <v>0</v>
      </c>
      <c r="DU76" s="226"/>
      <c r="DV76" s="226"/>
    </row>
    <row r="77" spans="1:126" s="237" customFormat="1">
      <c r="A77" s="226"/>
      <c r="B77" s="226"/>
      <c r="C77" s="226"/>
      <c r="D77" s="226"/>
      <c r="E77" s="270"/>
      <c r="F77" s="114"/>
      <c r="G77" s="229"/>
      <c r="H77" s="226"/>
      <c r="I77" s="226"/>
      <c r="J77" s="403"/>
      <c r="K77" s="651">
        <f t="shared" si="7"/>
        <v>0</v>
      </c>
      <c r="L77" s="1"/>
      <c r="M77" s="5"/>
      <c r="N77" s="1">
        <f t="shared" si="12"/>
        <v>0</v>
      </c>
      <c r="O77" s="1"/>
      <c r="P77" s="5"/>
      <c r="Q77" s="1" t="s">
        <v>397</v>
      </c>
      <c r="R77" s="1"/>
      <c r="S77" s="667"/>
      <c r="T77" s="670">
        <f t="shared" si="8"/>
        <v>0</v>
      </c>
      <c r="U77" s="23"/>
      <c r="V77" s="226"/>
      <c r="W77" s="678">
        <f t="shared" si="9"/>
        <v>0</v>
      </c>
      <c r="X77" s="679"/>
      <c r="Y77" s="680"/>
      <c r="Z77" s="681"/>
      <c r="AA77" s="682">
        <f t="shared" ref="AA77:CL77" si="65">$T42*AA42</f>
        <v>0</v>
      </c>
      <c r="AB77" s="682">
        <f t="shared" si="65"/>
        <v>0</v>
      </c>
      <c r="AC77" s="682">
        <f t="shared" si="65"/>
        <v>0</v>
      </c>
      <c r="AD77" s="682">
        <f t="shared" si="65"/>
        <v>0</v>
      </c>
      <c r="AE77" s="682">
        <f t="shared" si="65"/>
        <v>0</v>
      </c>
      <c r="AF77" s="682">
        <f t="shared" si="65"/>
        <v>0</v>
      </c>
      <c r="AG77" s="682">
        <f t="shared" si="65"/>
        <v>0</v>
      </c>
      <c r="AH77" s="682">
        <f t="shared" si="65"/>
        <v>0</v>
      </c>
      <c r="AI77" s="682">
        <f t="shared" si="65"/>
        <v>0</v>
      </c>
      <c r="AJ77" s="682">
        <f t="shared" si="65"/>
        <v>0</v>
      </c>
      <c r="AK77" s="682">
        <f t="shared" si="65"/>
        <v>0</v>
      </c>
      <c r="AL77" s="682">
        <f t="shared" si="65"/>
        <v>0</v>
      </c>
      <c r="AM77" s="682">
        <f t="shared" si="65"/>
        <v>0</v>
      </c>
      <c r="AN77" s="682">
        <f t="shared" si="65"/>
        <v>0</v>
      </c>
      <c r="AO77" s="682">
        <f t="shared" si="65"/>
        <v>0</v>
      </c>
      <c r="AP77" s="682">
        <f t="shared" si="65"/>
        <v>0</v>
      </c>
      <c r="AQ77" s="682">
        <f t="shared" si="65"/>
        <v>0</v>
      </c>
      <c r="AR77" s="682">
        <f t="shared" si="65"/>
        <v>0</v>
      </c>
      <c r="AS77" s="682">
        <f t="shared" si="65"/>
        <v>0</v>
      </c>
      <c r="AT77" s="682">
        <f t="shared" si="65"/>
        <v>0</v>
      </c>
      <c r="AU77" s="682">
        <f t="shared" si="65"/>
        <v>0</v>
      </c>
      <c r="AV77" s="682">
        <f t="shared" si="65"/>
        <v>0</v>
      </c>
      <c r="AW77" s="682">
        <f t="shared" si="65"/>
        <v>0</v>
      </c>
      <c r="AX77" s="682">
        <f t="shared" si="65"/>
        <v>0</v>
      </c>
      <c r="AY77" s="682">
        <f t="shared" si="65"/>
        <v>0</v>
      </c>
      <c r="AZ77" s="682">
        <f t="shared" si="65"/>
        <v>0</v>
      </c>
      <c r="BA77" s="682">
        <f t="shared" si="65"/>
        <v>0</v>
      </c>
      <c r="BB77" s="682">
        <f t="shared" si="65"/>
        <v>0</v>
      </c>
      <c r="BC77" s="682">
        <f t="shared" si="65"/>
        <v>0</v>
      </c>
      <c r="BD77" s="682">
        <f t="shared" si="65"/>
        <v>0</v>
      </c>
      <c r="BE77" s="682">
        <f t="shared" si="65"/>
        <v>0</v>
      </c>
      <c r="BF77" s="682">
        <f t="shared" si="65"/>
        <v>0</v>
      </c>
      <c r="BG77" s="682">
        <f t="shared" si="65"/>
        <v>0</v>
      </c>
      <c r="BH77" s="682">
        <f t="shared" si="65"/>
        <v>0</v>
      </c>
      <c r="BI77" s="682">
        <f t="shared" si="65"/>
        <v>0</v>
      </c>
      <c r="BJ77" s="682">
        <f t="shared" si="65"/>
        <v>0</v>
      </c>
      <c r="BK77" s="682">
        <f t="shared" si="65"/>
        <v>0</v>
      </c>
      <c r="BL77" s="682">
        <f t="shared" si="65"/>
        <v>0</v>
      </c>
      <c r="BM77" s="682">
        <f t="shared" si="65"/>
        <v>0</v>
      </c>
      <c r="BN77" s="682">
        <f t="shared" si="65"/>
        <v>0</v>
      </c>
      <c r="BO77" s="682">
        <f t="shared" si="65"/>
        <v>0</v>
      </c>
      <c r="BP77" s="682">
        <f t="shared" si="65"/>
        <v>0</v>
      </c>
      <c r="BQ77" s="682">
        <f t="shared" si="65"/>
        <v>0</v>
      </c>
      <c r="BR77" s="682">
        <f t="shared" si="65"/>
        <v>0</v>
      </c>
      <c r="BS77" s="682">
        <f t="shared" si="65"/>
        <v>0</v>
      </c>
      <c r="BT77" s="682">
        <f t="shared" si="65"/>
        <v>0</v>
      </c>
      <c r="BU77" s="682">
        <f t="shared" si="65"/>
        <v>0</v>
      </c>
      <c r="BV77" s="682">
        <f t="shared" si="65"/>
        <v>0</v>
      </c>
      <c r="BW77" s="682">
        <f t="shared" si="65"/>
        <v>0</v>
      </c>
      <c r="BX77" s="682">
        <f t="shared" si="65"/>
        <v>0</v>
      </c>
      <c r="BY77" s="682">
        <f t="shared" si="65"/>
        <v>0</v>
      </c>
      <c r="BZ77" s="682">
        <f t="shared" si="65"/>
        <v>0</v>
      </c>
      <c r="CA77" s="682">
        <f t="shared" si="65"/>
        <v>0</v>
      </c>
      <c r="CB77" s="682">
        <f t="shared" si="65"/>
        <v>0</v>
      </c>
      <c r="CC77" s="682">
        <f t="shared" si="65"/>
        <v>0</v>
      </c>
      <c r="CD77" s="682">
        <f t="shared" si="65"/>
        <v>0</v>
      </c>
      <c r="CE77" s="682">
        <f t="shared" si="65"/>
        <v>0</v>
      </c>
      <c r="CF77" s="682">
        <f t="shared" si="65"/>
        <v>0</v>
      </c>
      <c r="CG77" s="682">
        <f t="shared" si="65"/>
        <v>0</v>
      </c>
      <c r="CH77" s="682">
        <f t="shared" si="65"/>
        <v>0</v>
      </c>
      <c r="CI77" s="682">
        <f t="shared" si="65"/>
        <v>0</v>
      </c>
      <c r="CJ77" s="682">
        <f t="shared" si="65"/>
        <v>0</v>
      </c>
      <c r="CK77" s="682">
        <f t="shared" si="65"/>
        <v>0</v>
      </c>
      <c r="CL77" s="682">
        <f t="shared" si="65"/>
        <v>0</v>
      </c>
      <c r="CM77" s="682">
        <f t="shared" ref="CM77:DT77" si="66">$T42*CM42</f>
        <v>0</v>
      </c>
      <c r="CN77" s="682">
        <f t="shared" si="66"/>
        <v>0</v>
      </c>
      <c r="CO77" s="682">
        <f t="shared" si="66"/>
        <v>0</v>
      </c>
      <c r="CP77" s="682">
        <f t="shared" si="66"/>
        <v>0</v>
      </c>
      <c r="CQ77" s="682">
        <f t="shared" si="66"/>
        <v>0</v>
      </c>
      <c r="CR77" s="682">
        <f t="shared" si="66"/>
        <v>0</v>
      </c>
      <c r="CS77" s="682">
        <f t="shared" si="66"/>
        <v>0</v>
      </c>
      <c r="CT77" s="682">
        <f t="shared" si="66"/>
        <v>0</v>
      </c>
      <c r="CU77" s="682">
        <f t="shared" si="66"/>
        <v>0</v>
      </c>
      <c r="CV77" s="682">
        <f t="shared" si="66"/>
        <v>0</v>
      </c>
      <c r="CW77" s="682">
        <f t="shared" si="66"/>
        <v>0</v>
      </c>
      <c r="CX77" s="682">
        <f t="shared" si="66"/>
        <v>0</v>
      </c>
      <c r="CY77" s="682">
        <f t="shared" si="66"/>
        <v>0</v>
      </c>
      <c r="CZ77" s="682">
        <f t="shared" si="66"/>
        <v>0</v>
      </c>
      <c r="DA77" s="682">
        <f t="shared" si="66"/>
        <v>0</v>
      </c>
      <c r="DB77" s="682">
        <f t="shared" si="66"/>
        <v>0</v>
      </c>
      <c r="DC77" s="682">
        <f t="shared" si="66"/>
        <v>0</v>
      </c>
      <c r="DD77" s="682">
        <f t="shared" si="66"/>
        <v>0</v>
      </c>
      <c r="DE77" s="682">
        <f t="shared" si="66"/>
        <v>0</v>
      </c>
      <c r="DF77" s="682">
        <f t="shared" si="66"/>
        <v>0</v>
      </c>
      <c r="DG77" s="682">
        <f t="shared" si="66"/>
        <v>0</v>
      </c>
      <c r="DH77" s="682">
        <f t="shared" si="66"/>
        <v>0</v>
      </c>
      <c r="DI77" s="682">
        <f t="shared" si="66"/>
        <v>0</v>
      </c>
      <c r="DJ77" s="682">
        <f t="shared" si="66"/>
        <v>0</v>
      </c>
      <c r="DK77" s="682">
        <f t="shared" si="66"/>
        <v>0</v>
      </c>
      <c r="DL77" s="682">
        <f t="shared" si="66"/>
        <v>0</v>
      </c>
      <c r="DM77" s="682">
        <f t="shared" si="66"/>
        <v>0</v>
      </c>
      <c r="DN77" s="682">
        <f t="shared" si="66"/>
        <v>0</v>
      </c>
      <c r="DO77" s="682">
        <f t="shared" si="66"/>
        <v>0</v>
      </c>
      <c r="DP77" s="682">
        <f t="shared" si="66"/>
        <v>0</v>
      </c>
      <c r="DQ77" s="682">
        <f t="shared" si="66"/>
        <v>0</v>
      </c>
      <c r="DR77" s="682">
        <f t="shared" si="66"/>
        <v>0</v>
      </c>
      <c r="DS77" s="682">
        <f t="shared" si="66"/>
        <v>0</v>
      </c>
      <c r="DT77" s="682">
        <f t="shared" si="66"/>
        <v>0</v>
      </c>
      <c r="DU77" s="226"/>
      <c r="DV77" s="226"/>
    </row>
    <row r="78" spans="1:126" s="237" customFormat="1">
      <c r="A78" s="226"/>
      <c r="B78" s="226"/>
      <c r="C78" s="226"/>
      <c r="D78" s="226"/>
      <c r="E78" s="270"/>
      <c r="F78" s="114"/>
      <c r="G78" s="229"/>
      <c r="H78" s="226"/>
      <c r="I78" s="226"/>
      <c r="J78" s="403"/>
      <c r="K78" s="651">
        <f t="shared" si="7"/>
        <v>0</v>
      </c>
      <c r="L78" s="1"/>
      <c r="M78" s="5"/>
      <c r="N78" s="1">
        <f t="shared" si="12"/>
        <v>0</v>
      </c>
      <c r="O78" s="1"/>
      <c r="P78" s="5"/>
      <c r="Q78" s="1" t="s">
        <v>397</v>
      </c>
      <c r="R78" s="1"/>
      <c r="S78" s="667"/>
      <c r="T78" s="670">
        <f t="shared" si="8"/>
        <v>0</v>
      </c>
      <c r="U78" s="23"/>
      <c r="V78" s="226"/>
      <c r="W78" s="678">
        <f t="shared" si="9"/>
        <v>0</v>
      </c>
      <c r="X78" s="679"/>
      <c r="Y78" s="680"/>
      <c r="Z78" s="681"/>
      <c r="AA78" s="682">
        <f t="shared" ref="AA78:CL78" si="67">$T43*AA43</f>
        <v>0</v>
      </c>
      <c r="AB78" s="682">
        <f t="shared" si="67"/>
        <v>0</v>
      </c>
      <c r="AC78" s="682">
        <f t="shared" si="67"/>
        <v>0</v>
      </c>
      <c r="AD78" s="682">
        <f t="shared" si="67"/>
        <v>0</v>
      </c>
      <c r="AE78" s="682">
        <f t="shared" si="67"/>
        <v>0</v>
      </c>
      <c r="AF78" s="682">
        <f t="shared" si="67"/>
        <v>0</v>
      </c>
      <c r="AG78" s="682">
        <f t="shared" si="67"/>
        <v>0</v>
      </c>
      <c r="AH78" s="682">
        <f t="shared" si="67"/>
        <v>0</v>
      </c>
      <c r="AI78" s="682">
        <f t="shared" si="67"/>
        <v>0</v>
      </c>
      <c r="AJ78" s="682">
        <f t="shared" si="67"/>
        <v>0</v>
      </c>
      <c r="AK78" s="682">
        <f t="shared" si="67"/>
        <v>0</v>
      </c>
      <c r="AL78" s="682">
        <f t="shared" si="67"/>
        <v>0</v>
      </c>
      <c r="AM78" s="682">
        <f t="shared" si="67"/>
        <v>0</v>
      </c>
      <c r="AN78" s="682">
        <f t="shared" si="67"/>
        <v>0</v>
      </c>
      <c r="AO78" s="682">
        <f t="shared" si="67"/>
        <v>0</v>
      </c>
      <c r="AP78" s="682">
        <f t="shared" si="67"/>
        <v>0</v>
      </c>
      <c r="AQ78" s="682">
        <f t="shared" si="67"/>
        <v>0</v>
      </c>
      <c r="AR78" s="682">
        <f t="shared" si="67"/>
        <v>0</v>
      </c>
      <c r="AS78" s="682">
        <f t="shared" si="67"/>
        <v>0</v>
      </c>
      <c r="AT78" s="682">
        <f t="shared" si="67"/>
        <v>0</v>
      </c>
      <c r="AU78" s="682">
        <f t="shared" si="67"/>
        <v>0</v>
      </c>
      <c r="AV78" s="682">
        <f t="shared" si="67"/>
        <v>0</v>
      </c>
      <c r="AW78" s="682">
        <f t="shared" si="67"/>
        <v>0</v>
      </c>
      <c r="AX78" s="682">
        <f t="shared" si="67"/>
        <v>0</v>
      </c>
      <c r="AY78" s="682">
        <f t="shared" si="67"/>
        <v>0</v>
      </c>
      <c r="AZ78" s="682">
        <f t="shared" si="67"/>
        <v>0</v>
      </c>
      <c r="BA78" s="682">
        <f t="shared" si="67"/>
        <v>0</v>
      </c>
      <c r="BB78" s="682">
        <f t="shared" si="67"/>
        <v>0</v>
      </c>
      <c r="BC78" s="682">
        <f t="shared" si="67"/>
        <v>0</v>
      </c>
      <c r="BD78" s="682">
        <f t="shared" si="67"/>
        <v>0</v>
      </c>
      <c r="BE78" s="682">
        <f t="shared" si="67"/>
        <v>0</v>
      </c>
      <c r="BF78" s="682">
        <f t="shared" si="67"/>
        <v>0</v>
      </c>
      <c r="BG78" s="682">
        <f t="shared" si="67"/>
        <v>0</v>
      </c>
      <c r="BH78" s="682">
        <f t="shared" si="67"/>
        <v>0</v>
      </c>
      <c r="BI78" s="682">
        <f t="shared" si="67"/>
        <v>0</v>
      </c>
      <c r="BJ78" s="682">
        <f t="shared" si="67"/>
        <v>0</v>
      </c>
      <c r="BK78" s="682">
        <f t="shared" si="67"/>
        <v>0</v>
      </c>
      <c r="BL78" s="682">
        <f t="shared" si="67"/>
        <v>0</v>
      </c>
      <c r="BM78" s="682">
        <f t="shared" si="67"/>
        <v>0</v>
      </c>
      <c r="BN78" s="682">
        <f t="shared" si="67"/>
        <v>0</v>
      </c>
      <c r="BO78" s="682">
        <f t="shared" si="67"/>
        <v>0</v>
      </c>
      <c r="BP78" s="682">
        <f t="shared" si="67"/>
        <v>0</v>
      </c>
      <c r="BQ78" s="682">
        <f t="shared" si="67"/>
        <v>0</v>
      </c>
      <c r="BR78" s="682">
        <f t="shared" si="67"/>
        <v>0</v>
      </c>
      <c r="BS78" s="682">
        <f t="shared" si="67"/>
        <v>0</v>
      </c>
      <c r="BT78" s="682">
        <f t="shared" si="67"/>
        <v>0</v>
      </c>
      <c r="BU78" s="682">
        <f t="shared" si="67"/>
        <v>0</v>
      </c>
      <c r="BV78" s="682">
        <f t="shared" si="67"/>
        <v>0</v>
      </c>
      <c r="BW78" s="682">
        <f t="shared" si="67"/>
        <v>0</v>
      </c>
      <c r="BX78" s="682">
        <f t="shared" si="67"/>
        <v>0</v>
      </c>
      <c r="BY78" s="682">
        <f t="shared" si="67"/>
        <v>0</v>
      </c>
      <c r="BZ78" s="682">
        <f t="shared" si="67"/>
        <v>0</v>
      </c>
      <c r="CA78" s="682">
        <f t="shared" si="67"/>
        <v>0</v>
      </c>
      <c r="CB78" s="682">
        <f t="shared" si="67"/>
        <v>0</v>
      </c>
      <c r="CC78" s="682">
        <f t="shared" si="67"/>
        <v>0</v>
      </c>
      <c r="CD78" s="682">
        <f t="shared" si="67"/>
        <v>0</v>
      </c>
      <c r="CE78" s="682">
        <f t="shared" si="67"/>
        <v>0</v>
      </c>
      <c r="CF78" s="682">
        <f t="shared" si="67"/>
        <v>0</v>
      </c>
      <c r="CG78" s="682">
        <f t="shared" si="67"/>
        <v>0</v>
      </c>
      <c r="CH78" s="682">
        <f t="shared" si="67"/>
        <v>0</v>
      </c>
      <c r="CI78" s="682">
        <f t="shared" si="67"/>
        <v>0</v>
      </c>
      <c r="CJ78" s="682">
        <f t="shared" si="67"/>
        <v>0</v>
      </c>
      <c r="CK78" s="682">
        <f t="shared" si="67"/>
        <v>0</v>
      </c>
      <c r="CL78" s="682">
        <f t="shared" si="67"/>
        <v>0</v>
      </c>
      <c r="CM78" s="682">
        <f t="shared" ref="CM78:DT78" si="68">$T43*CM43</f>
        <v>0</v>
      </c>
      <c r="CN78" s="682">
        <f t="shared" si="68"/>
        <v>0</v>
      </c>
      <c r="CO78" s="682">
        <f t="shared" si="68"/>
        <v>0</v>
      </c>
      <c r="CP78" s="682">
        <f t="shared" si="68"/>
        <v>0</v>
      </c>
      <c r="CQ78" s="682">
        <f t="shared" si="68"/>
        <v>0</v>
      </c>
      <c r="CR78" s="682">
        <f t="shared" si="68"/>
        <v>0</v>
      </c>
      <c r="CS78" s="682">
        <f t="shared" si="68"/>
        <v>0</v>
      </c>
      <c r="CT78" s="682">
        <f t="shared" si="68"/>
        <v>0</v>
      </c>
      <c r="CU78" s="682">
        <f t="shared" si="68"/>
        <v>0</v>
      </c>
      <c r="CV78" s="682">
        <f t="shared" si="68"/>
        <v>0</v>
      </c>
      <c r="CW78" s="682">
        <f t="shared" si="68"/>
        <v>0</v>
      </c>
      <c r="CX78" s="682">
        <f t="shared" si="68"/>
        <v>0</v>
      </c>
      <c r="CY78" s="682">
        <f t="shared" si="68"/>
        <v>0</v>
      </c>
      <c r="CZ78" s="682">
        <f t="shared" si="68"/>
        <v>0</v>
      </c>
      <c r="DA78" s="682">
        <f t="shared" si="68"/>
        <v>0</v>
      </c>
      <c r="DB78" s="682">
        <f t="shared" si="68"/>
        <v>0</v>
      </c>
      <c r="DC78" s="682">
        <f t="shared" si="68"/>
        <v>0</v>
      </c>
      <c r="DD78" s="682">
        <f t="shared" si="68"/>
        <v>0</v>
      </c>
      <c r="DE78" s="682">
        <f t="shared" si="68"/>
        <v>0</v>
      </c>
      <c r="DF78" s="682">
        <f t="shared" si="68"/>
        <v>0</v>
      </c>
      <c r="DG78" s="682">
        <f t="shared" si="68"/>
        <v>0</v>
      </c>
      <c r="DH78" s="682">
        <f t="shared" si="68"/>
        <v>0</v>
      </c>
      <c r="DI78" s="682">
        <f t="shared" si="68"/>
        <v>0</v>
      </c>
      <c r="DJ78" s="682">
        <f t="shared" si="68"/>
        <v>0</v>
      </c>
      <c r="DK78" s="682">
        <f t="shared" si="68"/>
        <v>0</v>
      </c>
      <c r="DL78" s="682">
        <f t="shared" si="68"/>
        <v>0</v>
      </c>
      <c r="DM78" s="682">
        <f t="shared" si="68"/>
        <v>0</v>
      </c>
      <c r="DN78" s="682">
        <f t="shared" si="68"/>
        <v>0</v>
      </c>
      <c r="DO78" s="682">
        <f t="shared" si="68"/>
        <v>0</v>
      </c>
      <c r="DP78" s="682">
        <f t="shared" si="68"/>
        <v>0</v>
      </c>
      <c r="DQ78" s="682">
        <f t="shared" si="68"/>
        <v>0</v>
      </c>
      <c r="DR78" s="682">
        <f t="shared" si="68"/>
        <v>0</v>
      </c>
      <c r="DS78" s="682">
        <f t="shared" si="68"/>
        <v>0</v>
      </c>
      <c r="DT78" s="682">
        <f t="shared" si="68"/>
        <v>0</v>
      </c>
      <c r="DU78" s="226"/>
      <c r="DV78" s="226"/>
    </row>
    <row r="79" spans="1:126" s="237" customFormat="1">
      <c r="A79" s="226"/>
      <c r="B79" s="226"/>
      <c r="C79" s="226"/>
      <c r="D79" s="226"/>
      <c r="E79" s="270"/>
      <c r="F79" s="114"/>
      <c r="G79" s="229"/>
      <c r="H79" s="226"/>
      <c r="I79" s="226"/>
      <c r="J79" s="403"/>
      <c r="K79" s="651">
        <f t="shared" si="7"/>
        <v>0</v>
      </c>
      <c r="L79" s="1"/>
      <c r="M79" s="5"/>
      <c r="N79" s="1">
        <f t="shared" si="12"/>
        <v>0</v>
      </c>
      <c r="O79" s="1"/>
      <c r="P79" s="5"/>
      <c r="Q79" s="1" t="s">
        <v>397</v>
      </c>
      <c r="R79" s="1"/>
      <c r="S79" s="667"/>
      <c r="T79" s="670">
        <f t="shared" si="8"/>
        <v>0</v>
      </c>
      <c r="U79" s="23"/>
      <c r="V79" s="226"/>
      <c r="W79" s="678">
        <f t="shared" si="9"/>
        <v>0</v>
      </c>
      <c r="X79" s="679"/>
      <c r="Y79" s="680"/>
      <c r="Z79" s="681"/>
      <c r="AA79" s="682">
        <f t="shared" ref="AA79:CL79" si="69">$T44*AA44</f>
        <v>0</v>
      </c>
      <c r="AB79" s="682">
        <f t="shared" si="69"/>
        <v>0</v>
      </c>
      <c r="AC79" s="682">
        <f t="shared" si="69"/>
        <v>0</v>
      </c>
      <c r="AD79" s="682">
        <f t="shared" si="69"/>
        <v>0</v>
      </c>
      <c r="AE79" s="682">
        <f t="shared" si="69"/>
        <v>0</v>
      </c>
      <c r="AF79" s="682">
        <f t="shared" si="69"/>
        <v>0</v>
      </c>
      <c r="AG79" s="682">
        <f t="shared" si="69"/>
        <v>0</v>
      </c>
      <c r="AH79" s="682">
        <f t="shared" si="69"/>
        <v>0</v>
      </c>
      <c r="AI79" s="682">
        <f t="shared" si="69"/>
        <v>0</v>
      </c>
      <c r="AJ79" s="682">
        <f t="shared" si="69"/>
        <v>0</v>
      </c>
      <c r="AK79" s="682">
        <f t="shared" si="69"/>
        <v>0</v>
      </c>
      <c r="AL79" s="682">
        <f t="shared" si="69"/>
        <v>0</v>
      </c>
      <c r="AM79" s="682">
        <f t="shared" si="69"/>
        <v>0</v>
      </c>
      <c r="AN79" s="682">
        <f t="shared" si="69"/>
        <v>0</v>
      </c>
      <c r="AO79" s="682">
        <f t="shared" si="69"/>
        <v>0</v>
      </c>
      <c r="AP79" s="682">
        <f t="shared" si="69"/>
        <v>0</v>
      </c>
      <c r="AQ79" s="682">
        <f t="shared" si="69"/>
        <v>0</v>
      </c>
      <c r="AR79" s="682">
        <f t="shared" si="69"/>
        <v>0</v>
      </c>
      <c r="AS79" s="682">
        <f t="shared" si="69"/>
        <v>0</v>
      </c>
      <c r="AT79" s="682">
        <f t="shared" si="69"/>
        <v>0</v>
      </c>
      <c r="AU79" s="682">
        <f t="shared" si="69"/>
        <v>0</v>
      </c>
      <c r="AV79" s="682">
        <f t="shared" si="69"/>
        <v>0</v>
      </c>
      <c r="AW79" s="682">
        <f t="shared" si="69"/>
        <v>0</v>
      </c>
      <c r="AX79" s="682">
        <f t="shared" si="69"/>
        <v>0</v>
      </c>
      <c r="AY79" s="682">
        <f t="shared" si="69"/>
        <v>0</v>
      </c>
      <c r="AZ79" s="682">
        <f t="shared" si="69"/>
        <v>0</v>
      </c>
      <c r="BA79" s="682">
        <f t="shared" si="69"/>
        <v>0</v>
      </c>
      <c r="BB79" s="682">
        <f t="shared" si="69"/>
        <v>0</v>
      </c>
      <c r="BC79" s="682">
        <f t="shared" si="69"/>
        <v>0</v>
      </c>
      <c r="BD79" s="682">
        <f t="shared" si="69"/>
        <v>0</v>
      </c>
      <c r="BE79" s="682">
        <f t="shared" si="69"/>
        <v>0</v>
      </c>
      <c r="BF79" s="682">
        <f t="shared" si="69"/>
        <v>0</v>
      </c>
      <c r="BG79" s="682">
        <f t="shared" si="69"/>
        <v>0</v>
      </c>
      <c r="BH79" s="682">
        <f t="shared" si="69"/>
        <v>0</v>
      </c>
      <c r="BI79" s="682">
        <f t="shared" si="69"/>
        <v>0</v>
      </c>
      <c r="BJ79" s="682">
        <f t="shared" si="69"/>
        <v>0</v>
      </c>
      <c r="BK79" s="682">
        <f t="shared" si="69"/>
        <v>0</v>
      </c>
      <c r="BL79" s="682">
        <f t="shared" si="69"/>
        <v>0</v>
      </c>
      <c r="BM79" s="682">
        <f t="shared" si="69"/>
        <v>0</v>
      </c>
      <c r="BN79" s="682">
        <f t="shared" si="69"/>
        <v>0</v>
      </c>
      <c r="BO79" s="682">
        <f t="shared" si="69"/>
        <v>0</v>
      </c>
      <c r="BP79" s="682">
        <f t="shared" si="69"/>
        <v>0</v>
      </c>
      <c r="BQ79" s="682">
        <f t="shared" si="69"/>
        <v>0</v>
      </c>
      <c r="BR79" s="682">
        <f t="shared" si="69"/>
        <v>0</v>
      </c>
      <c r="BS79" s="682">
        <f t="shared" si="69"/>
        <v>0</v>
      </c>
      <c r="BT79" s="682">
        <f t="shared" si="69"/>
        <v>0</v>
      </c>
      <c r="BU79" s="682">
        <f t="shared" si="69"/>
        <v>0</v>
      </c>
      <c r="BV79" s="682">
        <f t="shared" si="69"/>
        <v>0</v>
      </c>
      <c r="BW79" s="682">
        <f t="shared" si="69"/>
        <v>0</v>
      </c>
      <c r="BX79" s="682">
        <f t="shared" si="69"/>
        <v>0</v>
      </c>
      <c r="BY79" s="682">
        <f t="shared" si="69"/>
        <v>0</v>
      </c>
      <c r="BZ79" s="682">
        <f t="shared" si="69"/>
        <v>0</v>
      </c>
      <c r="CA79" s="682">
        <f t="shared" si="69"/>
        <v>0</v>
      </c>
      <c r="CB79" s="682">
        <f t="shared" si="69"/>
        <v>0</v>
      </c>
      <c r="CC79" s="682">
        <f t="shared" si="69"/>
        <v>0</v>
      </c>
      <c r="CD79" s="682">
        <f t="shared" si="69"/>
        <v>0</v>
      </c>
      <c r="CE79" s="682">
        <f t="shared" si="69"/>
        <v>0</v>
      </c>
      <c r="CF79" s="682">
        <f t="shared" si="69"/>
        <v>0</v>
      </c>
      <c r="CG79" s="682">
        <f t="shared" si="69"/>
        <v>0</v>
      </c>
      <c r="CH79" s="682">
        <f t="shared" si="69"/>
        <v>0</v>
      </c>
      <c r="CI79" s="682">
        <f t="shared" si="69"/>
        <v>0</v>
      </c>
      <c r="CJ79" s="682">
        <f t="shared" si="69"/>
        <v>0</v>
      </c>
      <c r="CK79" s="682">
        <f t="shared" si="69"/>
        <v>0</v>
      </c>
      <c r="CL79" s="682">
        <f t="shared" si="69"/>
        <v>0</v>
      </c>
      <c r="CM79" s="682">
        <f t="shared" ref="CM79:DT79" si="70">$T44*CM44</f>
        <v>0</v>
      </c>
      <c r="CN79" s="682">
        <f t="shared" si="70"/>
        <v>0</v>
      </c>
      <c r="CO79" s="682">
        <f t="shared" si="70"/>
        <v>0</v>
      </c>
      <c r="CP79" s="682">
        <f t="shared" si="70"/>
        <v>0</v>
      </c>
      <c r="CQ79" s="682">
        <f t="shared" si="70"/>
        <v>0</v>
      </c>
      <c r="CR79" s="682">
        <f t="shared" si="70"/>
        <v>0</v>
      </c>
      <c r="CS79" s="682">
        <f t="shared" si="70"/>
        <v>0</v>
      </c>
      <c r="CT79" s="682">
        <f t="shared" si="70"/>
        <v>0</v>
      </c>
      <c r="CU79" s="682">
        <f t="shared" si="70"/>
        <v>0</v>
      </c>
      <c r="CV79" s="682">
        <f t="shared" si="70"/>
        <v>0</v>
      </c>
      <c r="CW79" s="682">
        <f t="shared" si="70"/>
        <v>0</v>
      </c>
      <c r="CX79" s="682">
        <f t="shared" si="70"/>
        <v>0</v>
      </c>
      <c r="CY79" s="682">
        <f t="shared" si="70"/>
        <v>0</v>
      </c>
      <c r="CZ79" s="682">
        <f t="shared" si="70"/>
        <v>0</v>
      </c>
      <c r="DA79" s="682">
        <f t="shared" si="70"/>
        <v>0</v>
      </c>
      <c r="DB79" s="682">
        <f t="shared" si="70"/>
        <v>0</v>
      </c>
      <c r="DC79" s="682">
        <f t="shared" si="70"/>
        <v>0</v>
      </c>
      <c r="DD79" s="682">
        <f t="shared" si="70"/>
        <v>0</v>
      </c>
      <c r="DE79" s="682">
        <f t="shared" si="70"/>
        <v>0</v>
      </c>
      <c r="DF79" s="682">
        <f t="shared" si="70"/>
        <v>0</v>
      </c>
      <c r="DG79" s="682">
        <f t="shared" si="70"/>
        <v>0</v>
      </c>
      <c r="DH79" s="682">
        <f t="shared" si="70"/>
        <v>0</v>
      </c>
      <c r="DI79" s="682">
        <f t="shared" si="70"/>
        <v>0</v>
      </c>
      <c r="DJ79" s="682">
        <f t="shared" si="70"/>
        <v>0</v>
      </c>
      <c r="DK79" s="682">
        <f t="shared" si="70"/>
        <v>0</v>
      </c>
      <c r="DL79" s="682">
        <f t="shared" si="70"/>
        <v>0</v>
      </c>
      <c r="DM79" s="682">
        <f t="shared" si="70"/>
        <v>0</v>
      </c>
      <c r="DN79" s="682">
        <f t="shared" si="70"/>
        <v>0</v>
      </c>
      <c r="DO79" s="682">
        <f t="shared" si="70"/>
        <v>0</v>
      </c>
      <c r="DP79" s="682">
        <f t="shared" si="70"/>
        <v>0</v>
      </c>
      <c r="DQ79" s="682">
        <f t="shared" si="70"/>
        <v>0</v>
      </c>
      <c r="DR79" s="682">
        <f t="shared" si="70"/>
        <v>0</v>
      </c>
      <c r="DS79" s="682">
        <f t="shared" si="70"/>
        <v>0</v>
      </c>
      <c r="DT79" s="682">
        <f t="shared" si="70"/>
        <v>0</v>
      </c>
      <c r="DU79" s="226"/>
      <c r="DV79" s="226"/>
    </row>
    <row r="80" spans="1:126" ht="4.2" customHeight="1">
      <c r="A80" s="1"/>
      <c r="B80" s="1"/>
      <c r="C80" s="1"/>
      <c r="D80" s="1"/>
      <c r="E80" s="261"/>
      <c r="F80" s="47"/>
      <c r="G80" s="229"/>
      <c r="H80" s="1"/>
      <c r="I80" s="1"/>
      <c r="J80" s="1"/>
      <c r="K80" s="1"/>
      <c r="L80" s="1"/>
      <c r="M80" s="5"/>
      <c r="N80" s="1"/>
      <c r="O80" s="1"/>
      <c r="P80" s="5"/>
      <c r="Q80" s="1"/>
      <c r="R80" s="1"/>
      <c r="S80" s="667"/>
      <c r="T80" s="653"/>
      <c r="U80" s="23"/>
      <c r="V80" s="1"/>
      <c r="W80" s="11"/>
      <c r="X80" s="10"/>
      <c r="Y80" s="667"/>
      <c r="Z80" s="92"/>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1"/>
      <c r="DV80" s="1"/>
    </row>
    <row r="81" spans="1:126" s="120" customFormat="1" ht="4.2" customHeight="1">
      <c r="A81" s="59"/>
      <c r="B81" s="59"/>
      <c r="C81" s="59"/>
      <c r="D81" s="59"/>
      <c r="E81" s="271"/>
      <c r="F81" s="114"/>
      <c r="G81" s="115"/>
      <c r="H81" s="59"/>
      <c r="I81" s="59"/>
      <c r="J81" s="59"/>
      <c r="K81" s="59"/>
      <c r="L81" s="59"/>
      <c r="M81" s="115"/>
      <c r="N81" s="59"/>
      <c r="O81" s="59"/>
      <c r="P81" s="229"/>
      <c r="Q81" s="59"/>
      <c r="R81" s="59"/>
      <c r="S81" s="115"/>
      <c r="T81" s="656"/>
      <c r="U81" s="115"/>
      <c r="V81" s="59"/>
      <c r="W81" s="116"/>
      <c r="X81" s="116"/>
      <c r="Y81" s="117"/>
      <c r="Z81" s="118"/>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c r="CY81" s="119"/>
      <c r="CZ81" s="119"/>
      <c r="DA81" s="119"/>
      <c r="DB81" s="119"/>
      <c r="DC81" s="119"/>
      <c r="DD81" s="119"/>
      <c r="DE81" s="119"/>
      <c r="DF81" s="119"/>
      <c r="DG81" s="119"/>
      <c r="DH81" s="119"/>
      <c r="DI81" s="119"/>
      <c r="DJ81" s="119"/>
      <c r="DK81" s="119"/>
      <c r="DL81" s="119"/>
      <c r="DM81" s="119"/>
      <c r="DN81" s="119"/>
      <c r="DO81" s="119"/>
      <c r="DP81" s="119"/>
      <c r="DQ81" s="119"/>
      <c r="DR81" s="119"/>
      <c r="DS81" s="119"/>
      <c r="DT81" s="119"/>
      <c r="DU81" s="59"/>
      <c r="DV81" s="59"/>
    </row>
    <row r="82" spans="1:126" s="38" customFormat="1">
      <c r="A82" s="35"/>
      <c r="B82" s="258" t="s">
        <v>149</v>
      </c>
      <c r="C82" s="35"/>
      <c r="D82" s="35"/>
      <c r="E82" s="9"/>
      <c r="F82" s="50"/>
      <c r="G82" s="304" t="s">
        <v>6</v>
      </c>
      <c r="H82" s="35" t="s">
        <v>193</v>
      </c>
      <c r="I82" s="35"/>
      <c r="J82" s="35"/>
      <c r="K82" s="35"/>
      <c r="L82" s="1"/>
      <c r="M82" s="5"/>
      <c r="N82" s="37">
        <f>MAX(N83:N115)</f>
        <v>0</v>
      </c>
      <c r="O82" s="1"/>
      <c r="P82" s="5"/>
      <c r="Q82" s="1"/>
      <c r="R82" s="1"/>
      <c r="S82" s="5"/>
      <c r="T82" s="37">
        <f>SUM(T83:T115)</f>
        <v>0</v>
      </c>
      <c r="U82" s="23"/>
      <c r="V82" s="35"/>
      <c r="W82" s="658">
        <f>SUM($Y82:$DU82)</f>
        <v>0</v>
      </c>
      <c r="X82" s="658"/>
      <c r="Y82" s="574"/>
      <c r="Z82" s="659"/>
      <c r="AA82" s="660">
        <f>IF(AA$8="",0,SUM(AA84:AA115))</f>
        <v>0</v>
      </c>
      <c r="AB82" s="660">
        <f t="shared" ref="AB82:CM82" si="71">IF(AB$8="",0,SUM(AB84:AB115))</f>
        <v>0</v>
      </c>
      <c r="AC82" s="660">
        <f t="shared" si="71"/>
        <v>0</v>
      </c>
      <c r="AD82" s="660">
        <f t="shared" si="71"/>
        <v>0</v>
      </c>
      <c r="AE82" s="660">
        <f t="shared" si="71"/>
        <v>0</v>
      </c>
      <c r="AF82" s="660">
        <f t="shared" si="71"/>
        <v>0</v>
      </c>
      <c r="AG82" s="660">
        <f t="shared" si="71"/>
        <v>0</v>
      </c>
      <c r="AH82" s="660">
        <f t="shared" si="71"/>
        <v>0</v>
      </c>
      <c r="AI82" s="660">
        <f t="shared" si="71"/>
        <v>0</v>
      </c>
      <c r="AJ82" s="660">
        <f t="shared" si="71"/>
        <v>0</v>
      </c>
      <c r="AK82" s="660">
        <f t="shared" si="71"/>
        <v>0</v>
      </c>
      <c r="AL82" s="660">
        <f t="shared" si="71"/>
        <v>0</v>
      </c>
      <c r="AM82" s="660">
        <f t="shared" si="71"/>
        <v>0</v>
      </c>
      <c r="AN82" s="660">
        <f t="shared" si="71"/>
        <v>0</v>
      </c>
      <c r="AO82" s="660">
        <f t="shared" si="71"/>
        <v>0</v>
      </c>
      <c r="AP82" s="660">
        <f t="shared" si="71"/>
        <v>0</v>
      </c>
      <c r="AQ82" s="660">
        <f t="shared" si="71"/>
        <v>0</v>
      </c>
      <c r="AR82" s="660">
        <f t="shared" si="71"/>
        <v>0</v>
      </c>
      <c r="AS82" s="660">
        <f t="shared" si="71"/>
        <v>0</v>
      </c>
      <c r="AT82" s="660">
        <f t="shared" si="71"/>
        <v>0</v>
      </c>
      <c r="AU82" s="660">
        <f t="shared" si="71"/>
        <v>0</v>
      </c>
      <c r="AV82" s="660">
        <f t="shared" si="71"/>
        <v>0</v>
      </c>
      <c r="AW82" s="660">
        <f t="shared" si="71"/>
        <v>0</v>
      </c>
      <c r="AX82" s="660">
        <f t="shared" si="71"/>
        <v>0</v>
      </c>
      <c r="AY82" s="660">
        <f t="shared" si="71"/>
        <v>0</v>
      </c>
      <c r="AZ82" s="660">
        <f t="shared" si="71"/>
        <v>0</v>
      </c>
      <c r="BA82" s="660">
        <f t="shared" si="71"/>
        <v>0</v>
      </c>
      <c r="BB82" s="660">
        <f t="shared" si="71"/>
        <v>0</v>
      </c>
      <c r="BC82" s="660">
        <f t="shared" si="71"/>
        <v>0</v>
      </c>
      <c r="BD82" s="660">
        <f t="shared" si="71"/>
        <v>0</v>
      </c>
      <c r="BE82" s="660">
        <f t="shared" si="71"/>
        <v>0</v>
      </c>
      <c r="BF82" s="660">
        <f t="shared" si="71"/>
        <v>0</v>
      </c>
      <c r="BG82" s="660">
        <f t="shared" si="71"/>
        <v>0</v>
      </c>
      <c r="BH82" s="660">
        <f t="shared" si="71"/>
        <v>0</v>
      </c>
      <c r="BI82" s="660">
        <f t="shared" si="71"/>
        <v>0</v>
      </c>
      <c r="BJ82" s="660">
        <f t="shared" si="71"/>
        <v>0</v>
      </c>
      <c r="BK82" s="660">
        <f t="shared" si="71"/>
        <v>0</v>
      </c>
      <c r="BL82" s="660">
        <f t="shared" si="71"/>
        <v>0</v>
      </c>
      <c r="BM82" s="660">
        <f t="shared" si="71"/>
        <v>0</v>
      </c>
      <c r="BN82" s="660">
        <f t="shared" si="71"/>
        <v>0</v>
      </c>
      <c r="BO82" s="660">
        <f t="shared" si="71"/>
        <v>0</v>
      </c>
      <c r="BP82" s="660">
        <f t="shared" si="71"/>
        <v>0</v>
      </c>
      <c r="BQ82" s="660">
        <f t="shared" si="71"/>
        <v>0</v>
      </c>
      <c r="BR82" s="660">
        <f t="shared" si="71"/>
        <v>0</v>
      </c>
      <c r="BS82" s="660">
        <f t="shared" si="71"/>
        <v>0</v>
      </c>
      <c r="BT82" s="660">
        <f t="shared" si="71"/>
        <v>0</v>
      </c>
      <c r="BU82" s="660">
        <f t="shared" si="71"/>
        <v>0</v>
      </c>
      <c r="BV82" s="660">
        <f t="shared" si="71"/>
        <v>0</v>
      </c>
      <c r="BW82" s="660">
        <f t="shared" si="71"/>
        <v>0</v>
      </c>
      <c r="BX82" s="660">
        <f t="shared" si="71"/>
        <v>0</v>
      </c>
      <c r="BY82" s="660">
        <f t="shared" si="71"/>
        <v>0</v>
      </c>
      <c r="BZ82" s="660">
        <f t="shared" si="71"/>
        <v>0</v>
      </c>
      <c r="CA82" s="660">
        <f t="shared" si="71"/>
        <v>0</v>
      </c>
      <c r="CB82" s="660">
        <f t="shared" si="71"/>
        <v>0</v>
      </c>
      <c r="CC82" s="660">
        <f t="shared" si="71"/>
        <v>0</v>
      </c>
      <c r="CD82" s="660">
        <f t="shared" si="71"/>
        <v>0</v>
      </c>
      <c r="CE82" s="660">
        <f t="shared" si="71"/>
        <v>0</v>
      </c>
      <c r="CF82" s="660">
        <f t="shared" si="71"/>
        <v>0</v>
      </c>
      <c r="CG82" s="660">
        <f t="shared" si="71"/>
        <v>0</v>
      </c>
      <c r="CH82" s="660">
        <f t="shared" si="71"/>
        <v>0</v>
      </c>
      <c r="CI82" s="660">
        <f t="shared" si="71"/>
        <v>0</v>
      </c>
      <c r="CJ82" s="660">
        <f t="shared" si="71"/>
        <v>0</v>
      </c>
      <c r="CK82" s="660">
        <f t="shared" si="71"/>
        <v>0</v>
      </c>
      <c r="CL82" s="660">
        <f t="shared" si="71"/>
        <v>0</v>
      </c>
      <c r="CM82" s="660">
        <f t="shared" si="71"/>
        <v>0</v>
      </c>
      <c r="CN82" s="660">
        <f t="shared" ref="CN82:DT82" si="72">IF(CN$8="",0,SUM(CN84:CN115))</f>
        <v>0</v>
      </c>
      <c r="CO82" s="660">
        <f t="shared" si="72"/>
        <v>0</v>
      </c>
      <c r="CP82" s="660">
        <f t="shared" si="72"/>
        <v>0</v>
      </c>
      <c r="CQ82" s="660">
        <f t="shared" si="72"/>
        <v>0</v>
      </c>
      <c r="CR82" s="660">
        <f t="shared" si="72"/>
        <v>0</v>
      </c>
      <c r="CS82" s="660">
        <f t="shared" si="72"/>
        <v>0</v>
      </c>
      <c r="CT82" s="660">
        <f t="shared" si="72"/>
        <v>0</v>
      </c>
      <c r="CU82" s="660">
        <f t="shared" si="72"/>
        <v>0</v>
      </c>
      <c r="CV82" s="660">
        <f t="shared" si="72"/>
        <v>0</v>
      </c>
      <c r="CW82" s="660">
        <f t="shared" si="72"/>
        <v>0</v>
      </c>
      <c r="CX82" s="660">
        <f t="shared" si="72"/>
        <v>0</v>
      </c>
      <c r="CY82" s="660">
        <f t="shared" si="72"/>
        <v>0</v>
      </c>
      <c r="CZ82" s="660">
        <f t="shared" si="72"/>
        <v>0</v>
      </c>
      <c r="DA82" s="660">
        <f t="shared" si="72"/>
        <v>0</v>
      </c>
      <c r="DB82" s="660">
        <f t="shared" si="72"/>
        <v>0</v>
      </c>
      <c r="DC82" s="660">
        <f t="shared" si="72"/>
        <v>0</v>
      </c>
      <c r="DD82" s="660">
        <f t="shared" si="72"/>
        <v>0</v>
      </c>
      <c r="DE82" s="660">
        <f t="shared" si="72"/>
        <v>0</v>
      </c>
      <c r="DF82" s="660">
        <f t="shared" si="72"/>
        <v>0</v>
      </c>
      <c r="DG82" s="660">
        <f t="shared" si="72"/>
        <v>0</v>
      </c>
      <c r="DH82" s="660">
        <f t="shared" si="72"/>
        <v>0</v>
      </c>
      <c r="DI82" s="660">
        <f t="shared" si="72"/>
        <v>0</v>
      </c>
      <c r="DJ82" s="660">
        <f t="shared" si="72"/>
        <v>0</v>
      </c>
      <c r="DK82" s="660">
        <f t="shared" si="72"/>
        <v>0</v>
      </c>
      <c r="DL82" s="660">
        <f t="shared" si="72"/>
        <v>0</v>
      </c>
      <c r="DM82" s="660">
        <f t="shared" si="72"/>
        <v>0</v>
      </c>
      <c r="DN82" s="660">
        <f t="shared" si="72"/>
        <v>0</v>
      </c>
      <c r="DO82" s="660">
        <f t="shared" si="72"/>
        <v>0</v>
      </c>
      <c r="DP82" s="660">
        <f t="shared" si="72"/>
        <v>0</v>
      </c>
      <c r="DQ82" s="660">
        <f t="shared" si="72"/>
        <v>0</v>
      </c>
      <c r="DR82" s="660">
        <f t="shared" si="72"/>
        <v>0</v>
      </c>
      <c r="DS82" s="660">
        <f t="shared" si="72"/>
        <v>0</v>
      </c>
      <c r="DT82" s="660">
        <f t="shared" si="72"/>
        <v>0</v>
      </c>
      <c r="DU82" s="35"/>
      <c r="DV82" s="35"/>
    </row>
    <row r="83" spans="1:126" ht="4.2" customHeight="1">
      <c r="A83" s="1"/>
      <c r="B83" s="1"/>
      <c r="C83" s="1"/>
      <c r="D83" s="1"/>
      <c r="E83" s="261"/>
      <c r="F83" s="47"/>
      <c r="G83" s="229"/>
      <c r="H83" s="40"/>
      <c r="I83" s="40"/>
      <c r="J83" s="40"/>
      <c r="K83" s="40"/>
      <c r="L83" s="1"/>
      <c r="M83" s="5"/>
      <c r="N83" s="40"/>
      <c r="O83" s="1"/>
      <c r="P83" s="5"/>
      <c r="Q83" s="1"/>
      <c r="R83" s="1"/>
      <c r="S83" s="5"/>
      <c r="T83" s="40"/>
      <c r="U83" s="23"/>
      <c r="V83" s="1"/>
      <c r="W83" s="661"/>
      <c r="X83" s="572"/>
      <c r="Y83" s="574"/>
      <c r="Z83" s="662"/>
      <c r="AA83" s="663"/>
      <c r="AB83" s="663"/>
      <c r="AC83" s="663"/>
      <c r="AD83" s="663"/>
      <c r="AE83" s="663"/>
      <c r="AF83" s="663"/>
      <c r="AG83" s="663"/>
      <c r="AH83" s="663"/>
      <c r="AI83" s="663"/>
      <c r="AJ83" s="663"/>
      <c r="AK83" s="663"/>
      <c r="AL83" s="663"/>
      <c r="AM83" s="663"/>
      <c r="AN83" s="663"/>
      <c r="AO83" s="663"/>
      <c r="AP83" s="663"/>
      <c r="AQ83" s="663"/>
      <c r="AR83" s="663"/>
      <c r="AS83" s="663"/>
      <c r="AT83" s="663"/>
      <c r="AU83" s="663"/>
      <c r="AV83" s="663"/>
      <c r="AW83" s="663"/>
      <c r="AX83" s="663"/>
      <c r="AY83" s="663"/>
      <c r="AZ83" s="663"/>
      <c r="BA83" s="663"/>
      <c r="BB83" s="663"/>
      <c r="BC83" s="663"/>
      <c r="BD83" s="663"/>
      <c r="BE83" s="663"/>
      <c r="BF83" s="663"/>
      <c r="BG83" s="663"/>
      <c r="BH83" s="663"/>
      <c r="BI83" s="663"/>
      <c r="BJ83" s="663"/>
      <c r="BK83" s="663"/>
      <c r="BL83" s="663"/>
      <c r="BM83" s="663"/>
      <c r="BN83" s="663"/>
      <c r="BO83" s="663"/>
      <c r="BP83" s="663"/>
      <c r="BQ83" s="663"/>
      <c r="BR83" s="663"/>
      <c r="BS83" s="663"/>
      <c r="BT83" s="663"/>
      <c r="BU83" s="663"/>
      <c r="BV83" s="663"/>
      <c r="BW83" s="663"/>
      <c r="BX83" s="663"/>
      <c r="BY83" s="663"/>
      <c r="BZ83" s="663"/>
      <c r="CA83" s="663"/>
      <c r="CB83" s="663"/>
      <c r="CC83" s="663"/>
      <c r="CD83" s="663"/>
      <c r="CE83" s="663"/>
      <c r="CF83" s="663"/>
      <c r="CG83" s="663"/>
      <c r="CH83" s="663"/>
      <c r="CI83" s="663"/>
      <c r="CJ83" s="663"/>
      <c r="CK83" s="663"/>
      <c r="CL83" s="663"/>
      <c r="CM83" s="663"/>
      <c r="CN83" s="663"/>
      <c r="CO83" s="663"/>
      <c r="CP83" s="663"/>
      <c r="CQ83" s="663"/>
      <c r="CR83" s="663"/>
      <c r="CS83" s="663"/>
      <c r="CT83" s="663"/>
      <c r="CU83" s="663"/>
      <c r="CV83" s="663"/>
      <c r="CW83" s="663"/>
      <c r="CX83" s="663"/>
      <c r="CY83" s="663"/>
      <c r="CZ83" s="663"/>
      <c r="DA83" s="663"/>
      <c r="DB83" s="663"/>
      <c r="DC83" s="663"/>
      <c r="DD83" s="663"/>
      <c r="DE83" s="663"/>
      <c r="DF83" s="663"/>
      <c r="DG83" s="663"/>
      <c r="DH83" s="663"/>
      <c r="DI83" s="663"/>
      <c r="DJ83" s="663"/>
      <c r="DK83" s="663"/>
      <c r="DL83" s="663"/>
      <c r="DM83" s="663"/>
      <c r="DN83" s="663"/>
      <c r="DO83" s="663"/>
      <c r="DP83" s="663"/>
      <c r="DQ83" s="663"/>
      <c r="DR83" s="663"/>
      <c r="DS83" s="663"/>
      <c r="DT83" s="663"/>
      <c r="DU83" s="1"/>
      <c r="DV83" s="1"/>
    </row>
    <row r="84" spans="1:126" ht="4.2" customHeight="1">
      <c r="A84" s="1"/>
      <c r="B84" s="1"/>
      <c r="C84" s="1"/>
      <c r="D84" s="1"/>
      <c r="E84" s="261"/>
      <c r="F84" s="47"/>
      <c r="G84" s="229"/>
      <c r="H84" s="1"/>
      <c r="I84" s="1"/>
      <c r="J84" s="1"/>
      <c r="K84" s="1"/>
      <c r="L84" s="1"/>
      <c r="M84" s="5"/>
      <c r="N84" s="1"/>
      <c r="O84" s="1"/>
      <c r="P84" s="5"/>
      <c r="Q84" s="1"/>
      <c r="R84" s="1"/>
      <c r="S84" s="5"/>
      <c r="T84" s="653"/>
      <c r="U84" s="23"/>
      <c r="V84" s="1"/>
      <c r="W84" s="573"/>
      <c r="X84" s="572"/>
      <c r="Y84" s="574"/>
      <c r="Z84" s="662"/>
      <c r="AA84" s="664"/>
      <c r="AB84" s="664"/>
      <c r="AC84" s="664"/>
      <c r="AD84" s="664"/>
      <c r="AE84" s="664"/>
      <c r="AF84" s="664"/>
      <c r="AG84" s="664"/>
      <c r="AH84" s="664"/>
      <c r="AI84" s="664"/>
      <c r="AJ84" s="664"/>
      <c r="AK84" s="664"/>
      <c r="AL84" s="664"/>
      <c r="AM84" s="664"/>
      <c r="AN84" s="664"/>
      <c r="AO84" s="664"/>
      <c r="AP84" s="664"/>
      <c r="AQ84" s="664"/>
      <c r="AR84" s="664"/>
      <c r="AS84" s="664"/>
      <c r="AT84" s="664"/>
      <c r="AU84" s="664"/>
      <c r="AV84" s="664"/>
      <c r="AW84" s="664"/>
      <c r="AX84" s="664"/>
      <c r="AY84" s="664"/>
      <c r="AZ84" s="664"/>
      <c r="BA84" s="664"/>
      <c r="BB84" s="664"/>
      <c r="BC84" s="664"/>
      <c r="BD84" s="664"/>
      <c r="BE84" s="664"/>
      <c r="BF84" s="664"/>
      <c r="BG84" s="664"/>
      <c r="BH84" s="664"/>
      <c r="BI84" s="664"/>
      <c r="BJ84" s="664"/>
      <c r="BK84" s="664"/>
      <c r="BL84" s="664"/>
      <c r="BM84" s="664"/>
      <c r="BN84" s="664"/>
      <c r="BO84" s="664"/>
      <c r="BP84" s="664"/>
      <c r="BQ84" s="664"/>
      <c r="BR84" s="664"/>
      <c r="BS84" s="664"/>
      <c r="BT84" s="664"/>
      <c r="BU84" s="664"/>
      <c r="BV84" s="664"/>
      <c r="BW84" s="664"/>
      <c r="BX84" s="664"/>
      <c r="BY84" s="664"/>
      <c r="BZ84" s="664"/>
      <c r="CA84" s="664"/>
      <c r="CB84" s="664"/>
      <c r="CC84" s="664"/>
      <c r="CD84" s="664"/>
      <c r="CE84" s="664"/>
      <c r="CF84" s="664"/>
      <c r="CG84" s="664"/>
      <c r="CH84" s="664"/>
      <c r="CI84" s="664"/>
      <c r="CJ84" s="664"/>
      <c r="CK84" s="664"/>
      <c r="CL84" s="664"/>
      <c r="CM84" s="664"/>
      <c r="CN84" s="664"/>
      <c r="CO84" s="664"/>
      <c r="CP84" s="664"/>
      <c r="CQ84" s="664"/>
      <c r="CR84" s="664"/>
      <c r="CS84" s="664"/>
      <c r="CT84" s="664"/>
      <c r="CU84" s="664"/>
      <c r="CV84" s="664"/>
      <c r="CW84" s="664"/>
      <c r="CX84" s="664"/>
      <c r="CY84" s="664"/>
      <c r="CZ84" s="664"/>
      <c r="DA84" s="664"/>
      <c r="DB84" s="664"/>
      <c r="DC84" s="664"/>
      <c r="DD84" s="664"/>
      <c r="DE84" s="664"/>
      <c r="DF84" s="664"/>
      <c r="DG84" s="664"/>
      <c r="DH84" s="664"/>
      <c r="DI84" s="664"/>
      <c r="DJ84" s="664"/>
      <c r="DK84" s="664"/>
      <c r="DL84" s="664"/>
      <c r="DM84" s="664"/>
      <c r="DN84" s="664"/>
      <c r="DO84" s="664"/>
      <c r="DP84" s="664"/>
      <c r="DQ84" s="664"/>
      <c r="DR84" s="664"/>
      <c r="DS84" s="664"/>
      <c r="DT84" s="664"/>
      <c r="DU84" s="1"/>
      <c r="DV84" s="1"/>
    </row>
    <row r="85" spans="1:126" s="237" customFormat="1">
      <c r="A85" s="226"/>
      <c r="B85" s="226"/>
      <c r="C85" s="226"/>
      <c r="D85" s="226"/>
      <c r="E85" s="270"/>
      <c r="F85" s="114"/>
      <c r="G85" s="229"/>
      <c r="H85" s="226"/>
      <c r="I85" s="226"/>
      <c r="J85" s="403"/>
      <c r="K85" s="651">
        <f t="shared" ref="K85:K114" si="73">K50</f>
        <v>0</v>
      </c>
      <c r="L85" s="1"/>
      <c r="M85" s="5"/>
      <c r="N85" s="1">
        <f>N50</f>
        <v>0</v>
      </c>
      <c r="O85" s="1"/>
      <c r="P85" s="5"/>
      <c r="Q85" s="1" t="s">
        <v>397</v>
      </c>
      <c r="R85" s="1"/>
      <c r="S85" s="667"/>
      <c r="T85" s="670">
        <f t="shared" ref="T85:T114" si="74">T50</f>
        <v>0</v>
      </c>
      <c r="U85" s="23"/>
      <c r="V85" s="226"/>
      <c r="W85" s="665">
        <f t="shared" ref="W85:W114" si="75">SUM($Y85:$DU85)</f>
        <v>0</v>
      </c>
      <c r="X85" s="666"/>
      <c r="Y85" s="667"/>
      <c r="Z85" s="668"/>
      <c r="AA85" s="669">
        <f>IF($W$47=0,0,AA50/$W$47)</f>
        <v>0</v>
      </c>
      <c r="AB85" s="669">
        <f t="shared" ref="AB85:CM85" si="76">IF($W$47=0,0,AB50/$W$47)</f>
        <v>0</v>
      </c>
      <c r="AC85" s="669">
        <f t="shared" si="76"/>
        <v>0</v>
      </c>
      <c r="AD85" s="669">
        <f t="shared" si="76"/>
        <v>0</v>
      </c>
      <c r="AE85" s="669">
        <f t="shared" si="76"/>
        <v>0</v>
      </c>
      <c r="AF85" s="669">
        <f t="shared" si="76"/>
        <v>0</v>
      </c>
      <c r="AG85" s="669">
        <f t="shared" si="76"/>
        <v>0</v>
      </c>
      <c r="AH85" s="669">
        <f t="shared" si="76"/>
        <v>0</v>
      </c>
      <c r="AI85" s="669">
        <f t="shared" si="76"/>
        <v>0</v>
      </c>
      <c r="AJ85" s="669">
        <f t="shared" si="76"/>
        <v>0</v>
      </c>
      <c r="AK85" s="669">
        <f t="shared" si="76"/>
        <v>0</v>
      </c>
      <c r="AL85" s="669">
        <f t="shared" si="76"/>
        <v>0</v>
      </c>
      <c r="AM85" s="669">
        <f t="shared" si="76"/>
        <v>0</v>
      </c>
      <c r="AN85" s="669">
        <f t="shared" si="76"/>
        <v>0</v>
      </c>
      <c r="AO85" s="669">
        <f t="shared" si="76"/>
        <v>0</v>
      </c>
      <c r="AP85" s="669">
        <f t="shared" si="76"/>
        <v>0</v>
      </c>
      <c r="AQ85" s="669">
        <f t="shared" si="76"/>
        <v>0</v>
      </c>
      <c r="AR85" s="669">
        <f t="shared" si="76"/>
        <v>0</v>
      </c>
      <c r="AS85" s="669">
        <f t="shared" si="76"/>
        <v>0</v>
      </c>
      <c r="AT85" s="669">
        <f t="shared" si="76"/>
        <v>0</v>
      </c>
      <c r="AU85" s="669">
        <f t="shared" si="76"/>
        <v>0</v>
      </c>
      <c r="AV85" s="669">
        <f t="shared" si="76"/>
        <v>0</v>
      </c>
      <c r="AW85" s="669">
        <f t="shared" si="76"/>
        <v>0</v>
      </c>
      <c r="AX85" s="669">
        <f t="shared" si="76"/>
        <v>0</v>
      </c>
      <c r="AY85" s="669">
        <f t="shared" si="76"/>
        <v>0</v>
      </c>
      <c r="AZ85" s="669">
        <f t="shared" si="76"/>
        <v>0</v>
      </c>
      <c r="BA85" s="669">
        <f t="shared" si="76"/>
        <v>0</v>
      </c>
      <c r="BB85" s="669">
        <f t="shared" si="76"/>
        <v>0</v>
      </c>
      <c r="BC85" s="669">
        <f t="shared" si="76"/>
        <v>0</v>
      </c>
      <c r="BD85" s="669">
        <f t="shared" si="76"/>
        <v>0</v>
      </c>
      <c r="BE85" s="669">
        <f t="shared" si="76"/>
        <v>0</v>
      </c>
      <c r="BF85" s="669">
        <f t="shared" si="76"/>
        <v>0</v>
      </c>
      <c r="BG85" s="669">
        <f t="shared" si="76"/>
        <v>0</v>
      </c>
      <c r="BH85" s="669">
        <f t="shared" si="76"/>
        <v>0</v>
      </c>
      <c r="BI85" s="669">
        <f t="shared" si="76"/>
        <v>0</v>
      </c>
      <c r="BJ85" s="669">
        <f t="shared" si="76"/>
        <v>0</v>
      </c>
      <c r="BK85" s="669">
        <f t="shared" si="76"/>
        <v>0</v>
      </c>
      <c r="BL85" s="669">
        <f t="shared" si="76"/>
        <v>0</v>
      </c>
      <c r="BM85" s="669">
        <f t="shared" si="76"/>
        <v>0</v>
      </c>
      <c r="BN85" s="669">
        <f t="shared" si="76"/>
        <v>0</v>
      </c>
      <c r="BO85" s="669">
        <f t="shared" si="76"/>
        <v>0</v>
      </c>
      <c r="BP85" s="669">
        <f t="shared" si="76"/>
        <v>0</v>
      </c>
      <c r="BQ85" s="669">
        <f t="shared" si="76"/>
        <v>0</v>
      </c>
      <c r="BR85" s="669">
        <f t="shared" si="76"/>
        <v>0</v>
      </c>
      <c r="BS85" s="669">
        <f t="shared" si="76"/>
        <v>0</v>
      </c>
      <c r="BT85" s="669">
        <f t="shared" si="76"/>
        <v>0</v>
      </c>
      <c r="BU85" s="669">
        <f t="shared" si="76"/>
        <v>0</v>
      </c>
      <c r="BV85" s="669">
        <f t="shared" si="76"/>
        <v>0</v>
      </c>
      <c r="BW85" s="669">
        <f t="shared" si="76"/>
        <v>0</v>
      </c>
      <c r="BX85" s="669">
        <f t="shared" si="76"/>
        <v>0</v>
      </c>
      <c r="BY85" s="669">
        <f t="shared" si="76"/>
        <v>0</v>
      </c>
      <c r="BZ85" s="669">
        <f t="shared" si="76"/>
        <v>0</v>
      </c>
      <c r="CA85" s="669">
        <f t="shared" si="76"/>
        <v>0</v>
      </c>
      <c r="CB85" s="669">
        <f t="shared" si="76"/>
        <v>0</v>
      </c>
      <c r="CC85" s="669">
        <f t="shared" si="76"/>
        <v>0</v>
      </c>
      <c r="CD85" s="669">
        <f t="shared" si="76"/>
        <v>0</v>
      </c>
      <c r="CE85" s="669">
        <f t="shared" si="76"/>
        <v>0</v>
      </c>
      <c r="CF85" s="669">
        <f t="shared" si="76"/>
        <v>0</v>
      </c>
      <c r="CG85" s="669">
        <f t="shared" si="76"/>
        <v>0</v>
      </c>
      <c r="CH85" s="669">
        <f t="shared" si="76"/>
        <v>0</v>
      </c>
      <c r="CI85" s="669">
        <f t="shared" si="76"/>
        <v>0</v>
      </c>
      <c r="CJ85" s="669">
        <f t="shared" si="76"/>
        <v>0</v>
      </c>
      <c r="CK85" s="669">
        <f t="shared" si="76"/>
        <v>0</v>
      </c>
      <c r="CL85" s="669">
        <f t="shared" si="76"/>
        <v>0</v>
      </c>
      <c r="CM85" s="669">
        <f t="shared" si="76"/>
        <v>0</v>
      </c>
      <c r="CN85" s="669">
        <f t="shared" ref="CN85:DT85" si="77">IF($W$47=0,0,CN50/$W$47)</f>
        <v>0</v>
      </c>
      <c r="CO85" s="669">
        <f t="shared" si="77"/>
        <v>0</v>
      </c>
      <c r="CP85" s="669">
        <f t="shared" si="77"/>
        <v>0</v>
      </c>
      <c r="CQ85" s="669">
        <f t="shared" si="77"/>
        <v>0</v>
      </c>
      <c r="CR85" s="669">
        <f t="shared" si="77"/>
        <v>0</v>
      </c>
      <c r="CS85" s="669">
        <f t="shared" si="77"/>
        <v>0</v>
      </c>
      <c r="CT85" s="669">
        <f t="shared" si="77"/>
        <v>0</v>
      </c>
      <c r="CU85" s="669">
        <f t="shared" si="77"/>
        <v>0</v>
      </c>
      <c r="CV85" s="669">
        <f t="shared" si="77"/>
        <v>0</v>
      </c>
      <c r="CW85" s="669">
        <f t="shared" si="77"/>
        <v>0</v>
      </c>
      <c r="CX85" s="669">
        <f t="shared" si="77"/>
        <v>0</v>
      </c>
      <c r="CY85" s="669">
        <f t="shared" si="77"/>
        <v>0</v>
      </c>
      <c r="CZ85" s="669">
        <f t="shared" si="77"/>
        <v>0</v>
      </c>
      <c r="DA85" s="669">
        <f t="shared" si="77"/>
        <v>0</v>
      </c>
      <c r="DB85" s="669">
        <f t="shared" si="77"/>
        <v>0</v>
      </c>
      <c r="DC85" s="669">
        <f t="shared" si="77"/>
        <v>0</v>
      </c>
      <c r="DD85" s="669">
        <f t="shared" si="77"/>
        <v>0</v>
      </c>
      <c r="DE85" s="669">
        <f t="shared" si="77"/>
        <v>0</v>
      </c>
      <c r="DF85" s="669">
        <f t="shared" si="77"/>
        <v>0</v>
      </c>
      <c r="DG85" s="669">
        <f t="shared" si="77"/>
        <v>0</v>
      </c>
      <c r="DH85" s="669">
        <f t="shared" si="77"/>
        <v>0</v>
      </c>
      <c r="DI85" s="669">
        <f t="shared" si="77"/>
        <v>0</v>
      </c>
      <c r="DJ85" s="669">
        <f t="shared" si="77"/>
        <v>0</v>
      </c>
      <c r="DK85" s="669">
        <f t="shared" si="77"/>
        <v>0</v>
      </c>
      <c r="DL85" s="669">
        <f t="shared" si="77"/>
        <v>0</v>
      </c>
      <c r="DM85" s="669">
        <f t="shared" si="77"/>
        <v>0</v>
      </c>
      <c r="DN85" s="669">
        <f t="shared" si="77"/>
        <v>0</v>
      </c>
      <c r="DO85" s="669">
        <f t="shared" si="77"/>
        <v>0</v>
      </c>
      <c r="DP85" s="669">
        <f t="shared" si="77"/>
        <v>0</v>
      </c>
      <c r="DQ85" s="669">
        <f t="shared" si="77"/>
        <v>0</v>
      </c>
      <c r="DR85" s="669">
        <f t="shared" si="77"/>
        <v>0</v>
      </c>
      <c r="DS85" s="669">
        <f t="shared" si="77"/>
        <v>0</v>
      </c>
      <c r="DT85" s="669">
        <f t="shared" si="77"/>
        <v>0</v>
      </c>
      <c r="DU85" s="226"/>
      <c r="DV85" s="226"/>
    </row>
    <row r="86" spans="1:126" s="237" customFormat="1">
      <c r="A86" s="226"/>
      <c r="B86" s="226"/>
      <c r="C86" s="226"/>
      <c r="D86" s="226"/>
      <c r="E86" s="270"/>
      <c r="F86" s="114"/>
      <c r="G86" s="229"/>
      <c r="H86" s="226"/>
      <c r="I86" s="226"/>
      <c r="J86" s="403"/>
      <c r="K86" s="651">
        <f t="shared" si="73"/>
        <v>0</v>
      </c>
      <c r="L86" s="1"/>
      <c r="M86" s="5"/>
      <c r="N86" s="1">
        <f t="shared" ref="N86:N114" si="78">N51</f>
        <v>0</v>
      </c>
      <c r="O86" s="1"/>
      <c r="P86" s="5"/>
      <c r="Q86" s="1" t="s">
        <v>397</v>
      </c>
      <c r="R86" s="1"/>
      <c r="S86" s="667"/>
      <c r="T86" s="670">
        <f t="shared" si="74"/>
        <v>0</v>
      </c>
      <c r="U86" s="23"/>
      <c r="V86" s="226"/>
      <c r="W86" s="665">
        <f t="shared" si="75"/>
        <v>0</v>
      </c>
      <c r="X86" s="666"/>
      <c r="Y86" s="667"/>
      <c r="Z86" s="668"/>
      <c r="AA86" s="669">
        <f t="shared" ref="AA86:CL86" si="79">IF($W$47=0,0,AA51/$W$47)</f>
        <v>0</v>
      </c>
      <c r="AB86" s="669">
        <f t="shared" si="79"/>
        <v>0</v>
      </c>
      <c r="AC86" s="669">
        <f t="shared" si="79"/>
        <v>0</v>
      </c>
      <c r="AD86" s="669">
        <f t="shared" si="79"/>
        <v>0</v>
      </c>
      <c r="AE86" s="669">
        <f t="shared" si="79"/>
        <v>0</v>
      </c>
      <c r="AF86" s="669">
        <f t="shared" si="79"/>
        <v>0</v>
      </c>
      <c r="AG86" s="669">
        <f t="shared" si="79"/>
        <v>0</v>
      </c>
      <c r="AH86" s="669">
        <f t="shared" si="79"/>
        <v>0</v>
      </c>
      <c r="AI86" s="669">
        <f t="shared" si="79"/>
        <v>0</v>
      </c>
      <c r="AJ86" s="669">
        <f t="shared" si="79"/>
        <v>0</v>
      </c>
      <c r="AK86" s="669">
        <f t="shared" si="79"/>
        <v>0</v>
      </c>
      <c r="AL86" s="669">
        <f t="shared" si="79"/>
        <v>0</v>
      </c>
      <c r="AM86" s="669">
        <f t="shared" si="79"/>
        <v>0</v>
      </c>
      <c r="AN86" s="669">
        <f t="shared" si="79"/>
        <v>0</v>
      </c>
      <c r="AO86" s="669">
        <f t="shared" si="79"/>
        <v>0</v>
      </c>
      <c r="AP86" s="669">
        <f t="shared" si="79"/>
        <v>0</v>
      </c>
      <c r="AQ86" s="669">
        <f t="shared" si="79"/>
        <v>0</v>
      </c>
      <c r="AR86" s="669">
        <f t="shared" si="79"/>
        <v>0</v>
      </c>
      <c r="AS86" s="669">
        <f t="shared" si="79"/>
        <v>0</v>
      </c>
      <c r="AT86" s="669">
        <f t="shared" si="79"/>
        <v>0</v>
      </c>
      <c r="AU86" s="669">
        <f t="shared" si="79"/>
        <v>0</v>
      </c>
      <c r="AV86" s="669">
        <f t="shared" si="79"/>
        <v>0</v>
      </c>
      <c r="AW86" s="669">
        <f t="shared" si="79"/>
        <v>0</v>
      </c>
      <c r="AX86" s="669">
        <f t="shared" si="79"/>
        <v>0</v>
      </c>
      <c r="AY86" s="669">
        <f t="shared" si="79"/>
        <v>0</v>
      </c>
      <c r="AZ86" s="669">
        <f t="shared" si="79"/>
        <v>0</v>
      </c>
      <c r="BA86" s="669">
        <f t="shared" si="79"/>
        <v>0</v>
      </c>
      <c r="BB86" s="669">
        <f t="shared" si="79"/>
        <v>0</v>
      </c>
      <c r="BC86" s="669">
        <f t="shared" si="79"/>
        <v>0</v>
      </c>
      <c r="BD86" s="669">
        <f t="shared" si="79"/>
        <v>0</v>
      </c>
      <c r="BE86" s="669">
        <f t="shared" si="79"/>
        <v>0</v>
      </c>
      <c r="BF86" s="669">
        <f t="shared" si="79"/>
        <v>0</v>
      </c>
      <c r="BG86" s="669">
        <f t="shared" si="79"/>
        <v>0</v>
      </c>
      <c r="BH86" s="669">
        <f t="shared" si="79"/>
        <v>0</v>
      </c>
      <c r="BI86" s="669">
        <f t="shared" si="79"/>
        <v>0</v>
      </c>
      <c r="BJ86" s="669">
        <f t="shared" si="79"/>
        <v>0</v>
      </c>
      <c r="BK86" s="669">
        <f t="shared" si="79"/>
        <v>0</v>
      </c>
      <c r="BL86" s="669">
        <f t="shared" si="79"/>
        <v>0</v>
      </c>
      <c r="BM86" s="669">
        <f t="shared" si="79"/>
        <v>0</v>
      </c>
      <c r="BN86" s="669">
        <f t="shared" si="79"/>
        <v>0</v>
      </c>
      <c r="BO86" s="669">
        <f t="shared" si="79"/>
        <v>0</v>
      </c>
      <c r="BP86" s="669">
        <f t="shared" si="79"/>
        <v>0</v>
      </c>
      <c r="BQ86" s="669">
        <f t="shared" si="79"/>
        <v>0</v>
      </c>
      <c r="BR86" s="669">
        <f t="shared" si="79"/>
        <v>0</v>
      </c>
      <c r="BS86" s="669">
        <f t="shared" si="79"/>
        <v>0</v>
      </c>
      <c r="BT86" s="669">
        <f t="shared" si="79"/>
        <v>0</v>
      </c>
      <c r="BU86" s="669">
        <f t="shared" si="79"/>
        <v>0</v>
      </c>
      <c r="BV86" s="669">
        <f t="shared" si="79"/>
        <v>0</v>
      </c>
      <c r="BW86" s="669">
        <f t="shared" si="79"/>
        <v>0</v>
      </c>
      <c r="BX86" s="669">
        <f t="shared" si="79"/>
        <v>0</v>
      </c>
      <c r="BY86" s="669">
        <f t="shared" si="79"/>
        <v>0</v>
      </c>
      <c r="BZ86" s="669">
        <f t="shared" si="79"/>
        <v>0</v>
      </c>
      <c r="CA86" s="669">
        <f t="shared" si="79"/>
        <v>0</v>
      </c>
      <c r="CB86" s="669">
        <f t="shared" si="79"/>
        <v>0</v>
      </c>
      <c r="CC86" s="669">
        <f t="shared" si="79"/>
        <v>0</v>
      </c>
      <c r="CD86" s="669">
        <f t="shared" si="79"/>
        <v>0</v>
      </c>
      <c r="CE86" s="669">
        <f t="shared" si="79"/>
        <v>0</v>
      </c>
      <c r="CF86" s="669">
        <f t="shared" si="79"/>
        <v>0</v>
      </c>
      <c r="CG86" s="669">
        <f t="shared" si="79"/>
        <v>0</v>
      </c>
      <c r="CH86" s="669">
        <f t="shared" si="79"/>
        <v>0</v>
      </c>
      <c r="CI86" s="669">
        <f t="shared" si="79"/>
        <v>0</v>
      </c>
      <c r="CJ86" s="669">
        <f t="shared" si="79"/>
        <v>0</v>
      </c>
      <c r="CK86" s="669">
        <f t="shared" si="79"/>
        <v>0</v>
      </c>
      <c r="CL86" s="669">
        <f t="shared" si="79"/>
        <v>0</v>
      </c>
      <c r="CM86" s="669">
        <f t="shared" ref="CM86:DT86" si="80">IF($W$47=0,0,CM51/$W$47)</f>
        <v>0</v>
      </c>
      <c r="CN86" s="669">
        <f t="shared" si="80"/>
        <v>0</v>
      </c>
      <c r="CO86" s="669">
        <f t="shared" si="80"/>
        <v>0</v>
      </c>
      <c r="CP86" s="669">
        <f t="shared" si="80"/>
        <v>0</v>
      </c>
      <c r="CQ86" s="669">
        <f t="shared" si="80"/>
        <v>0</v>
      </c>
      <c r="CR86" s="669">
        <f t="shared" si="80"/>
        <v>0</v>
      </c>
      <c r="CS86" s="669">
        <f t="shared" si="80"/>
        <v>0</v>
      </c>
      <c r="CT86" s="669">
        <f t="shared" si="80"/>
        <v>0</v>
      </c>
      <c r="CU86" s="669">
        <f t="shared" si="80"/>
        <v>0</v>
      </c>
      <c r="CV86" s="669">
        <f t="shared" si="80"/>
        <v>0</v>
      </c>
      <c r="CW86" s="669">
        <f t="shared" si="80"/>
        <v>0</v>
      </c>
      <c r="CX86" s="669">
        <f t="shared" si="80"/>
        <v>0</v>
      </c>
      <c r="CY86" s="669">
        <f t="shared" si="80"/>
        <v>0</v>
      </c>
      <c r="CZ86" s="669">
        <f t="shared" si="80"/>
        <v>0</v>
      </c>
      <c r="DA86" s="669">
        <f t="shared" si="80"/>
        <v>0</v>
      </c>
      <c r="DB86" s="669">
        <f t="shared" si="80"/>
        <v>0</v>
      </c>
      <c r="DC86" s="669">
        <f t="shared" si="80"/>
        <v>0</v>
      </c>
      <c r="DD86" s="669">
        <f t="shared" si="80"/>
        <v>0</v>
      </c>
      <c r="DE86" s="669">
        <f t="shared" si="80"/>
        <v>0</v>
      </c>
      <c r="DF86" s="669">
        <f t="shared" si="80"/>
        <v>0</v>
      </c>
      <c r="DG86" s="669">
        <f t="shared" si="80"/>
        <v>0</v>
      </c>
      <c r="DH86" s="669">
        <f t="shared" si="80"/>
        <v>0</v>
      </c>
      <c r="DI86" s="669">
        <f t="shared" si="80"/>
        <v>0</v>
      </c>
      <c r="DJ86" s="669">
        <f t="shared" si="80"/>
        <v>0</v>
      </c>
      <c r="DK86" s="669">
        <f t="shared" si="80"/>
        <v>0</v>
      </c>
      <c r="DL86" s="669">
        <f t="shared" si="80"/>
        <v>0</v>
      </c>
      <c r="DM86" s="669">
        <f t="shared" si="80"/>
        <v>0</v>
      </c>
      <c r="DN86" s="669">
        <f t="shared" si="80"/>
        <v>0</v>
      </c>
      <c r="DO86" s="669">
        <f t="shared" si="80"/>
        <v>0</v>
      </c>
      <c r="DP86" s="669">
        <f t="shared" si="80"/>
        <v>0</v>
      </c>
      <c r="DQ86" s="669">
        <f t="shared" si="80"/>
        <v>0</v>
      </c>
      <c r="DR86" s="669">
        <f t="shared" si="80"/>
        <v>0</v>
      </c>
      <c r="DS86" s="669">
        <f t="shared" si="80"/>
        <v>0</v>
      </c>
      <c r="DT86" s="669">
        <f t="shared" si="80"/>
        <v>0</v>
      </c>
      <c r="DU86" s="226"/>
      <c r="DV86" s="226"/>
    </row>
    <row r="87" spans="1:126" s="237" customFormat="1">
      <c r="A87" s="226"/>
      <c r="B87" s="226"/>
      <c r="C87" s="226"/>
      <c r="D87" s="226"/>
      <c r="E87" s="270"/>
      <c r="F87" s="114"/>
      <c r="G87" s="229"/>
      <c r="H87" s="226"/>
      <c r="I87" s="226"/>
      <c r="J87" s="403"/>
      <c r="K87" s="651">
        <f t="shared" si="73"/>
        <v>0</v>
      </c>
      <c r="L87" s="1"/>
      <c r="M87" s="5"/>
      <c r="N87" s="1">
        <f t="shared" si="78"/>
        <v>0</v>
      </c>
      <c r="O87" s="1"/>
      <c r="P87" s="5"/>
      <c r="Q87" s="1" t="s">
        <v>397</v>
      </c>
      <c r="R87" s="1"/>
      <c r="S87" s="667"/>
      <c r="T87" s="670">
        <f t="shared" si="74"/>
        <v>0</v>
      </c>
      <c r="U87" s="23"/>
      <c r="V87" s="226"/>
      <c r="W87" s="665">
        <f t="shared" si="75"/>
        <v>0</v>
      </c>
      <c r="X87" s="666"/>
      <c r="Y87" s="667"/>
      <c r="Z87" s="668"/>
      <c r="AA87" s="669">
        <f t="shared" ref="AA87:CL87" si="81">IF($W$47=0,0,AA52/$W$47)</f>
        <v>0</v>
      </c>
      <c r="AB87" s="669">
        <f t="shared" si="81"/>
        <v>0</v>
      </c>
      <c r="AC87" s="669">
        <f t="shared" si="81"/>
        <v>0</v>
      </c>
      <c r="AD87" s="669">
        <f t="shared" si="81"/>
        <v>0</v>
      </c>
      <c r="AE87" s="669">
        <f t="shared" si="81"/>
        <v>0</v>
      </c>
      <c r="AF87" s="669">
        <f t="shared" si="81"/>
        <v>0</v>
      </c>
      <c r="AG87" s="669">
        <f t="shared" si="81"/>
        <v>0</v>
      </c>
      <c r="AH87" s="669">
        <f t="shared" si="81"/>
        <v>0</v>
      </c>
      <c r="AI87" s="669">
        <f t="shared" si="81"/>
        <v>0</v>
      </c>
      <c r="AJ87" s="669">
        <f t="shared" si="81"/>
        <v>0</v>
      </c>
      <c r="AK87" s="669">
        <f t="shared" si="81"/>
        <v>0</v>
      </c>
      <c r="AL87" s="669">
        <f t="shared" si="81"/>
        <v>0</v>
      </c>
      <c r="AM87" s="669">
        <f t="shared" si="81"/>
        <v>0</v>
      </c>
      <c r="AN87" s="669">
        <f t="shared" si="81"/>
        <v>0</v>
      </c>
      <c r="AO87" s="669">
        <f t="shared" si="81"/>
        <v>0</v>
      </c>
      <c r="AP87" s="669">
        <f t="shared" si="81"/>
        <v>0</v>
      </c>
      <c r="AQ87" s="669">
        <f t="shared" si="81"/>
        <v>0</v>
      </c>
      <c r="AR87" s="669">
        <f t="shared" si="81"/>
        <v>0</v>
      </c>
      <c r="AS87" s="669">
        <f t="shared" si="81"/>
        <v>0</v>
      </c>
      <c r="AT87" s="669">
        <f t="shared" si="81"/>
        <v>0</v>
      </c>
      <c r="AU87" s="669">
        <f t="shared" si="81"/>
        <v>0</v>
      </c>
      <c r="AV87" s="669">
        <f t="shared" si="81"/>
        <v>0</v>
      </c>
      <c r="AW87" s="669">
        <f t="shared" si="81"/>
        <v>0</v>
      </c>
      <c r="AX87" s="669">
        <f t="shared" si="81"/>
        <v>0</v>
      </c>
      <c r="AY87" s="669">
        <f t="shared" si="81"/>
        <v>0</v>
      </c>
      <c r="AZ87" s="669">
        <f t="shared" si="81"/>
        <v>0</v>
      </c>
      <c r="BA87" s="669">
        <f t="shared" si="81"/>
        <v>0</v>
      </c>
      <c r="BB87" s="669">
        <f t="shared" si="81"/>
        <v>0</v>
      </c>
      <c r="BC87" s="669">
        <f t="shared" si="81"/>
        <v>0</v>
      </c>
      <c r="BD87" s="669">
        <f t="shared" si="81"/>
        <v>0</v>
      </c>
      <c r="BE87" s="669">
        <f t="shared" si="81"/>
        <v>0</v>
      </c>
      <c r="BF87" s="669">
        <f t="shared" si="81"/>
        <v>0</v>
      </c>
      <c r="BG87" s="669">
        <f t="shared" si="81"/>
        <v>0</v>
      </c>
      <c r="BH87" s="669">
        <f t="shared" si="81"/>
        <v>0</v>
      </c>
      <c r="BI87" s="669">
        <f t="shared" si="81"/>
        <v>0</v>
      </c>
      <c r="BJ87" s="669">
        <f t="shared" si="81"/>
        <v>0</v>
      </c>
      <c r="BK87" s="669">
        <f t="shared" si="81"/>
        <v>0</v>
      </c>
      <c r="BL87" s="669">
        <f t="shared" si="81"/>
        <v>0</v>
      </c>
      <c r="BM87" s="669">
        <f t="shared" si="81"/>
        <v>0</v>
      </c>
      <c r="BN87" s="669">
        <f t="shared" si="81"/>
        <v>0</v>
      </c>
      <c r="BO87" s="669">
        <f t="shared" si="81"/>
        <v>0</v>
      </c>
      <c r="BP87" s="669">
        <f t="shared" si="81"/>
        <v>0</v>
      </c>
      <c r="BQ87" s="669">
        <f t="shared" si="81"/>
        <v>0</v>
      </c>
      <c r="BR87" s="669">
        <f t="shared" si="81"/>
        <v>0</v>
      </c>
      <c r="BS87" s="669">
        <f t="shared" si="81"/>
        <v>0</v>
      </c>
      <c r="BT87" s="669">
        <f t="shared" si="81"/>
        <v>0</v>
      </c>
      <c r="BU87" s="669">
        <f t="shared" si="81"/>
        <v>0</v>
      </c>
      <c r="BV87" s="669">
        <f t="shared" si="81"/>
        <v>0</v>
      </c>
      <c r="BW87" s="669">
        <f t="shared" si="81"/>
        <v>0</v>
      </c>
      <c r="BX87" s="669">
        <f t="shared" si="81"/>
        <v>0</v>
      </c>
      <c r="BY87" s="669">
        <f t="shared" si="81"/>
        <v>0</v>
      </c>
      <c r="BZ87" s="669">
        <f t="shared" si="81"/>
        <v>0</v>
      </c>
      <c r="CA87" s="669">
        <f t="shared" si="81"/>
        <v>0</v>
      </c>
      <c r="CB87" s="669">
        <f t="shared" si="81"/>
        <v>0</v>
      </c>
      <c r="CC87" s="669">
        <f t="shared" si="81"/>
        <v>0</v>
      </c>
      <c r="CD87" s="669">
        <f t="shared" si="81"/>
        <v>0</v>
      </c>
      <c r="CE87" s="669">
        <f t="shared" si="81"/>
        <v>0</v>
      </c>
      <c r="CF87" s="669">
        <f t="shared" si="81"/>
        <v>0</v>
      </c>
      <c r="CG87" s="669">
        <f t="shared" si="81"/>
        <v>0</v>
      </c>
      <c r="CH87" s="669">
        <f t="shared" si="81"/>
        <v>0</v>
      </c>
      <c r="CI87" s="669">
        <f t="shared" si="81"/>
        <v>0</v>
      </c>
      <c r="CJ87" s="669">
        <f t="shared" si="81"/>
        <v>0</v>
      </c>
      <c r="CK87" s="669">
        <f t="shared" si="81"/>
        <v>0</v>
      </c>
      <c r="CL87" s="669">
        <f t="shared" si="81"/>
        <v>0</v>
      </c>
      <c r="CM87" s="669">
        <f t="shared" ref="CM87:DT87" si="82">IF($W$47=0,0,CM52/$W$47)</f>
        <v>0</v>
      </c>
      <c r="CN87" s="669">
        <f t="shared" si="82"/>
        <v>0</v>
      </c>
      <c r="CO87" s="669">
        <f t="shared" si="82"/>
        <v>0</v>
      </c>
      <c r="CP87" s="669">
        <f t="shared" si="82"/>
        <v>0</v>
      </c>
      <c r="CQ87" s="669">
        <f t="shared" si="82"/>
        <v>0</v>
      </c>
      <c r="CR87" s="669">
        <f t="shared" si="82"/>
        <v>0</v>
      </c>
      <c r="CS87" s="669">
        <f t="shared" si="82"/>
        <v>0</v>
      </c>
      <c r="CT87" s="669">
        <f t="shared" si="82"/>
        <v>0</v>
      </c>
      <c r="CU87" s="669">
        <f t="shared" si="82"/>
        <v>0</v>
      </c>
      <c r="CV87" s="669">
        <f t="shared" si="82"/>
        <v>0</v>
      </c>
      <c r="CW87" s="669">
        <f t="shared" si="82"/>
        <v>0</v>
      </c>
      <c r="CX87" s="669">
        <f t="shared" si="82"/>
        <v>0</v>
      </c>
      <c r="CY87" s="669">
        <f t="shared" si="82"/>
        <v>0</v>
      </c>
      <c r="CZ87" s="669">
        <f t="shared" si="82"/>
        <v>0</v>
      </c>
      <c r="DA87" s="669">
        <f t="shared" si="82"/>
        <v>0</v>
      </c>
      <c r="DB87" s="669">
        <f t="shared" si="82"/>
        <v>0</v>
      </c>
      <c r="DC87" s="669">
        <f t="shared" si="82"/>
        <v>0</v>
      </c>
      <c r="DD87" s="669">
        <f t="shared" si="82"/>
        <v>0</v>
      </c>
      <c r="DE87" s="669">
        <f t="shared" si="82"/>
        <v>0</v>
      </c>
      <c r="DF87" s="669">
        <f t="shared" si="82"/>
        <v>0</v>
      </c>
      <c r="DG87" s="669">
        <f t="shared" si="82"/>
        <v>0</v>
      </c>
      <c r="DH87" s="669">
        <f t="shared" si="82"/>
        <v>0</v>
      </c>
      <c r="DI87" s="669">
        <f t="shared" si="82"/>
        <v>0</v>
      </c>
      <c r="DJ87" s="669">
        <f t="shared" si="82"/>
        <v>0</v>
      </c>
      <c r="DK87" s="669">
        <f t="shared" si="82"/>
        <v>0</v>
      </c>
      <c r="DL87" s="669">
        <f t="shared" si="82"/>
        <v>0</v>
      </c>
      <c r="DM87" s="669">
        <f t="shared" si="82"/>
        <v>0</v>
      </c>
      <c r="DN87" s="669">
        <f t="shared" si="82"/>
        <v>0</v>
      </c>
      <c r="DO87" s="669">
        <f t="shared" si="82"/>
        <v>0</v>
      </c>
      <c r="DP87" s="669">
        <f t="shared" si="82"/>
        <v>0</v>
      </c>
      <c r="DQ87" s="669">
        <f t="shared" si="82"/>
        <v>0</v>
      </c>
      <c r="DR87" s="669">
        <f t="shared" si="82"/>
        <v>0</v>
      </c>
      <c r="DS87" s="669">
        <f t="shared" si="82"/>
        <v>0</v>
      </c>
      <c r="DT87" s="669">
        <f t="shared" si="82"/>
        <v>0</v>
      </c>
      <c r="DU87" s="226"/>
      <c r="DV87" s="226"/>
    </row>
    <row r="88" spans="1:126" s="237" customFormat="1">
      <c r="A88" s="226"/>
      <c r="B88" s="226"/>
      <c r="C88" s="226"/>
      <c r="D88" s="226"/>
      <c r="E88" s="270"/>
      <c r="F88" s="114"/>
      <c r="G88" s="229"/>
      <c r="H88" s="226"/>
      <c r="I88" s="226"/>
      <c r="J88" s="403"/>
      <c r="K88" s="651">
        <f t="shared" si="73"/>
        <v>0</v>
      </c>
      <c r="L88" s="1"/>
      <c r="M88" s="5"/>
      <c r="N88" s="1">
        <f t="shared" si="78"/>
        <v>0</v>
      </c>
      <c r="O88" s="1"/>
      <c r="P88" s="5"/>
      <c r="Q88" s="1" t="s">
        <v>397</v>
      </c>
      <c r="R88" s="1"/>
      <c r="S88" s="667"/>
      <c r="T88" s="670">
        <f t="shared" si="74"/>
        <v>0</v>
      </c>
      <c r="U88" s="23"/>
      <c r="V88" s="226"/>
      <c r="W88" s="665">
        <f t="shared" si="75"/>
        <v>0</v>
      </c>
      <c r="X88" s="666"/>
      <c r="Y88" s="667"/>
      <c r="Z88" s="668"/>
      <c r="AA88" s="669">
        <f t="shared" ref="AA88:CL88" si="83">IF($W$47=0,0,AA53/$W$47)</f>
        <v>0</v>
      </c>
      <c r="AB88" s="669">
        <f t="shared" si="83"/>
        <v>0</v>
      </c>
      <c r="AC88" s="669">
        <f t="shared" si="83"/>
        <v>0</v>
      </c>
      <c r="AD88" s="669">
        <f t="shared" si="83"/>
        <v>0</v>
      </c>
      <c r="AE88" s="669">
        <f t="shared" si="83"/>
        <v>0</v>
      </c>
      <c r="AF88" s="669">
        <f t="shared" si="83"/>
        <v>0</v>
      </c>
      <c r="AG88" s="669">
        <f t="shared" si="83"/>
        <v>0</v>
      </c>
      <c r="AH88" s="669">
        <f t="shared" si="83"/>
        <v>0</v>
      </c>
      <c r="AI88" s="669">
        <f t="shared" si="83"/>
        <v>0</v>
      </c>
      <c r="AJ88" s="669">
        <f t="shared" si="83"/>
        <v>0</v>
      </c>
      <c r="AK88" s="669">
        <f t="shared" si="83"/>
        <v>0</v>
      </c>
      <c r="AL88" s="669">
        <f t="shared" si="83"/>
        <v>0</v>
      </c>
      <c r="AM88" s="669">
        <f t="shared" si="83"/>
        <v>0</v>
      </c>
      <c r="AN88" s="669">
        <f t="shared" si="83"/>
        <v>0</v>
      </c>
      <c r="AO88" s="669">
        <f t="shared" si="83"/>
        <v>0</v>
      </c>
      <c r="AP88" s="669">
        <f t="shared" si="83"/>
        <v>0</v>
      </c>
      <c r="AQ88" s="669">
        <f t="shared" si="83"/>
        <v>0</v>
      </c>
      <c r="AR88" s="669">
        <f t="shared" si="83"/>
        <v>0</v>
      </c>
      <c r="AS88" s="669">
        <f t="shared" si="83"/>
        <v>0</v>
      </c>
      <c r="AT88" s="669">
        <f t="shared" si="83"/>
        <v>0</v>
      </c>
      <c r="AU88" s="669">
        <f t="shared" si="83"/>
        <v>0</v>
      </c>
      <c r="AV88" s="669">
        <f t="shared" si="83"/>
        <v>0</v>
      </c>
      <c r="AW88" s="669">
        <f t="shared" si="83"/>
        <v>0</v>
      </c>
      <c r="AX88" s="669">
        <f t="shared" si="83"/>
        <v>0</v>
      </c>
      <c r="AY88" s="669">
        <f t="shared" si="83"/>
        <v>0</v>
      </c>
      <c r="AZ88" s="669">
        <f t="shared" si="83"/>
        <v>0</v>
      </c>
      <c r="BA88" s="669">
        <f t="shared" si="83"/>
        <v>0</v>
      </c>
      <c r="BB88" s="669">
        <f t="shared" si="83"/>
        <v>0</v>
      </c>
      <c r="BC88" s="669">
        <f t="shared" si="83"/>
        <v>0</v>
      </c>
      <c r="BD88" s="669">
        <f t="shared" si="83"/>
        <v>0</v>
      </c>
      <c r="BE88" s="669">
        <f t="shared" si="83"/>
        <v>0</v>
      </c>
      <c r="BF88" s="669">
        <f t="shared" si="83"/>
        <v>0</v>
      </c>
      <c r="BG88" s="669">
        <f t="shared" si="83"/>
        <v>0</v>
      </c>
      <c r="BH88" s="669">
        <f t="shared" si="83"/>
        <v>0</v>
      </c>
      <c r="BI88" s="669">
        <f t="shared" si="83"/>
        <v>0</v>
      </c>
      <c r="BJ88" s="669">
        <f t="shared" si="83"/>
        <v>0</v>
      </c>
      <c r="BK88" s="669">
        <f t="shared" si="83"/>
        <v>0</v>
      </c>
      <c r="BL88" s="669">
        <f t="shared" si="83"/>
        <v>0</v>
      </c>
      <c r="BM88" s="669">
        <f t="shared" si="83"/>
        <v>0</v>
      </c>
      <c r="BN88" s="669">
        <f t="shared" si="83"/>
        <v>0</v>
      </c>
      <c r="BO88" s="669">
        <f t="shared" si="83"/>
        <v>0</v>
      </c>
      <c r="BP88" s="669">
        <f t="shared" si="83"/>
        <v>0</v>
      </c>
      <c r="BQ88" s="669">
        <f t="shared" si="83"/>
        <v>0</v>
      </c>
      <c r="BR88" s="669">
        <f t="shared" si="83"/>
        <v>0</v>
      </c>
      <c r="BS88" s="669">
        <f t="shared" si="83"/>
        <v>0</v>
      </c>
      <c r="BT88" s="669">
        <f t="shared" si="83"/>
        <v>0</v>
      </c>
      <c r="BU88" s="669">
        <f t="shared" si="83"/>
        <v>0</v>
      </c>
      <c r="BV88" s="669">
        <f t="shared" si="83"/>
        <v>0</v>
      </c>
      <c r="BW88" s="669">
        <f t="shared" si="83"/>
        <v>0</v>
      </c>
      <c r="BX88" s="669">
        <f t="shared" si="83"/>
        <v>0</v>
      </c>
      <c r="BY88" s="669">
        <f t="shared" si="83"/>
        <v>0</v>
      </c>
      <c r="BZ88" s="669">
        <f t="shared" si="83"/>
        <v>0</v>
      </c>
      <c r="CA88" s="669">
        <f t="shared" si="83"/>
        <v>0</v>
      </c>
      <c r="CB88" s="669">
        <f t="shared" si="83"/>
        <v>0</v>
      </c>
      <c r="CC88" s="669">
        <f t="shared" si="83"/>
        <v>0</v>
      </c>
      <c r="CD88" s="669">
        <f t="shared" si="83"/>
        <v>0</v>
      </c>
      <c r="CE88" s="669">
        <f t="shared" si="83"/>
        <v>0</v>
      </c>
      <c r="CF88" s="669">
        <f t="shared" si="83"/>
        <v>0</v>
      </c>
      <c r="CG88" s="669">
        <f t="shared" si="83"/>
        <v>0</v>
      </c>
      <c r="CH88" s="669">
        <f t="shared" si="83"/>
        <v>0</v>
      </c>
      <c r="CI88" s="669">
        <f t="shared" si="83"/>
        <v>0</v>
      </c>
      <c r="CJ88" s="669">
        <f t="shared" si="83"/>
        <v>0</v>
      </c>
      <c r="CK88" s="669">
        <f t="shared" si="83"/>
        <v>0</v>
      </c>
      <c r="CL88" s="669">
        <f t="shared" si="83"/>
        <v>0</v>
      </c>
      <c r="CM88" s="669">
        <f t="shared" ref="CM88:DT88" si="84">IF($W$47=0,0,CM53/$W$47)</f>
        <v>0</v>
      </c>
      <c r="CN88" s="669">
        <f t="shared" si="84"/>
        <v>0</v>
      </c>
      <c r="CO88" s="669">
        <f t="shared" si="84"/>
        <v>0</v>
      </c>
      <c r="CP88" s="669">
        <f t="shared" si="84"/>
        <v>0</v>
      </c>
      <c r="CQ88" s="669">
        <f t="shared" si="84"/>
        <v>0</v>
      </c>
      <c r="CR88" s="669">
        <f t="shared" si="84"/>
        <v>0</v>
      </c>
      <c r="CS88" s="669">
        <f t="shared" si="84"/>
        <v>0</v>
      </c>
      <c r="CT88" s="669">
        <f t="shared" si="84"/>
        <v>0</v>
      </c>
      <c r="CU88" s="669">
        <f t="shared" si="84"/>
        <v>0</v>
      </c>
      <c r="CV88" s="669">
        <f t="shared" si="84"/>
        <v>0</v>
      </c>
      <c r="CW88" s="669">
        <f t="shared" si="84"/>
        <v>0</v>
      </c>
      <c r="CX88" s="669">
        <f t="shared" si="84"/>
        <v>0</v>
      </c>
      <c r="CY88" s="669">
        <f t="shared" si="84"/>
        <v>0</v>
      </c>
      <c r="CZ88" s="669">
        <f t="shared" si="84"/>
        <v>0</v>
      </c>
      <c r="DA88" s="669">
        <f t="shared" si="84"/>
        <v>0</v>
      </c>
      <c r="DB88" s="669">
        <f t="shared" si="84"/>
        <v>0</v>
      </c>
      <c r="DC88" s="669">
        <f t="shared" si="84"/>
        <v>0</v>
      </c>
      <c r="DD88" s="669">
        <f t="shared" si="84"/>
        <v>0</v>
      </c>
      <c r="DE88" s="669">
        <f t="shared" si="84"/>
        <v>0</v>
      </c>
      <c r="DF88" s="669">
        <f t="shared" si="84"/>
        <v>0</v>
      </c>
      <c r="DG88" s="669">
        <f t="shared" si="84"/>
        <v>0</v>
      </c>
      <c r="DH88" s="669">
        <f t="shared" si="84"/>
        <v>0</v>
      </c>
      <c r="DI88" s="669">
        <f t="shared" si="84"/>
        <v>0</v>
      </c>
      <c r="DJ88" s="669">
        <f t="shared" si="84"/>
        <v>0</v>
      </c>
      <c r="DK88" s="669">
        <f t="shared" si="84"/>
        <v>0</v>
      </c>
      <c r="DL88" s="669">
        <f t="shared" si="84"/>
        <v>0</v>
      </c>
      <c r="DM88" s="669">
        <f t="shared" si="84"/>
        <v>0</v>
      </c>
      <c r="DN88" s="669">
        <f t="shared" si="84"/>
        <v>0</v>
      </c>
      <c r="DO88" s="669">
        <f t="shared" si="84"/>
        <v>0</v>
      </c>
      <c r="DP88" s="669">
        <f t="shared" si="84"/>
        <v>0</v>
      </c>
      <c r="DQ88" s="669">
        <f t="shared" si="84"/>
        <v>0</v>
      </c>
      <c r="DR88" s="669">
        <f t="shared" si="84"/>
        <v>0</v>
      </c>
      <c r="DS88" s="669">
        <f t="shared" si="84"/>
        <v>0</v>
      </c>
      <c r="DT88" s="669">
        <f t="shared" si="84"/>
        <v>0</v>
      </c>
      <c r="DU88" s="226"/>
      <c r="DV88" s="226"/>
    </row>
    <row r="89" spans="1:126" s="237" customFormat="1">
      <c r="A89" s="226"/>
      <c r="B89" s="226"/>
      <c r="C89" s="226"/>
      <c r="D89" s="226"/>
      <c r="E89" s="270"/>
      <c r="F89" s="114"/>
      <c r="G89" s="229"/>
      <c r="H89" s="226"/>
      <c r="I89" s="226"/>
      <c r="J89" s="403"/>
      <c r="K89" s="651">
        <f t="shared" si="73"/>
        <v>0</v>
      </c>
      <c r="L89" s="1"/>
      <c r="M89" s="5"/>
      <c r="N89" s="1">
        <f t="shared" si="78"/>
        <v>0</v>
      </c>
      <c r="O89" s="1"/>
      <c r="P89" s="5"/>
      <c r="Q89" s="1" t="s">
        <v>397</v>
      </c>
      <c r="R89" s="1"/>
      <c r="S89" s="667"/>
      <c r="T89" s="670">
        <f t="shared" si="74"/>
        <v>0</v>
      </c>
      <c r="U89" s="23"/>
      <c r="V89" s="226"/>
      <c r="W89" s="665">
        <f t="shared" si="75"/>
        <v>0</v>
      </c>
      <c r="X89" s="666"/>
      <c r="Y89" s="667"/>
      <c r="Z89" s="668"/>
      <c r="AA89" s="669">
        <f t="shared" ref="AA89:CL89" si="85">IF($W$47=0,0,AA54/$W$47)</f>
        <v>0</v>
      </c>
      <c r="AB89" s="669">
        <f t="shared" si="85"/>
        <v>0</v>
      </c>
      <c r="AC89" s="669">
        <f t="shared" si="85"/>
        <v>0</v>
      </c>
      <c r="AD89" s="669">
        <f t="shared" si="85"/>
        <v>0</v>
      </c>
      <c r="AE89" s="669">
        <f t="shared" si="85"/>
        <v>0</v>
      </c>
      <c r="AF89" s="669">
        <f t="shared" si="85"/>
        <v>0</v>
      </c>
      <c r="AG89" s="669">
        <f t="shared" si="85"/>
        <v>0</v>
      </c>
      <c r="AH89" s="669">
        <f t="shared" si="85"/>
        <v>0</v>
      </c>
      <c r="AI89" s="669">
        <f t="shared" si="85"/>
        <v>0</v>
      </c>
      <c r="AJ89" s="669">
        <f t="shared" si="85"/>
        <v>0</v>
      </c>
      <c r="AK89" s="669">
        <f t="shared" si="85"/>
        <v>0</v>
      </c>
      <c r="AL89" s="669">
        <f t="shared" si="85"/>
        <v>0</v>
      </c>
      <c r="AM89" s="669">
        <f t="shared" si="85"/>
        <v>0</v>
      </c>
      <c r="AN89" s="669">
        <f t="shared" si="85"/>
        <v>0</v>
      </c>
      <c r="AO89" s="669">
        <f t="shared" si="85"/>
        <v>0</v>
      </c>
      <c r="AP89" s="669">
        <f t="shared" si="85"/>
        <v>0</v>
      </c>
      <c r="AQ89" s="669">
        <f t="shared" si="85"/>
        <v>0</v>
      </c>
      <c r="AR89" s="669">
        <f t="shared" si="85"/>
        <v>0</v>
      </c>
      <c r="AS89" s="669">
        <f t="shared" si="85"/>
        <v>0</v>
      </c>
      <c r="AT89" s="669">
        <f t="shared" si="85"/>
        <v>0</v>
      </c>
      <c r="AU89" s="669">
        <f t="shared" si="85"/>
        <v>0</v>
      </c>
      <c r="AV89" s="669">
        <f t="shared" si="85"/>
        <v>0</v>
      </c>
      <c r="AW89" s="669">
        <f t="shared" si="85"/>
        <v>0</v>
      </c>
      <c r="AX89" s="669">
        <f t="shared" si="85"/>
        <v>0</v>
      </c>
      <c r="AY89" s="669">
        <f t="shared" si="85"/>
        <v>0</v>
      </c>
      <c r="AZ89" s="669">
        <f t="shared" si="85"/>
        <v>0</v>
      </c>
      <c r="BA89" s="669">
        <f t="shared" si="85"/>
        <v>0</v>
      </c>
      <c r="BB89" s="669">
        <f t="shared" si="85"/>
        <v>0</v>
      </c>
      <c r="BC89" s="669">
        <f t="shared" si="85"/>
        <v>0</v>
      </c>
      <c r="BD89" s="669">
        <f t="shared" si="85"/>
        <v>0</v>
      </c>
      <c r="BE89" s="669">
        <f t="shared" si="85"/>
        <v>0</v>
      </c>
      <c r="BF89" s="669">
        <f t="shared" si="85"/>
        <v>0</v>
      </c>
      <c r="BG89" s="669">
        <f t="shared" si="85"/>
        <v>0</v>
      </c>
      <c r="BH89" s="669">
        <f t="shared" si="85"/>
        <v>0</v>
      </c>
      <c r="BI89" s="669">
        <f t="shared" si="85"/>
        <v>0</v>
      </c>
      <c r="BJ89" s="669">
        <f t="shared" si="85"/>
        <v>0</v>
      </c>
      <c r="BK89" s="669">
        <f t="shared" si="85"/>
        <v>0</v>
      </c>
      <c r="BL89" s="669">
        <f t="shared" si="85"/>
        <v>0</v>
      </c>
      <c r="BM89" s="669">
        <f t="shared" si="85"/>
        <v>0</v>
      </c>
      <c r="BN89" s="669">
        <f t="shared" si="85"/>
        <v>0</v>
      </c>
      <c r="BO89" s="669">
        <f t="shared" si="85"/>
        <v>0</v>
      </c>
      <c r="BP89" s="669">
        <f t="shared" si="85"/>
        <v>0</v>
      </c>
      <c r="BQ89" s="669">
        <f t="shared" si="85"/>
        <v>0</v>
      </c>
      <c r="BR89" s="669">
        <f t="shared" si="85"/>
        <v>0</v>
      </c>
      <c r="BS89" s="669">
        <f t="shared" si="85"/>
        <v>0</v>
      </c>
      <c r="BT89" s="669">
        <f t="shared" si="85"/>
        <v>0</v>
      </c>
      <c r="BU89" s="669">
        <f t="shared" si="85"/>
        <v>0</v>
      </c>
      <c r="BV89" s="669">
        <f t="shared" si="85"/>
        <v>0</v>
      </c>
      <c r="BW89" s="669">
        <f t="shared" si="85"/>
        <v>0</v>
      </c>
      <c r="BX89" s="669">
        <f t="shared" si="85"/>
        <v>0</v>
      </c>
      <c r="BY89" s="669">
        <f t="shared" si="85"/>
        <v>0</v>
      </c>
      <c r="BZ89" s="669">
        <f t="shared" si="85"/>
        <v>0</v>
      </c>
      <c r="CA89" s="669">
        <f t="shared" si="85"/>
        <v>0</v>
      </c>
      <c r="CB89" s="669">
        <f t="shared" si="85"/>
        <v>0</v>
      </c>
      <c r="CC89" s="669">
        <f t="shared" si="85"/>
        <v>0</v>
      </c>
      <c r="CD89" s="669">
        <f t="shared" si="85"/>
        <v>0</v>
      </c>
      <c r="CE89" s="669">
        <f t="shared" si="85"/>
        <v>0</v>
      </c>
      <c r="CF89" s="669">
        <f t="shared" si="85"/>
        <v>0</v>
      </c>
      <c r="CG89" s="669">
        <f t="shared" si="85"/>
        <v>0</v>
      </c>
      <c r="CH89" s="669">
        <f t="shared" si="85"/>
        <v>0</v>
      </c>
      <c r="CI89" s="669">
        <f t="shared" si="85"/>
        <v>0</v>
      </c>
      <c r="CJ89" s="669">
        <f t="shared" si="85"/>
        <v>0</v>
      </c>
      <c r="CK89" s="669">
        <f t="shared" si="85"/>
        <v>0</v>
      </c>
      <c r="CL89" s="669">
        <f t="shared" si="85"/>
        <v>0</v>
      </c>
      <c r="CM89" s="669">
        <f t="shared" ref="CM89:DT89" si="86">IF($W$47=0,0,CM54/$W$47)</f>
        <v>0</v>
      </c>
      <c r="CN89" s="669">
        <f t="shared" si="86"/>
        <v>0</v>
      </c>
      <c r="CO89" s="669">
        <f t="shared" si="86"/>
        <v>0</v>
      </c>
      <c r="CP89" s="669">
        <f t="shared" si="86"/>
        <v>0</v>
      </c>
      <c r="CQ89" s="669">
        <f t="shared" si="86"/>
        <v>0</v>
      </c>
      <c r="CR89" s="669">
        <f t="shared" si="86"/>
        <v>0</v>
      </c>
      <c r="CS89" s="669">
        <f t="shared" si="86"/>
        <v>0</v>
      </c>
      <c r="CT89" s="669">
        <f t="shared" si="86"/>
        <v>0</v>
      </c>
      <c r="CU89" s="669">
        <f t="shared" si="86"/>
        <v>0</v>
      </c>
      <c r="CV89" s="669">
        <f t="shared" si="86"/>
        <v>0</v>
      </c>
      <c r="CW89" s="669">
        <f t="shared" si="86"/>
        <v>0</v>
      </c>
      <c r="CX89" s="669">
        <f t="shared" si="86"/>
        <v>0</v>
      </c>
      <c r="CY89" s="669">
        <f t="shared" si="86"/>
        <v>0</v>
      </c>
      <c r="CZ89" s="669">
        <f t="shared" si="86"/>
        <v>0</v>
      </c>
      <c r="DA89" s="669">
        <f t="shared" si="86"/>
        <v>0</v>
      </c>
      <c r="DB89" s="669">
        <f t="shared" si="86"/>
        <v>0</v>
      </c>
      <c r="DC89" s="669">
        <f t="shared" si="86"/>
        <v>0</v>
      </c>
      <c r="DD89" s="669">
        <f t="shared" si="86"/>
        <v>0</v>
      </c>
      <c r="DE89" s="669">
        <f t="shared" si="86"/>
        <v>0</v>
      </c>
      <c r="DF89" s="669">
        <f t="shared" si="86"/>
        <v>0</v>
      </c>
      <c r="DG89" s="669">
        <f t="shared" si="86"/>
        <v>0</v>
      </c>
      <c r="DH89" s="669">
        <f t="shared" si="86"/>
        <v>0</v>
      </c>
      <c r="DI89" s="669">
        <f t="shared" si="86"/>
        <v>0</v>
      </c>
      <c r="DJ89" s="669">
        <f t="shared" si="86"/>
        <v>0</v>
      </c>
      <c r="DK89" s="669">
        <f t="shared" si="86"/>
        <v>0</v>
      </c>
      <c r="DL89" s="669">
        <f t="shared" si="86"/>
        <v>0</v>
      </c>
      <c r="DM89" s="669">
        <f t="shared" si="86"/>
        <v>0</v>
      </c>
      <c r="DN89" s="669">
        <f t="shared" si="86"/>
        <v>0</v>
      </c>
      <c r="DO89" s="669">
        <f t="shared" si="86"/>
        <v>0</v>
      </c>
      <c r="DP89" s="669">
        <f t="shared" si="86"/>
        <v>0</v>
      </c>
      <c r="DQ89" s="669">
        <f t="shared" si="86"/>
        <v>0</v>
      </c>
      <c r="DR89" s="669">
        <f t="shared" si="86"/>
        <v>0</v>
      </c>
      <c r="DS89" s="669">
        <f t="shared" si="86"/>
        <v>0</v>
      </c>
      <c r="DT89" s="669">
        <f t="shared" si="86"/>
        <v>0</v>
      </c>
      <c r="DU89" s="226"/>
      <c r="DV89" s="226"/>
    </row>
    <row r="90" spans="1:126" s="237" customFormat="1">
      <c r="A90" s="226"/>
      <c r="B90" s="226"/>
      <c r="C90" s="226"/>
      <c r="D90" s="226"/>
      <c r="E90" s="270"/>
      <c r="F90" s="114"/>
      <c r="G90" s="229"/>
      <c r="H90" s="226"/>
      <c r="I90" s="226"/>
      <c r="J90" s="403"/>
      <c r="K90" s="651">
        <f t="shared" si="73"/>
        <v>0</v>
      </c>
      <c r="L90" s="1"/>
      <c r="M90" s="5"/>
      <c r="N90" s="1">
        <f t="shared" si="78"/>
        <v>0</v>
      </c>
      <c r="O90" s="1"/>
      <c r="P90" s="5"/>
      <c r="Q90" s="1" t="s">
        <v>397</v>
      </c>
      <c r="R90" s="1"/>
      <c r="S90" s="667"/>
      <c r="T90" s="670">
        <f t="shared" si="74"/>
        <v>0</v>
      </c>
      <c r="U90" s="23"/>
      <c r="V90" s="226"/>
      <c r="W90" s="665">
        <f t="shared" si="75"/>
        <v>0</v>
      </c>
      <c r="X90" s="666"/>
      <c r="Y90" s="667"/>
      <c r="Z90" s="668"/>
      <c r="AA90" s="669">
        <f t="shared" ref="AA90:CL90" si="87">IF($W$47=0,0,AA55/$W$47)</f>
        <v>0</v>
      </c>
      <c r="AB90" s="669">
        <f t="shared" si="87"/>
        <v>0</v>
      </c>
      <c r="AC90" s="669">
        <f t="shared" si="87"/>
        <v>0</v>
      </c>
      <c r="AD90" s="669">
        <f t="shared" si="87"/>
        <v>0</v>
      </c>
      <c r="AE90" s="669">
        <f t="shared" si="87"/>
        <v>0</v>
      </c>
      <c r="AF90" s="669">
        <f t="shared" si="87"/>
        <v>0</v>
      </c>
      <c r="AG90" s="669">
        <f t="shared" si="87"/>
        <v>0</v>
      </c>
      <c r="AH90" s="669">
        <f t="shared" si="87"/>
        <v>0</v>
      </c>
      <c r="AI90" s="669">
        <f t="shared" si="87"/>
        <v>0</v>
      </c>
      <c r="AJ90" s="669">
        <f t="shared" si="87"/>
        <v>0</v>
      </c>
      <c r="AK90" s="669">
        <f t="shared" si="87"/>
        <v>0</v>
      </c>
      <c r="AL90" s="669">
        <f t="shared" si="87"/>
        <v>0</v>
      </c>
      <c r="AM90" s="669">
        <f t="shared" si="87"/>
        <v>0</v>
      </c>
      <c r="AN90" s="669">
        <f t="shared" si="87"/>
        <v>0</v>
      </c>
      <c r="AO90" s="669">
        <f t="shared" si="87"/>
        <v>0</v>
      </c>
      <c r="AP90" s="669">
        <f t="shared" si="87"/>
        <v>0</v>
      </c>
      <c r="AQ90" s="669">
        <f t="shared" si="87"/>
        <v>0</v>
      </c>
      <c r="AR90" s="669">
        <f t="shared" si="87"/>
        <v>0</v>
      </c>
      <c r="AS90" s="669">
        <f t="shared" si="87"/>
        <v>0</v>
      </c>
      <c r="AT90" s="669">
        <f t="shared" si="87"/>
        <v>0</v>
      </c>
      <c r="AU90" s="669">
        <f t="shared" si="87"/>
        <v>0</v>
      </c>
      <c r="AV90" s="669">
        <f t="shared" si="87"/>
        <v>0</v>
      </c>
      <c r="AW90" s="669">
        <f t="shared" si="87"/>
        <v>0</v>
      </c>
      <c r="AX90" s="669">
        <f t="shared" si="87"/>
        <v>0</v>
      </c>
      <c r="AY90" s="669">
        <f t="shared" si="87"/>
        <v>0</v>
      </c>
      <c r="AZ90" s="669">
        <f t="shared" si="87"/>
        <v>0</v>
      </c>
      <c r="BA90" s="669">
        <f t="shared" si="87"/>
        <v>0</v>
      </c>
      <c r="BB90" s="669">
        <f t="shared" si="87"/>
        <v>0</v>
      </c>
      <c r="BC90" s="669">
        <f t="shared" si="87"/>
        <v>0</v>
      </c>
      <c r="BD90" s="669">
        <f t="shared" si="87"/>
        <v>0</v>
      </c>
      <c r="BE90" s="669">
        <f t="shared" si="87"/>
        <v>0</v>
      </c>
      <c r="BF90" s="669">
        <f t="shared" si="87"/>
        <v>0</v>
      </c>
      <c r="BG90" s="669">
        <f t="shared" si="87"/>
        <v>0</v>
      </c>
      <c r="BH90" s="669">
        <f t="shared" si="87"/>
        <v>0</v>
      </c>
      <c r="BI90" s="669">
        <f t="shared" si="87"/>
        <v>0</v>
      </c>
      <c r="BJ90" s="669">
        <f t="shared" si="87"/>
        <v>0</v>
      </c>
      <c r="BK90" s="669">
        <f t="shared" si="87"/>
        <v>0</v>
      </c>
      <c r="BL90" s="669">
        <f t="shared" si="87"/>
        <v>0</v>
      </c>
      <c r="BM90" s="669">
        <f t="shared" si="87"/>
        <v>0</v>
      </c>
      <c r="BN90" s="669">
        <f t="shared" si="87"/>
        <v>0</v>
      </c>
      <c r="BO90" s="669">
        <f t="shared" si="87"/>
        <v>0</v>
      </c>
      <c r="BP90" s="669">
        <f t="shared" si="87"/>
        <v>0</v>
      </c>
      <c r="BQ90" s="669">
        <f t="shared" si="87"/>
        <v>0</v>
      </c>
      <c r="BR90" s="669">
        <f t="shared" si="87"/>
        <v>0</v>
      </c>
      <c r="BS90" s="669">
        <f t="shared" si="87"/>
        <v>0</v>
      </c>
      <c r="BT90" s="669">
        <f t="shared" si="87"/>
        <v>0</v>
      </c>
      <c r="BU90" s="669">
        <f t="shared" si="87"/>
        <v>0</v>
      </c>
      <c r="BV90" s="669">
        <f t="shared" si="87"/>
        <v>0</v>
      </c>
      <c r="BW90" s="669">
        <f t="shared" si="87"/>
        <v>0</v>
      </c>
      <c r="BX90" s="669">
        <f t="shared" si="87"/>
        <v>0</v>
      </c>
      <c r="BY90" s="669">
        <f t="shared" si="87"/>
        <v>0</v>
      </c>
      <c r="BZ90" s="669">
        <f t="shared" si="87"/>
        <v>0</v>
      </c>
      <c r="CA90" s="669">
        <f t="shared" si="87"/>
        <v>0</v>
      </c>
      <c r="CB90" s="669">
        <f t="shared" si="87"/>
        <v>0</v>
      </c>
      <c r="CC90" s="669">
        <f t="shared" si="87"/>
        <v>0</v>
      </c>
      <c r="CD90" s="669">
        <f t="shared" si="87"/>
        <v>0</v>
      </c>
      <c r="CE90" s="669">
        <f t="shared" si="87"/>
        <v>0</v>
      </c>
      <c r="CF90" s="669">
        <f t="shared" si="87"/>
        <v>0</v>
      </c>
      <c r="CG90" s="669">
        <f t="shared" si="87"/>
        <v>0</v>
      </c>
      <c r="CH90" s="669">
        <f t="shared" si="87"/>
        <v>0</v>
      </c>
      <c r="CI90" s="669">
        <f t="shared" si="87"/>
        <v>0</v>
      </c>
      <c r="CJ90" s="669">
        <f t="shared" si="87"/>
        <v>0</v>
      </c>
      <c r="CK90" s="669">
        <f t="shared" si="87"/>
        <v>0</v>
      </c>
      <c r="CL90" s="669">
        <f t="shared" si="87"/>
        <v>0</v>
      </c>
      <c r="CM90" s="669">
        <f t="shared" ref="CM90:DT90" si="88">IF($W$47=0,0,CM55/$W$47)</f>
        <v>0</v>
      </c>
      <c r="CN90" s="669">
        <f t="shared" si="88"/>
        <v>0</v>
      </c>
      <c r="CO90" s="669">
        <f t="shared" si="88"/>
        <v>0</v>
      </c>
      <c r="CP90" s="669">
        <f t="shared" si="88"/>
        <v>0</v>
      </c>
      <c r="CQ90" s="669">
        <f t="shared" si="88"/>
        <v>0</v>
      </c>
      <c r="CR90" s="669">
        <f t="shared" si="88"/>
        <v>0</v>
      </c>
      <c r="CS90" s="669">
        <f t="shared" si="88"/>
        <v>0</v>
      </c>
      <c r="CT90" s="669">
        <f t="shared" si="88"/>
        <v>0</v>
      </c>
      <c r="CU90" s="669">
        <f t="shared" si="88"/>
        <v>0</v>
      </c>
      <c r="CV90" s="669">
        <f t="shared" si="88"/>
        <v>0</v>
      </c>
      <c r="CW90" s="669">
        <f t="shared" si="88"/>
        <v>0</v>
      </c>
      <c r="CX90" s="669">
        <f t="shared" si="88"/>
        <v>0</v>
      </c>
      <c r="CY90" s="669">
        <f t="shared" si="88"/>
        <v>0</v>
      </c>
      <c r="CZ90" s="669">
        <f t="shared" si="88"/>
        <v>0</v>
      </c>
      <c r="DA90" s="669">
        <f t="shared" si="88"/>
        <v>0</v>
      </c>
      <c r="DB90" s="669">
        <f t="shared" si="88"/>
        <v>0</v>
      </c>
      <c r="DC90" s="669">
        <f t="shared" si="88"/>
        <v>0</v>
      </c>
      <c r="DD90" s="669">
        <f t="shared" si="88"/>
        <v>0</v>
      </c>
      <c r="DE90" s="669">
        <f t="shared" si="88"/>
        <v>0</v>
      </c>
      <c r="DF90" s="669">
        <f t="shared" si="88"/>
        <v>0</v>
      </c>
      <c r="DG90" s="669">
        <f t="shared" si="88"/>
        <v>0</v>
      </c>
      <c r="DH90" s="669">
        <f t="shared" si="88"/>
        <v>0</v>
      </c>
      <c r="DI90" s="669">
        <f t="shared" si="88"/>
        <v>0</v>
      </c>
      <c r="DJ90" s="669">
        <f t="shared" si="88"/>
        <v>0</v>
      </c>
      <c r="DK90" s="669">
        <f t="shared" si="88"/>
        <v>0</v>
      </c>
      <c r="DL90" s="669">
        <f t="shared" si="88"/>
        <v>0</v>
      </c>
      <c r="DM90" s="669">
        <f t="shared" si="88"/>
        <v>0</v>
      </c>
      <c r="DN90" s="669">
        <f t="shared" si="88"/>
        <v>0</v>
      </c>
      <c r="DO90" s="669">
        <f t="shared" si="88"/>
        <v>0</v>
      </c>
      <c r="DP90" s="669">
        <f t="shared" si="88"/>
        <v>0</v>
      </c>
      <c r="DQ90" s="669">
        <f t="shared" si="88"/>
        <v>0</v>
      </c>
      <c r="DR90" s="669">
        <f t="shared" si="88"/>
        <v>0</v>
      </c>
      <c r="DS90" s="669">
        <f t="shared" si="88"/>
        <v>0</v>
      </c>
      <c r="DT90" s="669">
        <f t="shared" si="88"/>
        <v>0</v>
      </c>
      <c r="DU90" s="226"/>
      <c r="DV90" s="226"/>
    </row>
    <row r="91" spans="1:126" s="237" customFormat="1">
      <c r="A91" s="226"/>
      <c r="B91" s="226"/>
      <c r="C91" s="226"/>
      <c r="D91" s="226"/>
      <c r="E91" s="270"/>
      <c r="F91" s="114"/>
      <c r="G91" s="229"/>
      <c r="H91" s="226"/>
      <c r="I91" s="226"/>
      <c r="J91" s="403"/>
      <c r="K91" s="651">
        <f t="shared" si="73"/>
        <v>0</v>
      </c>
      <c r="L91" s="1"/>
      <c r="M91" s="5"/>
      <c r="N91" s="1">
        <f t="shared" si="78"/>
        <v>0</v>
      </c>
      <c r="O91" s="1"/>
      <c r="P91" s="5"/>
      <c r="Q91" s="1" t="s">
        <v>397</v>
      </c>
      <c r="R91" s="1"/>
      <c r="S91" s="667"/>
      <c r="T91" s="670">
        <f t="shared" si="74"/>
        <v>0</v>
      </c>
      <c r="U91" s="23"/>
      <c r="V91" s="226"/>
      <c r="W91" s="665">
        <f t="shared" si="75"/>
        <v>0</v>
      </c>
      <c r="X91" s="666"/>
      <c r="Y91" s="667"/>
      <c r="Z91" s="668"/>
      <c r="AA91" s="669">
        <f t="shared" ref="AA91:CL91" si="89">IF($W$47=0,0,AA56/$W$47)</f>
        <v>0</v>
      </c>
      <c r="AB91" s="669">
        <f t="shared" si="89"/>
        <v>0</v>
      </c>
      <c r="AC91" s="669">
        <f t="shared" si="89"/>
        <v>0</v>
      </c>
      <c r="AD91" s="669">
        <f t="shared" si="89"/>
        <v>0</v>
      </c>
      <c r="AE91" s="669">
        <f t="shared" si="89"/>
        <v>0</v>
      </c>
      <c r="AF91" s="669">
        <f t="shared" si="89"/>
        <v>0</v>
      </c>
      <c r="AG91" s="669">
        <f t="shared" si="89"/>
        <v>0</v>
      </c>
      <c r="AH91" s="669">
        <f t="shared" si="89"/>
        <v>0</v>
      </c>
      <c r="AI91" s="669">
        <f t="shared" si="89"/>
        <v>0</v>
      </c>
      <c r="AJ91" s="669">
        <f t="shared" si="89"/>
        <v>0</v>
      </c>
      <c r="AK91" s="669">
        <f t="shared" si="89"/>
        <v>0</v>
      </c>
      <c r="AL91" s="669">
        <f t="shared" si="89"/>
        <v>0</v>
      </c>
      <c r="AM91" s="669">
        <f t="shared" si="89"/>
        <v>0</v>
      </c>
      <c r="AN91" s="669">
        <f t="shared" si="89"/>
        <v>0</v>
      </c>
      <c r="AO91" s="669">
        <f t="shared" si="89"/>
        <v>0</v>
      </c>
      <c r="AP91" s="669">
        <f t="shared" si="89"/>
        <v>0</v>
      </c>
      <c r="AQ91" s="669">
        <f t="shared" si="89"/>
        <v>0</v>
      </c>
      <c r="AR91" s="669">
        <f t="shared" si="89"/>
        <v>0</v>
      </c>
      <c r="AS91" s="669">
        <f t="shared" si="89"/>
        <v>0</v>
      </c>
      <c r="AT91" s="669">
        <f t="shared" si="89"/>
        <v>0</v>
      </c>
      <c r="AU91" s="669">
        <f t="shared" si="89"/>
        <v>0</v>
      </c>
      <c r="AV91" s="669">
        <f t="shared" si="89"/>
        <v>0</v>
      </c>
      <c r="AW91" s="669">
        <f t="shared" si="89"/>
        <v>0</v>
      </c>
      <c r="AX91" s="669">
        <f t="shared" si="89"/>
        <v>0</v>
      </c>
      <c r="AY91" s="669">
        <f t="shared" si="89"/>
        <v>0</v>
      </c>
      <c r="AZ91" s="669">
        <f t="shared" si="89"/>
        <v>0</v>
      </c>
      <c r="BA91" s="669">
        <f t="shared" si="89"/>
        <v>0</v>
      </c>
      <c r="BB91" s="669">
        <f t="shared" si="89"/>
        <v>0</v>
      </c>
      <c r="BC91" s="669">
        <f t="shared" si="89"/>
        <v>0</v>
      </c>
      <c r="BD91" s="669">
        <f t="shared" si="89"/>
        <v>0</v>
      </c>
      <c r="BE91" s="669">
        <f t="shared" si="89"/>
        <v>0</v>
      </c>
      <c r="BF91" s="669">
        <f t="shared" si="89"/>
        <v>0</v>
      </c>
      <c r="BG91" s="669">
        <f t="shared" si="89"/>
        <v>0</v>
      </c>
      <c r="BH91" s="669">
        <f t="shared" si="89"/>
        <v>0</v>
      </c>
      <c r="BI91" s="669">
        <f t="shared" si="89"/>
        <v>0</v>
      </c>
      <c r="BJ91" s="669">
        <f t="shared" si="89"/>
        <v>0</v>
      </c>
      <c r="BK91" s="669">
        <f t="shared" si="89"/>
        <v>0</v>
      </c>
      <c r="BL91" s="669">
        <f t="shared" si="89"/>
        <v>0</v>
      </c>
      <c r="BM91" s="669">
        <f t="shared" si="89"/>
        <v>0</v>
      </c>
      <c r="BN91" s="669">
        <f t="shared" si="89"/>
        <v>0</v>
      </c>
      <c r="BO91" s="669">
        <f t="shared" si="89"/>
        <v>0</v>
      </c>
      <c r="BP91" s="669">
        <f t="shared" si="89"/>
        <v>0</v>
      </c>
      <c r="BQ91" s="669">
        <f t="shared" si="89"/>
        <v>0</v>
      </c>
      <c r="BR91" s="669">
        <f t="shared" si="89"/>
        <v>0</v>
      </c>
      <c r="BS91" s="669">
        <f t="shared" si="89"/>
        <v>0</v>
      </c>
      <c r="BT91" s="669">
        <f t="shared" si="89"/>
        <v>0</v>
      </c>
      <c r="BU91" s="669">
        <f t="shared" si="89"/>
        <v>0</v>
      </c>
      <c r="BV91" s="669">
        <f t="shared" si="89"/>
        <v>0</v>
      </c>
      <c r="BW91" s="669">
        <f t="shared" si="89"/>
        <v>0</v>
      </c>
      <c r="BX91" s="669">
        <f t="shared" si="89"/>
        <v>0</v>
      </c>
      <c r="BY91" s="669">
        <f t="shared" si="89"/>
        <v>0</v>
      </c>
      <c r="BZ91" s="669">
        <f t="shared" si="89"/>
        <v>0</v>
      </c>
      <c r="CA91" s="669">
        <f t="shared" si="89"/>
        <v>0</v>
      </c>
      <c r="CB91" s="669">
        <f t="shared" si="89"/>
        <v>0</v>
      </c>
      <c r="CC91" s="669">
        <f t="shared" si="89"/>
        <v>0</v>
      </c>
      <c r="CD91" s="669">
        <f t="shared" si="89"/>
        <v>0</v>
      </c>
      <c r="CE91" s="669">
        <f t="shared" si="89"/>
        <v>0</v>
      </c>
      <c r="CF91" s="669">
        <f t="shared" si="89"/>
        <v>0</v>
      </c>
      <c r="CG91" s="669">
        <f t="shared" si="89"/>
        <v>0</v>
      </c>
      <c r="CH91" s="669">
        <f t="shared" si="89"/>
        <v>0</v>
      </c>
      <c r="CI91" s="669">
        <f t="shared" si="89"/>
        <v>0</v>
      </c>
      <c r="CJ91" s="669">
        <f t="shared" si="89"/>
        <v>0</v>
      </c>
      <c r="CK91" s="669">
        <f t="shared" si="89"/>
        <v>0</v>
      </c>
      <c r="CL91" s="669">
        <f t="shared" si="89"/>
        <v>0</v>
      </c>
      <c r="CM91" s="669">
        <f t="shared" ref="CM91:DT91" si="90">IF($W$47=0,0,CM56/$W$47)</f>
        <v>0</v>
      </c>
      <c r="CN91" s="669">
        <f t="shared" si="90"/>
        <v>0</v>
      </c>
      <c r="CO91" s="669">
        <f t="shared" si="90"/>
        <v>0</v>
      </c>
      <c r="CP91" s="669">
        <f t="shared" si="90"/>
        <v>0</v>
      </c>
      <c r="CQ91" s="669">
        <f t="shared" si="90"/>
        <v>0</v>
      </c>
      <c r="CR91" s="669">
        <f t="shared" si="90"/>
        <v>0</v>
      </c>
      <c r="CS91" s="669">
        <f t="shared" si="90"/>
        <v>0</v>
      </c>
      <c r="CT91" s="669">
        <f t="shared" si="90"/>
        <v>0</v>
      </c>
      <c r="CU91" s="669">
        <f t="shared" si="90"/>
        <v>0</v>
      </c>
      <c r="CV91" s="669">
        <f t="shared" si="90"/>
        <v>0</v>
      </c>
      <c r="CW91" s="669">
        <f t="shared" si="90"/>
        <v>0</v>
      </c>
      <c r="CX91" s="669">
        <f t="shared" si="90"/>
        <v>0</v>
      </c>
      <c r="CY91" s="669">
        <f t="shared" si="90"/>
        <v>0</v>
      </c>
      <c r="CZ91" s="669">
        <f t="shared" si="90"/>
        <v>0</v>
      </c>
      <c r="DA91" s="669">
        <f t="shared" si="90"/>
        <v>0</v>
      </c>
      <c r="DB91" s="669">
        <f t="shared" si="90"/>
        <v>0</v>
      </c>
      <c r="DC91" s="669">
        <f t="shared" si="90"/>
        <v>0</v>
      </c>
      <c r="DD91" s="669">
        <f t="shared" si="90"/>
        <v>0</v>
      </c>
      <c r="DE91" s="669">
        <f t="shared" si="90"/>
        <v>0</v>
      </c>
      <c r="DF91" s="669">
        <f t="shared" si="90"/>
        <v>0</v>
      </c>
      <c r="DG91" s="669">
        <f t="shared" si="90"/>
        <v>0</v>
      </c>
      <c r="DH91" s="669">
        <f t="shared" si="90"/>
        <v>0</v>
      </c>
      <c r="DI91" s="669">
        <f t="shared" si="90"/>
        <v>0</v>
      </c>
      <c r="DJ91" s="669">
        <f t="shared" si="90"/>
        <v>0</v>
      </c>
      <c r="DK91" s="669">
        <f t="shared" si="90"/>
        <v>0</v>
      </c>
      <c r="DL91" s="669">
        <f t="shared" si="90"/>
        <v>0</v>
      </c>
      <c r="DM91" s="669">
        <f t="shared" si="90"/>
        <v>0</v>
      </c>
      <c r="DN91" s="669">
        <f t="shared" si="90"/>
        <v>0</v>
      </c>
      <c r="DO91" s="669">
        <f t="shared" si="90"/>
        <v>0</v>
      </c>
      <c r="DP91" s="669">
        <f t="shared" si="90"/>
        <v>0</v>
      </c>
      <c r="DQ91" s="669">
        <f t="shared" si="90"/>
        <v>0</v>
      </c>
      <c r="DR91" s="669">
        <f t="shared" si="90"/>
        <v>0</v>
      </c>
      <c r="DS91" s="669">
        <f t="shared" si="90"/>
        <v>0</v>
      </c>
      <c r="DT91" s="669">
        <f t="shared" si="90"/>
        <v>0</v>
      </c>
      <c r="DU91" s="226"/>
      <c r="DV91" s="226"/>
    </row>
    <row r="92" spans="1:126" s="237" customFormat="1">
      <c r="A92" s="226"/>
      <c r="B92" s="226"/>
      <c r="C92" s="226"/>
      <c r="D92" s="226"/>
      <c r="E92" s="270"/>
      <c r="F92" s="114"/>
      <c r="G92" s="229"/>
      <c r="H92" s="226"/>
      <c r="I92" s="226"/>
      <c r="J92" s="403"/>
      <c r="K92" s="651">
        <f t="shared" si="73"/>
        <v>0</v>
      </c>
      <c r="L92" s="1"/>
      <c r="M92" s="5"/>
      <c r="N92" s="1">
        <f t="shared" si="78"/>
        <v>0</v>
      </c>
      <c r="O92" s="1"/>
      <c r="P92" s="5"/>
      <c r="Q92" s="1" t="s">
        <v>397</v>
      </c>
      <c r="R92" s="1"/>
      <c r="S92" s="667"/>
      <c r="T92" s="670">
        <f t="shared" si="74"/>
        <v>0</v>
      </c>
      <c r="U92" s="23"/>
      <c r="V92" s="226"/>
      <c r="W92" s="665">
        <f t="shared" si="75"/>
        <v>0</v>
      </c>
      <c r="X92" s="666"/>
      <c r="Y92" s="667"/>
      <c r="Z92" s="668"/>
      <c r="AA92" s="669">
        <f t="shared" ref="AA92:CL92" si="91">IF($W$47=0,0,AA57/$W$47)</f>
        <v>0</v>
      </c>
      <c r="AB92" s="669">
        <f t="shared" si="91"/>
        <v>0</v>
      </c>
      <c r="AC92" s="669">
        <f t="shared" si="91"/>
        <v>0</v>
      </c>
      <c r="AD92" s="669">
        <f t="shared" si="91"/>
        <v>0</v>
      </c>
      <c r="AE92" s="669">
        <f t="shared" si="91"/>
        <v>0</v>
      </c>
      <c r="AF92" s="669">
        <f t="shared" si="91"/>
        <v>0</v>
      </c>
      <c r="AG92" s="669">
        <f t="shared" si="91"/>
        <v>0</v>
      </c>
      <c r="AH92" s="669">
        <f t="shared" si="91"/>
        <v>0</v>
      </c>
      <c r="AI92" s="669">
        <f t="shared" si="91"/>
        <v>0</v>
      </c>
      <c r="AJ92" s="669">
        <f t="shared" si="91"/>
        <v>0</v>
      </c>
      <c r="AK92" s="669">
        <f t="shared" si="91"/>
        <v>0</v>
      </c>
      <c r="AL92" s="669">
        <f t="shared" si="91"/>
        <v>0</v>
      </c>
      <c r="AM92" s="669">
        <f t="shared" si="91"/>
        <v>0</v>
      </c>
      <c r="AN92" s="669">
        <f t="shared" si="91"/>
        <v>0</v>
      </c>
      <c r="AO92" s="669">
        <f t="shared" si="91"/>
        <v>0</v>
      </c>
      <c r="AP92" s="669">
        <f t="shared" si="91"/>
        <v>0</v>
      </c>
      <c r="AQ92" s="669">
        <f t="shared" si="91"/>
        <v>0</v>
      </c>
      <c r="AR92" s="669">
        <f t="shared" si="91"/>
        <v>0</v>
      </c>
      <c r="AS92" s="669">
        <f t="shared" si="91"/>
        <v>0</v>
      </c>
      <c r="AT92" s="669">
        <f t="shared" si="91"/>
        <v>0</v>
      </c>
      <c r="AU92" s="669">
        <f t="shared" si="91"/>
        <v>0</v>
      </c>
      <c r="AV92" s="669">
        <f t="shared" si="91"/>
        <v>0</v>
      </c>
      <c r="AW92" s="669">
        <f t="shared" si="91"/>
        <v>0</v>
      </c>
      <c r="AX92" s="669">
        <f t="shared" si="91"/>
        <v>0</v>
      </c>
      <c r="AY92" s="669">
        <f t="shared" si="91"/>
        <v>0</v>
      </c>
      <c r="AZ92" s="669">
        <f t="shared" si="91"/>
        <v>0</v>
      </c>
      <c r="BA92" s="669">
        <f t="shared" si="91"/>
        <v>0</v>
      </c>
      <c r="BB92" s="669">
        <f t="shared" si="91"/>
        <v>0</v>
      </c>
      <c r="BC92" s="669">
        <f t="shared" si="91"/>
        <v>0</v>
      </c>
      <c r="BD92" s="669">
        <f t="shared" si="91"/>
        <v>0</v>
      </c>
      <c r="BE92" s="669">
        <f t="shared" si="91"/>
        <v>0</v>
      </c>
      <c r="BF92" s="669">
        <f t="shared" si="91"/>
        <v>0</v>
      </c>
      <c r="BG92" s="669">
        <f t="shared" si="91"/>
        <v>0</v>
      </c>
      <c r="BH92" s="669">
        <f t="shared" si="91"/>
        <v>0</v>
      </c>
      <c r="BI92" s="669">
        <f t="shared" si="91"/>
        <v>0</v>
      </c>
      <c r="BJ92" s="669">
        <f t="shared" si="91"/>
        <v>0</v>
      </c>
      <c r="BK92" s="669">
        <f t="shared" si="91"/>
        <v>0</v>
      </c>
      <c r="BL92" s="669">
        <f t="shared" si="91"/>
        <v>0</v>
      </c>
      <c r="BM92" s="669">
        <f t="shared" si="91"/>
        <v>0</v>
      </c>
      <c r="BN92" s="669">
        <f t="shared" si="91"/>
        <v>0</v>
      </c>
      <c r="BO92" s="669">
        <f t="shared" si="91"/>
        <v>0</v>
      </c>
      <c r="BP92" s="669">
        <f t="shared" si="91"/>
        <v>0</v>
      </c>
      <c r="BQ92" s="669">
        <f t="shared" si="91"/>
        <v>0</v>
      </c>
      <c r="BR92" s="669">
        <f t="shared" si="91"/>
        <v>0</v>
      </c>
      <c r="BS92" s="669">
        <f t="shared" si="91"/>
        <v>0</v>
      </c>
      <c r="BT92" s="669">
        <f t="shared" si="91"/>
        <v>0</v>
      </c>
      <c r="BU92" s="669">
        <f t="shared" si="91"/>
        <v>0</v>
      </c>
      <c r="BV92" s="669">
        <f t="shared" si="91"/>
        <v>0</v>
      </c>
      <c r="BW92" s="669">
        <f t="shared" si="91"/>
        <v>0</v>
      </c>
      <c r="BX92" s="669">
        <f t="shared" si="91"/>
        <v>0</v>
      </c>
      <c r="BY92" s="669">
        <f t="shared" si="91"/>
        <v>0</v>
      </c>
      <c r="BZ92" s="669">
        <f t="shared" si="91"/>
        <v>0</v>
      </c>
      <c r="CA92" s="669">
        <f t="shared" si="91"/>
        <v>0</v>
      </c>
      <c r="CB92" s="669">
        <f t="shared" si="91"/>
        <v>0</v>
      </c>
      <c r="CC92" s="669">
        <f t="shared" si="91"/>
        <v>0</v>
      </c>
      <c r="CD92" s="669">
        <f t="shared" si="91"/>
        <v>0</v>
      </c>
      <c r="CE92" s="669">
        <f t="shared" si="91"/>
        <v>0</v>
      </c>
      <c r="CF92" s="669">
        <f t="shared" si="91"/>
        <v>0</v>
      </c>
      <c r="CG92" s="669">
        <f t="shared" si="91"/>
        <v>0</v>
      </c>
      <c r="CH92" s="669">
        <f t="shared" si="91"/>
        <v>0</v>
      </c>
      <c r="CI92" s="669">
        <f t="shared" si="91"/>
        <v>0</v>
      </c>
      <c r="CJ92" s="669">
        <f t="shared" si="91"/>
        <v>0</v>
      </c>
      <c r="CK92" s="669">
        <f t="shared" si="91"/>
        <v>0</v>
      </c>
      <c r="CL92" s="669">
        <f t="shared" si="91"/>
        <v>0</v>
      </c>
      <c r="CM92" s="669">
        <f t="shared" ref="CM92:DT92" si="92">IF($W$47=0,0,CM57/$W$47)</f>
        <v>0</v>
      </c>
      <c r="CN92" s="669">
        <f t="shared" si="92"/>
        <v>0</v>
      </c>
      <c r="CO92" s="669">
        <f t="shared" si="92"/>
        <v>0</v>
      </c>
      <c r="CP92" s="669">
        <f t="shared" si="92"/>
        <v>0</v>
      </c>
      <c r="CQ92" s="669">
        <f t="shared" si="92"/>
        <v>0</v>
      </c>
      <c r="CR92" s="669">
        <f t="shared" si="92"/>
        <v>0</v>
      </c>
      <c r="CS92" s="669">
        <f t="shared" si="92"/>
        <v>0</v>
      </c>
      <c r="CT92" s="669">
        <f t="shared" si="92"/>
        <v>0</v>
      </c>
      <c r="CU92" s="669">
        <f t="shared" si="92"/>
        <v>0</v>
      </c>
      <c r="CV92" s="669">
        <f t="shared" si="92"/>
        <v>0</v>
      </c>
      <c r="CW92" s="669">
        <f t="shared" si="92"/>
        <v>0</v>
      </c>
      <c r="CX92" s="669">
        <f t="shared" si="92"/>
        <v>0</v>
      </c>
      <c r="CY92" s="669">
        <f t="shared" si="92"/>
        <v>0</v>
      </c>
      <c r="CZ92" s="669">
        <f t="shared" si="92"/>
        <v>0</v>
      </c>
      <c r="DA92" s="669">
        <f t="shared" si="92"/>
        <v>0</v>
      </c>
      <c r="DB92" s="669">
        <f t="shared" si="92"/>
        <v>0</v>
      </c>
      <c r="DC92" s="669">
        <f t="shared" si="92"/>
        <v>0</v>
      </c>
      <c r="DD92" s="669">
        <f t="shared" si="92"/>
        <v>0</v>
      </c>
      <c r="DE92" s="669">
        <f t="shared" si="92"/>
        <v>0</v>
      </c>
      <c r="DF92" s="669">
        <f t="shared" si="92"/>
        <v>0</v>
      </c>
      <c r="DG92" s="669">
        <f t="shared" si="92"/>
        <v>0</v>
      </c>
      <c r="DH92" s="669">
        <f t="shared" si="92"/>
        <v>0</v>
      </c>
      <c r="DI92" s="669">
        <f t="shared" si="92"/>
        <v>0</v>
      </c>
      <c r="DJ92" s="669">
        <f t="shared" si="92"/>
        <v>0</v>
      </c>
      <c r="DK92" s="669">
        <f t="shared" si="92"/>
        <v>0</v>
      </c>
      <c r="DL92" s="669">
        <f t="shared" si="92"/>
        <v>0</v>
      </c>
      <c r="DM92" s="669">
        <f t="shared" si="92"/>
        <v>0</v>
      </c>
      <c r="DN92" s="669">
        <f t="shared" si="92"/>
        <v>0</v>
      </c>
      <c r="DO92" s="669">
        <f t="shared" si="92"/>
        <v>0</v>
      </c>
      <c r="DP92" s="669">
        <f t="shared" si="92"/>
        <v>0</v>
      </c>
      <c r="DQ92" s="669">
        <f t="shared" si="92"/>
        <v>0</v>
      </c>
      <c r="DR92" s="669">
        <f t="shared" si="92"/>
        <v>0</v>
      </c>
      <c r="DS92" s="669">
        <f t="shared" si="92"/>
        <v>0</v>
      </c>
      <c r="DT92" s="669">
        <f t="shared" si="92"/>
        <v>0</v>
      </c>
      <c r="DU92" s="226"/>
      <c r="DV92" s="226"/>
    </row>
    <row r="93" spans="1:126" s="237" customFormat="1">
      <c r="A93" s="226"/>
      <c r="B93" s="226"/>
      <c r="C93" s="226"/>
      <c r="D93" s="226"/>
      <c r="E93" s="270"/>
      <c r="F93" s="114"/>
      <c r="G93" s="229"/>
      <c r="H93" s="226"/>
      <c r="I93" s="226"/>
      <c r="J93" s="403"/>
      <c r="K93" s="651">
        <f t="shared" si="73"/>
        <v>0</v>
      </c>
      <c r="L93" s="1"/>
      <c r="M93" s="5"/>
      <c r="N93" s="1">
        <f t="shared" si="78"/>
        <v>0</v>
      </c>
      <c r="O93" s="1"/>
      <c r="P93" s="5"/>
      <c r="Q93" s="1" t="s">
        <v>397</v>
      </c>
      <c r="R93" s="1"/>
      <c r="S93" s="667"/>
      <c r="T93" s="670">
        <f t="shared" si="74"/>
        <v>0</v>
      </c>
      <c r="U93" s="23"/>
      <c r="V93" s="226"/>
      <c r="W93" s="665">
        <f t="shared" si="75"/>
        <v>0</v>
      </c>
      <c r="X93" s="666"/>
      <c r="Y93" s="667"/>
      <c r="Z93" s="668"/>
      <c r="AA93" s="669">
        <f t="shared" ref="AA93:CL93" si="93">IF($W$47=0,0,AA58/$W$47)</f>
        <v>0</v>
      </c>
      <c r="AB93" s="669">
        <f t="shared" si="93"/>
        <v>0</v>
      </c>
      <c r="AC93" s="669">
        <f t="shared" si="93"/>
        <v>0</v>
      </c>
      <c r="AD93" s="669">
        <f t="shared" si="93"/>
        <v>0</v>
      </c>
      <c r="AE93" s="669">
        <f t="shared" si="93"/>
        <v>0</v>
      </c>
      <c r="AF93" s="669">
        <f t="shared" si="93"/>
        <v>0</v>
      </c>
      <c r="AG93" s="669">
        <f t="shared" si="93"/>
        <v>0</v>
      </c>
      <c r="AH93" s="669">
        <f t="shared" si="93"/>
        <v>0</v>
      </c>
      <c r="AI93" s="669">
        <f t="shared" si="93"/>
        <v>0</v>
      </c>
      <c r="AJ93" s="669">
        <f t="shared" si="93"/>
        <v>0</v>
      </c>
      <c r="AK93" s="669">
        <f t="shared" si="93"/>
        <v>0</v>
      </c>
      <c r="AL93" s="669">
        <f t="shared" si="93"/>
        <v>0</v>
      </c>
      <c r="AM93" s="669">
        <f t="shared" si="93"/>
        <v>0</v>
      </c>
      <c r="AN93" s="669">
        <f t="shared" si="93"/>
        <v>0</v>
      </c>
      <c r="AO93" s="669">
        <f t="shared" si="93"/>
        <v>0</v>
      </c>
      <c r="AP93" s="669">
        <f t="shared" si="93"/>
        <v>0</v>
      </c>
      <c r="AQ93" s="669">
        <f t="shared" si="93"/>
        <v>0</v>
      </c>
      <c r="AR93" s="669">
        <f t="shared" si="93"/>
        <v>0</v>
      </c>
      <c r="AS93" s="669">
        <f t="shared" si="93"/>
        <v>0</v>
      </c>
      <c r="AT93" s="669">
        <f t="shared" si="93"/>
        <v>0</v>
      </c>
      <c r="AU93" s="669">
        <f t="shared" si="93"/>
        <v>0</v>
      </c>
      <c r="AV93" s="669">
        <f t="shared" si="93"/>
        <v>0</v>
      </c>
      <c r="AW93" s="669">
        <f t="shared" si="93"/>
        <v>0</v>
      </c>
      <c r="AX93" s="669">
        <f t="shared" si="93"/>
        <v>0</v>
      </c>
      <c r="AY93" s="669">
        <f t="shared" si="93"/>
        <v>0</v>
      </c>
      <c r="AZ93" s="669">
        <f t="shared" si="93"/>
        <v>0</v>
      </c>
      <c r="BA93" s="669">
        <f t="shared" si="93"/>
        <v>0</v>
      </c>
      <c r="BB93" s="669">
        <f t="shared" si="93"/>
        <v>0</v>
      </c>
      <c r="BC93" s="669">
        <f t="shared" si="93"/>
        <v>0</v>
      </c>
      <c r="BD93" s="669">
        <f t="shared" si="93"/>
        <v>0</v>
      </c>
      <c r="BE93" s="669">
        <f t="shared" si="93"/>
        <v>0</v>
      </c>
      <c r="BF93" s="669">
        <f t="shared" si="93"/>
        <v>0</v>
      </c>
      <c r="BG93" s="669">
        <f t="shared" si="93"/>
        <v>0</v>
      </c>
      <c r="BH93" s="669">
        <f t="shared" si="93"/>
        <v>0</v>
      </c>
      <c r="BI93" s="669">
        <f t="shared" si="93"/>
        <v>0</v>
      </c>
      <c r="BJ93" s="669">
        <f t="shared" si="93"/>
        <v>0</v>
      </c>
      <c r="BK93" s="669">
        <f t="shared" si="93"/>
        <v>0</v>
      </c>
      <c r="BL93" s="669">
        <f t="shared" si="93"/>
        <v>0</v>
      </c>
      <c r="BM93" s="669">
        <f t="shared" si="93"/>
        <v>0</v>
      </c>
      <c r="BN93" s="669">
        <f t="shared" si="93"/>
        <v>0</v>
      </c>
      <c r="BO93" s="669">
        <f t="shared" si="93"/>
        <v>0</v>
      </c>
      <c r="BP93" s="669">
        <f t="shared" si="93"/>
        <v>0</v>
      </c>
      <c r="BQ93" s="669">
        <f t="shared" si="93"/>
        <v>0</v>
      </c>
      <c r="BR93" s="669">
        <f t="shared" si="93"/>
        <v>0</v>
      </c>
      <c r="BS93" s="669">
        <f t="shared" si="93"/>
        <v>0</v>
      </c>
      <c r="BT93" s="669">
        <f t="shared" si="93"/>
        <v>0</v>
      </c>
      <c r="BU93" s="669">
        <f t="shared" si="93"/>
        <v>0</v>
      </c>
      <c r="BV93" s="669">
        <f t="shared" si="93"/>
        <v>0</v>
      </c>
      <c r="BW93" s="669">
        <f t="shared" si="93"/>
        <v>0</v>
      </c>
      <c r="BX93" s="669">
        <f t="shared" si="93"/>
        <v>0</v>
      </c>
      <c r="BY93" s="669">
        <f t="shared" si="93"/>
        <v>0</v>
      </c>
      <c r="BZ93" s="669">
        <f t="shared" si="93"/>
        <v>0</v>
      </c>
      <c r="CA93" s="669">
        <f t="shared" si="93"/>
        <v>0</v>
      </c>
      <c r="CB93" s="669">
        <f t="shared" si="93"/>
        <v>0</v>
      </c>
      <c r="CC93" s="669">
        <f t="shared" si="93"/>
        <v>0</v>
      </c>
      <c r="CD93" s="669">
        <f t="shared" si="93"/>
        <v>0</v>
      </c>
      <c r="CE93" s="669">
        <f t="shared" si="93"/>
        <v>0</v>
      </c>
      <c r="CF93" s="669">
        <f t="shared" si="93"/>
        <v>0</v>
      </c>
      <c r="CG93" s="669">
        <f t="shared" si="93"/>
        <v>0</v>
      </c>
      <c r="CH93" s="669">
        <f t="shared" si="93"/>
        <v>0</v>
      </c>
      <c r="CI93" s="669">
        <f t="shared" si="93"/>
        <v>0</v>
      </c>
      <c r="CJ93" s="669">
        <f t="shared" si="93"/>
        <v>0</v>
      </c>
      <c r="CK93" s="669">
        <f t="shared" si="93"/>
        <v>0</v>
      </c>
      <c r="CL93" s="669">
        <f t="shared" si="93"/>
        <v>0</v>
      </c>
      <c r="CM93" s="669">
        <f t="shared" ref="CM93:DT93" si="94">IF($W$47=0,0,CM58/$W$47)</f>
        <v>0</v>
      </c>
      <c r="CN93" s="669">
        <f t="shared" si="94"/>
        <v>0</v>
      </c>
      <c r="CO93" s="669">
        <f t="shared" si="94"/>
        <v>0</v>
      </c>
      <c r="CP93" s="669">
        <f t="shared" si="94"/>
        <v>0</v>
      </c>
      <c r="CQ93" s="669">
        <f t="shared" si="94"/>
        <v>0</v>
      </c>
      <c r="CR93" s="669">
        <f t="shared" si="94"/>
        <v>0</v>
      </c>
      <c r="CS93" s="669">
        <f t="shared" si="94"/>
        <v>0</v>
      </c>
      <c r="CT93" s="669">
        <f t="shared" si="94"/>
        <v>0</v>
      </c>
      <c r="CU93" s="669">
        <f t="shared" si="94"/>
        <v>0</v>
      </c>
      <c r="CV93" s="669">
        <f t="shared" si="94"/>
        <v>0</v>
      </c>
      <c r="CW93" s="669">
        <f t="shared" si="94"/>
        <v>0</v>
      </c>
      <c r="CX93" s="669">
        <f t="shared" si="94"/>
        <v>0</v>
      </c>
      <c r="CY93" s="669">
        <f t="shared" si="94"/>
        <v>0</v>
      </c>
      <c r="CZ93" s="669">
        <f t="shared" si="94"/>
        <v>0</v>
      </c>
      <c r="DA93" s="669">
        <f t="shared" si="94"/>
        <v>0</v>
      </c>
      <c r="DB93" s="669">
        <f t="shared" si="94"/>
        <v>0</v>
      </c>
      <c r="DC93" s="669">
        <f t="shared" si="94"/>
        <v>0</v>
      </c>
      <c r="DD93" s="669">
        <f t="shared" si="94"/>
        <v>0</v>
      </c>
      <c r="DE93" s="669">
        <f t="shared" si="94"/>
        <v>0</v>
      </c>
      <c r="DF93" s="669">
        <f t="shared" si="94"/>
        <v>0</v>
      </c>
      <c r="DG93" s="669">
        <f t="shared" si="94"/>
        <v>0</v>
      </c>
      <c r="DH93" s="669">
        <f t="shared" si="94"/>
        <v>0</v>
      </c>
      <c r="DI93" s="669">
        <f t="shared" si="94"/>
        <v>0</v>
      </c>
      <c r="DJ93" s="669">
        <f t="shared" si="94"/>
        <v>0</v>
      </c>
      <c r="DK93" s="669">
        <f t="shared" si="94"/>
        <v>0</v>
      </c>
      <c r="DL93" s="669">
        <f t="shared" si="94"/>
        <v>0</v>
      </c>
      <c r="DM93" s="669">
        <f t="shared" si="94"/>
        <v>0</v>
      </c>
      <c r="DN93" s="669">
        <f t="shared" si="94"/>
        <v>0</v>
      </c>
      <c r="DO93" s="669">
        <f t="shared" si="94"/>
        <v>0</v>
      </c>
      <c r="DP93" s="669">
        <f t="shared" si="94"/>
        <v>0</v>
      </c>
      <c r="DQ93" s="669">
        <f t="shared" si="94"/>
        <v>0</v>
      </c>
      <c r="DR93" s="669">
        <f t="shared" si="94"/>
        <v>0</v>
      </c>
      <c r="DS93" s="669">
        <f t="shared" si="94"/>
        <v>0</v>
      </c>
      <c r="DT93" s="669">
        <f t="shared" si="94"/>
        <v>0</v>
      </c>
      <c r="DU93" s="226"/>
      <c r="DV93" s="226"/>
    </row>
    <row r="94" spans="1:126" s="237" customFormat="1">
      <c r="A94" s="226"/>
      <c r="B94" s="226"/>
      <c r="C94" s="226"/>
      <c r="D94" s="226"/>
      <c r="E94" s="270"/>
      <c r="F94" s="114"/>
      <c r="G94" s="229"/>
      <c r="H94" s="226"/>
      <c r="I94" s="226"/>
      <c r="J94" s="403"/>
      <c r="K94" s="651">
        <f t="shared" si="73"/>
        <v>0</v>
      </c>
      <c r="L94" s="1"/>
      <c r="M94" s="5"/>
      <c r="N94" s="1">
        <f t="shared" si="78"/>
        <v>0</v>
      </c>
      <c r="O94" s="1"/>
      <c r="P94" s="5"/>
      <c r="Q94" s="1" t="s">
        <v>397</v>
      </c>
      <c r="R94" s="1"/>
      <c r="S94" s="667"/>
      <c r="T94" s="670">
        <f t="shared" si="74"/>
        <v>0</v>
      </c>
      <c r="U94" s="23"/>
      <c r="V94" s="226"/>
      <c r="W94" s="665">
        <f t="shared" si="75"/>
        <v>0</v>
      </c>
      <c r="X94" s="666"/>
      <c r="Y94" s="667"/>
      <c r="Z94" s="668"/>
      <c r="AA94" s="669">
        <f t="shared" ref="AA94:CL94" si="95">IF($W$47=0,0,AA59/$W$47)</f>
        <v>0</v>
      </c>
      <c r="AB94" s="669">
        <f t="shared" si="95"/>
        <v>0</v>
      </c>
      <c r="AC94" s="669">
        <f t="shared" si="95"/>
        <v>0</v>
      </c>
      <c r="AD94" s="669">
        <f t="shared" si="95"/>
        <v>0</v>
      </c>
      <c r="AE94" s="669">
        <f t="shared" si="95"/>
        <v>0</v>
      </c>
      <c r="AF94" s="669">
        <f t="shared" si="95"/>
        <v>0</v>
      </c>
      <c r="AG94" s="669">
        <f t="shared" si="95"/>
        <v>0</v>
      </c>
      <c r="AH94" s="669">
        <f t="shared" si="95"/>
        <v>0</v>
      </c>
      <c r="AI94" s="669">
        <f t="shared" si="95"/>
        <v>0</v>
      </c>
      <c r="AJ94" s="669">
        <f t="shared" si="95"/>
        <v>0</v>
      </c>
      <c r="AK94" s="669">
        <f t="shared" si="95"/>
        <v>0</v>
      </c>
      <c r="AL94" s="669">
        <f t="shared" si="95"/>
        <v>0</v>
      </c>
      <c r="AM94" s="669">
        <f t="shared" si="95"/>
        <v>0</v>
      </c>
      <c r="AN94" s="669">
        <f t="shared" si="95"/>
        <v>0</v>
      </c>
      <c r="AO94" s="669">
        <f t="shared" si="95"/>
        <v>0</v>
      </c>
      <c r="AP94" s="669">
        <f t="shared" si="95"/>
        <v>0</v>
      </c>
      <c r="AQ94" s="669">
        <f t="shared" si="95"/>
        <v>0</v>
      </c>
      <c r="AR94" s="669">
        <f t="shared" si="95"/>
        <v>0</v>
      </c>
      <c r="AS94" s="669">
        <f t="shared" si="95"/>
        <v>0</v>
      </c>
      <c r="AT94" s="669">
        <f t="shared" si="95"/>
        <v>0</v>
      </c>
      <c r="AU94" s="669">
        <f t="shared" si="95"/>
        <v>0</v>
      </c>
      <c r="AV94" s="669">
        <f t="shared" si="95"/>
        <v>0</v>
      </c>
      <c r="AW94" s="669">
        <f t="shared" si="95"/>
        <v>0</v>
      </c>
      <c r="AX94" s="669">
        <f t="shared" si="95"/>
        <v>0</v>
      </c>
      <c r="AY94" s="669">
        <f t="shared" si="95"/>
        <v>0</v>
      </c>
      <c r="AZ94" s="669">
        <f t="shared" si="95"/>
        <v>0</v>
      </c>
      <c r="BA94" s="669">
        <f t="shared" si="95"/>
        <v>0</v>
      </c>
      <c r="BB94" s="669">
        <f t="shared" si="95"/>
        <v>0</v>
      </c>
      <c r="BC94" s="669">
        <f t="shared" si="95"/>
        <v>0</v>
      </c>
      <c r="BD94" s="669">
        <f t="shared" si="95"/>
        <v>0</v>
      </c>
      <c r="BE94" s="669">
        <f t="shared" si="95"/>
        <v>0</v>
      </c>
      <c r="BF94" s="669">
        <f t="shared" si="95"/>
        <v>0</v>
      </c>
      <c r="BG94" s="669">
        <f t="shared" si="95"/>
        <v>0</v>
      </c>
      <c r="BH94" s="669">
        <f t="shared" si="95"/>
        <v>0</v>
      </c>
      <c r="BI94" s="669">
        <f t="shared" si="95"/>
        <v>0</v>
      </c>
      <c r="BJ94" s="669">
        <f t="shared" si="95"/>
        <v>0</v>
      </c>
      <c r="BK94" s="669">
        <f t="shared" si="95"/>
        <v>0</v>
      </c>
      <c r="BL94" s="669">
        <f t="shared" si="95"/>
        <v>0</v>
      </c>
      <c r="BM94" s="669">
        <f t="shared" si="95"/>
        <v>0</v>
      </c>
      <c r="BN94" s="669">
        <f t="shared" si="95"/>
        <v>0</v>
      </c>
      <c r="BO94" s="669">
        <f t="shared" si="95"/>
        <v>0</v>
      </c>
      <c r="BP94" s="669">
        <f t="shared" si="95"/>
        <v>0</v>
      </c>
      <c r="BQ94" s="669">
        <f t="shared" si="95"/>
        <v>0</v>
      </c>
      <c r="BR94" s="669">
        <f t="shared" si="95"/>
        <v>0</v>
      </c>
      <c r="BS94" s="669">
        <f t="shared" si="95"/>
        <v>0</v>
      </c>
      <c r="BT94" s="669">
        <f t="shared" si="95"/>
        <v>0</v>
      </c>
      <c r="BU94" s="669">
        <f t="shared" si="95"/>
        <v>0</v>
      </c>
      <c r="BV94" s="669">
        <f t="shared" si="95"/>
        <v>0</v>
      </c>
      <c r="BW94" s="669">
        <f t="shared" si="95"/>
        <v>0</v>
      </c>
      <c r="BX94" s="669">
        <f t="shared" si="95"/>
        <v>0</v>
      </c>
      <c r="BY94" s="669">
        <f t="shared" si="95"/>
        <v>0</v>
      </c>
      <c r="BZ94" s="669">
        <f t="shared" si="95"/>
        <v>0</v>
      </c>
      <c r="CA94" s="669">
        <f t="shared" si="95"/>
        <v>0</v>
      </c>
      <c r="CB94" s="669">
        <f t="shared" si="95"/>
        <v>0</v>
      </c>
      <c r="CC94" s="669">
        <f t="shared" si="95"/>
        <v>0</v>
      </c>
      <c r="CD94" s="669">
        <f t="shared" si="95"/>
        <v>0</v>
      </c>
      <c r="CE94" s="669">
        <f t="shared" si="95"/>
        <v>0</v>
      </c>
      <c r="CF94" s="669">
        <f t="shared" si="95"/>
        <v>0</v>
      </c>
      <c r="CG94" s="669">
        <f t="shared" si="95"/>
        <v>0</v>
      </c>
      <c r="CH94" s="669">
        <f t="shared" si="95"/>
        <v>0</v>
      </c>
      <c r="CI94" s="669">
        <f t="shared" si="95"/>
        <v>0</v>
      </c>
      <c r="CJ94" s="669">
        <f t="shared" si="95"/>
        <v>0</v>
      </c>
      <c r="CK94" s="669">
        <f t="shared" si="95"/>
        <v>0</v>
      </c>
      <c r="CL94" s="669">
        <f t="shared" si="95"/>
        <v>0</v>
      </c>
      <c r="CM94" s="669">
        <f t="shared" ref="CM94:DT94" si="96">IF($W$47=0,0,CM59/$W$47)</f>
        <v>0</v>
      </c>
      <c r="CN94" s="669">
        <f t="shared" si="96"/>
        <v>0</v>
      </c>
      <c r="CO94" s="669">
        <f t="shared" si="96"/>
        <v>0</v>
      </c>
      <c r="CP94" s="669">
        <f t="shared" si="96"/>
        <v>0</v>
      </c>
      <c r="CQ94" s="669">
        <f t="shared" si="96"/>
        <v>0</v>
      </c>
      <c r="CR94" s="669">
        <f t="shared" si="96"/>
        <v>0</v>
      </c>
      <c r="CS94" s="669">
        <f t="shared" si="96"/>
        <v>0</v>
      </c>
      <c r="CT94" s="669">
        <f t="shared" si="96"/>
        <v>0</v>
      </c>
      <c r="CU94" s="669">
        <f t="shared" si="96"/>
        <v>0</v>
      </c>
      <c r="CV94" s="669">
        <f t="shared" si="96"/>
        <v>0</v>
      </c>
      <c r="CW94" s="669">
        <f t="shared" si="96"/>
        <v>0</v>
      </c>
      <c r="CX94" s="669">
        <f t="shared" si="96"/>
        <v>0</v>
      </c>
      <c r="CY94" s="669">
        <f t="shared" si="96"/>
        <v>0</v>
      </c>
      <c r="CZ94" s="669">
        <f t="shared" si="96"/>
        <v>0</v>
      </c>
      <c r="DA94" s="669">
        <f t="shared" si="96"/>
        <v>0</v>
      </c>
      <c r="DB94" s="669">
        <f t="shared" si="96"/>
        <v>0</v>
      </c>
      <c r="DC94" s="669">
        <f t="shared" si="96"/>
        <v>0</v>
      </c>
      <c r="DD94" s="669">
        <f t="shared" si="96"/>
        <v>0</v>
      </c>
      <c r="DE94" s="669">
        <f t="shared" si="96"/>
        <v>0</v>
      </c>
      <c r="DF94" s="669">
        <f t="shared" si="96"/>
        <v>0</v>
      </c>
      <c r="DG94" s="669">
        <f t="shared" si="96"/>
        <v>0</v>
      </c>
      <c r="DH94" s="669">
        <f t="shared" si="96"/>
        <v>0</v>
      </c>
      <c r="DI94" s="669">
        <f t="shared" si="96"/>
        <v>0</v>
      </c>
      <c r="DJ94" s="669">
        <f t="shared" si="96"/>
        <v>0</v>
      </c>
      <c r="DK94" s="669">
        <f t="shared" si="96"/>
        <v>0</v>
      </c>
      <c r="DL94" s="669">
        <f t="shared" si="96"/>
        <v>0</v>
      </c>
      <c r="DM94" s="669">
        <f t="shared" si="96"/>
        <v>0</v>
      </c>
      <c r="DN94" s="669">
        <f t="shared" si="96"/>
        <v>0</v>
      </c>
      <c r="DO94" s="669">
        <f t="shared" si="96"/>
        <v>0</v>
      </c>
      <c r="DP94" s="669">
        <f t="shared" si="96"/>
        <v>0</v>
      </c>
      <c r="DQ94" s="669">
        <f t="shared" si="96"/>
        <v>0</v>
      </c>
      <c r="DR94" s="669">
        <f t="shared" si="96"/>
        <v>0</v>
      </c>
      <c r="DS94" s="669">
        <f t="shared" si="96"/>
        <v>0</v>
      </c>
      <c r="DT94" s="669">
        <f t="shared" si="96"/>
        <v>0</v>
      </c>
      <c r="DU94" s="226"/>
      <c r="DV94" s="226"/>
    </row>
    <row r="95" spans="1:126" s="237" customFormat="1">
      <c r="A95" s="226"/>
      <c r="B95" s="226"/>
      <c r="C95" s="226"/>
      <c r="D95" s="226"/>
      <c r="E95" s="270"/>
      <c r="F95" s="114"/>
      <c r="G95" s="229"/>
      <c r="H95" s="226"/>
      <c r="I95" s="226"/>
      <c r="J95" s="403"/>
      <c r="K95" s="651">
        <f t="shared" si="73"/>
        <v>0</v>
      </c>
      <c r="L95" s="1"/>
      <c r="M95" s="5"/>
      <c r="N95" s="1">
        <f t="shared" si="78"/>
        <v>0</v>
      </c>
      <c r="O95" s="1"/>
      <c r="P95" s="5"/>
      <c r="Q95" s="1" t="s">
        <v>397</v>
      </c>
      <c r="R95" s="1"/>
      <c r="S95" s="667"/>
      <c r="T95" s="670">
        <f t="shared" si="74"/>
        <v>0</v>
      </c>
      <c r="U95" s="23"/>
      <c r="V95" s="226"/>
      <c r="W95" s="665">
        <f t="shared" si="75"/>
        <v>0</v>
      </c>
      <c r="X95" s="666"/>
      <c r="Y95" s="667"/>
      <c r="Z95" s="668"/>
      <c r="AA95" s="669">
        <f t="shared" ref="AA95:CL95" si="97">IF($W$47=0,0,AA60/$W$47)</f>
        <v>0</v>
      </c>
      <c r="AB95" s="669">
        <f t="shared" si="97"/>
        <v>0</v>
      </c>
      <c r="AC95" s="669">
        <f t="shared" si="97"/>
        <v>0</v>
      </c>
      <c r="AD95" s="669">
        <f t="shared" si="97"/>
        <v>0</v>
      </c>
      <c r="AE95" s="669">
        <f t="shared" si="97"/>
        <v>0</v>
      </c>
      <c r="AF95" s="669">
        <f t="shared" si="97"/>
        <v>0</v>
      </c>
      <c r="AG95" s="669">
        <f t="shared" si="97"/>
        <v>0</v>
      </c>
      <c r="AH95" s="669">
        <f t="shared" si="97"/>
        <v>0</v>
      </c>
      <c r="AI95" s="669">
        <f t="shared" si="97"/>
        <v>0</v>
      </c>
      <c r="AJ95" s="669">
        <f t="shared" si="97"/>
        <v>0</v>
      </c>
      <c r="AK95" s="669">
        <f t="shared" si="97"/>
        <v>0</v>
      </c>
      <c r="AL95" s="669">
        <f t="shared" si="97"/>
        <v>0</v>
      </c>
      <c r="AM95" s="669">
        <f t="shared" si="97"/>
        <v>0</v>
      </c>
      <c r="AN95" s="669">
        <f t="shared" si="97"/>
        <v>0</v>
      </c>
      <c r="AO95" s="669">
        <f t="shared" si="97"/>
        <v>0</v>
      </c>
      <c r="AP95" s="669">
        <f t="shared" si="97"/>
        <v>0</v>
      </c>
      <c r="AQ95" s="669">
        <f t="shared" si="97"/>
        <v>0</v>
      </c>
      <c r="AR95" s="669">
        <f t="shared" si="97"/>
        <v>0</v>
      </c>
      <c r="AS95" s="669">
        <f t="shared" si="97"/>
        <v>0</v>
      </c>
      <c r="AT95" s="669">
        <f t="shared" si="97"/>
        <v>0</v>
      </c>
      <c r="AU95" s="669">
        <f t="shared" si="97"/>
        <v>0</v>
      </c>
      <c r="AV95" s="669">
        <f t="shared" si="97"/>
        <v>0</v>
      </c>
      <c r="AW95" s="669">
        <f t="shared" si="97"/>
        <v>0</v>
      </c>
      <c r="AX95" s="669">
        <f t="shared" si="97"/>
        <v>0</v>
      </c>
      <c r="AY95" s="669">
        <f t="shared" si="97"/>
        <v>0</v>
      </c>
      <c r="AZ95" s="669">
        <f t="shared" si="97"/>
        <v>0</v>
      </c>
      <c r="BA95" s="669">
        <f t="shared" si="97"/>
        <v>0</v>
      </c>
      <c r="BB95" s="669">
        <f t="shared" si="97"/>
        <v>0</v>
      </c>
      <c r="BC95" s="669">
        <f t="shared" si="97"/>
        <v>0</v>
      </c>
      <c r="BD95" s="669">
        <f t="shared" si="97"/>
        <v>0</v>
      </c>
      <c r="BE95" s="669">
        <f t="shared" si="97"/>
        <v>0</v>
      </c>
      <c r="BF95" s="669">
        <f t="shared" si="97"/>
        <v>0</v>
      </c>
      <c r="BG95" s="669">
        <f t="shared" si="97"/>
        <v>0</v>
      </c>
      <c r="BH95" s="669">
        <f t="shared" si="97"/>
        <v>0</v>
      </c>
      <c r="BI95" s="669">
        <f t="shared" si="97"/>
        <v>0</v>
      </c>
      <c r="BJ95" s="669">
        <f t="shared" si="97"/>
        <v>0</v>
      </c>
      <c r="BK95" s="669">
        <f t="shared" si="97"/>
        <v>0</v>
      </c>
      <c r="BL95" s="669">
        <f t="shared" si="97"/>
        <v>0</v>
      </c>
      <c r="BM95" s="669">
        <f t="shared" si="97"/>
        <v>0</v>
      </c>
      <c r="BN95" s="669">
        <f t="shared" si="97"/>
        <v>0</v>
      </c>
      <c r="BO95" s="669">
        <f t="shared" si="97"/>
        <v>0</v>
      </c>
      <c r="BP95" s="669">
        <f t="shared" si="97"/>
        <v>0</v>
      </c>
      <c r="BQ95" s="669">
        <f t="shared" si="97"/>
        <v>0</v>
      </c>
      <c r="BR95" s="669">
        <f t="shared" si="97"/>
        <v>0</v>
      </c>
      <c r="BS95" s="669">
        <f t="shared" si="97"/>
        <v>0</v>
      </c>
      <c r="BT95" s="669">
        <f t="shared" si="97"/>
        <v>0</v>
      </c>
      <c r="BU95" s="669">
        <f t="shared" si="97"/>
        <v>0</v>
      </c>
      <c r="BV95" s="669">
        <f t="shared" si="97"/>
        <v>0</v>
      </c>
      <c r="BW95" s="669">
        <f t="shared" si="97"/>
        <v>0</v>
      </c>
      <c r="BX95" s="669">
        <f t="shared" si="97"/>
        <v>0</v>
      </c>
      <c r="BY95" s="669">
        <f t="shared" si="97"/>
        <v>0</v>
      </c>
      <c r="BZ95" s="669">
        <f t="shared" si="97"/>
        <v>0</v>
      </c>
      <c r="CA95" s="669">
        <f t="shared" si="97"/>
        <v>0</v>
      </c>
      <c r="CB95" s="669">
        <f t="shared" si="97"/>
        <v>0</v>
      </c>
      <c r="CC95" s="669">
        <f t="shared" si="97"/>
        <v>0</v>
      </c>
      <c r="CD95" s="669">
        <f t="shared" si="97"/>
        <v>0</v>
      </c>
      <c r="CE95" s="669">
        <f t="shared" si="97"/>
        <v>0</v>
      </c>
      <c r="CF95" s="669">
        <f t="shared" si="97"/>
        <v>0</v>
      </c>
      <c r="CG95" s="669">
        <f t="shared" si="97"/>
        <v>0</v>
      </c>
      <c r="CH95" s="669">
        <f t="shared" si="97"/>
        <v>0</v>
      </c>
      <c r="CI95" s="669">
        <f t="shared" si="97"/>
        <v>0</v>
      </c>
      <c r="CJ95" s="669">
        <f t="shared" si="97"/>
        <v>0</v>
      </c>
      <c r="CK95" s="669">
        <f t="shared" si="97"/>
        <v>0</v>
      </c>
      <c r="CL95" s="669">
        <f t="shared" si="97"/>
        <v>0</v>
      </c>
      <c r="CM95" s="669">
        <f t="shared" ref="CM95:DT95" si="98">IF($W$47=0,0,CM60/$W$47)</f>
        <v>0</v>
      </c>
      <c r="CN95" s="669">
        <f t="shared" si="98"/>
        <v>0</v>
      </c>
      <c r="CO95" s="669">
        <f t="shared" si="98"/>
        <v>0</v>
      </c>
      <c r="CP95" s="669">
        <f t="shared" si="98"/>
        <v>0</v>
      </c>
      <c r="CQ95" s="669">
        <f t="shared" si="98"/>
        <v>0</v>
      </c>
      <c r="CR95" s="669">
        <f t="shared" si="98"/>
        <v>0</v>
      </c>
      <c r="CS95" s="669">
        <f t="shared" si="98"/>
        <v>0</v>
      </c>
      <c r="CT95" s="669">
        <f t="shared" si="98"/>
        <v>0</v>
      </c>
      <c r="CU95" s="669">
        <f t="shared" si="98"/>
        <v>0</v>
      </c>
      <c r="CV95" s="669">
        <f t="shared" si="98"/>
        <v>0</v>
      </c>
      <c r="CW95" s="669">
        <f t="shared" si="98"/>
        <v>0</v>
      </c>
      <c r="CX95" s="669">
        <f t="shared" si="98"/>
        <v>0</v>
      </c>
      <c r="CY95" s="669">
        <f t="shared" si="98"/>
        <v>0</v>
      </c>
      <c r="CZ95" s="669">
        <f t="shared" si="98"/>
        <v>0</v>
      </c>
      <c r="DA95" s="669">
        <f t="shared" si="98"/>
        <v>0</v>
      </c>
      <c r="DB95" s="669">
        <f t="shared" si="98"/>
        <v>0</v>
      </c>
      <c r="DC95" s="669">
        <f t="shared" si="98"/>
        <v>0</v>
      </c>
      <c r="DD95" s="669">
        <f t="shared" si="98"/>
        <v>0</v>
      </c>
      <c r="DE95" s="669">
        <f t="shared" si="98"/>
        <v>0</v>
      </c>
      <c r="DF95" s="669">
        <f t="shared" si="98"/>
        <v>0</v>
      </c>
      <c r="DG95" s="669">
        <f t="shared" si="98"/>
        <v>0</v>
      </c>
      <c r="DH95" s="669">
        <f t="shared" si="98"/>
        <v>0</v>
      </c>
      <c r="DI95" s="669">
        <f t="shared" si="98"/>
        <v>0</v>
      </c>
      <c r="DJ95" s="669">
        <f t="shared" si="98"/>
        <v>0</v>
      </c>
      <c r="DK95" s="669">
        <f t="shared" si="98"/>
        <v>0</v>
      </c>
      <c r="DL95" s="669">
        <f t="shared" si="98"/>
        <v>0</v>
      </c>
      <c r="DM95" s="669">
        <f t="shared" si="98"/>
        <v>0</v>
      </c>
      <c r="DN95" s="669">
        <f t="shared" si="98"/>
        <v>0</v>
      </c>
      <c r="DO95" s="669">
        <f t="shared" si="98"/>
        <v>0</v>
      </c>
      <c r="DP95" s="669">
        <f t="shared" si="98"/>
        <v>0</v>
      </c>
      <c r="DQ95" s="669">
        <f t="shared" si="98"/>
        <v>0</v>
      </c>
      <c r="DR95" s="669">
        <f t="shared" si="98"/>
        <v>0</v>
      </c>
      <c r="DS95" s="669">
        <f t="shared" si="98"/>
        <v>0</v>
      </c>
      <c r="DT95" s="669">
        <f t="shared" si="98"/>
        <v>0</v>
      </c>
      <c r="DU95" s="226"/>
      <c r="DV95" s="226"/>
    </row>
    <row r="96" spans="1:126" s="237" customFormat="1">
      <c r="A96" s="226"/>
      <c r="B96" s="226"/>
      <c r="C96" s="226"/>
      <c r="D96" s="226"/>
      <c r="E96" s="270"/>
      <c r="F96" s="114"/>
      <c r="G96" s="229"/>
      <c r="H96" s="226"/>
      <c r="I96" s="226"/>
      <c r="J96" s="403"/>
      <c r="K96" s="651">
        <f t="shared" si="73"/>
        <v>0</v>
      </c>
      <c r="L96" s="1"/>
      <c r="M96" s="5"/>
      <c r="N96" s="1">
        <f t="shared" si="78"/>
        <v>0</v>
      </c>
      <c r="O96" s="1"/>
      <c r="P96" s="5"/>
      <c r="Q96" s="1" t="s">
        <v>397</v>
      </c>
      <c r="R96" s="1"/>
      <c r="S96" s="667"/>
      <c r="T96" s="670">
        <f t="shared" si="74"/>
        <v>0</v>
      </c>
      <c r="U96" s="23"/>
      <c r="V96" s="226"/>
      <c r="W96" s="665">
        <f t="shared" si="75"/>
        <v>0</v>
      </c>
      <c r="X96" s="666"/>
      <c r="Y96" s="667"/>
      <c r="Z96" s="668"/>
      <c r="AA96" s="669">
        <f t="shared" ref="AA96:CL96" si="99">IF($W$47=0,0,AA61/$W$47)</f>
        <v>0</v>
      </c>
      <c r="AB96" s="669">
        <f t="shared" si="99"/>
        <v>0</v>
      </c>
      <c r="AC96" s="669">
        <f t="shared" si="99"/>
        <v>0</v>
      </c>
      <c r="AD96" s="669">
        <f t="shared" si="99"/>
        <v>0</v>
      </c>
      <c r="AE96" s="669">
        <f t="shared" si="99"/>
        <v>0</v>
      </c>
      <c r="AF96" s="669">
        <f t="shared" si="99"/>
        <v>0</v>
      </c>
      <c r="AG96" s="669">
        <f t="shared" si="99"/>
        <v>0</v>
      </c>
      <c r="AH96" s="669">
        <f t="shared" si="99"/>
        <v>0</v>
      </c>
      <c r="AI96" s="669">
        <f t="shared" si="99"/>
        <v>0</v>
      </c>
      <c r="AJ96" s="669">
        <f t="shared" si="99"/>
        <v>0</v>
      </c>
      <c r="AK96" s="669">
        <f t="shared" si="99"/>
        <v>0</v>
      </c>
      <c r="AL96" s="669">
        <f t="shared" si="99"/>
        <v>0</v>
      </c>
      <c r="AM96" s="669">
        <f t="shared" si="99"/>
        <v>0</v>
      </c>
      <c r="AN96" s="669">
        <f t="shared" si="99"/>
        <v>0</v>
      </c>
      <c r="AO96" s="669">
        <f t="shared" si="99"/>
        <v>0</v>
      </c>
      <c r="AP96" s="669">
        <f t="shared" si="99"/>
        <v>0</v>
      </c>
      <c r="AQ96" s="669">
        <f t="shared" si="99"/>
        <v>0</v>
      </c>
      <c r="AR96" s="669">
        <f t="shared" si="99"/>
        <v>0</v>
      </c>
      <c r="AS96" s="669">
        <f t="shared" si="99"/>
        <v>0</v>
      </c>
      <c r="AT96" s="669">
        <f t="shared" si="99"/>
        <v>0</v>
      </c>
      <c r="AU96" s="669">
        <f t="shared" si="99"/>
        <v>0</v>
      </c>
      <c r="AV96" s="669">
        <f t="shared" si="99"/>
        <v>0</v>
      </c>
      <c r="AW96" s="669">
        <f t="shared" si="99"/>
        <v>0</v>
      </c>
      <c r="AX96" s="669">
        <f t="shared" si="99"/>
        <v>0</v>
      </c>
      <c r="AY96" s="669">
        <f t="shared" si="99"/>
        <v>0</v>
      </c>
      <c r="AZ96" s="669">
        <f t="shared" si="99"/>
        <v>0</v>
      </c>
      <c r="BA96" s="669">
        <f t="shared" si="99"/>
        <v>0</v>
      </c>
      <c r="BB96" s="669">
        <f t="shared" si="99"/>
        <v>0</v>
      </c>
      <c r="BC96" s="669">
        <f t="shared" si="99"/>
        <v>0</v>
      </c>
      <c r="BD96" s="669">
        <f t="shared" si="99"/>
        <v>0</v>
      </c>
      <c r="BE96" s="669">
        <f t="shared" si="99"/>
        <v>0</v>
      </c>
      <c r="BF96" s="669">
        <f t="shared" si="99"/>
        <v>0</v>
      </c>
      <c r="BG96" s="669">
        <f t="shared" si="99"/>
        <v>0</v>
      </c>
      <c r="BH96" s="669">
        <f t="shared" si="99"/>
        <v>0</v>
      </c>
      <c r="BI96" s="669">
        <f t="shared" si="99"/>
        <v>0</v>
      </c>
      <c r="BJ96" s="669">
        <f t="shared" si="99"/>
        <v>0</v>
      </c>
      <c r="BK96" s="669">
        <f t="shared" si="99"/>
        <v>0</v>
      </c>
      <c r="BL96" s="669">
        <f t="shared" si="99"/>
        <v>0</v>
      </c>
      <c r="BM96" s="669">
        <f t="shared" si="99"/>
        <v>0</v>
      </c>
      <c r="BN96" s="669">
        <f t="shared" si="99"/>
        <v>0</v>
      </c>
      <c r="BO96" s="669">
        <f t="shared" si="99"/>
        <v>0</v>
      </c>
      <c r="BP96" s="669">
        <f t="shared" si="99"/>
        <v>0</v>
      </c>
      <c r="BQ96" s="669">
        <f t="shared" si="99"/>
        <v>0</v>
      </c>
      <c r="BR96" s="669">
        <f t="shared" si="99"/>
        <v>0</v>
      </c>
      <c r="BS96" s="669">
        <f t="shared" si="99"/>
        <v>0</v>
      </c>
      <c r="BT96" s="669">
        <f t="shared" si="99"/>
        <v>0</v>
      </c>
      <c r="BU96" s="669">
        <f t="shared" si="99"/>
        <v>0</v>
      </c>
      <c r="BV96" s="669">
        <f t="shared" si="99"/>
        <v>0</v>
      </c>
      <c r="BW96" s="669">
        <f t="shared" si="99"/>
        <v>0</v>
      </c>
      <c r="BX96" s="669">
        <f t="shared" si="99"/>
        <v>0</v>
      </c>
      <c r="BY96" s="669">
        <f t="shared" si="99"/>
        <v>0</v>
      </c>
      <c r="BZ96" s="669">
        <f t="shared" si="99"/>
        <v>0</v>
      </c>
      <c r="CA96" s="669">
        <f t="shared" si="99"/>
        <v>0</v>
      </c>
      <c r="CB96" s="669">
        <f t="shared" si="99"/>
        <v>0</v>
      </c>
      <c r="CC96" s="669">
        <f t="shared" si="99"/>
        <v>0</v>
      </c>
      <c r="CD96" s="669">
        <f t="shared" si="99"/>
        <v>0</v>
      </c>
      <c r="CE96" s="669">
        <f t="shared" si="99"/>
        <v>0</v>
      </c>
      <c r="CF96" s="669">
        <f t="shared" si="99"/>
        <v>0</v>
      </c>
      <c r="CG96" s="669">
        <f t="shared" si="99"/>
        <v>0</v>
      </c>
      <c r="CH96" s="669">
        <f t="shared" si="99"/>
        <v>0</v>
      </c>
      <c r="CI96" s="669">
        <f t="shared" si="99"/>
        <v>0</v>
      </c>
      <c r="CJ96" s="669">
        <f t="shared" si="99"/>
        <v>0</v>
      </c>
      <c r="CK96" s="669">
        <f t="shared" si="99"/>
        <v>0</v>
      </c>
      <c r="CL96" s="669">
        <f t="shared" si="99"/>
        <v>0</v>
      </c>
      <c r="CM96" s="669">
        <f t="shared" ref="CM96:DT96" si="100">IF($W$47=0,0,CM61/$W$47)</f>
        <v>0</v>
      </c>
      <c r="CN96" s="669">
        <f t="shared" si="100"/>
        <v>0</v>
      </c>
      <c r="CO96" s="669">
        <f t="shared" si="100"/>
        <v>0</v>
      </c>
      <c r="CP96" s="669">
        <f t="shared" si="100"/>
        <v>0</v>
      </c>
      <c r="CQ96" s="669">
        <f t="shared" si="100"/>
        <v>0</v>
      </c>
      <c r="CR96" s="669">
        <f t="shared" si="100"/>
        <v>0</v>
      </c>
      <c r="CS96" s="669">
        <f t="shared" si="100"/>
        <v>0</v>
      </c>
      <c r="CT96" s="669">
        <f t="shared" si="100"/>
        <v>0</v>
      </c>
      <c r="CU96" s="669">
        <f t="shared" si="100"/>
        <v>0</v>
      </c>
      <c r="CV96" s="669">
        <f t="shared" si="100"/>
        <v>0</v>
      </c>
      <c r="CW96" s="669">
        <f t="shared" si="100"/>
        <v>0</v>
      </c>
      <c r="CX96" s="669">
        <f t="shared" si="100"/>
        <v>0</v>
      </c>
      <c r="CY96" s="669">
        <f t="shared" si="100"/>
        <v>0</v>
      </c>
      <c r="CZ96" s="669">
        <f t="shared" si="100"/>
        <v>0</v>
      </c>
      <c r="DA96" s="669">
        <f t="shared" si="100"/>
        <v>0</v>
      </c>
      <c r="DB96" s="669">
        <f t="shared" si="100"/>
        <v>0</v>
      </c>
      <c r="DC96" s="669">
        <f t="shared" si="100"/>
        <v>0</v>
      </c>
      <c r="DD96" s="669">
        <f t="shared" si="100"/>
        <v>0</v>
      </c>
      <c r="DE96" s="669">
        <f t="shared" si="100"/>
        <v>0</v>
      </c>
      <c r="DF96" s="669">
        <f t="shared" si="100"/>
        <v>0</v>
      </c>
      <c r="DG96" s="669">
        <f t="shared" si="100"/>
        <v>0</v>
      </c>
      <c r="DH96" s="669">
        <f t="shared" si="100"/>
        <v>0</v>
      </c>
      <c r="DI96" s="669">
        <f t="shared" si="100"/>
        <v>0</v>
      </c>
      <c r="DJ96" s="669">
        <f t="shared" si="100"/>
        <v>0</v>
      </c>
      <c r="DK96" s="669">
        <f t="shared" si="100"/>
        <v>0</v>
      </c>
      <c r="DL96" s="669">
        <f t="shared" si="100"/>
        <v>0</v>
      </c>
      <c r="DM96" s="669">
        <f t="shared" si="100"/>
        <v>0</v>
      </c>
      <c r="DN96" s="669">
        <f t="shared" si="100"/>
        <v>0</v>
      </c>
      <c r="DO96" s="669">
        <f t="shared" si="100"/>
        <v>0</v>
      </c>
      <c r="DP96" s="669">
        <f t="shared" si="100"/>
        <v>0</v>
      </c>
      <c r="DQ96" s="669">
        <f t="shared" si="100"/>
        <v>0</v>
      </c>
      <c r="DR96" s="669">
        <f t="shared" si="100"/>
        <v>0</v>
      </c>
      <c r="DS96" s="669">
        <f t="shared" si="100"/>
        <v>0</v>
      </c>
      <c r="DT96" s="669">
        <f t="shared" si="100"/>
        <v>0</v>
      </c>
      <c r="DU96" s="226"/>
      <c r="DV96" s="226"/>
    </row>
    <row r="97" spans="1:126" s="237" customFormat="1">
      <c r="A97" s="226"/>
      <c r="B97" s="226"/>
      <c r="C97" s="226"/>
      <c r="D97" s="226"/>
      <c r="E97" s="270"/>
      <c r="F97" s="114"/>
      <c r="G97" s="229"/>
      <c r="H97" s="226"/>
      <c r="I97" s="226"/>
      <c r="J97" s="403"/>
      <c r="K97" s="651">
        <f t="shared" si="73"/>
        <v>0</v>
      </c>
      <c r="L97" s="1"/>
      <c r="M97" s="5"/>
      <c r="N97" s="1">
        <f t="shared" si="78"/>
        <v>0</v>
      </c>
      <c r="O97" s="1"/>
      <c r="P97" s="5"/>
      <c r="Q97" s="1" t="s">
        <v>397</v>
      </c>
      <c r="R97" s="1"/>
      <c r="S97" s="667"/>
      <c r="T97" s="670">
        <f t="shared" si="74"/>
        <v>0</v>
      </c>
      <c r="U97" s="23"/>
      <c r="V97" s="226"/>
      <c r="W97" s="665">
        <f t="shared" si="75"/>
        <v>0</v>
      </c>
      <c r="X97" s="666"/>
      <c r="Y97" s="667"/>
      <c r="Z97" s="668"/>
      <c r="AA97" s="669">
        <f t="shared" ref="AA97:CL97" si="101">IF($W$47=0,0,AA62/$W$47)</f>
        <v>0</v>
      </c>
      <c r="AB97" s="669">
        <f t="shared" si="101"/>
        <v>0</v>
      </c>
      <c r="AC97" s="669">
        <f t="shared" si="101"/>
        <v>0</v>
      </c>
      <c r="AD97" s="669">
        <f t="shared" si="101"/>
        <v>0</v>
      </c>
      <c r="AE97" s="669">
        <f t="shared" si="101"/>
        <v>0</v>
      </c>
      <c r="AF97" s="669">
        <f t="shared" si="101"/>
        <v>0</v>
      </c>
      <c r="AG97" s="669">
        <f t="shared" si="101"/>
        <v>0</v>
      </c>
      <c r="AH97" s="669">
        <f t="shared" si="101"/>
        <v>0</v>
      </c>
      <c r="AI97" s="669">
        <f t="shared" si="101"/>
        <v>0</v>
      </c>
      <c r="AJ97" s="669">
        <f t="shared" si="101"/>
        <v>0</v>
      </c>
      <c r="AK97" s="669">
        <f t="shared" si="101"/>
        <v>0</v>
      </c>
      <c r="AL97" s="669">
        <f t="shared" si="101"/>
        <v>0</v>
      </c>
      <c r="AM97" s="669">
        <f t="shared" si="101"/>
        <v>0</v>
      </c>
      <c r="AN97" s="669">
        <f t="shared" si="101"/>
        <v>0</v>
      </c>
      <c r="AO97" s="669">
        <f t="shared" si="101"/>
        <v>0</v>
      </c>
      <c r="AP97" s="669">
        <f t="shared" si="101"/>
        <v>0</v>
      </c>
      <c r="AQ97" s="669">
        <f t="shared" si="101"/>
        <v>0</v>
      </c>
      <c r="AR97" s="669">
        <f t="shared" si="101"/>
        <v>0</v>
      </c>
      <c r="AS97" s="669">
        <f t="shared" si="101"/>
        <v>0</v>
      </c>
      <c r="AT97" s="669">
        <f t="shared" si="101"/>
        <v>0</v>
      </c>
      <c r="AU97" s="669">
        <f t="shared" si="101"/>
        <v>0</v>
      </c>
      <c r="AV97" s="669">
        <f t="shared" si="101"/>
        <v>0</v>
      </c>
      <c r="AW97" s="669">
        <f t="shared" si="101"/>
        <v>0</v>
      </c>
      <c r="AX97" s="669">
        <f t="shared" si="101"/>
        <v>0</v>
      </c>
      <c r="AY97" s="669">
        <f t="shared" si="101"/>
        <v>0</v>
      </c>
      <c r="AZ97" s="669">
        <f t="shared" si="101"/>
        <v>0</v>
      </c>
      <c r="BA97" s="669">
        <f t="shared" si="101"/>
        <v>0</v>
      </c>
      <c r="BB97" s="669">
        <f t="shared" si="101"/>
        <v>0</v>
      </c>
      <c r="BC97" s="669">
        <f t="shared" si="101"/>
        <v>0</v>
      </c>
      <c r="BD97" s="669">
        <f t="shared" si="101"/>
        <v>0</v>
      </c>
      <c r="BE97" s="669">
        <f t="shared" si="101"/>
        <v>0</v>
      </c>
      <c r="BF97" s="669">
        <f t="shared" si="101"/>
        <v>0</v>
      </c>
      <c r="BG97" s="669">
        <f t="shared" si="101"/>
        <v>0</v>
      </c>
      <c r="BH97" s="669">
        <f t="shared" si="101"/>
        <v>0</v>
      </c>
      <c r="BI97" s="669">
        <f t="shared" si="101"/>
        <v>0</v>
      </c>
      <c r="BJ97" s="669">
        <f t="shared" si="101"/>
        <v>0</v>
      </c>
      <c r="BK97" s="669">
        <f t="shared" si="101"/>
        <v>0</v>
      </c>
      <c r="BL97" s="669">
        <f t="shared" si="101"/>
        <v>0</v>
      </c>
      <c r="BM97" s="669">
        <f t="shared" si="101"/>
        <v>0</v>
      </c>
      <c r="BN97" s="669">
        <f t="shared" si="101"/>
        <v>0</v>
      </c>
      <c r="BO97" s="669">
        <f t="shared" si="101"/>
        <v>0</v>
      </c>
      <c r="BP97" s="669">
        <f t="shared" si="101"/>
        <v>0</v>
      </c>
      <c r="BQ97" s="669">
        <f t="shared" si="101"/>
        <v>0</v>
      </c>
      <c r="BR97" s="669">
        <f t="shared" si="101"/>
        <v>0</v>
      </c>
      <c r="BS97" s="669">
        <f t="shared" si="101"/>
        <v>0</v>
      </c>
      <c r="BT97" s="669">
        <f t="shared" si="101"/>
        <v>0</v>
      </c>
      <c r="BU97" s="669">
        <f t="shared" si="101"/>
        <v>0</v>
      </c>
      <c r="BV97" s="669">
        <f t="shared" si="101"/>
        <v>0</v>
      </c>
      <c r="BW97" s="669">
        <f t="shared" si="101"/>
        <v>0</v>
      </c>
      <c r="BX97" s="669">
        <f t="shared" si="101"/>
        <v>0</v>
      </c>
      <c r="BY97" s="669">
        <f t="shared" si="101"/>
        <v>0</v>
      </c>
      <c r="BZ97" s="669">
        <f t="shared" si="101"/>
        <v>0</v>
      </c>
      <c r="CA97" s="669">
        <f t="shared" si="101"/>
        <v>0</v>
      </c>
      <c r="CB97" s="669">
        <f t="shared" si="101"/>
        <v>0</v>
      </c>
      <c r="CC97" s="669">
        <f t="shared" si="101"/>
        <v>0</v>
      </c>
      <c r="CD97" s="669">
        <f t="shared" si="101"/>
        <v>0</v>
      </c>
      <c r="CE97" s="669">
        <f t="shared" si="101"/>
        <v>0</v>
      </c>
      <c r="CF97" s="669">
        <f t="shared" si="101"/>
        <v>0</v>
      </c>
      <c r="CG97" s="669">
        <f t="shared" si="101"/>
        <v>0</v>
      </c>
      <c r="CH97" s="669">
        <f t="shared" si="101"/>
        <v>0</v>
      </c>
      <c r="CI97" s="669">
        <f t="shared" si="101"/>
        <v>0</v>
      </c>
      <c r="CJ97" s="669">
        <f t="shared" si="101"/>
        <v>0</v>
      </c>
      <c r="CK97" s="669">
        <f t="shared" si="101"/>
        <v>0</v>
      </c>
      <c r="CL97" s="669">
        <f t="shared" si="101"/>
        <v>0</v>
      </c>
      <c r="CM97" s="669">
        <f t="shared" ref="CM97:DT97" si="102">IF($W$47=0,0,CM62/$W$47)</f>
        <v>0</v>
      </c>
      <c r="CN97" s="669">
        <f t="shared" si="102"/>
        <v>0</v>
      </c>
      <c r="CO97" s="669">
        <f t="shared" si="102"/>
        <v>0</v>
      </c>
      <c r="CP97" s="669">
        <f t="shared" si="102"/>
        <v>0</v>
      </c>
      <c r="CQ97" s="669">
        <f t="shared" si="102"/>
        <v>0</v>
      </c>
      <c r="CR97" s="669">
        <f t="shared" si="102"/>
        <v>0</v>
      </c>
      <c r="CS97" s="669">
        <f t="shared" si="102"/>
        <v>0</v>
      </c>
      <c r="CT97" s="669">
        <f t="shared" si="102"/>
        <v>0</v>
      </c>
      <c r="CU97" s="669">
        <f t="shared" si="102"/>
        <v>0</v>
      </c>
      <c r="CV97" s="669">
        <f t="shared" si="102"/>
        <v>0</v>
      </c>
      <c r="CW97" s="669">
        <f t="shared" si="102"/>
        <v>0</v>
      </c>
      <c r="CX97" s="669">
        <f t="shared" si="102"/>
        <v>0</v>
      </c>
      <c r="CY97" s="669">
        <f t="shared" si="102"/>
        <v>0</v>
      </c>
      <c r="CZ97" s="669">
        <f t="shared" si="102"/>
        <v>0</v>
      </c>
      <c r="DA97" s="669">
        <f t="shared" si="102"/>
        <v>0</v>
      </c>
      <c r="DB97" s="669">
        <f t="shared" si="102"/>
        <v>0</v>
      </c>
      <c r="DC97" s="669">
        <f t="shared" si="102"/>
        <v>0</v>
      </c>
      <c r="DD97" s="669">
        <f t="shared" si="102"/>
        <v>0</v>
      </c>
      <c r="DE97" s="669">
        <f t="shared" si="102"/>
        <v>0</v>
      </c>
      <c r="DF97" s="669">
        <f t="shared" si="102"/>
        <v>0</v>
      </c>
      <c r="DG97" s="669">
        <f t="shared" si="102"/>
        <v>0</v>
      </c>
      <c r="DH97" s="669">
        <f t="shared" si="102"/>
        <v>0</v>
      </c>
      <c r="DI97" s="669">
        <f t="shared" si="102"/>
        <v>0</v>
      </c>
      <c r="DJ97" s="669">
        <f t="shared" si="102"/>
        <v>0</v>
      </c>
      <c r="DK97" s="669">
        <f t="shared" si="102"/>
        <v>0</v>
      </c>
      <c r="DL97" s="669">
        <f t="shared" si="102"/>
        <v>0</v>
      </c>
      <c r="DM97" s="669">
        <f t="shared" si="102"/>
        <v>0</v>
      </c>
      <c r="DN97" s="669">
        <f t="shared" si="102"/>
        <v>0</v>
      </c>
      <c r="DO97" s="669">
        <f t="shared" si="102"/>
        <v>0</v>
      </c>
      <c r="DP97" s="669">
        <f t="shared" si="102"/>
        <v>0</v>
      </c>
      <c r="DQ97" s="669">
        <f t="shared" si="102"/>
        <v>0</v>
      </c>
      <c r="DR97" s="669">
        <f t="shared" si="102"/>
        <v>0</v>
      </c>
      <c r="DS97" s="669">
        <f t="shared" si="102"/>
        <v>0</v>
      </c>
      <c r="DT97" s="669">
        <f t="shared" si="102"/>
        <v>0</v>
      </c>
      <c r="DU97" s="226"/>
      <c r="DV97" s="226"/>
    </row>
    <row r="98" spans="1:126" s="237" customFormat="1">
      <c r="A98" s="226"/>
      <c r="B98" s="226"/>
      <c r="C98" s="226"/>
      <c r="D98" s="226"/>
      <c r="E98" s="270"/>
      <c r="F98" s="114"/>
      <c r="G98" s="229"/>
      <c r="H98" s="226"/>
      <c r="I98" s="226"/>
      <c r="J98" s="403"/>
      <c r="K98" s="651">
        <f t="shared" si="73"/>
        <v>0</v>
      </c>
      <c r="L98" s="1"/>
      <c r="M98" s="5"/>
      <c r="N98" s="1">
        <f t="shared" si="78"/>
        <v>0</v>
      </c>
      <c r="O98" s="1"/>
      <c r="P98" s="5"/>
      <c r="Q98" s="1" t="s">
        <v>397</v>
      </c>
      <c r="R98" s="1"/>
      <c r="S98" s="667"/>
      <c r="T98" s="670">
        <f t="shared" si="74"/>
        <v>0</v>
      </c>
      <c r="U98" s="23"/>
      <c r="V98" s="226"/>
      <c r="W98" s="665">
        <f t="shared" si="75"/>
        <v>0</v>
      </c>
      <c r="X98" s="666"/>
      <c r="Y98" s="667"/>
      <c r="Z98" s="668"/>
      <c r="AA98" s="669">
        <f t="shared" ref="AA98:CL98" si="103">IF($W$47=0,0,AA63/$W$47)</f>
        <v>0</v>
      </c>
      <c r="AB98" s="669">
        <f t="shared" si="103"/>
        <v>0</v>
      </c>
      <c r="AC98" s="669">
        <f t="shared" si="103"/>
        <v>0</v>
      </c>
      <c r="AD98" s="669">
        <f t="shared" si="103"/>
        <v>0</v>
      </c>
      <c r="AE98" s="669">
        <f t="shared" si="103"/>
        <v>0</v>
      </c>
      <c r="AF98" s="669">
        <f t="shared" si="103"/>
        <v>0</v>
      </c>
      <c r="AG98" s="669">
        <f t="shared" si="103"/>
        <v>0</v>
      </c>
      <c r="AH98" s="669">
        <f t="shared" si="103"/>
        <v>0</v>
      </c>
      <c r="AI98" s="669">
        <f t="shared" si="103"/>
        <v>0</v>
      </c>
      <c r="AJ98" s="669">
        <f t="shared" si="103"/>
        <v>0</v>
      </c>
      <c r="AK98" s="669">
        <f t="shared" si="103"/>
        <v>0</v>
      </c>
      <c r="AL98" s="669">
        <f t="shared" si="103"/>
        <v>0</v>
      </c>
      <c r="AM98" s="669">
        <f t="shared" si="103"/>
        <v>0</v>
      </c>
      <c r="AN98" s="669">
        <f t="shared" si="103"/>
        <v>0</v>
      </c>
      <c r="AO98" s="669">
        <f t="shared" si="103"/>
        <v>0</v>
      </c>
      <c r="AP98" s="669">
        <f t="shared" si="103"/>
        <v>0</v>
      </c>
      <c r="AQ98" s="669">
        <f t="shared" si="103"/>
        <v>0</v>
      </c>
      <c r="AR98" s="669">
        <f t="shared" si="103"/>
        <v>0</v>
      </c>
      <c r="AS98" s="669">
        <f t="shared" si="103"/>
        <v>0</v>
      </c>
      <c r="AT98" s="669">
        <f t="shared" si="103"/>
        <v>0</v>
      </c>
      <c r="AU98" s="669">
        <f t="shared" si="103"/>
        <v>0</v>
      </c>
      <c r="AV98" s="669">
        <f t="shared" si="103"/>
        <v>0</v>
      </c>
      <c r="AW98" s="669">
        <f t="shared" si="103"/>
        <v>0</v>
      </c>
      <c r="AX98" s="669">
        <f t="shared" si="103"/>
        <v>0</v>
      </c>
      <c r="AY98" s="669">
        <f t="shared" si="103"/>
        <v>0</v>
      </c>
      <c r="AZ98" s="669">
        <f t="shared" si="103"/>
        <v>0</v>
      </c>
      <c r="BA98" s="669">
        <f t="shared" si="103"/>
        <v>0</v>
      </c>
      <c r="BB98" s="669">
        <f t="shared" si="103"/>
        <v>0</v>
      </c>
      <c r="BC98" s="669">
        <f t="shared" si="103"/>
        <v>0</v>
      </c>
      <c r="BD98" s="669">
        <f t="shared" si="103"/>
        <v>0</v>
      </c>
      <c r="BE98" s="669">
        <f t="shared" si="103"/>
        <v>0</v>
      </c>
      <c r="BF98" s="669">
        <f t="shared" si="103"/>
        <v>0</v>
      </c>
      <c r="BG98" s="669">
        <f t="shared" si="103"/>
        <v>0</v>
      </c>
      <c r="BH98" s="669">
        <f t="shared" si="103"/>
        <v>0</v>
      </c>
      <c r="BI98" s="669">
        <f t="shared" si="103"/>
        <v>0</v>
      </c>
      <c r="BJ98" s="669">
        <f t="shared" si="103"/>
        <v>0</v>
      </c>
      <c r="BK98" s="669">
        <f t="shared" si="103"/>
        <v>0</v>
      </c>
      <c r="BL98" s="669">
        <f t="shared" si="103"/>
        <v>0</v>
      </c>
      <c r="BM98" s="669">
        <f t="shared" si="103"/>
        <v>0</v>
      </c>
      <c r="BN98" s="669">
        <f t="shared" si="103"/>
        <v>0</v>
      </c>
      <c r="BO98" s="669">
        <f t="shared" si="103"/>
        <v>0</v>
      </c>
      <c r="BP98" s="669">
        <f t="shared" si="103"/>
        <v>0</v>
      </c>
      <c r="BQ98" s="669">
        <f t="shared" si="103"/>
        <v>0</v>
      </c>
      <c r="BR98" s="669">
        <f t="shared" si="103"/>
        <v>0</v>
      </c>
      <c r="BS98" s="669">
        <f t="shared" si="103"/>
        <v>0</v>
      </c>
      <c r="BT98" s="669">
        <f t="shared" si="103"/>
        <v>0</v>
      </c>
      <c r="BU98" s="669">
        <f t="shared" si="103"/>
        <v>0</v>
      </c>
      <c r="BV98" s="669">
        <f t="shared" si="103"/>
        <v>0</v>
      </c>
      <c r="BW98" s="669">
        <f t="shared" si="103"/>
        <v>0</v>
      </c>
      <c r="BX98" s="669">
        <f t="shared" si="103"/>
        <v>0</v>
      </c>
      <c r="BY98" s="669">
        <f t="shared" si="103"/>
        <v>0</v>
      </c>
      <c r="BZ98" s="669">
        <f t="shared" si="103"/>
        <v>0</v>
      </c>
      <c r="CA98" s="669">
        <f t="shared" si="103"/>
        <v>0</v>
      </c>
      <c r="CB98" s="669">
        <f t="shared" si="103"/>
        <v>0</v>
      </c>
      <c r="CC98" s="669">
        <f t="shared" si="103"/>
        <v>0</v>
      </c>
      <c r="CD98" s="669">
        <f t="shared" si="103"/>
        <v>0</v>
      </c>
      <c r="CE98" s="669">
        <f t="shared" si="103"/>
        <v>0</v>
      </c>
      <c r="CF98" s="669">
        <f t="shared" si="103"/>
        <v>0</v>
      </c>
      <c r="CG98" s="669">
        <f t="shared" si="103"/>
        <v>0</v>
      </c>
      <c r="CH98" s="669">
        <f t="shared" si="103"/>
        <v>0</v>
      </c>
      <c r="CI98" s="669">
        <f t="shared" si="103"/>
        <v>0</v>
      </c>
      <c r="CJ98" s="669">
        <f t="shared" si="103"/>
        <v>0</v>
      </c>
      <c r="CK98" s="669">
        <f t="shared" si="103"/>
        <v>0</v>
      </c>
      <c r="CL98" s="669">
        <f t="shared" si="103"/>
        <v>0</v>
      </c>
      <c r="CM98" s="669">
        <f t="shared" ref="CM98:DT98" si="104">IF($W$47=0,0,CM63/$W$47)</f>
        <v>0</v>
      </c>
      <c r="CN98" s="669">
        <f t="shared" si="104"/>
        <v>0</v>
      </c>
      <c r="CO98" s="669">
        <f t="shared" si="104"/>
        <v>0</v>
      </c>
      <c r="CP98" s="669">
        <f t="shared" si="104"/>
        <v>0</v>
      </c>
      <c r="CQ98" s="669">
        <f t="shared" si="104"/>
        <v>0</v>
      </c>
      <c r="CR98" s="669">
        <f t="shared" si="104"/>
        <v>0</v>
      </c>
      <c r="CS98" s="669">
        <f t="shared" si="104"/>
        <v>0</v>
      </c>
      <c r="CT98" s="669">
        <f t="shared" si="104"/>
        <v>0</v>
      </c>
      <c r="CU98" s="669">
        <f t="shared" si="104"/>
        <v>0</v>
      </c>
      <c r="CV98" s="669">
        <f t="shared" si="104"/>
        <v>0</v>
      </c>
      <c r="CW98" s="669">
        <f t="shared" si="104"/>
        <v>0</v>
      </c>
      <c r="CX98" s="669">
        <f t="shared" si="104"/>
        <v>0</v>
      </c>
      <c r="CY98" s="669">
        <f t="shared" si="104"/>
        <v>0</v>
      </c>
      <c r="CZ98" s="669">
        <f t="shared" si="104"/>
        <v>0</v>
      </c>
      <c r="DA98" s="669">
        <f t="shared" si="104"/>
        <v>0</v>
      </c>
      <c r="DB98" s="669">
        <f t="shared" si="104"/>
        <v>0</v>
      </c>
      <c r="DC98" s="669">
        <f t="shared" si="104"/>
        <v>0</v>
      </c>
      <c r="DD98" s="669">
        <f t="shared" si="104"/>
        <v>0</v>
      </c>
      <c r="DE98" s="669">
        <f t="shared" si="104"/>
        <v>0</v>
      </c>
      <c r="DF98" s="669">
        <f t="shared" si="104"/>
        <v>0</v>
      </c>
      <c r="DG98" s="669">
        <f t="shared" si="104"/>
        <v>0</v>
      </c>
      <c r="DH98" s="669">
        <f t="shared" si="104"/>
        <v>0</v>
      </c>
      <c r="DI98" s="669">
        <f t="shared" si="104"/>
        <v>0</v>
      </c>
      <c r="DJ98" s="669">
        <f t="shared" si="104"/>
        <v>0</v>
      </c>
      <c r="DK98" s="669">
        <f t="shared" si="104"/>
        <v>0</v>
      </c>
      <c r="DL98" s="669">
        <f t="shared" si="104"/>
        <v>0</v>
      </c>
      <c r="DM98" s="669">
        <f t="shared" si="104"/>
        <v>0</v>
      </c>
      <c r="DN98" s="669">
        <f t="shared" si="104"/>
        <v>0</v>
      </c>
      <c r="DO98" s="669">
        <f t="shared" si="104"/>
        <v>0</v>
      </c>
      <c r="DP98" s="669">
        <f t="shared" si="104"/>
        <v>0</v>
      </c>
      <c r="DQ98" s="669">
        <f t="shared" si="104"/>
        <v>0</v>
      </c>
      <c r="DR98" s="669">
        <f t="shared" si="104"/>
        <v>0</v>
      </c>
      <c r="DS98" s="669">
        <f t="shared" si="104"/>
        <v>0</v>
      </c>
      <c r="DT98" s="669">
        <f t="shared" si="104"/>
        <v>0</v>
      </c>
      <c r="DU98" s="226"/>
      <c r="DV98" s="226"/>
    </row>
    <row r="99" spans="1:126" s="237" customFormat="1">
      <c r="A99" s="226"/>
      <c r="B99" s="226"/>
      <c r="C99" s="226"/>
      <c r="D99" s="226"/>
      <c r="E99" s="270"/>
      <c r="F99" s="114"/>
      <c r="G99" s="229"/>
      <c r="H99" s="226"/>
      <c r="I99" s="226"/>
      <c r="J99" s="403"/>
      <c r="K99" s="651">
        <f t="shared" si="73"/>
        <v>0</v>
      </c>
      <c r="L99" s="1"/>
      <c r="M99" s="5"/>
      <c r="N99" s="1">
        <f t="shared" si="78"/>
        <v>0</v>
      </c>
      <c r="O99" s="1"/>
      <c r="P99" s="5"/>
      <c r="Q99" s="1" t="s">
        <v>397</v>
      </c>
      <c r="R99" s="1"/>
      <c r="S99" s="667"/>
      <c r="T99" s="670">
        <f t="shared" si="74"/>
        <v>0</v>
      </c>
      <c r="U99" s="23"/>
      <c r="V99" s="226"/>
      <c r="W99" s="665">
        <f t="shared" si="75"/>
        <v>0</v>
      </c>
      <c r="X99" s="666"/>
      <c r="Y99" s="667"/>
      <c r="Z99" s="668"/>
      <c r="AA99" s="669">
        <f t="shared" ref="AA99:CL99" si="105">IF($W$47=0,0,AA64/$W$47)</f>
        <v>0</v>
      </c>
      <c r="AB99" s="669">
        <f t="shared" si="105"/>
        <v>0</v>
      </c>
      <c r="AC99" s="669">
        <f t="shared" si="105"/>
        <v>0</v>
      </c>
      <c r="AD99" s="669">
        <f t="shared" si="105"/>
        <v>0</v>
      </c>
      <c r="AE99" s="669">
        <f t="shared" si="105"/>
        <v>0</v>
      </c>
      <c r="AF99" s="669">
        <f t="shared" si="105"/>
        <v>0</v>
      </c>
      <c r="AG99" s="669">
        <f t="shared" si="105"/>
        <v>0</v>
      </c>
      <c r="AH99" s="669">
        <f t="shared" si="105"/>
        <v>0</v>
      </c>
      <c r="AI99" s="669">
        <f t="shared" si="105"/>
        <v>0</v>
      </c>
      <c r="AJ99" s="669">
        <f t="shared" si="105"/>
        <v>0</v>
      </c>
      <c r="AK99" s="669">
        <f t="shared" si="105"/>
        <v>0</v>
      </c>
      <c r="AL99" s="669">
        <f t="shared" si="105"/>
        <v>0</v>
      </c>
      <c r="AM99" s="669">
        <f t="shared" si="105"/>
        <v>0</v>
      </c>
      <c r="AN99" s="669">
        <f t="shared" si="105"/>
        <v>0</v>
      </c>
      <c r="AO99" s="669">
        <f t="shared" si="105"/>
        <v>0</v>
      </c>
      <c r="AP99" s="669">
        <f t="shared" si="105"/>
        <v>0</v>
      </c>
      <c r="AQ99" s="669">
        <f t="shared" si="105"/>
        <v>0</v>
      </c>
      <c r="AR99" s="669">
        <f t="shared" si="105"/>
        <v>0</v>
      </c>
      <c r="AS99" s="669">
        <f t="shared" si="105"/>
        <v>0</v>
      </c>
      <c r="AT99" s="669">
        <f t="shared" si="105"/>
        <v>0</v>
      </c>
      <c r="AU99" s="669">
        <f t="shared" si="105"/>
        <v>0</v>
      </c>
      <c r="AV99" s="669">
        <f t="shared" si="105"/>
        <v>0</v>
      </c>
      <c r="AW99" s="669">
        <f t="shared" si="105"/>
        <v>0</v>
      </c>
      <c r="AX99" s="669">
        <f t="shared" si="105"/>
        <v>0</v>
      </c>
      <c r="AY99" s="669">
        <f t="shared" si="105"/>
        <v>0</v>
      </c>
      <c r="AZ99" s="669">
        <f t="shared" si="105"/>
        <v>0</v>
      </c>
      <c r="BA99" s="669">
        <f t="shared" si="105"/>
        <v>0</v>
      </c>
      <c r="BB99" s="669">
        <f t="shared" si="105"/>
        <v>0</v>
      </c>
      <c r="BC99" s="669">
        <f t="shared" si="105"/>
        <v>0</v>
      </c>
      <c r="BD99" s="669">
        <f t="shared" si="105"/>
        <v>0</v>
      </c>
      <c r="BE99" s="669">
        <f t="shared" si="105"/>
        <v>0</v>
      </c>
      <c r="BF99" s="669">
        <f t="shared" si="105"/>
        <v>0</v>
      </c>
      <c r="BG99" s="669">
        <f t="shared" si="105"/>
        <v>0</v>
      </c>
      <c r="BH99" s="669">
        <f t="shared" si="105"/>
        <v>0</v>
      </c>
      <c r="BI99" s="669">
        <f t="shared" si="105"/>
        <v>0</v>
      </c>
      <c r="BJ99" s="669">
        <f t="shared" si="105"/>
        <v>0</v>
      </c>
      <c r="BK99" s="669">
        <f t="shared" si="105"/>
        <v>0</v>
      </c>
      <c r="BL99" s="669">
        <f t="shared" si="105"/>
        <v>0</v>
      </c>
      <c r="BM99" s="669">
        <f t="shared" si="105"/>
        <v>0</v>
      </c>
      <c r="BN99" s="669">
        <f t="shared" si="105"/>
        <v>0</v>
      </c>
      <c r="BO99" s="669">
        <f t="shared" si="105"/>
        <v>0</v>
      </c>
      <c r="BP99" s="669">
        <f t="shared" si="105"/>
        <v>0</v>
      </c>
      <c r="BQ99" s="669">
        <f t="shared" si="105"/>
        <v>0</v>
      </c>
      <c r="BR99" s="669">
        <f t="shared" si="105"/>
        <v>0</v>
      </c>
      <c r="BS99" s="669">
        <f t="shared" si="105"/>
        <v>0</v>
      </c>
      <c r="BT99" s="669">
        <f t="shared" si="105"/>
        <v>0</v>
      </c>
      <c r="BU99" s="669">
        <f t="shared" si="105"/>
        <v>0</v>
      </c>
      <c r="BV99" s="669">
        <f t="shared" si="105"/>
        <v>0</v>
      </c>
      <c r="BW99" s="669">
        <f t="shared" si="105"/>
        <v>0</v>
      </c>
      <c r="BX99" s="669">
        <f t="shared" si="105"/>
        <v>0</v>
      </c>
      <c r="BY99" s="669">
        <f t="shared" si="105"/>
        <v>0</v>
      </c>
      <c r="BZ99" s="669">
        <f t="shared" si="105"/>
        <v>0</v>
      </c>
      <c r="CA99" s="669">
        <f t="shared" si="105"/>
        <v>0</v>
      </c>
      <c r="CB99" s="669">
        <f t="shared" si="105"/>
        <v>0</v>
      </c>
      <c r="CC99" s="669">
        <f t="shared" si="105"/>
        <v>0</v>
      </c>
      <c r="CD99" s="669">
        <f t="shared" si="105"/>
        <v>0</v>
      </c>
      <c r="CE99" s="669">
        <f t="shared" si="105"/>
        <v>0</v>
      </c>
      <c r="CF99" s="669">
        <f t="shared" si="105"/>
        <v>0</v>
      </c>
      <c r="CG99" s="669">
        <f t="shared" si="105"/>
        <v>0</v>
      </c>
      <c r="CH99" s="669">
        <f t="shared" si="105"/>
        <v>0</v>
      </c>
      <c r="CI99" s="669">
        <f t="shared" si="105"/>
        <v>0</v>
      </c>
      <c r="CJ99" s="669">
        <f t="shared" si="105"/>
        <v>0</v>
      </c>
      <c r="CK99" s="669">
        <f t="shared" si="105"/>
        <v>0</v>
      </c>
      <c r="CL99" s="669">
        <f t="shared" si="105"/>
        <v>0</v>
      </c>
      <c r="CM99" s="669">
        <f t="shared" ref="CM99:DT99" si="106">IF($W$47=0,0,CM64/$W$47)</f>
        <v>0</v>
      </c>
      <c r="CN99" s="669">
        <f t="shared" si="106"/>
        <v>0</v>
      </c>
      <c r="CO99" s="669">
        <f t="shared" si="106"/>
        <v>0</v>
      </c>
      <c r="CP99" s="669">
        <f t="shared" si="106"/>
        <v>0</v>
      </c>
      <c r="CQ99" s="669">
        <f t="shared" si="106"/>
        <v>0</v>
      </c>
      <c r="CR99" s="669">
        <f t="shared" si="106"/>
        <v>0</v>
      </c>
      <c r="CS99" s="669">
        <f t="shared" si="106"/>
        <v>0</v>
      </c>
      <c r="CT99" s="669">
        <f t="shared" si="106"/>
        <v>0</v>
      </c>
      <c r="CU99" s="669">
        <f t="shared" si="106"/>
        <v>0</v>
      </c>
      <c r="CV99" s="669">
        <f t="shared" si="106"/>
        <v>0</v>
      </c>
      <c r="CW99" s="669">
        <f t="shared" si="106"/>
        <v>0</v>
      </c>
      <c r="CX99" s="669">
        <f t="shared" si="106"/>
        <v>0</v>
      </c>
      <c r="CY99" s="669">
        <f t="shared" si="106"/>
        <v>0</v>
      </c>
      <c r="CZ99" s="669">
        <f t="shared" si="106"/>
        <v>0</v>
      </c>
      <c r="DA99" s="669">
        <f t="shared" si="106"/>
        <v>0</v>
      </c>
      <c r="DB99" s="669">
        <f t="shared" si="106"/>
        <v>0</v>
      </c>
      <c r="DC99" s="669">
        <f t="shared" si="106"/>
        <v>0</v>
      </c>
      <c r="DD99" s="669">
        <f t="shared" si="106"/>
        <v>0</v>
      </c>
      <c r="DE99" s="669">
        <f t="shared" si="106"/>
        <v>0</v>
      </c>
      <c r="DF99" s="669">
        <f t="shared" si="106"/>
        <v>0</v>
      </c>
      <c r="DG99" s="669">
        <f t="shared" si="106"/>
        <v>0</v>
      </c>
      <c r="DH99" s="669">
        <f t="shared" si="106"/>
        <v>0</v>
      </c>
      <c r="DI99" s="669">
        <f t="shared" si="106"/>
        <v>0</v>
      </c>
      <c r="DJ99" s="669">
        <f t="shared" si="106"/>
        <v>0</v>
      </c>
      <c r="DK99" s="669">
        <f t="shared" si="106"/>
        <v>0</v>
      </c>
      <c r="DL99" s="669">
        <f t="shared" si="106"/>
        <v>0</v>
      </c>
      <c r="DM99" s="669">
        <f t="shared" si="106"/>
        <v>0</v>
      </c>
      <c r="DN99" s="669">
        <f t="shared" si="106"/>
        <v>0</v>
      </c>
      <c r="DO99" s="669">
        <f t="shared" si="106"/>
        <v>0</v>
      </c>
      <c r="DP99" s="669">
        <f t="shared" si="106"/>
        <v>0</v>
      </c>
      <c r="DQ99" s="669">
        <f t="shared" si="106"/>
        <v>0</v>
      </c>
      <c r="DR99" s="669">
        <f t="shared" si="106"/>
        <v>0</v>
      </c>
      <c r="DS99" s="669">
        <f t="shared" si="106"/>
        <v>0</v>
      </c>
      <c r="DT99" s="669">
        <f t="shared" si="106"/>
        <v>0</v>
      </c>
      <c r="DU99" s="226"/>
      <c r="DV99" s="226"/>
    </row>
    <row r="100" spans="1:126" s="237" customFormat="1">
      <c r="A100" s="226"/>
      <c r="B100" s="226"/>
      <c r="C100" s="226"/>
      <c r="D100" s="226"/>
      <c r="E100" s="270"/>
      <c r="F100" s="114"/>
      <c r="G100" s="229"/>
      <c r="H100" s="226"/>
      <c r="I100" s="226"/>
      <c r="J100" s="403"/>
      <c r="K100" s="651">
        <f t="shared" si="73"/>
        <v>0</v>
      </c>
      <c r="L100" s="1"/>
      <c r="M100" s="5"/>
      <c r="N100" s="1">
        <f t="shared" si="78"/>
        <v>0</v>
      </c>
      <c r="O100" s="1"/>
      <c r="P100" s="5"/>
      <c r="Q100" s="1" t="s">
        <v>397</v>
      </c>
      <c r="R100" s="1"/>
      <c r="S100" s="667"/>
      <c r="T100" s="670">
        <f t="shared" si="74"/>
        <v>0</v>
      </c>
      <c r="U100" s="23"/>
      <c r="V100" s="226"/>
      <c r="W100" s="665">
        <f t="shared" si="75"/>
        <v>0</v>
      </c>
      <c r="X100" s="666"/>
      <c r="Y100" s="667"/>
      <c r="Z100" s="668"/>
      <c r="AA100" s="669">
        <f t="shared" ref="AA100:CL100" si="107">IF($W$47=0,0,AA65/$W$47)</f>
        <v>0</v>
      </c>
      <c r="AB100" s="669">
        <f t="shared" si="107"/>
        <v>0</v>
      </c>
      <c r="AC100" s="669">
        <f t="shared" si="107"/>
        <v>0</v>
      </c>
      <c r="AD100" s="669">
        <f t="shared" si="107"/>
        <v>0</v>
      </c>
      <c r="AE100" s="669">
        <f t="shared" si="107"/>
        <v>0</v>
      </c>
      <c r="AF100" s="669">
        <f t="shared" si="107"/>
        <v>0</v>
      </c>
      <c r="AG100" s="669">
        <f t="shared" si="107"/>
        <v>0</v>
      </c>
      <c r="AH100" s="669">
        <f t="shared" si="107"/>
        <v>0</v>
      </c>
      <c r="AI100" s="669">
        <f t="shared" si="107"/>
        <v>0</v>
      </c>
      <c r="AJ100" s="669">
        <f t="shared" si="107"/>
        <v>0</v>
      </c>
      <c r="AK100" s="669">
        <f t="shared" si="107"/>
        <v>0</v>
      </c>
      <c r="AL100" s="669">
        <f t="shared" si="107"/>
        <v>0</v>
      </c>
      <c r="AM100" s="669">
        <f t="shared" si="107"/>
        <v>0</v>
      </c>
      <c r="AN100" s="669">
        <f t="shared" si="107"/>
        <v>0</v>
      </c>
      <c r="AO100" s="669">
        <f t="shared" si="107"/>
        <v>0</v>
      </c>
      <c r="AP100" s="669">
        <f t="shared" si="107"/>
        <v>0</v>
      </c>
      <c r="AQ100" s="669">
        <f t="shared" si="107"/>
        <v>0</v>
      </c>
      <c r="AR100" s="669">
        <f t="shared" si="107"/>
        <v>0</v>
      </c>
      <c r="AS100" s="669">
        <f t="shared" si="107"/>
        <v>0</v>
      </c>
      <c r="AT100" s="669">
        <f t="shared" si="107"/>
        <v>0</v>
      </c>
      <c r="AU100" s="669">
        <f t="shared" si="107"/>
        <v>0</v>
      </c>
      <c r="AV100" s="669">
        <f t="shared" si="107"/>
        <v>0</v>
      </c>
      <c r="AW100" s="669">
        <f t="shared" si="107"/>
        <v>0</v>
      </c>
      <c r="AX100" s="669">
        <f t="shared" si="107"/>
        <v>0</v>
      </c>
      <c r="AY100" s="669">
        <f t="shared" si="107"/>
        <v>0</v>
      </c>
      <c r="AZ100" s="669">
        <f t="shared" si="107"/>
        <v>0</v>
      </c>
      <c r="BA100" s="669">
        <f t="shared" si="107"/>
        <v>0</v>
      </c>
      <c r="BB100" s="669">
        <f t="shared" si="107"/>
        <v>0</v>
      </c>
      <c r="BC100" s="669">
        <f t="shared" si="107"/>
        <v>0</v>
      </c>
      <c r="BD100" s="669">
        <f t="shared" si="107"/>
        <v>0</v>
      </c>
      <c r="BE100" s="669">
        <f t="shared" si="107"/>
        <v>0</v>
      </c>
      <c r="BF100" s="669">
        <f t="shared" si="107"/>
        <v>0</v>
      </c>
      <c r="BG100" s="669">
        <f t="shared" si="107"/>
        <v>0</v>
      </c>
      <c r="BH100" s="669">
        <f t="shared" si="107"/>
        <v>0</v>
      </c>
      <c r="BI100" s="669">
        <f t="shared" si="107"/>
        <v>0</v>
      </c>
      <c r="BJ100" s="669">
        <f t="shared" si="107"/>
        <v>0</v>
      </c>
      <c r="BK100" s="669">
        <f t="shared" si="107"/>
        <v>0</v>
      </c>
      <c r="BL100" s="669">
        <f t="shared" si="107"/>
        <v>0</v>
      </c>
      <c r="BM100" s="669">
        <f t="shared" si="107"/>
        <v>0</v>
      </c>
      <c r="BN100" s="669">
        <f t="shared" si="107"/>
        <v>0</v>
      </c>
      <c r="BO100" s="669">
        <f t="shared" si="107"/>
        <v>0</v>
      </c>
      <c r="BP100" s="669">
        <f t="shared" si="107"/>
        <v>0</v>
      </c>
      <c r="BQ100" s="669">
        <f t="shared" si="107"/>
        <v>0</v>
      </c>
      <c r="BR100" s="669">
        <f t="shared" si="107"/>
        <v>0</v>
      </c>
      <c r="BS100" s="669">
        <f t="shared" si="107"/>
        <v>0</v>
      </c>
      <c r="BT100" s="669">
        <f t="shared" si="107"/>
        <v>0</v>
      </c>
      <c r="BU100" s="669">
        <f t="shared" si="107"/>
        <v>0</v>
      </c>
      <c r="BV100" s="669">
        <f t="shared" si="107"/>
        <v>0</v>
      </c>
      <c r="BW100" s="669">
        <f t="shared" si="107"/>
        <v>0</v>
      </c>
      <c r="BX100" s="669">
        <f t="shared" si="107"/>
        <v>0</v>
      </c>
      <c r="BY100" s="669">
        <f t="shared" si="107"/>
        <v>0</v>
      </c>
      <c r="BZ100" s="669">
        <f t="shared" si="107"/>
        <v>0</v>
      </c>
      <c r="CA100" s="669">
        <f t="shared" si="107"/>
        <v>0</v>
      </c>
      <c r="CB100" s="669">
        <f t="shared" si="107"/>
        <v>0</v>
      </c>
      <c r="CC100" s="669">
        <f t="shared" si="107"/>
        <v>0</v>
      </c>
      <c r="CD100" s="669">
        <f t="shared" si="107"/>
        <v>0</v>
      </c>
      <c r="CE100" s="669">
        <f t="shared" si="107"/>
        <v>0</v>
      </c>
      <c r="CF100" s="669">
        <f t="shared" si="107"/>
        <v>0</v>
      </c>
      <c r="CG100" s="669">
        <f t="shared" si="107"/>
        <v>0</v>
      </c>
      <c r="CH100" s="669">
        <f t="shared" si="107"/>
        <v>0</v>
      </c>
      <c r="CI100" s="669">
        <f t="shared" si="107"/>
        <v>0</v>
      </c>
      <c r="CJ100" s="669">
        <f t="shared" si="107"/>
        <v>0</v>
      </c>
      <c r="CK100" s="669">
        <f t="shared" si="107"/>
        <v>0</v>
      </c>
      <c r="CL100" s="669">
        <f t="shared" si="107"/>
        <v>0</v>
      </c>
      <c r="CM100" s="669">
        <f t="shared" ref="CM100:DT100" si="108">IF($W$47=0,0,CM65/$W$47)</f>
        <v>0</v>
      </c>
      <c r="CN100" s="669">
        <f t="shared" si="108"/>
        <v>0</v>
      </c>
      <c r="CO100" s="669">
        <f t="shared" si="108"/>
        <v>0</v>
      </c>
      <c r="CP100" s="669">
        <f t="shared" si="108"/>
        <v>0</v>
      </c>
      <c r="CQ100" s="669">
        <f t="shared" si="108"/>
        <v>0</v>
      </c>
      <c r="CR100" s="669">
        <f t="shared" si="108"/>
        <v>0</v>
      </c>
      <c r="CS100" s="669">
        <f t="shared" si="108"/>
        <v>0</v>
      </c>
      <c r="CT100" s="669">
        <f t="shared" si="108"/>
        <v>0</v>
      </c>
      <c r="CU100" s="669">
        <f t="shared" si="108"/>
        <v>0</v>
      </c>
      <c r="CV100" s="669">
        <f t="shared" si="108"/>
        <v>0</v>
      </c>
      <c r="CW100" s="669">
        <f t="shared" si="108"/>
        <v>0</v>
      </c>
      <c r="CX100" s="669">
        <f t="shared" si="108"/>
        <v>0</v>
      </c>
      <c r="CY100" s="669">
        <f t="shared" si="108"/>
        <v>0</v>
      </c>
      <c r="CZ100" s="669">
        <f t="shared" si="108"/>
        <v>0</v>
      </c>
      <c r="DA100" s="669">
        <f t="shared" si="108"/>
        <v>0</v>
      </c>
      <c r="DB100" s="669">
        <f t="shared" si="108"/>
        <v>0</v>
      </c>
      <c r="DC100" s="669">
        <f t="shared" si="108"/>
        <v>0</v>
      </c>
      <c r="DD100" s="669">
        <f t="shared" si="108"/>
        <v>0</v>
      </c>
      <c r="DE100" s="669">
        <f t="shared" si="108"/>
        <v>0</v>
      </c>
      <c r="DF100" s="669">
        <f t="shared" si="108"/>
        <v>0</v>
      </c>
      <c r="DG100" s="669">
        <f t="shared" si="108"/>
        <v>0</v>
      </c>
      <c r="DH100" s="669">
        <f t="shared" si="108"/>
        <v>0</v>
      </c>
      <c r="DI100" s="669">
        <f t="shared" si="108"/>
        <v>0</v>
      </c>
      <c r="DJ100" s="669">
        <f t="shared" si="108"/>
        <v>0</v>
      </c>
      <c r="DK100" s="669">
        <f t="shared" si="108"/>
        <v>0</v>
      </c>
      <c r="DL100" s="669">
        <f t="shared" si="108"/>
        <v>0</v>
      </c>
      <c r="DM100" s="669">
        <f t="shared" si="108"/>
        <v>0</v>
      </c>
      <c r="DN100" s="669">
        <f t="shared" si="108"/>
        <v>0</v>
      </c>
      <c r="DO100" s="669">
        <f t="shared" si="108"/>
        <v>0</v>
      </c>
      <c r="DP100" s="669">
        <f t="shared" si="108"/>
        <v>0</v>
      </c>
      <c r="DQ100" s="669">
        <f t="shared" si="108"/>
        <v>0</v>
      </c>
      <c r="DR100" s="669">
        <f t="shared" si="108"/>
        <v>0</v>
      </c>
      <c r="DS100" s="669">
        <f t="shared" si="108"/>
        <v>0</v>
      </c>
      <c r="DT100" s="669">
        <f t="shared" si="108"/>
        <v>0</v>
      </c>
      <c r="DU100" s="226"/>
      <c r="DV100" s="226"/>
    </row>
    <row r="101" spans="1:126" s="237" customFormat="1">
      <c r="A101" s="226"/>
      <c r="B101" s="226"/>
      <c r="C101" s="226"/>
      <c r="D101" s="226"/>
      <c r="E101" s="270"/>
      <c r="F101" s="114"/>
      <c r="G101" s="229"/>
      <c r="H101" s="226"/>
      <c r="I101" s="226"/>
      <c r="J101" s="403"/>
      <c r="K101" s="651">
        <f t="shared" si="73"/>
        <v>0</v>
      </c>
      <c r="L101" s="1"/>
      <c r="M101" s="5"/>
      <c r="N101" s="1">
        <f t="shared" si="78"/>
        <v>0</v>
      </c>
      <c r="O101" s="1"/>
      <c r="P101" s="5"/>
      <c r="Q101" s="1" t="s">
        <v>397</v>
      </c>
      <c r="R101" s="1"/>
      <c r="S101" s="667"/>
      <c r="T101" s="670">
        <f t="shared" si="74"/>
        <v>0</v>
      </c>
      <c r="U101" s="23"/>
      <c r="V101" s="226"/>
      <c r="W101" s="665">
        <f t="shared" si="75"/>
        <v>0</v>
      </c>
      <c r="X101" s="666"/>
      <c r="Y101" s="667"/>
      <c r="Z101" s="668"/>
      <c r="AA101" s="669">
        <f t="shared" ref="AA101:CL101" si="109">IF($W$47=0,0,AA66/$W$47)</f>
        <v>0</v>
      </c>
      <c r="AB101" s="669">
        <f t="shared" si="109"/>
        <v>0</v>
      </c>
      <c r="AC101" s="669">
        <f t="shared" si="109"/>
        <v>0</v>
      </c>
      <c r="AD101" s="669">
        <f t="shared" si="109"/>
        <v>0</v>
      </c>
      <c r="AE101" s="669">
        <f t="shared" si="109"/>
        <v>0</v>
      </c>
      <c r="AF101" s="669">
        <f t="shared" si="109"/>
        <v>0</v>
      </c>
      <c r="AG101" s="669">
        <f t="shared" si="109"/>
        <v>0</v>
      </c>
      <c r="AH101" s="669">
        <f t="shared" si="109"/>
        <v>0</v>
      </c>
      <c r="AI101" s="669">
        <f t="shared" si="109"/>
        <v>0</v>
      </c>
      <c r="AJ101" s="669">
        <f t="shared" si="109"/>
        <v>0</v>
      </c>
      <c r="AK101" s="669">
        <f t="shared" si="109"/>
        <v>0</v>
      </c>
      <c r="AL101" s="669">
        <f t="shared" si="109"/>
        <v>0</v>
      </c>
      <c r="AM101" s="669">
        <f t="shared" si="109"/>
        <v>0</v>
      </c>
      <c r="AN101" s="669">
        <f t="shared" si="109"/>
        <v>0</v>
      </c>
      <c r="AO101" s="669">
        <f t="shared" si="109"/>
        <v>0</v>
      </c>
      <c r="AP101" s="669">
        <f t="shared" si="109"/>
        <v>0</v>
      </c>
      <c r="AQ101" s="669">
        <f t="shared" si="109"/>
        <v>0</v>
      </c>
      <c r="AR101" s="669">
        <f t="shared" si="109"/>
        <v>0</v>
      </c>
      <c r="AS101" s="669">
        <f t="shared" si="109"/>
        <v>0</v>
      </c>
      <c r="AT101" s="669">
        <f t="shared" si="109"/>
        <v>0</v>
      </c>
      <c r="AU101" s="669">
        <f t="shared" si="109"/>
        <v>0</v>
      </c>
      <c r="AV101" s="669">
        <f t="shared" si="109"/>
        <v>0</v>
      </c>
      <c r="AW101" s="669">
        <f t="shared" si="109"/>
        <v>0</v>
      </c>
      <c r="AX101" s="669">
        <f t="shared" si="109"/>
        <v>0</v>
      </c>
      <c r="AY101" s="669">
        <f t="shared" si="109"/>
        <v>0</v>
      </c>
      <c r="AZ101" s="669">
        <f t="shared" si="109"/>
        <v>0</v>
      </c>
      <c r="BA101" s="669">
        <f t="shared" si="109"/>
        <v>0</v>
      </c>
      <c r="BB101" s="669">
        <f t="shared" si="109"/>
        <v>0</v>
      </c>
      <c r="BC101" s="669">
        <f t="shared" si="109"/>
        <v>0</v>
      </c>
      <c r="BD101" s="669">
        <f t="shared" si="109"/>
        <v>0</v>
      </c>
      <c r="BE101" s="669">
        <f t="shared" si="109"/>
        <v>0</v>
      </c>
      <c r="BF101" s="669">
        <f t="shared" si="109"/>
        <v>0</v>
      </c>
      <c r="BG101" s="669">
        <f t="shared" si="109"/>
        <v>0</v>
      </c>
      <c r="BH101" s="669">
        <f t="shared" si="109"/>
        <v>0</v>
      </c>
      <c r="BI101" s="669">
        <f t="shared" si="109"/>
        <v>0</v>
      </c>
      <c r="BJ101" s="669">
        <f t="shared" si="109"/>
        <v>0</v>
      </c>
      <c r="BK101" s="669">
        <f t="shared" si="109"/>
        <v>0</v>
      </c>
      <c r="BL101" s="669">
        <f t="shared" si="109"/>
        <v>0</v>
      </c>
      <c r="BM101" s="669">
        <f t="shared" si="109"/>
        <v>0</v>
      </c>
      <c r="BN101" s="669">
        <f t="shared" si="109"/>
        <v>0</v>
      </c>
      <c r="BO101" s="669">
        <f t="shared" si="109"/>
        <v>0</v>
      </c>
      <c r="BP101" s="669">
        <f t="shared" si="109"/>
        <v>0</v>
      </c>
      <c r="BQ101" s="669">
        <f t="shared" si="109"/>
        <v>0</v>
      </c>
      <c r="BR101" s="669">
        <f t="shared" si="109"/>
        <v>0</v>
      </c>
      <c r="BS101" s="669">
        <f t="shared" si="109"/>
        <v>0</v>
      </c>
      <c r="BT101" s="669">
        <f t="shared" si="109"/>
        <v>0</v>
      </c>
      <c r="BU101" s="669">
        <f t="shared" si="109"/>
        <v>0</v>
      </c>
      <c r="BV101" s="669">
        <f t="shared" si="109"/>
        <v>0</v>
      </c>
      <c r="BW101" s="669">
        <f t="shared" si="109"/>
        <v>0</v>
      </c>
      <c r="BX101" s="669">
        <f t="shared" si="109"/>
        <v>0</v>
      </c>
      <c r="BY101" s="669">
        <f t="shared" si="109"/>
        <v>0</v>
      </c>
      <c r="BZ101" s="669">
        <f t="shared" si="109"/>
        <v>0</v>
      </c>
      <c r="CA101" s="669">
        <f t="shared" si="109"/>
        <v>0</v>
      </c>
      <c r="CB101" s="669">
        <f t="shared" si="109"/>
        <v>0</v>
      </c>
      <c r="CC101" s="669">
        <f t="shared" si="109"/>
        <v>0</v>
      </c>
      <c r="CD101" s="669">
        <f t="shared" si="109"/>
        <v>0</v>
      </c>
      <c r="CE101" s="669">
        <f t="shared" si="109"/>
        <v>0</v>
      </c>
      <c r="CF101" s="669">
        <f t="shared" si="109"/>
        <v>0</v>
      </c>
      <c r="CG101" s="669">
        <f t="shared" si="109"/>
        <v>0</v>
      </c>
      <c r="CH101" s="669">
        <f t="shared" si="109"/>
        <v>0</v>
      </c>
      <c r="CI101" s="669">
        <f t="shared" si="109"/>
        <v>0</v>
      </c>
      <c r="CJ101" s="669">
        <f t="shared" si="109"/>
        <v>0</v>
      </c>
      <c r="CK101" s="669">
        <f t="shared" si="109"/>
        <v>0</v>
      </c>
      <c r="CL101" s="669">
        <f t="shared" si="109"/>
        <v>0</v>
      </c>
      <c r="CM101" s="669">
        <f t="shared" ref="CM101:DT101" si="110">IF($W$47=0,0,CM66/$W$47)</f>
        <v>0</v>
      </c>
      <c r="CN101" s="669">
        <f t="shared" si="110"/>
        <v>0</v>
      </c>
      <c r="CO101" s="669">
        <f t="shared" si="110"/>
        <v>0</v>
      </c>
      <c r="CP101" s="669">
        <f t="shared" si="110"/>
        <v>0</v>
      </c>
      <c r="CQ101" s="669">
        <f t="shared" si="110"/>
        <v>0</v>
      </c>
      <c r="CR101" s="669">
        <f t="shared" si="110"/>
        <v>0</v>
      </c>
      <c r="CS101" s="669">
        <f t="shared" si="110"/>
        <v>0</v>
      </c>
      <c r="CT101" s="669">
        <f t="shared" si="110"/>
        <v>0</v>
      </c>
      <c r="CU101" s="669">
        <f t="shared" si="110"/>
        <v>0</v>
      </c>
      <c r="CV101" s="669">
        <f t="shared" si="110"/>
        <v>0</v>
      </c>
      <c r="CW101" s="669">
        <f t="shared" si="110"/>
        <v>0</v>
      </c>
      <c r="CX101" s="669">
        <f t="shared" si="110"/>
        <v>0</v>
      </c>
      <c r="CY101" s="669">
        <f t="shared" si="110"/>
        <v>0</v>
      </c>
      <c r="CZ101" s="669">
        <f t="shared" si="110"/>
        <v>0</v>
      </c>
      <c r="DA101" s="669">
        <f t="shared" si="110"/>
        <v>0</v>
      </c>
      <c r="DB101" s="669">
        <f t="shared" si="110"/>
        <v>0</v>
      </c>
      <c r="DC101" s="669">
        <f t="shared" si="110"/>
        <v>0</v>
      </c>
      <c r="DD101" s="669">
        <f t="shared" si="110"/>
        <v>0</v>
      </c>
      <c r="DE101" s="669">
        <f t="shared" si="110"/>
        <v>0</v>
      </c>
      <c r="DF101" s="669">
        <f t="shared" si="110"/>
        <v>0</v>
      </c>
      <c r="DG101" s="669">
        <f t="shared" si="110"/>
        <v>0</v>
      </c>
      <c r="DH101" s="669">
        <f t="shared" si="110"/>
        <v>0</v>
      </c>
      <c r="DI101" s="669">
        <f t="shared" si="110"/>
        <v>0</v>
      </c>
      <c r="DJ101" s="669">
        <f t="shared" si="110"/>
        <v>0</v>
      </c>
      <c r="DK101" s="669">
        <f t="shared" si="110"/>
        <v>0</v>
      </c>
      <c r="DL101" s="669">
        <f t="shared" si="110"/>
        <v>0</v>
      </c>
      <c r="DM101" s="669">
        <f t="shared" si="110"/>
        <v>0</v>
      </c>
      <c r="DN101" s="669">
        <f t="shared" si="110"/>
        <v>0</v>
      </c>
      <c r="DO101" s="669">
        <f t="shared" si="110"/>
        <v>0</v>
      </c>
      <c r="DP101" s="669">
        <f t="shared" si="110"/>
        <v>0</v>
      </c>
      <c r="DQ101" s="669">
        <f t="shared" si="110"/>
        <v>0</v>
      </c>
      <c r="DR101" s="669">
        <f t="shared" si="110"/>
        <v>0</v>
      </c>
      <c r="DS101" s="669">
        <f t="shared" si="110"/>
        <v>0</v>
      </c>
      <c r="DT101" s="669">
        <f t="shared" si="110"/>
        <v>0</v>
      </c>
      <c r="DU101" s="226"/>
      <c r="DV101" s="226"/>
    </row>
    <row r="102" spans="1:126" s="237" customFormat="1">
      <c r="A102" s="226"/>
      <c r="B102" s="226"/>
      <c r="C102" s="226"/>
      <c r="D102" s="226"/>
      <c r="E102" s="270"/>
      <c r="F102" s="114"/>
      <c r="G102" s="229"/>
      <c r="H102" s="226"/>
      <c r="I102" s="226"/>
      <c r="J102" s="403"/>
      <c r="K102" s="651">
        <f t="shared" si="73"/>
        <v>0</v>
      </c>
      <c r="L102" s="1"/>
      <c r="M102" s="5"/>
      <c r="N102" s="1">
        <f t="shared" si="78"/>
        <v>0</v>
      </c>
      <c r="O102" s="1"/>
      <c r="P102" s="5"/>
      <c r="Q102" s="1" t="s">
        <v>397</v>
      </c>
      <c r="R102" s="1"/>
      <c r="S102" s="667"/>
      <c r="T102" s="670">
        <f t="shared" si="74"/>
        <v>0</v>
      </c>
      <c r="U102" s="23"/>
      <c r="V102" s="226"/>
      <c r="W102" s="665">
        <f t="shared" si="75"/>
        <v>0</v>
      </c>
      <c r="X102" s="666"/>
      <c r="Y102" s="667"/>
      <c r="Z102" s="668"/>
      <c r="AA102" s="669">
        <f t="shared" ref="AA102:CL102" si="111">IF($W$47=0,0,AA67/$W$47)</f>
        <v>0</v>
      </c>
      <c r="AB102" s="669">
        <f t="shared" si="111"/>
        <v>0</v>
      </c>
      <c r="AC102" s="669">
        <f t="shared" si="111"/>
        <v>0</v>
      </c>
      <c r="AD102" s="669">
        <f t="shared" si="111"/>
        <v>0</v>
      </c>
      <c r="AE102" s="669">
        <f t="shared" si="111"/>
        <v>0</v>
      </c>
      <c r="AF102" s="669">
        <f t="shared" si="111"/>
        <v>0</v>
      </c>
      <c r="AG102" s="669">
        <f t="shared" si="111"/>
        <v>0</v>
      </c>
      <c r="AH102" s="669">
        <f t="shared" si="111"/>
        <v>0</v>
      </c>
      <c r="AI102" s="669">
        <f t="shared" si="111"/>
        <v>0</v>
      </c>
      <c r="AJ102" s="669">
        <f t="shared" si="111"/>
        <v>0</v>
      </c>
      <c r="AK102" s="669">
        <f t="shared" si="111"/>
        <v>0</v>
      </c>
      <c r="AL102" s="669">
        <f t="shared" si="111"/>
        <v>0</v>
      </c>
      <c r="AM102" s="669">
        <f t="shared" si="111"/>
        <v>0</v>
      </c>
      <c r="AN102" s="669">
        <f t="shared" si="111"/>
        <v>0</v>
      </c>
      <c r="AO102" s="669">
        <f t="shared" si="111"/>
        <v>0</v>
      </c>
      <c r="AP102" s="669">
        <f t="shared" si="111"/>
        <v>0</v>
      </c>
      <c r="AQ102" s="669">
        <f t="shared" si="111"/>
        <v>0</v>
      </c>
      <c r="AR102" s="669">
        <f t="shared" si="111"/>
        <v>0</v>
      </c>
      <c r="AS102" s="669">
        <f t="shared" si="111"/>
        <v>0</v>
      </c>
      <c r="AT102" s="669">
        <f t="shared" si="111"/>
        <v>0</v>
      </c>
      <c r="AU102" s="669">
        <f t="shared" si="111"/>
        <v>0</v>
      </c>
      <c r="AV102" s="669">
        <f t="shared" si="111"/>
        <v>0</v>
      </c>
      <c r="AW102" s="669">
        <f t="shared" si="111"/>
        <v>0</v>
      </c>
      <c r="AX102" s="669">
        <f t="shared" si="111"/>
        <v>0</v>
      </c>
      <c r="AY102" s="669">
        <f t="shared" si="111"/>
        <v>0</v>
      </c>
      <c r="AZ102" s="669">
        <f t="shared" si="111"/>
        <v>0</v>
      </c>
      <c r="BA102" s="669">
        <f t="shared" si="111"/>
        <v>0</v>
      </c>
      <c r="BB102" s="669">
        <f t="shared" si="111"/>
        <v>0</v>
      </c>
      <c r="BC102" s="669">
        <f t="shared" si="111"/>
        <v>0</v>
      </c>
      <c r="BD102" s="669">
        <f t="shared" si="111"/>
        <v>0</v>
      </c>
      <c r="BE102" s="669">
        <f t="shared" si="111"/>
        <v>0</v>
      </c>
      <c r="BF102" s="669">
        <f t="shared" si="111"/>
        <v>0</v>
      </c>
      <c r="BG102" s="669">
        <f t="shared" si="111"/>
        <v>0</v>
      </c>
      <c r="BH102" s="669">
        <f t="shared" si="111"/>
        <v>0</v>
      </c>
      <c r="BI102" s="669">
        <f t="shared" si="111"/>
        <v>0</v>
      </c>
      <c r="BJ102" s="669">
        <f t="shared" si="111"/>
        <v>0</v>
      </c>
      <c r="BK102" s="669">
        <f t="shared" si="111"/>
        <v>0</v>
      </c>
      <c r="BL102" s="669">
        <f t="shared" si="111"/>
        <v>0</v>
      </c>
      <c r="BM102" s="669">
        <f t="shared" si="111"/>
        <v>0</v>
      </c>
      <c r="BN102" s="669">
        <f t="shared" si="111"/>
        <v>0</v>
      </c>
      <c r="BO102" s="669">
        <f t="shared" si="111"/>
        <v>0</v>
      </c>
      <c r="BP102" s="669">
        <f t="shared" si="111"/>
        <v>0</v>
      </c>
      <c r="BQ102" s="669">
        <f t="shared" si="111"/>
        <v>0</v>
      </c>
      <c r="BR102" s="669">
        <f t="shared" si="111"/>
        <v>0</v>
      </c>
      <c r="BS102" s="669">
        <f t="shared" si="111"/>
        <v>0</v>
      </c>
      <c r="BT102" s="669">
        <f t="shared" si="111"/>
        <v>0</v>
      </c>
      <c r="BU102" s="669">
        <f t="shared" si="111"/>
        <v>0</v>
      </c>
      <c r="BV102" s="669">
        <f t="shared" si="111"/>
        <v>0</v>
      </c>
      <c r="BW102" s="669">
        <f t="shared" si="111"/>
        <v>0</v>
      </c>
      <c r="BX102" s="669">
        <f t="shared" si="111"/>
        <v>0</v>
      </c>
      <c r="BY102" s="669">
        <f t="shared" si="111"/>
        <v>0</v>
      </c>
      <c r="BZ102" s="669">
        <f t="shared" si="111"/>
        <v>0</v>
      </c>
      <c r="CA102" s="669">
        <f t="shared" si="111"/>
        <v>0</v>
      </c>
      <c r="CB102" s="669">
        <f t="shared" si="111"/>
        <v>0</v>
      </c>
      <c r="CC102" s="669">
        <f t="shared" si="111"/>
        <v>0</v>
      </c>
      <c r="CD102" s="669">
        <f t="shared" si="111"/>
        <v>0</v>
      </c>
      <c r="CE102" s="669">
        <f t="shared" si="111"/>
        <v>0</v>
      </c>
      <c r="CF102" s="669">
        <f t="shared" si="111"/>
        <v>0</v>
      </c>
      <c r="CG102" s="669">
        <f t="shared" si="111"/>
        <v>0</v>
      </c>
      <c r="CH102" s="669">
        <f t="shared" si="111"/>
        <v>0</v>
      </c>
      <c r="CI102" s="669">
        <f t="shared" si="111"/>
        <v>0</v>
      </c>
      <c r="CJ102" s="669">
        <f t="shared" si="111"/>
        <v>0</v>
      </c>
      <c r="CK102" s="669">
        <f t="shared" si="111"/>
        <v>0</v>
      </c>
      <c r="CL102" s="669">
        <f t="shared" si="111"/>
        <v>0</v>
      </c>
      <c r="CM102" s="669">
        <f t="shared" ref="CM102:DT102" si="112">IF($W$47=0,0,CM67/$W$47)</f>
        <v>0</v>
      </c>
      <c r="CN102" s="669">
        <f t="shared" si="112"/>
        <v>0</v>
      </c>
      <c r="CO102" s="669">
        <f t="shared" si="112"/>
        <v>0</v>
      </c>
      <c r="CP102" s="669">
        <f t="shared" si="112"/>
        <v>0</v>
      </c>
      <c r="CQ102" s="669">
        <f t="shared" si="112"/>
        <v>0</v>
      </c>
      <c r="CR102" s="669">
        <f t="shared" si="112"/>
        <v>0</v>
      </c>
      <c r="CS102" s="669">
        <f t="shared" si="112"/>
        <v>0</v>
      </c>
      <c r="CT102" s="669">
        <f t="shared" si="112"/>
        <v>0</v>
      </c>
      <c r="CU102" s="669">
        <f t="shared" si="112"/>
        <v>0</v>
      </c>
      <c r="CV102" s="669">
        <f t="shared" si="112"/>
        <v>0</v>
      </c>
      <c r="CW102" s="669">
        <f t="shared" si="112"/>
        <v>0</v>
      </c>
      <c r="CX102" s="669">
        <f t="shared" si="112"/>
        <v>0</v>
      </c>
      <c r="CY102" s="669">
        <f t="shared" si="112"/>
        <v>0</v>
      </c>
      <c r="CZ102" s="669">
        <f t="shared" si="112"/>
        <v>0</v>
      </c>
      <c r="DA102" s="669">
        <f t="shared" si="112"/>
        <v>0</v>
      </c>
      <c r="DB102" s="669">
        <f t="shared" si="112"/>
        <v>0</v>
      </c>
      <c r="DC102" s="669">
        <f t="shared" si="112"/>
        <v>0</v>
      </c>
      <c r="DD102" s="669">
        <f t="shared" si="112"/>
        <v>0</v>
      </c>
      <c r="DE102" s="669">
        <f t="shared" si="112"/>
        <v>0</v>
      </c>
      <c r="DF102" s="669">
        <f t="shared" si="112"/>
        <v>0</v>
      </c>
      <c r="DG102" s="669">
        <f t="shared" si="112"/>
        <v>0</v>
      </c>
      <c r="DH102" s="669">
        <f t="shared" si="112"/>
        <v>0</v>
      </c>
      <c r="DI102" s="669">
        <f t="shared" si="112"/>
        <v>0</v>
      </c>
      <c r="DJ102" s="669">
        <f t="shared" si="112"/>
        <v>0</v>
      </c>
      <c r="DK102" s="669">
        <f t="shared" si="112"/>
        <v>0</v>
      </c>
      <c r="DL102" s="669">
        <f t="shared" si="112"/>
        <v>0</v>
      </c>
      <c r="DM102" s="669">
        <f t="shared" si="112"/>
        <v>0</v>
      </c>
      <c r="DN102" s="669">
        <f t="shared" si="112"/>
        <v>0</v>
      </c>
      <c r="DO102" s="669">
        <f t="shared" si="112"/>
        <v>0</v>
      </c>
      <c r="DP102" s="669">
        <f t="shared" si="112"/>
        <v>0</v>
      </c>
      <c r="DQ102" s="669">
        <f t="shared" si="112"/>
        <v>0</v>
      </c>
      <c r="DR102" s="669">
        <f t="shared" si="112"/>
        <v>0</v>
      </c>
      <c r="DS102" s="669">
        <f t="shared" si="112"/>
        <v>0</v>
      </c>
      <c r="DT102" s="669">
        <f t="shared" si="112"/>
        <v>0</v>
      </c>
      <c r="DU102" s="226"/>
      <c r="DV102" s="226"/>
    </row>
    <row r="103" spans="1:126" s="237" customFormat="1">
      <c r="A103" s="226"/>
      <c r="B103" s="226"/>
      <c r="C103" s="226"/>
      <c r="D103" s="226"/>
      <c r="E103" s="270"/>
      <c r="F103" s="114"/>
      <c r="G103" s="229"/>
      <c r="H103" s="226"/>
      <c r="I103" s="226"/>
      <c r="J103" s="403"/>
      <c r="K103" s="651">
        <f t="shared" si="73"/>
        <v>0</v>
      </c>
      <c r="L103" s="1"/>
      <c r="M103" s="5"/>
      <c r="N103" s="1">
        <f t="shared" si="78"/>
        <v>0</v>
      </c>
      <c r="O103" s="1"/>
      <c r="P103" s="5"/>
      <c r="Q103" s="1" t="s">
        <v>397</v>
      </c>
      <c r="R103" s="1"/>
      <c r="S103" s="667"/>
      <c r="T103" s="670">
        <f t="shared" si="74"/>
        <v>0</v>
      </c>
      <c r="U103" s="23"/>
      <c r="V103" s="226"/>
      <c r="W103" s="665">
        <f t="shared" si="75"/>
        <v>0</v>
      </c>
      <c r="X103" s="666"/>
      <c r="Y103" s="667"/>
      <c r="Z103" s="668"/>
      <c r="AA103" s="669">
        <f t="shared" ref="AA103:CL103" si="113">IF($W$47=0,0,AA68/$W$47)</f>
        <v>0</v>
      </c>
      <c r="AB103" s="669">
        <f t="shared" si="113"/>
        <v>0</v>
      </c>
      <c r="AC103" s="669">
        <f t="shared" si="113"/>
        <v>0</v>
      </c>
      <c r="AD103" s="669">
        <f t="shared" si="113"/>
        <v>0</v>
      </c>
      <c r="AE103" s="669">
        <f t="shared" si="113"/>
        <v>0</v>
      </c>
      <c r="AF103" s="669">
        <f t="shared" si="113"/>
        <v>0</v>
      </c>
      <c r="AG103" s="669">
        <f t="shared" si="113"/>
        <v>0</v>
      </c>
      <c r="AH103" s="669">
        <f t="shared" si="113"/>
        <v>0</v>
      </c>
      <c r="AI103" s="669">
        <f t="shared" si="113"/>
        <v>0</v>
      </c>
      <c r="AJ103" s="669">
        <f t="shared" si="113"/>
        <v>0</v>
      </c>
      <c r="AK103" s="669">
        <f t="shared" si="113"/>
        <v>0</v>
      </c>
      <c r="AL103" s="669">
        <f t="shared" si="113"/>
        <v>0</v>
      </c>
      <c r="AM103" s="669">
        <f t="shared" si="113"/>
        <v>0</v>
      </c>
      <c r="AN103" s="669">
        <f t="shared" si="113"/>
        <v>0</v>
      </c>
      <c r="AO103" s="669">
        <f t="shared" si="113"/>
        <v>0</v>
      </c>
      <c r="AP103" s="669">
        <f t="shared" si="113"/>
        <v>0</v>
      </c>
      <c r="AQ103" s="669">
        <f t="shared" si="113"/>
        <v>0</v>
      </c>
      <c r="AR103" s="669">
        <f t="shared" si="113"/>
        <v>0</v>
      </c>
      <c r="AS103" s="669">
        <f t="shared" si="113"/>
        <v>0</v>
      </c>
      <c r="AT103" s="669">
        <f t="shared" si="113"/>
        <v>0</v>
      </c>
      <c r="AU103" s="669">
        <f t="shared" si="113"/>
        <v>0</v>
      </c>
      <c r="AV103" s="669">
        <f t="shared" si="113"/>
        <v>0</v>
      </c>
      <c r="AW103" s="669">
        <f t="shared" si="113"/>
        <v>0</v>
      </c>
      <c r="AX103" s="669">
        <f t="shared" si="113"/>
        <v>0</v>
      </c>
      <c r="AY103" s="669">
        <f t="shared" si="113"/>
        <v>0</v>
      </c>
      <c r="AZ103" s="669">
        <f t="shared" si="113"/>
        <v>0</v>
      </c>
      <c r="BA103" s="669">
        <f t="shared" si="113"/>
        <v>0</v>
      </c>
      <c r="BB103" s="669">
        <f t="shared" si="113"/>
        <v>0</v>
      </c>
      <c r="BC103" s="669">
        <f t="shared" si="113"/>
        <v>0</v>
      </c>
      <c r="BD103" s="669">
        <f t="shared" si="113"/>
        <v>0</v>
      </c>
      <c r="BE103" s="669">
        <f t="shared" si="113"/>
        <v>0</v>
      </c>
      <c r="BF103" s="669">
        <f t="shared" si="113"/>
        <v>0</v>
      </c>
      <c r="BG103" s="669">
        <f t="shared" si="113"/>
        <v>0</v>
      </c>
      <c r="BH103" s="669">
        <f t="shared" si="113"/>
        <v>0</v>
      </c>
      <c r="BI103" s="669">
        <f t="shared" si="113"/>
        <v>0</v>
      </c>
      <c r="BJ103" s="669">
        <f t="shared" si="113"/>
        <v>0</v>
      </c>
      <c r="BK103" s="669">
        <f t="shared" si="113"/>
        <v>0</v>
      </c>
      <c r="BL103" s="669">
        <f t="shared" si="113"/>
        <v>0</v>
      </c>
      <c r="BM103" s="669">
        <f t="shared" si="113"/>
        <v>0</v>
      </c>
      <c r="BN103" s="669">
        <f t="shared" si="113"/>
        <v>0</v>
      </c>
      <c r="BO103" s="669">
        <f t="shared" si="113"/>
        <v>0</v>
      </c>
      <c r="BP103" s="669">
        <f t="shared" si="113"/>
        <v>0</v>
      </c>
      <c r="BQ103" s="669">
        <f t="shared" si="113"/>
        <v>0</v>
      </c>
      <c r="BR103" s="669">
        <f t="shared" si="113"/>
        <v>0</v>
      </c>
      <c r="BS103" s="669">
        <f t="shared" si="113"/>
        <v>0</v>
      </c>
      <c r="BT103" s="669">
        <f t="shared" si="113"/>
        <v>0</v>
      </c>
      <c r="BU103" s="669">
        <f t="shared" si="113"/>
        <v>0</v>
      </c>
      <c r="BV103" s="669">
        <f t="shared" si="113"/>
        <v>0</v>
      </c>
      <c r="BW103" s="669">
        <f t="shared" si="113"/>
        <v>0</v>
      </c>
      <c r="BX103" s="669">
        <f t="shared" si="113"/>
        <v>0</v>
      </c>
      <c r="BY103" s="669">
        <f t="shared" si="113"/>
        <v>0</v>
      </c>
      <c r="BZ103" s="669">
        <f t="shared" si="113"/>
        <v>0</v>
      </c>
      <c r="CA103" s="669">
        <f t="shared" si="113"/>
        <v>0</v>
      </c>
      <c r="CB103" s="669">
        <f t="shared" si="113"/>
        <v>0</v>
      </c>
      <c r="CC103" s="669">
        <f t="shared" si="113"/>
        <v>0</v>
      </c>
      <c r="CD103" s="669">
        <f t="shared" si="113"/>
        <v>0</v>
      </c>
      <c r="CE103" s="669">
        <f t="shared" si="113"/>
        <v>0</v>
      </c>
      <c r="CF103" s="669">
        <f t="shared" si="113"/>
        <v>0</v>
      </c>
      <c r="CG103" s="669">
        <f t="shared" si="113"/>
        <v>0</v>
      </c>
      <c r="CH103" s="669">
        <f t="shared" si="113"/>
        <v>0</v>
      </c>
      <c r="CI103" s="669">
        <f t="shared" si="113"/>
        <v>0</v>
      </c>
      <c r="CJ103" s="669">
        <f t="shared" si="113"/>
        <v>0</v>
      </c>
      <c r="CK103" s="669">
        <f t="shared" si="113"/>
        <v>0</v>
      </c>
      <c r="CL103" s="669">
        <f t="shared" si="113"/>
        <v>0</v>
      </c>
      <c r="CM103" s="669">
        <f t="shared" ref="CM103:DT103" si="114">IF($W$47=0,0,CM68/$W$47)</f>
        <v>0</v>
      </c>
      <c r="CN103" s="669">
        <f t="shared" si="114"/>
        <v>0</v>
      </c>
      <c r="CO103" s="669">
        <f t="shared" si="114"/>
        <v>0</v>
      </c>
      <c r="CP103" s="669">
        <f t="shared" si="114"/>
        <v>0</v>
      </c>
      <c r="CQ103" s="669">
        <f t="shared" si="114"/>
        <v>0</v>
      </c>
      <c r="CR103" s="669">
        <f t="shared" si="114"/>
        <v>0</v>
      </c>
      <c r="CS103" s="669">
        <f t="shared" si="114"/>
        <v>0</v>
      </c>
      <c r="CT103" s="669">
        <f t="shared" si="114"/>
        <v>0</v>
      </c>
      <c r="CU103" s="669">
        <f t="shared" si="114"/>
        <v>0</v>
      </c>
      <c r="CV103" s="669">
        <f t="shared" si="114"/>
        <v>0</v>
      </c>
      <c r="CW103" s="669">
        <f t="shared" si="114"/>
        <v>0</v>
      </c>
      <c r="CX103" s="669">
        <f t="shared" si="114"/>
        <v>0</v>
      </c>
      <c r="CY103" s="669">
        <f t="shared" si="114"/>
        <v>0</v>
      </c>
      <c r="CZ103" s="669">
        <f t="shared" si="114"/>
        <v>0</v>
      </c>
      <c r="DA103" s="669">
        <f t="shared" si="114"/>
        <v>0</v>
      </c>
      <c r="DB103" s="669">
        <f t="shared" si="114"/>
        <v>0</v>
      </c>
      <c r="DC103" s="669">
        <f t="shared" si="114"/>
        <v>0</v>
      </c>
      <c r="DD103" s="669">
        <f t="shared" si="114"/>
        <v>0</v>
      </c>
      <c r="DE103" s="669">
        <f t="shared" si="114"/>
        <v>0</v>
      </c>
      <c r="DF103" s="669">
        <f t="shared" si="114"/>
        <v>0</v>
      </c>
      <c r="DG103" s="669">
        <f t="shared" si="114"/>
        <v>0</v>
      </c>
      <c r="DH103" s="669">
        <f t="shared" si="114"/>
        <v>0</v>
      </c>
      <c r="DI103" s="669">
        <f t="shared" si="114"/>
        <v>0</v>
      </c>
      <c r="DJ103" s="669">
        <f t="shared" si="114"/>
        <v>0</v>
      </c>
      <c r="DK103" s="669">
        <f t="shared" si="114"/>
        <v>0</v>
      </c>
      <c r="DL103" s="669">
        <f t="shared" si="114"/>
        <v>0</v>
      </c>
      <c r="DM103" s="669">
        <f t="shared" si="114"/>
        <v>0</v>
      </c>
      <c r="DN103" s="669">
        <f t="shared" si="114"/>
        <v>0</v>
      </c>
      <c r="DO103" s="669">
        <f t="shared" si="114"/>
        <v>0</v>
      </c>
      <c r="DP103" s="669">
        <f t="shared" si="114"/>
        <v>0</v>
      </c>
      <c r="DQ103" s="669">
        <f t="shared" si="114"/>
        <v>0</v>
      </c>
      <c r="DR103" s="669">
        <f t="shared" si="114"/>
        <v>0</v>
      </c>
      <c r="DS103" s="669">
        <f t="shared" si="114"/>
        <v>0</v>
      </c>
      <c r="DT103" s="669">
        <f t="shared" si="114"/>
        <v>0</v>
      </c>
      <c r="DU103" s="226"/>
      <c r="DV103" s="226"/>
    </row>
    <row r="104" spans="1:126" s="237" customFormat="1">
      <c r="A104" s="226"/>
      <c r="B104" s="226"/>
      <c r="C104" s="226"/>
      <c r="D104" s="226"/>
      <c r="E104" s="270"/>
      <c r="F104" s="114"/>
      <c r="G104" s="229"/>
      <c r="H104" s="226"/>
      <c r="I104" s="226"/>
      <c r="J104" s="403"/>
      <c r="K104" s="651">
        <f t="shared" si="73"/>
        <v>0</v>
      </c>
      <c r="L104" s="1"/>
      <c r="M104" s="5"/>
      <c r="N104" s="1">
        <f t="shared" si="78"/>
        <v>0</v>
      </c>
      <c r="O104" s="1"/>
      <c r="P104" s="5"/>
      <c r="Q104" s="1" t="s">
        <v>397</v>
      </c>
      <c r="R104" s="1"/>
      <c r="S104" s="667"/>
      <c r="T104" s="670">
        <f t="shared" si="74"/>
        <v>0</v>
      </c>
      <c r="U104" s="23"/>
      <c r="V104" s="226"/>
      <c r="W104" s="665">
        <f t="shared" si="75"/>
        <v>0</v>
      </c>
      <c r="X104" s="666"/>
      <c r="Y104" s="667"/>
      <c r="Z104" s="668"/>
      <c r="AA104" s="669">
        <f t="shared" ref="AA104:CL104" si="115">IF($W$47=0,0,AA69/$W$47)</f>
        <v>0</v>
      </c>
      <c r="AB104" s="669">
        <f t="shared" si="115"/>
        <v>0</v>
      </c>
      <c r="AC104" s="669">
        <f t="shared" si="115"/>
        <v>0</v>
      </c>
      <c r="AD104" s="669">
        <f t="shared" si="115"/>
        <v>0</v>
      </c>
      <c r="AE104" s="669">
        <f t="shared" si="115"/>
        <v>0</v>
      </c>
      <c r="AF104" s="669">
        <f t="shared" si="115"/>
        <v>0</v>
      </c>
      <c r="AG104" s="669">
        <f t="shared" si="115"/>
        <v>0</v>
      </c>
      <c r="AH104" s="669">
        <f t="shared" si="115"/>
        <v>0</v>
      </c>
      <c r="AI104" s="669">
        <f t="shared" si="115"/>
        <v>0</v>
      </c>
      <c r="AJ104" s="669">
        <f t="shared" si="115"/>
        <v>0</v>
      </c>
      <c r="AK104" s="669">
        <f t="shared" si="115"/>
        <v>0</v>
      </c>
      <c r="AL104" s="669">
        <f t="shared" si="115"/>
        <v>0</v>
      </c>
      <c r="AM104" s="669">
        <f t="shared" si="115"/>
        <v>0</v>
      </c>
      <c r="AN104" s="669">
        <f t="shared" si="115"/>
        <v>0</v>
      </c>
      <c r="AO104" s="669">
        <f t="shared" si="115"/>
        <v>0</v>
      </c>
      <c r="AP104" s="669">
        <f t="shared" si="115"/>
        <v>0</v>
      </c>
      <c r="AQ104" s="669">
        <f t="shared" si="115"/>
        <v>0</v>
      </c>
      <c r="AR104" s="669">
        <f t="shared" si="115"/>
        <v>0</v>
      </c>
      <c r="AS104" s="669">
        <f t="shared" si="115"/>
        <v>0</v>
      </c>
      <c r="AT104" s="669">
        <f t="shared" si="115"/>
        <v>0</v>
      </c>
      <c r="AU104" s="669">
        <f t="shared" si="115"/>
        <v>0</v>
      </c>
      <c r="AV104" s="669">
        <f t="shared" si="115"/>
        <v>0</v>
      </c>
      <c r="AW104" s="669">
        <f t="shared" si="115"/>
        <v>0</v>
      </c>
      <c r="AX104" s="669">
        <f t="shared" si="115"/>
        <v>0</v>
      </c>
      <c r="AY104" s="669">
        <f t="shared" si="115"/>
        <v>0</v>
      </c>
      <c r="AZ104" s="669">
        <f t="shared" si="115"/>
        <v>0</v>
      </c>
      <c r="BA104" s="669">
        <f t="shared" si="115"/>
        <v>0</v>
      </c>
      <c r="BB104" s="669">
        <f t="shared" si="115"/>
        <v>0</v>
      </c>
      <c r="BC104" s="669">
        <f t="shared" si="115"/>
        <v>0</v>
      </c>
      <c r="BD104" s="669">
        <f t="shared" si="115"/>
        <v>0</v>
      </c>
      <c r="BE104" s="669">
        <f t="shared" si="115"/>
        <v>0</v>
      </c>
      <c r="BF104" s="669">
        <f t="shared" si="115"/>
        <v>0</v>
      </c>
      <c r="BG104" s="669">
        <f t="shared" si="115"/>
        <v>0</v>
      </c>
      <c r="BH104" s="669">
        <f t="shared" si="115"/>
        <v>0</v>
      </c>
      <c r="BI104" s="669">
        <f t="shared" si="115"/>
        <v>0</v>
      </c>
      <c r="BJ104" s="669">
        <f t="shared" si="115"/>
        <v>0</v>
      </c>
      <c r="BK104" s="669">
        <f t="shared" si="115"/>
        <v>0</v>
      </c>
      <c r="BL104" s="669">
        <f t="shared" si="115"/>
        <v>0</v>
      </c>
      <c r="BM104" s="669">
        <f t="shared" si="115"/>
        <v>0</v>
      </c>
      <c r="BN104" s="669">
        <f t="shared" si="115"/>
        <v>0</v>
      </c>
      <c r="BO104" s="669">
        <f t="shared" si="115"/>
        <v>0</v>
      </c>
      <c r="BP104" s="669">
        <f t="shared" si="115"/>
        <v>0</v>
      </c>
      <c r="BQ104" s="669">
        <f t="shared" si="115"/>
        <v>0</v>
      </c>
      <c r="BR104" s="669">
        <f t="shared" si="115"/>
        <v>0</v>
      </c>
      <c r="BS104" s="669">
        <f t="shared" si="115"/>
        <v>0</v>
      </c>
      <c r="BT104" s="669">
        <f t="shared" si="115"/>
        <v>0</v>
      </c>
      <c r="BU104" s="669">
        <f t="shared" si="115"/>
        <v>0</v>
      </c>
      <c r="BV104" s="669">
        <f t="shared" si="115"/>
        <v>0</v>
      </c>
      <c r="BW104" s="669">
        <f t="shared" si="115"/>
        <v>0</v>
      </c>
      <c r="BX104" s="669">
        <f t="shared" si="115"/>
        <v>0</v>
      </c>
      <c r="BY104" s="669">
        <f t="shared" si="115"/>
        <v>0</v>
      </c>
      <c r="BZ104" s="669">
        <f t="shared" si="115"/>
        <v>0</v>
      </c>
      <c r="CA104" s="669">
        <f t="shared" si="115"/>
        <v>0</v>
      </c>
      <c r="CB104" s="669">
        <f t="shared" si="115"/>
        <v>0</v>
      </c>
      <c r="CC104" s="669">
        <f t="shared" si="115"/>
        <v>0</v>
      </c>
      <c r="CD104" s="669">
        <f t="shared" si="115"/>
        <v>0</v>
      </c>
      <c r="CE104" s="669">
        <f t="shared" si="115"/>
        <v>0</v>
      </c>
      <c r="CF104" s="669">
        <f t="shared" si="115"/>
        <v>0</v>
      </c>
      <c r="CG104" s="669">
        <f t="shared" si="115"/>
        <v>0</v>
      </c>
      <c r="CH104" s="669">
        <f t="shared" si="115"/>
        <v>0</v>
      </c>
      <c r="CI104" s="669">
        <f t="shared" si="115"/>
        <v>0</v>
      </c>
      <c r="CJ104" s="669">
        <f t="shared" si="115"/>
        <v>0</v>
      </c>
      <c r="CK104" s="669">
        <f t="shared" si="115"/>
        <v>0</v>
      </c>
      <c r="CL104" s="669">
        <f t="shared" si="115"/>
        <v>0</v>
      </c>
      <c r="CM104" s="669">
        <f t="shared" ref="CM104:DT104" si="116">IF($W$47=0,0,CM69/$W$47)</f>
        <v>0</v>
      </c>
      <c r="CN104" s="669">
        <f t="shared" si="116"/>
        <v>0</v>
      </c>
      <c r="CO104" s="669">
        <f t="shared" si="116"/>
        <v>0</v>
      </c>
      <c r="CP104" s="669">
        <f t="shared" si="116"/>
        <v>0</v>
      </c>
      <c r="CQ104" s="669">
        <f t="shared" si="116"/>
        <v>0</v>
      </c>
      <c r="CR104" s="669">
        <f t="shared" si="116"/>
        <v>0</v>
      </c>
      <c r="CS104" s="669">
        <f t="shared" si="116"/>
        <v>0</v>
      </c>
      <c r="CT104" s="669">
        <f t="shared" si="116"/>
        <v>0</v>
      </c>
      <c r="CU104" s="669">
        <f t="shared" si="116"/>
        <v>0</v>
      </c>
      <c r="CV104" s="669">
        <f t="shared" si="116"/>
        <v>0</v>
      </c>
      <c r="CW104" s="669">
        <f t="shared" si="116"/>
        <v>0</v>
      </c>
      <c r="CX104" s="669">
        <f t="shared" si="116"/>
        <v>0</v>
      </c>
      <c r="CY104" s="669">
        <f t="shared" si="116"/>
        <v>0</v>
      </c>
      <c r="CZ104" s="669">
        <f t="shared" si="116"/>
        <v>0</v>
      </c>
      <c r="DA104" s="669">
        <f t="shared" si="116"/>
        <v>0</v>
      </c>
      <c r="DB104" s="669">
        <f t="shared" si="116"/>
        <v>0</v>
      </c>
      <c r="DC104" s="669">
        <f t="shared" si="116"/>
        <v>0</v>
      </c>
      <c r="DD104" s="669">
        <f t="shared" si="116"/>
        <v>0</v>
      </c>
      <c r="DE104" s="669">
        <f t="shared" si="116"/>
        <v>0</v>
      </c>
      <c r="DF104" s="669">
        <f t="shared" si="116"/>
        <v>0</v>
      </c>
      <c r="DG104" s="669">
        <f t="shared" si="116"/>
        <v>0</v>
      </c>
      <c r="DH104" s="669">
        <f t="shared" si="116"/>
        <v>0</v>
      </c>
      <c r="DI104" s="669">
        <f t="shared" si="116"/>
        <v>0</v>
      </c>
      <c r="DJ104" s="669">
        <f t="shared" si="116"/>
        <v>0</v>
      </c>
      <c r="DK104" s="669">
        <f t="shared" si="116"/>
        <v>0</v>
      </c>
      <c r="DL104" s="669">
        <f t="shared" si="116"/>
        <v>0</v>
      </c>
      <c r="DM104" s="669">
        <f t="shared" si="116"/>
        <v>0</v>
      </c>
      <c r="DN104" s="669">
        <f t="shared" si="116"/>
        <v>0</v>
      </c>
      <c r="DO104" s="669">
        <f t="shared" si="116"/>
        <v>0</v>
      </c>
      <c r="DP104" s="669">
        <f t="shared" si="116"/>
        <v>0</v>
      </c>
      <c r="DQ104" s="669">
        <f t="shared" si="116"/>
        <v>0</v>
      </c>
      <c r="DR104" s="669">
        <f t="shared" si="116"/>
        <v>0</v>
      </c>
      <c r="DS104" s="669">
        <f t="shared" si="116"/>
        <v>0</v>
      </c>
      <c r="DT104" s="669">
        <f t="shared" si="116"/>
        <v>0</v>
      </c>
      <c r="DU104" s="226"/>
      <c r="DV104" s="226"/>
    </row>
    <row r="105" spans="1:126" s="237" customFormat="1">
      <c r="A105" s="226"/>
      <c r="B105" s="226"/>
      <c r="C105" s="226"/>
      <c r="D105" s="226"/>
      <c r="E105" s="270"/>
      <c r="F105" s="114"/>
      <c r="G105" s="229"/>
      <c r="H105" s="226"/>
      <c r="I105" s="226"/>
      <c r="J105" s="403"/>
      <c r="K105" s="651">
        <f t="shared" si="73"/>
        <v>0</v>
      </c>
      <c r="L105" s="1"/>
      <c r="M105" s="5"/>
      <c r="N105" s="1">
        <f t="shared" si="78"/>
        <v>0</v>
      </c>
      <c r="O105" s="1"/>
      <c r="P105" s="5"/>
      <c r="Q105" s="1" t="s">
        <v>397</v>
      </c>
      <c r="R105" s="1"/>
      <c r="S105" s="667"/>
      <c r="T105" s="670">
        <f t="shared" si="74"/>
        <v>0</v>
      </c>
      <c r="U105" s="23"/>
      <c r="V105" s="226"/>
      <c r="W105" s="665">
        <f t="shared" si="75"/>
        <v>0</v>
      </c>
      <c r="X105" s="666"/>
      <c r="Y105" s="667"/>
      <c r="Z105" s="668"/>
      <c r="AA105" s="669">
        <f t="shared" ref="AA105:CL105" si="117">IF($W$47=0,0,AA70/$W$47)</f>
        <v>0</v>
      </c>
      <c r="AB105" s="669">
        <f t="shared" si="117"/>
        <v>0</v>
      </c>
      <c r="AC105" s="669">
        <f t="shared" si="117"/>
        <v>0</v>
      </c>
      <c r="AD105" s="669">
        <f t="shared" si="117"/>
        <v>0</v>
      </c>
      <c r="AE105" s="669">
        <f t="shared" si="117"/>
        <v>0</v>
      </c>
      <c r="AF105" s="669">
        <f t="shared" si="117"/>
        <v>0</v>
      </c>
      <c r="AG105" s="669">
        <f t="shared" si="117"/>
        <v>0</v>
      </c>
      <c r="AH105" s="669">
        <f t="shared" si="117"/>
        <v>0</v>
      </c>
      <c r="AI105" s="669">
        <f t="shared" si="117"/>
        <v>0</v>
      </c>
      <c r="AJ105" s="669">
        <f t="shared" si="117"/>
        <v>0</v>
      </c>
      <c r="AK105" s="669">
        <f t="shared" si="117"/>
        <v>0</v>
      </c>
      <c r="AL105" s="669">
        <f t="shared" si="117"/>
        <v>0</v>
      </c>
      <c r="AM105" s="669">
        <f t="shared" si="117"/>
        <v>0</v>
      </c>
      <c r="AN105" s="669">
        <f t="shared" si="117"/>
        <v>0</v>
      </c>
      <c r="AO105" s="669">
        <f t="shared" si="117"/>
        <v>0</v>
      </c>
      <c r="AP105" s="669">
        <f t="shared" si="117"/>
        <v>0</v>
      </c>
      <c r="AQ105" s="669">
        <f t="shared" si="117"/>
        <v>0</v>
      </c>
      <c r="AR105" s="669">
        <f t="shared" si="117"/>
        <v>0</v>
      </c>
      <c r="AS105" s="669">
        <f t="shared" si="117"/>
        <v>0</v>
      </c>
      <c r="AT105" s="669">
        <f t="shared" si="117"/>
        <v>0</v>
      </c>
      <c r="AU105" s="669">
        <f t="shared" si="117"/>
        <v>0</v>
      </c>
      <c r="AV105" s="669">
        <f t="shared" si="117"/>
        <v>0</v>
      </c>
      <c r="AW105" s="669">
        <f t="shared" si="117"/>
        <v>0</v>
      </c>
      <c r="AX105" s="669">
        <f t="shared" si="117"/>
        <v>0</v>
      </c>
      <c r="AY105" s="669">
        <f t="shared" si="117"/>
        <v>0</v>
      </c>
      <c r="AZ105" s="669">
        <f t="shared" si="117"/>
        <v>0</v>
      </c>
      <c r="BA105" s="669">
        <f t="shared" si="117"/>
        <v>0</v>
      </c>
      <c r="BB105" s="669">
        <f t="shared" si="117"/>
        <v>0</v>
      </c>
      <c r="BC105" s="669">
        <f t="shared" si="117"/>
        <v>0</v>
      </c>
      <c r="BD105" s="669">
        <f t="shared" si="117"/>
        <v>0</v>
      </c>
      <c r="BE105" s="669">
        <f t="shared" si="117"/>
        <v>0</v>
      </c>
      <c r="BF105" s="669">
        <f t="shared" si="117"/>
        <v>0</v>
      </c>
      <c r="BG105" s="669">
        <f t="shared" si="117"/>
        <v>0</v>
      </c>
      <c r="BH105" s="669">
        <f t="shared" si="117"/>
        <v>0</v>
      </c>
      <c r="BI105" s="669">
        <f t="shared" si="117"/>
        <v>0</v>
      </c>
      <c r="BJ105" s="669">
        <f t="shared" si="117"/>
        <v>0</v>
      </c>
      <c r="BK105" s="669">
        <f t="shared" si="117"/>
        <v>0</v>
      </c>
      <c r="BL105" s="669">
        <f t="shared" si="117"/>
        <v>0</v>
      </c>
      <c r="BM105" s="669">
        <f t="shared" si="117"/>
        <v>0</v>
      </c>
      <c r="BN105" s="669">
        <f t="shared" si="117"/>
        <v>0</v>
      </c>
      <c r="BO105" s="669">
        <f t="shared" si="117"/>
        <v>0</v>
      </c>
      <c r="BP105" s="669">
        <f t="shared" si="117"/>
        <v>0</v>
      </c>
      <c r="BQ105" s="669">
        <f t="shared" si="117"/>
        <v>0</v>
      </c>
      <c r="BR105" s="669">
        <f t="shared" si="117"/>
        <v>0</v>
      </c>
      <c r="BS105" s="669">
        <f t="shared" si="117"/>
        <v>0</v>
      </c>
      <c r="BT105" s="669">
        <f t="shared" si="117"/>
        <v>0</v>
      </c>
      <c r="BU105" s="669">
        <f t="shared" si="117"/>
        <v>0</v>
      </c>
      <c r="BV105" s="669">
        <f t="shared" si="117"/>
        <v>0</v>
      </c>
      <c r="BW105" s="669">
        <f t="shared" si="117"/>
        <v>0</v>
      </c>
      <c r="BX105" s="669">
        <f t="shared" si="117"/>
        <v>0</v>
      </c>
      <c r="BY105" s="669">
        <f t="shared" si="117"/>
        <v>0</v>
      </c>
      <c r="BZ105" s="669">
        <f t="shared" si="117"/>
        <v>0</v>
      </c>
      <c r="CA105" s="669">
        <f t="shared" si="117"/>
        <v>0</v>
      </c>
      <c r="CB105" s="669">
        <f t="shared" si="117"/>
        <v>0</v>
      </c>
      <c r="CC105" s="669">
        <f t="shared" si="117"/>
        <v>0</v>
      </c>
      <c r="CD105" s="669">
        <f t="shared" si="117"/>
        <v>0</v>
      </c>
      <c r="CE105" s="669">
        <f t="shared" si="117"/>
        <v>0</v>
      </c>
      <c r="CF105" s="669">
        <f t="shared" si="117"/>
        <v>0</v>
      </c>
      <c r="CG105" s="669">
        <f t="shared" si="117"/>
        <v>0</v>
      </c>
      <c r="CH105" s="669">
        <f t="shared" si="117"/>
        <v>0</v>
      </c>
      <c r="CI105" s="669">
        <f t="shared" si="117"/>
        <v>0</v>
      </c>
      <c r="CJ105" s="669">
        <f t="shared" si="117"/>
        <v>0</v>
      </c>
      <c r="CK105" s="669">
        <f t="shared" si="117"/>
        <v>0</v>
      </c>
      <c r="CL105" s="669">
        <f t="shared" si="117"/>
        <v>0</v>
      </c>
      <c r="CM105" s="669">
        <f t="shared" ref="CM105:DT105" si="118">IF($W$47=0,0,CM70/$W$47)</f>
        <v>0</v>
      </c>
      <c r="CN105" s="669">
        <f t="shared" si="118"/>
        <v>0</v>
      </c>
      <c r="CO105" s="669">
        <f t="shared" si="118"/>
        <v>0</v>
      </c>
      <c r="CP105" s="669">
        <f t="shared" si="118"/>
        <v>0</v>
      </c>
      <c r="CQ105" s="669">
        <f t="shared" si="118"/>
        <v>0</v>
      </c>
      <c r="CR105" s="669">
        <f t="shared" si="118"/>
        <v>0</v>
      </c>
      <c r="CS105" s="669">
        <f t="shared" si="118"/>
        <v>0</v>
      </c>
      <c r="CT105" s="669">
        <f t="shared" si="118"/>
        <v>0</v>
      </c>
      <c r="CU105" s="669">
        <f t="shared" si="118"/>
        <v>0</v>
      </c>
      <c r="CV105" s="669">
        <f t="shared" si="118"/>
        <v>0</v>
      </c>
      <c r="CW105" s="669">
        <f t="shared" si="118"/>
        <v>0</v>
      </c>
      <c r="CX105" s="669">
        <f t="shared" si="118"/>
        <v>0</v>
      </c>
      <c r="CY105" s="669">
        <f t="shared" si="118"/>
        <v>0</v>
      </c>
      <c r="CZ105" s="669">
        <f t="shared" si="118"/>
        <v>0</v>
      </c>
      <c r="DA105" s="669">
        <f t="shared" si="118"/>
        <v>0</v>
      </c>
      <c r="DB105" s="669">
        <f t="shared" si="118"/>
        <v>0</v>
      </c>
      <c r="DC105" s="669">
        <f t="shared" si="118"/>
        <v>0</v>
      </c>
      <c r="DD105" s="669">
        <f t="shared" si="118"/>
        <v>0</v>
      </c>
      <c r="DE105" s="669">
        <f t="shared" si="118"/>
        <v>0</v>
      </c>
      <c r="DF105" s="669">
        <f t="shared" si="118"/>
        <v>0</v>
      </c>
      <c r="DG105" s="669">
        <f t="shared" si="118"/>
        <v>0</v>
      </c>
      <c r="DH105" s="669">
        <f t="shared" si="118"/>
        <v>0</v>
      </c>
      <c r="DI105" s="669">
        <f t="shared" si="118"/>
        <v>0</v>
      </c>
      <c r="DJ105" s="669">
        <f t="shared" si="118"/>
        <v>0</v>
      </c>
      <c r="DK105" s="669">
        <f t="shared" si="118"/>
        <v>0</v>
      </c>
      <c r="DL105" s="669">
        <f t="shared" si="118"/>
        <v>0</v>
      </c>
      <c r="DM105" s="669">
        <f t="shared" si="118"/>
        <v>0</v>
      </c>
      <c r="DN105" s="669">
        <f t="shared" si="118"/>
        <v>0</v>
      </c>
      <c r="DO105" s="669">
        <f t="shared" si="118"/>
        <v>0</v>
      </c>
      <c r="DP105" s="669">
        <f t="shared" si="118"/>
        <v>0</v>
      </c>
      <c r="DQ105" s="669">
        <f t="shared" si="118"/>
        <v>0</v>
      </c>
      <c r="DR105" s="669">
        <f t="shared" si="118"/>
        <v>0</v>
      </c>
      <c r="DS105" s="669">
        <f t="shared" si="118"/>
        <v>0</v>
      </c>
      <c r="DT105" s="669">
        <f t="shared" si="118"/>
        <v>0</v>
      </c>
      <c r="DU105" s="226"/>
      <c r="DV105" s="226"/>
    </row>
    <row r="106" spans="1:126" s="237" customFormat="1">
      <c r="A106" s="226"/>
      <c r="B106" s="226"/>
      <c r="C106" s="226"/>
      <c r="D106" s="226"/>
      <c r="E106" s="270"/>
      <c r="F106" s="114"/>
      <c r="G106" s="229"/>
      <c r="H106" s="226"/>
      <c r="I106" s="226"/>
      <c r="J106" s="403"/>
      <c r="K106" s="651">
        <f t="shared" si="73"/>
        <v>0</v>
      </c>
      <c r="L106" s="1"/>
      <c r="M106" s="5"/>
      <c r="N106" s="1">
        <f t="shared" si="78"/>
        <v>0</v>
      </c>
      <c r="O106" s="1"/>
      <c r="P106" s="5"/>
      <c r="Q106" s="1" t="s">
        <v>397</v>
      </c>
      <c r="R106" s="1"/>
      <c r="S106" s="667"/>
      <c r="T106" s="670">
        <f t="shared" si="74"/>
        <v>0</v>
      </c>
      <c r="U106" s="23"/>
      <c r="V106" s="226"/>
      <c r="W106" s="665">
        <f t="shared" si="75"/>
        <v>0</v>
      </c>
      <c r="X106" s="666"/>
      <c r="Y106" s="667"/>
      <c r="Z106" s="668"/>
      <c r="AA106" s="669">
        <f t="shared" ref="AA106:CL106" si="119">IF($W$47=0,0,AA71/$W$47)</f>
        <v>0</v>
      </c>
      <c r="AB106" s="669">
        <f t="shared" si="119"/>
        <v>0</v>
      </c>
      <c r="AC106" s="669">
        <f t="shared" si="119"/>
        <v>0</v>
      </c>
      <c r="AD106" s="669">
        <f t="shared" si="119"/>
        <v>0</v>
      </c>
      <c r="AE106" s="669">
        <f t="shared" si="119"/>
        <v>0</v>
      </c>
      <c r="AF106" s="669">
        <f t="shared" si="119"/>
        <v>0</v>
      </c>
      <c r="AG106" s="669">
        <f t="shared" si="119"/>
        <v>0</v>
      </c>
      <c r="AH106" s="669">
        <f t="shared" si="119"/>
        <v>0</v>
      </c>
      <c r="AI106" s="669">
        <f t="shared" si="119"/>
        <v>0</v>
      </c>
      <c r="AJ106" s="669">
        <f t="shared" si="119"/>
        <v>0</v>
      </c>
      <c r="AK106" s="669">
        <f t="shared" si="119"/>
        <v>0</v>
      </c>
      <c r="AL106" s="669">
        <f t="shared" si="119"/>
        <v>0</v>
      </c>
      <c r="AM106" s="669">
        <f t="shared" si="119"/>
        <v>0</v>
      </c>
      <c r="AN106" s="669">
        <f t="shared" si="119"/>
        <v>0</v>
      </c>
      <c r="AO106" s="669">
        <f t="shared" si="119"/>
        <v>0</v>
      </c>
      <c r="AP106" s="669">
        <f t="shared" si="119"/>
        <v>0</v>
      </c>
      <c r="AQ106" s="669">
        <f t="shared" si="119"/>
        <v>0</v>
      </c>
      <c r="AR106" s="669">
        <f t="shared" si="119"/>
        <v>0</v>
      </c>
      <c r="AS106" s="669">
        <f t="shared" si="119"/>
        <v>0</v>
      </c>
      <c r="AT106" s="669">
        <f t="shared" si="119"/>
        <v>0</v>
      </c>
      <c r="AU106" s="669">
        <f t="shared" si="119"/>
        <v>0</v>
      </c>
      <c r="AV106" s="669">
        <f t="shared" si="119"/>
        <v>0</v>
      </c>
      <c r="AW106" s="669">
        <f t="shared" si="119"/>
        <v>0</v>
      </c>
      <c r="AX106" s="669">
        <f t="shared" si="119"/>
        <v>0</v>
      </c>
      <c r="AY106" s="669">
        <f t="shared" si="119"/>
        <v>0</v>
      </c>
      <c r="AZ106" s="669">
        <f t="shared" si="119"/>
        <v>0</v>
      </c>
      <c r="BA106" s="669">
        <f t="shared" si="119"/>
        <v>0</v>
      </c>
      <c r="BB106" s="669">
        <f t="shared" si="119"/>
        <v>0</v>
      </c>
      <c r="BC106" s="669">
        <f t="shared" si="119"/>
        <v>0</v>
      </c>
      <c r="BD106" s="669">
        <f t="shared" si="119"/>
        <v>0</v>
      </c>
      <c r="BE106" s="669">
        <f t="shared" si="119"/>
        <v>0</v>
      </c>
      <c r="BF106" s="669">
        <f t="shared" si="119"/>
        <v>0</v>
      </c>
      <c r="BG106" s="669">
        <f t="shared" si="119"/>
        <v>0</v>
      </c>
      <c r="BH106" s="669">
        <f t="shared" si="119"/>
        <v>0</v>
      </c>
      <c r="BI106" s="669">
        <f t="shared" si="119"/>
        <v>0</v>
      </c>
      <c r="BJ106" s="669">
        <f t="shared" si="119"/>
        <v>0</v>
      </c>
      <c r="BK106" s="669">
        <f t="shared" si="119"/>
        <v>0</v>
      </c>
      <c r="BL106" s="669">
        <f t="shared" si="119"/>
        <v>0</v>
      </c>
      <c r="BM106" s="669">
        <f t="shared" si="119"/>
        <v>0</v>
      </c>
      <c r="BN106" s="669">
        <f t="shared" si="119"/>
        <v>0</v>
      </c>
      <c r="BO106" s="669">
        <f t="shared" si="119"/>
        <v>0</v>
      </c>
      <c r="BP106" s="669">
        <f t="shared" si="119"/>
        <v>0</v>
      </c>
      <c r="BQ106" s="669">
        <f t="shared" si="119"/>
        <v>0</v>
      </c>
      <c r="BR106" s="669">
        <f t="shared" si="119"/>
        <v>0</v>
      </c>
      <c r="BS106" s="669">
        <f t="shared" si="119"/>
        <v>0</v>
      </c>
      <c r="BT106" s="669">
        <f t="shared" si="119"/>
        <v>0</v>
      </c>
      <c r="BU106" s="669">
        <f t="shared" si="119"/>
        <v>0</v>
      </c>
      <c r="BV106" s="669">
        <f t="shared" si="119"/>
        <v>0</v>
      </c>
      <c r="BW106" s="669">
        <f t="shared" si="119"/>
        <v>0</v>
      </c>
      <c r="BX106" s="669">
        <f t="shared" si="119"/>
        <v>0</v>
      </c>
      <c r="BY106" s="669">
        <f t="shared" si="119"/>
        <v>0</v>
      </c>
      <c r="BZ106" s="669">
        <f t="shared" si="119"/>
        <v>0</v>
      </c>
      <c r="CA106" s="669">
        <f t="shared" si="119"/>
        <v>0</v>
      </c>
      <c r="CB106" s="669">
        <f t="shared" si="119"/>
        <v>0</v>
      </c>
      <c r="CC106" s="669">
        <f t="shared" si="119"/>
        <v>0</v>
      </c>
      <c r="CD106" s="669">
        <f t="shared" si="119"/>
        <v>0</v>
      </c>
      <c r="CE106" s="669">
        <f t="shared" si="119"/>
        <v>0</v>
      </c>
      <c r="CF106" s="669">
        <f t="shared" si="119"/>
        <v>0</v>
      </c>
      <c r="CG106" s="669">
        <f t="shared" si="119"/>
        <v>0</v>
      </c>
      <c r="CH106" s="669">
        <f t="shared" si="119"/>
        <v>0</v>
      </c>
      <c r="CI106" s="669">
        <f t="shared" si="119"/>
        <v>0</v>
      </c>
      <c r="CJ106" s="669">
        <f t="shared" si="119"/>
        <v>0</v>
      </c>
      <c r="CK106" s="669">
        <f t="shared" si="119"/>
        <v>0</v>
      </c>
      <c r="CL106" s="669">
        <f t="shared" si="119"/>
        <v>0</v>
      </c>
      <c r="CM106" s="669">
        <f t="shared" ref="CM106:DT106" si="120">IF($W$47=0,0,CM71/$W$47)</f>
        <v>0</v>
      </c>
      <c r="CN106" s="669">
        <f t="shared" si="120"/>
        <v>0</v>
      </c>
      <c r="CO106" s="669">
        <f t="shared" si="120"/>
        <v>0</v>
      </c>
      <c r="CP106" s="669">
        <f t="shared" si="120"/>
        <v>0</v>
      </c>
      <c r="CQ106" s="669">
        <f t="shared" si="120"/>
        <v>0</v>
      </c>
      <c r="CR106" s="669">
        <f t="shared" si="120"/>
        <v>0</v>
      </c>
      <c r="CS106" s="669">
        <f t="shared" si="120"/>
        <v>0</v>
      </c>
      <c r="CT106" s="669">
        <f t="shared" si="120"/>
        <v>0</v>
      </c>
      <c r="CU106" s="669">
        <f t="shared" si="120"/>
        <v>0</v>
      </c>
      <c r="CV106" s="669">
        <f t="shared" si="120"/>
        <v>0</v>
      </c>
      <c r="CW106" s="669">
        <f t="shared" si="120"/>
        <v>0</v>
      </c>
      <c r="CX106" s="669">
        <f t="shared" si="120"/>
        <v>0</v>
      </c>
      <c r="CY106" s="669">
        <f t="shared" si="120"/>
        <v>0</v>
      </c>
      <c r="CZ106" s="669">
        <f t="shared" si="120"/>
        <v>0</v>
      </c>
      <c r="DA106" s="669">
        <f t="shared" si="120"/>
        <v>0</v>
      </c>
      <c r="DB106" s="669">
        <f t="shared" si="120"/>
        <v>0</v>
      </c>
      <c r="DC106" s="669">
        <f t="shared" si="120"/>
        <v>0</v>
      </c>
      <c r="DD106" s="669">
        <f t="shared" si="120"/>
        <v>0</v>
      </c>
      <c r="DE106" s="669">
        <f t="shared" si="120"/>
        <v>0</v>
      </c>
      <c r="DF106" s="669">
        <f t="shared" si="120"/>
        <v>0</v>
      </c>
      <c r="DG106" s="669">
        <f t="shared" si="120"/>
        <v>0</v>
      </c>
      <c r="DH106" s="669">
        <f t="shared" si="120"/>
        <v>0</v>
      </c>
      <c r="DI106" s="669">
        <f t="shared" si="120"/>
        <v>0</v>
      </c>
      <c r="DJ106" s="669">
        <f t="shared" si="120"/>
        <v>0</v>
      </c>
      <c r="DK106" s="669">
        <f t="shared" si="120"/>
        <v>0</v>
      </c>
      <c r="DL106" s="669">
        <f t="shared" si="120"/>
        <v>0</v>
      </c>
      <c r="DM106" s="669">
        <f t="shared" si="120"/>
        <v>0</v>
      </c>
      <c r="DN106" s="669">
        <f t="shared" si="120"/>
        <v>0</v>
      </c>
      <c r="DO106" s="669">
        <f t="shared" si="120"/>
        <v>0</v>
      </c>
      <c r="DP106" s="669">
        <f t="shared" si="120"/>
        <v>0</v>
      </c>
      <c r="DQ106" s="669">
        <f t="shared" si="120"/>
        <v>0</v>
      </c>
      <c r="DR106" s="669">
        <f t="shared" si="120"/>
        <v>0</v>
      </c>
      <c r="DS106" s="669">
        <f t="shared" si="120"/>
        <v>0</v>
      </c>
      <c r="DT106" s="669">
        <f t="shared" si="120"/>
        <v>0</v>
      </c>
      <c r="DU106" s="226"/>
      <c r="DV106" s="226"/>
    </row>
    <row r="107" spans="1:126" s="237" customFormat="1">
      <c r="A107" s="226"/>
      <c r="B107" s="226"/>
      <c r="C107" s="226"/>
      <c r="D107" s="226"/>
      <c r="E107" s="270"/>
      <c r="F107" s="114"/>
      <c r="G107" s="229"/>
      <c r="H107" s="226"/>
      <c r="I107" s="226"/>
      <c r="J107" s="403"/>
      <c r="K107" s="651">
        <f t="shared" si="73"/>
        <v>0</v>
      </c>
      <c r="L107" s="1"/>
      <c r="M107" s="5"/>
      <c r="N107" s="1">
        <f t="shared" si="78"/>
        <v>0</v>
      </c>
      <c r="O107" s="1"/>
      <c r="P107" s="5"/>
      <c r="Q107" s="1" t="s">
        <v>397</v>
      </c>
      <c r="R107" s="1"/>
      <c r="S107" s="667"/>
      <c r="T107" s="670">
        <f t="shared" si="74"/>
        <v>0</v>
      </c>
      <c r="U107" s="23"/>
      <c r="V107" s="226"/>
      <c r="W107" s="665">
        <f t="shared" si="75"/>
        <v>0</v>
      </c>
      <c r="X107" s="666"/>
      <c r="Y107" s="667"/>
      <c r="Z107" s="668"/>
      <c r="AA107" s="669">
        <f t="shared" ref="AA107:CL107" si="121">IF($W$47=0,0,AA72/$W$47)</f>
        <v>0</v>
      </c>
      <c r="AB107" s="669">
        <f t="shared" si="121"/>
        <v>0</v>
      </c>
      <c r="AC107" s="669">
        <f t="shared" si="121"/>
        <v>0</v>
      </c>
      <c r="AD107" s="669">
        <f t="shared" si="121"/>
        <v>0</v>
      </c>
      <c r="AE107" s="669">
        <f t="shared" si="121"/>
        <v>0</v>
      </c>
      <c r="AF107" s="669">
        <f t="shared" si="121"/>
        <v>0</v>
      </c>
      <c r="AG107" s="669">
        <f t="shared" si="121"/>
        <v>0</v>
      </c>
      <c r="AH107" s="669">
        <f t="shared" si="121"/>
        <v>0</v>
      </c>
      <c r="AI107" s="669">
        <f t="shared" si="121"/>
        <v>0</v>
      </c>
      <c r="AJ107" s="669">
        <f t="shared" si="121"/>
        <v>0</v>
      </c>
      <c r="AK107" s="669">
        <f t="shared" si="121"/>
        <v>0</v>
      </c>
      <c r="AL107" s="669">
        <f t="shared" si="121"/>
        <v>0</v>
      </c>
      <c r="AM107" s="669">
        <f t="shared" si="121"/>
        <v>0</v>
      </c>
      <c r="AN107" s="669">
        <f t="shared" si="121"/>
        <v>0</v>
      </c>
      <c r="AO107" s="669">
        <f t="shared" si="121"/>
        <v>0</v>
      </c>
      <c r="AP107" s="669">
        <f t="shared" si="121"/>
        <v>0</v>
      </c>
      <c r="AQ107" s="669">
        <f t="shared" si="121"/>
        <v>0</v>
      </c>
      <c r="AR107" s="669">
        <f t="shared" si="121"/>
        <v>0</v>
      </c>
      <c r="AS107" s="669">
        <f t="shared" si="121"/>
        <v>0</v>
      </c>
      <c r="AT107" s="669">
        <f t="shared" si="121"/>
        <v>0</v>
      </c>
      <c r="AU107" s="669">
        <f t="shared" si="121"/>
        <v>0</v>
      </c>
      <c r="AV107" s="669">
        <f t="shared" si="121"/>
        <v>0</v>
      </c>
      <c r="AW107" s="669">
        <f t="shared" si="121"/>
        <v>0</v>
      </c>
      <c r="AX107" s="669">
        <f t="shared" si="121"/>
        <v>0</v>
      </c>
      <c r="AY107" s="669">
        <f t="shared" si="121"/>
        <v>0</v>
      </c>
      <c r="AZ107" s="669">
        <f t="shared" si="121"/>
        <v>0</v>
      </c>
      <c r="BA107" s="669">
        <f t="shared" si="121"/>
        <v>0</v>
      </c>
      <c r="BB107" s="669">
        <f t="shared" si="121"/>
        <v>0</v>
      </c>
      <c r="BC107" s="669">
        <f t="shared" si="121"/>
        <v>0</v>
      </c>
      <c r="BD107" s="669">
        <f t="shared" si="121"/>
        <v>0</v>
      </c>
      <c r="BE107" s="669">
        <f t="shared" si="121"/>
        <v>0</v>
      </c>
      <c r="BF107" s="669">
        <f t="shared" si="121"/>
        <v>0</v>
      </c>
      <c r="BG107" s="669">
        <f t="shared" si="121"/>
        <v>0</v>
      </c>
      <c r="BH107" s="669">
        <f t="shared" si="121"/>
        <v>0</v>
      </c>
      <c r="BI107" s="669">
        <f t="shared" si="121"/>
        <v>0</v>
      </c>
      <c r="BJ107" s="669">
        <f t="shared" si="121"/>
        <v>0</v>
      </c>
      <c r="BK107" s="669">
        <f t="shared" si="121"/>
        <v>0</v>
      </c>
      <c r="BL107" s="669">
        <f t="shared" si="121"/>
        <v>0</v>
      </c>
      <c r="BM107" s="669">
        <f t="shared" si="121"/>
        <v>0</v>
      </c>
      <c r="BN107" s="669">
        <f t="shared" si="121"/>
        <v>0</v>
      </c>
      <c r="BO107" s="669">
        <f t="shared" si="121"/>
        <v>0</v>
      </c>
      <c r="BP107" s="669">
        <f t="shared" si="121"/>
        <v>0</v>
      </c>
      <c r="BQ107" s="669">
        <f t="shared" si="121"/>
        <v>0</v>
      </c>
      <c r="BR107" s="669">
        <f t="shared" si="121"/>
        <v>0</v>
      </c>
      <c r="BS107" s="669">
        <f t="shared" si="121"/>
        <v>0</v>
      </c>
      <c r="BT107" s="669">
        <f t="shared" si="121"/>
        <v>0</v>
      </c>
      <c r="BU107" s="669">
        <f t="shared" si="121"/>
        <v>0</v>
      </c>
      <c r="BV107" s="669">
        <f t="shared" si="121"/>
        <v>0</v>
      </c>
      <c r="BW107" s="669">
        <f t="shared" si="121"/>
        <v>0</v>
      </c>
      <c r="BX107" s="669">
        <f t="shared" si="121"/>
        <v>0</v>
      </c>
      <c r="BY107" s="669">
        <f t="shared" si="121"/>
        <v>0</v>
      </c>
      <c r="BZ107" s="669">
        <f t="shared" si="121"/>
        <v>0</v>
      </c>
      <c r="CA107" s="669">
        <f t="shared" si="121"/>
        <v>0</v>
      </c>
      <c r="CB107" s="669">
        <f t="shared" si="121"/>
        <v>0</v>
      </c>
      <c r="CC107" s="669">
        <f t="shared" si="121"/>
        <v>0</v>
      </c>
      <c r="CD107" s="669">
        <f t="shared" si="121"/>
        <v>0</v>
      </c>
      <c r="CE107" s="669">
        <f t="shared" si="121"/>
        <v>0</v>
      </c>
      <c r="CF107" s="669">
        <f t="shared" si="121"/>
        <v>0</v>
      </c>
      <c r="CG107" s="669">
        <f t="shared" si="121"/>
        <v>0</v>
      </c>
      <c r="CH107" s="669">
        <f t="shared" si="121"/>
        <v>0</v>
      </c>
      <c r="CI107" s="669">
        <f t="shared" si="121"/>
        <v>0</v>
      </c>
      <c r="CJ107" s="669">
        <f t="shared" si="121"/>
        <v>0</v>
      </c>
      <c r="CK107" s="669">
        <f t="shared" si="121"/>
        <v>0</v>
      </c>
      <c r="CL107" s="669">
        <f t="shared" si="121"/>
        <v>0</v>
      </c>
      <c r="CM107" s="669">
        <f t="shared" ref="CM107:DT107" si="122">IF($W$47=0,0,CM72/$W$47)</f>
        <v>0</v>
      </c>
      <c r="CN107" s="669">
        <f t="shared" si="122"/>
        <v>0</v>
      </c>
      <c r="CO107" s="669">
        <f t="shared" si="122"/>
        <v>0</v>
      </c>
      <c r="CP107" s="669">
        <f t="shared" si="122"/>
        <v>0</v>
      </c>
      <c r="CQ107" s="669">
        <f t="shared" si="122"/>
        <v>0</v>
      </c>
      <c r="CR107" s="669">
        <f t="shared" si="122"/>
        <v>0</v>
      </c>
      <c r="CS107" s="669">
        <f t="shared" si="122"/>
        <v>0</v>
      </c>
      <c r="CT107" s="669">
        <f t="shared" si="122"/>
        <v>0</v>
      </c>
      <c r="CU107" s="669">
        <f t="shared" si="122"/>
        <v>0</v>
      </c>
      <c r="CV107" s="669">
        <f t="shared" si="122"/>
        <v>0</v>
      </c>
      <c r="CW107" s="669">
        <f t="shared" si="122"/>
        <v>0</v>
      </c>
      <c r="CX107" s="669">
        <f t="shared" si="122"/>
        <v>0</v>
      </c>
      <c r="CY107" s="669">
        <f t="shared" si="122"/>
        <v>0</v>
      </c>
      <c r="CZ107" s="669">
        <f t="shared" si="122"/>
        <v>0</v>
      </c>
      <c r="DA107" s="669">
        <f t="shared" si="122"/>
        <v>0</v>
      </c>
      <c r="DB107" s="669">
        <f t="shared" si="122"/>
        <v>0</v>
      </c>
      <c r="DC107" s="669">
        <f t="shared" si="122"/>
        <v>0</v>
      </c>
      <c r="DD107" s="669">
        <f t="shared" si="122"/>
        <v>0</v>
      </c>
      <c r="DE107" s="669">
        <f t="shared" si="122"/>
        <v>0</v>
      </c>
      <c r="DF107" s="669">
        <f t="shared" si="122"/>
        <v>0</v>
      </c>
      <c r="DG107" s="669">
        <f t="shared" si="122"/>
        <v>0</v>
      </c>
      <c r="DH107" s="669">
        <f t="shared" si="122"/>
        <v>0</v>
      </c>
      <c r="DI107" s="669">
        <f t="shared" si="122"/>
        <v>0</v>
      </c>
      <c r="DJ107" s="669">
        <f t="shared" si="122"/>
        <v>0</v>
      </c>
      <c r="DK107" s="669">
        <f t="shared" si="122"/>
        <v>0</v>
      </c>
      <c r="DL107" s="669">
        <f t="shared" si="122"/>
        <v>0</v>
      </c>
      <c r="DM107" s="669">
        <f t="shared" si="122"/>
        <v>0</v>
      </c>
      <c r="DN107" s="669">
        <f t="shared" si="122"/>
        <v>0</v>
      </c>
      <c r="DO107" s="669">
        <f t="shared" si="122"/>
        <v>0</v>
      </c>
      <c r="DP107" s="669">
        <f t="shared" si="122"/>
        <v>0</v>
      </c>
      <c r="DQ107" s="669">
        <f t="shared" si="122"/>
        <v>0</v>
      </c>
      <c r="DR107" s="669">
        <f t="shared" si="122"/>
        <v>0</v>
      </c>
      <c r="DS107" s="669">
        <f t="shared" si="122"/>
        <v>0</v>
      </c>
      <c r="DT107" s="669">
        <f t="shared" si="122"/>
        <v>0</v>
      </c>
      <c r="DU107" s="226"/>
      <c r="DV107" s="226"/>
    </row>
    <row r="108" spans="1:126" s="237" customFormat="1">
      <c r="A108" s="226"/>
      <c r="B108" s="226"/>
      <c r="C108" s="226"/>
      <c r="D108" s="226"/>
      <c r="E108" s="270"/>
      <c r="F108" s="114"/>
      <c r="G108" s="229"/>
      <c r="H108" s="226"/>
      <c r="I108" s="226"/>
      <c r="J108" s="403"/>
      <c r="K108" s="651">
        <f t="shared" si="73"/>
        <v>0</v>
      </c>
      <c r="L108" s="1"/>
      <c r="M108" s="5"/>
      <c r="N108" s="1">
        <f t="shared" si="78"/>
        <v>0</v>
      </c>
      <c r="O108" s="1"/>
      <c r="P108" s="5"/>
      <c r="Q108" s="1" t="s">
        <v>397</v>
      </c>
      <c r="R108" s="1"/>
      <c r="S108" s="667"/>
      <c r="T108" s="670">
        <f t="shared" si="74"/>
        <v>0</v>
      </c>
      <c r="U108" s="23"/>
      <c r="V108" s="226"/>
      <c r="W108" s="665">
        <f t="shared" si="75"/>
        <v>0</v>
      </c>
      <c r="X108" s="666"/>
      <c r="Y108" s="667"/>
      <c r="Z108" s="668"/>
      <c r="AA108" s="669">
        <f t="shared" ref="AA108:CL108" si="123">IF($W$47=0,0,AA73/$W$47)</f>
        <v>0</v>
      </c>
      <c r="AB108" s="669">
        <f t="shared" si="123"/>
        <v>0</v>
      </c>
      <c r="AC108" s="669">
        <f t="shared" si="123"/>
        <v>0</v>
      </c>
      <c r="AD108" s="669">
        <f t="shared" si="123"/>
        <v>0</v>
      </c>
      <c r="AE108" s="669">
        <f t="shared" si="123"/>
        <v>0</v>
      </c>
      <c r="AF108" s="669">
        <f t="shared" si="123"/>
        <v>0</v>
      </c>
      <c r="AG108" s="669">
        <f t="shared" si="123"/>
        <v>0</v>
      </c>
      <c r="AH108" s="669">
        <f t="shared" si="123"/>
        <v>0</v>
      </c>
      <c r="AI108" s="669">
        <f t="shared" si="123"/>
        <v>0</v>
      </c>
      <c r="AJ108" s="669">
        <f t="shared" si="123"/>
        <v>0</v>
      </c>
      <c r="AK108" s="669">
        <f t="shared" si="123"/>
        <v>0</v>
      </c>
      <c r="AL108" s="669">
        <f t="shared" si="123"/>
        <v>0</v>
      </c>
      <c r="AM108" s="669">
        <f t="shared" si="123"/>
        <v>0</v>
      </c>
      <c r="AN108" s="669">
        <f t="shared" si="123"/>
        <v>0</v>
      </c>
      <c r="AO108" s="669">
        <f t="shared" si="123"/>
        <v>0</v>
      </c>
      <c r="AP108" s="669">
        <f t="shared" si="123"/>
        <v>0</v>
      </c>
      <c r="AQ108" s="669">
        <f t="shared" si="123"/>
        <v>0</v>
      </c>
      <c r="AR108" s="669">
        <f t="shared" si="123"/>
        <v>0</v>
      </c>
      <c r="AS108" s="669">
        <f t="shared" si="123"/>
        <v>0</v>
      </c>
      <c r="AT108" s="669">
        <f t="shared" si="123"/>
        <v>0</v>
      </c>
      <c r="AU108" s="669">
        <f t="shared" si="123"/>
        <v>0</v>
      </c>
      <c r="AV108" s="669">
        <f t="shared" si="123"/>
        <v>0</v>
      </c>
      <c r="AW108" s="669">
        <f t="shared" si="123"/>
        <v>0</v>
      </c>
      <c r="AX108" s="669">
        <f t="shared" si="123"/>
        <v>0</v>
      </c>
      <c r="AY108" s="669">
        <f t="shared" si="123"/>
        <v>0</v>
      </c>
      <c r="AZ108" s="669">
        <f t="shared" si="123"/>
        <v>0</v>
      </c>
      <c r="BA108" s="669">
        <f t="shared" si="123"/>
        <v>0</v>
      </c>
      <c r="BB108" s="669">
        <f t="shared" si="123"/>
        <v>0</v>
      </c>
      <c r="BC108" s="669">
        <f t="shared" si="123"/>
        <v>0</v>
      </c>
      <c r="BD108" s="669">
        <f t="shared" si="123"/>
        <v>0</v>
      </c>
      <c r="BE108" s="669">
        <f t="shared" si="123"/>
        <v>0</v>
      </c>
      <c r="BF108" s="669">
        <f t="shared" si="123"/>
        <v>0</v>
      </c>
      <c r="BG108" s="669">
        <f t="shared" si="123"/>
        <v>0</v>
      </c>
      <c r="BH108" s="669">
        <f t="shared" si="123"/>
        <v>0</v>
      </c>
      <c r="BI108" s="669">
        <f t="shared" si="123"/>
        <v>0</v>
      </c>
      <c r="BJ108" s="669">
        <f t="shared" si="123"/>
        <v>0</v>
      </c>
      <c r="BK108" s="669">
        <f t="shared" si="123"/>
        <v>0</v>
      </c>
      <c r="BL108" s="669">
        <f t="shared" si="123"/>
        <v>0</v>
      </c>
      <c r="BM108" s="669">
        <f t="shared" si="123"/>
        <v>0</v>
      </c>
      <c r="BN108" s="669">
        <f t="shared" si="123"/>
        <v>0</v>
      </c>
      <c r="BO108" s="669">
        <f t="shared" si="123"/>
        <v>0</v>
      </c>
      <c r="BP108" s="669">
        <f t="shared" si="123"/>
        <v>0</v>
      </c>
      <c r="BQ108" s="669">
        <f t="shared" si="123"/>
        <v>0</v>
      </c>
      <c r="BR108" s="669">
        <f t="shared" si="123"/>
        <v>0</v>
      </c>
      <c r="BS108" s="669">
        <f t="shared" si="123"/>
        <v>0</v>
      </c>
      <c r="BT108" s="669">
        <f t="shared" si="123"/>
        <v>0</v>
      </c>
      <c r="BU108" s="669">
        <f t="shared" si="123"/>
        <v>0</v>
      </c>
      <c r="BV108" s="669">
        <f t="shared" si="123"/>
        <v>0</v>
      </c>
      <c r="BW108" s="669">
        <f t="shared" si="123"/>
        <v>0</v>
      </c>
      <c r="BX108" s="669">
        <f t="shared" si="123"/>
        <v>0</v>
      </c>
      <c r="BY108" s="669">
        <f t="shared" si="123"/>
        <v>0</v>
      </c>
      <c r="BZ108" s="669">
        <f t="shared" si="123"/>
        <v>0</v>
      </c>
      <c r="CA108" s="669">
        <f t="shared" si="123"/>
        <v>0</v>
      </c>
      <c r="CB108" s="669">
        <f t="shared" si="123"/>
        <v>0</v>
      </c>
      <c r="CC108" s="669">
        <f t="shared" si="123"/>
        <v>0</v>
      </c>
      <c r="CD108" s="669">
        <f t="shared" si="123"/>
        <v>0</v>
      </c>
      <c r="CE108" s="669">
        <f t="shared" si="123"/>
        <v>0</v>
      </c>
      <c r="CF108" s="669">
        <f t="shared" si="123"/>
        <v>0</v>
      </c>
      <c r="CG108" s="669">
        <f t="shared" si="123"/>
        <v>0</v>
      </c>
      <c r="CH108" s="669">
        <f t="shared" si="123"/>
        <v>0</v>
      </c>
      <c r="CI108" s="669">
        <f t="shared" si="123"/>
        <v>0</v>
      </c>
      <c r="CJ108" s="669">
        <f t="shared" si="123"/>
        <v>0</v>
      </c>
      <c r="CK108" s="669">
        <f t="shared" si="123"/>
        <v>0</v>
      </c>
      <c r="CL108" s="669">
        <f t="shared" si="123"/>
        <v>0</v>
      </c>
      <c r="CM108" s="669">
        <f t="shared" ref="CM108:DT108" si="124">IF($W$47=0,0,CM73/$W$47)</f>
        <v>0</v>
      </c>
      <c r="CN108" s="669">
        <f t="shared" si="124"/>
        <v>0</v>
      </c>
      <c r="CO108" s="669">
        <f t="shared" si="124"/>
        <v>0</v>
      </c>
      <c r="CP108" s="669">
        <f t="shared" si="124"/>
        <v>0</v>
      </c>
      <c r="CQ108" s="669">
        <f t="shared" si="124"/>
        <v>0</v>
      </c>
      <c r="CR108" s="669">
        <f t="shared" si="124"/>
        <v>0</v>
      </c>
      <c r="CS108" s="669">
        <f t="shared" si="124"/>
        <v>0</v>
      </c>
      <c r="CT108" s="669">
        <f t="shared" si="124"/>
        <v>0</v>
      </c>
      <c r="CU108" s="669">
        <f t="shared" si="124"/>
        <v>0</v>
      </c>
      <c r="CV108" s="669">
        <f t="shared" si="124"/>
        <v>0</v>
      </c>
      <c r="CW108" s="669">
        <f t="shared" si="124"/>
        <v>0</v>
      </c>
      <c r="CX108" s="669">
        <f t="shared" si="124"/>
        <v>0</v>
      </c>
      <c r="CY108" s="669">
        <f t="shared" si="124"/>
        <v>0</v>
      </c>
      <c r="CZ108" s="669">
        <f t="shared" si="124"/>
        <v>0</v>
      </c>
      <c r="DA108" s="669">
        <f t="shared" si="124"/>
        <v>0</v>
      </c>
      <c r="DB108" s="669">
        <f t="shared" si="124"/>
        <v>0</v>
      </c>
      <c r="DC108" s="669">
        <f t="shared" si="124"/>
        <v>0</v>
      </c>
      <c r="DD108" s="669">
        <f t="shared" si="124"/>
        <v>0</v>
      </c>
      <c r="DE108" s="669">
        <f t="shared" si="124"/>
        <v>0</v>
      </c>
      <c r="DF108" s="669">
        <f t="shared" si="124"/>
        <v>0</v>
      </c>
      <c r="DG108" s="669">
        <f t="shared" si="124"/>
        <v>0</v>
      </c>
      <c r="DH108" s="669">
        <f t="shared" si="124"/>
        <v>0</v>
      </c>
      <c r="DI108" s="669">
        <f t="shared" si="124"/>
        <v>0</v>
      </c>
      <c r="DJ108" s="669">
        <f t="shared" si="124"/>
        <v>0</v>
      </c>
      <c r="DK108" s="669">
        <f t="shared" si="124"/>
        <v>0</v>
      </c>
      <c r="DL108" s="669">
        <f t="shared" si="124"/>
        <v>0</v>
      </c>
      <c r="DM108" s="669">
        <f t="shared" si="124"/>
        <v>0</v>
      </c>
      <c r="DN108" s="669">
        <f t="shared" si="124"/>
        <v>0</v>
      </c>
      <c r="DO108" s="669">
        <f t="shared" si="124"/>
        <v>0</v>
      </c>
      <c r="DP108" s="669">
        <f t="shared" si="124"/>
        <v>0</v>
      </c>
      <c r="DQ108" s="669">
        <f t="shared" si="124"/>
        <v>0</v>
      </c>
      <c r="DR108" s="669">
        <f t="shared" si="124"/>
        <v>0</v>
      </c>
      <c r="DS108" s="669">
        <f t="shared" si="124"/>
        <v>0</v>
      </c>
      <c r="DT108" s="669">
        <f t="shared" si="124"/>
        <v>0</v>
      </c>
      <c r="DU108" s="226"/>
      <c r="DV108" s="226"/>
    </row>
    <row r="109" spans="1:126" s="237" customFormat="1">
      <c r="A109" s="226"/>
      <c r="B109" s="226"/>
      <c r="C109" s="226"/>
      <c r="D109" s="226"/>
      <c r="E109" s="270"/>
      <c r="F109" s="114"/>
      <c r="G109" s="229"/>
      <c r="H109" s="226"/>
      <c r="I109" s="226"/>
      <c r="J109" s="403"/>
      <c r="K109" s="651">
        <f t="shared" si="73"/>
        <v>0</v>
      </c>
      <c r="L109" s="1"/>
      <c r="M109" s="5"/>
      <c r="N109" s="1">
        <f t="shared" si="78"/>
        <v>0</v>
      </c>
      <c r="O109" s="1"/>
      <c r="P109" s="5"/>
      <c r="Q109" s="1" t="s">
        <v>397</v>
      </c>
      <c r="R109" s="1"/>
      <c r="S109" s="667"/>
      <c r="T109" s="670">
        <f t="shared" si="74"/>
        <v>0</v>
      </c>
      <c r="U109" s="23"/>
      <c r="V109" s="226"/>
      <c r="W109" s="665">
        <f t="shared" si="75"/>
        <v>0</v>
      </c>
      <c r="X109" s="666"/>
      <c r="Y109" s="667"/>
      <c r="Z109" s="668"/>
      <c r="AA109" s="669">
        <f t="shared" ref="AA109:CL109" si="125">IF($W$47=0,0,AA74/$W$47)</f>
        <v>0</v>
      </c>
      <c r="AB109" s="669">
        <f t="shared" si="125"/>
        <v>0</v>
      </c>
      <c r="AC109" s="669">
        <f t="shared" si="125"/>
        <v>0</v>
      </c>
      <c r="AD109" s="669">
        <f t="shared" si="125"/>
        <v>0</v>
      </c>
      <c r="AE109" s="669">
        <f t="shared" si="125"/>
        <v>0</v>
      </c>
      <c r="AF109" s="669">
        <f t="shared" si="125"/>
        <v>0</v>
      </c>
      <c r="AG109" s="669">
        <f t="shared" si="125"/>
        <v>0</v>
      </c>
      <c r="AH109" s="669">
        <f t="shared" si="125"/>
        <v>0</v>
      </c>
      <c r="AI109" s="669">
        <f t="shared" si="125"/>
        <v>0</v>
      </c>
      <c r="AJ109" s="669">
        <f t="shared" si="125"/>
        <v>0</v>
      </c>
      <c r="AK109" s="669">
        <f t="shared" si="125"/>
        <v>0</v>
      </c>
      <c r="AL109" s="669">
        <f t="shared" si="125"/>
        <v>0</v>
      </c>
      <c r="AM109" s="669">
        <f t="shared" si="125"/>
        <v>0</v>
      </c>
      <c r="AN109" s="669">
        <f t="shared" si="125"/>
        <v>0</v>
      </c>
      <c r="AO109" s="669">
        <f t="shared" si="125"/>
        <v>0</v>
      </c>
      <c r="AP109" s="669">
        <f t="shared" si="125"/>
        <v>0</v>
      </c>
      <c r="AQ109" s="669">
        <f t="shared" si="125"/>
        <v>0</v>
      </c>
      <c r="AR109" s="669">
        <f t="shared" si="125"/>
        <v>0</v>
      </c>
      <c r="AS109" s="669">
        <f t="shared" si="125"/>
        <v>0</v>
      </c>
      <c r="AT109" s="669">
        <f t="shared" si="125"/>
        <v>0</v>
      </c>
      <c r="AU109" s="669">
        <f t="shared" si="125"/>
        <v>0</v>
      </c>
      <c r="AV109" s="669">
        <f t="shared" si="125"/>
        <v>0</v>
      </c>
      <c r="AW109" s="669">
        <f t="shared" si="125"/>
        <v>0</v>
      </c>
      <c r="AX109" s="669">
        <f t="shared" si="125"/>
        <v>0</v>
      </c>
      <c r="AY109" s="669">
        <f t="shared" si="125"/>
        <v>0</v>
      </c>
      <c r="AZ109" s="669">
        <f t="shared" si="125"/>
        <v>0</v>
      </c>
      <c r="BA109" s="669">
        <f t="shared" si="125"/>
        <v>0</v>
      </c>
      <c r="BB109" s="669">
        <f t="shared" si="125"/>
        <v>0</v>
      </c>
      <c r="BC109" s="669">
        <f t="shared" si="125"/>
        <v>0</v>
      </c>
      <c r="BD109" s="669">
        <f t="shared" si="125"/>
        <v>0</v>
      </c>
      <c r="BE109" s="669">
        <f t="shared" si="125"/>
        <v>0</v>
      </c>
      <c r="BF109" s="669">
        <f t="shared" si="125"/>
        <v>0</v>
      </c>
      <c r="BG109" s="669">
        <f t="shared" si="125"/>
        <v>0</v>
      </c>
      <c r="BH109" s="669">
        <f t="shared" si="125"/>
        <v>0</v>
      </c>
      <c r="BI109" s="669">
        <f t="shared" si="125"/>
        <v>0</v>
      </c>
      <c r="BJ109" s="669">
        <f t="shared" si="125"/>
        <v>0</v>
      </c>
      <c r="BK109" s="669">
        <f t="shared" si="125"/>
        <v>0</v>
      </c>
      <c r="BL109" s="669">
        <f t="shared" si="125"/>
        <v>0</v>
      </c>
      <c r="BM109" s="669">
        <f t="shared" si="125"/>
        <v>0</v>
      </c>
      <c r="BN109" s="669">
        <f t="shared" si="125"/>
        <v>0</v>
      </c>
      <c r="BO109" s="669">
        <f t="shared" si="125"/>
        <v>0</v>
      </c>
      <c r="BP109" s="669">
        <f t="shared" si="125"/>
        <v>0</v>
      </c>
      <c r="BQ109" s="669">
        <f t="shared" si="125"/>
        <v>0</v>
      </c>
      <c r="BR109" s="669">
        <f t="shared" si="125"/>
        <v>0</v>
      </c>
      <c r="BS109" s="669">
        <f t="shared" si="125"/>
        <v>0</v>
      </c>
      <c r="BT109" s="669">
        <f t="shared" si="125"/>
        <v>0</v>
      </c>
      <c r="BU109" s="669">
        <f t="shared" si="125"/>
        <v>0</v>
      </c>
      <c r="BV109" s="669">
        <f t="shared" si="125"/>
        <v>0</v>
      </c>
      <c r="BW109" s="669">
        <f t="shared" si="125"/>
        <v>0</v>
      </c>
      <c r="BX109" s="669">
        <f t="shared" si="125"/>
        <v>0</v>
      </c>
      <c r="BY109" s="669">
        <f t="shared" si="125"/>
        <v>0</v>
      </c>
      <c r="BZ109" s="669">
        <f t="shared" si="125"/>
        <v>0</v>
      </c>
      <c r="CA109" s="669">
        <f t="shared" si="125"/>
        <v>0</v>
      </c>
      <c r="CB109" s="669">
        <f t="shared" si="125"/>
        <v>0</v>
      </c>
      <c r="CC109" s="669">
        <f t="shared" si="125"/>
        <v>0</v>
      </c>
      <c r="CD109" s="669">
        <f t="shared" si="125"/>
        <v>0</v>
      </c>
      <c r="CE109" s="669">
        <f t="shared" si="125"/>
        <v>0</v>
      </c>
      <c r="CF109" s="669">
        <f t="shared" si="125"/>
        <v>0</v>
      </c>
      <c r="CG109" s="669">
        <f t="shared" si="125"/>
        <v>0</v>
      </c>
      <c r="CH109" s="669">
        <f t="shared" si="125"/>
        <v>0</v>
      </c>
      <c r="CI109" s="669">
        <f t="shared" si="125"/>
        <v>0</v>
      </c>
      <c r="CJ109" s="669">
        <f t="shared" si="125"/>
        <v>0</v>
      </c>
      <c r="CK109" s="669">
        <f t="shared" si="125"/>
        <v>0</v>
      </c>
      <c r="CL109" s="669">
        <f t="shared" si="125"/>
        <v>0</v>
      </c>
      <c r="CM109" s="669">
        <f t="shared" ref="CM109:DT109" si="126">IF($W$47=0,0,CM74/$W$47)</f>
        <v>0</v>
      </c>
      <c r="CN109" s="669">
        <f t="shared" si="126"/>
        <v>0</v>
      </c>
      <c r="CO109" s="669">
        <f t="shared" si="126"/>
        <v>0</v>
      </c>
      <c r="CP109" s="669">
        <f t="shared" si="126"/>
        <v>0</v>
      </c>
      <c r="CQ109" s="669">
        <f t="shared" si="126"/>
        <v>0</v>
      </c>
      <c r="CR109" s="669">
        <f t="shared" si="126"/>
        <v>0</v>
      </c>
      <c r="CS109" s="669">
        <f t="shared" si="126"/>
        <v>0</v>
      </c>
      <c r="CT109" s="669">
        <f t="shared" si="126"/>
        <v>0</v>
      </c>
      <c r="CU109" s="669">
        <f t="shared" si="126"/>
        <v>0</v>
      </c>
      <c r="CV109" s="669">
        <f t="shared" si="126"/>
        <v>0</v>
      </c>
      <c r="CW109" s="669">
        <f t="shared" si="126"/>
        <v>0</v>
      </c>
      <c r="CX109" s="669">
        <f t="shared" si="126"/>
        <v>0</v>
      </c>
      <c r="CY109" s="669">
        <f t="shared" si="126"/>
        <v>0</v>
      </c>
      <c r="CZ109" s="669">
        <f t="shared" si="126"/>
        <v>0</v>
      </c>
      <c r="DA109" s="669">
        <f t="shared" si="126"/>
        <v>0</v>
      </c>
      <c r="DB109" s="669">
        <f t="shared" si="126"/>
        <v>0</v>
      </c>
      <c r="DC109" s="669">
        <f t="shared" si="126"/>
        <v>0</v>
      </c>
      <c r="DD109" s="669">
        <f t="shared" si="126"/>
        <v>0</v>
      </c>
      <c r="DE109" s="669">
        <f t="shared" si="126"/>
        <v>0</v>
      </c>
      <c r="DF109" s="669">
        <f t="shared" si="126"/>
        <v>0</v>
      </c>
      <c r="DG109" s="669">
        <f t="shared" si="126"/>
        <v>0</v>
      </c>
      <c r="DH109" s="669">
        <f t="shared" si="126"/>
        <v>0</v>
      </c>
      <c r="DI109" s="669">
        <f t="shared" si="126"/>
        <v>0</v>
      </c>
      <c r="DJ109" s="669">
        <f t="shared" si="126"/>
        <v>0</v>
      </c>
      <c r="DK109" s="669">
        <f t="shared" si="126"/>
        <v>0</v>
      </c>
      <c r="DL109" s="669">
        <f t="shared" si="126"/>
        <v>0</v>
      </c>
      <c r="DM109" s="669">
        <f t="shared" si="126"/>
        <v>0</v>
      </c>
      <c r="DN109" s="669">
        <f t="shared" si="126"/>
        <v>0</v>
      </c>
      <c r="DO109" s="669">
        <f t="shared" si="126"/>
        <v>0</v>
      </c>
      <c r="DP109" s="669">
        <f t="shared" si="126"/>
        <v>0</v>
      </c>
      <c r="DQ109" s="669">
        <f t="shared" si="126"/>
        <v>0</v>
      </c>
      <c r="DR109" s="669">
        <f t="shared" si="126"/>
        <v>0</v>
      </c>
      <c r="DS109" s="669">
        <f t="shared" si="126"/>
        <v>0</v>
      </c>
      <c r="DT109" s="669">
        <f t="shared" si="126"/>
        <v>0</v>
      </c>
      <c r="DU109" s="226"/>
      <c r="DV109" s="226"/>
    </row>
    <row r="110" spans="1:126" s="237" customFormat="1">
      <c r="A110" s="226"/>
      <c r="B110" s="226"/>
      <c r="C110" s="226"/>
      <c r="D110" s="226"/>
      <c r="E110" s="270"/>
      <c r="F110" s="114"/>
      <c r="G110" s="229"/>
      <c r="H110" s="226"/>
      <c r="I110" s="226"/>
      <c r="J110" s="403"/>
      <c r="K110" s="651">
        <f t="shared" si="73"/>
        <v>0</v>
      </c>
      <c r="L110" s="1"/>
      <c r="M110" s="5"/>
      <c r="N110" s="1">
        <f t="shared" si="78"/>
        <v>0</v>
      </c>
      <c r="O110" s="1"/>
      <c r="P110" s="5"/>
      <c r="Q110" s="1" t="s">
        <v>397</v>
      </c>
      <c r="R110" s="1"/>
      <c r="S110" s="667"/>
      <c r="T110" s="670">
        <f t="shared" si="74"/>
        <v>0</v>
      </c>
      <c r="U110" s="23"/>
      <c r="V110" s="226"/>
      <c r="W110" s="665">
        <f t="shared" si="75"/>
        <v>0</v>
      </c>
      <c r="X110" s="666"/>
      <c r="Y110" s="667"/>
      <c r="Z110" s="668"/>
      <c r="AA110" s="669">
        <f t="shared" ref="AA110:CL110" si="127">IF($W$47=0,0,AA75/$W$47)</f>
        <v>0</v>
      </c>
      <c r="AB110" s="669">
        <f t="shared" si="127"/>
        <v>0</v>
      </c>
      <c r="AC110" s="669">
        <f t="shared" si="127"/>
        <v>0</v>
      </c>
      <c r="AD110" s="669">
        <f t="shared" si="127"/>
        <v>0</v>
      </c>
      <c r="AE110" s="669">
        <f t="shared" si="127"/>
        <v>0</v>
      </c>
      <c r="AF110" s="669">
        <f t="shared" si="127"/>
        <v>0</v>
      </c>
      <c r="AG110" s="669">
        <f t="shared" si="127"/>
        <v>0</v>
      </c>
      <c r="AH110" s="669">
        <f t="shared" si="127"/>
        <v>0</v>
      </c>
      <c r="AI110" s="669">
        <f t="shared" si="127"/>
        <v>0</v>
      </c>
      <c r="AJ110" s="669">
        <f t="shared" si="127"/>
        <v>0</v>
      </c>
      <c r="AK110" s="669">
        <f t="shared" si="127"/>
        <v>0</v>
      </c>
      <c r="AL110" s="669">
        <f t="shared" si="127"/>
        <v>0</v>
      </c>
      <c r="AM110" s="669">
        <f t="shared" si="127"/>
        <v>0</v>
      </c>
      <c r="AN110" s="669">
        <f t="shared" si="127"/>
        <v>0</v>
      </c>
      <c r="AO110" s="669">
        <f t="shared" si="127"/>
        <v>0</v>
      </c>
      <c r="AP110" s="669">
        <f t="shared" si="127"/>
        <v>0</v>
      </c>
      <c r="AQ110" s="669">
        <f t="shared" si="127"/>
        <v>0</v>
      </c>
      <c r="AR110" s="669">
        <f t="shared" si="127"/>
        <v>0</v>
      </c>
      <c r="AS110" s="669">
        <f t="shared" si="127"/>
        <v>0</v>
      </c>
      <c r="AT110" s="669">
        <f t="shared" si="127"/>
        <v>0</v>
      </c>
      <c r="AU110" s="669">
        <f t="shared" si="127"/>
        <v>0</v>
      </c>
      <c r="AV110" s="669">
        <f t="shared" si="127"/>
        <v>0</v>
      </c>
      <c r="AW110" s="669">
        <f t="shared" si="127"/>
        <v>0</v>
      </c>
      <c r="AX110" s="669">
        <f t="shared" si="127"/>
        <v>0</v>
      </c>
      <c r="AY110" s="669">
        <f t="shared" si="127"/>
        <v>0</v>
      </c>
      <c r="AZ110" s="669">
        <f t="shared" si="127"/>
        <v>0</v>
      </c>
      <c r="BA110" s="669">
        <f t="shared" si="127"/>
        <v>0</v>
      </c>
      <c r="BB110" s="669">
        <f t="shared" si="127"/>
        <v>0</v>
      </c>
      <c r="BC110" s="669">
        <f t="shared" si="127"/>
        <v>0</v>
      </c>
      <c r="BD110" s="669">
        <f t="shared" si="127"/>
        <v>0</v>
      </c>
      <c r="BE110" s="669">
        <f t="shared" si="127"/>
        <v>0</v>
      </c>
      <c r="BF110" s="669">
        <f t="shared" si="127"/>
        <v>0</v>
      </c>
      <c r="BG110" s="669">
        <f t="shared" si="127"/>
        <v>0</v>
      </c>
      <c r="BH110" s="669">
        <f t="shared" si="127"/>
        <v>0</v>
      </c>
      <c r="BI110" s="669">
        <f t="shared" si="127"/>
        <v>0</v>
      </c>
      <c r="BJ110" s="669">
        <f t="shared" si="127"/>
        <v>0</v>
      </c>
      <c r="BK110" s="669">
        <f t="shared" si="127"/>
        <v>0</v>
      </c>
      <c r="BL110" s="669">
        <f t="shared" si="127"/>
        <v>0</v>
      </c>
      <c r="BM110" s="669">
        <f t="shared" si="127"/>
        <v>0</v>
      </c>
      <c r="BN110" s="669">
        <f t="shared" si="127"/>
        <v>0</v>
      </c>
      <c r="BO110" s="669">
        <f t="shared" si="127"/>
        <v>0</v>
      </c>
      <c r="BP110" s="669">
        <f t="shared" si="127"/>
        <v>0</v>
      </c>
      <c r="BQ110" s="669">
        <f t="shared" si="127"/>
        <v>0</v>
      </c>
      <c r="BR110" s="669">
        <f t="shared" si="127"/>
        <v>0</v>
      </c>
      <c r="BS110" s="669">
        <f t="shared" si="127"/>
        <v>0</v>
      </c>
      <c r="BT110" s="669">
        <f t="shared" si="127"/>
        <v>0</v>
      </c>
      <c r="BU110" s="669">
        <f t="shared" si="127"/>
        <v>0</v>
      </c>
      <c r="BV110" s="669">
        <f t="shared" si="127"/>
        <v>0</v>
      </c>
      <c r="BW110" s="669">
        <f t="shared" si="127"/>
        <v>0</v>
      </c>
      <c r="BX110" s="669">
        <f t="shared" si="127"/>
        <v>0</v>
      </c>
      <c r="BY110" s="669">
        <f t="shared" si="127"/>
        <v>0</v>
      </c>
      <c r="BZ110" s="669">
        <f t="shared" si="127"/>
        <v>0</v>
      </c>
      <c r="CA110" s="669">
        <f t="shared" si="127"/>
        <v>0</v>
      </c>
      <c r="CB110" s="669">
        <f t="shared" si="127"/>
        <v>0</v>
      </c>
      <c r="CC110" s="669">
        <f t="shared" si="127"/>
        <v>0</v>
      </c>
      <c r="CD110" s="669">
        <f t="shared" si="127"/>
        <v>0</v>
      </c>
      <c r="CE110" s="669">
        <f t="shared" si="127"/>
        <v>0</v>
      </c>
      <c r="CF110" s="669">
        <f t="shared" si="127"/>
        <v>0</v>
      </c>
      <c r="CG110" s="669">
        <f t="shared" si="127"/>
        <v>0</v>
      </c>
      <c r="CH110" s="669">
        <f t="shared" si="127"/>
        <v>0</v>
      </c>
      <c r="CI110" s="669">
        <f t="shared" si="127"/>
        <v>0</v>
      </c>
      <c r="CJ110" s="669">
        <f t="shared" si="127"/>
        <v>0</v>
      </c>
      <c r="CK110" s="669">
        <f t="shared" si="127"/>
        <v>0</v>
      </c>
      <c r="CL110" s="669">
        <f t="shared" si="127"/>
        <v>0</v>
      </c>
      <c r="CM110" s="669">
        <f t="shared" ref="CM110:DT110" si="128">IF($W$47=0,0,CM75/$W$47)</f>
        <v>0</v>
      </c>
      <c r="CN110" s="669">
        <f t="shared" si="128"/>
        <v>0</v>
      </c>
      <c r="CO110" s="669">
        <f t="shared" si="128"/>
        <v>0</v>
      </c>
      <c r="CP110" s="669">
        <f t="shared" si="128"/>
        <v>0</v>
      </c>
      <c r="CQ110" s="669">
        <f t="shared" si="128"/>
        <v>0</v>
      </c>
      <c r="CR110" s="669">
        <f t="shared" si="128"/>
        <v>0</v>
      </c>
      <c r="CS110" s="669">
        <f t="shared" si="128"/>
        <v>0</v>
      </c>
      <c r="CT110" s="669">
        <f t="shared" si="128"/>
        <v>0</v>
      </c>
      <c r="CU110" s="669">
        <f t="shared" si="128"/>
        <v>0</v>
      </c>
      <c r="CV110" s="669">
        <f t="shared" si="128"/>
        <v>0</v>
      </c>
      <c r="CW110" s="669">
        <f t="shared" si="128"/>
        <v>0</v>
      </c>
      <c r="CX110" s="669">
        <f t="shared" si="128"/>
        <v>0</v>
      </c>
      <c r="CY110" s="669">
        <f t="shared" si="128"/>
        <v>0</v>
      </c>
      <c r="CZ110" s="669">
        <f t="shared" si="128"/>
        <v>0</v>
      </c>
      <c r="DA110" s="669">
        <f t="shared" si="128"/>
        <v>0</v>
      </c>
      <c r="DB110" s="669">
        <f t="shared" si="128"/>
        <v>0</v>
      </c>
      <c r="DC110" s="669">
        <f t="shared" si="128"/>
        <v>0</v>
      </c>
      <c r="DD110" s="669">
        <f t="shared" si="128"/>
        <v>0</v>
      </c>
      <c r="DE110" s="669">
        <f t="shared" si="128"/>
        <v>0</v>
      </c>
      <c r="DF110" s="669">
        <f t="shared" si="128"/>
        <v>0</v>
      </c>
      <c r="DG110" s="669">
        <f t="shared" si="128"/>
        <v>0</v>
      </c>
      <c r="DH110" s="669">
        <f t="shared" si="128"/>
        <v>0</v>
      </c>
      <c r="DI110" s="669">
        <f t="shared" si="128"/>
        <v>0</v>
      </c>
      <c r="DJ110" s="669">
        <f t="shared" si="128"/>
        <v>0</v>
      </c>
      <c r="DK110" s="669">
        <f t="shared" si="128"/>
        <v>0</v>
      </c>
      <c r="DL110" s="669">
        <f t="shared" si="128"/>
        <v>0</v>
      </c>
      <c r="DM110" s="669">
        <f t="shared" si="128"/>
        <v>0</v>
      </c>
      <c r="DN110" s="669">
        <f t="shared" si="128"/>
        <v>0</v>
      </c>
      <c r="DO110" s="669">
        <f t="shared" si="128"/>
        <v>0</v>
      </c>
      <c r="DP110" s="669">
        <f t="shared" si="128"/>
        <v>0</v>
      </c>
      <c r="DQ110" s="669">
        <f t="shared" si="128"/>
        <v>0</v>
      </c>
      <c r="DR110" s="669">
        <f t="shared" si="128"/>
        <v>0</v>
      </c>
      <c r="DS110" s="669">
        <f t="shared" si="128"/>
        <v>0</v>
      </c>
      <c r="DT110" s="669">
        <f t="shared" si="128"/>
        <v>0</v>
      </c>
      <c r="DU110" s="226"/>
      <c r="DV110" s="226"/>
    </row>
    <row r="111" spans="1:126" s="237" customFormat="1">
      <c r="A111" s="226"/>
      <c r="B111" s="226"/>
      <c r="C111" s="226"/>
      <c r="D111" s="226"/>
      <c r="E111" s="270"/>
      <c r="F111" s="114"/>
      <c r="G111" s="229"/>
      <c r="H111" s="226"/>
      <c r="I111" s="226"/>
      <c r="J111" s="403"/>
      <c r="K111" s="651">
        <f t="shared" si="73"/>
        <v>0</v>
      </c>
      <c r="L111" s="1"/>
      <c r="M111" s="5"/>
      <c r="N111" s="1">
        <f t="shared" si="78"/>
        <v>0</v>
      </c>
      <c r="O111" s="1"/>
      <c r="P111" s="5"/>
      <c r="Q111" s="1" t="s">
        <v>397</v>
      </c>
      <c r="R111" s="1"/>
      <c r="S111" s="667"/>
      <c r="T111" s="670">
        <f t="shared" si="74"/>
        <v>0</v>
      </c>
      <c r="U111" s="23"/>
      <c r="V111" s="226"/>
      <c r="W111" s="665">
        <f t="shared" si="75"/>
        <v>0</v>
      </c>
      <c r="X111" s="666"/>
      <c r="Y111" s="667"/>
      <c r="Z111" s="668"/>
      <c r="AA111" s="669">
        <f t="shared" ref="AA111:CL111" si="129">IF($W$47=0,0,AA76/$W$47)</f>
        <v>0</v>
      </c>
      <c r="AB111" s="669">
        <f t="shared" si="129"/>
        <v>0</v>
      </c>
      <c r="AC111" s="669">
        <f t="shared" si="129"/>
        <v>0</v>
      </c>
      <c r="AD111" s="669">
        <f t="shared" si="129"/>
        <v>0</v>
      </c>
      <c r="AE111" s="669">
        <f t="shared" si="129"/>
        <v>0</v>
      </c>
      <c r="AF111" s="669">
        <f t="shared" si="129"/>
        <v>0</v>
      </c>
      <c r="AG111" s="669">
        <f t="shared" si="129"/>
        <v>0</v>
      </c>
      <c r="AH111" s="669">
        <f t="shared" si="129"/>
        <v>0</v>
      </c>
      <c r="AI111" s="669">
        <f t="shared" si="129"/>
        <v>0</v>
      </c>
      <c r="AJ111" s="669">
        <f t="shared" si="129"/>
        <v>0</v>
      </c>
      <c r="AK111" s="669">
        <f t="shared" si="129"/>
        <v>0</v>
      </c>
      <c r="AL111" s="669">
        <f t="shared" si="129"/>
        <v>0</v>
      </c>
      <c r="AM111" s="669">
        <f t="shared" si="129"/>
        <v>0</v>
      </c>
      <c r="AN111" s="669">
        <f t="shared" si="129"/>
        <v>0</v>
      </c>
      <c r="AO111" s="669">
        <f t="shared" si="129"/>
        <v>0</v>
      </c>
      <c r="AP111" s="669">
        <f t="shared" si="129"/>
        <v>0</v>
      </c>
      <c r="AQ111" s="669">
        <f t="shared" si="129"/>
        <v>0</v>
      </c>
      <c r="AR111" s="669">
        <f t="shared" si="129"/>
        <v>0</v>
      </c>
      <c r="AS111" s="669">
        <f t="shared" si="129"/>
        <v>0</v>
      </c>
      <c r="AT111" s="669">
        <f t="shared" si="129"/>
        <v>0</v>
      </c>
      <c r="AU111" s="669">
        <f t="shared" si="129"/>
        <v>0</v>
      </c>
      <c r="AV111" s="669">
        <f t="shared" si="129"/>
        <v>0</v>
      </c>
      <c r="AW111" s="669">
        <f t="shared" si="129"/>
        <v>0</v>
      </c>
      <c r="AX111" s="669">
        <f t="shared" si="129"/>
        <v>0</v>
      </c>
      <c r="AY111" s="669">
        <f t="shared" si="129"/>
        <v>0</v>
      </c>
      <c r="AZ111" s="669">
        <f t="shared" si="129"/>
        <v>0</v>
      </c>
      <c r="BA111" s="669">
        <f t="shared" si="129"/>
        <v>0</v>
      </c>
      <c r="BB111" s="669">
        <f t="shared" si="129"/>
        <v>0</v>
      </c>
      <c r="BC111" s="669">
        <f t="shared" si="129"/>
        <v>0</v>
      </c>
      <c r="BD111" s="669">
        <f t="shared" si="129"/>
        <v>0</v>
      </c>
      <c r="BE111" s="669">
        <f t="shared" si="129"/>
        <v>0</v>
      </c>
      <c r="BF111" s="669">
        <f t="shared" si="129"/>
        <v>0</v>
      </c>
      <c r="BG111" s="669">
        <f t="shared" si="129"/>
        <v>0</v>
      </c>
      <c r="BH111" s="669">
        <f t="shared" si="129"/>
        <v>0</v>
      </c>
      <c r="BI111" s="669">
        <f t="shared" si="129"/>
        <v>0</v>
      </c>
      <c r="BJ111" s="669">
        <f t="shared" si="129"/>
        <v>0</v>
      </c>
      <c r="BK111" s="669">
        <f t="shared" si="129"/>
        <v>0</v>
      </c>
      <c r="BL111" s="669">
        <f t="shared" si="129"/>
        <v>0</v>
      </c>
      <c r="BM111" s="669">
        <f t="shared" si="129"/>
        <v>0</v>
      </c>
      <c r="BN111" s="669">
        <f t="shared" si="129"/>
        <v>0</v>
      </c>
      <c r="BO111" s="669">
        <f t="shared" si="129"/>
        <v>0</v>
      </c>
      <c r="BP111" s="669">
        <f t="shared" si="129"/>
        <v>0</v>
      </c>
      <c r="BQ111" s="669">
        <f t="shared" si="129"/>
        <v>0</v>
      </c>
      <c r="BR111" s="669">
        <f t="shared" si="129"/>
        <v>0</v>
      </c>
      <c r="BS111" s="669">
        <f t="shared" si="129"/>
        <v>0</v>
      </c>
      <c r="BT111" s="669">
        <f t="shared" si="129"/>
        <v>0</v>
      </c>
      <c r="BU111" s="669">
        <f t="shared" si="129"/>
        <v>0</v>
      </c>
      <c r="BV111" s="669">
        <f t="shared" si="129"/>
        <v>0</v>
      </c>
      <c r="BW111" s="669">
        <f t="shared" si="129"/>
        <v>0</v>
      </c>
      <c r="BX111" s="669">
        <f t="shared" si="129"/>
        <v>0</v>
      </c>
      <c r="BY111" s="669">
        <f t="shared" si="129"/>
        <v>0</v>
      </c>
      <c r="BZ111" s="669">
        <f t="shared" si="129"/>
        <v>0</v>
      </c>
      <c r="CA111" s="669">
        <f t="shared" si="129"/>
        <v>0</v>
      </c>
      <c r="CB111" s="669">
        <f t="shared" si="129"/>
        <v>0</v>
      </c>
      <c r="CC111" s="669">
        <f t="shared" si="129"/>
        <v>0</v>
      </c>
      <c r="CD111" s="669">
        <f t="shared" si="129"/>
        <v>0</v>
      </c>
      <c r="CE111" s="669">
        <f t="shared" si="129"/>
        <v>0</v>
      </c>
      <c r="CF111" s="669">
        <f t="shared" si="129"/>
        <v>0</v>
      </c>
      <c r="CG111" s="669">
        <f t="shared" si="129"/>
        <v>0</v>
      </c>
      <c r="CH111" s="669">
        <f t="shared" si="129"/>
        <v>0</v>
      </c>
      <c r="CI111" s="669">
        <f t="shared" si="129"/>
        <v>0</v>
      </c>
      <c r="CJ111" s="669">
        <f t="shared" si="129"/>
        <v>0</v>
      </c>
      <c r="CK111" s="669">
        <f t="shared" si="129"/>
        <v>0</v>
      </c>
      <c r="CL111" s="669">
        <f t="shared" si="129"/>
        <v>0</v>
      </c>
      <c r="CM111" s="669">
        <f t="shared" ref="CM111:DT111" si="130">IF($W$47=0,0,CM76/$W$47)</f>
        <v>0</v>
      </c>
      <c r="CN111" s="669">
        <f t="shared" si="130"/>
        <v>0</v>
      </c>
      <c r="CO111" s="669">
        <f t="shared" si="130"/>
        <v>0</v>
      </c>
      <c r="CP111" s="669">
        <f t="shared" si="130"/>
        <v>0</v>
      </c>
      <c r="CQ111" s="669">
        <f t="shared" si="130"/>
        <v>0</v>
      </c>
      <c r="CR111" s="669">
        <f t="shared" si="130"/>
        <v>0</v>
      </c>
      <c r="CS111" s="669">
        <f t="shared" si="130"/>
        <v>0</v>
      </c>
      <c r="CT111" s="669">
        <f t="shared" si="130"/>
        <v>0</v>
      </c>
      <c r="CU111" s="669">
        <f t="shared" si="130"/>
        <v>0</v>
      </c>
      <c r="CV111" s="669">
        <f t="shared" si="130"/>
        <v>0</v>
      </c>
      <c r="CW111" s="669">
        <f t="shared" si="130"/>
        <v>0</v>
      </c>
      <c r="CX111" s="669">
        <f t="shared" si="130"/>
        <v>0</v>
      </c>
      <c r="CY111" s="669">
        <f t="shared" si="130"/>
        <v>0</v>
      </c>
      <c r="CZ111" s="669">
        <f t="shared" si="130"/>
        <v>0</v>
      </c>
      <c r="DA111" s="669">
        <f t="shared" si="130"/>
        <v>0</v>
      </c>
      <c r="DB111" s="669">
        <f t="shared" si="130"/>
        <v>0</v>
      </c>
      <c r="DC111" s="669">
        <f t="shared" si="130"/>
        <v>0</v>
      </c>
      <c r="DD111" s="669">
        <f t="shared" si="130"/>
        <v>0</v>
      </c>
      <c r="DE111" s="669">
        <f t="shared" si="130"/>
        <v>0</v>
      </c>
      <c r="DF111" s="669">
        <f t="shared" si="130"/>
        <v>0</v>
      </c>
      <c r="DG111" s="669">
        <f t="shared" si="130"/>
        <v>0</v>
      </c>
      <c r="DH111" s="669">
        <f t="shared" si="130"/>
        <v>0</v>
      </c>
      <c r="DI111" s="669">
        <f t="shared" si="130"/>
        <v>0</v>
      </c>
      <c r="DJ111" s="669">
        <f t="shared" si="130"/>
        <v>0</v>
      </c>
      <c r="DK111" s="669">
        <f t="shared" si="130"/>
        <v>0</v>
      </c>
      <c r="DL111" s="669">
        <f t="shared" si="130"/>
        <v>0</v>
      </c>
      <c r="DM111" s="669">
        <f t="shared" si="130"/>
        <v>0</v>
      </c>
      <c r="DN111" s="669">
        <f t="shared" si="130"/>
        <v>0</v>
      </c>
      <c r="DO111" s="669">
        <f t="shared" si="130"/>
        <v>0</v>
      </c>
      <c r="DP111" s="669">
        <f t="shared" si="130"/>
        <v>0</v>
      </c>
      <c r="DQ111" s="669">
        <f t="shared" si="130"/>
        <v>0</v>
      </c>
      <c r="DR111" s="669">
        <f t="shared" si="130"/>
        <v>0</v>
      </c>
      <c r="DS111" s="669">
        <f t="shared" si="130"/>
        <v>0</v>
      </c>
      <c r="DT111" s="669">
        <f t="shared" si="130"/>
        <v>0</v>
      </c>
      <c r="DU111" s="226"/>
      <c r="DV111" s="226"/>
    </row>
    <row r="112" spans="1:126" s="237" customFormat="1">
      <c r="A112" s="226"/>
      <c r="B112" s="226"/>
      <c r="C112" s="226"/>
      <c r="D112" s="226"/>
      <c r="E112" s="270"/>
      <c r="F112" s="114"/>
      <c r="G112" s="229"/>
      <c r="H112" s="226"/>
      <c r="I112" s="226"/>
      <c r="J112" s="403"/>
      <c r="K112" s="651">
        <f t="shared" si="73"/>
        <v>0</v>
      </c>
      <c r="L112" s="1"/>
      <c r="M112" s="5"/>
      <c r="N112" s="1">
        <f t="shared" si="78"/>
        <v>0</v>
      </c>
      <c r="O112" s="1"/>
      <c r="P112" s="5"/>
      <c r="Q112" s="1" t="s">
        <v>397</v>
      </c>
      <c r="R112" s="1"/>
      <c r="S112" s="667"/>
      <c r="T112" s="670">
        <f t="shared" si="74"/>
        <v>0</v>
      </c>
      <c r="U112" s="23"/>
      <c r="V112" s="226"/>
      <c r="W112" s="665">
        <f t="shared" si="75"/>
        <v>0</v>
      </c>
      <c r="X112" s="666"/>
      <c r="Y112" s="667"/>
      <c r="Z112" s="668"/>
      <c r="AA112" s="669">
        <f t="shared" ref="AA112:CL112" si="131">IF($W$47=0,0,AA77/$W$47)</f>
        <v>0</v>
      </c>
      <c r="AB112" s="669">
        <f t="shared" si="131"/>
        <v>0</v>
      </c>
      <c r="AC112" s="669">
        <f t="shared" si="131"/>
        <v>0</v>
      </c>
      <c r="AD112" s="669">
        <f t="shared" si="131"/>
        <v>0</v>
      </c>
      <c r="AE112" s="669">
        <f t="shared" si="131"/>
        <v>0</v>
      </c>
      <c r="AF112" s="669">
        <f t="shared" si="131"/>
        <v>0</v>
      </c>
      <c r="AG112" s="669">
        <f t="shared" si="131"/>
        <v>0</v>
      </c>
      <c r="AH112" s="669">
        <f t="shared" si="131"/>
        <v>0</v>
      </c>
      <c r="AI112" s="669">
        <f t="shared" si="131"/>
        <v>0</v>
      </c>
      <c r="AJ112" s="669">
        <f t="shared" si="131"/>
        <v>0</v>
      </c>
      <c r="AK112" s="669">
        <f t="shared" si="131"/>
        <v>0</v>
      </c>
      <c r="AL112" s="669">
        <f t="shared" si="131"/>
        <v>0</v>
      </c>
      <c r="AM112" s="669">
        <f t="shared" si="131"/>
        <v>0</v>
      </c>
      <c r="AN112" s="669">
        <f t="shared" si="131"/>
        <v>0</v>
      </c>
      <c r="AO112" s="669">
        <f t="shared" si="131"/>
        <v>0</v>
      </c>
      <c r="AP112" s="669">
        <f t="shared" si="131"/>
        <v>0</v>
      </c>
      <c r="AQ112" s="669">
        <f t="shared" si="131"/>
        <v>0</v>
      </c>
      <c r="AR112" s="669">
        <f t="shared" si="131"/>
        <v>0</v>
      </c>
      <c r="AS112" s="669">
        <f t="shared" si="131"/>
        <v>0</v>
      </c>
      <c r="AT112" s="669">
        <f t="shared" si="131"/>
        <v>0</v>
      </c>
      <c r="AU112" s="669">
        <f t="shared" si="131"/>
        <v>0</v>
      </c>
      <c r="AV112" s="669">
        <f t="shared" si="131"/>
        <v>0</v>
      </c>
      <c r="AW112" s="669">
        <f t="shared" si="131"/>
        <v>0</v>
      </c>
      <c r="AX112" s="669">
        <f t="shared" si="131"/>
        <v>0</v>
      </c>
      <c r="AY112" s="669">
        <f t="shared" si="131"/>
        <v>0</v>
      </c>
      <c r="AZ112" s="669">
        <f t="shared" si="131"/>
        <v>0</v>
      </c>
      <c r="BA112" s="669">
        <f t="shared" si="131"/>
        <v>0</v>
      </c>
      <c r="BB112" s="669">
        <f t="shared" si="131"/>
        <v>0</v>
      </c>
      <c r="BC112" s="669">
        <f t="shared" si="131"/>
        <v>0</v>
      </c>
      <c r="BD112" s="669">
        <f t="shared" si="131"/>
        <v>0</v>
      </c>
      <c r="BE112" s="669">
        <f t="shared" si="131"/>
        <v>0</v>
      </c>
      <c r="BF112" s="669">
        <f t="shared" si="131"/>
        <v>0</v>
      </c>
      <c r="BG112" s="669">
        <f t="shared" si="131"/>
        <v>0</v>
      </c>
      <c r="BH112" s="669">
        <f t="shared" si="131"/>
        <v>0</v>
      </c>
      <c r="BI112" s="669">
        <f t="shared" si="131"/>
        <v>0</v>
      </c>
      <c r="BJ112" s="669">
        <f t="shared" si="131"/>
        <v>0</v>
      </c>
      <c r="BK112" s="669">
        <f t="shared" si="131"/>
        <v>0</v>
      </c>
      <c r="BL112" s="669">
        <f t="shared" si="131"/>
        <v>0</v>
      </c>
      <c r="BM112" s="669">
        <f t="shared" si="131"/>
        <v>0</v>
      </c>
      <c r="BN112" s="669">
        <f t="shared" si="131"/>
        <v>0</v>
      </c>
      <c r="BO112" s="669">
        <f t="shared" si="131"/>
        <v>0</v>
      </c>
      <c r="BP112" s="669">
        <f t="shared" si="131"/>
        <v>0</v>
      </c>
      <c r="BQ112" s="669">
        <f t="shared" si="131"/>
        <v>0</v>
      </c>
      <c r="BR112" s="669">
        <f t="shared" si="131"/>
        <v>0</v>
      </c>
      <c r="BS112" s="669">
        <f t="shared" si="131"/>
        <v>0</v>
      </c>
      <c r="BT112" s="669">
        <f t="shared" si="131"/>
        <v>0</v>
      </c>
      <c r="BU112" s="669">
        <f t="shared" si="131"/>
        <v>0</v>
      </c>
      <c r="BV112" s="669">
        <f t="shared" si="131"/>
        <v>0</v>
      </c>
      <c r="BW112" s="669">
        <f t="shared" si="131"/>
        <v>0</v>
      </c>
      <c r="BX112" s="669">
        <f t="shared" si="131"/>
        <v>0</v>
      </c>
      <c r="BY112" s="669">
        <f t="shared" si="131"/>
        <v>0</v>
      </c>
      <c r="BZ112" s="669">
        <f t="shared" si="131"/>
        <v>0</v>
      </c>
      <c r="CA112" s="669">
        <f t="shared" si="131"/>
        <v>0</v>
      </c>
      <c r="CB112" s="669">
        <f t="shared" si="131"/>
        <v>0</v>
      </c>
      <c r="CC112" s="669">
        <f t="shared" si="131"/>
        <v>0</v>
      </c>
      <c r="CD112" s="669">
        <f t="shared" si="131"/>
        <v>0</v>
      </c>
      <c r="CE112" s="669">
        <f t="shared" si="131"/>
        <v>0</v>
      </c>
      <c r="CF112" s="669">
        <f t="shared" si="131"/>
        <v>0</v>
      </c>
      <c r="CG112" s="669">
        <f t="shared" si="131"/>
        <v>0</v>
      </c>
      <c r="CH112" s="669">
        <f t="shared" si="131"/>
        <v>0</v>
      </c>
      <c r="CI112" s="669">
        <f t="shared" si="131"/>
        <v>0</v>
      </c>
      <c r="CJ112" s="669">
        <f t="shared" si="131"/>
        <v>0</v>
      </c>
      <c r="CK112" s="669">
        <f t="shared" si="131"/>
        <v>0</v>
      </c>
      <c r="CL112" s="669">
        <f t="shared" si="131"/>
        <v>0</v>
      </c>
      <c r="CM112" s="669">
        <f t="shared" ref="CM112:DT112" si="132">IF($W$47=0,0,CM77/$W$47)</f>
        <v>0</v>
      </c>
      <c r="CN112" s="669">
        <f t="shared" si="132"/>
        <v>0</v>
      </c>
      <c r="CO112" s="669">
        <f t="shared" si="132"/>
        <v>0</v>
      </c>
      <c r="CP112" s="669">
        <f t="shared" si="132"/>
        <v>0</v>
      </c>
      <c r="CQ112" s="669">
        <f t="shared" si="132"/>
        <v>0</v>
      </c>
      <c r="CR112" s="669">
        <f t="shared" si="132"/>
        <v>0</v>
      </c>
      <c r="CS112" s="669">
        <f t="shared" si="132"/>
        <v>0</v>
      </c>
      <c r="CT112" s="669">
        <f t="shared" si="132"/>
        <v>0</v>
      </c>
      <c r="CU112" s="669">
        <f t="shared" si="132"/>
        <v>0</v>
      </c>
      <c r="CV112" s="669">
        <f t="shared" si="132"/>
        <v>0</v>
      </c>
      <c r="CW112" s="669">
        <f t="shared" si="132"/>
        <v>0</v>
      </c>
      <c r="CX112" s="669">
        <f t="shared" si="132"/>
        <v>0</v>
      </c>
      <c r="CY112" s="669">
        <f t="shared" si="132"/>
        <v>0</v>
      </c>
      <c r="CZ112" s="669">
        <f t="shared" si="132"/>
        <v>0</v>
      </c>
      <c r="DA112" s="669">
        <f t="shared" si="132"/>
        <v>0</v>
      </c>
      <c r="DB112" s="669">
        <f t="shared" si="132"/>
        <v>0</v>
      </c>
      <c r="DC112" s="669">
        <f t="shared" si="132"/>
        <v>0</v>
      </c>
      <c r="DD112" s="669">
        <f t="shared" si="132"/>
        <v>0</v>
      </c>
      <c r="DE112" s="669">
        <f t="shared" si="132"/>
        <v>0</v>
      </c>
      <c r="DF112" s="669">
        <f t="shared" si="132"/>
        <v>0</v>
      </c>
      <c r="DG112" s="669">
        <f t="shared" si="132"/>
        <v>0</v>
      </c>
      <c r="DH112" s="669">
        <f t="shared" si="132"/>
        <v>0</v>
      </c>
      <c r="DI112" s="669">
        <f t="shared" si="132"/>
        <v>0</v>
      </c>
      <c r="DJ112" s="669">
        <f t="shared" si="132"/>
        <v>0</v>
      </c>
      <c r="DK112" s="669">
        <f t="shared" si="132"/>
        <v>0</v>
      </c>
      <c r="DL112" s="669">
        <f t="shared" si="132"/>
        <v>0</v>
      </c>
      <c r="DM112" s="669">
        <f t="shared" si="132"/>
        <v>0</v>
      </c>
      <c r="DN112" s="669">
        <f t="shared" si="132"/>
        <v>0</v>
      </c>
      <c r="DO112" s="669">
        <f t="shared" si="132"/>
        <v>0</v>
      </c>
      <c r="DP112" s="669">
        <f t="shared" si="132"/>
        <v>0</v>
      </c>
      <c r="DQ112" s="669">
        <f t="shared" si="132"/>
        <v>0</v>
      </c>
      <c r="DR112" s="669">
        <f t="shared" si="132"/>
        <v>0</v>
      </c>
      <c r="DS112" s="669">
        <f t="shared" si="132"/>
        <v>0</v>
      </c>
      <c r="DT112" s="669">
        <f t="shared" si="132"/>
        <v>0</v>
      </c>
      <c r="DU112" s="226"/>
      <c r="DV112" s="226"/>
    </row>
    <row r="113" spans="1:126" s="237" customFormat="1">
      <c r="A113" s="226"/>
      <c r="B113" s="226"/>
      <c r="C113" s="226"/>
      <c r="D113" s="226"/>
      <c r="E113" s="270"/>
      <c r="F113" s="114"/>
      <c r="G113" s="229"/>
      <c r="H113" s="226"/>
      <c r="I113" s="226"/>
      <c r="J113" s="403"/>
      <c r="K113" s="651">
        <f t="shared" si="73"/>
        <v>0</v>
      </c>
      <c r="L113" s="1"/>
      <c r="M113" s="5"/>
      <c r="N113" s="1">
        <f t="shared" si="78"/>
        <v>0</v>
      </c>
      <c r="O113" s="1"/>
      <c r="P113" s="5"/>
      <c r="Q113" s="1" t="s">
        <v>397</v>
      </c>
      <c r="R113" s="1"/>
      <c r="S113" s="667"/>
      <c r="T113" s="670">
        <f t="shared" si="74"/>
        <v>0</v>
      </c>
      <c r="U113" s="23"/>
      <c r="V113" s="226"/>
      <c r="W113" s="665">
        <f t="shared" si="75"/>
        <v>0</v>
      </c>
      <c r="X113" s="666"/>
      <c r="Y113" s="667"/>
      <c r="Z113" s="668"/>
      <c r="AA113" s="669">
        <f t="shared" ref="AA113:CL113" si="133">IF($W$47=0,0,AA78/$W$47)</f>
        <v>0</v>
      </c>
      <c r="AB113" s="669">
        <f t="shared" si="133"/>
        <v>0</v>
      </c>
      <c r="AC113" s="669">
        <f t="shared" si="133"/>
        <v>0</v>
      </c>
      <c r="AD113" s="669">
        <f t="shared" si="133"/>
        <v>0</v>
      </c>
      <c r="AE113" s="669">
        <f t="shared" si="133"/>
        <v>0</v>
      </c>
      <c r="AF113" s="669">
        <f t="shared" si="133"/>
        <v>0</v>
      </c>
      <c r="AG113" s="669">
        <f t="shared" si="133"/>
        <v>0</v>
      </c>
      <c r="AH113" s="669">
        <f t="shared" si="133"/>
        <v>0</v>
      </c>
      <c r="AI113" s="669">
        <f t="shared" si="133"/>
        <v>0</v>
      </c>
      <c r="AJ113" s="669">
        <f t="shared" si="133"/>
        <v>0</v>
      </c>
      <c r="AK113" s="669">
        <f t="shared" si="133"/>
        <v>0</v>
      </c>
      <c r="AL113" s="669">
        <f t="shared" si="133"/>
        <v>0</v>
      </c>
      <c r="AM113" s="669">
        <f t="shared" si="133"/>
        <v>0</v>
      </c>
      <c r="AN113" s="669">
        <f t="shared" si="133"/>
        <v>0</v>
      </c>
      <c r="AO113" s="669">
        <f t="shared" si="133"/>
        <v>0</v>
      </c>
      <c r="AP113" s="669">
        <f t="shared" si="133"/>
        <v>0</v>
      </c>
      <c r="AQ113" s="669">
        <f t="shared" si="133"/>
        <v>0</v>
      </c>
      <c r="AR113" s="669">
        <f t="shared" si="133"/>
        <v>0</v>
      </c>
      <c r="AS113" s="669">
        <f t="shared" si="133"/>
        <v>0</v>
      </c>
      <c r="AT113" s="669">
        <f t="shared" si="133"/>
        <v>0</v>
      </c>
      <c r="AU113" s="669">
        <f t="shared" si="133"/>
        <v>0</v>
      </c>
      <c r="AV113" s="669">
        <f t="shared" si="133"/>
        <v>0</v>
      </c>
      <c r="AW113" s="669">
        <f t="shared" si="133"/>
        <v>0</v>
      </c>
      <c r="AX113" s="669">
        <f t="shared" si="133"/>
        <v>0</v>
      </c>
      <c r="AY113" s="669">
        <f t="shared" si="133"/>
        <v>0</v>
      </c>
      <c r="AZ113" s="669">
        <f t="shared" si="133"/>
        <v>0</v>
      </c>
      <c r="BA113" s="669">
        <f t="shared" si="133"/>
        <v>0</v>
      </c>
      <c r="BB113" s="669">
        <f t="shared" si="133"/>
        <v>0</v>
      </c>
      <c r="BC113" s="669">
        <f t="shared" si="133"/>
        <v>0</v>
      </c>
      <c r="BD113" s="669">
        <f t="shared" si="133"/>
        <v>0</v>
      </c>
      <c r="BE113" s="669">
        <f t="shared" si="133"/>
        <v>0</v>
      </c>
      <c r="BF113" s="669">
        <f t="shared" si="133"/>
        <v>0</v>
      </c>
      <c r="BG113" s="669">
        <f t="shared" si="133"/>
        <v>0</v>
      </c>
      <c r="BH113" s="669">
        <f t="shared" si="133"/>
        <v>0</v>
      </c>
      <c r="BI113" s="669">
        <f t="shared" si="133"/>
        <v>0</v>
      </c>
      <c r="BJ113" s="669">
        <f t="shared" si="133"/>
        <v>0</v>
      </c>
      <c r="BK113" s="669">
        <f t="shared" si="133"/>
        <v>0</v>
      </c>
      <c r="BL113" s="669">
        <f t="shared" si="133"/>
        <v>0</v>
      </c>
      <c r="BM113" s="669">
        <f t="shared" si="133"/>
        <v>0</v>
      </c>
      <c r="BN113" s="669">
        <f t="shared" si="133"/>
        <v>0</v>
      </c>
      <c r="BO113" s="669">
        <f t="shared" si="133"/>
        <v>0</v>
      </c>
      <c r="BP113" s="669">
        <f t="shared" si="133"/>
        <v>0</v>
      </c>
      <c r="BQ113" s="669">
        <f t="shared" si="133"/>
        <v>0</v>
      </c>
      <c r="BR113" s="669">
        <f t="shared" si="133"/>
        <v>0</v>
      </c>
      <c r="BS113" s="669">
        <f t="shared" si="133"/>
        <v>0</v>
      </c>
      <c r="BT113" s="669">
        <f t="shared" si="133"/>
        <v>0</v>
      </c>
      <c r="BU113" s="669">
        <f t="shared" si="133"/>
        <v>0</v>
      </c>
      <c r="BV113" s="669">
        <f t="shared" si="133"/>
        <v>0</v>
      </c>
      <c r="BW113" s="669">
        <f t="shared" si="133"/>
        <v>0</v>
      </c>
      <c r="BX113" s="669">
        <f t="shared" si="133"/>
        <v>0</v>
      </c>
      <c r="BY113" s="669">
        <f t="shared" si="133"/>
        <v>0</v>
      </c>
      <c r="BZ113" s="669">
        <f t="shared" si="133"/>
        <v>0</v>
      </c>
      <c r="CA113" s="669">
        <f t="shared" si="133"/>
        <v>0</v>
      </c>
      <c r="CB113" s="669">
        <f t="shared" si="133"/>
        <v>0</v>
      </c>
      <c r="CC113" s="669">
        <f t="shared" si="133"/>
        <v>0</v>
      </c>
      <c r="CD113" s="669">
        <f t="shared" si="133"/>
        <v>0</v>
      </c>
      <c r="CE113" s="669">
        <f t="shared" si="133"/>
        <v>0</v>
      </c>
      <c r="CF113" s="669">
        <f t="shared" si="133"/>
        <v>0</v>
      </c>
      <c r="CG113" s="669">
        <f t="shared" si="133"/>
        <v>0</v>
      </c>
      <c r="CH113" s="669">
        <f t="shared" si="133"/>
        <v>0</v>
      </c>
      <c r="CI113" s="669">
        <f t="shared" si="133"/>
        <v>0</v>
      </c>
      <c r="CJ113" s="669">
        <f t="shared" si="133"/>
        <v>0</v>
      </c>
      <c r="CK113" s="669">
        <f t="shared" si="133"/>
        <v>0</v>
      </c>
      <c r="CL113" s="669">
        <f t="shared" si="133"/>
        <v>0</v>
      </c>
      <c r="CM113" s="669">
        <f t="shared" ref="CM113:DT113" si="134">IF($W$47=0,0,CM78/$W$47)</f>
        <v>0</v>
      </c>
      <c r="CN113" s="669">
        <f t="shared" si="134"/>
        <v>0</v>
      </c>
      <c r="CO113" s="669">
        <f t="shared" si="134"/>
        <v>0</v>
      </c>
      <c r="CP113" s="669">
        <f t="shared" si="134"/>
        <v>0</v>
      </c>
      <c r="CQ113" s="669">
        <f t="shared" si="134"/>
        <v>0</v>
      </c>
      <c r="CR113" s="669">
        <f t="shared" si="134"/>
        <v>0</v>
      </c>
      <c r="CS113" s="669">
        <f t="shared" si="134"/>
        <v>0</v>
      </c>
      <c r="CT113" s="669">
        <f t="shared" si="134"/>
        <v>0</v>
      </c>
      <c r="CU113" s="669">
        <f t="shared" si="134"/>
        <v>0</v>
      </c>
      <c r="CV113" s="669">
        <f t="shared" si="134"/>
        <v>0</v>
      </c>
      <c r="CW113" s="669">
        <f t="shared" si="134"/>
        <v>0</v>
      </c>
      <c r="CX113" s="669">
        <f t="shared" si="134"/>
        <v>0</v>
      </c>
      <c r="CY113" s="669">
        <f t="shared" si="134"/>
        <v>0</v>
      </c>
      <c r="CZ113" s="669">
        <f t="shared" si="134"/>
        <v>0</v>
      </c>
      <c r="DA113" s="669">
        <f t="shared" si="134"/>
        <v>0</v>
      </c>
      <c r="DB113" s="669">
        <f t="shared" si="134"/>
        <v>0</v>
      </c>
      <c r="DC113" s="669">
        <f t="shared" si="134"/>
        <v>0</v>
      </c>
      <c r="DD113" s="669">
        <f t="shared" si="134"/>
        <v>0</v>
      </c>
      <c r="DE113" s="669">
        <f t="shared" si="134"/>
        <v>0</v>
      </c>
      <c r="DF113" s="669">
        <f t="shared" si="134"/>
        <v>0</v>
      </c>
      <c r="DG113" s="669">
        <f t="shared" si="134"/>
        <v>0</v>
      </c>
      <c r="DH113" s="669">
        <f t="shared" si="134"/>
        <v>0</v>
      </c>
      <c r="DI113" s="669">
        <f t="shared" si="134"/>
        <v>0</v>
      </c>
      <c r="DJ113" s="669">
        <f t="shared" si="134"/>
        <v>0</v>
      </c>
      <c r="DK113" s="669">
        <f t="shared" si="134"/>
        <v>0</v>
      </c>
      <c r="DL113" s="669">
        <f t="shared" si="134"/>
        <v>0</v>
      </c>
      <c r="DM113" s="669">
        <f t="shared" si="134"/>
        <v>0</v>
      </c>
      <c r="DN113" s="669">
        <f t="shared" si="134"/>
        <v>0</v>
      </c>
      <c r="DO113" s="669">
        <f t="shared" si="134"/>
        <v>0</v>
      </c>
      <c r="DP113" s="669">
        <f t="shared" si="134"/>
        <v>0</v>
      </c>
      <c r="DQ113" s="669">
        <f t="shared" si="134"/>
        <v>0</v>
      </c>
      <c r="DR113" s="669">
        <f t="shared" si="134"/>
        <v>0</v>
      </c>
      <c r="DS113" s="669">
        <f t="shared" si="134"/>
        <v>0</v>
      </c>
      <c r="DT113" s="669">
        <f t="shared" si="134"/>
        <v>0</v>
      </c>
      <c r="DU113" s="226"/>
      <c r="DV113" s="226"/>
    </row>
    <row r="114" spans="1:126" s="237" customFormat="1">
      <c r="A114" s="226"/>
      <c r="B114" s="226"/>
      <c r="C114" s="226"/>
      <c r="D114" s="226"/>
      <c r="E114" s="270"/>
      <c r="F114" s="114"/>
      <c r="G114" s="229"/>
      <c r="H114" s="226"/>
      <c r="I114" s="226"/>
      <c r="J114" s="403"/>
      <c r="K114" s="651">
        <f t="shared" si="73"/>
        <v>0</v>
      </c>
      <c r="L114" s="1"/>
      <c r="M114" s="5"/>
      <c r="N114" s="1">
        <f t="shared" si="78"/>
        <v>0</v>
      </c>
      <c r="O114" s="1"/>
      <c r="P114" s="5"/>
      <c r="Q114" s="1" t="s">
        <v>397</v>
      </c>
      <c r="R114" s="1"/>
      <c r="S114" s="667"/>
      <c r="T114" s="670">
        <f t="shared" si="74"/>
        <v>0</v>
      </c>
      <c r="U114" s="23"/>
      <c r="V114" s="226"/>
      <c r="W114" s="665">
        <f t="shared" si="75"/>
        <v>0</v>
      </c>
      <c r="X114" s="666"/>
      <c r="Y114" s="667"/>
      <c r="Z114" s="668"/>
      <c r="AA114" s="669">
        <f t="shared" ref="AA114:CL114" si="135">IF($W$47=0,0,AA79/$W$47)</f>
        <v>0</v>
      </c>
      <c r="AB114" s="669">
        <f t="shared" si="135"/>
        <v>0</v>
      </c>
      <c r="AC114" s="669">
        <f t="shared" si="135"/>
        <v>0</v>
      </c>
      <c r="AD114" s="669">
        <f t="shared" si="135"/>
        <v>0</v>
      </c>
      <c r="AE114" s="669">
        <f t="shared" si="135"/>
        <v>0</v>
      </c>
      <c r="AF114" s="669">
        <f t="shared" si="135"/>
        <v>0</v>
      </c>
      <c r="AG114" s="669">
        <f t="shared" si="135"/>
        <v>0</v>
      </c>
      <c r="AH114" s="669">
        <f t="shared" si="135"/>
        <v>0</v>
      </c>
      <c r="AI114" s="669">
        <f t="shared" si="135"/>
        <v>0</v>
      </c>
      <c r="AJ114" s="669">
        <f t="shared" si="135"/>
        <v>0</v>
      </c>
      <c r="AK114" s="669">
        <f t="shared" si="135"/>
        <v>0</v>
      </c>
      <c r="AL114" s="669">
        <f t="shared" si="135"/>
        <v>0</v>
      </c>
      <c r="AM114" s="669">
        <f t="shared" si="135"/>
        <v>0</v>
      </c>
      <c r="AN114" s="669">
        <f t="shared" si="135"/>
        <v>0</v>
      </c>
      <c r="AO114" s="669">
        <f t="shared" si="135"/>
        <v>0</v>
      </c>
      <c r="AP114" s="669">
        <f t="shared" si="135"/>
        <v>0</v>
      </c>
      <c r="AQ114" s="669">
        <f t="shared" si="135"/>
        <v>0</v>
      </c>
      <c r="AR114" s="669">
        <f t="shared" si="135"/>
        <v>0</v>
      </c>
      <c r="AS114" s="669">
        <f t="shared" si="135"/>
        <v>0</v>
      </c>
      <c r="AT114" s="669">
        <f t="shared" si="135"/>
        <v>0</v>
      </c>
      <c r="AU114" s="669">
        <f t="shared" si="135"/>
        <v>0</v>
      </c>
      <c r="AV114" s="669">
        <f t="shared" si="135"/>
        <v>0</v>
      </c>
      <c r="AW114" s="669">
        <f t="shared" si="135"/>
        <v>0</v>
      </c>
      <c r="AX114" s="669">
        <f t="shared" si="135"/>
        <v>0</v>
      </c>
      <c r="AY114" s="669">
        <f t="shared" si="135"/>
        <v>0</v>
      </c>
      <c r="AZ114" s="669">
        <f t="shared" si="135"/>
        <v>0</v>
      </c>
      <c r="BA114" s="669">
        <f t="shared" si="135"/>
        <v>0</v>
      </c>
      <c r="BB114" s="669">
        <f t="shared" si="135"/>
        <v>0</v>
      </c>
      <c r="BC114" s="669">
        <f t="shared" si="135"/>
        <v>0</v>
      </c>
      <c r="BD114" s="669">
        <f t="shared" si="135"/>
        <v>0</v>
      </c>
      <c r="BE114" s="669">
        <f t="shared" si="135"/>
        <v>0</v>
      </c>
      <c r="BF114" s="669">
        <f t="shared" si="135"/>
        <v>0</v>
      </c>
      <c r="BG114" s="669">
        <f t="shared" si="135"/>
        <v>0</v>
      </c>
      <c r="BH114" s="669">
        <f t="shared" si="135"/>
        <v>0</v>
      </c>
      <c r="BI114" s="669">
        <f t="shared" si="135"/>
        <v>0</v>
      </c>
      <c r="BJ114" s="669">
        <f t="shared" si="135"/>
        <v>0</v>
      </c>
      <c r="BK114" s="669">
        <f t="shared" si="135"/>
        <v>0</v>
      </c>
      <c r="BL114" s="669">
        <f t="shared" si="135"/>
        <v>0</v>
      </c>
      <c r="BM114" s="669">
        <f t="shared" si="135"/>
        <v>0</v>
      </c>
      <c r="BN114" s="669">
        <f t="shared" si="135"/>
        <v>0</v>
      </c>
      <c r="BO114" s="669">
        <f t="shared" si="135"/>
        <v>0</v>
      </c>
      <c r="BP114" s="669">
        <f t="shared" si="135"/>
        <v>0</v>
      </c>
      <c r="BQ114" s="669">
        <f t="shared" si="135"/>
        <v>0</v>
      </c>
      <c r="BR114" s="669">
        <f t="shared" si="135"/>
        <v>0</v>
      </c>
      <c r="BS114" s="669">
        <f t="shared" si="135"/>
        <v>0</v>
      </c>
      <c r="BT114" s="669">
        <f t="shared" si="135"/>
        <v>0</v>
      </c>
      <c r="BU114" s="669">
        <f t="shared" si="135"/>
        <v>0</v>
      </c>
      <c r="BV114" s="669">
        <f t="shared" si="135"/>
        <v>0</v>
      </c>
      <c r="BW114" s="669">
        <f t="shared" si="135"/>
        <v>0</v>
      </c>
      <c r="BX114" s="669">
        <f t="shared" si="135"/>
        <v>0</v>
      </c>
      <c r="BY114" s="669">
        <f t="shared" si="135"/>
        <v>0</v>
      </c>
      <c r="BZ114" s="669">
        <f t="shared" si="135"/>
        <v>0</v>
      </c>
      <c r="CA114" s="669">
        <f t="shared" si="135"/>
        <v>0</v>
      </c>
      <c r="CB114" s="669">
        <f t="shared" si="135"/>
        <v>0</v>
      </c>
      <c r="CC114" s="669">
        <f t="shared" si="135"/>
        <v>0</v>
      </c>
      <c r="CD114" s="669">
        <f t="shared" si="135"/>
        <v>0</v>
      </c>
      <c r="CE114" s="669">
        <f t="shared" si="135"/>
        <v>0</v>
      </c>
      <c r="CF114" s="669">
        <f t="shared" si="135"/>
        <v>0</v>
      </c>
      <c r="CG114" s="669">
        <f t="shared" si="135"/>
        <v>0</v>
      </c>
      <c r="CH114" s="669">
        <f t="shared" si="135"/>
        <v>0</v>
      </c>
      <c r="CI114" s="669">
        <f t="shared" si="135"/>
        <v>0</v>
      </c>
      <c r="CJ114" s="669">
        <f t="shared" si="135"/>
        <v>0</v>
      </c>
      <c r="CK114" s="669">
        <f t="shared" si="135"/>
        <v>0</v>
      </c>
      <c r="CL114" s="669">
        <f t="shared" si="135"/>
        <v>0</v>
      </c>
      <c r="CM114" s="669">
        <f t="shared" ref="CM114:DT114" si="136">IF($W$47=0,0,CM79/$W$47)</f>
        <v>0</v>
      </c>
      <c r="CN114" s="669">
        <f t="shared" si="136"/>
        <v>0</v>
      </c>
      <c r="CO114" s="669">
        <f t="shared" si="136"/>
        <v>0</v>
      </c>
      <c r="CP114" s="669">
        <f t="shared" si="136"/>
        <v>0</v>
      </c>
      <c r="CQ114" s="669">
        <f t="shared" si="136"/>
        <v>0</v>
      </c>
      <c r="CR114" s="669">
        <f t="shared" si="136"/>
        <v>0</v>
      </c>
      <c r="CS114" s="669">
        <f t="shared" si="136"/>
        <v>0</v>
      </c>
      <c r="CT114" s="669">
        <f t="shared" si="136"/>
        <v>0</v>
      </c>
      <c r="CU114" s="669">
        <f t="shared" si="136"/>
        <v>0</v>
      </c>
      <c r="CV114" s="669">
        <f t="shared" si="136"/>
        <v>0</v>
      </c>
      <c r="CW114" s="669">
        <f t="shared" si="136"/>
        <v>0</v>
      </c>
      <c r="CX114" s="669">
        <f t="shared" si="136"/>
        <v>0</v>
      </c>
      <c r="CY114" s="669">
        <f t="shared" si="136"/>
        <v>0</v>
      </c>
      <c r="CZ114" s="669">
        <f t="shared" si="136"/>
        <v>0</v>
      </c>
      <c r="DA114" s="669">
        <f t="shared" si="136"/>
        <v>0</v>
      </c>
      <c r="DB114" s="669">
        <f t="shared" si="136"/>
        <v>0</v>
      </c>
      <c r="DC114" s="669">
        <f t="shared" si="136"/>
        <v>0</v>
      </c>
      <c r="DD114" s="669">
        <f t="shared" si="136"/>
        <v>0</v>
      </c>
      <c r="DE114" s="669">
        <f t="shared" si="136"/>
        <v>0</v>
      </c>
      <c r="DF114" s="669">
        <f t="shared" si="136"/>
        <v>0</v>
      </c>
      <c r="DG114" s="669">
        <f t="shared" si="136"/>
        <v>0</v>
      </c>
      <c r="DH114" s="669">
        <f t="shared" si="136"/>
        <v>0</v>
      </c>
      <c r="DI114" s="669">
        <f t="shared" si="136"/>
        <v>0</v>
      </c>
      <c r="DJ114" s="669">
        <f t="shared" si="136"/>
        <v>0</v>
      </c>
      <c r="DK114" s="669">
        <f t="shared" si="136"/>
        <v>0</v>
      </c>
      <c r="DL114" s="669">
        <f t="shared" si="136"/>
        <v>0</v>
      </c>
      <c r="DM114" s="669">
        <f t="shared" si="136"/>
        <v>0</v>
      </c>
      <c r="DN114" s="669">
        <f t="shared" si="136"/>
        <v>0</v>
      </c>
      <c r="DO114" s="669">
        <f t="shared" si="136"/>
        <v>0</v>
      </c>
      <c r="DP114" s="669">
        <f t="shared" si="136"/>
        <v>0</v>
      </c>
      <c r="DQ114" s="669">
        <f t="shared" si="136"/>
        <v>0</v>
      </c>
      <c r="DR114" s="669">
        <f t="shared" si="136"/>
        <v>0</v>
      </c>
      <c r="DS114" s="669">
        <f t="shared" si="136"/>
        <v>0</v>
      </c>
      <c r="DT114" s="669">
        <f t="shared" si="136"/>
        <v>0</v>
      </c>
      <c r="DU114" s="226"/>
      <c r="DV114" s="226"/>
    </row>
    <row r="115" spans="1:126" ht="4.2" customHeight="1">
      <c r="A115" s="1"/>
      <c r="B115" s="1"/>
      <c r="C115" s="1"/>
      <c r="D115" s="1"/>
      <c r="E115" s="261"/>
      <c r="F115" s="47"/>
      <c r="G115" s="229"/>
      <c r="H115" s="1"/>
      <c r="I115" s="1"/>
      <c r="J115" s="1"/>
      <c r="K115" s="1"/>
      <c r="L115" s="1"/>
      <c r="M115" s="5"/>
      <c r="N115" s="1"/>
      <c r="O115" s="1"/>
      <c r="P115" s="5"/>
      <c r="Q115" s="1"/>
      <c r="R115" s="1"/>
      <c r="S115" s="667"/>
      <c r="T115" s="653"/>
      <c r="U115" s="23"/>
      <c r="V115" s="1"/>
      <c r="W115" s="11"/>
      <c r="X115" s="10"/>
      <c r="Y115" s="667"/>
      <c r="Z115" s="92"/>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1"/>
      <c r="DV115" s="1"/>
    </row>
    <row r="116" spans="1:126" s="120" customFormat="1" ht="4.2" customHeight="1">
      <c r="A116" s="59"/>
      <c r="B116" s="59"/>
      <c r="C116" s="59"/>
      <c r="D116" s="59"/>
      <c r="E116" s="271"/>
      <c r="F116" s="114"/>
      <c r="G116" s="115"/>
      <c r="H116" s="59"/>
      <c r="I116" s="59"/>
      <c r="J116" s="59"/>
      <c r="K116" s="59"/>
      <c r="L116" s="59"/>
      <c r="M116" s="115"/>
      <c r="N116" s="59"/>
      <c r="O116" s="59"/>
      <c r="P116" s="229"/>
      <c r="Q116" s="59"/>
      <c r="R116" s="59"/>
      <c r="S116" s="115"/>
      <c r="T116" s="656"/>
      <c r="U116" s="115"/>
      <c r="V116" s="59"/>
      <c r="W116" s="116"/>
      <c r="X116" s="116"/>
      <c r="Y116" s="117"/>
      <c r="Z116" s="118"/>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59"/>
      <c r="DV116" s="59"/>
    </row>
    <row r="117" spans="1:126" s="38" customFormat="1">
      <c r="A117" s="35"/>
      <c r="B117" s="258" t="s">
        <v>149</v>
      </c>
      <c r="C117" s="35"/>
      <c r="D117" s="35"/>
      <c r="E117" s="9"/>
      <c r="F117" s="50"/>
      <c r="G117" s="304" t="s">
        <v>6</v>
      </c>
      <c r="H117" s="35" t="s">
        <v>193</v>
      </c>
      <c r="I117" s="35"/>
      <c r="J117" s="35"/>
      <c r="K117" s="35"/>
      <c r="L117" s="1"/>
      <c r="M117" s="5"/>
      <c r="N117" s="37">
        <f>MAX(N118:N150)</f>
        <v>0</v>
      </c>
      <c r="O117" s="1"/>
      <c r="P117" s="5"/>
      <c r="Q117" s="1"/>
      <c r="R117" s="1"/>
      <c r="S117" s="5"/>
      <c r="T117" s="37">
        <f>Главная!$N$46</f>
        <v>0</v>
      </c>
      <c r="U117" s="23"/>
      <c r="V117" s="35"/>
      <c r="W117" s="671">
        <f>SUM($Y117:$DU117)</f>
        <v>0</v>
      </c>
      <c r="X117" s="671"/>
      <c r="Y117" s="596"/>
      <c r="Z117" s="672"/>
      <c r="AA117" s="673">
        <f>IF(AA$8="",0,SUM(AA119:AA150))</f>
        <v>0</v>
      </c>
      <c r="AB117" s="673">
        <f t="shared" ref="AB117:CM117" si="137">IF(AB$8="",0,SUM(AB119:AB150))</f>
        <v>0</v>
      </c>
      <c r="AC117" s="673">
        <f t="shared" si="137"/>
        <v>0</v>
      </c>
      <c r="AD117" s="673">
        <f t="shared" si="137"/>
        <v>0</v>
      </c>
      <c r="AE117" s="673">
        <f t="shared" si="137"/>
        <v>0</v>
      </c>
      <c r="AF117" s="673">
        <f t="shared" si="137"/>
        <v>0</v>
      </c>
      <c r="AG117" s="673">
        <f t="shared" si="137"/>
        <v>0</v>
      </c>
      <c r="AH117" s="673">
        <f t="shared" si="137"/>
        <v>0</v>
      </c>
      <c r="AI117" s="673">
        <f t="shared" si="137"/>
        <v>0</v>
      </c>
      <c r="AJ117" s="673">
        <f t="shared" si="137"/>
        <v>0</v>
      </c>
      <c r="AK117" s="673">
        <f t="shared" si="137"/>
        <v>0</v>
      </c>
      <c r="AL117" s="673">
        <f t="shared" si="137"/>
        <v>0</v>
      </c>
      <c r="AM117" s="673">
        <f t="shared" si="137"/>
        <v>0</v>
      </c>
      <c r="AN117" s="673">
        <f t="shared" si="137"/>
        <v>0</v>
      </c>
      <c r="AO117" s="673">
        <f t="shared" si="137"/>
        <v>0</v>
      </c>
      <c r="AP117" s="673">
        <f t="shared" si="137"/>
        <v>0</v>
      </c>
      <c r="AQ117" s="673">
        <f t="shared" si="137"/>
        <v>0</v>
      </c>
      <c r="AR117" s="673">
        <f t="shared" si="137"/>
        <v>0</v>
      </c>
      <c r="AS117" s="673">
        <f t="shared" si="137"/>
        <v>0</v>
      </c>
      <c r="AT117" s="673">
        <f t="shared" si="137"/>
        <v>0</v>
      </c>
      <c r="AU117" s="673">
        <f t="shared" si="137"/>
        <v>0</v>
      </c>
      <c r="AV117" s="673">
        <f t="shared" si="137"/>
        <v>0</v>
      </c>
      <c r="AW117" s="673">
        <f t="shared" si="137"/>
        <v>0</v>
      </c>
      <c r="AX117" s="673">
        <f t="shared" si="137"/>
        <v>0</v>
      </c>
      <c r="AY117" s="673">
        <f t="shared" si="137"/>
        <v>0</v>
      </c>
      <c r="AZ117" s="673">
        <f t="shared" si="137"/>
        <v>0</v>
      </c>
      <c r="BA117" s="673">
        <f t="shared" si="137"/>
        <v>0</v>
      </c>
      <c r="BB117" s="673">
        <f t="shared" si="137"/>
        <v>0</v>
      </c>
      <c r="BC117" s="673">
        <f t="shared" si="137"/>
        <v>0</v>
      </c>
      <c r="BD117" s="673">
        <f t="shared" si="137"/>
        <v>0</v>
      </c>
      <c r="BE117" s="673">
        <f t="shared" si="137"/>
        <v>0</v>
      </c>
      <c r="BF117" s="673">
        <f t="shared" si="137"/>
        <v>0</v>
      </c>
      <c r="BG117" s="673">
        <f t="shared" si="137"/>
        <v>0</v>
      </c>
      <c r="BH117" s="673">
        <f t="shared" si="137"/>
        <v>0</v>
      </c>
      <c r="BI117" s="673">
        <f t="shared" si="137"/>
        <v>0</v>
      </c>
      <c r="BJ117" s="673">
        <f t="shared" si="137"/>
        <v>0</v>
      </c>
      <c r="BK117" s="673">
        <f t="shared" si="137"/>
        <v>0</v>
      </c>
      <c r="BL117" s="673">
        <f t="shared" si="137"/>
        <v>0</v>
      </c>
      <c r="BM117" s="673">
        <f t="shared" si="137"/>
        <v>0</v>
      </c>
      <c r="BN117" s="673">
        <f t="shared" si="137"/>
        <v>0</v>
      </c>
      <c r="BO117" s="673">
        <f t="shared" si="137"/>
        <v>0</v>
      </c>
      <c r="BP117" s="673">
        <f t="shared" si="137"/>
        <v>0</v>
      </c>
      <c r="BQ117" s="673">
        <f t="shared" si="137"/>
        <v>0</v>
      </c>
      <c r="BR117" s="673">
        <f t="shared" si="137"/>
        <v>0</v>
      </c>
      <c r="BS117" s="673">
        <f t="shared" si="137"/>
        <v>0</v>
      </c>
      <c r="BT117" s="673">
        <f t="shared" si="137"/>
        <v>0</v>
      </c>
      <c r="BU117" s="673">
        <f t="shared" si="137"/>
        <v>0</v>
      </c>
      <c r="BV117" s="673">
        <f t="shared" si="137"/>
        <v>0</v>
      </c>
      <c r="BW117" s="673">
        <f t="shared" si="137"/>
        <v>0</v>
      </c>
      <c r="BX117" s="673">
        <f t="shared" si="137"/>
        <v>0</v>
      </c>
      <c r="BY117" s="673">
        <f t="shared" si="137"/>
        <v>0</v>
      </c>
      <c r="BZ117" s="673">
        <f t="shared" si="137"/>
        <v>0</v>
      </c>
      <c r="CA117" s="673">
        <f t="shared" si="137"/>
        <v>0</v>
      </c>
      <c r="CB117" s="673">
        <f t="shared" si="137"/>
        <v>0</v>
      </c>
      <c r="CC117" s="673">
        <f t="shared" si="137"/>
        <v>0</v>
      </c>
      <c r="CD117" s="673">
        <f t="shared" si="137"/>
        <v>0</v>
      </c>
      <c r="CE117" s="673">
        <f t="shared" si="137"/>
        <v>0</v>
      </c>
      <c r="CF117" s="673">
        <f t="shared" si="137"/>
        <v>0</v>
      </c>
      <c r="CG117" s="673">
        <f t="shared" si="137"/>
        <v>0</v>
      </c>
      <c r="CH117" s="673">
        <f t="shared" si="137"/>
        <v>0</v>
      </c>
      <c r="CI117" s="673">
        <f t="shared" si="137"/>
        <v>0</v>
      </c>
      <c r="CJ117" s="673">
        <f t="shared" si="137"/>
        <v>0</v>
      </c>
      <c r="CK117" s="673">
        <f t="shared" si="137"/>
        <v>0</v>
      </c>
      <c r="CL117" s="673">
        <f t="shared" si="137"/>
        <v>0</v>
      </c>
      <c r="CM117" s="673">
        <f t="shared" si="137"/>
        <v>0</v>
      </c>
      <c r="CN117" s="673">
        <f t="shared" ref="CN117:DT117" si="138">IF(CN$8="",0,SUM(CN119:CN150))</f>
        <v>0</v>
      </c>
      <c r="CO117" s="673">
        <f t="shared" si="138"/>
        <v>0</v>
      </c>
      <c r="CP117" s="673">
        <f t="shared" si="138"/>
        <v>0</v>
      </c>
      <c r="CQ117" s="673">
        <f t="shared" si="138"/>
        <v>0</v>
      </c>
      <c r="CR117" s="673">
        <f t="shared" si="138"/>
        <v>0</v>
      </c>
      <c r="CS117" s="673">
        <f t="shared" si="138"/>
        <v>0</v>
      </c>
      <c r="CT117" s="673">
        <f t="shared" si="138"/>
        <v>0</v>
      </c>
      <c r="CU117" s="673">
        <f t="shared" si="138"/>
        <v>0</v>
      </c>
      <c r="CV117" s="673">
        <f t="shared" si="138"/>
        <v>0</v>
      </c>
      <c r="CW117" s="673">
        <f t="shared" si="138"/>
        <v>0</v>
      </c>
      <c r="CX117" s="673">
        <f t="shared" si="138"/>
        <v>0</v>
      </c>
      <c r="CY117" s="673">
        <f t="shared" si="138"/>
        <v>0</v>
      </c>
      <c r="CZ117" s="673">
        <f t="shared" si="138"/>
        <v>0</v>
      </c>
      <c r="DA117" s="673">
        <f t="shared" si="138"/>
        <v>0</v>
      </c>
      <c r="DB117" s="673">
        <f t="shared" si="138"/>
        <v>0</v>
      </c>
      <c r="DC117" s="673">
        <f t="shared" si="138"/>
        <v>0</v>
      </c>
      <c r="DD117" s="673">
        <f t="shared" si="138"/>
        <v>0</v>
      </c>
      <c r="DE117" s="673">
        <f t="shared" si="138"/>
        <v>0</v>
      </c>
      <c r="DF117" s="673">
        <f t="shared" si="138"/>
        <v>0</v>
      </c>
      <c r="DG117" s="673">
        <f t="shared" si="138"/>
        <v>0</v>
      </c>
      <c r="DH117" s="673">
        <f t="shared" si="138"/>
        <v>0</v>
      </c>
      <c r="DI117" s="673">
        <f t="shared" si="138"/>
        <v>0</v>
      </c>
      <c r="DJ117" s="673">
        <f t="shared" si="138"/>
        <v>0</v>
      </c>
      <c r="DK117" s="673">
        <f t="shared" si="138"/>
        <v>0</v>
      </c>
      <c r="DL117" s="673">
        <f t="shared" si="138"/>
        <v>0</v>
      </c>
      <c r="DM117" s="673">
        <f t="shared" si="138"/>
        <v>0</v>
      </c>
      <c r="DN117" s="673">
        <f t="shared" si="138"/>
        <v>0</v>
      </c>
      <c r="DO117" s="673">
        <f t="shared" si="138"/>
        <v>0</v>
      </c>
      <c r="DP117" s="673">
        <f t="shared" si="138"/>
        <v>0</v>
      </c>
      <c r="DQ117" s="673">
        <f t="shared" si="138"/>
        <v>0</v>
      </c>
      <c r="DR117" s="673">
        <f t="shared" si="138"/>
        <v>0</v>
      </c>
      <c r="DS117" s="673">
        <f t="shared" si="138"/>
        <v>0</v>
      </c>
      <c r="DT117" s="673">
        <f t="shared" si="138"/>
        <v>0</v>
      </c>
      <c r="DU117" s="35"/>
      <c r="DV117" s="35"/>
    </row>
    <row r="118" spans="1:126" ht="4.2" customHeight="1">
      <c r="A118" s="1"/>
      <c r="B118" s="1"/>
      <c r="C118" s="1"/>
      <c r="D118" s="1"/>
      <c r="E118" s="261"/>
      <c r="F118" s="47"/>
      <c r="G118" s="229"/>
      <c r="H118" s="40"/>
      <c r="I118" s="40"/>
      <c r="J118" s="40"/>
      <c r="K118" s="40"/>
      <c r="L118" s="1"/>
      <c r="M118" s="5"/>
      <c r="N118" s="40"/>
      <c r="O118" s="1"/>
      <c r="P118" s="5"/>
      <c r="Q118" s="1"/>
      <c r="R118" s="1"/>
      <c r="S118" s="5"/>
      <c r="T118" s="40"/>
      <c r="U118" s="23"/>
      <c r="V118" s="1"/>
      <c r="W118" s="674"/>
      <c r="X118" s="675"/>
      <c r="Y118" s="596"/>
      <c r="Z118" s="676"/>
      <c r="AA118" s="677"/>
      <c r="AB118" s="677"/>
      <c r="AC118" s="677"/>
      <c r="AD118" s="677"/>
      <c r="AE118" s="677"/>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1"/>
      <c r="DV118" s="1"/>
    </row>
    <row r="119" spans="1:126" ht="4.2" customHeight="1">
      <c r="A119" s="1"/>
      <c r="B119" s="1"/>
      <c r="C119" s="1"/>
      <c r="D119" s="1"/>
      <c r="E119" s="261"/>
      <c r="F119" s="47"/>
      <c r="G119" s="229"/>
      <c r="H119" s="1"/>
      <c r="I119" s="1"/>
      <c r="J119" s="1"/>
      <c r="K119" s="1"/>
      <c r="L119" s="1"/>
      <c r="M119" s="5"/>
      <c r="N119" s="1"/>
      <c r="O119" s="1"/>
      <c r="P119" s="5"/>
      <c r="Q119" s="1"/>
      <c r="R119" s="1"/>
      <c r="S119" s="5"/>
      <c r="T119" s="653"/>
      <c r="U119" s="23"/>
      <c r="V119" s="1"/>
      <c r="W119" s="595"/>
      <c r="X119" s="675"/>
      <c r="Y119" s="596"/>
      <c r="Z119" s="676"/>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c r="CM119" s="601"/>
      <c r="CN119" s="601"/>
      <c r="CO119" s="601"/>
      <c r="CP119" s="601"/>
      <c r="CQ119" s="601"/>
      <c r="CR119" s="601"/>
      <c r="CS119" s="601"/>
      <c r="CT119" s="601"/>
      <c r="CU119" s="601"/>
      <c r="CV119" s="601"/>
      <c r="CW119" s="601"/>
      <c r="CX119" s="601"/>
      <c r="CY119" s="601"/>
      <c r="CZ119" s="601"/>
      <c r="DA119" s="601"/>
      <c r="DB119" s="601"/>
      <c r="DC119" s="601"/>
      <c r="DD119" s="601"/>
      <c r="DE119" s="601"/>
      <c r="DF119" s="601"/>
      <c r="DG119" s="601"/>
      <c r="DH119" s="601"/>
      <c r="DI119" s="601"/>
      <c r="DJ119" s="601"/>
      <c r="DK119" s="601"/>
      <c r="DL119" s="601"/>
      <c r="DM119" s="601"/>
      <c r="DN119" s="601"/>
      <c r="DO119" s="601"/>
      <c r="DP119" s="601"/>
      <c r="DQ119" s="601"/>
      <c r="DR119" s="601"/>
      <c r="DS119" s="601"/>
      <c r="DT119" s="601"/>
      <c r="DU119" s="1"/>
      <c r="DV119" s="1"/>
    </row>
    <row r="120" spans="1:126" s="237" customFormat="1">
      <c r="A120" s="226"/>
      <c r="B120" s="226"/>
      <c r="C120" s="226"/>
      <c r="D120" s="226"/>
      <c r="E120" s="270"/>
      <c r="F120" s="114"/>
      <c r="G120" s="229"/>
      <c r="H120" s="226"/>
      <c r="I120" s="226"/>
      <c r="J120" s="403"/>
      <c r="K120" s="651">
        <f t="shared" ref="K120:K149" si="139">K85</f>
        <v>0</v>
      </c>
      <c r="L120" s="1"/>
      <c r="M120" s="5"/>
      <c r="N120" s="1">
        <f>N85</f>
        <v>0</v>
      </c>
      <c r="O120" s="1"/>
      <c r="P120" s="5"/>
      <c r="Q120" s="1" t="s">
        <v>397</v>
      </c>
      <c r="R120" s="1"/>
      <c r="S120" s="667"/>
      <c r="T120" s="670">
        <f>$T$117*W85</f>
        <v>0</v>
      </c>
      <c r="U120" s="23"/>
      <c r="V120" s="226"/>
      <c r="W120" s="678">
        <f t="shared" ref="W120:W149" si="140">SUM($Y120:$DU120)</f>
        <v>0</v>
      </c>
      <c r="X120" s="679"/>
      <c r="Y120" s="680"/>
      <c r="Z120" s="681"/>
      <c r="AA120" s="682">
        <f>$T$117*AA85</f>
        <v>0</v>
      </c>
      <c r="AB120" s="682">
        <f t="shared" ref="AB120:CM120" si="141">$T$117*AB85</f>
        <v>0</v>
      </c>
      <c r="AC120" s="682">
        <f t="shared" si="141"/>
        <v>0</v>
      </c>
      <c r="AD120" s="682">
        <f t="shared" si="141"/>
        <v>0</v>
      </c>
      <c r="AE120" s="682">
        <f t="shared" si="141"/>
        <v>0</v>
      </c>
      <c r="AF120" s="682">
        <f t="shared" si="141"/>
        <v>0</v>
      </c>
      <c r="AG120" s="682">
        <f t="shared" si="141"/>
        <v>0</v>
      </c>
      <c r="AH120" s="682">
        <f t="shared" si="141"/>
        <v>0</v>
      </c>
      <c r="AI120" s="682">
        <f t="shared" si="141"/>
        <v>0</v>
      </c>
      <c r="AJ120" s="682">
        <f t="shared" si="141"/>
        <v>0</v>
      </c>
      <c r="AK120" s="682">
        <f t="shared" si="141"/>
        <v>0</v>
      </c>
      <c r="AL120" s="682">
        <f t="shared" si="141"/>
        <v>0</v>
      </c>
      <c r="AM120" s="682">
        <f t="shared" si="141"/>
        <v>0</v>
      </c>
      <c r="AN120" s="682">
        <f t="shared" si="141"/>
        <v>0</v>
      </c>
      <c r="AO120" s="682">
        <f t="shared" si="141"/>
        <v>0</v>
      </c>
      <c r="AP120" s="682">
        <f t="shared" si="141"/>
        <v>0</v>
      </c>
      <c r="AQ120" s="682">
        <f t="shared" si="141"/>
        <v>0</v>
      </c>
      <c r="AR120" s="682">
        <f t="shared" si="141"/>
        <v>0</v>
      </c>
      <c r="AS120" s="682">
        <f t="shared" si="141"/>
        <v>0</v>
      </c>
      <c r="AT120" s="682">
        <f t="shared" si="141"/>
        <v>0</v>
      </c>
      <c r="AU120" s="682">
        <f t="shared" si="141"/>
        <v>0</v>
      </c>
      <c r="AV120" s="682">
        <f t="shared" si="141"/>
        <v>0</v>
      </c>
      <c r="AW120" s="682">
        <f t="shared" si="141"/>
        <v>0</v>
      </c>
      <c r="AX120" s="682">
        <f t="shared" si="141"/>
        <v>0</v>
      </c>
      <c r="AY120" s="682">
        <f t="shared" si="141"/>
        <v>0</v>
      </c>
      <c r="AZ120" s="682">
        <f t="shared" si="141"/>
        <v>0</v>
      </c>
      <c r="BA120" s="682">
        <f t="shared" si="141"/>
        <v>0</v>
      </c>
      <c r="BB120" s="682">
        <f t="shared" si="141"/>
        <v>0</v>
      </c>
      <c r="BC120" s="682">
        <f t="shared" si="141"/>
        <v>0</v>
      </c>
      <c r="BD120" s="682">
        <f t="shared" si="141"/>
        <v>0</v>
      </c>
      <c r="BE120" s="682">
        <f t="shared" si="141"/>
        <v>0</v>
      </c>
      <c r="BF120" s="682">
        <f t="shared" si="141"/>
        <v>0</v>
      </c>
      <c r="BG120" s="682">
        <f t="shared" si="141"/>
        <v>0</v>
      </c>
      <c r="BH120" s="682">
        <f t="shared" si="141"/>
        <v>0</v>
      </c>
      <c r="BI120" s="682">
        <f t="shared" si="141"/>
        <v>0</v>
      </c>
      <c r="BJ120" s="682">
        <f t="shared" si="141"/>
        <v>0</v>
      </c>
      <c r="BK120" s="682">
        <f t="shared" si="141"/>
        <v>0</v>
      </c>
      <c r="BL120" s="682">
        <f t="shared" si="141"/>
        <v>0</v>
      </c>
      <c r="BM120" s="682">
        <f t="shared" si="141"/>
        <v>0</v>
      </c>
      <c r="BN120" s="682">
        <f t="shared" si="141"/>
        <v>0</v>
      </c>
      <c r="BO120" s="682">
        <f t="shared" si="141"/>
        <v>0</v>
      </c>
      <c r="BP120" s="682">
        <f t="shared" si="141"/>
        <v>0</v>
      </c>
      <c r="BQ120" s="682">
        <f t="shared" si="141"/>
        <v>0</v>
      </c>
      <c r="BR120" s="682">
        <f t="shared" si="141"/>
        <v>0</v>
      </c>
      <c r="BS120" s="682">
        <f t="shared" si="141"/>
        <v>0</v>
      </c>
      <c r="BT120" s="682">
        <f t="shared" si="141"/>
        <v>0</v>
      </c>
      <c r="BU120" s="682">
        <f t="shared" si="141"/>
        <v>0</v>
      </c>
      <c r="BV120" s="682">
        <f t="shared" si="141"/>
        <v>0</v>
      </c>
      <c r="BW120" s="682">
        <f t="shared" si="141"/>
        <v>0</v>
      </c>
      <c r="BX120" s="682">
        <f t="shared" si="141"/>
        <v>0</v>
      </c>
      <c r="BY120" s="682">
        <f t="shared" si="141"/>
        <v>0</v>
      </c>
      <c r="BZ120" s="682">
        <f t="shared" si="141"/>
        <v>0</v>
      </c>
      <c r="CA120" s="682">
        <f t="shared" si="141"/>
        <v>0</v>
      </c>
      <c r="CB120" s="682">
        <f t="shared" si="141"/>
        <v>0</v>
      </c>
      <c r="CC120" s="682">
        <f t="shared" si="141"/>
        <v>0</v>
      </c>
      <c r="CD120" s="682">
        <f t="shared" si="141"/>
        <v>0</v>
      </c>
      <c r="CE120" s="682">
        <f t="shared" si="141"/>
        <v>0</v>
      </c>
      <c r="CF120" s="682">
        <f t="shared" si="141"/>
        <v>0</v>
      </c>
      <c r="CG120" s="682">
        <f t="shared" si="141"/>
        <v>0</v>
      </c>
      <c r="CH120" s="682">
        <f t="shared" si="141"/>
        <v>0</v>
      </c>
      <c r="CI120" s="682">
        <f t="shared" si="141"/>
        <v>0</v>
      </c>
      <c r="CJ120" s="682">
        <f t="shared" si="141"/>
        <v>0</v>
      </c>
      <c r="CK120" s="682">
        <f t="shared" si="141"/>
        <v>0</v>
      </c>
      <c r="CL120" s="682">
        <f t="shared" si="141"/>
        <v>0</v>
      </c>
      <c r="CM120" s="682">
        <f t="shared" si="141"/>
        <v>0</v>
      </c>
      <c r="CN120" s="682">
        <f t="shared" ref="CN120:DT120" si="142">$T$117*CN85</f>
        <v>0</v>
      </c>
      <c r="CO120" s="682">
        <f t="shared" si="142"/>
        <v>0</v>
      </c>
      <c r="CP120" s="682">
        <f t="shared" si="142"/>
        <v>0</v>
      </c>
      <c r="CQ120" s="682">
        <f t="shared" si="142"/>
        <v>0</v>
      </c>
      <c r="CR120" s="682">
        <f t="shared" si="142"/>
        <v>0</v>
      </c>
      <c r="CS120" s="682">
        <f t="shared" si="142"/>
        <v>0</v>
      </c>
      <c r="CT120" s="682">
        <f t="shared" si="142"/>
        <v>0</v>
      </c>
      <c r="CU120" s="682">
        <f t="shared" si="142"/>
        <v>0</v>
      </c>
      <c r="CV120" s="682">
        <f t="shared" si="142"/>
        <v>0</v>
      </c>
      <c r="CW120" s="682">
        <f t="shared" si="142"/>
        <v>0</v>
      </c>
      <c r="CX120" s="682">
        <f t="shared" si="142"/>
        <v>0</v>
      </c>
      <c r="CY120" s="682">
        <f t="shared" si="142"/>
        <v>0</v>
      </c>
      <c r="CZ120" s="682">
        <f t="shared" si="142"/>
        <v>0</v>
      </c>
      <c r="DA120" s="682">
        <f t="shared" si="142"/>
        <v>0</v>
      </c>
      <c r="DB120" s="682">
        <f t="shared" si="142"/>
        <v>0</v>
      </c>
      <c r="DC120" s="682">
        <f t="shared" si="142"/>
        <v>0</v>
      </c>
      <c r="DD120" s="682">
        <f t="shared" si="142"/>
        <v>0</v>
      </c>
      <c r="DE120" s="682">
        <f t="shared" si="142"/>
        <v>0</v>
      </c>
      <c r="DF120" s="682">
        <f t="shared" si="142"/>
        <v>0</v>
      </c>
      <c r="DG120" s="682">
        <f t="shared" si="142"/>
        <v>0</v>
      </c>
      <c r="DH120" s="682">
        <f t="shared" si="142"/>
        <v>0</v>
      </c>
      <c r="DI120" s="682">
        <f t="shared" si="142"/>
        <v>0</v>
      </c>
      <c r="DJ120" s="682">
        <f t="shared" si="142"/>
        <v>0</v>
      </c>
      <c r="DK120" s="682">
        <f t="shared" si="142"/>
        <v>0</v>
      </c>
      <c r="DL120" s="682">
        <f t="shared" si="142"/>
        <v>0</v>
      </c>
      <c r="DM120" s="682">
        <f t="shared" si="142"/>
        <v>0</v>
      </c>
      <c r="DN120" s="682">
        <f t="shared" si="142"/>
        <v>0</v>
      </c>
      <c r="DO120" s="682">
        <f t="shared" si="142"/>
        <v>0</v>
      </c>
      <c r="DP120" s="682">
        <f t="shared" si="142"/>
        <v>0</v>
      </c>
      <c r="DQ120" s="682">
        <f t="shared" si="142"/>
        <v>0</v>
      </c>
      <c r="DR120" s="682">
        <f t="shared" si="142"/>
        <v>0</v>
      </c>
      <c r="DS120" s="682">
        <f t="shared" si="142"/>
        <v>0</v>
      </c>
      <c r="DT120" s="682">
        <f t="shared" si="142"/>
        <v>0</v>
      </c>
      <c r="DU120" s="226"/>
      <c r="DV120" s="226"/>
    </row>
    <row r="121" spans="1:126" s="237" customFormat="1">
      <c r="A121" s="226"/>
      <c r="B121" s="226"/>
      <c r="C121" s="226"/>
      <c r="D121" s="226"/>
      <c r="E121" s="270"/>
      <c r="F121" s="114"/>
      <c r="G121" s="229"/>
      <c r="H121" s="226"/>
      <c r="I121" s="226"/>
      <c r="J121" s="403"/>
      <c r="K121" s="651">
        <f t="shared" si="139"/>
        <v>0</v>
      </c>
      <c r="L121" s="1"/>
      <c r="M121" s="5"/>
      <c r="N121" s="1">
        <f t="shared" ref="N121:N149" si="143">N86</f>
        <v>0</v>
      </c>
      <c r="O121" s="1"/>
      <c r="P121" s="5"/>
      <c r="Q121" s="1" t="s">
        <v>397</v>
      </c>
      <c r="R121" s="1"/>
      <c r="S121" s="667"/>
      <c r="T121" s="670">
        <f t="shared" ref="T121:T149" si="144">$T$117*W86</f>
        <v>0</v>
      </c>
      <c r="U121" s="23"/>
      <c r="V121" s="226"/>
      <c r="W121" s="678">
        <f t="shared" si="140"/>
        <v>0</v>
      </c>
      <c r="X121" s="679"/>
      <c r="Y121" s="680"/>
      <c r="Z121" s="681"/>
      <c r="AA121" s="682">
        <f t="shared" ref="AA121:CL121" si="145">$T$117*AA86</f>
        <v>0</v>
      </c>
      <c r="AB121" s="682">
        <f t="shared" si="145"/>
        <v>0</v>
      </c>
      <c r="AC121" s="682">
        <f t="shared" si="145"/>
        <v>0</v>
      </c>
      <c r="AD121" s="682">
        <f t="shared" si="145"/>
        <v>0</v>
      </c>
      <c r="AE121" s="682">
        <f t="shared" si="145"/>
        <v>0</v>
      </c>
      <c r="AF121" s="682">
        <f t="shared" si="145"/>
        <v>0</v>
      </c>
      <c r="AG121" s="682">
        <f t="shared" si="145"/>
        <v>0</v>
      </c>
      <c r="AH121" s="682">
        <f t="shared" si="145"/>
        <v>0</v>
      </c>
      <c r="AI121" s="682">
        <f t="shared" si="145"/>
        <v>0</v>
      </c>
      <c r="AJ121" s="682">
        <f t="shared" si="145"/>
        <v>0</v>
      </c>
      <c r="AK121" s="682">
        <f t="shared" si="145"/>
        <v>0</v>
      </c>
      <c r="AL121" s="682">
        <f t="shared" si="145"/>
        <v>0</v>
      </c>
      <c r="AM121" s="682">
        <f t="shared" si="145"/>
        <v>0</v>
      </c>
      <c r="AN121" s="682">
        <f t="shared" si="145"/>
        <v>0</v>
      </c>
      <c r="AO121" s="682">
        <f t="shared" si="145"/>
        <v>0</v>
      </c>
      <c r="AP121" s="682">
        <f t="shared" si="145"/>
        <v>0</v>
      </c>
      <c r="AQ121" s="682">
        <f t="shared" si="145"/>
        <v>0</v>
      </c>
      <c r="AR121" s="682">
        <f t="shared" si="145"/>
        <v>0</v>
      </c>
      <c r="AS121" s="682">
        <f t="shared" si="145"/>
        <v>0</v>
      </c>
      <c r="AT121" s="682">
        <f t="shared" si="145"/>
        <v>0</v>
      </c>
      <c r="AU121" s="682">
        <f t="shared" si="145"/>
        <v>0</v>
      </c>
      <c r="AV121" s="682">
        <f t="shared" si="145"/>
        <v>0</v>
      </c>
      <c r="AW121" s="682">
        <f t="shared" si="145"/>
        <v>0</v>
      </c>
      <c r="AX121" s="682">
        <f t="shared" si="145"/>
        <v>0</v>
      </c>
      <c r="AY121" s="682">
        <f t="shared" si="145"/>
        <v>0</v>
      </c>
      <c r="AZ121" s="682">
        <f t="shared" si="145"/>
        <v>0</v>
      </c>
      <c r="BA121" s="682">
        <f t="shared" si="145"/>
        <v>0</v>
      </c>
      <c r="BB121" s="682">
        <f t="shared" si="145"/>
        <v>0</v>
      </c>
      <c r="BC121" s="682">
        <f t="shared" si="145"/>
        <v>0</v>
      </c>
      <c r="BD121" s="682">
        <f t="shared" si="145"/>
        <v>0</v>
      </c>
      <c r="BE121" s="682">
        <f t="shared" si="145"/>
        <v>0</v>
      </c>
      <c r="BF121" s="682">
        <f t="shared" si="145"/>
        <v>0</v>
      </c>
      <c r="BG121" s="682">
        <f t="shared" si="145"/>
        <v>0</v>
      </c>
      <c r="BH121" s="682">
        <f t="shared" si="145"/>
        <v>0</v>
      </c>
      <c r="BI121" s="682">
        <f t="shared" si="145"/>
        <v>0</v>
      </c>
      <c r="BJ121" s="682">
        <f t="shared" si="145"/>
        <v>0</v>
      </c>
      <c r="BK121" s="682">
        <f t="shared" si="145"/>
        <v>0</v>
      </c>
      <c r="BL121" s="682">
        <f t="shared" si="145"/>
        <v>0</v>
      </c>
      <c r="BM121" s="682">
        <f t="shared" si="145"/>
        <v>0</v>
      </c>
      <c r="BN121" s="682">
        <f t="shared" si="145"/>
        <v>0</v>
      </c>
      <c r="BO121" s="682">
        <f t="shared" si="145"/>
        <v>0</v>
      </c>
      <c r="BP121" s="682">
        <f t="shared" si="145"/>
        <v>0</v>
      </c>
      <c r="BQ121" s="682">
        <f t="shared" si="145"/>
        <v>0</v>
      </c>
      <c r="BR121" s="682">
        <f t="shared" si="145"/>
        <v>0</v>
      </c>
      <c r="BS121" s="682">
        <f t="shared" si="145"/>
        <v>0</v>
      </c>
      <c r="BT121" s="682">
        <f t="shared" si="145"/>
        <v>0</v>
      </c>
      <c r="BU121" s="682">
        <f t="shared" si="145"/>
        <v>0</v>
      </c>
      <c r="BV121" s="682">
        <f t="shared" si="145"/>
        <v>0</v>
      </c>
      <c r="BW121" s="682">
        <f t="shared" si="145"/>
        <v>0</v>
      </c>
      <c r="BX121" s="682">
        <f t="shared" si="145"/>
        <v>0</v>
      </c>
      <c r="BY121" s="682">
        <f t="shared" si="145"/>
        <v>0</v>
      </c>
      <c r="BZ121" s="682">
        <f t="shared" si="145"/>
        <v>0</v>
      </c>
      <c r="CA121" s="682">
        <f t="shared" si="145"/>
        <v>0</v>
      </c>
      <c r="CB121" s="682">
        <f t="shared" si="145"/>
        <v>0</v>
      </c>
      <c r="CC121" s="682">
        <f t="shared" si="145"/>
        <v>0</v>
      </c>
      <c r="CD121" s="682">
        <f t="shared" si="145"/>
        <v>0</v>
      </c>
      <c r="CE121" s="682">
        <f t="shared" si="145"/>
        <v>0</v>
      </c>
      <c r="CF121" s="682">
        <f t="shared" si="145"/>
        <v>0</v>
      </c>
      <c r="CG121" s="682">
        <f t="shared" si="145"/>
        <v>0</v>
      </c>
      <c r="CH121" s="682">
        <f t="shared" si="145"/>
        <v>0</v>
      </c>
      <c r="CI121" s="682">
        <f t="shared" si="145"/>
        <v>0</v>
      </c>
      <c r="CJ121" s="682">
        <f t="shared" si="145"/>
        <v>0</v>
      </c>
      <c r="CK121" s="682">
        <f t="shared" si="145"/>
        <v>0</v>
      </c>
      <c r="CL121" s="682">
        <f t="shared" si="145"/>
        <v>0</v>
      </c>
      <c r="CM121" s="682">
        <f t="shared" ref="CM121:DT121" si="146">$T$117*CM86</f>
        <v>0</v>
      </c>
      <c r="CN121" s="682">
        <f t="shared" si="146"/>
        <v>0</v>
      </c>
      <c r="CO121" s="682">
        <f t="shared" si="146"/>
        <v>0</v>
      </c>
      <c r="CP121" s="682">
        <f t="shared" si="146"/>
        <v>0</v>
      </c>
      <c r="CQ121" s="682">
        <f t="shared" si="146"/>
        <v>0</v>
      </c>
      <c r="CR121" s="682">
        <f t="shared" si="146"/>
        <v>0</v>
      </c>
      <c r="CS121" s="682">
        <f t="shared" si="146"/>
        <v>0</v>
      </c>
      <c r="CT121" s="682">
        <f t="shared" si="146"/>
        <v>0</v>
      </c>
      <c r="CU121" s="682">
        <f t="shared" si="146"/>
        <v>0</v>
      </c>
      <c r="CV121" s="682">
        <f t="shared" si="146"/>
        <v>0</v>
      </c>
      <c r="CW121" s="682">
        <f t="shared" si="146"/>
        <v>0</v>
      </c>
      <c r="CX121" s="682">
        <f t="shared" si="146"/>
        <v>0</v>
      </c>
      <c r="CY121" s="682">
        <f t="shared" si="146"/>
        <v>0</v>
      </c>
      <c r="CZ121" s="682">
        <f t="shared" si="146"/>
        <v>0</v>
      </c>
      <c r="DA121" s="682">
        <f t="shared" si="146"/>
        <v>0</v>
      </c>
      <c r="DB121" s="682">
        <f t="shared" si="146"/>
        <v>0</v>
      </c>
      <c r="DC121" s="682">
        <f t="shared" si="146"/>
        <v>0</v>
      </c>
      <c r="DD121" s="682">
        <f t="shared" si="146"/>
        <v>0</v>
      </c>
      <c r="DE121" s="682">
        <f t="shared" si="146"/>
        <v>0</v>
      </c>
      <c r="DF121" s="682">
        <f t="shared" si="146"/>
        <v>0</v>
      </c>
      <c r="DG121" s="682">
        <f t="shared" si="146"/>
        <v>0</v>
      </c>
      <c r="DH121" s="682">
        <f t="shared" si="146"/>
        <v>0</v>
      </c>
      <c r="DI121" s="682">
        <f t="shared" si="146"/>
        <v>0</v>
      </c>
      <c r="DJ121" s="682">
        <f t="shared" si="146"/>
        <v>0</v>
      </c>
      <c r="DK121" s="682">
        <f t="shared" si="146"/>
        <v>0</v>
      </c>
      <c r="DL121" s="682">
        <f t="shared" si="146"/>
        <v>0</v>
      </c>
      <c r="DM121" s="682">
        <f t="shared" si="146"/>
        <v>0</v>
      </c>
      <c r="DN121" s="682">
        <f t="shared" si="146"/>
        <v>0</v>
      </c>
      <c r="DO121" s="682">
        <f t="shared" si="146"/>
        <v>0</v>
      </c>
      <c r="DP121" s="682">
        <f t="shared" si="146"/>
        <v>0</v>
      </c>
      <c r="DQ121" s="682">
        <f t="shared" si="146"/>
        <v>0</v>
      </c>
      <c r="DR121" s="682">
        <f t="shared" si="146"/>
        <v>0</v>
      </c>
      <c r="DS121" s="682">
        <f t="shared" si="146"/>
        <v>0</v>
      </c>
      <c r="DT121" s="682">
        <f t="shared" si="146"/>
        <v>0</v>
      </c>
      <c r="DU121" s="226"/>
      <c r="DV121" s="226"/>
    </row>
    <row r="122" spans="1:126" s="237" customFormat="1">
      <c r="A122" s="226"/>
      <c r="B122" s="226"/>
      <c r="C122" s="226"/>
      <c r="D122" s="226"/>
      <c r="E122" s="270"/>
      <c r="F122" s="114"/>
      <c r="G122" s="229"/>
      <c r="H122" s="226"/>
      <c r="I122" s="226"/>
      <c r="J122" s="403"/>
      <c r="K122" s="651">
        <f t="shared" si="139"/>
        <v>0</v>
      </c>
      <c r="L122" s="1"/>
      <c r="M122" s="5"/>
      <c r="N122" s="1">
        <f t="shared" si="143"/>
        <v>0</v>
      </c>
      <c r="O122" s="1"/>
      <c r="P122" s="5"/>
      <c r="Q122" s="1" t="s">
        <v>397</v>
      </c>
      <c r="R122" s="1"/>
      <c r="S122" s="667"/>
      <c r="T122" s="670">
        <f t="shared" si="144"/>
        <v>0</v>
      </c>
      <c r="U122" s="23"/>
      <c r="V122" s="226"/>
      <c r="W122" s="678">
        <f t="shared" si="140"/>
        <v>0</v>
      </c>
      <c r="X122" s="679"/>
      <c r="Y122" s="680"/>
      <c r="Z122" s="681"/>
      <c r="AA122" s="682">
        <f t="shared" ref="AA122:CL122" si="147">$T$117*AA87</f>
        <v>0</v>
      </c>
      <c r="AB122" s="682">
        <f t="shared" si="147"/>
        <v>0</v>
      </c>
      <c r="AC122" s="682">
        <f t="shared" si="147"/>
        <v>0</v>
      </c>
      <c r="AD122" s="682">
        <f t="shared" si="147"/>
        <v>0</v>
      </c>
      <c r="AE122" s="682">
        <f t="shared" si="147"/>
        <v>0</v>
      </c>
      <c r="AF122" s="682">
        <f t="shared" si="147"/>
        <v>0</v>
      </c>
      <c r="AG122" s="682">
        <f t="shared" si="147"/>
        <v>0</v>
      </c>
      <c r="AH122" s="682">
        <f t="shared" si="147"/>
        <v>0</v>
      </c>
      <c r="AI122" s="682">
        <f t="shared" si="147"/>
        <v>0</v>
      </c>
      <c r="AJ122" s="682">
        <f t="shared" si="147"/>
        <v>0</v>
      </c>
      <c r="AK122" s="682">
        <f t="shared" si="147"/>
        <v>0</v>
      </c>
      <c r="AL122" s="682">
        <f t="shared" si="147"/>
        <v>0</v>
      </c>
      <c r="AM122" s="682">
        <f t="shared" si="147"/>
        <v>0</v>
      </c>
      <c r="AN122" s="682">
        <f t="shared" si="147"/>
        <v>0</v>
      </c>
      <c r="AO122" s="682">
        <f t="shared" si="147"/>
        <v>0</v>
      </c>
      <c r="AP122" s="682">
        <f t="shared" si="147"/>
        <v>0</v>
      </c>
      <c r="AQ122" s="682">
        <f t="shared" si="147"/>
        <v>0</v>
      </c>
      <c r="AR122" s="682">
        <f t="shared" si="147"/>
        <v>0</v>
      </c>
      <c r="AS122" s="682">
        <f t="shared" si="147"/>
        <v>0</v>
      </c>
      <c r="AT122" s="682">
        <f t="shared" si="147"/>
        <v>0</v>
      </c>
      <c r="AU122" s="682">
        <f t="shared" si="147"/>
        <v>0</v>
      </c>
      <c r="AV122" s="682">
        <f t="shared" si="147"/>
        <v>0</v>
      </c>
      <c r="AW122" s="682">
        <f t="shared" si="147"/>
        <v>0</v>
      </c>
      <c r="AX122" s="682">
        <f t="shared" si="147"/>
        <v>0</v>
      </c>
      <c r="AY122" s="682">
        <f t="shared" si="147"/>
        <v>0</v>
      </c>
      <c r="AZ122" s="682">
        <f t="shared" si="147"/>
        <v>0</v>
      </c>
      <c r="BA122" s="682">
        <f t="shared" si="147"/>
        <v>0</v>
      </c>
      <c r="BB122" s="682">
        <f t="shared" si="147"/>
        <v>0</v>
      </c>
      <c r="BC122" s="682">
        <f t="shared" si="147"/>
        <v>0</v>
      </c>
      <c r="BD122" s="682">
        <f t="shared" si="147"/>
        <v>0</v>
      </c>
      <c r="BE122" s="682">
        <f t="shared" si="147"/>
        <v>0</v>
      </c>
      <c r="BF122" s="682">
        <f t="shared" si="147"/>
        <v>0</v>
      </c>
      <c r="BG122" s="682">
        <f t="shared" si="147"/>
        <v>0</v>
      </c>
      <c r="BH122" s="682">
        <f t="shared" si="147"/>
        <v>0</v>
      </c>
      <c r="BI122" s="682">
        <f t="shared" si="147"/>
        <v>0</v>
      </c>
      <c r="BJ122" s="682">
        <f t="shared" si="147"/>
        <v>0</v>
      </c>
      <c r="BK122" s="682">
        <f t="shared" si="147"/>
        <v>0</v>
      </c>
      <c r="BL122" s="682">
        <f t="shared" si="147"/>
        <v>0</v>
      </c>
      <c r="BM122" s="682">
        <f t="shared" si="147"/>
        <v>0</v>
      </c>
      <c r="BN122" s="682">
        <f t="shared" si="147"/>
        <v>0</v>
      </c>
      <c r="BO122" s="682">
        <f t="shared" si="147"/>
        <v>0</v>
      </c>
      <c r="BP122" s="682">
        <f t="shared" si="147"/>
        <v>0</v>
      </c>
      <c r="BQ122" s="682">
        <f t="shared" si="147"/>
        <v>0</v>
      </c>
      <c r="BR122" s="682">
        <f t="shared" si="147"/>
        <v>0</v>
      </c>
      <c r="BS122" s="682">
        <f t="shared" si="147"/>
        <v>0</v>
      </c>
      <c r="BT122" s="682">
        <f t="shared" si="147"/>
        <v>0</v>
      </c>
      <c r="BU122" s="682">
        <f t="shared" si="147"/>
        <v>0</v>
      </c>
      <c r="BV122" s="682">
        <f t="shared" si="147"/>
        <v>0</v>
      </c>
      <c r="BW122" s="682">
        <f t="shared" si="147"/>
        <v>0</v>
      </c>
      <c r="BX122" s="682">
        <f t="shared" si="147"/>
        <v>0</v>
      </c>
      <c r="BY122" s="682">
        <f t="shared" si="147"/>
        <v>0</v>
      </c>
      <c r="BZ122" s="682">
        <f t="shared" si="147"/>
        <v>0</v>
      </c>
      <c r="CA122" s="682">
        <f t="shared" si="147"/>
        <v>0</v>
      </c>
      <c r="CB122" s="682">
        <f t="shared" si="147"/>
        <v>0</v>
      </c>
      <c r="CC122" s="682">
        <f t="shared" si="147"/>
        <v>0</v>
      </c>
      <c r="CD122" s="682">
        <f t="shared" si="147"/>
        <v>0</v>
      </c>
      <c r="CE122" s="682">
        <f t="shared" si="147"/>
        <v>0</v>
      </c>
      <c r="CF122" s="682">
        <f t="shared" si="147"/>
        <v>0</v>
      </c>
      <c r="CG122" s="682">
        <f t="shared" si="147"/>
        <v>0</v>
      </c>
      <c r="CH122" s="682">
        <f t="shared" si="147"/>
        <v>0</v>
      </c>
      <c r="CI122" s="682">
        <f t="shared" si="147"/>
        <v>0</v>
      </c>
      <c r="CJ122" s="682">
        <f t="shared" si="147"/>
        <v>0</v>
      </c>
      <c r="CK122" s="682">
        <f t="shared" si="147"/>
        <v>0</v>
      </c>
      <c r="CL122" s="682">
        <f t="shared" si="147"/>
        <v>0</v>
      </c>
      <c r="CM122" s="682">
        <f t="shared" ref="CM122:DT122" si="148">$T$117*CM87</f>
        <v>0</v>
      </c>
      <c r="CN122" s="682">
        <f t="shared" si="148"/>
        <v>0</v>
      </c>
      <c r="CO122" s="682">
        <f t="shared" si="148"/>
        <v>0</v>
      </c>
      <c r="CP122" s="682">
        <f t="shared" si="148"/>
        <v>0</v>
      </c>
      <c r="CQ122" s="682">
        <f t="shared" si="148"/>
        <v>0</v>
      </c>
      <c r="CR122" s="682">
        <f t="shared" si="148"/>
        <v>0</v>
      </c>
      <c r="CS122" s="682">
        <f t="shared" si="148"/>
        <v>0</v>
      </c>
      <c r="CT122" s="682">
        <f t="shared" si="148"/>
        <v>0</v>
      </c>
      <c r="CU122" s="682">
        <f t="shared" si="148"/>
        <v>0</v>
      </c>
      <c r="CV122" s="682">
        <f t="shared" si="148"/>
        <v>0</v>
      </c>
      <c r="CW122" s="682">
        <f t="shared" si="148"/>
        <v>0</v>
      </c>
      <c r="CX122" s="682">
        <f t="shared" si="148"/>
        <v>0</v>
      </c>
      <c r="CY122" s="682">
        <f t="shared" si="148"/>
        <v>0</v>
      </c>
      <c r="CZ122" s="682">
        <f t="shared" si="148"/>
        <v>0</v>
      </c>
      <c r="DA122" s="682">
        <f t="shared" si="148"/>
        <v>0</v>
      </c>
      <c r="DB122" s="682">
        <f t="shared" si="148"/>
        <v>0</v>
      </c>
      <c r="DC122" s="682">
        <f t="shared" si="148"/>
        <v>0</v>
      </c>
      <c r="DD122" s="682">
        <f t="shared" si="148"/>
        <v>0</v>
      </c>
      <c r="DE122" s="682">
        <f t="shared" si="148"/>
        <v>0</v>
      </c>
      <c r="DF122" s="682">
        <f t="shared" si="148"/>
        <v>0</v>
      </c>
      <c r="DG122" s="682">
        <f t="shared" si="148"/>
        <v>0</v>
      </c>
      <c r="DH122" s="682">
        <f t="shared" si="148"/>
        <v>0</v>
      </c>
      <c r="DI122" s="682">
        <f t="shared" si="148"/>
        <v>0</v>
      </c>
      <c r="DJ122" s="682">
        <f t="shared" si="148"/>
        <v>0</v>
      </c>
      <c r="DK122" s="682">
        <f t="shared" si="148"/>
        <v>0</v>
      </c>
      <c r="DL122" s="682">
        <f t="shared" si="148"/>
        <v>0</v>
      </c>
      <c r="DM122" s="682">
        <f t="shared" si="148"/>
        <v>0</v>
      </c>
      <c r="DN122" s="682">
        <f t="shared" si="148"/>
        <v>0</v>
      </c>
      <c r="DO122" s="682">
        <f t="shared" si="148"/>
        <v>0</v>
      </c>
      <c r="DP122" s="682">
        <f t="shared" si="148"/>
        <v>0</v>
      </c>
      <c r="DQ122" s="682">
        <f t="shared" si="148"/>
        <v>0</v>
      </c>
      <c r="DR122" s="682">
        <f t="shared" si="148"/>
        <v>0</v>
      </c>
      <c r="DS122" s="682">
        <f t="shared" si="148"/>
        <v>0</v>
      </c>
      <c r="DT122" s="682">
        <f t="shared" si="148"/>
        <v>0</v>
      </c>
      <c r="DU122" s="226"/>
      <c r="DV122" s="226"/>
    </row>
    <row r="123" spans="1:126" s="237" customFormat="1">
      <c r="A123" s="226"/>
      <c r="B123" s="226"/>
      <c r="C123" s="226"/>
      <c r="D123" s="226"/>
      <c r="E123" s="270"/>
      <c r="F123" s="114"/>
      <c r="G123" s="229"/>
      <c r="H123" s="226"/>
      <c r="I123" s="226"/>
      <c r="J123" s="403"/>
      <c r="K123" s="651">
        <f t="shared" si="139"/>
        <v>0</v>
      </c>
      <c r="L123" s="1"/>
      <c r="M123" s="5"/>
      <c r="N123" s="1">
        <f t="shared" si="143"/>
        <v>0</v>
      </c>
      <c r="O123" s="1"/>
      <c r="P123" s="5"/>
      <c r="Q123" s="1" t="s">
        <v>397</v>
      </c>
      <c r="R123" s="1"/>
      <c r="S123" s="667"/>
      <c r="T123" s="670">
        <f t="shared" si="144"/>
        <v>0</v>
      </c>
      <c r="U123" s="23"/>
      <c r="V123" s="226"/>
      <c r="W123" s="678">
        <f t="shared" si="140"/>
        <v>0</v>
      </c>
      <c r="X123" s="679"/>
      <c r="Y123" s="680"/>
      <c r="Z123" s="681"/>
      <c r="AA123" s="682">
        <f t="shared" ref="AA123:CL123" si="149">$T$117*AA88</f>
        <v>0</v>
      </c>
      <c r="AB123" s="682">
        <f t="shared" si="149"/>
        <v>0</v>
      </c>
      <c r="AC123" s="682">
        <f t="shared" si="149"/>
        <v>0</v>
      </c>
      <c r="AD123" s="682">
        <f t="shared" si="149"/>
        <v>0</v>
      </c>
      <c r="AE123" s="682">
        <f t="shared" si="149"/>
        <v>0</v>
      </c>
      <c r="AF123" s="682">
        <f t="shared" si="149"/>
        <v>0</v>
      </c>
      <c r="AG123" s="682">
        <f t="shared" si="149"/>
        <v>0</v>
      </c>
      <c r="AH123" s="682">
        <f t="shared" si="149"/>
        <v>0</v>
      </c>
      <c r="AI123" s="682">
        <f t="shared" si="149"/>
        <v>0</v>
      </c>
      <c r="AJ123" s="682">
        <f t="shared" si="149"/>
        <v>0</v>
      </c>
      <c r="AK123" s="682">
        <f t="shared" si="149"/>
        <v>0</v>
      </c>
      <c r="AL123" s="682">
        <f t="shared" si="149"/>
        <v>0</v>
      </c>
      <c r="AM123" s="682">
        <f t="shared" si="149"/>
        <v>0</v>
      </c>
      <c r="AN123" s="682">
        <f t="shared" si="149"/>
        <v>0</v>
      </c>
      <c r="AO123" s="682">
        <f t="shared" si="149"/>
        <v>0</v>
      </c>
      <c r="AP123" s="682">
        <f t="shared" si="149"/>
        <v>0</v>
      </c>
      <c r="AQ123" s="682">
        <f t="shared" si="149"/>
        <v>0</v>
      </c>
      <c r="AR123" s="682">
        <f t="shared" si="149"/>
        <v>0</v>
      </c>
      <c r="AS123" s="682">
        <f t="shared" si="149"/>
        <v>0</v>
      </c>
      <c r="AT123" s="682">
        <f t="shared" si="149"/>
        <v>0</v>
      </c>
      <c r="AU123" s="682">
        <f t="shared" si="149"/>
        <v>0</v>
      </c>
      <c r="AV123" s="682">
        <f t="shared" si="149"/>
        <v>0</v>
      </c>
      <c r="AW123" s="682">
        <f t="shared" si="149"/>
        <v>0</v>
      </c>
      <c r="AX123" s="682">
        <f t="shared" si="149"/>
        <v>0</v>
      </c>
      <c r="AY123" s="682">
        <f t="shared" si="149"/>
        <v>0</v>
      </c>
      <c r="AZ123" s="682">
        <f t="shared" si="149"/>
        <v>0</v>
      </c>
      <c r="BA123" s="682">
        <f t="shared" si="149"/>
        <v>0</v>
      </c>
      <c r="BB123" s="682">
        <f t="shared" si="149"/>
        <v>0</v>
      </c>
      <c r="BC123" s="682">
        <f t="shared" si="149"/>
        <v>0</v>
      </c>
      <c r="BD123" s="682">
        <f t="shared" si="149"/>
        <v>0</v>
      </c>
      <c r="BE123" s="682">
        <f t="shared" si="149"/>
        <v>0</v>
      </c>
      <c r="BF123" s="682">
        <f t="shared" si="149"/>
        <v>0</v>
      </c>
      <c r="BG123" s="682">
        <f t="shared" si="149"/>
        <v>0</v>
      </c>
      <c r="BH123" s="682">
        <f t="shared" si="149"/>
        <v>0</v>
      </c>
      <c r="BI123" s="682">
        <f t="shared" si="149"/>
        <v>0</v>
      </c>
      <c r="BJ123" s="682">
        <f t="shared" si="149"/>
        <v>0</v>
      </c>
      <c r="BK123" s="682">
        <f t="shared" si="149"/>
        <v>0</v>
      </c>
      <c r="BL123" s="682">
        <f t="shared" si="149"/>
        <v>0</v>
      </c>
      <c r="BM123" s="682">
        <f t="shared" si="149"/>
        <v>0</v>
      </c>
      <c r="BN123" s="682">
        <f t="shared" si="149"/>
        <v>0</v>
      </c>
      <c r="BO123" s="682">
        <f t="shared" si="149"/>
        <v>0</v>
      </c>
      <c r="BP123" s="682">
        <f t="shared" si="149"/>
        <v>0</v>
      </c>
      <c r="BQ123" s="682">
        <f t="shared" si="149"/>
        <v>0</v>
      </c>
      <c r="BR123" s="682">
        <f t="shared" si="149"/>
        <v>0</v>
      </c>
      <c r="BS123" s="682">
        <f t="shared" si="149"/>
        <v>0</v>
      </c>
      <c r="BT123" s="682">
        <f t="shared" si="149"/>
        <v>0</v>
      </c>
      <c r="BU123" s="682">
        <f t="shared" si="149"/>
        <v>0</v>
      </c>
      <c r="BV123" s="682">
        <f t="shared" si="149"/>
        <v>0</v>
      </c>
      <c r="BW123" s="682">
        <f t="shared" si="149"/>
        <v>0</v>
      </c>
      <c r="BX123" s="682">
        <f t="shared" si="149"/>
        <v>0</v>
      </c>
      <c r="BY123" s="682">
        <f t="shared" si="149"/>
        <v>0</v>
      </c>
      <c r="BZ123" s="682">
        <f t="shared" si="149"/>
        <v>0</v>
      </c>
      <c r="CA123" s="682">
        <f t="shared" si="149"/>
        <v>0</v>
      </c>
      <c r="CB123" s="682">
        <f t="shared" si="149"/>
        <v>0</v>
      </c>
      <c r="CC123" s="682">
        <f t="shared" si="149"/>
        <v>0</v>
      </c>
      <c r="CD123" s="682">
        <f t="shared" si="149"/>
        <v>0</v>
      </c>
      <c r="CE123" s="682">
        <f t="shared" si="149"/>
        <v>0</v>
      </c>
      <c r="CF123" s="682">
        <f t="shared" si="149"/>
        <v>0</v>
      </c>
      <c r="CG123" s="682">
        <f t="shared" si="149"/>
        <v>0</v>
      </c>
      <c r="CH123" s="682">
        <f t="shared" si="149"/>
        <v>0</v>
      </c>
      <c r="CI123" s="682">
        <f t="shared" si="149"/>
        <v>0</v>
      </c>
      <c r="CJ123" s="682">
        <f t="shared" si="149"/>
        <v>0</v>
      </c>
      <c r="CK123" s="682">
        <f t="shared" si="149"/>
        <v>0</v>
      </c>
      <c r="CL123" s="682">
        <f t="shared" si="149"/>
        <v>0</v>
      </c>
      <c r="CM123" s="682">
        <f t="shared" ref="CM123:DT123" si="150">$T$117*CM88</f>
        <v>0</v>
      </c>
      <c r="CN123" s="682">
        <f t="shared" si="150"/>
        <v>0</v>
      </c>
      <c r="CO123" s="682">
        <f t="shared" si="150"/>
        <v>0</v>
      </c>
      <c r="CP123" s="682">
        <f t="shared" si="150"/>
        <v>0</v>
      </c>
      <c r="CQ123" s="682">
        <f t="shared" si="150"/>
        <v>0</v>
      </c>
      <c r="CR123" s="682">
        <f t="shared" si="150"/>
        <v>0</v>
      </c>
      <c r="CS123" s="682">
        <f t="shared" si="150"/>
        <v>0</v>
      </c>
      <c r="CT123" s="682">
        <f t="shared" si="150"/>
        <v>0</v>
      </c>
      <c r="CU123" s="682">
        <f t="shared" si="150"/>
        <v>0</v>
      </c>
      <c r="CV123" s="682">
        <f t="shared" si="150"/>
        <v>0</v>
      </c>
      <c r="CW123" s="682">
        <f t="shared" si="150"/>
        <v>0</v>
      </c>
      <c r="CX123" s="682">
        <f t="shared" si="150"/>
        <v>0</v>
      </c>
      <c r="CY123" s="682">
        <f t="shared" si="150"/>
        <v>0</v>
      </c>
      <c r="CZ123" s="682">
        <f t="shared" si="150"/>
        <v>0</v>
      </c>
      <c r="DA123" s="682">
        <f t="shared" si="150"/>
        <v>0</v>
      </c>
      <c r="DB123" s="682">
        <f t="shared" si="150"/>
        <v>0</v>
      </c>
      <c r="DC123" s="682">
        <f t="shared" si="150"/>
        <v>0</v>
      </c>
      <c r="DD123" s="682">
        <f t="shared" si="150"/>
        <v>0</v>
      </c>
      <c r="DE123" s="682">
        <f t="shared" si="150"/>
        <v>0</v>
      </c>
      <c r="DF123" s="682">
        <f t="shared" si="150"/>
        <v>0</v>
      </c>
      <c r="DG123" s="682">
        <f t="shared" si="150"/>
        <v>0</v>
      </c>
      <c r="DH123" s="682">
        <f t="shared" si="150"/>
        <v>0</v>
      </c>
      <c r="DI123" s="682">
        <f t="shared" si="150"/>
        <v>0</v>
      </c>
      <c r="DJ123" s="682">
        <f t="shared" si="150"/>
        <v>0</v>
      </c>
      <c r="DK123" s="682">
        <f t="shared" si="150"/>
        <v>0</v>
      </c>
      <c r="DL123" s="682">
        <f t="shared" si="150"/>
        <v>0</v>
      </c>
      <c r="DM123" s="682">
        <f t="shared" si="150"/>
        <v>0</v>
      </c>
      <c r="DN123" s="682">
        <f t="shared" si="150"/>
        <v>0</v>
      </c>
      <c r="DO123" s="682">
        <f t="shared" si="150"/>
        <v>0</v>
      </c>
      <c r="DP123" s="682">
        <f t="shared" si="150"/>
        <v>0</v>
      </c>
      <c r="DQ123" s="682">
        <f t="shared" si="150"/>
        <v>0</v>
      </c>
      <c r="DR123" s="682">
        <f t="shared" si="150"/>
        <v>0</v>
      </c>
      <c r="DS123" s="682">
        <f t="shared" si="150"/>
        <v>0</v>
      </c>
      <c r="DT123" s="682">
        <f t="shared" si="150"/>
        <v>0</v>
      </c>
      <c r="DU123" s="226"/>
      <c r="DV123" s="226"/>
    </row>
    <row r="124" spans="1:126" s="237" customFormat="1">
      <c r="A124" s="226"/>
      <c r="B124" s="226"/>
      <c r="C124" s="226"/>
      <c r="D124" s="226"/>
      <c r="E124" s="270"/>
      <c r="F124" s="114"/>
      <c r="G124" s="229"/>
      <c r="H124" s="226"/>
      <c r="I124" s="226"/>
      <c r="J124" s="403"/>
      <c r="K124" s="651">
        <f t="shared" si="139"/>
        <v>0</v>
      </c>
      <c r="L124" s="1"/>
      <c r="M124" s="5"/>
      <c r="N124" s="1">
        <f t="shared" si="143"/>
        <v>0</v>
      </c>
      <c r="O124" s="1"/>
      <c r="P124" s="5"/>
      <c r="Q124" s="1" t="s">
        <v>397</v>
      </c>
      <c r="R124" s="1"/>
      <c r="S124" s="667"/>
      <c r="T124" s="670">
        <f t="shared" si="144"/>
        <v>0</v>
      </c>
      <c r="U124" s="23"/>
      <c r="V124" s="226"/>
      <c r="W124" s="678">
        <f t="shared" si="140"/>
        <v>0</v>
      </c>
      <c r="X124" s="679"/>
      <c r="Y124" s="680"/>
      <c r="Z124" s="681"/>
      <c r="AA124" s="682">
        <f t="shared" ref="AA124:CL124" si="151">$T$117*AA89</f>
        <v>0</v>
      </c>
      <c r="AB124" s="682">
        <f t="shared" si="151"/>
        <v>0</v>
      </c>
      <c r="AC124" s="682">
        <f t="shared" si="151"/>
        <v>0</v>
      </c>
      <c r="AD124" s="682">
        <f t="shared" si="151"/>
        <v>0</v>
      </c>
      <c r="AE124" s="682">
        <f t="shared" si="151"/>
        <v>0</v>
      </c>
      <c r="AF124" s="682">
        <f t="shared" si="151"/>
        <v>0</v>
      </c>
      <c r="AG124" s="682">
        <f t="shared" si="151"/>
        <v>0</v>
      </c>
      <c r="AH124" s="682">
        <f t="shared" si="151"/>
        <v>0</v>
      </c>
      <c r="AI124" s="682">
        <f t="shared" si="151"/>
        <v>0</v>
      </c>
      <c r="AJ124" s="682">
        <f t="shared" si="151"/>
        <v>0</v>
      </c>
      <c r="AK124" s="682">
        <f t="shared" si="151"/>
        <v>0</v>
      </c>
      <c r="AL124" s="682">
        <f t="shared" si="151"/>
        <v>0</v>
      </c>
      <c r="AM124" s="682">
        <f t="shared" si="151"/>
        <v>0</v>
      </c>
      <c r="AN124" s="682">
        <f t="shared" si="151"/>
        <v>0</v>
      </c>
      <c r="AO124" s="682">
        <f t="shared" si="151"/>
        <v>0</v>
      </c>
      <c r="AP124" s="682">
        <f t="shared" si="151"/>
        <v>0</v>
      </c>
      <c r="AQ124" s="682">
        <f t="shared" si="151"/>
        <v>0</v>
      </c>
      <c r="AR124" s="682">
        <f t="shared" si="151"/>
        <v>0</v>
      </c>
      <c r="AS124" s="682">
        <f t="shared" si="151"/>
        <v>0</v>
      </c>
      <c r="AT124" s="682">
        <f t="shared" si="151"/>
        <v>0</v>
      </c>
      <c r="AU124" s="682">
        <f t="shared" si="151"/>
        <v>0</v>
      </c>
      <c r="AV124" s="682">
        <f t="shared" si="151"/>
        <v>0</v>
      </c>
      <c r="AW124" s="682">
        <f t="shared" si="151"/>
        <v>0</v>
      </c>
      <c r="AX124" s="682">
        <f t="shared" si="151"/>
        <v>0</v>
      </c>
      <c r="AY124" s="682">
        <f t="shared" si="151"/>
        <v>0</v>
      </c>
      <c r="AZ124" s="682">
        <f t="shared" si="151"/>
        <v>0</v>
      </c>
      <c r="BA124" s="682">
        <f t="shared" si="151"/>
        <v>0</v>
      </c>
      <c r="BB124" s="682">
        <f t="shared" si="151"/>
        <v>0</v>
      </c>
      <c r="BC124" s="682">
        <f t="shared" si="151"/>
        <v>0</v>
      </c>
      <c r="BD124" s="682">
        <f t="shared" si="151"/>
        <v>0</v>
      </c>
      <c r="BE124" s="682">
        <f t="shared" si="151"/>
        <v>0</v>
      </c>
      <c r="BF124" s="682">
        <f t="shared" si="151"/>
        <v>0</v>
      </c>
      <c r="BG124" s="682">
        <f t="shared" si="151"/>
        <v>0</v>
      </c>
      <c r="BH124" s="682">
        <f t="shared" si="151"/>
        <v>0</v>
      </c>
      <c r="BI124" s="682">
        <f t="shared" si="151"/>
        <v>0</v>
      </c>
      <c r="BJ124" s="682">
        <f t="shared" si="151"/>
        <v>0</v>
      </c>
      <c r="BK124" s="682">
        <f t="shared" si="151"/>
        <v>0</v>
      </c>
      <c r="BL124" s="682">
        <f t="shared" si="151"/>
        <v>0</v>
      </c>
      <c r="BM124" s="682">
        <f t="shared" si="151"/>
        <v>0</v>
      </c>
      <c r="BN124" s="682">
        <f t="shared" si="151"/>
        <v>0</v>
      </c>
      <c r="BO124" s="682">
        <f t="shared" si="151"/>
        <v>0</v>
      </c>
      <c r="BP124" s="682">
        <f t="shared" si="151"/>
        <v>0</v>
      </c>
      <c r="BQ124" s="682">
        <f t="shared" si="151"/>
        <v>0</v>
      </c>
      <c r="BR124" s="682">
        <f t="shared" si="151"/>
        <v>0</v>
      </c>
      <c r="BS124" s="682">
        <f t="shared" si="151"/>
        <v>0</v>
      </c>
      <c r="BT124" s="682">
        <f t="shared" si="151"/>
        <v>0</v>
      </c>
      <c r="BU124" s="682">
        <f t="shared" si="151"/>
        <v>0</v>
      </c>
      <c r="BV124" s="682">
        <f t="shared" si="151"/>
        <v>0</v>
      </c>
      <c r="BW124" s="682">
        <f t="shared" si="151"/>
        <v>0</v>
      </c>
      <c r="BX124" s="682">
        <f t="shared" si="151"/>
        <v>0</v>
      </c>
      <c r="BY124" s="682">
        <f t="shared" si="151"/>
        <v>0</v>
      </c>
      <c r="BZ124" s="682">
        <f t="shared" si="151"/>
        <v>0</v>
      </c>
      <c r="CA124" s="682">
        <f t="shared" si="151"/>
        <v>0</v>
      </c>
      <c r="CB124" s="682">
        <f t="shared" si="151"/>
        <v>0</v>
      </c>
      <c r="CC124" s="682">
        <f t="shared" si="151"/>
        <v>0</v>
      </c>
      <c r="CD124" s="682">
        <f t="shared" si="151"/>
        <v>0</v>
      </c>
      <c r="CE124" s="682">
        <f t="shared" si="151"/>
        <v>0</v>
      </c>
      <c r="CF124" s="682">
        <f t="shared" si="151"/>
        <v>0</v>
      </c>
      <c r="CG124" s="682">
        <f t="shared" si="151"/>
        <v>0</v>
      </c>
      <c r="CH124" s="682">
        <f t="shared" si="151"/>
        <v>0</v>
      </c>
      <c r="CI124" s="682">
        <f t="shared" si="151"/>
        <v>0</v>
      </c>
      <c r="CJ124" s="682">
        <f t="shared" si="151"/>
        <v>0</v>
      </c>
      <c r="CK124" s="682">
        <f t="shared" si="151"/>
        <v>0</v>
      </c>
      <c r="CL124" s="682">
        <f t="shared" si="151"/>
        <v>0</v>
      </c>
      <c r="CM124" s="682">
        <f t="shared" ref="CM124:DT124" si="152">$T$117*CM89</f>
        <v>0</v>
      </c>
      <c r="CN124" s="682">
        <f t="shared" si="152"/>
        <v>0</v>
      </c>
      <c r="CO124" s="682">
        <f t="shared" si="152"/>
        <v>0</v>
      </c>
      <c r="CP124" s="682">
        <f t="shared" si="152"/>
        <v>0</v>
      </c>
      <c r="CQ124" s="682">
        <f t="shared" si="152"/>
        <v>0</v>
      </c>
      <c r="CR124" s="682">
        <f t="shared" si="152"/>
        <v>0</v>
      </c>
      <c r="CS124" s="682">
        <f t="shared" si="152"/>
        <v>0</v>
      </c>
      <c r="CT124" s="682">
        <f t="shared" si="152"/>
        <v>0</v>
      </c>
      <c r="CU124" s="682">
        <f t="shared" si="152"/>
        <v>0</v>
      </c>
      <c r="CV124" s="682">
        <f t="shared" si="152"/>
        <v>0</v>
      </c>
      <c r="CW124" s="682">
        <f t="shared" si="152"/>
        <v>0</v>
      </c>
      <c r="CX124" s="682">
        <f t="shared" si="152"/>
        <v>0</v>
      </c>
      <c r="CY124" s="682">
        <f t="shared" si="152"/>
        <v>0</v>
      </c>
      <c r="CZ124" s="682">
        <f t="shared" si="152"/>
        <v>0</v>
      </c>
      <c r="DA124" s="682">
        <f t="shared" si="152"/>
        <v>0</v>
      </c>
      <c r="DB124" s="682">
        <f t="shared" si="152"/>
        <v>0</v>
      </c>
      <c r="DC124" s="682">
        <f t="shared" si="152"/>
        <v>0</v>
      </c>
      <c r="DD124" s="682">
        <f t="shared" si="152"/>
        <v>0</v>
      </c>
      <c r="DE124" s="682">
        <f t="shared" si="152"/>
        <v>0</v>
      </c>
      <c r="DF124" s="682">
        <f t="shared" si="152"/>
        <v>0</v>
      </c>
      <c r="DG124" s="682">
        <f t="shared" si="152"/>
        <v>0</v>
      </c>
      <c r="DH124" s="682">
        <f t="shared" si="152"/>
        <v>0</v>
      </c>
      <c r="DI124" s="682">
        <f t="shared" si="152"/>
        <v>0</v>
      </c>
      <c r="DJ124" s="682">
        <f t="shared" si="152"/>
        <v>0</v>
      </c>
      <c r="DK124" s="682">
        <f t="shared" si="152"/>
        <v>0</v>
      </c>
      <c r="DL124" s="682">
        <f t="shared" si="152"/>
        <v>0</v>
      </c>
      <c r="DM124" s="682">
        <f t="shared" si="152"/>
        <v>0</v>
      </c>
      <c r="DN124" s="682">
        <f t="shared" si="152"/>
        <v>0</v>
      </c>
      <c r="DO124" s="682">
        <f t="shared" si="152"/>
        <v>0</v>
      </c>
      <c r="DP124" s="682">
        <f t="shared" si="152"/>
        <v>0</v>
      </c>
      <c r="DQ124" s="682">
        <f t="shared" si="152"/>
        <v>0</v>
      </c>
      <c r="DR124" s="682">
        <f t="shared" si="152"/>
        <v>0</v>
      </c>
      <c r="DS124" s="682">
        <f t="shared" si="152"/>
        <v>0</v>
      </c>
      <c r="DT124" s="682">
        <f t="shared" si="152"/>
        <v>0</v>
      </c>
      <c r="DU124" s="226"/>
      <c r="DV124" s="226"/>
    </row>
    <row r="125" spans="1:126" s="237" customFormat="1">
      <c r="A125" s="226"/>
      <c r="B125" s="226"/>
      <c r="C125" s="226"/>
      <c r="D125" s="226"/>
      <c r="E125" s="270"/>
      <c r="F125" s="114"/>
      <c r="G125" s="229"/>
      <c r="H125" s="226"/>
      <c r="I125" s="226"/>
      <c r="J125" s="403"/>
      <c r="K125" s="651">
        <f t="shared" si="139"/>
        <v>0</v>
      </c>
      <c r="L125" s="1"/>
      <c r="M125" s="5"/>
      <c r="N125" s="1">
        <f t="shared" si="143"/>
        <v>0</v>
      </c>
      <c r="O125" s="1"/>
      <c r="P125" s="5"/>
      <c r="Q125" s="1" t="s">
        <v>397</v>
      </c>
      <c r="R125" s="1"/>
      <c r="S125" s="667"/>
      <c r="T125" s="670">
        <f t="shared" si="144"/>
        <v>0</v>
      </c>
      <c r="U125" s="23"/>
      <c r="V125" s="226"/>
      <c r="W125" s="678">
        <f t="shared" si="140"/>
        <v>0</v>
      </c>
      <c r="X125" s="679"/>
      <c r="Y125" s="680"/>
      <c r="Z125" s="681"/>
      <c r="AA125" s="682">
        <f t="shared" ref="AA125:CL125" si="153">$T$117*AA90</f>
        <v>0</v>
      </c>
      <c r="AB125" s="682">
        <f t="shared" si="153"/>
        <v>0</v>
      </c>
      <c r="AC125" s="682">
        <f t="shared" si="153"/>
        <v>0</v>
      </c>
      <c r="AD125" s="682">
        <f t="shared" si="153"/>
        <v>0</v>
      </c>
      <c r="AE125" s="682">
        <f t="shared" si="153"/>
        <v>0</v>
      </c>
      <c r="AF125" s="682">
        <f t="shared" si="153"/>
        <v>0</v>
      </c>
      <c r="AG125" s="682">
        <f t="shared" si="153"/>
        <v>0</v>
      </c>
      <c r="AH125" s="682">
        <f t="shared" si="153"/>
        <v>0</v>
      </c>
      <c r="AI125" s="682">
        <f t="shared" si="153"/>
        <v>0</v>
      </c>
      <c r="AJ125" s="682">
        <f t="shared" si="153"/>
        <v>0</v>
      </c>
      <c r="AK125" s="682">
        <f t="shared" si="153"/>
        <v>0</v>
      </c>
      <c r="AL125" s="682">
        <f t="shared" si="153"/>
        <v>0</v>
      </c>
      <c r="AM125" s="682">
        <f t="shared" si="153"/>
        <v>0</v>
      </c>
      <c r="AN125" s="682">
        <f t="shared" si="153"/>
        <v>0</v>
      </c>
      <c r="AO125" s="682">
        <f t="shared" si="153"/>
        <v>0</v>
      </c>
      <c r="AP125" s="682">
        <f t="shared" si="153"/>
        <v>0</v>
      </c>
      <c r="AQ125" s="682">
        <f t="shared" si="153"/>
        <v>0</v>
      </c>
      <c r="AR125" s="682">
        <f t="shared" si="153"/>
        <v>0</v>
      </c>
      <c r="AS125" s="682">
        <f t="shared" si="153"/>
        <v>0</v>
      </c>
      <c r="AT125" s="682">
        <f t="shared" si="153"/>
        <v>0</v>
      </c>
      <c r="AU125" s="682">
        <f t="shared" si="153"/>
        <v>0</v>
      </c>
      <c r="AV125" s="682">
        <f t="shared" si="153"/>
        <v>0</v>
      </c>
      <c r="AW125" s="682">
        <f t="shared" si="153"/>
        <v>0</v>
      </c>
      <c r="AX125" s="682">
        <f t="shared" si="153"/>
        <v>0</v>
      </c>
      <c r="AY125" s="682">
        <f t="shared" si="153"/>
        <v>0</v>
      </c>
      <c r="AZ125" s="682">
        <f t="shared" si="153"/>
        <v>0</v>
      </c>
      <c r="BA125" s="682">
        <f t="shared" si="153"/>
        <v>0</v>
      </c>
      <c r="BB125" s="682">
        <f t="shared" si="153"/>
        <v>0</v>
      </c>
      <c r="BC125" s="682">
        <f t="shared" si="153"/>
        <v>0</v>
      </c>
      <c r="BD125" s="682">
        <f t="shared" si="153"/>
        <v>0</v>
      </c>
      <c r="BE125" s="682">
        <f t="shared" si="153"/>
        <v>0</v>
      </c>
      <c r="BF125" s="682">
        <f t="shared" si="153"/>
        <v>0</v>
      </c>
      <c r="BG125" s="682">
        <f t="shared" si="153"/>
        <v>0</v>
      </c>
      <c r="BH125" s="682">
        <f t="shared" si="153"/>
        <v>0</v>
      </c>
      <c r="BI125" s="682">
        <f t="shared" si="153"/>
        <v>0</v>
      </c>
      <c r="BJ125" s="682">
        <f t="shared" si="153"/>
        <v>0</v>
      </c>
      <c r="BK125" s="682">
        <f t="shared" si="153"/>
        <v>0</v>
      </c>
      <c r="BL125" s="682">
        <f t="shared" si="153"/>
        <v>0</v>
      </c>
      <c r="BM125" s="682">
        <f t="shared" si="153"/>
        <v>0</v>
      </c>
      <c r="BN125" s="682">
        <f t="shared" si="153"/>
        <v>0</v>
      </c>
      <c r="BO125" s="682">
        <f t="shared" si="153"/>
        <v>0</v>
      </c>
      <c r="BP125" s="682">
        <f t="shared" si="153"/>
        <v>0</v>
      </c>
      <c r="BQ125" s="682">
        <f t="shared" si="153"/>
        <v>0</v>
      </c>
      <c r="BR125" s="682">
        <f t="shared" si="153"/>
        <v>0</v>
      </c>
      <c r="BS125" s="682">
        <f t="shared" si="153"/>
        <v>0</v>
      </c>
      <c r="BT125" s="682">
        <f t="shared" si="153"/>
        <v>0</v>
      </c>
      <c r="BU125" s="682">
        <f t="shared" si="153"/>
        <v>0</v>
      </c>
      <c r="BV125" s="682">
        <f t="shared" si="153"/>
        <v>0</v>
      </c>
      <c r="BW125" s="682">
        <f t="shared" si="153"/>
        <v>0</v>
      </c>
      <c r="BX125" s="682">
        <f t="shared" si="153"/>
        <v>0</v>
      </c>
      <c r="BY125" s="682">
        <f t="shared" si="153"/>
        <v>0</v>
      </c>
      <c r="BZ125" s="682">
        <f t="shared" si="153"/>
        <v>0</v>
      </c>
      <c r="CA125" s="682">
        <f t="shared" si="153"/>
        <v>0</v>
      </c>
      <c r="CB125" s="682">
        <f t="shared" si="153"/>
        <v>0</v>
      </c>
      <c r="CC125" s="682">
        <f t="shared" si="153"/>
        <v>0</v>
      </c>
      <c r="CD125" s="682">
        <f t="shared" si="153"/>
        <v>0</v>
      </c>
      <c r="CE125" s="682">
        <f t="shared" si="153"/>
        <v>0</v>
      </c>
      <c r="CF125" s="682">
        <f t="shared" si="153"/>
        <v>0</v>
      </c>
      <c r="CG125" s="682">
        <f t="shared" si="153"/>
        <v>0</v>
      </c>
      <c r="CH125" s="682">
        <f t="shared" si="153"/>
        <v>0</v>
      </c>
      <c r="CI125" s="682">
        <f t="shared" si="153"/>
        <v>0</v>
      </c>
      <c r="CJ125" s="682">
        <f t="shared" si="153"/>
        <v>0</v>
      </c>
      <c r="CK125" s="682">
        <f t="shared" si="153"/>
        <v>0</v>
      </c>
      <c r="CL125" s="682">
        <f t="shared" si="153"/>
        <v>0</v>
      </c>
      <c r="CM125" s="682">
        <f t="shared" ref="CM125:DT125" si="154">$T$117*CM90</f>
        <v>0</v>
      </c>
      <c r="CN125" s="682">
        <f t="shared" si="154"/>
        <v>0</v>
      </c>
      <c r="CO125" s="682">
        <f t="shared" si="154"/>
        <v>0</v>
      </c>
      <c r="CP125" s="682">
        <f t="shared" si="154"/>
        <v>0</v>
      </c>
      <c r="CQ125" s="682">
        <f t="shared" si="154"/>
        <v>0</v>
      </c>
      <c r="CR125" s="682">
        <f t="shared" si="154"/>
        <v>0</v>
      </c>
      <c r="CS125" s="682">
        <f t="shared" si="154"/>
        <v>0</v>
      </c>
      <c r="CT125" s="682">
        <f t="shared" si="154"/>
        <v>0</v>
      </c>
      <c r="CU125" s="682">
        <f t="shared" si="154"/>
        <v>0</v>
      </c>
      <c r="CV125" s="682">
        <f t="shared" si="154"/>
        <v>0</v>
      </c>
      <c r="CW125" s="682">
        <f t="shared" si="154"/>
        <v>0</v>
      </c>
      <c r="CX125" s="682">
        <f t="shared" si="154"/>
        <v>0</v>
      </c>
      <c r="CY125" s="682">
        <f t="shared" si="154"/>
        <v>0</v>
      </c>
      <c r="CZ125" s="682">
        <f t="shared" si="154"/>
        <v>0</v>
      </c>
      <c r="DA125" s="682">
        <f t="shared" si="154"/>
        <v>0</v>
      </c>
      <c r="DB125" s="682">
        <f t="shared" si="154"/>
        <v>0</v>
      </c>
      <c r="DC125" s="682">
        <f t="shared" si="154"/>
        <v>0</v>
      </c>
      <c r="DD125" s="682">
        <f t="shared" si="154"/>
        <v>0</v>
      </c>
      <c r="DE125" s="682">
        <f t="shared" si="154"/>
        <v>0</v>
      </c>
      <c r="DF125" s="682">
        <f t="shared" si="154"/>
        <v>0</v>
      </c>
      <c r="DG125" s="682">
        <f t="shared" si="154"/>
        <v>0</v>
      </c>
      <c r="DH125" s="682">
        <f t="shared" si="154"/>
        <v>0</v>
      </c>
      <c r="DI125" s="682">
        <f t="shared" si="154"/>
        <v>0</v>
      </c>
      <c r="DJ125" s="682">
        <f t="shared" si="154"/>
        <v>0</v>
      </c>
      <c r="DK125" s="682">
        <f t="shared" si="154"/>
        <v>0</v>
      </c>
      <c r="DL125" s="682">
        <f t="shared" si="154"/>
        <v>0</v>
      </c>
      <c r="DM125" s="682">
        <f t="shared" si="154"/>
        <v>0</v>
      </c>
      <c r="DN125" s="682">
        <f t="shared" si="154"/>
        <v>0</v>
      </c>
      <c r="DO125" s="682">
        <f t="shared" si="154"/>
        <v>0</v>
      </c>
      <c r="DP125" s="682">
        <f t="shared" si="154"/>
        <v>0</v>
      </c>
      <c r="DQ125" s="682">
        <f t="shared" si="154"/>
        <v>0</v>
      </c>
      <c r="DR125" s="682">
        <f t="shared" si="154"/>
        <v>0</v>
      </c>
      <c r="DS125" s="682">
        <f t="shared" si="154"/>
        <v>0</v>
      </c>
      <c r="DT125" s="682">
        <f t="shared" si="154"/>
        <v>0</v>
      </c>
      <c r="DU125" s="226"/>
      <c r="DV125" s="226"/>
    </row>
    <row r="126" spans="1:126" s="237" customFormat="1">
      <c r="A126" s="226"/>
      <c r="B126" s="226"/>
      <c r="C126" s="226"/>
      <c r="D126" s="226"/>
      <c r="E126" s="270"/>
      <c r="F126" s="114"/>
      <c r="G126" s="229"/>
      <c r="H126" s="226"/>
      <c r="I126" s="226"/>
      <c r="J126" s="403"/>
      <c r="K126" s="651">
        <f t="shared" si="139"/>
        <v>0</v>
      </c>
      <c r="L126" s="1"/>
      <c r="M126" s="5"/>
      <c r="N126" s="1">
        <f t="shared" si="143"/>
        <v>0</v>
      </c>
      <c r="O126" s="1"/>
      <c r="P126" s="5"/>
      <c r="Q126" s="1" t="s">
        <v>397</v>
      </c>
      <c r="R126" s="1"/>
      <c r="S126" s="667"/>
      <c r="T126" s="670">
        <f t="shared" si="144"/>
        <v>0</v>
      </c>
      <c r="U126" s="23"/>
      <c r="V126" s="226"/>
      <c r="W126" s="678">
        <f t="shared" si="140"/>
        <v>0</v>
      </c>
      <c r="X126" s="679"/>
      <c r="Y126" s="680"/>
      <c r="Z126" s="681"/>
      <c r="AA126" s="682">
        <f t="shared" ref="AA126:CL126" si="155">$T$117*AA91</f>
        <v>0</v>
      </c>
      <c r="AB126" s="682">
        <f t="shared" si="155"/>
        <v>0</v>
      </c>
      <c r="AC126" s="682">
        <f t="shared" si="155"/>
        <v>0</v>
      </c>
      <c r="AD126" s="682">
        <f t="shared" si="155"/>
        <v>0</v>
      </c>
      <c r="AE126" s="682">
        <f t="shared" si="155"/>
        <v>0</v>
      </c>
      <c r="AF126" s="682">
        <f t="shared" si="155"/>
        <v>0</v>
      </c>
      <c r="AG126" s="682">
        <f t="shared" si="155"/>
        <v>0</v>
      </c>
      <c r="AH126" s="682">
        <f t="shared" si="155"/>
        <v>0</v>
      </c>
      <c r="AI126" s="682">
        <f t="shared" si="155"/>
        <v>0</v>
      </c>
      <c r="AJ126" s="682">
        <f t="shared" si="155"/>
        <v>0</v>
      </c>
      <c r="AK126" s="682">
        <f t="shared" si="155"/>
        <v>0</v>
      </c>
      <c r="AL126" s="682">
        <f t="shared" si="155"/>
        <v>0</v>
      </c>
      <c r="AM126" s="682">
        <f t="shared" si="155"/>
        <v>0</v>
      </c>
      <c r="AN126" s="682">
        <f t="shared" si="155"/>
        <v>0</v>
      </c>
      <c r="AO126" s="682">
        <f t="shared" si="155"/>
        <v>0</v>
      </c>
      <c r="AP126" s="682">
        <f t="shared" si="155"/>
        <v>0</v>
      </c>
      <c r="AQ126" s="682">
        <f t="shared" si="155"/>
        <v>0</v>
      </c>
      <c r="AR126" s="682">
        <f t="shared" si="155"/>
        <v>0</v>
      </c>
      <c r="AS126" s="682">
        <f t="shared" si="155"/>
        <v>0</v>
      </c>
      <c r="AT126" s="682">
        <f t="shared" si="155"/>
        <v>0</v>
      </c>
      <c r="AU126" s="682">
        <f t="shared" si="155"/>
        <v>0</v>
      </c>
      <c r="AV126" s="682">
        <f t="shared" si="155"/>
        <v>0</v>
      </c>
      <c r="AW126" s="682">
        <f t="shared" si="155"/>
        <v>0</v>
      </c>
      <c r="AX126" s="682">
        <f t="shared" si="155"/>
        <v>0</v>
      </c>
      <c r="AY126" s="682">
        <f t="shared" si="155"/>
        <v>0</v>
      </c>
      <c r="AZ126" s="682">
        <f t="shared" si="155"/>
        <v>0</v>
      </c>
      <c r="BA126" s="682">
        <f t="shared" si="155"/>
        <v>0</v>
      </c>
      <c r="BB126" s="682">
        <f t="shared" si="155"/>
        <v>0</v>
      </c>
      <c r="BC126" s="682">
        <f t="shared" si="155"/>
        <v>0</v>
      </c>
      <c r="BD126" s="682">
        <f t="shared" si="155"/>
        <v>0</v>
      </c>
      <c r="BE126" s="682">
        <f t="shared" si="155"/>
        <v>0</v>
      </c>
      <c r="BF126" s="682">
        <f t="shared" si="155"/>
        <v>0</v>
      </c>
      <c r="BG126" s="682">
        <f t="shared" si="155"/>
        <v>0</v>
      </c>
      <c r="BH126" s="682">
        <f t="shared" si="155"/>
        <v>0</v>
      </c>
      <c r="BI126" s="682">
        <f t="shared" si="155"/>
        <v>0</v>
      </c>
      <c r="BJ126" s="682">
        <f t="shared" si="155"/>
        <v>0</v>
      </c>
      <c r="BK126" s="682">
        <f t="shared" si="155"/>
        <v>0</v>
      </c>
      <c r="BL126" s="682">
        <f t="shared" si="155"/>
        <v>0</v>
      </c>
      <c r="BM126" s="682">
        <f t="shared" si="155"/>
        <v>0</v>
      </c>
      <c r="BN126" s="682">
        <f t="shared" si="155"/>
        <v>0</v>
      </c>
      <c r="BO126" s="682">
        <f t="shared" si="155"/>
        <v>0</v>
      </c>
      <c r="BP126" s="682">
        <f t="shared" si="155"/>
        <v>0</v>
      </c>
      <c r="BQ126" s="682">
        <f t="shared" si="155"/>
        <v>0</v>
      </c>
      <c r="BR126" s="682">
        <f t="shared" si="155"/>
        <v>0</v>
      </c>
      <c r="BS126" s="682">
        <f t="shared" si="155"/>
        <v>0</v>
      </c>
      <c r="BT126" s="682">
        <f t="shared" si="155"/>
        <v>0</v>
      </c>
      <c r="BU126" s="682">
        <f t="shared" si="155"/>
        <v>0</v>
      </c>
      <c r="BV126" s="682">
        <f t="shared" si="155"/>
        <v>0</v>
      </c>
      <c r="BW126" s="682">
        <f t="shared" si="155"/>
        <v>0</v>
      </c>
      <c r="BX126" s="682">
        <f t="shared" si="155"/>
        <v>0</v>
      </c>
      <c r="BY126" s="682">
        <f t="shared" si="155"/>
        <v>0</v>
      </c>
      <c r="BZ126" s="682">
        <f t="shared" si="155"/>
        <v>0</v>
      </c>
      <c r="CA126" s="682">
        <f t="shared" si="155"/>
        <v>0</v>
      </c>
      <c r="CB126" s="682">
        <f t="shared" si="155"/>
        <v>0</v>
      </c>
      <c r="CC126" s="682">
        <f t="shared" si="155"/>
        <v>0</v>
      </c>
      <c r="CD126" s="682">
        <f t="shared" si="155"/>
        <v>0</v>
      </c>
      <c r="CE126" s="682">
        <f t="shared" si="155"/>
        <v>0</v>
      </c>
      <c r="CF126" s="682">
        <f t="shared" si="155"/>
        <v>0</v>
      </c>
      <c r="CG126" s="682">
        <f t="shared" si="155"/>
        <v>0</v>
      </c>
      <c r="CH126" s="682">
        <f t="shared" si="155"/>
        <v>0</v>
      </c>
      <c r="CI126" s="682">
        <f t="shared" si="155"/>
        <v>0</v>
      </c>
      <c r="CJ126" s="682">
        <f t="shared" si="155"/>
        <v>0</v>
      </c>
      <c r="CK126" s="682">
        <f t="shared" si="155"/>
        <v>0</v>
      </c>
      <c r="CL126" s="682">
        <f t="shared" si="155"/>
        <v>0</v>
      </c>
      <c r="CM126" s="682">
        <f t="shared" ref="CM126:DT126" si="156">$T$117*CM91</f>
        <v>0</v>
      </c>
      <c r="CN126" s="682">
        <f t="shared" si="156"/>
        <v>0</v>
      </c>
      <c r="CO126" s="682">
        <f t="shared" si="156"/>
        <v>0</v>
      </c>
      <c r="CP126" s="682">
        <f t="shared" si="156"/>
        <v>0</v>
      </c>
      <c r="CQ126" s="682">
        <f t="shared" si="156"/>
        <v>0</v>
      </c>
      <c r="CR126" s="682">
        <f t="shared" si="156"/>
        <v>0</v>
      </c>
      <c r="CS126" s="682">
        <f t="shared" si="156"/>
        <v>0</v>
      </c>
      <c r="CT126" s="682">
        <f t="shared" si="156"/>
        <v>0</v>
      </c>
      <c r="CU126" s="682">
        <f t="shared" si="156"/>
        <v>0</v>
      </c>
      <c r="CV126" s="682">
        <f t="shared" si="156"/>
        <v>0</v>
      </c>
      <c r="CW126" s="682">
        <f t="shared" si="156"/>
        <v>0</v>
      </c>
      <c r="CX126" s="682">
        <f t="shared" si="156"/>
        <v>0</v>
      </c>
      <c r="CY126" s="682">
        <f t="shared" si="156"/>
        <v>0</v>
      </c>
      <c r="CZ126" s="682">
        <f t="shared" si="156"/>
        <v>0</v>
      </c>
      <c r="DA126" s="682">
        <f t="shared" si="156"/>
        <v>0</v>
      </c>
      <c r="DB126" s="682">
        <f t="shared" si="156"/>
        <v>0</v>
      </c>
      <c r="DC126" s="682">
        <f t="shared" si="156"/>
        <v>0</v>
      </c>
      <c r="DD126" s="682">
        <f t="shared" si="156"/>
        <v>0</v>
      </c>
      <c r="DE126" s="682">
        <f t="shared" si="156"/>
        <v>0</v>
      </c>
      <c r="DF126" s="682">
        <f t="shared" si="156"/>
        <v>0</v>
      </c>
      <c r="DG126" s="682">
        <f t="shared" si="156"/>
        <v>0</v>
      </c>
      <c r="DH126" s="682">
        <f t="shared" si="156"/>
        <v>0</v>
      </c>
      <c r="DI126" s="682">
        <f t="shared" si="156"/>
        <v>0</v>
      </c>
      <c r="DJ126" s="682">
        <f t="shared" si="156"/>
        <v>0</v>
      </c>
      <c r="DK126" s="682">
        <f t="shared" si="156"/>
        <v>0</v>
      </c>
      <c r="DL126" s="682">
        <f t="shared" si="156"/>
        <v>0</v>
      </c>
      <c r="DM126" s="682">
        <f t="shared" si="156"/>
        <v>0</v>
      </c>
      <c r="DN126" s="682">
        <f t="shared" si="156"/>
        <v>0</v>
      </c>
      <c r="DO126" s="682">
        <f t="shared" si="156"/>
        <v>0</v>
      </c>
      <c r="DP126" s="682">
        <f t="shared" si="156"/>
        <v>0</v>
      </c>
      <c r="DQ126" s="682">
        <f t="shared" si="156"/>
        <v>0</v>
      </c>
      <c r="DR126" s="682">
        <f t="shared" si="156"/>
        <v>0</v>
      </c>
      <c r="DS126" s="682">
        <f t="shared" si="156"/>
        <v>0</v>
      </c>
      <c r="DT126" s="682">
        <f t="shared" si="156"/>
        <v>0</v>
      </c>
      <c r="DU126" s="226"/>
      <c r="DV126" s="226"/>
    </row>
    <row r="127" spans="1:126" s="237" customFormat="1">
      <c r="A127" s="226"/>
      <c r="B127" s="226"/>
      <c r="C127" s="226"/>
      <c r="D127" s="226"/>
      <c r="E127" s="270"/>
      <c r="F127" s="114"/>
      <c r="G127" s="229"/>
      <c r="H127" s="226"/>
      <c r="I127" s="226"/>
      <c r="J127" s="403"/>
      <c r="K127" s="651">
        <f t="shared" si="139"/>
        <v>0</v>
      </c>
      <c r="L127" s="1"/>
      <c r="M127" s="5"/>
      <c r="N127" s="1">
        <f t="shared" si="143"/>
        <v>0</v>
      </c>
      <c r="O127" s="1"/>
      <c r="P127" s="5"/>
      <c r="Q127" s="1" t="s">
        <v>397</v>
      </c>
      <c r="R127" s="1"/>
      <c r="S127" s="667"/>
      <c r="T127" s="670">
        <f t="shared" si="144"/>
        <v>0</v>
      </c>
      <c r="U127" s="23"/>
      <c r="V127" s="226"/>
      <c r="W127" s="678">
        <f t="shared" si="140"/>
        <v>0</v>
      </c>
      <c r="X127" s="679"/>
      <c r="Y127" s="680"/>
      <c r="Z127" s="681"/>
      <c r="AA127" s="682">
        <f t="shared" ref="AA127:CL127" si="157">$T$117*AA92</f>
        <v>0</v>
      </c>
      <c r="AB127" s="682">
        <f t="shared" si="157"/>
        <v>0</v>
      </c>
      <c r="AC127" s="682">
        <f t="shared" si="157"/>
        <v>0</v>
      </c>
      <c r="AD127" s="682">
        <f t="shared" si="157"/>
        <v>0</v>
      </c>
      <c r="AE127" s="682">
        <f t="shared" si="157"/>
        <v>0</v>
      </c>
      <c r="AF127" s="682">
        <f t="shared" si="157"/>
        <v>0</v>
      </c>
      <c r="AG127" s="682">
        <f t="shared" si="157"/>
        <v>0</v>
      </c>
      <c r="AH127" s="682">
        <f t="shared" si="157"/>
        <v>0</v>
      </c>
      <c r="AI127" s="682">
        <f t="shared" si="157"/>
        <v>0</v>
      </c>
      <c r="AJ127" s="682">
        <f t="shared" si="157"/>
        <v>0</v>
      </c>
      <c r="AK127" s="682">
        <f t="shared" si="157"/>
        <v>0</v>
      </c>
      <c r="AL127" s="682">
        <f t="shared" si="157"/>
        <v>0</v>
      </c>
      <c r="AM127" s="682">
        <f t="shared" si="157"/>
        <v>0</v>
      </c>
      <c r="AN127" s="682">
        <f t="shared" si="157"/>
        <v>0</v>
      </c>
      <c r="AO127" s="682">
        <f t="shared" si="157"/>
        <v>0</v>
      </c>
      <c r="AP127" s="682">
        <f t="shared" si="157"/>
        <v>0</v>
      </c>
      <c r="AQ127" s="682">
        <f t="shared" si="157"/>
        <v>0</v>
      </c>
      <c r="AR127" s="682">
        <f t="shared" si="157"/>
        <v>0</v>
      </c>
      <c r="AS127" s="682">
        <f t="shared" si="157"/>
        <v>0</v>
      </c>
      <c r="AT127" s="682">
        <f t="shared" si="157"/>
        <v>0</v>
      </c>
      <c r="AU127" s="682">
        <f t="shared" si="157"/>
        <v>0</v>
      </c>
      <c r="AV127" s="682">
        <f t="shared" si="157"/>
        <v>0</v>
      </c>
      <c r="AW127" s="682">
        <f t="shared" si="157"/>
        <v>0</v>
      </c>
      <c r="AX127" s="682">
        <f t="shared" si="157"/>
        <v>0</v>
      </c>
      <c r="AY127" s="682">
        <f t="shared" si="157"/>
        <v>0</v>
      </c>
      <c r="AZ127" s="682">
        <f t="shared" si="157"/>
        <v>0</v>
      </c>
      <c r="BA127" s="682">
        <f t="shared" si="157"/>
        <v>0</v>
      </c>
      <c r="BB127" s="682">
        <f t="shared" si="157"/>
        <v>0</v>
      </c>
      <c r="BC127" s="682">
        <f t="shared" si="157"/>
        <v>0</v>
      </c>
      <c r="BD127" s="682">
        <f t="shared" si="157"/>
        <v>0</v>
      </c>
      <c r="BE127" s="682">
        <f t="shared" si="157"/>
        <v>0</v>
      </c>
      <c r="BF127" s="682">
        <f t="shared" si="157"/>
        <v>0</v>
      </c>
      <c r="BG127" s="682">
        <f t="shared" si="157"/>
        <v>0</v>
      </c>
      <c r="BH127" s="682">
        <f t="shared" si="157"/>
        <v>0</v>
      </c>
      <c r="BI127" s="682">
        <f t="shared" si="157"/>
        <v>0</v>
      </c>
      <c r="BJ127" s="682">
        <f t="shared" si="157"/>
        <v>0</v>
      </c>
      <c r="BK127" s="682">
        <f t="shared" si="157"/>
        <v>0</v>
      </c>
      <c r="BL127" s="682">
        <f t="shared" si="157"/>
        <v>0</v>
      </c>
      <c r="BM127" s="682">
        <f t="shared" si="157"/>
        <v>0</v>
      </c>
      <c r="BN127" s="682">
        <f t="shared" si="157"/>
        <v>0</v>
      </c>
      <c r="BO127" s="682">
        <f t="shared" si="157"/>
        <v>0</v>
      </c>
      <c r="BP127" s="682">
        <f t="shared" si="157"/>
        <v>0</v>
      </c>
      <c r="BQ127" s="682">
        <f t="shared" si="157"/>
        <v>0</v>
      </c>
      <c r="BR127" s="682">
        <f t="shared" si="157"/>
        <v>0</v>
      </c>
      <c r="BS127" s="682">
        <f t="shared" si="157"/>
        <v>0</v>
      </c>
      <c r="BT127" s="682">
        <f t="shared" si="157"/>
        <v>0</v>
      </c>
      <c r="BU127" s="682">
        <f t="shared" si="157"/>
        <v>0</v>
      </c>
      <c r="BV127" s="682">
        <f t="shared" si="157"/>
        <v>0</v>
      </c>
      <c r="BW127" s="682">
        <f t="shared" si="157"/>
        <v>0</v>
      </c>
      <c r="BX127" s="682">
        <f t="shared" si="157"/>
        <v>0</v>
      </c>
      <c r="BY127" s="682">
        <f t="shared" si="157"/>
        <v>0</v>
      </c>
      <c r="BZ127" s="682">
        <f t="shared" si="157"/>
        <v>0</v>
      </c>
      <c r="CA127" s="682">
        <f t="shared" si="157"/>
        <v>0</v>
      </c>
      <c r="CB127" s="682">
        <f t="shared" si="157"/>
        <v>0</v>
      </c>
      <c r="CC127" s="682">
        <f t="shared" si="157"/>
        <v>0</v>
      </c>
      <c r="CD127" s="682">
        <f t="shared" si="157"/>
        <v>0</v>
      </c>
      <c r="CE127" s="682">
        <f t="shared" si="157"/>
        <v>0</v>
      </c>
      <c r="CF127" s="682">
        <f t="shared" si="157"/>
        <v>0</v>
      </c>
      <c r="CG127" s="682">
        <f t="shared" si="157"/>
        <v>0</v>
      </c>
      <c r="CH127" s="682">
        <f t="shared" si="157"/>
        <v>0</v>
      </c>
      <c r="CI127" s="682">
        <f t="shared" si="157"/>
        <v>0</v>
      </c>
      <c r="CJ127" s="682">
        <f t="shared" si="157"/>
        <v>0</v>
      </c>
      <c r="CK127" s="682">
        <f t="shared" si="157"/>
        <v>0</v>
      </c>
      <c r="CL127" s="682">
        <f t="shared" si="157"/>
        <v>0</v>
      </c>
      <c r="CM127" s="682">
        <f t="shared" ref="CM127:DT127" si="158">$T$117*CM92</f>
        <v>0</v>
      </c>
      <c r="CN127" s="682">
        <f t="shared" si="158"/>
        <v>0</v>
      </c>
      <c r="CO127" s="682">
        <f t="shared" si="158"/>
        <v>0</v>
      </c>
      <c r="CP127" s="682">
        <f t="shared" si="158"/>
        <v>0</v>
      </c>
      <c r="CQ127" s="682">
        <f t="shared" si="158"/>
        <v>0</v>
      </c>
      <c r="CR127" s="682">
        <f t="shared" si="158"/>
        <v>0</v>
      </c>
      <c r="CS127" s="682">
        <f t="shared" si="158"/>
        <v>0</v>
      </c>
      <c r="CT127" s="682">
        <f t="shared" si="158"/>
        <v>0</v>
      </c>
      <c r="CU127" s="682">
        <f t="shared" si="158"/>
        <v>0</v>
      </c>
      <c r="CV127" s="682">
        <f t="shared" si="158"/>
        <v>0</v>
      </c>
      <c r="CW127" s="682">
        <f t="shared" si="158"/>
        <v>0</v>
      </c>
      <c r="CX127" s="682">
        <f t="shared" si="158"/>
        <v>0</v>
      </c>
      <c r="CY127" s="682">
        <f t="shared" si="158"/>
        <v>0</v>
      </c>
      <c r="CZ127" s="682">
        <f t="shared" si="158"/>
        <v>0</v>
      </c>
      <c r="DA127" s="682">
        <f t="shared" si="158"/>
        <v>0</v>
      </c>
      <c r="DB127" s="682">
        <f t="shared" si="158"/>
        <v>0</v>
      </c>
      <c r="DC127" s="682">
        <f t="shared" si="158"/>
        <v>0</v>
      </c>
      <c r="DD127" s="682">
        <f t="shared" si="158"/>
        <v>0</v>
      </c>
      <c r="DE127" s="682">
        <f t="shared" si="158"/>
        <v>0</v>
      </c>
      <c r="DF127" s="682">
        <f t="shared" si="158"/>
        <v>0</v>
      </c>
      <c r="DG127" s="682">
        <f t="shared" si="158"/>
        <v>0</v>
      </c>
      <c r="DH127" s="682">
        <f t="shared" si="158"/>
        <v>0</v>
      </c>
      <c r="DI127" s="682">
        <f t="shared" si="158"/>
        <v>0</v>
      </c>
      <c r="DJ127" s="682">
        <f t="shared" si="158"/>
        <v>0</v>
      </c>
      <c r="DK127" s="682">
        <f t="shared" si="158"/>
        <v>0</v>
      </c>
      <c r="DL127" s="682">
        <f t="shared" si="158"/>
        <v>0</v>
      </c>
      <c r="DM127" s="682">
        <f t="shared" si="158"/>
        <v>0</v>
      </c>
      <c r="DN127" s="682">
        <f t="shared" si="158"/>
        <v>0</v>
      </c>
      <c r="DO127" s="682">
        <f t="shared" si="158"/>
        <v>0</v>
      </c>
      <c r="DP127" s="682">
        <f t="shared" si="158"/>
        <v>0</v>
      </c>
      <c r="DQ127" s="682">
        <f t="shared" si="158"/>
        <v>0</v>
      </c>
      <c r="DR127" s="682">
        <f t="shared" si="158"/>
        <v>0</v>
      </c>
      <c r="DS127" s="682">
        <f t="shared" si="158"/>
        <v>0</v>
      </c>
      <c r="DT127" s="682">
        <f t="shared" si="158"/>
        <v>0</v>
      </c>
      <c r="DU127" s="226"/>
      <c r="DV127" s="226"/>
    </row>
    <row r="128" spans="1:126" s="237" customFormat="1">
      <c r="A128" s="226"/>
      <c r="B128" s="226"/>
      <c r="C128" s="226"/>
      <c r="D128" s="226"/>
      <c r="E128" s="270"/>
      <c r="F128" s="114"/>
      <c r="G128" s="229"/>
      <c r="H128" s="226"/>
      <c r="I128" s="226"/>
      <c r="J128" s="403"/>
      <c r="K128" s="651">
        <f t="shared" si="139"/>
        <v>0</v>
      </c>
      <c r="L128" s="1"/>
      <c r="M128" s="5"/>
      <c r="N128" s="1">
        <f t="shared" si="143"/>
        <v>0</v>
      </c>
      <c r="O128" s="1"/>
      <c r="P128" s="5"/>
      <c r="Q128" s="1" t="s">
        <v>397</v>
      </c>
      <c r="R128" s="1"/>
      <c r="S128" s="667"/>
      <c r="T128" s="670">
        <f t="shared" si="144"/>
        <v>0</v>
      </c>
      <c r="U128" s="23"/>
      <c r="V128" s="226"/>
      <c r="W128" s="678">
        <f t="shared" si="140"/>
        <v>0</v>
      </c>
      <c r="X128" s="679"/>
      <c r="Y128" s="680"/>
      <c r="Z128" s="681"/>
      <c r="AA128" s="682">
        <f t="shared" ref="AA128:CL128" si="159">$T$117*AA93</f>
        <v>0</v>
      </c>
      <c r="AB128" s="682">
        <f t="shared" si="159"/>
        <v>0</v>
      </c>
      <c r="AC128" s="682">
        <f t="shared" si="159"/>
        <v>0</v>
      </c>
      <c r="AD128" s="682">
        <f t="shared" si="159"/>
        <v>0</v>
      </c>
      <c r="AE128" s="682">
        <f t="shared" si="159"/>
        <v>0</v>
      </c>
      <c r="AF128" s="682">
        <f t="shared" si="159"/>
        <v>0</v>
      </c>
      <c r="AG128" s="682">
        <f t="shared" si="159"/>
        <v>0</v>
      </c>
      <c r="AH128" s="682">
        <f t="shared" si="159"/>
        <v>0</v>
      </c>
      <c r="AI128" s="682">
        <f t="shared" si="159"/>
        <v>0</v>
      </c>
      <c r="AJ128" s="682">
        <f t="shared" si="159"/>
        <v>0</v>
      </c>
      <c r="AK128" s="682">
        <f t="shared" si="159"/>
        <v>0</v>
      </c>
      <c r="AL128" s="682">
        <f t="shared" si="159"/>
        <v>0</v>
      </c>
      <c r="AM128" s="682">
        <f t="shared" si="159"/>
        <v>0</v>
      </c>
      <c r="AN128" s="682">
        <f t="shared" si="159"/>
        <v>0</v>
      </c>
      <c r="AO128" s="682">
        <f t="shared" si="159"/>
        <v>0</v>
      </c>
      <c r="AP128" s="682">
        <f t="shared" si="159"/>
        <v>0</v>
      </c>
      <c r="AQ128" s="682">
        <f t="shared" si="159"/>
        <v>0</v>
      </c>
      <c r="AR128" s="682">
        <f t="shared" si="159"/>
        <v>0</v>
      </c>
      <c r="AS128" s="682">
        <f t="shared" si="159"/>
        <v>0</v>
      </c>
      <c r="AT128" s="682">
        <f t="shared" si="159"/>
        <v>0</v>
      </c>
      <c r="AU128" s="682">
        <f t="shared" si="159"/>
        <v>0</v>
      </c>
      <c r="AV128" s="682">
        <f t="shared" si="159"/>
        <v>0</v>
      </c>
      <c r="AW128" s="682">
        <f t="shared" si="159"/>
        <v>0</v>
      </c>
      <c r="AX128" s="682">
        <f t="shared" si="159"/>
        <v>0</v>
      </c>
      <c r="AY128" s="682">
        <f t="shared" si="159"/>
        <v>0</v>
      </c>
      <c r="AZ128" s="682">
        <f t="shared" si="159"/>
        <v>0</v>
      </c>
      <c r="BA128" s="682">
        <f t="shared" si="159"/>
        <v>0</v>
      </c>
      <c r="BB128" s="682">
        <f t="shared" si="159"/>
        <v>0</v>
      </c>
      <c r="BC128" s="682">
        <f t="shared" si="159"/>
        <v>0</v>
      </c>
      <c r="BD128" s="682">
        <f t="shared" si="159"/>
        <v>0</v>
      </c>
      <c r="BE128" s="682">
        <f t="shared" si="159"/>
        <v>0</v>
      </c>
      <c r="BF128" s="682">
        <f t="shared" si="159"/>
        <v>0</v>
      </c>
      <c r="BG128" s="682">
        <f t="shared" si="159"/>
        <v>0</v>
      </c>
      <c r="BH128" s="682">
        <f t="shared" si="159"/>
        <v>0</v>
      </c>
      <c r="BI128" s="682">
        <f t="shared" si="159"/>
        <v>0</v>
      </c>
      <c r="BJ128" s="682">
        <f t="shared" si="159"/>
        <v>0</v>
      </c>
      <c r="BK128" s="682">
        <f t="shared" si="159"/>
        <v>0</v>
      </c>
      <c r="BL128" s="682">
        <f t="shared" si="159"/>
        <v>0</v>
      </c>
      <c r="BM128" s="682">
        <f t="shared" si="159"/>
        <v>0</v>
      </c>
      <c r="BN128" s="682">
        <f t="shared" si="159"/>
        <v>0</v>
      </c>
      <c r="BO128" s="682">
        <f t="shared" si="159"/>
        <v>0</v>
      </c>
      <c r="BP128" s="682">
        <f t="shared" si="159"/>
        <v>0</v>
      </c>
      <c r="BQ128" s="682">
        <f t="shared" si="159"/>
        <v>0</v>
      </c>
      <c r="BR128" s="682">
        <f t="shared" si="159"/>
        <v>0</v>
      </c>
      <c r="BS128" s="682">
        <f t="shared" si="159"/>
        <v>0</v>
      </c>
      <c r="BT128" s="682">
        <f t="shared" si="159"/>
        <v>0</v>
      </c>
      <c r="BU128" s="682">
        <f t="shared" si="159"/>
        <v>0</v>
      </c>
      <c r="BV128" s="682">
        <f t="shared" si="159"/>
        <v>0</v>
      </c>
      <c r="BW128" s="682">
        <f t="shared" si="159"/>
        <v>0</v>
      </c>
      <c r="BX128" s="682">
        <f t="shared" si="159"/>
        <v>0</v>
      </c>
      <c r="BY128" s="682">
        <f t="shared" si="159"/>
        <v>0</v>
      </c>
      <c r="BZ128" s="682">
        <f t="shared" si="159"/>
        <v>0</v>
      </c>
      <c r="CA128" s="682">
        <f t="shared" si="159"/>
        <v>0</v>
      </c>
      <c r="CB128" s="682">
        <f t="shared" si="159"/>
        <v>0</v>
      </c>
      <c r="CC128" s="682">
        <f t="shared" si="159"/>
        <v>0</v>
      </c>
      <c r="CD128" s="682">
        <f t="shared" si="159"/>
        <v>0</v>
      </c>
      <c r="CE128" s="682">
        <f t="shared" si="159"/>
        <v>0</v>
      </c>
      <c r="CF128" s="682">
        <f t="shared" si="159"/>
        <v>0</v>
      </c>
      <c r="CG128" s="682">
        <f t="shared" si="159"/>
        <v>0</v>
      </c>
      <c r="CH128" s="682">
        <f t="shared" si="159"/>
        <v>0</v>
      </c>
      <c r="CI128" s="682">
        <f t="shared" si="159"/>
        <v>0</v>
      </c>
      <c r="CJ128" s="682">
        <f t="shared" si="159"/>
        <v>0</v>
      </c>
      <c r="CK128" s="682">
        <f t="shared" si="159"/>
        <v>0</v>
      </c>
      <c r="CL128" s="682">
        <f t="shared" si="159"/>
        <v>0</v>
      </c>
      <c r="CM128" s="682">
        <f t="shared" ref="CM128:DT128" si="160">$T$117*CM93</f>
        <v>0</v>
      </c>
      <c r="CN128" s="682">
        <f t="shared" si="160"/>
        <v>0</v>
      </c>
      <c r="CO128" s="682">
        <f t="shared" si="160"/>
        <v>0</v>
      </c>
      <c r="CP128" s="682">
        <f t="shared" si="160"/>
        <v>0</v>
      </c>
      <c r="CQ128" s="682">
        <f t="shared" si="160"/>
        <v>0</v>
      </c>
      <c r="CR128" s="682">
        <f t="shared" si="160"/>
        <v>0</v>
      </c>
      <c r="CS128" s="682">
        <f t="shared" si="160"/>
        <v>0</v>
      </c>
      <c r="CT128" s="682">
        <f t="shared" si="160"/>
        <v>0</v>
      </c>
      <c r="CU128" s="682">
        <f t="shared" si="160"/>
        <v>0</v>
      </c>
      <c r="CV128" s="682">
        <f t="shared" si="160"/>
        <v>0</v>
      </c>
      <c r="CW128" s="682">
        <f t="shared" si="160"/>
        <v>0</v>
      </c>
      <c r="CX128" s="682">
        <f t="shared" si="160"/>
        <v>0</v>
      </c>
      <c r="CY128" s="682">
        <f t="shared" si="160"/>
        <v>0</v>
      </c>
      <c r="CZ128" s="682">
        <f t="shared" si="160"/>
        <v>0</v>
      </c>
      <c r="DA128" s="682">
        <f t="shared" si="160"/>
        <v>0</v>
      </c>
      <c r="DB128" s="682">
        <f t="shared" si="160"/>
        <v>0</v>
      </c>
      <c r="DC128" s="682">
        <f t="shared" si="160"/>
        <v>0</v>
      </c>
      <c r="DD128" s="682">
        <f t="shared" si="160"/>
        <v>0</v>
      </c>
      <c r="DE128" s="682">
        <f t="shared" si="160"/>
        <v>0</v>
      </c>
      <c r="DF128" s="682">
        <f t="shared" si="160"/>
        <v>0</v>
      </c>
      <c r="DG128" s="682">
        <f t="shared" si="160"/>
        <v>0</v>
      </c>
      <c r="DH128" s="682">
        <f t="shared" si="160"/>
        <v>0</v>
      </c>
      <c r="DI128" s="682">
        <f t="shared" si="160"/>
        <v>0</v>
      </c>
      <c r="DJ128" s="682">
        <f t="shared" si="160"/>
        <v>0</v>
      </c>
      <c r="DK128" s="682">
        <f t="shared" si="160"/>
        <v>0</v>
      </c>
      <c r="DL128" s="682">
        <f t="shared" si="160"/>
        <v>0</v>
      </c>
      <c r="DM128" s="682">
        <f t="shared" si="160"/>
        <v>0</v>
      </c>
      <c r="DN128" s="682">
        <f t="shared" si="160"/>
        <v>0</v>
      </c>
      <c r="DO128" s="682">
        <f t="shared" si="160"/>
        <v>0</v>
      </c>
      <c r="DP128" s="682">
        <f t="shared" si="160"/>
        <v>0</v>
      </c>
      <c r="DQ128" s="682">
        <f t="shared" si="160"/>
        <v>0</v>
      </c>
      <c r="DR128" s="682">
        <f t="shared" si="160"/>
        <v>0</v>
      </c>
      <c r="DS128" s="682">
        <f t="shared" si="160"/>
        <v>0</v>
      </c>
      <c r="DT128" s="682">
        <f t="shared" si="160"/>
        <v>0</v>
      </c>
      <c r="DU128" s="226"/>
      <c r="DV128" s="226"/>
    </row>
    <row r="129" spans="1:126" s="237" customFormat="1">
      <c r="A129" s="226"/>
      <c r="B129" s="226"/>
      <c r="C129" s="226"/>
      <c r="D129" s="226"/>
      <c r="E129" s="270"/>
      <c r="F129" s="114"/>
      <c r="G129" s="229"/>
      <c r="H129" s="226"/>
      <c r="I129" s="226"/>
      <c r="J129" s="403"/>
      <c r="K129" s="651">
        <f t="shared" si="139"/>
        <v>0</v>
      </c>
      <c r="L129" s="1"/>
      <c r="M129" s="5"/>
      <c r="N129" s="1">
        <f t="shared" si="143"/>
        <v>0</v>
      </c>
      <c r="O129" s="1"/>
      <c r="P129" s="5"/>
      <c r="Q129" s="1" t="s">
        <v>397</v>
      </c>
      <c r="R129" s="1"/>
      <c r="S129" s="667"/>
      <c r="T129" s="670">
        <f t="shared" si="144"/>
        <v>0</v>
      </c>
      <c r="U129" s="23"/>
      <c r="V129" s="226"/>
      <c r="W129" s="678">
        <f t="shared" si="140"/>
        <v>0</v>
      </c>
      <c r="X129" s="679"/>
      <c r="Y129" s="680"/>
      <c r="Z129" s="681"/>
      <c r="AA129" s="682">
        <f t="shared" ref="AA129:CL129" si="161">$T$117*AA94</f>
        <v>0</v>
      </c>
      <c r="AB129" s="682">
        <f t="shared" si="161"/>
        <v>0</v>
      </c>
      <c r="AC129" s="682">
        <f t="shared" si="161"/>
        <v>0</v>
      </c>
      <c r="AD129" s="682">
        <f t="shared" si="161"/>
        <v>0</v>
      </c>
      <c r="AE129" s="682">
        <f t="shared" si="161"/>
        <v>0</v>
      </c>
      <c r="AF129" s="682">
        <f t="shared" si="161"/>
        <v>0</v>
      </c>
      <c r="AG129" s="682">
        <f t="shared" si="161"/>
        <v>0</v>
      </c>
      <c r="AH129" s="682">
        <f t="shared" si="161"/>
        <v>0</v>
      </c>
      <c r="AI129" s="682">
        <f t="shared" si="161"/>
        <v>0</v>
      </c>
      <c r="AJ129" s="682">
        <f t="shared" si="161"/>
        <v>0</v>
      </c>
      <c r="AK129" s="682">
        <f t="shared" si="161"/>
        <v>0</v>
      </c>
      <c r="AL129" s="682">
        <f t="shared" si="161"/>
        <v>0</v>
      </c>
      <c r="AM129" s="682">
        <f t="shared" si="161"/>
        <v>0</v>
      </c>
      <c r="AN129" s="682">
        <f t="shared" si="161"/>
        <v>0</v>
      </c>
      <c r="AO129" s="682">
        <f t="shared" si="161"/>
        <v>0</v>
      </c>
      <c r="AP129" s="682">
        <f t="shared" si="161"/>
        <v>0</v>
      </c>
      <c r="AQ129" s="682">
        <f t="shared" si="161"/>
        <v>0</v>
      </c>
      <c r="AR129" s="682">
        <f t="shared" si="161"/>
        <v>0</v>
      </c>
      <c r="AS129" s="682">
        <f t="shared" si="161"/>
        <v>0</v>
      </c>
      <c r="AT129" s="682">
        <f t="shared" si="161"/>
        <v>0</v>
      </c>
      <c r="AU129" s="682">
        <f t="shared" si="161"/>
        <v>0</v>
      </c>
      <c r="AV129" s="682">
        <f t="shared" si="161"/>
        <v>0</v>
      </c>
      <c r="AW129" s="682">
        <f t="shared" si="161"/>
        <v>0</v>
      </c>
      <c r="AX129" s="682">
        <f t="shared" si="161"/>
        <v>0</v>
      </c>
      <c r="AY129" s="682">
        <f t="shared" si="161"/>
        <v>0</v>
      </c>
      <c r="AZ129" s="682">
        <f t="shared" si="161"/>
        <v>0</v>
      </c>
      <c r="BA129" s="682">
        <f t="shared" si="161"/>
        <v>0</v>
      </c>
      <c r="BB129" s="682">
        <f t="shared" si="161"/>
        <v>0</v>
      </c>
      <c r="BC129" s="682">
        <f t="shared" si="161"/>
        <v>0</v>
      </c>
      <c r="BD129" s="682">
        <f t="shared" si="161"/>
        <v>0</v>
      </c>
      <c r="BE129" s="682">
        <f t="shared" si="161"/>
        <v>0</v>
      </c>
      <c r="BF129" s="682">
        <f t="shared" si="161"/>
        <v>0</v>
      </c>
      <c r="BG129" s="682">
        <f t="shared" si="161"/>
        <v>0</v>
      </c>
      <c r="BH129" s="682">
        <f t="shared" si="161"/>
        <v>0</v>
      </c>
      <c r="BI129" s="682">
        <f t="shared" si="161"/>
        <v>0</v>
      </c>
      <c r="BJ129" s="682">
        <f t="shared" si="161"/>
        <v>0</v>
      </c>
      <c r="BK129" s="682">
        <f t="shared" si="161"/>
        <v>0</v>
      </c>
      <c r="BL129" s="682">
        <f t="shared" si="161"/>
        <v>0</v>
      </c>
      <c r="BM129" s="682">
        <f t="shared" si="161"/>
        <v>0</v>
      </c>
      <c r="BN129" s="682">
        <f t="shared" si="161"/>
        <v>0</v>
      </c>
      <c r="BO129" s="682">
        <f t="shared" si="161"/>
        <v>0</v>
      </c>
      <c r="BP129" s="682">
        <f t="shared" si="161"/>
        <v>0</v>
      </c>
      <c r="BQ129" s="682">
        <f t="shared" si="161"/>
        <v>0</v>
      </c>
      <c r="BR129" s="682">
        <f t="shared" si="161"/>
        <v>0</v>
      </c>
      <c r="BS129" s="682">
        <f t="shared" si="161"/>
        <v>0</v>
      </c>
      <c r="BT129" s="682">
        <f t="shared" si="161"/>
        <v>0</v>
      </c>
      <c r="BU129" s="682">
        <f t="shared" si="161"/>
        <v>0</v>
      </c>
      <c r="BV129" s="682">
        <f t="shared" si="161"/>
        <v>0</v>
      </c>
      <c r="BW129" s="682">
        <f t="shared" si="161"/>
        <v>0</v>
      </c>
      <c r="BX129" s="682">
        <f t="shared" si="161"/>
        <v>0</v>
      </c>
      <c r="BY129" s="682">
        <f t="shared" si="161"/>
        <v>0</v>
      </c>
      <c r="BZ129" s="682">
        <f t="shared" si="161"/>
        <v>0</v>
      </c>
      <c r="CA129" s="682">
        <f t="shared" si="161"/>
        <v>0</v>
      </c>
      <c r="CB129" s="682">
        <f t="shared" si="161"/>
        <v>0</v>
      </c>
      <c r="CC129" s="682">
        <f t="shared" si="161"/>
        <v>0</v>
      </c>
      <c r="CD129" s="682">
        <f t="shared" si="161"/>
        <v>0</v>
      </c>
      <c r="CE129" s="682">
        <f t="shared" si="161"/>
        <v>0</v>
      </c>
      <c r="CF129" s="682">
        <f t="shared" si="161"/>
        <v>0</v>
      </c>
      <c r="CG129" s="682">
        <f t="shared" si="161"/>
        <v>0</v>
      </c>
      <c r="CH129" s="682">
        <f t="shared" si="161"/>
        <v>0</v>
      </c>
      <c r="CI129" s="682">
        <f t="shared" si="161"/>
        <v>0</v>
      </c>
      <c r="CJ129" s="682">
        <f t="shared" si="161"/>
        <v>0</v>
      </c>
      <c r="CK129" s="682">
        <f t="shared" si="161"/>
        <v>0</v>
      </c>
      <c r="CL129" s="682">
        <f t="shared" si="161"/>
        <v>0</v>
      </c>
      <c r="CM129" s="682">
        <f t="shared" ref="CM129:DT129" si="162">$T$117*CM94</f>
        <v>0</v>
      </c>
      <c r="CN129" s="682">
        <f t="shared" si="162"/>
        <v>0</v>
      </c>
      <c r="CO129" s="682">
        <f t="shared" si="162"/>
        <v>0</v>
      </c>
      <c r="CP129" s="682">
        <f t="shared" si="162"/>
        <v>0</v>
      </c>
      <c r="CQ129" s="682">
        <f t="shared" si="162"/>
        <v>0</v>
      </c>
      <c r="CR129" s="682">
        <f t="shared" si="162"/>
        <v>0</v>
      </c>
      <c r="CS129" s="682">
        <f t="shared" si="162"/>
        <v>0</v>
      </c>
      <c r="CT129" s="682">
        <f t="shared" si="162"/>
        <v>0</v>
      </c>
      <c r="CU129" s="682">
        <f t="shared" si="162"/>
        <v>0</v>
      </c>
      <c r="CV129" s="682">
        <f t="shared" si="162"/>
        <v>0</v>
      </c>
      <c r="CW129" s="682">
        <f t="shared" si="162"/>
        <v>0</v>
      </c>
      <c r="CX129" s="682">
        <f t="shared" si="162"/>
        <v>0</v>
      </c>
      <c r="CY129" s="682">
        <f t="shared" si="162"/>
        <v>0</v>
      </c>
      <c r="CZ129" s="682">
        <f t="shared" si="162"/>
        <v>0</v>
      </c>
      <c r="DA129" s="682">
        <f t="shared" si="162"/>
        <v>0</v>
      </c>
      <c r="DB129" s="682">
        <f t="shared" si="162"/>
        <v>0</v>
      </c>
      <c r="DC129" s="682">
        <f t="shared" si="162"/>
        <v>0</v>
      </c>
      <c r="DD129" s="682">
        <f t="shared" si="162"/>
        <v>0</v>
      </c>
      <c r="DE129" s="682">
        <f t="shared" si="162"/>
        <v>0</v>
      </c>
      <c r="DF129" s="682">
        <f t="shared" si="162"/>
        <v>0</v>
      </c>
      <c r="DG129" s="682">
        <f t="shared" si="162"/>
        <v>0</v>
      </c>
      <c r="DH129" s="682">
        <f t="shared" si="162"/>
        <v>0</v>
      </c>
      <c r="DI129" s="682">
        <f t="shared" si="162"/>
        <v>0</v>
      </c>
      <c r="DJ129" s="682">
        <f t="shared" si="162"/>
        <v>0</v>
      </c>
      <c r="DK129" s="682">
        <f t="shared" si="162"/>
        <v>0</v>
      </c>
      <c r="DL129" s="682">
        <f t="shared" si="162"/>
        <v>0</v>
      </c>
      <c r="DM129" s="682">
        <f t="shared" si="162"/>
        <v>0</v>
      </c>
      <c r="DN129" s="682">
        <f t="shared" si="162"/>
        <v>0</v>
      </c>
      <c r="DO129" s="682">
        <f t="shared" si="162"/>
        <v>0</v>
      </c>
      <c r="DP129" s="682">
        <f t="shared" si="162"/>
        <v>0</v>
      </c>
      <c r="DQ129" s="682">
        <f t="shared" si="162"/>
        <v>0</v>
      </c>
      <c r="DR129" s="682">
        <f t="shared" si="162"/>
        <v>0</v>
      </c>
      <c r="DS129" s="682">
        <f t="shared" si="162"/>
        <v>0</v>
      </c>
      <c r="DT129" s="682">
        <f t="shared" si="162"/>
        <v>0</v>
      </c>
      <c r="DU129" s="226"/>
      <c r="DV129" s="226"/>
    </row>
    <row r="130" spans="1:126" s="237" customFormat="1">
      <c r="A130" s="226"/>
      <c r="B130" s="226"/>
      <c r="C130" s="226"/>
      <c r="D130" s="226"/>
      <c r="E130" s="270"/>
      <c r="F130" s="114"/>
      <c r="G130" s="229"/>
      <c r="H130" s="226"/>
      <c r="I130" s="226"/>
      <c r="J130" s="403"/>
      <c r="K130" s="651">
        <f t="shared" si="139"/>
        <v>0</v>
      </c>
      <c r="L130" s="1"/>
      <c r="M130" s="5"/>
      <c r="N130" s="1">
        <f t="shared" si="143"/>
        <v>0</v>
      </c>
      <c r="O130" s="1"/>
      <c r="P130" s="5"/>
      <c r="Q130" s="1" t="s">
        <v>397</v>
      </c>
      <c r="R130" s="1"/>
      <c r="S130" s="667"/>
      <c r="T130" s="670">
        <f t="shared" si="144"/>
        <v>0</v>
      </c>
      <c r="U130" s="23"/>
      <c r="V130" s="226"/>
      <c r="W130" s="678">
        <f t="shared" si="140"/>
        <v>0</v>
      </c>
      <c r="X130" s="679"/>
      <c r="Y130" s="680"/>
      <c r="Z130" s="681"/>
      <c r="AA130" s="682">
        <f t="shared" ref="AA130:CL130" si="163">$T$117*AA95</f>
        <v>0</v>
      </c>
      <c r="AB130" s="682">
        <f t="shared" si="163"/>
        <v>0</v>
      </c>
      <c r="AC130" s="682">
        <f t="shared" si="163"/>
        <v>0</v>
      </c>
      <c r="AD130" s="682">
        <f t="shared" si="163"/>
        <v>0</v>
      </c>
      <c r="AE130" s="682">
        <f t="shared" si="163"/>
        <v>0</v>
      </c>
      <c r="AF130" s="682">
        <f t="shared" si="163"/>
        <v>0</v>
      </c>
      <c r="AG130" s="682">
        <f t="shared" si="163"/>
        <v>0</v>
      </c>
      <c r="AH130" s="682">
        <f t="shared" si="163"/>
        <v>0</v>
      </c>
      <c r="AI130" s="682">
        <f t="shared" si="163"/>
        <v>0</v>
      </c>
      <c r="AJ130" s="682">
        <f t="shared" si="163"/>
        <v>0</v>
      </c>
      <c r="AK130" s="682">
        <f t="shared" si="163"/>
        <v>0</v>
      </c>
      <c r="AL130" s="682">
        <f t="shared" si="163"/>
        <v>0</v>
      </c>
      <c r="AM130" s="682">
        <f t="shared" si="163"/>
        <v>0</v>
      </c>
      <c r="AN130" s="682">
        <f t="shared" si="163"/>
        <v>0</v>
      </c>
      <c r="AO130" s="682">
        <f t="shared" si="163"/>
        <v>0</v>
      </c>
      <c r="AP130" s="682">
        <f t="shared" si="163"/>
        <v>0</v>
      </c>
      <c r="AQ130" s="682">
        <f t="shared" si="163"/>
        <v>0</v>
      </c>
      <c r="AR130" s="682">
        <f t="shared" si="163"/>
        <v>0</v>
      </c>
      <c r="AS130" s="682">
        <f t="shared" si="163"/>
        <v>0</v>
      </c>
      <c r="AT130" s="682">
        <f t="shared" si="163"/>
        <v>0</v>
      </c>
      <c r="AU130" s="682">
        <f t="shared" si="163"/>
        <v>0</v>
      </c>
      <c r="AV130" s="682">
        <f t="shared" si="163"/>
        <v>0</v>
      </c>
      <c r="AW130" s="682">
        <f t="shared" si="163"/>
        <v>0</v>
      </c>
      <c r="AX130" s="682">
        <f t="shared" si="163"/>
        <v>0</v>
      </c>
      <c r="AY130" s="682">
        <f t="shared" si="163"/>
        <v>0</v>
      </c>
      <c r="AZ130" s="682">
        <f t="shared" si="163"/>
        <v>0</v>
      </c>
      <c r="BA130" s="682">
        <f t="shared" si="163"/>
        <v>0</v>
      </c>
      <c r="BB130" s="682">
        <f t="shared" si="163"/>
        <v>0</v>
      </c>
      <c r="BC130" s="682">
        <f t="shared" si="163"/>
        <v>0</v>
      </c>
      <c r="BD130" s="682">
        <f t="shared" si="163"/>
        <v>0</v>
      </c>
      <c r="BE130" s="682">
        <f t="shared" si="163"/>
        <v>0</v>
      </c>
      <c r="BF130" s="682">
        <f t="shared" si="163"/>
        <v>0</v>
      </c>
      <c r="BG130" s="682">
        <f t="shared" si="163"/>
        <v>0</v>
      </c>
      <c r="BH130" s="682">
        <f t="shared" si="163"/>
        <v>0</v>
      </c>
      <c r="BI130" s="682">
        <f t="shared" si="163"/>
        <v>0</v>
      </c>
      <c r="BJ130" s="682">
        <f t="shared" si="163"/>
        <v>0</v>
      </c>
      <c r="BK130" s="682">
        <f t="shared" si="163"/>
        <v>0</v>
      </c>
      <c r="BL130" s="682">
        <f t="shared" si="163"/>
        <v>0</v>
      </c>
      <c r="BM130" s="682">
        <f t="shared" si="163"/>
        <v>0</v>
      </c>
      <c r="BN130" s="682">
        <f t="shared" si="163"/>
        <v>0</v>
      </c>
      <c r="BO130" s="682">
        <f t="shared" si="163"/>
        <v>0</v>
      </c>
      <c r="BP130" s="682">
        <f t="shared" si="163"/>
        <v>0</v>
      </c>
      <c r="BQ130" s="682">
        <f t="shared" si="163"/>
        <v>0</v>
      </c>
      <c r="BR130" s="682">
        <f t="shared" si="163"/>
        <v>0</v>
      </c>
      <c r="BS130" s="682">
        <f t="shared" si="163"/>
        <v>0</v>
      </c>
      <c r="BT130" s="682">
        <f t="shared" si="163"/>
        <v>0</v>
      </c>
      <c r="BU130" s="682">
        <f t="shared" si="163"/>
        <v>0</v>
      </c>
      <c r="BV130" s="682">
        <f t="shared" si="163"/>
        <v>0</v>
      </c>
      <c r="BW130" s="682">
        <f t="shared" si="163"/>
        <v>0</v>
      </c>
      <c r="BX130" s="682">
        <f t="shared" si="163"/>
        <v>0</v>
      </c>
      <c r="BY130" s="682">
        <f t="shared" si="163"/>
        <v>0</v>
      </c>
      <c r="BZ130" s="682">
        <f t="shared" si="163"/>
        <v>0</v>
      </c>
      <c r="CA130" s="682">
        <f t="shared" si="163"/>
        <v>0</v>
      </c>
      <c r="CB130" s="682">
        <f t="shared" si="163"/>
        <v>0</v>
      </c>
      <c r="CC130" s="682">
        <f t="shared" si="163"/>
        <v>0</v>
      </c>
      <c r="CD130" s="682">
        <f t="shared" si="163"/>
        <v>0</v>
      </c>
      <c r="CE130" s="682">
        <f t="shared" si="163"/>
        <v>0</v>
      </c>
      <c r="CF130" s="682">
        <f t="shared" si="163"/>
        <v>0</v>
      </c>
      <c r="CG130" s="682">
        <f t="shared" si="163"/>
        <v>0</v>
      </c>
      <c r="CH130" s="682">
        <f t="shared" si="163"/>
        <v>0</v>
      </c>
      <c r="CI130" s="682">
        <f t="shared" si="163"/>
        <v>0</v>
      </c>
      <c r="CJ130" s="682">
        <f t="shared" si="163"/>
        <v>0</v>
      </c>
      <c r="CK130" s="682">
        <f t="shared" si="163"/>
        <v>0</v>
      </c>
      <c r="CL130" s="682">
        <f t="shared" si="163"/>
        <v>0</v>
      </c>
      <c r="CM130" s="682">
        <f t="shared" ref="CM130:DT130" si="164">$T$117*CM95</f>
        <v>0</v>
      </c>
      <c r="CN130" s="682">
        <f t="shared" si="164"/>
        <v>0</v>
      </c>
      <c r="CO130" s="682">
        <f t="shared" si="164"/>
        <v>0</v>
      </c>
      <c r="CP130" s="682">
        <f t="shared" si="164"/>
        <v>0</v>
      </c>
      <c r="CQ130" s="682">
        <f t="shared" si="164"/>
        <v>0</v>
      </c>
      <c r="CR130" s="682">
        <f t="shared" si="164"/>
        <v>0</v>
      </c>
      <c r="CS130" s="682">
        <f t="shared" si="164"/>
        <v>0</v>
      </c>
      <c r="CT130" s="682">
        <f t="shared" si="164"/>
        <v>0</v>
      </c>
      <c r="CU130" s="682">
        <f t="shared" si="164"/>
        <v>0</v>
      </c>
      <c r="CV130" s="682">
        <f t="shared" si="164"/>
        <v>0</v>
      </c>
      <c r="CW130" s="682">
        <f t="shared" si="164"/>
        <v>0</v>
      </c>
      <c r="CX130" s="682">
        <f t="shared" si="164"/>
        <v>0</v>
      </c>
      <c r="CY130" s="682">
        <f t="shared" si="164"/>
        <v>0</v>
      </c>
      <c r="CZ130" s="682">
        <f t="shared" si="164"/>
        <v>0</v>
      </c>
      <c r="DA130" s="682">
        <f t="shared" si="164"/>
        <v>0</v>
      </c>
      <c r="DB130" s="682">
        <f t="shared" si="164"/>
        <v>0</v>
      </c>
      <c r="DC130" s="682">
        <f t="shared" si="164"/>
        <v>0</v>
      </c>
      <c r="DD130" s="682">
        <f t="shared" si="164"/>
        <v>0</v>
      </c>
      <c r="DE130" s="682">
        <f t="shared" si="164"/>
        <v>0</v>
      </c>
      <c r="DF130" s="682">
        <f t="shared" si="164"/>
        <v>0</v>
      </c>
      <c r="DG130" s="682">
        <f t="shared" si="164"/>
        <v>0</v>
      </c>
      <c r="DH130" s="682">
        <f t="shared" si="164"/>
        <v>0</v>
      </c>
      <c r="DI130" s="682">
        <f t="shared" si="164"/>
        <v>0</v>
      </c>
      <c r="DJ130" s="682">
        <f t="shared" si="164"/>
        <v>0</v>
      </c>
      <c r="DK130" s="682">
        <f t="shared" si="164"/>
        <v>0</v>
      </c>
      <c r="DL130" s="682">
        <f t="shared" si="164"/>
        <v>0</v>
      </c>
      <c r="DM130" s="682">
        <f t="shared" si="164"/>
        <v>0</v>
      </c>
      <c r="DN130" s="682">
        <f t="shared" si="164"/>
        <v>0</v>
      </c>
      <c r="DO130" s="682">
        <f t="shared" si="164"/>
        <v>0</v>
      </c>
      <c r="DP130" s="682">
        <f t="shared" si="164"/>
        <v>0</v>
      </c>
      <c r="DQ130" s="682">
        <f t="shared" si="164"/>
        <v>0</v>
      </c>
      <c r="DR130" s="682">
        <f t="shared" si="164"/>
        <v>0</v>
      </c>
      <c r="DS130" s="682">
        <f t="shared" si="164"/>
        <v>0</v>
      </c>
      <c r="DT130" s="682">
        <f t="shared" si="164"/>
        <v>0</v>
      </c>
      <c r="DU130" s="226"/>
      <c r="DV130" s="226"/>
    </row>
    <row r="131" spans="1:126" s="237" customFormat="1">
      <c r="A131" s="226"/>
      <c r="B131" s="226"/>
      <c r="C131" s="226"/>
      <c r="D131" s="226"/>
      <c r="E131" s="270"/>
      <c r="F131" s="114"/>
      <c r="G131" s="229"/>
      <c r="H131" s="226"/>
      <c r="I131" s="226"/>
      <c r="J131" s="403"/>
      <c r="K131" s="651">
        <f t="shared" si="139"/>
        <v>0</v>
      </c>
      <c r="L131" s="1"/>
      <c r="M131" s="5"/>
      <c r="N131" s="1">
        <f t="shared" si="143"/>
        <v>0</v>
      </c>
      <c r="O131" s="1"/>
      <c r="P131" s="5"/>
      <c r="Q131" s="1" t="s">
        <v>397</v>
      </c>
      <c r="R131" s="1"/>
      <c r="S131" s="667"/>
      <c r="T131" s="670">
        <f t="shared" si="144"/>
        <v>0</v>
      </c>
      <c r="U131" s="23"/>
      <c r="V131" s="226"/>
      <c r="W131" s="678">
        <f t="shared" si="140"/>
        <v>0</v>
      </c>
      <c r="X131" s="679"/>
      <c r="Y131" s="680"/>
      <c r="Z131" s="681"/>
      <c r="AA131" s="682">
        <f t="shared" ref="AA131:CL131" si="165">$T$117*AA96</f>
        <v>0</v>
      </c>
      <c r="AB131" s="682">
        <f t="shared" si="165"/>
        <v>0</v>
      </c>
      <c r="AC131" s="682">
        <f t="shared" si="165"/>
        <v>0</v>
      </c>
      <c r="AD131" s="682">
        <f t="shared" si="165"/>
        <v>0</v>
      </c>
      <c r="AE131" s="682">
        <f t="shared" si="165"/>
        <v>0</v>
      </c>
      <c r="AF131" s="682">
        <f t="shared" si="165"/>
        <v>0</v>
      </c>
      <c r="AG131" s="682">
        <f t="shared" si="165"/>
        <v>0</v>
      </c>
      <c r="AH131" s="682">
        <f t="shared" si="165"/>
        <v>0</v>
      </c>
      <c r="AI131" s="682">
        <f t="shared" si="165"/>
        <v>0</v>
      </c>
      <c r="AJ131" s="682">
        <f t="shared" si="165"/>
        <v>0</v>
      </c>
      <c r="AK131" s="682">
        <f t="shared" si="165"/>
        <v>0</v>
      </c>
      <c r="AL131" s="682">
        <f t="shared" si="165"/>
        <v>0</v>
      </c>
      <c r="AM131" s="682">
        <f t="shared" si="165"/>
        <v>0</v>
      </c>
      <c r="AN131" s="682">
        <f t="shared" si="165"/>
        <v>0</v>
      </c>
      <c r="AO131" s="682">
        <f t="shared" si="165"/>
        <v>0</v>
      </c>
      <c r="AP131" s="682">
        <f t="shared" si="165"/>
        <v>0</v>
      </c>
      <c r="AQ131" s="682">
        <f t="shared" si="165"/>
        <v>0</v>
      </c>
      <c r="AR131" s="682">
        <f t="shared" si="165"/>
        <v>0</v>
      </c>
      <c r="AS131" s="682">
        <f t="shared" si="165"/>
        <v>0</v>
      </c>
      <c r="AT131" s="682">
        <f t="shared" si="165"/>
        <v>0</v>
      </c>
      <c r="AU131" s="682">
        <f t="shared" si="165"/>
        <v>0</v>
      </c>
      <c r="AV131" s="682">
        <f t="shared" si="165"/>
        <v>0</v>
      </c>
      <c r="AW131" s="682">
        <f t="shared" si="165"/>
        <v>0</v>
      </c>
      <c r="AX131" s="682">
        <f t="shared" si="165"/>
        <v>0</v>
      </c>
      <c r="AY131" s="682">
        <f t="shared" si="165"/>
        <v>0</v>
      </c>
      <c r="AZ131" s="682">
        <f t="shared" si="165"/>
        <v>0</v>
      </c>
      <c r="BA131" s="682">
        <f t="shared" si="165"/>
        <v>0</v>
      </c>
      <c r="BB131" s="682">
        <f t="shared" si="165"/>
        <v>0</v>
      </c>
      <c r="BC131" s="682">
        <f t="shared" si="165"/>
        <v>0</v>
      </c>
      <c r="BD131" s="682">
        <f t="shared" si="165"/>
        <v>0</v>
      </c>
      <c r="BE131" s="682">
        <f t="shared" si="165"/>
        <v>0</v>
      </c>
      <c r="BF131" s="682">
        <f t="shared" si="165"/>
        <v>0</v>
      </c>
      <c r="BG131" s="682">
        <f t="shared" si="165"/>
        <v>0</v>
      </c>
      <c r="BH131" s="682">
        <f t="shared" si="165"/>
        <v>0</v>
      </c>
      <c r="BI131" s="682">
        <f t="shared" si="165"/>
        <v>0</v>
      </c>
      <c r="BJ131" s="682">
        <f t="shared" si="165"/>
        <v>0</v>
      </c>
      <c r="BK131" s="682">
        <f t="shared" si="165"/>
        <v>0</v>
      </c>
      <c r="BL131" s="682">
        <f t="shared" si="165"/>
        <v>0</v>
      </c>
      <c r="BM131" s="682">
        <f t="shared" si="165"/>
        <v>0</v>
      </c>
      <c r="BN131" s="682">
        <f t="shared" si="165"/>
        <v>0</v>
      </c>
      <c r="BO131" s="682">
        <f t="shared" si="165"/>
        <v>0</v>
      </c>
      <c r="BP131" s="682">
        <f t="shared" si="165"/>
        <v>0</v>
      </c>
      <c r="BQ131" s="682">
        <f t="shared" si="165"/>
        <v>0</v>
      </c>
      <c r="BR131" s="682">
        <f t="shared" si="165"/>
        <v>0</v>
      </c>
      <c r="BS131" s="682">
        <f t="shared" si="165"/>
        <v>0</v>
      </c>
      <c r="BT131" s="682">
        <f t="shared" si="165"/>
        <v>0</v>
      </c>
      <c r="BU131" s="682">
        <f t="shared" si="165"/>
        <v>0</v>
      </c>
      <c r="BV131" s="682">
        <f t="shared" si="165"/>
        <v>0</v>
      </c>
      <c r="BW131" s="682">
        <f t="shared" si="165"/>
        <v>0</v>
      </c>
      <c r="BX131" s="682">
        <f t="shared" si="165"/>
        <v>0</v>
      </c>
      <c r="BY131" s="682">
        <f t="shared" si="165"/>
        <v>0</v>
      </c>
      <c r="BZ131" s="682">
        <f t="shared" si="165"/>
        <v>0</v>
      </c>
      <c r="CA131" s="682">
        <f t="shared" si="165"/>
        <v>0</v>
      </c>
      <c r="CB131" s="682">
        <f t="shared" si="165"/>
        <v>0</v>
      </c>
      <c r="CC131" s="682">
        <f t="shared" si="165"/>
        <v>0</v>
      </c>
      <c r="CD131" s="682">
        <f t="shared" si="165"/>
        <v>0</v>
      </c>
      <c r="CE131" s="682">
        <f t="shared" si="165"/>
        <v>0</v>
      </c>
      <c r="CF131" s="682">
        <f t="shared" si="165"/>
        <v>0</v>
      </c>
      <c r="CG131" s="682">
        <f t="shared" si="165"/>
        <v>0</v>
      </c>
      <c r="CH131" s="682">
        <f t="shared" si="165"/>
        <v>0</v>
      </c>
      <c r="CI131" s="682">
        <f t="shared" si="165"/>
        <v>0</v>
      </c>
      <c r="CJ131" s="682">
        <f t="shared" si="165"/>
        <v>0</v>
      </c>
      <c r="CK131" s="682">
        <f t="shared" si="165"/>
        <v>0</v>
      </c>
      <c r="CL131" s="682">
        <f t="shared" si="165"/>
        <v>0</v>
      </c>
      <c r="CM131" s="682">
        <f t="shared" ref="CM131:DT131" si="166">$T$117*CM96</f>
        <v>0</v>
      </c>
      <c r="CN131" s="682">
        <f t="shared" si="166"/>
        <v>0</v>
      </c>
      <c r="CO131" s="682">
        <f t="shared" si="166"/>
        <v>0</v>
      </c>
      <c r="CP131" s="682">
        <f t="shared" si="166"/>
        <v>0</v>
      </c>
      <c r="CQ131" s="682">
        <f t="shared" si="166"/>
        <v>0</v>
      </c>
      <c r="CR131" s="682">
        <f t="shared" si="166"/>
        <v>0</v>
      </c>
      <c r="CS131" s="682">
        <f t="shared" si="166"/>
        <v>0</v>
      </c>
      <c r="CT131" s="682">
        <f t="shared" si="166"/>
        <v>0</v>
      </c>
      <c r="CU131" s="682">
        <f t="shared" si="166"/>
        <v>0</v>
      </c>
      <c r="CV131" s="682">
        <f t="shared" si="166"/>
        <v>0</v>
      </c>
      <c r="CW131" s="682">
        <f t="shared" si="166"/>
        <v>0</v>
      </c>
      <c r="CX131" s="682">
        <f t="shared" si="166"/>
        <v>0</v>
      </c>
      <c r="CY131" s="682">
        <f t="shared" si="166"/>
        <v>0</v>
      </c>
      <c r="CZ131" s="682">
        <f t="shared" si="166"/>
        <v>0</v>
      </c>
      <c r="DA131" s="682">
        <f t="shared" si="166"/>
        <v>0</v>
      </c>
      <c r="DB131" s="682">
        <f t="shared" si="166"/>
        <v>0</v>
      </c>
      <c r="DC131" s="682">
        <f t="shared" si="166"/>
        <v>0</v>
      </c>
      <c r="DD131" s="682">
        <f t="shared" si="166"/>
        <v>0</v>
      </c>
      <c r="DE131" s="682">
        <f t="shared" si="166"/>
        <v>0</v>
      </c>
      <c r="DF131" s="682">
        <f t="shared" si="166"/>
        <v>0</v>
      </c>
      <c r="DG131" s="682">
        <f t="shared" si="166"/>
        <v>0</v>
      </c>
      <c r="DH131" s="682">
        <f t="shared" si="166"/>
        <v>0</v>
      </c>
      <c r="DI131" s="682">
        <f t="shared" si="166"/>
        <v>0</v>
      </c>
      <c r="DJ131" s="682">
        <f t="shared" si="166"/>
        <v>0</v>
      </c>
      <c r="DK131" s="682">
        <f t="shared" si="166"/>
        <v>0</v>
      </c>
      <c r="DL131" s="682">
        <f t="shared" si="166"/>
        <v>0</v>
      </c>
      <c r="DM131" s="682">
        <f t="shared" si="166"/>
        <v>0</v>
      </c>
      <c r="DN131" s="682">
        <f t="shared" si="166"/>
        <v>0</v>
      </c>
      <c r="DO131" s="682">
        <f t="shared" si="166"/>
        <v>0</v>
      </c>
      <c r="DP131" s="682">
        <f t="shared" si="166"/>
        <v>0</v>
      </c>
      <c r="DQ131" s="682">
        <f t="shared" si="166"/>
        <v>0</v>
      </c>
      <c r="DR131" s="682">
        <f t="shared" si="166"/>
        <v>0</v>
      </c>
      <c r="DS131" s="682">
        <f t="shared" si="166"/>
        <v>0</v>
      </c>
      <c r="DT131" s="682">
        <f t="shared" si="166"/>
        <v>0</v>
      </c>
      <c r="DU131" s="226"/>
      <c r="DV131" s="226"/>
    </row>
    <row r="132" spans="1:126" s="237" customFormat="1">
      <c r="A132" s="226"/>
      <c r="B132" s="226"/>
      <c r="C132" s="226"/>
      <c r="D132" s="226"/>
      <c r="E132" s="270"/>
      <c r="F132" s="114"/>
      <c r="G132" s="229"/>
      <c r="H132" s="226"/>
      <c r="I132" s="226"/>
      <c r="J132" s="403"/>
      <c r="K132" s="651">
        <f t="shared" si="139"/>
        <v>0</v>
      </c>
      <c r="L132" s="1"/>
      <c r="M132" s="5"/>
      <c r="N132" s="1">
        <f t="shared" si="143"/>
        <v>0</v>
      </c>
      <c r="O132" s="1"/>
      <c r="P132" s="5"/>
      <c r="Q132" s="1" t="s">
        <v>397</v>
      </c>
      <c r="R132" s="1"/>
      <c r="S132" s="667"/>
      <c r="T132" s="670">
        <f t="shared" si="144"/>
        <v>0</v>
      </c>
      <c r="U132" s="23"/>
      <c r="V132" s="226"/>
      <c r="W132" s="678">
        <f t="shared" si="140"/>
        <v>0</v>
      </c>
      <c r="X132" s="679"/>
      <c r="Y132" s="680"/>
      <c r="Z132" s="681"/>
      <c r="AA132" s="682">
        <f t="shared" ref="AA132:CL132" si="167">$T$117*AA97</f>
        <v>0</v>
      </c>
      <c r="AB132" s="682">
        <f t="shared" si="167"/>
        <v>0</v>
      </c>
      <c r="AC132" s="682">
        <f t="shared" si="167"/>
        <v>0</v>
      </c>
      <c r="AD132" s="682">
        <f t="shared" si="167"/>
        <v>0</v>
      </c>
      <c r="AE132" s="682">
        <f t="shared" si="167"/>
        <v>0</v>
      </c>
      <c r="AF132" s="682">
        <f t="shared" si="167"/>
        <v>0</v>
      </c>
      <c r="AG132" s="682">
        <f t="shared" si="167"/>
        <v>0</v>
      </c>
      <c r="AH132" s="682">
        <f t="shared" si="167"/>
        <v>0</v>
      </c>
      <c r="AI132" s="682">
        <f t="shared" si="167"/>
        <v>0</v>
      </c>
      <c r="AJ132" s="682">
        <f t="shared" si="167"/>
        <v>0</v>
      </c>
      <c r="AK132" s="682">
        <f t="shared" si="167"/>
        <v>0</v>
      </c>
      <c r="AL132" s="682">
        <f t="shared" si="167"/>
        <v>0</v>
      </c>
      <c r="AM132" s="682">
        <f t="shared" si="167"/>
        <v>0</v>
      </c>
      <c r="AN132" s="682">
        <f t="shared" si="167"/>
        <v>0</v>
      </c>
      <c r="AO132" s="682">
        <f t="shared" si="167"/>
        <v>0</v>
      </c>
      <c r="AP132" s="682">
        <f t="shared" si="167"/>
        <v>0</v>
      </c>
      <c r="AQ132" s="682">
        <f t="shared" si="167"/>
        <v>0</v>
      </c>
      <c r="AR132" s="682">
        <f t="shared" si="167"/>
        <v>0</v>
      </c>
      <c r="AS132" s="682">
        <f t="shared" si="167"/>
        <v>0</v>
      </c>
      <c r="AT132" s="682">
        <f t="shared" si="167"/>
        <v>0</v>
      </c>
      <c r="AU132" s="682">
        <f t="shared" si="167"/>
        <v>0</v>
      </c>
      <c r="AV132" s="682">
        <f t="shared" si="167"/>
        <v>0</v>
      </c>
      <c r="AW132" s="682">
        <f t="shared" si="167"/>
        <v>0</v>
      </c>
      <c r="AX132" s="682">
        <f t="shared" si="167"/>
        <v>0</v>
      </c>
      <c r="AY132" s="682">
        <f t="shared" si="167"/>
        <v>0</v>
      </c>
      <c r="AZ132" s="682">
        <f t="shared" si="167"/>
        <v>0</v>
      </c>
      <c r="BA132" s="682">
        <f t="shared" si="167"/>
        <v>0</v>
      </c>
      <c r="BB132" s="682">
        <f t="shared" si="167"/>
        <v>0</v>
      </c>
      <c r="BC132" s="682">
        <f t="shared" si="167"/>
        <v>0</v>
      </c>
      <c r="BD132" s="682">
        <f t="shared" si="167"/>
        <v>0</v>
      </c>
      <c r="BE132" s="682">
        <f t="shared" si="167"/>
        <v>0</v>
      </c>
      <c r="BF132" s="682">
        <f t="shared" si="167"/>
        <v>0</v>
      </c>
      <c r="BG132" s="682">
        <f t="shared" si="167"/>
        <v>0</v>
      </c>
      <c r="BH132" s="682">
        <f t="shared" si="167"/>
        <v>0</v>
      </c>
      <c r="BI132" s="682">
        <f t="shared" si="167"/>
        <v>0</v>
      </c>
      <c r="BJ132" s="682">
        <f t="shared" si="167"/>
        <v>0</v>
      </c>
      <c r="BK132" s="682">
        <f t="shared" si="167"/>
        <v>0</v>
      </c>
      <c r="BL132" s="682">
        <f t="shared" si="167"/>
        <v>0</v>
      </c>
      <c r="BM132" s="682">
        <f t="shared" si="167"/>
        <v>0</v>
      </c>
      <c r="BN132" s="682">
        <f t="shared" si="167"/>
        <v>0</v>
      </c>
      <c r="BO132" s="682">
        <f t="shared" si="167"/>
        <v>0</v>
      </c>
      <c r="BP132" s="682">
        <f t="shared" si="167"/>
        <v>0</v>
      </c>
      <c r="BQ132" s="682">
        <f t="shared" si="167"/>
        <v>0</v>
      </c>
      <c r="BR132" s="682">
        <f t="shared" si="167"/>
        <v>0</v>
      </c>
      <c r="BS132" s="682">
        <f t="shared" si="167"/>
        <v>0</v>
      </c>
      <c r="BT132" s="682">
        <f t="shared" si="167"/>
        <v>0</v>
      </c>
      <c r="BU132" s="682">
        <f t="shared" si="167"/>
        <v>0</v>
      </c>
      <c r="BV132" s="682">
        <f t="shared" si="167"/>
        <v>0</v>
      </c>
      <c r="BW132" s="682">
        <f t="shared" si="167"/>
        <v>0</v>
      </c>
      <c r="BX132" s="682">
        <f t="shared" si="167"/>
        <v>0</v>
      </c>
      <c r="BY132" s="682">
        <f t="shared" si="167"/>
        <v>0</v>
      </c>
      <c r="BZ132" s="682">
        <f t="shared" si="167"/>
        <v>0</v>
      </c>
      <c r="CA132" s="682">
        <f t="shared" si="167"/>
        <v>0</v>
      </c>
      <c r="CB132" s="682">
        <f t="shared" si="167"/>
        <v>0</v>
      </c>
      <c r="CC132" s="682">
        <f t="shared" si="167"/>
        <v>0</v>
      </c>
      <c r="CD132" s="682">
        <f t="shared" si="167"/>
        <v>0</v>
      </c>
      <c r="CE132" s="682">
        <f t="shared" si="167"/>
        <v>0</v>
      </c>
      <c r="CF132" s="682">
        <f t="shared" si="167"/>
        <v>0</v>
      </c>
      <c r="CG132" s="682">
        <f t="shared" si="167"/>
        <v>0</v>
      </c>
      <c r="CH132" s="682">
        <f t="shared" si="167"/>
        <v>0</v>
      </c>
      <c r="CI132" s="682">
        <f t="shared" si="167"/>
        <v>0</v>
      </c>
      <c r="CJ132" s="682">
        <f t="shared" si="167"/>
        <v>0</v>
      </c>
      <c r="CK132" s="682">
        <f t="shared" si="167"/>
        <v>0</v>
      </c>
      <c r="CL132" s="682">
        <f t="shared" si="167"/>
        <v>0</v>
      </c>
      <c r="CM132" s="682">
        <f t="shared" ref="CM132:DT132" si="168">$T$117*CM97</f>
        <v>0</v>
      </c>
      <c r="CN132" s="682">
        <f t="shared" si="168"/>
        <v>0</v>
      </c>
      <c r="CO132" s="682">
        <f t="shared" si="168"/>
        <v>0</v>
      </c>
      <c r="CP132" s="682">
        <f t="shared" si="168"/>
        <v>0</v>
      </c>
      <c r="CQ132" s="682">
        <f t="shared" si="168"/>
        <v>0</v>
      </c>
      <c r="CR132" s="682">
        <f t="shared" si="168"/>
        <v>0</v>
      </c>
      <c r="CS132" s="682">
        <f t="shared" si="168"/>
        <v>0</v>
      </c>
      <c r="CT132" s="682">
        <f t="shared" si="168"/>
        <v>0</v>
      </c>
      <c r="CU132" s="682">
        <f t="shared" si="168"/>
        <v>0</v>
      </c>
      <c r="CV132" s="682">
        <f t="shared" si="168"/>
        <v>0</v>
      </c>
      <c r="CW132" s="682">
        <f t="shared" si="168"/>
        <v>0</v>
      </c>
      <c r="CX132" s="682">
        <f t="shared" si="168"/>
        <v>0</v>
      </c>
      <c r="CY132" s="682">
        <f t="shared" si="168"/>
        <v>0</v>
      </c>
      <c r="CZ132" s="682">
        <f t="shared" si="168"/>
        <v>0</v>
      </c>
      <c r="DA132" s="682">
        <f t="shared" si="168"/>
        <v>0</v>
      </c>
      <c r="DB132" s="682">
        <f t="shared" si="168"/>
        <v>0</v>
      </c>
      <c r="DC132" s="682">
        <f t="shared" si="168"/>
        <v>0</v>
      </c>
      <c r="DD132" s="682">
        <f t="shared" si="168"/>
        <v>0</v>
      </c>
      <c r="DE132" s="682">
        <f t="shared" si="168"/>
        <v>0</v>
      </c>
      <c r="DF132" s="682">
        <f t="shared" si="168"/>
        <v>0</v>
      </c>
      <c r="DG132" s="682">
        <f t="shared" si="168"/>
        <v>0</v>
      </c>
      <c r="DH132" s="682">
        <f t="shared" si="168"/>
        <v>0</v>
      </c>
      <c r="DI132" s="682">
        <f t="shared" si="168"/>
        <v>0</v>
      </c>
      <c r="DJ132" s="682">
        <f t="shared" si="168"/>
        <v>0</v>
      </c>
      <c r="DK132" s="682">
        <f t="shared" si="168"/>
        <v>0</v>
      </c>
      <c r="DL132" s="682">
        <f t="shared" si="168"/>
        <v>0</v>
      </c>
      <c r="DM132" s="682">
        <f t="shared" si="168"/>
        <v>0</v>
      </c>
      <c r="DN132" s="682">
        <f t="shared" si="168"/>
        <v>0</v>
      </c>
      <c r="DO132" s="682">
        <f t="shared" si="168"/>
        <v>0</v>
      </c>
      <c r="DP132" s="682">
        <f t="shared" si="168"/>
        <v>0</v>
      </c>
      <c r="DQ132" s="682">
        <f t="shared" si="168"/>
        <v>0</v>
      </c>
      <c r="DR132" s="682">
        <f t="shared" si="168"/>
        <v>0</v>
      </c>
      <c r="DS132" s="682">
        <f t="shared" si="168"/>
        <v>0</v>
      </c>
      <c r="DT132" s="682">
        <f t="shared" si="168"/>
        <v>0</v>
      </c>
      <c r="DU132" s="226"/>
      <c r="DV132" s="226"/>
    </row>
    <row r="133" spans="1:126" s="237" customFormat="1">
      <c r="A133" s="226"/>
      <c r="B133" s="226"/>
      <c r="C133" s="226"/>
      <c r="D133" s="226"/>
      <c r="E133" s="270"/>
      <c r="F133" s="114"/>
      <c r="G133" s="229"/>
      <c r="H133" s="226"/>
      <c r="I133" s="226"/>
      <c r="J133" s="403"/>
      <c r="K133" s="651">
        <f t="shared" si="139"/>
        <v>0</v>
      </c>
      <c r="L133" s="1"/>
      <c r="M133" s="5"/>
      <c r="N133" s="1">
        <f t="shared" si="143"/>
        <v>0</v>
      </c>
      <c r="O133" s="1"/>
      <c r="P133" s="5"/>
      <c r="Q133" s="1" t="s">
        <v>397</v>
      </c>
      <c r="R133" s="1"/>
      <c r="S133" s="667"/>
      <c r="T133" s="670">
        <f t="shared" si="144"/>
        <v>0</v>
      </c>
      <c r="U133" s="23"/>
      <c r="V133" s="226"/>
      <c r="W133" s="678">
        <f t="shared" si="140"/>
        <v>0</v>
      </c>
      <c r="X133" s="679"/>
      <c r="Y133" s="680"/>
      <c r="Z133" s="681"/>
      <c r="AA133" s="682">
        <f t="shared" ref="AA133:CL133" si="169">$T$117*AA98</f>
        <v>0</v>
      </c>
      <c r="AB133" s="682">
        <f t="shared" si="169"/>
        <v>0</v>
      </c>
      <c r="AC133" s="682">
        <f t="shared" si="169"/>
        <v>0</v>
      </c>
      <c r="AD133" s="682">
        <f t="shared" si="169"/>
        <v>0</v>
      </c>
      <c r="AE133" s="682">
        <f t="shared" si="169"/>
        <v>0</v>
      </c>
      <c r="AF133" s="682">
        <f t="shared" si="169"/>
        <v>0</v>
      </c>
      <c r="AG133" s="682">
        <f t="shared" si="169"/>
        <v>0</v>
      </c>
      <c r="AH133" s="682">
        <f t="shared" si="169"/>
        <v>0</v>
      </c>
      <c r="AI133" s="682">
        <f t="shared" si="169"/>
        <v>0</v>
      </c>
      <c r="AJ133" s="682">
        <f t="shared" si="169"/>
        <v>0</v>
      </c>
      <c r="AK133" s="682">
        <f t="shared" si="169"/>
        <v>0</v>
      </c>
      <c r="AL133" s="682">
        <f t="shared" si="169"/>
        <v>0</v>
      </c>
      <c r="AM133" s="682">
        <f t="shared" si="169"/>
        <v>0</v>
      </c>
      <c r="AN133" s="682">
        <f t="shared" si="169"/>
        <v>0</v>
      </c>
      <c r="AO133" s="682">
        <f t="shared" si="169"/>
        <v>0</v>
      </c>
      <c r="AP133" s="682">
        <f t="shared" si="169"/>
        <v>0</v>
      </c>
      <c r="AQ133" s="682">
        <f t="shared" si="169"/>
        <v>0</v>
      </c>
      <c r="AR133" s="682">
        <f t="shared" si="169"/>
        <v>0</v>
      </c>
      <c r="AS133" s="682">
        <f t="shared" si="169"/>
        <v>0</v>
      </c>
      <c r="AT133" s="682">
        <f t="shared" si="169"/>
        <v>0</v>
      </c>
      <c r="AU133" s="682">
        <f t="shared" si="169"/>
        <v>0</v>
      </c>
      <c r="AV133" s="682">
        <f t="shared" si="169"/>
        <v>0</v>
      </c>
      <c r="AW133" s="682">
        <f t="shared" si="169"/>
        <v>0</v>
      </c>
      <c r="AX133" s="682">
        <f t="shared" si="169"/>
        <v>0</v>
      </c>
      <c r="AY133" s="682">
        <f t="shared" si="169"/>
        <v>0</v>
      </c>
      <c r="AZ133" s="682">
        <f t="shared" si="169"/>
        <v>0</v>
      </c>
      <c r="BA133" s="682">
        <f t="shared" si="169"/>
        <v>0</v>
      </c>
      <c r="BB133" s="682">
        <f t="shared" si="169"/>
        <v>0</v>
      </c>
      <c r="BC133" s="682">
        <f t="shared" si="169"/>
        <v>0</v>
      </c>
      <c r="BD133" s="682">
        <f t="shared" si="169"/>
        <v>0</v>
      </c>
      <c r="BE133" s="682">
        <f t="shared" si="169"/>
        <v>0</v>
      </c>
      <c r="BF133" s="682">
        <f t="shared" si="169"/>
        <v>0</v>
      </c>
      <c r="BG133" s="682">
        <f t="shared" si="169"/>
        <v>0</v>
      </c>
      <c r="BH133" s="682">
        <f t="shared" si="169"/>
        <v>0</v>
      </c>
      <c r="BI133" s="682">
        <f t="shared" si="169"/>
        <v>0</v>
      </c>
      <c r="BJ133" s="682">
        <f t="shared" si="169"/>
        <v>0</v>
      </c>
      <c r="BK133" s="682">
        <f t="shared" si="169"/>
        <v>0</v>
      </c>
      <c r="BL133" s="682">
        <f t="shared" si="169"/>
        <v>0</v>
      </c>
      <c r="BM133" s="682">
        <f t="shared" si="169"/>
        <v>0</v>
      </c>
      <c r="BN133" s="682">
        <f t="shared" si="169"/>
        <v>0</v>
      </c>
      <c r="BO133" s="682">
        <f t="shared" si="169"/>
        <v>0</v>
      </c>
      <c r="BP133" s="682">
        <f t="shared" si="169"/>
        <v>0</v>
      </c>
      <c r="BQ133" s="682">
        <f t="shared" si="169"/>
        <v>0</v>
      </c>
      <c r="BR133" s="682">
        <f t="shared" si="169"/>
        <v>0</v>
      </c>
      <c r="BS133" s="682">
        <f t="shared" si="169"/>
        <v>0</v>
      </c>
      <c r="BT133" s="682">
        <f t="shared" si="169"/>
        <v>0</v>
      </c>
      <c r="BU133" s="682">
        <f t="shared" si="169"/>
        <v>0</v>
      </c>
      <c r="BV133" s="682">
        <f t="shared" si="169"/>
        <v>0</v>
      </c>
      <c r="BW133" s="682">
        <f t="shared" si="169"/>
        <v>0</v>
      </c>
      <c r="BX133" s="682">
        <f t="shared" si="169"/>
        <v>0</v>
      </c>
      <c r="BY133" s="682">
        <f t="shared" si="169"/>
        <v>0</v>
      </c>
      <c r="BZ133" s="682">
        <f t="shared" si="169"/>
        <v>0</v>
      </c>
      <c r="CA133" s="682">
        <f t="shared" si="169"/>
        <v>0</v>
      </c>
      <c r="CB133" s="682">
        <f t="shared" si="169"/>
        <v>0</v>
      </c>
      <c r="CC133" s="682">
        <f t="shared" si="169"/>
        <v>0</v>
      </c>
      <c r="CD133" s="682">
        <f t="shared" si="169"/>
        <v>0</v>
      </c>
      <c r="CE133" s="682">
        <f t="shared" si="169"/>
        <v>0</v>
      </c>
      <c r="CF133" s="682">
        <f t="shared" si="169"/>
        <v>0</v>
      </c>
      <c r="CG133" s="682">
        <f t="shared" si="169"/>
        <v>0</v>
      </c>
      <c r="CH133" s="682">
        <f t="shared" si="169"/>
        <v>0</v>
      </c>
      <c r="CI133" s="682">
        <f t="shared" si="169"/>
        <v>0</v>
      </c>
      <c r="CJ133" s="682">
        <f t="shared" si="169"/>
        <v>0</v>
      </c>
      <c r="CK133" s="682">
        <f t="shared" si="169"/>
        <v>0</v>
      </c>
      <c r="CL133" s="682">
        <f t="shared" si="169"/>
        <v>0</v>
      </c>
      <c r="CM133" s="682">
        <f t="shared" ref="CM133:DT133" si="170">$T$117*CM98</f>
        <v>0</v>
      </c>
      <c r="CN133" s="682">
        <f t="shared" si="170"/>
        <v>0</v>
      </c>
      <c r="CO133" s="682">
        <f t="shared" si="170"/>
        <v>0</v>
      </c>
      <c r="CP133" s="682">
        <f t="shared" si="170"/>
        <v>0</v>
      </c>
      <c r="CQ133" s="682">
        <f t="shared" si="170"/>
        <v>0</v>
      </c>
      <c r="CR133" s="682">
        <f t="shared" si="170"/>
        <v>0</v>
      </c>
      <c r="CS133" s="682">
        <f t="shared" si="170"/>
        <v>0</v>
      </c>
      <c r="CT133" s="682">
        <f t="shared" si="170"/>
        <v>0</v>
      </c>
      <c r="CU133" s="682">
        <f t="shared" si="170"/>
        <v>0</v>
      </c>
      <c r="CV133" s="682">
        <f t="shared" si="170"/>
        <v>0</v>
      </c>
      <c r="CW133" s="682">
        <f t="shared" si="170"/>
        <v>0</v>
      </c>
      <c r="CX133" s="682">
        <f t="shared" si="170"/>
        <v>0</v>
      </c>
      <c r="CY133" s="682">
        <f t="shared" si="170"/>
        <v>0</v>
      </c>
      <c r="CZ133" s="682">
        <f t="shared" si="170"/>
        <v>0</v>
      </c>
      <c r="DA133" s="682">
        <f t="shared" si="170"/>
        <v>0</v>
      </c>
      <c r="DB133" s="682">
        <f t="shared" si="170"/>
        <v>0</v>
      </c>
      <c r="DC133" s="682">
        <f t="shared" si="170"/>
        <v>0</v>
      </c>
      <c r="DD133" s="682">
        <f t="shared" si="170"/>
        <v>0</v>
      </c>
      <c r="DE133" s="682">
        <f t="shared" si="170"/>
        <v>0</v>
      </c>
      <c r="DF133" s="682">
        <f t="shared" si="170"/>
        <v>0</v>
      </c>
      <c r="DG133" s="682">
        <f t="shared" si="170"/>
        <v>0</v>
      </c>
      <c r="DH133" s="682">
        <f t="shared" si="170"/>
        <v>0</v>
      </c>
      <c r="DI133" s="682">
        <f t="shared" si="170"/>
        <v>0</v>
      </c>
      <c r="DJ133" s="682">
        <f t="shared" si="170"/>
        <v>0</v>
      </c>
      <c r="DK133" s="682">
        <f t="shared" si="170"/>
        <v>0</v>
      </c>
      <c r="DL133" s="682">
        <f t="shared" si="170"/>
        <v>0</v>
      </c>
      <c r="DM133" s="682">
        <f t="shared" si="170"/>
        <v>0</v>
      </c>
      <c r="DN133" s="682">
        <f t="shared" si="170"/>
        <v>0</v>
      </c>
      <c r="DO133" s="682">
        <f t="shared" si="170"/>
        <v>0</v>
      </c>
      <c r="DP133" s="682">
        <f t="shared" si="170"/>
        <v>0</v>
      </c>
      <c r="DQ133" s="682">
        <f t="shared" si="170"/>
        <v>0</v>
      </c>
      <c r="DR133" s="682">
        <f t="shared" si="170"/>
        <v>0</v>
      </c>
      <c r="DS133" s="682">
        <f t="shared" si="170"/>
        <v>0</v>
      </c>
      <c r="DT133" s="682">
        <f t="shared" si="170"/>
        <v>0</v>
      </c>
      <c r="DU133" s="226"/>
      <c r="DV133" s="226"/>
    </row>
    <row r="134" spans="1:126" s="237" customFormat="1">
      <c r="A134" s="226"/>
      <c r="B134" s="226"/>
      <c r="C134" s="226"/>
      <c r="D134" s="226"/>
      <c r="E134" s="270"/>
      <c r="F134" s="114"/>
      <c r="G134" s="229"/>
      <c r="H134" s="226"/>
      <c r="I134" s="226"/>
      <c r="J134" s="403"/>
      <c r="K134" s="651">
        <f t="shared" si="139"/>
        <v>0</v>
      </c>
      <c r="L134" s="1"/>
      <c r="M134" s="5"/>
      <c r="N134" s="1">
        <f t="shared" si="143"/>
        <v>0</v>
      </c>
      <c r="O134" s="1"/>
      <c r="P134" s="5"/>
      <c r="Q134" s="1" t="s">
        <v>397</v>
      </c>
      <c r="R134" s="1"/>
      <c r="S134" s="667"/>
      <c r="T134" s="670">
        <f t="shared" si="144"/>
        <v>0</v>
      </c>
      <c r="U134" s="23"/>
      <c r="V134" s="226"/>
      <c r="W134" s="678">
        <f t="shared" si="140"/>
        <v>0</v>
      </c>
      <c r="X134" s="679"/>
      <c r="Y134" s="680"/>
      <c r="Z134" s="681"/>
      <c r="AA134" s="682">
        <f t="shared" ref="AA134:CL134" si="171">$T$117*AA99</f>
        <v>0</v>
      </c>
      <c r="AB134" s="682">
        <f t="shared" si="171"/>
        <v>0</v>
      </c>
      <c r="AC134" s="682">
        <f t="shared" si="171"/>
        <v>0</v>
      </c>
      <c r="AD134" s="682">
        <f t="shared" si="171"/>
        <v>0</v>
      </c>
      <c r="AE134" s="682">
        <f t="shared" si="171"/>
        <v>0</v>
      </c>
      <c r="AF134" s="682">
        <f t="shared" si="171"/>
        <v>0</v>
      </c>
      <c r="AG134" s="682">
        <f t="shared" si="171"/>
        <v>0</v>
      </c>
      <c r="AH134" s="682">
        <f t="shared" si="171"/>
        <v>0</v>
      </c>
      <c r="AI134" s="682">
        <f t="shared" si="171"/>
        <v>0</v>
      </c>
      <c r="AJ134" s="682">
        <f t="shared" si="171"/>
        <v>0</v>
      </c>
      <c r="AK134" s="682">
        <f t="shared" si="171"/>
        <v>0</v>
      </c>
      <c r="AL134" s="682">
        <f t="shared" si="171"/>
        <v>0</v>
      </c>
      <c r="AM134" s="682">
        <f t="shared" si="171"/>
        <v>0</v>
      </c>
      <c r="AN134" s="682">
        <f t="shared" si="171"/>
        <v>0</v>
      </c>
      <c r="AO134" s="682">
        <f t="shared" si="171"/>
        <v>0</v>
      </c>
      <c r="AP134" s="682">
        <f t="shared" si="171"/>
        <v>0</v>
      </c>
      <c r="AQ134" s="682">
        <f t="shared" si="171"/>
        <v>0</v>
      </c>
      <c r="AR134" s="682">
        <f t="shared" si="171"/>
        <v>0</v>
      </c>
      <c r="AS134" s="682">
        <f t="shared" si="171"/>
        <v>0</v>
      </c>
      <c r="AT134" s="682">
        <f t="shared" si="171"/>
        <v>0</v>
      </c>
      <c r="AU134" s="682">
        <f t="shared" si="171"/>
        <v>0</v>
      </c>
      <c r="AV134" s="682">
        <f t="shared" si="171"/>
        <v>0</v>
      </c>
      <c r="AW134" s="682">
        <f t="shared" si="171"/>
        <v>0</v>
      </c>
      <c r="AX134" s="682">
        <f t="shared" si="171"/>
        <v>0</v>
      </c>
      <c r="AY134" s="682">
        <f t="shared" si="171"/>
        <v>0</v>
      </c>
      <c r="AZ134" s="682">
        <f t="shared" si="171"/>
        <v>0</v>
      </c>
      <c r="BA134" s="682">
        <f t="shared" si="171"/>
        <v>0</v>
      </c>
      <c r="BB134" s="682">
        <f t="shared" si="171"/>
        <v>0</v>
      </c>
      <c r="BC134" s="682">
        <f t="shared" si="171"/>
        <v>0</v>
      </c>
      <c r="BD134" s="682">
        <f t="shared" si="171"/>
        <v>0</v>
      </c>
      <c r="BE134" s="682">
        <f t="shared" si="171"/>
        <v>0</v>
      </c>
      <c r="BF134" s="682">
        <f t="shared" si="171"/>
        <v>0</v>
      </c>
      <c r="BG134" s="682">
        <f t="shared" si="171"/>
        <v>0</v>
      </c>
      <c r="BH134" s="682">
        <f t="shared" si="171"/>
        <v>0</v>
      </c>
      <c r="BI134" s="682">
        <f t="shared" si="171"/>
        <v>0</v>
      </c>
      <c r="BJ134" s="682">
        <f t="shared" si="171"/>
        <v>0</v>
      </c>
      <c r="BK134" s="682">
        <f t="shared" si="171"/>
        <v>0</v>
      </c>
      <c r="BL134" s="682">
        <f t="shared" si="171"/>
        <v>0</v>
      </c>
      <c r="BM134" s="682">
        <f t="shared" si="171"/>
        <v>0</v>
      </c>
      <c r="BN134" s="682">
        <f t="shared" si="171"/>
        <v>0</v>
      </c>
      <c r="BO134" s="682">
        <f t="shared" si="171"/>
        <v>0</v>
      </c>
      <c r="BP134" s="682">
        <f t="shared" si="171"/>
        <v>0</v>
      </c>
      <c r="BQ134" s="682">
        <f t="shared" si="171"/>
        <v>0</v>
      </c>
      <c r="BR134" s="682">
        <f t="shared" si="171"/>
        <v>0</v>
      </c>
      <c r="BS134" s="682">
        <f t="shared" si="171"/>
        <v>0</v>
      </c>
      <c r="BT134" s="682">
        <f t="shared" si="171"/>
        <v>0</v>
      </c>
      <c r="BU134" s="682">
        <f t="shared" si="171"/>
        <v>0</v>
      </c>
      <c r="BV134" s="682">
        <f t="shared" si="171"/>
        <v>0</v>
      </c>
      <c r="BW134" s="682">
        <f t="shared" si="171"/>
        <v>0</v>
      </c>
      <c r="BX134" s="682">
        <f t="shared" si="171"/>
        <v>0</v>
      </c>
      <c r="BY134" s="682">
        <f t="shared" si="171"/>
        <v>0</v>
      </c>
      <c r="BZ134" s="682">
        <f t="shared" si="171"/>
        <v>0</v>
      </c>
      <c r="CA134" s="682">
        <f t="shared" si="171"/>
        <v>0</v>
      </c>
      <c r="CB134" s="682">
        <f t="shared" si="171"/>
        <v>0</v>
      </c>
      <c r="CC134" s="682">
        <f t="shared" si="171"/>
        <v>0</v>
      </c>
      <c r="CD134" s="682">
        <f t="shared" si="171"/>
        <v>0</v>
      </c>
      <c r="CE134" s="682">
        <f t="shared" si="171"/>
        <v>0</v>
      </c>
      <c r="CF134" s="682">
        <f t="shared" si="171"/>
        <v>0</v>
      </c>
      <c r="CG134" s="682">
        <f t="shared" si="171"/>
        <v>0</v>
      </c>
      <c r="CH134" s="682">
        <f t="shared" si="171"/>
        <v>0</v>
      </c>
      <c r="CI134" s="682">
        <f t="shared" si="171"/>
        <v>0</v>
      </c>
      <c r="CJ134" s="682">
        <f t="shared" si="171"/>
        <v>0</v>
      </c>
      <c r="CK134" s="682">
        <f t="shared" si="171"/>
        <v>0</v>
      </c>
      <c r="CL134" s="682">
        <f t="shared" si="171"/>
        <v>0</v>
      </c>
      <c r="CM134" s="682">
        <f t="shared" ref="CM134:DT134" si="172">$T$117*CM99</f>
        <v>0</v>
      </c>
      <c r="CN134" s="682">
        <f t="shared" si="172"/>
        <v>0</v>
      </c>
      <c r="CO134" s="682">
        <f t="shared" si="172"/>
        <v>0</v>
      </c>
      <c r="CP134" s="682">
        <f t="shared" si="172"/>
        <v>0</v>
      </c>
      <c r="CQ134" s="682">
        <f t="shared" si="172"/>
        <v>0</v>
      </c>
      <c r="CR134" s="682">
        <f t="shared" si="172"/>
        <v>0</v>
      </c>
      <c r="CS134" s="682">
        <f t="shared" si="172"/>
        <v>0</v>
      </c>
      <c r="CT134" s="682">
        <f t="shared" si="172"/>
        <v>0</v>
      </c>
      <c r="CU134" s="682">
        <f t="shared" si="172"/>
        <v>0</v>
      </c>
      <c r="CV134" s="682">
        <f t="shared" si="172"/>
        <v>0</v>
      </c>
      <c r="CW134" s="682">
        <f t="shared" si="172"/>
        <v>0</v>
      </c>
      <c r="CX134" s="682">
        <f t="shared" si="172"/>
        <v>0</v>
      </c>
      <c r="CY134" s="682">
        <f t="shared" si="172"/>
        <v>0</v>
      </c>
      <c r="CZ134" s="682">
        <f t="shared" si="172"/>
        <v>0</v>
      </c>
      <c r="DA134" s="682">
        <f t="shared" si="172"/>
        <v>0</v>
      </c>
      <c r="DB134" s="682">
        <f t="shared" si="172"/>
        <v>0</v>
      </c>
      <c r="DC134" s="682">
        <f t="shared" si="172"/>
        <v>0</v>
      </c>
      <c r="DD134" s="682">
        <f t="shared" si="172"/>
        <v>0</v>
      </c>
      <c r="DE134" s="682">
        <f t="shared" si="172"/>
        <v>0</v>
      </c>
      <c r="DF134" s="682">
        <f t="shared" si="172"/>
        <v>0</v>
      </c>
      <c r="DG134" s="682">
        <f t="shared" si="172"/>
        <v>0</v>
      </c>
      <c r="DH134" s="682">
        <f t="shared" si="172"/>
        <v>0</v>
      </c>
      <c r="DI134" s="682">
        <f t="shared" si="172"/>
        <v>0</v>
      </c>
      <c r="DJ134" s="682">
        <f t="shared" si="172"/>
        <v>0</v>
      </c>
      <c r="DK134" s="682">
        <f t="shared" si="172"/>
        <v>0</v>
      </c>
      <c r="DL134" s="682">
        <f t="shared" si="172"/>
        <v>0</v>
      </c>
      <c r="DM134" s="682">
        <f t="shared" si="172"/>
        <v>0</v>
      </c>
      <c r="DN134" s="682">
        <f t="shared" si="172"/>
        <v>0</v>
      </c>
      <c r="DO134" s="682">
        <f t="shared" si="172"/>
        <v>0</v>
      </c>
      <c r="DP134" s="682">
        <f t="shared" si="172"/>
        <v>0</v>
      </c>
      <c r="DQ134" s="682">
        <f t="shared" si="172"/>
        <v>0</v>
      </c>
      <c r="DR134" s="682">
        <f t="shared" si="172"/>
        <v>0</v>
      </c>
      <c r="DS134" s="682">
        <f t="shared" si="172"/>
        <v>0</v>
      </c>
      <c r="DT134" s="682">
        <f t="shared" si="172"/>
        <v>0</v>
      </c>
      <c r="DU134" s="226"/>
      <c r="DV134" s="226"/>
    </row>
    <row r="135" spans="1:126" s="237" customFormat="1">
      <c r="A135" s="226"/>
      <c r="B135" s="226"/>
      <c r="C135" s="226"/>
      <c r="D135" s="226"/>
      <c r="E135" s="270"/>
      <c r="F135" s="114"/>
      <c r="G135" s="229"/>
      <c r="H135" s="226"/>
      <c r="I135" s="226"/>
      <c r="J135" s="403"/>
      <c r="K135" s="651">
        <f t="shared" si="139"/>
        <v>0</v>
      </c>
      <c r="L135" s="1"/>
      <c r="M135" s="5"/>
      <c r="N135" s="1">
        <f t="shared" si="143"/>
        <v>0</v>
      </c>
      <c r="O135" s="1"/>
      <c r="P135" s="5"/>
      <c r="Q135" s="1" t="s">
        <v>397</v>
      </c>
      <c r="R135" s="1"/>
      <c r="S135" s="667"/>
      <c r="T135" s="670">
        <f t="shared" si="144"/>
        <v>0</v>
      </c>
      <c r="U135" s="23"/>
      <c r="V135" s="226"/>
      <c r="W135" s="678">
        <f t="shared" si="140"/>
        <v>0</v>
      </c>
      <c r="X135" s="679"/>
      <c r="Y135" s="680"/>
      <c r="Z135" s="681"/>
      <c r="AA135" s="682">
        <f t="shared" ref="AA135:CL135" si="173">$T$117*AA100</f>
        <v>0</v>
      </c>
      <c r="AB135" s="682">
        <f t="shared" si="173"/>
        <v>0</v>
      </c>
      <c r="AC135" s="682">
        <f t="shared" si="173"/>
        <v>0</v>
      </c>
      <c r="AD135" s="682">
        <f t="shared" si="173"/>
        <v>0</v>
      </c>
      <c r="AE135" s="682">
        <f t="shared" si="173"/>
        <v>0</v>
      </c>
      <c r="AF135" s="682">
        <f t="shared" si="173"/>
        <v>0</v>
      </c>
      <c r="AG135" s="682">
        <f t="shared" si="173"/>
        <v>0</v>
      </c>
      <c r="AH135" s="682">
        <f t="shared" si="173"/>
        <v>0</v>
      </c>
      <c r="AI135" s="682">
        <f t="shared" si="173"/>
        <v>0</v>
      </c>
      <c r="AJ135" s="682">
        <f t="shared" si="173"/>
        <v>0</v>
      </c>
      <c r="AK135" s="682">
        <f t="shared" si="173"/>
        <v>0</v>
      </c>
      <c r="AL135" s="682">
        <f t="shared" si="173"/>
        <v>0</v>
      </c>
      <c r="AM135" s="682">
        <f t="shared" si="173"/>
        <v>0</v>
      </c>
      <c r="AN135" s="682">
        <f t="shared" si="173"/>
        <v>0</v>
      </c>
      <c r="AO135" s="682">
        <f t="shared" si="173"/>
        <v>0</v>
      </c>
      <c r="AP135" s="682">
        <f t="shared" si="173"/>
        <v>0</v>
      </c>
      <c r="AQ135" s="682">
        <f t="shared" si="173"/>
        <v>0</v>
      </c>
      <c r="AR135" s="682">
        <f t="shared" si="173"/>
        <v>0</v>
      </c>
      <c r="AS135" s="682">
        <f t="shared" si="173"/>
        <v>0</v>
      </c>
      <c r="AT135" s="682">
        <f t="shared" si="173"/>
        <v>0</v>
      </c>
      <c r="AU135" s="682">
        <f t="shared" si="173"/>
        <v>0</v>
      </c>
      <c r="AV135" s="682">
        <f t="shared" si="173"/>
        <v>0</v>
      </c>
      <c r="AW135" s="682">
        <f t="shared" si="173"/>
        <v>0</v>
      </c>
      <c r="AX135" s="682">
        <f t="shared" si="173"/>
        <v>0</v>
      </c>
      <c r="AY135" s="682">
        <f t="shared" si="173"/>
        <v>0</v>
      </c>
      <c r="AZ135" s="682">
        <f t="shared" si="173"/>
        <v>0</v>
      </c>
      <c r="BA135" s="682">
        <f t="shared" si="173"/>
        <v>0</v>
      </c>
      <c r="BB135" s="682">
        <f t="shared" si="173"/>
        <v>0</v>
      </c>
      <c r="BC135" s="682">
        <f t="shared" si="173"/>
        <v>0</v>
      </c>
      <c r="BD135" s="682">
        <f t="shared" si="173"/>
        <v>0</v>
      </c>
      <c r="BE135" s="682">
        <f t="shared" si="173"/>
        <v>0</v>
      </c>
      <c r="BF135" s="682">
        <f t="shared" si="173"/>
        <v>0</v>
      </c>
      <c r="BG135" s="682">
        <f t="shared" si="173"/>
        <v>0</v>
      </c>
      <c r="BH135" s="682">
        <f t="shared" si="173"/>
        <v>0</v>
      </c>
      <c r="BI135" s="682">
        <f t="shared" si="173"/>
        <v>0</v>
      </c>
      <c r="BJ135" s="682">
        <f t="shared" si="173"/>
        <v>0</v>
      </c>
      <c r="BK135" s="682">
        <f t="shared" si="173"/>
        <v>0</v>
      </c>
      <c r="BL135" s="682">
        <f t="shared" si="173"/>
        <v>0</v>
      </c>
      <c r="BM135" s="682">
        <f t="shared" si="173"/>
        <v>0</v>
      </c>
      <c r="BN135" s="682">
        <f t="shared" si="173"/>
        <v>0</v>
      </c>
      <c r="BO135" s="682">
        <f t="shared" si="173"/>
        <v>0</v>
      </c>
      <c r="BP135" s="682">
        <f t="shared" si="173"/>
        <v>0</v>
      </c>
      <c r="BQ135" s="682">
        <f t="shared" si="173"/>
        <v>0</v>
      </c>
      <c r="BR135" s="682">
        <f t="shared" si="173"/>
        <v>0</v>
      </c>
      <c r="BS135" s="682">
        <f t="shared" si="173"/>
        <v>0</v>
      </c>
      <c r="BT135" s="682">
        <f t="shared" si="173"/>
        <v>0</v>
      </c>
      <c r="BU135" s="682">
        <f t="shared" si="173"/>
        <v>0</v>
      </c>
      <c r="BV135" s="682">
        <f t="shared" si="173"/>
        <v>0</v>
      </c>
      <c r="BW135" s="682">
        <f t="shared" si="173"/>
        <v>0</v>
      </c>
      <c r="BX135" s="682">
        <f t="shared" si="173"/>
        <v>0</v>
      </c>
      <c r="BY135" s="682">
        <f t="shared" si="173"/>
        <v>0</v>
      </c>
      <c r="BZ135" s="682">
        <f t="shared" si="173"/>
        <v>0</v>
      </c>
      <c r="CA135" s="682">
        <f t="shared" si="173"/>
        <v>0</v>
      </c>
      <c r="CB135" s="682">
        <f t="shared" si="173"/>
        <v>0</v>
      </c>
      <c r="CC135" s="682">
        <f t="shared" si="173"/>
        <v>0</v>
      </c>
      <c r="CD135" s="682">
        <f t="shared" si="173"/>
        <v>0</v>
      </c>
      <c r="CE135" s="682">
        <f t="shared" si="173"/>
        <v>0</v>
      </c>
      <c r="CF135" s="682">
        <f t="shared" si="173"/>
        <v>0</v>
      </c>
      <c r="CG135" s="682">
        <f t="shared" si="173"/>
        <v>0</v>
      </c>
      <c r="CH135" s="682">
        <f t="shared" si="173"/>
        <v>0</v>
      </c>
      <c r="CI135" s="682">
        <f t="shared" si="173"/>
        <v>0</v>
      </c>
      <c r="CJ135" s="682">
        <f t="shared" si="173"/>
        <v>0</v>
      </c>
      <c r="CK135" s="682">
        <f t="shared" si="173"/>
        <v>0</v>
      </c>
      <c r="CL135" s="682">
        <f t="shared" si="173"/>
        <v>0</v>
      </c>
      <c r="CM135" s="682">
        <f t="shared" ref="CM135:DT135" si="174">$T$117*CM100</f>
        <v>0</v>
      </c>
      <c r="CN135" s="682">
        <f t="shared" si="174"/>
        <v>0</v>
      </c>
      <c r="CO135" s="682">
        <f t="shared" si="174"/>
        <v>0</v>
      </c>
      <c r="CP135" s="682">
        <f t="shared" si="174"/>
        <v>0</v>
      </c>
      <c r="CQ135" s="682">
        <f t="shared" si="174"/>
        <v>0</v>
      </c>
      <c r="CR135" s="682">
        <f t="shared" si="174"/>
        <v>0</v>
      </c>
      <c r="CS135" s="682">
        <f t="shared" si="174"/>
        <v>0</v>
      </c>
      <c r="CT135" s="682">
        <f t="shared" si="174"/>
        <v>0</v>
      </c>
      <c r="CU135" s="682">
        <f t="shared" si="174"/>
        <v>0</v>
      </c>
      <c r="CV135" s="682">
        <f t="shared" si="174"/>
        <v>0</v>
      </c>
      <c r="CW135" s="682">
        <f t="shared" si="174"/>
        <v>0</v>
      </c>
      <c r="CX135" s="682">
        <f t="shared" si="174"/>
        <v>0</v>
      </c>
      <c r="CY135" s="682">
        <f t="shared" si="174"/>
        <v>0</v>
      </c>
      <c r="CZ135" s="682">
        <f t="shared" si="174"/>
        <v>0</v>
      </c>
      <c r="DA135" s="682">
        <f t="shared" si="174"/>
        <v>0</v>
      </c>
      <c r="DB135" s="682">
        <f t="shared" si="174"/>
        <v>0</v>
      </c>
      <c r="DC135" s="682">
        <f t="shared" si="174"/>
        <v>0</v>
      </c>
      <c r="DD135" s="682">
        <f t="shared" si="174"/>
        <v>0</v>
      </c>
      <c r="DE135" s="682">
        <f t="shared" si="174"/>
        <v>0</v>
      </c>
      <c r="DF135" s="682">
        <f t="shared" si="174"/>
        <v>0</v>
      </c>
      <c r="DG135" s="682">
        <f t="shared" si="174"/>
        <v>0</v>
      </c>
      <c r="DH135" s="682">
        <f t="shared" si="174"/>
        <v>0</v>
      </c>
      <c r="DI135" s="682">
        <f t="shared" si="174"/>
        <v>0</v>
      </c>
      <c r="DJ135" s="682">
        <f t="shared" si="174"/>
        <v>0</v>
      </c>
      <c r="DK135" s="682">
        <f t="shared" si="174"/>
        <v>0</v>
      </c>
      <c r="DL135" s="682">
        <f t="shared" si="174"/>
        <v>0</v>
      </c>
      <c r="DM135" s="682">
        <f t="shared" si="174"/>
        <v>0</v>
      </c>
      <c r="DN135" s="682">
        <f t="shared" si="174"/>
        <v>0</v>
      </c>
      <c r="DO135" s="682">
        <f t="shared" si="174"/>
        <v>0</v>
      </c>
      <c r="DP135" s="682">
        <f t="shared" si="174"/>
        <v>0</v>
      </c>
      <c r="DQ135" s="682">
        <f t="shared" si="174"/>
        <v>0</v>
      </c>
      <c r="DR135" s="682">
        <f t="shared" si="174"/>
        <v>0</v>
      </c>
      <c r="DS135" s="682">
        <f t="shared" si="174"/>
        <v>0</v>
      </c>
      <c r="DT135" s="682">
        <f t="shared" si="174"/>
        <v>0</v>
      </c>
      <c r="DU135" s="226"/>
      <c r="DV135" s="226"/>
    </row>
    <row r="136" spans="1:126" s="237" customFormat="1">
      <c r="A136" s="226"/>
      <c r="B136" s="226"/>
      <c r="C136" s="226"/>
      <c r="D136" s="226"/>
      <c r="E136" s="270"/>
      <c r="F136" s="114"/>
      <c r="G136" s="229"/>
      <c r="H136" s="226"/>
      <c r="I136" s="226"/>
      <c r="J136" s="403"/>
      <c r="K136" s="651">
        <f t="shared" si="139"/>
        <v>0</v>
      </c>
      <c r="L136" s="1"/>
      <c r="M136" s="5"/>
      <c r="N136" s="1">
        <f t="shared" si="143"/>
        <v>0</v>
      </c>
      <c r="O136" s="1"/>
      <c r="P136" s="5"/>
      <c r="Q136" s="1" t="s">
        <v>397</v>
      </c>
      <c r="R136" s="1"/>
      <c r="S136" s="667"/>
      <c r="T136" s="670">
        <f t="shared" si="144"/>
        <v>0</v>
      </c>
      <c r="U136" s="23"/>
      <c r="V136" s="226"/>
      <c r="W136" s="678">
        <f t="shared" si="140"/>
        <v>0</v>
      </c>
      <c r="X136" s="679"/>
      <c r="Y136" s="680"/>
      <c r="Z136" s="681"/>
      <c r="AA136" s="682">
        <f t="shared" ref="AA136:CL136" si="175">$T$117*AA101</f>
        <v>0</v>
      </c>
      <c r="AB136" s="682">
        <f t="shared" si="175"/>
        <v>0</v>
      </c>
      <c r="AC136" s="682">
        <f t="shared" si="175"/>
        <v>0</v>
      </c>
      <c r="AD136" s="682">
        <f t="shared" si="175"/>
        <v>0</v>
      </c>
      <c r="AE136" s="682">
        <f t="shared" si="175"/>
        <v>0</v>
      </c>
      <c r="AF136" s="682">
        <f t="shared" si="175"/>
        <v>0</v>
      </c>
      <c r="AG136" s="682">
        <f t="shared" si="175"/>
        <v>0</v>
      </c>
      <c r="AH136" s="682">
        <f t="shared" si="175"/>
        <v>0</v>
      </c>
      <c r="AI136" s="682">
        <f t="shared" si="175"/>
        <v>0</v>
      </c>
      <c r="AJ136" s="682">
        <f t="shared" si="175"/>
        <v>0</v>
      </c>
      <c r="AK136" s="682">
        <f t="shared" si="175"/>
        <v>0</v>
      </c>
      <c r="AL136" s="682">
        <f t="shared" si="175"/>
        <v>0</v>
      </c>
      <c r="AM136" s="682">
        <f t="shared" si="175"/>
        <v>0</v>
      </c>
      <c r="AN136" s="682">
        <f t="shared" si="175"/>
        <v>0</v>
      </c>
      <c r="AO136" s="682">
        <f t="shared" si="175"/>
        <v>0</v>
      </c>
      <c r="AP136" s="682">
        <f t="shared" si="175"/>
        <v>0</v>
      </c>
      <c r="AQ136" s="682">
        <f t="shared" si="175"/>
        <v>0</v>
      </c>
      <c r="AR136" s="682">
        <f t="shared" si="175"/>
        <v>0</v>
      </c>
      <c r="AS136" s="682">
        <f t="shared" si="175"/>
        <v>0</v>
      </c>
      <c r="AT136" s="682">
        <f t="shared" si="175"/>
        <v>0</v>
      </c>
      <c r="AU136" s="682">
        <f t="shared" si="175"/>
        <v>0</v>
      </c>
      <c r="AV136" s="682">
        <f t="shared" si="175"/>
        <v>0</v>
      </c>
      <c r="AW136" s="682">
        <f t="shared" si="175"/>
        <v>0</v>
      </c>
      <c r="AX136" s="682">
        <f t="shared" si="175"/>
        <v>0</v>
      </c>
      <c r="AY136" s="682">
        <f t="shared" si="175"/>
        <v>0</v>
      </c>
      <c r="AZ136" s="682">
        <f t="shared" si="175"/>
        <v>0</v>
      </c>
      <c r="BA136" s="682">
        <f t="shared" si="175"/>
        <v>0</v>
      </c>
      <c r="BB136" s="682">
        <f t="shared" si="175"/>
        <v>0</v>
      </c>
      <c r="BC136" s="682">
        <f t="shared" si="175"/>
        <v>0</v>
      </c>
      <c r="BD136" s="682">
        <f t="shared" si="175"/>
        <v>0</v>
      </c>
      <c r="BE136" s="682">
        <f t="shared" si="175"/>
        <v>0</v>
      </c>
      <c r="BF136" s="682">
        <f t="shared" si="175"/>
        <v>0</v>
      </c>
      <c r="BG136" s="682">
        <f t="shared" si="175"/>
        <v>0</v>
      </c>
      <c r="BH136" s="682">
        <f t="shared" si="175"/>
        <v>0</v>
      </c>
      <c r="BI136" s="682">
        <f t="shared" si="175"/>
        <v>0</v>
      </c>
      <c r="BJ136" s="682">
        <f t="shared" si="175"/>
        <v>0</v>
      </c>
      <c r="BK136" s="682">
        <f t="shared" si="175"/>
        <v>0</v>
      </c>
      <c r="BL136" s="682">
        <f t="shared" si="175"/>
        <v>0</v>
      </c>
      <c r="BM136" s="682">
        <f t="shared" si="175"/>
        <v>0</v>
      </c>
      <c r="BN136" s="682">
        <f t="shared" si="175"/>
        <v>0</v>
      </c>
      <c r="BO136" s="682">
        <f t="shared" si="175"/>
        <v>0</v>
      </c>
      <c r="BP136" s="682">
        <f t="shared" si="175"/>
        <v>0</v>
      </c>
      <c r="BQ136" s="682">
        <f t="shared" si="175"/>
        <v>0</v>
      </c>
      <c r="BR136" s="682">
        <f t="shared" si="175"/>
        <v>0</v>
      </c>
      <c r="BS136" s="682">
        <f t="shared" si="175"/>
        <v>0</v>
      </c>
      <c r="BT136" s="682">
        <f t="shared" si="175"/>
        <v>0</v>
      </c>
      <c r="BU136" s="682">
        <f t="shared" si="175"/>
        <v>0</v>
      </c>
      <c r="BV136" s="682">
        <f t="shared" si="175"/>
        <v>0</v>
      </c>
      <c r="BW136" s="682">
        <f t="shared" si="175"/>
        <v>0</v>
      </c>
      <c r="BX136" s="682">
        <f t="shared" si="175"/>
        <v>0</v>
      </c>
      <c r="BY136" s="682">
        <f t="shared" si="175"/>
        <v>0</v>
      </c>
      <c r="BZ136" s="682">
        <f t="shared" si="175"/>
        <v>0</v>
      </c>
      <c r="CA136" s="682">
        <f t="shared" si="175"/>
        <v>0</v>
      </c>
      <c r="CB136" s="682">
        <f t="shared" si="175"/>
        <v>0</v>
      </c>
      <c r="CC136" s="682">
        <f t="shared" si="175"/>
        <v>0</v>
      </c>
      <c r="CD136" s="682">
        <f t="shared" si="175"/>
        <v>0</v>
      </c>
      <c r="CE136" s="682">
        <f t="shared" si="175"/>
        <v>0</v>
      </c>
      <c r="CF136" s="682">
        <f t="shared" si="175"/>
        <v>0</v>
      </c>
      <c r="CG136" s="682">
        <f t="shared" si="175"/>
        <v>0</v>
      </c>
      <c r="CH136" s="682">
        <f t="shared" si="175"/>
        <v>0</v>
      </c>
      <c r="CI136" s="682">
        <f t="shared" si="175"/>
        <v>0</v>
      </c>
      <c r="CJ136" s="682">
        <f t="shared" si="175"/>
        <v>0</v>
      </c>
      <c r="CK136" s="682">
        <f t="shared" si="175"/>
        <v>0</v>
      </c>
      <c r="CL136" s="682">
        <f t="shared" si="175"/>
        <v>0</v>
      </c>
      <c r="CM136" s="682">
        <f t="shared" ref="CM136:DT136" si="176">$T$117*CM101</f>
        <v>0</v>
      </c>
      <c r="CN136" s="682">
        <f t="shared" si="176"/>
        <v>0</v>
      </c>
      <c r="CO136" s="682">
        <f t="shared" si="176"/>
        <v>0</v>
      </c>
      <c r="CP136" s="682">
        <f t="shared" si="176"/>
        <v>0</v>
      </c>
      <c r="CQ136" s="682">
        <f t="shared" si="176"/>
        <v>0</v>
      </c>
      <c r="CR136" s="682">
        <f t="shared" si="176"/>
        <v>0</v>
      </c>
      <c r="CS136" s="682">
        <f t="shared" si="176"/>
        <v>0</v>
      </c>
      <c r="CT136" s="682">
        <f t="shared" si="176"/>
        <v>0</v>
      </c>
      <c r="CU136" s="682">
        <f t="shared" si="176"/>
        <v>0</v>
      </c>
      <c r="CV136" s="682">
        <f t="shared" si="176"/>
        <v>0</v>
      </c>
      <c r="CW136" s="682">
        <f t="shared" si="176"/>
        <v>0</v>
      </c>
      <c r="CX136" s="682">
        <f t="shared" si="176"/>
        <v>0</v>
      </c>
      <c r="CY136" s="682">
        <f t="shared" si="176"/>
        <v>0</v>
      </c>
      <c r="CZ136" s="682">
        <f t="shared" si="176"/>
        <v>0</v>
      </c>
      <c r="DA136" s="682">
        <f t="shared" si="176"/>
        <v>0</v>
      </c>
      <c r="DB136" s="682">
        <f t="shared" si="176"/>
        <v>0</v>
      </c>
      <c r="DC136" s="682">
        <f t="shared" si="176"/>
        <v>0</v>
      </c>
      <c r="DD136" s="682">
        <f t="shared" si="176"/>
        <v>0</v>
      </c>
      <c r="DE136" s="682">
        <f t="shared" si="176"/>
        <v>0</v>
      </c>
      <c r="DF136" s="682">
        <f t="shared" si="176"/>
        <v>0</v>
      </c>
      <c r="DG136" s="682">
        <f t="shared" si="176"/>
        <v>0</v>
      </c>
      <c r="DH136" s="682">
        <f t="shared" si="176"/>
        <v>0</v>
      </c>
      <c r="DI136" s="682">
        <f t="shared" si="176"/>
        <v>0</v>
      </c>
      <c r="DJ136" s="682">
        <f t="shared" si="176"/>
        <v>0</v>
      </c>
      <c r="DK136" s="682">
        <f t="shared" si="176"/>
        <v>0</v>
      </c>
      <c r="DL136" s="682">
        <f t="shared" si="176"/>
        <v>0</v>
      </c>
      <c r="DM136" s="682">
        <f t="shared" si="176"/>
        <v>0</v>
      </c>
      <c r="DN136" s="682">
        <f t="shared" si="176"/>
        <v>0</v>
      </c>
      <c r="DO136" s="682">
        <f t="shared" si="176"/>
        <v>0</v>
      </c>
      <c r="DP136" s="682">
        <f t="shared" si="176"/>
        <v>0</v>
      </c>
      <c r="DQ136" s="682">
        <f t="shared" si="176"/>
        <v>0</v>
      </c>
      <c r="DR136" s="682">
        <f t="shared" si="176"/>
        <v>0</v>
      </c>
      <c r="DS136" s="682">
        <f t="shared" si="176"/>
        <v>0</v>
      </c>
      <c r="DT136" s="682">
        <f t="shared" si="176"/>
        <v>0</v>
      </c>
      <c r="DU136" s="226"/>
      <c r="DV136" s="226"/>
    </row>
    <row r="137" spans="1:126" s="237" customFormat="1">
      <c r="A137" s="226"/>
      <c r="B137" s="226"/>
      <c r="C137" s="226"/>
      <c r="D137" s="226"/>
      <c r="E137" s="270"/>
      <c r="F137" s="114"/>
      <c r="G137" s="229"/>
      <c r="H137" s="226"/>
      <c r="I137" s="226"/>
      <c r="J137" s="403"/>
      <c r="K137" s="651">
        <f t="shared" si="139"/>
        <v>0</v>
      </c>
      <c r="L137" s="1"/>
      <c r="M137" s="5"/>
      <c r="N137" s="1">
        <f t="shared" si="143"/>
        <v>0</v>
      </c>
      <c r="O137" s="1"/>
      <c r="P137" s="5"/>
      <c r="Q137" s="1" t="s">
        <v>397</v>
      </c>
      <c r="R137" s="1"/>
      <c r="S137" s="667"/>
      <c r="T137" s="670">
        <f t="shared" si="144"/>
        <v>0</v>
      </c>
      <c r="U137" s="23"/>
      <c r="V137" s="226"/>
      <c r="W137" s="678">
        <f t="shared" si="140"/>
        <v>0</v>
      </c>
      <c r="X137" s="679"/>
      <c r="Y137" s="680"/>
      <c r="Z137" s="681"/>
      <c r="AA137" s="682">
        <f t="shared" ref="AA137:CL137" si="177">$T$117*AA102</f>
        <v>0</v>
      </c>
      <c r="AB137" s="682">
        <f t="shared" si="177"/>
        <v>0</v>
      </c>
      <c r="AC137" s="682">
        <f t="shared" si="177"/>
        <v>0</v>
      </c>
      <c r="AD137" s="682">
        <f t="shared" si="177"/>
        <v>0</v>
      </c>
      <c r="AE137" s="682">
        <f t="shared" si="177"/>
        <v>0</v>
      </c>
      <c r="AF137" s="682">
        <f t="shared" si="177"/>
        <v>0</v>
      </c>
      <c r="AG137" s="682">
        <f t="shared" si="177"/>
        <v>0</v>
      </c>
      <c r="AH137" s="682">
        <f t="shared" si="177"/>
        <v>0</v>
      </c>
      <c r="AI137" s="682">
        <f t="shared" si="177"/>
        <v>0</v>
      </c>
      <c r="AJ137" s="682">
        <f t="shared" si="177"/>
        <v>0</v>
      </c>
      <c r="AK137" s="682">
        <f t="shared" si="177"/>
        <v>0</v>
      </c>
      <c r="AL137" s="682">
        <f t="shared" si="177"/>
        <v>0</v>
      </c>
      <c r="AM137" s="682">
        <f t="shared" si="177"/>
        <v>0</v>
      </c>
      <c r="AN137" s="682">
        <f t="shared" si="177"/>
        <v>0</v>
      </c>
      <c r="AO137" s="682">
        <f t="shared" si="177"/>
        <v>0</v>
      </c>
      <c r="AP137" s="682">
        <f t="shared" si="177"/>
        <v>0</v>
      </c>
      <c r="AQ137" s="682">
        <f t="shared" si="177"/>
        <v>0</v>
      </c>
      <c r="AR137" s="682">
        <f t="shared" si="177"/>
        <v>0</v>
      </c>
      <c r="AS137" s="682">
        <f t="shared" si="177"/>
        <v>0</v>
      </c>
      <c r="AT137" s="682">
        <f t="shared" si="177"/>
        <v>0</v>
      </c>
      <c r="AU137" s="682">
        <f t="shared" si="177"/>
        <v>0</v>
      </c>
      <c r="AV137" s="682">
        <f t="shared" si="177"/>
        <v>0</v>
      </c>
      <c r="AW137" s="682">
        <f t="shared" si="177"/>
        <v>0</v>
      </c>
      <c r="AX137" s="682">
        <f t="shared" si="177"/>
        <v>0</v>
      </c>
      <c r="AY137" s="682">
        <f t="shared" si="177"/>
        <v>0</v>
      </c>
      <c r="AZ137" s="682">
        <f t="shared" si="177"/>
        <v>0</v>
      </c>
      <c r="BA137" s="682">
        <f t="shared" si="177"/>
        <v>0</v>
      </c>
      <c r="BB137" s="682">
        <f t="shared" si="177"/>
        <v>0</v>
      </c>
      <c r="BC137" s="682">
        <f t="shared" si="177"/>
        <v>0</v>
      </c>
      <c r="BD137" s="682">
        <f t="shared" si="177"/>
        <v>0</v>
      </c>
      <c r="BE137" s="682">
        <f t="shared" si="177"/>
        <v>0</v>
      </c>
      <c r="BF137" s="682">
        <f t="shared" si="177"/>
        <v>0</v>
      </c>
      <c r="BG137" s="682">
        <f t="shared" si="177"/>
        <v>0</v>
      </c>
      <c r="BH137" s="682">
        <f t="shared" si="177"/>
        <v>0</v>
      </c>
      <c r="BI137" s="682">
        <f t="shared" si="177"/>
        <v>0</v>
      </c>
      <c r="BJ137" s="682">
        <f t="shared" si="177"/>
        <v>0</v>
      </c>
      <c r="BK137" s="682">
        <f t="shared" si="177"/>
        <v>0</v>
      </c>
      <c r="BL137" s="682">
        <f t="shared" si="177"/>
        <v>0</v>
      </c>
      <c r="BM137" s="682">
        <f t="shared" si="177"/>
        <v>0</v>
      </c>
      <c r="BN137" s="682">
        <f t="shared" si="177"/>
        <v>0</v>
      </c>
      <c r="BO137" s="682">
        <f t="shared" si="177"/>
        <v>0</v>
      </c>
      <c r="BP137" s="682">
        <f t="shared" si="177"/>
        <v>0</v>
      </c>
      <c r="BQ137" s="682">
        <f t="shared" si="177"/>
        <v>0</v>
      </c>
      <c r="BR137" s="682">
        <f t="shared" si="177"/>
        <v>0</v>
      </c>
      <c r="BS137" s="682">
        <f t="shared" si="177"/>
        <v>0</v>
      </c>
      <c r="BT137" s="682">
        <f t="shared" si="177"/>
        <v>0</v>
      </c>
      <c r="BU137" s="682">
        <f t="shared" si="177"/>
        <v>0</v>
      </c>
      <c r="BV137" s="682">
        <f t="shared" si="177"/>
        <v>0</v>
      </c>
      <c r="BW137" s="682">
        <f t="shared" si="177"/>
        <v>0</v>
      </c>
      <c r="BX137" s="682">
        <f t="shared" si="177"/>
        <v>0</v>
      </c>
      <c r="BY137" s="682">
        <f t="shared" si="177"/>
        <v>0</v>
      </c>
      <c r="BZ137" s="682">
        <f t="shared" si="177"/>
        <v>0</v>
      </c>
      <c r="CA137" s="682">
        <f t="shared" si="177"/>
        <v>0</v>
      </c>
      <c r="CB137" s="682">
        <f t="shared" si="177"/>
        <v>0</v>
      </c>
      <c r="CC137" s="682">
        <f t="shared" si="177"/>
        <v>0</v>
      </c>
      <c r="CD137" s="682">
        <f t="shared" si="177"/>
        <v>0</v>
      </c>
      <c r="CE137" s="682">
        <f t="shared" si="177"/>
        <v>0</v>
      </c>
      <c r="CF137" s="682">
        <f t="shared" si="177"/>
        <v>0</v>
      </c>
      <c r="CG137" s="682">
        <f t="shared" si="177"/>
        <v>0</v>
      </c>
      <c r="CH137" s="682">
        <f t="shared" si="177"/>
        <v>0</v>
      </c>
      <c r="CI137" s="682">
        <f t="shared" si="177"/>
        <v>0</v>
      </c>
      <c r="CJ137" s="682">
        <f t="shared" si="177"/>
        <v>0</v>
      </c>
      <c r="CK137" s="682">
        <f t="shared" si="177"/>
        <v>0</v>
      </c>
      <c r="CL137" s="682">
        <f t="shared" si="177"/>
        <v>0</v>
      </c>
      <c r="CM137" s="682">
        <f t="shared" ref="CM137:DT137" si="178">$T$117*CM102</f>
        <v>0</v>
      </c>
      <c r="CN137" s="682">
        <f t="shared" si="178"/>
        <v>0</v>
      </c>
      <c r="CO137" s="682">
        <f t="shared" si="178"/>
        <v>0</v>
      </c>
      <c r="CP137" s="682">
        <f t="shared" si="178"/>
        <v>0</v>
      </c>
      <c r="CQ137" s="682">
        <f t="shared" si="178"/>
        <v>0</v>
      </c>
      <c r="CR137" s="682">
        <f t="shared" si="178"/>
        <v>0</v>
      </c>
      <c r="CS137" s="682">
        <f t="shared" si="178"/>
        <v>0</v>
      </c>
      <c r="CT137" s="682">
        <f t="shared" si="178"/>
        <v>0</v>
      </c>
      <c r="CU137" s="682">
        <f t="shared" si="178"/>
        <v>0</v>
      </c>
      <c r="CV137" s="682">
        <f t="shared" si="178"/>
        <v>0</v>
      </c>
      <c r="CW137" s="682">
        <f t="shared" si="178"/>
        <v>0</v>
      </c>
      <c r="CX137" s="682">
        <f t="shared" si="178"/>
        <v>0</v>
      </c>
      <c r="CY137" s="682">
        <f t="shared" si="178"/>
        <v>0</v>
      </c>
      <c r="CZ137" s="682">
        <f t="shared" si="178"/>
        <v>0</v>
      </c>
      <c r="DA137" s="682">
        <f t="shared" si="178"/>
        <v>0</v>
      </c>
      <c r="DB137" s="682">
        <f t="shared" si="178"/>
        <v>0</v>
      </c>
      <c r="DC137" s="682">
        <f t="shared" si="178"/>
        <v>0</v>
      </c>
      <c r="DD137" s="682">
        <f t="shared" si="178"/>
        <v>0</v>
      </c>
      <c r="DE137" s="682">
        <f t="shared" si="178"/>
        <v>0</v>
      </c>
      <c r="DF137" s="682">
        <f t="shared" si="178"/>
        <v>0</v>
      </c>
      <c r="DG137" s="682">
        <f t="shared" si="178"/>
        <v>0</v>
      </c>
      <c r="DH137" s="682">
        <f t="shared" si="178"/>
        <v>0</v>
      </c>
      <c r="DI137" s="682">
        <f t="shared" si="178"/>
        <v>0</v>
      </c>
      <c r="DJ137" s="682">
        <f t="shared" si="178"/>
        <v>0</v>
      </c>
      <c r="DK137" s="682">
        <f t="shared" si="178"/>
        <v>0</v>
      </c>
      <c r="DL137" s="682">
        <f t="shared" si="178"/>
        <v>0</v>
      </c>
      <c r="DM137" s="682">
        <f t="shared" si="178"/>
        <v>0</v>
      </c>
      <c r="DN137" s="682">
        <f t="shared" si="178"/>
        <v>0</v>
      </c>
      <c r="DO137" s="682">
        <f t="shared" si="178"/>
        <v>0</v>
      </c>
      <c r="DP137" s="682">
        <f t="shared" si="178"/>
        <v>0</v>
      </c>
      <c r="DQ137" s="682">
        <f t="shared" si="178"/>
        <v>0</v>
      </c>
      <c r="DR137" s="682">
        <f t="shared" si="178"/>
        <v>0</v>
      </c>
      <c r="DS137" s="682">
        <f t="shared" si="178"/>
        <v>0</v>
      </c>
      <c r="DT137" s="682">
        <f t="shared" si="178"/>
        <v>0</v>
      </c>
      <c r="DU137" s="226"/>
      <c r="DV137" s="226"/>
    </row>
    <row r="138" spans="1:126" s="237" customFormat="1">
      <c r="A138" s="226"/>
      <c r="B138" s="226"/>
      <c r="C138" s="226"/>
      <c r="D138" s="226"/>
      <c r="E138" s="270"/>
      <c r="F138" s="114"/>
      <c r="G138" s="229"/>
      <c r="H138" s="226"/>
      <c r="I138" s="226"/>
      <c r="J138" s="403"/>
      <c r="K138" s="651">
        <f t="shared" si="139"/>
        <v>0</v>
      </c>
      <c r="L138" s="1"/>
      <c r="M138" s="5"/>
      <c r="N138" s="1">
        <f t="shared" si="143"/>
        <v>0</v>
      </c>
      <c r="O138" s="1"/>
      <c r="P138" s="5"/>
      <c r="Q138" s="1" t="s">
        <v>397</v>
      </c>
      <c r="R138" s="1"/>
      <c r="S138" s="667"/>
      <c r="T138" s="670">
        <f t="shared" si="144"/>
        <v>0</v>
      </c>
      <c r="U138" s="23"/>
      <c r="V138" s="226"/>
      <c r="W138" s="678">
        <f t="shared" si="140"/>
        <v>0</v>
      </c>
      <c r="X138" s="679"/>
      <c r="Y138" s="680"/>
      <c r="Z138" s="681"/>
      <c r="AA138" s="682">
        <f t="shared" ref="AA138:CL138" si="179">$T$117*AA103</f>
        <v>0</v>
      </c>
      <c r="AB138" s="682">
        <f t="shared" si="179"/>
        <v>0</v>
      </c>
      <c r="AC138" s="682">
        <f t="shared" si="179"/>
        <v>0</v>
      </c>
      <c r="AD138" s="682">
        <f t="shared" si="179"/>
        <v>0</v>
      </c>
      <c r="AE138" s="682">
        <f t="shared" si="179"/>
        <v>0</v>
      </c>
      <c r="AF138" s="682">
        <f t="shared" si="179"/>
        <v>0</v>
      </c>
      <c r="AG138" s="682">
        <f t="shared" si="179"/>
        <v>0</v>
      </c>
      <c r="AH138" s="682">
        <f t="shared" si="179"/>
        <v>0</v>
      </c>
      <c r="AI138" s="682">
        <f t="shared" si="179"/>
        <v>0</v>
      </c>
      <c r="AJ138" s="682">
        <f t="shared" si="179"/>
        <v>0</v>
      </c>
      <c r="AK138" s="682">
        <f t="shared" si="179"/>
        <v>0</v>
      </c>
      <c r="AL138" s="682">
        <f t="shared" si="179"/>
        <v>0</v>
      </c>
      <c r="AM138" s="682">
        <f t="shared" si="179"/>
        <v>0</v>
      </c>
      <c r="AN138" s="682">
        <f t="shared" si="179"/>
        <v>0</v>
      </c>
      <c r="AO138" s="682">
        <f t="shared" si="179"/>
        <v>0</v>
      </c>
      <c r="AP138" s="682">
        <f t="shared" si="179"/>
        <v>0</v>
      </c>
      <c r="AQ138" s="682">
        <f t="shared" si="179"/>
        <v>0</v>
      </c>
      <c r="AR138" s="682">
        <f t="shared" si="179"/>
        <v>0</v>
      </c>
      <c r="AS138" s="682">
        <f t="shared" si="179"/>
        <v>0</v>
      </c>
      <c r="AT138" s="682">
        <f t="shared" si="179"/>
        <v>0</v>
      </c>
      <c r="AU138" s="682">
        <f t="shared" si="179"/>
        <v>0</v>
      </c>
      <c r="AV138" s="682">
        <f t="shared" si="179"/>
        <v>0</v>
      </c>
      <c r="AW138" s="682">
        <f t="shared" si="179"/>
        <v>0</v>
      </c>
      <c r="AX138" s="682">
        <f t="shared" si="179"/>
        <v>0</v>
      </c>
      <c r="AY138" s="682">
        <f t="shared" si="179"/>
        <v>0</v>
      </c>
      <c r="AZ138" s="682">
        <f t="shared" si="179"/>
        <v>0</v>
      </c>
      <c r="BA138" s="682">
        <f t="shared" si="179"/>
        <v>0</v>
      </c>
      <c r="BB138" s="682">
        <f t="shared" si="179"/>
        <v>0</v>
      </c>
      <c r="BC138" s="682">
        <f t="shared" si="179"/>
        <v>0</v>
      </c>
      <c r="BD138" s="682">
        <f t="shared" si="179"/>
        <v>0</v>
      </c>
      <c r="BE138" s="682">
        <f t="shared" si="179"/>
        <v>0</v>
      </c>
      <c r="BF138" s="682">
        <f t="shared" si="179"/>
        <v>0</v>
      </c>
      <c r="BG138" s="682">
        <f t="shared" si="179"/>
        <v>0</v>
      </c>
      <c r="BH138" s="682">
        <f t="shared" si="179"/>
        <v>0</v>
      </c>
      <c r="BI138" s="682">
        <f t="shared" si="179"/>
        <v>0</v>
      </c>
      <c r="BJ138" s="682">
        <f t="shared" si="179"/>
        <v>0</v>
      </c>
      <c r="BK138" s="682">
        <f t="shared" si="179"/>
        <v>0</v>
      </c>
      <c r="BL138" s="682">
        <f t="shared" si="179"/>
        <v>0</v>
      </c>
      <c r="BM138" s="682">
        <f t="shared" si="179"/>
        <v>0</v>
      </c>
      <c r="BN138" s="682">
        <f t="shared" si="179"/>
        <v>0</v>
      </c>
      <c r="BO138" s="682">
        <f t="shared" si="179"/>
        <v>0</v>
      </c>
      <c r="BP138" s="682">
        <f t="shared" si="179"/>
        <v>0</v>
      </c>
      <c r="BQ138" s="682">
        <f t="shared" si="179"/>
        <v>0</v>
      </c>
      <c r="BR138" s="682">
        <f t="shared" si="179"/>
        <v>0</v>
      </c>
      <c r="BS138" s="682">
        <f t="shared" si="179"/>
        <v>0</v>
      </c>
      <c r="BT138" s="682">
        <f t="shared" si="179"/>
        <v>0</v>
      </c>
      <c r="BU138" s="682">
        <f t="shared" si="179"/>
        <v>0</v>
      </c>
      <c r="BV138" s="682">
        <f t="shared" si="179"/>
        <v>0</v>
      </c>
      <c r="BW138" s="682">
        <f t="shared" si="179"/>
        <v>0</v>
      </c>
      <c r="BX138" s="682">
        <f t="shared" si="179"/>
        <v>0</v>
      </c>
      <c r="BY138" s="682">
        <f t="shared" si="179"/>
        <v>0</v>
      </c>
      <c r="BZ138" s="682">
        <f t="shared" si="179"/>
        <v>0</v>
      </c>
      <c r="CA138" s="682">
        <f t="shared" si="179"/>
        <v>0</v>
      </c>
      <c r="CB138" s="682">
        <f t="shared" si="179"/>
        <v>0</v>
      </c>
      <c r="CC138" s="682">
        <f t="shared" si="179"/>
        <v>0</v>
      </c>
      <c r="CD138" s="682">
        <f t="shared" si="179"/>
        <v>0</v>
      </c>
      <c r="CE138" s="682">
        <f t="shared" si="179"/>
        <v>0</v>
      </c>
      <c r="CF138" s="682">
        <f t="shared" si="179"/>
        <v>0</v>
      </c>
      <c r="CG138" s="682">
        <f t="shared" si="179"/>
        <v>0</v>
      </c>
      <c r="CH138" s="682">
        <f t="shared" si="179"/>
        <v>0</v>
      </c>
      <c r="CI138" s="682">
        <f t="shared" si="179"/>
        <v>0</v>
      </c>
      <c r="CJ138" s="682">
        <f t="shared" si="179"/>
        <v>0</v>
      </c>
      <c r="CK138" s="682">
        <f t="shared" si="179"/>
        <v>0</v>
      </c>
      <c r="CL138" s="682">
        <f t="shared" si="179"/>
        <v>0</v>
      </c>
      <c r="CM138" s="682">
        <f t="shared" ref="CM138:DT138" si="180">$T$117*CM103</f>
        <v>0</v>
      </c>
      <c r="CN138" s="682">
        <f t="shared" si="180"/>
        <v>0</v>
      </c>
      <c r="CO138" s="682">
        <f t="shared" si="180"/>
        <v>0</v>
      </c>
      <c r="CP138" s="682">
        <f t="shared" si="180"/>
        <v>0</v>
      </c>
      <c r="CQ138" s="682">
        <f t="shared" si="180"/>
        <v>0</v>
      </c>
      <c r="CR138" s="682">
        <f t="shared" si="180"/>
        <v>0</v>
      </c>
      <c r="CS138" s="682">
        <f t="shared" si="180"/>
        <v>0</v>
      </c>
      <c r="CT138" s="682">
        <f t="shared" si="180"/>
        <v>0</v>
      </c>
      <c r="CU138" s="682">
        <f t="shared" si="180"/>
        <v>0</v>
      </c>
      <c r="CV138" s="682">
        <f t="shared" si="180"/>
        <v>0</v>
      </c>
      <c r="CW138" s="682">
        <f t="shared" si="180"/>
        <v>0</v>
      </c>
      <c r="CX138" s="682">
        <f t="shared" si="180"/>
        <v>0</v>
      </c>
      <c r="CY138" s="682">
        <f t="shared" si="180"/>
        <v>0</v>
      </c>
      <c r="CZ138" s="682">
        <f t="shared" si="180"/>
        <v>0</v>
      </c>
      <c r="DA138" s="682">
        <f t="shared" si="180"/>
        <v>0</v>
      </c>
      <c r="DB138" s="682">
        <f t="shared" si="180"/>
        <v>0</v>
      </c>
      <c r="DC138" s="682">
        <f t="shared" si="180"/>
        <v>0</v>
      </c>
      <c r="DD138" s="682">
        <f t="shared" si="180"/>
        <v>0</v>
      </c>
      <c r="DE138" s="682">
        <f t="shared" si="180"/>
        <v>0</v>
      </c>
      <c r="DF138" s="682">
        <f t="shared" si="180"/>
        <v>0</v>
      </c>
      <c r="DG138" s="682">
        <f t="shared" si="180"/>
        <v>0</v>
      </c>
      <c r="DH138" s="682">
        <f t="shared" si="180"/>
        <v>0</v>
      </c>
      <c r="DI138" s="682">
        <f t="shared" si="180"/>
        <v>0</v>
      </c>
      <c r="DJ138" s="682">
        <f t="shared" si="180"/>
        <v>0</v>
      </c>
      <c r="DK138" s="682">
        <f t="shared" si="180"/>
        <v>0</v>
      </c>
      <c r="DL138" s="682">
        <f t="shared" si="180"/>
        <v>0</v>
      </c>
      <c r="DM138" s="682">
        <f t="shared" si="180"/>
        <v>0</v>
      </c>
      <c r="DN138" s="682">
        <f t="shared" si="180"/>
        <v>0</v>
      </c>
      <c r="DO138" s="682">
        <f t="shared" si="180"/>
        <v>0</v>
      </c>
      <c r="DP138" s="682">
        <f t="shared" si="180"/>
        <v>0</v>
      </c>
      <c r="DQ138" s="682">
        <f t="shared" si="180"/>
        <v>0</v>
      </c>
      <c r="DR138" s="682">
        <f t="shared" si="180"/>
        <v>0</v>
      </c>
      <c r="DS138" s="682">
        <f t="shared" si="180"/>
        <v>0</v>
      </c>
      <c r="DT138" s="682">
        <f t="shared" si="180"/>
        <v>0</v>
      </c>
      <c r="DU138" s="226"/>
      <c r="DV138" s="226"/>
    </row>
    <row r="139" spans="1:126" s="237" customFormat="1">
      <c r="A139" s="226"/>
      <c r="B139" s="226"/>
      <c r="C139" s="226"/>
      <c r="D139" s="226"/>
      <c r="E139" s="270"/>
      <c r="F139" s="114"/>
      <c r="G139" s="229"/>
      <c r="H139" s="226"/>
      <c r="I139" s="226"/>
      <c r="J139" s="403"/>
      <c r="K139" s="651">
        <f t="shared" si="139"/>
        <v>0</v>
      </c>
      <c r="L139" s="1"/>
      <c r="M139" s="5"/>
      <c r="N139" s="1">
        <f t="shared" si="143"/>
        <v>0</v>
      </c>
      <c r="O139" s="1"/>
      <c r="P139" s="5"/>
      <c r="Q139" s="1" t="s">
        <v>397</v>
      </c>
      <c r="R139" s="1"/>
      <c r="S139" s="667"/>
      <c r="T139" s="670">
        <f t="shared" si="144"/>
        <v>0</v>
      </c>
      <c r="U139" s="23"/>
      <c r="V139" s="226"/>
      <c r="W139" s="678">
        <f t="shared" si="140"/>
        <v>0</v>
      </c>
      <c r="X139" s="679"/>
      <c r="Y139" s="680"/>
      <c r="Z139" s="681"/>
      <c r="AA139" s="682">
        <f t="shared" ref="AA139:CL139" si="181">$T$117*AA104</f>
        <v>0</v>
      </c>
      <c r="AB139" s="682">
        <f t="shared" si="181"/>
        <v>0</v>
      </c>
      <c r="AC139" s="682">
        <f t="shared" si="181"/>
        <v>0</v>
      </c>
      <c r="AD139" s="682">
        <f t="shared" si="181"/>
        <v>0</v>
      </c>
      <c r="AE139" s="682">
        <f t="shared" si="181"/>
        <v>0</v>
      </c>
      <c r="AF139" s="682">
        <f t="shared" si="181"/>
        <v>0</v>
      </c>
      <c r="AG139" s="682">
        <f t="shared" si="181"/>
        <v>0</v>
      </c>
      <c r="AH139" s="682">
        <f t="shared" si="181"/>
        <v>0</v>
      </c>
      <c r="AI139" s="682">
        <f t="shared" si="181"/>
        <v>0</v>
      </c>
      <c r="AJ139" s="682">
        <f t="shared" si="181"/>
        <v>0</v>
      </c>
      <c r="AK139" s="682">
        <f t="shared" si="181"/>
        <v>0</v>
      </c>
      <c r="AL139" s="682">
        <f t="shared" si="181"/>
        <v>0</v>
      </c>
      <c r="AM139" s="682">
        <f t="shared" si="181"/>
        <v>0</v>
      </c>
      <c r="AN139" s="682">
        <f t="shared" si="181"/>
        <v>0</v>
      </c>
      <c r="AO139" s="682">
        <f t="shared" si="181"/>
        <v>0</v>
      </c>
      <c r="AP139" s="682">
        <f t="shared" si="181"/>
        <v>0</v>
      </c>
      <c r="AQ139" s="682">
        <f t="shared" si="181"/>
        <v>0</v>
      </c>
      <c r="AR139" s="682">
        <f t="shared" si="181"/>
        <v>0</v>
      </c>
      <c r="AS139" s="682">
        <f t="shared" si="181"/>
        <v>0</v>
      </c>
      <c r="AT139" s="682">
        <f t="shared" si="181"/>
        <v>0</v>
      </c>
      <c r="AU139" s="682">
        <f t="shared" si="181"/>
        <v>0</v>
      </c>
      <c r="AV139" s="682">
        <f t="shared" si="181"/>
        <v>0</v>
      </c>
      <c r="AW139" s="682">
        <f t="shared" si="181"/>
        <v>0</v>
      </c>
      <c r="AX139" s="682">
        <f t="shared" si="181"/>
        <v>0</v>
      </c>
      <c r="AY139" s="682">
        <f t="shared" si="181"/>
        <v>0</v>
      </c>
      <c r="AZ139" s="682">
        <f t="shared" si="181"/>
        <v>0</v>
      </c>
      <c r="BA139" s="682">
        <f t="shared" si="181"/>
        <v>0</v>
      </c>
      <c r="BB139" s="682">
        <f t="shared" si="181"/>
        <v>0</v>
      </c>
      <c r="BC139" s="682">
        <f t="shared" si="181"/>
        <v>0</v>
      </c>
      <c r="BD139" s="682">
        <f t="shared" si="181"/>
        <v>0</v>
      </c>
      <c r="BE139" s="682">
        <f t="shared" si="181"/>
        <v>0</v>
      </c>
      <c r="BF139" s="682">
        <f t="shared" si="181"/>
        <v>0</v>
      </c>
      <c r="BG139" s="682">
        <f t="shared" si="181"/>
        <v>0</v>
      </c>
      <c r="BH139" s="682">
        <f t="shared" si="181"/>
        <v>0</v>
      </c>
      <c r="BI139" s="682">
        <f t="shared" si="181"/>
        <v>0</v>
      </c>
      <c r="BJ139" s="682">
        <f t="shared" si="181"/>
        <v>0</v>
      </c>
      <c r="BK139" s="682">
        <f t="shared" si="181"/>
        <v>0</v>
      </c>
      <c r="BL139" s="682">
        <f t="shared" si="181"/>
        <v>0</v>
      </c>
      <c r="BM139" s="682">
        <f t="shared" si="181"/>
        <v>0</v>
      </c>
      <c r="BN139" s="682">
        <f t="shared" si="181"/>
        <v>0</v>
      </c>
      <c r="BO139" s="682">
        <f t="shared" si="181"/>
        <v>0</v>
      </c>
      <c r="BP139" s="682">
        <f t="shared" si="181"/>
        <v>0</v>
      </c>
      <c r="BQ139" s="682">
        <f t="shared" si="181"/>
        <v>0</v>
      </c>
      <c r="BR139" s="682">
        <f t="shared" si="181"/>
        <v>0</v>
      </c>
      <c r="BS139" s="682">
        <f t="shared" si="181"/>
        <v>0</v>
      </c>
      <c r="BT139" s="682">
        <f t="shared" si="181"/>
        <v>0</v>
      </c>
      <c r="BU139" s="682">
        <f t="shared" si="181"/>
        <v>0</v>
      </c>
      <c r="BV139" s="682">
        <f t="shared" si="181"/>
        <v>0</v>
      </c>
      <c r="BW139" s="682">
        <f t="shared" si="181"/>
        <v>0</v>
      </c>
      <c r="BX139" s="682">
        <f t="shared" si="181"/>
        <v>0</v>
      </c>
      <c r="BY139" s="682">
        <f t="shared" si="181"/>
        <v>0</v>
      </c>
      <c r="BZ139" s="682">
        <f t="shared" si="181"/>
        <v>0</v>
      </c>
      <c r="CA139" s="682">
        <f t="shared" si="181"/>
        <v>0</v>
      </c>
      <c r="CB139" s="682">
        <f t="shared" si="181"/>
        <v>0</v>
      </c>
      <c r="CC139" s="682">
        <f t="shared" si="181"/>
        <v>0</v>
      </c>
      <c r="CD139" s="682">
        <f t="shared" si="181"/>
        <v>0</v>
      </c>
      <c r="CE139" s="682">
        <f t="shared" si="181"/>
        <v>0</v>
      </c>
      <c r="CF139" s="682">
        <f t="shared" si="181"/>
        <v>0</v>
      </c>
      <c r="CG139" s="682">
        <f t="shared" si="181"/>
        <v>0</v>
      </c>
      <c r="CH139" s="682">
        <f t="shared" si="181"/>
        <v>0</v>
      </c>
      <c r="CI139" s="682">
        <f t="shared" si="181"/>
        <v>0</v>
      </c>
      <c r="CJ139" s="682">
        <f t="shared" si="181"/>
        <v>0</v>
      </c>
      <c r="CK139" s="682">
        <f t="shared" si="181"/>
        <v>0</v>
      </c>
      <c r="CL139" s="682">
        <f t="shared" si="181"/>
        <v>0</v>
      </c>
      <c r="CM139" s="682">
        <f t="shared" ref="CM139:DT139" si="182">$T$117*CM104</f>
        <v>0</v>
      </c>
      <c r="CN139" s="682">
        <f t="shared" si="182"/>
        <v>0</v>
      </c>
      <c r="CO139" s="682">
        <f t="shared" si="182"/>
        <v>0</v>
      </c>
      <c r="CP139" s="682">
        <f t="shared" si="182"/>
        <v>0</v>
      </c>
      <c r="CQ139" s="682">
        <f t="shared" si="182"/>
        <v>0</v>
      </c>
      <c r="CR139" s="682">
        <f t="shared" si="182"/>
        <v>0</v>
      </c>
      <c r="CS139" s="682">
        <f t="shared" si="182"/>
        <v>0</v>
      </c>
      <c r="CT139" s="682">
        <f t="shared" si="182"/>
        <v>0</v>
      </c>
      <c r="CU139" s="682">
        <f t="shared" si="182"/>
        <v>0</v>
      </c>
      <c r="CV139" s="682">
        <f t="shared" si="182"/>
        <v>0</v>
      </c>
      <c r="CW139" s="682">
        <f t="shared" si="182"/>
        <v>0</v>
      </c>
      <c r="CX139" s="682">
        <f t="shared" si="182"/>
        <v>0</v>
      </c>
      <c r="CY139" s="682">
        <f t="shared" si="182"/>
        <v>0</v>
      </c>
      <c r="CZ139" s="682">
        <f t="shared" si="182"/>
        <v>0</v>
      </c>
      <c r="DA139" s="682">
        <f t="shared" si="182"/>
        <v>0</v>
      </c>
      <c r="DB139" s="682">
        <f t="shared" si="182"/>
        <v>0</v>
      </c>
      <c r="DC139" s="682">
        <f t="shared" si="182"/>
        <v>0</v>
      </c>
      <c r="DD139" s="682">
        <f t="shared" si="182"/>
        <v>0</v>
      </c>
      <c r="DE139" s="682">
        <f t="shared" si="182"/>
        <v>0</v>
      </c>
      <c r="DF139" s="682">
        <f t="shared" si="182"/>
        <v>0</v>
      </c>
      <c r="DG139" s="682">
        <f t="shared" si="182"/>
        <v>0</v>
      </c>
      <c r="DH139" s="682">
        <f t="shared" si="182"/>
        <v>0</v>
      </c>
      <c r="DI139" s="682">
        <f t="shared" si="182"/>
        <v>0</v>
      </c>
      <c r="DJ139" s="682">
        <f t="shared" si="182"/>
        <v>0</v>
      </c>
      <c r="DK139" s="682">
        <f t="shared" si="182"/>
        <v>0</v>
      </c>
      <c r="DL139" s="682">
        <f t="shared" si="182"/>
        <v>0</v>
      </c>
      <c r="DM139" s="682">
        <f t="shared" si="182"/>
        <v>0</v>
      </c>
      <c r="DN139" s="682">
        <f t="shared" si="182"/>
        <v>0</v>
      </c>
      <c r="DO139" s="682">
        <f t="shared" si="182"/>
        <v>0</v>
      </c>
      <c r="DP139" s="682">
        <f t="shared" si="182"/>
        <v>0</v>
      </c>
      <c r="DQ139" s="682">
        <f t="shared" si="182"/>
        <v>0</v>
      </c>
      <c r="DR139" s="682">
        <f t="shared" si="182"/>
        <v>0</v>
      </c>
      <c r="DS139" s="682">
        <f t="shared" si="182"/>
        <v>0</v>
      </c>
      <c r="DT139" s="682">
        <f t="shared" si="182"/>
        <v>0</v>
      </c>
      <c r="DU139" s="226"/>
      <c r="DV139" s="226"/>
    </row>
    <row r="140" spans="1:126" s="237" customFormat="1">
      <c r="A140" s="226"/>
      <c r="B140" s="226"/>
      <c r="C140" s="226"/>
      <c r="D140" s="226"/>
      <c r="E140" s="270"/>
      <c r="F140" s="114"/>
      <c r="G140" s="229"/>
      <c r="H140" s="226"/>
      <c r="I140" s="226"/>
      <c r="J140" s="403"/>
      <c r="K140" s="651">
        <f t="shared" si="139"/>
        <v>0</v>
      </c>
      <c r="L140" s="1"/>
      <c r="M140" s="5"/>
      <c r="N140" s="1">
        <f t="shared" si="143"/>
        <v>0</v>
      </c>
      <c r="O140" s="1"/>
      <c r="P140" s="5"/>
      <c r="Q140" s="1" t="s">
        <v>397</v>
      </c>
      <c r="R140" s="1"/>
      <c r="S140" s="667"/>
      <c r="T140" s="670">
        <f t="shared" si="144"/>
        <v>0</v>
      </c>
      <c r="U140" s="23"/>
      <c r="V140" s="226"/>
      <c r="W140" s="678">
        <f t="shared" si="140"/>
        <v>0</v>
      </c>
      <c r="X140" s="679"/>
      <c r="Y140" s="680"/>
      <c r="Z140" s="681"/>
      <c r="AA140" s="682">
        <f t="shared" ref="AA140:CL140" si="183">$T$117*AA105</f>
        <v>0</v>
      </c>
      <c r="AB140" s="682">
        <f t="shared" si="183"/>
        <v>0</v>
      </c>
      <c r="AC140" s="682">
        <f t="shared" si="183"/>
        <v>0</v>
      </c>
      <c r="AD140" s="682">
        <f t="shared" si="183"/>
        <v>0</v>
      </c>
      <c r="AE140" s="682">
        <f t="shared" si="183"/>
        <v>0</v>
      </c>
      <c r="AF140" s="682">
        <f t="shared" si="183"/>
        <v>0</v>
      </c>
      <c r="AG140" s="682">
        <f t="shared" si="183"/>
        <v>0</v>
      </c>
      <c r="AH140" s="682">
        <f t="shared" si="183"/>
        <v>0</v>
      </c>
      <c r="AI140" s="682">
        <f t="shared" si="183"/>
        <v>0</v>
      </c>
      <c r="AJ140" s="682">
        <f t="shared" si="183"/>
        <v>0</v>
      </c>
      <c r="AK140" s="682">
        <f t="shared" si="183"/>
        <v>0</v>
      </c>
      <c r="AL140" s="682">
        <f t="shared" si="183"/>
        <v>0</v>
      </c>
      <c r="AM140" s="682">
        <f t="shared" si="183"/>
        <v>0</v>
      </c>
      <c r="AN140" s="682">
        <f t="shared" si="183"/>
        <v>0</v>
      </c>
      <c r="AO140" s="682">
        <f t="shared" si="183"/>
        <v>0</v>
      </c>
      <c r="AP140" s="682">
        <f t="shared" si="183"/>
        <v>0</v>
      </c>
      <c r="AQ140" s="682">
        <f t="shared" si="183"/>
        <v>0</v>
      </c>
      <c r="AR140" s="682">
        <f t="shared" si="183"/>
        <v>0</v>
      </c>
      <c r="AS140" s="682">
        <f t="shared" si="183"/>
        <v>0</v>
      </c>
      <c r="AT140" s="682">
        <f t="shared" si="183"/>
        <v>0</v>
      </c>
      <c r="AU140" s="682">
        <f t="shared" si="183"/>
        <v>0</v>
      </c>
      <c r="AV140" s="682">
        <f t="shared" si="183"/>
        <v>0</v>
      </c>
      <c r="AW140" s="682">
        <f t="shared" si="183"/>
        <v>0</v>
      </c>
      <c r="AX140" s="682">
        <f t="shared" si="183"/>
        <v>0</v>
      </c>
      <c r="AY140" s="682">
        <f t="shared" si="183"/>
        <v>0</v>
      </c>
      <c r="AZ140" s="682">
        <f t="shared" si="183"/>
        <v>0</v>
      </c>
      <c r="BA140" s="682">
        <f t="shared" si="183"/>
        <v>0</v>
      </c>
      <c r="BB140" s="682">
        <f t="shared" si="183"/>
        <v>0</v>
      </c>
      <c r="BC140" s="682">
        <f t="shared" si="183"/>
        <v>0</v>
      </c>
      <c r="BD140" s="682">
        <f t="shared" si="183"/>
        <v>0</v>
      </c>
      <c r="BE140" s="682">
        <f t="shared" si="183"/>
        <v>0</v>
      </c>
      <c r="BF140" s="682">
        <f t="shared" si="183"/>
        <v>0</v>
      </c>
      <c r="BG140" s="682">
        <f t="shared" si="183"/>
        <v>0</v>
      </c>
      <c r="BH140" s="682">
        <f t="shared" si="183"/>
        <v>0</v>
      </c>
      <c r="BI140" s="682">
        <f t="shared" si="183"/>
        <v>0</v>
      </c>
      <c r="BJ140" s="682">
        <f t="shared" si="183"/>
        <v>0</v>
      </c>
      <c r="BK140" s="682">
        <f t="shared" si="183"/>
        <v>0</v>
      </c>
      <c r="BL140" s="682">
        <f t="shared" si="183"/>
        <v>0</v>
      </c>
      <c r="BM140" s="682">
        <f t="shared" si="183"/>
        <v>0</v>
      </c>
      <c r="BN140" s="682">
        <f t="shared" si="183"/>
        <v>0</v>
      </c>
      <c r="BO140" s="682">
        <f t="shared" si="183"/>
        <v>0</v>
      </c>
      <c r="BP140" s="682">
        <f t="shared" si="183"/>
        <v>0</v>
      </c>
      <c r="BQ140" s="682">
        <f t="shared" si="183"/>
        <v>0</v>
      </c>
      <c r="BR140" s="682">
        <f t="shared" si="183"/>
        <v>0</v>
      </c>
      <c r="BS140" s="682">
        <f t="shared" si="183"/>
        <v>0</v>
      </c>
      <c r="BT140" s="682">
        <f t="shared" si="183"/>
        <v>0</v>
      </c>
      <c r="BU140" s="682">
        <f t="shared" si="183"/>
        <v>0</v>
      </c>
      <c r="BV140" s="682">
        <f t="shared" si="183"/>
        <v>0</v>
      </c>
      <c r="BW140" s="682">
        <f t="shared" si="183"/>
        <v>0</v>
      </c>
      <c r="BX140" s="682">
        <f t="shared" si="183"/>
        <v>0</v>
      </c>
      <c r="BY140" s="682">
        <f t="shared" si="183"/>
        <v>0</v>
      </c>
      <c r="BZ140" s="682">
        <f t="shared" si="183"/>
        <v>0</v>
      </c>
      <c r="CA140" s="682">
        <f t="shared" si="183"/>
        <v>0</v>
      </c>
      <c r="CB140" s="682">
        <f t="shared" si="183"/>
        <v>0</v>
      </c>
      <c r="CC140" s="682">
        <f t="shared" si="183"/>
        <v>0</v>
      </c>
      <c r="CD140" s="682">
        <f t="shared" si="183"/>
        <v>0</v>
      </c>
      <c r="CE140" s="682">
        <f t="shared" si="183"/>
        <v>0</v>
      </c>
      <c r="CF140" s="682">
        <f t="shared" si="183"/>
        <v>0</v>
      </c>
      <c r="CG140" s="682">
        <f t="shared" si="183"/>
        <v>0</v>
      </c>
      <c r="CH140" s="682">
        <f t="shared" si="183"/>
        <v>0</v>
      </c>
      <c r="CI140" s="682">
        <f t="shared" si="183"/>
        <v>0</v>
      </c>
      <c r="CJ140" s="682">
        <f t="shared" si="183"/>
        <v>0</v>
      </c>
      <c r="CK140" s="682">
        <f t="shared" si="183"/>
        <v>0</v>
      </c>
      <c r="CL140" s="682">
        <f t="shared" si="183"/>
        <v>0</v>
      </c>
      <c r="CM140" s="682">
        <f t="shared" ref="CM140:DT140" si="184">$T$117*CM105</f>
        <v>0</v>
      </c>
      <c r="CN140" s="682">
        <f t="shared" si="184"/>
        <v>0</v>
      </c>
      <c r="CO140" s="682">
        <f t="shared" si="184"/>
        <v>0</v>
      </c>
      <c r="CP140" s="682">
        <f t="shared" si="184"/>
        <v>0</v>
      </c>
      <c r="CQ140" s="682">
        <f t="shared" si="184"/>
        <v>0</v>
      </c>
      <c r="CR140" s="682">
        <f t="shared" si="184"/>
        <v>0</v>
      </c>
      <c r="CS140" s="682">
        <f t="shared" si="184"/>
        <v>0</v>
      </c>
      <c r="CT140" s="682">
        <f t="shared" si="184"/>
        <v>0</v>
      </c>
      <c r="CU140" s="682">
        <f t="shared" si="184"/>
        <v>0</v>
      </c>
      <c r="CV140" s="682">
        <f t="shared" si="184"/>
        <v>0</v>
      </c>
      <c r="CW140" s="682">
        <f t="shared" si="184"/>
        <v>0</v>
      </c>
      <c r="CX140" s="682">
        <f t="shared" si="184"/>
        <v>0</v>
      </c>
      <c r="CY140" s="682">
        <f t="shared" si="184"/>
        <v>0</v>
      </c>
      <c r="CZ140" s="682">
        <f t="shared" si="184"/>
        <v>0</v>
      </c>
      <c r="DA140" s="682">
        <f t="shared" si="184"/>
        <v>0</v>
      </c>
      <c r="DB140" s="682">
        <f t="shared" si="184"/>
        <v>0</v>
      </c>
      <c r="DC140" s="682">
        <f t="shared" si="184"/>
        <v>0</v>
      </c>
      <c r="DD140" s="682">
        <f t="shared" si="184"/>
        <v>0</v>
      </c>
      <c r="DE140" s="682">
        <f t="shared" si="184"/>
        <v>0</v>
      </c>
      <c r="DF140" s="682">
        <f t="shared" si="184"/>
        <v>0</v>
      </c>
      <c r="DG140" s="682">
        <f t="shared" si="184"/>
        <v>0</v>
      </c>
      <c r="DH140" s="682">
        <f t="shared" si="184"/>
        <v>0</v>
      </c>
      <c r="DI140" s="682">
        <f t="shared" si="184"/>
        <v>0</v>
      </c>
      <c r="DJ140" s="682">
        <f t="shared" si="184"/>
        <v>0</v>
      </c>
      <c r="DK140" s="682">
        <f t="shared" si="184"/>
        <v>0</v>
      </c>
      <c r="DL140" s="682">
        <f t="shared" si="184"/>
        <v>0</v>
      </c>
      <c r="DM140" s="682">
        <f t="shared" si="184"/>
        <v>0</v>
      </c>
      <c r="DN140" s="682">
        <f t="shared" si="184"/>
        <v>0</v>
      </c>
      <c r="DO140" s="682">
        <f t="shared" si="184"/>
        <v>0</v>
      </c>
      <c r="DP140" s="682">
        <f t="shared" si="184"/>
        <v>0</v>
      </c>
      <c r="DQ140" s="682">
        <f t="shared" si="184"/>
        <v>0</v>
      </c>
      <c r="DR140" s="682">
        <f t="shared" si="184"/>
        <v>0</v>
      </c>
      <c r="DS140" s="682">
        <f t="shared" si="184"/>
        <v>0</v>
      </c>
      <c r="DT140" s="682">
        <f t="shared" si="184"/>
        <v>0</v>
      </c>
      <c r="DU140" s="226"/>
      <c r="DV140" s="226"/>
    </row>
    <row r="141" spans="1:126" s="237" customFormat="1">
      <c r="A141" s="226"/>
      <c r="B141" s="226"/>
      <c r="C141" s="226"/>
      <c r="D141" s="226"/>
      <c r="E141" s="270"/>
      <c r="F141" s="114"/>
      <c r="G141" s="229"/>
      <c r="H141" s="226"/>
      <c r="I141" s="226"/>
      <c r="J141" s="403"/>
      <c r="K141" s="651">
        <f t="shared" si="139"/>
        <v>0</v>
      </c>
      <c r="L141" s="1"/>
      <c r="M141" s="5"/>
      <c r="N141" s="1">
        <f t="shared" si="143"/>
        <v>0</v>
      </c>
      <c r="O141" s="1"/>
      <c r="P141" s="5"/>
      <c r="Q141" s="1" t="s">
        <v>397</v>
      </c>
      <c r="R141" s="1"/>
      <c r="S141" s="667"/>
      <c r="T141" s="670">
        <f t="shared" si="144"/>
        <v>0</v>
      </c>
      <c r="U141" s="23"/>
      <c r="V141" s="226"/>
      <c r="W141" s="678">
        <f t="shared" si="140"/>
        <v>0</v>
      </c>
      <c r="X141" s="679"/>
      <c r="Y141" s="680"/>
      <c r="Z141" s="681"/>
      <c r="AA141" s="682">
        <f t="shared" ref="AA141:CL141" si="185">$T$117*AA106</f>
        <v>0</v>
      </c>
      <c r="AB141" s="682">
        <f t="shared" si="185"/>
        <v>0</v>
      </c>
      <c r="AC141" s="682">
        <f t="shared" si="185"/>
        <v>0</v>
      </c>
      <c r="AD141" s="682">
        <f t="shared" si="185"/>
        <v>0</v>
      </c>
      <c r="AE141" s="682">
        <f t="shared" si="185"/>
        <v>0</v>
      </c>
      <c r="AF141" s="682">
        <f t="shared" si="185"/>
        <v>0</v>
      </c>
      <c r="AG141" s="682">
        <f t="shared" si="185"/>
        <v>0</v>
      </c>
      <c r="AH141" s="682">
        <f t="shared" si="185"/>
        <v>0</v>
      </c>
      <c r="AI141" s="682">
        <f t="shared" si="185"/>
        <v>0</v>
      </c>
      <c r="AJ141" s="682">
        <f t="shared" si="185"/>
        <v>0</v>
      </c>
      <c r="AK141" s="682">
        <f t="shared" si="185"/>
        <v>0</v>
      </c>
      <c r="AL141" s="682">
        <f t="shared" si="185"/>
        <v>0</v>
      </c>
      <c r="AM141" s="682">
        <f t="shared" si="185"/>
        <v>0</v>
      </c>
      <c r="AN141" s="682">
        <f t="shared" si="185"/>
        <v>0</v>
      </c>
      <c r="AO141" s="682">
        <f t="shared" si="185"/>
        <v>0</v>
      </c>
      <c r="AP141" s="682">
        <f t="shared" si="185"/>
        <v>0</v>
      </c>
      <c r="AQ141" s="682">
        <f t="shared" si="185"/>
        <v>0</v>
      </c>
      <c r="AR141" s="682">
        <f t="shared" si="185"/>
        <v>0</v>
      </c>
      <c r="AS141" s="682">
        <f t="shared" si="185"/>
        <v>0</v>
      </c>
      <c r="AT141" s="682">
        <f t="shared" si="185"/>
        <v>0</v>
      </c>
      <c r="AU141" s="682">
        <f t="shared" si="185"/>
        <v>0</v>
      </c>
      <c r="AV141" s="682">
        <f t="shared" si="185"/>
        <v>0</v>
      </c>
      <c r="AW141" s="682">
        <f t="shared" si="185"/>
        <v>0</v>
      </c>
      <c r="AX141" s="682">
        <f t="shared" si="185"/>
        <v>0</v>
      </c>
      <c r="AY141" s="682">
        <f t="shared" si="185"/>
        <v>0</v>
      </c>
      <c r="AZ141" s="682">
        <f t="shared" si="185"/>
        <v>0</v>
      </c>
      <c r="BA141" s="682">
        <f t="shared" si="185"/>
        <v>0</v>
      </c>
      <c r="BB141" s="682">
        <f t="shared" si="185"/>
        <v>0</v>
      </c>
      <c r="BC141" s="682">
        <f t="shared" si="185"/>
        <v>0</v>
      </c>
      <c r="BD141" s="682">
        <f t="shared" si="185"/>
        <v>0</v>
      </c>
      <c r="BE141" s="682">
        <f t="shared" si="185"/>
        <v>0</v>
      </c>
      <c r="BF141" s="682">
        <f t="shared" si="185"/>
        <v>0</v>
      </c>
      <c r="BG141" s="682">
        <f t="shared" si="185"/>
        <v>0</v>
      </c>
      <c r="BH141" s="682">
        <f t="shared" si="185"/>
        <v>0</v>
      </c>
      <c r="BI141" s="682">
        <f t="shared" si="185"/>
        <v>0</v>
      </c>
      <c r="BJ141" s="682">
        <f t="shared" si="185"/>
        <v>0</v>
      </c>
      <c r="BK141" s="682">
        <f t="shared" si="185"/>
        <v>0</v>
      </c>
      <c r="BL141" s="682">
        <f t="shared" si="185"/>
        <v>0</v>
      </c>
      <c r="BM141" s="682">
        <f t="shared" si="185"/>
        <v>0</v>
      </c>
      <c r="BN141" s="682">
        <f t="shared" si="185"/>
        <v>0</v>
      </c>
      <c r="BO141" s="682">
        <f t="shared" si="185"/>
        <v>0</v>
      </c>
      <c r="BP141" s="682">
        <f t="shared" si="185"/>
        <v>0</v>
      </c>
      <c r="BQ141" s="682">
        <f t="shared" si="185"/>
        <v>0</v>
      </c>
      <c r="BR141" s="682">
        <f t="shared" si="185"/>
        <v>0</v>
      </c>
      <c r="BS141" s="682">
        <f t="shared" si="185"/>
        <v>0</v>
      </c>
      <c r="BT141" s="682">
        <f t="shared" si="185"/>
        <v>0</v>
      </c>
      <c r="BU141" s="682">
        <f t="shared" si="185"/>
        <v>0</v>
      </c>
      <c r="BV141" s="682">
        <f t="shared" si="185"/>
        <v>0</v>
      </c>
      <c r="BW141" s="682">
        <f t="shared" si="185"/>
        <v>0</v>
      </c>
      <c r="BX141" s="682">
        <f t="shared" si="185"/>
        <v>0</v>
      </c>
      <c r="BY141" s="682">
        <f t="shared" si="185"/>
        <v>0</v>
      </c>
      <c r="BZ141" s="682">
        <f t="shared" si="185"/>
        <v>0</v>
      </c>
      <c r="CA141" s="682">
        <f t="shared" si="185"/>
        <v>0</v>
      </c>
      <c r="CB141" s="682">
        <f t="shared" si="185"/>
        <v>0</v>
      </c>
      <c r="CC141" s="682">
        <f t="shared" si="185"/>
        <v>0</v>
      </c>
      <c r="CD141" s="682">
        <f t="shared" si="185"/>
        <v>0</v>
      </c>
      <c r="CE141" s="682">
        <f t="shared" si="185"/>
        <v>0</v>
      </c>
      <c r="CF141" s="682">
        <f t="shared" si="185"/>
        <v>0</v>
      </c>
      <c r="CG141" s="682">
        <f t="shared" si="185"/>
        <v>0</v>
      </c>
      <c r="CH141" s="682">
        <f t="shared" si="185"/>
        <v>0</v>
      </c>
      <c r="CI141" s="682">
        <f t="shared" si="185"/>
        <v>0</v>
      </c>
      <c r="CJ141" s="682">
        <f t="shared" si="185"/>
        <v>0</v>
      </c>
      <c r="CK141" s="682">
        <f t="shared" si="185"/>
        <v>0</v>
      </c>
      <c r="CL141" s="682">
        <f t="shared" si="185"/>
        <v>0</v>
      </c>
      <c r="CM141" s="682">
        <f t="shared" ref="CM141:DT141" si="186">$T$117*CM106</f>
        <v>0</v>
      </c>
      <c r="CN141" s="682">
        <f t="shared" si="186"/>
        <v>0</v>
      </c>
      <c r="CO141" s="682">
        <f t="shared" si="186"/>
        <v>0</v>
      </c>
      <c r="CP141" s="682">
        <f t="shared" si="186"/>
        <v>0</v>
      </c>
      <c r="CQ141" s="682">
        <f t="shared" si="186"/>
        <v>0</v>
      </c>
      <c r="CR141" s="682">
        <f t="shared" si="186"/>
        <v>0</v>
      </c>
      <c r="CS141" s="682">
        <f t="shared" si="186"/>
        <v>0</v>
      </c>
      <c r="CT141" s="682">
        <f t="shared" si="186"/>
        <v>0</v>
      </c>
      <c r="CU141" s="682">
        <f t="shared" si="186"/>
        <v>0</v>
      </c>
      <c r="CV141" s="682">
        <f t="shared" si="186"/>
        <v>0</v>
      </c>
      <c r="CW141" s="682">
        <f t="shared" si="186"/>
        <v>0</v>
      </c>
      <c r="CX141" s="682">
        <f t="shared" si="186"/>
        <v>0</v>
      </c>
      <c r="CY141" s="682">
        <f t="shared" si="186"/>
        <v>0</v>
      </c>
      <c r="CZ141" s="682">
        <f t="shared" si="186"/>
        <v>0</v>
      </c>
      <c r="DA141" s="682">
        <f t="shared" si="186"/>
        <v>0</v>
      </c>
      <c r="DB141" s="682">
        <f t="shared" si="186"/>
        <v>0</v>
      </c>
      <c r="DC141" s="682">
        <f t="shared" si="186"/>
        <v>0</v>
      </c>
      <c r="DD141" s="682">
        <f t="shared" si="186"/>
        <v>0</v>
      </c>
      <c r="DE141" s="682">
        <f t="shared" si="186"/>
        <v>0</v>
      </c>
      <c r="DF141" s="682">
        <f t="shared" si="186"/>
        <v>0</v>
      </c>
      <c r="DG141" s="682">
        <f t="shared" si="186"/>
        <v>0</v>
      </c>
      <c r="DH141" s="682">
        <f t="shared" si="186"/>
        <v>0</v>
      </c>
      <c r="DI141" s="682">
        <f t="shared" si="186"/>
        <v>0</v>
      </c>
      <c r="DJ141" s="682">
        <f t="shared" si="186"/>
        <v>0</v>
      </c>
      <c r="DK141" s="682">
        <f t="shared" si="186"/>
        <v>0</v>
      </c>
      <c r="DL141" s="682">
        <f t="shared" si="186"/>
        <v>0</v>
      </c>
      <c r="DM141" s="682">
        <f t="shared" si="186"/>
        <v>0</v>
      </c>
      <c r="DN141" s="682">
        <f t="shared" si="186"/>
        <v>0</v>
      </c>
      <c r="DO141" s="682">
        <f t="shared" si="186"/>
        <v>0</v>
      </c>
      <c r="DP141" s="682">
        <f t="shared" si="186"/>
        <v>0</v>
      </c>
      <c r="DQ141" s="682">
        <f t="shared" si="186"/>
        <v>0</v>
      </c>
      <c r="DR141" s="682">
        <f t="shared" si="186"/>
        <v>0</v>
      </c>
      <c r="DS141" s="682">
        <f t="shared" si="186"/>
        <v>0</v>
      </c>
      <c r="DT141" s="682">
        <f t="shared" si="186"/>
        <v>0</v>
      </c>
      <c r="DU141" s="226"/>
      <c r="DV141" s="226"/>
    </row>
    <row r="142" spans="1:126" s="237" customFormat="1">
      <c r="A142" s="226"/>
      <c r="B142" s="226"/>
      <c r="C142" s="226"/>
      <c r="D142" s="226"/>
      <c r="E142" s="270"/>
      <c r="F142" s="114"/>
      <c r="G142" s="229"/>
      <c r="H142" s="226"/>
      <c r="I142" s="226"/>
      <c r="J142" s="403"/>
      <c r="K142" s="651">
        <f t="shared" si="139"/>
        <v>0</v>
      </c>
      <c r="L142" s="1"/>
      <c r="M142" s="5"/>
      <c r="N142" s="1">
        <f t="shared" si="143"/>
        <v>0</v>
      </c>
      <c r="O142" s="1"/>
      <c r="P142" s="5"/>
      <c r="Q142" s="1" t="s">
        <v>397</v>
      </c>
      <c r="R142" s="1"/>
      <c r="S142" s="667"/>
      <c r="T142" s="670">
        <f t="shared" si="144"/>
        <v>0</v>
      </c>
      <c r="U142" s="23"/>
      <c r="V142" s="226"/>
      <c r="W142" s="678">
        <f t="shared" si="140"/>
        <v>0</v>
      </c>
      <c r="X142" s="679"/>
      <c r="Y142" s="680"/>
      <c r="Z142" s="681"/>
      <c r="AA142" s="682">
        <f t="shared" ref="AA142:CL142" si="187">$T$117*AA107</f>
        <v>0</v>
      </c>
      <c r="AB142" s="682">
        <f t="shared" si="187"/>
        <v>0</v>
      </c>
      <c r="AC142" s="682">
        <f t="shared" si="187"/>
        <v>0</v>
      </c>
      <c r="AD142" s="682">
        <f t="shared" si="187"/>
        <v>0</v>
      </c>
      <c r="AE142" s="682">
        <f t="shared" si="187"/>
        <v>0</v>
      </c>
      <c r="AF142" s="682">
        <f t="shared" si="187"/>
        <v>0</v>
      </c>
      <c r="AG142" s="682">
        <f t="shared" si="187"/>
        <v>0</v>
      </c>
      <c r="AH142" s="682">
        <f t="shared" si="187"/>
        <v>0</v>
      </c>
      <c r="AI142" s="682">
        <f t="shared" si="187"/>
        <v>0</v>
      </c>
      <c r="AJ142" s="682">
        <f t="shared" si="187"/>
        <v>0</v>
      </c>
      <c r="AK142" s="682">
        <f t="shared" si="187"/>
        <v>0</v>
      </c>
      <c r="AL142" s="682">
        <f t="shared" si="187"/>
        <v>0</v>
      </c>
      <c r="AM142" s="682">
        <f t="shared" si="187"/>
        <v>0</v>
      </c>
      <c r="AN142" s="682">
        <f t="shared" si="187"/>
        <v>0</v>
      </c>
      <c r="AO142" s="682">
        <f t="shared" si="187"/>
        <v>0</v>
      </c>
      <c r="AP142" s="682">
        <f t="shared" si="187"/>
        <v>0</v>
      </c>
      <c r="AQ142" s="682">
        <f t="shared" si="187"/>
        <v>0</v>
      </c>
      <c r="AR142" s="682">
        <f t="shared" si="187"/>
        <v>0</v>
      </c>
      <c r="AS142" s="682">
        <f t="shared" si="187"/>
        <v>0</v>
      </c>
      <c r="AT142" s="682">
        <f t="shared" si="187"/>
        <v>0</v>
      </c>
      <c r="AU142" s="682">
        <f t="shared" si="187"/>
        <v>0</v>
      </c>
      <c r="AV142" s="682">
        <f t="shared" si="187"/>
        <v>0</v>
      </c>
      <c r="AW142" s="682">
        <f t="shared" si="187"/>
        <v>0</v>
      </c>
      <c r="AX142" s="682">
        <f t="shared" si="187"/>
        <v>0</v>
      </c>
      <c r="AY142" s="682">
        <f t="shared" si="187"/>
        <v>0</v>
      </c>
      <c r="AZ142" s="682">
        <f t="shared" si="187"/>
        <v>0</v>
      </c>
      <c r="BA142" s="682">
        <f t="shared" si="187"/>
        <v>0</v>
      </c>
      <c r="BB142" s="682">
        <f t="shared" si="187"/>
        <v>0</v>
      </c>
      <c r="BC142" s="682">
        <f t="shared" si="187"/>
        <v>0</v>
      </c>
      <c r="BD142" s="682">
        <f t="shared" si="187"/>
        <v>0</v>
      </c>
      <c r="BE142" s="682">
        <f t="shared" si="187"/>
        <v>0</v>
      </c>
      <c r="BF142" s="682">
        <f t="shared" si="187"/>
        <v>0</v>
      </c>
      <c r="BG142" s="682">
        <f t="shared" si="187"/>
        <v>0</v>
      </c>
      <c r="BH142" s="682">
        <f t="shared" si="187"/>
        <v>0</v>
      </c>
      <c r="BI142" s="682">
        <f t="shared" si="187"/>
        <v>0</v>
      </c>
      <c r="BJ142" s="682">
        <f t="shared" si="187"/>
        <v>0</v>
      </c>
      <c r="BK142" s="682">
        <f t="shared" si="187"/>
        <v>0</v>
      </c>
      <c r="BL142" s="682">
        <f t="shared" si="187"/>
        <v>0</v>
      </c>
      <c r="BM142" s="682">
        <f t="shared" si="187"/>
        <v>0</v>
      </c>
      <c r="BN142" s="682">
        <f t="shared" si="187"/>
        <v>0</v>
      </c>
      <c r="BO142" s="682">
        <f t="shared" si="187"/>
        <v>0</v>
      </c>
      <c r="BP142" s="682">
        <f t="shared" si="187"/>
        <v>0</v>
      </c>
      <c r="BQ142" s="682">
        <f t="shared" si="187"/>
        <v>0</v>
      </c>
      <c r="BR142" s="682">
        <f t="shared" si="187"/>
        <v>0</v>
      </c>
      <c r="BS142" s="682">
        <f t="shared" si="187"/>
        <v>0</v>
      </c>
      <c r="BT142" s="682">
        <f t="shared" si="187"/>
        <v>0</v>
      </c>
      <c r="BU142" s="682">
        <f t="shared" si="187"/>
        <v>0</v>
      </c>
      <c r="BV142" s="682">
        <f t="shared" si="187"/>
        <v>0</v>
      </c>
      <c r="BW142" s="682">
        <f t="shared" si="187"/>
        <v>0</v>
      </c>
      <c r="BX142" s="682">
        <f t="shared" si="187"/>
        <v>0</v>
      </c>
      <c r="BY142" s="682">
        <f t="shared" si="187"/>
        <v>0</v>
      </c>
      <c r="BZ142" s="682">
        <f t="shared" si="187"/>
        <v>0</v>
      </c>
      <c r="CA142" s="682">
        <f t="shared" si="187"/>
        <v>0</v>
      </c>
      <c r="CB142" s="682">
        <f t="shared" si="187"/>
        <v>0</v>
      </c>
      <c r="CC142" s="682">
        <f t="shared" si="187"/>
        <v>0</v>
      </c>
      <c r="CD142" s="682">
        <f t="shared" si="187"/>
        <v>0</v>
      </c>
      <c r="CE142" s="682">
        <f t="shared" si="187"/>
        <v>0</v>
      </c>
      <c r="CF142" s="682">
        <f t="shared" si="187"/>
        <v>0</v>
      </c>
      <c r="CG142" s="682">
        <f t="shared" si="187"/>
        <v>0</v>
      </c>
      <c r="CH142" s="682">
        <f t="shared" si="187"/>
        <v>0</v>
      </c>
      <c r="CI142" s="682">
        <f t="shared" si="187"/>
        <v>0</v>
      </c>
      <c r="CJ142" s="682">
        <f t="shared" si="187"/>
        <v>0</v>
      </c>
      <c r="CK142" s="682">
        <f t="shared" si="187"/>
        <v>0</v>
      </c>
      <c r="CL142" s="682">
        <f t="shared" si="187"/>
        <v>0</v>
      </c>
      <c r="CM142" s="682">
        <f t="shared" ref="CM142:DT142" si="188">$T$117*CM107</f>
        <v>0</v>
      </c>
      <c r="CN142" s="682">
        <f t="shared" si="188"/>
        <v>0</v>
      </c>
      <c r="CO142" s="682">
        <f t="shared" si="188"/>
        <v>0</v>
      </c>
      <c r="CP142" s="682">
        <f t="shared" si="188"/>
        <v>0</v>
      </c>
      <c r="CQ142" s="682">
        <f t="shared" si="188"/>
        <v>0</v>
      </c>
      <c r="CR142" s="682">
        <f t="shared" si="188"/>
        <v>0</v>
      </c>
      <c r="CS142" s="682">
        <f t="shared" si="188"/>
        <v>0</v>
      </c>
      <c r="CT142" s="682">
        <f t="shared" si="188"/>
        <v>0</v>
      </c>
      <c r="CU142" s="682">
        <f t="shared" si="188"/>
        <v>0</v>
      </c>
      <c r="CV142" s="682">
        <f t="shared" si="188"/>
        <v>0</v>
      </c>
      <c r="CW142" s="682">
        <f t="shared" si="188"/>
        <v>0</v>
      </c>
      <c r="CX142" s="682">
        <f t="shared" si="188"/>
        <v>0</v>
      </c>
      <c r="CY142" s="682">
        <f t="shared" si="188"/>
        <v>0</v>
      </c>
      <c r="CZ142" s="682">
        <f t="shared" si="188"/>
        <v>0</v>
      </c>
      <c r="DA142" s="682">
        <f t="shared" si="188"/>
        <v>0</v>
      </c>
      <c r="DB142" s="682">
        <f t="shared" si="188"/>
        <v>0</v>
      </c>
      <c r="DC142" s="682">
        <f t="shared" si="188"/>
        <v>0</v>
      </c>
      <c r="DD142" s="682">
        <f t="shared" si="188"/>
        <v>0</v>
      </c>
      <c r="DE142" s="682">
        <f t="shared" si="188"/>
        <v>0</v>
      </c>
      <c r="DF142" s="682">
        <f t="shared" si="188"/>
        <v>0</v>
      </c>
      <c r="DG142" s="682">
        <f t="shared" si="188"/>
        <v>0</v>
      </c>
      <c r="DH142" s="682">
        <f t="shared" si="188"/>
        <v>0</v>
      </c>
      <c r="DI142" s="682">
        <f t="shared" si="188"/>
        <v>0</v>
      </c>
      <c r="DJ142" s="682">
        <f t="shared" si="188"/>
        <v>0</v>
      </c>
      <c r="DK142" s="682">
        <f t="shared" si="188"/>
        <v>0</v>
      </c>
      <c r="DL142" s="682">
        <f t="shared" si="188"/>
        <v>0</v>
      </c>
      <c r="DM142" s="682">
        <f t="shared" si="188"/>
        <v>0</v>
      </c>
      <c r="DN142" s="682">
        <f t="shared" si="188"/>
        <v>0</v>
      </c>
      <c r="DO142" s="682">
        <f t="shared" si="188"/>
        <v>0</v>
      </c>
      <c r="DP142" s="682">
        <f t="shared" si="188"/>
        <v>0</v>
      </c>
      <c r="DQ142" s="682">
        <f t="shared" si="188"/>
        <v>0</v>
      </c>
      <c r="DR142" s="682">
        <f t="shared" si="188"/>
        <v>0</v>
      </c>
      <c r="DS142" s="682">
        <f t="shared" si="188"/>
        <v>0</v>
      </c>
      <c r="DT142" s="682">
        <f t="shared" si="188"/>
        <v>0</v>
      </c>
      <c r="DU142" s="226"/>
      <c r="DV142" s="226"/>
    </row>
    <row r="143" spans="1:126" s="237" customFormat="1">
      <c r="A143" s="226"/>
      <c r="B143" s="226"/>
      <c r="C143" s="226"/>
      <c r="D143" s="226"/>
      <c r="E143" s="270"/>
      <c r="F143" s="114"/>
      <c r="G143" s="229"/>
      <c r="H143" s="226"/>
      <c r="I143" s="226"/>
      <c r="J143" s="403"/>
      <c r="K143" s="651">
        <f t="shared" si="139"/>
        <v>0</v>
      </c>
      <c r="L143" s="1"/>
      <c r="M143" s="5"/>
      <c r="N143" s="1">
        <f t="shared" si="143"/>
        <v>0</v>
      </c>
      <c r="O143" s="1"/>
      <c r="P143" s="5"/>
      <c r="Q143" s="1" t="s">
        <v>397</v>
      </c>
      <c r="R143" s="1"/>
      <c r="S143" s="667"/>
      <c r="T143" s="670">
        <f t="shared" si="144"/>
        <v>0</v>
      </c>
      <c r="U143" s="23"/>
      <c r="V143" s="226"/>
      <c r="W143" s="678">
        <f t="shared" si="140"/>
        <v>0</v>
      </c>
      <c r="X143" s="679"/>
      <c r="Y143" s="680"/>
      <c r="Z143" s="681"/>
      <c r="AA143" s="682">
        <f t="shared" ref="AA143:CL143" si="189">$T$117*AA108</f>
        <v>0</v>
      </c>
      <c r="AB143" s="682">
        <f t="shared" si="189"/>
        <v>0</v>
      </c>
      <c r="AC143" s="682">
        <f t="shared" si="189"/>
        <v>0</v>
      </c>
      <c r="AD143" s="682">
        <f t="shared" si="189"/>
        <v>0</v>
      </c>
      <c r="AE143" s="682">
        <f t="shared" si="189"/>
        <v>0</v>
      </c>
      <c r="AF143" s="682">
        <f t="shared" si="189"/>
        <v>0</v>
      </c>
      <c r="AG143" s="682">
        <f t="shared" si="189"/>
        <v>0</v>
      </c>
      <c r="AH143" s="682">
        <f t="shared" si="189"/>
        <v>0</v>
      </c>
      <c r="AI143" s="682">
        <f t="shared" si="189"/>
        <v>0</v>
      </c>
      <c r="AJ143" s="682">
        <f t="shared" si="189"/>
        <v>0</v>
      </c>
      <c r="AK143" s="682">
        <f t="shared" si="189"/>
        <v>0</v>
      </c>
      <c r="AL143" s="682">
        <f t="shared" si="189"/>
        <v>0</v>
      </c>
      <c r="AM143" s="682">
        <f t="shared" si="189"/>
        <v>0</v>
      </c>
      <c r="AN143" s="682">
        <f t="shared" si="189"/>
        <v>0</v>
      </c>
      <c r="AO143" s="682">
        <f t="shared" si="189"/>
        <v>0</v>
      </c>
      <c r="AP143" s="682">
        <f t="shared" si="189"/>
        <v>0</v>
      </c>
      <c r="AQ143" s="682">
        <f t="shared" si="189"/>
        <v>0</v>
      </c>
      <c r="AR143" s="682">
        <f t="shared" si="189"/>
        <v>0</v>
      </c>
      <c r="AS143" s="682">
        <f t="shared" si="189"/>
        <v>0</v>
      </c>
      <c r="AT143" s="682">
        <f t="shared" si="189"/>
        <v>0</v>
      </c>
      <c r="AU143" s="682">
        <f t="shared" si="189"/>
        <v>0</v>
      </c>
      <c r="AV143" s="682">
        <f t="shared" si="189"/>
        <v>0</v>
      </c>
      <c r="AW143" s="682">
        <f t="shared" si="189"/>
        <v>0</v>
      </c>
      <c r="AX143" s="682">
        <f t="shared" si="189"/>
        <v>0</v>
      </c>
      <c r="AY143" s="682">
        <f t="shared" si="189"/>
        <v>0</v>
      </c>
      <c r="AZ143" s="682">
        <f t="shared" si="189"/>
        <v>0</v>
      </c>
      <c r="BA143" s="682">
        <f t="shared" si="189"/>
        <v>0</v>
      </c>
      <c r="BB143" s="682">
        <f t="shared" si="189"/>
        <v>0</v>
      </c>
      <c r="BC143" s="682">
        <f t="shared" si="189"/>
        <v>0</v>
      </c>
      <c r="BD143" s="682">
        <f t="shared" si="189"/>
        <v>0</v>
      </c>
      <c r="BE143" s="682">
        <f t="shared" si="189"/>
        <v>0</v>
      </c>
      <c r="BF143" s="682">
        <f t="shared" si="189"/>
        <v>0</v>
      </c>
      <c r="BG143" s="682">
        <f t="shared" si="189"/>
        <v>0</v>
      </c>
      <c r="BH143" s="682">
        <f t="shared" si="189"/>
        <v>0</v>
      </c>
      <c r="BI143" s="682">
        <f t="shared" si="189"/>
        <v>0</v>
      </c>
      <c r="BJ143" s="682">
        <f t="shared" si="189"/>
        <v>0</v>
      </c>
      <c r="BK143" s="682">
        <f t="shared" si="189"/>
        <v>0</v>
      </c>
      <c r="BL143" s="682">
        <f t="shared" si="189"/>
        <v>0</v>
      </c>
      <c r="BM143" s="682">
        <f t="shared" si="189"/>
        <v>0</v>
      </c>
      <c r="BN143" s="682">
        <f t="shared" si="189"/>
        <v>0</v>
      </c>
      <c r="BO143" s="682">
        <f t="shared" si="189"/>
        <v>0</v>
      </c>
      <c r="BP143" s="682">
        <f t="shared" si="189"/>
        <v>0</v>
      </c>
      <c r="BQ143" s="682">
        <f t="shared" si="189"/>
        <v>0</v>
      </c>
      <c r="BR143" s="682">
        <f t="shared" si="189"/>
        <v>0</v>
      </c>
      <c r="BS143" s="682">
        <f t="shared" si="189"/>
        <v>0</v>
      </c>
      <c r="BT143" s="682">
        <f t="shared" si="189"/>
        <v>0</v>
      </c>
      <c r="BU143" s="682">
        <f t="shared" si="189"/>
        <v>0</v>
      </c>
      <c r="BV143" s="682">
        <f t="shared" si="189"/>
        <v>0</v>
      </c>
      <c r="BW143" s="682">
        <f t="shared" si="189"/>
        <v>0</v>
      </c>
      <c r="BX143" s="682">
        <f t="shared" si="189"/>
        <v>0</v>
      </c>
      <c r="BY143" s="682">
        <f t="shared" si="189"/>
        <v>0</v>
      </c>
      <c r="BZ143" s="682">
        <f t="shared" si="189"/>
        <v>0</v>
      </c>
      <c r="CA143" s="682">
        <f t="shared" si="189"/>
        <v>0</v>
      </c>
      <c r="CB143" s="682">
        <f t="shared" si="189"/>
        <v>0</v>
      </c>
      <c r="CC143" s="682">
        <f t="shared" si="189"/>
        <v>0</v>
      </c>
      <c r="CD143" s="682">
        <f t="shared" si="189"/>
        <v>0</v>
      </c>
      <c r="CE143" s="682">
        <f t="shared" si="189"/>
        <v>0</v>
      </c>
      <c r="CF143" s="682">
        <f t="shared" si="189"/>
        <v>0</v>
      </c>
      <c r="CG143" s="682">
        <f t="shared" si="189"/>
        <v>0</v>
      </c>
      <c r="CH143" s="682">
        <f t="shared" si="189"/>
        <v>0</v>
      </c>
      <c r="CI143" s="682">
        <f t="shared" si="189"/>
        <v>0</v>
      </c>
      <c r="CJ143" s="682">
        <f t="shared" si="189"/>
        <v>0</v>
      </c>
      <c r="CK143" s="682">
        <f t="shared" si="189"/>
        <v>0</v>
      </c>
      <c r="CL143" s="682">
        <f t="shared" si="189"/>
        <v>0</v>
      </c>
      <c r="CM143" s="682">
        <f t="shared" ref="CM143:DT143" si="190">$T$117*CM108</f>
        <v>0</v>
      </c>
      <c r="CN143" s="682">
        <f t="shared" si="190"/>
        <v>0</v>
      </c>
      <c r="CO143" s="682">
        <f t="shared" si="190"/>
        <v>0</v>
      </c>
      <c r="CP143" s="682">
        <f t="shared" si="190"/>
        <v>0</v>
      </c>
      <c r="CQ143" s="682">
        <f t="shared" si="190"/>
        <v>0</v>
      </c>
      <c r="CR143" s="682">
        <f t="shared" si="190"/>
        <v>0</v>
      </c>
      <c r="CS143" s="682">
        <f t="shared" si="190"/>
        <v>0</v>
      </c>
      <c r="CT143" s="682">
        <f t="shared" si="190"/>
        <v>0</v>
      </c>
      <c r="CU143" s="682">
        <f t="shared" si="190"/>
        <v>0</v>
      </c>
      <c r="CV143" s="682">
        <f t="shared" si="190"/>
        <v>0</v>
      </c>
      <c r="CW143" s="682">
        <f t="shared" si="190"/>
        <v>0</v>
      </c>
      <c r="CX143" s="682">
        <f t="shared" si="190"/>
        <v>0</v>
      </c>
      <c r="CY143" s="682">
        <f t="shared" si="190"/>
        <v>0</v>
      </c>
      <c r="CZ143" s="682">
        <f t="shared" si="190"/>
        <v>0</v>
      </c>
      <c r="DA143" s="682">
        <f t="shared" si="190"/>
        <v>0</v>
      </c>
      <c r="DB143" s="682">
        <f t="shared" si="190"/>
        <v>0</v>
      </c>
      <c r="DC143" s="682">
        <f t="shared" si="190"/>
        <v>0</v>
      </c>
      <c r="DD143" s="682">
        <f t="shared" si="190"/>
        <v>0</v>
      </c>
      <c r="DE143" s="682">
        <f t="shared" si="190"/>
        <v>0</v>
      </c>
      <c r="DF143" s="682">
        <f t="shared" si="190"/>
        <v>0</v>
      </c>
      <c r="DG143" s="682">
        <f t="shared" si="190"/>
        <v>0</v>
      </c>
      <c r="DH143" s="682">
        <f t="shared" si="190"/>
        <v>0</v>
      </c>
      <c r="DI143" s="682">
        <f t="shared" si="190"/>
        <v>0</v>
      </c>
      <c r="DJ143" s="682">
        <f t="shared" si="190"/>
        <v>0</v>
      </c>
      <c r="DK143" s="682">
        <f t="shared" si="190"/>
        <v>0</v>
      </c>
      <c r="DL143" s="682">
        <f t="shared" si="190"/>
        <v>0</v>
      </c>
      <c r="DM143" s="682">
        <f t="shared" si="190"/>
        <v>0</v>
      </c>
      <c r="DN143" s="682">
        <f t="shared" si="190"/>
        <v>0</v>
      </c>
      <c r="DO143" s="682">
        <f t="shared" si="190"/>
        <v>0</v>
      </c>
      <c r="DP143" s="682">
        <f t="shared" si="190"/>
        <v>0</v>
      </c>
      <c r="DQ143" s="682">
        <f t="shared" si="190"/>
        <v>0</v>
      </c>
      <c r="DR143" s="682">
        <f t="shared" si="190"/>
        <v>0</v>
      </c>
      <c r="DS143" s="682">
        <f t="shared" si="190"/>
        <v>0</v>
      </c>
      <c r="DT143" s="682">
        <f t="shared" si="190"/>
        <v>0</v>
      </c>
      <c r="DU143" s="226"/>
      <c r="DV143" s="226"/>
    </row>
    <row r="144" spans="1:126" s="237" customFormat="1">
      <c r="A144" s="226"/>
      <c r="B144" s="226"/>
      <c r="C144" s="226"/>
      <c r="D144" s="226"/>
      <c r="E144" s="270"/>
      <c r="F144" s="114"/>
      <c r="G144" s="229"/>
      <c r="H144" s="226"/>
      <c r="I144" s="226"/>
      <c r="J144" s="403"/>
      <c r="K144" s="651">
        <f t="shared" si="139"/>
        <v>0</v>
      </c>
      <c r="L144" s="1"/>
      <c r="M144" s="5"/>
      <c r="N144" s="1">
        <f t="shared" si="143"/>
        <v>0</v>
      </c>
      <c r="O144" s="1"/>
      <c r="P144" s="5"/>
      <c r="Q144" s="1" t="s">
        <v>397</v>
      </c>
      <c r="R144" s="1"/>
      <c r="S144" s="667"/>
      <c r="T144" s="670">
        <f t="shared" si="144"/>
        <v>0</v>
      </c>
      <c r="U144" s="23"/>
      <c r="V144" s="226"/>
      <c r="W144" s="678">
        <f t="shared" si="140"/>
        <v>0</v>
      </c>
      <c r="X144" s="679"/>
      <c r="Y144" s="680"/>
      <c r="Z144" s="681"/>
      <c r="AA144" s="682">
        <f t="shared" ref="AA144:CL144" si="191">$T$117*AA109</f>
        <v>0</v>
      </c>
      <c r="AB144" s="682">
        <f t="shared" si="191"/>
        <v>0</v>
      </c>
      <c r="AC144" s="682">
        <f t="shared" si="191"/>
        <v>0</v>
      </c>
      <c r="AD144" s="682">
        <f t="shared" si="191"/>
        <v>0</v>
      </c>
      <c r="AE144" s="682">
        <f t="shared" si="191"/>
        <v>0</v>
      </c>
      <c r="AF144" s="682">
        <f t="shared" si="191"/>
        <v>0</v>
      </c>
      <c r="AG144" s="682">
        <f t="shared" si="191"/>
        <v>0</v>
      </c>
      <c r="AH144" s="682">
        <f t="shared" si="191"/>
        <v>0</v>
      </c>
      <c r="AI144" s="682">
        <f t="shared" si="191"/>
        <v>0</v>
      </c>
      <c r="AJ144" s="682">
        <f t="shared" si="191"/>
        <v>0</v>
      </c>
      <c r="AK144" s="682">
        <f t="shared" si="191"/>
        <v>0</v>
      </c>
      <c r="AL144" s="682">
        <f t="shared" si="191"/>
        <v>0</v>
      </c>
      <c r="AM144" s="682">
        <f t="shared" si="191"/>
        <v>0</v>
      </c>
      <c r="AN144" s="682">
        <f t="shared" si="191"/>
        <v>0</v>
      </c>
      <c r="AO144" s="682">
        <f t="shared" si="191"/>
        <v>0</v>
      </c>
      <c r="AP144" s="682">
        <f t="shared" si="191"/>
        <v>0</v>
      </c>
      <c r="AQ144" s="682">
        <f t="shared" si="191"/>
        <v>0</v>
      </c>
      <c r="AR144" s="682">
        <f t="shared" si="191"/>
        <v>0</v>
      </c>
      <c r="AS144" s="682">
        <f t="shared" si="191"/>
        <v>0</v>
      </c>
      <c r="AT144" s="682">
        <f t="shared" si="191"/>
        <v>0</v>
      </c>
      <c r="AU144" s="682">
        <f t="shared" si="191"/>
        <v>0</v>
      </c>
      <c r="AV144" s="682">
        <f t="shared" si="191"/>
        <v>0</v>
      </c>
      <c r="AW144" s="682">
        <f t="shared" si="191"/>
        <v>0</v>
      </c>
      <c r="AX144" s="682">
        <f t="shared" si="191"/>
        <v>0</v>
      </c>
      <c r="AY144" s="682">
        <f t="shared" si="191"/>
        <v>0</v>
      </c>
      <c r="AZ144" s="682">
        <f t="shared" si="191"/>
        <v>0</v>
      </c>
      <c r="BA144" s="682">
        <f t="shared" si="191"/>
        <v>0</v>
      </c>
      <c r="BB144" s="682">
        <f t="shared" si="191"/>
        <v>0</v>
      </c>
      <c r="BC144" s="682">
        <f t="shared" si="191"/>
        <v>0</v>
      </c>
      <c r="BD144" s="682">
        <f t="shared" si="191"/>
        <v>0</v>
      </c>
      <c r="BE144" s="682">
        <f t="shared" si="191"/>
        <v>0</v>
      </c>
      <c r="BF144" s="682">
        <f t="shared" si="191"/>
        <v>0</v>
      </c>
      <c r="BG144" s="682">
        <f t="shared" si="191"/>
        <v>0</v>
      </c>
      <c r="BH144" s="682">
        <f t="shared" si="191"/>
        <v>0</v>
      </c>
      <c r="BI144" s="682">
        <f t="shared" si="191"/>
        <v>0</v>
      </c>
      <c r="BJ144" s="682">
        <f t="shared" si="191"/>
        <v>0</v>
      </c>
      <c r="BK144" s="682">
        <f t="shared" si="191"/>
        <v>0</v>
      </c>
      <c r="BL144" s="682">
        <f t="shared" si="191"/>
        <v>0</v>
      </c>
      <c r="BM144" s="682">
        <f t="shared" si="191"/>
        <v>0</v>
      </c>
      <c r="BN144" s="682">
        <f t="shared" si="191"/>
        <v>0</v>
      </c>
      <c r="BO144" s="682">
        <f t="shared" si="191"/>
        <v>0</v>
      </c>
      <c r="BP144" s="682">
        <f t="shared" si="191"/>
        <v>0</v>
      </c>
      <c r="BQ144" s="682">
        <f t="shared" si="191"/>
        <v>0</v>
      </c>
      <c r="BR144" s="682">
        <f t="shared" si="191"/>
        <v>0</v>
      </c>
      <c r="BS144" s="682">
        <f t="shared" si="191"/>
        <v>0</v>
      </c>
      <c r="BT144" s="682">
        <f t="shared" si="191"/>
        <v>0</v>
      </c>
      <c r="BU144" s="682">
        <f t="shared" si="191"/>
        <v>0</v>
      </c>
      <c r="BV144" s="682">
        <f t="shared" si="191"/>
        <v>0</v>
      </c>
      <c r="BW144" s="682">
        <f t="shared" si="191"/>
        <v>0</v>
      </c>
      <c r="BX144" s="682">
        <f t="shared" si="191"/>
        <v>0</v>
      </c>
      <c r="BY144" s="682">
        <f t="shared" si="191"/>
        <v>0</v>
      </c>
      <c r="BZ144" s="682">
        <f t="shared" si="191"/>
        <v>0</v>
      </c>
      <c r="CA144" s="682">
        <f t="shared" si="191"/>
        <v>0</v>
      </c>
      <c r="CB144" s="682">
        <f t="shared" si="191"/>
        <v>0</v>
      </c>
      <c r="CC144" s="682">
        <f t="shared" si="191"/>
        <v>0</v>
      </c>
      <c r="CD144" s="682">
        <f t="shared" si="191"/>
        <v>0</v>
      </c>
      <c r="CE144" s="682">
        <f t="shared" si="191"/>
        <v>0</v>
      </c>
      <c r="CF144" s="682">
        <f t="shared" si="191"/>
        <v>0</v>
      </c>
      <c r="CG144" s="682">
        <f t="shared" si="191"/>
        <v>0</v>
      </c>
      <c r="CH144" s="682">
        <f t="shared" si="191"/>
        <v>0</v>
      </c>
      <c r="CI144" s="682">
        <f t="shared" si="191"/>
        <v>0</v>
      </c>
      <c r="CJ144" s="682">
        <f t="shared" si="191"/>
        <v>0</v>
      </c>
      <c r="CK144" s="682">
        <f t="shared" si="191"/>
        <v>0</v>
      </c>
      <c r="CL144" s="682">
        <f t="shared" si="191"/>
        <v>0</v>
      </c>
      <c r="CM144" s="682">
        <f t="shared" ref="CM144:DT144" si="192">$T$117*CM109</f>
        <v>0</v>
      </c>
      <c r="CN144" s="682">
        <f t="shared" si="192"/>
        <v>0</v>
      </c>
      <c r="CO144" s="682">
        <f t="shared" si="192"/>
        <v>0</v>
      </c>
      <c r="CP144" s="682">
        <f t="shared" si="192"/>
        <v>0</v>
      </c>
      <c r="CQ144" s="682">
        <f t="shared" si="192"/>
        <v>0</v>
      </c>
      <c r="CR144" s="682">
        <f t="shared" si="192"/>
        <v>0</v>
      </c>
      <c r="CS144" s="682">
        <f t="shared" si="192"/>
        <v>0</v>
      </c>
      <c r="CT144" s="682">
        <f t="shared" si="192"/>
        <v>0</v>
      </c>
      <c r="CU144" s="682">
        <f t="shared" si="192"/>
        <v>0</v>
      </c>
      <c r="CV144" s="682">
        <f t="shared" si="192"/>
        <v>0</v>
      </c>
      <c r="CW144" s="682">
        <f t="shared" si="192"/>
        <v>0</v>
      </c>
      <c r="CX144" s="682">
        <f t="shared" si="192"/>
        <v>0</v>
      </c>
      <c r="CY144" s="682">
        <f t="shared" si="192"/>
        <v>0</v>
      </c>
      <c r="CZ144" s="682">
        <f t="shared" si="192"/>
        <v>0</v>
      </c>
      <c r="DA144" s="682">
        <f t="shared" si="192"/>
        <v>0</v>
      </c>
      <c r="DB144" s="682">
        <f t="shared" si="192"/>
        <v>0</v>
      </c>
      <c r="DC144" s="682">
        <f t="shared" si="192"/>
        <v>0</v>
      </c>
      <c r="DD144" s="682">
        <f t="shared" si="192"/>
        <v>0</v>
      </c>
      <c r="DE144" s="682">
        <f t="shared" si="192"/>
        <v>0</v>
      </c>
      <c r="DF144" s="682">
        <f t="shared" si="192"/>
        <v>0</v>
      </c>
      <c r="DG144" s="682">
        <f t="shared" si="192"/>
        <v>0</v>
      </c>
      <c r="DH144" s="682">
        <f t="shared" si="192"/>
        <v>0</v>
      </c>
      <c r="DI144" s="682">
        <f t="shared" si="192"/>
        <v>0</v>
      </c>
      <c r="DJ144" s="682">
        <f t="shared" si="192"/>
        <v>0</v>
      </c>
      <c r="DK144" s="682">
        <f t="shared" si="192"/>
        <v>0</v>
      </c>
      <c r="DL144" s="682">
        <f t="shared" si="192"/>
        <v>0</v>
      </c>
      <c r="DM144" s="682">
        <f t="shared" si="192"/>
        <v>0</v>
      </c>
      <c r="DN144" s="682">
        <f t="shared" si="192"/>
        <v>0</v>
      </c>
      <c r="DO144" s="682">
        <f t="shared" si="192"/>
        <v>0</v>
      </c>
      <c r="DP144" s="682">
        <f t="shared" si="192"/>
        <v>0</v>
      </c>
      <c r="DQ144" s="682">
        <f t="shared" si="192"/>
        <v>0</v>
      </c>
      <c r="DR144" s="682">
        <f t="shared" si="192"/>
        <v>0</v>
      </c>
      <c r="DS144" s="682">
        <f t="shared" si="192"/>
        <v>0</v>
      </c>
      <c r="DT144" s="682">
        <f t="shared" si="192"/>
        <v>0</v>
      </c>
      <c r="DU144" s="226"/>
      <c r="DV144" s="226"/>
    </row>
    <row r="145" spans="1:126" s="237" customFormat="1">
      <c r="A145" s="226"/>
      <c r="B145" s="226"/>
      <c r="C145" s="226"/>
      <c r="D145" s="226"/>
      <c r="E145" s="270"/>
      <c r="F145" s="114"/>
      <c r="G145" s="229"/>
      <c r="H145" s="226"/>
      <c r="I145" s="226"/>
      <c r="J145" s="403"/>
      <c r="K145" s="651">
        <f t="shared" si="139"/>
        <v>0</v>
      </c>
      <c r="L145" s="1"/>
      <c r="M145" s="5"/>
      <c r="N145" s="1">
        <f t="shared" si="143"/>
        <v>0</v>
      </c>
      <c r="O145" s="1"/>
      <c r="P145" s="5"/>
      <c r="Q145" s="1" t="s">
        <v>397</v>
      </c>
      <c r="R145" s="1"/>
      <c r="S145" s="667"/>
      <c r="T145" s="670">
        <f t="shared" si="144"/>
        <v>0</v>
      </c>
      <c r="U145" s="23"/>
      <c r="V145" s="226"/>
      <c r="W145" s="678">
        <f t="shared" si="140"/>
        <v>0</v>
      </c>
      <c r="X145" s="679"/>
      <c r="Y145" s="680"/>
      <c r="Z145" s="681"/>
      <c r="AA145" s="682">
        <f t="shared" ref="AA145:CL145" si="193">$T$117*AA110</f>
        <v>0</v>
      </c>
      <c r="AB145" s="682">
        <f t="shared" si="193"/>
        <v>0</v>
      </c>
      <c r="AC145" s="682">
        <f t="shared" si="193"/>
        <v>0</v>
      </c>
      <c r="AD145" s="682">
        <f t="shared" si="193"/>
        <v>0</v>
      </c>
      <c r="AE145" s="682">
        <f t="shared" si="193"/>
        <v>0</v>
      </c>
      <c r="AF145" s="682">
        <f t="shared" si="193"/>
        <v>0</v>
      </c>
      <c r="AG145" s="682">
        <f t="shared" si="193"/>
        <v>0</v>
      </c>
      <c r="AH145" s="682">
        <f t="shared" si="193"/>
        <v>0</v>
      </c>
      <c r="AI145" s="682">
        <f t="shared" si="193"/>
        <v>0</v>
      </c>
      <c r="AJ145" s="682">
        <f t="shared" si="193"/>
        <v>0</v>
      </c>
      <c r="AK145" s="682">
        <f t="shared" si="193"/>
        <v>0</v>
      </c>
      <c r="AL145" s="682">
        <f t="shared" si="193"/>
        <v>0</v>
      </c>
      <c r="AM145" s="682">
        <f t="shared" si="193"/>
        <v>0</v>
      </c>
      <c r="AN145" s="682">
        <f t="shared" si="193"/>
        <v>0</v>
      </c>
      <c r="AO145" s="682">
        <f t="shared" si="193"/>
        <v>0</v>
      </c>
      <c r="AP145" s="682">
        <f t="shared" si="193"/>
        <v>0</v>
      </c>
      <c r="AQ145" s="682">
        <f t="shared" si="193"/>
        <v>0</v>
      </c>
      <c r="AR145" s="682">
        <f t="shared" si="193"/>
        <v>0</v>
      </c>
      <c r="AS145" s="682">
        <f t="shared" si="193"/>
        <v>0</v>
      </c>
      <c r="AT145" s="682">
        <f t="shared" si="193"/>
        <v>0</v>
      </c>
      <c r="AU145" s="682">
        <f t="shared" si="193"/>
        <v>0</v>
      </c>
      <c r="AV145" s="682">
        <f t="shared" si="193"/>
        <v>0</v>
      </c>
      <c r="AW145" s="682">
        <f t="shared" si="193"/>
        <v>0</v>
      </c>
      <c r="AX145" s="682">
        <f t="shared" si="193"/>
        <v>0</v>
      </c>
      <c r="AY145" s="682">
        <f t="shared" si="193"/>
        <v>0</v>
      </c>
      <c r="AZ145" s="682">
        <f t="shared" si="193"/>
        <v>0</v>
      </c>
      <c r="BA145" s="682">
        <f t="shared" si="193"/>
        <v>0</v>
      </c>
      <c r="BB145" s="682">
        <f t="shared" si="193"/>
        <v>0</v>
      </c>
      <c r="BC145" s="682">
        <f t="shared" si="193"/>
        <v>0</v>
      </c>
      <c r="BD145" s="682">
        <f t="shared" si="193"/>
        <v>0</v>
      </c>
      <c r="BE145" s="682">
        <f t="shared" si="193"/>
        <v>0</v>
      </c>
      <c r="BF145" s="682">
        <f t="shared" si="193"/>
        <v>0</v>
      </c>
      <c r="BG145" s="682">
        <f t="shared" si="193"/>
        <v>0</v>
      </c>
      <c r="BH145" s="682">
        <f t="shared" si="193"/>
        <v>0</v>
      </c>
      <c r="BI145" s="682">
        <f t="shared" si="193"/>
        <v>0</v>
      </c>
      <c r="BJ145" s="682">
        <f t="shared" si="193"/>
        <v>0</v>
      </c>
      <c r="BK145" s="682">
        <f t="shared" si="193"/>
        <v>0</v>
      </c>
      <c r="BL145" s="682">
        <f t="shared" si="193"/>
        <v>0</v>
      </c>
      <c r="BM145" s="682">
        <f t="shared" si="193"/>
        <v>0</v>
      </c>
      <c r="BN145" s="682">
        <f t="shared" si="193"/>
        <v>0</v>
      </c>
      <c r="BO145" s="682">
        <f t="shared" si="193"/>
        <v>0</v>
      </c>
      <c r="BP145" s="682">
        <f t="shared" si="193"/>
        <v>0</v>
      </c>
      <c r="BQ145" s="682">
        <f t="shared" si="193"/>
        <v>0</v>
      </c>
      <c r="BR145" s="682">
        <f t="shared" si="193"/>
        <v>0</v>
      </c>
      <c r="BS145" s="682">
        <f t="shared" si="193"/>
        <v>0</v>
      </c>
      <c r="BT145" s="682">
        <f t="shared" si="193"/>
        <v>0</v>
      </c>
      <c r="BU145" s="682">
        <f t="shared" si="193"/>
        <v>0</v>
      </c>
      <c r="BV145" s="682">
        <f t="shared" si="193"/>
        <v>0</v>
      </c>
      <c r="BW145" s="682">
        <f t="shared" si="193"/>
        <v>0</v>
      </c>
      <c r="BX145" s="682">
        <f t="shared" si="193"/>
        <v>0</v>
      </c>
      <c r="BY145" s="682">
        <f t="shared" si="193"/>
        <v>0</v>
      </c>
      <c r="BZ145" s="682">
        <f t="shared" si="193"/>
        <v>0</v>
      </c>
      <c r="CA145" s="682">
        <f t="shared" si="193"/>
        <v>0</v>
      </c>
      <c r="CB145" s="682">
        <f t="shared" si="193"/>
        <v>0</v>
      </c>
      <c r="CC145" s="682">
        <f t="shared" si="193"/>
        <v>0</v>
      </c>
      <c r="CD145" s="682">
        <f t="shared" si="193"/>
        <v>0</v>
      </c>
      <c r="CE145" s="682">
        <f t="shared" si="193"/>
        <v>0</v>
      </c>
      <c r="CF145" s="682">
        <f t="shared" si="193"/>
        <v>0</v>
      </c>
      <c r="CG145" s="682">
        <f t="shared" si="193"/>
        <v>0</v>
      </c>
      <c r="CH145" s="682">
        <f t="shared" si="193"/>
        <v>0</v>
      </c>
      <c r="CI145" s="682">
        <f t="shared" si="193"/>
        <v>0</v>
      </c>
      <c r="CJ145" s="682">
        <f t="shared" si="193"/>
        <v>0</v>
      </c>
      <c r="CK145" s="682">
        <f t="shared" si="193"/>
        <v>0</v>
      </c>
      <c r="CL145" s="682">
        <f t="shared" si="193"/>
        <v>0</v>
      </c>
      <c r="CM145" s="682">
        <f t="shared" ref="CM145:DT145" si="194">$T$117*CM110</f>
        <v>0</v>
      </c>
      <c r="CN145" s="682">
        <f t="shared" si="194"/>
        <v>0</v>
      </c>
      <c r="CO145" s="682">
        <f t="shared" si="194"/>
        <v>0</v>
      </c>
      <c r="CP145" s="682">
        <f t="shared" si="194"/>
        <v>0</v>
      </c>
      <c r="CQ145" s="682">
        <f t="shared" si="194"/>
        <v>0</v>
      </c>
      <c r="CR145" s="682">
        <f t="shared" si="194"/>
        <v>0</v>
      </c>
      <c r="CS145" s="682">
        <f t="shared" si="194"/>
        <v>0</v>
      </c>
      <c r="CT145" s="682">
        <f t="shared" si="194"/>
        <v>0</v>
      </c>
      <c r="CU145" s="682">
        <f t="shared" si="194"/>
        <v>0</v>
      </c>
      <c r="CV145" s="682">
        <f t="shared" si="194"/>
        <v>0</v>
      </c>
      <c r="CW145" s="682">
        <f t="shared" si="194"/>
        <v>0</v>
      </c>
      <c r="CX145" s="682">
        <f t="shared" si="194"/>
        <v>0</v>
      </c>
      <c r="CY145" s="682">
        <f t="shared" si="194"/>
        <v>0</v>
      </c>
      <c r="CZ145" s="682">
        <f t="shared" si="194"/>
        <v>0</v>
      </c>
      <c r="DA145" s="682">
        <f t="shared" si="194"/>
        <v>0</v>
      </c>
      <c r="DB145" s="682">
        <f t="shared" si="194"/>
        <v>0</v>
      </c>
      <c r="DC145" s="682">
        <f t="shared" si="194"/>
        <v>0</v>
      </c>
      <c r="DD145" s="682">
        <f t="shared" si="194"/>
        <v>0</v>
      </c>
      <c r="DE145" s="682">
        <f t="shared" si="194"/>
        <v>0</v>
      </c>
      <c r="DF145" s="682">
        <f t="shared" si="194"/>
        <v>0</v>
      </c>
      <c r="DG145" s="682">
        <f t="shared" si="194"/>
        <v>0</v>
      </c>
      <c r="DH145" s="682">
        <f t="shared" si="194"/>
        <v>0</v>
      </c>
      <c r="DI145" s="682">
        <f t="shared" si="194"/>
        <v>0</v>
      </c>
      <c r="DJ145" s="682">
        <f t="shared" si="194"/>
        <v>0</v>
      </c>
      <c r="DK145" s="682">
        <f t="shared" si="194"/>
        <v>0</v>
      </c>
      <c r="DL145" s="682">
        <f t="shared" si="194"/>
        <v>0</v>
      </c>
      <c r="DM145" s="682">
        <f t="shared" si="194"/>
        <v>0</v>
      </c>
      <c r="DN145" s="682">
        <f t="shared" si="194"/>
        <v>0</v>
      </c>
      <c r="DO145" s="682">
        <f t="shared" si="194"/>
        <v>0</v>
      </c>
      <c r="DP145" s="682">
        <f t="shared" si="194"/>
        <v>0</v>
      </c>
      <c r="DQ145" s="682">
        <f t="shared" si="194"/>
        <v>0</v>
      </c>
      <c r="DR145" s="682">
        <f t="shared" si="194"/>
        <v>0</v>
      </c>
      <c r="DS145" s="682">
        <f t="shared" si="194"/>
        <v>0</v>
      </c>
      <c r="DT145" s="682">
        <f t="shared" si="194"/>
        <v>0</v>
      </c>
      <c r="DU145" s="226"/>
      <c r="DV145" s="226"/>
    </row>
    <row r="146" spans="1:126" s="237" customFormat="1">
      <c r="A146" s="226"/>
      <c r="B146" s="226"/>
      <c r="C146" s="226"/>
      <c r="D146" s="226"/>
      <c r="E146" s="270"/>
      <c r="F146" s="114"/>
      <c r="G146" s="229"/>
      <c r="H146" s="226"/>
      <c r="I146" s="226"/>
      <c r="J146" s="403"/>
      <c r="K146" s="651">
        <f t="shared" si="139"/>
        <v>0</v>
      </c>
      <c r="L146" s="1"/>
      <c r="M146" s="5"/>
      <c r="N146" s="1">
        <f t="shared" si="143"/>
        <v>0</v>
      </c>
      <c r="O146" s="1"/>
      <c r="P146" s="5"/>
      <c r="Q146" s="1" t="s">
        <v>397</v>
      </c>
      <c r="R146" s="1"/>
      <c r="S146" s="667"/>
      <c r="T146" s="670">
        <f t="shared" si="144"/>
        <v>0</v>
      </c>
      <c r="U146" s="23"/>
      <c r="V146" s="226"/>
      <c r="W146" s="678">
        <f t="shared" si="140"/>
        <v>0</v>
      </c>
      <c r="X146" s="679"/>
      <c r="Y146" s="680"/>
      <c r="Z146" s="681"/>
      <c r="AA146" s="682">
        <f t="shared" ref="AA146:CL146" si="195">$T$117*AA111</f>
        <v>0</v>
      </c>
      <c r="AB146" s="682">
        <f t="shared" si="195"/>
        <v>0</v>
      </c>
      <c r="AC146" s="682">
        <f t="shared" si="195"/>
        <v>0</v>
      </c>
      <c r="AD146" s="682">
        <f t="shared" si="195"/>
        <v>0</v>
      </c>
      <c r="AE146" s="682">
        <f t="shared" si="195"/>
        <v>0</v>
      </c>
      <c r="AF146" s="682">
        <f t="shared" si="195"/>
        <v>0</v>
      </c>
      <c r="AG146" s="682">
        <f t="shared" si="195"/>
        <v>0</v>
      </c>
      <c r="AH146" s="682">
        <f t="shared" si="195"/>
        <v>0</v>
      </c>
      <c r="AI146" s="682">
        <f t="shared" si="195"/>
        <v>0</v>
      </c>
      <c r="AJ146" s="682">
        <f t="shared" si="195"/>
        <v>0</v>
      </c>
      <c r="AK146" s="682">
        <f t="shared" si="195"/>
        <v>0</v>
      </c>
      <c r="AL146" s="682">
        <f t="shared" si="195"/>
        <v>0</v>
      </c>
      <c r="AM146" s="682">
        <f t="shared" si="195"/>
        <v>0</v>
      </c>
      <c r="AN146" s="682">
        <f t="shared" si="195"/>
        <v>0</v>
      </c>
      <c r="AO146" s="682">
        <f t="shared" si="195"/>
        <v>0</v>
      </c>
      <c r="AP146" s="682">
        <f t="shared" si="195"/>
        <v>0</v>
      </c>
      <c r="AQ146" s="682">
        <f t="shared" si="195"/>
        <v>0</v>
      </c>
      <c r="AR146" s="682">
        <f t="shared" si="195"/>
        <v>0</v>
      </c>
      <c r="AS146" s="682">
        <f t="shared" si="195"/>
        <v>0</v>
      </c>
      <c r="AT146" s="682">
        <f t="shared" si="195"/>
        <v>0</v>
      </c>
      <c r="AU146" s="682">
        <f t="shared" si="195"/>
        <v>0</v>
      </c>
      <c r="AV146" s="682">
        <f t="shared" si="195"/>
        <v>0</v>
      </c>
      <c r="AW146" s="682">
        <f t="shared" si="195"/>
        <v>0</v>
      </c>
      <c r="AX146" s="682">
        <f t="shared" si="195"/>
        <v>0</v>
      </c>
      <c r="AY146" s="682">
        <f t="shared" si="195"/>
        <v>0</v>
      </c>
      <c r="AZ146" s="682">
        <f t="shared" si="195"/>
        <v>0</v>
      </c>
      <c r="BA146" s="682">
        <f t="shared" si="195"/>
        <v>0</v>
      </c>
      <c r="BB146" s="682">
        <f t="shared" si="195"/>
        <v>0</v>
      </c>
      <c r="BC146" s="682">
        <f t="shared" si="195"/>
        <v>0</v>
      </c>
      <c r="BD146" s="682">
        <f t="shared" si="195"/>
        <v>0</v>
      </c>
      <c r="BE146" s="682">
        <f t="shared" si="195"/>
        <v>0</v>
      </c>
      <c r="BF146" s="682">
        <f t="shared" si="195"/>
        <v>0</v>
      </c>
      <c r="BG146" s="682">
        <f t="shared" si="195"/>
        <v>0</v>
      </c>
      <c r="BH146" s="682">
        <f t="shared" si="195"/>
        <v>0</v>
      </c>
      <c r="BI146" s="682">
        <f t="shared" si="195"/>
        <v>0</v>
      </c>
      <c r="BJ146" s="682">
        <f t="shared" si="195"/>
        <v>0</v>
      </c>
      <c r="BK146" s="682">
        <f t="shared" si="195"/>
        <v>0</v>
      </c>
      <c r="BL146" s="682">
        <f t="shared" si="195"/>
        <v>0</v>
      </c>
      <c r="BM146" s="682">
        <f t="shared" si="195"/>
        <v>0</v>
      </c>
      <c r="BN146" s="682">
        <f t="shared" si="195"/>
        <v>0</v>
      </c>
      <c r="BO146" s="682">
        <f t="shared" si="195"/>
        <v>0</v>
      </c>
      <c r="BP146" s="682">
        <f t="shared" si="195"/>
        <v>0</v>
      </c>
      <c r="BQ146" s="682">
        <f t="shared" si="195"/>
        <v>0</v>
      </c>
      <c r="BR146" s="682">
        <f t="shared" si="195"/>
        <v>0</v>
      </c>
      <c r="BS146" s="682">
        <f t="shared" si="195"/>
        <v>0</v>
      </c>
      <c r="BT146" s="682">
        <f t="shared" si="195"/>
        <v>0</v>
      </c>
      <c r="BU146" s="682">
        <f t="shared" si="195"/>
        <v>0</v>
      </c>
      <c r="BV146" s="682">
        <f t="shared" si="195"/>
        <v>0</v>
      </c>
      <c r="BW146" s="682">
        <f t="shared" si="195"/>
        <v>0</v>
      </c>
      <c r="BX146" s="682">
        <f t="shared" si="195"/>
        <v>0</v>
      </c>
      <c r="BY146" s="682">
        <f t="shared" si="195"/>
        <v>0</v>
      </c>
      <c r="BZ146" s="682">
        <f t="shared" si="195"/>
        <v>0</v>
      </c>
      <c r="CA146" s="682">
        <f t="shared" si="195"/>
        <v>0</v>
      </c>
      <c r="CB146" s="682">
        <f t="shared" si="195"/>
        <v>0</v>
      </c>
      <c r="CC146" s="682">
        <f t="shared" si="195"/>
        <v>0</v>
      </c>
      <c r="CD146" s="682">
        <f t="shared" si="195"/>
        <v>0</v>
      </c>
      <c r="CE146" s="682">
        <f t="shared" si="195"/>
        <v>0</v>
      </c>
      <c r="CF146" s="682">
        <f t="shared" si="195"/>
        <v>0</v>
      </c>
      <c r="CG146" s="682">
        <f t="shared" si="195"/>
        <v>0</v>
      </c>
      <c r="CH146" s="682">
        <f t="shared" si="195"/>
        <v>0</v>
      </c>
      <c r="CI146" s="682">
        <f t="shared" si="195"/>
        <v>0</v>
      </c>
      <c r="CJ146" s="682">
        <f t="shared" si="195"/>
        <v>0</v>
      </c>
      <c r="CK146" s="682">
        <f t="shared" si="195"/>
        <v>0</v>
      </c>
      <c r="CL146" s="682">
        <f t="shared" si="195"/>
        <v>0</v>
      </c>
      <c r="CM146" s="682">
        <f t="shared" ref="CM146:DT146" si="196">$T$117*CM111</f>
        <v>0</v>
      </c>
      <c r="CN146" s="682">
        <f t="shared" si="196"/>
        <v>0</v>
      </c>
      <c r="CO146" s="682">
        <f t="shared" si="196"/>
        <v>0</v>
      </c>
      <c r="CP146" s="682">
        <f t="shared" si="196"/>
        <v>0</v>
      </c>
      <c r="CQ146" s="682">
        <f t="shared" si="196"/>
        <v>0</v>
      </c>
      <c r="CR146" s="682">
        <f t="shared" si="196"/>
        <v>0</v>
      </c>
      <c r="CS146" s="682">
        <f t="shared" si="196"/>
        <v>0</v>
      </c>
      <c r="CT146" s="682">
        <f t="shared" si="196"/>
        <v>0</v>
      </c>
      <c r="CU146" s="682">
        <f t="shared" si="196"/>
        <v>0</v>
      </c>
      <c r="CV146" s="682">
        <f t="shared" si="196"/>
        <v>0</v>
      </c>
      <c r="CW146" s="682">
        <f t="shared" si="196"/>
        <v>0</v>
      </c>
      <c r="CX146" s="682">
        <f t="shared" si="196"/>
        <v>0</v>
      </c>
      <c r="CY146" s="682">
        <f t="shared" si="196"/>
        <v>0</v>
      </c>
      <c r="CZ146" s="682">
        <f t="shared" si="196"/>
        <v>0</v>
      </c>
      <c r="DA146" s="682">
        <f t="shared" si="196"/>
        <v>0</v>
      </c>
      <c r="DB146" s="682">
        <f t="shared" si="196"/>
        <v>0</v>
      </c>
      <c r="DC146" s="682">
        <f t="shared" si="196"/>
        <v>0</v>
      </c>
      <c r="DD146" s="682">
        <f t="shared" si="196"/>
        <v>0</v>
      </c>
      <c r="DE146" s="682">
        <f t="shared" si="196"/>
        <v>0</v>
      </c>
      <c r="DF146" s="682">
        <f t="shared" si="196"/>
        <v>0</v>
      </c>
      <c r="DG146" s="682">
        <f t="shared" si="196"/>
        <v>0</v>
      </c>
      <c r="DH146" s="682">
        <f t="shared" si="196"/>
        <v>0</v>
      </c>
      <c r="DI146" s="682">
        <f t="shared" si="196"/>
        <v>0</v>
      </c>
      <c r="DJ146" s="682">
        <f t="shared" si="196"/>
        <v>0</v>
      </c>
      <c r="DK146" s="682">
        <f t="shared" si="196"/>
        <v>0</v>
      </c>
      <c r="DL146" s="682">
        <f t="shared" si="196"/>
        <v>0</v>
      </c>
      <c r="DM146" s="682">
        <f t="shared" si="196"/>
        <v>0</v>
      </c>
      <c r="DN146" s="682">
        <f t="shared" si="196"/>
        <v>0</v>
      </c>
      <c r="DO146" s="682">
        <f t="shared" si="196"/>
        <v>0</v>
      </c>
      <c r="DP146" s="682">
        <f t="shared" si="196"/>
        <v>0</v>
      </c>
      <c r="DQ146" s="682">
        <f t="shared" si="196"/>
        <v>0</v>
      </c>
      <c r="DR146" s="682">
        <f t="shared" si="196"/>
        <v>0</v>
      </c>
      <c r="DS146" s="682">
        <f t="shared" si="196"/>
        <v>0</v>
      </c>
      <c r="DT146" s="682">
        <f t="shared" si="196"/>
        <v>0</v>
      </c>
      <c r="DU146" s="226"/>
      <c r="DV146" s="226"/>
    </row>
    <row r="147" spans="1:126" s="237" customFormat="1">
      <c r="A147" s="226"/>
      <c r="B147" s="226"/>
      <c r="C147" s="226"/>
      <c r="D147" s="226"/>
      <c r="E147" s="270"/>
      <c r="F147" s="114"/>
      <c r="G147" s="229"/>
      <c r="H147" s="226"/>
      <c r="I147" s="226"/>
      <c r="J147" s="403"/>
      <c r="K147" s="651">
        <f t="shared" si="139"/>
        <v>0</v>
      </c>
      <c r="L147" s="1"/>
      <c r="M147" s="5"/>
      <c r="N147" s="1">
        <f t="shared" si="143"/>
        <v>0</v>
      </c>
      <c r="O147" s="1"/>
      <c r="P147" s="5"/>
      <c r="Q147" s="1" t="s">
        <v>397</v>
      </c>
      <c r="R147" s="1"/>
      <c r="S147" s="667"/>
      <c r="T147" s="670">
        <f t="shared" si="144"/>
        <v>0</v>
      </c>
      <c r="U147" s="23"/>
      <c r="V147" s="226"/>
      <c r="W147" s="678">
        <f t="shared" si="140"/>
        <v>0</v>
      </c>
      <c r="X147" s="679"/>
      <c r="Y147" s="680"/>
      <c r="Z147" s="681"/>
      <c r="AA147" s="682">
        <f t="shared" ref="AA147:CL147" si="197">$T$117*AA112</f>
        <v>0</v>
      </c>
      <c r="AB147" s="682">
        <f t="shared" si="197"/>
        <v>0</v>
      </c>
      <c r="AC147" s="682">
        <f t="shared" si="197"/>
        <v>0</v>
      </c>
      <c r="AD147" s="682">
        <f t="shared" si="197"/>
        <v>0</v>
      </c>
      <c r="AE147" s="682">
        <f t="shared" si="197"/>
        <v>0</v>
      </c>
      <c r="AF147" s="682">
        <f t="shared" si="197"/>
        <v>0</v>
      </c>
      <c r="AG147" s="682">
        <f t="shared" si="197"/>
        <v>0</v>
      </c>
      <c r="AH147" s="682">
        <f t="shared" si="197"/>
        <v>0</v>
      </c>
      <c r="AI147" s="682">
        <f t="shared" si="197"/>
        <v>0</v>
      </c>
      <c r="AJ147" s="682">
        <f t="shared" si="197"/>
        <v>0</v>
      </c>
      <c r="AK147" s="682">
        <f t="shared" si="197"/>
        <v>0</v>
      </c>
      <c r="AL147" s="682">
        <f t="shared" si="197"/>
        <v>0</v>
      </c>
      <c r="AM147" s="682">
        <f t="shared" si="197"/>
        <v>0</v>
      </c>
      <c r="AN147" s="682">
        <f t="shared" si="197"/>
        <v>0</v>
      </c>
      <c r="AO147" s="682">
        <f t="shared" si="197"/>
        <v>0</v>
      </c>
      <c r="AP147" s="682">
        <f t="shared" si="197"/>
        <v>0</v>
      </c>
      <c r="AQ147" s="682">
        <f t="shared" si="197"/>
        <v>0</v>
      </c>
      <c r="AR147" s="682">
        <f t="shared" si="197"/>
        <v>0</v>
      </c>
      <c r="AS147" s="682">
        <f t="shared" si="197"/>
        <v>0</v>
      </c>
      <c r="AT147" s="682">
        <f t="shared" si="197"/>
        <v>0</v>
      </c>
      <c r="AU147" s="682">
        <f t="shared" si="197"/>
        <v>0</v>
      </c>
      <c r="AV147" s="682">
        <f t="shared" si="197"/>
        <v>0</v>
      </c>
      <c r="AW147" s="682">
        <f t="shared" si="197"/>
        <v>0</v>
      </c>
      <c r="AX147" s="682">
        <f t="shared" si="197"/>
        <v>0</v>
      </c>
      <c r="AY147" s="682">
        <f t="shared" si="197"/>
        <v>0</v>
      </c>
      <c r="AZ147" s="682">
        <f t="shared" si="197"/>
        <v>0</v>
      </c>
      <c r="BA147" s="682">
        <f t="shared" si="197"/>
        <v>0</v>
      </c>
      <c r="BB147" s="682">
        <f t="shared" si="197"/>
        <v>0</v>
      </c>
      <c r="BC147" s="682">
        <f t="shared" si="197"/>
        <v>0</v>
      </c>
      <c r="BD147" s="682">
        <f t="shared" si="197"/>
        <v>0</v>
      </c>
      <c r="BE147" s="682">
        <f t="shared" si="197"/>
        <v>0</v>
      </c>
      <c r="BF147" s="682">
        <f t="shared" si="197"/>
        <v>0</v>
      </c>
      <c r="BG147" s="682">
        <f t="shared" si="197"/>
        <v>0</v>
      </c>
      <c r="BH147" s="682">
        <f t="shared" si="197"/>
        <v>0</v>
      </c>
      <c r="BI147" s="682">
        <f t="shared" si="197"/>
        <v>0</v>
      </c>
      <c r="BJ147" s="682">
        <f t="shared" si="197"/>
        <v>0</v>
      </c>
      <c r="BK147" s="682">
        <f t="shared" si="197"/>
        <v>0</v>
      </c>
      <c r="BL147" s="682">
        <f t="shared" si="197"/>
        <v>0</v>
      </c>
      <c r="BM147" s="682">
        <f t="shared" si="197"/>
        <v>0</v>
      </c>
      <c r="BN147" s="682">
        <f t="shared" si="197"/>
        <v>0</v>
      </c>
      <c r="BO147" s="682">
        <f t="shared" si="197"/>
        <v>0</v>
      </c>
      <c r="BP147" s="682">
        <f t="shared" si="197"/>
        <v>0</v>
      </c>
      <c r="BQ147" s="682">
        <f t="shared" si="197"/>
        <v>0</v>
      </c>
      <c r="BR147" s="682">
        <f t="shared" si="197"/>
        <v>0</v>
      </c>
      <c r="BS147" s="682">
        <f t="shared" si="197"/>
        <v>0</v>
      </c>
      <c r="BT147" s="682">
        <f t="shared" si="197"/>
        <v>0</v>
      </c>
      <c r="BU147" s="682">
        <f t="shared" si="197"/>
        <v>0</v>
      </c>
      <c r="BV147" s="682">
        <f t="shared" si="197"/>
        <v>0</v>
      </c>
      <c r="BW147" s="682">
        <f t="shared" si="197"/>
        <v>0</v>
      </c>
      <c r="BX147" s="682">
        <f t="shared" si="197"/>
        <v>0</v>
      </c>
      <c r="BY147" s="682">
        <f t="shared" si="197"/>
        <v>0</v>
      </c>
      <c r="BZ147" s="682">
        <f t="shared" si="197"/>
        <v>0</v>
      </c>
      <c r="CA147" s="682">
        <f t="shared" si="197"/>
        <v>0</v>
      </c>
      <c r="CB147" s="682">
        <f t="shared" si="197"/>
        <v>0</v>
      </c>
      <c r="CC147" s="682">
        <f t="shared" si="197"/>
        <v>0</v>
      </c>
      <c r="CD147" s="682">
        <f t="shared" si="197"/>
        <v>0</v>
      </c>
      <c r="CE147" s="682">
        <f t="shared" si="197"/>
        <v>0</v>
      </c>
      <c r="CF147" s="682">
        <f t="shared" si="197"/>
        <v>0</v>
      </c>
      <c r="CG147" s="682">
        <f t="shared" si="197"/>
        <v>0</v>
      </c>
      <c r="CH147" s="682">
        <f t="shared" si="197"/>
        <v>0</v>
      </c>
      <c r="CI147" s="682">
        <f t="shared" si="197"/>
        <v>0</v>
      </c>
      <c r="CJ147" s="682">
        <f t="shared" si="197"/>
        <v>0</v>
      </c>
      <c r="CK147" s="682">
        <f t="shared" si="197"/>
        <v>0</v>
      </c>
      <c r="CL147" s="682">
        <f t="shared" si="197"/>
        <v>0</v>
      </c>
      <c r="CM147" s="682">
        <f t="shared" ref="CM147:DT147" si="198">$T$117*CM112</f>
        <v>0</v>
      </c>
      <c r="CN147" s="682">
        <f t="shared" si="198"/>
        <v>0</v>
      </c>
      <c r="CO147" s="682">
        <f t="shared" si="198"/>
        <v>0</v>
      </c>
      <c r="CP147" s="682">
        <f t="shared" si="198"/>
        <v>0</v>
      </c>
      <c r="CQ147" s="682">
        <f t="shared" si="198"/>
        <v>0</v>
      </c>
      <c r="CR147" s="682">
        <f t="shared" si="198"/>
        <v>0</v>
      </c>
      <c r="CS147" s="682">
        <f t="shared" si="198"/>
        <v>0</v>
      </c>
      <c r="CT147" s="682">
        <f t="shared" si="198"/>
        <v>0</v>
      </c>
      <c r="CU147" s="682">
        <f t="shared" si="198"/>
        <v>0</v>
      </c>
      <c r="CV147" s="682">
        <f t="shared" si="198"/>
        <v>0</v>
      </c>
      <c r="CW147" s="682">
        <f t="shared" si="198"/>
        <v>0</v>
      </c>
      <c r="CX147" s="682">
        <f t="shared" si="198"/>
        <v>0</v>
      </c>
      <c r="CY147" s="682">
        <f t="shared" si="198"/>
        <v>0</v>
      </c>
      <c r="CZ147" s="682">
        <f t="shared" si="198"/>
        <v>0</v>
      </c>
      <c r="DA147" s="682">
        <f t="shared" si="198"/>
        <v>0</v>
      </c>
      <c r="DB147" s="682">
        <f t="shared" si="198"/>
        <v>0</v>
      </c>
      <c r="DC147" s="682">
        <f t="shared" si="198"/>
        <v>0</v>
      </c>
      <c r="DD147" s="682">
        <f t="shared" si="198"/>
        <v>0</v>
      </c>
      <c r="DE147" s="682">
        <f t="shared" si="198"/>
        <v>0</v>
      </c>
      <c r="DF147" s="682">
        <f t="shared" si="198"/>
        <v>0</v>
      </c>
      <c r="DG147" s="682">
        <f t="shared" si="198"/>
        <v>0</v>
      </c>
      <c r="DH147" s="682">
        <f t="shared" si="198"/>
        <v>0</v>
      </c>
      <c r="DI147" s="682">
        <f t="shared" si="198"/>
        <v>0</v>
      </c>
      <c r="DJ147" s="682">
        <f t="shared" si="198"/>
        <v>0</v>
      </c>
      <c r="DK147" s="682">
        <f t="shared" si="198"/>
        <v>0</v>
      </c>
      <c r="DL147" s="682">
        <f t="shared" si="198"/>
        <v>0</v>
      </c>
      <c r="DM147" s="682">
        <f t="shared" si="198"/>
        <v>0</v>
      </c>
      <c r="DN147" s="682">
        <f t="shared" si="198"/>
        <v>0</v>
      </c>
      <c r="DO147" s="682">
        <f t="shared" si="198"/>
        <v>0</v>
      </c>
      <c r="DP147" s="682">
        <f t="shared" si="198"/>
        <v>0</v>
      </c>
      <c r="DQ147" s="682">
        <f t="shared" si="198"/>
        <v>0</v>
      </c>
      <c r="DR147" s="682">
        <f t="shared" si="198"/>
        <v>0</v>
      </c>
      <c r="DS147" s="682">
        <f t="shared" si="198"/>
        <v>0</v>
      </c>
      <c r="DT147" s="682">
        <f t="shared" si="198"/>
        <v>0</v>
      </c>
      <c r="DU147" s="226"/>
      <c r="DV147" s="226"/>
    </row>
    <row r="148" spans="1:126" s="237" customFormat="1">
      <c r="A148" s="226"/>
      <c r="B148" s="226"/>
      <c r="C148" s="226"/>
      <c r="D148" s="226"/>
      <c r="E148" s="270"/>
      <c r="F148" s="114"/>
      <c r="G148" s="229"/>
      <c r="H148" s="226"/>
      <c r="I148" s="226"/>
      <c r="J148" s="403"/>
      <c r="K148" s="651">
        <f t="shared" si="139"/>
        <v>0</v>
      </c>
      <c r="L148" s="1"/>
      <c r="M148" s="5"/>
      <c r="N148" s="1">
        <f t="shared" si="143"/>
        <v>0</v>
      </c>
      <c r="O148" s="1"/>
      <c r="P148" s="5"/>
      <c r="Q148" s="1" t="s">
        <v>397</v>
      </c>
      <c r="R148" s="1"/>
      <c r="S148" s="667"/>
      <c r="T148" s="670">
        <f t="shared" si="144"/>
        <v>0</v>
      </c>
      <c r="U148" s="23"/>
      <c r="V148" s="226"/>
      <c r="W148" s="678">
        <f t="shared" si="140"/>
        <v>0</v>
      </c>
      <c r="X148" s="679"/>
      <c r="Y148" s="680"/>
      <c r="Z148" s="681"/>
      <c r="AA148" s="682">
        <f t="shared" ref="AA148:CL148" si="199">$T$117*AA113</f>
        <v>0</v>
      </c>
      <c r="AB148" s="682">
        <f t="shared" si="199"/>
        <v>0</v>
      </c>
      <c r="AC148" s="682">
        <f t="shared" si="199"/>
        <v>0</v>
      </c>
      <c r="AD148" s="682">
        <f t="shared" si="199"/>
        <v>0</v>
      </c>
      <c r="AE148" s="682">
        <f t="shared" si="199"/>
        <v>0</v>
      </c>
      <c r="AF148" s="682">
        <f t="shared" si="199"/>
        <v>0</v>
      </c>
      <c r="AG148" s="682">
        <f t="shared" si="199"/>
        <v>0</v>
      </c>
      <c r="AH148" s="682">
        <f t="shared" si="199"/>
        <v>0</v>
      </c>
      <c r="AI148" s="682">
        <f t="shared" si="199"/>
        <v>0</v>
      </c>
      <c r="AJ148" s="682">
        <f t="shared" si="199"/>
        <v>0</v>
      </c>
      <c r="AK148" s="682">
        <f t="shared" si="199"/>
        <v>0</v>
      </c>
      <c r="AL148" s="682">
        <f t="shared" si="199"/>
        <v>0</v>
      </c>
      <c r="AM148" s="682">
        <f t="shared" si="199"/>
        <v>0</v>
      </c>
      <c r="AN148" s="682">
        <f t="shared" si="199"/>
        <v>0</v>
      </c>
      <c r="AO148" s="682">
        <f t="shared" si="199"/>
        <v>0</v>
      </c>
      <c r="AP148" s="682">
        <f t="shared" si="199"/>
        <v>0</v>
      </c>
      <c r="AQ148" s="682">
        <f t="shared" si="199"/>
        <v>0</v>
      </c>
      <c r="AR148" s="682">
        <f t="shared" si="199"/>
        <v>0</v>
      </c>
      <c r="AS148" s="682">
        <f t="shared" si="199"/>
        <v>0</v>
      </c>
      <c r="AT148" s="682">
        <f t="shared" si="199"/>
        <v>0</v>
      </c>
      <c r="AU148" s="682">
        <f t="shared" si="199"/>
        <v>0</v>
      </c>
      <c r="AV148" s="682">
        <f t="shared" si="199"/>
        <v>0</v>
      </c>
      <c r="AW148" s="682">
        <f t="shared" si="199"/>
        <v>0</v>
      </c>
      <c r="AX148" s="682">
        <f t="shared" si="199"/>
        <v>0</v>
      </c>
      <c r="AY148" s="682">
        <f t="shared" si="199"/>
        <v>0</v>
      </c>
      <c r="AZ148" s="682">
        <f t="shared" si="199"/>
        <v>0</v>
      </c>
      <c r="BA148" s="682">
        <f t="shared" si="199"/>
        <v>0</v>
      </c>
      <c r="BB148" s="682">
        <f t="shared" si="199"/>
        <v>0</v>
      </c>
      <c r="BC148" s="682">
        <f t="shared" si="199"/>
        <v>0</v>
      </c>
      <c r="BD148" s="682">
        <f t="shared" si="199"/>
        <v>0</v>
      </c>
      <c r="BE148" s="682">
        <f t="shared" si="199"/>
        <v>0</v>
      </c>
      <c r="BF148" s="682">
        <f t="shared" si="199"/>
        <v>0</v>
      </c>
      <c r="BG148" s="682">
        <f t="shared" si="199"/>
        <v>0</v>
      </c>
      <c r="BH148" s="682">
        <f t="shared" si="199"/>
        <v>0</v>
      </c>
      <c r="BI148" s="682">
        <f t="shared" si="199"/>
        <v>0</v>
      </c>
      <c r="BJ148" s="682">
        <f t="shared" si="199"/>
        <v>0</v>
      </c>
      <c r="BK148" s="682">
        <f t="shared" si="199"/>
        <v>0</v>
      </c>
      <c r="BL148" s="682">
        <f t="shared" si="199"/>
        <v>0</v>
      </c>
      <c r="BM148" s="682">
        <f t="shared" si="199"/>
        <v>0</v>
      </c>
      <c r="BN148" s="682">
        <f t="shared" si="199"/>
        <v>0</v>
      </c>
      <c r="BO148" s="682">
        <f t="shared" si="199"/>
        <v>0</v>
      </c>
      <c r="BP148" s="682">
        <f t="shared" si="199"/>
        <v>0</v>
      </c>
      <c r="BQ148" s="682">
        <f t="shared" si="199"/>
        <v>0</v>
      </c>
      <c r="BR148" s="682">
        <f t="shared" si="199"/>
        <v>0</v>
      </c>
      <c r="BS148" s="682">
        <f t="shared" si="199"/>
        <v>0</v>
      </c>
      <c r="BT148" s="682">
        <f t="shared" si="199"/>
        <v>0</v>
      </c>
      <c r="BU148" s="682">
        <f t="shared" si="199"/>
        <v>0</v>
      </c>
      <c r="BV148" s="682">
        <f t="shared" si="199"/>
        <v>0</v>
      </c>
      <c r="BW148" s="682">
        <f t="shared" si="199"/>
        <v>0</v>
      </c>
      <c r="BX148" s="682">
        <f t="shared" si="199"/>
        <v>0</v>
      </c>
      <c r="BY148" s="682">
        <f t="shared" si="199"/>
        <v>0</v>
      </c>
      <c r="BZ148" s="682">
        <f t="shared" si="199"/>
        <v>0</v>
      </c>
      <c r="CA148" s="682">
        <f t="shared" si="199"/>
        <v>0</v>
      </c>
      <c r="CB148" s="682">
        <f t="shared" si="199"/>
        <v>0</v>
      </c>
      <c r="CC148" s="682">
        <f t="shared" si="199"/>
        <v>0</v>
      </c>
      <c r="CD148" s="682">
        <f t="shared" si="199"/>
        <v>0</v>
      </c>
      <c r="CE148" s="682">
        <f t="shared" si="199"/>
        <v>0</v>
      </c>
      <c r="CF148" s="682">
        <f t="shared" si="199"/>
        <v>0</v>
      </c>
      <c r="CG148" s="682">
        <f t="shared" si="199"/>
        <v>0</v>
      </c>
      <c r="CH148" s="682">
        <f t="shared" si="199"/>
        <v>0</v>
      </c>
      <c r="CI148" s="682">
        <f t="shared" si="199"/>
        <v>0</v>
      </c>
      <c r="CJ148" s="682">
        <f t="shared" si="199"/>
        <v>0</v>
      </c>
      <c r="CK148" s="682">
        <f t="shared" si="199"/>
        <v>0</v>
      </c>
      <c r="CL148" s="682">
        <f t="shared" si="199"/>
        <v>0</v>
      </c>
      <c r="CM148" s="682">
        <f t="shared" ref="CM148:DT148" si="200">$T$117*CM113</f>
        <v>0</v>
      </c>
      <c r="CN148" s="682">
        <f t="shared" si="200"/>
        <v>0</v>
      </c>
      <c r="CO148" s="682">
        <f t="shared" si="200"/>
        <v>0</v>
      </c>
      <c r="CP148" s="682">
        <f t="shared" si="200"/>
        <v>0</v>
      </c>
      <c r="CQ148" s="682">
        <f t="shared" si="200"/>
        <v>0</v>
      </c>
      <c r="CR148" s="682">
        <f t="shared" si="200"/>
        <v>0</v>
      </c>
      <c r="CS148" s="682">
        <f t="shared" si="200"/>
        <v>0</v>
      </c>
      <c r="CT148" s="682">
        <f t="shared" si="200"/>
        <v>0</v>
      </c>
      <c r="CU148" s="682">
        <f t="shared" si="200"/>
        <v>0</v>
      </c>
      <c r="CV148" s="682">
        <f t="shared" si="200"/>
        <v>0</v>
      </c>
      <c r="CW148" s="682">
        <f t="shared" si="200"/>
        <v>0</v>
      </c>
      <c r="CX148" s="682">
        <f t="shared" si="200"/>
        <v>0</v>
      </c>
      <c r="CY148" s="682">
        <f t="shared" si="200"/>
        <v>0</v>
      </c>
      <c r="CZ148" s="682">
        <f t="shared" si="200"/>
        <v>0</v>
      </c>
      <c r="DA148" s="682">
        <f t="shared" si="200"/>
        <v>0</v>
      </c>
      <c r="DB148" s="682">
        <f t="shared" si="200"/>
        <v>0</v>
      </c>
      <c r="DC148" s="682">
        <f t="shared" si="200"/>
        <v>0</v>
      </c>
      <c r="DD148" s="682">
        <f t="shared" si="200"/>
        <v>0</v>
      </c>
      <c r="DE148" s="682">
        <f t="shared" si="200"/>
        <v>0</v>
      </c>
      <c r="DF148" s="682">
        <f t="shared" si="200"/>
        <v>0</v>
      </c>
      <c r="DG148" s="682">
        <f t="shared" si="200"/>
        <v>0</v>
      </c>
      <c r="DH148" s="682">
        <f t="shared" si="200"/>
        <v>0</v>
      </c>
      <c r="DI148" s="682">
        <f t="shared" si="200"/>
        <v>0</v>
      </c>
      <c r="DJ148" s="682">
        <f t="shared" si="200"/>
        <v>0</v>
      </c>
      <c r="DK148" s="682">
        <f t="shared" si="200"/>
        <v>0</v>
      </c>
      <c r="DL148" s="682">
        <f t="shared" si="200"/>
        <v>0</v>
      </c>
      <c r="DM148" s="682">
        <f t="shared" si="200"/>
        <v>0</v>
      </c>
      <c r="DN148" s="682">
        <f t="shared" si="200"/>
        <v>0</v>
      </c>
      <c r="DO148" s="682">
        <f t="shared" si="200"/>
        <v>0</v>
      </c>
      <c r="DP148" s="682">
        <f t="shared" si="200"/>
        <v>0</v>
      </c>
      <c r="DQ148" s="682">
        <f t="shared" si="200"/>
        <v>0</v>
      </c>
      <c r="DR148" s="682">
        <f t="shared" si="200"/>
        <v>0</v>
      </c>
      <c r="DS148" s="682">
        <f t="shared" si="200"/>
        <v>0</v>
      </c>
      <c r="DT148" s="682">
        <f t="shared" si="200"/>
        <v>0</v>
      </c>
      <c r="DU148" s="226"/>
      <c r="DV148" s="226"/>
    </row>
    <row r="149" spans="1:126" s="237" customFormat="1">
      <c r="A149" s="226"/>
      <c r="B149" s="226"/>
      <c r="C149" s="226"/>
      <c r="D149" s="226"/>
      <c r="E149" s="270"/>
      <c r="F149" s="114"/>
      <c r="G149" s="229"/>
      <c r="H149" s="226"/>
      <c r="I149" s="226"/>
      <c r="J149" s="403"/>
      <c r="K149" s="651">
        <f t="shared" si="139"/>
        <v>0</v>
      </c>
      <c r="L149" s="1"/>
      <c r="M149" s="5"/>
      <c r="N149" s="1">
        <f t="shared" si="143"/>
        <v>0</v>
      </c>
      <c r="O149" s="1"/>
      <c r="P149" s="5"/>
      <c r="Q149" s="1" t="s">
        <v>397</v>
      </c>
      <c r="R149" s="1"/>
      <c r="S149" s="667"/>
      <c r="T149" s="670">
        <f t="shared" si="144"/>
        <v>0</v>
      </c>
      <c r="U149" s="23"/>
      <c r="V149" s="226"/>
      <c r="W149" s="678">
        <f t="shared" si="140"/>
        <v>0</v>
      </c>
      <c r="X149" s="679"/>
      <c r="Y149" s="680"/>
      <c r="Z149" s="681"/>
      <c r="AA149" s="682">
        <f t="shared" ref="AA149:CL149" si="201">$T$117*AA114</f>
        <v>0</v>
      </c>
      <c r="AB149" s="682">
        <f t="shared" si="201"/>
        <v>0</v>
      </c>
      <c r="AC149" s="682">
        <f t="shared" si="201"/>
        <v>0</v>
      </c>
      <c r="AD149" s="682">
        <f t="shared" si="201"/>
        <v>0</v>
      </c>
      <c r="AE149" s="682">
        <f t="shared" si="201"/>
        <v>0</v>
      </c>
      <c r="AF149" s="682">
        <f t="shared" si="201"/>
        <v>0</v>
      </c>
      <c r="AG149" s="682">
        <f t="shared" si="201"/>
        <v>0</v>
      </c>
      <c r="AH149" s="682">
        <f t="shared" si="201"/>
        <v>0</v>
      </c>
      <c r="AI149" s="682">
        <f t="shared" si="201"/>
        <v>0</v>
      </c>
      <c r="AJ149" s="682">
        <f t="shared" si="201"/>
        <v>0</v>
      </c>
      <c r="AK149" s="682">
        <f t="shared" si="201"/>
        <v>0</v>
      </c>
      <c r="AL149" s="682">
        <f t="shared" si="201"/>
        <v>0</v>
      </c>
      <c r="AM149" s="682">
        <f t="shared" si="201"/>
        <v>0</v>
      </c>
      <c r="AN149" s="682">
        <f t="shared" si="201"/>
        <v>0</v>
      </c>
      <c r="AO149" s="682">
        <f t="shared" si="201"/>
        <v>0</v>
      </c>
      <c r="AP149" s="682">
        <f t="shared" si="201"/>
        <v>0</v>
      </c>
      <c r="AQ149" s="682">
        <f t="shared" si="201"/>
        <v>0</v>
      </c>
      <c r="AR149" s="682">
        <f t="shared" si="201"/>
        <v>0</v>
      </c>
      <c r="AS149" s="682">
        <f t="shared" si="201"/>
        <v>0</v>
      </c>
      <c r="AT149" s="682">
        <f t="shared" si="201"/>
        <v>0</v>
      </c>
      <c r="AU149" s="682">
        <f t="shared" si="201"/>
        <v>0</v>
      </c>
      <c r="AV149" s="682">
        <f t="shared" si="201"/>
        <v>0</v>
      </c>
      <c r="AW149" s="682">
        <f t="shared" si="201"/>
        <v>0</v>
      </c>
      <c r="AX149" s="682">
        <f t="shared" si="201"/>
        <v>0</v>
      </c>
      <c r="AY149" s="682">
        <f t="shared" si="201"/>
        <v>0</v>
      </c>
      <c r="AZ149" s="682">
        <f t="shared" si="201"/>
        <v>0</v>
      </c>
      <c r="BA149" s="682">
        <f t="shared" si="201"/>
        <v>0</v>
      </c>
      <c r="BB149" s="682">
        <f t="shared" si="201"/>
        <v>0</v>
      </c>
      <c r="BC149" s="682">
        <f t="shared" si="201"/>
        <v>0</v>
      </c>
      <c r="BD149" s="682">
        <f t="shared" si="201"/>
        <v>0</v>
      </c>
      <c r="BE149" s="682">
        <f t="shared" si="201"/>
        <v>0</v>
      </c>
      <c r="BF149" s="682">
        <f t="shared" si="201"/>
        <v>0</v>
      </c>
      <c r="BG149" s="682">
        <f t="shared" si="201"/>
        <v>0</v>
      </c>
      <c r="BH149" s="682">
        <f t="shared" si="201"/>
        <v>0</v>
      </c>
      <c r="BI149" s="682">
        <f t="shared" si="201"/>
        <v>0</v>
      </c>
      <c r="BJ149" s="682">
        <f t="shared" si="201"/>
        <v>0</v>
      </c>
      <c r="BK149" s="682">
        <f t="shared" si="201"/>
        <v>0</v>
      </c>
      <c r="BL149" s="682">
        <f t="shared" si="201"/>
        <v>0</v>
      </c>
      <c r="BM149" s="682">
        <f t="shared" si="201"/>
        <v>0</v>
      </c>
      <c r="BN149" s="682">
        <f t="shared" si="201"/>
        <v>0</v>
      </c>
      <c r="BO149" s="682">
        <f t="shared" si="201"/>
        <v>0</v>
      </c>
      <c r="BP149" s="682">
        <f t="shared" si="201"/>
        <v>0</v>
      </c>
      <c r="BQ149" s="682">
        <f t="shared" si="201"/>
        <v>0</v>
      </c>
      <c r="BR149" s="682">
        <f t="shared" si="201"/>
        <v>0</v>
      </c>
      <c r="BS149" s="682">
        <f t="shared" si="201"/>
        <v>0</v>
      </c>
      <c r="BT149" s="682">
        <f t="shared" si="201"/>
        <v>0</v>
      </c>
      <c r="BU149" s="682">
        <f t="shared" si="201"/>
        <v>0</v>
      </c>
      <c r="BV149" s="682">
        <f t="shared" si="201"/>
        <v>0</v>
      </c>
      <c r="BW149" s="682">
        <f t="shared" si="201"/>
        <v>0</v>
      </c>
      <c r="BX149" s="682">
        <f t="shared" si="201"/>
        <v>0</v>
      </c>
      <c r="BY149" s="682">
        <f t="shared" si="201"/>
        <v>0</v>
      </c>
      <c r="BZ149" s="682">
        <f t="shared" si="201"/>
        <v>0</v>
      </c>
      <c r="CA149" s="682">
        <f t="shared" si="201"/>
        <v>0</v>
      </c>
      <c r="CB149" s="682">
        <f t="shared" si="201"/>
        <v>0</v>
      </c>
      <c r="CC149" s="682">
        <f t="shared" si="201"/>
        <v>0</v>
      </c>
      <c r="CD149" s="682">
        <f t="shared" si="201"/>
        <v>0</v>
      </c>
      <c r="CE149" s="682">
        <f t="shared" si="201"/>
        <v>0</v>
      </c>
      <c r="CF149" s="682">
        <f t="shared" si="201"/>
        <v>0</v>
      </c>
      <c r="CG149" s="682">
        <f t="shared" si="201"/>
        <v>0</v>
      </c>
      <c r="CH149" s="682">
        <f t="shared" si="201"/>
        <v>0</v>
      </c>
      <c r="CI149" s="682">
        <f t="shared" si="201"/>
        <v>0</v>
      </c>
      <c r="CJ149" s="682">
        <f t="shared" si="201"/>
        <v>0</v>
      </c>
      <c r="CK149" s="682">
        <f t="shared" si="201"/>
        <v>0</v>
      </c>
      <c r="CL149" s="682">
        <f t="shared" si="201"/>
        <v>0</v>
      </c>
      <c r="CM149" s="682">
        <f t="shared" ref="CM149:DT149" si="202">$T$117*CM114</f>
        <v>0</v>
      </c>
      <c r="CN149" s="682">
        <f t="shared" si="202"/>
        <v>0</v>
      </c>
      <c r="CO149" s="682">
        <f t="shared" si="202"/>
        <v>0</v>
      </c>
      <c r="CP149" s="682">
        <f t="shared" si="202"/>
        <v>0</v>
      </c>
      <c r="CQ149" s="682">
        <f t="shared" si="202"/>
        <v>0</v>
      </c>
      <c r="CR149" s="682">
        <f t="shared" si="202"/>
        <v>0</v>
      </c>
      <c r="CS149" s="682">
        <f t="shared" si="202"/>
        <v>0</v>
      </c>
      <c r="CT149" s="682">
        <f t="shared" si="202"/>
        <v>0</v>
      </c>
      <c r="CU149" s="682">
        <f t="shared" si="202"/>
        <v>0</v>
      </c>
      <c r="CV149" s="682">
        <f t="shared" si="202"/>
        <v>0</v>
      </c>
      <c r="CW149" s="682">
        <f t="shared" si="202"/>
        <v>0</v>
      </c>
      <c r="CX149" s="682">
        <f t="shared" si="202"/>
        <v>0</v>
      </c>
      <c r="CY149" s="682">
        <f t="shared" si="202"/>
        <v>0</v>
      </c>
      <c r="CZ149" s="682">
        <f t="shared" si="202"/>
        <v>0</v>
      </c>
      <c r="DA149" s="682">
        <f t="shared" si="202"/>
        <v>0</v>
      </c>
      <c r="DB149" s="682">
        <f t="shared" si="202"/>
        <v>0</v>
      </c>
      <c r="DC149" s="682">
        <f t="shared" si="202"/>
        <v>0</v>
      </c>
      <c r="DD149" s="682">
        <f t="shared" si="202"/>
        <v>0</v>
      </c>
      <c r="DE149" s="682">
        <f t="shared" si="202"/>
        <v>0</v>
      </c>
      <c r="DF149" s="682">
        <f t="shared" si="202"/>
        <v>0</v>
      </c>
      <c r="DG149" s="682">
        <f t="shared" si="202"/>
        <v>0</v>
      </c>
      <c r="DH149" s="682">
        <f t="shared" si="202"/>
        <v>0</v>
      </c>
      <c r="DI149" s="682">
        <f t="shared" si="202"/>
        <v>0</v>
      </c>
      <c r="DJ149" s="682">
        <f t="shared" si="202"/>
        <v>0</v>
      </c>
      <c r="DK149" s="682">
        <f t="shared" si="202"/>
        <v>0</v>
      </c>
      <c r="DL149" s="682">
        <f t="shared" si="202"/>
        <v>0</v>
      </c>
      <c r="DM149" s="682">
        <f t="shared" si="202"/>
        <v>0</v>
      </c>
      <c r="DN149" s="682">
        <f t="shared" si="202"/>
        <v>0</v>
      </c>
      <c r="DO149" s="682">
        <f t="shared" si="202"/>
        <v>0</v>
      </c>
      <c r="DP149" s="682">
        <f t="shared" si="202"/>
        <v>0</v>
      </c>
      <c r="DQ149" s="682">
        <f t="shared" si="202"/>
        <v>0</v>
      </c>
      <c r="DR149" s="682">
        <f t="shared" si="202"/>
        <v>0</v>
      </c>
      <c r="DS149" s="682">
        <f t="shared" si="202"/>
        <v>0</v>
      </c>
      <c r="DT149" s="682">
        <f t="shared" si="202"/>
        <v>0</v>
      </c>
      <c r="DU149" s="226"/>
      <c r="DV149" s="226"/>
    </row>
    <row r="150" spans="1:126" ht="4.2" customHeight="1">
      <c r="A150" s="1"/>
      <c r="B150" s="1"/>
      <c r="C150" s="1"/>
      <c r="D150" s="1"/>
      <c r="E150" s="261"/>
      <c r="F150" s="47"/>
      <c r="G150" s="229"/>
      <c r="H150" s="1"/>
      <c r="I150" s="1"/>
      <c r="J150" s="1"/>
      <c r="K150" s="1"/>
      <c r="L150" s="1"/>
      <c r="M150" s="5"/>
      <c r="N150" s="1"/>
      <c r="O150" s="1"/>
      <c r="P150" s="5"/>
      <c r="Q150" s="1"/>
      <c r="R150" s="1"/>
      <c r="S150" s="667"/>
      <c r="T150" s="653"/>
      <c r="U150" s="23"/>
      <c r="V150" s="1"/>
      <c r="W150" s="11"/>
      <c r="X150" s="10"/>
      <c r="Y150" s="667"/>
      <c r="Z150" s="92"/>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1"/>
      <c r="DV150" s="1"/>
    </row>
    <row r="151" spans="1:126" s="120" customFormat="1" ht="4.2" customHeight="1">
      <c r="A151" s="59"/>
      <c r="B151" s="59"/>
      <c r="C151" s="59"/>
      <c r="D151" s="59"/>
      <c r="E151" s="271"/>
      <c r="F151" s="114"/>
      <c r="G151" s="115"/>
      <c r="H151" s="59"/>
      <c r="I151" s="59"/>
      <c r="J151" s="59"/>
      <c r="K151" s="59"/>
      <c r="L151" s="59"/>
      <c r="M151" s="115"/>
      <c r="N151" s="59"/>
      <c r="O151" s="59"/>
      <c r="P151" s="229"/>
      <c r="Q151" s="59"/>
      <c r="R151" s="59"/>
      <c r="S151" s="115"/>
      <c r="T151" s="656"/>
      <c r="U151" s="115"/>
      <c r="V151" s="59"/>
      <c r="W151" s="116"/>
      <c r="X151" s="116"/>
      <c r="Y151" s="117"/>
      <c r="Z151" s="118"/>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59"/>
      <c r="DV151" s="59"/>
    </row>
    <row r="152" spans="1:126" s="38" customFormat="1">
      <c r="A152" s="35"/>
      <c r="B152" s="258"/>
      <c r="C152" s="35"/>
      <c r="D152" s="35"/>
      <c r="E152" s="9"/>
      <c r="F152" s="50"/>
      <c r="G152" s="304" t="s">
        <v>6</v>
      </c>
      <c r="H152" s="35" t="s">
        <v>398</v>
      </c>
      <c r="I152" s="35"/>
      <c r="J152" s="35"/>
      <c r="K152" s="35"/>
      <c r="L152" s="1"/>
      <c r="M152" s="5"/>
      <c r="N152" s="37"/>
      <c r="O152" s="1"/>
      <c r="P152" s="5"/>
      <c r="Q152" s="1"/>
      <c r="R152" s="1"/>
      <c r="S152" s="5"/>
      <c r="T152" s="683">
        <f>IF(W152=1,SUMIFS($Y$8:$DV$8,$Y152:$DV152,1),0)</f>
        <v>0</v>
      </c>
      <c r="U152" s="23"/>
      <c r="V152" s="35"/>
      <c r="W152" s="671">
        <f>SUM($Y152:$DU152)</f>
        <v>0</v>
      </c>
      <c r="X152" s="671"/>
      <c r="Y152" s="596"/>
      <c r="Z152" s="672"/>
      <c r="AA152" s="673">
        <f>IF(AND(AA117&lt;&gt;0,SUM(AB117:$DV117)=0),1,0)</f>
        <v>0</v>
      </c>
      <c r="AB152" s="673">
        <f>IF(AND(AB117&lt;&gt;0,SUM(AC117:$DV117)=0),1,0)</f>
        <v>0</v>
      </c>
      <c r="AC152" s="673">
        <f>IF(AND(AC117&lt;&gt;0,SUM(AD117:$DV117)=0),1,0)</f>
        <v>0</v>
      </c>
      <c r="AD152" s="673">
        <f>IF(AND(AD117&lt;&gt;0,SUM(AE117:$DV117)=0),1,0)</f>
        <v>0</v>
      </c>
      <c r="AE152" s="673">
        <f>IF(AND(AE117&lt;&gt;0,SUM(AF117:$DV117)=0),1,0)</f>
        <v>0</v>
      </c>
      <c r="AF152" s="673">
        <f>IF(AND(AF117&lt;&gt;0,SUM(AG117:$DV117)=0),1,0)</f>
        <v>0</v>
      </c>
      <c r="AG152" s="673">
        <f>IF(AND(AG117&lt;&gt;0,SUM(AH117:$DV117)=0),1,0)</f>
        <v>0</v>
      </c>
      <c r="AH152" s="673">
        <f>IF(AND(AH117&lt;&gt;0,SUM(AI117:$DV117)=0),1,0)</f>
        <v>0</v>
      </c>
      <c r="AI152" s="673">
        <f>IF(AND(AI117&lt;&gt;0,SUM(AJ117:$DV117)=0),1,0)</f>
        <v>0</v>
      </c>
      <c r="AJ152" s="673">
        <f>IF(AND(AJ117&lt;&gt;0,SUM(AK117:$DV117)=0),1,0)</f>
        <v>0</v>
      </c>
      <c r="AK152" s="673">
        <f>IF(AND(AK117&lt;&gt;0,SUM(AL117:$DV117)=0),1,0)</f>
        <v>0</v>
      </c>
      <c r="AL152" s="673">
        <f>IF(AND(AL117&lt;&gt;0,SUM(AM117:$DV117)=0),1,0)</f>
        <v>0</v>
      </c>
      <c r="AM152" s="673">
        <f>IF(AND(AM117&lt;&gt;0,SUM(AN117:$DV117)=0),1,0)</f>
        <v>0</v>
      </c>
      <c r="AN152" s="673">
        <f>IF(AND(AN117&lt;&gt;0,SUM(AO117:$DV117)=0),1,0)</f>
        <v>0</v>
      </c>
      <c r="AO152" s="673">
        <f>IF(AND(AO117&lt;&gt;0,SUM(AP117:$DV117)=0),1,0)</f>
        <v>0</v>
      </c>
      <c r="AP152" s="673">
        <f>IF(AND(AP117&lt;&gt;0,SUM(AQ117:$DV117)=0),1,0)</f>
        <v>0</v>
      </c>
      <c r="AQ152" s="673">
        <f>IF(AND(AQ117&lt;&gt;0,SUM(AR117:$DV117)=0),1,0)</f>
        <v>0</v>
      </c>
      <c r="AR152" s="673">
        <f>IF(AND(AR117&lt;&gt;0,SUM(AS117:$DV117)=0),1,0)</f>
        <v>0</v>
      </c>
      <c r="AS152" s="673">
        <f>IF(AND(AS117&lt;&gt;0,SUM(AT117:$DV117)=0),1,0)</f>
        <v>0</v>
      </c>
      <c r="AT152" s="673">
        <f>IF(AND(AT117&lt;&gt;0,SUM(AU117:$DV117)=0),1,0)</f>
        <v>0</v>
      </c>
      <c r="AU152" s="673">
        <f>IF(AND(AU117&lt;&gt;0,SUM(AV117:$DV117)=0),1,0)</f>
        <v>0</v>
      </c>
      <c r="AV152" s="673">
        <f>IF(AND(AV117&lt;&gt;0,SUM(AW117:$DV117)=0),1,0)</f>
        <v>0</v>
      </c>
      <c r="AW152" s="673">
        <f>IF(AND(AW117&lt;&gt;0,SUM(AX117:$DV117)=0),1,0)</f>
        <v>0</v>
      </c>
      <c r="AX152" s="673">
        <f>IF(AND(AX117&lt;&gt;0,SUM(AY117:$DV117)=0),1,0)</f>
        <v>0</v>
      </c>
      <c r="AY152" s="673">
        <f>IF(AND(AY117&lt;&gt;0,SUM(AZ117:$DV117)=0),1,0)</f>
        <v>0</v>
      </c>
      <c r="AZ152" s="673">
        <f>IF(AND(AZ117&lt;&gt;0,SUM(BA117:$DV117)=0),1,0)</f>
        <v>0</v>
      </c>
      <c r="BA152" s="673">
        <f>IF(AND(BA117&lt;&gt;0,SUM(BB117:$DV117)=0),1,0)</f>
        <v>0</v>
      </c>
      <c r="BB152" s="673">
        <f>IF(AND(BB117&lt;&gt;0,SUM(BC117:$DV117)=0),1,0)</f>
        <v>0</v>
      </c>
      <c r="BC152" s="673">
        <f>IF(AND(BC117&lt;&gt;0,SUM(BD117:$DV117)=0),1,0)</f>
        <v>0</v>
      </c>
      <c r="BD152" s="673">
        <f>IF(AND(BD117&lt;&gt;0,SUM(BE117:$DV117)=0),1,0)</f>
        <v>0</v>
      </c>
      <c r="BE152" s="673">
        <f>IF(AND(BE117&lt;&gt;0,SUM(BF117:$DV117)=0),1,0)</f>
        <v>0</v>
      </c>
      <c r="BF152" s="673">
        <f>IF(AND(BF117&lt;&gt;0,SUM(BG117:$DV117)=0),1,0)</f>
        <v>0</v>
      </c>
      <c r="BG152" s="673">
        <f>IF(AND(BG117&lt;&gt;0,SUM(BH117:$DV117)=0),1,0)</f>
        <v>0</v>
      </c>
      <c r="BH152" s="673">
        <f>IF(AND(BH117&lt;&gt;0,SUM(BI117:$DV117)=0),1,0)</f>
        <v>0</v>
      </c>
      <c r="BI152" s="673">
        <f>IF(AND(BI117&lt;&gt;0,SUM(BJ117:$DV117)=0),1,0)</f>
        <v>0</v>
      </c>
      <c r="BJ152" s="673">
        <f>IF(AND(BJ117&lt;&gt;0,SUM(BK117:$DV117)=0),1,0)</f>
        <v>0</v>
      </c>
      <c r="BK152" s="673">
        <f>IF(AND(BK117&lt;&gt;0,SUM(BL117:$DV117)=0),1,0)</f>
        <v>0</v>
      </c>
      <c r="BL152" s="673">
        <f>IF(AND(BL117&lt;&gt;0,SUM(BM117:$DV117)=0),1,0)</f>
        <v>0</v>
      </c>
      <c r="BM152" s="673">
        <f>IF(AND(BM117&lt;&gt;0,SUM(BN117:$DV117)=0),1,0)</f>
        <v>0</v>
      </c>
      <c r="BN152" s="673">
        <f>IF(AND(BN117&lt;&gt;0,SUM(BO117:$DV117)=0),1,0)</f>
        <v>0</v>
      </c>
      <c r="BO152" s="673">
        <f>IF(AND(BO117&lt;&gt;0,SUM(BP117:$DV117)=0),1,0)</f>
        <v>0</v>
      </c>
      <c r="BP152" s="673">
        <f>IF(AND(BP117&lt;&gt;0,SUM(BQ117:$DV117)=0),1,0)</f>
        <v>0</v>
      </c>
      <c r="BQ152" s="673">
        <f>IF(AND(BQ117&lt;&gt;0,SUM(BR117:$DV117)=0),1,0)</f>
        <v>0</v>
      </c>
      <c r="BR152" s="673">
        <f>IF(AND(BR117&lt;&gt;0,SUM(BS117:$DV117)=0),1,0)</f>
        <v>0</v>
      </c>
      <c r="BS152" s="673">
        <f>IF(AND(BS117&lt;&gt;0,SUM(BT117:$DV117)=0),1,0)</f>
        <v>0</v>
      </c>
      <c r="BT152" s="673">
        <f>IF(AND(BT117&lt;&gt;0,SUM(BU117:$DV117)=0),1,0)</f>
        <v>0</v>
      </c>
      <c r="BU152" s="673">
        <f>IF(AND(BU117&lt;&gt;0,SUM(BV117:$DV117)=0),1,0)</f>
        <v>0</v>
      </c>
      <c r="BV152" s="673">
        <f>IF(AND(BV117&lt;&gt;0,SUM(BW117:$DV117)=0),1,0)</f>
        <v>0</v>
      </c>
      <c r="BW152" s="673">
        <f>IF(AND(BW117&lt;&gt;0,SUM(BX117:$DV117)=0),1,0)</f>
        <v>0</v>
      </c>
      <c r="BX152" s="673">
        <f>IF(AND(BX117&lt;&gt;0,SUM(BY117:$DV117)=0),1,0)</f>
        <v>0</v>
      </c>
      <c r="BY152" s="673">
        <f>IF(AND(BY117&lt;&gt;0,SUM(BZ117:$DV117)=0),1,0)</f>
        <v>0</v>
      </c>
      <c r="BZ152" s="673">
        <f>IF(AND(BZ117&lt;&gt;0,SUM(CA117:$DV117)=0),1,0)</f>
        <v>0</v>
      </c>
      <c r="CA152" s="673">
        <f>IF(AND(CA117&lt;&gt;0,SUM(CB117:$DV117)=0),1,0)</f>
        <v>0</v>
      </c>
      <c r="CB152" s="673">
        <f>IF(AND(CB117&lt;&gt;0,SUM(CC117:$DV117)=0),1,0)</f>
        <v>0</v>
      </c>
      <c r="CC152" s="673">
        <f>IF(AND(CC117&lt;&gt;0,SUM(CD117:$DV117)=0),1,0)</f>
        <v>0</v>
      </c>
      <c r="CD152" s="673">
        <f>IF(AND(CD117&lt;&gt;0,SUM(CE117:$DV117)=0),1,0)</f>
        <v>0</v>
      </c>
      <c r="CE152" s="673">
        <f>IF(AND(CE117&lt;&gt;0,SUM(CF117:$DV117)=0),1,0)</f>
        <v>0</v>
      </c>
      <c r="CF152" s="673">
        <f>IF(AND(CF117&lt;&gt;0,SUM(CG117:$DV117)=0),1,0)</f>
        <v>0</v>
      </c>
      <c r="CG152" s="673">
        <f>IF(AND(CG117&lt;&gt;0,SUM(CH117:$DV117)=0),1,0)</f>
        <v>0</v>
      </c>
      <c r="CH152" s="673">
        <f>IF(AND(CH117&lt;&gt;0,SUM(CI117:$DV117)=0),1,0)</f>
        <v>0</v>
      </c>
      <c r="CI152" s="673">
        <f>IF(AND(CI117&lt;&gt;0,SUM(CJ117:$DV117)=0),1,0)</f>
        <v>0</v>
      </c>
      <c r="CJ152" s="673">
        <f>IF(AND(CJ117&lt;&gt;0,SUM(CK117:$DV117)=0),1,0)</f>
        <v>0</v>
      </c>
      <c r="CK152" s="673">
        <f>IF(AND(CK117&lt;&gt;0,SUM(CL117:$DV117)=0),1,0)</f>
        <v>0</v>
      </c>
      <c r="CL152" s="673">
        <f>IF(AND(CL117&lt;&gt;0,SUM(CM117:$DV117)=0),1,0)</f>
        <v>0</v>
      </c>
      <c r="CM152" s="673">
        <f>IF(AND(CM117&lt;&gt;0,SUM(CN117:$DV117)=0),1,0)</f>
        <v>0</v>
      </c>
      <c r="CN152" s="673">
        <f>IF(AND(CN117&lt;&gt;0,SUM(CO117:$DV117)=0),1,0)</f>
        <v>0</v>
      </c>
      <c r="CO152" s="673">
        <f>IF(AND(CO117&lt;&gt;0,SUM(CP117:$DV117)=0),1,0)</f>
        <v>0</v>
      </c>
      <c r="CP152" s="673">
        <f>IF(AND(CP117&lt;&gt;0,SUM(CQ117:$DV117)=0),1,0)</f>
        <v>0</v>
      </c>
      <c r="CQ152" s="673">
        <f>IF(AND(CQ117&lt;&gt;0,SUM(CR117:$DV117)=0),1,0)</f>
        <v>0</v>
      </c>
      <c r="CR152" s="673">
        <f>IF(AND(CR117&lt;&gt;0,SUM(CS117:$DV117)=0),1,0)</f>
        <v>0</v>
      </c>
      <c r="CS152" s="673">
        <f>IF(AND(CS117&lt;&gt;0,SUM(CT117:$DV117)=0),1,0)</f>
        <v>0</v>
      </c>
      <c r="CT152" s="673">
        <f>IF(AND(CT117&lt;&gt;0,SUM(CU117:$DV117)=0),1,0)</f>
        <v>0</v>
      </c>
      <c r="CU152" s="673">
        <f>IF(AND(CU117&lt;&gt;0,SUM(CV117:$DV117)=0),1,0)</f>
        <v>0</v>
      </c>
      <c r="CV152" s="673">
        <f>IF(AND(CV117&lt;&gt;0,SUM(CW117:$DV117)=0),1,0)</f>
        <v>0</v>
      </c>
      <c r="CW152" s="673">
        <f>IF(AND(CW117&lt;&gt;0,SUM(CX117:$DV117)=0),1,0)</f>
        <v>0</v>
      </c>
      <c r="CX152" s="673">
        <f>IF(AND(CX117&lt;&gt;0,SUM(CY117:$DV117)=0),1,0)</f>
        <v>0</v>
      </c>
      <c r="CY152" s="673">
        <f>IF(AND(CY117&lt;&gt;0,SUM(CZ117:$DV117)=0),1,0)</f>
        <v>0</v>
      </c>
      <c r="CZ152" s="673">
        <f>IF(AND(CZ117&lt;&gt;0,SUM(DA117:$DV117)=0),1,0)</f>
        <v>0</v>
      </c>
      <c r="DA152" s="673">
        <f>IF(AND(DA117&lt;&gt;0,SUM(DB117:$DV117)=0),1,0)</f>
        <v>0</v>
      </c>
      <c r="DB152" s="673">
        <f>IF(AND(DB117&lt;&gt;0,SUM(DC117:$DV117)=0),1,0)</f>
        <v>0</v>
      </c>
      <c r="DC152" s="673">
        <f>IF(AND(DC117&lt;&gt;0,SUM(DD117:$DV117)=0),1,0)</f>
        <v>0</v>
      </c>
      <c r="DD152" s="673">
        <f>IF(AND(DD117&lt;&gt;0,SUM(DE117:$DV117)=0),1,0)</f>
        <v>0</v>
      </c>
      <c r="DE152" s="673">
        <f>IF(AND(DE117&lt;&gt;0,SUM(DF117:$DV117)=0),1,0)</f>
        <v>0</v>
      </c>
      <c r="DF152" s="673">
        <f>IF(AND(DF117&lt;&gt;0,SUM(DG117:$DV117)=0),1,0)</f>
        <v>0</v>
      </c>
      <c r="DG152" s="673">
        <f>IF(AND(DG117&lt;&gt;0,SUM(DH117:$DV117)=0),1,0)</f>
        <v>0</v>
      </c>
      <c r="DH152" s="673">
        <f>IF(AND(DH117&lt;&gt;0,SUM(DI117:$DV117)=0),1,0)</f>
        <v>0</v>
      </c>
      <c r="DI152" s="673">
        <f>IF(AND(DI117&lt;&gt;0,SUM(DJ117:$DV117)=0),1,0)</f>
        <v>0</v>
      </c>
      <c r="DJ152" s="673">
        <f>IF(AND(DJ117&lt;&gt;0,SUM(DK117:$DV117)=0),1,0)</f>
        <v>0</v>
      </c>
      <c r="DK152" s="673">
        <f>IF(AND(DK117&lt;&gt;0,SUM(DL117:$DV117)=0),1,0)</f>
        <v>0</v>
      </c>
      <c r="DL152" s="673">
        <f>IF(AND(DL117&lt;&gt;0,SUM(DM117:$DV117)=0),1,0)</f>
        <v>0</v>
      </c>
      <c r="DM152" s="673">
        <f>IF(AND(DM117&lt;&gt;0,SUM(DN117:$DV117)=0),1,0)</f>
        <v>0</v>
      </c>
      <c r="DN152" s="673">
        <f>IF(AND(DN117&lt;&gt;0,SUM(DO117:$DV117)=0),1,0)</f>
        <v>0</v>
      </c>
      <c r="DO152" s="673">
        <f>IF(AND(DO117&lt;&gt;0,SUM(DP117:$DV117)=0),1,0)</f>
        <v>0</v>
      </c>
      <c r="DP152" s="673">
        <f>IF(AND(DP117&lt;&gt;0,SUM(DQ117:$DV117)=0),1,0)</f>
        <v>0</v>
      </c>
      <c r="DQ152" s="673">
        <f>IF(AND(DQ117&lt;&gt;0,SUM(DR117:$DV117)=0),1,0)</f>
        <v>0</v>
      </c>
      <c r="DR152" s="673">
        <f>IF(AND(DR117&lt;&gt;0,SUM(DS117:$DV117)=0),1,0)</f>
        <v>0</v>
      </c>
      <c r="DS152" s="673">
        <f>IF(AND(DS117&lt;&gt;0,SUM(DT117:$DV117)=0),1,0)</f>
        <v>0</v>
      </c>
      <c r="DT152" s="673">
        <f>IF(AND(DT117&lt;&gt;0,SUM(DU117:$DV117)=0),1,0)</f>
        <v>0</v>
      </c>
      <c r="DU152" s="35"/>
      <c r="DV152" s="35"/>
    </row>
    <row r="153" spans="1:126" ht="4.2" customHeight="1">
      <c r="A153" s="1"/>
      <c r="B153" s="1"/>
      <c r="C153" s="1"/>
      <c r="D153" s="1"/>
      <c r="E153" s="261"/>
      <c r="F153" s="47"/>
      <c r="G153" s="229"/>
      <c r="H153" s="40"/>
      <c r="I153" s="40"/>
      <c r="J153" s="40"/>
      <c r="K153" s="40"/>
      <c r="L153" s="1"/>
      <c r="M153" s="5"/>
      <c r="N153" s="40"/>
      <c r="O153" s="1"/>
      <c r="P153" s="5"/>
      <c r="Q153" s="1"/>
      <c r="R153" s="1"/>
      <c r="S153" s="5"/>
      <c r="T153" s="40"/>
      <c r="U153" s="23"/>
      <c r="V153" s="1"/>
      <c r="W153" s="674"/>
      <c r="X153" s="675"/>
      <c r="Y153" s="596"/>
      <c r="Z153" s="676"/>
      <c r="AA153" s="677"/>
      <c r="AB153" s="677"/>
      <c r="AC153" s="677"/>
      <c r="AD153" s="677"/>
      <c r="AE153" s="677"/>
      <c r="AF153" s="677"/>
      <c r="AG153" s="677"/>
      <c r="AH153" s="677"/>
      <c r="AI153" s="677"/>
      <c r="AJ153" s="677"/>
      <c r="AK153" s="677"/>
      <c r="AL153" s="677"/>
      <c r="AM153" s="677"/>
      <c r="AN153" s="677"/>
      <c r="AO153" s="677"/>
      <c r="AP153" s="677"/>
      <c r="AQ153" s="677"/>
      <c r="AR153" s="677"/>
      <c r="AS153" s="677"/>
      <c r="AT153" s="677"/>
      <c r="AU153" s="677"/>
      <c r="AV153" s="677"/>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7"/>
      <c r="BZ153" s="677"/>
      <c r="CA153" s="677"/>
      <c r="CB153" s="677"/>
      <c r="CC153" s="677"/>
      <c r="CD153" s="677"/>
      <c r="CE153" s="677"/>
      <c r="CF153" s="677"/>
      <c r="CG153" s="677"/>
      <c r="CH153" s="677"/>
      <c r="CI153" s="677"/>
      <c r="CJ153" s="677"/>
      <c r="CK153" s="677"/>
      <c r="CL153" s="677"/>
      <c r="CM153" s="677"/>
      <c r="CN153" s="677"/>
      <c r="CO153" s="677"/>
      <c r="CP153" s="677"/>
      <c r="CQ153" s="677"/>
      <c r="CR153" s="677"/>
      <c r="CS153" s="677"/>
      <c r="CT153" s="677"/>
      <c r="CU153" s="677"/>
      <c r="CV153" s="677"/>
      <c r="CW153" s="677"/>
      <c r="CX153" s="677"/>
      <c r="CY153" s="677"/>
      <c r="CZ153" s="677"/>
      <c r="DA153" s="677"/>
      <c r="DB153" s="677"/>
      <c r="DC153" s="677"/>
      <c r="DD153" s="677"/>
      <c r="DE153" s="677"/>
      <c r="DF153" s="677"/>
      <c r="DG153" s="677"/>
      <c r="DH153" s="677"/>
      <c r="DI153" s="677"/>
      <c r="DJ153" s="677"/>
      <c r="DK153" s="677"/>
      <c r="DL153" s="677"/>
      <c r="DM153" s="677"/>
      <c r="DN153" s="677"/>
      <c r="DO153" s="677"/>
      <c r="DP153" s="677"/>
      <c r="DQ153" s="677"/>
      <c r="DR153" s="677"/>
      <c r="DS153" s="677"/>
      <c r="DT153" s="677"/>
      <c r="DU153" s="1"/>
      <c r="DV153" s="1"/>
    </row>
    <row r="154" spans="1:126" ht="4.2" customHeight="1">
      <c r="A154" s="1"/>
      <c r="B154" s="1"/>
      <c r="C154" s="1"/>
      <c r="D154" s="1"/>
      <c r="E154" s="261"/>
      <c r="F154" s="47"/>
      <c r="G154" s="229"/>
      <c r="H154" s="1"/>
      <c r="I154" s="1"/>
      <c r="J154" s="1"/>
      <c r="K154" s="1"/>
      <c r="L154" s="1"/>
      <c r="M154" s="5"/>
      <c r="N154" s="1"/>
      <c r="O154" s="1"/>
      <c r="P154" s="5"/>
      <c r="Q154" s="1"/>
      <c r="R154" s="1"/>
      <c r="S154" s="5"/>
      <c r="T154" s="653"/>
      <c r="U154" s="23"/>
      <c r="V154" s="1"/>
      <c r="W154" s="595"/>
      <c r="X154" s="675"/>
      <c r="Y154" s="596"/>
      <c r="Z154" s="676"/>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c r="CM154" s="601"/>
      <c r="CN154" s="601"/>
      <c r="CO154" s="601"/>
      <c r="CP154" s="601"/>
      <c r="CQ154" s="601"/>
      <c r="CR154" s="601"/>
      <c r="CS154" s="601"/>
      <c r="CT154" s="601"/>
      <c r="CU154" s="601"/>
      <c r="CV154" s="601"/>
      <c r="CW154" s="601"/>
      <c r="CX154" s="601"/>
      <c r="CY154" s="601"/>
      <c r="CZ154" s="601"/>
      <c r="DA154" s="601"/>
      <c r="DB154" s="601"/>
      <c r="DC154" s="601"/>
      <c r="DD154" s="601"/>
      <c r="DE154" s="601"/>
      <c r="DF154" s="601"/>
      <c r="DG154" s="601"/>
      <c r="DH154" s="601"/>
      <c r="DI154" s="601"/>
      <c r="DJ154" s="601"/>
      <c r="DK154" s="601"/>
      <c r="DL154" s="601"/>
      <c r="DM154" s="601"/>
      <c r="DN154" s="601"/>
      <c r="DO154" s="601"/>
      <c r="DP154" s="601"/>
      <c r="DQ154" s="601"/>
      <c r="DR154" s="601"/>
      <c r="DS154" s="601"/>
      <c r="DT154" s="601"/>
      <c r="DU154" s="1"/>
      <c r="DV154" s="1"/>
    </row>
  </sheetData>
  <conditionalFormatting sqref="AA8:AE8">
    <cfRule type="containsBlanks" dxfId="663" priority="681">
      <formula>LEN(TRIM(AA8))=0</formula>
    </cfRule>
  </conditionalFormatting>
  <conditionalFormatting sqref="AA15:AE20 AA22:AE22 AB21:AE21 AA24:AC24 AA23:AF23">
    <cfRule type="containsBlanks" dxfId="662" priority="666">
      <formula>LEN(TRIM(AA15))=0</formula>
    </cfRule>
  </conditionalFormatting>
  <conditionalFormatting sqref="K15:K42">
    <cfRule type="containsBlanks" dxfId="661" priority="667">
      <formula>LEN(TRIM(K15))=0</formula>
    </cfRule>
  </conditionalFormatting>
  <conditionalFormatting sqref="AJ24:DT24 AG23:DT23 AF15:DT22">
    <cfRule type="containsBlanks" dxfId="660" priority="428">
      <formula>LEN(TRIM(AF15))=0</formula>
    </cfRule>
  </conditionalFormatting>
  <conditionalFormatting sqref="AF8:DT8">
    <cfRule type="containsBlanks" dxfId="659" priority="433">
      <formula>LEN(TRIM(AF8))=0</formula>
    </cfRule>
  </conditionalFormatting>
  <conditionalFormatting sqref="AA21">
    <cfRule type="containsBlanks" dxfId="658" priority="341">
      <formula>LEN(TRIM(AA21))=0</formula>
    </cfRule>
  </conditionalFormatting>
  <conditionalFormatting sqref="AA27:AE30 AA32:AE34 AA25:AC26">
    <cfRule type="containsBlanks" dxfId="657" priority="53">
      <formula>LEN(TRIM(AA25))=0</formula>
    </cfRule>
  </conditionalFormatting>
  <conditionalFormatting sqref="AJ130:DT130 AM131:DT131 AF137:DT139 AP136:DT136 AF132:DT135">
    <cfRule type="containsBlanks" dxfId="656" priority="9">
      <formula>LEN(TRIM(AF130))=0</formula>
    </cfRule>
  </conditionalFormatting>
  <conditionalFormatting sqref="AJ25:DT25 AM26:DT26 AF32:DT34 AP31:DT31 AF27:DT30">
    <cfRule type="containsBlanks" dxfId="655" priority="52">
      <formula>LEN(TRIM(AF25))=0</formula>
    </cfRule>
  </conditionalFormatting>
  <conditionalFormatting sqref="AA36:AE40 AA42:AE44 AB41:AE41 AA35:AO35">
    <cfRule type="containsBlanks" dxfId="654" priority="49">
      <formula>LEN(TRIM(AA35))=0</formula>
    </cfRule>
  </conditionalFormatting>
  <conditionalFormatting sqref="K43:K44">
    <cfRule type="containsBlanks" dxfId="653" priority="50">
      <formula>LEN(TRIM(K43))=0</formula>
    </cfRule>
  </conditionalFormatting>
  <conditionalFormatting sqref="AF36:DT44 AP35:DT35">
    <cfRule type="containsBlanks" dxfId="652" priority="48">
      <formula>LEN(TRIM(AF35))=0</formula>
    </cfRule>
  </conditionalFormatting>
  <conditionalFormatting sqref="AA41">
    <cfRule type="containsBlanks" dxfId="651" priority="47">
      <formula>LEN(TRIM(AA41))=0</formula>
    </cfRule>
  </conditionalFormatting>
  <conditionalFormatting sqref="T15:T44">
    <cfRule type="containsBlanks" dxfId="650" priority="46">
      <formula>LEN(TRIM(T15))=0</formula>
    </cfRule>
  </conditionalFormatting>
  <conditionalFormatting sqref="AD24:AI26">
    <cfRule type="containsBlanks" dxfId="649" priority="45">
      <formula>LEN(TRIM(AD24))=0</formula>
    </cfRule>
  </conditionalFormatting>
  <conditionalFormatting sqref="AJ26:AL26">
    <cfRule type="containsBlanks" dxfId="648" priority="44">
      <formula>LEN(TRIM(AJ26))=0</formula>
    </cfRule>
  </conditionalFormatting>
  <conditionalFormatting sqref="AA31:AO31">
    <cfRule type="containsBlanks" dxfId="647" priority="43">
      <formula>LEN(TRIM(AA31))=0</formula>
    </cfRule>
  </conditionalFormatting>
  <conditionalFormatting sqref="AA50:DT79">
    <cfRule type="containsBlanks" dxfId="646" priority="41">
      <formula>LEN(TRIM(AA50))=0</formula>
    </cfRule>
  </conditionalFormatting>
  <conditionalFormatting sqref="K50:K79">
    <cfRule type="containsBlanks" dxfId="645" priority="42">
      <formula>LEN(TRIM(K50))=0</formula>
    </cfRule>
  </conditionalFormatting>
  <conditionalFormatting sqref="AJ59:DT59 AG58:DT58 AF50:DT57">
    <cfRule type="containsBlanks" dxfId="644" priority="40">
      <formula>LEN(TRIM(AF50))=0</formula>
    </cfRule>
  </conditionalFormatting>
  <conditionalFormatting sqref="AA56">
    <cfRule type="containsBlanks" dxfId="643" priority="39">
      <formula>LEN(TRIM(AA56))=0</formula>
    </cfRule>
  </conditionalFormatting>
  <conditionalFormatting sqref="AA62:AE65 AA67:AE69 AA60:AC61">
    <cfRule type="containsBlanks" dxfId="642" priority="38">
      <formula>LEN(TRIM(AA60))=0</formula>
    </cfRule>
  </conditionalFormatting>
  <conditionalFormatting sqref="AJ60:DT60 AM61:DT61 AF67:DT69 AP66:DT66 AF62:DT65">
    <cfRule type="containsBlanks" dxfId="641" priority="37">
      <formula>LEN(TRIM(AF60))=0</formula>
    </cfRule>
  </conditionalFormatting>
  <conditionalFormatting sqref="AA71:AE75 AA77:AE79 AB76:AE76 AA70:AO70">
    <cfRule type="containsBlanks" dxfId="640" priority="35">
      <formula>LEN(TRIM(AA70))=0</formula>
    </cfRule>
  </conditionalFormatting>
  <conditionalFormatting sqref="AF71:DT79 AP70:DT70">
    <cfRule type="containsBlanks" dxfId="639" priority="34">
      <formula>LEN(TRIM(AF70))=0</formula>
    </cfRule>
  </conditionalFormatting>
  <conditionalFormatting sqref="AA76">
    <cfRule type="containsBlanks" dxfId="638" priority="33">
      <formula>LEN(TRIM(AA76))=0</formula>
    </cfRule>
  </conditionalFormatting>
  <conditionalFormatting sqref="T50:T79">
    <cfRule type="containsBlanks" dxfId="637" priority="32">
      <formula>LEN(TRIM(T50))=0</formula>
    </cfRule>
  </conditionalFormatting>
  <conditionalFormatting sqref="AD59:AI61">
    <cfRule type="containsBlanks" dxfId="636" priority="31">
      <formula>LEN(TRIM(AD59))=0</formula>
    </cfRule>
  </conditionalFormatting>
  <conditionalFormatting sqref="AJ61:AL61">
    <cfRule type="containsBlanks" dxfId="635" priority="30">
      <formula>LEN(TRIM(AJ61))=0</formula>
    </cfRule>
  </conditionalFormatting>
  <conditionalFormatting sqref="AA66:AO66">
    <cfRule type="containsBlanks" dxfId="634" priority="29">
      <formula>LEN(TRIM(AA66))=0</formula>
    </cfRule>
  </conditionalFormatting>
  <conditionalFormatting sqref="A1:XFD1048576">
    <cfRule type="cellIs" dxfId="633" priority="28" operator="equal">
      <formula>0</formula>
    </cfRule>
  </conditionalFormatting>
  <conditionalFormatting sqref="AA85:DT114">
    <cfRule type="containsBlanks" dxfId="632" priority="26">
      <formula>LEN(TRIM(AA85))=0</formula>
    </cfRule>
  </conditionalFormatting>
  <conditionalFormatting sqref="K85:K114">
    <cfRule type="containsBlanks" dxfId="631" priority="27">
      <formula>LEN(TRIM(K85))=0</formula>
    </cfRule>
  </conditionalFormatting>
  <conditionalFormatting sqref="AJ94:DT94 AG93:DT93 AF85:DT92">
    <cfRule type="containsBlanks" dxfId="630" priority="25">
      <formula>LEN(TRIM(AF85))=0</formula>
    </cfRule>
  </conditionalFormatting>
  <conditionalFormatting sqref="AA91">
    <cfRule type="containsBlanks" dxfId="629" priority="24">
      <formula>LEN(TRIM(AA91))=0</formula>
    </cfRule>
  </conditionalFormatting>
  <conditionalFormatting sqref="AA97:AE100 AA102:AE104 AA95:AC96">
    <cfRule type="containsBlanks" dxfId="628" priority="23">
      <formula>LEN(TRIM(AA95))=0</formula>
    </cfRule>
  </conditionalFormatting>
  <conditionalFormatting sqref="AJ95:DT95 AM96:DT96 AF102:DT104 AP101:DT101 AF97:DT100">
    <cfRule type="containsBlanks" dxfId="627" priority="22">
      <formula>LEN(TRIM(AF95))=0</formula>
    </cfRule>
  </conditionalFormatting>
  <conditionalFormatting sqref="AA106:AE110 AA112:AE114 AB111:AE111 AA105:AO105">
    <cfRule type="containsBlanks" dxfId="626" priority="21">
      <formula>LEN(TRIM(AA105))=0</formula>
    </cfRule>
  </conditionalFormatting>
  <conditionalFormatting sqref="AF106:DT114 AP105:DT105">
    <cfRule type="containsBlanks" dxfId="625" priority="20">
      <formula>LEN(TRIM(AF105))=0</formula>
    </cfRule>
  </conditionalFormatting>
  <conditionalFormatting sqref="AA111">
    <cfRule type="containsBlanks" dxfId="624" priority="19">
      <formula>LEN(TRIM(AA111))=0</formula>
    </cfRule>
  </conditionalFormatting>
  <conditionalFormatting sqref="T85:T114">
    <cfRule type="containsBlanks" dxfId="623" priority="18">
      <formula>LEN(TRIM(T85))=0</formula>
    </cfRule>
  </conditionalFormatting>
  <conditionalFormatting sqref="AD94:AI96">
    <cfRule type="containsBlanks" dxfId="622" priority="17">
      <formula>LEN(TRIM(AD94))=0</formula>
    </cfRule>
  </conditionalFormatting>
  <conditionalFormatting sqref="AJ96:AL96">
    <cfRule type="containsBlanks" dxfId="621" priority="16">
      <formula>LEN(TRIM(AJ96))=0</formula>
    </cfRule>
  </conditionalFormatting>
  <conditionalFormatting sqref="AA101:AO101">
    <cfRule type="containsBlanks" dxfId="620" priority="15">
      <formula>LEN(TRIM(AA101))=0</formula>
    </cfRule>
  </conditionalFormatting>
  <conditionalFormatting sqref="AA120:DT149">
    <cfRule type="containsBlanks" dxfId="619" priority="13">
      <formula>LEN(TRIM(AA120))=0</formula>
    </cfRule>
  </conditionalFormatting>
  <conditionalFormatting sqref="K120:K149">
    <cfRule type="containsBlanks" dxfId="618" priority="14">
      <formula>LEN(TRIM(K120))=0</formula>
    </cfRule>
  </conditionalFormatting>
  <conditionalFormatting sqref="AJ129:DT129 AG128:DT128 AF120:DT127">
    <cfRule type="containsBlanks" dxfId="617" priority="12">
      <formula>LEN(TRIM(AF120))=0</formula>
    </cfRule>
  </conditionalFormatting>
  <conditionalFormatting sqref="AA126">
    <cfRule type="containsBlanks" dxfId="616" priority="11">
      <formula>LEN(TRIM(AA126))=0</formula>
    </cfRule>
  </conditionalFormatting>
  <conditionalFormatting sqref="AA132:AE135 AA137:AE139 AA130:AC131">
    <cfRule type="containsBlanks" dxfId="615" priority="10">
      <formula>LEN(TRIM(AA130))=0</formula>
    </cfRule>
  </conditionalFormatting>
  <conditionalFormatting sqref="AA141:AE145 AA147:AE149 AB146:AE146 AA140:AO140">
    <cfRule type="containsBlanks" dxfId="614" priority="8">
      <formula>LEN(TRIM(AA140))=0</formula>
    </cfRule>
  </conditionalFormatting>
  <conditionalFormatting sqref="AF141:DT149 AP140:DT140">
    <cfRule type="containsBlanks" dxfId="613" priority="7">
      <formula>LEN(TRIM(AF140))=0</formula>
    </cfRule>
  </conditionalFormatting>
  <conditionalFormatting sqref="AA146">
    <cfRule type="containsBlanks" dxfId="612" priority="6">
      <formula>LEN(TRIM(AA146))=0</formula>
    </cfRule>
  </conditionalFormatting>
  <conditionalFormatting sqref="T120:T149">
    <cfRule type="containsBlanks" dxfId="611" priority="5">
      <formula>LEN(TRIM(T120))=0</formula>
    </cfRule>
  </conditionalFormatting>
  <conditionalFormatting sqref="AD129:AI131">
    <cfRule type="containsBlanks" dxfId="610" priority="4">
      <formula>LEN(TRIM(AD129))=0</formula>
    </cfRule>
  </conditionalFormatting>
  <conditionalFormatting sqref="AJ131:AL131">
    <cfRule type="containsBlanks" dxfId="609" priority="3">
      <formula>LEN(TRIM(AJ131))=0</formula>
    </cfRule>
  </conditionalFormatting>
  <conditionalFormatting sqref="AA136:AO136">
    <cfRule type="containsBlanks" dxfId="608" priority="2">
      <formula>LEN(TRIM(AA136))=0</formula>
    </cfRule>
  </conditionalFormatting>
  <conditionalFormatting sqref="AO35:AQ35">
    <cfRule type="containsBlanks" dxfId="607" priority="1">
      <formula>LEN(TRIM(AO35))=0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V1600"/>
  <sheetViews>
    <sheetView zoomScale="90" zoomScaleNormal="90" workbookViewId="0">
      <pane xSplit="25" ySplit="9" topLeftCell="Z10" activePane="bottomRight" state="frozen"/>
      <selection pane="topRight" activeCell="Z1" sqref="Z1"/>
      <selection pane="bottomLeft" activeCell="A10" sqref="A10"/>
      <selection pane="bottomRight" activeCell="C2" sqref="C2"/>
    </sheetView>
  </sheetViews>
  <sheetFormatPr defaultColWidth="8.88671875" defaultRowHeight="12"/>
  <cols>
    <col min="1" max="1" width="1.77734375" style="2" customWidth="1"/>
    <col min="2" max="3" width="2.77734375" style="2" customWidth="1"/>
    <col min="4" max="4" width="1.77734375" style="2" customWidth="1"/>
    <col min="5" max="5" width="14" style="273" bestFit="1" customWidth="1"/>
    <col min="6" max="6" width="3.77734375" style="53" customWidth="1"/>
    <col min="7" max="7" width="1.77734375" style="305" customWidth="1"/>
    <col min="8" max="10" width="1.77734375" style="2" customWidth="1"/>
    <col min="11" max="11" width="40.88671875" style="2" bestFit="1"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6"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124" width="12.77734375" style="8" customWidth="1"/>
    <col min="125" max="126" width="1.77734375" style="2" customWidth="1"/>
    <col min="127" max="16384" width="8.88671875" style="2"/>
  </cols>
  <sheetData>
    <row r="1" spans="1:126" s="30" customFormat="1">
      <c r="A1" s="27"/>
      <c r="B1" s="27"/>
      <c r="C1" s="27"/>
      <c r="D1" s="3"/>
      <c r="E1" s="260"/>
      <c r="F1" s="47"/>
      <c r="G1" s="295"/>
      <c r="H1" s="27"/>
      <c r="I1" s="27"/>
      <c r="J1" s="27"/>
      <c r="K1" s="27"/>
      <c r="L1" s="27"/>
      <c r="M1" s="5"/>
      <c r="N1" s="27"/>
      <c r="O1" s="27"/>
      <c r="P1" s="5"/>
      <c r="Q1" s="27"/>
      <c r="R1" s="27"/>
      <c r="S1" s="28"/>
      <c r="T1" s="175"/>
      <c r="U1" s="28"/>
      <c r="V1" s="27"/>
      <c r="W1" s="29"/>
      <c r="X1" s="27"/>
      <c r="Y1" s="5"/>
      <c r="Z1" s="84"/>
      <c r="AA1" s="85">
        <v>1</v>
      </c>
      <c r="AB1" s="85">
        <f>AA1+1</f>
        <v>2</v>
      </c>
      <c r="AC1" s="85">
        <f t="shared" ref="AC1:AE1" si="0">AB1+1</f>
        <v>3</v>
      </c>
      <c r="AD1" s="85">
        <f t="shared" si="0"/>
        <v>4</v>
      </c>
      <c r="AE1" s="85">
        <f t="shared" si="0"/>
        <v>5</v>
      </c>
      <c r="AF1" s="85">
        <f t="shared" ref="AF1" si="1">AE1+1</f>
        <v>6</v>
      </c>
      <c r="AG1" s="85">
        <f t="shared" ref="AG1" si="2">AF1+1</f>
        <v>7</v>
      </c>
      <c r="AH1" s="85">
        <f t="shared" ref="AH1" si="3">AG1+1</f>
        <v>8</v>
      </c>
      <c r="AI1" s="85">
        <f t="shared" ref="AI1" si="4">AH1+1</f>
        <v>9</v>
      </c>
      <c r="AJ1" s="85">
        <f t="shared" ref="AJ1" si="5">AI1+1</f>
        <v>10</v>
      </c>
      <c r="AK1" s="85">
        <f t="shared" ref="AK1" si="6">AJ1+1</f>
        <v>11</v>
      </c>
      <c r="AL1" s="85">
        <f t="shared" ref="AL1" si="7">AK1+1</f>
        <v>12</v>
      </c>
      <c r="AM1" s="85">
        <f t="shared" ref="AM1" si="8">AL1+1</f>
        <v>13</v>
      </c>
      <c r="AN1" s="85">
        <f t="shared" ref="AN1" si="9">AM1+1</f>
        <v>14</v>
      </c>
      <c r="AO1" s="85">
        <f t="shared" ref="AO1" si="10">AN1+1</f>
        <v>15</v>
      </c>
      <c r="AP1" s="85">
        <f t="shared" ref="AP1" si="11">AO1+1</f>
        <v>16</v>
      </c>
      <c r="AQ1" s="85">
        <f t="shared" ref="AQ1" si="12">AP1+1</f>
        <v>17</v>
      </c>
      <c r="AR1" s="85">
        <f t="shared" ref="AR1" si="13">AQ1+1</f>
        <v>18</v>
      </c>
      <c r="AS1" s="85">
        <f t="shared" ref="AS1" si="14">AR1+1</f>
        <v>19</v>
      </c>
      <c r="AT1" s="85">
        <f t="shared" ref="AT1" si="15">AS1+1</f>
        <v>20</v>
      </c>
      <c r="AU1" s="85">
        <f t="shared" ref="AU1" si="16">AT1+1</f>
        <v>21</v>
      </c>
      <c r="AV1" s="85">
        <f t="shared" ref="AV1" si="17">AU1+1</f>
        <v>22</v>
      </c>
      <c r="AW1" s="85">
        <f t="shared" ref="AW1" si="18">AV1+1</f>
        <v>23</v>
      </c>
      <c r="AX1" s="85">
        <f t="shared" ref="AX1" si="19">AW1+1</f>
        <v>24</v>
      </c>
      <c r="AY1" s="85">
        <f t="shared" ref="AY1" si="20">AX1+1</f>
        <v>25</v>
      </c>
      <c r="AZ1" s="85">
        <f t="shared" ref="AZ1" si="21">AY1+1</f>
        <v>26</v>
      </c>
      <c r="BA1" s="85">
        <f t="shared" ref="BA1" si="22">AZ1+1</f>
        <v>27</v>
      </c>
      <c r="BB1" s="85">
        <f t="shared" ref="BB1" si="23">BA1+1</f>
        <v>28</v>
      </c>
      <c r="BC1" s="85">
        <f t="shared" ref="BC1" si="24">BB1+1</f>
        <v>29</v>
      </c>
      <c r="BD1" s="85">
        <f t="shared" ref="BD1" si="25">BC1+1</f>
        <v>30</v>
      </c>
      <c r="BE1" s="85">
        <f t="shared" ref="BE1" si="26">BD1+1</f>
        <v>31</v>
      </c>
      <c r="BF1" s="85">
        <f t="shared" ref="BF1" si="27">BE1+1</f>
        <v>32</v>
      </c>
      <c r="BG1" s="85">
        <f t="shared" ref="BG1" si="28">BF1+1</f>
        <v>33</v>
      </c>
      <c r="BH1" s="85">
        <f t="shared" ref="BH1" si="29">BG1+1</f>
        <v>34</v>
      </c>
      <c r="BI1" s="85">
        <f t="shared" ref="BI1" si="30">BH1+1</f>
        <v>35</v>
      </c>
      <c r="BJ1" s="85">
        <f t="shared" ref="BJ1" si="31">BI1+1</f>
        <v>36</v>
      </c>
      <c r="BK1" s="85">
        <f t="shared" ref="BK1" si="32">BJ1+1</f>
        <v>37</v>
      </c>
      <c r="BL1" s="85">
        <f t="shared" ref="BL1" si="33">BK1+1</f>
        <v>38</v>
      </c>
      <c r="BM1" s="85">
        <f t="shared" ref="BM1" si="34">BL1+1</f>
        <v>39</v>
      </c>
      <c r="BN1" s="85">
        <f t="shared" ref="BN1" si="35">BM1+1</f>
        <v>40</v>
      </c>
      <c r="BO1" s="85">
        <f t="shared" ref="BO1" si="36">BN1+1</f>
        <v>41</v>
      </c>
      <c r="BP1" s="85">
        <f t="shared" ref="BP1" si="37">BO1+1</f>
        <v>42</v>
      </c>
      <c r="BQ1" s="85">
        <f t="shared" ref="BQ1" si="38">BP1+1</f>
        <v>43</v>
      </c>
      <c r="BR1" s="85">
        <f t="shared" ref="BR1" si="39">BQ1+1</f>
        <v>44</v>
      </c>
      <c r="BS1" s="85">
        <f t="shared" ref="BS1" si="40">BR1+1</f>
        <v>45</v>
      </c>
      <c r="BT1" s="85">
        <f t="shared" ref="BT1" si="41">BS1+1</f>
        <v>46</v>
      </c>
      <c r="BU1" s="85">
        <f t="shared" ref="BU1" si="42">BT1+1</f>
        <v>47</v>
      </c>
      <c r="BV1" s="85">
        <f t="shared" ref="BV1" si="43">BU1+1</f>
        <v>48</v>
      </c>
      <c r="BW1" s="85">
        <f t="shared" ref="BW1" si="44">BV1+1</f>
        <v>49</v>
      </c>
      <c r="BX1" s="85">
        <f t="shared" ref="BX1" si="45">BW1+1</f>
        <v>50</v>
      </c>
      <c r="BY1" s="85">
        <f t="shared" ref="BY1" si="46">BX1+1</f>
        <v>51</v>
      </c>
      <c r="BZ1" s="85">
        <f t="shared" ref="BZ1" si="47">BY1+1</f>
        <v>52</v>
      </c>
      <c r="CA1" s="85">
        <f t="shared" ref="CA1" si="48">BZ1+1</f>
        <v>53</v>
      </c>
      <c r="CB1" s="85">
        <f t="shared" ref="CB1" si="49">CA1+1</f>
        <v>54</v>
      </c>
      <c r="CC1" s="85">
        <f t="shared" ref="CC1" si="50">CB1+1</f>
        <v>55</v>
      </c>
      <c r="CD1" s="85">
        <f t="shared" ref="CD1" si="51">CC1+1</f>
        <v>56</v>
      </c>
      <c r="CE1" s="85">
        <f t="shared" ref="CE1" si="52">CD1+1</f>
        <v>57</v>
      </c>
      <c r="CF1" s="85">
        <f t="shared" ref="CF1" si="53">CE1+1</f>
        <v>58</v>
      </c>
      <c r="CG1" s="85">
        <f t="shared" ref="CG1" si="54">CF1+1</f>
        <v>59</v>
      </c>
      <c r="CH1" s="85">
        <f t="shared" ref="CH1" si="55">CG1+1</f>
        <v>60</v>
      </c>
      <c r="CI1" s="85">
        <f t="shared" ref="CI1" si="56">CH1+1</f>
        <v>61</v>
      </c>
      <c r="CJ1" s="85">
        <f t="shared" ref="CJ1" si="57">CI1+1</f>
        <v>62</v>
      </c>
      <c r="CK1" s="85">
        <f t="shared" ref="CK1" si="58">CJ1+1</f>
        <v>63</v>
      </c>
      <c r="CL1" s="85">
        <f t="shared" ref="CL1" si="59">CK1+1</f>
        <v>64</v>
      </c>
      <c r="CM1" s="85">
        <f t="shared" ref="CM1" si="60">CL1+1</f>
        <v>65</v>
      </c>
      <c r="CN1" s="85">
        <f t="shared" ref="CN1" si="61">CM1+1</f>
        <v>66</v>
      </c>
      <c r="CO1" s="85">
        <f t="shared" ref="CO1" si="62">CN1+1</f>
        <v>67</v>
      </c>
      <c r="CP1" s="85">
        <f t="shared" ref="CP1" si="63">CO1+1</f>
        <v>68</v>
      </c>
      <c r="CQ1" s="85">
        <f t="shared" ref="CQ1" si="64">CP1+1</f>
        <v>69</v>
      </c>
      <c r="CR1" s="85">
        <f t="shared" ref="CR1" si="65">CQ1+1</f>
        <v>70</v>
      </c>
      <c r="CS1" s="85">
        <f t="shared" ref="CS1" si="66">CR1+1</f>
        <v>71</v>
      </c>
      <c r="CT1" s="85">
        <f t="shared" ref="CT1" si="67">CS1+1</f>
        <v>72</v>
      </c>
      <c r="CU1" s="85">
        <f t="shared" ref="CU1" si="68">CT1+1</f>
        <v>73</v>
      </c>
      <c r="CV1" s="85">
        <f t="shared" ref="CV1" si="69">CU1+1</f>
        <v>74</v>
      </c>
      <c r="CW1" s="85">
        <f t="shared" ref="CW1" si="70">CV1+1</f>
        <v>75</v>
      </c>
      <c r="CX1" s="85">
        <f t="shared" ref="CX1" si="71">CW1+1</f>
        <v>76</v>
      </c>
      <c r="CY1" s="85">
        <f t="shared" ref="CY1" si="72">CX1+1</f>
        <v>77</v>
      </c>
      <c r="CZ1" s="85">
        <f t="shared" ref="CZ1" si="73">CY1+1</f>
        <v>78</v>
      </c>
      <c r="DA1" s="85">
        <f t="shared" ref="DA1" si="74">CZ1+1</f>
        <v>79</v>
      </c>
      <c r="DB1" s="85">
        <f t="shared" ref="DB1" si="75">DA1+1</f>
        <v>80</v>
      </c>
      <c r="DC1" s="85">
        <f t="shared" ref="DC1" si="76">DB1+1</f>
        <v>81</v>
      </c>
      <c r="DD1" s="85">
        <f t="shared" ref="DD1" si="77">DC1+1</f>
        <v>82</v>
      </c>
      <c r="DE1" s="85">
        <f t="shared" ref="DE1" si="78">DD1+1</f>
        <v>83</v>
      </c>
      <c r="DF1" s="85">
        <f t="shared" ref="DF1" si="79">DE1+1</f>
        <v>84</v>
      </c>
      <c r="DG1" s="85">
        <f t="shared" ref="DG1" si="80">DF1+1</f>
        <v>85</v>
      </c>
      <c r="DH1" s="85">
        <f t="shared" ref="DH1" si="81">DG1+1</f>
        <v>86</v>
      </c>
      <c r="DI1" s="85">
        <f t="shared" ref="DI1" si="82">DH1+1</f>
        <v>87</v>
      </c>
      <c r="DJ1" s="85">
        <f t="shared" ref="DJ1" si="83">DI1+1</f>
        <v>88</v>
      </c>
      <c r="DK1" s="85">
        <f t="shared" ref="DK1" si="84">DJ1+1</f>
        <v>89</v>
      </c>
      <c r="DL1" s="85">
        <f t="shared" ref="DL1" si="85">DK1+1</f>
        <v>90</v>
      </c>
      <c r="DM1" s="85">
        <f t="shared" ref="DM1" si="86">DL1+1</f>
        <v>91</v>
      </c>
      <c r="DN1" s="85">
        <f t="shared" ref="DN1" si="87">DM1+1</f>
        <v>92</v>
      </c>
      <c r="DO1" s="85">
        <f t="shared" ref="DO1" si="88">DN1+1</f>
        <v>93</v>
      </c>
      <c r="DP1" s="85">
        <f t="shared" ref="DP1" si="89">DO1+1</f>
        <v>94</v>
      </c>
      <c r="DQ1" s="85">
        <f t="shared" ref="DQ1" si="90">DP1+1</f>
        <v>95</v>
      </c>
      <c r="DR1" s="85">
        <f t="shared" ref="DR1" si="91">DQ1+1</f>
        <v>96</v>
      </c>
      <c r="DS1" s="85">
        <f t="shared" ref="DS1" si="92">DR1+1</f>
        <v>97</v>
      </c>
      <c r="DT1" s="85">
        <f t="shared" ref="DT1" si="93">DS1+1</f>
        <v>98</v>
      </c>
      <c r="DU1" s="27"/>
      <c r="DV1" s="27"/>
    </row>
    <row r="2" spans="1:126">
      <c r="A2" s="1"/>
      <c r="B2" s="1"/>
      <c r="C2" s="1"/>
      <c r="D2" s="3" t="str">
        <f>Главная!$D$2</f>
        <v>Финансовая модель</v>
      </c>
      <c r="E2" s="261"/>
      <c r="F2" s="47"/>
      <c r="G2" s="229"/>
      <c r="H2" s="1"/>
      <c r="I2" s="1"/>
      <c r="J2" s="1"/>
      <c r="K2" s="1"/>
      <c r="L2" s="1"/>
      <c r="M2" s="5"/>
      <c r="N2" s="1"/>
      <c r="O2" s="1"/>
      <c r="P2" s="5"/>
      <c r="Q2" s="1"/>
      <c r="R2" s="1"/>
      <c r="S2" s="5"/>
      <c r="T2" s="7"/>
      <c r="U2" s="23"/>
      <c r="V2" s="1"/>
      <c r="W2" s="3"/>
      <c r="X2" s="1"/>
      <c r="Y2" s="5"/>
      <c r="Z2" s="86"/>
      <c r="AA2" s="87">
        <f>IF(AA$8&lt;Главная!$N$74,0,IF(AA$8&lt;=Главная!$N$82,Z2+1,0))</f>
        <v>1</v>
      </c>
      <c r="AB2" s="87">
        <f>IF(AB$8&lt;Главная!$N$74,0,IF(AB$8&lt;=Главная!$N$82,AA2+1,0))</f>
        <v>2</v>
      </c>
      <c r="AC2" s="87">
        <f>IF(AC$8&lt;Главная!$N$74,0,IF(AC$8&lt;=Главная!$N$82,AB2+1,0))</f>
        <v>3</v>
      </c>
      <c r="AD2" s="87">
        <f>IF(AD$8&lt;Главная!$N$74,0,IF(AD$8&lt;=Главная!$N$82,AC2+1,0))</f>
        <v>4</v>
      </c>
      <c r="AE2" s="87">
        <f>IF(AE$8&lt;Главная!$N$74,0,IF(AE$8&lt;=Главная!$N$82,AD2+1,0))</f>
        <v>5</v>
      </c>
      <c r="AF2" s="87">
        <f>IF(AF$8&lt;Главная!$N$74,0,IF(AF$8&lt;=Главная!$N$82,AE2+1,0))</f>
        <v>6</v>
      </c>
      <c r="AG2" s="87">
        <f>IF(AG$8&lt;Главная!$N$74,0,IF(AG$8&lt;=Главная!$N$82,AF2+1,0))</f>
        <v>7</v>
      </c>
      <c r="AH2" s="87">
        <f>IF(AH$8&lt;Главная!$N$74,0,IF(AH$8&lt;=Главная!$N$82,AG2+1,0))</f>
        <v>8</v>
      </c>
      <c r="AI2" s="87">
        <f>IF(AI$8&lt;Главная!$N$74,0,IF(AI$8&lt;=Главная!$N$82,AH2+1,0))</f>
        <v>9</v>
      </c>
      <c r="AJ2" s="87">
        <f>IF(AJ$8&lt;Главная!$N$74,0,IF(AJ$8&lt;=Главная!$N$82,AI2+1,0))</f>
        <v>10</v>
      </c>
      <c r="AK2" s="87">
        <f>IF(AK$8&lt;Главная!$N$74,0,IF(AK$8&lt;=Главная!$N$82,AJ2+1,0))</f>
        <v>11</v>
      </c>
      <c r="AL2" s="87">
        <f>IF(AL$8&lt;Главная!$N$74,0,IF(AL$8&lt;=Главная!$N$82,AK2+1,0))</f>
        <v>12</v>
      </c>
      <c r="AM2" s="87">
        <f>IF(AM$8&lt;Главная!$N$74,0,IF(AM$8&lt;=Главная!$N$82,AL2+1,0))</f>
        <v>13</v>
      </c>
      <c r="AN2" s="87">
        <f>IF(AN$8&lt;Главная!$N$74,0,IF(AN$8&lt;=Главная!$N$82,AM2+1,0))</f>
        <v>14</v>
      </c>
      <c r="AO2" s="87">
        <f>IF(AO$8&lt;Главная!$N$74,0,IF(AO$8&lt;=Главная!$N$82,AN2+1,0))</f>
        <v>15</v>
      </c>
      <c r="AP2" s="87">
        <f>IF(AP$8&lt;Главная!$N$74,0,IF(AP$8&lt;=Главная!$N$82,AO2+1,0))</f>
        <v>16</v>
      </c>
      <c r="AQ2" s="87">
        <f>IF(AQ$8&lt;Главная!$N$74,0,IF(AQ$8&lt;=Главная!$N$82,AP2+1,0))</f>
        <v>17</v>
      </c>
      <c r="AR2" s="87">
        <f>IF(AR$8&lt;Главная!$N$74,0,IF(AR$8&lt;=Главная!$N$82,AQ2+1,0))</f>
        <v>18</v>
      </c>
      <c r="AS2" s="87">
        <f>IF(AS$8&lt;Главная!$N$74,0,IF(AS$8&lt;=Главная!$N$82,AR2+1,0))</f>
        <v>19</v>
      </c>
      <c r="AT2" s="87">
        <f>IF(AT$8&lt;Главная!$N$74,0,IF(AT$8&lt;=Главная!$N$82,AS2+1,0))</f>
        <v>20</v>
      </c>
      <c r="AU2" s="87">
        <f>IF(AU$8&lt;Главная!$N$74,0,IF(AU$8&lt;=Главная!$N$82,AT2+1,0))</f>
        <v>21</v>
      </c>
      <c r="AV2" s="87">
        <f>IF(AV$8&lt;Главная!$N$74,0,IF(AV$8&lt;=Главная!$N$82,AU2+1,0))</f>
        <v>22</v>
      </c>
      <c r="AW2" s="87">
        <f>IF(AW$8&lt;Главная!$N$74,0,IF(AW$8&lt;=Главная!$N$82,AV2+1,0))</f>
        <v>23</v>
      </c>
      <c r="AX2" s="87">
        <f>IF(AX$8&lt;Главная!$N$74,0,IF(AX$8&lt;=Главная!$N$82,AW2+1,0))</f>
        <v>24</v>
      </c>
      <c r="AY2" s="87">
        <f>IF(AY$8&lt;Главная!$N$74,0,IF(AY$8&lt;=Главная!$N$82,AX2+1,0))</f>
        <v>25</v>
      </c>
      <c r="AZ2" s="87">
        <f>IF(AZ$8&lt;Главная!$N$74,0,IF(AZ$8&lt;=Главная!$N$82,AY2+1,0))</f>
        <v>26</v>
      </c>
      <c r="BA2" s="87">
        <f>IF(BA$8&lt;Главная!$N$74,0,IF(BA$8&lt;=Главная!$N$82,AZ2+1,0))</f>
        <v>27</v>
      </c>
      <c r="BB2" s="87">
        <f>IF(BB$8&lt;Главная!$N$74,0,IF(BB$8&lt;=Главная!$N$82,BA2+1,0))</f>
        <v>28</v>
      </c>
      <c r="BC2" s="87">
        <f>IF(BC$8&lt;Главная!$N$74,0,IF(BC$8&lt;=Главная!$N$82,BB2+1,0))</f>
        <v>29</v>
      </c>
      <c r="BD2" s="87">
        <f>IF(BD$8&lt;Главная!$N$74,0,IF(BD$8&lt;=Главная!$N$82,BC2+1,0))</f>
        <v>30</v>
      </c>
      <c r="BE2" s="87">
        <f>IF(BE$8&lt;Главная!$N$74,0,IF(BE$8&lt;=Главная!$N$82,BD2+1,0))</f>
        <v>31</v>
      </c>
      <c r="BF2" s="87">
        <f>IF(BF$8&lt;Главная!$N$74,0,IF(BF$8&lt;=Главная!$N$82,BE2+1,0))</f>
        <v>32</v>
      </c>
      <c r="BG2" s="87">
        <f>IF(BG$8&lt;Главная!$N$74,0,IF(BG$8&lt;=Главная!$N$82,BF2+1,0))</f>
        <v>33</v>
      </c>
      <c r="BH2" s="87">
        <f>IF(BH$8&lt;Главная!$N$74,0,IF(BH$8&lt;=Главная!$N$82,BG2+1,0))</f>
        <v>34</v>
      </c>
      <c r="BI2" s="87">
        <f>IF(BI$8&lt;Главная!$N$74,0,IF(BI$8&lt;=Главная!$N$82,BH2+1,0))</f>
        <v>35</v>
      </c>
      <c r="BJ2" s="87">
        <f>IF(BJ$8&lt;Главная!$N$74,0,IF(BJ$8&lt;=Главная!$N$82,BI2+1,0))</f>
        <v>36</v>
      </c>
      <c r="BK2" s="87">
        <f>IF(BK$8&lt;Главная!$N$74,0,IF(BK$8&lt;=Главная!$N$82,BJ2+1,0))</f>
        <v>37</v>
      </c>
      <c r="BL2" s="87">
        <f>IF(BL$8&lt;Главная!$N$74,0,IF(BL$8&lt;=Главная!$N$82,BK2+1,0))</f>
        <v>38</v>
      </c>
      <c r="BM2" s="87">
        <f>IF(BM$8&lt;Главная!$N$74,0,IF(BM$8&lt;=Главная!$N$82,BL2+1,0))</f>
        <v>39</v>
      </c>
      <c r="BN2" s="87">
        <f>IF(BN$8&lt;Главная!$N$74,0,IF(BN$8&lt;=Главная!$N$82,BM2+1,0))</f>
        <v>40</v>
      </c>
      <c r="BO2" s="87">
        <f>IF(BO$8&lt;Главная!$N$74,0,IF(BO$8&lt;=Главная!$N$82,BN2+1,0))</f>
        <v>41</v>
      </c>
      <c r="BP2" s="87">
        <f>IF(BP$8&lt;Главная!$N$74,0,IF(BP$8&lt;=Главная!$N$82,BO2+1,0))</f>
        <v>42</v>
      </c>
      <c r="BQ2" s="87">
        <f>IF(BQ$8&lt;Главная!$N$74,0,IF(BQ$8&lt;=Главная!$N$82,BP2+1,0))</f>
        <v>43</v>
      </c>
      <c r="BR2" s="87">
        <f>IF(BR$8&lt;Главная!$N$74,0,IF(BR$8&lt;=Главная!$N$82,BQ2+1,0))</f>
        <v>44</v>
      </c>
      <c r="BS2" s="87">
        <f>IF(BS$8&lt;Главная!$N$74,0,IF(BS$8&lt;=Главная!$N$82,BR2+1,0))</f>
        <v>45</v>
      </c>
      <c r="BT2" s="87">
        <f>IF(BT$8&lt;Главная!$N$74,0,IF(BT$8&lt;=Главная!$N$82,BS2+1,0))</f>
        <v>46</v>
      </c>
      <c r="BU2" s="87">
        <f>IF(BU$8&lt;Главная!$N$74,0,IF(BU$8&lt;=Главная!$N$82,BT2+1,0))</f>
        <v>47</v>
      </c>
      <c r="BV2" s="87">
        <f>IF(BV$8&lt;Главная!$N$74,0,IF(BV$8&lt;=Главная!$N$82,BU2+1,0))</f>
        <v>48</v>
      </c>
      <c r="BW2" s="87">
        <f>IF(BW$8&lt;Главная!$N$74,0,IF(BW$8&lt;=Главная!$N$82,BV2+1,0))</f>
        <v>49</v>
      </c>
      <c r="BX2" s="87">
        <f>IF(BX$8&lt;Главная!$N$74,0,IF(BX$8&lt;=Главная!$N$82,BW2+1,0))</f>
        <v>50</v>
      </c>
      <c r="BY2" s="87">
        <f>IF(BY$8&lt;Главная!$N$74,0,IF(BY$8&lt;=Главная!$N$82,BX2+1,0))</f>
        <v>51</v>
      </c>
      <c r="BZ2" s="87">
        <f>IF(BZ$8&lt;Главная!$N$74,0,IF(BZ$8&lt;=Главная!$N$82,BY2+1,0))</f>
        <v>52</v>
      </c>
      <c r="CA2" s="87">
        <f>IF(CA$8&lt;Главная!$N$74,0,IF(CA$8&lt;=Главная!$N$82,BZ2+1,0))</f>
        <v>53</v>
      </c>
      <c r="CB2" s="87">
        <f>IF(CB$8&lt;Главная!$N$74,0,IF(CB$8&lt;=Главная!$N$82,CA2+1,0))</f>
        <v>54</v>
      </c>
      <c r="CC2" s="87">
        <f>IF(CC$8&lt;Главная!$N$74,0,IF(CC$8&lt;=Главная!$N$82,CB2+1,0))</f>
        <v>55</v>
      </c>
      <c r="CD2" s="87">
        <f>IF(CD$8&lt;Главная!$N$74,0,IF(CD$8&lt;=Главная!$N$82,CC2+1,0))</f>
        <v>56</v>
      </c>
      <c r="CE2" s="87">
        <f>IF(CE$8&lt;Главная!$N$74,0,IF(CE$8&lt;=Главная!$N$82,CD2+1,0))</f>
        <v>57</v>
      </c>
      <c r="CF2" s="87">
        <f>IF(CF$8&lt;Главная!$N$74,0,IF(CF$8&lt;=Главная!$N$82,CE2+1,0))</f>
        <v>58</v>
      </c>
      <c r="CG2" s="87">
        <f>IF(CG$8&lt;Главная!$N$74,0,IF(CG$8&lt;=Главная!$N$82,CF2+1,0))</f>
        <v>59</v>
      </c>
      <c r="CH2" s="87">
        <f>IF(CH$8&lt;Главная!$N$74,0,IF(CH$8&lt;=Главная!$N$82,CG2+1,0))</f>
        <v>60</v>
      </c>
      <c r="CI2" s="87">
        <f>IF(CI$8&lt;Главная!$N$74,0,IF(CI$8&lt;=Главная!$N$82,CH2+1,0))</f>
        <v>61</v>
      </c>
      <c r="CJ2" s="87">
        <f>IF(CJ$8&lt;Главная!$N$74,0,IF(CJ$8&lt;=Главная!$N$82,CI2+1,0))</f>
        <v>62</v>
      </c>
      <c r="CK2" s="87">
        <f>IF(CK$8&lt;Главная!$N$74,0,IF(CK$8&lt;=Главная!$N$82,CJ2+1,0))</f>
        <v>63</v>
      </c>
      <c r="CL2" s="87">
        <f>IF(CL$8&lt;Главная!$N$74,0,IF(CL$8&lt;=Главная!$N$82,CK2+1,0))</f>
        <v>64</v>
      </c>
      <c r="CM2" s="87">
        <f>IF(CM$8&lt;Главная!$N$74,0,IF(CM$8&lt;=Главная!$N$82,CL2+1,0))</f>
        <v>65</v>
      </c>
      <c r="CN2" s="87">
        <f>IF(CN$8&lt;Главная!$N$74,0,IF(CN$8&lt;=Главная!$N$82,CM2+1,0))</f>
        <v>66</v>
      </c>
      <c r="CO2" s="87">
        <f>IF(CO$8&lt;Главная!$N$74,0,IF(CO$8&lt;=Главная!$N$82,CN2+1,0))</f>
        <v>67</v>
      </c>
      <c r="CP2" s="87">
        <f>IF(CP$8&lt;Главная!$N$74,0,IF(CP$8&lt;=Главная!$N$82,CO2+1,0))</f>
        <v>68</v>
      </c>
      <c r="CQ2" s="87">
        <f>IF(CQ$8&lt;Главная!$N$74,0,IF(CQ$8&lt;=Главная!$N$82,CP2+1,0))</f>
        <v>69</v>
      </c>
      <c r="CR2" s="87">
        <f>IF(CR$8&lt;Главная!$N$74,0,IF(CR$8&lt;=Главная!$N$82,CQ2+1,0))</f>
        <v>70</v>
      </c>
      <c r="CS2" s="87">
        <f>IF(CS$8&lt;Главная!$N$74,0,IF(CS$8&lt;=Главная!$N$82,CR2+1,0))</f>
        <v>71</v>
      </c>
      <c r="CT2" s="87">
        <f>IF(CT$8&lt;Главная!$N$74,0,IF(CT$8&lt;=Главная!$N$82,CS2+1,0))</f>
        <v>72</v>
      </c>
      <c r="CU2" s="87">
        <f>IF(CU$8&lt;Главная!$N$74,0,IF(CU$8&lt;=Главная!$N$82,CT2+1,0))</f>
        <v>73</v>
      </c>
      <c r="CV2" s="87">
        <f>IF(CV$8&lt;Главная!$N$74,0,IF(CV$8&lt;=Главная!$N$82,CU2+1,0))</f>
        <v>74</v>
      </c>
      <c r="CW2" s="87">
        <f>IF(CW$8&lt;Главная!$N$74,0,IF(CW$8&lt;=Главная!$N$82,CV2+1,0))</f>
        <v>75</v>
      </c>
      <c r="CX2" s="87">
        <f>IF(CX$8&lt;Главная!$N$74,0,IF(CX$8&lt;=Главная!$N$82,CW2+1,0))</f>
        <v>76</v>
      </c>
      <c r="CY2" s="87">
        <f>IF(CY$8&lt;Главная!$N$74,0,IF(CY$8&lt;=Главная!$N$82,CX2+1,0))</f>
        <v>77</v>
      </c>
      <c r="CZ2" s="87">
        <f>IF(CZ$8&lt;Главная!$N$74,0,IF(CZ$8&lt;=Главная!$N$82,CY2+1,0))</f>
        <v>78</v>
      </c>
      <c r="DA2" s="87">
        <f>IF(DA$8&lt;Главная!$N$74,0,IF(DA$8&lt;=Главная!$N$82,CZ2+1,0))</f>
        <v>79</v>
      </c>
      <c r="DB2" s="87">
        <f>IF(DB$8&lt;Главная!$N$74,0,IF(DB$8&lt;=Главная!$N$82,DA2+1,0))</f>
        <v>80</v>
      </c>
      <c r="DC2" s="87">
        <f>IF(DC$8&lt;Главная!$N$74,0,IF(DC$8&lt;=Главная!$N$82,DB2+1,0))</f>
        <v>81</v>
      </c>
      <c r="DD2" s="87">
        <f>IF(DD$8&lt;Главная!$N$74,0,IF(DD$8&lt;=Главная!$N$82,DC2+1,0))</f>
        <v>82</v>
      </c>
      <c r="DE2" s="87">
        <f>IF(DE$8&lt;Главная!$N$74,0,IF(DE$8&lt;=Главная!$N$82,DD2+1,0))</f>
        <v>83</v>
      </c>
      <c r="DF2" s="87">
        <f>IF(DF$8&lt;Главная!$N$74,0,IF(DF$8&lt;=Главная!$N$82,DE2+1,0))</f>
        <v>84</v>
      </c>
      <c r="DG2" s="87">
        <f>IF(DG$8&lt;Главная!$N$74,0,IF(DG$8&lt;=Главная!$N$82,DF2+1,0))</f>
        <v>85</v>
      </c>
      <c r="DH2" s="87">
        <f>IF(DH$8&lt;Главная!$N$74,0,IF(DH$8&lt;=Главная!$N$82,DG2+1,0))</f>
        <v>86</v>
      </c>
      <c r="DI2" s="87">
        <f>IF(DI$8&lt;Главная!$N$74,0,IF(DI$8&lt;=Главная!$N$82,DH2+1,0))</f>
        <v>87</v>
      </c>
      <c r="DJ2" s="87">
        <f>IF(DJ$8&lt;Главная!$N$74,0,IF(DJ$8&lt;=Главная!$N$82,DI2+1,0))</f>
        <v>88</v>
      </c>
      <c r="DK2" s="87">
        <f>IF(DK$8&lt;Главная!$N$74,0,IF(DK$8&lt;=Главная!$N$82,DJ2+1,0))</f>
        <v>89</v>
      </c>
      <c r="DL2" s="87">
        <f>IF(DL$8&lt;Главная!$N$74,0,IF(DL$8&lt;=Главная!$N$82,DK2+1,0))</f>
        <v>90</v>
      </c>
      <c r="DM2" s="87">
        <f>IF(DM$8&lt;Главная!$N$74,0,IF(DM$8&lt;=Главная!$N$82,DL2+1,0))</f>
        <v>91</v>
      </c>
      <c r="DN2" s="87">
        <f>IF(DN$8&lt;Главная!$N$74,0,IF(DN$8&lt;=Главная!$N$82,DM2+1,0))</f>
        <v>92</v>
      </c>
      <c r="DO2" s="87">
        <f>IF(DO$8&lt;Главная!$N$74,0,IF(DO$8&lt;=Главная!$N$82,DN2+1,0))</f>
        <v>93</v>
      </c>
      <c r="DP2" s="87">
        <f>IF(DP$8&lt;Главная!$N$74,0,IF(DP$8&lt;=Главная!$N$82,DO2+1,0))</f>
        <v>94</v>
      </c>
      <c r="DQ2" s="87">
        <f>IF(DQ$8&lt;Главная!$N$74,0,IF(DQ$8&lt;=Главная!$N$82,DP2+1,0))</f>
        <v>95</v>
      </c>
      <c r="DR2" s="87">
        <f>IF(DR$8&lt;Главная!$N$74,0,IF(DR$8&lt;=Главная!$N$82,DQ2+1,0))</f>
        <v>96</v>
      </c>
      <c r="DS2" s="87">
        <f>IF(DS$8&lt;Главная!$N$74,0,IF(DS$8&lt;=Главная!$N$82,DR2+1,0))</f>
        <v>97</v>
      </c>
      <c r="DT2" s="87">
        <f>IF(DT$8&lt;Главная!$N$74,0,IF(DT$8&lt;=Главная!$N$82,DS2+1,0))</f>
        <v>98</v>
      </c>
      <c r="DU2" s="1"/>
      <c r="DV2" s="1"/>
    </row>
    <row r="3" spans="1:126">
      <c r="A3" s="1"/>
      <c r="B3" s="1"/>
      <c r="C3" s="1"/>
      <c r="D3" s="3" t="str">
        <f>Главная!$D$3</f>
        <v>Инвестиционный проект: Строительство жилого МКД по адресу Улица, д.№</v>
      </c>
      <c r="E3" s="261"/>
      <c r="F3" s="47"/>
      <c r="G3" s="229"/>
      <c r="H3" s="1"/>
      <c r="I3" s="1"/>
      <c r="J3" s="1"/>
      <c r="K3" s="1"/>
      <c r="L3" s="1"/>
      <c r="M3" s="5"/>
      <c r="N3" s="1"/>
      <c r="O3" s="1"/>
      <c r="P3" s="5"/>
      <c r="Q3" s="1"/>
      <c r="R3" s="1"/>
      <c r="S3" s="5"/>
      <c r="T3" s="7"/>
      <c r="U3" s="23"/>
      <c r="V3" s="1"/>
      <c r="W3" s="3"/>
      <c r="X3" s="1"/>
      <c r="Y3" s="5"/>
      <c r="Z3" s="86"/>
      <c r="AA3" s="87" t="e">
        <f>IF(AA$8&gt;Главная!$N$80,0,IF(Z3&gt;0,Z3+1,IF(Y$2=MAX($2:$2),1,0)))</f>
        <v>#NUM!</v>
      </c>
      <c r="AB3" s="87" t="e">
        <f>IF(AB$8&gt;Главная!$N$80,0,IF(AA3&gt;0,AA3+1,IF(Z$2=MAX($2:$2),1,0)))</f>
        <v>#NUM!</v>
      </c>
      <c r="AC3" s="87" t="e">
        <f>IF(AC$8&gt;Главная!$N$80,0,IF(AB3&gt;0,AB3+1,IF(AA$2=MAX($2:$2),1,0)))</f>
        <v>#NUM!</v>
      </c>
      <c r="AD3" s="87" t="e">
        <f>IF(AD$8&gt;Главная!$N$80,0,IF(AC3&gt;0,AC3+1,IF(AB$2=MAX($2:$2),1,0)))</f>
        <v>#NUM!</v>
      </c>
      <c r="AE3" s="87" t="e">
        <f>IF(AE$8&gt;Главная!$N$80,0,IF(AD3&gt;0,AD3+1,IF(AC$2=MAX($2:$2),1,0)))</f>
        <v>#NUM!</v>
      </c>
      <c r="AF3" s="87" t="e">
        <f>IF(AF$8&gt;Главная!$N$80,0,IF(AE3&gt;0,AE3+1,IF(AD$2=MAX($2:$2),1,0)))</f>
        <v>#NUM!</v>
      </c>
      <c r="AG3" s="87" t="e">
        <f>IF(AG$8&gt;Главная!$N$80,0,IF(AF3&gt;0,AF3+1,IF(AE$2=MAX($2:$2),1,0)))</f>
        <v>#NUM!</v>
      </c>
      <c r="AH3" s="87" t="e">
        <f>IF(AH$8&gt;Главная!$N$80,0,IF(AG3&gt;0,AG3+1,IF(AF$2=MAX($2:$2),1,0)))</f>
        <v>#NUM!</v>
      </c>
      <c r="AI3" s="87" t="e">
        <f>IF(AI$8&gt;Главная!$N$80,0,IF(AH3&gt;0,AH3+1,IF(AG$2=MAX($2:$2),1,0)))</f>
        <v>#NUM!</v>
      </c>
      <c r="AJ3" s="87" t="e">
        <f>IF(AJ$8&gt;Главная!$N$80,0,IF(AI3&gt;0,AI3+1,IF(AH$2=MAX($2:$2),1,0)))</f>
        <v>#NUM!</v>
      </c>
      <c r="AK3" s="87" t="e">
        <f>IF(AK$8&gt;Главная!$N$80,0,IF(AJ3&gt;0,AJ3+1,IF(AI$2=MAX($2:$2),1,0)))</f>
        <v>#NUM!</v>
      </c>
      <c r="AL3" s="87" t="e">
        <f>IF(AL$8&gt;Главная!$N$80,0,IF(AK3&gt;0,AK3+1,IF(AJ$2=MAX($2:$2),1,0)))</f>
        <v>#NUM!</v>
      </c>
      <c r="AM3" s="87" t="e">
        <f>IF(AM$8&gt;Главная!$N$80,0,IF(AL3&gt;0,AL3+1,IF(AK$2=MAX($2:$2),1,0)))</f>
        <v>#NUM!</v>
      </c>
      <c r="AN3" s="87" t="e">
        <f>IF(AN$8&gt;Главная!$N$80,0,IF(AM3&gt;0,AM3+1,IF(AL$2=MAX($2:$2),1,0)))</f>
        <v>#NUM!</v>
      </c>
      <c r="AO3" s="87" t="e">
        <f>IF(AO$8&gt;Главная!$N$80,0,IF(AN3&gt;0,AN3+1,IF(AM$2=MAX($2:$2),1,0)))</f>
        <v>#NUM!</v>
      </c>
      <c r="AP3" s="87" t="e">
        <f>IF(AP$8&gt;Главная!$N$80,0,IF(AO3&gt;0,AO3+1,IF(AN$2=MAX($2:$2),1,0)))</f>
        <v>#NUM!</v>
      </c>
      <c r="AQ3" s="87" t="e">
        <f>IF(AQ$8&gt;Главная!$N$80,0,IF(AP3&gt;0,AP3+1,IF(AO$2=MAX($2:$2),1,0)))</f>
        <v>#NUM!</v>
      </c>
      <c r="AR3" s="87" t="e">
        <f>IF(AR$8&gt;Главная!$N$80,0,IF(AQ3&gt;0,AQ3+1,IF(AP$2=MAX($2:$2),1,0)))</f>
        <v>#NUM!</v>
      </c>
      <c r="AS3" s="87" t="e">
        <f>IF(AS$8&gt;Главная!$N$80,0,IF(AR3&gt;0,AR3+1,IF(AQ$2=MAX($2:$2),1,0)))</f>
        <v>#NUM!</v>
      </c>
      <c r="AT3" s="87" t="e">
        <f>IF(AT$8&gt;Главная!$N$80,0,IF(AS3&gt;0,AS3+1,IF(AR$2=MAX($2:$2),1,0)))</f>
        <v>#NUM!</v>
      </c>
      <c r="AU3" s="87" t="e">
        <f>IF(AU$8&gt;Главная!$N$80,0,IF(AT3&gt;0,AT3+1,IF(AS$2=MAX($2:$2),1,0)))</f>
        <v>#NUM!</v>
      </c>
      <c r="AV3" s="87" t="e">
        <f>IF(AV$8&gt;Главная!$N$80,0,IF(AU3&gt;0,AU3+1,IF(AT$2=MAX($2:$2),1,0)))</f>
        <v>#NUM!</v>
      </c>
      <c r="AW3" s="87" t="e">
        <f>IF(AW$8&gt;Главная!$N$80,0,IF(AV3&gt;0,AV3+1,IF(AU$2=MAX($2:$2),1,0)))</f>
        <v>#NUM!</v>
      </c>
      <c r="AX3" s="87" t="e">
        <f>IF(AX$8&gt;Главная!$N$80,0,IF(AW3&gt;0,AW3+1,IF(AV$2=MAX($2:$2),1,0)))</f>
        <v>#NUM!</v>
      </c>
      <c r="AY3" s="87" t="e">
        <f>IF(AY$8&gt;Главная!$N$80,0,IF(AX3&gt;0,AX3+1,IF(AW$2=MAX($2:$2),1,0)))</f>
        <v>#NUM!</v>
      </c>
      <c r="AZ3" s="87" t="e">
        <f>IF(AZ$8&gt;Главная!$N$80,0,IF(AY3&gt;0,AY3+1,IF(AX$2=MAX($2:$2),1,0)))</f>
        <v>#NUM!</v>
      </c>
      <c r="BA3" s="87" t="e">
        <f>IF(BA$8&gt;Главная!$N$80,0,IF(AZ3&gt;0,AZ3+1,IF(AY$2=MAX($2:$2),1,0)))</f>
        <v>#NUM!</v>
      </c>
      <c r="BB3" s="87" t="e">
        <f>IF(BB$8&gt;Главная!$N$80,0,IF(BA3&gt;0,BA3+1,IF(AZ$2=MAX($2:$2),1,0)))</f>
        <v>#NUM!</v>
      </c>
      <c r="BC3" s="87" t="e">
        <f>IF(BC$8&gt;Главная!$N$80,0,IF(BB3&gt;0,BB3+1,IF(BA$2=MAX($2:$2),1,0)))</f>
        <v>#NUM!</v>
      </c>
      <c r="BD3" s="87" t="e">
        <f>IF(BD$8&gt;Главная!$N$80,0,IF(BC3&gt;0,BC3+1,IF(BB$2=MAX($2:$2),1,0)))</f>
        <v>#NUM!</v>
      </c>
      <c r="BE3" s="87" t="e">
        <f>IF(BE$8&gt;Главная!$N$80,0,IF(BD3&gt;0,BD3+1,IF(BC$2=MAX($2:$2),1,0)))</f>
        <v>#NUM!</v>
      </c>
      <c r="BF3" s="87" t="e">
        <f>IF(BF$8&gt;Главная!$N$80,0,IF(BE3&gt;0,BE3+1,IF(BD$2=MAX($2:$2),1,0)))</f>
        <v>#NUM!</v>
      </c>
      <c r="BG3" s="87" t="e">
        <f>IF(BG$8&gt;Главная!$N$80,0,IF(BF3&gt;0,BF3+1,IF(BE$2=MAX($2:$2),1,0)))</f>
        <v>#NUM!</v>
      </c>
      <c r="BH3" s="87" t="e">
        <f>IF(BH$8&gt;Главная!$N$80,0,IF(BG3&gt;0,BG3+1,IF(BF$2=MAX($2:$2),1,0)))</f>
        <v>#NUM!</v>
      </c>
      <c r="BI3" s="87" t="e">
        <f>IF(BI$8&gt;Главная!$N$80,0,IF(BH3&gt;0,BH3+1,IF(BG$2=MAX($2:$2),1,0)))</f>
        <v>#NUM!</v>
      </c>
      <c r="BJ3" s="87" t="e">
        <f>IF(BJ$8&gt;Главная!$N$80,0,IF(BI3&gt;0,BI3+1,IF(BH$2=MAX($2:$2),1,0)))</f>
        <v>#NUM!</v>
      </c>
      <c r="BK3" s="87" t="e">
        <f>IF(BK$8&gt;Главная!$N$80,0,IF(BJ3&gt;0,BJ3+1,IF(BI$2=MAX($2:$2),1,0)))</f>
        <v>#NUM!</v>
      </c>
      <c r="BL3" s="87" t="e">
        <f>IF(BL$8&gt;Главная!$N$80,0,IF(BK3&gt;0,BK3+1,IF(BJ$2=MAX($2:$2),1,0)))</f>
        <v>#NUM!</v>
      </c>
      <c r="BM3" s="87" t="e">
        <f>IF(BM$8&gt;Главная!$N$80,0,IF(BL3&gt;0,BL3+1,IF(BK$2=MAX($2:$2),1,0)))</f>
        <v>#NUM!</v>
      </c>
      <c r="BN3" s="87" t="e">
        <f>IF(BN$8&gt;Главная!$N$80,0,IF(BM3&gt;0,BM3+1,IF(BL$2=MAX($2:$2),1,0)))</f>
        <v>#NUM!</v>
      </c>
      <c r="BO3" s="87" t="e">
        <f>IF(BO$8&gt;Главная!$N$80,0,IF(BN3&gt;0,BN3+1,IF(BM$2=MAX($2:$2),1,0)))</f>
        <v>#NUM!</v>
      </c>
      <c r="BP3" s="87" t="e">
        <f>IF(BP$8&gt;Главная!$N$80,0,IF(BO3&gt;0,BO3+1,IF(BN$2=MAX($2:$2),1,0)))</f>
        <v>#NUM!</v>
      </c>
      <c r="BQ3" s="87" t="e">
        <f>IF(BQ$8&gt;Главная!$N$80,0,IF(BP3&gt;0,BP3+1,IF(BO$2=MAX($2:$2),1,0)))</f>
        <v>#NUM!</v>
      </c>
      <c r="BR3" s="87" t="e">
        <f>IF(BR$8&gt;Главная!$N$80,0,IF(BQ3&gt;0,BQ3+1,IF(BP$2=MAX($2:$2),1,0)))</f>
        <v>#NUM!</v>
      </c>
      <c r="BS3" s="87" t="e">
        <f>IF(BS$8&gt;Главная!$N$80,0,IF(BR3&gt;0,BR3+1,IF(BQ$2=MAX($2:$2),1,0)))</f>
        <v>#NUM!</v>
      </c>
      <c r="BT3" s="87" t="e">
        <f>IF(BT$8&gt;Главная!$N$80,0,IF(BS3&gt;0,BS3+1,IF(BR$2=MAX($2:$2),1,0)))</f>
        <v>#NUM!</v>
      </c>
      <c r="BU3" s="87" t="e">
        <f>IF(BU$8&gt;Главная!$N$80,0,IF(BT3&gt;0,BT3+1,IF(BS$2=MAX($2:$2),1,0)))</f>
        <v>#NUM!</v>
      </c>
      <c r="BV3" s="87" t="e">
        <f>IF(BV$8&gt;Главная!$N$80,0,IF(BU3&gt;0,BU3+1,IF(BT$2=MAX($2:$2),1,0)))</f>
        <v>#NUM!</v>
      </c>
      <c r="BW3" s="87" t="e">
        <f>IF(BW$8&gt;Главная!$N$80,0,IF(BV3&gt;0,BV3+1,IF(BU$2=MAX($2:$2),1,0)))</f>
        <v>#NUM!</v>
      </c>
      <c r="BX3" s="87" t="e">
        <f>IF(BX$8&gt;Главная!$N$80,0,IF(BW3&gt;0,BW3+1,IF(BV$2=MAX($2:$2),1,0)))</f>
        <v>#NUM!</v>
      </c>
      <c r="BY3" s="87" t="e">
        <f>IF(BY$8&gt;Главная!$N$80,0,IF(BX3&gt;0,BX3+1,IF(BW$2=MAX($2:$2),1,0)))</f>
        <v>#NUM!</v>
      </c>
      <c r="BZ3" s="87" t="e">
        <f>IF(BZ$8&gt;Главная!$N$80,0,IF(BY3&gt;0,BY3+1,IF(BX$2=MAX($2:$2),1,0)))</f>
        <v>#NUM!</v>
      </c>
      <c r="CA3" s="87" t="e">
        <f>IF(CA$8&gt;Главная!$N$80,0,IF(BZ3&gt;0,BZ3+1,IF(BY$2=MAX($2:$2),1,0)))</f>
        <v>#NUM!</v>
      </c>
      <c r="CB3" s="87" t="e">
        <f>IF(CB$8&gt;Главная!$N$80,0,IF(CA3&gt;0,CA3+1,IF(BZ$2=MAX($2:$2),1,0)))</f>
        <v>#NUM!</v>
      </c>
      <c r="CC3" s="87" t="e">
        <f>IF(CC$8&gt;Главная!$N$80,0,IF(CB3&gt;0,CB3+1,IF(CA$2=MAX($2:$2),1,0)))</f>
        <v>#NUM!</v>
      </c>
      <c r="CD3" s="87" t="e">
        <f>IF(CD$8&gt;Главная!$N$80,0,IF(CC3&gt;0,CC3+1,IF(CB$2=MAX($2:$2),1,0)))</f>
        <v>#NUM!</v>
      </c>
      <c r="CE3" s="87" t="e">
        <f>IF(CE$8&gt;Главная!$N$80,0,IF(CD3&gt;0,CD3+1,IF(CC$2=MAX($2:$2),1,0)))</f>
        <v>#NUM!</v>
      </c>
      <c r="CF3" s="87" t="e">
        <f>IF(CF$8&gt;Главная!$N$80,0,IF(CE3&gt;0,CE3+1,IF(CD$2=MAX($2:$2),1,0)))</f>
        <v>#NUM!</v>
      </c>
      <c r="CG3" s="87" t="e">
        <f>IF(CG$8&gt;Главная!$N$80,0,IF(CF3&gt;0,CF3+1,IF(CE$2=MAX($2:$2),1,0)))</f>
        <v>#NUM!</v>
      </c>
      <c r="CH3" s="87" t="e">
        <f>IF(CH$8&gt;Главная!$N$80,0,IF(CG3&gt;0,CG3+1,IF(CF$2=MAX($2:$2),1,0)))</f>
        <v>#NUM!</v>
      </c>
      <c r="CI3" s="87" t="e">
        <f>IF(CI$8&gt;Главная!$N$80,0,IF(CH3&gt;0,CH3+1,IF(CG$2=MAX($2:$2),1,0)))</f>
        <v>#NUM!</v>
      </c>
      <c r="CJ3" s="87" t="e">
        <f>IF(CJ$8&gt;Главная!$N$80,0,IF(CI3&gt;0,CI3+1,IF(CH$2=MAX($2:$2),1,0)))</f>
        <v>#NUM!</v>
      </c>
      <c r="CK3" s="87" t="e">
        <f>IF(CK$8&gt;Главная!$N$80,0,IF(CJ3&gt;0,CJ3+1,IF(CI$2=MAX($2:$2),1,0)))</f>
        <v>#NUM!</v>
      </c>
      <c r="CL3" s="87" t="e">
        <f>IF(CL$8&gt;Главная!$N$80,0,IF(CK3&gt;0,CK3+1,IF(CJ$2=MAX($2:$2),1,0)))</f>
        <v>#NUM!</v>
      </c>
      <c r="CM3" s="87" t="e">
        <f>IF(CM$8&gt;Главная!$N$80,0,IF(CL3&gt;0,CL3+1,IF(CK$2=MAX($2:$2),1,0)))</f>
        <v>#NUM!</v>
      </c>
      <c r="CN3" s="87" t="e">
        <f>IF(CN$8&gt;Главная!$N$80,0,IF(CM3&gt;0,CM3+1,IF(CL$2=MAX($2:$2),1,0)))</f>
        <v>#NUM!</v>
      </c>
      <c r="CO3" s="87" t="e">
        <f>IF(CO$8&gt;Главная!$N$80,0,IF(CN3&gt;0,CN3+1,IF(CM$2=MAX($2:$2),1,0)))</f>
        <v>#NUM!</v>
      </c>
      <c r="CP3" s="87" t="e">
        <f>IF(CP$8&gt;Главная!$N$80,0,IF(CO3&gt;0,CO3+1,IF(CN$2=MAX($2:$2),1,0)))</f>
        <v>#NUM!</v>
      </c>
      <c r="CQ3" s="87" t="e">
        <f>IF(CQ$8&gt;Главная!$N$80,0,IF(CP3&gt;0,CP3+1,IF(CO$2=MAX($2:$2),1,0)))</f>
        <v>#NUM!</v>
      </c>
      <c r="CR3" s="87" t="e">
        <f>IF(CR$8&gt;Главная!$N$80,0,IF(CQ3&gt;0,CQ3+1,IF(CP$2=MAX($2:$2),1,0)))</f>
        <v>#NUM!</v>
      </c>
      <c r="CS3" s="87" t="e">
        <f>IF(CS$8&gt;Главная!$N$80,0,IF(CR3&gt;0,CR3+1,IF(CQ$2=MAX($2:$2),1,0)))</f>
        <v>#NUM!</v>
      </c>
      <c r="CT3" s="87" t="e">
        <f>IF(CT$8&gt;Главная!$N$80,0,IF(CS3&gt;0,CS3+1,IF(CR$2=MAX($2:$2),1,0)))</f>
        <v>#NUM!</v>
      </c>
      <c r="CU3" s="87" t="e">
        <f>IF(CU$8&gt;Главная!$N$80,0,IF(CT3&gt;0,CT3+1,IF(CS$2=MAX($2:$2),1,0)))</f>
        <v>#NUM!</v>
      </c>
      <c r="CV3" s="87" t="e">
        <f>IF(CV$8&gt;Главная!$N$80,0,IF(CU3&gt;0,CU3+1,IF(CT$2=MAX($2:$2),1,0)))</f>
        <v>#NUM!</v>
      </c>
      <c r="CW3" s="87" t="e">
        <f>IF(CW$8&gt;Главная!$N$80,0,IF(CV3&gt;0,CV3+1,IF(CU$2=MAX($2:$2),1,0)))</f>
        <v>#NUM!</v>
      </c>
      <c r="CX3" s="87" t="e">
        <f>IF(CX$8&gt;Главная!$N$80,0,IF(CW3&gt;0,CW3+1,IF(CV$2=MAX($2:$2),1,0)))</f>
        <v>#NUM!</v>
      </c>
      <c r="CY3" s="87" t="e">
        <f>IF(CY$8&gt;Главная!$N$80,0,IF(CX3&gt;0,CX3+1,IF(CW$2=MAX($2:$2),1,0)))</f>
        <v>#NUM!</v>
      </c>
      <c r="CZ3" s="87" t="e">
        <f>IF(CZ$8&gt;Главная!$N$80,0,IF(CY3&gt;0,CY3+1,IF(CX$2=MAX($2:$2),1,0)))</f>
        <v>#NUM!</v>
      </c>
      <c r="DA3" s="87" t="e">
        <f>IF(DA$8&gt;Главная!$N$80,0,IF(CZ3&gt;0,CZ3+1,IF(CY$2=MAX($2:$2),1,0)))</f>
        <v>#NUM!</v>
      </c>
      <c r="DB3" s="87" t="e">
        <f>IF(DB$8&gt;Главная!$N$80,0,IF(DA3&gt;0,DA3+1,IF(CZ$2=MAX($2:$2),1,0)))</f>
        <v>#NUM!</v>
      </c>
      <c r="DC3" s="87" t="e">
        <f>IF(DC$8&gt;Главная!$N$80,0,IF(DB3&gt;0,DB3+1,IF(DA$2=MAX($2:$2),1,0)))</f>
        <v>#NUM!</v>
      </c>
      <c r="DD3" s="87" t="e">
        <f>IF(DD$8&gt;Главная!$N$80,0,IF(DC3&gt;0,DC3+1,IF(DB$2=MAX($2:$2),1,0)))</f>
        <v>#NUM!</v>
      </c>
      <c r="DE3" s="87" t="e">
        <f>IF(DE$8&gt;Главная!$N$80,0,IF(DD3&gt;0,DD3+1,IF(DC$2=MAX($2:$2),1,0)))</f>
        <v>#NUM!</v>
      </c>
      <c r="DF3" s="87" t="e">
        <f>IF(DF$8&gt;Главная!$N$80,0,IF(DE3&gt;0,DE3+1,IF(DD$2=MAX($2:$2),1,0)))</f>
        <v>#NUM!</v>
      </c>
      <c r="DG3" s="87" t="e">
        <f>IF(DG$8&gt;Главная!$N$80,0,IF(DF3&gt;0,DF3+1,IF(DE$2=MAX($2:$2),1,0)))</f>
        <v>#NUM!</v>
      </c>
      <c r="DH3" s="87" t="e">
        <f>IF(DH$8&gt;Главная!$N$80,0,IF(DG3&gt;0,DG3+1,IF(DF$2=MAX($2:$2),1,0)))</f>
        <v>#NUM!</v>
      </c>
      <c r="DI3" s="87" t="e">
        <f>IF(DI$8&gt;Главная!$N$80,0,IF(DH3&gt;0,DH3+1,IF(DG$2=MAX($2:$2),1,0)))</f>
        <v>#NUM!</v>
      </c>
      <c r="DJ3" s="87" t="e">
        <f>IF(DJ$8&gt;Главная!$N$80,0,IF(DI3&gt;0,DI3+1,IF(DH$2=MAX($2:$2),1,0)))</f>
        <v>#NUM!</v>
      </c>
      <c r="DK3" s="87" t="e">
        <f>IF(DK$8&gt;Главная!$N$80,0,IF(DJ3&gt;0,DJ3+1,IF(DI$2=MAX($2:$2),1,0)))</f>
        <v>#NUM!</v>
      </c>
      <c r="DL3" s="87" t="e">
        <f>IF(DL$8&gt;Главная!$N$80,0,IF(DK3&gt;0,DK3+1,IF(DJ$2=MAX($2:$2),1,0)))</f>
        <v>#NUM!</v>
      </c>
      <c r="DM3" s="87" t="e">
        <f>IF(DM$8&gt;Главная!$N$80,0,IF(DL3&gt;0,DL3+1,IF(DK$2=MAX($2:$2),1,0)))</f>
        <v>#NUM!</v>
      </c>
      <c r="DN3" s="87" t="e">
        <f>IF(DN$8&gt;Главная!$N$80,0,IF(DM3&gt;0,DM3+1,IF(DL$2=MAX($2:$2),1,0)))</f>
        <v>#NUM!</v>
      </c>
      <c r="DO3" s="87" t="e">
        <f>IF(DO$8&gt;Главная!$N$80,0,IF(DN3&gt;0,DN3+1,IF(DM$2=MAX($2:$2),1,0)))</f>
        <v>#NUM!</v>
      </c>
      <c r="DP3" s="87" t="e">
        <f>IF(DP$8&gt;Главная!$N$80,0,IF(DO3&gt;0,DO3+1,IF(DN$2=MAX($2:$2),1,0)))</f>
        <v>#NUM!</v>
      </c>
      <c r="DQ3" s="87" t="e">
        <f>IF(DQ$8&gt;Главная!$N$80,0,IF(DP3&gt;0,DP3+1,IF(DO$2=MAX($2:$2),1,0)))</f>
        <v>#NUM!</v>
      </c>
      <c r="DR3" s="87" t="e">
        <f>IF(DR$8&gt;Главная!$N$80,0,IF(DQ3&gt;0,DQ3+1,IF(DP$2=MAX($2:$2),1,0)))</f>
        <v>#NUM!</v>
      </c>
      <c r="DS3" s="87" t="e">
        <f>IF(DS$8&gt;Главная!$N$80,0,IF(DR3&gt;0,DR3+1,IF(DQ$2=MAX($2:$2),1,0)))</f>
        <v>#NUM!</v>
      </c>
      <c r="DT3" s="87" t="e">
        <f>IF(DT$8&gt;Главная!$N$80,0,IF(DS3&gt;0,DS3+1,IF(DR$2=MAX($2:$2),1,0)))</f>
        <v>#NUM!</v>
      </c>
      <c r="DU3" s="1"/>
      <c r="DV3" s="1"/>
    </row>
    <row r="4" spans="1:126">
      <c r="A4" s="1"/>
      <c r="B4" s="1"/>
      <c r="C4" s="1"/>
      <c r="D4" s="571"/>
      <c r="E4" s="261"/>
      <c r="F4" s="47"/>
      <c r="G4" s="229"/>
      <c r="H4" s="1"/>
      <c r="I4" s="1"/>
      <c r="J4" s="1"/>
      <c r="K4" s="1"/>
      <c r="L4" s="1"/>
      <c r="M4" s="5"/>
      <c r="N4" s="1"/>
      <c r="O4" s="1"/>
      <c r="P4" s="5"/>
      <c r="Q4" s="1"/>
      <c r="R4" s="1"/>
      <c r="S4" s="5"/>
      <c r="T4" s="7"/>
      <c r="U4" s="23"/>
      <c r="V4" s="1"/>
      <c r="W4" s="3"/>
      <c r="X4" s="1"/>
      <c r="Y4" s="5"/>
      <c r="Z4" s="86"/>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1"/>
      <c r="DV4" s="1"/>
    </row>
    <row r="5" spans="1:126">
      <c r="A5" s="1"/>
      <c r="B5" s="1"/>
      <c r="C5" s="1"/>
      <c r="D5" s="3"/>
      <c r="E5" s="261"/>
      <c r="F5" s="5" t="s">
        <v>6</v>
      </c>
      <c r="G5" s="296" t="s">
        <v>59</v>
      </c>
      <c r="H5" s="1"/>
      <c r="I5" s="1"/>
      <c r="J5" s="1"/>
      <c r="K5" s="1"/>
      <c r="L5" s="1"/>
      <c r="M5" s="5"/>
      <c r="N5" s="1"/>
      <c r="O5" s="1"/>
      <c r="P5" s="5"/>
      <c r="Q5" s="1"/>
      <c r="R5" s="1"/>
      <c r="S5" s="5"/>
      <c r="T5" s="7"/>
      <c r="U5" s="23"/>
      <c r="V5" s="1"/>
      <c r="W5" s="3"/>
      <c r="X5" s="1"/>
      <c r="Y5" s="5"/>
      <c r="Z5" s="86"/>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1"/>
      <c r="DV5" s="1"/>
    </row>
    <row r="6" spans="1:126" ht="12.6" thickBot="1">
      <c r="A6" s="1"/>
      <c r="B6" s="1"/>
      <c r="C6" s="1"/>
      <c r="D6" s="1"/>
      <c r="E6" s="261"/>
      <c r="F6" s="47"/>
      <c r="G6" s="229"/>
      <c r="H6" s="1"/>
      <c r="I6" s="1"/>
      <c r="J6" s="1"/>
      <c r="K6" s="1"/>
      <c r="L6" s="1"/>
      <c r="M6" s="5"/>
      <c r="N6" s="1"/>
      <c r="O6" s="1"/>
      <c r="P6" s="5"/>
      <c r="Q6" s="1"/>
      <c r="R6" s="1"/>
      <c r="S6" s="5"/>
      <c r="T6" s="7"/>
      <c r="U6" s="23"/>
      <c r="V6" s="1"/>
      <c r="W6" s="3"/>
      <c r="X6" s="1"/>
      <c r="Y6" s="5"/>
      <c r="Z6" s="86"/>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1"/>
      <c r="DV6" s="1"/>
    </row>
    <row r="7" spans="1:126" ht="12.6" thickBot="1">
      <c r="A7" s="1"/>
      <c r="B7" s="1"/>
      <c r="C7" s="1"/>
      <c r="D7" s="1"/>
      <c r="E7" s="261"/>
      <c r="F7" s="218" t="s">
        <v>87</v>
      </c>
      <c r="G7" s="297"/>
      <c r="H7" s="1"/>
      <c r="I7" s="1"/>
      <c r="J7" s="1"/>
      <c r="K7" s="1"/>
      <c r="L7" s="1"/>
      <c r="M7" s="5"/>
      <c r="N7" s="1"/>
      <c r="O7" s="1"/>
      <c r="P7" s="5"/>
      <c r="Q7" s="1"/>
      <c r="R7" s="1"/>
      <c r="S7" s="5"/>
      <c r="T7" s="7"/>
      <c r="U7" s="23"/>
      <c r="V7" s="1"/>
      <c r="W7" s="3"/>
      <c r="X7" s="1"/>
      <c r="Y7" s="5"/>
      <c r="Z7" s="86"/>
      <c r="AA7" s="579" t="s">
        <v>283</v>
      </c>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1"/>
      <c r="DV7" s="1"/>
    </row>
    <row r="8" spans="1:126" s="4" customFormat="1" ht="12.6" thickBot="1">
      <c r="A8" s="3"/>
      <c r="B8" s="3" t="s">
        <v>112</v>
      </c>
      <c r="C8" s="3"/>
      <c r="D8" s="3"/>
      <c r="E8" s="274" t="s">
        <v>88</v>
      </c>
      <c r="F8" s="48"/>
      <c r="G8" s="298"/>
      <c r="H8" s="3" t="str">
        <f>Главная!$F$8</f>
        <v>показатель</v>
      </c>
      <c r="I8" s="3"/>
      <c r="J8" s="3"/>
      <c r="K8" s="3"/>
      <c r="L8" s="3"/>
      <c r="M8" s="5" t="s">
        <v>6</v>
      </c>
      <c r="N8" s="3" t="s">
        <v>1</v>
      </c>
      <c r="O8" s="3"/>
      <c r="P8" s="5"/>
      <c r="Q8" s="3" t="str">
        <f>Главная!$K$8</f>
        <v>ед.изм.</v>
      </c>
      <c r="R8" s="3"/>
      <c r="S8" s="5"/>
      <c r="T8" s="83" t="str">
        <f>Главная!$N$8</f>
        <v>значение</v>
      </c>
      <c r="U8" s="23"/>
      <c r="V8" s="3"/>
      <c r="W8" s="9" t="str">
        <f>Главная!$Y$8</f>
        <v>итого</v>
      </c>
      <c r="X8" s="3"/>
      <c r="Y8" s="5"/>
      <c r="Z8" s="194" t="s">
        <v>5</v>
      </c>
      <c r="AA8" s="192" t="str">
        <f>IF(OR(Главная!$N$11="",Главная!$N$11=0),"",Главная!$N$11)</f>
        <v/>
      </c>
      <c r="AB8" s="193" t="str">
        <f>IF(AA8="","",IF(AA$1-$AA$1+1&gt;=12*Главная!$N$13,"",EOMONTH(AA8,0)+1))</f>
        <v/>
      </c>
      <c r="AC8" s="193" t="str">
        <f>IF(AB8="","",IF(AB$1-$AA$1+1&gt;=12*Главная!$N$13,"",EOMONTH(AB8,0)+1))</f>
        <v/>
      </c>
      <c r="AD8" s="193" t="str">
        <f>IF(AC8="","",IF(AC$1-$AA$1+1&gt;=12*Главная!$N$13,"",EOMONTH(AC8,0)+1))</f>
        <v/>
      </c>
      <c r="AE8" s="193" t="str">
        <f>IF(AD8="","",IF(AD$1-$AA$1+1&gt;=12*Главная!$N$13,"",EOMONTH(AD8,0)+1))</f>
        <v/>
      </c>
      <c r="AF8" s="193" t="str">
        <f>IF(AE8="","",IF(AE$1-$AA$1+1&gt;=12*Главная!$N$13,"",EOMONTH(AE8,0)+1))</f>
        <v/>
      </c>
      <c r="AG8" s="193" t="str">
        <f>IF(AF8="","",IF(AF$1-$AA$1+1&gt;=12*Главная!$N$13,"",EOMONTH(AF8,0)+1))</f>
        <v/>
      </c>
      <c r="AH8" s="193" t="str">
        <f>IF(AG8="","",IF(AG$1-$AA$1+1&gt;=12*Главная!$N$13,"",EOMONTH(AG8,0)+1))</f>
        <v/>
      </c>
      <c r="AI8" s="193" t="str">
        <f>IF(AH8="","",IF(AH$1-$AA$1+1&gt;=12*Главная!$N$13,"",EOMONTH(AH8,0)+1))</f>
        <v/>
      </c>
      <c r="AJ8" s="193" t="str">
        <f>IF(AI8="","",IF(AI$1-$AA$1+1&gt;=12*Главная!$N$13,"",EOMONTH(AI8,0)+1))</f>
        <v/>
      </c>
      <c r="AK8" s="193" t="str">
        <f>IF(AJ8="","",IF(AJ$1-$AA$1+1&gt;=12*Главная!$N$13,"",EOMONTH(AJ8,0)+1))</f>
        <v/>
      </c>
      <c r="AL8" s="193" t="str">
        <f>IF(AK8="","",IF(AK$1-$AA$1+1&gt;=12*Главная!$N$13,"",EOMONTH(AK8,0)+1))</f>
        <v/>
      </c>
      <c r="AM8" s="193" t="str">
        <f>IF(AL8="","",IF(AL$1-$AA$1+1&gt;=12*Главная!$N$13,"",EOMONTH(AL8,0)+1))</f>
        <v/>
      </c>
      <c r="AN8" s="193" t="str">
        <f>IF(AM8="","",IF(AM$1-$AA$1+1&gt;=12*Главная!$N$13,"",EOMONTH(AM8,0)+1))</f>
        <v/>
      </c>
      <c r="AO8" s="193" t="str">
        <f>IF(AN8="","",IF(AN$1-$AA$1+1&gt;=12*Главная!$N$13,"",EOMONTH(AN8,0)+1))</f>
        <v/>
      </c>
      <c r="AP8" s="193" t="str">
        <f>IF(AO8="","",IF(AO$1-$AA$1+1&gt;=12*Главная!$N$13,"",EOMONTH(AO8,0)+1))</f>
        <v/>
      </c>
      <c r="AQ8" s="193" t="str">
        <f>IF(AP8="","",IF(AP$1-$AA$1+1&gt;=12*Главная!$N$13,"",EOMONTH(AP8,0)+1))</f>
        <v/>
      </c>
      <c r="AR8" s="193" t="str">
        <f>IF(AQ8="","",IF(AQ$1-$AA$1+1&gt;=12*Главная!$N$13,"",EOMONTH(AQ8,0)+1))</f>
        <v/>
      </c>
      <c r="AS8" s="193" t="str">
        <f>IF(AR8="","",IF(AR$1-$AA$1+1&gt;=12*Главная!$N$13,"",EOMONTH(AR8,0)+1))</f>
        <v/>
      </c>
      <c r="AT8" s="193" t="str">
        <f>IF(AS8="","",IF(AS$1-$AA$1+1&gt;=12*Главная!$N$13,"",EOMONTH(AS8,0)+1))</f>
        <v/>
      </c>
      <c r="AU8" s="193" t="str">
        <f>IF(AT8="","",IF(AT$1-$AA$1+1&gt;=12*Главная!$N$13,"",EOMONTH(AT8,0)+1))</f>
        <v/>
      </c>
      <c r="AV8" s="193" t="str">
        <f>IF(AU8="","",IF(AU$1-$AA$1+1&gt;=12*Главная!$N$13,"",EOMONTH(AU8,0)+1))</f>
        <v/>
      </c>
      <c r="AW8" s="193" t="str">
        <f>IF(AV8="","",IF(AV$1-$AA$1+1&gt;=12*Главная!$N$13,"",EOMONTH(AV8,0)+1))</f>
        <v/>
      </c>
      <c r="AX8" s="193" t="str">
        <f>IF(AW8="","",IF(AW$1-$AA$1+1&gt;=12*Главная!$N$13,"",EOMONTH(AW8,0)+1))</f>
        <v/>
      </c>
      <c r="AY8" s="193" t="str">
        <f>IF(AX8="","",IF(AX$1-$AA$1+1&gt;=12*Главная!$N$13,"",EOMONTH(AX8,0)+1))</f>
        <v/>
      </c>
      <c r="AZ8" s="193" t="str">
        <f>IF(AY8="","",IF(AY$1-$AA$1+1&gt;=12*Главная!$N$13,"",EOMONTH(AY8,0)+1))</f>
        <v/>
      </c>
      <c r="BA8" s="193" t="str">
        <f>IF(AZ8="","",IF(AZ$1-$AA$1+1&gt;=12*Главная!$N$13,"",EOMONTH(AZ8,0)+1))</f>
        <v/>
      </c>
      <c r="BB8" s="193" t="str">
        <f>IF(BA8="","",IF(BA$1-$AA$1+1&gt;=12*Главная!$N$13,"",EOMONTH(BA8,0)+1))</f>
        <v/>
      </c>
      <c r="BC8" s="193" t="str">
        <f>IF(BB8="","",IF(BB$1-$AA$1+1&gt;=12*Главная!$N$13,"",EOMONTH(BB8,0)+1))</f>
        <v/>
      </c>
      <c r="BD8" s="193" t="str">
        <f>IF(BC8="","",IF(BC$1-$AA$1+1&gt;=12*Главная!$N$13,"",EOMONTH(BC8,0)+1))</f>
        <v/>
      </c>
      <c r="BE8" s="193" t="str">
        <f>IF(BD8="","",IF(BD$1-$AA$1+1&gt;=12*Главная!$N$13,"",EOMONTH(BD8,0)+1))</f>
        <v/>
      </c>
      <c r="BF8" s="193" t="str">
        <f>IF(BE8="","",IF(BE$1-$AA$1+1&gt;=12*Главная!$N$13,"",EOMONTH(BE8,0)+1))</f>
        <v/>
      </c>
      <c r="BG8" s="193" t="str">
        <f>IF(BF8="","",IF(BF$1-$AA$1+1&gt;=12*Главная!$N$13,"",EOMONTH(BF8,0)+1))</f>
        <v/>
      </c>
      <c r="BH8" s="193" t="str">
        <f>IF(BG8="","",IF(BG$1-$AA$1+1&gt;=12*Главная!$N$13,"",EOMONTH(BG8,0)+1))</f>
        <v/>
      </c>
      <c r="BI8" s="193" t="str">
        <f>IF(BH8="","",IF(BH$1-$AA$1+1&gt;=12*Главная!$N$13,"",EOMONTH(BH8,0)+1))</f>
        <v/>
      </c>
      <c r="BJ8" s="193" t="str">
        <f>IF(BI8="","",IF(BI$1-$AA$1+1&gt;=12*Главная!$N$13,"",EOMONTH(BI8,0)+1))</f>
        <v/>
      </c>
      <c r="BK8" s="193" t="str">
        <f>IF(BJ8="","",IF(BJ$1-$AA$1+1&gt;=12*Главная!$N$13,"",EOMONTH(BJ8,0)+1))</f>
        <v/>
      </c>
      <c r="BL8" s="193" t="str">
        <f>IF(BK8="","",IF(BK$1-$AA$1+1&gt;=12*Главная!$N$13,"",EOMONTH(BK8,0)+1))</f>
        <v/>
      </c>
      <c r="BM8" s="193" t="str">
        <f>IF(BL8="","",IF(BL$1-$AA$1+1&gt;=12*Главная!$N$13,"",EOMONTH(BL8,0)+1))</f>
        <v/>
      </c>
      <c r="BN8" s="193" t="str">
        <f>IF(BM8="","",IF(BM$1-$AA$1+1&gt;=12*Главная!$N$13,"",EOMONTH(BM8,0)+1))</f>
        <v/>
      </c>
      <c r="BO8" s="193" t="str">
        <f>IF(BN8="","",IF(BN$1-$AA$1+1&gt;=12*Главная!$N$13,"",EOMONTH(BN8,0)+1))</f>
        <v/>
      </c>
      <c r="BP8" s="193" t="str">
        <f>IF(BO8="","",IF(BO$1-$AA$1+1&gt;=12*Главная!$N$13,"",EOMONTH(BO8,0)+1))</f>
        <v/>
      </c>
      <c r="BQ8" s="193" t="str">
        <f>IF(BP8="","",IF(BP$1-$AA$1+1&gt;=12*Главная!$N$13,"",EOMONTH(BP8,0)+1))</f>
        <v/>
      </c>
      <c r="BR8" s="193" t="str">
        <f>IF(BQ8="","",IF(BQ$1-$AA$1+1&gt;=12*Главная!$N$13,"",EOMONTH(BQ8,0)+1))</f>
        <v/>
      </c>
      <c r="BS8" s="193" t="str">
        <f>IF(BR8="","",IF(BR$1-$AA$1+1&gt;=12*Главная!$N$13,"",EOMONTH(BR8,0)+1))</f>
        <v/>
      </c>
      <c r="BT8" s="193" t="str">
        <f>IF(BS8="","",IF(BS$1-$AA$1+1&gt;=12*Главная!$N$13,"",EOMONTH(BS8,0)+1))</f>
        <v/>
      </c>
      <c r="BU8" s="193" t="str">
        <f>IF(BT8="","",IF(BT$1-$AA$1+1&gt;=12*Главная!$N$13,"",EOMONTH(BT8,0)+1))</f>
        <v/>
      </c>
      <c r="BV8" s="193" t="str">
        <f>IF(BU8="","",IF(BU$1-$AA$1+1&gt;=12*Главная!$N$13,"",EOMONTH(BU8,0)+1))</f>
        <v/>
      </c>
      <c r="BW8" s="193" t="str">
        <f>IF(BV8="","",IF(BV$1-$AA$1+1&gt;=12*Главная!$N$13,"",EOMONTH(BV8,0)+1))</f>
        <v/>
      </c>
      <c r="BX8" s="193" t="str">
        <f>IF(BW8="","",IF(BW$1-$AA$1+1&gt;=12*Главная!$N$13,"",EOMONTH(BW8,0)+1))</f>
        <v/>
      </c>
      <c r="BY8" s="193" t="str">
        <f>IF(BX8="","",IF(BX$1-$AA$1+1&gt;=12*Главная!$N$13,"",EOMONTH(BX8,0)+1))</f>
        <v/>
      </c>
      <c r="BZ8" s="193" t="str">
        <f>IF(BY8="","",IF(BY$1-$AA$1+1&gt;=12*Главная!$N$13,"",EOMONTH(BY8,0)+1))</f>
        <v/>
      </c>
      <c r="CA8" s="193" t="str">
        <f>IF(BZ8="","",IF(BZ$1-$AA$1+1&gt;=12*Главная!$N$13,"",EOMONTH(BZ8,0)+1))</f>
        <v/>
      </c>
      <c r="CB8" s="193" t="str">
        <f>IF(CA8="","",IF(CA$1-$AA$1+1&gt;=12*Главная!$N$13,"",EOMONTH(CA8,0)+1))</f>
        <v/>
      </c>
      <c r="CC8" s="193" t="str">
        <f>IF(CB8="","",IF(CB$1-$AA$1+1&gt;=12*Главная!$N$13,"",EOMONTH(CB8,0)+1))</f>
        <v/>
      </c>
      <c r="CD8" s="193" t="str">
        <f>IF(CC8="","",IF(CC$1-$AA$1+1&gt;=12*Главная!$N$13,"",EOMONTH(CC8,0)+1))</f>
        <v/>
      </c>
      <c r="CE8" s="193" t="str">
        <f>IF(CD8="","",IF(CD$1-$AA$1+1&gt;=12*Главная!$N$13,"",EOMONTH(CD8,0)+1))</f>
        <v/>
      </c>
      <c r="CF8" s="193" t="str">
        <f>IF(CE8="","",IF(CE$1-$AA$1+1&gt;=12*Главная!$N$13,"",EOMONTH(CE8,0)+1))</f>
        <v/>
      </c>
      <c r="CG8" s="193" t="str">
        <f>IF(CF8="","",IF(CF$1-$AA$1+1&gt;=12*Главная!$N$13,"",EOMONTH(CF8,0)+1))</f>
        <v/>
      </c>
      <c r="CH8" s="193" t="str">
        <f>IF(CG8="","",IF(CG$1-$AA$1+1&gt;=12*Главная!$N$13,"",EOMONTH(CG8,0)+1))</f>
        <v/>
      </c>
      <c r="CI8" s="193" t="str">
        <f>IF(CH8="","",IF(CH$1-$AA$1+1&gt;=12*Главная!$N$13,"",EOMONTH(CH8,0)+1))</f>
        <v/>
      </c>
      <c r="CJ8" s="193" t="str">
        <f>IF(CI8="","",IF(CI$1-$AA$1+1&gt;=12*Главная!$N$13,"",EOMONTH(CI8,0)+1))</f>
        <v/>
      </c>
      <c r="CK8" s="193" t="str">
        <f>IF(CJ8="","",IF(CJ$1-$AA$1+1&gt;=12*Главная!$N$13,"",EOMONTH(CJ8,0)+1))</f>
        <v/>
      </c>
      <c r="CL8" s="193" t="str">
        <f>IF(CK8="","",IF(CK$1-$AA$1+1&gt;=12*Главная!$N$13,"",EOMONTH(CK8,0)+1))</f>
        <v/>
      </c>
      <c r="CM8" s="193" t="str">
        <f>IF(CL8="","",IF(CL$1-$AA$1+1&gt;=12*Главная!$N$13,"",EOMONTH(CL8,0)+1))</f>
        <v/>
      </c>
      <c r="CN8" s="193" t="str">
        <f>IF(CM8="","",IF(CM$1-$AA$1+1&gt;=12*Главная!$N$13,"",EOMONTH(CM8,0)+1))</f>
        <v/>
      </c>
      <c r="CO8" s="193" t="str">
        <f>IF(CN8="","",IF(CN$1-$AA$1+1&gt;=12*Главная!$N$13,"",EOMONTH(CN8,0)+1))</f>
        <v/>
      </c>
      <c r="CP8" s="193" t="str">
        <f>IF(CO8="","",IF(CO$1-$AA$1+1&gt;=12*Главная!$N$13,"",EOMONTH(CO8,0)+1))</f>
        <v/>
      </c>
      <c r="CQ8" s="193" t="str">
        <f>IF(CP8="","",IF(CP$1-$AA$1+1&gt;=12*Главная!$N$13,"",EOMONTH(CP8,0)+1))</f>
        <v/>
      </c>
      <c r="CR8" s="193" t="str">
        <f>IF(CQ8="","",IF(CQ$1-$AA$1+1&gt;=12*Главная!$N$13,"",EOMONTH(CQ8,0)+1))</f>
        <v/>
      </c>
      <c r="CS8" s="193" t="str">
        <f>IF(CR8="","",IF(CR$1-$AA$1+1&gt;=12*Главная!$N$13,"",EOMONTH(CR8,0)+1))</f>
        <v/>
      </c>
      <c r="CT8" s="193" t="str">
        <f>IF(CS8="","",IF(CS$1-$AA$1+1&gt;=12*Главная!$N$13,"",EOMONTH(CS8,0)+1))</f>
        <v/>
      </c>
      <c r="CU8" s="193" t="str">
        <f>IF(CT8="","",IF(CT$1-$AA$1+1&gt;=12*Главная!$N$13,"",EOMONTH(CT8,0)+1))</f>
        <v/>
      </c>
      <c r="CV8" s="193" t="str">
        <f>IF(CU8="","",IF(CU$1-$AA$1+1&gt;=12*Главная!$N$13,"",EOMONTH(CU8,0)+1))</f>
        <v/>
      </c>
      <c r="CW8" s="193" t="str">
        <f>IF(CV8="","",IF(CV$1-$AA$1+1&gt;=12*Главная!$N$13,"",EOMONTH(CV8,0)+1))</f>
        <v/>
      </c>
      <c r="CX8" s="193" t="str">
        <f>IF(CW8="","",IF(CW$1-$AA$1+1&gt;=12*Главная!$N$13,"",EOMONTH(CW8,0)+1))</f>
        <v/>
      </c>
      <c r="CY8" s="193" t="str">
        <f>IF(CX8="","",IF(CX$1-$AA$1+1&gt;=12*Главная!$N$13,"",EOMONTH(CX8,0)+1))</f>
        <v/>
      </c>
      <c r="CZ8" s="193" t="str">
        <f>IF(CY8="","",IF(CY$1-$AA$1+1&gt;=12*Главная!$N$13,"",EOMONTH(CY8,0)+1))</f>
        <v/>
      </c>
      <c r="DA8" s="193" t="str">
        <f>IF(CZ8="","",IF(CZ$1-$AA$1+1&gt;=12*Главная!$N$13,"",EOMONTH(CZ8,0)+1))</f>
        <v/>
      </c>
      <c r="DB8" s="193" t="str">
        <f>IF(DA8="","",IF(DA$1-$AA$1+1&gt;=12*Главная!$N$13,"",EOMONTH(DA8,0)+1))</f>
        <v/>
      </c>
      <c r="DC8" s="193" t="str">
        <f>IF(DB8="","",IF(DB$1-$AA$1+1&gt;=12*Главная!$N$13,"",EOMONTH(DB8,0)+1))</f>
        <v/>
      </c>
      <c r="DD8" s="193" t="str">
        <f>IF(DC8="","",IF(DC$1-$AA$1+1&gt;=12*Главная!$N$13,"",EOMONTH(DC8,0)+1))</f>
        <v/>
      </c>
      <c r="DE8" s="193" t="str">
        <f>IF(DD8="","",IF(DD$1-$AA$1+1&gt;=12*Главная!$N$13,"",EOMONTH(DD8,0)+1))</f>
        <v/>
      </c>
      <c r="DF8" s="193" t="str">
        <f>IF(DE8="","",IF(DE$1-$AA$1+1&gt;=12*Главная!$N$13,"",EOMONTH(DE8,0)+1))</f>
        <v/>
      </c>
      <c r="DG8" s="193" t="str">
        <f>IF(DF8="","",IF(DF$1-$AA$1+1&gt;=12*Главная!$N$13,"",EOMONTH(DF8,0)+1))</f>
        <v/>
      </c>
      <c r="DH8" s="193" t="str">
        <f>IF(DG8="","",IF(DG$1-$AA$1+1&gt;=12*Главная!$N$13,"",EOMONTH(DG8,0)+1))</f>
        <v/>
      </c>
      <c r="DI8" s="193" t="str">
        <f>IF(DH8="","",IF(DH$1-$AA$1+1&gt;=12*Главная!$N$13,"",EOMONTH(DH8,0)+1))</f>
        <v/>
      </c>
      <c r="DJ8" s="193" t="str">
        <f>IF(DI8="","",IF(DI$1-$AA$1+1&gt;=12*Главная!$N$13,"",EOMONTH(DI8,0)+1))</f>
        <v/>
      </c>
      <c r="DK8" s="193" t="str">
        <f>IF(DJ8="","",IF(DJ$1-$AA$1+1&gt;=12*Главная!$N$13,"",EOMONTH(DJ8,0)+1))</f>
        <v/>
      </c>
      <c r="DL8" s="193" t="str">
        <f>IF(DK8="","",IF(DK$1-$AA$1+1&gt;=12*Главная!$N$13,"",EOMONTH(DK8,0)+1))</f>
        <v/>
      </c>
      <c r="DM8" s="193" t="str">
        <f>IF(DL8="","",IF(DL$1-$AA$1+1&gt;=12*Главная!$N$13,"",EOMONTH(DL8,0)+1))</f>
        <v/>
      </c>
      <c r="DN8" s="193" t="str">
        <f>IF(DM8="","",IF(DM$1-$AA$1+1&gt;=12*Главная!$N$13,"",EOMONTH(DM8,0)+1))</f>
        <v/>
      </c>
      <c r="DO8" s="193" t="str">
        <f>IF(DN8="","",IF(DN$1-$AA$1+1&gt;=12*Главная!$N$13,"",EOMONTH(DN8,0)+1))</f>
        <v/>
      </c>
      <c r="DP8" s="193" t="str">
        <f>IF(DO8="","",IF(DO$1-$AA$1+1&gt;=12*Главная!$N$13,"",EOMONTH(DO8,0)+1))</f>
        <v/>
      </c>
      <c r="DQ8" s="193" t="str">
        <f>IF(DP8="","",IF(DP$1-$AA$1+1&gt;=12*Главная!$N$13,"",EOMONTH(DP8,0)+1))</f>
        <v/>
      </c>
      <c r="DR8" s="193" t="str">
        <f>IF(DQ8="","",IF(DQ$1-$AA$1+1&gt;=12*Главная!$N$13,"",EOMONTH(DQ8,0)+1))</f>
        <v/>
      </c>
      <c r="DS8" s="193" t="str">
        <f>IF(DR8="","",IF(DR$1-$AA$1+1&gt;=12*Главная!$N$13,"",EOMONTH(DR8,0)+1))</f>
        <v/>
      </c>
      <c r="DT8" s="193" t="str">
        <f>IF(DS8="","",IF(DS$1-$AA$1+1&gt;=12*Главная!$N$13,"",EOMONTH(DS8,0)+1))</f>
        <v/>
      </c>
      <c r="DU8" s="3"/>
      <c r="DV8" s="3"/>
    </row>
    <row r="9" spans="1:126" ht="4.2" customHeight="1">
      <c r="A9" s="1"/>
      <c r="B9" s="262"/>
      <c r="C9" s="262"/>
      <c r="D9" s="262"/>
      <c r="E9" s="262"/>
      <c r="F9" s="49"/>
      <c r="G9" s="299"/>
      <c r="H9" s="13"/>
      <c r="I9" s="13"/>
      <c r="J9" s="13"/>
      <c r="K9" s="13"/>
      <c r="L9" s="13"/>
      <c r="M9" s="14"/>
      <c r="N9" s="13"/>
      <c r="O9" s="13"/>
      <c r="P9" s="14"/>
      <c r="Q9" s="13"/>
      <c r="R9" s="13"/>
      <c r="S9" s="14"/>
      <c r="T9" s="176"/>
      <c r="U9" s="24"/>
      <c r="V9" s="13"/>
      <c r="W9" s="15"/>
      <c r="X9" s="13"/>
      <c r="Y9" s="14"/>
      <c r="Z9" s="8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1"/>
      <c r="DV9" s="1"/>
    </row>
    <row r="10" spans="1:126" ht="7.2" customHeight="1">
      <c r="A10" s="1"/>
      <c r="B10" s="1"/>
      <c r="C10" s="1"/>
      <c r="D10" s="1"/>
      <c r="E10" s="261"/>
      <c r="F10" s="47"/>
      <c r="G10" s="229"/>
      <c r="H10" s="1"/>
      <c r="I10" s="1"/>
      <c r="J10" s="1"/>
      <c r="K10" s="1"/>
      <c r="L10" s="1"/>
      <c r="M10" s="5"/>
      <c r="N10" s="1"/>
      <c r="O10" s="1"/>
      <c r="P10" s="5"/>
      <c r="Q10" s="1"/>
      <c r="R10" s="1"/>
      <c r="S10" s="5"/>
      <c r="T10" s="7"/>
      <c r="U10" s="23"/>
      <c r="V10" s="1"/>
      <c r="W10" s="3"/>
      <c r="X10" s="1"/>
      <c r="Y10" s="5"/>
      <c r="Z10" s="86"/>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1"/>
      <c r="DV10" s="1"/>
    </row>
    <row r="11" spans="1:126" s="255" customFormat="1">
      <c r="A11" s="213"/>
      <c r="B11" s="258" t="s">
        <v>115</v>
      </c>
      <c r="C11" s="213"/>
      <c r="D11" s="213"/>
      <c r="E11" s="263"/>
      <c r="F11" s="50"/>
      <c r="G11" s="300" t="s">
        <v>6</v>
      </c>
      <c r="H11" s="213" t="s">
        <v>84</v>
      </c>
      <c r="I11" s="213"/>
      <c r="J11" s="213"/>
      <c r="K11" s="213"/>
      <c r="L11" s="213"/>
      <c r="M11" s="249"/>
      <c r="N11" s="259" t="str">
        <f>Главная!$Y$8</f>
        <v>итого</v>
      </c>
      <c r="O11" s="213"/>
      <c r="P11" s="5"/>
      <c r="Q11" s="259" t="s">
        <v>25</v>
      </c>
      <c r="R11" s="213"/>
      <c r="S11" s="249"/>
      <c r="T11" s="250"/>
      <c r="U11" s="249"/>
      <c r="V11" s="213"/>
      <c r="W11" s="251">
        <f>SUM($Y11:$DU11)</f>
        <v>0</v>
      </c>
      <c r="X11" s="251"/>
      <c r="Y11" s="252"/>
      <c r="Z11" s="253"/>
      <c r="AA11" s="254">
        <f t="shared" ref="AA11:AJ13" si="94">IF(AA$8="",0,SUMIFS(AA$36:AA$838,$H$36:$H$838,$H11))</f>
        <v>0</v>
      </c>
      <c r="AB11" s="254">
        <f t="shared" si="94"/>
        <v>0</v>
      </c>
      <c r="AC11" s="254">
        <f t="shared" si="94"/>
        <v>0</v>
      </c>
      <c r="AD11" s="254">
        <f t="shared" si="94"/>
        <v>0</v>
      </c>
      <c r="AE11" s="254">
        <f t="shared" si="94"/>
        <v>0</v>
      </c>
      <c r="AF11" s="254">
        <f t="shared" si="94"/>
        <v>0</v>
      </c>
      <c r="AG11" s="254">
        <f t="shared" si="94"/>
        <v>0</v>
      </c>
      <c r="AH11" s="254">
        <f t="shared" si="94"/>
        <v>0</v>
      </c>
      <c r="AI11" s="254">
        <f t="shared" si="94"/>
        <v>0</v>
      </c>
      <c r="AJ11" s="254">
        <f t="shared" si="94"/>
        <v>0</v>
      </c>
      <c r="AK11" s="254">
        <f t="shared" ref="AK11:AT13" si="95">IF(AK$8="",0,SUMIFS(AK$36:AK$838,$H$36:$H$838,$H11))</f>
        <v>0</v>
      </c>
      <c r="AL11" s="254">
        <f t="shared" si="95"/>
        <v>0</v>
      </c>
      <c r="AM11" s="254">
        <f t="shared" si="95"/>
        <v>0</v>
      </c>
      <c r="AN11" s="254">
        <f t="shared" si="95"/>
        <v>0</v>
      </c>
      <c r="AO11" s="254">
        <f t="shared" si="95"/>
        <v>0</v>
      </c>
      <c r="AP11" s="254">
        <f t="shared" si="95"/>
        <v>0</v>
      </c>
      <c r="AQ11" s="254">
        <f t="shared" si="95"/>
        <v>0</v>
      </c>
      <c r="AR11" s="254">
        <f t="shared" si="95"/>
        <v>0</v>
      </c>
      <c r="AS11" s="254">
        <f t="shared" si="95"/>
        <v>0</v>
      </c>
      <c r="AT11" s="254">
        <f t="shared" si="95"/>
        <v>0</v>
      </c>
      <c r="AU11" s="254">
        <f t="shared" ref="AU11:BD13" si="96">IF(AU$8="",0,SUMIFS(AU$36:AU$838,$H$36:$H$838,$H11))</f>
        <v>0</v>
      </c>
      <c r="AV11" s="254">
        <f t="shared" si="96"/>
        <v>0</v>
      </c>
      <c r="AW11" s="254">
        <f t="shared" si="96"/>
        <v>0</v>
      </c>
      <c r="AX11" s="254">
        <f t="shared" si="96"/>
        <v>0</v>
      </c>
      <c r="AY11" s="254">
        <f t="shared" si="96"/>
        <v>0</v>
      </c>
      <c r="AZ11" s="254">
        <f t="shared" si="96"/>
        <v>0</v>
      </c>
      <c r="BA11" s="254">
        <f t="shared" si="96"/>
        <v>0</v>
      </c>
      <c r="BB11" s="254">
        <f t="shared" si="96"/>
        <v>0</v>
      </c>
      <c r="BC11" s="254">
        <f t="shared" si="96"/>
        <v>0</v>
      </c>
      <c r="BD11" s="254">
        <f t="shared" si="96"/>
        <v>0</v>
      </c>
      <c r="BE11" s="254">
        <f t="shared" ref="BE11:BN13" si="97">IF(BE$8="",0,SUMIFS(BE$36:BE$838,$H$36:$H$838,$H11))</f>
        <v>0</v>
      </c>
      <c r="BF11" s="254">
        <f t="shared" si="97"/>
        <v>0</v>
      </c>
      <c r="BG11" s="254">
        <f t="shared" si="97"/>
        <v>0</v>
      </c>
      <c r="BH11" s="254">
        <f t="shared" si="97"/>
        <v>0</v>
      </c>
      <c r="BI11" s="254">
        <f t="shared" si="97"/>
        <v>0</v>
      </c>
      <c r="BJ11" s="254">
        <f t="shared" si="97"/>
        <v>0</v>
      </c>
      <c r="BK11" s="254">
        <f t="shared" si="97"/>
        <v>0</v>
      </c>
      <c r="BL11" s="254">
        <f t="shared" si="97"/>
        <v>0</v>
      </c>
      <c r="BM11" s="254">
        <f t="shared" si="97"/>
        <v>0</v>
      </c>
      <c r="BN11" s="254">
        <f t="shared" si="97"/>
        <v>0</v>
      </c>
      <c r="BO11" s="254">
        <f t="shared" ref="BO11:BX13" si="98">IF(BO$8="",0,SUMIFS(BO$36:BO$838,$H$36:$H$838,$H11))</f>
        <v>0</v>
      </c>
      <c r="BP11" s="254">
        <f t="shared" si="98"/>
        <v>0</v>
      </c>
      <c r="BQ11" s="254">
        <f t="shared" si="98"/>
        <v>0</v>
      </c>
      <c r="BR11" s="254">
        <f t="shared" si="98"/>
        <v>0</v>
      </c>
      <c r="BS11" s="254">
        <f t="shared" si="98"/>
        <v>0</v>
      </c>
      <c r="BT11" s="254">
        <f t="shared" si="98"/>
        <v>0</v>
      </c>
      <c r="BU11" s="254">
        <f t="shared" si="98"/>
        <v>0</v>
      </c>
      <c r="BV11" s="254">
        <f t="shared" si="98"/>
        <v>0</v>
      </c>
      <c r="BW11" s="254">
        <f t="shared" si="98"/>
        <v>0</v>
      </c>
      <c r="BX11" s="254">
        <f t="shared" si="98"/>
        <v>0</v>
      </c>
      <c r="BY11" s="254">
        <f t="shared" ref="BY11:CH13" si="99">IF(BY$8="",0,SUMIFS(BY$36:BY$838,$H$36:$H$838,$H11))</f>
        <v>0</v>
      </c>
      <c r="BZ11" s="254">
        <f t="shared" si="99"/>
        <v>0</v>
      </c>
      <c r="CA11" s="254">
        <f t="shared" si="99"/>
        <v>0</v>
      </c>
      <c r="CB11" s="254">
        <f t="shared" si="99"/>
        <v>0</v>
      </c>
      <c r="CC11" s="254">
        <f t="shared" si="99"/>
        <v>0</v>
      </c>
      <c r="CD11" s="254">
        <f t="shared" si="99"/>
        <v>0</v>
      </c>
      <c r="CE11" s="254">
        <f t="shared" si="99"/>
        <v>0</v>
      </c>
      <c r="CF11" s="254">
        <f t="shared" si="99"/>
        <v>0</v>
      </c>
      <c r="CG11" s="254">
        <f t="shared" si="99"/>
        <v>0</v>
      </c>
      <c r="CH11" s="254">
        <f t="shared" si="99"/>
        <v>0</v>
      </c>
      <c r="CI11" s="254">
        <f t="shared" ref="CI11:CR13" si="100">IF(CI$8="",0,SUMIFS(CI$36:CI$838,$H$36:$H$838,$H11))</f>
        <v>0</v>
      </c>
      <c r="CJ11" s="254">
        <f t="shared" si="100"/>
        <v>0</v>
      </c>
      <c r="CK11" s="254">
        <f t="shared" si="100"/>
        <v>0</v>
      </c>
      <c r="CL11" s="254">
        <f t="shared" si="100"/>
        <v>0</v>
      </c>
      <c r="CM11" s="254">
        <f t="shared" si="100"/>
        <v>0</v>
      </c>
      <c r="CN11" s="254">
        <f t="shared" si="100"/>
        <v>0</v>
      </c>
      <c r="CO11" s="254">
        <f t="shared" si="100"/>
        <v>0</v>
      </c>
      <c r="CP11" s="254">
        <f t="shared" si="100"/>
        <v>0</v>
      </c>
      <c r="CQ11" s="254">
        <f t="shared" si="100"/>
        <v>0</v>
      </c>
      <c r="CR11" s="254">
        <f t="shared" si="100"/>
        <v>0</v>
      </c>
      <c r="CS11" s="254">
        <f t="shared" ref="CS11:DB13" si="101">IF(CS$8="",0,SUMIFS(CS$36:CS$838,$H$36:$H$838,$H11))</f>
        <v>0</v>
      </c>
      <c r="CT11" s="254">
        <f t="shared" si="101"/>
        <v>0</v>
      </c>
      <c r="CU11" s="254">
        <f t="shared" si="101"/>
        <v>0</v>
      </c>
      <c r="CV11" s="254">
        <f t="shared" si="101"/>
        <v>0</v>
      </c>
      <c r="CW11" s="254">
        <f t="shared" si="101"/>
        <v>0</v>
      </c>
      <c r="CX11" s="254">
        <f t="shared" si="101"/>
        <v>0</v>
      </c>
      <c r="CY11" s="254">
        <f t="shared" si="101"/>
        <v>0</v>
      </c>
      <c r="CZ11" s="254">
        <f t="shared" si="101"/>
        <v>0</v>
      </c>
      <c r="DA11" s="254">
        <f t="shared" si="101"/>
        <v>0</v>
      </c>
      <c r="DB11" s="254">
        <f t="shared" si="101"/>
        <v>0</v>
      </c>
      <c r="DC11" s="254">
        <f t="shared" ref="DC11:DL13" si="102">IF(DC$8="",0,SUMIFS(DC$36:DC$838,$H$36:$H$838,$H11))</f>
        <v>0</v>
      </c>
      <c r="DD11" s="254">
        <f t="shared" si="102"/>
        <v>0</v>
      </c>
      <c r="DE11" s="254">
        <f t="shared" si="102"/>
        <v>0</v>
      </c>
      <c r="DF11" s="254">
        <f t="shared" si="102"/>
        <v>0</v>
      </c>
      <c r="DG11" s="254">
        <f t="shared" si="102"/>
        <v>0</v>
      </c>
      <c r="DH11" s="254">
        <f t="shared" si="102"/>
        <v>0</v>
      </c>
      <c r="DI11" s="254">
        <f t="shared" si="102"/>
        <v>0</v>
      </c>
      <c r="DJ11" s="254">
        <f t="shared" si="102"/>
        <v>0</v>
      </c>
      <c r="DK11" s="254">
        <f t="shared" si="102"/>
        <v>0</v>
      </c>
      <c r="DL11" s="254">
        <f t="shared" si="102"/>
        <v>0</v>
      </c>
      <c r="DM11" s="254">
        <f t="shared" ref="DM11:DT13" si="103">IF(DM$8="",0,SUMIFS(DM$36:DM$838,$H$36:$H$838,$H11))</f>
        <v>0</v>
      </c>
      <c r="DN11" s="254">
        <f t="shared" si="103"/>
        <v>0</v>
      </c>
      <c r="DO11" s="254">
        <f t="shared" si="103"/>
        <v>0</v>
      </c>
      <c r="DP11" s="254">
        <f t="shared" si="103"/>
        <v>0</v>
      </c>
      <c r="DQ11" s="254">
        <f t="shared" si="103"/>
        <v>0</v>
      </c>
      <c r="DR11" s="254">
        <f t="shared" si="103"/>
        <v>0</v>
      </c>
      <c r="DS11" s="254">
        <f t="shared" si="103"/>
        <v>0</v>
      </c>
      <c r="DT11" s="254">
        <f t="shared" si="103"/>
        <v>0</v>
      </c>
      <c r="DU11" s="213"/>
      <c r="DV11" s="213"/>
    </row>
    <row r="12" spans="1:126" s="255" customFormat="1">
      <c r="A12" s="213"/>
      <c r="B12" s="258" t="s">
        <v>117</v>
      </c>
      <c r="C12" s="213"/>
      <c r="D12" s="213"/>
      <c r="E12" s="263"/>
      <c r="F12" s="50"/>
      <c r="G12" s="300" t="s">
        <v>6</v>
      </c>
      <c r="H12" s="213" t="s">
        <v>83</v>
      </c>
      <c r="I12" s="213"/>
      <c r="J12" s="213"/>
      <c r="K12" s="213"/>
      <c r="L12" s="213"/>
      <c r="M12" s="249"/>
      <c r="N12" s="259" t="str">
        <f>Главная!$Y$8</f>
        <v>итого</v>
      </c>
      <c r="O12" s="213"/>
      <c r="P12" s="5"/>
      <c r="Q12" s="259" t="s">
        <v>25</v>
      </c>
      <c r="R12" s="213"/>
      <c r="S12" s="249"/>
      <c r="T12" s="250"/>
      <c r="U12" s="249"/>
      <c r="V12" s="213"/>
      <c r="W12" s="251">
        <f>SUM($Y12:$DU12)</f>
        <v>0</v>
      </c>
      <c r="X12" s="251"/>
      <c r="Y12" s="252"/>
      <c r="Z12" s="253"/>
      <c r="AA12" s="254">
        <f t="shared" si="94"/>
        <v>0</v>
      </c>
      <c r="AB12" s="254">
        <f t="shared" si="94"/>
        <v>0</v>
      </c>
      <c r="AC12" s="254">
        <f t="shared" si="94"/>
        <v>0</v>
      </c>
      <c r="AD12" s="254">
        <f t="shared" si="94"/>
        <v>0</v>
      </c>
      <c r="AE12" s="254">
        <f t="shared" si="94"/>
        <v>0</v>
      </c>
      <c r="AF12" s="254">
        <f t="shared" si="94"/>
        <v>0</v>
      </c>
      <c r="AG12" s="254">
        <f t="shared" si="94"/>
        <v>0</v>
      </c>
      <c r="AH12" s="254">
        <f t="shared" si="94"/>
        <v>0</v>
      </c>
      <c r="AI12" s="254">
        <f t="shared" si="94"/>
        <v>0</v>
      </c>
      <c r="AJ12" s="254">
        <f t="shared" si="94"/>
        <v>0</v>
      </c>
      <c r="AK12" s="254">
        <f t="shared" si="95"/>
        <v>0</v>
      </c>
      <c r="AL12" s="254">
        <f t="shared" si="95"/>
        <v>0</v>
      </c>
      <c r="AM12" s="254">
        <f t="shared" si="95"/>
        <v>0</v>
      </c>
      <c r="AN12" s="254">
        <f t="shared" si="95"/>
        <v>0</v>
      </c>
      <c r="AO12" s="254">
        <f t="shared" si="95"/>
        <v>0</v>
      </c>
      <c r="AP12" s="254">
        <f t="shared" si="95"/>
        <v>0</v>
      </c>
      <c r="AQ12" s="254">
        <f t="shared" si="95"/>
        <v>0</v>
      </c>
      <c r="AR12" s="254">
        <f t="shared" si="95"/>
        <v>0</v>
      </c>
      <c r="AS12" s="254">
        <f t="shared" si="95"/>
        <v>0</v>
      </c>
      <c r="AT12" s="254">
        <f t="shared" si="95"/>
        <v>0</v>
      </c>
      <c r="AU12" s="254">
        <f t="shared" si="96"/>
        <v>0</v>
      </c>
      <c r="AV12" s="254">
        <f t="shared" si="96"/>
        <v>0</v>
      </c>
      <c r="AW12" s="254">
        <f t="shared" si="96"/>
        <v>0</v>
      </c>
      <c r="AX12" s="254">
        <f t="shared" si="96"/>
        <v>0</v>
      </c>
      <c r="AY12" s="254">
        <f t="shared" si="96"/>
        <v>0</v>
      </c>
      <c r="AZ12" s="254">
        <f t="shared" si="96"/>
        <v>0</v>
      </c>
      <c r="BA12" s="254">
        <f t="shared" si="96"/>
        <v>0</v>
      </c>
      <c r="BB12" s="254">
        <f t="shared" si="96"/>
        <v>0</v>
      </c>
      <c r="BC12" s="254">
        <f t="shared" si="96"/>
        <v>0</v>
      </c>
      <c r="BD12" s="254">
        <f t="shared" si="96"/>
        <v>0</v>
      </c>
      <c r="BE12" s="254">
        <f t="shared" si="97"/>
        <v>0</v>
      </c>
      <c r="BF12" s="254">
        <f t="shared" si="97"/>
        <v>0</v>
      </c>
      <c r="BG12" s="254">
        <f t="shared" si="97"/>
        <v>0</v>
      </c>
      <c r="BH12" s="254">
        <f t="shared" si="97"/>
        <v>0</v>
      </c>
      <c r="BI12" s="254">
        <f t="shared" si="97"/>
        <v>0</v>
      </c>
      <c r="BJ12" s="254">
        <f t="shared" si="97"/>
        <v>0</v>
      </c>
      <c r="BK12" s="254">
        <f t="shared" si="97"/>
        <v>0</v>
      </c>
      <c r="BL12" s="254">
        <f t="shared" si="97"/>
        <v>0</v>
      </c>
      <c r="BM12" s="254">
        <f t="shared" si="97"/>
        <v>0</v>
      </c>
      <c r="BN12" s="254">
        <f t="shared" si="97"/>
        <v>0</v>
      </c>
      <c r="BO12" s="254">
        <f t="shared" si="98"/>
        <v>0</v>
      </c>
      <c r="BP12" s="254">
        <f t="shared" si="98"/>
        <v>0</v>
      </c>
      <c r="BQ12" s="254">
        <f t="shared" si="98"/>
        <v>0</v>
      </c>
      <c r="BR12" s="254">
        <f t="shared" si="98"/>
        <v>0</v>
      </c>
      <c r="BS12" s="254">
        <f t="shared" si="98"/>
        <v>0</v>
      </c>
      <c r="BT12" s="254">
        <f t="shared" si="98"/>
        <v>0</v>
      </c>
      <c r="BU12" s="254">
        <f t="shared" si="98"/>
        <v>0</v>
      </c>
      <c r="BV12" s="254">
        <f t="shared" si="98"/>
        <v>0</v>
      </c>
      <c r="BW12" s="254">
        <f t="shared" si="98"/>
        <v>0</v>
      </c>
      <c r="BX12" s="254">
        <f t="shared" si="98"/>
        <v>0</v>
      </c>
      <c r="BY12" s="254">
        <f t="shared" si="99"/>
        <v>0</v>
      </c>
      <c r="BZ12" s="254">
        <f t="shared" si="99"/>
        <v>0</v>
      </c>
      <c r="CA12" s="254">
        <f t="shared" si="99"/>
        <v>0</v>
      </c>
      <c r="CB12" s="254">
        <f t="shared" si="99"/>
        <v>0</v>
      </c>
      <c r="CC12" s="254">
        <f t="shared" si="99"/>
        <v>0</v>
      </c>
      <c r="CD12" s="254">
        <f t="shared" si="99"/>
        <v>0</v>
      </c>
      <c r="CE12" s="254">
        <f t="shared" si="99"/>
        <v>0</v>
      </c>
      <c r="CF12" s="254">
        <f t="shared" si="99"/>
        <v>0</v>
      </c>
      <c r="CG12" s="254">
        <f t="shared" si="99"/>
        <v>0</v>
      </c>
      <c r="CH12" s="254">
        <f t="shared" si="99"/>
        <v>0</v>
      </c>
      <c r="CI12" s="254">
        <f t="shared" si="100"/>
        <v>0</v>
      </c>
      <c r="CJ12" s="254">
        <f t="shared" si="100"/>
        <v>0</v>
      </c>
      <c r="CK12" s="254">
        <f t="shared" si="100"/>
        <v>0</v>
      </c>
      <c r="CL12" s="254">
        <f t="shared" si="100"/>
        <v>0</v>
      </c>
      <c r="CM12" s="254">
        <f t="shared" si="100"/>
        <v>0</v>
      </c>
      <c r="CN12" s="254">
        <f t="shared" si="100"/>
        <v>0</v>
      </c>
      <c r="CO12" s="254">
        <f t="shared" si="100"/>
        <v>0</v>
      </c>
      <c r="CP12" s="254">
        <f t="shared" si="100"/>
        <v>0</v>
      </c>
      <c r="CQ12" s="254">
        <f t="shared" si="100"/>
        <v>0</v>
      </c>
      <c r="CR12" s="254">
        <f t="shared" si="100"/>
        <v>0</v>
      </c>
      <c r="CS12" s="254">
        <f t="shared" si="101"/>
        <v>0</v>
      </c>
      <c r="CT12" s="254">
        <f t="shared" si="101"/>
        <v>0</v>
      </c>
      <c r="CU12" s="254">
        <f t="shared" si="101"/>
        <v>0</v>
      </c>
      <c r="CV12" s="254">
        <f t="shared" si="101"/>
        <v>0</v>
      </c>
      <c r="CW12" s="254">
        <f t="shared" si="101"/>
        <v>0</v>
      </c>
      <c r="CX12" s="254">
        <f t="shared" si="101"/>
        <v>0</v>
      </c>
      <c r="CY12" s="254">
        <f t="shared" si="101"/>
        <v>0</v>
      </c>
      <c r="CZ12" s="254">
        <f t="shared" si="101"/>
        <v>0</v>
      </c>
      <c r="DA12" s="254">
        <f t="shared" si="101"/>
        <v>0</v>
      </c>
      <c r="DB12" s="254">
        <f t="shared" si="101"/>
        <v>0</v>
      </c>
      <c r="DC12" s="254">
        <f t="shared" si="102"/>
        <v>0</v>
      </c>
      <c r="DD12" s="254">
        <f t="shared" si="102"/>
        <v>0</v>
      </c>
      <c r="DE12" s="254">
        <f t="shared" si="102"/>
        <v>0</v>
      </c>
      <c r="DF12" s="254">
        <f t="shared" si="102"/>
        <v>0</v>
      </c>
      <c r="DG12" s="254">
        <f t="shared" si="102"/>
        <v>0</v>
      </c>
      <c r="DH12" s="254">
        <f t="shared" si="102"/>
        <v>0</v>
      </c>
      <c r="DI12" s="254">
        <f t="shared" si="102"/>
        <v>0</v>
      </c>
      <c r="DJ12" s="254">
        <f t="shared" si="102"/>
        <v>0</v>
      </c>
      <c r="DK12" s="254">
        <f t="shared" si="102"/>
        <v>0</v>
      </c>
      <c r="DL12" s="254">
        <f t="shared" si="102"/>
        <v>0</v>
      </c>
      <c r="DM12" s="254">
        <f t="shared" si="103"/>
        <v>0</v>
      </c>
      <c r="DN12" s="254">
        <f t="shared" si="103"/>
        <v>0</v>
      </c>
      <c r="DO12" s="254">
        <f t="shared" si="103"/>
        <v>0</v>
      </c>
      <c r="DP12" s="254">
        <f t="shared" si="103"/>
        <v>0</v>
      </c>
      <c r="DQ12" s="254">
        <f t="shared" si="103"/>
        <v>0</v>
      </c>
      <c r="DR12" s="254">
        <f t="shared" si="103"/>
        <v>0</v>
      </c>
      <c r="DS12" s="254">
        <f t="shared" si="103"/>
        <v>0</v>
      </c>
      <c r="DT12" s="254">
        <f t="shared" si="103"/>
        <v>0</v>
      </c>
      <c r="DU12" s="213"/>
      <c r="DV12" s="213"/>
    </row>
    <row r="13" spans="1:126" s="255" customFormat="1">
      <c r="A13" s="213"/>
      <c r="B13" s="258" t="s">
        <v>116</v>
      </c>
      <c r="C13" s="213"/>
      <c r="D13" s="213"/>
      <c r="E13" s="263"/>
      <c r="F13" s="50"/>
      <c r="G13" s="300" t="s">
        <v>6</v>
      </c>
      <c r="H13" s="213" t="s">
        <v>86</v>
      </c>
      <c r="I13" s="213"/>
      <c r="J13" s="213"/>
      <c r="K13" s="213"/>
      <c r="L13" s="213"/>
      <c r="M13" s="249"/>
      <c r="N13" s="259" t="str">
        <f>Главная!$Y$8</f>
        <v>итого</v>
      </c>
      <c r="O13" s="213"/>
      <c r="P13" s="5"/>
      <c r="Q13" s="259" t="s">
        <v>25</v>
      </c>
      <c r="R13" s="213"/>
      <c r="S13" s="249"/>
      <c r="T13" s="250"/>
      <c r="U13" s="249"/>
      <c r="V13" s="213"/>
      <c r="W13" s="251">
        <f>SUM($Y13:$DU13)</f>
        <v>0</v>
      </c>
      <c r="X13" s="251"/>
      <c r="Y13" s="252"/>
      <c r="Z13" s="253"/>
      <c r="AA13" s="254">
        <f t="shared" si="94"/>
        <v>0</v>
      </c>
      <c r="AB13" s="254">
        <f t="shared" si="94"/>
        <v>0</v>
      </c>
      <c r="AC13" s="254">
        <f t="shared" si="94"/>
        <v>0</v>
      </c>
      <c r="AD13" s="254">
        <f t="shared" si="94"/>
        <v>0</v>
      </c>
      <c r="AE13" s="254">
        <f t="shared" si="94"/>
        <v>0</v>
      </c>
      <c r="AF13" s="254">
        <f t="shared" si="94"/>
        <v>0</v>
      </c>
      <c r="AG13" s="254">
        <f t="shared" si="94"/>
        <v>0</v>
      </c>
      <c r="AH13" s="254">
        <f t="shared" si="94"/>
        <v>0</v>
      </c>
      <c r="AI13" s="254">
        <f t="shared" si="94"/>
        <v>0</v>
      </c>
      <c r="AJ13" s="254">
        <f t="shared" si="94"/>
        <v>0</v>
      </c>
      <c r="AK13" s="254">
        <f t="shared" si="95"/>
        <v>0</v>
      </c>
      <c r="AL13" s="254">
        <f t="shared" si="95"/>
        <v>0</v>
      </c>
      <c r="AM13" s="254">
        <f t="shared" si="95"/>
        <v>0</v>
      </c>
      <c r="AN13" s="254">
        <f t="shared" si="95"/>
        <v>0</v>
      </c>
      <c r="AO13" s="254">
        <f t="shared" si="95"/>
        <v>0</v>
      </c>
      <c r="AP13" s="254">
        <f t="shared" si="95"/>
        <v>0</v>
      </c>
      <c r="AQ13" s="254">
        <f t="shared" si="95"/>
        <v>0</v>
      </c>
      <c r="AR13" s="254">
        <f t="shared" si="95"/>
        <v>0</v>
      </c>
      <c r="AS13" s="254">
        <f t="shared" si="95"/>
        <v>0</v>
      </c>
      <c r="AT13" s="254">
        <f t="shared" si="95"/>
        <v>0</v>
      </c>
      <c r="AU13" s="254">
        <f t="shared" si="96"/>
        <v>0</v>
      </c>
      <c r="AV13" s="254">
        <f t="shared" si="96"/>
        <v>0</v>
      </c>
      <c r="AW13" s="254">
        <f t="shared" si="96"/>
        <v>0</v>
      </c>
      <c r="AX13" s="254">
        <f t="shared" si="96"/>
        <v>0</v>
      </c>
      <c r="AY13" s="254">
        <f t="shared" si="96"/>
        <v>0</v>
      </c>
      <c r="AZ13" s="254">
        <f t="shared" si="96"/>
        <v>0</v>
      </c>
      <c r="BA13" s="254">
        <f t="shared" si="96"/>
        <v>0</v>
      </c>
      <c r="BB13" s="254">
        <f t="shared" si="96"/>
        <v>0</v>
      </c>
      <c r="BC13" s="254">
        <f t="shared" si="96"/>
        <v>0</v>
      </c>
      <c r="BD13" s="254">
        <f t="shared" si="96"/>
        <v>0</v>
      </c>
      <c r="BE13" s="254">
        <f t="shared" si="97"/>
        <v>0</v>
      </c>
      <c r="BF13" s="254">
        <f t="shared" si="97"/>
        <v>0</v>
      </c>
      <c r="BG13" s="254">
        <f t="shared" si="97"/>
        <v>0</v>
      </c>
      <c r="BH13" s="254">
        <f t="shared" si="97"/>
        <v>0</v>
      </c>
      <c r="BI13" s="254">
        <f t="shared" si="97"/>
        <v>0</v>
      </c>
      <c r="BJ13" s="254">
        <f t="shared" si="97"/>
        <v>0</v>
      </c>
      <c r="BK13" s="254">
        <f t="shared" si="97"/>
        <v>0</v>
      </c>
      <c r="BL13" s="254">
        <f t="shared" si="97"/>
        <v>0</v>
      </c>
      <c r="BM13" s="254">
        <f t="shared" si="97"/>
        <v>0</v>
      </c>
      <c r="BN13" s="254">
        <f t="shared" si="97"/>
        <v>0</v>
      </c>
      <c r="BO13" s="254">
        <f t="shared" si="98"/>
        <v>0</v>
      </c>
      <c r="BP13" s="254">
        <f t="shared" si="98"/>
        <v>0</v>
      </c>
      <c r="BQ13" s="254">
        <f t="shared" si="98"/>
        <v>0</v>
      </c>
      <c r="BR13" s="254">
        <f t="shared" si="98"/>
        <v>0</v>
      </c>
      <c r="BS13" s="254">
        <f t="shared" si="98"/>
        <v>0</v>
      </c>
      <c r="BT13" s="254">
        <f t="shared" si="98"/>
        <v>0</v>
      </c>
      <c r="BU13" s="254">
        <f t="shared" si="98"/>
        <v>0</v>
      </c>
      <c r="BV13" s="254">
        <f t="shared" si="98"/>
        <v>0</v>
      </c>
      <c r="BW13" s="254">
        <f t="shared" si="98"/>
        <v>0</v>
      </c>
      <c r="BX13" s="254">
        <f t="shared" si="98"/>
        <v>0</v>
      </c>
      <c r="BY13" s="254">
        <f t="shared" si="99"/>
        <v>0</v>
      </c>
      <c r="BZ13" s="254">
        <f t="shared" si="99"/>
        <v>0</v>
      </c>
      <c r="CA13" s="254">
        <f t="shared" si="99"/>
        <v>0</v>
      </c>
      <c r="CB13" s="254">
        <f t="shared" si="99"/>
        <v>0</v>
      </c>
      <c r="CC13" s="254">
        <f t="shared" si="99"/>
        <v>0</v>
      </c>
      <c r="CD13" s="254">
        <f t="shared" si="99"/>
        <v>0</v>
      </c>
      <c r="CE13" s="254">
        <f t="shared" si="99"/>
        <v>0</v>
      </c>
      <c r="CF13" s="254">
        <f t="shared" si="99"/>
        <v>0</v>
      </c>
      <c r="CG13" s="254">
        <f t="shared" si="99"/>
        <v>0</v>
      </c>
      <c r="CH13" s="254">
        <f t="shared" si="99"/>
        <v>0</v>
      </c>
      <c r="CI13" s="254">
        <f t="shared" si="100"/>
        <v>0</v>
      </c>
      <c r="CJ13" s="254">
        <f t="shared" si="100"/>
        <v>0</v>
      </c>
      <c r="CK13" s="254">
        <f t="shared" si="100"/>
        <v>0</v>
      </c>
      <c r="CL13" s="254">
        <f t="shared" si="100"/>
        <v>0</v>
      </c>
      <c r="CM13" s="254">
        <f t="shared" si="100"/>
        <v>0</v>
      </c>
      <c r="CN13" s="254">
        <f t="shared" si="100"/>
        <v>0</v>
      </c>
      <c r="CO13" s="254">
        <f t="shared" si="100"/>
        <v>0</v>
      </c>
      <c r="CP13" s="254">
        <f t="shared" si="100"/>
        <v>0</v>
      </c>
      <c r="CQ13" s="254">
        <f t="shared" si="100"/>
        <v>0</v>
      </c>
      <c r="CR13" s="254">
        <f t="shared" si="100"/>
        <v>0</v>
      </c>
      <c r="CS13" s="254">
        <f t="shared" si="101"/>
        <v>0</v>
      </c>
      <c r="CT13" s="254">
        <f t="shared" si="101"/>
        <v>0</v>
      </c>
      <c r="CU13" s="254">
        <f t="shared" si="101"/>
        <v>0</v>
      </c>
      <c r="CV13" s="254">
        <f t="shared" si="101"/>
        <v>0</v>
      </c>
      <c r="CW13" s="254">
        <f t="shared" si="101"/>
        <v>0</v>
      </c>
      <c r="CX13" s="254">
        <f t="shared" si="101"/>
        <v>0</v>
      </c>
      <c r="CY13" s="254">
        <f t="shared" si="101"/>
        <v>0</v>
      </c>
      <c r="CZ13" s="254">
        <f t="shared" si="101"/>
        <v>0</v>
      </c>
      <c r="DA13" s="254">
        <f t="shared" si="101"/>
        <v>0</v>
      </c>
      <c r="DB13" s="254">
        <f t="shared" si="101"/>
        <v>0</v>
      </c>
      <c r="DC13" s="254">
        <f t="shared" si="102"/>
        <v>0</v>
      </c>
      <c r="DD13" s="254">
        <f t="shared" si="102"/>
        <v>0</v>
      </c>
      <c r="DE13" s="254">
        <f t="shared" si="102"/>
        <v>0</v>
      </c>
      <c r="DF13" s="254">
        <f t="shared" si="102"/>
        <v>0</v>
      </c>
      <c r="DG13" s="254">
        <f t="shared" si="102"/>
        <v>0</v>
      </c>
      <c r="DH13" s="254">
        <f t="shared" si="102"/>
        <v>0</v>
      </c>
      <c r="DI13" s="254">
        <f t="shared" si="102"/>
        <v>0</v>
      </c>
      <c r="DJ13" s="254">
        <f t="shared" si="102"/>
        <v>0</v>
      </c>
      <c r="DK13" s="254">
        <f t="shared" si="102"/>
        <v>0</v>
      </c>
      <c r="DL13" s="254">
        <f t="shared" si="102"/>
        <v>0</v>
      </c>
      <c r="DM13" s="254">
        <f t="shared" si="103"/>
        <v>0</v>
      </c>
      <c r="DN13" s="254">
        <f t="shared" si="103"/>
        <v>0</v>
      </c>
      <c r="DO13" s="254">
        <f t="shared" si="103"/>
        <v>0</v>
      </c>
      <c r="DP13" s="254">
        <f t="shared" si="103"/>
        <v>0</v>
      </c>
      <c r="DQ13" s="254">
        <f t="shared" si="103"/>
        <v>0</v>
      </c>
      <c r="DR13" s="254">
        <f t="shared" si="103"/>
        <v>0</v>
      </c>
      <c r="DS13" s="254">
        <f t="shared" si="103"/>
        <v>0</v>
      </c>
      <c r="DT13" s="254">
        <f t="shared" si="103"/>
        <v>0</v>
      </c>
      <c r="DU13" s="213"/>
      <c r="DV13" s="213"/>
    </row>
    <row r="14" spans="1:126" s="289" customFormat="1">
      <c r="A14" s="256"/>
      <c r="B14" s="258" t="s">
        <v>196</v>
      </c>
      <c r="C14" s="256"/>
      <c r="D14" s="256"/>
      <c r="E14" s="284"/>
      <c r="F14" s="52"/>
      <c r="G14" s="301" t="s">
        <v>6</v>
      </c>
      <c r="H14" s="256" t="s">
        <v>85</v>
      </c>
      <c r="I14" s="256"/>
      <c r="J14" s="256"/>
      <c r="K14" s="256"/>
      <c r="L14" s="256"/>
      <c r="M14" s="285"/>
      <c r="N14" s="258" t="str">
        <f>Главная!$Y$8</f>
        <v>итого</v>
      </c>
      <c r="O14" s="256"/>
      <c r="P14" s="19"/>
      <c r="Q14" s="258" t="s">
        <v>25</v>
      </c>
      <c r="R14" s="256"/>
      <c r="S14" s="285"/>
      <c r="T14" s="286"/>
      <c r="U14" s="285"/>
      <c r="V14" s="292"/>
      <c r="W14" s="291">
        <f>IF(W$8="",0,IF(W11=0,0,W13/W11))</f>
        <v>0</v>
      </c>
      <c r="X14" s="293"/>
      <c r="Y14" s="287"/>
      <c r="Z14" s="288"/>
      <c r="AA14" s="290">
        <f>IF(AA$8="",0,IF(AA11=0,0,AA13/AA11))</f>
        <v>0</v>
      </c>
      <c r="AB14" s="290">
        <f t="shared" ref="AB14:AE14" si="104">IF(AB$8="",0,IF(AB11=0,0,AB13/AB11))</f>
        <v>0</v>
      </c>
      <c r="AC14" s="290">
        <f t="shared" si="104"/>
        <v>0</v>
      </c>
      <c r="AD14" s="290">
        <f t="shared" si="104"/>
        <v>0</v>
      </c>
      <c r="AE14" s="290">
        <f t="shared" si="104"/>
        <v>0</v>
      </c>
      <c r="AF14" s="290">
        <f t="shared" ref="AF14:CQ14" si="105">IF(AF$8="",0,IF(AF11=0,0,AF13/AF11))</f>
        <v>0</v>
      </c>
      <c r="AG14" s="290">
        <f t="shared" si="105"/>
        <v>0</v>
      </c>
      <c r="AH14" s="290">
        <f t="shared" si="105"/>
        <v>0</v>
      </c>
      <c r="AI14" s="290">
        <f t="shared" si="105"/>
        <v>0</v>
      </c>
      <c r="AJ14" s="290">
        <f t="shared" si="105"/>
        <v>0</v>
      </c>
      <c r="AK14" s="290">
        <f t="shared" si="105"/>
        <v>0</v>
      </c>
      <c r="AL14" s="290">
        <f t="shared" si="105"/>
        <v>0</v>
      </c>
      <c r="AM14" s="290">
        <f t="shared" si="105"/>
        <v>0</v>
      </c>
      <c r="AN14" s="290">
        <f t="shared" si="105"/>
        <v>0</v>
      </c>
      <c r="AO14" s="290">
        <f t="shared" si="105"/>
        <v>0</v>
      </c>
      <c r="AP14" s="290">
        <f t="shared" si="105"/>
        <v>0</v>
      </c>
      <c r="AQ14" s="290">
        <f t="shared" si="105"/>
        <v>0</v>
      </c>
      <c r="AR14" s="290">
        <f t="shared" si="105"/>
        <v>0</v>
      </c>
      <c r="AS14" s="290">
        <f t="shared" si="105"/>
        <v>0</v>
      </c>
      <c r="AT14" s="290">
        <f t="shared" si="105"/>
        <v>0</v>
      </c>
      <c r="AU14" s="290">
        <f t="shared" si="105"/>
        <v>0</v>
      </c>
      <c r="AV14" s="290">
        <f t="shared" si="105"/>
        <v>0</v>
      </c>
      <c r="AW14" s="290">
        <f t="shared" si="105"/>
        <v>0</v>
      </c>
      <c r="AX14" s="290">
        <f t="shared" si="105"/>
        <v>0</v>
      </c>
      <c r="AY14" s="290">
        <f t="shared" si="105"/>
        <v>0</v>
      </c>
      <c r="AZ14" s="290">
        <f t="shared" si="105"/>
        <v>0</v>
      </c>
      <c r="BA14" s="290">
        <f t="shared" si="105"/>
        <v>0</v>
      </c>
      <c r="BB14" s="290">
        <f t="shared" si="105"/>
        <v>0</v>
      </c>
      <c r="BC14" s="290">
        <f t="shared" si="105"/>
        <v>0</v>
      </c>
      <c r="BD14" s="290">
        <f t="shared" si="105"/>
        <v>0</v>
      </c>
      <c r="BE14" s="290">
        <f t="shared" si="105"/>
        <v>0</v>
      </c>
      <c r="BF14" s="290">
        <f t="shared" si="105"/>
        <v>0</v>
      </c>
      <c r="BG14" s="290">
        <f t="shared" si="105"/>
        <v>0</v>
      </c>
      <c r="BH14" s="290">
        <f t="shared" si="105"/>
        <v>0</v>
      </c>
      <c r="BI14" s="290">
        <f t="shared" si="105"/>
        <v>0</v>
      </c>
      <c r="BJ14" s="290">
        <f t="shared" si="105"/>
        <v>0</v>
      </c>
      <c r="BK14" s="290">
        <f t="shared" si="105"/>
        <v>0</v>
      </c>
      <c r="BL14" s="290">
        <f t="shared" si="105"/>
        <v>0</v>
      </c>
      <c r="BM14" s="290">
        <f t="shared" si="105"/>
        <v>0</v>
      </c>
      <c r="BN14" s="290">
        <f t="shared" si="105"/>
        <v>0</v>
      </c>
      <c r="BO14" s="290">
        <f t="shared" si="105"/>
        <v>0</v>
      </c>
      <c r="BP14" s="290">
        <f t="shared" si="105"/>
        <v>0</v>
      </c>
      <c r="BQ14" s="290">
        <f t="shared" si="105"/>
        <v>0</v>
      </c>
      <c r="BR14" s="290">
        <f t="shared" si="105"/>
        <v>0</v>
      </c>
      <c r="BS14" s="290">
        <f t="shared" si="105"/>
        <v>0</v>
      </c>
      <c r="BT14" s="290">
        <f t="shared" si="105"/>
        <v>0</v>
      </c>
      <c r="BU14" s="290">
        <f t="shared" si="105"/>
        <v>0</v>
      </c>
      <c r="BV14" s="290">
        <f t="shared" si="105"/>
        <v>0</v>
      </c>
      <c r="BW14" s="290">
        <f t="shared" si="105"/>
        <v>0</v>
      </c>
      <c r="BX14" s="290">
        <f t="shared" si="105"/>
        <v>0</v>
      </c>
      <c r="BY14" s="290">
        <f t="shared" si="105"/>
        <v>0</v>
      </c>
      <c r="BZ14" s="290">
        <f t="shared" si="105"/>
        <v>0</v>
      </c>
      <c r="CA14" s="290">
        <f t="shared" si="105"/>
        <v>0</v>
      </c>
      <c r="CB14" s="290">
        <f t="shared" si="105"/>
        <v>0</v>
      </c>
      <c r="CC14" s="290">
        <f t="shared" si="105"/>
        <v>0</v>
      </c>
      <c r="CD14" s="290">
        <f t="shared" si="105"/>
        <v>0</v>
      </c>
      <c r="CE14" s="290">
        <f t="shared" si="105"/>
        <v>0</v>
      </c>
      <c r="CF14" s="290">
        <f t="shared" si="105"/>
        <v>0</v>
      </c>
      <c r="CG14" s="290">
        <f t="shared" si="105"/>
        <v>0</v>
      </c>
      <c r="CH14" s="290">
        <f t="shared" si="105"/>
        <v>0</v>
      </c>
      <c r="CI14" s="290">
        <f t="shared" si="105"/>
        <v>0</v>
      </c>
      <c r="CJ14" s="290">
        <f t="shared" si="105"/>
        <v>0</v>
      </c>
      <c r="CK14" s="290">
        <f t="shared" si="105"/>
        <v>0</v>
      </c>
      <c r="CL14" s="290">
        <f t="shared" si="105"/>
        <v>0</v>
      </c>
      <c r="CM14" s="290">
        <f t="shared" si="105"/>
        <v>0</v>
      </c>
      <c r="CN14" s="290">
        <f t="shared" si="105"/>
        <v>0</v>
      </c>
      <c r="CO14" s="290">
        <f t="shared" si="105"/>
        <v>0</v>
      </c>
      <c r="CP14" s="290">
        <f t="shared" si="105"/>
        <v>0</v>
      </c>
      <c r="CQ14" s="290">
        <f t="shared" si="105"/>
        <v>0</v>
      </c>
      <c r="CR14" s="290">
        <f t="shared" ref="CR14:DT14" si="106">IF(CR$8="",0,IF(CR11=0,0,CR13/CR11))</f>
        <v>0</v>
      </c>
      <c r="CS14" s="290">
        <f t="shared" si="106"/>
        <v>0</v>
      </c>
      <c r="CT14" s="290">
        <f t="shared" si="106"/>
        <v>0</v>
      </c>
      <c r="CU14" s="290">
        <f t="shared" si="106"/>
        <v>0</v>
      </c>
      <c r="CV14" s="290">
        <f t="shared" si="106"/>
        <v>0</v>
      </c>
      <c r="CW14" s="290">
        <f t="shared" si="106"/>
        <v>0</v>
      </c>
      <c r="CX14" s="290">
        <f t="shared" si="106"/>
        <v>0</v>
      </c>
      <c r="CY14" s="290">
        <f t="shared" si="106"/>
        <v>0</v>
      </c>
      <c r="CZ14" s="290">
        <f t="shared" si="106"/>
        <v>0</v>
      </c>
      <c r="DA14" s="290">
        <f t="shared" si="106"/>
        <v>0</v>
      </c>
      <c r="DB14" s="290">
        <f t="shared" si="106"/>
        <v>0</v>
      </c>
      <c r="DC14" s="290">
        <f t="shared" si="106"/>
        <v>0</v>
      </c>
      <c r="DD14" s="290">
        <f t="shared" si="106"/>
        <v>0</v>
      </c>
      <c r="DE14" s="290">
        <f t="shared" si="106"/>
        <v>0</v>
      </c>
      <c r="DF14" s="290">
        <f t="shared" si="106"/>
        <v>0</v>
      </c>
      <c r="DG14" s="290">
        <f t="shared" si="106"/>
        <v>0</v>
      </c>
      <c r="DH14" s="290">
        <f t="shared" si="106"/>
        <v>0</v>
      </c>
      <c r="DI14" s="290">
        <f t="shared" si="106"/>
        <v>0</v>
      </c>
      <c r="DJ14" s="290">
        <f t="shared" si="106"/>
        <v>0</v>
      </c>
      <c r="DK14" s="290">
        <f t="shared" si="106"/>
        <v>0</v>
      </c>
      <c r="DL14" s="290">
        <f t="shared" si="106"/>
        <v>0</v>
      </c>
      <c r="DM14" s="290">
        <f t="shared" si="106"/>
        <v>0</v>
      </c>
      <c r="DN14" s="290">
        <f t="shared" si="106"/>
        <v>0</v>
      </c>
      <c r="DO14" s="290">
        <f t="shared" si="106"/>
        <v>0</v>
      </c>
      <c r="DP14" s="290">
        <f t="shared" si="106"/>
        <v>0</v>
      </c>
      <c r="DQ14" s="290">
        <f t="shared" si="106"/>
        <v>0</v>
      </c>
      <c r="DR14" s="290">
        <f t="shared" si="106"/>
        <v>0</v>
      </c>
      <c r="DS14" s="290">
        <f t="shared" si="106"/>
        <v>0</v>
      </c>
      <c r="DT14" s="290">
        <f t="shared" si="106"/>
        <v>0</v>
      </c>
      <c r="DU14" s="256"/>
      <c r="DV14" s="256"/>
    </row>
    <row r="15" spans="1:126" s="255" customFormat="1">
      <c r="A15" s="213"/>
      <c r="B15" s="402" t="s">
        <v>194</v>
      </c>
      <c r="C15" s="213"/>
      <c r="D15" s="213"/>
      <c r="E15" s="263"/>
      <c r="F15" s="50"/>
      <c r="G15" s="300" t="s">
        <v>6</v>
      </c>
      <c r="H15" s="213" t="s">
        <v>118</v>
      </c>
      <c r="I15" s="213"/>
      <c r="J15" s="213"/>
      <c r="K15" s="213"/>
      <c r="L15" s="213"/>
      <c r="M15" s="249"/>
      <c r="N15" s="259" t="str">
        <f>Главная!$Y$8</f>
        <v>итого</v>
      </c>
      <c r="O15" s="213"/>
      <c r="P15" s="5"/>
      <c r="Q15" s="259" t="s">
        <v>25</v>
      </c>
      <c r="R15" s="213"/>
      <c r="S15" s="249"/>
      <c r="T15" s="250"/>
      <c r="U15" s="249"/>
      <c r="V15" s="213"/>
      <c r="W15" s="251">
        <f>SUM($Y15:$DU15)</f>
        <v>0</v>
      </c>
      <c r="X15" s="251"/>
      <c r="Y15" s="252"/>
      <c r="Z15" s="253"/>
      <c r="AA15" s="254">
        <f t="shared" ref="AA15:AJ16" si="107">IF(AA$8="",0,SUMIFS(AA$36:AA$838,$H$36:$H$838,$H15))</f>
        <v>0</v>
      </c>
      <c r="AB15" s="254">
        <f t="shared" si="107"/>
        <v>0</v>
      </c>
      <c r="AC15" s="254">
        <f t="shared" si="107"/>
        <v>0</v>
      </c>
      <c r="AD15" s="254">
        <f t="shared" si="107"/>
        <v>0</v>
      </c>
      <c r="AE15" s="254">
        <f t="shared" si="107"/>
        <v>0</v>
      </c>
      <c r="AF15" s="254">
        <f t="shared" si="107"/>
        <v>0</v>
      </c>
      <c r="AG15" s="254">
        <f t="shared" si="107"/>
        <v>0</v>
      </c>
      <c r="AH15" s="254">
        <f t="shared" si="107"/>
        <v>0</v>
      </c>
      <c r="AI15" s="254">
        <f t="shared" si="107"/>
        <v>0</v>
      </c>
      <c r="AJ15" s="254">
        <f t="shared" si="107"/>
        <v>0</v>
      </c>
      <c r="AK15" s="254">
        <f t="shared" ref="AK15:AT16" si="108">IF(AK$8="",0,SUMIFS(AK$36:AK$838,$H$36:$H$838,$H15))</f>
        <v>0</v>
      </c>
      <c r="AL15" s="254">
        <f t="shared" si="108"/>
        <v>0</v>
      </c>
      <c r="AM15" s="254">
        <f t="shared" si="108"/>
        <v>0</v>
      </c>
      <c r="AN15" s="254">
        <f t="shared" si="108"/>
        <v>0</v>
      </c>
      <c r="AO15" s="254">
        <f t="shared" si="108"/>
        <v>0</v>
      </c>
      <c r="AP15" s="254">
        <f t="shared" si="108"/>
        <v>0</v>
      </c>
      <c r="AQ15" s="254">
        <f t="shared" si="108"/>
        <v>0</v>
      </c>
      <c r="AR15" s="254">
        <f t="shared" si="108"/>
        <v>0</v>
      </c>
      <c r="AS15" s="254">
        <f t="shared" si="108"/>
        <v>0</v>
      </c>
      <c r="AT15" s="254">
        <f t="shared" si="108"/>
        <v>0</v>
      </c>
      <c r="AU15" s="254">
        <f t="shared" ref="AU15:BD16" si="109">IF(AU$8="",0,SUMIFS(AU$36:AU$838,$H$36:$H$838,$H15))</f>
        <v>0</v>
      </c>
      <c r="AV15" s="254">
        <f t="shared" si="109"/>
        <v>0</v>
      </c>
      <c r="AW15" s="254">
        <f t="shared" si="109"/>
        <v>0</v>
      </c>
      <c r="AX15" s="254">
        <f t="shared" si="109"/>
        <v>0</v>
      </c>
      <c r="AY15" s="254">
        <f t="shared" si="109"/>
        <v>0</v>
      </c>
      <c r="AZ15" s="254">
        <f t="shared" si="109"/>
        <v>0</v>
      </c>
      <c r="BA15" s="254">
        <f t="shared" si="109"/>
        <v>0</v>
      </c>
      <c r="BB15" s="254">
        <f t="shared" si="109"/>
        <v>0</v>
      </c>
      <c r="BC15" s="254">
        <f t="shared" si="109"/>
        <v>0</v>
      </c>
      <c r="BD15" s="254">
        <f t="shared" si="109"/>
        <v>0</v>
      </c>
      <c r="BE15" s="254">
        <f t="shared" ref="BE15:BN16" si="110">IF(BE$8="",0,SUMIFS(BE$36:BE$838,$H$36:$H$838,$H15))</f>
        <v>0</v>
      </c>
      <c r="BF15" s="254">
        <f t="shared" si="110"/>
        <v>0</v>
      </c>
      <c r="BG15" s="254">
        <f t="shared" si="110"/>
        <v>0</v>
      </c>
      <c r="BH15" s="254">
        <f t="shared" si="110"/>
        <v>0</v>
      </c>
      <c r="BI15" s="254">
        <f t="shared" si="110"/>
        <v>0</v>
      </c>
      <c r="BJ15" s="254">
        <f t="shared" si="110"/>
        <v>0</v>
      </c>
      <c r="BK15" s="254">
        <f t="shared" si="110"/>
        <v>0</v>
      </c>
      <c r="BL15" s="254">
        <f t="shared" si="110"/>
        <v>0</v>
      </c>
      <c r="BM15" s="254">
        <f t="shared" si="110"/>
        <v>0</v>
      </c>
      <c r="BN15" s="254">
        <f t="shared" si="110"/>
        <v>0</v>
      </c>
      <c r="BO15" s="254">
        <f t="shared" ref="BO15:BX16" si="111">IF(BO$8="",0,SUMIFS(BO$36:BO$838,$H$36:$H$838,$H15))</f>
        <v>0</v>
      </c>
      <c r="BP15" s="254">
        <f t="shared" si="111"/>
        <v>0</v>
      </c>
      <c r="BQ15" s="254">
        <f t="shared" si="111"/>
        <v>0</v>
      </c>
      <c r="BR15" s="254">
        <f t="shared" si="111"/>
        <v>0</v>
      </c>
      <c r="BS15" s="254">
        <f t="shared" si="111"/>
        <v>0</v>
      </c>
      <c r="BT15" s="254">
        <f t="shared" si="111"/>
        <v>0</v>
      </c>
      <c r="BU15" s="254">
        <f t="shared" si="111"/>
        <v>0</v>
      </c>
      <c r="BV15" s="254">
        <f t="shared" si="111"/>
        <v>0</v>
      </c>
      <c r="BW15" s="254">
        <f t="shared" si="111"/>
        <v>0</v>
      </c>
      <c r="BX15" s="254">
        <f t="shared" si="111"/>
        <v>0</v>
      </c>
      <c r="BY15" s="254">
        <f t="shared" ref="BY15:CH16" si="112">IF(BY$8="",0,SUMIFS(BY$36:BY$838,$H$36:$H$838,$H15))</f>
        <v>0</v>
      </c>
      <c r="BZ15" s="254">
        <f t="shared" si="112"/>
        <v>0</v>
      </c>
      <c r="CA15" s="254">
        <f t="shared" si="112"/>
        <v>0</v>
      </c>
      <c r="CB15" s="254">
        <f t="shared" si="112"/>
        <v>0</v>
      </c>
      <c r="CC15" s="254">
        <f t="shared" si="112"/>
        <v>0</v>
      </c>
      <c r="CD15" s="254">
        <f t="shared" si="112"/>
        <v>0</v>
      </c>
      <c r="CE15" s="254">
        <f t="shared" si="112"/>
        <v>0</v>
      </c>
      <c r="CF15" s="254">
        <f t="shared" si="112"/>
        <v>0</v>
      </c>
      <c r="CG15" s="254">
        <f t="shared" si="112"/>
        <v>0</v>
      </c>
      <c r="CH15" s="254">
        <f t="shared" si="112"/>
        <v>0</v>
      </c>
      <c r="CI15" s="254">
        <f t="shared" ref="CI15:CR16" si="113">IF(CI$8="",0,SUMIFS(CI$36:CI$838,$H$36:$H$838,$H15))</f>
        <v>0</v>
      </c>
      <c r="CJ15" s="254">
        <f t="shared" si="113"/>
        <v>0</v>
      </c>
      <c r="CK15" s="254">
        <f t="shared" si="113"/>
        <v>0</v>
      </c>
      <c r="CL15" s="254">
        <f t="shared" si="113"/>
        <v>0</v>
      </c>
      <c r="CM15" s="254">
        <f t="shared" si="113"/>
        <v>0</v>
      </c>
      <c r="CN15" s="254">
        <f t="shared" si="113"/>
        <v>0</v>
      </c>
      <c r="CO15" s="254">
        <f t="shared" si="113"/>
        <v>0</v>
      </c>
      <c r="CP15" s="254">
        <f t="shared" si="113"/>
        <v>0</v>
      </c>
      <c r="CQ15" s="254">
        <f t="shared" si="113"/>
        <v>0</v>
      </c>
      <c r="CR15" s="254">
        <f t="shared" si="113"/>
        <v>0</v>
      </c>
      <c r="CS15" s="254">
        <f t="shared" ref="CS15:DB16" si="114">IF(CS$8="",0,SUMIFS(CS$36:CS$838,$H$36:$H$838,$H15))</f>
        <v>0</v>
      </c>
      <c r="CT15" s="254">
        <f t="shared" si="114"/>
        <v>0</v>
      </c>
      <c r="CU15" s="254">
        <f t="shared" si="114"/>
        <v>0</v>
      </c>
      <c r="CV15" s="254">
        <f t="shared" si="114"/>
        <v>0</v>
      </c>
      <c r="CW15" s="254">
        <f t="shared" si="114"/>
        <v>0</v>
      </c>
      <c r="CX15" s="254">
        <f t="shared" si="114"/>
        <v>0</v>
      </c>
      <c r="CY15" s="254">
        <f t="shared" si="114"/>
        <v>0</v>
      </c>
      <c r="CZ15" s="254">
        <f t="shared" si="114"/>
        <v>0</v>
      </c>
      <c r="DA15" s="254">
        <f t="shared" si="114"/>
        <v>0</v>
      </c>
      <c r="DB15" s="254">
        <f t="shared" si="114"/>
        <v>0</v>
      </c>
      <c r="DC15" s="254">
        <f t="shared" ref="DC15:DL16" si="115">IF(DC$8="",0,SUMIFS(DC$36:DC$838,$H$36:$H$838,$H15))</f>
        <v>0</v>
      </c>
      <c r="DD15" s="254">
        <f t="shared" si="115"/>
        <v>0</v>
      </c>
      <c r="DE15" s="254">
        <f t="shared" si="115"/>
        <v>0</v>
      </c>
      <c r="DF15" s="254">
        <f t="shared" si="115"/>
        <v>0</v>
      </c>
      <c r="DG15" s="254">
        <f t="shared" si="115"/>
        <v>0</v>
      </c>
      <c r="DH15" s="254">
        <f t="shared" si="115"/>
        <v>0</v>
      </c>
      <c r="DI15" s="254">
        <f t="shared" si="115"/>
        <v>0</v>
      </c>
      <c r="DJ15" s="254">
        <f t="shared" si="115"/>
        <v>0</v>
      </c>
      <c r="DK15" s="254">
        <f t="shared" si="115"/>
        <v>0</v>
      </c>
      <c r="DL15" s="254">
        <f t="shared" si="115"/>
        <v>0</v>
      </c>
      <c r="DM15" s="254">
        <f t="shared" ref="DM15:DT16" si="116">IF(DM$8="",0,SUMIFS(DM$36:DM$838,$H$36:$H$838,$H15))</f>
        <v>0</v>
      </c>
      <c r="DN15" s="254">
        <f t="shared" si="116"/>
        <v>0</v>
      </c>
      <c r="DO15" s="254">
        <f t="shared" si="116"/>
        <v>0</v>
      </c>
      <c r="DP15" s="254">
        <f t="shared" si="116"/>
        <v>0</v>
      </c>
      <c r="DQ15" s="254">
        <f t="shared" si="116"/>
        <v>0</v>
      </c>
      <c r="DR15" s="254">
        <f t="shared" si="116"/>
        <v>0</v>
      </c>
      <c r="DS15" s="254">
        <f t="shared" si="116"/>
        <v>0</v>
      </c>
      <c r="DT15" s="254">
        <f t="shared" si="116"/>
        <v>0</v>
      </c>
      <c r="DU15" s="213"/>
      <c r="DV15" s="213"/>
    </row>
    <row r="16" spans="1:126" s="255" customFormat="1">
      <c r="A16" s="213"/>
      <c r="B16" s="402" t="s">
        <v>195</v>
      </c>
      <c r="C16" s="213"/>
      <c r="D16" s="213"/>
      <c r="E16" s="263"/>
      <c r="F16" s="50"/>
      <c r="G16" s="300" t="s">
        <v>6</v>
      </c>
      <c r="H16" s="213" t="s">
        <v>138</v>
      </c>
      <c r="I16" s="213"/>
      <c r="J16" s="213"/>
      <c r="K16" s="213"/>
      <c r="L16" s="213"/>
      <c r="M16" s="249"/>
      <c r="N16" s="259" t="str">
        <f>Главная!$Y$8</f>
        <v>итого</v>
      </c>
      <c r="O16" s="213"/>
      <c r="P16" s="5"/>
      <c r="Q16" s="259" t="s">
        <v>25</v>
      </c>
      <c r="R16" s="213"/>
      <c r="S16" s="249"/>
      <c r="T16" s="250"/>
      <c r="U16" s="249"/>
      <c r="V16" s="213"/>
      <c r="W16" s="251">
        <f>SUM($Y16:$DU16)</f>
        <v>0</v>
      </c>
      <c r="X16" s="251"/>
      <c r="Y16" s="252"/>
      <c r="Z16" s="253"/>
      <c r="AA16" s="254">
        <f t="shared" si="107"/>
        <v>0</v>
      </c>
      <c r="AB16" s="254">
        <f t="shared" si="107"/>
        <v>0</v>
      </c>
      <c r="AC16" s="254">
        <f t="shared" si="107"/>
        <v>0</v>
      </c>
      <c r="AD16" s="254">
        <f t="shared" si="107"/>
        <v>0</v>
      </c>
      <c r="AE16" s="254">
        <f t="shared" si="107"/>
        <v>0</v>
      </c>
      <c r="AF16" s="254">
        <f t="shared" si="107"/>
        <v>0</v>
      </c>
      <c r="AG16" s="254">
        <f t="shared" si="107"/>
        <v>0</v>
      </c>
      <c r="AH16" s="254">
        <f t="shared" si="107"/>
        <v>0</v>
      </c>
      <c r="AI16" s="254">
        <f t="shared" si="107"/>
        <v>0</v>
      </c>
      <c r="AJ16" s="254">
        <f t="shared" si="107"/>
        <v>0</v>
      </c>
      <c r="AK16" s="254">
        <f t="shared" si="108"/>
        <v>0</v>
      </c>
      <c r="AL16" s="254">
        <f t="shared" si="108"/>
        <v>0</v>
      </c>
      <c r="AM16" s="254">
        <f t="shared" si="108"/>
        <v>0</v>
      </c>
      <c r="AN16" s="254">
        <f t="shared" si="108"/>
        <v>0</v>
      </c>
      <c r="AO16" s="254">
        <f t="shared" si="108"/>
        <v>0</v>
      </c>
      <c r="AP16" s="254">
        <f t="shared" si="108"/>
        <v>0</v>
      </c>
      <c r="AQ16" s="254">
        <f t="shared" si="108"/>
        <v>0</v>
      </c>
      <c r="AR16" s="254">
        <f t="shared" si="108"/>
        <v>0</v>
      </c>
      <c r="AS16" s="254">
        <f t="shared" si="108"/>
        <v>0</v>
      </c>
      <c r="AT16" s="254">
        <f t="shared" si="108"/>
        <v>0</v>
      </c>
      <c r="AU16" s="254">
        <f t="shared" si="109"/>
        <v>0</v>
      </c>
      <c r="AV16" s="254">
        <f t="shared" si="109"/>
        <v>0</v>
      </c>
      <c r="AW16" s="254">
        <f t="shared" si="109"/>
        <v>0</v>
      </c>
      <c r="AX16" s="254">
        <f t="shared" si="109"/>
        <v>0</v>
      </c>
      <c r="AY16" s="254">
        <f t="shared" si="109"/>
        <v>0</v>
      </c>
      <c r="AZ16" s="254">
        <f t="shared" si="109"/>
        <v>0</v>
      </c>
      <c r="BA16" s="254">
        <f t="shared" si="109"/>
        <v>0</v>
      </c>
      <c r="BB16" s="254">
        <f t="shared" si="109"/>
        <v>0</v>
      </c>
      <c r="BC16" s="254">
        <f t="shared" si="109"/>
        <v>0</v>
      </c>
      <c r="BD16" s="254">
        <f t="shared" si="109"/>
        <v>0</v>
      </c>
      <c r="BE16" s="254">
        <f t="shared" si="110"/>
        <v>0</v>
      </c>
      <c r="BF16" s="254">
        <f t="shared" si="110"/>
        <v>0</v>
      </c>
      <c r="BG16" s="254">
        <f t="shared" si="110"/>
        <v>0</v>
      </c>
      <c r="BH16" s="254">
        <f t="shared" si="110"/>
        <v>0</v>
      </c>
      <c r="BI16" s="254">
        <f t="shared" si="110"/>
        <v>0</v>
      </c>
      <c r="BJ16" s="254">
        <f t="shared" si="110"/>
        <v>0</v>
      </c>
      <c r="BK16" s="254">
        <f t="shared" si="110"/>
        <v>0</v>
      </c>
      <c r="BL16" s="254">
        <f t="shared" si="110"/>
        <v>0</v>
      </c>
      <c r="BM16" s="254">
        <f t="shared" si="110"/>
        <v>0</v>
      </c>
      <c r="BN16" s="254">
        <f t="shared" si="110"/>
        <v>0</v>
      </c>
      <c r="BO16" s="254">
        <f t="shared" si="111"/>
        <v>0</v>
      </c>
      <c r="BP16" s="254">
        <f t="shared" si="111"/>
        <v>0</v>
      </c>
      <c r="BQ16" s="254">
        <f t="shared" si="111"/>
        <v>0</v>
      </c>
      <c r="BR16" s="254">
        <f t="shared" si="111"/>
        <v>0</v>
      </c>
      <c r="BS16" s="254">
        <f t="shared" si="111"/>
        <v>0</v>
      </c>
      <c r="BT16" s="254">
        <f t="shared" si="111"/>
        <v>0</v>
      </c>
      <c r="BU16" s="254">
        <f t="shared" si="111"/>
        <v>0</v>
      </c>
      <c r="BV16" s="254">
        <f t="shared" si="111"/>
        <v>0</v>
      </c>
      <c r="BW16" s="254">
        <f t="shared" si="111"/>
        <v>0</v>
      </c>
      <c r="BX16" s="254">
        <f t="shared" si="111"/>
        <v>0</v>
      </c>
      <c r="BY16" s="254">
        <f t="shared" si="112"/>
        <v>0</v>
      </c>
      <c r="BZ16" s="254">
        <f t="shared" si="112"/>
        <v>0</v>
      </c>
      <c r="CA16" s="254">
        <f t="shared" si="112"/>
        <v>0</v>
      </c>
      <c r="CB16" s="254">
        <f t="shared" si="112"/>
        <v>0</v>
      </c>
      <c r="CC16" s="254">
        <f t="shared" si="112"/>
        <v>0</v>
      </c>
      <c r="CD16" s="254">
        <f t="shared" si="112"/>
        <v>0</v>
      </c>
      <c r="CE16" s="254">
        <f t="shared" si="112"/>
        <v>0</v>
      </c>
      <c r="CF16" s="254">
        <f t="shared" si="112"/>
        <v>0</v>
      </c>
      <c r="CG16" s="254">
        <f t="shared" si="112"/>
        <v>0</v>
      </c>
      <c r="CH16" s="254">
        <f t="shared" si="112"/>
        <v>0</v>
      </c>
      <c r="CI16" s="254">
        <f t="shared" si="113"/>
        <v>0</v>
      </c>
      <c r="CJ16" s="254">
        <f t="shared" si="113"/>
        <v>0</v>
      </c>
      <c r="CK16" s="254">
        <f t="shared" si="113"/>
        <v>0</v>
      </c>
      <c r="CL16" s="254">
        <f t="shared" si="113"/>
        <v>0</v>
      </c>
      <c r="CM16" s="254">
        <f t="shared" si="113"/>
        <v>0</v>
      </c>
      <c r="CN16" s="254">
        <f t="shared" si="113"/>
        <v>0</v>
      </c>
      <c r="CO16" s="254">
        <f t="shared" si="113"/>
        <v>0</v>
      </c>
      <c r="CP16" s="254">
        <f t="shared" si="113"/>
        <v>0</v>
      </c>
      <c r="CQ16" s="254">
        <f t="shared" si="113"/>
        <v>0</v>
      </c>
      <c r="CR16" s="254">
        <f t="shared" si="113"/>
        <v>0</v>
      </c>
      <c r="CS16" s="254">
        <f t="shared" si="114"/>
        <v>0</v>
      </c>
      <c r="CT16" s="254">
        <f t="shared" si="114"/>
        <v>0</v>
      </c>
      <c r="CU16" s="254">
        <f t="shared" si="114"/>
        <v>0</v>
      </c>
      <c r="CV16" s="254">
        <f t="shared" si="114"/>
        <v>0</v>
      </c>
      <c r="CW16" s="254">
        <f t="shared" si="114"/>
        <v>0</v>
      </c>
      <c r="CX16" s="254">
        <f t="shared" si="114"/>
        <v>0</v>
      </c>
      <c r="CY16" s="254">
        <f t="shared" si="114"/>
        <v>0</v>
      </c>
      <c r="CZ16" s="254">
        <f t="shared" si="114"/>
        <v>0</v>
      </c>
      <c r="DA16" s="254">
        <f t="shared" si="114"/>
        <v>0</v>
      </c>
      <c r="DB16" s="254">
        <f t="shared" si="114"/>
        <v>0</v>
      </c>
      <c r="DC16" s="254">
        <f t="shared" si="115"/>
        <v>0</v>
      </c>
      <c r="DD16" s="254">
        <f t="shared" si="115"/>
        <v>0</v>
      </c>
      <c r="DE16" s="254">
        <f t="shared" si="115"/>
        <v>0</v>
      </c>
      <c r="DF16" s="254">
        <f t="shared" si="115"/>
        <v>0</v>
      </c>
      <c r="DG16" s="254">
        <f t="shared" si="115"/>
        <v>0</v>
      </c>
      <c r="DH16" s="254">
        <f t="shared" si="115"/>
        <v>0</v>
      </c>
      <c r="DI16" s="254">
        <f t="shared" si="115"/>
        <v>0</v>
      </c>
      <c r="DJ16" s="254">
        <f t="shared" si="115"/>
        <v>0</v>
      </c>
      <c r="DK16" s="254">
        <f t="shared" si="115"/>
        <v>0</v>
      </c>
      <c r="DL16" s="254">
        <f t="shared" si="115"/>
        <v>0</v>
      </c>
      <c r="DM16" s="254">
        <f t="shared" si="116"/>
        <v>0</v>
      </c>
      <c r="DN16" s="254">
        <f t="shared" si="116"/>
        <v>0</v>
      </c>
      <c r="DO16" s="254">
        <f t="shared" si="116"/>
        <v>0</v>
      </c>
      <c r="DP16" s="254">
        <f t="shared" si="116"/>
        <v>0</v>
      </c>
      <c r="DQ16" s="254">
        <f t="shared" si="116"/>
        <v>0</v>
      </c>
      <c r="DR16" s="254">
        <f t="shared" si="116"/>
        <v>0</v>
      </c>
      <c r="DS16" s="254">
        <f t="shared" si="116"/>
        <v>0</v>
      </c>
      <c r="DT16" s="254">
        <f t="shared" si="116"/>
        <v>0</v>
      </c>
      <c r="DU16" s="213"/>
      <c r="DV16" s="213"/>
    </row>
    <row r="17" spans="1:126" s="289" customFormat="1">
      <c r="A17" s="256"/>
      <c r="B17" s="258"/>
      <c r="C17" s="256"/>
      <c r="D17" s="256"/>
      <c r="E17" s="284"/>
      <c r="F17" s="52"/>
      <c r="G17" s="301" t="s">
        <v>6</v>
      </c>
      <c r="H17" s="256" t="s">
        <v>139</v>
      </c>
      <c r="I17" s="256"/>
      <c r="J17" s="256"/>
      <c r="K17" s="256"/>
      <c r="L17" s="256"/>
      <c r="M17" s="285"/>
      <c r="N17" s="258" t="str">
        <f>Главная!$Y$8</f>
        <v>итого</v>
      </c>
      <c r="O17" s="256"/>
      <c r="P17" s="19"/>
      <c r="Q17" s="258" t="s">
        <v>25</v>
      </c>
      <c r="R17" s="256"/>
      <c r="S17" s="285"/>
      <c r="T17" s="286"/>
      <c r="U17" s="285"/>
      <c r="V17" s="292"/>
      <c r="W17" s="291">
        <f>IF(W$8="",0,IF(W11=0,0,W16/W11))</f>
        <v>0</v>
      </c>
      <c r="X17" s="293"/>
      <c r="Y17" s="287"/>
      <c r="Z17" s="288"/>
      <c r="AA17" s="290">
        <f>IF(AA$8="",0,IF(AA11=0,0,AA16/AA11))</f>
        <v>0</v>
      </c>
      <c r="AB17" s="290">
        <f t="shared" ref="AB17:AE17" si="117">IF(AB$8="",0,IF(AB11=0,0,AB16/AB11))</f>
        <v>0</v>
      </c>
      <c r="AC17" s="290">
        <f t="shared" si="117"/>
        <v>0</v>
      </c>
      <c r="AD17" s="290">
        <f t="shared" si="117"/>
        <v>0</v>
      </c>
      <c r="AE17" s="290">
        <f t="shared" si="117"/>
        <v>0</v>
      </c>
      <c r="AF17" s="290">
        <f t="shared" ref="AF17:CQ17" si="118">IF(AF$8="",0,IF(AF11=0,0,AF16/AF11))</f>
        <v>0</v>
      </c>
      <c r="AG17" s="290">
        <f t="shared" si="118"/>
        <v>0</v>
      </c>
      <c r="AH17" s="290">
        <f t="shared" si="118"/>
        <v>0</v>
      </c>
      <c r="AI17" s="290">
        <f t="shared" si="118"/>
        <v>0</v>
      </c>
      <c r="AJ17" s="290">
        <f t="shared" si="118"/>
        <v>0</v>
      </c>
      <c r="AK17" s="290">
        <f t="shared" si="118"/>
        <v>0</v>
      </c>
      <c r="AL17" s="290">
        <f t="shared" si="118"/>
        <v>0</v>
      </c>
      <c r="AM17" s="290">
        <f t="shared" si="118"/>
        <v>0</v>
      </c>
      <c r="AN17" s="290">
        <f t="shared" si="118"/>
        <v>0</v>
      </c>
      <c r="AO17" s="290">
        <f t="shared" si="118"/>
        <v>0</v>
      </c>
      <c r="AP17" s="290">
        <f t="shared" si="118"/>
        <v>0</v>
      </c>
      <c r="AQ17" s="290">
        <f t="shared" si="118"/>
        <v>0</v>
      </c>
      <c r="AR17" s="290">
        <f t="shared" si="118"/>
        <v>0</v>
      </c>
      <c r="AS17" s="290">
        <f t="shared" si="118"/>
        <v>0</v>
      </c>
      <c r="AT17" s="290">
        <f t="shared" si="118"/>
        <v>0</v>
      </c>
      <c r="AU17" s="290">
        <f t="shared" si="118"/>
        <v>0</v>
      </c>
      <c r="AV17" s="290">
        <f t="shared" si="118"/>
        <v>0</v>
      </c>
      <c r="AW17" s="290">
        <f t="shared" si="118"/>
        <v>0</v>
      </c>
      <c r="AX17" s="290">
        <f t="shared" si="118"/>
        <v>0</v>
      </c>
      <c r="AY17" s="290">
        <f t="shared" si="118"/>
        <v>0</v>
      </c>
      <c r="AZ17" s="290">
        <f t="shared" si="118"/>
        <v>0</v>
      </c>
      <c r="BA17" s="290">
        <f t="shared" si="118"/>
        <v>0</v>
      </c>
      <c r="BB17" s="290">
        <f t="shared" si="118"/>
        <v>0</v>
      </c>
      <c r="BC17" s="290">
        <f t="shared" si="118"/>
        <v>0</v>
      </c>
      <c r="BD17" s="290">
        <f t="shared" si="118"/>
        <v>0</v>
      </c>
      <c r="BE17" s="290">
        <f t="shared" si="118"/>
        <v>0</v>
      </c>
      <c r="BF17" s="290">
        <f t="shared" si="118"/>
        <v>0</v>
      </c>
      <c r="BG17" s="290">
        <f t="shared" si="118"/>
        <v>0</v>
      </c>
      <c r="BH17" s="290">
        <f t="shared" si="118"/>
        <v>0</v>
      </c>
      <c r="BI17" s="290">
        <f t="shared" si="118"/>
        <v>0</v>
      </c>
      <c r="BJ17" s="290">
        <f t="shared" si="118"/>
        <v>0</v>
      </c>
      <c r="BK17" s="290">
        <f t="shared" si="118"/>
        <v>0</v>
      </c>
      <c r="BL17" s="290">
        <f t="shared" si="118"/>
        <v>0</v>
      </c>
      <c r="BM17" s="290">
        <f t="shared" si="118"/>
        <v>0</v>
      </c>
      <c r="BN17" s="290">
        <f t="shared" si="118"/>
        <v>0</v>
      </c>
      <c r="BO17" s="290">
        <f t="shared" si="118"/>
        <v>0</v>
      </c>
      <c r="BP17" s="290">
        <f t="shared" si="118"/>
        <v>0</v>
      </c>
      <c r="BQ17" s="290">
        <f t="shared" si="118"/>
        <v>0</v>
      </c>
      <c r="BR17" s="290">
        <f t="shared" si="118"/>
        <v>0</v>
      </c>
      <c r="BS17" s="290">
        <f t="shared" si="118"/>
        <v>0</v>
      </c>
      <c r="BT17" s="290">
        <f t="shared" si="118"/>
        <v>0</v>
      </c>
      <c r="BU17" s="290">
        <f t="shared" si="118"/>
        <v>0</v>
      </c>
      <c r="BV17" s="290">
        <f t="shared" si="118"/>
        <v>0</v>
      </c>
      <c r="BW17" s="290">
        <f t="shared" si="118"/>
        <v>0</v>
      </c>
      <c r="BX17" s="290">
        <f t="shared" si="118"/>
        <v>0</v>
      </c>
      <c r="BY17" s="290">
        <f t="shared" si="118"/>
        <v>0</v>
      </c>
      <c r="BZ17" s="290">
        <f t="shared" si="118"/>
        <v>0</v>
      </c>
      <c r="CA17" s="290">
        <f t="shared" si="118"/>
        <v>0</v>
      </c>
      <c r="CB17" s="290">
        <f t="shared" si="118"/>
        <v>0</v>
      </c>
      <c r="CC17" s="290">
        <f t="shared" si="118"/>
        <v>0</v>
      </c>
      <c r="CD17" s="290">
        <f t="shared" si="118"/>
        <v>0</v>
      </c>
      <c r="CE17" s="290">
        <f t="shared" si="118"/>
        <v>0</v>
      </c>
      <c r="CF17" s="290">
        <f t="shared" si="118"/>
        <v>0</v>
      </c>
      <c r="CG17" s="290">
        <f t="shared" si="118"/>
        <v>0</v>
      </c>
      <c r="CH17" s="290">
        <f t="shared" si="118"/>
        <v>0</v>
      </c>
      <c r="CI17" s="290">
        <f t="shared" si="118"/>
        <v>0</v>
      </c>
      <c r="CJ17" s="290">
        <f t="shared" si="118"/>
        <v>0</v>
      </c>
      <c r="CK17" s="290">
        <f t="shared" si="118"/>
        <v>0</v>
      </c>
      <c r="CL17" s="290">
        <f t="shared" si="118"/>
        <v>0</v>
      </c>
      <c r="CM17" s="290">
        <f t="shared" si="118"/>
        <v>0</v>
      </c>
      <c r="CN17" s="290">
        <f t="shared" si="118"/>
        <v>0</v>
      </c>
      <c r="CO17" s="290">
        <f t="shared" si="118"/>
        <v>0</v>
      </c>
      <c r="CP17" s="290">
        <f t="shared" si="118"/>
        <v>0</v>
      </c>
      <c r="CQ17" s="290">
        <f t="shared" si="118"/>
        <v>0</v>
      </c>
      <c r="CR17" s="290">
        <f t="shared" ref="CR17:DT17" si="119">IF(CR$8="",0,IF(CR11=0,0,CR16/CR11))</f>
        <v>0</v>
      </c>
      <c r="CS17" s="290">
        <f t="shared" si="119"/>
        <v>0</v>
      </c>
      <c r="CT17" s="290">
        <f t="shared" si="119"/>
        <v>0</v>
      </c>
      <c r="CU17" s="290">
        <f t="shared" si="119"/>
        <v>0</v>
      </c>
      <c r="CV17" s="290">
        <f t="shared" si="119"/>
        <v>0</v>
      </c>
      <c r="CW17" s="290">
        <f t="shared" si="119"/>
        <v>0</v>
      </c>
      <c r="CX17" s="290">
        <f t="shared" si="119"/>
        <v>0</v>
      </c>
      <c r="CY17" s="290">
        <f t="shared" si="119"/>
        <v>0</v>
      </c>
      <c r="CZ17" s="290">
        <f t="shared" si="119"/>
        <v>0</v>
      </c>
      <c r="DA17" s="290">
        <f t="shared" si="119"/>
        <v>0</v>
      </c>
      <c r="DB17" s="290">
        <f t="shared" si="119"/>
        <v>0</v>
      </c>
      <c r="DC17" s="290">
        <f t="shared" si="119"/>
        <v>0</v>
      </c>
      <c r="DD17" s="290">
        <f t="shared" si="119"/>
        <v>0</v>
      </c>
      <c r="DE17" s="290">
        <f t="shared" si="119"/>
        <v>0</v>
      </c>
      <c r="DF17" s="290">
        <f t="shared" si="119"/>
        <v>0</v>
      </c>
      <c r="DG17" s="290">
        <f t="shared" si="119"/>
        <v>0</v>
      </c>
      <c r="DH17" s="290">
        <f t="shared" si="119"/>
        <v>0</v>
      </c>
      <c r="DI17" s="290">
        <f t="shared" si="119"/>
        <v>0</v>
      </c>
      <c r="DJ17" s="290">
        <f t="shared" si="119"/>
        <v>0</v>
      </c>
      <c r="DK17" s="290">
        <f t="shared" si="119"/>
        <v>0</v>
      </c>
      <c r="DL17" s="290">
        <f t="shared" si="119"/>
        <v>0</v>
      </c>
      <c r="DM17" s="290">
        <f t="shared" si="119"/>
        <v>0</v>
      </c>
      <c r="DN17" s="290">
        <f t="shared" si="119"/>
        <v>0</v>
      </c>
      <c r="DO17" s="290">
        <f t="shared" si="119"/>
        <v>0</v>
      </c>
      <c r="DP17" s="290">
        <f t="shared" si="119"/>
        <v>0</v>
      </c>
      <c r="DQ17" s="290">
        <f t="shared" si="119"/>
        <v>0</v>
      </c>
      <c r="DR17" s="290">
        <f t="shared" si="119"/>
        <v>0</v>
      </c>
      <c r="DS17" s="290">
        <f t="shared" si="119"/>
        <v>0</v>
      </c>
      <c r="DT17" s="290">
        <f t="shared" si="119"/>
        <v>0</v>
      </c>
      <c r="DU17" s="256"/>
      <c r="DV17" s="256"/>
    </row>
    <row r="18" spans="1:126" ht="4.2" customHeight="1">
      <c r="A18" s="1"/>
      <c r="B18" s="258"/>
      <c r="C18" s="213"/>
      <c r="D18" s="213"/>
      <c r="E18" s="248"/>
      <c r="F18" s="248"/>
      <c r="G18" s="248"/>
      <c r="H18" s="32"/>
      <c r="I18" s="32"/>
      <c r="J18" s="32"/>
      <c r="K18" s="32"/>
      <c r="L18" s="32"/>
      <c r="M18" s="16"/>
      <c r="N18" s="32"/>
      <c r="O18" s="32"/>
      <c r="P18" s="16"/>
      <c r="Q18" s="32"/>
      <c r="R18" s="1"/>
      <c r="S18" s="5"/>
      <c r="T18" s="7"/>
      <c r="U18" s="23"/>
      <c r="V18" s="1"/>
      <c r="W18" s="42"/>
      <c r="X18" s="10"/>
      <c r="Y18" s="45"/>
      <c r="Z18" s="92"/>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1"/>
      <c r="DV18" s="1"/>
    </row>
    <row r="19" spans="1:126" s="255" customFormat="1">
      <c r="A19" s="213"/>
      <c r="B19" s="258"/>
      <c r="C19" s="213"/>
      <c r="D19" s="213"/>
      <c r="E19" s="263" t="s">
        <v>107</v>
      </c>
      <c r="F19" s="50"/>
      <c r="G19" s="300" t="s">
        <v>6</v>
      </c>
      <c r="H19" s="213" t="s">
        <v>35</v>
      </c>
      <c r="I19" s="213"/>
      <c r="J19" s="213"/>
      <c r="K19" s="213"/>
      <c r="L19" s="213"/>
      <c r="M19" s="249"/>
      <c r="N19" s="259" t="str">
        <f>Главная!$Y$8</f>
        <v>итого</v>
      </c>
      <c r="O19" s="213"/>
      <c r="P19" s="5"/>
      <c r="Q19" s="259" t="s">
        <v>25</v>
      </c>
      <c r="R19" s="213"/>
      <c r="S19" s="249"/>
      <c r="T19" s="250"/>
      <c r="U19" s="249"/>
      <c r="V19" s="213"/>
      <c r="W19" s="251">
        <f>SUM($Y19:$DU19)</f>
        <v>0</v>
      </c>
      <c r="X19" s="251"/>
      <c r="Y19" s="252"/>
      <c r="Z19" s="253"/>
      <c r="AA19" s="254">
        <f t="shared" ref="AA19:AJ21" si="120">IF(AA$8="",0,SUMIFS(AA$36:AA$838,$H$36:$H$838,$H19))</f>
        <v>0</v>
      </c>
      <c r="AB19" s="254">
        <f t="shared" si="120"/>
        <v>0</v>
      </c>
      <c r="AC19" s="254">
        <f t="shared" si="120"/>
        <v>0</v>
      </c>
      <c r="AD19" s="254">
        <f t="shared" si="120"/>
        <v>0</v>
      </c>
      <c r="AE19" s="254">
        <f t="shared" si="120"/>
        <v>0</v>
      </c>
      <c r="AF19" s="254">
        <f t="shared" si="120"/>
        <v>0</v>
      </c>
      <c r="AG19" s="254">
        <f t="shared" si="120"/>
        <v>0</v>
      </c>
      <c r="AH19" s="254">
        <f t="shared" si="120"/>
        <v>0</v>
      </c>
      <c r="AI19" s="254">
        <f t="shared" si="120"/>
        <v>0</v>
      </c>
      <c r="AJ19" s="254">
        <f t="shared" si="120"/>
        <v>0</v>
      </c>
      <c r="AK19" s="254">
        <f t="shared" ref="AK19:AT21" si="121">IF(AK$8="",0,SUMIFS(AK$36:AK$838,$H$36:$H$838,$H19))</f>
        <v>0</v>
      </c>
      <c r="AL19" s="254">
        <f t="shared" si="121"/>
        <v>0</v>
      </c>
      <c r="AM19" s="254">
        <f t="shared" si="121"/>
        <v>0</v>
      </c>
      <c r="AN19" s="254">
        <f t="shared" si="121"/>
        <v>0</v>
      </c>
      <c r="AO19" s="254">
        <f t="shared" si="121"/>
        <v>0</v>
      </c>
      <c r="AP19" s="254">
        <f t="shared" si="121"/>
        <v>0</v>
      </c>
      <c r="AQ19" s="254">
        <f t="shared" si="121"/>
        <v>0</v>
      </c>
      <c r="AR19" s="254">
        <f t="shared" si="121"/>
        <v>0</v>
      </c>
      <c r="AS19" s="254">
        <f t="shared" si="121"/>
        <v>0</v>
      </c>
      <c r="AT19" s="254">
        <f t="shared" si="121"/>
        <v>0</v>
      </c>
      <c r="AU19" s="254">
        <f t="shared" ref="AU19:BD21" si="122">IF(AU$8="",0,SUMIFS(AU$36:AU$838,$H$36:$H$838,$H19))</f>
        <v>0</v>
      </c>
      <c r="AV19" s="254">
        <f t="shared" si="122"/>
        <v>0</v>
      </c>
      <c r="AW19" s="254">
        <f t="shared" si="122"/>
        <v>0</v>
      </c>
      <c r="AX19" s="254">
        <f t="shared" si="122"/>
        <v>0</v>
      </c>
      <c r="AY19" s="254">
        <f t="shared" si="122"/>
        <v>0</v>
      </c>
      <c r="AZ19" s="254">
        <f t="shared" si="122"/>
        <v>0</v>
      </c>
      <c r="BA19" s="254">
        <f t="shared" si="122"/>
        <v>0</v>
      </c>
      <c r="BB19" s="254">
        <f t="shared" si="122"/>
        <v>0</v>
      </c>
      <c r="BC19" s="254">
        <f t="shared" si="122"/>
        <v>0</v>
      </c>
      <c r="BD19" s="254">
        <f t="shared" si="122"/>
        <v>0</v>
      </c>
      <c r="BE19" s="254">
        <f t="shared" ref="BE19:BN21" si="123">IF(BE$8="",0,SUMIFS(BE$36:BE$838,$H$36:$H$838,$H19))</f>
        <v>0</v>
      </c>
      <c r="BF19" s="254">
        <f t="shared" si="123"/>
        <v>0</v>
      </c>
      <c r="BG19" s="254">
        <f t="shared" si="123"/>
        <v>0</v>
      </c>
      <c r="BH19" s="254">
        <f t="shared" si="123"/>
        <v>0</v>
      </c>
      <c r="BI19" s="254">
        <f t="shared" si="123"/>
        <v>0</v>
      </c>
      <c r="BJ19" s="254">
        <f t="shared" si="123"/>
        <v>0</v>
      </c>
      <c r="BK19" s="254">
        <f t="shared" si="123"/>
        <v>0</v>
      </c>
      <c r="BL19" s="254">
        <f t="shared" si="123"/>
        <v>0</v>
      </c>
      <c r="BM19" s="254">
        <f t="shared" si="123"/>
        <v>0</v>
      </c>
      <c r="BN19" s="254">
        <f t="shared" si="123"/>
        <v>0</v>
      </c>
      <c r="BO19" s="254">
        <f t="shared" ref="BO19:BX21" si="124">IF(BO$8="",0,SUMIFS(BO$36:BO$838,$H$36:$H$838,$H19))</f>
        <v>0</v>
      </c>
      <c r="BP19" s="254">
        <f t="shared" si="124"/>
        <v>0</v>
      </c>
      <c r="BQ19" s="254">
        <f t="shared" si="124"/>
        <v>0</v>
      </c>
      <c r="BR19" s="254">
        <f t="shared" si="124"/>
        <v>0</v>
      </c>
      <c r="BS19" s="254">
        <f t="shared" si="124"/>
        <v>0</v>
      </c>
      <c r="BT19" s="254">
        <f t="shared" si="124"/>
        <v>0</v>
      </c>
      <c r="BU19" s="254">
        <f t="shared" si="124"/>
        <v>0</v>
      </c>
      <c r="BV19" s="254">
        <f t="shared" si="124"/>
        <v>0</v>
      </c>
      <c r="BW19" s="254">
        <f t="shared" si="124"/>
        <v>0</v>
      </c>
      <c r="BX19" s="254">
        <f t="shared" si="124"/>
        <v>0</v>
      </c>
      <c r="BY19" s="254">
        <f t="shared" ref="BY19:CH21" si="125">IF(BY$8="",0,SUMIFS(BY$36:BY$838,$H$36:$H$838,$H19))</f>
        <v>0</v>
      </c>
      <c r="BZ19" s="254">
        <f t="shared" si="125"/>
        <v>0</v>
      </c>
      <c r="CA19" s="254">
        <f t="shared" si="125"/>
        <v>0</v>
      </c>
      <c r="CB19" s="254">
        <f t="shared" si="125"/>
        <v>0</v>
      </c>
      <c r="CC19" s="254">
        <f t="shared" si="125"/>
        <v>0</v>
      </c>
      <c r="CD19" s="254">
        <f t="shared" si="125"/>
        <v>0</v>
      </c>
      <c r="CE19" s="254">
        <f t="shared" si="125"/>
        <v>0</v>
      </c>
      <c r="CF19" s="254">
        <f t="shared" si="125"/>
        <v>0</v>
      </c>
      <c r="CG19" s="254">
        <f t="shared" si="125"/>
        <v>0</v>
      </c>
      <c r="CH19" s="254">
        <f t="shared" si="125"/>
        <v>0</v>
      </c>
      <c r="CI19" s="254">
        <f t="shared" ref="CI19:CR21" si="126">IF(CI$8="",0,SUMIFS(CI$36:CI$838,$H$36:$H$838,$H19))</f>
        <v>0</v>
      </c>
      <c r="CJ19" s="254">
        <f t="shared" si="126"/>
        <v>0</v>
      </c>
      <c r="CK19" s="254">
        <f t="shared" si="126"/>
        <v>0</v>
      </c>
      <c r="CL19" s="254">
        <f t="shared" si="126"/>
        <v>0</v>
      </c>
      <c r="CM19" s="254">
        <f t="shared" si="126"/>
        <v>0</v>
      </c>
      <c r="CN19" s="254">
        <f t="shared" si="126"/>
        <v>0</v>
      </c>
      <c r="CO19" s="254">
        <f t="shared" si="126"/>
        <v>0</v>
      </c>
      <c r="CP19" s="254">
        <f t="shared" si="126"/>
        <v>0</v>
      </c>
      <c r="CQ19" s="254">
        <f t="shared" si="126"/>
        <v>0</v>
      </c>
      <c r="CR19" s="254">
        <f t="shared" si="126"/>
        <v>0</v>
      </c>
      <c r="CS19" s="254">
        <f t="shared" ref="CS19:DB21" si="127">IF(CS$8="",0,SUMIFS(CS$36:CS$838,$H$36:$H$838,$H19))</f>
        <v>0</v>
      </c>
      <c r="CT19" s="254">
        <f t="shared" si="127"/>
        <v>0</v>
      </c>
      <c r="CU19" s="254">
        <f t="shared" si="127"/>
        <v>0</v>
      </c>
      <c r="CV19" s="254">
        <f t="shared" si="127"/>
        <v>0</v>
      </c>
      <c r="CW19" s="254">
        <f t="shared" si="127"/>
        <v>0</v>
      </c>
      <c r="CX19" s="254">
        <f t="shared" si="127"/>
        <v>0</v>
      </c>
      <c r="CY19" s="254">
        <f t="shared" si="127"/>
        <v>0</v>
      </c>
      <c r="CZ19" s="254">
        <f t="shared" si="127"/>
        <v>0</v>
      </c>
      <c r="DA19" s="254">
        <f t="shared" si="127"/>
        <v>0</v>
      </c>
      <c r="DB19" s="254">
        <f t="shared" si="127"/>
        <v>0</v>
      </c>
      <c r="DC19" s="254">
        <f t="shared" ref="DC19:DL21" si="128">IF(DC$8="",0,SUMIFS(DC$36:DC$838,$H$36:$H$838,$H19))</f>
        <v>0</v>
      </c>
      <c r="DD19" s="254">
        <f t="shared" si="128"/>
        <v>0</v>
      </c>
      <c r="DE19" s="254">
        <f t="shared" si="128"/>
        <v>0</v>
      </c>
      <c r="DF19" s="254">
        <f t="shared" si="128"/>
        <v>0</v>
      </c>
      <c r="DG19" s="254">
        <f t="shared" si="128"/>
        <v>0</v>
      </c>
      <c r="DH19" s="254">
        <f t="shared" si="128"/>
        <v>0</v>
      </c>
      <c r="DI19" s="254">
        <f t="shared" si="128"/>
        <v>0</v>
      </c>
      <c r="DJ19" s="254">
        <f t="shared" si="128"/>
        <v>0</v>
      </c>
      <c r="DK19" s="254">
        <f t="shared" si="128"/>
        <v>0</v>
      </c>
      <c r="DL19" s="254">
        <f t="shared" si="128"/>
        <v>0</v>
      </c>
      <c r="DM19" s="254">
        <f t="shared" ref="DM19:DT21" si="129">IF(DM$8="",0,SUMIFS(DM$36:DM$838,$H$36:$H$838,$H19))</f>
        <v>0</v>
      </c>
      <c r="DN19" s="254">
        <f t="shared" si="129"/>
        <v>0</v>
      </c>
      <c r="DO19" s="254">
        <f t="shared" si="129"/>
        <v>0</v>
      </c>
      <c r="DP19" s="254">
        <f t="shared" si="129"/>
        <v>0</v>
      </c>
      <c r="DQ19" s="254">
        <f t="shared" si="129"/>
        <v>0</v>
      </c>
      <c r="DR19" s="254">
        <f t="shared" si="129"/>
        <v>0</v>
      </c>
      <c r="DS19" s="254">
        <f t="shared" si="129"/>
        <v>0</v>
      </c>
      <c r="DT19" s="254">
        <f t="shared" si="129"/>
        <v>0</v>
      </c>
      <c r="DU19" s="213"/>
      <c r="DV19" s="213"/>
    </row>
    <row r="20" spans="1:126" s="255" customFormat="1">
      <c r="A20" s="213"/>
      <c r="B20" s="258"/>
      <c r="C20" s="213"/>
      <c r="D20" s="213"/>
      <c r="E20" s="263" t="s">
        <v>107</v>
      </c>
      <c r="F20" s="50"/>
      <c r="G20" s="300" t="s">
        <v>6</v>
      </c>
      <c r="H20" s="213" t="s">
        <v>37</v>
      </c>
      <c r="I20" s="213"/>
      <c r="J20" s="213"/>
      <c r="K20" s="213"/>
      <c r="L20" s="213"/>
      <c r="M20" s="249"/>
      <c r="N20" s="259" t="str">
        <f>Главная!$Y$8</f>
        <v>итого</v>
      </c>
      <c r="O20" s="213"/>
      <c r="P20" s="5"/>
      <c r="Q20" s="259" t="s">
        <v>25</v>
      </c>
      <c r="R20" s="213"/>
      <c r="S20" s="249"/>
      <c r="T20" s="250"/>
      <c r="U20" s="249"/>
      <c r="V20" s="213"/>
      <c r="W20" s="251">
        <f>SUM($Y20:$DU20)</f>
        <v>0</v>
      </c>
      <c r="X20" s="251"/>
      <c r="Y20" s="252"/>
      <c r="Z20" s="253"/>
      <c r="AA20" s="254">
        <f t="shared" si="120"/>
        <v>0</v>
      </c>
      <c r="AB20" s="254">
        <f t="shared" si="120"/>
        <v>0</v>
      </c>
      <c r="AC20" s="254">
        <f t="shared" si="120"/>
        <v>0</v>
      </c>
      <c r="AD20" s="254">
        <f t="shared" si="120"/>
        <v>0</v>
      </c>
      <c r="AE20" s="254">
        <f t="shared" si="120"/>
        <v>0</v>
      </c>
      <c r="AF20" s="254">
        <f t="shared" si="120"/>
        <v>0</v>
      </c>
      <c r="AG20" s="254">
        <f t="shared" si="120"/>
        <v>0</v>
      </c>
      <c r="AH20" s="254">
        <f t="shared" si="120"/>
        <v>0</v>
      </c>
      <c r="AI20" s="254">
        <f t="shared" si="120"/>
        <v>0</v>
      </c>
      <c r="AJ20" s="254">
        <f t="shared" si="120"/>
        <v>0</v>
      </c>
      <c r="AK20" s="254">
        <f t="shared" si="121"/>
        <v>0</v>
      </c>
      <c r="AL20" s="254">
        <f t="shared" si="121"/>
        <v>0</v>
      </c>
      <c r="AM20" s="254">
        <f t="shared" si="121"/>
        <v>0</v>
      </c>
      <c r="AN20" s="254">
        <f t="shared" si="121"/>
        <v>0</v>
      </c>
      <c r="AO20" s="254">
        <f t="shared" si="121"/>
        <v>0</v>
      </c>
      <c r="AP20" s="254">
        <f t="shared" si="121"/>
        <v>0</v>
      </c>
      <c r="AQ20" s="254">
        <f t="shared" si="121"/>
        <v>0</v>
      </c>
      <c r="AR20" s="254">
        <f t="shared" si="121"/>
        <v>0</v>
      </c>
      <c r="AS20" s="254">
        <f t="shared" si="121"/>
        <v>0</v>
      </c>
      <c r="AT20" s="254">
        <f t="shared" si="121"/>
        <v>0</v>
      </c>
      <c r="AU20" s="254">
        <f t="shared" si="122"/>
        <v>0</v>
      </c>
      <c r="AV20" s="254">
        <f t="shared" si="122"/>
        <v>0</v>
      </c>
      <c r="AW20" s="254">
        <f t="shared" si="122"/>
        <v>0</v>
      </c>
      <c r="AX20" s="254">
        <f t="shared" si="122"/>
        <v>0</v>
      </c>
      <c r="AY20" s="254">
        <f t="shared" si="122"/>
        <v>0</v>
      </c>
      <c r="AZ20" s="254">
        <f t="shared" si="122"/>
        <v>0</v>
      </c>
      <c r="BA20" s="254">
        <f t="shared" si="122"/>
        <v>0</v>
      </c>
      <c r="BB20" s="254">
        <f t="shared" si="122"/>
        <v>0</v>
      </c>
      <c r="BC20" s="254">
        <f t="shared" si="122"/>
        <v>0</v>
      </c>
      <c r="BD20" s="254">
        <f t="shared" si="122"/>
        <v>0</v>
      </c>
      <c r="BE20" s="254">
        <f t="shared" si="123"/>
        <v>0</v>
      </c>
      <c r="BF20" s="254">
        <f t="shared" si="123"/>
        <v>0</v>
      </c>
      <c r="BG20" s="254">
        <f t="shared" si="123"/>
        <v>0</v>
      </c>
      <c r="BH20" s="254">
        <f t="shared" si="123"/>
        <v>0</v>
      </c>
      <c r="BI20" s="254">
        <f t="shared" si="123"/>
        <v>0</v>
      </c>
      <c r="BJ20" s="254">
        <f t="shared" si="123"/>
        <v>0</v>
      </c>
      <c r="BK20" s="254">
        <f t="shared" si="123"/>
        <v>0</v>
      </c>
      <c r="BL20" s="254">
        <f t="shared" si="123"/>
        <v>0</v>
      </c>
      <c r="BM20" s="254">
        <f t="shared" si="123"/>
        <v>0</v>
      </c>
      <c r="BN20" s="254">
        <f t="shared" si="123"/>
        <v>0</v>
      </c>
      <c r="BO20" s="254">
        <f t="shared" si="124"/>
        <v>0</v>
      </c>
      <c r="BP20" s="254">
        <f t="shared" si="124"/>
        <v>0</v>
      </c>
      <c r="BQ20" s="254">
        <f t="shared" si="124"/>
        <v>0</v>
      </c>
      <c r="BR20" s="254">
        <f t="shared" si="124"/>
        <v>0</v>
      </c>
      <c r="BS20" s="254">
        <f t="shared" si="124"/>
        <v>0</v>
      </c>
      <c r="BT20" s="254">
        <f t="shared" si="124"/>
        <v>0</v>
      </c>
      <c r="BU20" s="254">
        <f t="shared" si="124"/>
        <v>0</v>
      </c>
      <c r="BV20" s="254">
        <f t="shared" si="124"/>
        <v>0</v>
      </c>
      <c r="BW20" s="254">
        <f t="shared" si="124"/>
        <v>0</v>
      </c>
      <c r="BX20" s="254">
        <f t="shared" si="124"/>
        <v>0</v>
      </c>
      <c r="BY20" s="254">
        <f t="shared" si="125"/>
        <v>0</v>
      </c>
      <c r="BZ20" s="254">
        <f t="shared" si="125"/>
        <v>0</v>
      </c>
      <c r="CA20" s="254">
        <f t="shared" si="125"/>
        <v>0</v>
      </c>
      <c r="CB20" s="254">
        <f t="shared" si="125"/>
        <v>0</v>
      </c>
      <c r="CC20" s="254">
        <f t="shared" si="125"/>
        <v>0</v>
      </c>
      <c r="CD20" s="254">
        <f t="shared" si="125"/>
        <v>0</v>
      </c>
      <c r="CE20" s="254">
        <f t="shared" si="125"/>
        <v>0</v>
      </c>
      <c r="CF20" s="254">
        <f t="shared" si="125"/>
        <v>0</v>
      </c>
      <c r="CG20" s="254">
        <f t="shared" si="125"/>
        <v>0</v>
      </c>
      <c r="CH20" s="254">
        <f t="shared" si="125"/>
        <v>0</v>
      </c>
      <c r="CI20" s="254">
        <f t="shared" si="126"/>
        <v>0</v>
      </c>
      <c r="CJ20" s="254">
        <f t="shared" si="126"/>
        <v>0</v>
      </c>
      <c r="CK20" s="254">
        <f t="shared" si="126"/>
        <v>0</v>
      </c>
      <c r="CL20" s="254">
        <f t="shared" si="126"/>
        <v>0</v>
      </c>
      <c r="CM20" s="254">
        <f t="shared" si="126"/>
        <v>0</v>
      </c>
      <c r="CN20" s="254">
        <f t="shared" si="126"/>
        <v>0</v>
      </c>
      <c r="CO20" s="254">
        <f t="shared" si="126"/>
        <v>0</v>
      </c>
      <c r="CP20" s="254">
        <f t="shared" si="126"/>
        <v>0</v>
      </c>
      <c r="CQ20" s="254">
        <f t="shared" si="126"/>
        <v>0</v>
      </c>
      <c r="CR20" s="254">
        <f t="shared" si="126"/>
        <v>0</v>
      </c>
      <c r="CS20" s="254">
        <f t="shared" si="127"/>
        <v>0</v>
      </c>
      <c r="CT20" s="254">
        <f t="shared" si="127"/>
        <v>0</v>
      </c>
      <c r="CU20" s="254">
        <f t="shared" si="127"/>
        <v>0</v>
      </c>
      <c r="CV20" s="254">
        <f t="shared" si="127"/>
        <v>0</v>
      </c>
      <c r="CW20" s="254">
        <f t="shared" si="127"/>
        <v>0</v>
      </c>
      <c r="CX20" s="254">
        <f t="shared" si="127"/>
        <v>0</v>
      </c>
      <c r="CY20" s="254">
        <f t="shared" si="127"/>
        <v>0</v>
      </c>
      <c r="CZ20" s="254">
        <f t="shared" si="127"/>
        <v>0</v>
      </c>
      <c r="DA20" s="254">
        <f t="shared" si="127"/>
        <v>0</v>
      </c>
      <c r="DB20" s="254">
        <f t="shared" si="127"/>
        <v>0</v>
      </c>
      <c r="DC20" s="254">
        <f t="shared" si="128"/>
        <v>0</v>
      </c>
      <c r="DD20" s="254">
        <f t="shared" si="128"/>
        <v>0</v>
      </c>
      <c r="DE20" s="254">
        <f t="shared" si="128"/>
        <v>0</v>
      </c>
      <c r="DF20" s="254">
        <f t="shared" si="128"/>
        <v>0</v>
      </c>
      <c r="DG20" s="254">
        <f t="shared" si="128"/>
        <v>0</v>
      </c>
      <c r="DH20" s="254">
        <f t="shared" si="128"/>
        <v>0</v>
      </c>
      <c r="DI20" s="254">
        <f t="shared" si="128"/>
        <v>0</v>
      </c>
      <c r="DJ20" s="254">
        <f t="shared" si="128"/>
        <v>0</v>
      </c>
      <c r="DK20" s="254">
        <f t="shared" si="128"/>
        <v>0</v>
      </c>
      <c r="DL20" s="254">
        <f t="shared" si="128"/>
        <v>0</v>
      </c>
      <c r="DM20" s="254">
        <f t="shared" si="129"/>
        <v>0</v>
      </c>
      <c r="DN20" s="254">
        <f t="shared" si="129"/>
        <v>0</v>
      </c>
      <c r="DO20" s="254">
        <f t="shared" si="129"/>
        <v>0</v>
      </c>
      <c r="DP20" s="254">
        <f t="shared" si="129"/>
        <v>0</v>
      </c>
      <c r="DQ20" s="254">
        <f t="shared" si="129"/>
        <v>0</v>
      </c>
      <c r="DR20" s="254">
        <f t="shared" si="129"/>
        <v>0</v>
      </c>
      <c r="DS20" s="254">
        <f t="shared" si="129"/>
        <v>0</v>
      </c>
      <c r="DT20" s="254">
        <f t="shared" si="129"/>
        <v>0</v>
      </c>
      <c r="DU20" s="213"/>
      <c r="DV20" s="213"/>
    </row>
    <row r="21" spans="1:126" s="255" customFormat="1">
      <c r="A21" s="213"/>
      <c r="B21" s="258"/>
      <c r="C21" s="213"/>
      <c r="D21" s="213"/>
      <c r="E21" s="263" t="s">
        <v>107</v>
      </c>
      <c r="F21" s="50"/>
      <c r="G21" s="300" t="s">
        <v>6</v>
      </c>
      <c r="H21" s="213" t="s">
        <v>41</v>
      </c>
      <c r="I21" s="213"/>
      <c r="J21" s="213"/>
      <c r="K21" s="213"/>
      <c r="L21" s="213"/>
      <c r="M21" s="249"/>
      <c r="N21" s="259" t="str">
        <f>Главная!$Y$8</f>
        <v>итого</v>
      </c>
      <c r="O21" s="213"/>
      <c r="P21" s="5"/>
      <c r="Q21" s="259" t="s">
        <v>25</v>
      </c>
      <c r="R21" s="213"/>
      <c r="S21" s="249"/>
      <c r="T21" s="250"/>
      <c r="U21" s="249"/>
      <c r="V21" s="213"/>
      <c r="W21" s="251">
        <f>SUM($Y21:$DU21)</f>
        <v>0</v>
      </c>
      <c r="X21" s="251"/>
      <c r="Y21" s="252"/>
      <c r="Z21" s="253"/>
      <c r="AA21" s="254">
        <f t="shared" si="120"/>
        <v>0</v>
      </c>
      <c r="AB21" s="254">
        <f t="shared" si="120"/>
        <v>0</v>
      </c>
      <c r="AC21" s="254">
        <f t="shared" si="120"/>
        <v>0</v>
      </c>
      <c r="AD21" s="254">
        <f t="shared" si="120"/>
        <v>0</v>
      </c>
      <c r="AE21" s="254">
        <f t="shared" si="120"/>
        <v>0</v>
      </c>
      <c r="AF21" s="254">
        <f t="shared" si="120"/>
        <v>0</v>
      </c>
      <c r="AG21" s="254">
        <f t="shared" si="120"/>
        <v>0</v>
      </c>
      <c r="AH21" s="254">
        <f t="shared" si="120"/>
        <v>0</v>
      </c>
      <c r="AI21" s="254">
        <f t="shared" si="120"/>
        <v>0</v>
      </c>
      <c r="AJ21" s="254">
        <f t="shared" si="120"/>
        <v>0</v>
      </c>
      <c r="AK21" s="254">
        <f t="shared" si="121"/>
        <v>0</v>
      </c>
      <c r="AL21" s="254">
        <f t="shared" si="121"/>
        <v>0</v>
      </c>
      <c r="AM21" s="254">
        <f t="shared" si="121"/>
        <v>0</v>
      </c>
      <c r="AN21" s="254">
        <f t="shared" si="121"/>
        <v>0</v>
      </c>
      <c r="AO21" s="254">
        <f t="shared" si="121"/>
        <v>0</v>
      </c>
      <c r="AP21" s="254">
        <f t="shared" si="121"/>
        <v>0</v>
      </c>
      <c r="AQ21" s="254">
        <f t="shared" si="121"/>
        <v>0</v>
      </c>
      <c r="AR21" s="254">
        <f t="shared" si="121"/>
        <v>0</v>
      </c>
      <c r="AS21" s="254">
        <f t="shared" si="121"/>
        <v>0</v>
      </c>
      <c r="AT21" s="254">
        <f t="shared" si="121"/>
        <v>0</v>
      </c>
      <c r="AU21" s="254">
        <f t="shared" si="122"/>
        <v>0</v>
      </c>
      <c r="AV21" s="254">
        <f t="shared" si="122"/>
        <v>0</v>
      </c>
      <c r="AW21" s="254">
        <f t="shared" si="122"/>
        <v>0</v>
      </c>
      <c r="AX21" s="254">
        <f t="shared" si="122"/>
        <v>0</v>
      </c>
      <c r="AY21" s="254">
        <f t="shared" si="122"/>
        <v>0</v>
      </c>
      <c r="AZ21" s="254">
        <f t="shared" si="122"/>
        <v>0</v>
      </c>
      <c r="BA21" s="254">
        <f t="shared" si="122"/>
        <v>0</v>
      </c>
      <c r="BB21" s="254">
        <f t="shared" si="122"/>
        <v>0</v>
      </c>
      <c r="BC21" s="254">
        <f t="shared" si="122"/>
        <v>0</v>
      </c>
      <c r="BD21" s="254">
        <f t="shared" si="122"/>
        <v>0</v>
      </c>
      <c r="BE21" s="254">
        <f t="shared" si="123"/>
        <v>0</v>
      </c>
      <c r="BF21" s="254">
        <f t="shared" si="123"/>
        <v>0</v>
      </c>
      <c r="BG21" s="254">
        <f t="shared" si="123"/>
        <v>0</v>
      </c>
      <c r="BH21" s="254">
        <f t="shared" si="123"/>
        <v>0</v>
      </c>
      <c r="BI21" s="254">
        <f t="shared" si="123"/>
        <v>0</v>
      </c>
      <c r="BJ21" s="254">
        <f t="shared" si="123"/>
        <v>0</v>
      </c>
      <c r="BK21" s="254">
        <f t="shared" si="123"/>
        <v>0</v>
      </c>
      <c r="BL21" s="254">
        <f t="shared" si="123"/>
        <v>0</v>
      </c>
      <c r="BM21" s="254">
        <f t="shared" si="123"/>
        <v>0</v>
      </c>
      <c r="BN21" s="254">
        <f t="shared" si="123"/>
        <v>0</v>
      </c>
      <c r="BO21" s="254">
        <f t="shared" si="124"/>
        <v>0</v>
      </c>
      <c r="BP21" s="254">
        <f t="shared" si="124"/>
        <v>0</v>
      </c>
      <c r="BQ21" s="254">
        <f t="shared" si="124"/>
        <v>0</v>
      </c>
      <c r="BR21" s="254">
        <f t="shared" si="124"/>
        <v>0</v>
      </c>
      <c r="BS21" s="254">
        <f t="shared" si="124"/>
        <v>0</v>
      </c>
      <c r="BT21" s="254">
        <f t="shared" si="124"/>
        <v>0</v>
      </c>
      <c r="BU21" s="254">
        <f t="shared" si="124"/>
        <v>0</v>
      </c>
      <c r="BV21" s="254">
        <f t="shared" si="124"/>
        <v>0</v>
      </c>
      <c r="BW21" s="254">
        <f t="shared" si="124"/>
        <v>0</v>
      </c>
      <c r="BX21" s="254">
        <f t="shared" si="124"/>
        <v>0</v>
      </c>
      <c r="BY21" s="254">
        <f t="shared" si="125"/>
        <v>0</v>
      </c>
      <c r="BZ21" s="254">
        <f t="shared" si="125"/>
        <v>0</v>
      </c>
      <c r="CA21" s="254">
        <f t="shared" si="125"/>
        <v>0</v>
      </c>
      <c r="CB21" s="254">
        <f t="shared" si="125"/>
        <v>0</v>
      </c>
      <c r="CC21" s="254">
        <f t="shared" si="125"/>
        <v>0</v>
      </c>
      <c r="CD21" s="254">
        <f t="shared" si="125"/>
        <v>0</v>
      </c>
      <c r="CE21" s="254">
        <f t="shared" si="125"/>
        <v>0</v>
      </c>
      <c r="CF21" s="254">
        <f t="shared" si="125"/>
        <v>0</v>
      </c>
      <c r="CG21" s="254">
        <f t="shared" si="125"/>
        <v>0</v>
      </c>
      <c r="CH21" s="254">
        <f t="shared" si="125"/>
        <v>0</v>
      </c>
      <c r="CI21" s="254">
        <f t="shared" si="126"/>
        <v>0</v>
      </c>
      <c r="CJ21" s="254">
        <f t="shared" si="126"/>
        <v>0</v>
      </c>
      <c r="CK21" s="254">
        <f t="shared" si="126"/>
        <v>0</v>
      </c>
      <c r="CL21" s="254">
        <f t="shared" si="126"/>
        <v>0</v>
      </c>
      <c r="CM21" s="254">
        <f t="shared" si="126"/>
        <v>0</v>
      </c>
      <c r="CN21" s="254">
        <f t="shared" si="126"/>
        <v>0</v>
      </c>
      <c r="CO21" s="254">
        <f t="shared" si="126"/>
        <v>0</v>
      </c>
      <c r="CP21" s="254">
        <f t="shared" si="126"/>
        <v>0</v>
      </c>
      <c r="CQ21" s="254">
        <f t="shared" si="126"/>
        <v>0</v>
      </c>
      <c r="CR21" s="254">
        <f t="shared" si="126"/>
        <v>0</v>
      </c>
      <c r="CS21" s="254">
        <f t="shared" si="127"/>
        <v>0</v>
      </c>
      <c r="CT21" s="254">
        <f t="shared" si="127"/>
        <v>0</v>
      </c>
      <c r="CU21" s="254">
        <f t="shared" si="127"/>
        <v>0</v>
      </c>
      <c r="CV21" s="254">
        <f t="shared" si="127"/>
        <v>0</v>
      </c>
      <c r="CW21" s="254">
        <f t="shared" si="127"/>
        <v>0</v>
      </c>
      <c r="CX21" s="254">
        <f t="shared" si="127"/>
        <v>0</v>
      </c>
      <c r="CY21" s="254">
        <f t="shared" si="127"/>
        <v>0</v>
      </c>
      <c r="CZ21" s="254">
        <f t="shared" si="127"/>
        <v>0</v>
      </c>
      <c r="DA21" s="254">
        <f t="shared" si="127"/>
        <v>0</v>
      </c>
      <c r="DB21" s="254">
        <f t="shared" si="127"/>
        <v>0</v>
      </c>
      <c r="DC21" s="254">
        <f t="shared" si="128"/>
        <v>0</v>
      </c>
      <c r="DD21" s="254">
        <f t="shared" si="128"/>
        <v>0</v>
      </c>
      <c r="DE21" s="254">
        <f t="shared" si="128"/>
        <v>0</v>
      </c>
      <c r="DF21" s="254">
        <f t="shared" si="128"/>
        <v>0</v>
      </c>
      <c r="DG21" s="254">
        <f t="shared" si="128"/>
        <v>0</v>
      </c>
      <c r="DH21" s="254">
        <f t="shared" si="128"/>
        <v>0</v>
      </c>
      <c r="DI21" s="254">
        <f t="shared" si="128"/>
        <v>0</v>
      </c>
      <c r="DJ21" s="254">
        <f t="shared" si="128"/>
        <v>0</v>
      </c>
      <c r="DK21" s="254">
        <f t="shared" si="128"/>
        <v>0</v>
      </c>
      <c r="DL21" s="254">
        <f t="shared" si="128"/>
        <v>0</v>
      </c>
      <c r="DM21" s="254">
        <f t="shared" si="129"/>
        <v>0</v>
      </c>
      <c r="DN21" s="254">
        <f t="shared" si="129"/>
        <v>0</v>
      </c>
      <c r="DO21" s="254">
        <f t="shared" si="129"/>
        <v>0</v>
      </c>
      <c r="DP21" s="254">
        <f t="shared" si="129"/>
        <v>0</v>
      </c>
      <c r="DQ21" s="254">
        <f t="shared" si="129"/>
        <v>0</v>
      </c>
      <c r="DR21" s="254">
        <f t="shared" si="129"/>
        <v>0</v>
      </c>
      <c r="DS21" s="254">
        <f t="shared" si="129"/>
        <v>0</v>
      </c>
      <c r="DT21" s="254">
        <f t="shared" si="129"/>
        <v>0</v>
      </c>
      <c r="DU21" s="213"/>
      <c r="DV21" s="213"/>
    </row>
    <row r="22" spans="1:126" s="289" customFormat="1">
      <c r="A22" s="256"/>
      <c r="B22" s="258"/>
      <c r="C22" s="213"/>
      <c r="D22" s="213"/>
      <c r="E22" s="263" t="s">
        <v>107</v>
      </c>
      <c r="F22" s="52"/>
      <c r="G22" s="301" t="s">
        <v>6</v>
      </c>
      <c r="H22" s="256" t="s">
        <v>89</v>
      </c>
      <c r="I22" s="256"/>
      <c r="J22" s="256"/>
      <c r="K22" s="256"/>
      <c r="L22" s="256"/>
      <c r="M22" s="285"/>
      <c r="N22" s="258" t="str">
        <f>Главная!$Y$8</f>
        <v>итого</v>
      </c>
      <c r="O22" s="256"/>
      <c r="P22" s="19"/>
      <c r="Q22" s="258" t="s">
        <v>25</v>
      </c>
      <c r="R22" s="256"/>
      <c r="S22" s="285"/>
      <c r="T22" s="286"/>
      <c r="U22" s="285"/>
      <c r="V22" s="256"/>
      <c r="W22" s="291">
        <f>IF(W$8="",0,IF(W19=0,0,W21/W19))</f>
        <v>0</v>
      </c>
      <c r="X22" s="293"/>
      <c r="Y22" s="287"/>
      <c r="Z22" s="288"/>
      <c r="AA22" s="290">
        <f>IF(AA$8="",0,IF(AA19=0,0,AA21/AA19))</f>
        <v>0</v>
      </c>
      <c r="AB22" s="290">
        <f t="shared" ref="AB22:AE22" si="130">IF(AB$8="",0,IF(AB19=0,0,AB21/AB19))</f>
        <v>0</v>
      </c>
      <c r="AC22" s="290">
        <f t="shared" si="130"/>
        <v>0</v>
      </c>
      <c r="AD22" s="290">
        <f t="shared" si="130"/>
        <v>0</v>
      </c>
      <c r="AE22" s="290">
        <f t="shared" si="130"/>
        <v>0</v>
      </c>
      <c r="AF22" s="290">
        <f t="shared" ref="AF22:CQ22" si="131">IF(AF$8="",0,IF(AF19=0,0,AF21/AF19))</f>
        <v>0</v>
      </c>
      <c r="AG22" s="290">
        <f t="shared" si="131"/>
        <v>0</v>
      </c>
      <c r="AH22" s="290">
        <f t="shared" si="131"/>
        <v>0</v>
      </c>
      <c r="AI22" s="290">
        <f t="shared" si="131"/>
        <v>0</v>
      </c>
      <c r="AJ22" s="290">
        <f t="shared" si="131"/>
        <v>0</v>
      </c>
      <c r="AK22" s="290">
        <f t="shared" si="131"/>
        <v>0</v>
      </c>
      <c r="AL22" s="290">
        <f t="shared" si="131"/>
        <v>0</v>
      </c>
      <c r="AM22" s="290">
        <f t="shared" si="131"/>
        <v>0</v>
      </c>
      <c r="AN22" s="290">
        <f t="shared" si="131"/>
        <v>0</v>
      </c>
      <c r="AO22" s="290">
        <f t="shared" si="131"/>
        <v>0</v>
      </c>
      <c r="AP22" s="290">
        <f t="shared" si="131"/>
        <v>0</v>
      </c>
      <c r="AQ22" s="290">
        <f t="shared" si="131"/>
        <v>0</v>
      </c>
      <c r="AR22" s="290">
        <f t="shared" si="131"/>
        <v>0</v>
      </c>
      <c r="AS22" s="290">
        <f t="shared" si="131"/>
        <v>0</v>
      </c>
      <c r="AT22" s="290">
        <f t="shared" si="131"/>
        <v>0</v>
      </c>
      <c r="AU22" s="290">
        <f t="shared" si="131"/>
        <v>0</v>
      </c>
      <c r="AV22" s="290">
        <f t="shared" si="131"/>
        <v>0</v>
      </c>
      <c r="AW22" s="290">
        <f t="shared" si="131"/>
        <v>0</v>
      </c>
      <c r="AX22" s="290">
        <f t="shared" si="131"/>
        <v>0</v>
      </c>
      <c r="AY22" s="290">
        <f t="shared" si="131"/>
        <v>0</v>
      </c>
      <c r="AZ22" s="290">
        <f t="shared" si="131"/>
        <v>0</v>
      </c>
      <c r="BA22" s="290">
        <f t="shared" si="131"/>
        <v>0</v>
      </c>
      <c r="BB22" s="290">
        <f t="shared" si="131"/>
        <v>0</v>
      </c>
      <c r="BC22" s="290">
        <f t="shared" si="131"/>
        <v>0</v>
      </c>
      <c r="BD22" s="290">
        <f t="shared" si="131"/>
        <v>0</v>
      </c>
      <c r="BE22" s="290">
        <f t="shared" si="131"/>
        <v>0</v>
      </c>
      <c r="BF22" s="290">
        <f t="shared" si="131"/>
        <v>0</v>
      </c>
      <c r="BG22" s="290">
        <f t="shared" si="131"/>
        <v>0</v>
      </c>
      <c r="BH22" s="290">
        <f t="shared" si="131"/>
        <v>0</v>
      </c>
      <c r="BI22" s="290">
        <f t="shared" si="131"/>
        <v>0</v>
      </c>
      <c r="BJ22" s="290">
        <f t="shared" si="131"/>
        <v>0</v>
      </c>
      <c r="BK22" s="290">
        <f t="shared" si="131"/>
        <v>0</v>
      </c>
      <c r="BL22" s="290">
        <f t="shared" si="131"/>
        <v>0</v>
      </c>
      <c r="BM22" s="290">
        <f t="shared" si="131"/>
        <v>0</v>
      </c>
      <c r="BN22" s="290">
        <f t="shared" si="131"/>
        <v>0</v>
      </c>
      <c r="BO22" s="290">
        <f t="shared" si="131"/>
        <v>0</v>
      </c>
      <c r="BP22" s="290">
        <f t="shared" si="131"/>
        <v>0</v>
      </c>
      <c r="BQ22" s="290">
        <f t="shared" si="131"/>
        <v>0</v>
      </c>
      <c r="BR22" s="290">
        <f t="shared" si="131"/>
        <v>0</v>
      </c>
      <c r="BS22" s="290">
        <f t="shared" si="131"/>
        <v>0</v>
      </c>
      <c r="BT22" s="290">
        <f t="shared" si="131"/>
        <v>0</v>
      </c>
      <c r="BU22" s="290">
        <f t="shared" si="131"/>
        <v>0</v>
      </c>
      <c r="BV22" s="290">
        <f t="shared" si="131"/>
        <v>0</v>
      </c>
      <c r="BW22" s="290">
        <f t="shared" si="131"/>
        <v>0</v>
      </c>
      <c r="BX22" s="290">
        <f t="shared" si="131"/>
        <v>0</v>
      </c>
      <c r="BY22" s="290">
        <f t="shared" si="131"/>
        <v>0</v>
      </c>
      <c r="BZ22" s="290">
        <f t="shared" si="131"/>
        <v>0</v>
      </c>
      <c r="CA22" s="290">
        <f t="shared" si="131"/>
        <v>0</v>
      </c>
      <c r="CB22" s="290">
        <f t="shared" si="131"/>
        <v>0</v>
      </c>
      <c r="CC22" s="290">
        <f t="shared" si="131"/>
        <v>0</v>
      </c>
      <c r="CD22" s="290">
        <f t="shared" si="131"/>
        <v>0</v>
      </c>
      <c r="CE22" s="290">
        <f t="shared" si="131"/>
        <v>0</v>
      </c>
      <c r="CF22" s="290">
        <f t="shared" si="131"/>
        <v>0</v>
      </c>
      <c r="CG22" s="290">
        <f t="shared" si="131"/>
        <v>0</v>
      </c>
      <c r="CH22" s="290">
        <f t="shared" si="131"/>
        <v>0</v>
      </c>
      <c r="CI22" s="290">
        <f t="shared" si="131"/>
        <v>0</v>
      </c>
      <c r="CJ22" s="290">
        <f t="shared" si="131"/>
        <v>0</v>
      </c>
      <c r="CK22" s="290">
        <f t="shared" si="131"/>
        <v>0</v>
      </c>
      <c r="CL22" s="290">
        <f t="shared" si="131"/>
        <v>0</v>
      </c>
      <c r="CM22" s="290">
        <f t="shared" si="131"/>
        <v>0</v>
      </c>
      <c r="CN22" s="290">
        <f t="shared" si="131"/>
        <v>0</v>
      </c>
      <c r="CO22" s="290">
        <f t="shared" si="131"/>
        <v>0</v>
      </c>
      <c r="CP22" s="290">
        <f t="shared" si="131"/>
        <v>0</v>
      </c>
      <c r="CQ22" s="290">
        <f t="shared" si="131"/>
        <v>0</v>
      </c>
      <c r="CR22" s="290">
        <f t="shared" ref="CR22:DT22" si="132">IF(CR$8="",0,IF(CR19=0,0,CR21/CR19))</f>
        <v>0</v>
      </c>
      <c r="CS22" s="290">
        <f t="shared" si="132"/>
        <v>0</v>
      </c>
      <c r="CT22" s="290">
        <f t="shared" si="132"/>
        <v>0</v>
      </c>
      <c r="CU22" s="290">
        <f t="shared" si="132"/>
        <v>0</v>
      </c>
      <c r="CV22" s="290">
        <f t="shared" si="132"/>
        <v>0</v>
      </c>
      <c r="CW22" s="290">
        <f t="shared" si="132"/>
        <v>0</v>
      </c>
      <c r="CX22" s="290">
        <f t="shared" si="132"/>
        <v>0</v>
      </c>
      <c r="CY22" s="290">
        <f t="shared" si="132"/>
        <v>0</v>
      </c>
      <c r="CZ22" s="290">
        <f t="shared" si="132"/>
        <v>0</v>
      </c>
      <c r="DA22" s="290">
        <f t="shared" si="132"/>
        <v>0</v>
      </c>
      <c r="DB22" s="290">
        <f t="shared" si="132"/>
        <v>0</v>
      </c>
      <c r="DC22" s="290">
        <f t="shared" si="132"/>
        <v>0</v>
      </c>
      <c r="DD22" s="290">
        <f t="shared" si="132"/>
        <v>0</v>
      </c>
      <c r="DE22" s="290">
        <f t="shared" si="132"/>
        <v>0</v>
      </c>
      <c r="DF22" s="290">
        <f t="shared" si="132"/>
        <v>0</v>
      </c>
      <c r="DG22" s="290">
        <f t="shared" si="132"/>
        <v>0</v>
      </c>
      <c r="DH22" s="290">
        <f t="shared" si="132"/>
        <v>0</v>
      </c>
      <c r="DI22" s="290">
        <f t="shared" si="132"/>
        <v>0</v>
      </c>
      <c r="DJ22" s="290">
        <f t="shared" si="132"/>
        <v>0</v>
      </c>
      <c r="DK22" s="290">
        <f t="shared" si="132"/>
        <v>0</v>
      </c>
      <c r="DL22" s="290">
        <f t="shared" si="132"/>
        <v>0</v>
      </c>
      <c r="DM22" s="290">
        <f t="shared" si="132"/>
        <v>0</v>
      </c>
      <c r="DN22" s="290">
        <f t="shared" si="132"/>
        <v>0</v>
      </c>
      <c r="DO22" s="290">
        <f t="shared" si="132"/>
        <v>0</v>
      </c>
      <c r="DP22" s="290">
        <f t="shared" si="132"/>
        <v>0</v>
      </c>
      <c r="DQ22" s="290">
        <f t="shared" si="132"/>
        <v>0</v>
      </c>
      <c r="DR22" s="290">
        <f t="shared" si="132"/>
        <v>0</v>
      </c>
      <c r="DS22" s="290">
        <f t="shared" si="132"/>
        <v>0</v>
      </c>
      <c r="DT22" s="290">
        <f t="shared" si="132"/>
        <v>0</v>
      </c>
      <c r="DU22" s="256"/>
      <c r="DV22" s="256"/>
    </row>
    <row r="23" spans="1:126" s="255" customFormat="1">
      <c r="A23" s="213"/>
      <c r="B23" s="258"/>
      <c r="C23" s="213"/>
      <c r="D23" s="213"/>
      <c r="E23" s="263" t="s">
        <v>107</v>
      </c>
      <c r="F23" s="50"/>
      <c r="G23" s="300" t="s">
        <v>6</v>
      </c>
      <c r="H23" s="213" t="s">
        <v>136</v>
      </c>
      <c r="I23" s="213"/>
      <c r="J23" s="213"/>
      <c r="K23" s="213"/>
      <c r="L23" s="213"/>
      <c r="M23" s="249"/>
      <c r="N23" s="259" t="str">
        <f>Главная!$Y$8</f>
        <v>итого</v>
      </c>
      <c r="O23" s="213"/>
      <c r="P23" s="5"/>
      <c r="Q23" s="259" t="s">
        <v>25</v>
      </c>
      <c r="R23" s="213"/>
      <c r="S23" s="249"/>
      <c r="T23" s="250"/>
      <c r="U23" s="249"/>
      <c r="V23" s="213"/>
      <c r="W23" s="251">
        <f>SUM($Y23:$DU23)</f>
        <v>0</v>
      </c>
      <c r="X23" s="251"/>
      <c r="Y23" s="252"/>
      <c r="Z23" s="253"/>
      <c r="AA23" s="254">
        <f t="shared" ref="AA23:AJ24" si="133">IF(AA$8="",0,SUMIFS(AA$36:AA$838,$H$36:$H$838,$H23))</f>
        <v>0</v>
      </c>
      <c r="AB23" s="254">
        <f t="shared" si="133"/>
        <v>0</v>
      </c>
      <c r="AC23" s="254">
        <f t="shared" si="133"/>
        <v>0</v>
      </c>
      <c r="AD23" s="254">
        <f t="shared" si="133"/>
        <v>0</v>
      </c>
      <c r="AE23" s="254">
        <f t="shared" si="133"/>
        <v>0</v>
      </c>
      <c r="AF23" s="254">
        <f t="shared" si="133"/>
        <v>0</v>
      </c>
      <c r="AG23" s="254">
        <f t="shared" si="133"/>
        <v>0</v>
      </c>
      <c r="AH23" s="254">
        <f t="shared" si="133"/>
        <v>0</v>
      </c>
      <c r="AI23" s="254">
        <f t="shared" si="133"/>
        <v>0</v>
      </c>
      <c r="AJ23" s="254">
        <f t="shared" si="133"/>
        <v>0</v>
      </c>
      <c r="AK23" s="254">
        <f t="shared" ref="AK23:AT24" si="134">IF(AK$8="",0,SUMIFS(AK$36:AK$838,$H$36:$H$838,$H23))</f>
        <v>0</v>
      </c>
      <c r="AL23" s="254">
        <f t="shared" si="134"/>
        <v>0</v>
      </c>
      <c r="AM23" s="254">
        <f t="shared" si="134"/>
        <v>0</v>
      </c>
      <c r="AN23" s="254">
        <f t="shared" si="134"/>
        <v>0</v>
      </c>
      <c r="AO23" s="254">
        <f t="shared" si="134"/>
        <v>0</v>
      </c>
      <c r="AP23" s="254">
        <f t="shared" si="134"/>
        <v>0</v>
      </c>
      <c r="AQ23" s="254">
        <f t="shared" si="134"/>
        <v>0</v>
      </c>
      <c r="AR23" s="254">
        <f t="shared" si="134"/>
        <v>0</v>
      </c>
      <c r="AS23" s="254">
        <f t="shared" si="134"/>
        <v>0</v>
      </c>
      <c r="AT23" s="254">
        <f t="shared" si="134"/>
        <v>0</v>
      </c>
      <c r="AU23" s="254">
        <f t="shared" ref="AU23:BD24" si="135">IF(AU$8="",0,SUMIFS(AU$36:AU$838,$H$36:$H$838,$H23))</f>
        <v>0</v>
      </c>
      <c r="AV23" s="254">
        <f t="shared" si="135"/>
        <v>0</v>
      </c>
      <c r="AW23" s="254">
        <f t="shared" si="135"/>
        <v>0</v>
      </c>
      <c r="AX23" s="254">
        <f t="shared" si="135"/>
        <v>0</v>
      </c>
      <c r="AY23" s="254">
        <f t="shared" si="135"/>
        <v>0</v>
      </c>
      <c r="AZ23" s="254">
        <f t="shared" si="135"/>
        <v>0</v>
      </c>
      <c r="BA23" s="254">
        <f t="shared" si="135"/>
        <v>0</v>
      </c>
      <c r="BB23" s="254">
        <f t="shared" si="135"/>
        <v>0</v>
      </c>
      <c r="BC23" s="254">
        <f t="shared" si="135"/>
        <v>0</v>
      </c>
      <c r="BD23" s="254">
        <f t="shared" si="135"/>
        <v>0</v>
      </c>
      <c r="BE23" s="254">
        <f t="shared" ref="BE23:BN24" si="136">IF(BE$8="",0,SUMIFS(BE$36:BE$838,$H$36:$H$838,$H23))</f>
        <v>0</v>
      </c>
      <c r="BF23" s="254">
        <f t="shared" si="136"/>
        <v>0</v>
      </c>
      <c r="BG23" s="254">
        <f t="shared" si="136"/>
        <v>0</v>
      </c>
      <c r="BH23" s="254">
        <f t="shared" si="136"/>
        <v>0</v>
      </c>
      <c r="BI23" s="254">
        <f t="shared" si="136"/>
        <v>0</v>
      </c>
      <c r="BJ23" s="254">
        <f t="shared" si="136"/>
        <v>0</v>
      </c>
      <c r="BK23" s="254">
        <f t="shared" si="136"/>
        <v>0</v>
      </c>
      <c r="BL23" s="254">
        <f t="shared" si="136"/>
        <v>0</v>
      </c>
      <c r="BM23" s="254">
        <f t="shared" si="136"/>
        <v>0</v>
      </c>
      <c r="BN23" s="254">
        <f t="shared" si="136"/>
        <v>0</v>
      </c>
      <c r="BO23" s="254">
        <f t="shared" ref="BO23:BX24" si="137">IF(BO$8="",0,SUMIFS(BO$36:BO$838,$H$36:$H$838,$H23))</f>
        <v>0</v>
      </c>
      <c r="BP23" s="254">
        <f t="shared" si="137"/>
        <v>0</v>
      </c>
      <c r="BQ23" s="254">
        <f t="shared" si="137"/>
        <v>0</v>
      </c>
      <c r="BR23" s="254">
        <f t="shared" si="137"/>
        <v>0</v>
      </c>
      <c r="BS23" s="254">
        <f t="shared" si="137"/>
        <v>0</v>
      </c>
      <c r="BT23" s="254">
        <f t="shared" si="137"/>
        <v>0</v>
      </c>
      <c r="BU23" s="254">
        <f t="shared" si="137"/>
        <v>0</v>
      </c>
      <c r="BV23" s="254">
        <f t="shared" si="137"/>
        <v>0</v>
      </c>
      <c r="BW23" s="254">
        <f t="shared" si="137"/>
        <v>0</v>
      </c>
      <c r="BX23" s="254">
        <f t="shared" si="137"/>
        <v>0</v>
      </c>
      <c r="BY23" s="254">
        <f t="shared" ref="BY23:CH24" si="138">IF(BY$8="",0,SUMIFS(BY$36:BY$838,$H$36:$H$838,$H23))</f>
        <v>0</v>
      </c>
      <c r="BZ23" s="254">
        <f t="shared" si="138"/>
        <v>0</v>
      </c>
      <c r="CA23" s="254">
        <f t="shared" si="138"/>
        <v>0</v>
      </c>
      <c r="CB23" s="254">
        <f t="shared" si="138"/>
        <v>0</v>
      </c>
      <c r="CC23" s="254">
        <f t="shared" si="138"/>
        <v>0</v>
      </c>
      <c r="CD23" s="254">
        <f t="shared" si="138"/>
        <v>0</v>
      </c>
      <c r="CE23" s="254">
        <f t="shared" si="138"/>
        <v>0</v>
      </c>
      <c r="CF23" s="254">
        <f t="shared" si="138"/>
        <v>0</v>
      </c>
      <c r="CG23" s="254">
        <f t="shared" si="138"/>
        <v>0</v>
      </c>
      <c r="CH23" s="254">
        <f t="shared" si="138"/>
        <v>0</v>
      </c>
      <c r="CI23" s="254">
        <f t="shared" ref="CI23:CR24" si="139">IF(CI$8="",0,SUMIFS(CI$36:CI$838,$H$36:$H$838,$H23))</f>
        <v>0</v>
      </c>
      <c r="CJ23" s="254">
        <f t="shared" si="139"/>
        <v>0</v>
      </c>
      <c r="CK23" s="254">
        <f t="shared" si="139"/>
        <v>0</v>
      </c>
      <c r="CL23" s="254">
        <f t="shared" si="139"/>
        <v>0</v>
      </c>
      <c r="CM23" s="254">
        <f t="shared" si="139"/>
        <v>0</v>
      </c>
      <c r="CN23" s="254">
        <f t="shared" si="139"/>
        <v>0</v>
      </c>
      <c r="CO23" s="254">
        <f t="shared" si="139"/>
        <v>0</v>
      </c>
      <c r="CP23" s="254">
        <f t="shared" si="139"/>
        <v>0</v>
      </c>
      <c r="CQ23" s="254">
        <f t="shared" si="139"/>
        <v>0</v>
      </c>
      <c r="CR23" s="254">
        <f t="shared" si="139"/>
        <v>0</v>
      </c>
      <c r="CS23" s="254">
        <f t="shared" ref="CS23:DB24" si="140">IF(CS$8="",0,SUMIFS(CS$36:CS$838,$H$36:$H$838,$H23))</f>
        <v>0</v>
      </c>
      <c r="CT23" s="254">
        <f t="shared" si="140"/>
        <v>0</v>
      </c>
      <c r="CU23" s="254">
        <f t="shared" si="140"/>
        <v>0</v>
      </c>
      <c r="CV23" s="254">
        <f t="shared" si="140"/>
        <v>0</v>
      </c>
      <c r="CW23" s="254">
        <f t="shared" si="140"/>
        <v>0</v>
      </c>
      <c r="CX23" s="254">
        <f t="shared" si="140"/>
        <v>0</v>
      </c>
      <c r="CY23" s="254">
        <f t="shared" si="140"/>
        <v>0</v>
      </c>
      <c r="CZ23" s="254">
        <f t="shared" si="140"/>
        <v>0</v>
      </c>
      <c r="DA23" s="254">
        <f t="shared" si="140"/>
        <v>0</v>
      </c>
      <c r="DB23" s="254">
        <f t="shared" si="140"/>
        <v>0</v>
      </c>
      <c r="DC23" s="254">
        <f t="shared" ref="DC23:DL24" si="141">IF(DC$8="",0,SUMIFS(DC$36:DC$838,$H$36:$H$838,$H23))</f>
        <v>0</v>
      </c>
      <c r="DD23" s="254">
        <f t="shared" si="141"/>
        <v>0</v>
      </c>
      <c r="DE23" s="254">
        <f t="shared" si="141"/>
        <v>0</v>
      </c>
      <c r="DF23" s="254">
        <f t="shared" si="141"/>
        <v>0</v>
      </c>
      <c r="DG23" s="254">
        <f t="shared" si="141"/>
        <v>0</v>
      </c>
      <c r="DH23" s="254">
        <f t="shared" si="141"/>
        <v>0</v>
      </c>
      <c r="DI23" s="254">
        <f t="shared" si="141"/>
        <v>0</v>
      </c>
      <c r="DJ23" s="254">
        <f t="shared" si="141"/>
        <v>0</v>
      </c>
      <c r="DK23" s="254">
        <f t="shared" si="141"/>
        <v>0</v>
      </c>
      <c r="DL23" s="254">
        <f t="shared" si="141"/>
        <v>0</v>
      </c>
      <c r="DM23" s="254">
        <f t="shared" ref="DM23:DT24" si="142">IF(DM$8="",0,SUMIFS(DM$36:DM$838,$H$36:$H$838,$H23))</f>
        <v>0</v>
      </c>
      <c r="DN23" s="254">
        <f t="shared" si="142"/>
        <v>0</v>
      </c>
      <c r="DO23" s="254">
        <f t="shared" si="142"/>
        <v>0</v>
      </c>
      <c r="DP23" s="254">
        <f t="shared" si="142"/>
        <v>0</v>
      </c>
      <c r="DQ23" s="254">
        <f t="shared" si="142"/>
        <v>0</v>
      </c>
      <c r="DR23" s="254">
        <f t="shared" si="142"/>
        <v>0</v>
      </c>
      <c r="DS23" s="254">
        <f t="shared" si="142"/>
        <v>0</v>
      </c>
      <c r="DT23" s="254">
        <f t="shared" si="142"/>
        <v>0</v>
      </c>
      <c r="DU23" s="213"/>
      <c r="DV23" s="213"/>
    </row>
    <row r="24" spans="1:126" s="255" customFormat="1">
      <c r="A24" s="213"/>
      <c r="B24" s="258"/>
      <c r="C24" s="213"/>
      <c r="D24" s="213"/>
      <c r="E24" s="263" t="s">
        <v>107</v>
      </c>
      <c r="F24" s="50"/>
      <c r="G24" s="300" t="s">
        <v>6</v>
      </c>
      <c r="H24" s="213" t="s">
        <v>119</v>
      </c>
      <c r="I24" s="213"/>
      <c r="J24" s="213"/>
      <c r="K24" s="213"/>
      <c r="L24" s="213"/>
      <c r="M24" s="249"/>
      <c r="N24" s="259" t="str">
        <f>Главная!$Y$8</f>
        <v>итого</v>
      </c>
      <c r="O24" s="213"/>
      <c r="P24" s="5"/>
      <c r="Q24" s="259" t="s">
        <v>25</v>
      </c>
      <c r="R24" s="213"/>
      <c r="S24" s="249"/>
      <c r="T24" s="250"/>
      <c r="U24" s="249"/>
      <c r="V24" s="213"/>
      <c r="W24" s="251">
        <f>SUM($Y24:$DU24)</f>
        <v>0</v>
      </c>
      <c r="X24" s="251"/>
      <c r="Y24" s="252"/>
      <c r="Z24" s="253"/>
      <c r="AA24" s="254">
        <f t="shared" si="133"/>
        <v>0</v>
      </c>
      <c r="AB24" s="254">
        <f t="shared" si="133"/>
        <v>0</v>
      </c>
      <c r="AC24" s="254">
        <f t="shared" si="133"/>
        <v>0</v>
      </c>
      <c r="AD24" s="254">
        <f t="shared" si="133"/>
        <v>0</v>
      </c>
      <c r="AE24" s="254">
        <f t="shared" si="133"/>
        <v>0</v>
      </c>
      <c r="AF24" s="254">
        <f t="shared" si="133"/>
        <v>0</v>
      </c>
      <c r="AG24" s="254">
        <f t="shared" si="133"/>
        <v>0</v>
      </c>
      <c r="AH24" s="254">
        <f t="shared" si="133"/>
        <v>0</v>
      </c>
      <c r="AI24" s="254">
        <f t="shared" si="133"/>
        <v>0</v>
      </c>
      <c r="AJ24" s="254">
        <f t="shared" si="133"/>
        <v>0</v>
      </c>
      <c r="AK24" s="254">
        <f t="shared" si="134"/>
        <v>0</v>
      </c>
      <c r="AL24" s="254">
        <f t="shared" si="134"/>
        <v>0</v>
      </c>
      <c r="AM24" s="254">
        <f t="shared" si="134"/>
        <v>0</v>
      </c>
      <c r="AN24" s="254">
        <f t="shared" si="134"/>
        <v>0</v>
      </c>
      <c r="AO24" s="254">
        <f t="shared" si="134"/>
        <v>0</v>
      </c>
      <c r="AP24" s="254">
        <f t="shared" si="134"/>
        <v>0</v>
      </c>
      <c r="AQ24" s="254">
        <f t="shared" si="134"/>
        <v>0</v>
      </c>
      <c r="AR24" s="254">
        <f t="shared" si="134"/>
        <v>0</v>
      </c>
      <c r="AS24" s="254">
        <f t="shared" si="134"/>
        <v>0</v>
      </c>
      <c r="AT24" s="254">
        <f t="shared" si="134"/>
        <v>0</v>
      </c>
      <c r="AU24" s="254">
        <f t="shared" si="135"/>
        <v>0</v>
      </c>
      <c r="AV24" s="254">
        <f t="shared" si="135"/>
        <v>0</v>
      </c>
      <c r="AW24" s="254">
        <f t="shared" si="135"/>
        <v>0</v>
      </c>
      <c r="AX24" s="254">
        <f t="shared" si="135"/>
        <v>0</v>
      </c>
      <c r="AY24" s="254">
        <f t="shared" si="135"/>
        <v>0</v>
      </c>
      <c r="AZ24" s="254">
        <f t="shared" si="135"/>
        <v>0</v>
      </c>
      <c r="BA24" s="254">
        <f t="shared" si="135"/>
        <v>0</v>
      </c>
      <c r="BB24" s="254">
        <f t="shared" si="135"/>
        <v>0</v>
      </c>
      <c r="BC24" s="254">
        <f t="shared" si="135"/>
        <v>0</v>
      </c>
      <c r="BD24" s="254">
        <f t="shared" si="135"/>
        <v>0</v>
      </c>
      <c r="BE24" s="254">
        <f t="shared" si="136"/>
        <v>0</v>
      </c>
      <c r="BF24" s="254">
        <f t="shared" si="136"/>
        <v>0</v>
      </c>
      <c r="BG24" s="254">
        <f t="shared" si="136"/>
        <v>0</v>
      </c>
      <c r="BH24" s="254">
        <f t="shared" si="136"/>
        <v>0</v>
      </c>
      <c r="BI24" s="254">
        <f t="shared" si="136"/>
        <v>0</v>
      </c>
      <c r="BJ24" s="254">
        <f t="shared" si="136"/>
        <v>0</v>
      </c>
      <c r="BK24" s="254">
        <f t="shared" si="136"/>
        <v>0</v>
      </c>
      <c r="BL24" s="254">
        <f t="shared" si="136"/>
        <v>0</v>
      </c>
      <c r="BM24" s="254">
        <f t="shared" si="136"/>
        <v>0</v>
      </c>
      <c r="BN24" s="254">
        <f t="shared" si="136"/>
        <v>0</v>
      </c>
      <c r="BO24" s="254">
        <f t="shared" si="137"/>
        <v>0</v>
      </c>
      <c r="BP24" s="254">
        <f t="shared" si="137"/>
        <v>0</v>
      </c>
      <c r="BQ24" s="254">
        <f t="shared" si="137"/>
        <v>0</v>
      </c>
      <c r="BR24" s="254">
        <f t="shared" si="137"/>
        <v>0</v>
      </c>
      <c r="BS24" s="254">
        <f t="shared" si="137"/>
        <v>0</v>
      </c>
      <c r="BT24" s="254">
        <f t="shared" si="137"/>
        <v>0</v>
      </c>
      <c r="BU24" s="254">
        <f t="shared" si="137"/>
        <v>0</v>
      </c>
      <c r="BV24" s="254">
        <f t="shared" si="137"/>
        <v>0</v>
      </c>
      <c r="BW24" s="254">
        <f t="shared" si="137"/>
        <v>0</v>
      </c>
      <c r="BX24" s="254">
        <f t="shared" si="137"/>
        <v>0</v>
      </c>
      <c r="BY24" s="254">
        <f t="shared" si="138"/>
        <v>0</v>
      </c>
      <c r="BZ24" s="254">
        <f t="shared" si="138"/>
        <v>0</v>
      </c>
      <c r="CA24" s="254">
        <f t="shared" si="138"/>
        <v>0</v>
      </c>
      <c r="CB24" s="254">
        <f t="shared" si="138"/>
        <v>0</v>
      </c>
      <c r="CC24" s="254">
        <f t="shared" si="138"/>
        <v>0</v>
      </c>
      <c r="CD24" s="254">
        <f t="shared" si="138"/>
        <v>0</v>
      </c>
      <c r="CE24" s="254">
        <f t="shared" si="138"/>
        <v>0</v>
      </c>
      <c r="CF24" s="254">
        <f t="shared" si="138"/>
        <v>0</v>
      </c>
      <c r="CG24" s="254">
        <f t="shared" si="138"/>
        <v>0</v>
      </c>
      <c r="CH24" s="254">
        <f t="shared" si="138"/>
        <v>0</v>
      </c>
      <c r="CI24" s="254">
        <f t="shared" si="139"/>
        <v>0</v>
      </c>
      <c r="CJ24" s="254">
        <f t="shared" si="139"/>
        <v>0</v>
      </c>
      <c r="CK24" s="254">
        <f t="shared" si="139"/>
        <v>0</v>
      </c>
      <c r="CL24" s="254">
        <f t="shared" si="139"/>
        <v>0</v>
      </c>
      <c r="CM24" s="254">
        <f t="shared" si="139"/>
        <v>0</v>
      </c>
      <c r="CN24" s="254">
        <f t="shared" si="139"/>
        <v>0</v>
      </c>
      <c r="CO24" s="254">
        <f t="shared" si="139"/>
        <v>0</v>
      </c>
      <c r="CP24" s="254">
        <f t="shared" si="139"/>
        <v>0</v>
      </c>
      <c r="CQ24" s="254">
        <f t="shared" si="139"/>
        <v>0</v>
      </c>
      <c r="CR24" s="254">
        <f t="shared" si="139"/>
        <v>0</v>
      </c>
      <c r="CS24" s="254">
        <f t="shared" si="140"/>
        <v>0</v>
      </c>
      <c r="CT24" s="254">
        <f t="shared" si="140"/>
        <v>0</v>
      </c>
      <c r="CU24" s="254">
        <f t="shared" si="140"/>
        <v>0</v>
      </c>
      <c r="CV24" s="254">
        <f t="shared" si="140"/>
        <v>0</v>
      </c>
      <c r="CW24" s="254">
        <f t="shared" si="140"/>
        <v>0</v>
      </c>
      <c r="CX24" s="254">
        <f t="shared" si="140"/>
        <v>0</v>
      </c>
      <c r="CY24" s="254">
        <f t="shared" si="140"/>
        <v>0</v>
      </c>
      <c r="CZ24" s="254">
        <f t="shared" si="140"/>
        <v>0</v>
      </c>
      <c r="DA24" s="254">
        <f t="shared" si="140"/>
        <v>0</v>
      </c>
      <c r="DB24" s="254">
        <f t="shared" si="140"/>
        <v>0</v>
      </c>
      <c r="DC24" s="254">
        <f t="shared" si="141"/>
        <v>0</v>
      </c>
      <c r="DD24" s="254">
        <f t="shared" si="141"/>
        <v>0</v>
      </c>
      <c r="DE24" s="254">
        <f t="shared" si="141"/>
        <v>0</v>
      </c>
      <c r="DF24" s="254">
        <f t="shared" si="141"/>
        <v>0</v>
      </c>
      <c r="DG24" s="254">
        <f t="shared" si="141"/>
        <v>0</v>
      </c>
      <c r="DH24" s="254">
        <f t="shared" si="141"/>
        <v>0</v>
      </c>
      <c r="DI24" s="254">
        <f t="shared" si="141"/>
        <v>0</v>
      </c>
      <c r="DJ24" s="254">
        <f t="shared" si="141"/>
        <v>0</v>
      </c>
      <c r="DK24" s="254">
        <f t="shared" si="141"/>
        <v>0</v>
      </c>
      <c r="DL24" s="254">
        <f t="shared" si="141"/>
        <v>0</v>
      </c>
      <c r="DM24" s="254">
        <f t="shared" si="142"/>
        <v>0</v>
      </c>
      <c r="DN24" s="254">
        <f t="shared" si="142"/>
        <v>0</v>
      </c>
      <c r="DO24" s="254">
        <f t="shared" si="142"/>
        <v>0</v>
      </c>
      <c r="DP24" s="254">
        <f t="shared" si="142"/>
        <v>0</v>
      </c>
      <c r="DQ24" s="254">
        <f t="shared" si="142"/>
        <v>0</v>
      </c>
      <c r="DR24" s="254">
        <f t="shared" si="142"/>
        <v>0</v>
      </c>
      <c r="DS24" s="254">
        <f t="shared" si="142"/>
        <v>0</v>
      </c>
      <c r="DT24" s="254">
        <f t="shared" si="142"/>
        <v>0</v>
      </c>
      <c r="DU24" s="213"/>
      <c r="DV24" s="213"/>
    </row>
    <row r="25" spans="1:126" s="289" customFormat="1">
      <c r="A25" s="256"/>
      <c r="B25" s="258"/>
      <c r="C25" s="213"/>
      <c r="D25" s="213"/>
      <c r="E25" s="263" t="s">
        <v>107</v>
      </c>
      <c r="F25" s="52"/>
      <c r="G25" s="301" t="s">
        <v>6</v>
      </c>
      <c r="H25" s="256" t="s">
        <v>120</v>
      </c>
      <c r="I25" s="256"/>
      <c r="J25" s="256"/>
      <c r="K25" s="256"/>
      <c r="L25" s="256"/>
      <c r="M25" s="285"/>
      <c r="N25" s="258" t="str">
        <f>Главная!$Y$8</f>
        <v>итого</v>
      </c>
      <c r="O25" s="256"/>
      <c r="P25" s="19"/>
      <c r="Q25" s="258" t="s">
        <v>25</v>
      </c>
      <c r="R25" s="256"/>
      <c r="S25" s="285"/>
      <c r="T25" s="286"/>
      <c r="U25" s="285"/>
      <c r="V25" s="256"/>
      <c r="W25" s="291">
        <f>IF(W$8="",0,IF(W19=0,0,W24/W19))</f>
        <v>0</v>
      </c>
      <c r="X25" s="293"/>
      <c r="Y25" s="287"/>
      <c r="Z25" s="288"/>
      <c r="AA25" s="291">
        <f>IF(AA$8="",0,IF(AA19=0,0,AA24/AA19))</f>
        <v>0</v>
      </c>
      <c r="AB25" s="291">
        <f t="shared" ref="AB25:AE25" si="143">IF(AB$8="",0,IF(AB19=0,0,AB24/AB19))</f>
        <v>0</v>
      </c>
      <c r="AC25" s="291">
        <f t="shared" si="143"/>
        <v>0</v>
      </c>
      <c r="AD25" s="291">
        <f t="shared" si="143"/>
        <v>0</v>
      </c>
      <c r="AE25" s="291">
        <f t="shared" si="143"/>
        <v>0</v>
      </c>
      <c r="AF25" s="291">
        <f t="shared" ref="AF25:CQ25" si="144">IF(AF$8="",0,IF(AF19=0,0,AF24/AF19))</f>
        <v>0</v>
      </c>
      <c r="AG25" s="291">
        <f t="shared" si="144"/>
        <v>0</v>
      </c>
      <c r="AH25" s="291">
        <f t="shared" si="144"/>
        <v>0</v>
      </c>
      <c r="AI25" s="291">
        <f t="shared" si="144"/>
        <v>0</v>
      </c>
      <c r="AJ25" s="291">
        <f t="shared" si="144"/>
        <v>0</v>
      </c>
      <c r="AK25" s="291">
        <f t="shared" si="144"/>
        <v>0</v>
      </c>
      <c r="AL25" s="291">
        <f t="shared" si="144"/>
        <v>0</v>
      </c>
      <c r="AM25" s="291">
        <f t="shared" si="144"/>
        <v>0</v>
      </c>
      <c r="AN25" s="291">
        <f t="shared" si="144"/>
        <v>0</v>
      </c>
      <c r="AO25" s="291">
        <f t="shared" si="144"/>
        <v>0</v>
      </c>
      <c r="AP25" s="291">
        <f t="shared" si="144"/>
        <v>0</v>
      </c>
      <c r="AQ25" s="291">
        <f t="shared" si="144"/>
        <v>0</v>
      </c>
      <c r="AR25" s="291">
        <f t="shared" si="144"/>
        <v>0</v>
      </c>
      <c r="AS25" s="291">
        <f t="shared" si="144"/>
        <v>0</v>
      </c>
      <c r="AT25" s="291">
        <f t="shared" si="144"/>
        <v>0</v>
      </c>
      <c r="AU25" s="291">
        <f t="shared" si="144"/>
        <v>0</v>
      </c>
      <c r="AV25" s="291">
        <f t="shared" si="144"/>
        <v>0</v>
      </c>
      <c r="AW25" s="291">
        <f t="shared" si="144"/>
        <v>0</v>
      </c>
      <c r="AX25" s="291">
        <f t="shared" si="144"/>
        <v>0</v>
      </c>
      <c r="AY25" s="291">
        <f t="shared" si="144"/>
        <v>0</v>
      </c>
      <c r="AZ25" s="291">
        <f t="shared" si="144"/>
        <v>0</v>
      </c>
      <c r="BA25" s="291">
        <f t="shared" si="144"/>
        <v>0</v>
      </c>
      <c r="BB25" s="291">
        <f t="shared" si="144"/>
        <v>0</v>
      </c>
      <c r="BC25" s="291">
        <f t="shared" si="144"/>
        <v>0</v>
      </c>
      <c r="BD25" s="291">
        <f t="shared" si="144"/>
        <v>0</v>
      </c>
      <c r="BE25" s="291">
        <f t="shared" si="144"/>
        <v>0</v>
      </c>
      <c r="BF25" s="291">
        <f t="shared" si="144"/>
        <v>0</v>
      </c>
      <c r="BG25" s="291">
        <f t="shared" si="144"/>
        <v>0</v>
      </c>
      <c r="BH25" s="291">
        <f t="shared" si="144"/>
        <v>0</v>
      </c>
      <c r="BI25" s="291">
        <f t="shared" si="144"/>
        <v>0</v>
      </c>
      <c r="BJ25" s="291">
        <f t="shared" si="144"/>
        <v>0</v>
      </c>
      <c r="BK25" s="291">
        <f t="shared" si="144"/>
        <v>0</v>
      </c>
      <c r="BL25" s="291">
        <f t="shared" si="144"/>
        <v>0</v>
      </c>
      <c r="BM25" s="291">
        <f t="shared" si="144"/>
        <v>0</v>
      </c>
      <c r="BN25" s="291">
        <f t="shared" si="144"/>
        <v>0</v>
      </c>
      <c r="BO25" s="291">
        <f t="shared" si="144"/>
        <v>0</v>
      </c>
      <c r="BP25" s="291">
        <f t="shared" si="144"/>
        <v>0</v>
      </c>
      <c r="BQ25" s="291">
        <f t="shared" si="144"/>
        <v>0</v>
      </c>
      <c r="BR25" s="291">
        <f t="shared" si="144"/>
        <v>0</v>
      </c>
      <c r="BS25" s="291">
        <f t="shared" si="144"/>
        <v>0</v>
      </c>
      <c r="BT25" s="291">
        <f t="shared" si="144"/>
        <v>0</v>
      </c>
      <c r="BU25" s="291">
        <f t="shared" si="144"/>
        <v>0</v>
      </c>
      <c r="BV25" s="291">
        <f t="shared" si="144"/>
        <v>0</v>
      </c>
      <c r="BW25" s="291">
        <f t="shared" si="144"/>
        <v>0</v>
      </c>
      <c r="BX25" s="291">
        <f t="shared" si="144"/>
        <v>0</v>
      </c>
      <c r="BY25" s="291">
        <f t="shared" si="144"/>
        <v>0</v>
      </c>
      <c r="BZ25" s="291">
        <f t="shared" si="144"/>
        <v>0</v>
      </c>
      <c r="CA25" s="291">
        <f t="shared" si="144"/>
        <v>0</v>
      </c>
      <c r="CB25" s="291">
        <f t="shared" si="144"/>
        <v>0</v>
      </c>
      <c r="CC25" s="291">
        <f t="shared" si="144"/>
        <v>0</v>
      </c>
      <c r="CD25" s="291">
        <f t="shared" si="144"/>
        <v>0</v>
      </c>
      <c r="CE25" s="291">
        <f t="shared" si="144"/>
        <v>0</v>
      </c>
      <c r="CF25" s="291">
        <f t="shared" si="144"/>
        <v>0</v>
      </c>
      <c r="CG25" s="291">
        <f t="shared" si="144"/>
        <v>0</v>
      </c>
      <c r="CH25" s="291">
        <f t="shared" si="144"/>
        <v>0</v>
      </c>
      <c r="CI25" s="291">
        <f t="shared" si="144"/>
        <v>0</v>
      </c>
      <c r="CJ25" s="291">
        <f t="shared" si="144"/>
        <v>0</v>
      </c>
      <c r="CK25" s="291">
        <f t="shared" si="144"/>
        <v>0</v>
      </c>
      <c r="CL25" s="291">
        <f t="shared" si="144"/>
        <v>0</v>
      </c>
      <c r="CM25" s="291">
        <f t="shared" si="144"/>
        <v>0</v>
      </c>
      <c r="CN25" s="291">
        <f t="shared" si="144"/>
        <v>0</v>
      </c>
      <c r="CO25" s="291">
        <f t="shared" si="144"/>
        <v>0</v>
      </c>
      <c r="CP25" s="291">
        <f t="shared" si="144"/>
        <v>0</v>
      </c>
      <c r="CQ25" s="291">
        <f t="shared" si="144"/>
        <v>0</v>
      </c>
      <c r="CR25" s="291">
        <f t="shared" ref="CR25:DT25" si="145">IF(CR$8="",0,IF(CR19=0,0,CR24/CR19))</f>
        <v>0</v>
      </c>
      <c r="CS25" s="291">
        <f t="shared" si="145"/>
        <v>0</v>
      </c>
      <c r="CT25" s="291">
        <f t="shared" si="145"/>
        <v>0</v>
      </c>
      <c r="CU25" s="291">
        <f t="shared" si="145"/>
        <v>0</v>
      </c>
      <c r="CV25" s="291">
        <f t="shared" si="145"/>
        <v>0</v>
      </c>
      <c r="CW25" s="291">
        <f t="shared" si="145"/>
        <v>0</v>
      </c>
      <c r="CX25" s="291">
        <f t="shared" si="145"/>
        <v>0</v>
      </c>
      <c r="CY25" s="291">
        <f t="shared" si="145"/>
        <v>0</v>
      </c>
      <c r="CZ25" s="291">
        <f t="shared" si="145"/>
        <v>0</v>
      </c>
      <c r="DA25" s="291">
        <f t="shared" si="145"/>
        <v>0</v>
      </c>
      <c r="DB25" s="291">
        <f t="shared" si="145"/>
        <v>0</v>
      </c>
      <c r="DC25" s="291">
        <f t="shared" si="145"/>
        <v>0</v>
      </c>
      <c r="DD25" s="291">
        <f t="shared" si="145"/>
        <v>0</v>
      </c>
      <c r="DE25" s="291">
        <f t="shared" si="145"/>
        <v>0</v>
      </c>
      <c r="DF25" s="291">
        <f t="shared" si="145"/>
        <v>0</v>
      </c>
      <c r="DG25" s="291">
        <f t="shared" si="145"/>
        <v>0</v>
      </c>
      <c r="DH25" s="291">
        <f t="shared" si="145"/>
        <v>0</v>
      </c>
      <c r="DI25" s="291">
        <f t="shared" si="145"/>
        <v>0</v>
      </c>
      <c r="DJ25" s="291">
        <f t="shared" si="145"/>
        <v>0</v>
      </c>
      <c r="DK25" s="291">
        <f t="shared" si="145"/>
        <v>0</v>
      </c>
      <c r="DL25" s="291">
        <f t="shared" si="145"/>
        <v>0</v>
      </c>
      <c r="DM25" s="291">
        <f t="shared" si="145"/>
        <v>0</v>
      </c>
      <c r="DN25" s="291">
        <f t="shared" si="145"/>
        <v>0</v>
      </c>
      <c r="DO25" s="291">
        <f t="shared" si="145"/>
        <v>0</v>
      </c>
      <c r="DP25" s="291">
        <f t="shared" si="145"/>
        <v>0</v>
      </c>
      <c r="DQ25" s="291">
        <f t="shared" si="145"/>
        <v>0</v>
      </c>
      <c r="DR25" s="291">
        <f t="shared" si="145"/>
        <v>0</v>
      </c>
      <c r="DS25" s="291">
        <f t="shared" si="145"/>
        <v>0</v>
      </c>
      <c r="DT25" s="291">
        <f t="shared" si="145"/>
        <v>0</v>
      </c>
      <c r="DU25" s="256"/>
      <c r="DV25" s="256"/>
    </row>
    <row r="26" spans="1:126" ht="4.2" customHeight="1">
      <c r="A26" s="1"/>
      <c r="B26" s="258"/>
      <c r="C26" s="213"/>
      <c r="D26" s="213"/>
      <c r="E26" s="248"/>
      <c r="F26" s="248"/>
      <c r="G26" s="248"/>
      <c r="H26" s="32"/>
      <c r="I26" s="32"/>
      <c r="J26" s="32"/>
      <c r="K26" s="32"/>
      <c r="L26" s="32"/>
      <c r="M26" s="16"/>
      <c r="N26" s="32"/>
      <c r="O26" s="32"/>
      <c r="P26" s="16"/>
      <c r="Q26" s="32"/>
      <c r="R26" s="1"/>
      <c r="S26" s="5"/>
      <c r="T26" s="7"/>
      <c r="U26" s="23"/>
      <c r="V26" s="1"/>
      <c r="W26" s="42"/>
      <c r="X26" s="10"/>
      <c r="Y26" s="45"/>
      <c r="Z26" s="92"/>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1"/>
      <c r="DV26" s="1"/>
    </row>
    <row r="27" spans="1:126" s="255" customFormat="1">
      <c r="A27" s="213"/>
      <c r="B27" s="258"/>
      <c r="C27" s="213"/>
      <c r="D27" s="213"/>
      <c r="E27" s="263" t="s">
        <v>110</v>
      </c>
      <c r="F27" s="50"/>
      <c r="G27" s="300" t="s">
        <v>6</v>
      </c>
      <c r="H27" s="213" t="s">
        <v>36</v>
      </c>
      <c r="I27" s="213"/>
      <c r="J27" s="213"/>
      <c r="K27" s="213"/>
      <c r="L27" s="213"/>
      <c r="M27" s="249"/>
      <c r="N27" s="259" t="str">
        <f>Главная!$Y$8</f>
        <v>итого</v>
      </c>
      <c r="O27" s="213"/>
      <c r="P27" s="5"/>
      <c r="Q27" s="259" t="s">
        <v>25</v>
      </c>
      <c r="R27" s="213"/>
      <c r="S27" s="249"/>
      <c r="T27" s="250"/>
      <c r="U27" s="249"/>
      <c r="V27" s="213"/>
      <c r="W27" s="251">
        <f>SUM($Y27:$DU27)</f>
        <v>0</v>
      </c>
      <c r="X27" s="251"/>
      <c r="Y27" s="252"/>
      <c r="Z27" s="253"/>
      <c r="AA27" s="254">
        <f t="shared" ref="AA27:AJ30" si="146">IF(AA$8="",0,SUMIFS(AA$36:AA$838,$H$36:$H$838,$H27))</f>
        <v>0</v>
      </c>
      <c r="AB27" s="254">
        <f t="shared" si="146"/>
        <v>0</v>
      </c>
      <c r="AC27" s="254">
        <f t="shared" si="146"/>
        <v>0</v>
      </c>
      <c r="AD27" s="254">
        <f t="shared" si="146"/>
        <v>0</v>
      </c>
      <c r="AE27" s="254">
        <f t="shared" si="146"/>
        <v>0</v>
      </c>
      <c r="AF27" s="254">
        <f t="shared" si="146"/>
        <v>0</v>
      </c>
      <c r="AG27" s="254">
        <f t="shared" si="146"/>
        <v>0</v>
      </c>
      <c r="AH27" s="254">
        <f t="shared" si="146"/>
        <v>0</v>
      </c>
      <c r="AI27" s="254">
        <f t="shared" si="146"/>
        <v>0</v>
      </c>
      <c r="AJ27" s="254">
        <f t="shared" si="146"/>
        <v>0</v>
      </c>
      <c r="AK27" s="254">
        <f t="shared" ref="AK27:AT30" si="147">IF(AK$8="",0,SUMIFS(AK$36:AK$838,$H$36:$H$838,$H27))</f>
        <v>0</v>
      </c>
      <c r="AL27" s="254">
        <f t="shared" si="147"/>
        <v>0</v>
      </c>
      <c r="AM27" s="254">
        <f t="shared" si="147"/>
        <v>0</v>
      </c>
      <c r="AN27" s="254">
        <f t="shared" si="147"/>
        <v>0</v>
      </c>
      <c r="AO27" s="254">
        <f t="shared" si="147"/>
        <v>0</v>
      </c>
      <c r="AP27" s="254">
        <f t="shared" si="147"/>
        <v>0</v>
      </c>
      <c r="AQ27" s="254">
        <f t="shared" si="147"/>
        <v>0</v>
      </c>
      <c r="AR27" s="254">
        <f t="shared" si="147"/>
        <v>0</v>
      </c>
      <c r="AS27" s="254">
        <f t="shared" si="147"/>
        <v>0</v>
      </c>
      <c r="AT27" s="254">
        <f t="shared" si="147"/>
        <v>0</v>
      </c>
      <c r="AU27" s="254">
        <f t="shared" ref="AU27:BD30" si="148">IF(AU$8="",0,SUMIFS(AU$36:AU$838,$H$36:$H$838,$H27))</f>
        <v>0</v>
      </c>
      <c r="AV27" s="254">
        <f t="shared" si="148"/>
        <v>0</v>
      </c>
      <c r="AW27" s="254">
        <f t="shared" si="148"/>
        <v>0</v>
      </c>
      <c r="AX27" s="254">
        <f t="shared" si="148"/>
        <v>0</v>
      </c>
      <c r="AY27" s="254">
        <f t="shared" si="148"/>
        <v>0</v>
      </c>
      <c r="AZ27" s="254">
        <f t="shared" si="148"/>
        <v>0</v>
      </c>
      <c r="BA27" s="254">
        <f t="shared" si="148"/>
        <v>0</v>
      </c>
      <c r="BB27" s="254">
        <f t="shared" si="148"/>
        <v>0</v>
      </c>
      <c r="BC27" s="254">
        <f t="shared" si="148"/>
        <v>0</v>
      </c>
      <c r="BD27" s="254">
        <f t="shared" si="148"/>
        <v>0</v>
      </c>
      <c r="BE27" s="254">
        <f t="shared" ref="BE27:BN30" si="149">IF(BE$8="",0,SUMIFS(BE$36:BE$838,$H$36:$H$838,$H27))</f>
        <v>0</v>
      </c>
      <c r="BF27" s="254">
        <f t="shared" si="149"/>
        <v>0</v>
      </c>
      <c r="BG27" s="254">
        <f t="shared" si="149"/>
        <v>0</v>
      </c>
      <c r="BH27" s="254">
        <f t="shared" si="149"/>
        <v>0</v>
      </c>
      <c r="BI27" s="254">
        <f t="shared" si="149"/>
        <v>0</v>
      </c>
      <c r="BJ27" s="254">
        <f t="shared" si="149"/>
        <v>0</v>
      </c>
      <c r="BK27" s="254">
        <f t="shared" si="149"/>
        <v>0</v>
      </c>
      <c r="BL27" s="254">
        <f t="shared" si="149"/>
        <v>0</v>
      </c>
      <c r="BM27" s="254">
        <f t="shared" si="149"/>
        <v>0</v>
      </c>
      <c r="BN27" s="254">
        <f t="shared" si="149"/>
        <v>0</v>
      </c>
      <c r="BO27" s="254">
        <f t="shared" ref="BO27:BX30" si="150">IF(BO$8="",0,SUMIFS(BO$36:BO$838,$H$36:$H$838,$H27))</f>
        <v>0</v>
      </c>
      <c r="BP27" s="254">
        <f t="shared" si="150"/>
        <v>0</v>
      </c>
      <c r="BQ27" s="254">
        <f t="shared" si="150"/>
        <v>0</v>
      </c>
      <c r="BR27" s="254">
        <f t="shared" si="150"/>
        <v>0</v>
      </c>
      <c r="BS27" s="254">
        <f t="shared" si="150"/>
        <v>0</v>
      </c>
      <c r="BT27" s="254">
        <f t="shared" si="150"/>
        <v>0</v>
      </c>
      <c r="BU27" s="254">
        <f t="shared" si="150"/>
        <v>0</v>
      </c>
      <c r="BV27" s="254">
        <f t="shared" si="150"/>
        <v>0</v>
      </c>
      <c r="BW27" s="254">
        <f t="shared" si="150"/>
        <v>0</v>
      </c>
      <c r="BX27" s="254">
        <f t="shared" si="150"/>
        <v>0</v>
      </c>
      <c r="BY27" s="254">
        <f t="shared" ref="BY27:CH30" si="151">IF(BY$8="",0,SUMIFS(BY$36:BY$838,$H$36:$H$838,$H27))</f>
        <v>0</v>
      </c>
      <c r="BZ27" s="254">
        <f t="shared" si="151"/>
        <v>0</v>
      </c>
      <c r="CA27" s="254">
        <f t="shared" si="151"/>
        <v>0</v>
      </c>
      <c r="CB27" s="254">
        <f t="shared" si="151"/>
        <v>0</v>
      </c>
      <c r="CC27" s="254">
        <f t="shared" si="151"/>
        <v>0</v>
      </c>
      <c r="CD27" s="254">
        <f t="shared" si="151"/>
        <v>0</v>
      </c>
      <c r="CE27" s="254">
        <f t="shared" si="151"/>
        <v>0</v>
      </c>
      <c r="CF27" s="254">
        <f t="shared" si="151"/>
        <v>0</v>
      </c>
      <c r="CG27" s="254">
        <f t="shared" si="151"/>
        <v>0</v>
      </c>
      <c r="CH27" s="254">
        <f t="shared" si="151"/>
        <v>0</v>
      </c>
      <c r="CI27" s="254">
        <f t="shared" ref="CI27:CR30" si="152">IF(CI$8="",0,SUMIFS(CI$36:CI$838,$H$36:$H$838,$H27))</f>
        <v>0</v>
      </c>
      <c r="CJ27" s="254">
        <f t="shared" si="152"/>
        <v>0</v>
      </c>
      <c r="CK27" s="254">
        <f t="shared" si="152"/>
        <v>0</v>
      </c>
      <c r="CL27" s="254">
        <f t="shared" si="152"/>
        <v>0</v>
      </c>
      <c r="CM27" s="254">
        <f t="shared" si="152"/>
        <v>0</v>
      </c>
      <c r="CN27" s="254">
        <f t="shared" si="152"/>
        <v>0</v>
      </c>
      <c r="CO27" s="254">
        <f t="shared" si="152"/>
        <v>0</v>
      </c>
      <c r="CP27" s="254">
        <f t="shared" si="152"/>
        <v>0</v>
      </c>
      <c r="CQ27" s="254">
        <f t="shared" si="152"/>
        <v>0</v>
      </c>
      <c r="CR27" s="254">
        <f t="shared" si="152"/>
        <v>0</v>
      </c>
      <c r="CS27" s="254">
        <f t="shared" ref="CS27:DB30" si="153">IF(CS$8="",0,SUMIFS(CS$36:CS$838,$H$36:$H$838,$H27))</f>
        <v>0</v>
      </c>
      <c r="CT27" s="254">
        <f t="shared" si="153"/>
        <v>0</v>
      </c>
      <c r="CU27" s="254">
        <f t="shared" si="153"/>
        <v>0</v>
      </c>
      <c r="CV27" s="254">
        <f t="shared" si="153"/>
        <v>0</v>
      </c>
      <c r="CW27" s="254">
        <f t="shared" si="153"/>
        <v>0</v>
      </c>
      <c r="CX27" s="254">
        <f t="shared" si="153"/>
        <v>0</v>
      </c>
      <c r="CY27" s="254">
        <f t="shared" si="153"/>
        <v>0</v>
      </c>
      <c r="CZ27" s="254">
        <f t="shared" si="153"/>
        <v>0</v>
      </c>
      <c r="DA27" s="254">
        <f t="shared" si="153"/>
        <v>0</v>
      </c>
      <c r="DB27" s="254">
        <f t="shared" si="153"/>
        <v>0</v>
      </c>
      <c r="DC27" s="254">
        <f t="shared" ref="DC27:DL30" si="154">IF(DC$8="",0,SUMIFS(DC$36:DC$838,$H$36:$H$838,$H27))</f>
        <v>0</v>
      </c>
      <c r="DD27" s="254">
        <f t="shared" si="154"/>
        <v>0</v>
      </c>
      <c r="DE27" s="254">
        <f t="shared" si="154"/>
        <v>0</v>
      </c>
      <c r="DF27" s="254">
        <f t="shared" si="154"/>
        <v>0</v>
      </c>
      <c r="DG27" s="254">
        <f t="shared" si="154"/>
        <v>0</v>
      </c>
      <c r="DH27" s="254">
        <f t="shared" si="154"/>
        <v>0</v>
      </c>
      <c r="DI27" s="254">
        <f t="shared" si="154"/>
        <v>0</v>
      </c>
      <c r="DJ27" s="254">
        <f t="shared" si="154"/>
        <v>0</v>
      </c>
      <c r="DK27" s="254">
        <f t="shared" si="154"/>
        <v>0</v>
      </c>
      <c r="DL27" s="254">
        <f t="shared" si="154"/>
        <v>0</v>
      </c>
      <c r="DM27" s="254">
        <f t="shared" ref="DM27:DT30" si="155">IF(DM$8="",0,SUMIFS(DM$36:DM$838,$H$36:$H$838,$H27))</f>
        <v>0</v>
      </c>
      <c r="DN27" s="254">
        <f t="shared" si="155"/>
        <v>0</v>
      </c>
      <c r="DO27" s="254">
        <f t="shared" si="155"/>
        <v>0</v>
      </c>
      <c r="DP27" s="254">
        <f t="shared" si="155"/>
        <v>0</v>
      </c>
      <c r="DQ27" s="254">
        <f t="shared" si="155"/>
        <v>0</v>
      </c>
      <c r="DR27" s="254">
        <f t="shared" si="155"/>
        <v>0</v>
      </c>
      <c r="DS27" s="254">
        <f t="shared" si="155"/>
        <v>0</v>
      </c>
      <c r="DT27" s="254">
        <f t="shared" si="155"/>
        <v>0</v>
      </c>
      <c r="DU27" s="213"/>
      <c r="DV27" s="213"/>
    </row>
    <row r="28" spans="1:126" s="255" customFormat="1">
      <c r="A28" s="213"/>
      <c r="B28" s="258"/>
      <c r="C28" s="213"/>
      <c r="D28" s="213"/>
      <c r="E28" s="263" t="s">
        <v>110</v>
      </c>
      <c r="F28" s="50"/>
      <c r="G28" s="300" t="s">
        <v>6</v>
      </c>
      <c r="H28" s="213" t="s">
        <v>109</v>
      </c>
      <c r="I28" s="213"/>
      <c r="J28" s="213"/>
      <c r="K28" s="213"/>
      <c r="L28" s="213"/>
      <c r="M28" s="249"/>
      <c r="N28" s="259" t="str">
        <f>Главная!$Y$8</f>
        <v>итого</v>
      </c>
      <c r="O28" s="213"/>
      <c r="P28" s="5"/>
      <c r="Q28" s="259" t="s">
        <v>25</v>
      </c>
      <c r="R28" s="213"/>
      <c r="S28" s="249"/>
      <c r="T28" s="250"/>
      <c r="U28" s="249"/>
      <c r="V28" s="213"/>
      <c r="W28" s="251">
        <f>SUM($Y28:$DU28)</f>
        <v>0</v>
      </c>
      <c r="X28" s="251"/>
      <c r="Y28" s="252"/>
      <c r="Z28" s="253"/>
      <c r="AA28" s="254">
        <f t="shared" si="146"/>
        <v>0</v>
      </c>
      <c r="AB28" s="254">
        <f t="shared" si="146"/>
        <v>0</v>
      </c>
      <c r="AC28" s="254">
        <f t="shared" si="146"/>
        <v>0</v>
      </c>
      <c r="AD28" s="254">
        <f t="shared" si="146"/>
        <v>0</v>
      </c>
      <c r="AE28" s="254">
        <f t="shared" si="146"/>
        <v>0</v>
      </c>
      <c r="AF28" s="254">
        <f t="shared" si="146"/>
        <v>0</v>
      </c>
      <c r="AG28" s="254">
        <f t="shared" si="146"/>
        <v>0</v>
      </c>
      <c r="AH28" s="254">
        <f t="shared" si="146"/>
        <v>0</v>
      </c>
      <c r="AI28" s="254">
        <f t="shared" si="146"/>
        <v>0</v>
      </c>
      <c r="AJ28" s="254">
        <f t="shared" si="146"/>
        <v>0</v>
      </c>
      <c r="AK28" s="254">
        <f t="shared" si="147"/>
        <v>0</v>
      </c>
      <c r="AL28" s="254">
        <f t="shared" si="147"/>
        <v>0</v>
      </c>
      <c r="AM28" s="254">
        <f t="shared" si="147"/>
        <v>0</v>
      </c>
      <c r="AN28" s="254">
        <f t="shared" si="147"/>
        <v>0</v>
      </c>
      <c r="AO28" s="254">
        <f t="shared" si="147"/>
        <v>0</v>
      </c>
      <c r="AP28" s="254">
        <f t="shared" si="147"/>
        <v>0</v>
      </c>
      <c r="AQ28" s="254">
        <f t="shared" si="147"/>
        <v>0</v>
      </c>
      <c r="AR28" s="254">
        <f t="shared" si="147"/>
        <v>0</v>
      </c>
      <c r="AS28" s="254">
        <f t="shared" si="147"/>
        <v>0</v>
      </c>
      <c r="AT28" s="254">
        <f t="shared" si="147"/>
        <v>0</v>
      </c>
      <c r="AU28" s="254">
        <f t="shared" si="148"/>
        <v>0</v>
      </c>
      <c r="AV28" s="254">
        <f t="shared" si="148"/>
        <v>0</v>
      </c>
      <c r="AW28" s="254">
        <f t="shared" si="148"/>
        <v>0</v>
      </c>
      <c r="AX28" s="254">
        <f t="shared" si="148"/>
        <v>0</v>
      </c>
      <c r="AY28" s="254">
        <f t="shared" si="148"/>
        <v>0</v>
      </c>
      <c r="AZ28" s="254">
        <f t="shared" si="148"/>
        <v>0</v>
      </c>
      <c r="BA28" s="254">
        <f t="shared" si="148"/>
        <v>0</v>
      </c>
      <c r="BB28" s="254">
        <f t="shared" si="148"/>
        <v>0</v>
      </c>
      <c r="BC28" s="254">
        <f t="shared" si="148"/>
        <v>0</v>
      </c>
      <c r="BD28" s="254">
        <f t="shared" si="148"/>
        <v>0</v>
      </c>
      <c r="BE28" s="254">
        <f t="shared" si="149"/>
        <v>0</v>
      </c>
      <c r="BF28" s="254">
        <f t="shared" si="149"/>
        <v>0</v>
      </c>
      <c r="BG28" s="254">
        <f t="shared" si="149"/>
        <v>0</v>
      </c>
      <c r="BH28" s="254">
        <f t="shared" si="149"/>
        <v>0</v>
      </c>
      <c r="BI28" s="254">
        <f t="shared" si="149"/>
        <v>0</v>
      </c>
      <c r="BJ28" s="254">
        <f t="shared" si="149"/>
        <v>0</v>
      </c>
      <c r="BK28" s="254">
        <f t="shared" si="149"/>
        <v>0</v>
      </c>
      <c r="BL28" s="254">
        <f t="shared" si="149"/>
        <v>0</v>
      </c>
      <c r="BM28" s="254">
        <f t="shared" si="149"/>
        <v>0</v>
      </c>
      <c r="BN28" s="254">
        <f t="shared" si="149"/>
        <v>0</v>
      </c>
      <c r="BO28" s="254">
        <f t="shared" si="150"/>
        <v>0</v>
      </c>
      <c r="BP28" s="254">
        <f t="shared" si="150"/>
        <v>0</v>
      </c>
      <c r="BQ28" s="254">
        <f t="shared" si="150"/>
        <v>0</v>
      </c>
      <c r="BR28" s="254">
        <f t="shared" si="150"/>
        <v>0</v>
      </c>
      <c r="BS28" s="254">
        <f t="shared" si="150"/>
        <v>0</v>
      </c>
      <c r="BT28" s="254">
        <f t="shared" si="150"/>
        <v>0</v>
      </c>
      <c r="BU28" s="254">
        <f t="shared" si="150"/>
        <v>0</v>
      </c>
      <c r="BV28" s="254">
        <f t="shared" si="150"/>
        <v>0</v>
      </c>
      <c r="BW28" s="254">
        <f t="shared" si="150"/>
        <v>0</v>
      </c>
      <c r="BX28" s="254">
        <f t="shared" si="150"/>
        <v>0</v>
      </c>
      <c r="BY28" s="254">
        <f t="shared" si="151"/>
        <v>0</v>
      </c>
      <c r="BZ28" s="254">
        <f t="shared" si="151"/>
        <v>0</v>
      </c>
      <c r="CA28" s="254">
        <f t="shared" si="151"/>
        <v>0</v>
      </c>
      <c r="CB28" s="254">
        <f t="shared" si="151"/>
        <v>0</v>
      </c>
      <c r="CC28" s="254">
        <f t="shared" si="151"/>
        <v>0</v>
      </c>
      <c r="CD28" s="254">
        <f t="shared" si="151"/>
        <v>0</v>
      </c>
      <c r="CE28" s="254">
        <f t="shared" si="151"/>
        <v>0</v>
      </c>
      <c r="CF28" s="254">
        <f t="shared" si="151"/>
        <v>0</v>
      </c>
      <c r="CG28" s="254">
        <f t="shared" si="151"/>
        <v>0</v>
      </c>
      <c r="CH28" s="254">
        <f t="shared" si="151"/>
        <v>0</v>
      </c>
      <c r="CI28" s="254">
        <f t="shared" si="152"/>
        <v>0</v>
      </c>
      <c r="CJ28" s="254">
        <f t="shared" si="152"/>
        <v>0</v>
      </c>
      <c r="CK28" s="254">
        <f t="shared" si="152"/>
        <v>0</v>
      </c>
      <c r="CL28" s="254">
        <f t="shared" si="152"/>
        <v>0</v>
      </c>
      <c r="CM28" s="254">
        <f t="shared" si="152"/>
        <v>0</v>
      </c>
      <c r="CN28" s="254">
        <f t="shared" si="152"/>
        <v>0</v>
      </c>
      <c r="CO28" s="254">
        <f t="shared" si="152"/>
        <v>0</v>
      </c>
      <c r="CP28" s="254">
        <f t="shared" si="152"/>
        <v>0</v>
      </c>
      <c r="CQ28" s="254">
        <f t="shared" si="152"/>
        <v>0</v>
      </c>
      <c r="CR28" s="254">
        <f t="shared" si="152"/>
        <v>0</v>
      </c>
      <c r="CS28" s="254">
        <f t="shared" si="153"/>
        <v>0</v>
      </c>
      <c r="CT28" s="254">
        <f t="shared" si="153"/>
        <v>0</v>
      </c>
      <c r="CU28" s="254">
        <f t="shared" si="153"/>
        <v>0</v>
      </c>
      <c r="CV28" s="254">
        <f t="shared" si="153"/>
        <v>0</v>
      </c>
      <c r="CW28" s="254">
        <f t="shared" si="153"/>
        <v>0</v>
      </c>
      <c r="CX28" s="254">
        <f t="shared" si="153"/>
        <v>0</v>
      </c>
      <c r="CY28" s="254">
        <f t="shared" si="153"/>
        <v>0</v>
      </c>
      <c r="CZ28" s="254">
        <f t="shared" si="153"/>
        <v>0</v>
      </c>
      <c r="DA28" s="254">
        <f t="shared" si="153"/>
        <v>0</v>
      </c>
      <c r="DB28" s="254">
        <f t="shared" si="153"/>
        <v>0</v>
      </c>
      <c r="DC28" s="254">
        <f t="shared" si="154"/>
        <v>0</v>
      </c>
      <c r="DD28" s="254">
        <f t="shared" si="154"/>
        <v>0</v>
      </c>
      <c r="DE28" s="254">
        <f t="shared" si="154"/>
        <v>0</v>
      </c>
      <c r="DF28" s="254">
        <f t="shared" si="154"/>
        <v>0</v>
      </c>
      <c r="DG28" s="254">
        <f t="shared" si="154"/>
        <v>0</v>
      </c>
      <c r="DH28" s="254">
        <f t="shared" si="154"/>
        <v>0</v>
      </c>
      <c r="DI28" s="254">
        <f t="shared" si="154"/>
        <v>0</v>
      </c>
      <c r="DJ28" s="254">
        <f t="shared" si="154"/>
        <v>0</v>
      </c>
      <c r="DK28" s="254">
        <f t="shared" si="154"/>
        <v>0</v>
      </c>
      <c r="DL28" s="254">
        <f t="shared" si="154"/>
        <v>0</v>
      </c>
      <c r="DM28" s="254">
        <f t="shared" si="155"/>
        <v>0</v>
      </c>
      <c r="DN28" s="254">
        <f t="shared" si="155"/>
        <v>0</v>
      </c>
      <c r="DO28" s="254">
        <f t="shared" si="155"/>
        <v>0</v>
      </c>
      <c r="DP28" s="254">
        <f t="shared" si="155"/>
        <v>0</v>
      </c>
      <c r="DQ28" s="254">
        <f t="shared" si="155"/>
        <v>0</v>
      </c>
      <c r="DR28" s="254">
        <f t="shared" si="155"/>
        <v>0</v>
      </c>
      <c r="DS28" s="254">
        <f t="shared" si="155"/>
        <v>0</v>
      </c>
      <c r="DT28" s="254">
        <f t="shared" si="155"/>
        <v>0</v>
      </c>
      <c r="DU28" s="213"/>
      <c r="DV28" s="213"/>
    </row>
    <row r="29" spans="1:126" s="255" customFormat="1">
      <c r="A29" s="213"/>
      <c r="B29" s="258"/>
      <c r="C29" s="213"/>
      <c r="D29" s="213"/>
      <c r="E29" s="263" t="s">
        <v>110</v>
      </c>
      <c r="F29" s="50"/>
      <c r="G29" s="300" t="s">
        <v>6</v>
      </c>
      <c r="H29" s="213" t="s">
        <v>137</v>
      </c>
      <c r="I29" s="213"/>
      <c r="J29" s="213"/>
      <c r="K29" s="213"/>
      <c r="L29" s="213"/>
      <c r="M29" s="249"/>
      <c r="N29" s="259" t="str">
        <f>Главная!$Y$8</f>
        <v>итого</v>
      </c>
      <c r="O29" s="213"/>
      <c r="P29" s="5"/>
      <c r="Q29" s="259" t="s">
        <v>25</v>
      </c>
      <c r="R29" s="213"/>
      <c r="S29" s="249"/>
      <c r="T29" s="250"/>
      <c r="U29" s="249"/>
      <c r="V29" s="213"/>
      <c r="W29" s="251">
        <f>SUM($Y29:$DU29)</f>
        <v>0</v>
      </c>
      <c r="X29" s="251"/>
      <c r="Y29" s="252"/>
      <c r="Z29" s="253"/>
      <c r="AA29" s="254">
        <f t="shared" si="146"/>
        <v>0</v>
      </c>
      <c r="AB29" s="254">
        <f t="shared" si="146"/>
        <v>0</v>
      </c>
      <c r="AC29" s="254">
        <f t="shared" si="146"/>
        <v>0</v>
      </c>
      <c r="AD29" s="254">
        <f t="shared" si="146"/>
        <v>0</v>
      </c>
      <c r="AE29" s="254">
        <f t="shared" si="146"/>
        <v>0</v>
      </c>
      <c r="AF29" s="254">
        <f t="shared" si="146"/>
        <v>0</v>
      </c>
      <c r="AG29" s="254">
        <f t="shared" si="146"/>
        <v>0</v>
      </c>
      <c r="AH29" s="254">
        <f t="shared" si="146"/>
        <v>0</v>
      </c>
      <c r="AI29" s="254">
        <f t="shared" si="146"/>
        <v>0</v>
      </c>
      <c r="AJ29" s="254">
        <f t="shared" si="146"/>
        <v>0</v>
      </c>
      <c r="AK29" s="254">
        <f t="shared" si="147"/>
        <v>0</v>
      </c>
      <c r="AL29" s="254">
        <f t="shared" si="147"/>
        <v>0</v>
      </c>
      <c r="AM29" s="254">
        <f t="shared" si="147"/>
        <v>0</v>
      </c>
      <c r="AN29" s="254">
        <f t="shared" si="147"/>
        <v>0</v>
      </c>
      <c r="AO29" s="254">
        <f t="shared" si="147"/>
        <v>0</v>
      </c>
      <c r="AP29" s="254">
        <f t="shared" si="147"/>
        <v>0</v>
      </c>
      <c r="AQ29" s="254">
        <f t="shared" si="147"/>
        <v>0</v>
      </c>
      <c r="AR29" s="254">
        <f t="shared" si="147"/>
        <v>0</v>
      </c>
      <c r="AS29" s="254">
        <f t="shared" si="147"/>
        <v>0</v>
      </c>
      <c r="AT29" s="254">
        <f t="shared" si="147"/>
        <v>0</v>
      </c>
      <c r="AU29" s="254">
        <f t="shared" si="148"/>
        <v>0</v>
      </c>
      <c r="AV29" s="254">
        <f t="shared" si="148"/>
        <v>0</v>
      </c>
      <c r="AW29" s="254">
        <f t="shared" si="148"/>
        <v>0</v>
      </c>
      <c r="AX29" s="254">
        <f t="shared" si="148"/>
        <v>0</v>
      </c>
      <c r="AY29" s="254">
        <f t="shared" si="148"/>
        <v>0</v>
      </c>
      <c r="AZ29" s="254">
        <f t="shared" si="148"/>
        <v>0</v>
      </c>
      <c r="BA29" s="254">
        <f t="shared" si="148"/>
        <v>0</v>
      </c>
      <c r="BB29" s="254">
        <f t="shared" si="148"/>
        <v>0</v>
      </c>
      <c r="BC29" s="254">
        <f t="shared" si="148"/>
        <v>0</v>
      </c>
      <c r="BD29" s="254">
        <f t="shared" si="148"/>
        <v>0</v>
      </c>
      <c r="BE29" s="254">
        <f t="shared" si="149"/>
        <v>0</v>
      </c>
      <c r="BF29" s="254">
        <f t="shared" si="149"/>
        <v>0</v>
      </c>
      <c r="BG29" s="254">
        <f t="shared" si="149"/>
        <v>0</v>
      </c>
      <c r="BH29" s="254">
        <f t="shared" si="149"/>
        <v>0</v>
      </c>
      <c r="BI29" s="254">
        <f t="shared" si="149"/>
        <v>0</v>
      </c>
      <c r="BJ29" s="254">
        <f t="shared" si="149"/>
        <v>0</v>
      </c>
      <c r="BK29" s="254">
        <f t="shared" si="149"/>
        <v>0</v>
      </c>
      <c r="BL29" s="254">
        <f t="shared" si="149"/>
        <v>0</v>
      </c>
      <c r="BM29" s="254">
        <f t="shared" si="149"/>
        <v>0</v>
      </c>
      <c r="BN29" s="254">
        <f t="shared" si="149"/>
        <v>0</v>
      </c>
      <c r="BO29" s="254">
        <f t="shared" si="150"/>
        <v>0</v>
      </c>
      <c r="BP29" s="254">
        <f t="shared" si="150"/>
        <v>0</v>
      </c>
      <c r="BQ29" s="254">
        <f t="shared" si="150"/>
        <v>0</v>
      </c>
      <c r="BR29" s="254">
        <f t="shared" si="150"/>
        <v>0</v>
      </c>
      <c r="BS29" s="254">
        <f t="shared" si="150"/>
        <v>0</v>
      </c>
      <c r="BT29" s="254">
        <f t="shared" si="150"/>
        <v>0</v>
      </c>
      <c r="BU29" s="254">
        <f t="shared" si="150"/>
        <v>0</v>
      </c>
      <c r="BV29" s="254">
        <f t="shared" si="150"/>
        <v>0</v>
      </c>
      <c r="BW29" s="254">
        <f t="shared" si="150"/>
        <v>0</v>
      </c>
      <c r="BX29" s="254">
        <f t="shared" si="150"/>
        <v>0</v>
      </c>
      <c r="BY29" s="254">
        <f t="shared" si="151"/>
        <v>0</v>
      </c>
      <c r="BZ29" s="254">
        <f t="shared" si="151"/>
        <v>0</v>
      </c>
      <c r="CA29" s="254">
        <f t="shared" si="151"/>
        <v>0</v>
      </c>
      <c r="CB29" s="254">
        <f t="shared" si="151"/>
        <v>0</v>
      </c>
      <c r="CC29" s="254">
        <f t="shared" si="151"/>
        <v>0</v>
      </c>
      <c r="CD29" s="254">
        <f t="shared" si="151"/>
        <v>0</v>
      </c>
      <c r="CE29" s="254">
        <f t="shared" si="151"/>
        <v>0</v>
      </c>
      <c r="CF29" s="254">
        <f t="shared" si="151"/>
        <v>0</v>
      </c>
      <c r="CG29" s="254">
        <f t="shared" si="151"/>
        <v>0</v>
      </c>
      <c r="CH29" s="254">
        <f t="shared" si="151"/>
        <v>0</v>
      </c>
      <c r="CI29" s="254">
        <f t="shared" si="152"/>
        <v>0</v>
      </c>
      <c r="CJ29" s="254">
        <f t="shared" si="152"/>
        <v>0</v>
      </c>
      <c r="CK29" s="254">
        <f t="shared" si="152"/>
        <v>0</v>
      </c>
      <c r="CL29" s="254">
        <f t="shared" si="152"/>
        <v>0</v>
      </c>
      <c r="CM29" s="254">
        <f t="shared" si="152"/>
        <v>0</v>
      </c>
      <c r="CN29" s="254">
        <f t="shared" si="152"/>
        <v>0</v>
      </c>
      <c r="CO29" s="254">
        <f t="shared" si="152"/>
        <v>0</v>
      </c>
      <c r="CP29" s="254">
        <f t="shared" si="152"/>
        <v>0</v>
      </c>
      <c r="CQ29" s="254">
        <f t="shared" si="152"/>
        <v>0</v>
      </c>
      <c r="CR29" s="254">
        <f t="shared" si="152"/>
        <v>0</v>
      </c>
      <c r="CS29" s="254">
        <f t="shared" si="153"/>
        <v>0</v>
      </c>
      <c r="CT29" s="254">
        <f t="shared" si="153"/>
        <v>0</v>
      </c>
      <c r="CU29" s="254">
        <f t="shared" si="153"/>
        <v>0</v>
      </c>
      <c r="CV29" s="254">
        <f t="shared" si="153"/>
        <v>0</v>
      </c>
      <c r="CW29" s="254">
        <f t="shared" si="153"/>
        <v>0</v>
      </c>
      <c r="CX29" s="254">
        <f t="shared" si="153"/>
        <v>0</v>
      </c>
      <c r="CY29" s="254">
        <f t="shared" si="153"/>
        <v>0</v>
      </c>
      <c r="CZ29" s="254">
        <f t="shared" si="153"/>
        <v>0</v>
      </c>
      <c r="DA29" s="254">
        <f t="shared" si="153"/>
        <v>0</v>
      </c>
      <c r="DB29" s="254">
        <f t="shared" si="153"/>
        <v>0</v>
      </c>
      <c r="DC29" s="254">
        <f t="shared" si="154"/>
        <v>0</v>
      </c>
      <c r="DD29" s="254">
        <f t="shared" si="154"/>
        <v>0</v>
      </c>
      <c r="DE29" s="254">
        <f t="shared" si="154"/>
        <v>0</v>
      </c>
      <c r="DF29" s="254">
        <f t="shared" si="154"/>
        <v>0</v>
      </c>
      <c r="DG29" s="254">
        <f t="shared" si="154"/>
        <v>0</v>
      </c>
      <c r="DH29" s="254">
        <f t="shared" si="154"/>
        <v>0</v>
      </c>
      <c r="DI29" s="254">
        <f t="shared" si="154"/>
        <v>0</v>
      </c>
      <c r="DJ29" s="254">
        <f t="shared" si="154"/>
        <v>0</v>
      </c>
      <c r="DK29" s="254">
        <f t="shared" si="154"/>
        <v>0</v>
      </c>
      <c r="DL29" s="254">
        <f t="shared" si="154"/>
        <v>0</v>
      </c>
      <c r="DM29" s="254">
        <f t="shared" si="155"/>
        <v>0</v>
      </c>
      <c r="DN29" s="254">
        <f t="shared" si="155"/>
        <v>0</v>
      </c>
      <c r="DO29" s="254">
        <f t="shared" si="155"/>
        <v>0</v>
      </c>
      <c r="DP29" s="254">
        <f t="shared" si="155"/>
        <v>0</v>
      </c>
      <c r="DQ29" s="254">
        <f t="shared" si="155"/>
        <v>0</v>
      </c>
      <c r="DR29" s="254">
        <f t="shared" si="155"/>
        <v>0</v>
      </c>
      <c r="DS29" s="254">
        <f t="shared" si="155"/>
        <v>0</v>
      </c>
      <c r="DT29" s="254">
        <f t="shared" si="155"/>
        <v>0</v>
      </c>
      <c r="DU29" s="213"/>
      <c r="DV29" s="213"/>
    </row>
    <row r="30" spans="1:126" s="255" customFormat="1">
      <c r="A30" s="213"/>
      <c r="B30" s="258"/>
      <c r="C30" s="213"/>
      <c r="D30" s="213"/>
      <c r="E30" s="263" t="s">
        <v>110</v>
      </c>
      <c r="F30" s="50"/>
      <c r="G30" s="300" t="s">
        <v>6</v>
      </c>
      <c r="H30" s="213" t="s">
        <v>147</v>
      </c>
      <c r="I30" s="213"/>
      <c r="J30" s="213"/>
      <c r="K30" s="213"/>
      <c r="L30" s="213"/>
      <c r="M30" s="249"/>
      <c r="N30" s="259" t="str">
        <f>Главная!$Y$8</f>
        <v>итого</v>
      </c>
      <c r="O30" s="213"/>
      <c r="P30" s="5"/>
      <c r="Q30" s="259" t="s">
        <v>25</v>
      </c>
      <c r="R30" s="213"/>
      <c r="S30" s="249"/>
      <c r="T30" s="250"/>
      <c r="U30" s="249"/>
      <c r="V30" s="213"/>
      <c r="W30" s="251">
        <f>SUM($Y30:$DU30)</f>
        <v>0</v>
      </c>
      <c r="X30" s="251"/>
      <c r="Y30" s="252"/>
      <c r="Z30" s="253"/>
      <c r="AA30" s="254">
        <f t="shared" si="146"/>
        <v>0</v>
      </c>
      <c r="AB30" s="254">
        <f t="shared" si="146"/>
        <v>0</v>
      </c>
      <c r="AC30" s="254">
        <f t="shared" si="146"/>
        <v>0</v>
      </c>
      <c r="AD30" s="254">
        <f t="shared" si="146"/>
        <v>0</v>
      </c>
      <c r="AE30" s="254">
        <f t="shared" si="146"/>
        <v>0</v>
      </c>
      <c r="AF30" s="254">
        <f t="shared" si="146"/>
        <v>0</v>
      </c>
      <c r="AG30" s="254">
        <f t="shared" si="146"/>
        <v>0</v>
      </c>
      <c r="AH30" s="254">
        <f t="shared" si="146"/>
        <v>0</v>
      </c>
      <c r="AI30" s="254">
        <f t="shared" si="146"/>
        <v>0</v>
      </c>
      <c r="AJ30" s="254">
        <f t="shared" si="146"/>
        <v>0</v>
      </c>
      <c r="AK30" s="254">
        <f t="shared" si="147"/>
        <v>0</v>
      </c>
      <c r="AL30" s="254">
        <f t="shared" si="147"/>
        <v>0</v>
      </c>
      <c r="AM30" s="254">
        <f t="shared" si="147"/>
        <v>0</v>
      </c>
      <c r="AN30" s="254">
        <f t="shared" si="147"/>
        <v>0</v>
      </c>
      <c r="AO30" s="254">
        <f t="shared" si="147"/>
        <v>0</v>
      </c>
      <c r="AP30" s="254">
        <f t="shared" si="147"/>
        <v>0</v>
      </c>
      <c r="AQ30" s="254">
        <f t="shared" si="147"/>
        <v>0</v>
      </c>
      <c r="AR30" s="254">
        <f t="shared" si="147"/>
        <v>0</v>
      </c>
      <c r="AS30" s="254">
        <f t="shared" si="147"/>
        <v>0</v>
      </c>
      <c r="AT30" s="254">
        <f t="shared" si="147"/>
        <v>0</v>
      </c>
      <c r="AU30" s="254">
        <f t="shared" si="148"/>
        <v>0</v>
      </c>
      <c r="AV30" s="254">
        <f t="shared" si="148"/>
        <v>0</v>
      </c>
      <c r="AW30" s="254">
        <f t="shared" si="148"/>
        <v>0</v>
      </c>
      <c r="AX30" s="254">
        <f t="shared" si="148"/>
        <v>0</v>
      </c>
      <c r="AY30" s="254">
        <f t="shared" si="148"/>
        <v>0</v>
      </c>
      <c r="AZ30" s="254">
        <f t="shared" si="148"/>
        <v>0</v>
      </c>
      <c r="BA30" s="254">
        <f t="shared" si="148"/>
        <v>0</v>
      </c>
      <c r="BB30" s="254">
        <f t="shared" si="148"/>
        <v>0</v>
      </c>
      <c r="BC30" s="254">
        <f t="shared" si="148"/>
        <v>0</v>
      </c>
      <c r="BD30" s="254">
        <f t="shared" si="148"/>
        <v>0</v>
      </c>
      <c r="BE30" s="254">
        <f t="shared" si="149"/>
        <v>0</v>
      </c>
      <c r="BF30" s="254">
        <f t="shared" si="149"/>
        <v>0</v>
      </c>
      <c r="BG30" s="254">
        <f t="shared" si="149"/>
        <v>0</v>
      </c>
      <c r="BH30" s="254">
        <f t="shared" si="149"/>
        <v>0</v>
      </c>
      <c r="BI30" s="254">
        <f t="shared" si="149"/>
        <v>0</v>
      </c>
      <c r="BJ30" s="254">
        <f t="shared" si="149"/>
        <v>0</v>
      </c>
      <c r="BK30" s="254">
        <f t="shared" si="149"/>
        <v>0</v>
      </c>
      <c r="BL30" s="254">
        <f t="shared" si="149"/>
        <v>0</v>
      </c>
      <c r="BM30" s="254">
        <f t="shared" si="149"/>
        <v>0</v>
      </c>
      <c r="BN30" s="254">
        <f t="shared" si="149"/>
        <v>0</v>
      </c>
      <c r="BO30" s="254">
        <f t="shared" si="150"/>
        <v>0</v>
      </c>
      <c r="BP30" s="254">
        <f t="shared" si="150"/>
        <v>0</v>
      </c>
      <c r="BQ30" s="254">
        <f t="shared" si="150"/>
        <v>0</v>
      </c>
      <c r="BR30" s="254">
        <f t="shared" si="150"/>
        <v>0</v>
      </c>
      <c r="BS30" s="254">
        <f t="shared" si="150"/>
        <v>0</v>
      </c>
      <c r="BT30" s="254">
        <f t="shared" si="150"/>
        <v>0</v>
      </c>
      <c r="BU30" s="254">
        <f t="shared" si="150"/>
        <v>0</v>
      </c>
      <c r="BV30" s="254">
        <f t="shared" si="150"/>
        <v>0</v>
      </c>
      <c r="BW30" s="254">
        <f t="shared" si="150"/>
        <v>0</v>
      </c>
      <c r="BX30" s="254">
        <f t="shared" si="150"/>
        <v>0</v>
      </c>
      <c r="BY30" s="254">
        <f t="shared" si="151"/>
        <v>0</v>
      </c>
      <c r="BZ30" s="254">
        <f t="shared" si="151"/>
        <v>0</v>
      </c>
      <c r="CA30" s="254">
        <f t="shared" si="151"/>
        <v>0</v>
      </c>
      <c r="CB30" s="254">
        <f t="shared" si="151"/>
        <v>0</v>
      </c>
      <c r="CC30" s="254">
        <f t="shared" si="151"/>
        <v>0</v>
      </c>
      <c r="CD30" s="254">
        <f t="shared" si="151"/>
        <v>0</v>
      </c>
      <c r="CE30" s="254">
        <f t="shared" si="151"/>
        <v>0</v>
      </c>
      <c r="CF30" s="254">
        <f t="shared" si="151"/>
        <v>0</v>
      </c>
      <c r="CG30" s="254">
        <f t="shared" si="151"/>
        <v>0</v>
      </c>
      <c r="CH30" s="254">
        <f t="shared" si="151"/>
        <v>0</v>
      </c>
      <c r="CI30" s="254">
        <f t="shared" si="152"/>
        <v>0</v>
      </c>
      <c r="CJ30" s="254">
        <f t="shared" si="152"/>
        <v>0</v>
      </c>
      <c r="CK30" s="254">
        <f t="shared" si="152"/>
        <v>0</v>
      </c>
      <c r="CL30" s="254">
        <f t="shared" si="152"/>
        <v>0</v>
      </c>
      <c r="CM30" s="254">
        <f t="shared" si="152"/>
        <v>0</v>
      </c>
      <c r="CN30" s="254">
        <f t="shared" si="152"/>
        <v>0</v>
      </c>
      <c r="CO30" s="254">
        <f t="shared" si="152"/>
        <v>0</v>
      </c>
      <c r="CP30" s="254">
        <f t="shared" si="152"/>
        <v>0</v>
      </c>
      <c r="CQ30" s="254">
        <f t="shared" si="152"/>
        <v>0</v>
      </c>
      <c r="CR30" s="254">
        <f t="shared" si="152"/>
        <v>0</v>
      </c>
      <c r="CS30" s="254">
        <f t="shared" si="153"/>
        <v>0</v>
      </c>
      <c r="CT30" s="254">
        <f t="shared" si="153"/>
        <v>0</v>
      </c>
      <c r="CU30" s="254">
        <f t="shared" si="153"/>
        <v>0</v>
      </c>
      <c r="CV30" s="254">
        <f t="shared" si="153"/>
        <v>0</v>
      </c>
      <c r="CW30" s="254">
        <f t="shared" si="153"/>
        <v>0</v>
      </c>
      <c r="CX30" s="254">
        <f t="shared" si="153"/>
        <v>0</v>
      </c>
      <c r="CY30" s="254">
        <f t="shared" si="153"/>
        <v>0</v>
      </c>
      <c r="CZ30" s="254">
        <f t="shared" si="153"/>
        <v>0</v>
      </c>
      <c r="DA30" s="254">
        <f t="shared" si="153"/>
        <v>0</v>
      </c>
      <c r="DB30" s="254">
        <f t="shared" si="153"/>
        <v>0</v>
      </c>
      <c r="DC30" s="254">
        <f t="shared" si="154"/>
        <v>0</v>
      </c>
      <c r="DD30" s="254">
        <f t="shared" si="154"/>
        <v>0</v>
      </c>
      <c r="DE30" s="254">
        <f t="shared" si="154"/>
        <v>0</v>
      </c>
      <c r="DF30" s="254">
        <f t="shared" si="154"/>
        <v>0</v>
      </c>
      <c r="DG30" s="254">
        <f t="shared" si="154"/>
        <v>0</v>
      </c>
      <c r="DH30" s="254">
        <f t="shared" si="154"/>
        <v>0</v>
      </c>
      <c r="DI30" s="254">
        <f t="shared" si="154"/>
        <v>0</v>
      </c>
      <c r="DJ30" s="254">
        <f t="shared" si="154"/>
        <v>0</v>
      </c>
      <c r="DK30" s="254">
        <f t="shared" si="154"/>
        <v>0</v>
      </c>
      <c r="DL30" s="254">
        <f t="shared" si="154"/>
        <v>0</v>
      </c>
      <c r="DM30" s="254">
        <f t="shared" si="155"/>
        <v>0</v>
      </c>
      <c r="DN30" s="254">
        <f t="shared" si="155"/>
        <v>0</v>
      </c>
      <c r="DO30" s="254">
        <f t="shared" si="155"/>
        <v>0</v>
      </c>
      <c r="DP30" s="254">
        <f t="shared" si="155"/>
        <v>0</v>
      </c>
      <c r="DQ30" s="254">
        <f t="shared" si="155"/>
        <v>0</v>
      </c>
      <c r="DR30" s="254">
        <f t="shared" si="155"/>
        <v>0</v>
      </c>
      <c r="DS30" s="254">
        <f t="shared" si="155"/>
        <v>0</v>
      </c>
      <c r="DT30" s="254">
        <f t="shared" si="155"/>
        <v>0</v>
      </c>
      <c r="DU30" s="213"/>
      <c r="DV30" s="213"/>
    </row>
    <row r="31" spans="1:126" ht="4.2" customHeight="1">
      <c r="A31" s="1"/>
      <c r="B31" s="258"/>
      <c r="C31" s="213"/>
      <c r="D31" s="213"/>
      <c r="E31" s="248"/>
      <c r="F31" s="248"/>
      <c r="G31" s="248"/>
      <c r="H31" s="32"/>
      <c r="I31" s="32"/>
      <c r="J31" s="32"/>
      <c r="K31" s="32"/>
      <c r="L31" s="32"/>
      <c r="M31" s="16"/>
      <c r="N31" s="32"/>
      <c r="O31" s="32"/>
      <c r="P31" s="16"/>
      <c r="Q31" s="32"/>
      <c r="R31" s="1"/>
      <c r="S31" s="5"/>
      <c r="T31" s="7"/>
      <c r="U31" s="23"/>
      <c r="V31" s="1"/>
      <c r="W31" s="42"/>
      <c r="X31" s="10"/>
      <c r="Y31" s="45"/>
      <c r="Z31" s="92"/>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1"/>
      <c r="DV31" s="1"/>
    </row>
    <row r="32" spans="1:126" s="255" customFormat="1">
      <c r="A32" s="213"/>
      <c r="B32" s="258"/>
      <c r="C32" s="213"/>
      <c r="D32" s="213"/>
      <c r="E32" s="263" t="s">
        <v>108</v>
      </c>
      <c r="F32" s="50"/>
      <c r="G32" s="300" t="s">
        <v>6</v>
      </c>
      <c r="H32" s="213" t="s">
        <v>111</v>
      </c>
      <c r="I32" s="213"/>
      <c r="J32" s="213"/>
      <c r="K32" s="213"/>
      <c r="L32" s="213"/>
      <c r="M32" s="249"/>
      <c r="N32" s="259" t="str">
        <f>Главная!$Y$8</f>
        <v>итого</v>
      </c>
      <c r="O32" s="213"/>
      <c r="P32" s="5"/>
      <c r="Q32" s="259" t="s">
        <v>25</v>
      </c>
      <c r="R32" s="213"/>
      <c r="S32" s="249"/>
      <c r="T32" s="250"/>
      <c r="U32" s="249"/>
      <c r="V32" s="213"/>
      <c r="W32" s="251">
        <f t="shared" ref="W32:W35" si="156">SUMIFS($Y32:$DU32,$Y$8:$DU$8,MAX($Y$8:$DU$8))</f>
        <v>0</v>
      </c>
      <c r="X32" s="251"/>
      <c r="Y32" s="252"/>
      <c r="Z32" s="253"/>
      <c r="AA32" s="254">
        <f t="shared" ref="AA32:AJ35" si="157">IF(AA$8="",0,SUMIFS(AA$36:AA$838,$H$36:$H$838,$H32))</f>
        <v>0</v>
      </c>
      <c r="AB32" s="254">
        <f t="shared" si="157"/>
        <v>0</v>
      </c>
      <c r="AC32" s="254">
        <f t="shared" si="157"/>
        <v>0</v>
      </c>
      <c r="AD32" s="254">
        <f t="shared" si="157"/>
        <v>0</v>
      </c>
      <c r="AE32" s="254">
        <f t="shared" si="157"/>
        <v>0</v>
      </c>
      <c r="AF32" s="254">
        <f t="shared" si="157"/>
        <v>0</v>
      </c>
      <c r="AG32" s="254">
        <f t="shared" si="157"/>
        <v>0</v>
      </c>
      <c r="AH32" s="254">
        <f t="shared" si="157"/>
        <v>0</v>
      </c>
      <c r="AI32" s="254">
        <f t="shared" si="157"/>
        <v>0</v>
      </c>
      <c r="AJ32" s="254">
        <f t="shared" si="157"/>
        <v>0</v>
      </c>
      <c r="AK32" s="254">
        <f t="shared" ref="AK32:AT35" si="158">IF(AK$8="",0,SUMIFS(AK$36:AK$838,$H$36:$H$838,$H32))</f>
        <v>0</v>
      </c>
      <c r="AL32" s="254">
        <f t="shared" si="158"/>
        <v>0</v>
      </c>
      <c r="AM32" s="254">
        <f t="shared" si="158"/>
        <v>0</v>
      </c>
      <c r="AN32" s="254">
        <f t="shared" si="158"/>
        <v>0</v>
      </c>
      <c r="AO32" s="254">
        <f t="shared" si="158"/>
        <v>0</v>
      </c>
      <c r="AP32" s="254">
        <f t="shared" si="158"/>
        <v>0</v>
      </c>
      <c r="AQ32" s="254">
        <f t="shared" si="158"/>
        <v>0</v>
      </c>
      <c r="AR32" s="254">
        <f t="shared" si="158"/>
        <v>0</v>
      </c>
      <c r="AS32" s="254">
        <f t="shared" si="158"/>
        <v>0</v>
      </c>
      <c r="AT32" s="254">
        <f t="shared" si="158"/>
        <v>0</v>
      </c>
      <c r="AU32" s="254">
        <f t="shared" ref="AU32:BD35" si="159">IF(AU$8="",0,SUMIFS(AU$36:AU$838,$H$36:$H$838,$H32))</f>
        <v>0</v>
      </c>
      <c r="AV32" s="254">
        <f t="shared" si="159"/>
        <v>0</v>
      </c>
      <c r="AW32" s="254">
        <f t="shared" si="159"/>
        <v>0</v>
      </c>
      <c r="AX32" s="254">
        <f t="shared" si="159"/>
        <v>0</v>
      </c>
      <c r="AY32" s="254">
        <f t="shared" si="159"/>
        <v>0</v>
      </c>
      <c r="AZ32" s="254">
        <f t="shared" si="159"/>
        <v>0</v>
      </c>
      <c r="BA32" s="254">
        <f t="shared" si="159"/>
        <v>0</v>
      </c>
      <c r="BB32" s="254">
        <f t="shared" si="159"/>
        <v>0</v>
      </c>
      <c r="BC32" s="254">
        <f t="shared" si="159"/>
        <v>0</v>
      </c>
      <c r="BD32" s="254">
        <f t="shared" si="159"/>
        <v>0</v>
      </c>
      <c r="BE32" s="254">
        <f t="shared" ref="BE32:BN35" si="160">IF(BE$8="",0,SUMIFS(BE$36:BE$838,$H$36:$H$838,$H32))</f>
        <v>0</v>
      </c>
      <c r="BF32" s="254">
        <f t="shared" si="160"/>
        <v>0</v>
      </c>
      <c r="BG32" s="254">
        <f t="shared" si="160"/>
        <v>0</v>
      </c>
      <c r="BH32" s="254">
        <f t="shared" si="160"/>
        <v>0</v>
      </c>
      <c r="BI32" s="254">
        <f t="shared" si="160"/>
        <v>0</v>
      </c>
      <c r="BJ32" s="254">
        <f t="shared" si="160"/>
        <v>0</v>
      </c>
      <c r="BK32" s="254">
        <f t="shared" si="160"/>
        <v>0</v>
      </c>
      <c r="BL32" s="254">
        <f t="shared" si="160"/>
        <v>0</v>
      </c>
      <c r="BM32" s="254">
        <f t="shared" si="160"/>
        <v>0</v>
      </c>
      <c r="BN32" s="254">
        <f t="shared" si="160"/>
        <v>0</v>
      </c>
      <c r="BO32" s="254">
        <f t="shared" ref="BO32:BX35" si="161">IF(BO$8="",0,SUMIFS(BO$36:BO$838,$H$36:$H$838,$H32))</f>
        <v>0</v>
      </c>
      <c r="BP32" s="254">
        <f t="shared" si="161"/>
        <v>0</v>
      </c>
      <c r="BQ32" s="254">
        <f t="shared" si="161"/>
        <v>0</v>
      </c>
      <c r="BR32" s="254">
        <f t="shared" si="161"/>
        <v>0</v>
      </c>
      <c r="BS32" s="254">
        <f t="shared" si="161"/>
        <v>0</v>
      </c>
      <c r="BT32" s="254">
        <f t="shared" si="161"/>
        <v>0</v>
      </c>
      <c r="BU32" s="254">
        <f t="shared" si="161"/>
        <v>0</v>
      </c>
      <c r="BV32" s="254">
        <f t="shared" si="161"/>
        <v>0</v>
      </c>
      <c r="BW32" s="254">
        <f t="shared" si="161"/>
        <v>0</v>
      </c>
      <c r="BX32" s="254">
        <f t="shared" si="161"/>
        <v>0</v>
      </c>
      <c r="BY32" s="254">
        <f t="shared" ref="BY32:CH35" si="162">IF(BY$8="",0,SUMIFS(BY$36:BY$838,$H$36:$H$838,$H32))</f>
        <v>0</v>
      </c>
      <c r="BZ32" s="254">
        <f t="shared" si="162"/>
        <v>0</v>
      </c>
      <c r="CA32" s="254">
        <f t="shared" si="162"/>
        <v>0</v>
      </c>
      <c r="CB32" s="254">
        <f t="shared" si="162"/>
        <v>0</v>
      </c>
      <c r="CC32" s="254">
        <f t="shared" si="162"/>
        <v>0</v>
      </c>
      <c r="CD32" s="254">
        <f t="shared" si="162"/>
        <v>0</v>
      </c>
      <c r="CE32" s="254">
        <f t="shared" si="162"/>
        <v>0</v>
      </c>
      <c r="CF32" s="254">
        <f t="shared" si="162"/>
        <v>0</v>
      </c>
      <c r="CG32" s="254">
        <f t="shared" si="162"/>
        <v>0</v>
      </c>
      <c r="CH32" s="254">
        <f t="shared" si="162"/>
        <v>0</v>
      </c>
      <c r="CI32" s="254">
        <f t="shared" ref="CI32:CR35" si="163">IF(CI$8="",0,SUMIFS(CI$36:CI$838,$H$36:$H$838,$H32))</f>
        <v>0</v>
      </c>
      <c r="CJ32" s="254">
        <f t="shared" si="163"/>
        <v>0</v>
      </c>
      <c r="CK32" s="254">
        <f t="shared" si="163"/>
        <v>0</v>
      </c>
      <c r="CL32" s="254">
        <f t="shared" si="163"/>
        <v>0</v>
      </c>
      <c r="CM32" s="254">
        <f t="shared" si="163"/>
        <v>0</v>
      </c>
      <c r="CN32" s="254">
        <f t="shared" si="163"/>
        <v>0</v>
      </c>
      <c r="CO32" s="254">
        <f t="shared" si="163"/>
        <v>0</v>
      </c>
      <c r="CP32" s="254">
        <f t="shared" si="163"/>
        <v>0</v>
      </c>
      <c r="CQ32" s="254">
        <f t="shared" si="163"/>
        <v>0</v>
      </c>
      <c r="CR32" s="254">
        <f t="shared" si="163"/>
        <v>0</v>
      </c>
      <c r="CS32" s="254">
        <f t="shared" ref="CS32:DB35" si="164">IF(CS$8="",0,SUMIFS(CS$36:CS$838,$H$36:$H$838,$H32))</f>
        <v>0</v>
      </c>
      <c r="CT32" s="254">
        <f t="shared" si="164"/>
        <v>0</v>
      </c>
      <c r="CU32" s="254">
        <f t="shared" si="164"/>
        <v>0</v>
      </c>
      <c r="CV32" s="254">
        <f t="shared" si="164"/>
        <v>0</v>
      </c>
      <c r="CW32" s="254">
        <f t="shared" si="164"/>
        <v>0</v>
      </c>
      <c r="CX32" s="254">
        <f t="shared" si="164"/>
        <v>0</v>
      </c>
      <c r="CY32" s="254">
        <f t="shared" si="164"/>
        <v>0</v>
      </c>
      <c r="CZ32" s="254">
        <f t="shared" si="164"/>
        <v>0</v>
      </c>
      <c r="DA32" s="254">
        <f t="shared" si="164"/>
        <v>0</v>
      </c>
      <c r="DB32" s="254">
        <f t="shared" si="164"/>
        <v>0</v>
      </c>
      <c r="DC32" s="254">
        <f t="shared" ref="DC32:DL35" si="165">IF(DC$8="",0,SUMIFS(DC$36:DC$838,$H$36:$H$838,$H32))</f>
        <v>0</v>
      </c>
      <c r="DD32" s="254">
        <f t="shared" si="165"/>
        <v>0</v>
      </c>
      <c r="DE32" s="254">
        <f t="shared" si="165"/>
        <v>0</v>
      </c>
      <c r="DF32" s="254">
        <f t="shared" si="165"/>
        <v>0</v>
      </c>
      <c r="DG32" s="254">
        <f t="shared" si="165"/>
        <v>0</v>
      </c>
      <c r="DH32" s="254">
        <f t="shared" si="165"/>
        <v>0</v>
      </c>
      <c r="DI32" s="254">
        <f t="shared" si="165"/>
        <v>0</v>
      </c>
      <c r="DJ32" s="254">
        <f t="shared" si="165"/>
        <v>0</v>
      </c>
      <c r="DK32" s="254">
        <f t="shared" si="165"/>
        <v>0</v>
      </c>
      <c r="DL32" s="254">
        <f t="shared" si="165"/>
        <v>0</v>
      </c>
      <c r="DM32" s="254">
        <f t="shared" ref="DM32:DT35" si="166">IF(DM$8="",0,SUMIFS(DM$36:DM$838,$H$36:$H$838,$H32))</f>
        <v>0</v>
      </c>
      <c r="DN32" s="254">
        <f t="shared" si="166"/>
        <v>0</v>
      </c>
      <c r="DO32" s="254">
        <f t="shared" si="166"/>
        <v>0</v>
      </c>
      <c r="DP32" s="254">
        <f t="shared" si="166"/>
        <v>0</v>
      </c>
      <c r="DQ32" s="254">
        <f t="shared" si="166"/>
        <v>0</v>
      </c>
      <c r="DR32" s="254">
        <f t="shared" si="166"/>
        <v>0</v>
      </c>
      <c r="DS32" s="254">
        <f t="shared" si="166"/>
        <v>0</v>
      </c>
      <c r="DT32" s="254">
        <f t="shared" si="166"/>
        <v>0</v>
      </c>
      <c r="DU32" s="213"/>
      <c r="DV32" s="213"/>
    </row>
    <row r="33" spans="1:126" s="255" customFormat="1">
      <c r="A33" s="213"/>
      <c r="B33" s="258"/>
      <c r="C33" s="213"/>
      <c r="D33" s="213"/>
      <c r="E33" s="263" t="s">
        <v>108</v>
      </c>
      <c r="F33" s="50"/>
      <c r="G33" s="300" t="s">
        <v>6</v>
      </c>
      <c r="H33" s="213" t="s">
        <v>148</v>
      </c>
      <c r="I33" s="213"/>
      <c r="J33" s="213"/>
      <c r="K33" s="213"/>
      <c r="L33" s="213"/>
      <c r="M33" s="249"/>
      <c r="N33" s="259" t="str">
        <f>Главная!$Y$8</f>
        <v>итого</v>
      </c>
      <c r="O33" s="213"/>
      <c r="P33" s="5"/>
      <c r="Q33" s="259" t="s">
        <v>25</v>
      </c>
      <c r="R33" s="213"/>
      <c r="S33" s="249"/>
      <c r="T33" s="250"/>
      <c r="U33" s="249"/>
      <c r="V33" s="213"/>
      <c r="W33" s="251">
        <f t="shared" si="156"/>
        <v>0</v>
      </c>
      <c r="X33" s="251"/>
      <c r="Y33" s="252"/>
      <c r="Z33" s="253"/>
      <c r="AA33" s="254">
        <f t="shared" si="157"/>
        <v>0</v>
      </c>
      <c r="AB33" s="254">
        <f t="shared" si="157"/>
        <v>0</v>
      </c>
      <c r="AC33" s="254">
        <f t="shared" si="157"/>
        <v>0</v>
      </c>
      <c r="AD33" s="254">
        <f t="shared" si="157"/>
        <v>0</v>
      </c>
      <c r="AE33" s="254">
        <f t="shared" si="157"/>
        <v>0</v>
      </c>
      <c r="AF33" s="254">
        <f t="shared" si="157"/>
        <v>0</v>
      </c>
      <c r="AG33" s="254">
        <f t="shared" si="157"/>
        <v>0</v>
      </c>
      <c r="AH33" s="254">
        <f t="shared" si="157"/>
        <v>0</v>
      </c>
      <c r="AI33" s="254">
        <f t="shared" si="157"/>
        <v>0</v>
      </c>
      <c r="AJ33" s="254">
        <f t="shared" si="157"/>
        <v>0</v>
      </c>
      <c r="AK33" s="254">
        <f t="shared" si="158"/>
        <v>0</v>
      </c>
      <c r="AL33" s="254">
        <f t="shared" si="158"/>
        <v>0</v>
      </c>
      <c r="AM33" s="254">
        <f t="shared" si="158"/>
        <v>0</v>
      </c>
      <c r="AN33" s="254">
        <f t="shared" si="158"/>
        <v>0</v>
      </c>
      <c r="AO33" s="254">
        <f t="shared" si="158"/>
        <v>0</v>
      </c>
      <c r="AP33" s="254">
        <f t="shared" si="158"/>
        <v>0</v>
      </c>
      <c r="AQ33" s="254">
        <f t="shared" si="158"/>
        <v>0</v>
      </c>
      <c r="AR33" s="254">
        <f t="shared" si="158"/>
        <v>0</v>
      </c>
      <c r="AS33" s="254">
        <f t="shared" si="158"/>
        <v>0</v>
      </c>
      <c r="AT33" s="254">
        <f t="shared" si="158"/>
        <v>0</v>
      </c>
      <c r="AU33" s="254">
        <f t="shared" si="159"/>
        <v>0</v>
      </c>
      <c r="AV33" s="254">
        <f t="shared" si="159"/>
        <v>0</v>
      </c>
      <c r="AW33" s="254">
        <f t="shared" si="159"/>
        <v>0</v>
      </c>
      <c r="AX33" s="254">
        <f t="shared" si="159"/>
        <v>0</v>
      </c>
      <c r="AY33" s="254">
        <f t="shared" si="159"/>
        <v>0</v>
      </c>
      <c r="AZ33" s="254">
        <f t="shared" si="159"/>
        <v>0</v>
      </c>
      <c r="BA33" s="254">
        <f t="shared" si="159"/>
        <v>0</v>
      </c>
      <c r="BB33" s="254">
        <f t="shared" si="159"/>
        <v>0</v>
      </c>
      <c r="BC33" s="254">
        <f t="shared" si="159"/>
        <v>0</v>
      </c>
      <c r="BD33" s="254">
        <f t="shared" si="159"/>
        <v>0</v>
      </c>
      <c r="BE33" s="254">
        <f t="shared" si="160"/>
        <v>0</v>
      </c>
      <c r="BF33" s="254">
        <f t="shared" si="160"/>
        <v>0</v>
      </c>
      <c r="BG33" s="254">
        <f t="shared" si="160"/>
        <v>0</v>
      </c>
      <c r="BH33" s="254">
        <f t="shared" si="160"/>
        <v>0</v>
      </c>
      <c r="BI33" s="254">
        <f t="shared" si="160"/>
        <v>0</v>
      </c>
      <c r="BJ33" s="254">
        <f t="shared" si="160"/>
        <v>0</v>
      </c>
      <c r="BK33" s="254">
        <f t="shared" si="160"/>
        <v>0</v>
      </c>
      <c r="BL33" s="254">
        <f t="shared" si="160"/>
        <v>0</v>
      </c>
      <c r="BM33" s="254">
        <f t="shared" si="160"/>
        <v>0</v>
      </c>
      <c r="BN33" s="254">
        <f t="shared" si="160"/>
        <v>0</v>
      </c>
      <c r="BO33" s="254">
        <f t="shared" si="161"/>
        <v>0</v>
      </c>
      <c r="BP33" s="254">
        <f t="shared" si="161"/>
        <v>0</v>
      </c>
      <c r="BQ33" s="254">
        <f t="shared" si="161"/>
        <v>0</v>
      </c>
      <c r="BR33" s="254">
        <f t="shared" si="161"/>
        <v>0</v>
      </c>
      <c r="BS33" s="254">
        <f t="shared" si="161"/>
        <v>0</v>
      </c>
      <c r="BT33" s="254">
        <f t="shared" si="161"/>
        <v>0</v>
      </c>
      <c r="BU33" s="254">
        <f t="shared" si="161"/>
        <v>0</v>
      </c>
      <c r="BV33" s="254">
        <f t="shared" si="161"/>
        <v>0</v>
      </c>
      <c r="BW33" s="254">
        <f t="shared" si="161"/>
        <v>0</v>
      </c>
      <c r="BX33" s="254">
        <f t="shared" si="161"/>
        <v>0</v>
      </c>
      <c r="BY33" s="254">
        <f t="shared" si="162"/>
        <v>0</v>
      </c>
      <c r="BZ33" s="254">
        <f t="shared" si="162"/>
        <v>0</v>
      </c>
      <c r="CA33" s="254">
        <f t="shared" si="162"/>
        <v>0</v>
      </c>
      <c r="CB33" s="254">
        <f t="shared" si="162"/>
        <v>0</v>
      </c>
      <c r="CC33" s="254">
        <f t="shared" si="162"/>
        <v>0</v>
      </c>
      <c r="CD33" s="254">
        <f t="shared" si="162"/>
        <v>0</v>
      </c>
      <c r="CE33" s="254">
        <f t="shared" si="162"/>
        <v>0</v>
      </c>
      <c r="CF33" s="254">
        <f t="shared" si="162"/>
        <v>0</v>
      </c>
      <c r="CG33" s="254">
        <f t="shared" si="162"/>
        <v>0</v>
      </c>
      <c r="CH33" s="254">
        <f t="shared" si="162"/>
        <v>0</v>
      </c>
      <c r="CI33" s="254">
        <f t="shared" si="163"/>
        <v>0</v>
      </c>
      <c r="CJ33" s="254">
        <f t="shared" si="163"/>
        <v>0</v>
      </c>
      <c r="CK33" s="254">
        <f t="shared" si="163"/>
        <v>0</v>
      </c>
      <c r="CL33" s="254">
        <f t="shared" si="163"/>
        <v>0</v>
      </c>
      <c r="CM33" s="254">
        <f t="shared" si="163"/>
        <v>0</v>
      </c>
      <c r="CN33" s="254">
        <f t="shared" si="163"/>
        <v>0</v>
      </c>
      <c r="CO33" s="254">
        <f t="shared" si="163"/>
        <v>0</v>
      </c>
      <c r="CP33" s="254">
        <f t="shared" si="163"/>
        <v>0</v>
      </c>
      <c r="CQ33" s="254">
        <f t="shared" si="163"/>
        <v>0</v>
      </c>
      <c r="CR33" s="254">
        <f t="shared" si="163"/>
        <v>0</v>
      </c>
      <c r="CS33" s="254">
        <f t="shared" si="164"/>
        <v>0</v>
      </c>
      <c r="CT33" s="254">
        <f t="shared" si="164"/>
        <v>0</v>
      </c>
      <c r="CU33" s="254">
        <f t="shared" si="164"/>
        <v>0</v>
      </c>
      <c r="CV33" s="254">
        <f t="shared" si="164"/>
        <v>0</v>
      </c>
      <c r="CW33" s="254">
        <f t="shared" si="164"/>
        <v>0</v>
      </c>
      <c r="CX33" s="254">
        <f t="shared" si="164"/>
        <v>0</v>
      </c>
      <c r="CY33" s="254">
        <f t="shared" si="164"/>
        <v>0</v>
      </c>
      <c r="CZ33" s="254">
        <f t="shared" si="164"/>
        <v>0</v>
      </c>
      <c r="DA33" s="254">
        <f t="shared" si="164"/>
        <v>0</v>
      </c>
      <c r="DB33" s="254">
        <f t="shared" si="164"/>
        <v>0</v>
      </c>
      <c r="DC33" s="254">
        <f t="shared" si="165"/>
        <v>0</v>
      </c>
      <c r="DD33" s="254">
        <f t="shared" si="165"/>
        <v>0</v>
      </c>
      <c r="DE33" s="254">
        <f t="shared" si="165"/>
        <v>0</v>
      </c>
      <c r="DF33" s="254">
        <f t="shared" si="165"/>
        <v>0</v>
      </c>
      <c r="DG33" s="254">
        <f t="shared" si="165"/>
        <v>0</v>
      </c>
      <c r="DH33" s="254">
        <f t="shared" si="165"/>
        <v>0</v>
      </c>
      <c r="DI33" s="254">
        <f t="shared" si="165"/>
        <v>0</v>
      </c>
      <c r="DJ33" s="254">
        <f t="shared" si="165"/>
        <v>0</v>
      </c>
      <c r="DK33" s="254">
        <f t="shared" si="165"/>
        <v>0</v>
      </c>
      <c r="DL33" s="254">
        <f t="shared" si="165"/>
        <v>0</v>
      </c>
      <c r="DM33" s="254">
        <f t="shared" si="166"/>
        <v>0</v>
      </c>
      <c r="DN33" s="254">
        <f t="shared" si="166"/>
        <v>0</v>
      </c>
      <c r="DO33" s="254">
        <f t="shared" si="166"/>
        <v>0</v>
      </c>
      <c r="DP33" s="254">
        <f t="shared" si="166"/>
        <v>0</v>
      </c>
      <c r="DQ33" s="254">
        <f t="shared" si="166"/>
        <v>0</v>
      </c>
      <c r="DR33" s="254">
        <f t="shared" si="166"/>
        <v>0</v>
      </c>
      <c r="DS33" s="254">
        <f t="shared" si="166"/>
        <v>0</v>
      </c>
      <c r="DT33" s="254">
        <f t="shared" si="166"/>
        <v>0</v>
      </c>
      <c r="DU33" s="213"/>
      <c r="DV33" s="213"/>
    </row>
    <row r="34" spans="1:126" s="255" customFormat="1">
      <c r="A34" s="213"/>
      <c r="B34" s="258"/>
      <c r="C34" s="213"/>
      <c r="D34" s="213"/>
      <c r="E34" s="263" t="s">
        <v>108</v>
      </c>
      <c r="F34" s="50"/>
      <c r="G34" s="300" t="s">
        <v>6</v>
      </c>
      <c r="H34" s="213" t="s">
        <v>114</v>
      </c>
      <c r="I34" s="213"/>
      <c r="J34" s="213"/>
      <c r="K34" s="213"/>
      <c r="L34" s="213"/>
      <c r="M34" s="249"/>
      <c r="N34" s="259" t="str">
        <f>Главная!$Y$8</f>
        <v>итого</v>
      </c>
      <c r="O34" s="213"/>
      <c r="P34" s="5"/>
      <c r="Q34" s="259" t="s">
        <v>25</v>
      </c>
      <c r="R34" s="213"/>
      <c r="S34" s="249"/>
      <c r="T34" s="250"/>
      <c r="U34" s="249"/>
      <c r="V34" s="213"/>
      <c r="W34" s="251">
        <f t="shared" si="156"/>
        <v>0</v>
      </c>
      <c r="X34" s="251"/>
      <c r="Y34" s="252"/>
      <c r="Z34" s="253"/>
      <c r="AA34" s="254">
        <f t="shared" si="157"/>
        <v>0</v>
      </c>
      <c r="AB34" s="254">
        <f t="shared" si="157"/>
        <v>0</v>
      </c>
      <c r="AC34" s="254">
        <f t="shared" si="157"/>
        <v>0</v>
      </c>
      <c r="AD34" s="254">
        <f t="shared" si="157"/>
        <v>0</v>
      </c>
      <c r="AE34" s="254">
        <f t="shared" si="157"/>
        <v>0</v>
      </c>
      <c r="AF34" s="254">
        <f t="shared" si="157"/>
        <v>0</v>
      </c>
      <c r="AG34" s="254">
        <f t="shared" si="157"/>
        <v>0</v>
      </c>
      <c r="AH34" s="254">
        <f t="shared" si="157"/>
        <v>0</v>
      </c>
      <c r="AI34" s="254">
        <f t="shared" si="157"/>
        <v>0</v>
      </c>
      <c r="AJ34" s="254">
        <f t="shared" si="157"/>
        <v>0</v>
      </c>
      <c r="AK34" s="254">
        <f t="shared" si="158"/>
        <v>0</v>
      </c>
      <c r="AL34" s="254">
        <f t="shared" si="158"/>
        <v>0</v>
      </c>
      <c r="AM34" s="254">
        <f t="shared" si="158"/>
        <v>0</v>
      </c>
      <c r="AN34" s="254">
        <f t="shared" si="158"/>
        <v>0</v>
      </c>
      <c r="AO34" s="254">
        <f t="shared" si="158"/>
        <v>0</v>
      </c>
      <c r="AP34" s="254">
        <f t="shared" si="158"/>
        <v>0</v>
      </c>
      <c r="AQ34" s="254">
        <f t="shared" si="158"/>
        <v>0</v>
      </c>
      <c r="AR34" s="254">
        <f t="shared" si="158"/>
        <v>0</v>
      </c>
      <c r="AS34" s="254">
        <f t="shared" si="158"/>
        <v>0</v>
      </c>
      <c r="AT34" s="254">
        <f t="shared" si="158"/>
        <v>0</v>
      </c>
      <c r="AU34" s="254">
        <f t="shared" si="159"/>
        <v>0</v>
      </c>
      <c r="AV34" s="254">
        <f t="shared" si="159"/>
        <v>0</v>
      </c>
      <c r="AW34" s="254">
        <f t="shared" si="159"/>
        <v>0</v>
      </c>
      <c r="AX34" s="254">
        <f t="shared" si="159"/>
        <v>0</v>
      </c>
      <c r="AY34" s="254">
        <f t="shared" si="159"/>
        <v>0</v>
      </c>
      <c r="AZ34" s="254">
        <f t="shared" si="159"/>
        <v>0</v>
      </c>
      <c r="BA34" s="254">
        <f t="shared" si="159"/>
        <v>0</v>
      </c>
      <c r="BB34" s="254">
        <f t="shared" si="159"/>
        <v>0</v>
      </c>
      <c r="BC34" s="254">
        <f t="shared" si="159"/>
        <v>0</v>
      </c>
      <c r="BD34" s="254">
        <f t="shared" si="159"/>
        <v>0</v>
      </c>
      <c r="BE34" s="254">
        <f t="shared" si="160"/>
        <v>0</v>
      </c>
      <c r="BF34" s="254">
        <f t="shared" si="160"/>
        <v>0</v>
      </c>
      <c r="BG34" s="254">
        <f t="shared" si="160"/>
        <v>0</v>
      </c>
      <c r="BH34" s="254">
        <f t="shared" si="160"/>
        <v>0</v>
      </c>
      <c r="BI34" s="254">
        <f t="shared" si="160"/>
        <v>0</v>
      </c>
      <c r="BJ34" s="254">
        <f t="shared" si="160"/>
        <v>0</v>
      </c>
      <c r="BK34" s="254">
        <f t="shared" si="160"/>
        <v>0</v>
      </c>
      <c r="BL34" s="254">
        <f t="shared" si="160"/>
        <v>0</v>
      </c>
      <c r="BM34" s="254">
        <f t="shared" si="160"/>
        <v>0</v>
      </c>
      <c r="BN34" s="254">
        <f t="shared" si="160"/>
        <v>0</v>
      </c>
      <c r="BO34" s="254">
        <f t="shared" si="161"/>
        <v>0</v>
      </c>
      <c r="BP34" s="254">
        <f t="shared" si="161"/>
        <v>0</v>
      </c>
      <c r="BQ34" s="254">
        <f t="shared" si="161"/>
        <v>0</v>
      </c>
      <c r="BR34" s="254">
        <f t="shared" si="161"/>
        <v>0</v>
      </c>
      <c r="BS34" s="254">
        <f t="shared" si="161"/>
        <v>0</v>
      </c>
      <c r="BT34" s="254">
        <f t="shared" si="161"/>
        <v>0</v>
      </c>
      <c r="BU34" s="254">
        <f t="shared" si="161"/>
        <v>0</v>
      </c>
      <c r="BV34" s="254">
        <f t="shared" si="161"/>
        <v>0</v>
      </c>
      <c r="BW34" s="254">
        <f t="shared" si="161"/>
        <v>0</v>
      </c>
      <c r="BX34" s="254">
        <f t="shared" si="161"/>
        <v>0</v>
      </c>
      <c r="BY34" s="254">
        <f t="shared" si="162"/>
        <v>0</v>
      </c>
      <c r="BZ34" s="254">
        <f t="shared" si="162"/>
        <v>0</v>
      </c>
      <c r="CA34" s="254">
        <f t="shared" si="162"/>
        <v>0</v>
      </c>
      <c r="CB34" s="254">
        <f t="shared" si="162"/>
        <v>0</v>
      </c>
      <c r="CC34" s="254">
        <f t="shared" si="162"/>
        <v>0</v>
      </c>
      <c r="CD34" s="254">
        <f t="shared" si="162"/>
        <v>0</v>
      </c>
      <c r="CE34" s="254">
        <f t="shared" si="162"/>
        <v>0</v>
      </c>
      <c r="CF34" s="254">
        <f t="shared" si="162"/>
        <v>0</v>
      </c>
      <c r="CG34" s="254">
        <f t="shared" si="162"/>
        <v>0</v>
      </c>
      <c r="CH34" s="254">
        <f t="shared" si="162"/>
        <v>0</v>
      </c>
      <c r="CI34" s="254">
        <f t="shared" si="163"/>
        <v>0</v>
      </c>
      <c r="CJ34" s="254">
        <f t="shared" si="163"/>
        <v>0</v>
      </c>
      <c r="CK34" s="254">
        <f t="shared" si="163"/>
        <v>0</v>
      </c>
      <c r="CL34" s="254">
        <f t="shared" si="163"/>
        <v>0</v>
      </c>
      <c r="CM34" s="254">
        <f t="shared" si="163"/>
        <v>0</v>
      </c>
      <c r="CN34" s="254">
        <f t="shared" si="163"/>
        <v>0</v>
      </c>
      <c r="CO34" s="254">
        <f t="shared" si="163"/>
        <v>0</v>
      </c>
      <c r="CP34" s="254">
        <f t="shared" si="163"/>
        <v>0</v>
      </c>
      <c r="CQ34" s="254">
        <f t="shared" si="163"/>
        <v>0</v>
      </c>
      <c r="CR34" s="254">
        <f t="shared" si="163"/>
        <v>0</v>
      </c>
      <c r="CS34" s="254">
        <f t="shared" si="164"/>
        <v>0</v>
      </c>
      <c r="CT34" s="254">
        <f t="shared" si="164"/>
        <v>0</v>
      </c>
      <c r="CU34" s="254">
        <f t="shared" si="164"/>
        <v>0</v>
      </c>
      <c r="CV34" s="254">
        <f t="shared" si="164"/>
        <v>0</v>
      </c>
      <c r="CW34" s="254">
        <f t="shared" si="164"/>
        <v>0</v>
      </c>
      <c r="CX34" s="254">
        <f t="shared" si="164"/>
        <v>0</v>
      </c>
      <c r="CY34" s="254">
        <f t="shared" si="164"/>
        <v>0</v>
      </c>
      <c r="CZ34" s="254">
        <f t="shared" si="164"/>
        <v>0</v>
      </c>
      <c r="DA34" s="254">
        <f t="shared" si="164"/>
        <v>0</v>
      </c>
      <c r="DB34" s="254">
        <f t="shared" si="164"/>
        <v>0</v>
      </c>
      <c r="DC34" s="254">
        <f t="shared" si="165"/>
        <v>0</v>
      </c>
      <c r="DD34" s="254">
        <f t="shared" si="165"/>
        <v>0</v>
      </c>
      <c r="DE34" s="254">
        <f t="shared" si="165"/>
        <v>0</v>
      </c>
      <c r="DF34" s="254">
        <f t="shared" si="165"/>
        <v>0</v>
      </c>
      <c r="DG34" s="254">
        <f t="shared" si="165"/>
        <v>0</v>
      </c>
      <c r="DH34" s="254">
        <f t="shared" si="165"/>
        <v>0</v>
      </c>
      <c r="DI34" s="254">
        <f t="shared" si="165"/>
        <v>0</v>
      </c>
      <c r="DJ34" s="254">
        <f t="shared" si="165"/>
        <v>0</v>
      </c>
      <c r="DK34" s="254">
        <f t="shared" si="165"/>
        <v>0</v>
      </c>
      <c r="DL34" s="254">
        <f t="shared" si="165"/>
        <v>0</v>
      </c>
      <c r="DM34" s="254">
        <f t="shared" si="166"/>
        <v>0</v>
      </c>
      <c r="DN34" s="254">
        <f t="shared" si="166"/>
        <v>0</v>
      </c>
      <c r="DO34" s="254">
        <f t="shared" si="166"/>
        <v>0</v>
      </c>
      <c r="DP34" s="254">
        <f t="shared" si="166"/>
        <v>0</v>
      </c>
      <c r="DQ34" s="254">
        <f t="shared" si="166"/>
        <v>0</v>
      </c>
      <c r="DR34" s="254">
        <f t="shared" si="166"/>
        <v>0</v>
      </c>
      <c r="DS34" s="254">
        <f t="shared" si="166"/>
        <v>0</v>
      </c>
      <c r="DT34" s="254">
        <f t="shared" si="166"/>
        <v>0</v>
      </c>
      <c r="DU34" s="213"/>
      <c r="DV34" s="213"/>
    </row>
    <row r="35" spans="1:126" s="255" customFormat="1">
      <c r="A35" s="213"/>
      <c r="B35" s="258"/>
      <c r="C35" s="213"/>
      <c r="D35" s="213"/>
      <c r="E35" s="263" t="s">
        <v>108</v>
      </c>
      <c r="F35" s="50"/>
      <c r="G35" s="300" t="s">
        <v>6</v>
      </c>
      <c r="H35" s="213" t="s">
        <v>146</v>
      </c>
      <c r="I35" s="213"/>
      <c r="J35" s="213"/>
      <c r="K35" s="213"/>
      <c r="L35" s="213"/>
      <c r="M35" s="249"/>
      <c r="N35" s="259" t="str">
        <f>Главная!$Y$8</f>
        <v>итого</v>
      </c>
      <c r="O35" s="213"/>
      <c r="P35" s="5"/>
      <c r="Q35" s="259" t="s">
        <v>25</v>
      </c>
      <c r="R35" s="213"/>
      <c r="S35" s="249"/>
      <c r="T35" s="250"/>
      <c r="U35" s="249"/>
      <c r="V35" s="213"/>
      <c r="W35" s="251">
        <f t="shared" si="156"/>
        <v>0</v>
      </c>
      <c r="X35" s="251"/>
      <c r="Y35" s="252"/>
      <c r="Z35" s="253"/>
      <c r="AA35" s="254">
        <f t="shared" si="157"/>
        <v>0</v>
      </c>
      <c r="AB35" s="254">
        <f t="shared" si="157"/>
        <v>0</v>
      </c>
      <c r="AC35" s="254">
        <f t="shared" si="157"/>
        <v>0</v>
      </c>
      <c r="AD35" s="254">
        <f t="shared" si="157"/>
        <v>0</v>
      </c>
      <c r="AE35" s="254">
        <f t="shared" si="157"/>
        <v>0</v>
      </c>
      <c r="AF35" s="254">
        <f t="shared" si="157"/>
        <v>0</v>
      </c>
      <c r="AG35" s="254">
        <f t="shared" si="157"/>
        <v>0</v>
      </c>
      <c r="AH35" s="254">
        <f t="shared" si="157"/>
        <v>0</v>
      </c>
      <c r="AI35" s="254">
        <f t="shared" si="157"/>
        <v>0</v>
      </c>
      <c r="AJ35" s="254">
        <f t="shared" si="157"/>
        <v>0</v>
      </c>
      <c r="AK35" s="254">
        <f t="shared" si="158"/>
        <v>0</v>
      </c>
      <c r="AL35" s="254">
        <f t="shared" si="158"/>
        <v>0</v>
      </c>
      <c r="AM35" s="254">
        <f t="shared" si="158"/>
        <v>0</v>
      </c>
      <c r="AN35" s="254">
        <f t="shared" si="158"/>
        <v>0</v>
      </c>
      <c r="AO35" s="254">
        <f t="shared" si="158"/>
        <v>0</v>
      </c>
      <c r="AP35" s="254">
        <f t="shared" si="158"/>
        <v>0</v>
      </c>
      <c r="AQ35" s="254">
        <f t="shared" si="158"/>
        <v>0</v>
      </c>
      <c r="AR35" s="254">
        <f t="shared" si="158"/>
        <v>0</v>
      </c>
      <c r="AS35" s="254">
        <f t="shared" si="158"/>
        <v>0</v>
      </c>
      <c r="AT35" s="254">
        <f t="shared" si="158"/>
        <v>0</v>
      </c>
      <c r="AU35" s="254">
        <f t="shared" si="159"/>
        <v>0</v>
      </c>
      <c r="AV35" s="254">
        <f t="shared" si="159"/>
        <v>0</v>
      </c>
      <c r="AW35" s="254">
        <f t="shared" si="159"/>
        <v>0</v>
      </c>
      <c r="AX35" s="254">
        <f t="shared" si="159"/>
        <v>0</v>
      </c>
      <c r="AY35" s="254">
        <f t="shared" si="159"/>
        <v>0</v>
      </c>
      <c r="AZ35" s="254">
        <f t="shared" si="159"/>
        <v>0</v>
      </c>
      <c r="BA35" s="254">
        <f t="shared" si="159"/>
        <v>0</v>
      </c>
      <c r="BB35" s="254">
        <f t="shared" si="159"/>
        <v>0</v>
      </c>
      <c r="BC35" s="254">
        <f t="shared" si="159"/>
        <v>0</v>
      </c>
      <c r="BD35" s="254">
        <f t="shared" si="159"/>
        <v>0</v>
      </c>
      <c r="BE35" s="254">
        <f t="shared" si="160"/>
        <v>0</v>
      </c>
      <c r="BF35" s="254">
        <f t="shared" si="160"/>
        <v>0</v>
      </c>
      <c r="BG35" s="254">
        <f t="shared" si="160"/>
        <v>0</v>
      </c>
      <c r="BH35" s="254">
        <f t="shared" si="160"/>
        <v>0</v>
      </c>
      <c r="BI35" s="254">
        <f t="shared" si="160"/>
        <v>0</v>
      </c>
      <c r="BJ35" s="254">
        <f t="shared" si="160"/>
        <v>0</v>
      </c>
      <c r="BK35" s="254">
        <f t="shared" si="160"/>
        <v>0</v>
      </c>
      <c r="BL35" s="254">
        <f t="shared" si="160"/>
        <v>0</v>
      </c>
      <c r="BM35" s="254">
        <f t="shared" si="160"/>
        <v>0</v>
      </c>
      <c r="BN35" s="254">
        <f t="shared" si="160"/>
        <v>0</v>
      </c>
      <c r="BO35" s="254">
        <f t="shared" si="161"/>
        <v>0</v>
      </c>
      <c r="BP35" s="254">
        <f t="shared" si="161"/>
        <v>0</v>
      </c>
      <c r="BQ35" s="254">
        <f t="shared" si="161"/>
        <v>0</v>
      </c>
      <c r="BR35" s="254">
        <f t="shared" si="161"/>
        <v>0</v>
      </c>
      <c r="BS35" s="254">
        <f t="shared" si="161"/>
        <v>0</v>
      </c>
      <c r="BT35" s="254">
        <f t="shared" si="161"/>
        <v>0</v>
      </c>
      <c r="BU35" s="254">
        <f t="shared" si="161"/>
        <v>0</v>
      </c>
      <c r="BV35" s="254">
        <f t="shared" si="161"/>
        <v>0</v>
      </c>
      <c r="BW35" s="254">
        <f t="shared" si="161"/>
        <v>0</v>
      </c>
      <c r="BX35" s="254">
        <f t="shared" si="161"/>
        <v>0</v>
      </c>
      <c r="BY35" s="254">
        <f t="shared" si="162"/>
        <v>0</v>
      </c>
      <c r="BZ35" s="254">
        <f t="shared" si="162"/>
        <v>0</v>
      </c>
      <c r="CA35" s="254">
        <f t="shared" si="162"/>
        <v>0</v>
      </c>
      <c r="CB35" s="254">
        <f t="shared" si="162"/>
        <v>0</v>
      </c>
      <c r="CC35" s="254">
        <f t="shared" si="162"/>
        <v>0</v>
      </c>
      <c r="CD35" s="254">
        <f t="shared" si="162"/>
        <v>0</v>
      </c>
      <c r="CE35" s="254">
        <f t="shared" si="162"/>
        <v>0</v>
      </c>
      <c r="CF35" s="254">
        <f t="shared" si="162"/>
        <v>0</v>
      </c>
      <c r="CG35" s="254">
        <f t="shared" si="162"/>
        <v>0</v>
      </c>
      <c r="CH35" s="254">
        <f t="shared" si="162"/>
        <v>0</v>
      </c>
      <c r="CI35" s="254">
        <f t="shared" si="163"/>
        <v>0</v>
      </c>
      <c r="CJ35" s="254">
        <f t="shared" si="163"/>
        <v>0</v>
      </c>
      <c r="CK35" s="254">
        <f t="shared" si="163"/>
        <v>0</v>
      </c>
      <c r="CL35" s="254">
        <f t="shared" si="163"/>
        <v>0</v>
      </c>
      <c r="CM35" s="254">
        <f t="shared" si="163"/>
        <v>0</v>
      </c>
      <c r="CN35" s="254">
        <f t="shared" si="163"/>
        <v>0</v>
      </c>
      <c r="CO35" s="254">
        <f t="shared" si="163"/>
        <v>0</v>
      </c>
      <c r="CP35" s="254">
        <f t="shared" si="163"/>
        <v>0</v>
      </c>
      <c r="CQ35" s="254">
        <f t="shared" si="163"/>
        <v>0</v>
      </c>
      <c r="CR35" s="254">
        <f t="shared" si="163"/>
        <v>0</v>
      </c>
      <c r="CS35" s="254">
        <f t="shared" si="164"/>
        <v>0</v>
      </c>
      <c r="CT35" s="254">
        <f t="shared" si="164"/>
        <v>0</v>
      </c>
      <c r="CU35" s="254">
        <f t="shared" si="164"/>
        <v>0</v>
      </c>
      <c r="CV35" s="254">
        <f t="shared" si="164"/>
        <v>0</v>
      </c>
      <c r="CW35" s="254">
        <f t="shared" si="164"/>
        <v>0</v>
      </c>
      <c r="CX35" s="254">
        <f t="shared" si="164"/>
        <v>0</v>
      </c>
      <c r="CY35" s="254">
        <f t="shared" si="164"/>
        <v>0</v>
      </c>
      <c r="CZ35" s="254">
        <f t="shared" si="164"/>
        <v>0</v>
      </c>
      <c r="DA35" s="254">
        <f t="shared" si="164"/>
        <v>0</v>
      </c>
      <c r="DB35" s="254">
        <f t="shared" si="164"/>
        <v>0</v>
      </c>
      <c r="DC35" s="254">
        <f t="shared" si="165"/>
        <v>0</v>
      </c>
      <c r="DD35" s="254">
        <f t="shared" si="165"/>
        <v>0</v>
      </c>
      <c r="DE35" s="254">
        <f t="shared" si="165"/>
        <v>0</v>
      </c>
      <c r="DF35" s="254">
        <f t="shared" si="165"/>
        <v>0</v>
      </c>
      <c r="DG35" s="254">
        <f t="shared" si="165"/>
        <v>0</v>
      </c>
      <c r="DH35" s="254">
        <f t="shared" si="165"/>
        <v>0</v>
      </c>
      <c r="DI35" s="254">
        <f t="shared" si="165"/>
        <v>0</v>
      </c>
      <c r="DJ35" s="254">
        <f t="shared" si="165"/>
        <v>0</v>
      </c>
      <c r="DK35" s="254">
        <f t="shared" si="165"/>
        <v>0</v>
      </c>
      <c r="DL35" s="254">
        <f t="shared" si="165"/>
        <v>0</v>
      </c>
      <c r="DM35" s="254">
        <f t="shared" si="166"/>
        <v>0</v>
      </c>
      <c r="DN35" s="254">
        <f t="shared" si="166"/>
        <v>0</v>
      </c>
      <c r="DO35" s="254">
        <f t="shared" si="166"/>
        <v>0</v>
      </c>
      <c r="DP35" s="254">
        <f t="shared" si="166"/>
        <v>0</v>
      </c>
      <c r="DQ35" s="254">
        <f t="shared" si="166"/>
        <v>0</v>
      </c>
      <c r="DR35" s="254">
        <f t="shared" si="166"/>
        <v>0</v>
      </c>
      <c r="DS35" s="254">
        <f t="shared" si="166"/>
        <v>0</v>
      </c>
      <c r="DT35" s="254">
        <f t="shared" si="166"/>
        <v>0</v>
      </c>
      <c r="DU35" s="213"/>
      <c r="DV35" s="213"/>
    </row>
    <row r="36" spans="1:126" ht="4.2" customHeight="1">
      <c r="A36" s="17"/>
      <c r="B36" s="17"/>
      <c r="C36" s="17"/>
      <c r="D36" s="17"/>
      <c r="E36" s="264"/>
      <c r="F36" s="17"/>
      <c r="G36" s="17"/>
      <c r="H36" s="17"/>
      <c r="I36" s="17"/>
      <c r="J36" s="17"/>
      <c r="K36" s="17"/>
      <c r="L36" s="17"/>
      <c r="M36" s="17"/>
      <c r="N36" s="17"/>
      <c r="O36" s="17"/>
      <c r="P36" s="575"/>
      <c r="Q36" s="17"/>
      <c r="R36" s="17"/>
      <c r="S36" s="17"/>
      <c r="T36" s="17"/>
      <c r="U36" s="17"/>
      <c r="V36" s="17"/>
      <c r="W36" s="17"/>
      <c r="X36" s="17"/>
      <c r="Y36" s="17"/>
      <c r="Z36" s="17"/>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1"/>
      <c r="DV36" s="1"/>
    </row>
    <row r="37" spans="1:126" ht="7.2" customHeight="1" thickBot="1">
      <c r="A37" s="1"/>
      <c r="B37" s="309"/>
      <c r="C37" s="309"/>
      <c r="D37" s="309"/>
      <c r="E37" s="310"/>
      <c r="F37" s="309"/>
      <c r="G37" s="311"/>
      <c r="H37" s="309"/>
      <c r="I37" s="309"/>
      <c r="J37" s="309"/>
      <c r="K37" s="309"/>
      <c r="L37" s="309"/>
      <c r="M37" s="312"/>
      <c r="N37" s="309"/>
      <c r="O37" s="309"/>
      <c r="P37" s="312"/>
      <c r="Q37" s="309"/>
      <c r="R37" s="309"/>
      <c r="S37" s="312"/>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c r="BY37" s="313"/>
      <c r="BZ37" s="313"/>
      <c r="CA37" s="313"/>
      <c r="CB37" s="313"/>
      <c r="CC37" s="313"/>
      <c r="CD37" s="313"/>
      <c r="CE37" s="313"/>
      <c r="CF37" s="313"/>
      <c r="CG37" s="313"/>
      <c r="CH37" s="313"/>
      <c r="CI37" s="313"/>
      <c r="CJ37" s="313"/>
      <c r="CK37" s="313"/>
      <c r="CL37" s="313"/>
      <c r="CM37" s="313"/>
      <c r="CN37" s="313"/>
      <c r="CO37" s="313"/>
      <c r="CP37" s="313"/>
      <c r="CQ37" s="313"/>
      <c r="CR37" s="313"/>
      <c r="CS37" s="313"/>
      <c r="CT37" s="313"/>
      <c r="CU37" s="313"/>
      <c r="CV37" s="313"/>
      <c r="CW37" s="313"/>
      <c r="CX37" s="313"/>
      <c r="CY37" s="313"/>
      <c r="CZ37" s="313"/>
      <c r="DA37" s="313"/>
      <c r="DB37" s="313"/>
      <c r="DC37" s="313"/>
      <c r="DD37" s="313"/>
      <c r="DE37" s="313"/>
      <c r="DF37" s="313"/>
      <c r="DG37" s="313"/>
      <c r="DH37" s="313"/>
      <c r="DI37" s="313"/>
      <c r="DJ37" s="313"/>
      <c r="DK37" s="313"/>
      <c r="DL37" s="313"/>
      <c r="DM37" s="313"/>
      <c r="DN37" s="313"/>
      <c r="DO37" s="313"/>
      <c r="DP37" s="313"/>
      <c r="DQ37" s="313"/>
      <c r="DR37" s="313"/>
      <c r="DS37" s="313"/>
      <c r="DT37" s="313"/>
      <c r="DU37" s="1"/>
      <c r="DV37" s="1"/>
    </row>
    <row r="38" spans="1:126" ht="7.2" customHeight="1">
      <c r="A38" s="1"/>
      <c r="B38" s="314"/>
      <c r="C38" s="314"/>
      <c r="D38" s="314"/>
      <c r="E38" s="315"/>
      <c r="F38" s="314"/>
      <c r="G38" s="316"/>
      <c r="H38" s="314"/>
      <c r="I38" s="314"/>
      <c r="J38" s="314"/>
      <c r="K38" s="314"/>
      <c r="L38" s="314"/>
      <c r="M38" s="317"/>
      <c r="N38" s="314"/>
      <c r="O38" s="314"/>
      <c r="P38" s="317"/>
      <c r="Q38" s="314"/>
      <c r="R38" s="314"/>
      <c r="S38" s="317"/>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8"/>
      <c r="AU38" s="318"/>
      <c r="AV38" s="318"/>
      <c r="AW38" s="318"/>
      <c r="AX38" s="318"/>
      <c r="AY38" s="318"/>
      <c r="AZ38" s="318"/>
      <c r="BA38" s="318"/>
      <c r="BB38" s="318"/>
      <c r="BC38" s="318"/>
      <c r="BD38" s="318"/>
      <c r="BE38" s="318"/>
      <c r="BF38" s="318"/>
      <c r="BG38" s="318"/>
      <c r="BH38" s="318"/>
      <c r="BI38" s="318"/>
      <c r="BJ38" s="318"/>
      <c r="BK38" s="318"/>
      <c r="BL38" s="318"/>
      <c r="BM38" s="318"/>
      <c r="BN38" s="318"/>
      <c r="BO38" s="318"/>
      <c r="BP38" s="318"/>
      <c r="BQ38" s="318"/>
      <c r="BR38" s="318"/>
      <c r="BS38" s="318"/>
      <c r="BT38" s="318"/>
      <c r="BU38" s="318"/>
      <c r="BV38" s="318"/>
      <c r="BW38" s="318"/>
      <c r="BX38" s="318"/>
      <c r="BY38" s="318"/>
      <c r="BZ38" s="318"/>
      <c r="CA38" s="318"/>
      <c r="CB38" s="318"/>
      <c r="CC38" s="318"/>
      <c r="CD38" s="318"/>
      <c r="CE38" s="318"/>
      <c r="CF38" s="318"/>
      <c r="CG38" s="318"/>
      <c r="CH38" s="318"/>
      <c r="CI38" s="318"/>
      <c r="CJ38" s="318"/>
      <c r="CK38" s="318"/>
      <c r="CL38" s="318"/>
      <c r="CM38" s="318"/>
      <c r="CN38" s="318"/>
      <c r="CO38" s="318"/>
      <c r="CP38" s="318"/>
      <c r="CQ38" s="318"/>
      <c r="CR38" s="318"/>
      <c r="CS38" s="318"/>
      <c r="CT38" s="318"/>
      <c r="CU38" s="318"/>
      <c r="CV38" s="318"/>
      <c r="CW38" s="318"/>
      <c r="CX38" s="318"/>
      <c r="CY38" s="318"/>
      <c r="CZ38" s="318"/>
      <c r="DA38" s="318"/>
      <c r="DB38" s="318"/>
      <c r="DC38" s="318"/>
      <c r="DD38" s="318"/>
      <c r="DE38" s="318"/>
      <c r="DF38" s="318"/>
      <c r="DG38" s="318"/>
      <c r="DH38" s="318"/>
      <c r="DI38" s="318"/>
      <c r="DJ38" s="318"/>
      <c r="DK38" s="318"/>
      <c r="DL38" s="318"/>
      <c r="DM38" s="318"/>
      <c r="DN38" s="318"/>
      <c r="DO38" s="318"/>
      <c r="DP38" s="318"/>
      <c r="DQ38" s="318"/>
      <c r="DR38" s="318"/>
      <c r="DS38" s="318"/>
      <c r="DT38" s="318"/>
      <c r="DU38" s="1"/>
      <c r="DV38" s="1"/>
    </row>
    <row r="39" spans="1:126" ht="12.6" thickBot="1">
      <c r="A39" s="1"/>
      <c r="B39" s="219" t="s">
        <v>150</v>
      </c>
      <c r="C39" s="220"/>
      <c r="D39" s="220"/>
      <c r="E39" s="265"/>
      <c r="F39" s="221"/>
      <c r="G39" s="229" t="s">
        <v>6</v>
      </c>
      <c r="H39" s="1"/>
      <c r="I39" s="1" t="s">
        <v>293</v>
      </c>
      <c r="J39" s="1"/>
      <c r="K39" s="1"/>
      <c r="L39" s="1"/>
      <c r="M39" s="5" t="s">
        <v>6</v>
      </c>
      <c r="N39" s="121" t="s">
        <v>368</v>
      </c>
      <c r="O39" s="1"/>
      <c r="P39" s="5"/>
      <c r="Q39" s="1"/>
      <c r="R39" s="1"/>
      <c r="S39" s="1"/>
      <c r="T39" s="7"/>
      <c r="U39" s="1"/>
      <c r="V39" s="1"/>
      <c r="W39" s="11"/>
      <c r="X39" s="10"/>
      <c r="Y39" s="45"/>
      <c r="Z39" s="92"/>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1"/>
      <c r="DV39" s="1"/>
    </row>
    <row r="40" spans="1:126" ht="4.2" customHeight="1" thickTop="1">
      <c r="A40" s="1"/>
      <c r="B40" s="1"/>
      <c r="C40" s="1"/>
      <c r="D40" s="1"/>
      <c r="E40" s="261"/>
      <c r="F40" s="47"/>
      <c r="G40" s="229"/>
      <c r="H40" s="1"/>
      <c r="I40" s="1"/>
      <c r="J40" s="1"/>
      <c r="K40" s="1"/>
      <c r="L40" s="1"/>
      <c r="M40" s="5"/>
      <c r="N40" s="44"/>
      <c r="O40" s="1"/>
      <c r="P40" s="5"/>
      <c r="Q40" s="1"/>
      <c r="R40" s="1"/>
      <c r="S40" s="5"/>
      <c r="T40" s="7"/>
      <c r="U40" s="23"/>
      <c r="V40" s="1"/>
      <c r="W40" s="11"/>
      <c r="X40" s="10"/>
      <c r="Y40" s="45"/>
      <c r="Z40" s="92"/>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1"/>
      <c r="DV40" s="1"/>
    </row>
    <row r="41" spans="1:126" ht="7.2" customHeight="1">
      <c r="A41" s="1"/>
      <c r="B41" s="1"/>
      <c r="C41" s="1"/>
      <c r="D41" s="1"/>
      <c r="E41" s="261"/>
      <c r="F41" s="47"/>
      <c r="G41" s="229"/>
      <c r="H41" s="1"/>
      <c r="I41" s="1"/>
      <c r="J41" s="1"/>
      <c r="K41" s="1"/>
      <c r="L41" s="1"/>
      <c r="M41" s="5"/>
      <c r="N41" s="1"/>
      <c r="O41" s="1"/>
      <c r="P41" s="5"/>
      <c r="Q41" s="1"/>
      <c r="R41" s="1"/>
      <c r="S41" s="5"/>
      <c r="T41" s="7"/>
      <c r="U41" s="23"/>
      <c r="V41" s="1"/>
      <c r="W41" s="11"/>
      <c r="X41" s="10"/>
      <c r="Y41" s="45"/>
      <c r="Z41" s="92"/>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1"/>
      <c r="DV41" s="1"/>
    </row>
    <row r="42" spans="1:126">
      <c r="A42" s="1"/>
      <c r="B42" s="242" t="s">
        <v>154</v>
      </c>
      <c r="C42" s="1"/>
      <c r="D42" s="1"/>
      <c r="E42" s="261"/>
      <c r="F42" s="47"/>
      <c r="G42" s="229" t="s">
        <v>6</v>
      </c>
      <c r="H42" s="3" t="s">
        <v>280</v>
      </c>
      <c r="I42" s="3"/>
      <c r="J42" s="3"/>
      <c r="K42" s="3"/>
      <c r="L42" s="3"/>
      <c r="M42" s="5"/>
      <c r="N42" s="3" t="str">
        <f>N39</f>
        <v>Продажа жилых помещений</v>
      </c>
      <c r="O42" s="3"/>
      <c r="P42" s="5" t="s">
        <v>6</v>
      </c>
      <c r="Q42" s="3" t="s">
        <v>23</v>
      </c>
      <c r="R42" s="3"/>
      <c r="S42" s="5" t="s">
        <v>6</v>
      </c>
      <c r="T42" s="578"/>
      <c r="U42" s="23" t="s">
        <v>7</v>
      </c>
      <c r="V42" s="1"/>
      <c r="W42" s="11"/>
      <c r="X42" s="10"/>
      <c r="Y42" s="45"/>
      <c r="Z42" s="92"/>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1"/>
      <c r="DV42" s="1"/>
    </row>
    <row r="43" spans="1:126" ht="4.2" customHeight="1">
      <c r="A43" s="1"/>
      <c r="B43" s="1"/>
      <c r="C43" s="1"/>
      <c r="D43" s="1"/>
      <c r="E43" s="261"/>
      <c r="F43" s="47"/>
      <c r="G43" s="229"/>
      <c r="H43" s="13"/>
      <c r="I43" s="13"/>
      <c r="J43" s="13"/>
      <c r="K43" s="13"/>
      <c r="L43" s="13"/>
      <c r="M43" s="14"/>
      <c r="N43" s="13"/>
      <c r="O43" s="13"/>
      <c r="P43" s="14"/>
      <c r="Q43" s="13"/>
      <c r="R43" s="13"/>
      <c r="S43" s="14"/>
      <c r="T43" s="176"/>
      <c r="U43" s="23"/>
      <c r="V43" s="1"/>
      <c r="W43" s="11"/>
      <c r="X43" s="10"/>
      <c r="Y43" s="45"/>
      <c r="Z43" s="92"/>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1"/>
      <c r="DV43" s="1"/>
    </row>
    <row r="44" spans="1:126">
      <c r="A44" s="1"/>
      <c r="B44" s="242"/>
      <c r="C44" s="1"/>
      <c r="D44" s="1"/>
      <c r="E44" s="261"/>
      <c r="F44" s="47"/>
      <c r="G44" s="229" t="s">
        <v>6</v>
      </c>
      <c r="H44" s="3" t="s">
        <v>281</v>
      </c>
      <c r="I44" s="3"/>
      <c r="J44" s="3"/>
      <c r="K44" s="3"/>
      <c r="L44" s="3"/>
      <c r="M44" s="5"/>
      <c r="N44" s="3" t="str">
        <f>N39</f>
        <v>Продажа жилых помещений</v>
      </c>
      <c r="O44" s="3"/>
      <c r="P44" s="5"/>
      <c r="Q44" s="3" t="str">
        <f>$Q$42</f>
        <v>месяц</v>
      </c>
      <c r="R44" s="3"/>
      <c r="S44" s="5" t="s">
        <v>6</v>
      </c>
      <c r="T44" s="578"/>
      <c r="U44" s="23" t="s">
        <v>7</v>
      </c>
      <c r="V44" s="1"/>
      <c r="W44" s="11"/>
      <c r="X44" s="10"/>
      <c r="Y44" s="45"/>
      <c r="Z44" s="92"/>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1"/>
      <c r="DV44" s="1"/>
    </row>
    <row r="45" spans="1:126" ht="4.2" customHeight="1">
      <c r="A45" s="1"/>
      <c r="B45" s="1"/>
      <c r="C45" s="1"/>
      <c r="D45" s="1"/>
      <c r="E45" s="261"/>
      <c r="F45" s="47"/>
      <c r="G45" s="229"/>
      <c r="H45" s="13"/>
      <c r="I45" s="13"/>
      <c r="J45" s="13"/>
      <c r="K45" s="13"/>
      <c r="L45" s="13"/>
      <c r="M45" s="14"/>
      <c r="N45" s="13"/>
      <c r="O45" s="13"/>
      <c r="P45" s="14"/>
      <c r="Q45" s="13"/>
      <c r="R45" s="13"/>
      <c r="S45" s="14"/>
      <c r="T45" s="176"/>
      <c r="U45" s="23"/>
      <c r="V45" s="1"/>
      <c r="W45" s="11"/>
      <c r="X45" s="10"/>
      <c r="Y45" s="45"/>
      <c r="Z45" s="92"/>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1"/>
      <c r="DV45" s="1"/>
    </row>
    <row r="46" spans="1:126">
      <c r="A46" s="1"/>
      <c r="B46" s="242"/>
      <c r="C46" s="1"/>
      <c r="D46" s="1"/>
      <c r="E46" s="261"/>
      <c r="F46" s="47"/>
      <c r="G46" s="229" t="s">
        <v>6</v>
      </c>
      <c r="H46" s="3" t="s">
        <v>70</v>
      </c>
      <c r="I46" s="3"/>
      <c r="J46" s="3"/>
      <c r="K46" s="3"/>
      <c r="L46" s="3"/>
      <c r="M46" s="5"/>
      <c r="N46" s="3" t="str">
        <f>N39</f>
        <v>Продажа жилых помещений</v>
      </c>
      <c r="O46" s="3"/>
      <c r="P46" s="5" t="s">
        <v>6</v>
      </c>
      <c r="Q46" s="3" t="s">
        <v>361</v>
      </c>
      <c r="R46" s="3"/>
      <c r="S46" s="5" t="s">
        <v>6</v>
      </c>
      <c r="T46" s="202"/>
      <c r="U46" s="23"/>
      <c r="V46" s="1"/>
      <c r="W46" s="11"/>
      <c r="X46" s="10"/>
      <c r="Y46" s="45"/>
      <c r="Z46" s="92"/>
      <c r="AA46" s="580" t="str">
        <f>IF(AA48=1,"1-ый мес. продаж","")</f>
        <v/>
      </c>
      <c r="AB46" s="580" t="str">
        <f t="shared" ref="AB46:CM46" si="167">IF(AB48=1,"1-ый мес. продаж","")</f>
        <v/>
      </c>
      <c r="AC46" s="580" t="str">
        <f t="shared" si="167"/>
        <v/>
      </c>
      <c r="AD46" s="580" t="str">
        <f t="shared" si="167"/>
        <v/>
      </c>
      <c r="AE46" s="580" t="str">
        <f t="shared" si="167"/>
        <v/>
      </c>
      <c r="AF46" s="580" t="str">
        <f t="shared" si="167"/>
        <v/>
      </c>
      <c r="AG46" s="580" t="str">
        <f t="shared" si="167"/>
        <v/>
      </c>
      <c r="AH46" s="580" t="str">
        <f t="shared" si="167"/>
        <v/>
      </c>
      <c r="AI46" s="580" t="str">
        <f t="shared" si="167"/>
        <v/>
      </c>
      <c r="AJ46" s="580" t="str">
        <f t="shared" si="167"/>
        <v/>
      </c>
      <c r="AK46" s="580" t="str">
        <f t="shared" si="167"/>
        <v/>
      </c>
      <c r="AL46" s="580" t="str">
        <f t="shared" si="167"/>
        <v/>
      </c>
      <c r="AM46" s="580" t="str">
        <f t="shared" si="167"/>
        <v/>
      </c>
      <c r="AN46" s="580" t="str">
        <f t="shared" si="167"/>
        <v/>
      </c>
      <c r="AO46" s="580" t="str">
        <f t="shared" si="167"/>
        <v/>
      </c>
      <c r="AP46" s="580" t="str">
        <f t="shared" si="167"/>
        <v/>
      </c>
      <c r="AQ46" s="580" t="str">
        <f t="shared" si="167"/>
        <v/>
      </c>
      <c r="AR46" s="580" t="str">
        <f t="shared" si="167"/>
        <v/>
      </c>
      <c r="AS46" s="580" t="str">
        <f t="shared" si="167"/>
        <v/>
      </c>
      <c r="AT46" s="580" t="str">
        <f t="shared" si="167"/>
        <v/>
      </c>
      <c r="AU46" s="580" t="str">
        <f t="shared" si="167"/>
        <v/>
      </c>
      <c r="AV46" s="580" t="str">
        <f t="shared" si="167"/>
        <v/>
      </c>
      <c r="AW46" s="580" t="str">
        <f t="shared" si="167"/>
        <v/>
      </c>
      <c r="AX46" s="580" t="str">
        <f t="shared" si="167"/>
        <v/>
      </c>
      <c r="AY46" s="580" t="str">
        <f t="shared" si="167"/>
        <v/>
      </c>
      <c r="AZ46" s="580" t="str">
        <f t="shared" si="167"/>
        <v/>
      </c>
      <c r="BA46" s="580" t="str">
        <f t="shared" si="167"/>
        <v/>
      </c>
      <c r="BB46" s="580" t="str">
        <f t="shared" si="167"/>
        <v/>
      </c>
      <c r="BC46" s="580" t="str">
        <f t="shared" si="167"/>
        <v/>
      </c>
      <c r="BD46" s="580" t="str">
        <f t="shared" si="167"/>
        <v/>
      </c>
      <c r="BE46" s="580" t="str">
        <f t="shared" si="167"/>
        <v/>
      </c>
      <c r="BF46" s="580" t="str">
        <f t="shared" si="167"/>
        <v/>
      </c>
      <c r="BG46" s="580" t="str">
        <f t="shared" si="167"/>
        <v/>
      </c>
      <c r="BH46" s="580" t="str">
        <f t="shared" si="167"/>
        <v/>
      </c>
      <c r="BI46" s="580" t="str">
        <f t="shared" si="167"/>
        <v/>
      </c>
      <c r="BJ46" s="580" t="str">
        <f t="shared" si="167"/>
        <v/>
      </c>
      <c r="BK46" s="580" t="str">
        <f t="shared" si="167"/>
        <v/>
      </c>
      <c r="BL46" s="580" t="str">
        <f t="shared" si="167"/>
        <v/>
      </c>
      <c r="BM46" s="580" t="str">
        <f t="shared" si="167"/>
        <v/>
      </c>
      <c r="BN46" s="580" t="str">
        <f t="shared" si="167"/>
        <v/>
      </c>
      <c r="BO46" s="580" t="str">
        <f t="shared" si="167"/>
        <v/>
      </c>
      <c r="BP46" s="580" t="str">
        <f t="shared" si="167"/>
        <v/>
      </c>
      <c r="BQ46" s="580" t="str">
        <f t="shared" si="167"/>
        <v/>
      </c>
      <c r="BR46" s="580" t="str">
        <f t="shared" si="167"/>
        <v/>
      </c>
      <c r="BS46" s="580" t="str">
        <f t="shared" si="167"/>
        <v/>
      </c>
      <c r="BT46" s="580" t="str">
        <f t="shared" si="167"/>
        <v/>
      </c>
      <c r="BU46" s="580" t="str">
        <f t="shared" si="167"/>
        <v/>
      </c>
      <c r="BV46" s="580" t="str">
        <f t="shared" si="167"/>
        <v/>
      </c>
      <c r="BW46" s="580" t="str">
        <f t="shared" si="167"/>
        <v/>
      </c>
      <c r="BX46" s="580" t="str">
        <f t="shared" si="167"/>
        <v/>
      </c>
      <c r="BY46" s="580" t="str">
        <f t="shared" si="167"/>
        <v/>
      </c>
      <c r="BZ46" s="580" t="str">
        <f t="shared" si="167"/>
        <v/>
      </c>
      <c r="CA46" s="580" t="str">
        <f t="shared" si="167"/>
        <v/>
      </c>
      <c r="CB46" s="580" t="str">
        <f t="shared" si="167"/>
        <v/>
      </c>
      <c r="CC46" s="580" t="str">
        <f t="shared" si="167"/>
        <v/>
      </c>
      <c r="CD46" s="580" t="str">
        <f t="shared" si="167"/>
        <v/>
      </c>
      <c r="CE46" s="580" t="str">
        <f t="shared" si="167"/>
        <v/>
      </c>
      <c r="CF46" s="580" t="str">
        <f t="shared" si="167"/>
        <v/>
      </c>
      <c r="CG46" s="580" t="str">
        <f t="shared" si="167"/>
        <v/>
      </c>
      <c r="CH46" s="580" t="str">
        <f t="shared" si="167"/>
        <v/>
      </c>
      <c r="CI46" s="580" t="str">
        <f t="shared" si="167"/>
        <v/>
      </c>
      <c r="CJ46" s="580" t="str">
        <f t="shared" si="167"/>
        <v/>
      </c>
      <c r="CK46" s="580" t="str">
        <f t="shared" si="167"/>
        <v/>
      </c>
      <c r="CL46" s="580" t="str">
        <f t="shared" si="167"/>
        <v/>
      </c>
      <c r="CM46" s="580" t="str">
        <f t="shared" si="167"/>
        <v/>
      </c>
      <c r="CN46" s="580" t="str">
        <f t="shared" ref="CN46:DT46" si="168">IF(CN48=1,"1-ый мес. продаж","")</f>
        <v/>
      </c>
      <c r="CO46" s="580" t="str">
        <f t="shared" si="168"/>
        <v/>
      </c>
      <c r="CP46" s="580" t="str">
        <f t="shared" si="168"/>
        <v/>
      </c>
      <c r="CQ46" s="580" t="str">
        <f t="shared" si="168"/>
        <v/>
      </c>
      <c r="CR46" s="580" t="str">
        <f t="shared" si="168"/>
        <v/>
      </c>
      <c r="CS46" s="580" t="str">
        <f t="shared" si="168"/>
        <v/>
      </c>
      <c r="CT46" s="580" t="str">
        <f t="shared" si="168"/>
        <v/>
      </c>
      <c r="CU46" s="580" t="str">
        <f t="shared" si="168"/>
        <v/>
      </c>
      <c r="CV46" s="580" t="str">
        <f t="shared" si="168"/>
        <v/>
      </c>
      <c r="CW46" s="580" t="str">
        <f t="shared" si="168"/>
        <v/>
      </c>
      <c r="CX46" s="580" t="str">
        <f t="shared" si="168"/>
        <v/>
      </c>
      <c r="CY46" s="580" t="str">
        <f t="shared" si="168"/>
        <v/>
      </c>
      <c r="CZ46" s="580" t="str">
        <f t="shared" si="168"/>
        <v/>
      </c>
      <c r="DA46" s="580" t="str">
        <f t="shared" si="168"/>
        <v/>
      </c>
      <c r="DB46" s="580" t="str">
        <f t="shared" si="168"/>
        <v/>
      </c>
      <c r="DC46" s="580" t="str">
        <f t="shared" si="168"/>
        <v/>
      </c>
      <c r="DD46" s="580" t="str">
        <f t="shared" si="168"/>
        <v/>
      </c>
      <c r="DE46" s="580" t="str">
        <f t="shared" si="168"/>
        <v/>
      </c>
      <c r="DF46" s="580" t="str">
        <f t="shared" si="168"/>
        <v/>
      </c>
      <c r="DG46" s="580" t="str">
        <f t="shared" si="168"/>
        <v/>
      </c>
      <c r="DH46" s="580" t="str">
        <f t="shared" si="168"/>
        <v/>
      </c>
      <c r="DI46" s="580" t="str">
        <f t="shared" si="168"/>
        <v/>
      </c>
      <c r="DJ46" s="580" t="str">
        <f t="shared" si="168"/>
        <v/>
      </c>
      <c r="DK46" s="580" t="str">
        <f t="shared" si="168"/>
        <v/>
      </c>
      <c r="DL46" s="580" t="str">
        <f t="shared" si="168"/>
        <v/>
      </c>
      <c r="DM46" s="580" t="str">
        <f t="shared" si="168"/>
        <v/>
      </c>
      <c r="DN46" s="580" t="str">
        <f t="shared" si="168"/>
        <v/>
      </c>
      <c r="DO46" s="580" t="str">
        <f t="shared" si="168"/>
        <v/>
      </c>
      <c r="DP46" s="580" t="str">
        <f t="shared" si="168"/>
        <v/>
      </c>
      <c r="DQ46" s="580" t="str">
        <f t="shared" si="168"/>
        <v/>
      </c>
      <c r="DR46" s="580" t="str">
        <f t="shared" si="168"/>
        <v/>
      </c>
      <c r="DS46" s="580" t="str">
        <f t="shared" si="168"/>
        <v/>
      </c>
      <c r="DT46" s="580" t="str">
        <f t="shared" si="168"/>
        <v/>
      </c>
      <c r="DU46" s="1"/>
      <c r="DV46" s="1"/>
    </row>
    <row r="47" spans="1:126" ht="4.2" customHeight="1">
      <c r="A47" s="1"/>
      <c r="B47" s="1"/>
      <c r="C47" s="1"/>
      <c r="D47" s="1"/>
      <c r="E47" s="261"/>
      <c r="F47" s="47"/>
      <c r="G47" s="229"/>
      <c r="H47" s="13"/>
      <c r="I47" s="13"/>
      <c r="J47" s="13"/>
      <c r="K47" s="13"/>
      <c r="L47" s="13"/>
      <c r="M47" s="14"/>
      <c r="N47" s="13"/>
      <c r="O47" s="13"/>
      <c r="P47" s="14"/>
      <c r="Q47" s="13"/>
      <c r="R47" s="13"/>
      <c r="S47" s="14"/>
      <c r="T47" s="176"/>
      <c r="U47" s="23"/>
      <c r="V47" s="1"/>
      <c r="W47" s="11"/>
      <c r="X47" s="10"/>
      <c r="Y47" s="45"/>
      <c r="Z47" s="92"/>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c r="DM47" s="581"/>
      <c r="DN47" s="581"/>
      <c r="DO47" s="581"/>
      <c r="DP47" s="581"/>
      <c r="DQ47" s="581"/>
      <c r="DR47" s="581"/>
      <c r="DS47" s="581"/>
      <c r="DT47" s="581"/>
      <c r="DU47" s="1"/>
      <c r="DV47" s="1"/>
    </row>
    <row r="48" spans="1:126">
      <c r="A48" s="11"/>
      <c r="B48" s="195" t="s">
        <v>60</v>
      </c>
      <c r="C48" s="11"/>
      <c r="D48" s="11"/>
      <c r="E48" s="266"/>
      <c r="F48" s="11"/>
      <c r="G48" s="233"/>
      <c r="H48" s="11"/>
      <c r="I48" s="11"/>
      <c r="J48" s="11"/>
      <c r="K48" s="11"/>
      <c r="L48" s="11"/>
      <c r="M48" s="11"/>
      <c r="N48" s="11"/>
      <c r="O48" s="11"/>
      <c r="P48" s="45"/>
      <c r="Q48" s="11"/>
      <c r="R48" s="11"/>
      <c r="S48" s="11"/>
      <c r="T48" s="203"/>
      <c r="U48" s="11"/>
      <c r="V48" s="11"/>
      <c r="W48" s="11"/>
      <c r="X48" s="10"/>
      <c r="Y48" s="45"/>
      <c r="Z48" s="92"/>
      <c r="AA48" s="581" t="str">
        <f>IF(AA49="","",IF(AND(Z49="",AA49&lt;&gt;""),1,Z48+1))</f>
        <v/>
      </c>
      <c r="AB48" s="581" t="str">
        <f t="shared" ref="AB48:CM48" si="169">IF(AB49="","",IF(AND(AA49="",AB49&lt;&gt;""),1,AA48+1))</f>
        <v/>
      </c>
      <c r="AC48" s="581" t="str">
        <f t="shared" si="169"/>
        <v/>
      </c>
      <c r="AD48" s="581" t="str">
        <f t="shared" si="169"/>
        <v/>
      </c>
      <c r="AE48" s="581" t="str">
        <f t="shared" si="169"/>
        <v/>
      </c>
      <c r="AF48" s="581" t="str">
        <f t="shared" si="169"/>
        <v/>
      </c>
      <c r="AG48" s="581" t="str">
        <f t="shared" si="169"/>
        <v/>
      </c>
      <c r="AH48" s="581" t="str">
        <f t="shared" si="169"/>
        <v/>
      </c>
      <c r="AI48" s="581" t="str">
        <f t="shared" si="169"/>
        <v/>
      </c>
      <c r="AJ48" s="581" t="str">
        <f t="shared" si="169"/>
        <v/>
      </c>
      <c r="AK48" s="581" t="str">
        <f t="shared" si="169"/>
        <v/>
      </c>
      <c r="AL48" s="581" t="str">
        <f t="shared" si="169"/>
        <v/>
      </c>
      <c r="AM48" s="581" t="str">
        <f t="shared" si="169"/>
        <v/>
      </c>
      <c r="AN48" s="581" t="str">
        <f t="shared" si="169"/>
        <v/>
      </c>
      <c r="AO48" s="581" t="str">
        <f t="shared" si="169"/>
        <v/>
      </c>
      <c r="AP48" s="581" t="str">
        <f t="shared" si="169"/>
        <v/>
      </c>
      <c r="AQ48" s="581" t="str">
        <f t="shared" si="169"/>
        <v/>
      </c>
      <c r="AR48" s="581" t="str">
        <f t="shared" si="169"/>
        <v/>
      </c>
      <c r="AS48" s="581" t="str">
        <f t="shared" si="169"/>
        <v/>
      </c>
      <c r="AT48" s="581" t="str">
        <f t="shared" si="169"/>
        <v/>
      </c>
      <c r="AU48" s="581" t="str">
        <f t="shared" si="169"/>
        <v/>
      </c>
      <c r="AV48" s="581" t="str">
        <f t="shared" si="169"/>
        <v/>
      </c>
      <c r="AW48" s="581" t="str">
        <f t="shared" si="169"/>
        <v/>
      </c>
      <c r="AX48" s="581" t="str">
        <f t="shared" si="169"/>
        <v/>
      </c>
      <c r="AY48" s="581" t="str">
        <f t="shared" si="169"/>
        <v/>
      </c>
      <c r="AZ48" s="581" t="str">
        <f t="shared" si="169"/>
        <v/>
      </c>
      <c r="BA48" s="581" t="str">
        <f t="shared" si="169"/>
        <v/>
      </c>
      <c r="BB48" s="581" t="str">
        <f t="shared" si="169"/>
        <v/>
      </c>
      <c r="BC48" s="581" t="str">
        <f t="shared" si="169"/>
        <v/>
      </c>
      <c r="BD48" s="581" t="str">
        <f t="shared" si="169"/>
        <v/>
      </c>
      <c r="BE48" s="581" t="str">
        <f t="shared" si="169"/>
        <v/>
      </c>
      <c r="BF48" s="581" t="str">
        <f t="shared" si="169"/>
        <v/>
      </c>
      <c r="BG48" s="581" t="str">
        <f t="shared" si="169"/>
        <v/>
      </c>
      <c r="BH48" s="581" t="str">
        <f t="shared" si="169"/>
        <v/>
      </c>
      <c r="BI48" s="581" t="str">
        <f t="shared" si="169"/>
        <v/>
      </c>
      <c r="BJ48" s="581" t="str">
        <f t="shared" si="169"/>
        <v/>
      </c>
      <c r="BK48" s="581" t="str">
        <f t="shared" si="169"/>
        <v/>
      </c>
      <c r="BL48" s="581" t="str">
        <f t="shared" si="169"/>
        <v/>
      </c>
      <c r="BM48" s="581" t="str">
        <f t="shared" si="169"/>
        <v/>
      </c>
      <c r="BN48" s="581" t="str">
        <f t="shared" si="169"/>
        <v/>
      </c>
      <c r="BO48" s="581" t="str">
        <f t="shared" si="169"/>
        <v/>
      </c>
      <c r="BP48" s="581" t="str">
        <f t="shared" si="169"/>
        <v/>
      </c>
      <c r="BQ48" s="581" t="str">
        <f t="shared" si="169"/>
        <v/>
      </c>
      <c r="BR48" s="581" t="str">
        <f t="shared" si="169"/>
        <v/>
      </c>
      <c r="BS48" s="581" t="str">
        <f t="shared" si="169"/>
        <v/>
      </c>
      <c r="BT48" s="581" t="str">
        <f t="shared" si="169"/>
        <v/>
      </c>
      <c r="BU48" s="581" t="str">
        <f t="shared" si="169"/>
        <v/>
      </c>
      <c r="BV48" s="581" t="str">
        <f t="shared" si="169"/>
        <v/>
      </c>
      <c r="BW48" s="581" t="str">
        <f t="shared" si="169"/>
        <v/>
      </c>
      <c r="BX48" s="581" t="str">
        <f t="shared" si="169"/>
        <v/>
      </c>
      <c r="BY48" s="581" t="str">
        <f t="shared" si="169"/>
        <v/>
      </c>
      <c r="BZ48" s="581" t="str">
        <f t="shared" si="169"/>
        <v/>
      </c>
      <c r="CA48" s="581" t="str">
        <f t="shared" si="169"/>
        <v/>
      </c>
      <c r="CB48" s="581" t="str">
        <f t="shared" si="169"/>
        <v/>
      </c>
      <c r="CC48" s="581" t="str">
        <f t="shared" si="169"/>
        <v/>
      </c>
      <c r="CD48" s="581" t="str">
        <f t="shared" si="169"/>
        <v/>
      </c>
      <c r="CE48" s="581" t="str">
        <f t="shared" si="169"/>
        <v/>
      </c>
      <c r="CF48" s="581" t="str">
        <f t="shared" si="169"/>
        <v/>
      </c>
      <c r="CG48" s="581" t="str">
        <f t="shared" si="169"/>
        <v/>
      </c>
      <c r="CH48" s="581" t="str">
        <f t="shared" si="169"/>
        <v/>
      </c>
      <c r="CI48" s="581" t="str">
        <f t="shared" si="169"/>
        <v/>
      </c>
      <c r="CJ48" s="581" t="str">
        <f t="shared" si="169"/>
        <v/>
      </c>
      <c r="CK48" s="581" t="str">
        <f t="shared" si="169"/>
        <v/>
      </c>
      <c r="CL48" s="581" t="str">
        <f t="shared" si="169"/>
        <v/>
      </c>
      <c r="CM48" s="581" t="str">
        <f t="shared" si="169"/>
        <v/>
      </c>
      <c r="CN48" s="581" t="str">
        <f t="shared" ref="CN48:DT48" si="170">IF(CN49="","",IF(AND(CM49="",CN49&lt;&gt;""),1,CM48+1))</f>
        <v/>
      </c>
      <c r="CO48" s="581" t="str">
        <f t="shared" si="170"/>
        <v/>
      </c>
      <c r="CP48" s="581" t="str">
        <f t="shared" si="170"/>
        <v/>
      </c>
      <c r="CQ48" s="581" t="str">
        <f t="shared" si="170"/>
        <v/>
      </c>
      <c r="CR48" s="581" t="str">
        <f t="shared" si="170"/>
        <v/>
      </c>
      <c r="CS48" s="581" t="str">
        <f t="shared" si="170"/>
        <v/>
      </c>
      <c r="CT48" s="581" t="str">
        <f t="shared" si="170"/>
        <v/>
      </c>
      <c r="CU48" s="581" t="str">
        <f t="shared" si="170"/>
        <v/>
      </c>
      <c r="CV48" s="581" t="str">
        <f t="shared" si="170"/>
        <v/>
      </c>
      <c r="CW48" s="581" t="str">
        <f t="shared" si="170"/>
        <v/>
      </c>
      <c r="CX48" s="581" t="str">
        <f t="shared" si="170"/>
        <v/>
      </c>
      <c r="CY48" s="581" t="str">
        <f t="shared" si="170"/>
        <v/>
      </c>
      <c r="CZ48" s="581" t="str">
        <f t="shared" si="170"/>
        <v/>
      </c>
      <c r="DA48" s="581" t="str">
        <f t="shared" si="170"/>
        <v/>
      </c>
      <c r="DB48" s="581" t="str">
        <f t="shared" si="170"/>
        <v/>
      </c>
      <c r="DC48" s="581" t="str">
        <f t="shared" si="170"/>
        <v/>
      </c>
      <c r="DD48" s="581" t="str">
        <f t="shared" si="170"/>
        <v/>
      </c>
      <c r="DE48" s="581" t="str">
        <f t="shared" si="170"/>
        <v/>
      </c>
      <c r="DF48" s="581" t="str">
        <f t="shared" si="170"/>
        <v/>
      </c>
      <c r="DG48" s="581" t="str">
        <f t="shared" si="170"/>
        <v/>
      </c>
      <c r="DH48" s="581" t="str">
        <f t="shared" si="170"/>
        <v/>
      </c>
      <c r="DI48" s="581" t="str">
        <f t="shared" si="170"/>
        <v/>
      </c>
      <c r="DJ48" s="581" t="str">
        <f t="shared" si="170"/>
        <v/>
      </c>
      <c r="DK48" s="581" t="str">
        <f t="shared" si="170"/>
        <v/>
      </c>
      <c r="DL48" s="581" t="str">
        <f t="shared" si="170"/>
        <v/>
      </c>
      <c r="DM48" s="581" t="str">
        <f t="shared" si="170"/>
        <v/>
      </c>
      <c r="DN48" s="581" t="str">
        <f t="shared" si="170"/>
        <v/>
      </c>
      <c r="DO48" s="581" t="str">
        <f t="shared" si="170"/>
        <v/>
      </c>
      <c r="DP48" s="581" t="str">
        <f t="shared" si="170"/>
        <v/>
      </c>
      <c r="DQ48" s="581" t="str">
        <f t="shared" si="170"/>
        <v/>
      </c>
      <c r="DR48" s="581" t="str">
        <f t="shared" si="170"/>
        <v/>
      </c>
      <c r="DS48" s="581" t="str">
        <f t="shared" si="170"/>
        <v/>
      </c>
      <c r="DT48" s="581" t="str">
        <f t="shared" si="170"/>
        <v/>
      </c>
      <c r="DU48" s="1"/>
      <c r="DV48" s="1"/>
    </row>
    <row r="49" spans="1:126">
      <c r="A49" s="11"/>
      <c r="B49" s="195" t="s">
        <v>61</v>
      </c>
      <c r="C49" s="11"/>
      <c r="D49" s="11"/>
      <c r="E49" s="266"/>
      <c r="F49" s="11"/>
      <c r="G49" s="233"/>
      <c r="H49" s="11"/>
      <c r="I49" s="11"/>
      <c r="J49" s="11"/>
      <c r="K49" s="11"/>
      <c r="L49" s="11"/>
      <c r="M49" s="11"/>
      <c r="N49" s="11"/>
      <c r="O49" s="11"/>
      <c r="P49" s="45"/>
      <c r="Q49" s="11"/>
      <c r="R49" s="11"/>
      <c r="S49" s="11"/>
      <c r="T49" s="586" t="s">
        <v>294</v>
      </c>
      <c r="U49" s="11"/>
      <c r="V49" s="11"/>
      <c r="W49" s="11"/>
      <c r="X49" s="10"/>
      <c r="Y49" s="45"/>
      <c r="Z49" s="92"/>
      <c r="AA49" s="582" t="str">
        <f>IF(AND(AA$8&gt;=$T42,AA$8&lt;=IF(OR($T44="",$T44=0),1000000,$T44)),AA$8,"")</f>
        <v/>
      </c>
      <c r="AB49" s="582" t="str">
        <f t="shared" ref="AB49:CM49" si="171">IF(AND(AB$8&gt;=$T42,AB$8&lt;=IF(OR($T44="",$T44=0),1000000,$T44)),AB$8,"")</f>
        <v/>
      </c>
      <c r="AC49" s="582" t="str">
        <f t="shared" si="171"/>
        <v/>
      </c>
      <c r="AD49" s="582" t="str">
        <f t="shared" si="171"/>
        <v/>
      </c>
      <c r="AE49" s="582" t="str">
        <f t="shared" si="171"/>
        <v/>
      </c>
      <c r="AF49" s="582" t="str">
        <f t="shared" si="171"/>
        <v/>
      </c>
      <c r="AG49" s="582" t="str">
        <f t="shared" si="171"/>
        <v/>
      </c>
      <c r="AH49" s="582" t="str">
        <f t="shared" si="171"/>
        <v/>
      </c>
      <c r="AI49" s="582" t="str">
        <f t="shared" si="171"/>
        <v/>
      </c>
      <c r="AJ49" s="582" t="str">
        <f t="shared" si="171"/>
        <v/>
      </c>
      <c r="AK49" s="582" t="str">
        <f t="shared" si="171"/>
        <v/>
      </c>
      <c r="AL49" s="582" t="str">
        <f t="shared" si="171"/>
        <v/>
      </c>
      <c r="AM49" s="582" t="str">
        <f t="shared" si="171"/>
        <v/>
      </c>
      <c r="AN49" s="582" t="str">
        <f t="shared" si="171"/>
        <v/>
      </c>
      <c r="AO49" s="582" t="str">
        <f t="shared" si="171"/>
        <v/>
      </c>
      <c r="AP49" s="582" t="str">
        <f t="shared" si="171"/>
        <v/>
      </c>
      <c r="AQ49" s="582" t="str">
        <f t="shared" si="171"/>
        <v/>
      </c>
      <c r="AR49" s="582" t="str">
        <f t="shared" si="171"/>
        <v/>
      </c>
      <c r="AS49" s="582" t="str">
        <f t="shared" si="171"/>
        <v/>
      </c>
      <c r="AT49" s="582" t="str">
        <f t="shared" si="171"/>
        <v/>
      </c>
      <c r="AU49" s="582" t="str">
        <f t="shared" si="171"/>
        <v/>
      </c>
      <c r="AV49" s="582" t="str">
        <f t="shared" si="171"/>
        <v/>
      </c>
      <c r="AW49" s="582" t="str">
        <f t="shared" si="171"/>
        <v/>
      </c>
      <c r="AX49" s="582" t="str">
        <f t="shared" si="171"/>
        <v/>
      </c>
      <c r="AY49" s="582" t="str">
        <f t="shared" si="171"/>
        <v/>
      </c>
      <c r="AZ49" s="582" t="str">
        <f t="shared" si="171"/>
        <v/>
      </c>
      <c r="BA49" s="582" t="str">
        <f t="shared" si="171"/>
        <v/>
      </c>
      <c r="BB49" s="582" t="str">
        <f t="shared" si="171"/>
        <v/>
      </c>
      <c r="BC49" s="582" t="str">
        <f t="shared" si="171"/>
        <v/>
      </c>
      <c r="BD49" s="582" t="str">
        <f t="shared" si="171"/>
        <v/>
      </c>
      <c r="BE49" s="582" t="str">
        <f t="shared" si="171"/>
        <v/>
      </c>
      <c r="BF49" s="582" t="str">
        <f t="shared" si="171"/>
        <v/>
      </c>
      <c r="BG49" s="582" t="str">
        <f t="shared" si="171"/>
        <v/>
      </c>
      <c r="BH49" s="582" t="str">
        <f t="shared" si="171"/>
        <v/>
      </c>
      <c r="BI49" s="582" t="str">
        <f t="shared" si="171"/>
        <v/>
      </c>
      <c r="BJ49" s="582" t="str">
        <f t="shared" si="171"/>
        <v/>
      </c>
      <c r="BK49" s="582" t="str">
        <f t="shared" si="171"/>
        <v/>
      </c>
      <c r="BL49" s="582" t="str">
        <f t="shared" si="171"/>
        <v/>
      </c>
      <c r="BM49" s="582" t="str">
        <f t="shared" si="171"/>
        <v/>
      </c>
      <c r="BN49" s="582" t="str">
        <f t="shared" si="171"/>
        <v/>
      </c>
      <c r="BO49" s="582" t="str">
        <f t="shared" si="171"/>
        <v/>
      </c>
      <c r="BP49" s="582" t="str">
        <f t="shared" si="171"/>
        <v/>
      </c>
      <c r="BQ49" s="582" t="str">
        <f t="shared" si="171"/>
        <v/>
      </c>
      <c r="BR49" s="582" t="str">
        <f t="shared" si="171"/>
        <v/>
      </c>
      <c r="BS49" s="582" t="str">
        <f t="shared" si="171"/>
        <v/>
      </c>
      <c r="BT49" s="582" t="str">
        <f t="shared" si="171"/>
        <v/>
      </c>
      <c r="BU49" s="582" t="str">
        <f t="shared" si="171"/>
        <v/>
      </c>
      <c r="BV49" s="582" t="str">
        <f t="shared" si="171"/>
        <v/>
      </c>
      <c r="BW49" s="582" t="str">
        <f t="shared" si="171"/>
        <v/>
      </c>
      <c r="BX49" s="582" t="str">
        <f t="shared" si="171"/>
        <v/>
      </c>
      <c r="BY49" s="582" t="str">
        <f t="shared" si="171"/>
        <v/>
      </c>
      <c r="BZ49" s="582" t="str">
        <f t="shared" si="171"/>
        <v/>
      </c>
      <c r="CA49" s="582" t="str">
        <f t="shared" si="171"/>
        <v/>
      </c>
      <c r="CB49" s="582" t="str">
        <f t="shared" si="171"/>
        <v/>
      </c>
      <c r="CC49" s="582" t="str">
        <f t="shared" si="171"/>
        <v/>
      </c>
      <c r="CD49" s="582" t="str">
        <f t="shared" si="171"/>
        <v/>
      </c>
      <c r="CE49" s="582" t="str">
        <f t="shared" si="171"/>
        <v/>
      </c>
      <c r="CF49" s="582" t="str">
        <f t="shared" si="171"/>
        <v/>
      </c>
      <c r="CG49" s="582" t="str">
        <f t="shared" si="171"/>
        <v/>
      </c>
      <c r="CH49" s="582" t="str">
        <f t="shared" si="171"/>
        <v/>
      </c>
      <c r="CI49" s="582" t="str">
        <f t="shared" si="171"/>
        <v/>
      </c>
      <c r="CJ49" s="582" t="str">
        <f t="shared" si="171"/>
        <v/>
      </c>
      <c r="CK49" s="582" t="str">
        <f t="shared" si="171"/>
        <v/>
      </c>
      <c r="CL49" s="582" t="str">
        <f t="shared" si="171"/>
        <v/>
      </c>
      <c r="CM49" s="582" t="str">
        <f t="shared" si="171"/>
        <v/>
      </c>
      <c r="CN49" s="582" t="str">
        <f t="shared" ref="CN49:DT49" si="172">IF(AND(CN$8&gt;=$T42,CN$8&lt;=IF(OR($T44="",$T44=0),1000000,$T44)),CN$8,"")</f>
        <v/>
      </c>
      <c r="CO49" s="582" t="str">
        <f t="shared" si="172"/>
        <v/>
      </c>
      <c r="CP49" s="582" t="str">
        <f t="shared" si="172"/>
        <v/>
      </c>
      <c r="CQ49" s="582" t="str">
        <f t="shared" si="172"/>
        <v/>
      </c>
      <c r="CR49" s="582" t="str">
        <f t="shared" si="172"/>
        <v/>
      </c>
      <c r="CS49" s="582" t="str">
        <f t="shared" si="172"/>
        <v/>
      </c>
      <c r="CT49" s="582" t="str">
        <f t="shared" si="172"/>
        <v/>
      </c>
      <c r="CU49" s="582" t="str">
        <f t="shared" si="172"/>
        <v/>
      </c>
      <c r="CV49" s="582" t="str">
        <f t="shared" si="172"/>
        <v/>
      </c>
      <c r="CW49" s="582" t="str">
        <f t="shared" si="172"/>
        <v/>
      </c>
      <c r="CX49" s="582" t="str">
        <f t="shared" si="172"/>
        <v/>
      </c>
      <c r="CY49" s="582" t="str">
        <f t="shared" si="172"/>
        <v/>
      </c>
      <c r="CZ49" s="582" t="str">
        <f t="shared" si="172"/>
        <v/>
      </c>
      <c r="DA49" s="582" t="str">
        <f t="shared" si="172"/>
        <v/>
      </c>
      <c r="DB49" s="582" t="str">
        <f t="shared" si="172"/>
        <v/>
      </c>
      <c r="DC49" s="582" t="str">
        <f t="shared" si="172"/>
        <v/>
      </c>
      <c r="DD49" s="582" t="str">
        <f t="shared" si="172"/>
        <v/>
      </c>
      <c r="DE49" s="582" t="str">
        <f t="shared" si="172"/>
        <v/>
      </c>
      <c r="DF49" s="582" t="str">
        <f t="shared" si="172"/>
        <v/>
      </c>
      <c r="DG49" s="582" t="str">
        <f t="shared" si="172"/>
        <v/>
      </c>
      <c r="DH49" s="582" t="str">
        <f t="shared" si="172"/>
        <v/>
      </c>
      <c r="DI49" s="582" t="str">
        <f t="shared" si="172"/>
        <v/>
      </c>
      <c r="DJ49" s="582" t="str">
        <f t="shared" si="172"/>
        <v/>
      </c>
      <c r="DK49" s="582" t="str">
        <f t="shared" si="172"/>
        <v/>
      </c>
      <c r="DL49" s="582" t="str">
        <f t="shared" si="172"/>
        <v/>
      </c>
      <c r="DM49" s="582" t="str">
        <f t="shared" si="172"/>
        <v/>
      </c>
      <c r="DN49" s="582" t="str">
        <f t="shared" si="172"/>
        <v/>
      </c>
      <c r="DO49" s="582" t="str">
        <f t="shared" si="172"/>
        <v/>
      </c>
      <c r="DP49" s="582" t="str">
        <f t="shared" si="172"/>
        <v/>
      </c>
      <c r="DQ49" s="582" t="str">
        <f t="shared" si="172"/>
        <v/>
      </c>
      <c r="DR49" s="582" t="str">
        <f t="shared" si="172"/>
        <v/>
      </c>
      <c r="DS49" s="582" t="str">
        <f t="shared" si="172"/>
        <v/>
      </c>
      <c r="DT49" s="582" t="str">
        <f t="shared" si="172"/>
        <v/>
      </c>
      <c r="DU49" s="1"/>
      <c r="DV49" s="1"/>
    </row>
    <row r="50" spans="1:126" ht="4.2" customHeight="1">
      <c r="A50" s="1"/>
      <c r="B50" s="1"/>
      <c r="C50" s="13"/>
      <c r="D50" s="13"/>
      <c r="E50" s="262"/>
      <c r="F50" s="13"/>
      <c r="G50" s="302"/>
      <c r="H50" s="13"/>
      <c r="I50" s="13"/>
      <c r="J50" s="13"/>
      <c r="K50" s="13"/>
      <c r="L50" s="13"/>
      <c r="M50" s="14"/>
      <c r="N50" s="13"/>
      <c r="O50" s="13"/>
      <c r="P50" s="14"/>
      <c r="Q50" s="13"/>
      <c r="R50" s="13"/>
      <c r="S50" s="14"/>
      <c r="T50" s="176"/>
      <c r="U50" s="23"/>
      <c r="V50" s="1"/>
      <c r="W50" s="11"/>
      <c r="X50" s="10"/>
      <c r="Y50" s="45"/>
      <c r="Z50" s="92"/>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1"/>
      <c r="DV50" s="1"/>
    </row>
    <row r="51" spans="1:126">
      <c r="A51" s="1"/>
      <c r="B51" s="1"/>
      <c r="C51" s="1"/>
      <c r="D51" s="196" t="s">
        <v>62</v>
      </c>
      <c r="E51" s="261"/>
      <c r="F51" s="47"/>
      <c r="G51" s="229" t="s">
        <v>6</v>
      </c>
      <c r="H51" s="1"/>
      <c r="I51" s="1" t="s">
        <v>71</v>
      </c>
      <c r="J51" s="1"/>
      <c r="K51" s="1"/>
      <c r="L51" s="1"/>
      <c r="M51" s="5" t="s">
        <v>6</v>
      </c>
      <c r="N51" s="585" t="s">
        <v>369</v>
      </c>
      <c r="O51" s="1"/>
      <c r="P51" s="5"/>
      <c r="Q51" s="1" t="str">
        <f>Q46</f>
        <v>кв.м.</v>
      </c>
      <c r="R51" s="1"/>
      <c r="S51" s="1"/>
      <c r="T51" s="7"/>
      <c r="U51" s="1"/>
      <c r="V51" s="1"/>
      <c r="W51" s="11">
        <f>Главная!$N$48</f>
        <v>0</v>
      </c>
      <c r="X51" s="10"/>
      <c r="Y51" s="5" t="s">
        <v>6</v>
      </c>
      <c r="Z51" s="92"/>
      <c r="AA51" s="198">
        <f>IF(AA$8="",0,IF(OR(AA$8&lt;Главная!$N$74,AA$8&gt;Главная!$N$82),0,(AA$2)*($W51*(MAX($2:$2)/(MAX($2:$2)+MAX($3:$3)))/((MAX($2:$2)*(MAX($2:$2)+1)/2))))+IF(OR(AA$8&lt;=Главная!$N$82,AA$8&gt;Главная!$N$80),0,(-AA$3+MAX($3:$3))*($W51*(MAX($3:$3)/(MAX($2:$2)+MAX($3:$3)))/((MAX($3:$3)*(MAX($3:$3)+1)/2)))))</f>
        <v>0</v>
      </c>
      <c r="AB51" s="198">
        <f>IF(AB$8="",0,IF(OR(AB$8&lt;Главная!$N$74,AB$8&gt;Главная!$N$82),0,(AB$2)*($W51*(MAX($2:$2)/(MAX($2:$2)+MAX($3:$3)))/((MAX($2:$2)*(MAX($2:$2)+1)/2))))+IF(OR(AB$8&lt;=Главная!$N$82,AB$8&gt;Главная!$N$80),0,(-AB$3+MAX($3:$3))*($W51*(MAX($3:$3)/(MAX($2:$2)+MAX($3:$3)))/((MAX($3:$3)*(MAX($3:$3)+1)/2)))))</f>
        <v>0</v>
      </c>
      <c r="AC51" s="198">
        <f>IF(AC$8="",0,IF(OR(AC$8&lt;Главная!$N$74,AC$8&gt;Главная!$N$82),0,(AC$2)*($W51*(MAX($2:$2)/(MAX($2:$2)+MAX($3:$3)))/((MAX($2:$2)*(MAX($2:$2)+1)/2))))+IF(OR(AC$8&lt;=Главная!$N$82,AC$8&gt;Главная!$N$80),0,(-AC$3+MAX($3:$3))*($W51*(MAX($3:$3)/(MAX($2:$2)+MAX($3:$3)))/((MAX($3:$3)*(MAX($3:$3)+1)/2)))))</f>
        <v>0</v>
      </c>
      <c r="AD51" s="198">
        <f>IF(AD$8="",0,IF(OR(AD$8&lt;Главная!$N$74,AD$8&gt;Главная!$N$82),0,(AD$2)*($W51*(MAX($2:$2)/(MAX($2:$2)+MAX($3:$3)))/((MAX($2:$2)*(MAX($2:$2)+1)/2))))+IF(OR(AD$8&lt;=Главная!$N$82,AD$8&gt;Главная!$N$80),0,(-AD$3+MAX($3:$3))*($W51*(MAX($3:$3)/(MAX($2:$2)+MAX($3:$3)))/((MAX($3:$3)*(MAX($3:$3)+1)/2)))))</f>
        <v>0</v>
      </c>
      <c r="AE51" s="198">
        <f>IF(AE$8="",0,IF(OR(AE$8&lt;Главная!$N$74,AE$8&gt;Главная!$N$82),0,(AE$2)*($W51*(MAX($2:$2)/(MAX($2:$2)+MAX($3:$3)))/((MAX($2:$2)*(MAX($2:$2)+1)/2))))+IF(OR(AE$8&lt;=Главная!$N$82,AE$8&gt;Главная!$N$80),0,(-AE$3+MAX($3:$3))*($W51*(MAX($3:$3)/(MAX($2:$2)+MAX($3:$3)))/((MAX($3:$3)*(MAX($3:$3)+1)/2)))))</f>
        <v>0</v>
      </c>
      <c r="AF51" s="198">
        <f>IF(AF$8="",0,IF(OR(AF$8&lt;Главная!$N$74,AF$8&gt;Главная!$N$82),0,(AF$2)*($W51*(MAX($2:$2)/(MAX($2:$2)+MAX($3:$3)))/((MAX($2:$2)*(MAX($2:$2)+1)/2))))+IF(OR(AF$8&lt;=Главная!$N$82,AF$8&gt;Главная!$N$80),0,(-AF$3+MAX($3:$3))*($W51*(MAX($3:$3)/(MAX($2:$2)+MAX($3:$3)))/((MAX($3:$3)*(MAX($3:$3)+1)/2)))))</f>
        <v>0</v>
      </c>
      <c r="AG51" s="198">
        <f>IF(AG$8="",0,IF(OR(AG$8&lt;Главная!$N$74,AG$8&gt;Главная!$N$82),0,(AG$2)*($W51*(MAX($2:$2)/(MAX($2:$2)+MAX($3:$3)))/((MAX($2:$2)*(MAX($2:$2)+1)/2))))+IF(OR(AG$8&lt;=Главная!$N$82,AG$8&gt;Главная!$N$80),0,(-AG$3+MAX($3:$3))*($W51*(MAX($3:$3)/(MAX($2:$2)+MAX($3:$3)))/((MAX($3:$3)*(MAX($3:$3)+1)/2)))))</f>
        <v>0</v>
      </c>
      <c r="AH51" s="198">
        <f>IF(AH$8="",0,IF(OR(AH$8&lt;Главная!$N$74,AH$8&gt;Главная!$N$82),0,(AH$2)*($W51*(MAX($2:$2)/(MAX($2:$2)+MAX($3:$3)))/((MAX($2:$2)*(MAX($2:$2)+1)/2))))+IF(OR(AH$8&lt;=Главная!$N$82,AH$8&gt;Главная!$N$80),0,(-AH$3+MAX($3:$3))*($W51*(MAX($3:$3)/(MAX($2:$2)+MAX($3:$3)))/((MAX($3:$3)*(MAX($3:$3)+1)/2)))))</f>
        <v>0</v>
      </c>
      <c r="AI51" s="198">
        <f>IF(AI$8="",0,IF(OR(AI$8&lt;Главная!$N$74,AI$8&gt;Главная!$N$82),0,(AI$2)*($W51*(MAX($2:$2)/(MAX($2:$2)+MAX($3:$3)))/((MAX($2:$2)*(MAX($2:$2)+1)/2))))+IF(OR(AI$8&lt;=Главная!$N$82,AI$8&gt;Главная!$N$80),0,(-AI$3+MAX($3:$3))*($W51*(MAX($3:$3)/(MAX($2:$2)+MAX($3:$3)))/((MAX($3:$3)*(MAX($3:$3)+1)/2)))))</f>
        <v>0</v>
      </c>
      <c r="AJ51" s="198">
        <f>IF(AJ$8="",0,IF(OR(AJ$8&lt;Главная!$N$74,AJ$8&gt;Главная!$N$82),0,(AJ$2)*($W51*(MAX($2:$2)/(MAX($2:$2)+MAX($3:$3)))/((MAX($2:$2)*(MAX($2:$2)+1)/2))))+IF(OR(AJ$8&lt;=Главная!$N$82,AJ$8&gt;Главная!$N$80),0,(-AJ$3+MAX($3:$3))*($W51*(MAX($3:$3)/(MAX($2:$2)+MAX($3:$3)))/((MAX($3:$3)*(MAX($3:$3)+1)/2)))))</f>
        <v>0</v>
      </c>
      <c r="AK51" s="198">
        <f>IF(AK$8="",0,IF(OR(AK$8&lt;Главная!$N$74,AK$8&gt;Главная!$N$82),0,(AK$2)*($W51*(MAX($2:$2)/(MAX($2:$2)+MAX($3:$3)))/((MAX($2:$2)*(MAX($2:$2)+1)/2))))+IF(OR(AK$8&lt;=Главная!$N$82,AK$8&gt;Главная!$N$80),0,(-AK$3+MAX($3:$3))*($W51*(MAX($3:$3)/(MAX($2:$2)+MAX($3:$3)))/((MAX($3:$3)*(MAX($3:$3)+1)/2)))))</f>
        <v>0</v>
      </c>
      <c r="AL51" s="198">
        <f>IF(AL$8="",0,IF(OR(AL$8&lt;Главная!$N$74,AL$8&gt;Главная!$N$82),0,(AL$2)*($W51*(MAX($2:$2)/(MAX($2:$2)+MAX($3:$3)))/((MAX($2:$2)*(MAX($2:$2)+1)/2))))+IF(OR(AL$8&lt;=Главная!$N$82,AL$8&gt;Главная!$N$80),0,(-AL$3+MAX($3:$3))*($W51*(MAX($3:$3)/(MAX($2:$2)+MAX($3:$3)))/((MAX($3:$3)*(MAX($3:$3)+1)/2)))))</f>
        <v>0</v>
      </c>
      <c r="AM51" s="198">
        <f>IF(AM$8="",0,IF(OR(AM$8&lt;Главная!$N$74,AM$8&gt;Главная!$N$82),0,(AM$2)*($W51*(MAX($2:$2)/(MAX($2:$2)+MAX($3:$3)))/((MAX($2:$2)*(MAX($2:$2)+1)/2))))+IF(OR(AM$8&lt;=Главная!$N$82,AM$8&gt;Главная!$N$80),0,(-AM$3+MAX($3:$3))*($W51*(MAX($3:$3)/(MAX($2:$2)+MAX($3:$3)))/((MAX($3:$3)*(MAX($3:$3)+1)/2)))))</f>
        <v>0</v>
      </c>
      <c r="AN51" s="198">
        <f>IF(AN$8="",0,IF(OR(AN$8&lt;Главная!$N$74,AN$8&gt;Главная!$N$82),0,(AN$2)*($W51*(MAX($2:$2)/(MAX($2:$2)+MAX($3:$3)))/((MAX($2:$2)*(MAX($2:$2)+1)/2))))+IF(OR(AN$8&lt;=Главная!$N$82,AN$8&gt;Главная!$N$80),0,(-AN$3+MAX($3:$3))*($W51*(MAX($3:$3)/(MAX($2:$2)+MAX($3:$3)))/((MAX($3:$3)*(MAX($3:$3)+1)/2)))))</f>
        <v>0</v>
      </c>
      <c r="AO51" s="198">
        <f>IF(AO$8="",0,IF(OR(AO$8&lt;Главная!$N$74,AO$8&gt;Главная!$N$82),0,(AO$2)*($W51*(MAX($2:$2)/(MAX($2:$2)+MAX($3:$3)))/((MAX($2:$2)*(MAX($2:$2)+1)/2))))+IF(OR(AO$8&lt;=Главная!$N$82,AO$8&gt;Главная!$N$80),0,(-AO$3+MAX($3:$3))*($W51*(MAX($3:$3)/(MAX($2:$2)+MAX($3:$3)))/((MAX($3:$3)*(MAX($3:$3)+1)/2)))))</f>
        <v>0</v>
      </c>
      <c r="AP51" s="198">
        <f>IF(AP$8="",0,IF(OR(AP$8&lt;Главная!$N$74,AP$8&gt;Главная!$N$82),0,(AP$2)*($W51*(MAX($2:$2)/(MAX($2:$2)+MAX($3:$3)))/((MAX($2:$2)*(MAX($2:$2)+1)/2))))+IF(OR(AP$8&lt;=Главная!$N$82,AP$8&gt;Главная!$N$80),0,(-AP$3+MAX($3:$3))*($W51*(MAX($3:$3)/(MAX($2:$2)+MAX($3:$3)))/((MAX($3:$3)*(MAX($3:$3)+1)/2)))))</f>
        <v>0</v>
      </c>
      <c r="AQ51" s="198">
        <f>IF(AQ$8="",0,IF(OR(AQ$8&lt;Главная!$N$74,AQ$8&gt;Главная!$N$82),0,(AQ$2)*($W51*(MAX($2:$2)/(MAX($2:$2)+MAX($3:$3)))/((MAX($2:$2)*(MAX($2:$2)+1)/2))))+IF(OR(AQ$8&lt;=Главная!$N$82,AQ$8&gt;Главная!$N$80),0,(-AQ$3+MAX($3:$3))*($W51*(MAX($3:$3)/(MAX($2:$2)+MAX($3:$3)))/((MAX($3:$3)*(MAX($3:$3)+1)/2)))))</f>
        <v>0</v>
      </c>
      <c r="AR51" s="198">
        <f>IF(AR$8="",0,IF(OR(AR$8&lt;Главная!$N$74,AR$8&gt;Главная!$N$82),0,(AR$2)*($W51*(MAX($2:$2)/(MAX($2:$2)+MAX($3:$3)))/((MAX($2:$2)*(MAX($2:$2)+1)/2))))+IF(OR(AR$8&lt;=Главная!$N$82,AR$8&gt;Главная!$N$80),0,(-AR$3+MAX($3:$3))*($W51*(MAX($3:$3)/(MAX($2:$2)+MAX($3:$3)))/((MAX($3:$3)*(MAX($3:$3)+1)/2)))))</f>
        <v>0</v>
      </c>
      <c r="AS51" s="198">
        <f>IF(AS$8="",0,IF(OR(AS$8&lt;Главная!$N$74,AS$8&gt;Главная!$N$82),0,(AS$2)*($W51*(MAX($2:$2)/(MAX($2:$2)+MAX($3:$3)))/((MAX($2:$2)*(MAX($2:$2)+1)/2))))+IF(OR(AS$8&lt;=Главная!$N$82,AS$8&gt;Главная!$N$80),0,(-AS$3+MAX($3:$3))*($W51*(MAX($3:$3)/(MAX($2:$2)+MAX($3:$3)))/((MAX($3:$3)*(MAX($3:$3)+1)/2)))))</f>
        <v>0</v>
      </c>
      <c r="AT51" s="198">
        <f>IF(AT$8="",0,IF(OR(AT$8&lt;Главная!$N$74,AT$8&gt;Главная!$N$82),0,(AT$2)*($W51*(MAX($2:$2)/(MAX($2:$2)+MAX($3:$3)))/((MAX($2:$2)*(MAX($2:$2)+1)/2))))+IF(OR(AT$8&lt;=Главная!$N$82,AT$8&gt;Главная!$N$80),0,(-AT$3+MAX($3:$3))*($W51*(MAX($3:$3)/(MAX($2:$2)+MAX($3:$3)))/((MAX($3:$3)*(MAX($3:$3)+1)/2)))))</f>
        <v>0</v>
      </c>
      <c r="AU51" s="198">
        <f>IF(AU$8="",0,IF(OR(AU$8&lt;Главная!$N$74,AU$8&gt;Главная!$N$82),0,(AU$2)*($W51*(MAX($2:$2)/(MAX($2:$2)+MAX($3:$3)))/((MAX($2:$2)*(MAX($2:$2)+1)/2))))+IF(OR(AU$8&lt;=Главная!$N$82,AU$8&gt;Главная!$N$80),0,(-AU$3+MAX($3:$3))*($W51*(MAX($3:$3)/(MAX($2:$2)+MAX($3:$3)))/((MAX($3:$3)*(MAX($3:$3)+1)/2)))))</f>
        <v>0</v>
      </c>
      <c r="AV51" s="198">
        <f>IF(AV$8="",0,IF(OR(AV$8&lt;Главная!$N$74,AV$8&gt;Главная!$N$82),0,(AV$2)*($W51*(MAX($2:$2)/(MAX($2:$2)+MAX($3:$3)))/((MAX($2:$2)*(MAX($2:$2)+1)/2))))+IF(OR(AV$8&lt;=Главная!$N$82,AV$8&gt;Главная!$N$80),0,(-AV$3+MAX($3:$3))*($W51*(MAX($3:$3)/(MAX($2:$2)+MAX($3:$3)))/((MAX($3:$3)*(MAX($3:$3)+1)/2)))))</f>
        <v>0</v>
      </c>
      <c r="AW51" s="198">
        <f>IF(AW$8="",0,IF(OR(AW$8&lt;Главная!$N$74,AW$8&gt;Главная!$N$82),0,(AW$2)*($W51*(MAX($2:$2)/(MAX($2:$2)+MAX($3:$3)))/((MAX($2:$2)*(MAX($2:$2)+1)/2))))+IF(OR(AW$8&lt;=Главная!$N$82,AW$8&gt;Главная!$N$80),0,(-AW$3+MAX($3:$3))*($W51*(MAX($3:$3)/(MAX($2:$2)+MAX($3:$3)))/((MAX($3:$3)*(MAX($3:$3)+1)/2)))))</f>
        <v>0</v>
      </c>
      <c r="AX51" s="198">
        <f>IF(AX$8="",0,IF(OR(AX$8&lt;Главная!$N$74,AX$8&gt;Главная!$N$82),0,(AX$2)*($W51*(MAX($2:$2)/(MAX($2:$2)+MAX($3:$3)))/((MAX($2:$2)*(MAX($2:$2)+1)/2))))+IF(OR(AX$8&lt;=Главная!$N$82,AX$8&gt;Главная!$N$80),0,(-AX$3+MAX($3:$3))*($W51*(MAX($3:$3)/(MAX($2:$2)+MAX($3:$3)))/((MAX($3:$3)*(MAX($3:$3)+1)/2)))))</f>
        <v>0</v>
      </c>
      <c r="AY51" s="198">
        <f>IF(AY$8="",0,IF(OR(AY$8&lt;Главная!$N$74,AY$8&gt;Главная!$N$82),0,(AY$2)*($W51*(MAX($2:$2)/(MAX($2:$2)+MAX($3:$3)))/((MAX($2:$2)*(MAX($2:$2)+1)/2))))+IF(OR(AY$8&lt;=Главная!$N$82,AY$8&gt;Главная!$N$80),0,(-AY$3+MAX($3:$3))*($W51*(MAX($3:$3)/(MAX($2:$2)+MAX($3:$3)))/((MAX($3:$3)*(MAX($3:$3)+1)/2)))))</f>
        <v>0</v>
      </c>
      <c r="AZ51" s="198">
        <f>IF(AZ$8="",0,IF(OR(AZ$8&lt;Главная!$N$74,AZ$8&gt;Главная!$N$82),0,(AZ$2)*($W51*(MAX($2:$2)/(MAX($2:$2)+MAX($3:$3)))/((MAX($2:$2)*(MAX($2:$2)+1)/2))))+IF(OR(AZ$8&lt;=Главная!$N$82,AZ$8&gt;Главная!$N$80),0,(-AZ$3+MAX($3:$3))*($W51*(MAX($3:$3)/(MAX($2:$2)+MAX($3:$3)))/((MAX($3:$3)*(MAX($3:$3)+1)/2)))))</f>
        <v>0</v>
      </c>
      <c r="BA51" s="198">
        <f>IF(BA$8="",0,IF(OR(BA$8&lt;Главная!$N$74,BA$8&gt;Главная!$N$82),0,(BA$2)*($W51*(MAX($2:$2)/(MAX($2:$2)+MAX($3:$3)))/((MAX($2:$2)*(MAX($2:$2)+1)/2))))+IF(OR(BA$8&lt;=Главная!$N$82,BA$8&gt;Главная!$N$80),0,(-BA$3+MAX($3:$3))*($W51*(MAX($3:$3)/(MAX($2:$2)+MAX($3:$3)))/((MAX($3:$3)*(MAX($3:$3)+1)/2)))))</f>
        <v>0</v>
      </c>
      <c r="BB51" s="198">
        <f>IF(BB$8="",0,IF(OR(BB$8&lt;Главная!$N$74,BB$8&gt;Главная!$N$82),0,(BB$2)*($W51*(MAX($2:$2)/(MAX($2:$2)+MAX($3:$3)))/((MAX($2:$2)*(MAX($2:$2)+1)/2))))+IF(OR(BB$8&lt;=Главная!$N$82,BB$8&gt;Главная!$N$80),0,(-BB$3+MAX($3:$3))*($W51*(MAX($3:$3)/(MAX($2:$2)+MAX($3:$3)))/((MAX($3:$3)*(MAX($3:$3)+1)/2)))))</f>
        <v>0</v>
      </c>
      <c r="BC51" s="198">
        <f>IF(BC$8="",0,IF(OR(BC$8&lt;Главная!$N$74,BC$8&gt;Главная!$N$82),0,(BC$2)*($W51*(MAX($2:$2)/(MAX($2:$2)+MAX($3:$3)))/((MAX($2:$2)*(MAX($2:$2)+1)/2))))+IF(OR(BC$8&lt;=Главная!$N$82,BC$8&gt;Главная!$N$80),0,(-BC$3+MAX($3:$3))*($W51*(MAX($3:$3)/(MAX($2:$2)+MAX($3:$3)))/((MAX($3:$3)*(MAX($3:$3)+1)/2)))))</f>
        <v>0</v>
      </c>
      <c r="BD51" s="198">
        <f>IF(BD$8="",0,IF(OR(BD$8&lt;Главная!$N$74,BD$8&gt;Главная!$N$82),0,(BD$2)*($W51*(MAX($2:$2)/(MAX($2:$2)+MAX($3:$3)))/((MAX($2:$2)*(MAX($2:$2)+1)/2))))+IF(OR(BD$8&lt;=Главная!$N$82,BD$8&gt;Главная!$N$80),0,(-BD$3+MAX($3:$3))*($W51*(MAX($3:$3)/(MAX($2:$2)+MAX($3:$3)))/((MAX($3:$3)*(MAX($3:$3)+1)/2)))))</f>
        <v>0</v>
      </c>
      <c r="BE51" s="198">
        <f>IF(BE$8="",0,IF(OR(BE$8&lt;Главная!$N$74,BE$8&gt;Главная!$N$82),0,(BE$2)*($W51*(MAX($2:$2)/(MAX($2:$2)+MAX($3:$3)))/((MAX($2:$2)*(MAX($2:$2)+1)/2))))+IF(OR(BE$8&lt;=Главная!$N$82,BE$8&gt;Главная!$N$80),0,(-BE$3+MAX($3:$3))*($W51*(MAX($3:$3)/(MAX($2:$2)+MAX($3:$3)))/((MAX($3:$3)*(MAX($3:$3)+1)/2)))))</f>
        <v>0</v>
      </c>
      <c r="BF51" s="198">
        <f>IF(BF$8="",0,IF(OR(BF$8&lt;Главная!$N$74,BF$8&gt;Главная!$N$82),0,(BF$2)*($W51*(MAX($2:$2)/(MAX($2:$2)+MAX($3:$3)))/((MAX($2:$2)*(MAX($2:$2)+1)/2))))+IF(OR(BF$8&lt;=Главная!$N$82,BF$8&gt;Главная!$N$80),0,(-BF$3+MAX($3:$3))*($W51*(MAX($3:$3)/(MAX($2:$2)+MAX($3:$3)))/((MAX($3:$3)*(MAX($3:$3)+1)/2)))))</f>
        <v>0</v>
      </c>
      <c r="BG51" s="198">
        <f>IF(BG$8="",0,IF(OR(BG$8&lt;Главная!$N$74,BG$8&gt;Главная!$N$82),0,(BG$2)*($W51*(MAX($2:$2)/(MAX($2:$2)+MAX($3:$3)))/((MAX($2:$2)*(MAX($2:$2)+1)/2))))+IF(OR(BG$8&lt;=Главная!$N$82,BG$8&gt;Главная!$N$80),0,(-BG$3+MAX($3:$3))*($W51*(MAX($3:$3)/(MAX($2:$2)+MAX($3:$3)))/((MAX($3:$3)*(MAX($3:$3)+1)/2)))))</f>
        <v>0</v>
      </c>
      <c r="BH51" s="198">
        <f>IF(BH$8="",0,IF(OR(BH$8&lt;Главная!$N$74,BH$8&gt;Главная!$N$82),0,(BH$2)*($W51*(MAX($2:$2)/(MAX($2:$2)+MAX($3:$3)))/((MAX($2:$2)*(MAX($2:$2)+1)/2))))+IF(OR(BH$8&lt;=Главная!$N$82,BH$8&gt;Главная!$N$80),0,(-BH$3+MAX($3:$3))*($W51*(MAX($3:$3)/(MAX($2:$2)+MAX($3:$3)))/((MAX($3:$3)*(MAX($3:$3)+1)/2)))))</f>
        <v>0</v>
      </c>
      <c r="BI51" s="198">
        <f>IF(BI$8="",0,IF(OR(BI$8&lt;Главная!$N$74,BI$8&gt;Главная!$N$82),0,(BI$2)*($W51*(MAX($2:$2)/(MAX($2:$2)+MAX($3:$3)))/((MAX($2:$2)*(MAX($2:$2)+1)/2))))+IF(OR(BI$8&lt;=Главная!$N$82,BI$8&gt;Главная!$N$80),0,(-BI$3+MAX($3:$3))*($W51*(MAX($3:$3)/(MAX($2:$2)+MAX($3:$3)))/((MAX($3:$3)*(MAX($3:$3)+1)/2)))))</f>
        <v>0</v>
      </c>
      <c r="BJ51" s="198">
        <f>IF(BJ$8="",0,IF(OR(BJ$8&lt;Главная!$N$74,BJ$8&gt;Главная!$N$82),0,(BJ$2)*($W51*(MAX($2:$2)/(MAX($2:$2)+MAX($3:$3)))/((MAX($2:$2)*(MAX($2:$2)+1)/2))))+IF(OR(BJ$8&lt;=Главная!$N$82,BJ$8&gt;Главная!$N$80),0,(-BJ$3+MAX($3:$3))*($W51*(MAX($3:$3)/(MAX($2:$2)+MAX($3:$3)))/((MAX($3:$3)*(MAX($3:$3)+1)/2)))))</f>
        <v>0</v>
      </c>
      <c r="BK51" s="198">
        <f>IF(BK$8="",0,IF(OR(BK$8&lt;Главная!$N$74,BK$8&gt;Главная!$N$82),0,(BK$2)*($W51*(MAX($2:$2)/(MAX($2:$2)+MAX($3:$3)))/((MAX($2:$2)*(MAX($2:$2)+1)/2))))+IF(OR(BK$8&lt;=Главная!$N$82,BK$8&gt;Главная!$N$80),0,(-BK$3+MAX($3:$3))*($W51*(MAX($3:$3)/(MAX($2:$2)+MAX($3:$3)))/((MAX($3:$3)*(MAX($3:$3)+1)/2)))))</f>
        <v>0</v>
      </c>
      <c r="BL51" s="198">
        <f>IF(BL$8="",0,IF(OR(BL$8&lt;Главная!$N$74,BL$8&gt;Главная!$N$82),0,(BL$2)*($W51*(MAX($2:$2)/(MAX($2:$2)+MAX($3:$3)))/((MAX($2:$2)*(MAX($2:$2)+1)/2))))+IF(OR(BL$8&lt;=Главная!$N$82,BL$8&gt;Главная!$N$80),0,(-BL$3+MAX($3:$3))*($W51*(MAX($3:$3)/(MAX($2:$2)+MAX($3:$3)))/((MAX($3:$3)*(MAX($3:$3)+1)/2)))))</f>
        <v>0</v>
      </c>
      <c r="BM51" s="198">
        <f>IF(BM$8="",0,IF(OR(BM$8&lt;Главная!$N$74,BM$8&gt;Главная!$N$82),0,(BM$2)*($W51*(MAX($2:$2)/(MAX($2:$2)+MAX($3:$3)))/((MAX($2:$2)*(MAX($2:$2)+1)/2))))+IF(OR(BM$8&lt;=Главная!$N$82,BM$8&gt;Главная!$N$80),0,(-BM$3+MAX($3:$3))*($W51*(MAX($3:$3)/(MAX($2:$2)+MAX($3:$3)))/((MAX($3:$3)*(MAX($3:$3)+1)/2)))))</f>
        <v>0</v>
      </c>
      <c r="BN51" s="198">
        <f>IF(BN$8="",0,IF(OR(BN$8&lt;Главная!$N$74,BN$8&gt;Главная!$N$82),0,(BN$2)*($W51*(MAX($2:$2)/(MAX($2:$2)+MAX($3:$3)))/((MAX($2:$2)*(MAX($2:$2)+1)/2))))+IF(OR(BN$8&lt;=Главная!$N$82,BN$8&gt;Главная!$N$80),0,(-BN$3+MAX($3:$3))*($W51*(MAX($3:$3)/(MAX($2:$2)+MAX($3:$3)))/((MAX($3:$3)*(MAX($3:$3)+1)/2)))))</f>
        <v>0</v>
      </c>
      <c r="BO51" s="198">
        <f>IF(BO$8="",0,IF(OR(BO$8&lt;Главная!$N$74,BO$8&gt;Главная!$N$82),0,(BO$2)*($W51*(MAX($2:$2)/(MAX($2:$2)+MAX($3:$3)))/((MAX($2:$2)*(MAX($2:$2)+1)/2))))+IF(OR(BO$8&lt;=Главная!$N$82,BO$8&gt;Главная!$N$80),0,(-BO$3+MAX($3:$3))*($W51*(MAX($3:$3)/(MAX($2:$2)+MAX($3:$3)))/((MAX($3:$3)*(MAX($3:$3)+1)/2)))))</f>
        <v>0</v>
      </c>
      <c r="BP51" s="198">
        <f>IF(BP$8="",0,IF(OR(BP$8&lt;Главная!$N$74,BP$8&gt;Главная!$N$82),0,(BP$2)*($W51*(MAX($2:$2)/(MAX($2:$2)+MAX($3:$3)))/((MAX($2:$2)*(MAX($2:$2)+1)/2))))+IF(OR(BP$8&lt;=Главная!$N$82,BP$8&gt;Главная!$N$80),0,(-BP$3+MAX($3:$3))*($W51*(MAX($3:$3)/(MAX($2:$2)+MAX($3:$3)))/((MAX($3:$3)*(MAX($3:$3)+1)/2)))))</f>
        <v>0</v>
      </c>
      <c r="BQ51" s="198">
        <f>IF(BQ$8="",0,IF(OR(BQ$8&lt;Главная!$N$74,BQ$8&gt;Главная!$N$82),0,(BQ$2)*($W51*(MAX($2:$2)/(MAX($2:$2)+MAX($3:$3)))/((MAX($2:$2)*(MAX($2:$2)+1)/2))))+IF(OR(BQ$8&lt;=Главная!$N$82,BQ$8&gt;Главная!$N$80),0,(-BQ$3+MAX($3:$3))*($W51*(MAX($3:$3)/(MAX($2:$2)+MAX($3:$3)))/((MAX($3:$3)*(MAX($3:$3)+1)/2)))))</f>
        <v>0</v>
      </c>
      <c r="BR51" s="198">
        <f>IF(BR$8="",0,IF(OR(BR$8&lt;Главная!$N$74,BR$8&gt;Главная!$N$82),0,(BR$2)*($W51*(MAX($2:$2)/(MAX($2:$2)+MAX($3:$3)))/((MAX($2:$2)*(MAX($2:$2)+1)/2))))+IF(OR(BR$8&lt;=Главная!$N$82,BR$8&gt;Главная!$N$80),0,(-BR$3+MAX($3:$3))*($W51*(MAX($3:$3)/(MAX($2:$2)+MAX($3:$3)))/((MAX($3:$3)*(MAX($3:$3)+1)/2)))))</f>
        <v>0</v>
      </c>
      <c r="BS51" s="198">
        <f>IF(BS$8="",0,IF(OR(BS$8&lt;Главная!$N$74,BS$8&gt;Главная!$N$82),0,(BS$2)*($W51*(MAX($2:$2)/(MAX($2:$2)+MAX($3:$3)))/((MAX($2:$2)*(MAX($2:$2)+1)/2))))+IF(OR(BS$8&lt;=Главная!$N$82,BS$8&gt;Главная!$N$80),0,(-BS$3+MAX($3:$3))*($W51*(MAX($3:$3)/(MAX($2:$2)+MAX($3:$3)))/((MAX($3:$3)*(MAX($3:$3)+1)/2)))))</f>
        <v>0</v>
      </c>
      <c r="BT51" s="198">
        <f>IF(BT$8="",0,IF(OR(BT$8&lt;Главная!$N$74,BT$8&gt;Главная!$N$82),0,(BT$2)*($W51*(MAX($2:$2)/(MAX($2:$2)+MAX($3:$3)))/((MAX($2:$2)*(MAX($2:$2)+1)/2))))+IF(OR(BT$8&lt;=Главная!$N$82,BT$8&gt;Главная!$N$80),0,(-BT$3+MAX($3:$3))*($W51*(MAX($3:$3)/(MAX($2:$2)+MAX($3:$3)))/((MAX($3:$3)*(MAX($3:$3)+1)/2)))))</f>
        <v>0</v>
      </c>
      <c r="BU51" s="198">
        <f>IF(BU$8="",0,IF(OR(BU$8&lt;Главная!$N$74,BU$8&gt;Главная!$N$82),0,(BU$2)*($W51*(MAX($2:$2)/(MAX($2:$2)+MAX($3:$3)))/((MAX($2:$2)*(MAX($2:$2)+1)/2))))+IF(OR(BU$8&lt;=Главная!$N$82,BU$8&gt;Главная!$N$80),0,(-BU$3+MAX($3:$3))*($W51*(MAX($3:$3)/(MAX($2:$2)+MAX($3:$3)))/((MAX($3:$3)*(MAX($3:$3)+1)/2)))))</f>
        <v>0</v>
      </c>
      <c r="BV51" s="198">
        <f>IF(BV$8="",0,IF(OR(BV$8&lt;Главная!$N$74,BV$8&gt;Главная!$N$82),0,(BV$2)*($W51*(MAX($2:$2)/(MAX($2:$2)+MAX($3:$3)))/((MAX($2:$2)*(MAX($2:$2)+1)/2))))+IF(OR(BV$8&lt;=Главная!$N$82,BV$8&gt;Главная!$N$80),0,(-BV$3+MAX($3:$3))*($W51*(MAX($3:$3)/(MAX($2:$2)+MAX($3:$3)))/((MAX($3:$3)*(MAX($3:$3)+1)/2)))))</f>
        <v>0</v>
      </c>
      <c r="BW51" s="198">
        <f>IF(BW$8="",0,IF(OR(BW$8&lt;Главная!$N$74,BW$8&gt;Главная!$N$82),0,(BW$2)*($W51*(MAX($2:$2)/(MAX($2:$2)+MAX($3:$3)))/((MAX($2:$2)*(MAX($2:$2)+1)/2))))+IF(OR(BW$8&lt;=Главная!$N$82,BW$8&gt;Главная!$N$80),0,(-BW$3+MAX($3:$3))*($W51*(MAX($3:$3)/(MAX($2:$2)+MAX($3:$3)))/((MAX($3:$3)*(MAX($3:$3)+1)/2)))))</f>
        <v>0</v>
      </c>
      <c r="BX51" s="198">
        <f>IF(BX$8="",0,IF(OR(BX$8&lt;Главная!$N$74,BX$8&gt;Главная!$N$82),0,(BX$2)*($W51*(MAX($2:$2)/(MAX($2:$2)+MAX($3:$3)))/((MAX($2:$2)*(MAX($2:$2)+1)/2))))+IF(OR(BX$8&lt;=Главная!$N$82,BX$8&gt;Главная!$N$80),0,(-BX$3+MAX($3:$3))*($W51*(MAX($3:$3)/(MAX($2:$2)+MAX($3:$3)))/((MAX($3:$3)*(MAX($3:$3)+1)/2)))))</f>
        <v>0</v>
      </c>
      <c r="BY51" s="198">
        <f>IF(BY$8="",0,IF(OR(BY$8&lt;Главная!$N$74,BY$8&gt;Главная!$N$82),0,(BY$2)*($W51*(MAX($2:$2)/(MAX($2:$2)+MAX($3:$3)))/((MAX($2:$2)*(MAX($2:$2)+1)/2))))+IF(OR(BY$8&lt;=Главная!$N$82,BY$8&gt;Главная!$N$80),0,(-BY$3+MAX($3:$3))*($W51*(MAX($3:$3)/(MAX($2:$2)+MAX($3:$3)))/((MAX($3:$3)*(MAX($3:$3)+1)/2)))))</f>
        <v>0</v>
      </c>
      <c r="BZ51" s="198">
        <f>IF(BZ$8="",0,IF(OR(BZ$8&lt;Главная!$N$74,BZ$8&gt;Главная!$N$82),0,(BZ$2)*($W51*(MAX($2:$2)/(MAX($2:$2)+MAX($3:$3)))/((MAX($2:$2)*(MAX($2:$2)+1)/2))))+IF(OR(BZ$8&lt;=Главная!$N$82,BZ$8&gt;Главная!$N$80),0,(-BZ$3+MAX($3:$3))*($W51*(MAX($3:$3)/(MAX($2:$2)+MAX($3:$3)))/((MAX($3:$3)*(MAX($3:$3)+1)/2)))))</f>
        <v>0</v>
      </c>
      <c r="CA51" s="198">
        <f>IF(CA$8="",0,IF(OR(CA$8&lt;Главная!$N$74,CA$8&gt;Главная!$N$82),0,(CA$2)*($W51*(MAX($2:$2)/(MAX($2:$2)+MAX($3:$3)))/((MAX($2:$2)*(MAX($2:$2)+1)/2))))+IF(OR(CA$8&lt;=Главная!$N$82,CA$8&gt;Главная!$N$80),0,(-CA$3+MAX($3:$3))*($W51*(MAX($3:$3)/(MAX($2:$2)+MAX($3:$3)))/((MAX($3:$3)*(MAX($3:$3)+1)/2)))))</f>
        <v>0</v>
      </c>
      <c r="CB51" s="198">
        <f>IF(CB$8="",0,IF(OR(CB$8&lt;Главная!$N$74,CB$8&gt;Главная!$N$82),0,(CB$2)*($W51*(MAX($2:$2)/(MAX($2:$2)+MAX($3:$3)))/((MAX($2:$2)*(MAX($2:$2)+1)/2))))+IF(OR(CB$8&lt;=Главная!$N$82,CB$8&gt;Главная!$N$80),0,(-CB$3+MAX($3:$3))*($W51*(MAX($3:$3)/(MAX($2:$2)+MAX($3:$3)))/((MAX($3:$3)*(MAX($3:$3)+1)/2)))))</f>
        <v>0</v>
      </c>
      <c r="CC51" s="198">
        <f>IF(CC$8="",0,IF(OR(CC$8&lt;Главная!$N$74,CC$8&gt;Главная!$N$82),0,(CC$2)*($W51*(MAX($2:$2)/(MAX($2:$2)+MAX($3:$3)))/((MAX($2:$2)*(MAX($2:$2)+1)/2))))+IF(OR(CC$8&lt;=Главная!$N$82,CC$8&gt;Главная!$N$80),0,(-CC$3+MAX($3:$3))*($W51*(MAX($3:$3)/(MAX($2:$2)+MAX($3:$3)))/((MAX($3:$3)*(MAX($3:$3)+1)/2)))))</f>
        <v>0</v>
      </c>
      <c r="CD51" s="198">
        <f>IF(CD$8="",0,IF(OR(CD$8&lt;Главная!$N$74,CD$8&gt;Главная!$N$82),0,(CD$2)*($W51*(MAX($2:$2)/(MAX($2:$2)+MAX($3:$3)))/((MAX($2:$2)*(MAX($2:$2)+1)/2))))+IF(OR(CD$8&lt;=Главная!$N$82,CD$8&gt;Главная!$N$80),0,(-CD$3+MAX($3:$3))*($W51*(MAX($3:$3)/(MAX($2:$2)+MAX($3:$3)))/((MAX($3:$3)*(MAX($3:$3)+1)/2)))))</f>
        <v>0</v>
      </c>
      <c r="CE51" s="198">
        <f>IF(CE$8="",0,IF(OR(CE$8&lt;Главная!$N$74,CE$8&gt;Главная!$N$82),0,(CE$2)*($W51*(MAX($2:$2)/(MAX($2:$2)+MAX($3:$3)))/((MAX($2:$2)*(MAX($2:$2)+1)/2))))+IF(OR(CE$8&lt;=Главная!$N$82,CE$8&gt;Главная!$N$80),0,(-CE$3+MAX($3:$3))*($W51*(MAX($3:$3)/(MAX($2:$2)+MAX($3:$3)))/((MAX($3:$3)*(MAX($3:$3)+1)/2)))))</f>
        <v>0</v>
      </c>
      <c r="CF51" s="198">
        <f>IF(CF$8="",0,IF(OR(CF$8&lt;Главная!$N$74,CF$8&gt;Главная!$N$82),0,(CF$2)*($W51*(MAX($2:$2)/(MAX($2:$2)+MAX($3:$3)))/((MAX($2:$2)*(MAX($2:$2)+1)/2))))+IF(OR(CF$8&lt;=Главная!$N$82,CF$8&gt;Главная!$N$80),0,(-CF$3+MAX($3:$3))*($W51*(MAX($3:$3)/(MAX($2:$2)+MAX($3:$3)))/((MAX($3:$3)*(MAX($3:$3)+1)/2)))))</f>
        <v>0</v>
      </c>
      <c r="CG51" s="198">
        <f>IF(CG$8="",0,IF(OR(CG$8&lt;Главная!$N$74,CG$8&gt;Главная!$N$82),0,(CG$2)*($W51*(MAX($2:$2)/(MAX($2:$2)+MAX($3:$3)))/((MAX($2:$2)*(MAX($2:$2)+1)/2))))+IF(OR(CG$8&lt;=Главная!$N$82,CG$8&gt;Главная!$N$80),0,(-CG$3+MAX($3:$3))*($W51*(MAX($3:$3)/(MAX($2:$2)+MAX($3:$3)))/((MAX($3:$3)*(MAX($3:$3)+1)/2)))))</f>
        <v>0</v>
      </c>
      <c r="CH51" s="198">
        <f>IF(CH$8="",0,IF(OR(CH$8&lt;Главная!$N$74,CH$8&gt;Главная!$N$82),0,(CH$2)*($W51*(MAX($2:$2)/(MAX($2:$2)+MAX($3:$3)))/((MAX($2:$2)*(MAX($2:$2)+1)/2))))+IF(OR(CH$8&lt;=Главная!$N$82,CH$8&gt;Главная!$N$80),0,(-CH$3+MAX($3:$3))*($W51*(MAX($3:$3)/(MAX($2:$2)+MAX($3:$3)))/((MAX($3:$3)*(MAX($3:$3)+1)/2)))))</f>
        <v>0</v>
      </c>
      <c r="CI51" s="198">
        <f>IF(CI$8="",0,IF(OR(CI$8&lt;Главная!$N$74,CI$8&gt;Главная!$N$82),0,(CI$2)*($W51*(MAX($2:$2)/(MAX($2:$2)+MAX($3:$3)))/((MAX($2:$2)*(MAX($2:$2)+1)/2))))+IF(OR(CI$8&lt;=Главная!$N$82,CI$8&gt;Главная!$N$80),0,(-CI$3+MAX($3:$3))*($W51*(MAX($3:$3)/(MAX($2:$2)+MAX($3:$3)))/((MAX($3:$3)*(MAX($3:$3)+1)/2)))))</f>
        <v>0</v>
      </c>
      <c r="CJ51" s="198">
        <f>IF(CJ$8="",0,IF(OR(CJ$8&lt;Главная!$N$74,CJ$8&gt;Главная!$N$82),0,(CJ$2)*($W51*(MAX($2:$2)/(MAX($2:$2)+MAX($3:$3)))/((MAX($2:$2)*(MAX($2:$2)+1)/2))))+IF(OR(CJ$8&lt;=Главная!$N$82,CJ$8&gt;Главная!$N$80),0,(-CJ$3+MAX($3:$3))*($W51*(MAX($3:$3)/(MAX($2:$2)+MAX($3:$3)))/((MAX($3:$3)*(MAX($3:$3)+1)/2)))))</f>
        <v>0</v>
      </c>
      <c r="CK51" s="198">
        <f>IF(CK$8="",0,IF(OR(CK$8&lt;Главная!$N$74,CK$8&gt;Главная!$N$82),0,(CK$2)*($W51*(MAX($2:$2)/(MAX($2:$2)+MAX($3:$3)))/((MAX($2:$2)*(MAX($2:$2)+1)/2))))+IF(OR(CK$8&lt;=Главная!$N$82,CK$8&gt;Главная!$N$80),0,(-CK$3+MAX($3:$3))*($W51*(MAX($3:$3)/(MAX($2:$2)+MAX($3:$3)))/((MAX($3:$3)*(MAX($3:$3)+1)/2)))))</f>
        <v>0</v>
      </c>
      <c r="CL51" s="198">
        <f>IF(CL$8="",0,IF(OR(CL$8&lt;Главная!$N$74,CL$8&gt;Главная!$N$82),0,(CL$2)*($W51*(MAX($2:$2)/(MAX($2:$2)+MAX($3:$3)))/((MAX($2:$2)*(MAX($2:$2)+1)/2))))+IF(OR(CL$8&lt;=Главная!$N$82,CL$8&gt;Главная!$N$80),0,(-CL$3+MAX($3:$3))*($W51*(MAX($3:$3)/(MAX($2:$2)+MAX($3:$3)))/((MAX($3:$3)*(MAX($3:$3)+1)/2)))))</f>
        <v>0</v>
      </c>
      <c r="CM51" s="198">
        <f>IF(CM$8="",0,IF(OR(CM$8&lt;Главная!$N$74,CM$8&gt;Главная!$N$82),0,(CM$2)*($W51*(MAX($2:$2)/(MAX($2:$2)+MAX($3:$3)))/((MAX($2:$2)*(MAX($2:$2)+1)/2))))+IF(OR(CM$8&lt;=Главная!$N$82,CM$8&gt;Главная!$N$80),0,(-CM$3+MAX($3:$3))*($W51*(MAX($3:$3)/(MAX($2:$2)+MAX($3:$3)))/((MAX($3:$3)*(MAX($3:$3)+1)/2)))))</f>
        <v>0</v>
      </c>
      <c r="CN51" s="198">
        <f>IF(CN$8="",0,IF(OR(CN$8&lt;Главная!$N$74,CN$8&gt;Главная!$N$82),0,(CN$2)*($W51*(MAX($2:$2)/(MAX($2:$2)+MAX($3:$3)))/((MAX($2:$2)*(MAX($2:$2)+1)/2))))+IF(OR(CN$8&lt;=Главная!$N$82,CN$8&gt;Главная!$N$80),0,(-CN$3+MAX($3:$3))*($W51*(MAX($3:$3)/(MAX($2:$2)+MAX($3:$3)))/((MAX($3:$3)*(MAX($3:$3)+1)/2)))))</f>
        <v>0</v>
      </c>
      <c r="CO51" s="198">
        <f>IF(CO$8="",0,IF(OR(CO$8&lt;Главная!$N$74,CO$8&gt;Главная!$N$82),0,(CO$2)*($W51*(MAX($2:$2)/(MAX($2:$2)+MAX($3:$3)))/((MAX($2:$2)*(MAX($2:$2)+1)/2))))+IF(OR(CO$8&lt;=Главная!$N$82,CO$8&gt;Главная!$N$80),0,(-CO$3+MAX($3:$3))*($W51*(MAX($3:$3)/(MAX($2:$2)+MAX($3:$3)))/((MAX($3:$3)*(MAX($3:$3)+1)/2)))))</f>
        <v>0</v>
      </c>
      <c r="CP51" s="198">
        <f>IF(CP$8="",0,IF(OR(CP$8&lt;Главная!$N$74,CP$8&gt;Главная!$N$82),0,(CP$2)*($W51*(MAX($2:$2)/(MAX($2:$2)+MAX($3:$3)))/((MAX($2:$2)*(MAX($2:$2)+1)/2))))+IF(OR(CP$8&lt;=Главная!$N$82,CP$8&gt;Главная!$N$80),0,(-CP$3+MAX($3:$3))*($W51*(MAX($3:$3)/(MAX($2:$2)+MAX($3:$3)))/((MAX($3:$3)*(MAX($3:$3)+1)/2)))))</f>
        <v>0</v>
      </c>
      <c r="CQ51" s="198">
        <f>IF(CQ$8="",0,IF(OR(CQ$8&lt;Главная!$N$74,CQ$8&gt;Главная!$N$82),0,(CQ$2)*($W51*(MAX($2:$2)/(MAX($2:$2)+MAX($3:$3)))/((MAX($2:$2)*(MAX($2:$2)+1)/2))))+IF(OR(CQ$8&lt;=Главная!$N$82,CQ$8&gt;Главная!$N$80),0,(-CQ$3+MAX($3:$3))*($W51*(MAX($3:$3)/(MAX($2:$2)+MAX($3:$3)))/((MAX($3:$3)*(MAX($3:$3)+1)/2)))))</f>
        <v>0</v>
      </c>
      <c r="CR51" s="198">
        <f>IF(CR$8="",0,IF(OR(CR$8&lt;Главная!$N$74,CR$8&gt;Главная!$N$82),0,(CR$2)*($W51*(MAX($2:$2)/(MAX($2:$2)+MAX($3:$3)))/((MAX($2:$2)*(MAX($2:$2)+1)/2))))+IF(OR(CR$8&lt;=Главная!$N$82,CR$8&gt;Главная!$N$80),0,(-CR$3+MAX($3:$3))*($W51*(MAX($3:$3)/(MAX($2:$2)+MAX($3:$3)))/((MAX($3:$3)*(MAX($3:$3)+1)/2)))))</f>
        <v>0</v>
      </c>
      <c r="CS51" s="198">
        <f>IF(CS$8="",0,IF(OR(CS$8&lt;Главная!$N$74,CS$8&gt;Главная!$N$82),0,(CS$2)*($W51*(MAX($2:$2)/(MAX($2:$2)+MAX($3:$3)))/((MAX($2:$2)*(MAX($2:$2)+1)/2))))+IF(OR(CS$8&lt;=Главная!$N$82,CS$8&gt;Главная!$N$80),0,(-CS$3+MAX($3:$3))*($W51*(MAX($3:$3)/(MAX($2:$2)+MAX($3:$3)))/((MAX($3:$3)*(MAX($3:$3)+1)/2)))))</f>
        <v>0</v>
      </c>
      <c r="CT51" s="198">
        <f>IF(CT$8="",0,IF(OR(CT$8&lt;Главная!$N$74,CT$8&gt;Главная!$N$82),0,(CT$2)*($W51*(MAX($2:$2)/(MAX($2:$2)+MAX($3:$3)))/((MAX($2:$2)*(MAX($2:$2)+1)/2))))+IF(OR(CT$8&lt;=Главная!$N$82,CT$8&gt;Главная!$N$80),0,(-CT$3+MAX($3:$3))*($W51*(MAX($3:$3)/(MAX($2:$2)+MAX($3:$3)))/((MAX($3:$3)*(MAX($3:$3)+1)/2)))))</f>
        <v>0</v>
      </c>
      <c r="CU51" s="198">
        <f>IF(CU$8="",0,IF(OR(CU$8&lt;Главная!$N$74,CU$8&gt;Главная!$N$82),0,(CU$2)*($W51*(MAX($2:$2)/(MAX($2:$2)+MAX($3:$3)))/((MAX($2:$2)*(MAX($2:$2)+1)/2))))+IF(OR(CU$8&lt;=Главная!$N$82,CU$8&gt;Главная!$N$80),0,(-CU$3+MAX($3:$3))*($W51*(MAX($3:$3)/(MAX($2:$2)+MAX($3:$3)))/((MAX($3:$3)*(MAX($3:$3)+1)/2)))))</f>
        <v>0</v>
      </c>
      <c r="CV51" s="198">
        <f>IF(CV$8="",0,IF(OR(CV$8&lt;Главная!$N$74,CV$8&gt;Главная!$N$82),0,(CV$2)*($W51*(MAX($2:$2)/(MAX($2:$2)+MAX($3:$3)))/((MAX($2:$2)*(MAX($2:$2)+1)/2))))+IF(OR(CV$8&lt;=Главная!$N$82,CV$8&gt;Главная!$N$80),0,(-CV$3+MAX($3:$3))*($W51*(MAX($3:$3)/(MAX($2:$2)+MAX($3:$3)))/((MAX($3:$3)*(MAX($3:$3)+1)/2)))))</f>
        <v>0</v>
      </c>
      <c r="CW51" s="198">
        <f>IF(CW$8="",0,IF(OR(CW$8&lt;Главная!$N$74,CW$8&gt;Главная!$N$82),0,(CW$2)*($W51*(MAX($2:$2)/(MAX($2:$2)+MAX($3:$3)))/((MAX($2:$2)*(MAX($2:$2)+1)/2))))+IF(OR(CW$8&lt;=Главная!$N$82,CW$8&gt;Главная!$N$80),0,(-CW$3+MAX($3:$3))*($W51*(MAX($3:$3)/(MAX($2:$2)+MAX($3:$3)))/((MAX($3:$3)*(MAX($3:$3)+1)/2)))))</f>
        <v>0</v>
      </c>
      <c r="CX51" s="198">
        <f>IF(CX$8="",0,IF(OR(CX$8&lt;Главная!$N$74,CX$8&gt;Главная!$N$82),0,(CX$2)*($W51*(MAX($2:$2)/(MAX($2:$2)+MAX($3:$3)))/((MAX($2:$2)*(MAX($2:$2)+1)/2))))+IF(OR(CX$8&lt;=Главная!$N$82,CX$8&gt;Главная!$N$80),0,(-CX$3+MAX($3:$3))*($W51*(MAX($3:$3)/(MAX($2:$2)+MAX($3:$3)))/((MAX($3:$3)*(MAX($3:$3)+1)/2)))))</f>
        <v>0</v>
      </c>
      <c r="CY51" s="198">
        <f>IF(CY$8="",0,IF(OR(CY$8&lt;Главная!$N$74,CY$8&gt;Главная!$N$82),0,(CY$2)*($W51*(MAX($2:$2)/(MAX($2:$2)+MAX($3:$3)))/((MAX($2:$2)*(MAX($2:$2)+1)/2))))+IF(OR(CY$8&lt;=Главная!$N$82,CY$8&gt;Главная!$N$80),0,(-CY$3+MAX($3:$3))*($W51*(MAX($3:$3)/(MAX($2:$2)+MAX($3:$3)))/((MAX($3:$3)*(MAX($3:$3)+1)/2)))))</f>
        <v>0</v>
      </c>
      <c r="CZ51" s="198">
        <f>IF(CZ$8="",0,IF(OR(CZ$8&lt;Главная!$N$74,CZ$8&gt;Главная!$N$82),0,(CZ$2)*($W51*(MAX($2:$2)/(MAX($2:$2)+MAX($3:$3)))/((MAX($2:$2)*(MAX($2:$2)+1)/2))))+IF(OR(CZ$8&lt;=Главная!$N$82,CZ$8&gt;Главная!$N$80),0,(-CZ$3+MAX($3:$3))*($W51*(MAX($3:$3)/(MAX($2:$2)+MAX($3:$3)))/((MAX($3:$3)*(MAX($3:$3)+1)/2)))))</f>
        <v>0</v>
      </c>
      <c r="DA51" s="198">
        <f>IF(DA$8="",0,IF(OR(DA$8&lt;Главная!$N$74,DA$8&gt;Главная!$N$82),0,(DA$2)*($W51*(MAX($2:$2)/(MAX($2:$2)+MAX($3:$3)))/((MAX($2:$2)*(MAX($2:$2)+1)/2))))+IF(OR(DA$8&lt;=Главная!$N$82,DA$8&gt;Главная!$N$80),0,(-DA$3+MAX($3:$3))*($W51*(MAX($3:$3)/(MAX($2:$2)+MAX($3:$3)))/((MAX($3:$3)*(MAX($3:$3)+1)/2)))))</f>
        <v>0</v>
      </c>
      <c r="DB51" s="198">
        <f>IF(DB$8="",0,IF(OR(DB$8&lt;Главная!$N$74,DB$8&gt;Главная!$N$82),0,(DB$2)*($W51*(MAX($2:$2)/(MAX($2:$2)+MAX($3:$3)))/((MAX($2:$2)*(MAX($2:$2)+1)/2))))+IF(OR(DB$8&lt;=Главная!$N$82,DB$8&gt;Главная!$N$80),0,(-DB$3+MAX($3:$3))*($W51*(MAX($3:$3)/(MAX($2:$2)+MAX($3:$3)))/((MAX($3:$3)*(MAX($3:$3)+1)/2)))))</f>
        <v>0</v>
      </c>
      <c r="DC51" s="198">
        <f>IF(DC$8="",0,IF(OR(DC$8&lt;Главная!$N$74,DC$8&gt;Главная!$N$82),0,(DC$2)*($W51*(MAX($2:$2)/(MAX($2:$2)+MAX($3:$3)))/((MAX($2:$2)*(MAX($2:$2)+1)/2))))+IF(OR(DC$8&lt;=Главная!$N$82,DC$8&gt;Главная!$N$80),0,(-DC$3+MAX($3:$3))*($W51*(MAX($3:$3)/(MAX($2:$2)+MAX($3:$3)))/((MAX($3:$3)*(MAX($3:$3)+1)/2)))))</f>
        <v>0</v>
      </c>
      <c r="DD51" s="198">
        <f>IF(DD$8="",0,IF(OR(DD$8&lt;Главная!$N$74,DD$8&gt;Главная!$N$82),0,(DD$2)*($W51*(MAX($2:$2)/(MAX($2:$2)+MAX($3:$3)))/((MAX($2:$2)*(MAX($2:$2)+1)/2))))+IF(OR(DD$8&lt;=Главная!$N$82,DD$8&gt;Главная!$N$80),0,(-DD$3+MAX($3:$3))*($W51*(MAX($3:$3)/(MAX($2:$2)+MAX($3:$3)))/((MAX($3:$3)*(MAX($3:$3)+1)/2)))))</f>
        <v>0</v>
      </c>
      <c r="DE51" s="198">
        <f>IF(DE$8="",0,IF(OR(DE$8&lt;Главная!$N$74,DE$8&gt;Главная!$N$82),0,(DE$2)*($W51*(MAX($2:$2)/(MAX($2:$2)+MAX($3:$3)))/((MAX($2:$2)*(MAX($2:$2)+1)/2))))+IF(OR(DE$8&lt;=Главная!$N$82,DE$8&gt;Главная!$N$80),0,(-DE$3+MAX($3:$3))*($W51*(MAX($3:$3)/(MAX($2:$2)+MAX($3:$3)))/((MAX($3:$3)*(MAX($3:$3)+1)/2)))))</f>
        <v>0</v>
      </c>
      <c r="DF51" s="198">
        <f>IF(DF$8="",0,IF(OR(DF$8&lt;Главная!$N$74,DF$8&gt;Главная!$N$82),0,(DF$2)*($W51*(MAX($2:$2)/(MAX($2:$2)+MAX($3:$3)))/((MAX($2:$2)*(MAX($2:$2)+1)/2))))+IF(OR(DF$8&lt;=Главная!$N$82,DF$8&gt;Главная!$N$80),0,(-DF$3+MAX($3:$3))*($W51*(MAX($3:$3)/(MAX($2:$2)+MAX($3:$3)))/((MAX($3:$3)*(MAX($3:$3)+1)/2)))))</f>
        <v>0</v>
      </c>
      <c r="DG51" s="198">
        <f>IF(DG$8="",0,IF(OR(DG$8&lt;Главная!$N$74,DG$8&gt;Главная!$N$82),0,(DG$2)*($W51*(MAX($2:$2)/(MAX($2:$2)+MAX($3:$3)))/((MAX($2:$2)*(MAX($2:$2)+1)/2))))+IF(OR(DG$8&lt;=Главная!$N$82,DG$8&gt;Главная!$N$80),0,(-DG$3+MAX($3:$3))*($W51*(MAX($3:$3)/(MAX($2:$2)+MAX($3:$3)))/((MAX($3:$3)*(MAX($3:$3)+1)/2)))))</f>
        <v>0</v>
      </c>
      <c r="DH51" s="198">
        <f>IF(DH$8="",0,IF(OR(DH$8&lt;Главная!$N$74,DH$8&gt;Главная!$N$82),0,(DH$2)*($W51*(MAX($2:$2)/(MAX($2:$2)+MAX($3:$3)))/((MAX($2:$2)*(MAX($2:$2)+1)/2))))+IF(OR(DH$8&lt;=Главная!$N$82,DH$8&gt;Главная!$N$80),0,(-DH$3+MAX($3:$3))*($W51*(MAX($3:$3)/(MAX($2:$2)+MAX($3:$3)))/((MAX($3:$3)*(MAX($3:$3)+1)/2)))))</f>
        <v>0</v>
      </c>
      <c r="DI51" s="198">
        <f>IF(DI$8="",0,IF(OR(DI$8&lt;Главная!$N$74,DI$8&gt;Главная!$N$82),0,(DI$2)*($W51*(MAX($2:$2)/(MAX($2:$2)+MAX($3:$3)))/((MAX($2:$2)*(MAX($2:$2)+1)/2))))+IF(OR(DI$8&lt;=Главная!$N$82,DI$8&gt;Главная!$N$80),0,(-DI$3+MAX($3:$3))*($W51*(MAX($3:$3)/(MAX($2:$2)+MAX($3:$3)))/((MAX($3:$3)*(MAX($3:$3)+1)/2)))))</f>
        <v>0</v>
      </c>
      <c r="DJ51" s="198">
        <f>IF(DJ$8="",0,IF(OR(DJ$8&lt;Главная!$N$74,DJ$8&gt;Главная!$N$82),0,(DJ$2)*($W51*(MAX($2:$2)/(MAX($2:$2)+MAX($3:$3)))/((MAX($2:$2)*(MAX($2:$2)+1)/2))))+IF(OR(DJ$8&lt;=Главная!$N$82,DJ$8&gt;Главная!$N$80),0,(-DJ$3+MAX($3:$3))*($W51*(MAX($3:$3)/(MAX($2:$2)+MAX($3:$3)))/((MAX($3:$3)*(MAX($3:$3)+1)/2)))))</f>
        <v>0</v>
      </c>
      <c r="DK51" s="198">
        <f>IF(DK$8="",0,IF(OR(DK$8&lt;Главная!$N$74,DK$8&gt;Главная!$N$82),0,(DK$2)*($W51*(MAX($2:$2)/(MAX($2:$2)+MAX($3:$3)))/((MAX($2:$2)*(MAX($2:$2)+1)/2))))+IF(OR(DK$8&lt;=Главная!$N$82,DK$8&gt;Главная!$N$80),0,(-DK$3+MAX($3:$3))*($W51*(MAX($3:$3)/(MAX($2:$2)+MAX($3:$3)))/((MAX($3:$3)*(MAX($3:$3)+1)/2)))))</f>
        <v>0</v>
      </c>
      <c r="DL51" s="198">
        <f>IF(DL$8="",0,IF(OR(DL$8&lt;Главная!$N$74,DL$8&gt;Главная!$N$82),0,(DL$2)*($W51*(MAX($2:$2)/(MAX($2:$2)+MAX($3:$3)))/((MAX($2:$2)*(MAX($2:$2)+1)/2))))+IF(OR(DL$8&lt;=Главная!$N$82,DL$8&gt;Главная!$N$80),0,(-DL$3+MAX($3:$3))*($W51*(MAX($3:$3)/(MAX($2:$2)+MAX($3:$3)))/((MAX($3:$3)*(MAX($3:$3)+1)/2)))))</f>
        <v>0</v>
      </c>
      <c r="DM51" s="198">
        <f>IF(DM$8="",0,IF(OR(DM$8&lt;Главная!$N$74,DM$8&gt;Главная!$N$82),0,(DM$2)*($W51*(MAX($2:$2)/(MAX($2:$2)+MAX($3:$3)))/((MAX($2:$2)*(MAX($2:$2)+1)/2))))+IF(OR(DM$8&lt;=Главная!$N$82,DM$8&gt;Главная!$N$80),0,(-DM$3+MAX($3:$3))*($W51*(MAX($3:$3)/(MAX($2:$2)+MAX($3:$3)))/((MAX($3:$3)*(MAX($3:$3)+1)/2)))))</f>
        <v>0</v>
      </c>
      <c r="DN51" s="198">
        <f>IF(DN$8="",0,IF(OR(DN$8&lt;Главная!$N$74,DN$8&gt;Главная!$N$82),0,(DN$2)*($W51*(MAX($2:$2)/(MAX($2:$2)+MAX($3:$3)))/((MAX($2:$2)*(MAX($2:$2)+1)/2))))+IF(OR(DN$8&lt;=Главная!$N$82,DN$8&gt;Главная!$N$80),0,(-DN$3+MAX($3:$3))*($W51*(MAX($3:$3)/(MAX($2:$2)+MAX($3:$3)))/((MAX($3:$3)*(MAX($3:$3)+1)/2)))))</f>
        <v>0</v>
      </c>
      <c r="DO51" s="198">
        <f>IF(DO$8="",0,IF(OR(DO$8&lt;Главная!$N$74,DO$8&gt;Главная!$N$82),0,(DO$2)*($W51*(MAX($2:$2)/(MAX($2:$2)+MAX($3:$3)))/((MAX($2:$2)*(MAX($2:$2)+1)/2))))+IF(OR(DO$8&lt;=Главная!$N$82,DO$8&gt;Главная!$N$80),0,(-DO$3+MAX($3:$3))*($W51*(MAX($3:$3)/(MAX($2:$2)+MAX($3:$3)))/((MAX($3:$3)*(MAX($3:$3)+1)/2)))))</f>
        <v>0</v>
      </c>
      <c r="DP51" s="198">
        <f>IF(DP$8="",0,IF(OR(DP$8&lt;Главная!$N$74,DP$8&gt;Главная!$N$82),0,(DP$2)*($W51*(MAX($2:$2)/(MAX($2:$2)+MAX($3:$3)))/((MAX($2:$2)*(MAX($2:$2)+1)/2))))+IF(OR(DP$8&lt;=Главная!$N$82,DP$8&gt;Главная!$N$80),0,(-DP$3+MAX($3:$3))*($W51*(MAX($3:$3)/(MAX($2:$2)+MAX($3:$3)))/((MAX($3:$3)*(MAX($3:$3)+1)/2)))))</f>
        <v>0</v>
      </c>
      <c r="DQ51" s="198">
        <f>IF(DQ$8="",0,IF(OR(DQ$8&lt;Главная!$N$74,DQ$8&gt;Главная!$N$82),0,(DQ$2)*($W51*(MAX($2:$2)/(MAX($2:$2)+MAX($3:$3)))/((MAX($2:$2)*(MAX($2:$2)+1)/2))))+IF(OR(DQ$8&lt;=Главная!$N$82,DQ$8&gt;Главная!$N$80),0,(-DQ$3+MAX($3:$3))*($W51*(MAX($3:$3)/(MAX($2:$2)+MAX($3:$3)))/((MAX($3:$3)*(MAX($3:$3)+1)/2)))))</f>
        <v>0</v>
      </c>
      <c r="DR51" s="198">
        <f>IF(DR$8="",0,IF(OR(DR$8&lt;Главная!$N$74,DR$8&gt;Главная!$N$82),0,(DR$2)*($W51*(MAX($2:$2)/(MAX($2:$2)+MAX($3:$3)))/((MAX($2:$2)*(MAX($2:$2)+1)/2))))+IF(OR(DR$8&lt;=Главная!$N$82,DR$8&gt;Главная!$N$80),0,(-DR$3+MAX($3:$3))*($W51*(MAX($3:$3)/(MAX($2:$2)+MAX($3:$3)))/((MAX($3:$3)*(MAX($3:$3)+1)/2)))))</f>
        <v>0</v>
      </c>
      <c r="DS51" s="198">
        <f>IF(DS$8="",0,IF(OR(DS$8&lt;Главная!$N$74,DS$8&gt;Главная!$N$82),0,(DS$2)*($W51*(MAX($2:$2)/(MAX($2:$2)+MAX($3:$3)))/((MAX($2:$2)*(MAX($2:$2)+1)/2))))+IF(OR(DS$8&lt;=Главная!$N$82,DS$8&gt;Главная!$N$80),0,(-DS$3+MAX($3:$3))*($W51*(MAX($3:$3)/(MAX($2:$2)+MAX($3:$3)))/((MAX($3:$3)*(MAX($3:$3)+1)/2)))))</f>
        <v>0</v>
      </c>
      <c r="DT51" s="198">
        <f>IF(DT$8="",0,IF(OR(DT$8&lt;Главная!$N$74,DT$8&gt;Главная!$N$82),0,(DT$2)*($W51*(MAX($2:$2)/(MAX($2:$2)+MAX($3:$3)))/((MAX($2:$2)*(MAX($2:$2)+1)/2))))+IF(OR(DT$8&lt;=Главная!$N$82,DT$8&gt;Главная!$N$80),0,(-DT$3+MAX($3:$3))*($W51*(MAX($3:$3)/(MAX($2:$2)+MAX($3:$3)))/((MAX($3:$3)*(MAX($3:$3)+1)/2)))))</f>
        <v>0</v>
      </c>
      <c r="DU51" s="1"/>
      <c r="DV51" s="1"/>
    </row>
    <row r="52" spans="1:126" ht="4.2" customHeight="1">
      <c r="A52" s="1"/>
      <c r="B52" s="1"/>
      <c r="C52" s="1"/>
      <c r="D52" s="13"/>
      <c r="E52" s="262"/>
      <c r="F52" s="13"/>
      <c r="G52" s="302"/>
      <c r="H52" s="13"/>
      <c r="I52" s="13"/>
      <c r="J52" s="13"/>
      <c r="K52" s="13"/>
      <c r="L52" s="13"/>
      <c r="M52" s="14"/>
      <c r="N52" s="13"/>
      <c r="O52" s="13"/>
      <c r="P52" s="14"/>
      <c r="Q52" s="13"/>
      <c r="R52" s="13"/>
      <c r="S52" s="14"/>
      <c r="T52" s="176"/>
      <c r="U52" s="23"/>
      <c r="V52" s="1"/>
      <c r="W52" s="11"/>
      <c r="X52" s="10"/>
      <c r="Y52" s="45"/>
      <c r="Z52" s="92"/>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1"/>
      <c r="DV52" s="1"/>
    </row>
    <row r="53" spans="1:126">
      <c r="A53" s="1"/>
      <c r="B53" s="1"/>
      <c r="C53" s="197" t="s">
        <v>66</v>
      </c>
      <c r="D53" s="196" t="s">
        <v>63</v>
      </c>
      <c r="E53" s="261"/>
      <c r="F53" s="47"/>
      <c r="G53" s="229" t="s">
        <v>6</v>
      </c>
      <c r="H53" s="1"/>
      <c r="I53" s="1" t="s">
        <v>284</v>
      </c>
      <c r="J53" s="1"/>
      <c r="K53" s="1"/>
      <c r="L53" s="1"/>
      <c r="M53" s="5"/>
      <c r="N53" s="18"/>
      <c r="O53" s="1"/>
      <c r="P53" s="5"/>
      <c r="Q53" s="1" t="str">
        <f>Q46</f>
        <v>кв.м.</v>
      </c>
      <c r="R53" s="1"/>
      <c r="S53" s="1"/>
      <c r="T53" s="7"/>
      <c r="U53" s="1"/>
      <c r="V53" s="1"/>
      <c r="W53" s="11">
        <f>SUM($Y53:$DU53)</f>
        <v>0</v>
      </c>
      <c r="X53" s="10"/>
      <c r="Y53" s="5" t="s">
        <v>6</v>
      </c>
      <c r="Z53" s="92"/>
      <c r="AA53" s="198"/>
      <c r="AB53" s="590">
        <f>AA53*(1+AB54)</f>
        <v>0</v>
      </c>
      <c r="AC53" s="590">
        <f t="shared" ref="AC53:AE53" si="173">AB53*(1+AC54)</f>
        <v>0</v>
      </c>
      <c r="AD53" s="590">
        <f t="shared" si="173"/>
        <v>0</v>
      </c>
      <c r="AE53" s="590">
        <f t="shared" si="173"/>
        <v>0</v>
      </c>
      <c r="AF53" s="590">
        <f t="shared" ref="AF53" si="174">AE53*(1+AF54)</f>
        <v>0</v>
      </c>
      <c r="AG53" s="590">
        <f t="shared" ref="AG53" si="175">AF53*(1+AG54)</f>
        <v>0</v>
      </c>
      <c r="AH53" s="590">
        <f t="shared" ref="AH53" si="176">AG53*(1+AH54)</f>
        <v>0</v>
      </c>
      <c r="AI53" s="590">
        <f t="shared" ref="AI53" si="177">AH53*(1+AI54)</f>
        <v>0</v>
      </c>
      <c r="AJ53" s="590">
        <f t="shared" ref="AJ53" si="178">AI53*(1+AJ54)</f>
        <v>0</v>
      </c>
      <c r="AK53" s="590">
        <f t="shared" ref="AK53" si="179">AJ53*(1+AK54)</f>
        <v>0</v>
      </c>
      <c r="AL53" s="590">
        <f t="shared" ref="AL53" si="180">AK53*(1+AL54)</f>
        <v>0</v>
      </c>
      <c r="AM53" s="590">
        <f t="shared" ref="AM53" si="181">AL53*(1+AM54)</f>
        <v>0</v>
      </c>
      <c r="AN53" s="590">
        <f t="shared" ref="AN53" si="182">AM53*(1+AN54)</f>
        <v>0</v>
      </c>
      <c r="AO53" s="590">
        <f t="shared" ref="AO53" si="183">AN53*(1+AO54)</f>
        <v>0</v>
      </c>
      <c r="AP53" s="590">
        <f t="shared" ref="AP53" si="184">AO53*(1+AP54)</f>
        <v>0</v>
      </c>
      <c r="AQ53" s="590">
        <f t="shared" ref="AQ53" si="185">AP53*(1+AQ54)</f>
        <v>0</v>
      </c>
      <c r="AR53" s="590">
        <f t="shared" ref="AR53" si="186">AQ53*(1+AR54)</f>
        <v>0</v>
      </c>
      <c r="AS53" s="590">
        <f t="shared" ref="AS53" si="187">AR53*(1+AS54)</f>
        <v>0</v>
      </c>
      <c r="AT53" s="590">
        <f t="shared" ref="AT53" si="188">AS53*(1+AT54)</f>
        <v>0</v>
      </c>
      <c r="AU53" s="590">
        <f t="shared" ref="AU53" si="189">AT53*(1+AU54)</f>
        <v>0</v>
      </c>
      <c r="AV53" s="590">
        <f t="shared" ref="AV53" si="190">AU53*(1+AV54)</f>
        <v>0</v>
      </c>
      <c r="AW53" s="590">
        <f t="shared" ref="AW53" si="191">AV53*(1+AW54)</f>
        <v>0</v>
      </c>
      <c r="AX53" s="590">
        <f t="shared" ref="AX53" si="192">AW53*(1+AX54)</f>
        <v>0</v>
      </c>
      <c r="AY53" s="590">
        <f t="shared" ref="AY53" si="193">AX53*(1+AY54)</f>
        <v>0</v>
      </c>
      <c r="AZ53" s="590">
        <f t="shared" ref="AZ53" si="194">AY53*(1+AZ54)</f>
        <v>0</v>
      </c>
      <c r="BA53" s="590">
        <f t="shared" ref="BA53" si="195">AZ53*(1+BA54)</f>
        <v>0</v>
      </c>
      <c r="BB53" s="590">
        <f t="shared" ref="BB53" si="196">BA53*(1+BB54)</f>
        <v>0</v>
      </c>
      <c r="BC53" s="590">
        <f t="shared" ref="BC53" si="197">BB53*(1+BC54)</f>
        <v>0</v>
      </c>
      <c r="BD53" s="590">
        <f t="shared" ref="BD53" si="198">BC53*(1+BD54)</f>
        <v>0</v>
      </c>
      <c r="BE53" s="590">
        <f t="shared" ref="BE53" si="199">BD53*(1+BE54)</f>
        <v>0</v>
      </c>
      <c r="BF53" s="590">
        <f t="shared" ref="BF53" si="200">BE53*(1+BF54)</f>
        <v>0</v>
      </c>
      <c r="BG53" s="590">
        <f t="shared" ref="BG53" si="201">BF53*(1+BG54)</f>
        <v>0</v>
      </c>
      <c r="BH53" s="590">
        <f t="shared" ref="BH53" si="202">BG53*(1+BH54)</f>
        <v>0</v>
      </c>
      <c r="BI53" s="590">
        <f t="shared" ref="BI53" si="203">BH53*(1+BI54)</f>
        <v>0</v>
      </c>
      <c r="BJ53" s="590">
        <f t="shared" ref="BJ53" si="204">BI53*(1+BJ54)</f>
        <v>0</v>
      </c>
      <c r="BK53" s="590">
        <f t="shared" ref="BK53" si="205">BJ53*(1+BK54)</f>
        <v>0</v>
      </c>
      <c r="BL53" s="590">
        <f t="shared" ref="BL53" si="206">BK53*(1+BL54)</f>
        <v>0</v>
      </c>
      <c r="BM53" s="590">
        <f t="shared" ref="BM53" si="207">BL53*(1+BM54)</f>
        <v>0</v>
      </c>
      <c r="BN53" s="590">
        <f t="shared" ref="BN53" si="208">BM53*(1+BN54)</f>
        <v>0</v>
      </c>
      <c r="BO53" s="590">
        <f t="shared" ref="BO53" si="209">BN53*(1+BO54)</f>
        <v>0</v>
      </c>
      <c r="BP53" s="590">
        <f t="shared" ref="BP53" si="210">BO53*(1+BP54)</f>
        <v>0</v>
      </c>
      <c r="BQ53" s="590">
        <f t="shared" ref="BQ53" si="211">BP53*(1+BQ54)</f>
        <v>0</v>
      </c>
      <c r="BR53" s="590">
        <f t="shared" ref="BR53" si="212">BQ53*(1+BR54)</f>
        <v>0</v>
      </c>
      <c r="BS53" s="590">
        <f t="shared" ref="BS53" si="213">BR53*(1+BS54)</f>
        <v>0</v>
      </c>
      <c r="BT53" s="590">
        <f t="shared" ref="BT53" si="214">BS53*(1+BT54)</f>
        <v>0</v>
      </c>
      <c r="BU53" s="590">
        <f t="shared" ref="BU53" si="215">BT53*(1+BU54)</f>
        <v>0</v>
      </c>
      <c r="BV53" s="590">
        <f t="shared" ref="BV53" si="216">BU53*(1+BV54)</f>
        <v>0</v>
      </c>
      <c r="BW53" s="590">
        <f t="shared" ref="BW53" si="217">BV53*(1+BW54)</f>
        <v>0</v>
      </c>
      <c r="BX53" s="590">
        <f t="shared" ref="BX53" si="218">BW53*(1+BX54)</f>
        <v>0</v>
      </c>
      <c r="BY53" s="590">
        <f t="shared" ref="BY53" si="219">BX53*(1+BY54)</f>
        <v>0</v>
      </c>
      <c r="BZ53" s="590">
        <f t="shared" ref="BZ53" si="220">BY53*(1+BZ54)</f>
        <v>0</v>
      </c>
      <c r="CA53" s="590">
        <f t="shared" ref="CA53" si="221">BZ53*(1+CA54)</f>
        <v>0</v>
      </c>
      <c r="CB53" s="590">
        <f t="shared" ref="CB53" si="222">CA53*(1+CB54)</f>
        <v>0</v>
      </c>
      <c r="CC53" s="590">
        <f t="shared" ref="CC53" si="223">CB53*(1+CC54)</f>
        <v>0</v>
      </c>
      <c r="CD53" s="590">
        <f t="shared" ref="CD53" si="224">CC53*(1+CD54)</f>
        <v>0</v>
      </c>
      <c r="CE53" s="590">
        <f t="shared" ref="CE53" si="225">CD53*(1+CE54)</f>
        <v>0</v>
      </c>
      <c r="CF53" s="590">
        <f t="shared" ref="CF53" si="226">CE53*(1+CF54)</f>
        <v>0</v>
      </c>
      <c r="CG53" s="590">
        <f t="shared" ref="CG53" si="227">CF53*(1+CG54)</f>
        <v>0</v>
      </c>
      <c r="CH53" s="590">
        <f t="shared" ref="CH53" si="228">CG53*(1+CH54)</f>
        <v>0</v>
      </c>
      <c r="CI53" s="590">
        <f t="shared" ref="CI53" si="229">CH53*(1+CI54)</f>
        <v>0</v>
      </c>
      <c r="CJ53" s="590">
        <f t="shared" ref="CJ53" si="230">CI53*(1+CJ54)</f>
        <v>0</v>
      </c>
      <c r="CK53" s="590">
        <f t="shared" ref="CK53" si="231">CJ53*(1+CK54)</f>
        <v>0</v>
      </c>
      <c r="CL53" s="590">
        <f t="shared" ref="CL53" si="232">CK53*(1+CL54)</f>
        <v>0</v>
      </c>
      <c r="CM53" s="590">
        <f t="shared" ref="CM53" si="233">CL53*(1+CM54)</f>
        <v>0</v>
      </c>
      <c r="CN53" s="590">
        <f t="shared" ref="CN53" si="234">CM53*(1+CN54)</f>
        <v>0</v>
      </c>
      <c r="CO53" s="590">
        <f t="shared" ref="CO53" si="235">CN53*(1+CO54)</f>
        <v>0</v>
      </c>
      <c r="CP53" s="590">
        <f t="shared" ref="CP53" si="236">CO53*(1+CP54)</f>
        <v>0</v>
      </c>
      <c r="CQ53" s="590">
        <f t="shared" ref="CQ53" si="237">CP53*(1+CQ54)</f>
        <v>0</v>
      </c>
      <c r="CR53" s="590">
        <f t="shared" ref="CR53" si="238">CQ53*(1+CR54)</f>
        <v>0</v>
      </c>
      <c r="CS53" s="590">
        <f t="shared" ref="CS53" si="239">CR53*(1+CS54)</f>
        <v>0</v>
      </c>
      <c r="CT53" s="590">
        <f t="shared" ref="CT53" si="240">CS53*(1+CT54)</f>
        <v>0</v>
      </c>
      <c r="CU53" s="590">
        <f t="shared" ref="CU53" si="241">CT53*(1+CU54)</f>
        <v>0</v>
      </c>
      <c r="CV53" s="590">
        <f t="shared" ref="CV53" si="242">CU53*(1+CV54)</f>
        <v>0</v>
      </c>
      <c r="CW53" s="590">
        <f t="shared" ref="CW53" si="243">CV53*(1+CW54)</f>
        <v>0</v>
      </c>
      <c r="CX53" s="590">
        <f t="shared" ref="CX53" si="244">CW53*(1+CX54)</f>
        <v>0</v>
      </c>
      <c r="CY53" s="590">
        <f t="shared" ref="CY53" si="245">CX53*(1+CY54)</f>
        <v>0</v>
      </c>
      <c r="CZ53" s="590">
        <f t="shared" ref="CZ53" si="246">CY53*(1+CZ54)</f>
        <v>0</v>
      </c>
      <c r="DA53" s="590">
        <f t="shared" ref="DA53" si="247">CZ53*(1+DA54)</f>
        <v>0</v>
      </c>
      <c r="DB53" s="590">
        <f t="shared" ref="DB53" si="248">DA53*(1+DB54)</f>
        <v>0</v>
      </c>
      <c r="DC53" s="590">
        <f t="shared" ref="DC53" si="249">DB53*(1+DC54)</f>
        <v>0</v>
      </c>
      <c r="DD53" s="590">
        <f t="shared" ref="DD53" si="250">DC53*(1+DD54)</f>
        <v>0</v>
      </c>
      <c r="DE53" s="590">
        <f t="shared" ref="DE53" si="251">DD53*(1+DE54)</f>
        <v>0</v>
      </c>
      <c r="DF53" s="590">
        <f t="shared" ref="DF53" si="252">DE53*(1+DF54)</f>
        <v>0</v>
      </c>
      <c r="DG53" s="590">
        <f t="shared" ref="DG53" si="253">DF53*(1+DG54)</f>
        <v>0</v>
      </c>
      <c r="DH53" s="590">
        <f t="shared" ref="DH53" si="254">DG53*(1+DH54)</f>
        <v>0</v>
      </c>
      <c r="DI53" s="590">
        <f t="shared" ref="DI53" si="255">DH53*(1+DI54)</f>
        <v>0</v>
      </c>
      <c r="DJ53" s="590">
        <f t="shared" ref="DJ53" si="256">DI53*(1+DJ54)</f>
        <v>0</v>
      </c>
      <c r="DK53" s="590">
        <f t="shared" ref="DK53" si="257">DJ53*(1+DK54)</f>
        <v>0</v>
      </c>
      <c r="DL53" s="590">
        <f t="shared" ref="DL53" si="258">DK53*(1+DL54)</f>
        <v>0</v>
      </c>
      <c r="DM53" s="590">
        <f t="shared" ref="DM53" si="259">DL53*(1+DM54)</f>
        <v>0</v>
      </c>
      <c r="DN53" s="590">
        <f t="shared" ref="DN53" si="260">DM53*(1+DN54)</f>
        <v>0</v>
      </c>
      <c r="DO53" s="590">
        <f t="shared" ref="DO53" si="261">DN53*(1+DO54)</f>
        <v>0</v>
      </c>
      <c r="DP53" s="590">
        <f t="shared" ref="DP53" si="262">DO53*(1+DP54)</f>
        <v>0</v>
      </c>
      <c r="DQ53" s="590">
        <f t="shared" ref="DQ53" si="263">DP53*(1+DQ54)</f>
        <v>0</v>
      </c>
      <c r="DR53" s="590">
        <f t="shared" ref="DR53" si="264">DQ53*(1+DR54)</f>
        <v>0</v>
      </c>
      <c r="DS53" s="590">
        <f t="shared" ref="DS53" si="265">DR53*(1+DS54)</f>
        <v>0</v>
      </c>
      <c r="DT53" s="590">
        <f t="shared" ref="DT53" si="266">DS53*(1+DT54)</f>
        <v>0</v>
      </c>
      <c r="DU53" s="1"/>
      <c r="DV53" s="1"/>
    </row>
    <row r="54" spans="1:126">
      <c r="A54" s="1"/>
      <c r="B54" s="1"/>
      <c r="C54" s="1"/>
      <c r="D54" s="196"/>
      <c r="E54" s="261"/>
      <c r="F54" s="47"/>
      <c r="G54" s="229" t="s">
        <v>6</v>
      </c>
      <c r="H54" s="1"/>
      <c r="I54" s="1" t="s">
        <v>65</v>
      </c>
      <c r="J54" s="1"/>
      <c r="K54" s="1"/>
      <c r="L54" s="1"/>
      <c r="M54" s="5"/>
      <c r="N54" s="18"/>
      <c r="O54" s="1"/>
      <c r="P54" s="5"/>
      <c r="Q54" s="1" t="s">
        <v>14</v>
      </c>
      <c r="R54" s="1"/>
      <c r="S54" s="1"/>
      <c r="T54" s="7"/>
      <c r="U54" s="1"/>
      <c r="V54" s="1"/>
      <c r="W54" s="11"/>
      <c r="X54" s="10"/>
      <c r="Y54" s="5" t="s">
        <v>6</v>
      </c>
      <c r="Z54" s="92"/>
      <c r="AA54" s="93"/>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
      <c r="DV54" s="1"/>
    </row>
    <row r="55" spans="1:126" ht="4.2" customHeight="1">
      <c r="A55" s="1"/>
      <c r="B55" s="1"/>
      <c r="C55" s="1"/>
      <c r="D55" s="13"/>
      <c r="E55" s="262"/>
      <c r="F55" s="13"/>
      <c r="G55" s="302"/>
      <c r="H55" s="13"/>
      <c r="I55" s="13"/>
      <c r="J55" s="13"/>
      <c r="K55" s="13"/>
      <c r="L55" s="13"/>
      <c r="M55" s="14"/>
      <c r="N55" s="13"/>
      <c r="O55" s="13"/>
      <c r="P55" s="14"/>
      <c r="Q55" s="13"/>
      <c r="R55" s="13"/>
      <c r="S55" s="14"/>
      <c r="T55" s="176"/>
      <c r="U55" s="23"/>
      <c r="V55" s="1"/>
      <c r="W55" s="11"/>
      <c r="X55" s="10"/>
      <c r="Y55" s="45"/>
      <c r="Z55" s="92"/>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1"/>
      <c r="DV55" s="1"/>
    </row>
    <row r="56" spans="1:126">
      <c r="A56" s="1"/>
      <c r="B56" s="1"/>
      <c r="C56" s="197" t="s">
        <v>66</v>
      </c>
      <c r="D56" s="196" t="s">
        <v>67</v>
      </c>
      <c r="E56" s="261"/>
      <c r="F56" s="47"/>
      <c r="G56" s="229" t="s">
        <v>6</v>
      </c>
      <c r="H56" s="1"/>
      <c r="I56" s="1" t="s">
        <v>282</v>
      </c>
      <c r="J56" s="1"/>
      <c r="K56" s="1"/>
      <c r="L56" s="1"/>
      <c r="M56" s="5"/>
      <c r="N56" s="18"/>
      <c r="O56" s="1"/>
      <c r="P56" s="5"/>
      <c r="Q56" s="1" t="str">
        <f>Q46</f>
        <v>кв.м.</v>
      </c>
      <c r="R56" s="1"/>
      <c r="S56" s="5" t="s">
        <v>6</v>
      </c>
      <c r="T56" s="592"/>
      <c r="U56" s="23"/>
      <c r="V56" s="1"/>
      <c r="W56" s="11"/>
      <c r="X56" s="10"/>
      <c r="Y56" s="45"/>
      <c r="Z56" s="92"/>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1"/>
      <c r="DV56" s="1"/>
    </row>
    <row r="57" spans="1:126" ht="4.2" customHeight="1">
      <c r="A57" s="1"/>
      <c r="B57" s="1"/>
      <c r="C57" s="1"/>
      <c r="D57" s="1"/>
      <c r="E57" s="261"/>
      <c r="F57" s="47"/>
      <c r="G57" s="229"/>
      <c r="H57" s="1"/>
      <c r="I57" s="1"/>
      <c r="J57" s="1"/>
      <c r="K57" s="1"/>
      <c r="L57" s="1"/>
      <c r="M57" s="5"/>
      <c r="N57" s="18"/>
      <c r="O57" s="1"/>
      <c r="P57" s="5"/>
      <c r="Q57" s="1"/>
      <c r="R57" s="1"/>
      <c r="S57" s="5"/>
      <c r="T57" s="7"/>
      <c r="U57" s="23"/>
      <c r="V57" s="1"/>
      <c r="W57" s="11"/>
      <c r="X57" s="10"/>
      <c r="Y57" s="45"/>
      <c r="Z57" s="92"/>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1"/>
      <c r="DV57" s="1"/>
    </row>
    <row r="58" spans="1:126" s="22" customFormat="1">
      <c r="A58" s="18"/>
      <c r="B58" s="18"/>
      <c r="C58" s="18"/>
      <c r="D58" s="18"/>
      <c r="E58" s="267"/>
      <c r="F58" s="51"/>
      <c r="G58" s="230" t="s">
        <v>6</v>
      </c>
      <c r="H58" s="18"/>
      <c r="I58" s="18" t="s">
        <v>8</v>
      </c>
      <c r="J58" s="18"/>
      <c r="K58" s="18"/>
      <c r="L58" s="18"/>
      <c r="M58" s="19"/>
      <c r="N58" s="18"/>
      <c r="O58" s="18"/>
      <c r="P58" s="19"/>
      <c r="Q58" s="18" t="s">
        <v>12</v>
      </c>
      <c r="R58" s="18"/>
      <c r="S58" s="19" t="s">
        <v>6</v>
      </c>
      <c r="T58" s="204"/>
      <c r="U58" s="25" t="s">
        <v>7</v>
      </c>
      <c r="V58" s="18"/>
      <c r="W58" s="20"/>
      <c r="X58" s="21"/>
      <c r="Y58" s="46"/>
      <c r="Z58" s="95"/>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18"/>
      <c r="DV58" s="18"/>
    </row>
    <row r="59" spans="1:126" ht="4.2" customHeight="1">
      <c r="A59" s="1"/>
      <c r="B59" s="1"/>
      <c r="C59" s="1"/>
      <c r="D59" s="1"/>
      <c r="E59" s="261"/>
      <c r="F59" s="47"/>
      <c r="G59" s="229"/>
      <c r="H59" s="1"/>
      <c r="I59" s="1"/>
      <c r="J59" s="1"/>
      <c r="K59" s="1"/>
      <c r="L59" s="1"/>
      <c r="M59" s="5"/>
      <c r="N59" s="18"/>
      <c r="O59" s="1"/>
      <c r="P59" s="5"/>
      <c r="Q59" s="1"/>
      <c r="R59" s="1"/>
      <c r="S59" s="5"/>
      <c r="T59" s="7"/>
      <c r="U59" s="23"/>
      <c r="V59" s="1"/>
      <c r="W59" s="11"/>
      <c r="X59" s="10"/>
      <c r="Y59" s="45"/>
      <c r="Z59" s="92"/>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1"/>
      <c r="DV59" s="1"/>
    </row>
    <row r="60" spans="1:126" s="22" customFormat="1">
      <c r="A60" s="18"/>
      <c r="B60" s="18"/>
      <c r="C60" s="18"/>
      <c r="D60" s="18"/>
      <c r="E60" s="267"/>
      <c r="F60" s="51"/>
      <c r="G60" s="230" t="s">
        <v>6</v>
      </c>
      <c r="H60" s="18"/>
      <c r="I60" s="18" t="s">
        <v>13</v>
      </c>
      <c r="J60" s="18"/>
      <c r="K60" s="18"/>
      <c r="L60" s="18"/>
      <c r="M60" s="19"/>
      <c r="N60" s="18"/>
      <c r="O60" s="18"/>
      <c r="P60" s="19"/>
      <c r="Q60" s="18" t="str">
        <f>IF(T58=справочники!$E$9,"a+qx",IF(T58=справочники!$E$10,"aq^x",IF(T58=справочники!$E$11,"a^(1+qx)","??")))</f>
        <v>??</v>
      </c>
      <c r="R60" s="18"/>
      <c r="S60" s="19" t="s">
        <v>6</v>
      </c>
      <c r="T60" s="212"/>
      <c r="U60" s="25"/>
      <c r="V60" s="18"/>
      <c r="W60" s="20"/>
      <c r="X60" s="21"/>
      <c r="Y60" s="46"/>
      <c r="Z60" s="95"/>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18"/>
      <c r="DV60" s="18"/>
    </row>
    <row r="61" spans="1:126" ht="4.2" customHeight="1">
      <c r="A61" s="1"/>
      <c r="B61" s="1"/>
      <c r="C61" s="1"/>
      <c r="D61" s="1"/>
      <c r="E61" s="261"/>
      <c r="F61" s="47"/>
      <c r="G61" s="229"/>
      <c r="H61" s="1"/>
      <c r="I61" s="1"/>
      <c r="J61" s="1"/>
      <c r="K61" s="1"/>
      <c r="L61" s="1"/>
      <c r="M61" s="5"/>
      <c r="N61" s="1"/>
      <c r="O61" s="1"/>
      <c r="P61" s="5"/>
      <c r="Q61" s="1"/>
      <c r="R61" s="1"/>
      <c r="S61" s="5"/>
      <c r="T61" s="7"/>
      <c r="U61" s="23"/>
      <c r="V61" s="1"/>
      <c r="W61" s="11"/>
      <c r="X61" s="10"/>
      <c r="Y61" s="45"/>
      <c r="Z61" s="92"/>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1"/>
      <c r="DV61" s="1"/>
    </row>
    <row r="62" spans="1:126" s="22" customFormat="1">
      <c r="A62" s="18"/>
      <c r="B62" s="18"/>
      <c r="C62" s="18"/>
      <c r="D62" s="18"/>
      <c r="E62" s="267"/>
      <c r="F62" s="51"/>
      <c r="G62" s="230"/>
      <c r="H62" s="18"/>
      <c r="I62" s="18" t="str">
        <f>справочники!$T$6</f>
        <v>частота прироста</v>
      </c>
      <c r="J62" s="18"/>
      <c r="K62" s="18"/>
      <c r="L62" s="18"/>
      <c r="M62" s="19"/>
      <c r="N62" s="18"/>
      <c r="O62" s="18"/>
      <c r="P62" s="19"/>
      <c r="Q62" s="18" t="s">
        <v>69</v>
      </c>
      <c r="R62" s="18"/>
      <c r="S62" s="19" t="s">
        <v>6</v>
      </c>
      <c r="T62" s="205"/>
      <c r="U62" s="25" t="s">
        <v>7</v>
      </c>
      <c r="V62" s="18"/>
      <c r="W62" s="20"/>
      <c r="X62" s="21"/>
      <c r="Y62" s="46"/>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18"/>
      <c r="DV62" s="18"/>
    </row>
    <row r="63" spans="1:126" ht="4.2" customHeight="1">
      <c r="A63" s="1"/>
      <c r="B63" s="1"/>
      <c r="C63" s="1"/>
      <c r="D63" s="13"/>
      <c r="E63" s="262"/>
      <c r="F63" s="13"/>
      <c r="G63" s="302"/>
      <c r="H63" s="13"/>
      <c r="I63" s="13"/>
      <c r="J63" s="13"/>
      <c r="K63" s="13"/>
      <c r="L63" s="13"/>
      <c r="M63" s="14"/>
      <c r="N63" s="13"/>
      <c r="O63" s="13"/>
      <c r="P63" s="14"/>
      <c r="Q63" s="13"/>
      <c r="R63" s="13"/>
      <c r="S63" s="14"/>
      <c r="T63" s="176"/>
      <c r="U63" s="23"/>
      <c r="V63" s="1"/>
      <c r="W63" s="11"/>
      <c r="X63" s="10"/>
      <c r="Y63" s="45"/>
      <c r="Z63" s="92"/>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1"/>
      <c r="DV63" s="1"/>
    </row>
    <row r="64" spans="1:126" ht="4.2" customHeight="1">
      <c r="A64" s="1"/>
      <c r="B64" s="1"/>
      <c r="C64" s="1"/>
      <c r="D64" s="1"/>
      <c r="E64" s="261"/>
      <c r="F64" s="47"/>
      <c r="G64" s="229"/>
      <c r="H64" s="1"/>
      <c r="I64" s="1"/>
      <c r="J64" s="1"/>
      <c r="K64" s="1"/>
      <c r="L64" s="1"/>
      <c r="M64" s="5"/>
      <c r="N64" s="1"/>
      <c r="O64" s="1"/>
      <c r="P64" s="5"/>
      <c r="Q64" s="1"/>
      <c r="R64" s="1"/>
      <c r="S64" s="5"/>
      <c r="T64" s="7"/>
      <c r="U64" s="23"/>
      <c r="V64" s="1"/>
      <c r="W64" s="11"/>
      <c r="X64" s="10"/>
      <c r="Y64" s="45"/>
      <c r="Z64" s="92"/>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1"/>
      <c r="DV64" s="1"/>
    </row>
    <row r="65" spans="1:126" s="4" customFormat="1">
      <c r="A65" s="3"/>
      <c r="B65" s="196" t="s">
        <v>72</v>
      </c>
      <c r="C65" s="3"/>
      <c r="D65" s="3"/>
      <c r="E65" s="9"/>
      <c r="F65" s="50"/>
      <c r="G65" s="229" t="s">
        <v>6</v>
      </c>
      <c r="H65" s="587" t="s">
        <v>64</v>
      </c>
      <c r="I65" s="587"/>
      <c r="J65" s="587"/>
      <c r="K65" s="587"/>
      <c r="L65" s="3"/>
      <c r="M65" s="5"/>
      <c r="N65" s="3" t="str">
        <f>N39</f>
        <v>Продажа жилых помещений</v>
      </c>
      <c r="O65" s="3"/>
      <c r="P65" s="5"/>
      <c r="Q65" s="3" t="str">
        <f>Q46</f>
        <v>кв.м.</v>
      </c>
      <c r="R65" s="3"/>
      <c r="S65" s="5"/>
      <c r="T65" s="83"/>
      <c r="U65" s="23"/>
      <c r="V65" s="3"/>
      <c r="W65" s="593">
        <f>SUM($Y65:$DU65)</f>
        <v>0</v>
      </c>
      <c r="X65" s="11"/>
      <c r="Y65" s="45"/>
      <c r="Z65" s="90"/>
      <c r="AA65" s="591">
        <f>IF(AA49="",0,IF($W51&gt;0,IF(AA51&gt;IF(OR($T46="",$T46=0),10^20,$T46),IF(OR($T46="",$T46=0),10^20,$T46),AA51),IF($W53&gt;0,IF(AA53&gt;IF(OR($T46="",$T46=0),10^20,$T46),IF(OR($T46="",$T46=0),10^20,$T46),AA53),IF(AA48=1,IF($T56&gt;IF(OR($T46="",$T46=0),10^20,$T46),IF(OR($T46="",$T46=0),10^20,$T46),$T56),IF(IF($T58=справочники!$E$9,$T56+$T60*INT((AA48-1)/IF(OR($T62=0,$T62=""),1,$T62)),IF($T58=справочники!$E$10,$T56*POWER($T60,INT((AA48-1)/IF(OR($T62=0,$T62=""),1,$T62))),IF($T58=справочники!$E$11,POWER($T56,1+$T60*INT((AA48-1)/IF(OR($T62=0,$T62=""),1,$T62))),0)))&gt;IF(OR($T46="",$T46=0),10^20,$T46),IF(OR($T46="",$T46=0),10^20,$T46),IF($T58=справочники!$E$9,$T56+$T60*INT((AA48-1)/IF(OR($T62=0,$T62=""),1,$T62)),IF($T58=справочники!$E$10,$T56*POWER($T60,INT((AA48-1)/IF(OR($T62=0,$T62=""),1,$T62))),IF($T58=справочники!$E$11,POWER($T56,1+$T60*INT((AA48-1)/IF(OR($T62=0,$T62=""),1,$T62))),0))))))))</f>
        <v>0</v>
      </c>
      <c r="AB65" s="591">
        <f>IF(AB49="",0,IF($W51&gt;0,IF(AB51&gt;IF(OR($T46="",$T46=0),10^20,$T46),IF(OR($T46="",$T46=0),10^20,$T46),AB51),IF($W53&gt;0,IF(AB53&gt;IF(OR($T46="",$T46=0),10^20,$T46),IF(OR($T46="",$T46=0),10^20,$T46),AB53),IF(AB48=1,IF($T56&gt;IF(OR($T46="",$T46=0),10^20,$T46),IF(OR($T46="",$T46=0),10^20,$T46),$T56),IF(IF($T58=справочники!$E$9,$T56+$T60*INT((AB48-1)/IF(OR($T62=0,$T62=""),1,$T62)),IF($T58=справочники!$E$10,$T56*POWER($T60,INT((AB48-1)/IF(OR($T62=0,$T62=""),1,$T62))),IF($T58=справочники!$E$11,POWER($T56,1+$T60*INT((AB48-1)/IF(OR($T62=0,$T62=""),1,$T62))),0)))&gt;IF(OR($T46="",$T46=0),10^20,$T46),IF(OR($T46="",$T46=0),10^20,$T46),IF($T58=справочники!$E$9,$T56+$T60*INT((AB48-1)/IF(OR($T62=0,$T62=""),1,$T62)),IF($T58=справочники!$E$10,$T56*POWER($T60,INT((AB48-1)/IF(OR($T62=0,$T62=""),1,$T62))),IF($T58=справочники!$E$11,POWER($T56,1+$T60*INT((AB48-1)/IF(OR($T62=0,$T62=""),1,$T62))),0))))))))</f>
        <v>0</v>
      </c>
      <c r="AC65" s="591">
        <f>IF(AC49="",0,IF($W51&gt;0,IF(AC51&gt;IF(OR($T46="",$T46=0),10^20,$T46),IF(OR($T46="",$T46=0),10^20,$T46),AC51),IF($W53&gt;0,IF(AC53&gt;IF(OR($T46="",$T46=0),10^20,$T46),IF(OR($T46="",$T46=0),10^20,$T46),AC53),IF(AC48=1,IF($T56&gt;IF(OR($T46="",$T46=0),10^20,$T46),IF(OR($T46="",$T46=0),10^20,$T46),$T56),IF(IF($T58=справочники!$E$9,$T56+$T60*INT((AC48-1)/IF(OR($T62=0,$T62=""),1,$T62)),IF($T58=справочники!$E$10,$T56*POWER($T60,INT((AC48-1)/IF(OR($T62=0,$T62=""),1,$T62))),IF($T58=справочники!$E$11,POWER($T56,1+$T60*INT((AC48-1)/IF(OR($T62=0,$T62=""),1,$T62))),0)))&gt;IF(OR($T46="",$T46=0),10^20,$T46),IF(OR($T46="",$T46=0),10^20,$T46),IF($T58=справочники!$E$9,$T56+$T60*INT((AC48-1)/IF(OR($T62=0,$T62=""),1,$T62)),IF($T58=справочники!$E$10,$T56*POWER($T60,INT((AC48-1)/IF(OR($T62=0,$T62=""),1,$T62))),IF($T58=справочники!$E$11,POWER($T56,1+$T60*INT((AC48-1)/IF(OR($T62=0,$T62=""),1,$T62))),0))))))))</f>
        <v>0</v>
      </c>
      <c r="AD65" s="591">
        <f>IF(AD49="",0,IF($W51&gt;0,IF(AD51&gt;IF(OR($T46="",$T46=0),10^20,$T46),IF(OR($T46="",$T46=0),10^20,$T46),AD51),IF($W53&gt;0,IF(AD53&gt;IF(OR($T46="",$T46=0),10^20,$T46),IF(OR($T46="",$T46=0),10^20,$T46),AD53),IF(AD48=1,IF($T56&gt;IF(OR($T46="",$T46=0),10^20,$T46),IF(OR($T46="",$T46=0),10^20,$T46),$T56),IF(IF($T58=справочники!$E$9,$T56+$T60*INT((AD48-1)/IF(OR($T62=0,$T62=""),1,$T62)),IF($T58=справочники!$E$10,$T56*POWER($T60,INT((AD48-1)/IF(OR($T62=0,$T62=""),1,$T62))),IF($T58=справочники!$E$11,POWER($T56,1+$T60*INT((AD48-1)/IF(OR($T62=0,$T62=""),1,$T62))),0)))&gt;IF(OR($T46="",$T46=0),10^20,$T46),IF(OR($T46="",$T46=0),10^20,$T46),IF($T58=справочники!$E$9,$T56+$T60*INT((AD48-1)/IF(OR($T62=0,$T62=""),1,$T62)),IF($T58=справочники!$E$10,$T56*POWER($T60,INT((AD48-1)/IF(OR($T62=0,$T62=""),1,$T62))),IF($T58=справочники!$E$11,POWER($T56,1+$T60*INT((AD48-1)/IF(OR($T62=0,$T62=""),1,$T62))),0))))))))</f>
        <v>0</v>
      </c>
      <c r="AE65" s="591">
        <f>IF(AE49="",0,IF($W51&gt;0,IF(AE51&gt;IF(OR($T46="",$T46=0),10^20,$T46),IF(OR($T46="",$T46=0),10^20,$T46),AE51),IF($W53&gt;0,IF(AE53&gt;IF(OR($T46="",$T46=0),10^20,$T46),IF(OR($T46="",$T46=0),10^20,$T46),AE53),IF(AE48=1,IF($T56&gt;IF(OR($T46="",$T46=0),10^20,$T46),IF(OR($T46="",$T46=0),10^20,$T46),$T56),IF(IF($T58=справочники!$E$9,$T56+$T60*INT((AE48-1)/IF(OR($T62=0,$T62=""),1,$T62)),IF($T58=справочники!$E$10,$T56*POWER($T60,INT((AE48-1)/IF(OR($T62=0,$T62=""),1,$T62))),IF($T58=справочники!$E$11,POWER($T56,1+$T60*INT((AE48-1)/IF(OR($T62=0,$T62=""),1,$T62))),0)))&gt;IF(OR($T46="",$T46=0),10^20,$T46),IF(OR($T46="",$T46=0),10^20,$T46),IF($T58=справочники!$E$9,$T56+$T60*INT((AE48-1)/IF(OR($T62=0,$T62=""),1,$T62)),IF($T58=справочники!$E$10,$T56*POWER($T60,INT((AE48-1)/IF(OR($T62=0,$T62=""),1,$T62))),IF($T58=справочники!$E$11,POWER($T56,1+$T60*INT((AE48-1)/IF(OR($T62=0,$T62=""),1,$T62))),0))))))))</f>
        <v>0</v>
      </c>
      <c r="AF65" s="591">
        <f>IF(AF49="",0,IF($W51&gt;0,IF(AF51&gt;IF(OR($T46="",$T46=0),10^20,$T46),IF(OR($T46="",$T46=0),10^20,$T46),AF51),IF($W53&gt;0,IF(AF53&gt;IF(OR($T46="",$T46=0),10^20,$T46),IF(OR($T46="",$T46=0),10^20,$T46),AF53),IF(AF48=1,IF($T56&gt;IF(OR($T46="",$T46=0),10^20,$T46),IF(OR($T46="",$T46=0),10^20,$T46),$T56),IF(IF($T58=справочники!$E$9,$T56+$T60*INT((AF48-1)/IF(OR($T62=0,$T62=""),1,$T62)),IF($T58=справочники!$E$10,$T56*POWER($T60,INT((AF48-1)/IF(OR($T62=0,$T62=""),1,$T62))),IF($T58=справочники!$E$11,POWER($T56,1+$T60*INT((AF48-1)/IF(OR($T62=0,$T62=""),1,$T62))),0)))&gt;IF(OR($T46="",$T46=0),10^20,$T46),IF(OR($T46="",$T46=0),10^20,$T46),IF($T58=справочники!$E$9,$T56+$T60*INT((AF48-1)/IF(OR($T62=0,$T62=""),1,$T62)),IF($T58=справочники!$E$10,$T56*POWER($T60,INT((AF48-1)/IF(OR($T62=0,$T62=""),1,$T62))),IF($T58=справочники!$E$11,POWER($T56,1+$T60*INT((AF48-1)/IF(OR($T62=0,$T62=""),1,$T62))),0))))))))</f>
        <v>0</v>
      </c>
      <c r="AG65" s="591">
        <f>IF(AG49="",0,IF($W51&gt;0,IF(AG51&gt;IF(OR($T46="",$T46=0),10^20,$T46),IF(OR($T46="",$T46=0),10^20,$T46),AG51),IF($W53&gt;0,IF(AG53&gt;IF(OR($T46="",$T46=0),10^20,$T46),IF(OR($T46="",$T46=0),10^20,$T46),AG53),IF(AG48=1,IF($T56&gt;IF(OR($T46="",$T46=0),10^20,$T46),IF(OR($T46="",$T46=0),10^20,$T46),$T56),IF(IF($T58=справочники!$E$9,$T56+$T60*INT((AG48-1)/IF(OR($T62=0,$T62=""),1,$T62)),IF($T58=справочники!$E$10,$T56*POWER($T60,INT((AG48-1)/IF(OR($T62=0,$T62=""),1,$T62))),IF($T58=справочники!$E$11,POWER($T56,1+$T60*INT((AG48-1)/IF(OR($T62=0,$T62=""),1,$T62))),0)))&gt;IF(OR($T46="",$T46=0),10^20,$T46),IF(OR($T46="",$T46=0),10^20,$T46),IF($T58=справочники!$E$9,$T56+$T60*INT((AG48-1)/IF(OR($T62=0,$T62=""),1,$T62)),IF($T58=справочники!$E$10,$T56*POWER($T60,INT((AG48-1)/IF(OR($T62=0,$T62=""),1,$T62))),IF($T58=справочники!$E$11,POWER($T56,1+$T60*INT((AG48-1)/IF(OR($T62=0,$T62=""),1,$T62))),0))))))))</f>
        <v>0</v>
      </c>
      <c r="AH65" s="591">
        <f>IF(AH49="",0,IF($W51&gt;0,IF(AH51&gt;IF(OR($T46="",$T46=0),10^20,$T46),IF(OR($T46="",$T46=0),10^20,$T46),AH51),IF($W53&gt;0,IF(AH53&gt;IF(OR($T46="",$T46=0),10^20,$T46),IF(OR($T46="",$T46=0),10^20,$T46),AH53),IF(AH48=1,IF($T56&gt;IF(OR($T46="",$T46=0),10^20,$T46),IF(OR($T46="",$T46=0),10^20,$T46),$T56),IF(IF($T58=справочники!$E$9,$T56+$T60*INT((AH48-1)/IF(OR($T62=0,$T62=""),1,$T62)),IF($T58=справочники!$E$10,$T56*POWER($T60,INT((AH48-1)/IF(OR($T62=0,$T62=""),1,$T62))),IF($T58=справочники!$E$11,POWER($T56,1+$T60*INT((AH48-1)/IF(OR($T62=0,$T62=""),1,$T62))),0)))&gt;IF(OR($T46="",$T46=0),10^20,$T46),IF(OR($T46="",$T46=0),10^20,$T46),IF($T58=справочники!$E$9,$T56+$T60*INT((AH48-1)/IF(OR($T62=0,$T62=""),1,$T62)),IF($T58=справочники!$E$10,$T56*POWER($T60,INT((AH48-1)/IF(OR($T62=0,$T62=""),1,$T62))),IF($T58=справочники!$E$11,POWER($T56,1+$T60*INT((AH48-1)/IF(OR($T62=0,$T62=""),1,$T62))),0))))))))</f>
        <v>0</v>
      </c>
      <c r="AI65" s="591">
        <f>IF(AI49="",0,IF($W51&gt;0,IF(AI51&gt;IF(OR($T46="",$T46=0),10^20,$T46),IF(OR($T46="",$T46=0),10^20,$T46),AI51),IF($W53&gt;0,IF(AI53&gt;IF(OR($T46="",$T46=0),10^20,$T46),IF(OR($T46="",$T46=0),10^20,$T46),AI53),IF(AI48=1,IF($T56&gt;IF(OR($T46="",$T46=0),10^20,$T46),IF(OR($T46="",$T46=0),10^20,$T46),$T56),IF(IF($T58=справочники!$E$9,$T56+$T60*INT((AI48-1)/IF(OR($T62=0,$T62=""),1,$T62)),IF($T58=справочники!$E$10,$T56*POWER($T60,INT((AI48-1)/IF(OR($T62=0,$T62=""),1,$T62))),IF($T58=справочники!$E$11,POWER($T56,1+$T60*INT((AI48-1)/IF(OR($T62=0,$T62=""),1,$T62))),0)))&gt;IF(OR($T46="",$T46=0),10^20,$T46),IF(OR($T46="",$T46=0),10^20,$T46),IF($T58=справочники!$E$9,$T56+$T60*INT((AI48-1)/IF(OR($T62=0,$T62=""),1,$T62)),IF($T58=справочники!$E$10,$T56*POWER($T60,INT((AI48-1)/IF(OR($T62=0,$T62=""),1,$T62))),IF($T58=справочники!$E$11,POWER($T56,1+$T60*INT((AI48-1)/IF(OR($T62=0,$T62=""),1,$T62))),0))))))))</f>
        <v>0</v>
      </c>
      <c r="AJ65" s="591">
        <f>IF(AJ49="",0,IF($W51&gt;0,IF(AJ51&gt;IF(OR($T46="",$T46=0),10^20,$T46),IF(OR($T46="",$T46=0),10^20,$T46),AJ51),IF($W53&gt;0,IF(AJ53&gt;IF(OR($T46="",$T46=0),10^20,$T46),IF(OR($T46="",$T46=0),10^20,$T46),AJ53),IF(AJ48=1,IF($T56&gt;IF(OR($T46="",$T46=0),10^20,$T46),IF(OR($T46="",$T46=0),10^20,$T46),$T56),IF(IF($T58=справочники!$E$9,$T56+$T60*INT((AJ48-1)/IF(OR($T62=0,$T62=""),1,$T62)),IF($T58=справочники!$E$10,$T56*POWER($T60,INT((AJ48-1)/IF(OR($T62=0,$T62=""),1,$T62))),IF($T58=справочники!$E$11,POWER($T56,1+$T60*INT((AJ48-1)/IF(OR($T62=0,$T62=""),1,$T62))),0)))&gt;IF(OR($T46="",$T46=0),10^20,$T46),IF(OR($T46="",$T46=0),10^20,$T46),IF($T58=справочники!$E$9,$T56+$T60*INT((AJ48-1)/IF(OR($T62=0,$T62=""),1,$T62)),IF($T58=справочники!$E$10,$T56*POWER($T60,INT((AJ48-1)/IF(OR($T62=0,$T62=""),1,$T62))),IF($T58=справочники!$E$11,POWER($T56,1+$T60*INT((AJ48-1)/IF(OR($T62=0,$T62=""),1,$T62))),0))))))))</f>
        <v>0</v>
      </c>
      <c r="AK65" s="591">
        <f>IF(AK49="",0,IF($W51&gt;0,IF(AK51&gt;IF(OR($T46="",$T46=0),10^20,$T46),IF(OR($T46="",$T46=0),10^20,$T46),AK51),IF($W53&gt;0,IF(AK53&gt;IF(OR($T46="",$T46=0),10^20,$T46),IF(OR($T46="",$T46=0),10^20,$T46),AK53),IF(AK48=1,IF($T56&gt;IF(OR($T46="",$T46=0),10^20,$T46),IF(OR($T46="",$T46=0),10^20,$T46),$T56),IF(IF($T58=справочники!$E$9,$T56+$T60*INT((AK48-1)/IF(OR($T62=0,$T62=""),1,$T62)),IF($T58=справочники!$E$10,$T56*POWER($T60,INT((AK48-1)/IF(OR($T62=0,$T62=""),1,$T62))),IF($T58=справочники!$E$11,POWER($T56,1+$T60*INT((AK48-1)/IF(OR($T62=0,$T62=""),1,$T62))),0)))&gt;IF(OR($T46="",$T46=0),10^20,$T46),IF(OR($T46="",$T46=0),10^20,$T46),IF($T58=справочники!$E$9,$T56+$T60*INT((AK48-1)/IF(OR($T62=0,$T62=""),1,$T62)),IF($T58=справочники!$E$10,$T56*POWER($T60,INT((AK48-1)/IF(OR($T62=0,$T62=""),1,$T62))),IF($T58=справочники!$E$11,POWER($T56,1+$T60*INT((AK48-1)/IF(OR($T62=0,$T62=""),1,$T62))),0))))))))</f>
        <v>0</v>
      </c>
      <c r="AL65" s="591">
        <f>IF(AL49="",0,IF($W51&gt;0,IF(AL51&gt;IF(OR($T46="",$T46=0),10^20,$T46),IF(OR($T46="",$T46=0),10^20,$T46),AL51),IF($W53&gt;0,IF(AL53&gt;IF(OR($T46="",$T46=0),10^20,$T46),IF(OR($T46="",$T46=0),10^20,$T46),AL53),IF(AL48=1,IF($T56&gt;IF(OR($T46="",$T46=0),10^20,$T46),IF(OR($T46="",$T46=0),10^20,$T46),$T56),IF(IF($T58=справочники!$E$9,$T56+$T60*INT((AL48-1)/IF(OR($T62=0,$T62=""),1,$T62)),IF($T58=справочники!$E$10,$T56*POWER($T60,INT((AL48-1)/IF(OR($T62=0,$T62=""),1,$T62))),IF($T58=справочники!$E$11,POWER($T56,1+$T60*INT((AL48-1)/IF(OR($T62=0,$T62=""),1,$T62))),0)))&gt;IF(OR($T46="",$T46=0),10^20,$T46),IF(OR($T46="",$T46=0),10^20,$T46),IF($T58=справочники!$E$9,$T56+$T60*INT((AL48-1)/IF(OR($T62=0,$T62=""),1,$T62)),IF($T58=справочники!$E$10,$T56*POWER($T60,INT((AL48-1)/IF(OR($T62=0,$T62=""),1,$T62))),IF($T58=справочники!$E$11,POWER($T56,1+$T60*INT((AL48-1)/IF(OR($T62=0,$T62=""),1,$T62))),0))))))))</f>
        <v>0</v>
      </c>
      <c r="AM65" s="591">
        <f>IF(AM49="",0,IF($W51&gt;0,IF(AM51&gt;IF(OR($T46="",$T46=0),10^20,$T46),IF(OR($T46="",$T46=0),10^20,$T46),AM51),IF($W53&gt;0,IF(AM53&gt;IF(OR($T46="",$T46=0),10^20,$T46),IF(OR($T46="",$T46=0),10^20,$T46),AM53),IF(AM48=1,IF($T56&gt;IF(OR($T46="",$T46=0),10^20,$T46),IF(OR($T46="",$T46=0),10^20,$T46),$T56),IF(IF($T58=справочники!$E$9,$T56+$T60*INT((AM48-1)/IF(OR($T62=0,$T62=""),1,$T62)),IF($T58=справочники!$E$10,$T56*POWER($T60,INT((AM48-1)/IF(OR($T62=0,$T62=""),1,$T62))),IF($T58=справочники!$E$11,POWER($T56,1+$T60*INT((AM48-1)/IF(OR($T62=0,$T62=""),1,$T62))),0)))&gt;IF(OR($T46="",$T46=0),10^20,$T46),IF(OR($T46="",$T46=0),10^20,$T46),IF($T58=справочники!$E$9,$T56+$T60*INT((AM48-1)/IF(OR($T62=0,$T62=""),1,$T62)),IF($T58=справочники!$E$10,$T56*POWER($T60,INT((AM48-1)/IF(OR($T62=0,$T62=""),1,$T62))),IF($T58=справочники!$E$11,POWER($T56,1+$T60*INT((AM48-1)/IF(OR($T62=0,$T62=""),1,$T62))),0))))))))</f>
        <v>0</v>
      </c>
      <c r="AN65" s="591">
        <f>IF(AN49="",0,IF($W51&gt;0,IF(AN51&gt;IF(OR($T46="",$T46=0),10^20,$T46),IF(OR($T46="",$T46=0),10^20,$T46),AN51),IF($W53&gt;0,IF(AN53&gt;IF(OR($T46="",$T46=0),10^20,$T46),IF(OR($T46="",$T46=0),10^20,$T46),AN53),IF(AN48=1,IF($T56&gt;IF(OR($T46="",$T46=0),10^20,$T46),IF(OR($T46="",$T46=0),10^20,$T46),$T56),IF(IF($T58=справочники!$E$9,$T56+$T60*INT((AN48-1)/IF(OR($T62=0,$T62=""),1,$T62)),IF($T58=справочники!$E$10,$T56*POWER($T60,INT((AN48-1)/IF(OR($T62=0,$T62=""),1,$T62))),IF($T58=справочники!$E$11,POWER($T56,1+$T60*INT((AN48-1)/IF(OR($T62=0,$T62=""),1,$T62))),0)))&gt;IF(OR($T46="",$T46=0),10^20,$T46),IF(OR($T46="",$T46=0),10^20,$T46),IF($T58=справочники!$E$9,$T56+$T60*INT((AN48-1)/IF(OR($T62=0,$T62=""),1,$T62)),IF($T58=справочники!$E$10,$T56*POWER($T60,INT((AN48-1)/IF(OR($T62=0,$T62=""),1,$T62))),IF($T58=справочники!$E$11,POWER($T56,1+$T60*INT((AN48-1)/IF(OR($T62=0,$T62=""),1,$T62))),0))))))))</f>
        <v>0</v>
      </c>
      <c r="AO65" s="591">
        <f>IF(AO49="",0,IF($W51&gt;0,IF(AO51&gt;IF(OR($T46="",$T46=0),10^20,$T46),IF(OR($T46="",$T46=0),10^20,$T46),AO51),IF($W53&gt;0,IF(AO53&gt;IF(OR($T46="",$T46=0),10^20,$T46),IF(OR($T46="",$T46=0),10^20,$T46),AO53),IF(AO48=1,IF($T56&gt;IF(OR($T46="",$T46=0),10^20,$T46),IF(OR($T46="",$T46=0),10^20,$T46),$T56),IF(IF($T58=справочники!$E$9,$T56+$T60*INT((AO48-1)/IF(OR($T62=0,$T62=""),1,$T62)),IF($T58=справочники!$E$10,$T56*POWER($T60,INT((AO48-1)/IF(OR($T62=0,$T62=""),1,$T62))),IF($T58=справочники!$E$11,POWER($T56,1+$T60*INT((AO48-1)/IF(OR($T62=0,$T62=""),1,$T62))),0)))&gt;IF(OR($T46="",$T46=0),10^20,$T46),IF(OR($T46="",$T46=0),10^20,$T46),IF($T58=справочники!$E$9,$T56+$T60*INT((AO48-1)/IF(OR($T62=0,$T62=""),1,$T62)),IF($T58=справочники!$E$10,$T56*POWER($T60,INT((AO48-1)/IF(OR($T62=0,$T62=""),1,$T62))),IF($T58=справочники!$E$11,POWER($T56,1+$T60*INT((AO48-1)/IF(OR($T62=0,$T62=""),1,$T62))),0))))))))</f>
        <v>0</v>
      </c>
      <c r="AP65" s="591">
        <f>IF(AP49="",0,IF($W51&gt;0,IF(AP51&gt;IF(OR($T46="",$T46=0),10^20,$T46),IF(OR($T46="",$T46=0),10^20,$T46),AP51),IF($W53&gt;0,IF(AP53&gt;IF(OR($T46="",$T46=0),10^20,$T46),IF(OR($T46="",$T46=0),10^20,$T46),AP53),IF(AP48=1,IF($T56&gt;IF(OR($T46="",$T46=0),10^20,$T46),IF(OR($T46="",$T46=0),10^20,$T46),$T56),IF(IF($T58=справочники!$E$9,$T56+$T60*INT((AP48-1)/IF(OR($T62=0,$T62=""),1,$T62)),IF($T58=справочники!$E$10,$T56*POWER($T60,INT((AP48-1)/IF(OR($T62=0,$T62=""),1,$T62))),IF($T58=справочники!$E$11,POWER($T56,1+$T60*INT((AP48-1)/IF(OR($T62=0,$T62=""),1,$T62))),0)))&gt;IF(OR($T46="",$T46=0),10^20,$T46),IF(OR($T46="",$T46=0),10^20,$T46),IF($T58=справочники!$E$9,$T56+$T60*INT((AP48-1)/IF(OR($T62=0,$T62=""),1,$T62)),IF($T58=справочники!$E$10,$T56*POWER($T60,INT((AP48-1)/IF(OR($T62=0,$T62=""),1,$T62))),IF($T58=справочники!$E$11,POWER($T56,1+$T60*INT((AP48-1)/IF(OR($T62=0,$T62=""),1,$T62))),0))))))))</f>
        <v>0</v>
      </c>
      <c r="AQ65" s="591">
        <f>IF(AQ49="",0,IF($W51&gt;0,IF(AQ51&gt;IF(OR($T46="",$T46=0),10^20,$T46),IF(OR($T46="",$T46=0),10^20,$T46),AQ51),IF($W53&gt;0,IF(AQ53&gt;IF(OR($T46="",$T46=0),10^20,$T46),IF(OR($T46="",$T46=0),10^20,$T46),AQ53),IF(AQ48=1,IF($T56&gt;IF(OR($T46="",$T46=0),10^20,$T46),IF(OR($T46="",$T46=0),10^20,$T46),$T56),IF(IF($T58=справочники!$E$9,$T56+$T60*INT((AQ48-1)/IF(OR($T62=0,$T62=""),1,$T62)),IF($T58=справочники!$E$10,$T56*POWER($T60,INT((AQ48-1)/IF(OR($T62=0,$T62=""),1,$T62))),IF($T58=справочники!$E$11,POWER($T56,1+$T60*INT((AQ48-1)/IF(OR($T62=0,$T62=""),1,$T62))),0)))&gt;IF(OR($T46="",$T46=0),10^20,$T46),IF(OR($T46="",$T46=0),10^20,$T46),IF($T58=справочники!$E$9,$T56+$T60*INT((AQ48-1)/IF(OR($T62=0,$T62=""),1,$T62)),IF($T58=справочники!$E$10,$T56*POWER($T60,INT((AQ48-1)/IF(OR($T62=0,$T62=""),1,$T62))),IF($T58=справочники!$E$11,POWER($T56,1+$T60*INT((AQ48-1)/IF(OR($T62=0,$T62=""),1,$T62))),0))))))))</f>
        <v>0</v>
      </c>
      <c r="AR65" s="591">
        <f>IF(AR49="",0,IF($W51&gt;0,IF(AR51&gt;IF(OR($T46="",$T46=0),10^20,$T46),IF(OR($T46="",$T46=0),10^20,$T46),AR51),IF($W53&gt;0,IF(AR53&gt;IF(OR($T46="",$T46=0),10^20,$T46),IF(OR($T46="",$T46=0),10^20,$T46),AR53),IF(AR48=1,IF($T56&gt;IF(OR($T46="",$T46=0),10^20,$T46),IF(OR($T46="",$T46=0),10^20,$T46),$T56),IF(IF($T58=справочники!$E$9,$T56+$T60*INT((AR48-1)/IF(OR($T62=0,$T62=""),1,$T62)),IF($T58=справочники!$E$10,$T56*POWER($T60,INT((AR48-1)/IF(OR($T62=0,$T62=""),1,$T62))),IF($T58=справочники!$E$11,POWER($T56,1+$T60*INT((AR48-1)/IF(OR($T62=0,$T62=""),1,$T62))),0)))&gt;IF(OR($T46="",$T46=0),10^20,$T46),IF(OR($T46="",$T46=0),10^20,$T46),IF($T58=справочники!$E$9,$T56+$T60*INT((AR48-1)/IF(OR($T62=0,$T62=""),1,$T62)),IF($T58=справочники!$E$10,$T56*POWER($T60,INT((AR48-1)/IF(OR($T62=0,$T62=""),1,$T62))),IF($T58=справочники!$E$11,POWER($T56,1+$T60*INT((AR48-1)/IF(OR($T62=0,$T62=""),1,$T62))),0))))))))</f>
        <v>0</v>
      </c>
      <c r="AS65" s="591">
        <f>IF(AS49="",0,IF($W51&gt;0,IF(AS51&gt;IF(OR($T46="",$T46=0),10^20,$T46),IF(OR($T46="",$T46=0),10^20,$T46),AS51),IF($W53&gt;0,IF(AS53&gt;IF(OR($T46="",$T46=0),10^20,$T46),IF(OR($T46="",$T46=0),10^20,$T46),AS53),IF(AS48=1,IF($T56&gt;IF(OR($T46="",$T46=0),10^20,$T46),IF(OR($T46="",$T46=0),10^20,$T46),$T56),IF(IF($T58=справочники!$E$9,$T56+$T60*INT((AS48-1)/IF(OR($T62=0,$T62=""),1,$T62)),IF($T58=справочники!$E$10,$T56*POWER($T60,INT((AS48-1)/IF(OR($T62=0,$T62=""),1,$T62))),IF($T58=справочники!$E$11,POWER($T56,1+$T60*INT((AS48-1)/IF(OR($T62=0,$T62=""),1,$T62))),0)))&gt;IF(OR($T46="",$T46=0),10^20,$T46),IF(OR($T46="",$T46=0),10^20,$T46),IF($T58=справочники!$E$9,$T56+$T60*INT((AS48-1)/IF(OR($T62=0,$T62=""),1,$T62)),IF($T58=справочники!$E$10,$T56*POWER($T60,INT((AS48-1)/IF(OR($T62=0,$T62=""),1,$T62))),IF($T58=справочники!$E$11,POWER($T56,1+$T60*INT((AS48-1)/IF(OR($T62=0,$T62=""),1,$T62))),0))))))))</f>
        <v>0</v>
      </c>
      <c r="AT65" s="591">
        <f>IF(AT49="",0,IF($W51&gt;0,IF(AT51&gt;IF(OR($T46="",$T46=0),10^20,$T46),IF(OR($T46="",$T46=0),10^20,$T46),AT51),IF($W53&gt;0,IF(AT53&gt;IF(OR($T46="",$T46=0),10^20,$T46),IF(OR($T46="",$T46=0),10^20,$T46),AT53),IF(AT48=1,IF($T56&gt;IF(OR($T46="",$T46=0),10^20,$T46),IF(OR($T46="",$T46=0),10^20,$T46),$T56),IF(IF($T58=справочники!$E$9,$T56+$T60*INT((AT48-1)/IF(OR($T62=0,$T62=""),1,$T62)),IF($T58=справочники!$E$10,$T56*POWER($T60,INT((AT48-1)/IF(OR($T62=0,$T62=""),1,$T62))),IF($T58=справочники!$E$11,POWER($T56,1+$T60*INT((AT48-1)/IF(OR($T62=0,$T62=""),1,$T62))),0)))&gt;IF(OR($T46="",$T46=0),10^20,$T46),IF(OR($T46="",$T46=0),10^20,$T46),IF($T58=справочники!$E$9,$T56+$T60*INT((AT48-1)/IF(OR($T62=0,$T62=""),1,$T62)),IF($T58=справочники!$E$10,$T56*POWER($T60,INT((AT48-1)/IF(OR($T62=0,$T62=""),1,$T62))),IF($T58=справочники!$E$11,POWER($T56,1+$T60*INT((AT48-1)/IF(OR($T62=0,$T62=""),1,$T62))),0))))))))</f>
        <v>0</v>
      </c>
      <c r="AU65" s="591">
        <f>IF(AU49="",0,IF($W51&gt;0,IF(AU51&gt;IF(OR($T46="",$T46=0),10^20,$T46),IF(OR($T46="",$T46=0),10^20,$T46),AU51),IF($W53&gt;0,IF(AU53&gt;IF(OR($T46="",$T46=0),10^20,$T46),IF(OR($T46="",$T46=0),10^20,$T46),AU53),IF(AU48=1,IF($T56&gt;IF(OR($T46="",$T46=0),10^20,$T46),IF(OR($T46="",$T46=0),10^20,$T46),$T56),IF(IF($T58=справочники!$E$9,$T56+$T60*INT((AU48-1)/IF(OR($T62=0,$T62=""),1,$T62)),IF($T58=справочники!$E$10,$T56*POWER($T60,INT((AU48-1)/IF(OR($T62=0,$T62=""),1,$T62))),IF($T58=справочники!$E$11,POWER($T56,1+$T60*INT((AU48-1)/IF(OR($T62=0,$T62=""),1,$T62))),0)))&gt;IF(OR($T46="",$T46=0),10^20,$T46),IF(OR($T46="",$T46=0),10^20,$T46),IF($T58=справочники!$E$9,$T56+$T60*INT((AU48-1)/IF(OR($T62=0,$T62=""),1,$T62)),IF($T58=справочники!$E$10,$T56*POWER($T60,INT((AU48-1)/IF(OR($T62=0,$T62=""),1,$T62))),IF($T58=справочники!$E$11,POWER($T56,1+$T60*INT((AU48-1)/IF(OR($T62=0,$T62=""),1,$T62))),0))))))))</f>
        <v>0</v>
      </c>
      <c r="AV65" s="591">
        <f>IF(AV49="",0,IF($W51&gt;0,IF(AV51&gt;IF(OR($T46="",$T46=0),10^20,$T46),IF(OR($T46="",$T46=0),10^20,$T46),AV51),IF($W53&gt;0,IF(AV53&gt;IF(OR($T46="",$T46=0),10^20,$T46),IF(OR($T46="",$T46=0),10^20,$T46),AV53),IF(AV48=1,IF($T56&gt;IF(OR($T46="",$T46=0),10^20,$T46),IF(OR($T46="",$T46=0),10^20,$T46),$T56),IF(IF($T58=справочники!$E$9,$T56+$T60*INT((AV48-1)/IF(OR($T62=0,$T62=""),1,$T62)),IF($T58=справочники!$E$10,$T56*POWER($T60,INT((AV48-1)/IF(OR($T62=0,$T62=""),1,$T62))),IF($T58=справочники!$E$11,POWER($T56,1+$T60*INT((AV48-1)/IF(OR($T62=0,$T62=""),1,$T62))),0)))&gt;IF(OR($T46="",$T46=0),10^20,$T46),IF(OR($T46="",$T46=0),10^20,$T46),IF($T58=справочники!$E$9,$T56+$T60*INT((AV48-1)/IF(OR($T62=0,$T62=""),1,$T62)),IF($T58=справочники!$E$10,$T56*POWER($T60,INT((AV48-1)/IF(OR($T62=0,$T62=""),1,$T62))),IF($T58=справочники!$E$11,POWER($T56,1+$T60*INT((AV48-1)/IF(OR($T62=0,$T62=""),1,$T62))),0))))))))</f>
        <v>0</v>
      </c>
      <c r="AW65" s="591">
        <f>IF(AW49="",0,IF($W51&gt;0,IF(AW51&gt;IF(OR($T46="",$T46=0),10^20,$T46),IF(OR($T46="",$T46=0),10^20,$T46),AW51),IF($W53&gt;0,IF(AW53&gt;IF(OR($T46="",$T46=0),10^20,$T46),IF(OR($T46="",$T46=0),10^20,$T46),AW53),IF(AW48=1,IF($T56&gt;IF(OR($T46="",$T46=0),10^20,$T46),IF(OR($T46="",$T46=0),10^20,$T46),$T56),IF(IF($T58=справочники!$E$9,$T56+$T60*INT((AW48-1)/IF(OR($T62=0,$T62=""),1,$T62)),IF($T58=справочники!$E$10,$T56*POWER($T60,INT((AW48-1)/IF(OR($T62=0,$T62=""),1,$T62))),IF($T58=справочники!$E$11,POWER($T56,1+$T60*INT((AW48-1)/IF(OR($T62=0,$T62=""),1,$T62))),0)))&gt;IF(OR($T46="",$T46=0),10^20,$T46),IF(OR($T46="",$T46=0),10^20,$T46),IF($T58=справочники!$E$9,$T56+$T60*INT((AW48-1)/IF(OR($T62=0,$T62=""),1,$T62)),IF($T58=справочники!$E$10,$T56*POWER($T60,INT((AW48-1)/IF(OR($T62=0,$T62=""),1,$T62))),IF($T58=справочники!$E$11,POWER($T56,1+$T60*INT((AW48-1)/IF(OR($T62=0,$T62=""),1,$T62))),0))))))))</f>
        <v>0</v>
      </c>
      <c r="AX65" s="591">
        <f>IF(AX49="",0,IF($W51&gt;0,IF(AX51&gt;IF(OR($T46="",$T46=0),10^20,$T46),IF(OR($T46="",$T46=0),10^20,$T46),AX51),IF($W53&gt;0,IF(AX53&gt;IF(OR($T46="",$T46=0),10^20,$T46),IF(OR($T46="",$T46=0),10^20,$T46),AX53),IF(AX48=1,IF($T56&gt;IF(OR($T46="",$T46=0),10^20,$T46),IF(OR($T46="",$T46=0),10^20,$T46),$T56),IF(IF($T58=справочники!$E$9,$T56+$T60*INT((AX48-1)/IF(OR($T62=0,$T62=""),1,$T62)),IF($T58=справочники!$E$10,$T56*POWER($T60,INT((AX48-1)/IF(OR($T62=0,$T62=""),1,$T62))),IF($T58=справочники!$E$11,POWER($T56,1+$T60*INT((AX48-1)/IF(OR($T62=0,$T62=""),1,$T62))),0)))&gt;IF(OR($T46="",$T46=0),10^20,$T46),IF(OR($T46="",$T46=0),10^20,$T46),IF($T58=справочники!$E$9,$T56+$T60*INT((AX48-1)/IF(OR($T62=0,$T62=""),1,$T62)),IF($T58=справочники!$E$10,$T56*POWER($T60,INT((AX48-1)/IF(OR($T62=0,$T62=""),1,$T62))),IF($T58=справочники!$E$11,POWER($T56,1+$T60*INT((AX48-1)/IF(OR($T62=0,$T62=""),1,$T62))),0))))))))</f>
        <v>0</v>
      </c>
      <c r="AY65" s="591">
        <f>IF(AY49="",0,IF($W51&gt;0,IF(AY51&gt;IF(OR($T46="",$T46=0),10^20,$T46),IF(OR($T46="",$T46=0),10^20,$T46),AY51),IF($W53&gt;0,IF(AY53&gt;IF(OR($T46="",$T46=0),10^20,$T46),IF(OR($T46="",$T46=0),10^20,$T46),AY53),IF(AY48=1,IF($T56&gt;IF(OR($T46="",$T46=0),10^20,$T46),IF(OR($T46="",$T46=0),10^20,$T46),$T56),IF(IF($T58=справочники!$E$9,$T56+$T60*INT((AY48-1)/IF(OR($T62=0,$T62=""),1,$T62)),IF($T58=справочники!$E$10,$T56*POWER($T60,INT((AY48-1)/IF(OR($T62=0,$T62=""),1,$T62))),IF($T58=справочники!$E$11,POWER($T56,1+$T60*INT((AY48-1)/IF(OR($T62=0,$T62=""),1,$T62))),0)))&gt;IF(OR($T46="",$T46=0),10^20,$T46),IF(OR($T46="",$T46=0),10^20,$T46),IF($T58=справочники!$E$9,$T56+$T60*INT((AY48-1)/IF(OR($T62=0,$T62=""),1,$T62)),IF($T58=справочники!$E$10,$T56*POWER($T60,INT((AY48-1)/IF(OR($T62=0,$T62=""),1,$T62))),IF($T58=справочники!$E$11,POWER($T56,1+$T60*INT((AY48-1)/IF(OR($T62=0,$T62=""),1,$T62))),0))))))))</f>
        <v>0</v>
      </c>
      <c r="AZ65" s="591">
        <f>IF(AZ49="",0,IF($W51&gt;0,IF(AZ51&gt;IF(OR($T46="",$T46=0),10^20,$T46),IF(OR($T46="",$T46=0),10^20,$T46),AZ51),IF($W53&gt;0,IF(AZ53&gt;IF(OR($T46="",$T46=0),10^20,$T46),IF(OR($T46="",$T46=0),10^20,$T46),AZ53),IF(AZ48=1,IF($T56&gt;IF(OR($T46="",$T46=0),10^20,$T46),IF(OR($T46="",$T46=0),10^20,$T46),$T56),IF(IF($T58=справочники!$E$9,$T56+$T60*INT((AZ48-1)/IF(OR($T62=0,$T62=""),1,$T62)),IF($T58=справочники!$E$10,$T56*POWER($T60,INT((AZ48-1)/IF(OR($T62=0,$T62=""),1,$T62))),IF($T58=справочники!$E$11,POWER($T56,1+$T60*INT((AZ48-1)/IF(OR($T62=0,$T62=""),1,$T62))),0)))&gt;IF(OR($T46="",$T46=0),10^20,$T46),IF(OR($T46="",$T46=0),10^20,$T46),IF($T58=справочники!$E$9,$T56+$T60*INT((AZ48-1)/IF(OR($T62=0,$T62=""),1,$T62)),IF($T58=справочники!$E$10,$T56*POWER($T60,INT((AZ48-1)/IF(OR($T62=0,$T62=""),1,$T62))),IF($T58=справочники!$E$11,POWER($T56,1+$T60*INT((AZ48-1)/IF(OR($T62=0,$T62=""),1,$T62))),0))))))))</f>
        <v>0</v>
      </c>
      <c r="BA65" s="591">
        <f>IF(BA49="",0,IF($W51&gt;0,IF(BA51&gt;IF(OR($T46="",$T46=0),10^20,$T46),IF(OR($T46="",$T46=0),10^20,$T46),BA51),IF($W53&gt;0,IF(BA53&gt;IF(OR($T46="",$T46=0),10^20,$T46),IF(OR($T46="",$T46=0),10^20,$T46),BA53),IF(BA48=1,IF($T56&gt;IF(OR($T46="",$T46=0),10^20,$T46),IF(OR($T46="",$T46=0),10^20,$T46),$T56),IF(IF($T58=справочники!$E$9,$T56+$T60*INT((BA48-1)/IF(OR($T62=0,$T62=""),1,$T62)),IF($T58=справочники!$E$10,$T56*POWER($T60,INT((BA48-1)/IF(OR($T62=0,$T62=""),1,$T62))),IF($T58=справочники!$E$11,POWER($T56,1+$T60*INT((BA48-1)/IF(OR($T62=0,$T62=""),1,$T62))),0)))&gt;IF(OR($T46="",$T46=0),10^20,$T46),IF(OR($T46="",$T46=0),10^20,$T46),IF($T58=справочники!$E$9,$T56+$T60*INT((BA48-1)/IF(OR($T62=0,$T62=""),1,$T62)),IF($T58=справочники!$E$10,$T56*POWER($T60,INT((BA48-1)/IF(OR($T62=0,$T62=""),1,$T62))),IF($T58=справочники!$E$11,POWER($T56,1+$T60*INT((BA48-1)/IF(OR($T62=0,$T62=""),1,$T62))),0))))))))</f>
        <v>0</v>
      </c>
      <c r="BB65" s="591">
        <f>IF(BB49="",0,IF($W51&gt;0,IF(BB51&gt;IF(OR($T46="",$T46=0),10^20,$T46),IF(OR($T46="",$T46=0),10^20,$T46),BB51),IF($W53&gt;0,IF(BB53&gt;IF(OR($T46="",$T46=0),10^20,$T46),IF(OR($T46="",$T46=0),10^20,$T46),BB53),IF(BB48=1,IF($T56&gt;IF(OR($T46="",$T46=0),10^20,$T46),IF(OR($T46="",$T46=0),10^20,$T46),$T56),IF(IF($T58=справочники!$E$9,$T56+$T60*INT((BB48-1)/IF(OR($T62=0,$T62=""),1,$T62)),IF($T58=справочники!$E$10,$T56*POWER($T60,INT((BB48-1)/IF(OR($T62=0,$T62=""),1,$T62))),IF($T58=справочники!$E$11,POWER($T56,1+$T60*INT((BB48-1)/IF(OR($T62=0,$T62=""),1,$T62))),0)))&gt;IF(OR($T46="",$T46=0),10^20,$T46),IF(OR($T46="",$T46=0),10^20,$T46),IF($T58=справочники!$E$9,$T56+$T60*INT((BB48-1)/IF(OR($T62=0,$T62=""),1,$T62)),IF($T58=справочники!$E$10,$T56*POWER($T60,INT((BB48-1)/IF(OR($T62=0,$T62=""),1,$T62))),IF($T58=справочники!$E$11,POWER($T56,1+$T60*INT((BB48-1)/IF(OR($T62=0,$T62=""),1,$T62))),0))))))))</f>
        <v>0</v>
      </c>
      <c r="BC65" s="591">
        <f>IF(BC49="",0,IF($W51&gt;0,IF(BC51&gt;IF(OR($T46="",$T46=0),10^20,$T46),IF(OR($T46="",$T46=0),10^20,$T46),BC51),IF($W53&gt;0,IF(BC53&gt;IF(OR($T46="",$T46=0),10^20,$T46),IF(OR($T46="",$T46=0),10^20,$T46),BC53),IF(BC48=1,IF($T56&gt;IF(OR($T46="",$T46=0),10^20,$T46),IF(OR($T46="",$T46=0),10^20,$T46),$T56),IF(IF($T58=справочники!$E$9,$T56+$T60*INT((BC48-1)/IF(OR($T62=0,$T62=""),1,$T62)),IF($T58=справочники!$E$10,$T56*POWER($T60,INT((BC48-1)/IF(OR($T62=0,$T62=""),1,$T62))),IF($T58=справочники!$E$11,POWER($T56,1+$T60*INT((BC48-1)/IF(OR($T62=0,$T62=""),1,$T62))),0)))&gt;IF(OR($T46="",$T46=0),10^20,$T46),IF(OR($T46="",$T46=0),10^20,$T46),IF($T58=справочники!$E$9,$T56+$T60*INT((BC48-1)/IF(OR($T62=0,$T62=""),1,$T62)),IF($T58=справочники!$E$10,$T56*POWER($T60,INT((BC48-1)/IF(OR($T62=0,$T62=""),1,$T62))),IF($T58=справочники!$E$11,POWER($T56,1+$T60*INT((BC48-1)/IF(OR($T62=0,$T62=""),1,$T62))),0))))))))</f>
        <v>0</v>
      </c>
      <c r="BD65" s="591">
        <f>IF(BD49="",0,IF($W51&gt;0,IF(BD51&gt;IF(OR($T46="",$T46=0),10^20,$T46),IF(OR($T46="",$T46=0),10^20,$T46),BD51),IF($W53&gt;0,IF(BD53&gt;IF(OR($T46="",$T46=0),10^20,$T46),IF(OR($T46="",$T46=0),10^20,$T46),BD53),IF(BD48=1,IF($T56&gt;IF(OR($T46="",$T46=0),10^20,$T46),IF(OR($T46="",$T46=0),10^20,$T46),$T56),IF(IF($T58=справочники!$E$9,$T56+$T60*INT((BD48-1)/IF(OR($T62=0,$T62=""),1,$T62)),IF($T58=справочники!$E$10,$T56*POWER($T60,INT((BD48-1)/IF(OR($T62=0,$T62=""),1,$T62))),IF($T58=справочники!$E$11,POWER($T56,1+$T60*INT((BD48-1)/IF(OR($T62=0,$T62=""),1,$T62))),0)))&gt;IF(OR($T46="",$T46=0),10^20,$T46),IF(OR($T46="",$T46=0),10^20,$T46),IF($T58=справочники!$E$9,$T56+$T60*INT((BD48-1)/IF(OR($T62=0,$T62=""),1,$T62)),IF($T58=справочники!$E$10,$T56*POWER($T60,INT((BD48-1)/IF(OR($T62=0,$T62=""),1,$T62))),IF($T58=справочники!$E$11,POWER($T56,1+$T60*INT((BD48-1)/IF(OR($T62=0,$T62=""),1,$T62))),0))))))))</f>
        <v>0</v>
      </c>
      <c r="BE65" s="591">
        <f>IF(BE49="",0,IF($W51&gt;0,IF(BE51&gt;IF(OR($T46="",$T46=0),10^20,$T46),IF(OR($T46="",$T46=0),10^20,$T46),BE51),IF($W53&gt;0,IF(BE53&gt;IF(OR($T46="",$T46=0),10^20,$T46),IF(OR($T46="",$T46=0),10^20,$T46),BE53),IF(BE48=1,IF($T56&gt;IF(OR($T46="",$T46=0),10^20,$T46),IF(OR($T46="",$T46=0),10^20,$T46),$T56),IF(IF($T58=справочники!$E$9,$T56+$T60*INT((BE48-1)/IF(OR($T62=0,$T62=""),1,$T62)),IF($T58=справочники!$E$10,$T56*POWER($T60,INT((BE48-1)/IF(OR($T62=0,$T62=""),1,$T62))),IF($T58=справочники!$E$11,POWER($T56,1+$T60*INT((BE48-1)/IF(OR($T62=0,$T62=""),1,$T62))),0)))&gt;IF(OR($T46="",$T46=0),10^20,$T46),IF(OR($T46="",$T46=0),10^20,$T46),IF($T58=справочники!$E$9,$T56+$T60*INT((BE48-1)/IF(OR($T62=0,$T62=""),1,$T62)),IF($T58=справочники!$E$10,$T56*POWER($T60,INT((BE48-1)/IF(OR($T62=0,$T62=""),1,$T62))),IF($T58=справочники!$E$11,POWER($T56,1+$T60*INT((BE48-1)/IF(OR($T62=0,$T62=""),1,$T62))),0))))))))</f>
        <v>0</v>
      </c>
      <c r="BF65" s="591">
        <f>IF(BF49="",0,IF($W51&gt;0,IF(BF51&gt;IF(OR($T46="",$T46=0),10^20,$T46),IF(OR($T46="",$T46=0),10^20,$T46),BF51),IF($W53&gt;0,IF(BF53&gt;IF(OR($T46="",$T46=0),10^20,$T46),IF(OR($T46="",$T46=0),10^20,$T46),BF53),IF(BF48=1,IF($T56&gt;IF(OR($T46="",$T46=0),10^20,$T46),IF(OR($T46="",$T46=0),10^20,$T46),$T56),IF(IF($T58=справочники!$E$9,$T56+$T60*INT((BF48-1)/IF(OR($T62=0,$T62=""),1,$T62)),IF($T58=справочники!$E$10,$T56*POWER($T60,INT((BF48-1)/IF(OR($T62=0,$T62=""),1,$T62))),IF($T58=справочники!$E$11,POWER($T56,1+$T60*INT((BF48-1)/IF(OR($T62=0,$T62=""),1,$T62))),0)))&gt;IF(OR($T46="",$T46=0),10^20,$T46),IF(OR($T46="",$T46=0),10^20,$T46),IF($T58=справочники!$E$9,$T56+$T60*INT((BF48-1)/IF(OR($T62=0,$T62=""),1,$T62)),IF($T58=справочники!$E$10,$T56*POWER($T60,INT((BF48-1)/IF(OR($T62=0,$T62=""),1,$T62))),IF($T58=справочники!$E$11,POWER($T56,1+$T60*INT((BF48-1)/IF(OR($T62=0,$T62=""),1,$T62))),0))))))))</f>
        <v>0</v>
      </c>
      <c r="BG65" s="591">
        <f>IF(BG49="",0,IF($W51&gt;0,IF(BG51&gt;IF(OR($T46="",$T46=0),10^20,$T46),IF(OR($T46="",$T46=0),10^20,$T46),BG51),IF($W53&gt;0,IF(BG53&gt;IF(OR($T46="",$T46=0),10^20,$T46),IF(OR($T46="",$T46=0),10^20,$T46),BG53),IF(BG48=1,IF($T56&gt;IF(OR($T46="",$T46=0),10^20,$T46),IF(OR($T46="",$T46=0),10^20,$T46),$T56),IF(IF($T58=справочники!$E$9,$T56+$T60*INT((BG48-1)/IF(OR($T62=0,$T62=""),1,$T62)),IF($T58=справочники!$E$10,$T56*POWER($T60,INT((BG48-1)/IF(OR($T62=0,$T62=""),1,$T62))),IF($T58=справочники!$E$11,POWER($T56,1+$T60*INT((BG48-1)/IF(OR($T62=0,$T62=""),1,$T62))),0)))&gt;IF(OR($T46="",$T46=0),10^20,$T46),IF(OR($T46="",$T46=0),10^20,$T46),IF($T58=справочники!$E$9,$T56+$T60*INT((BG48-1)/IF(OR($T62=0,$T62=""),1,$T62)),IF($T58=справочники!$E$10,$T56*POWER($T60,INT((BG48-1)/IF(OR($T62=0,$T62=""),1,$T62))),IF($T58=справочники!$E$11,POWER($T56,1+$T60*INT((BG48-1)/IF(OR($T62=0,$T62=""),1,$T62))),0))))))))</f>
        <v>0</v>
      </c>
      <c r="BH65" s="591">
        <f>IF(BH49="",0,IF($W51&gt;0,IF(BH51&gt;IF(OR($T46="",$T46=0),10^20,$T46),IF(OR($T46="",$T46=0),10^20,$T46),BH51),IF($W53&gt;0,IF(BH53&gt;IF(OR($T46="",$T46=0),10^20,$T46),IF(OR($T46="",$T46=0),10^20,$T46),BH53),IF(BH48=1,IF($T56&gt;IF(OR($T46="",$T46=0),10^20,$T46),IF(OR($T46="",$T46=0),10^20,$T46),$T56),IF(IF($T58=справочники!$E$9,$T56+$T60*INT((BH48-1)/IF(OR($T62=0,$T62=""),1,$T62)),IF($T58=справочники!$E$10,$T56*POWER($T60,INT((BH48-1)/IF(OR($T62=0,$T62=""),1,$T62))),IF($T58=справочники!$E$11,POWER($T56,1+$T60*INT((BH48-1)/IF(OR($T62=0,$T62=""),1,$T62))),0)))&gt;IF(OR($T46="",$T46=0),10^20,$T46),IF(OR($T46="",$T46=0),10^20,$T46),IF($T58=справочники!$E$9,$T56+$T60*INT((BH48-1)/IF(OR($T62=0,$T62=""),1,$T62)),IF($T58=справочники!$E$10,$T56*POWER($T60,INT((BH48-1)/IF(OR($T62=0,$T62=""),1,$T62))),IF($T58=справочники!$E$11,POWER($T56,1+$T60*INT((BH48-1)/IF(OR($T62=0,$T62=""),1,$T62))),0))))))))</f>
        <v>0</v>
      </c>
      <c r="BI65" s="591">
        <f>IF(BI49="",0,IF($W51&gt;0,IF(BI51&gt;IF(OR($T46="",$T46=0),10^20,$T46),IF(OR($T46="",$T46=0),10^20,$T46),BI51),IF($W53&gt;0,IF(BI53&gt;IF(OR($T46="",$T46=0),10^20,$T46),IF(OR($T46="",$T46=0),10^20,$T46),BI53),IF(BI48=1,IF($T56&gt;IF(OR($T46="",$T46=0),10^20,$T46),IF(OR($T46="",$T46=0),10^20,$T46),$T56),IF(IF($T58=справочники!$E$9,$T56+$T60*INT((BI48-1)/IF(OR($T62=0,$T62=""),1,$T62)),IF($T58=справочники!$E$10,$T56*POWER($T60,INT((BI48-1)/IF(OR($T62=0,$T62=""),1,$T62))),IF($T58=справочники!$E$11,POWER($T56,1+$T60*INT((BI48-1)/IF(OR($T62=0,$T62=""),1,$T62))),0)))&gt;IF(OR($T46="",$T46=0),10^20,$T46),IF(OR($T46="",$T46=0),10^20,$T46),IF($T58=справочники!$E$9,$T56+$T60*INT((BI48-1)/IF(OR($T62=0,$T62=""),1,$T62)),IF($T58=справочники!$E$10,$T56*POWER($T60,INT((BI48-1)/IF(OR($T62=0,$T62=""),1,$T62))),IF($T58=справочники!$E$11,POWER($T56,1+$T60*INT((BI48-1)/IF(OR($T62=0,$T62=""),1,$T62))),0))))))))</f>
        <v>0</v>
      </c>
      <c r="BJ65" s="591">
        <f>IF(BJ49="",0,IF($W51&gt;0,IF(BJ51&gt;IF(OR($T46="",$T46=0),10^20,$T46),IF(OR($T46="",$T46=0),10^20,$T46),BJ51),IF($W53&gt;0,IF(BJ53&gt;IF(OR($T46="",$T46=0),10^20,$T46),IF(OR($T46="",$T46=0),10^20,$T46),BJ53),IF(BJ48=1,IF($T56&gt;IF(OR($T46="",$T46=0),10^20,$T46),IF(OR($T46="",$T46=0),10^20,$T46),$T56),IF(IF($T58=справочники!$E$9,$T56+$T60*INT((BJ48-1)/IF(OR($T62=0,$T62=""),1,$T62)),IF($T58=справочники!$E$10,$T56*POWER($T60,INT((BJ48-1)/IF(OR($T62=0,$T62=""),1,$T62))),IF($T58=справочники!$E$11,POWER($T56,1+$T60*INT((BJ48-1)/IF(OR($T62=0,$T62=""),1,$T62))),0)))&gt;IF(OR($T46="",$T46=0),10^20,$T46),IF(OR($T46="",$T46=0),10^20,$T46),IF($T58=справочники!$E$9,$T56+$T60*INT((BJ48-1)/IF(OR($T62=0,$T62=""),1,$T62)),IF($T58=справочники!$E$10,$T56*POWER($T60,INT((BJ48-1)/IF(OR($T62=0,$T62=""),1,$T62))),IF($T58=справочники!$E$11,POWER($T56,1+$T60*INT((BJ48-1)/IF(OR($T62=0,$T62=""),1,$T62))),0))))))))</f>
        <v>0</v>
      </c>
      <c r="BK65" s="591">
        <f>IF(BK49="",0,IF($W51&gt;0,IF(BK51&gt;IF(OR($T46="",$T46=0),10^20,$T46),IF(OR($T46="",$T46=0),10^20,$T46),BK51),IF($W53&gt;0,IF(BK53&gt;IF(OR($T46="",$T46=0),10^20,$T46),IF(OR($T46="",$T46=0),10^20,$T46),BK53),IF(BK48=1,IF($T56&gt;IF(OR($T46="",$T46=0),10^20,$T46),IF(OR($T46="",$T46=0),10^20,$T46),$T56),IF(IF($T58=справочники!$E$9,$T56+$T60*INT((BK48-1)/IF(OR($T62=0,$T62=""),1,$T62)),IF($T58=справочники!$E$10,$T56*POWER($T60,INT((BK48-1)/IF(OR($T62=0,$T62=""),1,$T62))),IF($T58=справочники!$E$11,POWER($T56,1+$T60*INT((BK48-1)/IF(OR($T62=0,$T62=""),1,$T62))),0)))&gt;IF(OR($T46="",$T46=0),10^20,$T46),IF(OR($T46="",$T46=0),10^20,$T46),IF($T58=справочники!$E$9,$T56+$T60*INT((BK48-1)/IF(OR($T62=0,$T62=""),1,$T62)),IF($T58=справочники!$E$10,$T56*POWER($T60,INT((BK48-1)/IF(OR($T62=0,$T62=""),1,$T62))),IF($T58=справочники!$E$11,POWER($T56,1+$T60*INT((BK48-1)/IF(OR($T62=0,$T62=""),1,$T62))),0))))))))</f>
        <v>0</v>
      </c>
      <c r="BL65" s="591">
        <f>IF(BL49="",0,IF($W51&gt;0,IF(BL51&gt;IF(OR($T46="",$T46=0),10^20,$T46),IF(OR($T46="",$T46=0),10^20,$T46),BL51),IF($W53&gt;0,IF(BL53&gt;IF(OR($T46="",$T46=0),10^20,$T46),IF(OR($T46="",$T46=0),10^20,$T46),BL53),IF(BL48=1,IF($T56&gt;IF(OR($T46="",$T46=0),10^20,$T46),IF(OR($T46="",$T46=0),10^20,$T46),$T56),IF(IF($T58=справочники!$E$9,$T56+$T60*INT((BL48-1)/IF(OR($T62=0,$T62=""),1,$T62)),IF($T58=справочники!$E$10,$T56*POWER($T60,INT((BL48-1)/IF(OR($T62=0,$T62=""),1,$T62))),IF($T58=справочники!$E$11,POWER($T56,1+$T60*INT((BL48-1)/IF(OR($T62=0,$T62=""),1,$T62))),0)))&gt;IF(OR($T46="",$T46=0),10^20,$T46),IF(OR($T46="",$T46=0),10^20,$T46),IF($T58=справочники!$E$9,$T56+$T60*INT((BL48-1)/IF(OR($T62=0,$T62=""),1,$T62)),IF($T58=справочники!$E$10,$T56*POWER($T60,INT((BL48-1)/IF(OR($T62=0,$T62=""),1,$T62))),IF($T58=справочники!$E$11,POWER($T56,1+$T60*INT((BL48-1)/IF(OR($T62=0,$T62=""),1,$T62))),0))))))))</f>
        <v>0</v>
      </c>
      <c r="BM65" s="591">
        <f>IF(BM49="",0,IF($W51&gt;0,IF(BM51&gt;IF(OR($T46="",$T46=0),10^20,$T46),IF(OR($T46="",$T46=0),10^20,$T46),BM51),IF($W53&gt;0,IF(BM53&gt;IF(OR($T46="",$T46=0),10^20,$T46),IF(OR($T46="",$T46=0),10^20,$T46),BM53),IF(BM48=1,IF($T56&gt;IF(OR($T46="",$T46=0),10^20,$T46),IF(OR($T46="",$T46=0),10^20,$T46),$T56),IF(IF($T58=справочники!$E$9,$T56+$T60*INT((BM48-1)/IF(OR($T62=0,$T62=""),1,$T62)),IF($T58=справочники!$E$10,$T56*POWER($T60,INT((BM48-1)/IF(OR($T62=0,$T62=""),1,$T62))),IF($T58=справочники!$E$11,POWER($T56,1+$T60*INT((BM48-1)/IF(OR($T62=0,$T62=""),1,$T62))),0)))&gt;IF(OR($T46="",$T46=0),10^20,$T46),IF(OR($T46="",$T46=0),10^20,$T46),IF($T58=справочники!$E$9,$T56+$T60*INT((BM48-1)/IF(OR($T62=0,$T62=""),1,$T62)),IF($T58=справочники!$E$10,$T56*POWER($T60,INT((BM48-1)/IF(OR($T62=0,$T62=""),1,$T62))),IF($T58=справочники!$E$11,POWER($T56,1+$T60*INT((BM48-1)/IF(OR($T62=0,$T62=""),1,$T62))),0))))))))</f>
        <v>0</v>
      </c>
      <c r="BN65" s="591">
        <f>IF(BN49="",0,IF($W51&gt;0,IF(BN51&gt;IF(OR($T46="",$T46=0),10^20,$T46),IF(OR($T46="",$T46=0),10^20,$T46),BN51),IF($W53&gt;0,IF(BN53&gt;IF(OR($T46="",$T46=0),10^20,$T46),IF(OR($T46="",$T46=0),10^20,$T46),BN53),IF(BN48=1,IF($T56&gt;IF(OR($T46="",$T46=0),10^20,$T46),IF(OR($T46="",$T46=0),10^20,$T46),$T56),IF(IF($T58=справочники!$E$9,$T56+$T60*INT((BN48-1)/IF(OR($T62=0,$T62=""),1,$T62)),IF($T58=справочники!$E$10,$T56*POWER($T60,INT((BN48-1)/IF(OR($T62=0,$T62=""),1,$T62))),IF($T58=справочники!$E$11,POWER($T56,1+$T60*INT((BN48-1)/IF(OR($T62=0,$T62=""),1,$T62))),0)))&gt;IF(OR($T46="",$T46=0),10^20,$T46),IF(OR($T46="",$T46=0),10^20,$T46),IF($T58=справочники!$E$9,$T56+$T60*INT((BN48-1)/IF(OR($T62=0,$T62=""),1,$T62)),IF($T58=справочники!$E$10,$T56*POWER($T60,INT((BN48-1)/IF(OR($T62=0,$T62=""),1,$T62))),IF($T58=справочники!$E$11,POWER($T56,1+$T60*INT((BN48-1)/IF(OR($T62=0,$T62=""),1,$T62))),0))))))))</f>
        <v>0</v>
      </c>
      <c r="BO65" s="591">
        <f>IF(BO49="",0,IF($W51&gt;0,IF(BO51&gt;IF(OR($T46="",$T46=0),10^20,$T46),IF(OR($T46="",$T46=0),10^20,$T46),BO51),IF($W53&gt;0,IF(BO53&gt;IF(OR($T46="",$T46=0),10^20,$T46),IF(OR($T46="",$T46=0),10^20,$T46),BO53),IF(BO48=1,IF($T56&gt;IF(OR($T46="",$T46=0),10^20,$T46),IF(OR($T46="",$T46=0),10^20,$T46),$T56),IF(IF($T58=справочники!$E$9,$T56+$T60*INT((BO48-1)/IF(OR($T62=0,$T62=""),1,$T62)),IF($T58=справочники!$E$10,$T56*POWER($T60,INT((BO48-1)/IF(OR($T62=0,$T62=""),1,$T62))),IF($T58=справочники!$E$11,POWER($T56,1+$T60*INT((BO48-1)/IF(OR($T62=0,$T62=""),1,$T62))),0)))&gt;IF(OR($T46="",$T46=0),10^20,$T46),IF(OR($T46="",$T46=0),10^20,$T46),IF($T58=справочники!$E$9,$T56+$T60*INT((BO48-1)/IF(OR($T62=0,$T62=""),1,$T62)),IF($T58=справочники!$E$10,$T56*POWER($T60,INT((BO48-1)/IF(OR($T62=0,$T62=""),1,$T62))),IF($T58=справочники!$E$11,POWER($T56,1+$T60*INT((BO48-1)/IF(OR($T62=0,$T62=""),1,$T62))),0))))))))</f>
        <v>0</v>
      </c>
      <c r="BP65" s="591">
        <f>IF(BP49="",0,IF($W51&gt;0,IF(BP51&gt;IF(OR($T46="",$T46=0),10^20,$T46),IF(OR($T46="",$T46=0),10^20,$T46),BP51),IF($W53&gt;0,IF(BP53&gt;IF(OR($T46="",$T46=0),10^20,$T46),IF(OR($T46="",$T46=0),10^20,$T46),BP53),IF(BP48=1,IF($T56&gt;IF(OR($T46="",$T46=0),10^20,$T46),IF(OR($T46="",$T46=0),10^20,$T46),$T56),IF(IF($T58=справочники!$E$9,$T56+$T60*INT((BP48-1)/IF(OR($T62=0,$T62=""),1,$T62)),IF($T58=справочники!$E$10,$T56*POWER($T60,INT((BP48-1)/IF(OR($T62=0,$T62=""),1,$T62))),IF($T58=справочники!$E$11,POWER($T56,1+$T60*INT((BP48-1)/IF(OR($T62=0,$T62=""),1,$T62))),0)))&gt;IF(OR($T46="",$T46=0),10^20,$T46),IF(OR($T46="",$T46=0),10^20,$T46),IF($T58=справочники!$E$9,$T56+$T60*INT((BP48-1)/IF(OR($T62=0,$T62=""),1,$T62)),IF($T58=справочники!$E$10,$T56*POWER($T60,INT((BP48-1)/IF(OR($T62=0,$T62=""),1,$T62))),IF($T58=справочники!$E$11,POWER($T56,1+$T60*INT((BP48-1)/IF(OR($T62=0,$T62=""),1,$T62))),0))))))))</f>
        <v>0</v>
      </c>
      <c r="BQ65" s="591">
        <f>IF(BQ49="",0,IF($W51&gt;0,IF(BQ51&gt;IF(OR($T46="",$T46=0),10^20,$T46),IF(OR($T46="",$T46=0),10^20,$T46),BQ51),IF($W53&gt;0,IF(BQ53&gt;IF(OR($T46="",$T46=0),10^20,$T46),IF(OR($T46="",$T46=0),10^20,$T46),BQ53),IF(BQ48=1,IF($T56&gt;IF(OR($T46="",$T46=0),10^20,$T46),IF(OR($T46="",$T46=0),10^20,$T46),$T56),IF(IF($T58=справочники!$E$9,$T56+$T60*INT((BQ48-1)/IF(OR($T62=0,$T62=""),1,$T62)),IF($T58=справочники!$E$10,$T56*POWER($T60,INT((BQ48-1)/IF(OR($T62=0,$T62=""),1,$T62))),IF($T58=справочники!$E$11,POWER($T56,1+$T60*INT((BQ48-1)/IF(OR($T62=0,$T62=""),1,$T62))),0)))&gt;IF(OR($T46="",$T46=0),10^20,$T46),IF(OR($T46="",$T46=0),10^20,$T46),IF($T58=справочники!$E$9,$T56+$T60*INT((BQ48-1)/IF(OR($T62=0,$T62=""),1,$T62)),IF($T58=справочники!$E$10,$T56*POWER($T60,INT((BQ48-1)/IF(OR($T62=0,$T62=""),1,$T62))),IF($T58=справочники!$E$11,POWER($T56,1+$T60*INT((BQ48-1)/IF(OR($T62=0,$T62=""),1,$T62))),0))))))))</f>
        <v>0</v>
      </c>
      <c r="BR65" s="591">
        <f>IF(BR49="",0,IF($W51&gt;0,IF(BR51&gt;IF(OR($T46="",$T46=0),10^20,$T46),IF(OR($T46="",$T46=0),10^20,$T46),BR51),IF($W53&gt;0,IF(BR53&gt;IF(OR($T46="",$T46=0),10^20,$T46),IF(OR($T46="",$T46=0),10^20,$T46),BR53),IF(BR48=1,IF($T56&gt;IF(OR($T46="",$T46=0),10^20,$T46),IF(OR($T46="",$T46=0),10^20,$T46),$T56),IF(IF($T58=справочники!$E$9,$T56+$T60*INT((BR48-1)/IF(OR($T62=0,$T62=""),1,$T62)),IF($T58=справочники!$E$10,$T56*POWER($T60,INT((BR48-1)/IF(OR($T62=0,$T62=""),1,$T62))),IF($T58=справочники!$E$11,POWER($T56,1+$T60*INT((BR48-1)/IF(OR($T62=0,$T62=""),1,$T62))),0)))&gt;IF(OR($T46="",$T46=0),10^20,$T46),IF(OR($T46="",$T46=0),10^20,$T46),IF($T58=справочники!$E$9,$T56+$T60*INT((BR48-1)/IF(OR($T62=0,$T62=""),1,$T62)),IF($T58=справочники!$E$10,$T56*POWER($T60,INT((BR48-1)/IF(OR($T62=0,$T62=""),1,$T62))),IF($T58=справочники!$E$11,POWER($T56,1+$T60*INT((BR48-1)/IF(OR($T62=0,$T62=""),1,$T62))),0))))))))</f>
        <v>0</v>
      </c>
      <c r="BS65" s="591">
        <f>IF(BS49="",0,IF($W51&gt;0,IF(BS51&gt;IF(OR($T46="",$T46=0),10^20,$T46),IF(OR($T46="",$T46=0),10^20,$T46),BS51),IF($W53&gt;0,IF(BS53&gt;IF(OR($T46="",$T46=0),10^20,$T46),IF(OR($T46="",$T46=0),10^20,$T46),BS53),IF(BS48=1,IF($T56&gt;IF(OR($T46="",$T46=0),10^20,$T46),IF(OR($T46="",$T46=0),10^20,$T46),$T56),IF(IF($T58=справочники!$E$9,$T56+$T60*INT((BS48-1)/IF(OR($T62=0,$T62=""),1,$T62)),IF($T58=справочники!$E$10,$T56*POWER($T60,INT((BS48-1)/IF(OR($T62=0,$T62=""),1,$T62))),IF($T58=справочники!$E$11,POWER($T56,1+$T60*INT((BS48-1)/IF(OR($T62=0,$T62=""),1,$T62))),0)))&gt;IF(OR($T46="",$T46=0),10^20,$T46),IF(OR($T46="",$T46=0),10^20,$T46),IF($T58=справочники!$E$9,$T56+$T60*INT((BS48-1)/IF(OR($T62=0,$T62=""),1,$T62)),IF($T58=справочники!$E$10,$T56*POWER($T60,INT((BS48-1)/IF(OR($T62=0,$T62=""),1,$T62))),IF($T58=справочники!$E$11,POWER($T56,1+$T60*INT((BS48-1)/IF(OR($T62=0,$T62=""),1,$T62))),0))))))))</f>
        <v>0</v>
      </c>
      <c r="BT65" s="591">
        <f>IF(BT49="",0,IF($W51&gt;0,IF(BT51&gt;IF(OR($T46="",$T46=0),10^20,$T46),IF(OR($T46="",$T46=0),10^20,$T46),BT51),IF($W53&gt;0,IF(BT53&gt;IF(OR($T46="",$T46=0),10^20,$T46),IF(OR($T46="",$T46=0),10^20,$T46),BT53),IF(BT48=1,IF($T56&gt;IF(OR($T46="",$T46=0),10^20,$T46),IF(OR($T46="",$T46=0),10^20,$T46),$T56),IF(IF($T58=справочники!$E$9,$T56+$T60*INT((BT48-1)/IF(OR($T62=0,$T62=""),1,$T62)),IF($T58=справочники!$E$10,$T56*POWER($T60,INT((BT48-1)/IF(OR($T62=0,$T62=""),1,$T62))),IF($T58=справочники!$E$11,POWER($T56,1+$T60*INT((BT48-1)/IF(OR($T62=0,$T62=""),1,$T62))),0)))&gt;IF(OR($T46="",$T46=0),10^20,$T46),IF(OR($T46="",$T46=0),10^20,$T46),IF($T58=справочники!$E$9,$T56+$T60*INT((BT48-1)/IF(OR($T62=0,$T62=""),1,$T62)),IF($T58=справочники!$E$10,$T56*POWER($T60,INT((BT48-1)/IF(OR($T62=0,$T62=""),1,$T62))),IF($T58=справочники!$E$11,POWER($T56,1+$T60*INT((BT48-1)/IF(OR($T62=0,$T62=""),1,$T62))),0))))))))</f>
        <v>0</v>
      </c>
      <c r="BU65" s="591">
        <f>IF(BU49="",0,IF($W51&gt;0,IF(BU51&gt;IF(OR($T46="",$T46=0),10^20,$T46),IF(OR($T46="",$T46=0),10^20,$T46),BU51),IF($W53&gt;0,IF(BU53&gt;IF(OR($T46="",$T46=0),10^20,$T46),IF(OR($T46="",$T46=0),10^20,$T46),BU53),IF(BU48=1,IF($T56&gt;IF(OR($T46="",$T46=0),10^20,$T46),IF(OR($T46="",$T46=0),10^20,$T46),$T56),IF(IF($T58=справочники!$E$9,$T56+$T60*INT((BU48-1)/IF(OR($T62=0,$T62=""),1,$T62)),IF($T58=справочники!$E$10,$T56*POWER($T60,INT((BU48-1)/IF(OR($T62=0,$T62=""),1,$T62))),IF($T58=справочники!$E$11,POWER($T56,1+$T60*INT((BU48-1)/IF(OR($T62=0,$T62=""),1,$T62))),0)))&gt;IF(OR($T46="",$T46=0),10^20,$T46),IF(OR($T46="",$T46=0),10^20,$T46),IF($T58=справочники!$E$9,$T56+$T60*INT((BU48-1)/IF(OR($T62=0,$T62=""),1,$T62)),IF($T58=справочники!$E$10,$T56*POWER($T60,INT((BU48-1)/IF(OR($T62=0,$T62=""),1,$T62))),IF($T58=справочники!$E$11,POWER($T56,1+$T60*INT((BU48-1)/IF(OR($T62=0,$T62=""),1,$T62))),0))))))))</f>
        <v>0</v>
      </c>
      <c r="BV65" s="591">
        <f>IF(BV49="",0,IF($W51&gt;0,IF(BV51&gt;IF(OR($T46="",$T46=0),10^20,$T46),IF(OR($T46="",$T46=0),10^20,$T46),BV51),IF($W53&gt;0,IF(BV53&gt;IF(OR($T46="",$T46=0),10^20,$T46),IF(OR($T46="",$T46=0),10^20,$T46),BV53),IF(BV48=1,IF($T56&gt;IF(OR($T46="",$T46=0),10^20,$T46),IF(OR($T46="",$T46=0),10^20,$T46),$T56),IF(IF($T58=справочники!$E$9,$T56+$T60*INT((BV48-1)/IF(OR($T62=0,$T62=""),1,$T62)),IF($T58=справочники!$E$10,$T56*POWER($T60,INT((BV48-1)/IF(OR($T62=0,$T62=""),1,$T62))),IF($T58=справочники!$E$11,POWER($T56,1+$T60*INT((BV48-1)/IF(OR($T62=0,$T62=""),1,$T62))),0)))&gt;IF(OR($T46="",$T46=0),10^20,$T46),IF(OR($T46="",$T46=0),10^20,$T46),IF($T58=справочники!$E$9,$T56+$T60*INT((BV48-1)/IF(OR($T62=0,$T62=""),1,$T62)),IF($T58=справочники!$E$10,$T56*POWER($T60,INT((BV48-1)/IF(OR($T62=0,$T62=""),1,$T62))),IF($T58=справочники!$E$11,POWER($T56,1+$T60*INT((BV48-1)/IF(OR($T62=0,$T62=""),1,$T62))),0))))))))</f>
        <v>0</v>
      </c>
      <c r="BW65" s="591">
        <f>IF(BW49="",0,IF($W51&gt;0,IF(BW51&gt;IF(OR($T46="",$T46=0),10^20,$T46),IF(OR($T46="",$T46=0),10^20,$T46),BW51),IF($W53&gt;0,IF(BW53&gt;IF(OR($T46="",$T46=0),10^20,$T46),IF(OR($T46="",$T46=0),10^20,$T46),BW53),IF(BW48=1,IF($T56&gt;IF(OR($T46="",$T46=0),10^20,$T46),IF(OR($T46="",$T46=0),10^20,$T46),$T56),IF(IF($T58=справочники!$E$9,$T56+$T60*INT((BW48-1)/IF(OR($T62=0,$T62=""),1,$T62)),IF($T58=справочники!$E$10,$T56*POWER($T60,INT((BW48-1)/IF(OR($T62=0,$T62=""),1,$T62))),IF($T58=справочники!$E$11,POWER($T56,1+$T60*INT((BW48-1)/IF(OR($T62=0,$T62=""),1,$T62))),0)))&gt;IF(OR($T46="",$T46=0),10^20,$T46),IF(OR($T46="",$T46=0),10^20,$T46),IF($T58=справочники!$E$9,$T56+$T60*INT((BW48-1)/IF(OR($T62=0,$T62=""),1,$T62)),IF($T58=справочники!$E$10,$T56*POWER($T60,INT((BW48-1)/IF(OR($T62=0,$T62=""),1,$T62))),IF($T58=справочники!$E$11,POWER($T56,1+$T60*INT((BW48-1)/IF(OR($T62=0,$T62=""),1,$T62))),0))))))))</f>
        <v>0</v>
      </c>
      <c r="BX65" s="591">
        <f>IF(BX49="",0,IF($W51&gt;0,IF(BX51&gt;IF(OR($T46="",$T46=0),10^20,$T46),IF(OR($T46="",$T46=0),10^20,$T46),BX51),IF($W53&gt;0,IF(BX53&gt;IF(OR($T46="",$T46=0),10^20,$T46),IF(OR($T46="",$T46=0),10^20,$T46),BX53),IF(BX48=1,IF($T56&gt;IF(OR($T46="",$T46=0),10^20,$T46),IF(OR($T46="",$T46=0),10^20,$T46),$T56),IF(IF($T58=справочники!$E$9,$T56+$T60*INT((BX48-1)/IF(OR($T62=0,$T62=""),1,$T62)),IF($T58=справочники!$E$10,$T56*POWER($T60,INT((BX48-1)/IF(OR($T62=0,$T62=""),1,$T62))),IF($T58=справочники!$E$11,POWER($T56,1+$T60*INT((BX48-1)/IF(OR($T62=0,$T62=""),1,$T62))),0)))&gt;IF(OR($T46="",$T46=0),10^20,$T46),IF(OR($T46="",$T46=0),10^20,$T46),IF($T58=справочники!$E$9,$T56+$T60*INT((BX48-1)/IF(OR($T62=0,$T62=""),1,$T62)),IF($T58=справочники!$E$10,$T56*POWER($T60,INT((BX48-1)/IF(OR($T62=0,$T62=""),1,$T62))),IF($T58=справочники!$E$11,POWER($T56,1+$T60*INT((BX48-1)/IF(OR($T62=0,$T62=""),1,$T62))),0))))))))</f>
        <v>0</v>
      </c>
      <c r="BY65" s="591">
        <f>IF(BY49="",0,IF($W51&gt;0,IF(BY51&gt;IF(OR($T46="",$T46=0),10^20,$T46),IF(OR($T46="",$T46=0),10^20,$T46),BY51),IF($W53&gt;0,IF(BY53&gt;IF(OR($T46="",$T46=0),10^20,$T46),IF(OR($T46="",$T46=0),10^20,$T46),BY53),IF(BY48=1,IF($T56&gt;IF(OR($T46="",$T46=0),10^20,$T46),IF(OR($T46="",$T46=0),10^20,$T46),$T56),IF(IF($T58=справочники!$E$9,$T56+$T60*INT((BY48-1)/IF(OR($T62=0,$T62=""),1,$T62)),IF($T58=справочники!$E$10,$T56*POWER($T60,INT((BY48-1)/IF(OR($T62=0,$T62=""),1,$T62))),IF($T58=справочники!$E$11,POWER($T56,1+$T60*INT((BY48-1)/IF(OR($T62=0,$T62=""),1,$T62))),0)))&gt;IF(OR($T46="",$T46=0),10^20,$T46),IF(OR($T46="",$T46=0),10^20,$T46),IF($T58=справочники!$E$9,$T56+$T60*INT((BY48-1)/IF(OR($T62=0,$T62=""),1,$T62)),IF($T58=справочники!$E$10,$T56*POWER($T60,INT((BY48-1)/IF(OR($T62=0,$T62=""),1,$T62))),IF($T58=справочники!$E$11,POWER($T56,1+$T60*INT((BY48-1)/IF(OR($T62=0,$T62=""),1,$T62))),0))))))))</f>
        <v>0</v>
      </c>
      <c r="BZ65" s="591">
        <f>IF(BZ49="",0,IF($W51&gt;0,IF(BZ51&gt;IF(OR($T46="",$T46=0),10^20,$T46),IF(OR($T46="",$T46=0),10^20,$T46),BZ51),IF($W53&gt;0,IF(BZ53&gt;IF(OR($T46="",$T46=0),10^20,$T46),IF(OR($T46="",$T46=0),10^20,$T46),BZ53),IF(BZ48=1,IF($T56&gt;IF(OR($T46="",$T46=0),10^20,$T46),IF(OR($T46="",$T46=0),10^20,$T46),$T56),IF(IF($T58=справочники!$E$9,$T56+$T60*INT((BZ48-1)/IF(OR($T62=0,$T62=""),1,$T62)),IF($T58=справочники!$E$10,$T56*POWER($T60,INT((BZ48-1)/IF(OR($T62=0,$T62=""),1,$T62))),IF($T58=справочники!$E$11,POWER($T56,1+$T60*INT((BZ48-1)/IF(OR($T62=0,$T62=""),1,$T62))),0)))&gt;IF(OR($T46="",$T46=0),10^20,$T46),IF(OR($T46="",$T46=0),10^20,$T46),IF($T58=справочники!$E$9,$T56+$T60*INT((BZ48-1)/IF(OR($T62=0,$T62=""),1,$T62)),IF($T58=справочники!$E$10,$T56*POWER($T60,INT((BZ48-1)/IF(OR($T62=0,$T62=""),1,$T62))),IF($T58=справочники!$E$11,POWER($T56,1+$T60*INT((BZ48-1)/IF(OR($T62=0,$T62=""),1,$T62))),0))))))))</f>
        <v>0</v>
      </c>
      <c r="CA65" s="591">
        <f>IF(CA49="",0,IF($W51&gt;0,IF(CA51&gt;IF(OR($T46="",$T46=0),10^20,$T46),IF(OR($T46="",$T46=0),10^20,$T46),CA51),IF($W53&gt;0,IF(CA53&gt;IF(OR($T46="",$T46=0),10^20,$T46),IF(OR($T46="",$T46=0),10^20,$T46),CA53),IF(CA48=1,IF($T56&gt;IF(OR($T46="",$T46=0),10^20,$T46),IF(OR($T46="",$T46=0),10^20,$T46),$T56),IF(IF($T58=справочники!$E$9,$T56+$T60*INT((CA48-1)/IF(OR($T62=0,$T62=""),1,$T62)),IF($T58=справочники!$E$10,$T56*POWER($T60,INT((CA48-1)/IF(OR($T62=0,$T62=""),1,$T62))),IF($T58=справочники!$E$11,POWER($T56,1+$T60*INT((CA48-1)/IF(OR($T62=0,$T62=""),1,$T62))),0)))&gt;IF(OR($T46="",$T46=0),10^20,$T46),IF(OR($T46="",$T46=0),10^20,$T46),IF($T58=справочники!$E$9,$T56+$T60*INT((CA48-1)/IF(OR($T62=0,$T62=""),1,$T62)),IF($T58=справочники!$E$10,$T56*POWER($T60,INT((CA48-1)/IF(OR($T62=0,$T62=""),1,$T62))),IF($T58=справочники!$E$11,POWER($T56,1+$T60*INT((CA48-1)/IF(OR($T62=0,$T62=""),1,$T62))),0))))))))</f>
        <v>0</v>
      </c>
      <c r="CB65" s="591">
        <f>IF(CB49="",0,IF($W51&gt;0,IF(CB51&gt;IF(OR($T46="",$T46=0),10^20,$T46),IF(OR($T46="",$T46=0),10^20,$T46),CB51),IF($W53&gt;0,IF(CB53&gt;IF(OR($T46="",$T46=0),10^20,$T46),IF(OR($T46="",$T46=0),10^20,$T46),CB53),IF(CB48=1,IF($T56&gt;IF(OR($T46="",$T46=0),10^20,$T46),IF(OR($T46="",$T46=0),10^20,$T46),$T56),IF(IF($T58=справочники!$E$9,$T56+$T60*INT((CB48-1)/IF(OR($T62=0,$T62=""),1,$T62)),IF($T58=справочники!$E$10,$T56*POWER($T60,INT((CB48-1)/IF(OR($T62=0,$T62=""),1,$T62))),IF($T58=справочники!$E$11,POWER($T56,1+$T60*INT((CB48-1)/IF(OR($T62=0,$T62=""),1,$T62))),0)))&gt;IF(OR($T46="",$T46=0),10^20,$T46),IF(OR($T46="",$T46=0),10^20,$T46),IF($T58=справочники!$E$9,$T56+$T60*INT((CB48-1)/IF(OR($T62=0,$T62=""),1,$T62)),IF($T58=справочники!$E$10,$T56*POWER($T60,INT((CB48-1)/IF(OR($T62=0,$T62=""),1,$T62))),IF($T58=справочники!$E$11,POWER($T56,1+$T60*INT((CB48-1)/IF(OR($T62=0,$T62=""),1,$T62))),0))))))))</f>
        <v>0</v>
      </c>
      <c r="CC65" s="591">
        <f>IF(CC49="",0,IF($W51&gt;0,IF(CC51&gt;IF(OR($T46="",$T46=0),10^20,$T46),IF(OR($T46="",$T46=0),10^20,$T46),CC51),IF($W53&gt;0,IF(CC53&gt;IF(OR($T46="",$T46=0),10^20,$T46),IF(OR($T46="",$T46=0),10^20,$T46),CC53),IF(CC48=1,IF($T56&gt;IF(OR($T46="",$T46=0),10^20,$T46),IF(OR($T46="",$T46=0),10^20,$T46),$T56),IF(IF($T58=справочники!$E$9,$T56+$T60*INT((CC48-1)/IF(OR($T62=0,$T62=""),1,$T62)),IF($T58=справочники!$E$10,$T56*POWER($T60,INT((CC48-1)/IF(OR($T62=0,$T62=""),1,$T62))),IF($T58=справочники!$E$11,POWER($T56,1+$T60*INT((CC48-1)/IF(OR($T62=0,$T62=""),1,$T62))),0)))&gt;IF(OR($T46="",$T46=0),10^20,$T46),IF(OR($T46="",$T46=0),10^20,$T46),IF($T58=справочники!$E$9,$T56+$T60*INT((CC48-1)/IF(OR($T62=0,$T62=""),1,$T62)),IF($T58=справочники!$E$10,$T56*POWER($T60,INT((CC48-1)/IF(OR($T62=0,$T62=""),1,$T62))),IF($T58=справочники!$E$11,POWER($T56,1+$T60*INT((CC48-1)/IF(OR($T62=0,$T62=""),1,$T62))),0))))))))</f>
        <v>0</v>
      </c>
      <c r="CD65" s="591">
        <f>IF(CD49="",0,IF($W51&gt;0,IF(CD51&gt;IF(OR($T46="",$T46=0),10^20,$T46),IF(OR($T46="",$T46=0),10^20,$T46),CD51),IF($W53&gt;0,IF(CD53&gt;IF(OR($T46="",$T46=0),10^20,$T46),IF(OR($T46="",$T46=0),10^20,$T46),CD53),IF(CD48=1,IF($T56&gt;IF(OR($T46="",$T46=0),10^20,$T46),IF(OR($T46="",$T46=0),10^20,$T46),$T56),IF(IF($T58=справочники!$E$9,$T56+$T60*INT((CD48-1)/IF(OR($T62=0,$T62=""),1,$T62)),IF($T58=справочники!$E$10,$T56*POWER($T60,INT((CD48-1)/IF(OR($T62=0,$T62=""),1,$T62))),IF($T58=справочники!$E$11,POWER($T56,1+$T60*INT((CD48-1)/IF(OR($T62=0,$T62=""),1,$T62))),0)))&gt;IF(OR($T46="",$T46=0),10^20,$T46),IF(OR($T46="",$T46=0),10^20,$T46),IF($T58=справочники!$E$9,$T56+$T60*INT((CD48-1)/IF(OR($T62=0,$T62=""),1,$T62)),IF($T58=справочники!$E$10,$T56*POWER($T60,INT((CD48-1)/IF(OR($T62=0,$T62=""),1,$T62))),IF($T58=справочники!$E$11,POWER($T56,1+$T60*INT((CD48-1)/IF(OR($T62=0,$T62=""),1,$T62))),0))))))))</f>
        <v>0</v>
      </c>
      <c r="CE65" s="591">
        <f>IF(CE49="",0,IF($W51&gt;0,IF(CE51&gt;IF(OR($T46="",$T46=0),10^20,$T46),IF(OR($T46="",$T46=0),10^20,$T46),CE51),IF($W53&gt;0,IF(CE53&gt;IF(OR($T46="",$T46=0),10^20,$T46),IF(OR($T46="",$T46=0),10^20,$T46),CE53),IF(CE48=1,IF($T56&gt;IF(OR($T46="",$T46=0),10^20,$T46),IF(OR($T46="",$T46=0),10^20,$T46),$T56),IF(IF($T58=справочники!$E$9,$T56+$T60*INT((CE48-1)/IF(OR($T62=0,$T62=""),1,$T62)),IF($T58=справочники!$E$10,$T56*POWER($T60,INT((CE48-1)/IF(OR($T62=0,$T62=""),1,$T62))),IF($T58=справочники!$E$11,POWER($T56,1+$T60*INT((CE48-1)/IF(OR($T62=0,$T62=""),1,$T62))),0)))&gt;IF(OR($T46="",$T46=0),10^20,$T46),IF(OR($T46="",$T46=0),10^20,$T46),IF($T58=справочники!$E$9,$T56+$T60*INT((CE48-1)/IF(OR($T62=0,$T62=""),1,$T62)),IF($T58=справочники!$E$10,$T56*POWER($T60,INT((CE48-1)/IF(OR($T62=0,$T62=""),1,$T62))),IF($T58=справочники!$E$11,POWER($T56,1+$T60*INT((CE48-1)/IF(OR($T62=0,$T62=""),1,$T62))),0))))))))</f>
        <v>0</v>
      </c>
      <c r="CF65" s="591">
        <f>IF(CF49="",0,IF($W51&gt;0,IF(CF51&gt;IF(OR($T46="",$T46=0),10^20,$T46),IF(OR($T46="",$T46=0),10^20,$T46),CF51),IF($W53&gt;0,IF(CF53&gt;IF(OR($T46="",$T46=0),10^20,$T46),IF(OR($T46="",$T46=0),10^20,$T46),CF53),IF(CF48=1,IF($T56&gt;IF(OR($T46="",$T46=0),10^20,$T46),IF(OR($T46="",$T46=0),10^20,$T46),$T56),IF(IF($T58=справочники!$E$9,$T56+$T60*INT((CF48-1)/IF(OR($T62=0,$T62=""),1,$T62)),IF($T58=справочники!$E$10,$T56*POWER($T60,INT((CF48-1)/IF(OR($T62=0,$T62=""),1,$T62))),IF($T58=справочники!$E$11,POWER($T56,1+$T60*INT((CF48-1)/IF(OR($T62=0,$T62=""),1,$T62))),0)))&gt;IF(OR($T46="",$T46=0),10^20,$T46),IF(OR($T46="",$T46=0),10^20,$T46),IF($T58=справочники!$E$9,$T56+$T60*INT((CF48-1)/IF(OR($T62=0,$T62=""),1,$T62)),IF($T58=справочники!$E$10,$T56*POWER($T60,INT((CF48-1)/IF(OR($T62=0,$T62=""),1,$T62))),IF($T58=справочники!$E$11,POWER($T56,1+$T60*INT((CF48-1)/IF(OR($T62=0,$T62=""),1,$T62))),0))))))))</f>
        <v>0</v>
      </c>
      <c r="CG65" s="591">
        <f>IF(CG49="",0,IF($W51&gt;0,IF(CG51&gt;IF(OR($T46="",$T46=0),10^20,$T46),IF(OR($T46="",$T46=0),10^20,$T46),CG51),IF($W53&gt;0,IF(CG53&gt;IF(OR($T46="",$T46=0),10^20,$T46),IF(OR($T46="",$T46=0),10^20,$T46),CG53),IF(CG48=1,IF($T56&gt;IF(OR($T46="",$T46=0),10^20,$T46),IF(OR($T46="",$T46=0),10^20,$T46),$T56),IF(IF($T58=справочники!$E$9,$T56+$T60*INT((CG48-1)/IF(OR($T62=0,$T62=""),1,$T62)),IF($T58=справочники!$E$10,$T56*POWER($T60,INT((CG48-1)/IF(OR($T62=0,$T62=""),1,$T62))),IF($T58=справочники!$E$11,POWER($T56,1+$T60*INT((CG48-1)/IF(OR($T62=0,$T62=""),1,$T62))),0)))&gt;IF(OR($T46="",$T46=0),10^20,$T46),IF(OR($T46="",$T46=0),10^20,$T46),IF($T58=справочники!$E$9,$T56+$T60*INT((CG48-1)/IF(OR($T62=0,$T62=""),1,$T62)),IF($T58=справочники!$E$10,$T56*POWER($T60,INT((CG48-1)/IF(OR($T62=0,$T62=""),1,$T62))),IF($T58=справочники!$E$11,POWER($T56,1+$T60*INT((CG48-1)/IF(OR($T62=0,$T62=""),1,$T62))),0))))))))</f>
        <v>0</v>
      </c>
      <c r="CH65" s="591">
        <f>IF(CH49="",0,IF($W51&gt;0,IF(CH51&gt;IF(OR($T46="",$T46=0),10^20,$T46),IF(OR($T46="",$T46=0),10^20,$T46),CH51),IF($W53&gt;0,IF(CH53&gt;IF(OR($T46="",$T46=0),10^20,$T46),IF(OR($T46="",$T46=0),10^20,$T46),CH53),IF(CH48=1,IF($T56&gt;IF(OR($T46="",$T46=0),10^20,$T46),IF(OR($T46="",$T46=0),10^20,$T46),$T56),IF(IF($T58=справочники!$E$9,$T56+$T60*INT((CH48-1)/IF(OR($T62=0,$T62=""),1,$T62)),IF($T58=справочники!$E$10,$T56*POWER($T60,INT((CH48-1)/IF(OR($T62=0,$T62=""),1,$T62))),IF($T58=справочники!$E$11,POWER($T56,1+$T60*INT((CH48-1)/IF(OR($T62=0,$T62=""),1,$T62))),0)))&gt;IF(OR($T46="",$T46=0),10^20,$T46),IF(OR($T46="",$T46=0),10^20,$T46),IF($T58=справочники!$E$9,$T56+$T60*INT((CH48-1)/IF(OR($T62=0,$T62=""),1,$T62)),IF($T58=справочники!$E$10,$T56*POWER($T60,INT((CH48-1)/IF(OR($T62=0,$T62=""),1,$T62))),IF($T58=справочники!$E$11,POWER($T56,1+$T60*INT((CH48-1)/IF(OR($T62=0,$T62=""),1,$T62))),0))))))))</f>
        <v>0</v>
      </c>
      <c r="CI65" s="591">
        <f>IF(CI49="",0,IF($W51&gt;0,IF(CI51&gt;IF(OR($T46="",$T46=0),10^20,$T46),IF(OR($T46="",$T46=0),10^20,$T46),CI51),IF($W53&gt;0,IF(CI53&gt;IF(OR($T46="",$T46=0),10^20,$T46),IF(OR($T46="",$T46=0),10^20,$T46),CI53),IF(CI48=1,IF($T56&gt;IF(OR($T46="",$T46=0),10^20,$T46),IF(OR($T46="",$T46=0),10^20,$T46),$T56),IF(IF($T58=справочники!$E$9,$T56+$T60*INT((CI48-1)/IF(OR($T62=0,$T62=""),1,$T62)),IF($T58=справочники!$E$10,$T56*POWER($T60,INT((CI48-1)/IF(OR($T62=0,$T62=""),1,$T62))),IF($T58=справочники!$E$11,POWER($T56,1+$T60*INT((CI48-1)/IF(OR($T62=0,$T62=""),1,$T62))),0)))&gt;IF(OR($T46="",$T46=0),10^20,$T46),IF(OR($T46="",$T46=0),10^20,$T46),IF($T58=справочники!$E$9,$T56+$T60*INT((CI48-1)/IF(OR($T62=0,$T62=""),1,$T62)),IF($T58=справочники!$E$10,$T56*POWER($T60,INT((CI48-1)/IF(OR($T62=0,$T62=""),1,$T62))),IF($T58=справочники!$E$11,POWER($T56,1+$T60*INT((CI48-1)/IF(OR($T62=0,$T62=""),1,$T62))),0))))))))</f>
        <v>0</v>
      </c>
      <c r="CJ65" s="591">
        <f>IF(CJ49="",0,IF($W51&gt;0,IF(CJ51&gt;IF(OR($T46="",$T46=0),10^20,$T46),IF(OR($T46="",$T46=0),10^20,$T46),CJ51),IF($W53&gt;0,IF(CJ53&gt;IF(OR($T46="",$T46=0),10^20,$T46),IF(OR($T46="",$T46=0),10^20,$T46),CJ53),IF(CJ48=1,IF($T56&gt;IF(OR($T46="",$T46=0),10^20,$T46),IF(OR($T46="",$T46=0),10^20,$T46),$T56),IF(IF($T58=справочники!$E$9,$T56+$T60*INT((CJ48-1)/IF(OR($T62=0,$T62=""),1,$T62)),IF($T58=справочники!$E$10,$T56*POWER($T60,INT((CJ48-1)/IF(OR($T62=0,$T62=""),1,$T62))),IF($T58=справочники!$E$11,POWER($T56,1+$T60*INT((CJ48-1)/IF(OR($T62=0,$T62=""),1,$T62))),0)))&gt;IF(OR($T46="",$T46=0),10^20,$T46),IF(OR($T46="",$T46=0),10^20,$T46),IF($T58=справочники!$E$9,$T56+$T60*INT((CJ48-1)/IF(OR($T62=0,$T62=""),1,$T62)),IF($T58=справочники!$E$10,$T56*POWER($T60,INT((CJ48-1)/IF(OR($T62=0,$T62=""),1,$T62))),IF($T58=справочники!$E$11,POWER($T56,1+$T60*INT((CJ48-1)/IF(OR($T62=0,$T62=""),1,$T62))),0))))))))</f>
        <v>0</v>
      </c>
      <c r="CK65" s="591">
        <f>IF(CK49="",0,IF($W51&gt;0,IF(CK51&gt;IF(OR($T46="",$T46=0),10^20,$T46),IF(OR($T46="",$T46=0),10^20,$T46),CK51),IF($W53&gt;0,IF(CK53&gt;IF(OR($T46="",$T46=0),10^20,$T46),IF(OR($T46="",$T46=0),10^20,$T46),CK53),IF(CK48=1,IF($T56&gt;IF(OR($T46="",$T46=0),10^20,$T46),IF(OR($T46="",$T46=0),10^20,$T46),$T56),IF(IF($T58=справочники!$E$9,$T56+$T60*INT((CK48-1)/IF(OR($T62=0,$T62=""),1,$T62)),IF($T58=справочники!$E$10,$T56*POWER($T60,INT((CK48-1)/IF(OR($T62=0,$T62=""),1,$T62))),IF($T58=справочники!$E$11,POWER($T56,1+$T60*INT((CK48-1)/IF(OR($T62=0,$T62=""),1,$T62))),0)))&gt;IF(OR($T46="",$T46=0),10^20,$T46),IF(OR($T46="",$T46=0),10^20,$T46),IF($T58=справочники!$E$9,$T56+$T60*INT((CK48-1)/IF(OR($T62=0,$T62=""),1,$T62)),IF($T58=справочники!$E$10,$T56*POWER($T60,INT((CK48-1)/IF(OR($T62=0,$T62=""),1,$T62))),IF($T58=справочники!$E$11,POWER($T56,1+$T60*INT((CK48-1)/IF(OR($T62=0,$T62=""),1,$T62))),0))))))))</f>
        <v>0</v>
      </c>
      <c r="CL65" s="591">
        <f>IF(CL49="",0,IF($W51&gt;0,IF(CL51&gt;IF(OR($T46="",$T46=0),10^20,$T46),IF(OR($T46="",$T46=0),10^20,$T46),CL51),IF($W53&gt;0,IF(CL53&gt;IF(OR($T46="",$T46=0),10^20,$T46),IF(OR($T46="",$T46=0),10^20,$T46),CL53),IF(CL48=1,IF($T56&gt;IF(OR($T46="",$T46=0),10^20,$T46),IF(OR($T46="",$T46=0),10^20,$T46),$T56),IF(IF($T58=справочники!$E$9,$T56+$T60*INT((CL48-1)/IF(OR($T62=0,$T62=""),1,$T62)),IF($T58=справочники!$E$10,$T56*POWER($T60,INT((CL48-1)/IF(OR($T62=0,$T62=""),1,$T62))),IF($T58=справочники!$E$11,POWER($T56,1+$T60*INT((CL48-1)/IF(OR($T62=0,$T62=""),1,$T62))),0)))&gt;IF(OR($T46="",$T46=0),10^20,$T46),IF(OR($T46="",$T46=0),10^20,$T46),IF($T58=справочники!$E$9,$T56+$T60*INT((CL48-1)/IF(OR($T62=0,$T62=""),1,$T62)),IF($T58=справочники!$E$10,$T56*POWER($T60,INT((CL48-1)/IF(OR($T62=0,$T62=""),1,$T62))),IF($T58=справочники!$E$11,POWER($T56,1+$T60*INT((CL48-1)/IF(OR($T62=0,$T62=""),1,$T62))),0))))))))</f>
        <v>0</v>
      </c>
      <c r="CM65" s="591">
        <f>IF(CM49="",0,IF($W51&gt;0,IF(CM51&gt;IF(OR($T46="",$T46=0),10^20,$T46),IF(OR($T46="",$T46=0),10^20,$T46),CM51),IF($W53&gt;0,IF(CM53&gt;IF(OR($T46="",$T46=0),10^20,$T46),IF(OR($T46="",$T46=0),10^20,$T46),CM53),IF(CM48=1,IF($T56&gt;IF(OR($T46="",$T46=0),10^20,$T46),IF(OR($T46="",$T46=0),10^20,$T46),$T56),IF(IF($T58=справочники!$E$9,$T56+$T60*INT((CM48-1)/IF(OR($T62=0,$T62=""),1,$T62)),IF($T58=справочники!$E$10,$T56*POWER($T60,INT((CM48-1)/IF(OR($T62=0,$T62=""),1,$T62))),IF($T58=справочники!$E$11,POWER($T56,1+$T60*INT((CM48-1)/IF(OR($T62=0,$T62=""),1,$T62))),0)))&gt;IF(OR($T46="",$T46=0),10^20,$T46),IF(OR($T46="",$T46=0),10^20,$T46),IF($T58=справочники!$E$9,$T56+$T60*INT((CM48-1)/IF(OR($T62=0,$T62=""),1,$T62)),IF($T58=справочники!$E$10,$T56*POWER($T60,INT((CM48-1)/IF(OR($T62=0,$T62=""),1,$T62))),IF($T58=справочники!$E$11,POWER($T56,1+$T60*INT((CM48-1)/IF(OR($T62=0,$T62=""),1,$T62))),0))))))))</f>
        <v>0</v>
      </c>
      <c r="CN65" s="591">
        <f>IF(CN49="",0,IF($W51&gt;0,IF(CN51&gt;IF(OR($T46="",$T46=0),10^20,$T46),IF(OR($T46="",$T46=0),10^20,$T46),CN51),IF($W53&gt;0,IF(CN53&gt;IF(OR($T46="",$T46=0),10^20,$T46),IF(OR($T46="",$T46=0),10^20,$T46),CN53),IF(CN48=1,IF($T56&gt;IF(OR($T46="",$T46=0),10^20,$T46),IF(OR($T46="",$T46=0),10^20,$T46),$T56),IF(IF($T58=справочники!$E$9,$T56+$T60*INT((CN48-1)/IF(OR($T62=0,$T62=""),1,$T62)),IF($T58=справочники!$E$10,$T56*POWER($T60,INT((CN48-1)/IF(OR($T62=0,$T62=""),1,$T62))),IF($T58=справочники!$E$11,POWER($T56,1+$T60*INT((CN48-1)/IF(OR($T62=0,$T62=""),1,$T62))),0)))&gt;IF(OR($T46="",$T46=0),10^20,$T46),IF(OR($T46="",$T46=0),10^20,$T46),IF($T58=справочники!$E$9,$T56+$T60*INT((CN48-1)/IF(OR($T62=0,$T62=""),1,$T62)),IF($T58=справочники!$E$10,$T56*POWER($T60,INT((CN48-1)/IF(OR($T62=0,$T62=""),1,$T62))),IF($T58=справочники!$E$11,POWER($T56,1+$T60*INT((CN48-1)/IF(OR($T62=0,$T62=""),1,$T62))),0))))))))</f>
        <v>0</v>
      </c>
      <c r="CO65" s="591">
        <f>IF(CO49="",0,IF($W51&gt;0,IF(CO51&gt;IF(OR($T46="",$T46=0),10^20,$T46),IF(OR($T46="",$T46=0),10^20,$T46),CO51),IF($W53&gt;0,IF(CO53&gt;IF(OR($T46="",$T46=0),10^20,$T46),IF(OR($T46="",$T46=0),10^20,$T46),CO53),IF(CO48=1,IF($T56&gt;IF(OR($T46="",$T46=0),10^20,$T46),IF(OR($T46="",$T46=0),10^20,$T46),$T56),IF(IF($T58=справочники!$E$9,$T56+$T60*INT((CO48-1)/IF(OR($T62=0,$T62=""),1,$T62)),IF($T58=справочники!$E$10,$T56*POWER($T60,INT((CO48-1)/IF(OR($T62=0,$T62=""),1,$T62))),IF($T58=справочники!$E$11,POWER($T56,1+$T60*INT((CO48-1)/IF(OR($T62=0,$T62=""),1,$T62))),0)))&gt;IF(OR($T46="",$T46=0),10^20,$T46),IF(OR($T46="",$T46=0),10^20,$T46),IF($T58=справочники!$E$9,$T56+$T60*INT((CO48-1)/IF(OR($T62=0,$T62=""),1,$T62)),IF($T58=справочники!$E$10,$T56*POWER($T60,INT((CO48-1)/IF(OR($T62=0,$T62=""),1,$T62))),IF($T58=справочники!$E$11,POWER($T56,1+$T60*INT((CO48-1)/IF(OR($T62=0,$T62=""),1,$T62))),0))))))))</f>
        <v>0</v>
      </c>
      <c r="CP65" s="591">
        <f>IF(CP49="",0,IF($W51&gt;0,IF(CP51&gt;IF(OR($T46="",$T46=0),10^20,$T46),IF(OR($T46="",$T46=0),10^20,$T46),CP51),IF($W53&gt;0,IF(CP53&gt;IF(OR($T46="",$T46=0),10^20,$T46),IF(OR($T46="",$T46=0),10^20,$T46),CP53),IF(CP48=1,IF($T56&gt;IF(OR($T46="",$T46=0),10^20,$T46),IF(OR($T46="",$T46=0),10^20,$T46),$T56),IF(IF($T58=справочники!$E$9,$T56+$T60*INT((CP48-1)/IF(OR($T62=0,$T62=""),1,$T62)),IF($T58=справочники!$E$10,$T56*POWER($T60,INT((CP48-1)/IF(OR($T62=0,$T62=""),1,$T62))),IF($T58=справочники!$E$11,POWER($T56,1+$T60*INT((CP48-1)/IF(OR($T62=0,$T62=""),1,$T62))),0)))&gt;IF(OR($T46="",$T46=0),10^20,$T46),IF(OR($T46="",$T46=0),10^20,$T46),IF($T58=справочники!$E$9,$T56+$T60*INT((CP48-1)/IF(OR($T62=0,$T62=""),1,$T62)),IF($T58=справочники!$E$10,$T56*POWER($T60,INT((CP48-1)/IF(OR($T62=0,$T62=""),1,$T62))),IF($T58=справочники!$E$11,POWER($T56,1+$T60*INT((CP48-1)/IF(OR($T62=0,$T62=""),1,$T62))),0))))))))</f>
        <v>0</v>
      </c>
      <c r="CQ65" s="591">
        <f>IF(CQ49="",0,IF($W51&gt;0,IF(CQ51&gt;IF(OR($T46="",$T46=0),10^20,$T46),IF(OR($T46="",$T46=0),10^20,$T46),CQ51),IF($W53&gt;0,IF(CQ53&gt;IF(OR($T46="",$T46=0),10^20,$T46),IF(OR($T46="",$T46=0),10^20,$T46),CQ53),IF(CQ48=1,IF($T56&gt;IF(OR($T46="",$T46=0),10^20,$T46),IF(OR($T46="",$T46=0),10^20,$T46),$T56),IF(IF($T58=справочники!$E$9,$T56+$T60*INT((CQ48-1)/IF(OR($T62=0,$T62=""),1,$T62)),IF($T58=справочники!$E$10,$T56*POWER($T60,INT((CQ48-1)/IF(OR($T62=0,$T62=""),1,$T62))),IF($T58=справочники!$E$11,POWER($T56,1+$T60*INT((CQ48-1)/IF(OR($T62=0,$T62=""),1,$T62))),0)))&gt;IF(OR($T46="",$T46=0),10^20,$T46),IF(OR($T46="",$T46=0),10^20,$T46),IF($T58=справочники!$E$9,$T56+$T60*INT((CQ48-1)/IF(OR($T62=0,$T62=""),1,$T62)),IF($T58=справочники!$E$10,$T56*POWER($T60,INT((CQ48-1)/IF(OR($T62=0,$T62=""),1,$T62))),IF($T58=справочники!$E$11,POWER($T56,1+$T60*INT((CQ48-1)/IF(OR($T62=0,$T62=""),1,$T62))),0))))))))</f>
        <v>0</v>
      </c>
      <c r="CR65" s="591">
        <f>IF(CR49="",0,IF($W51&gt;0,IF(CR51&gt;IF(OR($T46="",$T46=0),10^20,$T46),IF(OR($T46="",$T46=0),10^20,$T46),CR51),IF($W53&gt;0,IF(CR53&gt;IF(OR($T46="",$T46=0),10^20,$T46),IF(OR($T46="",$T46=0),10^20,$T46),CR53),IF(CR48=1,IF($T56&gt;IF(OR($T46="",$T46=0),10^20,$T46),IF(OR($T46="",$T46=0),10^20,$T46),$T56),IF(IF($T58=справочники!$E$9,$T56+$T60*INT((CR48-1)/IF(OR($T62=0,$T62=""),1,$T62)),IF($T58=справочники!$E$10,$T56*POWER($T60,INT((CR48-1)/IF(OR($T62=0,$T62=""),1,$T62))),IF($T58=справочники!$E$11,POWER($T56,1+$T60*INT((CR48-1)/IF(OR($T62=0,$T62=""),1,$T62))),0)))&gt;IF(OR($T46="",$T46=0),10^20,$T46),IF(OR($T46="",$T46=0),10^20,$T46),IF($T58=справочники!$E$9,$T56+$T60*INT((CR48-1)/IF(OR($T62=0,$T62=""),1,$T62)),IF($T58=справочники!$E$10,$T56*POWER($T60,INT((CR48-1)/IF(OR($T62=0,$T62=""),1,$T62))),IF($T58=справочники!$E$11,POWER($T56,1+$T60*INT((CR48-1)/IF(OR($T62=0,$T62=""),1,$T62))),0))))))))</f>
        <v>0</v>
      </c>
      <c r="CS65" s="591">
        <f>IF(CS49="",0,IF($W51&gt;0,IF(CS51&gt;IF(OR($T46="",$T46=0),10^20,$T46),IF(OR($T46="",$T46=0),10^20,$T46),CS51),IF($W53&gt;0,IF(CS53&gt;IF(OR($T46="",$T46=0),10^20,$T46),IF(OR($T46="",$T46=0),10^20,$T46),CS53),IF(CS48=1,IF($T56&gt;IF(OR($T46="",$T46=0),10^20,$T46),IF(OR($T46="",$T46=0),10^20,$T46),$T56),IF(IF($T58=справочники!$E$9,$T56+$T60*INT((CS48-1)/IF(OR($T62=0,$T62=""),1,$T62)),IF($T58=справочники!$E$10,$T56*POWER($T60,INT((CS48-1)/IF(OR($T62=0,$T62=""),1,$T62))),IF($T58=справочники!$E$11,POWER($T56,1+$T60*INT((CS48-1)/IF(OR($T62=0,$T62=""),1,$T62))),0)))&gt;IF(OR($T46="",$T46=0),10^20,$T46),IF(OR($T46="",$T46=0),10^20,$T46),IF($T58=справочники!$E$9,$T56+$T60*INT((CS48-1)/IF(OR($T62=0,$T62=""),1,$T62)),IF($T58=справочники!$E$10,$T56*POWER($T60,INT((CS48-1)/IF(OR($T62=0,$T62=""),1,$T62))),IF($T58=справочники!$E$11,POWER($T56,1+$T60*INT((CS48-1)/IF(OR($T62=0,$T62=""),1,$T62))),0))))))))</f>
        <v>0</v>
      </c>
      <c r="CT65" s="591">
        <f>IF(CT49="",0,IF($W51&gt;0,IF(CT51&gt;IF(OR($T46="",$T46=0),10^20,$T46),IF(OR($T46="",$T46=0),10^20,$T46),CT51),IF($W53&gt;0,IF(CT53&gt;IF(OR($T46="",$T46=0),10^20,$T46),IF(OR($T46="",$T46=0),10^20,$T46),CT53),IF(CT48=1,IF($T56&gt;IF(OR($T46="",$T46=0),10^20,$T46),IF(OR($T46="",$T46=0),10^20,$T46),$T56),IF(IF($T58=справочники!$E$9,$T56+$T60*INT((CT48-1)/IF(OR($T62=0,$T62=""),1,$T62)),IF($T58=справочники!$E$10,$T56*POWER($T60,INT((CT48-1)/IF(OR($T62=0,$T62=""),1,$T62))),IF($T58=справочники!$E$11,POWER($T56,1+$T60*INT((CT48-1)/IF(OR($T62=0,$T62=""),1,$T62))),0)))&gt;IF(OR($T46="",$T46=0),10^20,$T46),IF(OR($T46="",$T46=0),10^20,$T46),IF($T58=справочники!$E$9,$T56+$T60*INT((CT48-1)/IF(OR($T62=0,$T62=""),1,$T62)),IF($T58=справочники!$E$10,$T56*POWER($T60,INT((CT48-1)/IF(OR($T62=0,$T62=""),1,$T62))),IF($T58=справочники!$E$11,POWER($T56,1+$T60*INT((CT48-1)/IF(OR($T62=0,$T62=""),1,$T62))),0))))))))</f>
        <v>0</v>
      </c>
      <c r="CU65" s="591">
        <f>IF(CU49="",0,IF($W51&gt;0,IF(CU51&gt;IF(OR($T46="",$T46=0),10^20,$T46),IF(OR($T46="",$T46=0),10^20,$T46),CU51),IF($W53&gt;0,IF(CU53&gt;IF(OR($T46="",$T46=0),10^20,$T46),IF(OR($T46="",$T46=0),10^20,$T46),CU53),IF(CU48=1,IF($T56&gt;IF(OR($T46="",$T46=0),10^20,$T46),IF(OR($T46="",$T46=0),10^20,$T46),$T56),IF(IF($T58=справочники!$E$9,$T56+$T60*INT((CU48-1)/IF(OR($T62=0,$T62=""),1,$T62)),IF($T58=справочники!$E$10,$T56*POWER($T60,INT((CU48-1)/IF(OR($T62=0,$T62=""),1,$T62))),IF($T58=справочники!$E$11,POWER($T56,1+$T60*INT((CU48-1)/IF(OR($T62=0,$T62=""),1,$T62))),0)))&gt;IF(OR($T46="",$T46=0),10^20,$T46),IF(OR($T46="",$T46=0),10^20,$T46),IF($T58=справочники!$E$9,$T56+$T60*INT((CU48-1)/IF(OR($T62=0,$T62=""),1,$T62)),IF($T58=справочники!$E$10,$T56*POWER($T60,INT((CU48-1)/IF(OR($T62=0,$T62=""),1,$T62))),IF($T58=справочники!$E$11,POWER($T56,1+$T60*INT((CU48-1)/IF(OR($T62=0,$T62=""),1,$T62))),0))))))))</f>
        <v>0</v>
      </c>
      <c r="CV65" s="591">
        <f>IF(CV49="",0,IF($W51&gt;0,IF(CV51&gt;IF(OR($T46="",$T46=0),10^20,$T46),IF(OR($T46="",$T46=0),10^20,$T46),CV51),IF($W53&gt;0,IF(CV53&gt;IF(OR($T46="",$T46=0),10^20,$T46),IF(OR($T46="",$T46=0),10^20,$T46),CV53),IF(CV48=1,IF($T56&gt;IF(OR($T46="",$T46=0),10^20,$T46),IF(OR($T46="",$T46=0),10^20,$T46),$T56),IF(IF($T58=справочники!$E$9,$T56+$T60*INT((CV48-1)/IF(OR($T62=0,$T62=""),1,$T62)),IF($T58=справочники!$E$10,$T56*POWER($T60,INT((CV48-1)/IF(OR($T62=0,$T62=""),1,$T62))),IF($T58=справочники!$E$11,POWER($T56,1+$T60*INT((CV48-1)/IF(OR($T62=0,$T62=""),1,$T62))),0)))&gt;IF(OR($T46="",$T46=0),10^20,$T46),IF(OR($T46="",$T46=0),10^20,$T46),IF($T58=справочники!$E$9,$T56+$T60*INT((CV48-1)/IF(OR($T62=0,$T62=""),1,$T62)),IF($T58=справочники!$E$10,$T56*POWER($T60,INT((CV48-1)/IF(OR($T62=0,$T62=""),1,$T62))),IF($T58=справочники!$E$11,POWER($T56,1+$T60*INT((CV48-1)/IF(OR($T62=0,$T62=""),1,$T62))),0))))))))</f>
        <v>0</v>
      </c>
      <c r="CW65" s="591">
        <f>IF(CW49="",0,IF($W51&gt;0,IF(CW51&gt;IF(OR($T46="",$T46=0),10^20,$T46),IF(OR($T46="",$T46=0),10^20,$T46),CW51),IF($W53&gt;0,IF(CW53&gt;IF(OR($T46="",$T46=0),10^20,$T46),IF(OR($T46="",$T46=0),10^20,$T46),CW53),IF(CW48=1,IF($T56&gt;IF(OR($T46="",$T46=0),10^20,$T46),IF(OR($T46="",$T46=0),10^20,$T46),$T56),IF(IF($T58=справочники!$E$9,$T56+$T60*INT((CW48-1)/IF(OR($T62=0,$T62=""),1,$T62)),IF($T58=справочники!$E$10,$T56*POWER($T60,INT((CW48-1)/IF(OR($T62=0,$T62=""),1,$T62))),IF($T58=справочники!$E$11,POWER($T56,1+$T60*INT((CW48-1)/IF(OR($T62=0,$T62=""),1,$T62))),0)))&gt;IF(OR($T46="",$T46=0),10^20,$T46),IF(OR($T46="",$T46=0),10^20,$T46),IF($T58=справочники!$E$9,$T56+$T60*INT((CW48-1)/IF(OR($T62=0,$T62=""),1,$T62)),IF($T58=справочники!$E$10,$T56*POWER($T60,INT((CW48-1)/IF(OR($T62=0,$T62=""),1,$T62))),IF($T58=справочники!$E$11,POWER($T56,1+$T60*INT((CW48-1)/IF(OR($T62=0,$T62=""),1,$T62))),0))))))))</f>
        <v>0</v>
      </c>
      <c r="CX65" s="591">
        <f>IF(CX49="",0,IF($W51&gt;0,IF(CX51&gt;IF(OR($T46="",$T46=0),10^20,$T46),IF(OR($T46="",$T46=0),10^20,$T46),CX51),IF($W53&gt;0,IF(CX53&gt;IF(OR($T46="",$T46=0),10^20,$T46),IF(OR($T46="",$T46=0),10^20,$T46),CX53),IF(CX48=1,IF($T56&gt;IF(OR($T46="",$T46=0),10^20,$T46),IF(OR($T46="",$T46=0),10^20,$T46),$T56),IF(IF($T58=справочники!$E$9,$T56+$T60*INT((CX48-1)/IF(OR($T62=0,$T62=""),1,$T62)),IF($T58=справочники!$E$10,$T56*POWER($T60,INT((CX48-1)/IF(OR($T62=0,$T62=""),1,$T62))),IF($T58=справочники!$E$11,POWER($T56,1+$T60*INT((CX48-1)/IF(OR($T62=0,$T62=""),1,$T62))),0)))&gt;IF(OR($T46="",$T46=0),10^20,$T46),IF(OR($T46="",$T46=0),10^20,$T46),IF($T58=справочники!$E$9,$T56+$T60*INT((CX48-1)/IF(OR($T62=0,$T62=""),1,$T62)),IF($T58=справочники!$E$10,$T56*POWER($T60,INT((CX48-1)/IF(OR($T62=0,$T62=""),1,$T62))),IF($T58=справочники!$E$11,POWER($T56,1+$T60*INT((CX48-1)/IF(OR($T62=0,$T62=""),1,$T62))),0))))))))</f>
        <v>0</v>
      </c>
      <c r="CY65" s="591">
        <f>IF(CY49="",0,IF($W51&gt;0,IF(CY51&gt;IF(OR($T46="",$T46=0),10^20,$T46),IF(OR($T46="",$T46=0),10^20,$T46),CY51),IF($W53&gt;0,IF(CY53&gt;IF(OR($T46="",$T46=0),10^20,$T46),IF(OR($T46="",$T46=0),10^20,$T46),CY53),IF(CY48=1,IF($T56&gt;IF(OR($T46="",$T46=0),10^20,$T46),IF(OR($T46="",$T46=0),10^20,$T46),$T56),IF(IF($T58=справочники!$E$9,$T56+$T60*INT((CY48-1)/IF(OR($T62=0,$T62=""),1,$T62)),IF($T58=справочники!$E$10,$T56*POWER($T60,INT((CY48-1)/IF(OR($T62=0,$T62=""),1,$T62))),IF($T58=справочники!$E$11,POWER($T56,1+$T60*INT((CY48-1)/IF(OR($T62=0,$T62=""),1,$T62))),0)))&gt;IF(OR($T46="",$T46=0),10^20,$T46),IF(OR($T46="",$T46=0),10^20,$T46),IF($T58=справочники!$E$9,$T56+$T60*INT((CY48-1)/IF(OR($T62=0,$T62=""),1,$T62)),IF($T58=справочники!$E$10,$T56*POWER($T60,INT((CY48-1)/IF(OR($T62=0,$T62=""),1,$T62))),IF($T58=справочники!$E$11,POWER($T56,1+$T60*INT((CY48-1)/IF(OR($T62=0,$T62=""),1,$T62))),0))))))))</f>
        <v>0</v>
      </c>
      <c r="CZ65" s="591">
        <f>IF(CZ49="",0,IF($W51&gt;0,IF(CZ51&gt;IF(OR($T46="",$T46=0),10^20,$T46),IF(OR($T46="",$T46=0),10^20,$T46),CZ51),IF($W53&gt;0,IF(CZ53&gt;IF(OR($T46="",$T46=0),10^20,$T46),IF(OR($T46="",$T46=0),10^20,$T46),CZ53),IF(CZ48=1,IF($T56&gt;IF(OR($T46="",$T46=0),10^20,$T46),IF(OR($T46="",$T46=0),10^20,$T46),$T56),IF(IF($T58=справочники!$E$9,$T56+$T60*INT((CZ48-1)/IF(OR($T62=0,$T62=""),1,$T62)),IF($T58=справочники!$E$10,$T56*POWER($T60,INT((CZ48-1)/IF(OR($T62=0,$T62=""),1,$T62))),IF($T58=справочники!$E$11,POWER($T56,1+$T60*INT((CZ48-1)/IF(OR($T62=0,$T62=""),1,$T62))),0)))&gt;IF(OR($T46="",$T46=0),10^20,$T46),IF(OR($T46="",$T46=0),10^20,$T46),IF($T58=справочники!$E$9,$T56+$T60*INT((CZ48-1)/IF(OR($T62=0,$T62=""),1,$T62)),IF($T58=справочники!$E$10,$T56*POWER($T60,INT((CZ48-1)/IF(OR($T62=0,$T62=""),1,$T62))),IF($T58=справочники!$E$11,POWER($T56,1+$T60*INT((CZ48-1)/IF(OR($T62=0,$T62=""),1,$T62))),0))))))))</f>
        <v>0</v>
      </c>
      <c r="DA65" s="591">
        <f>IF(DA49="",0,IF($W51&gt;0,IF(DA51&gt;IF(OR($T46="",$T46=0),10^20,$T46),IF(OR($T46="",$T46=0),10^20,$T46),DA51),IF($W53&gt;0,IF(DA53&gt;IF(OR($T46="",$T46=0),10^20,$T46),IF(OR($T46="",$T46=0),10^20,$T46),DA53),IF(DA48=1,IF($T56&gt;IF(OR($T46="",$T46=0),10^20,$T46),IF(OR($T46="",$T46=0),10^20,$T46),$T56),IF(IF($T58=справочники!$E$9,$T56+$T60*INT((DA48-1)/IF(OR($T62=0,$T62=""),1,$T62)),IF($T58=справочники!$E$10,$T56*POWER($T60,INT((DA48-1)/IF(OR($T62=0,$T62=""),1,$T62))),IF($T58=справочники!$E$11,POWER($T56,1+$T60*INT((DA48-1)/IF(OR($T62=0,$T62=""),1,$T62))),0)))&gt;IF(OR($T46="",$T46=0),10^20,$T46),IF(OR($T46="",$T46=0),10^20,$T46),IF($T58=справочники!$E$9,$T56+$T60*INT((DA48-1)/IF(OR($T62=0,$T62=""),1,$T62)),IF($T58=справочники!$E$10,$T56*POWER($T60,INT((DA48-1)/IF(OR($T62=0,$T62=""),1,$T62))),IF($T58=справочники!$E$11,POWER($T56,1+$T60*INT((DA48-1)/IF(OR($T62=0,$T62=""),1,$T62))),0))))))))</f>
        <v>0</v>
      </c>
      <c r="DB65" s="591">
        <f>IF(DB49="",0,IF($W51&gt;0,IF(DB51&gt;IF(OR($T46="",$T46=0),10^20,$T46),IF(OR($T46="",$T46=0),10^20,$T46),DB51),IF($W53&gt;0,IF(DB53&gt;IF(OR($T46="",$T46=0),10^20,$T46),IF(OR($T46="",$T46=0),10^20,$T46),DB53),IF(DB48=1,IF($T56&gt;IF(OR($T46="",$T46=0),10^20,$T46),IF(OR($T46="",$T46=0),10^20,$T46),$T56),IF(IF($T58=справочники!$E$9,$T56+$T60*INT((DB48-1)/IF(OR($T62=0,$T62=""),1,$T62)),IF($T58=справочники!$E$10,$T56*POWER($T60,INT((DB48-1)/IF(OR($T62=0,$T62=""),1,$T62))),IF($T58=справочники!$E$11,POWER($T56,1+$T60*INT((DB48-1)/IF(OR($T62=0,$T62=""),1,$T62))),0)))&gt;IF(OR($T46="",$T46=0),10^20,$T46),IF(OR($T46="",$T46=0),10^20,$T46),IF($T58=справочники!$E$9,$T56+$T60*INT((DB48-1)/IF(OR($T62=0,$T62=""),1,$T62)),IF($T58=справочники!$E$10,$T56*POWER($T60,INT((DB48-1)/IF(OR($T62=0,$T62=""),1,$T62))),IF($T58=справочники!$E$11,POWER($T56,1+$T60*INT((DB48-1)/IF(OR($T62=0,$T62=""),1,$T62))),0))))))))</f>
        <v>0</v>
      </c>
      <c r="DC65" s="591">
        <f>IF(DC49="",0,IF($W51&gt;0,IF(DC51&gt;IF(OR($T46="",$T46=0),10^20,$T46),IF(OR($T46="",$T46=0),10^20,$T46),DC51),IF($W53&gt;0,IF(DC53&gt;IF(OR($T46="",$T46=0),10^20,$T46),IF(OR($T46="",$T46=0),10^20,$T46),DC53),IF(DC48=1,IF($T56&gt;IF(OR($T46="",$T46=0),10^20,$T46),IF(OR($T46="",$T46=0),10^20,$T46),$T56),IF(IF($T58=справочники!$E$9,$T56+$T60*INT((DC48-1)/IF(OR($T62=0,$T62=""),1,$T62)),IF($T58=справочники!$E$10,$T56*POWER($T60,INT((DC48-1)/IF(OR($T62=0,$T62=""),1,$T62))),IF($T58=справочники!$E$11,POWER($T56,1+$T60*INT((DC48-1)/IF(OR($T62=0,$T62=""),1,$T62))),0)))&gt;IF(OR($T46="",$T46=0),10^20,$T46),IF(OR($T46="",$T46=0),10^20,$T46),IF($T58=справочники!$E$9,$T56+$T60*INT((DC48-1)/IF(OR($T62=0,$T62=""),1,$T62)),IF($T58=справочники!$E$10,$T56*POWER($T60,INT((DC48-1)/IF(OR($T62=0,$T62=""),1,$T62))),IF($T58=справочники!$E$11,POWER($T56,1+$T60*INT((DC48-1)/IF(OR($T62=0,$T62=""),1,$T62))),0))))))))</f>
        <v>0</v>
      </c>
      <c r="DD65" s="591">
        <f>IF(DD49="",0,IF($W51&gt;0,IF(DD51&gt;IF(OR($T46="",$T46=0),10^20,$T46),IF(OR($T46="",$T46=0),10^20,$T46),DD51),IF($W53&gt;0,IF(DD53&gt;IF(OR($T46="",$T46=0),10^20,$T46),IF(OR($T46="",$T46=0),10^20,$T46),DD53),IF(DD48=1,IF($T56&gt;IF(OR($T46="",$T46=0),10^20,$T46),IF(OR($T46="",$T46=0),10^20,$T46),$T56),IF(IF($T58=справочники!$E$9,$T56+$T60*INT((DD48-1)/IF(OR($T62=0,$T62=""),1,$T62)),IF($T58=справочники!$E$10,$T56*POWER($T60,INT((DD48-1)/IF(OR($T62=0,$T62=""),1,$T62))),IF($T58=справочники!$E$11,POWER($T56,1+$T60*INT((DD48-1)/IF(OR($T62=0,$T62=""),1,$T62))),0)))&gt;IF(OR($T46="",$T46=0),10^20,$T46),IF(OR($T46="",$T46=0),10^20,$T46),IF($T58=справочники!$E$9,$T56+$T60*INT((DD48-1)/IF(OR($T62=0,$T62=""),1,$T62)),IF($T58=справочники!$E$10,$T56*POWER($T60,INT((DD48-1)/IF(OR($T62=0,$T62=""),1,$T62))),IF($T58=справочники!$E$11,POWER($T56,1+$T60*INT((DD48-1)/IF(OR($T62=0,$T62=""),1,$T62))),0))))))))</f>
        <v>0</v>
      </c>
      <c r="DE65" s="591">
        <f>IF(DE49="",0,IF($W51&gt;0,IF(DE51&gt;IF(OR($T46="",$T46=0),10^20,$T46),IF(OR($T46="",$T46=0),10^20,$T46),DE51),IF($W53&gt;0,IF(DE53&gt;IF(OR($T46="",$T46=0),10^20,$T46),IF(OR($T46="",$T46=0),10^20,$T46),DE53),IF(DE48=1,IF($T56&gt;IF(OR($T46="",$T46=0),10^20,$T46),IF(OR($T46="",$T46=0),10^20,$T46),$T56),IF(IF($T58=справочники!$E$9,$T56+$T60*INT((DE48-1)/IF(OR($T62=0,$T62=""),1,$T62)),IF($T58=справочники!$E$10,$T56*POWER($T60,INT((DE48-1)/IF(OR($T62=0,$T62=""),1,$T62))),IF($T58=справочники!$E$11,POWER($T56,1+$T60*INT((DE48-1)/IF(OR($T62=0,$T62=""),1,$T62))),0)))&gt;IF(OR($T46="",$T46=0),10^20,$T46),IF(OR($T46="",$T46=0),10^20,$T46),IF($T58=справочники!$E$9,$T56+$T60*INT((DE48-1)/IF(OR($T62=0,$T62=""),1,$T62)),IF($T58=справочники!$E$10,$T56*POWER($T60,INT((DE48-1)/IF(OR($T62=0,$T62=""),1,$T62))),IF($T58=справочники!$E$11,POWER($T56,1+$T60*INT((DE48-1)/IF(OR($T62=0,$T62=""),1,$T62))),0))))))))</f>
        <v>0</v>
      </c>
      <c r="DF65" s="591">
        <f>IF(DF49="",0,IF($W51&gt;0,IF(DF51&gt;IF(OR($T46="",$T46=0),10^20,$T46),IF(OR($T46="",$T46=0),10^20,$T46),DF51),IF($W53&gt;0,IF(DF53&gt;IF(OR($T46="",$T46=0),10^20,$T46),IF(OR($T46="",$T46=0),10^20,$T46),DF53),IF(DF48=1,IF($T56&gt;IF(OR($T46="",$T46=0),10^20,$T46),IF(OR($T46="",$T46=0),10^20,$T46),$T56),IF(IF($T58=справочники!$E$9,$T56+$T60*INT((DF48-1)/IF(OR($T62=0,$T62=""),1,$T62)),IF($T58=справочники!$E$10,$T56*POWER($T60,INT((DF48-1)/IF(OR($T62=0,$T62=""),1,$T62))),IF($T58=справочники!$E$11,POWER($T56,1+$T60*INT((DF48-1)/IF(OR($T62=0,$T62=""),1,$T62))),0)))&gt;IF(OR($T46="",$T46=0),10^20,$T46),IF(OR($T46="",$T46=0),10^20,$T46),IF($T58=справочники!$E$9,$T56+$T60*INT((DF48-1)/IF(OR($T62=0,$T62=""),1,$T62)),IF($T58=справочники!$E$10,$T56*POWER($T60,INT((DF48-1)/IF(OR($T62=0,$T62=""),1,$T62))),IF($T58=справочники!$E$11,POWER($T56,1+$T60*INT((DF48-1)/IF(OR($T62=0,$T62=""),1,$T62))),0))))))))</f>
        <v>0</v>
      </c>
      <c r="DG65" s="591">
        <f>IF(DG49="",0,IF($W51&gt;0,IF(DG51&gt;IF(OR($T46="",$T46=0),10^20,$T46),IF(OR($T46="",$T46=0),10^20,$T46),DG51),IF($W53&gt;0,IF(DG53&gt;IF(OR($T46="",$T46=0),10^20,$T46),IF(OR($T46="",$T46=0),10^20,$T46),DG53),IF(DG48=1,IF($T56&gt;IF(OR($T46="",$T46=0),10^20,$T46),IF(OR($T46="",$T46=0),10^20,$T46),$T56),IF(IF($T58=справочники!$E$9,$T56+$T60*INT((DG48-1)/IF(OR($T62=0,$T62=""),1,$T62)),IF($T58=справочники!$E$10,$T56*POWER($T60,INT((DG48-1)/IF(OR($T62=0,$T62=""),1,$T62))),IF($T58=справочники!$E$11,POWER($T56,1+$T60*INT((DG48-1)/IF(OR($T62=0,$T62=""),1,$T62))),0)))&gt;IF(OR($T46="",$T46=0),10^20,$T46),IF(OR($T46="",$T46=0),10^20,$T46),IF($T58=справочники!$E$9,$T56+$T60*INT((DG48-1)/IF(OR($T62=0,$T62=""),1,$T62)),IF($T58=справочники!$E$10,$T56*POWER($T60,INT((DG48-1)/IF(OR($T62=0,$T62=""),1,$T62))),IF($T58=справочники!$E$11,POWER($T56,1+$T60*INT((DG48-1)/IF(OR($T62=0,$T62=""),1,$T62))),0))))))))</f>
        <v>0</v>
      </c>
      <c r="DH65" s="591">
        <f>IF(DH49="",0,IF($W51&gt;0,IF(DH51&gt;IF(OR($T46="",$T46=0),10^20,$T46),IF(OR($T46="",$T46=0),10^20,$T46),DH51),IF($W53&gt;0,IF(DH53&gt;IF(OR($T46="",$T46=0),10^20,$T46),IF(OR($T46="",$T46=0),10^20,$T46),DH53),IF(DH48=1,IF($T56&gt;IF(OR($T46="",$T46=0),10^20,$T46),IF(OR($T46="",$T46=0),10^20,$T46),$T56),IF(IF($T58=справочники!$E$9,$T56+$T60*INT((DH48-1)/IF(OR($T62=0,$T62=""),1,$T62)),IF($T58=справочники!$E$10,$T56*POWER($T60,INT((DH48-1)/IF(OR($T62=0,$T62=""),1,$T62))),IF($T58=справочники!$E$11,POWER($T56,1+$T60*INT((DH48-1)/IF(OR($T62=0,$T62=""),1,$T62))),0)))&gt;IF(OR($T46="",$T46=0),10^20,$T46),IF(OR($T46="",$T46=0),10^20,$T46),IF($T58=справочники!$E$9,$T56+$T60*INT((DH48-1)/IF(OR($T62=0,$T62=""),1,$T62)),IF($T58=справочники!$E$10,$T56*POWER($T60,INT((DH48-1)/IF(OR($T62=0,$T62=""),1,$T62))),IF($T58=справочники!$E$11,POWER($T56,1+$T60*INT((DH48-1)/IF(OR($T62=0,$T62=""),1,$T62))),0))))))))</f>
        <v>0</v>
      </c>
      <c r="DI65" s="591">
        <f>IF(DI49="",0,IF($W51&gt;0,IF(DI51&gt;IF(OR($T46="",$T46=0),10^20,$T46),IF(OR($T46="",$T46=0),10^20,$T46),DI51),IF($W53&gt;0,IF(DI53&gt;IF(OR($T46="",$T46=0),10^20,$T46),IF(OR($T46="",$T46=0),10^20,$T46),DI53),IF(DI48=1,IF($T56&gt;IF(OR($T46="",$T46=0),10^20,$T46),IF(OR($T46="",$T46=0),10^20,$T46),$T56),IF(IF($T58=справочники!$E$9,$T56+$T60*INT((DI48-1)/IF(OR($T62=0,$T62=""),1,$T62)),IF($T58=справочники!$E$10,$T56*POWER($T60,INT((DI48-1)/IF(OR($T62=0,$T62=""),1,$T62))),IF($T58=справочники!$E$11,POWER($T56,1+$T60*INT((DI48-1)/IF(OR($T62=0,$T62=""),1,$T62))),0)))&gt;IF(OR($T46="",$T46=0),10^20,$T46),IF(OR($T46="",$T46=0),10^20,$T46),IF($T58=справочники!$E$9,$T56+$T60*INT((DI48-1)/IF(OR($T62=0,$T62=""),1,$T62)),IF($T58=справочники!$E$10,$T56*POWER($T60,INT((DI48-1)/IF(OR($T62=0,$T62=""),1,$T62))),IF($T58=справочники!$E$11,POWER($T56,1+$T60*INT((DI48-1)/IF(OR($T62=0,$T62=""),1,$T62))),0))))))))</f>
        <v>0</v>
      </c>
      <c r="DJ65" s="591">
        <f>IF(DJ49="",0,IF($W51&gt;0,IF(DJ51&gt;IF(OR($T46="",$T46=0),10^20,$T46),IF(OR($T46="",$T46=0),10^20,$T46),DJ51),IF($W53&gt;0,IF(DJ53&gt;IF(OR($T46="",$T46=0),10^20,$T46),IF(OR($T46="",$T46=0),10^20,$T46),DJ53),IF(DJ48=1,IF($T56&gt;IF(OR($T46="",$T46=0),10^20,$T46),IF(OR($T46="",$T46=0),10^20,$T46),$T56),IF(IF($T58=справочники!$E$9,$T56+$T60*INT((DJ48-1)/IF(OR($T62=0,$T62=""),1,$T62)),IF($T58=справочники!$E$10,$T56*POWER($T60,INT((DJ48-1)/IF(OR($T62=0,$T62=""),1,$T62))),IF($T58=справочники!$E$11,POWER($T56,1+$T60*INT((DJ48-1)/IF(OR($T62=0,$T62=""),1,$T62))),0)))&gt;IF(OR($T46="",$T46=0),10^20,$T46),IF(OR($T46="",$T46=0),10^20,$T46),IF($T58=справочники!$E$9,$T56+$T60*INT((DJ48-1)/IF(OR($T62=0,$T62=""),1,$T62)),IF($T58=справочники!$E$10,$T56*POWER($T60,INT((DJ48-1)/IF(OR($T62=0,$T62=""),1,$T62))),IF($T58=справочники!$E$11,POWER($T56,1+$T60*INT((DJ48-1)/IF(OR($T62=0,$T62=""),1,$T62))),0))))))))</f>
        <v>0</v>
      </c>
      <c r="DK65" s="591">
        <f>IF(DK49="",0,IF($W51&gt;0,IF(DK51&gt;IF(OR($T46="",$T46=0),10^20,$T46),IF(OR($T46="",$T46=0),10^20,$T46),DK51),IF($W53&gt;0,IF(DK53&gt;IF(OR($T46="",$T46=0),10^20,$T46),IF(OR($T46="",$T46=0),10^20,$T46),DK53),IF(DK48=1,IF($T56&gt;IF(OR($T46="",$T46=0),10^20,$T46),IF(OR($T46="",$T46=0),10^20,$T46),$T56),IF(IF($T58=справочники!$E$9,$T56+$T60*INT((DK48-1)/IF(OR($T62=0,$T62=""),1,$T62)),IF($T58=справочники!$E$10,$T56*POWER($T60,INT((DK48-1)/IF(OR($T62=0,$T62=""),1,$T62))),IF($T58=справочники!$E$11,POWER($T56,1+$T60*INT((DK48-1)/IF(OR($T62=0,$T62=""),1,$T62))),0)))&gt;IF(OR($T46="",$T46=0),10^20,$T46),IF(OR($T46="",$T46=0),10^20,$T46),IF($T58=справочники!$E$9,$T56+$T60*INT((DK48-1)/IF(OR($T62=0,$T62=""),1,$T62)),IF($T58=справочники!$E$10,$T56*POWER($T60,INT((DK48-1)/IF(OR($T62=0,$T62=""),1,$T62))),IF($T58=справочники!$E$11,POWER($T56,1+$T60*INT((DK48-1)/IF(OR($T62=0,$T62=""),1,$T62))),0))))))))</f>
        <v>0</v>
      </c>
      <c r="DL65" s="591">
        <f>IF(DL49="",0,IF($W51&gt;0,IF(DL51&gt;IF(OR($T46="",$T46=0),10^20,$T46),IF(OR($T46="",$T46=0),10^20,$T46),DL51),IF($W53&gt;0,IF(DL53&gt;IF(OR($T46="",$T46=0),10^20,$T46),IF(OR($T46="",$T46=0),10^20,$T46),DL53),IF(DL48=1,IF($T56&gt;IF(OR($T46="",$T46=0),10^20,$T46),IF(OR($T46="",$T46=0),10^20,$T46),$T56),IF(IF($T58=справочники!$E$9,$T56+$T60*INT((DL48-1)/IF(OR($T62=0,$T62=""),1,$T62)),IF($T58=справочники!$E$10,$T56*POWER($T60,INT((DL48-1)/IF(OR($T62=0,$T62=""),1,$T62))),IF($T58=справочники!$E$11,POWER($T56,1+$T60*INT((DL48-1)/IF(OR($T62=0,$T62=""),1,$T62))),0)))&gt;IF(OR($T46="",$T46=0),10^20,$T46),IF(OR($T46="",$T46=0),10^20,$T46),IF($T58=справочники!$E$9,$T56+$T60*INT((DL48-1)/IF(OR($T62=0,$T62=""),1,$T62)),IF($T58=справочники!$E$10,$T56*POWER($T60,INT((DL48-1)/IF(OR($T62=0,$T62=""),1,$T62))),IF($T58=справочники!$E$11,POWER($T56,1+$T60*INT((DL48-1)/IF(OR($T62=0,$T62=""),1,$T62))),0))))))))</f>
        <v>0</v>
      </c>
      <c r="DM65" s="591">
        <f>IF(DM49="",0,IF($W51&gt;0,IF(DM51&gt;IF(OR($T46="",$T46=0),10^20,$T46),IF(OR($T46="",$T46=0),10^20,$T46),DM51),IF($W53&gt;0,IF(DM53&gt;IF(OR($T46="",$T46=0),10^20,$T46),IF(OR($T46="",$T46=0),10^20,$T46),DM53),IF(DM48=1,IF($T56&gt;IF(OR($T46="",$T46=0),10^20,$T46),IF(OR($T46="",$T46=0),10^20,$T46),$T56),IF(IF($T58=справочники!$E$9,$T56+$T60*INT((DM48-1)/IF(OR($T62=0,$T62=""),1,$T62)),IF($T58=справочники!$E$10,$T56*POWER($T60,INT((DM48-1)/IF(OR($T62=0,$T62=""),1,$T62))),IF($T58=справочники!$E$11,POWER($T56,1+$T60*INT((DM48-1)/IF(OR($T62=0,$T62=""),1,$T62))),0)))&gt;IF(OR($T46="",$T46=0),10^20,$T46),IF(OR($T46="",$T46=0),10^20,$T46),IF($T58=справочники!$E$9,$T56+$T60*INT((DM48-1)/IF(OR($T62=0,$T62=""),1,$T62)),IF($T58=справочники!$E$10,$T56*POWER($T60,INT((DM48-1)/IF(OR($T62=0,$T62=""),1,$T62))),IF($T58=справочники!$E$11,POWER($T56,1+$T60*INT((DM48-1)/IF(OR($T62=0,$T62=""),1,$T62))),0))))))))</f>
        <v>0</v>
      </c>
      <c r="DN65" s="591">
        <f>IF(DN49="",0,IF($W51&gt;0,IF(DN51&gt;IF(OR($T46="",$T46=0),10^20,$T46),IF(OR($T46="",$T46=0),10^20,$T46),DN51),IF($W53&gt;0,IF(DN53&gt;IF(OR($T46="",$T46=0),10^20,$T46),IF(OR($T46="",$T46=0),10^20,$T46),DN53),IF(DN48=1,IF($T56&gt;IF(OR($T46="",$T46=0),10^20,$T46),IF(OR($T46="",$T46=0),10^20,$T46),$T56),IF(IF($T58=справочники!$E$9,$T56+$T60*INT((DN48-1)/IF(OR($T62=0,$T62=""),1,$T62)),IF($T58=справочники!$E$10,$T56*POWER($T60,INT((DN48-1)/IF(OR($T62=0,$T62=""),1,$T62))),IF($T58=справочники!$E$11,POWER($T56,1+$T60*INT((DN48-1)/IF(OR($T62=0,$T62=""),1,$T62))),0)))&gt;IF(OR($T46="",$T46=0),10^20,$T46),IF(OR($T46="",$T46=0),10^20,$T46),IF($T58=справочники!$E$9,$T56+$T60*INT((DN48-1)/IF(OR($T62=0,$T62=""),1,$T62)),IF($T58=справочники!$E$10,$T56*POWER($T60,INT((DN48-1)/IF(OR($T62=0,$T62=""),1,$T62))),IF($T58=справочники!$E$11,POWER($T56,1+$T60*INT((DN48-1)/IF(OR($T62=0,$T62=""),1,$T62))),0))))))))</f>
        <v>0</v>
      </c>
      <c r="DO65" s="591">
        <f>IF(DO49="",0,IF($W51&gt;0,IF(DO51&gt;IF(OR($T46="",$T46=0),10^20,$T46),IF(OR($T46="",$T46=0),10^20,$T46),DO51),IF($W53&gt;0,IF(DO53&gt;IF(OR($T46="",$T46=0),10^20,$T46),IF(OR($T46="",$T46=0),10^20,$T46),DO53),IF(DO48=1,IF($T56&gt;IF(OR($T46="",$T46=0),10^20,$T46),IF(OR($T46="",$T46=0),10^20,$T46),$T56),IF(IF($T58=справочники!$E$9,$T56+$T60*INT((DO48-1)/IF(OR($T62=0,$T62=""),1,$T62)),IF($T58=справочники!$E$10,$T56*POWER($T60,INT((DO48-1)/IF(OR($T62=0,$T62=""),1,$T62))),IF($T58=справочники!$E$11,POWER($T56,1+$T60*INT((DO48-1)/IF(OR($T62=0,$T62=""),1,$T62))),0)))&gt;IF(OR($T46="",$T46=0),10^20,$T46),IF(OR($T46="",$T46=0),10^20,$T46),IF($T58=справочники!$E$9,$T56+$T60*INT((DO48-1)/IF(OR($T62=0,$T62=""),1,$T62)),IF($T58=справочники!$E$10,$T56*POWER($T60,INT((DO48-1)/IF(OR($T62=0,$T62=""),1,$T62))),IF($T58=справочники!$E$11,POWER($T56,1+$T60*INT((DO48-1)/IF(OR($T62=0,$T62=""),1,$T62))),0))))))))</f>
        <v>0</v>
      </c>
      <c r="DP65" s="591">
        <f>IF(DP49="",0,IF($W51&gt;0,IF(DP51&gt;IF(OR($T46="",$T46=0),10^20,$T46),IF(OR($T46="",$T46=0),10^20,$T46),DP51),IF($W53&gt;0,IF(DP53&gt;IF(OR($T46="",$T46=0),10^20,$T46),IF(OR($T46="",$T46=0),10^20,$T46),DP53),IF(DP48=1,IF($T56&gt;IF(OR($T46="",$T46=0),10^20,$T46),IF(OR($T46="",$T46=0),10^20,$T46),$T56),IF(IF($T58=справочники!$E$9,$T56+$T60*INT((DP48-1)/IF(OR($T62=0,$T62=""),1,$T62)),IF($T58=справочники!$E$10,$T56*POWER($T60,INT((DP48-1)/IF(OR($T62=0,$T62=""),1,$T62))),IF($T58=справочники!$E$11,POWER($T56,1+$T60*INT((DP48-1)/IF(OR($T62=0,$T62=""),1,$T62))),0)))&gt;IF(OR($T46="",$T46=0),10^20,$T46),IF(OR($T46="",$T46=0),10^20,$T46),IF($T58=справочники!$E$9,$T56+$T60*INT((DP48-1)/IF(OR($T62=0,$T62=""),1,$T62)),IF($T58=справочники!$E$10,$T56*POWER($T60,INT((DP48-1)/IF(OR($T62=0,$T62=""),1,$T62))),IF($T58=справочники!$E$11,POWER($T56,1+$T60*INT((DP48-1)/IF(OR($T62=0,$T62=""),1,$T62))),0))))))))</f>
        <v>0</v>
      </c>
      <c r="DQ65" s="591">
        <f>IF(DQ49="",0,IF($W51&gt;0,IF(DQ51&gt;IF(OR($T46="",$T46=0),10^20,$T46),IF(OR($T46="",$T46=0),10^20,$T46),DQ51),IF($W53&gt;0,IF(DQ53&gt;IF(OR($T46="",$T46=0),10^20,$T46),IF(OR($T46="",$T46=0),10^20,$T46),DQ53),IF(DQ48=1,IF($T56&gt;IF(OR($T46="",$T46=0),10^20,$T46),IF(OR($T46="",$T46=0),10^20,$T46),$T56),IF(IF($T58=справочники!$E$9,$T56+$T60*INT((DQ48-1)/IF(OR($T62=0,$T62=""),1,$T62)),IF($T58=справочники!$E$10,$T56*POWER($T60,INT((DQ48-1)/IF(OR($T62=0,$T62=""),1,$T62))),IF($T58=справочники!$E$11,POWER($T56,1+$T60*INT((DQ48-1)/IF(OR($T62=0,$T62=""),1,$T62))),0)))&gt;IF(OR($T46="",$T46=0),10^20,$T46),IF(OR($T46="",$T46=0),10^20,$T46),IF($T58=справочники!$E$9,$T56+$T60*INT((DQ48-1)/IF(OR($T62=0,$T62=""),1,$T62)),IF($T58=справочники!$E$10,$T56*POWER($T60,INT((DQ48-1)/IF(OR($T62=0,$T62=""),1,$T62))),IF($T58=справочники!$E$11,POWER($T56,1+$T60*INT((DQ48-1)/IF(OR($T62=0,$T62=""),1,$T62))),0))))))))</f>
        <v>0</v>
      </c>
      <c r="DR65" s="591">
        <f>IF(DR49="",0,IF($W51&gt;0,IF(DR51&gt;IF(OR($T46="",$T46=0),10^20,$T46),IF(OR($T46="",$T46=0),10^20,$T46),DR51),IF($W53&gt;0,IF(DR53&gt;IF(OR($T46="",$T46=0),10^20,$T46),IF(OR($T46="",$T46=0),10^20,$T46),DR53),IF(DR48=1,IF($T56&gt;IF(OR($T46="",$T46=0),10^20,$T46),IF(OR($T46="",$T46=0),10^20,$T46),$T56),IF(IF($T58=справочники!$E$9,$T56+$T60*INT((DR48-1)/IF(OR($T62=0,$T62=""),1,$T62)),IF($T58=справочники!$E$10,$T56*POWER($T60,INT((DR48-1)/IF(OR($T62=0,$T62=""),1,$T62))),IF($T58=справочники!$E$11,POWER($T56,1+$T60*INT((DR48-1)/IF(OR($T62=0,$T62=""),1,$T62))),0)))&gt;IF(OR($T46="",$T46=0),10^20,$T46),IF(OR($T46="",$T46=0),10^20,$T46),IF($T58=справочники!$E$9,$T56+$T60*INT((DR48-1)/IF(OR($T62=0,$T62=""),1,$T62)),IF($T58=справочники!$E$10,$T56*POWER($T60,INT((DR48-1)/IF(OR($T62=0,$T62=""),1,$T62))),IF($T58=справочники!$E$11,POWER($T56,1+$T60*INT((DR48-1)/IF(OR($T62=0,$T62=""),1,$T62))),0))))))))</f>
        <v>0</v>
      </c>
      <c r="DS65" s="591">
        <f>IF(DS49="",0,IF($W51&gt;0,IF(DS51&gt;IF(OR($T46="",$T46=0),10^20,$T46),IF(OR($T46="",$T46=0),10^20,$T46),DS51),IF($W53&gt;0,IF(DS53&gt;IF(OR($T46="",$T46=0),10^20,$T46),IF(OR($T46="",$T46=0),10^20,$T46),DS53),IF(DS48=1,IF($T56&gt;IF(OR($T46="",$T46=0),10^20,$T46),IF(OR($T46="",$T46=0),10^20,$T46),$T56),IF(IF($T58=справочники!$E$9,$T56+$T60*INT((DS48-1)/IF(OR($T62=0,$T62=""),1,$T62)),IF($T58=справочники!$E$10,$T56*POWER($T60,INT((DS48-1)/IF(OR($T62=0,$T62=""),1,$T62))),IF($T58=справочники!$E$11,POWER($T56,1+$T60*INT((DS48-1)/IF(OR($T62=0,$T62=""),1,$T62))),0)))&gt;IF(OR($T46="",$T46=0),10^20,$T46),IF(OR($T46="",$T46=0),10^20,$T46),IF($T58=справочники!$E$9,$T56+$T60*INT((DS48-1)/IF(OR($T62=0,$T62=""),1,$T62)),IF($T58=справочники!$E$10,$T56*POWER($T60,INT((DS48-1)/IF(OR($T62=0,$T62=""),1,$T62))),IF($T58=справочники!$E$11,POWER($T56,1+$T60*INT((DS48-1)/IF(OR($T62=0,$T62=""),1,$T62))),0))))))))</f>
        <v>0</v>
      </c>
      <c r="DT65" s="591">
        <f>IF(DT49="",0,IF($W51&gt;0,IF(DT51&gt;IF(OR($T46="",$T46=0),10^20,$T46),IF(OR($T46="",$T46=0),10^20,$T46),DT51),IF($W53&gt;0,IF(DT53&gt;IF(OR($T46="",$T46=0),10^20,$T46),IF(OR($T46="",$T46=0),10^20,$T46),DT53),IF(DT48=1,IF($T56&gt;IF(OR($T46="",$T46=0),10^20,$T46),IF(OR($T46="",$T46=0),10^20,$T46),$T56),IF(IF($T58=справочники!$E$9,$T56+$T60*INT((DT48-1)/IF(OR($T62=0,$T62=""),1,$T62)),IF($T58=справочники!$E$10,$T56*POWER($T60,INT((DT48-1)/IF(OR($T62=0,$T62=""),1,$T62))),IF($T58=справочники!$E$11,POWER($T56,1+$T60*INT((DT48-1)/IF(OR($T62=0,$T62=""),1,$T62))),0)))&gt;IF(OR($T46="",$T46=0),10^20,$T46),IF(OR($T46="",$T46=0),10^20,$T46),IF($T58=справочники!$E$9,$T56+$T60*INT((DT48-1)/IF(OR($T62=0,$T62=""),1,$T62)),IF($T58=справочники!$E$10,$T56*POWER($T60,INT((DT48-1)/IF(OR($T62=0,$T62=""),1,$T62))),IF($T58=справочники!$E$11,POWER($T56,1+$T60*INT((DT48-1)/IF(OR($T62=0,$T62=""),1,$T62))),0))))))))</f>
        <v>0</v>
      </c>
      <c r="DU65" s="3"/>
      <c r="DV65" s="3"/>
    </row>
    <row r="66" spans="1:126" ht="4.2" customHeight="1">
      <c r="A66" s="1"/>
      <c r="B66" s="1"/>
      <c r="C66" s="13"/>
      <c r="D66" s="13"/>
      <c r="E66" s="262"/>
      <c r="F66" s="13"/>
      <c r="G66" s="302"/>
      <c r="H66" s="13"/>
      <c r="I66" s="13"/>
      <c r="J66" s="13"/>
      <c r="K66" s="13"/>
      <c r="L66" s="13"/>
      <c r="M66" s="14"/>
      <c r="N66" s="13"/>
      <c r="O66" s="13"/>
      <c r="P66" s="14"/>
      <c r="Q66" s="13"/>
      <c r="R66" s="13"/>
      <c r="S66" s="14"/>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
      <c r="DV66" s="1"/>
    </row>
    <row r="67" spans="1:126" ht="4.2" customHeight="1">
      <c r="A67" s="1"/>
      <c r="B67" s="1"/>
      <c r="C67" s="1"/>
      <c r="D67" s="1"/>
      <c r="E67" s="261"/>
      <c r="F67" s="47"/>
      <c r="G67" s="229"/>
      <c r="H67" s="1"/>
      <c r="I67" s="1"/>
      <c r="J67" s="1"/>
      <c r="K67" s="1"/>
      <c r="L67" s="1"/>
      <c r="M67" s="5"/>
      <c r="N67" s="1"/>
      <c r="O67" s="1"/>
      <c r="P67" s="5"/>
      <c r="Q67" s="1"/>
      <c r="R67" s="1"/>
      <c r="S67" s="5"/>
      <c r="T67" s="7"/>
      <c r="U67" s="23"/>
      <c r="V67" s="1"/>
      <c r="W67" s="11"/>
      <c r="X67" s="10"/>
      <c r="Y67" s="45"/>
      <c r="Z67" s="92"/>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1"/>
      <c r="DV67" s="1"/>
    </row>
    <row r="68" spans="1:126" s="237" customFormat="1" ht="10.199999999999999">
      <c r="A68" s="226"/>
      <c r="B68" s="227" t="s">
        <v>73</v>
      </c>
      <c r="C68" s="228"/>
      <c r="D68" s="227"/>
      <c r="E68" s="268"/>
      <c r="F68" s="114"/>
      <c r="G68" s="229" t="s">
        <v>6</v>
      </c>
      <c r="H68" s="226"/>
      <c r="I68" s="226" t="s">
        <v>75</v>
      </c>
      <c r="J68" s="226"/>
      <c r="K68" s="226"/>
      <c r="L68" s="226"/>
      <c r="M68" s="229" t="s">
        <v>6</v>
      </c>
      <c r="N68" s="244" t="s">
        <v>277</v>
      </c>
      <c r="O68" s="226"/>
      <c r="P68" s="229"/>
      <c r="Q68" s="226" t="s">
        <v>14</v>
      </c>
      <c r="R68" s="226"/>
      <c r="S68" s="226"/>
      <c r="T68" s="232"/>
      <c r="U68" s="226"/>
      <c r="V68" s="226"/>
      <c r="W68" s="233"/>
      <c r="X68" s="234"/>
      <c r="Y68" s="229"/>
      <c r="Z68" s="235"/>
      <c r="AA68" s="240">
        <f>100%-SUM(AA69:AA71)</f>
        <v>1</v>
      </c>
      <c r="AB68" s="240">
        <f t="shared" ref="AB68:AE68" si="267">100%-SUM(AB69:AB71)</f>
        <v>1</v>
      </c>
      <c r="AC68" s="240">
        <f t="shared" si="267"/>
        <v>1</v>
      </c>
      <c r="AD68" s="240">
        <f t="shared" si="267"/>
        <v>1</v>
      </c>
      <c r="AE68" s="240">
        <f t="shared" si="267"/>
        <v>1</v>
      </c>
      <c r="AF68" s="240">
        <f t="shared" ref="AF68:CQ68" si="268">100%-SUM(AF69:AF71)</f>
        <v>1</v>
      </c>
      <c r="AG68" s="240">
        <f t="shared" si="268"/>
        <v>1</v>
      </c>
      <c r="AH68" s="240">
        <f t="shared" si="268"/>
        <v>1</v>
      </c>
      <c r="AI68" s="240">
        <f t="shared" si="268"/>
        <v>1</v>
      </c>
      <c r="AJ68" s="240">
        <f t="shared" si="268"/>
        <v>1</v>
      </c>
      <c r="AK68" s="240">
        <f t="shared" si="268"/>
        <v>1</v>
      </c>
      <c r="AL68" s="240">
        <f t="shared" si="268"/>
        <v>1</v>
      </c>
      <c r="AM68" s="240">
        <f t="shared" si="268"/>
        <v>1</v>
      </c>
      <c r="AN68" s="240">
        <f t="shared" si="268"/>
        <v>1</v>
      </c>
      <c r="AO68" s="240">
        <f t="shared" si="268"/>
        <v>1</v>
      </c>
      <c r="AP68" s="240">
        <f t="shared" si="268"/>
        <v>1</v>
      </c>
      <c r="AQ68" s="240">
        <f t="shared" si="268"/>
        <v>1</v>
      </c>
      <c r="AR68" s="240">
        <f t="shared" si="268"/>
        <v>1</v>
      </c>
      <c r="AS68" s="240">
        <f t="shared" si="268"/>
        <v>1</v>
      </c>
      <c r="AT68" s="240">
        <f t="shared" si="268"/>
        <v>1</v>
      </c>
      <c r="AU68" s="240">
        <f t="shared" si="268"/>
        <v>1</v>
      </c>
      <c r="AV68" s="240">
        <f t="shared" si="268"/>
        <v>1</v>
      </c>
      <c r="AW68" s="240">
        <f t="shared" si="268"/>
        <v>1</v>
      </c>
      <c r="AX68" s="240">
        <f t="shared" si="268"/>
        <v>1</v>
      </c>
      <c r="AY68" s="240">
        <f t="shared" si="268"/>
        <v>1</v>
      </c>
      <c r="AZ68" s="240">
        <f t="shared" si="268"/>
        <v>1</v>
      </c>
      <c r="BA68" s="240">
        <f t="shared" si="268"/>
        <v>1</v>
      </c>
      <c r="BB68" s="240">
        <f t="shared" si="268"/>
        <v>1</v>
      </c>
      <c r="BC68" s="240">
        <f t="shared" si="268"/>
        <v>1</v>
      </c>
      <c r="BD68" s="240">
        <f t="shared" si="268"/>
        <v>1</v>
      </c>
      <c r="BE68" s="240">
        <f t="shared" si="268"/>
        <v>1</v>
      </c>
      <c r="BF68" s="240">
        <f t="shared" si="268"/>
        <v>1</v>
      </c>
      <c r="BG68" s="240">
        <f t="shared" si="268"/>
        <v>1</v>
      </c>
      <c r="BH68" s="240">
        <f t="shared" si="268"/>
        <v>1</v>
      </c>
      <c r="BI68" s="240">
        <f t="shared" si="268"/>
        <v>1</v>
      </c>
      <c r="BJ68" s="240">
        <f t="shared" si="268"/>
        <v>1</v>
      </c>
      <c r="BK68" s="240">
        <f t="shared" si="268"/>
        <v>1</v>
      </c>
      <c r="BL68" s="240">
        <f t="shared" si="268"/>
        <v>1</v>
      </c>
      <c r="BM68" s="240">
        <f t="shared" si="268"/>
        <v>1</v>
      </c>
      <c r="BN68" s="240">
        <f t="shared" si="268"/>
        <v>1</v>
      </c>
      <c r="BO68" s="240">
        <f t="shared" si="268"/>
        <v>1</v>
      </c>
      <c r="BP68" s="240">
        <f t="shared" si="268"/>
        <v>1</v>
      </c>
      <c r="BQ68" s="240">
        <f t="shared" si="268"/>
        <v>1</v>
      </c>
      <c r="BR68" s="240">
        <f t="shared" si="268"/>
        <v>1</v>
      </c>
      <c r="BS68" s="240">
        <f t="shared" si="268"/>
        <v>1</v>
      </c>
      <c r="BT68" s="240">
        <f t="shared" si="268"/>
        <v>1</v>
      </c>
      <c r="BU68" s="240">
        <f t="shared" si="268"/>
        <v>1</v>
      </c>
      <c r="BV68" s="240">
        <f t="shared" si="268"/>
        <v>1</v>
      </c>
      <c r="BW68" s="240">
        <f t="shared" si="268"/>
        <v>1</v>
      </c>
      <c r="BX68" s="240">
        <f t="shared" si="268"/>
        <v>1</v>
      </c>
      <c r="BY68" s="240">
        <f t="shared" si="268"/>
        <v>1</v>
      </c>
      <c r="BZ68" s="240">
        <f t="shared" si="268"/>
        <v>1</v>
      </c>
      <c r="CA68" s="240">
        <f t="shared" si="268"/>
        <v>1</v>
      </c>
      <c r="CB68" s="240">
        <f t="shared" si="268"/>
        <v>1</v>
      </c>
      <c r="CC68" s="240">
        <f t="shared" si="268"/>
        <v>1</v>
      </c>
      <c r="CD68" s="240">
        <f t="shared" si="268"/>
        <v>1</v>
      </c>
      <c r="CE68" s="240">
        <f t="shared" si="268"/>
        <v>1</v>
      </c>
      <c r="CF68" s="240">
        <f t="shared" si="268"/>
        <v>1</v>
      </c>
      <c r="CG68" s="240">
        <f t="shared" si="268"/>
        <v>1</v>
      </c>
      <c r="CH68" s="240">
        <f t="shared" si="268"/>
        <v>1</v>
      </c>
      <c r="CI68" s="240">
        <f t="shared" si="268"/>
        <v>1</v>
      </c>
      <c r="CJ68" s="240">
        <f t="shared" si="268"/>
        <v>1</v>
      </c>
      <c r="CK68" s="240">
        <f t="shared" si="268"/>
        <v>1</v>
      </c>
      <c r="CL68" s="240">
        <f t="shared" si="268"/>
        <v>1</v>
      </c>
      <c r="CM68" s="240">
        <f t="shared" si="268"/>
        <v>1</v>
      </c>
      <c r="CN68" s="240">
        <f t="shared" si="268"/>
        <v>1</v>
      </c>
      <c r="CO68" s="240">
        <f t="shared" si="268"/>
        <v>1</v>
      </c>
      <c r="CP68" s="240">
        <f t="shared" si="268"/>
        <v>1</v>
      </c>
      <c r="CQ68" s="240">
        <f t="shared" si="268"/>
        <v>1</v>
      </c>
      <c r="CR68" s="240">
        <f t="shared" ref="CR68:DT68" si="269">100%-SUM(CR69:CR71)</f>
        <v>1</v>
      </c>
      <c r="CS68" s="240">
        <f t="shared" si="269"/>
        <v>1</v>
      </c>
      <c r="CT68" s="240">
        <f t="shared" si="269"/>
        <v>1</v>
      </c>
      <c r="CU68" s="240">
        <f t="shared" si="269"/>
        <v>1</v>
      </c>
      <c r="CV68" s="240">
        <f t="shared" si="269"/>
        <v>1</v>
      </c>
      <c r="CW68" s="240">
        <f t="shared" si="269"/>
        <v>1</v>
      </c>
      <c r="CX68" s="240">
        <f t="shared" si="269"/>
        <v>1</v>
      </c>
      <c r="CY68" s="240">
        <f t="shared" si="269"/>
        <v>1</v>
      </c>
      <c r="CZ68" s="240">
        <f t="shared" si="269"/>
        <v>1</v>
      </c>
      <c r="DA68" s="240">
        <f t="shared" si="269"/>
        <v>1</v>
      </c>
      <c r="DB68" s="240">
        <f t="shared" si="269"/>
        <v>1</v>
      </c>
      <c r="DC68" s="240">
        <f t="shared" si="269"/>
        <v>1</v>
      </c>
      <c r="DD68" s="240">
        <f t="shared" si="269"/>
        <v>1</v>
      </c>
      <c r="DE68" s="240">
        <f t="shared" si="269"/>
        <v>1</v>
      </c>
      <c r="DF68" s="240">
        <f t="shared" si="269"/>
        <v>1</v>
      </c>
      <c r="DG68" s="240">
        <f t="shared" si="269"/>
        <v>1</v>
      </c>
      <c r="DH68" s="240">
        <f t="shared" si="269"/>
        <v>1</v>
      </c>
      <c r="DI68" s="240">
        <f t="shared" si="269"/>
        <v>1</v>
      </c>
      <c r="DJ68" s="240">
        <f t="shared" si="269"/>
        <v>1</v>
      </c>
      <c r="DK68" s="240">
        <f t="shared" si="269"/>
        <v>1</v>
      </c>
      <c r="DL68" s="240">
        <f t="shared" si="269"/>
        <v>1</v>
      </c>
      <c r="DM68" s="240">
        <f t="shared" si="269"/>
        <v>1</v>
      </c>
      <c r="DN68" s="240">
        <f t="shared" si="269"/>
        <v>1</v>
      </c>
      <c r="DO68" s="240">
        <f t="shared" si="269"/>
        <v>1</v>
      </c>
      <c r="DP68" s="240">
        <f t="shared" si="269"/>
        <v>1</v>
      </c>
      <c r="DQ68" s="240">
        <f t="shared" si="269"/>
        <v>1</v>
      </c>
      <c r="DR68" s="240">
        <f t="shared" si="269"/>
        <v>1</v>
      </c>
      <c r="DS68" s="240">
        <f t="shared" si="269"/>
        <v>1</v>
      </c>
      <c r="DT68" s="240">
        <f t="shared" si="269"/>
        <v>1</v>
      </c>
      <c r="DU68" s="226"/>
      <c r="DV68" s="226"/>
    </row>
    <row r="69" spans="1:126" s="237" customFormat="1" ht="10.199999999999999">
      <c r="A69" s="226"/>
      <c r="B69" s="227" t="s">
        <v>74</v>
      </c>
      <c r="C69" s="228"/>
      <c r="D69" s="227"/>
      <c r="E69" s="268"/>
      <c r="F69" s="114"/>
      <c r="G69" s="229" t="s">
        <v>6</v>
      </c>
      <c r="H69" s="226"/>
      <c r="I69" s="226" t="s">
        <v>76</v>
      </c>
      <c r="J69" s="226"/>
      <c r="K69" s="226"/>
      <c r="L69" s="226"/>
      <c r="M69" s="229" t="s">
        <v>6</v>
      </c>
      <c r="N69" s="244" t="s">
        <v>278</v>
      </c>
      <c r="O69" s="226"/>
      <c r="P69" s="229"/>
      <c r="Q69" s="226" t="s">
        <v>14</v>
      </c>
      <c r="R69" s="226"/>
      <c r="S69" s="226"/>
      <c r="T69" s="232"/>
      <c r="U69" s="226"/>
      <c r="V69" s="226"/>
      <c r="W69" s="233"/>
      <c r="X69" s="234"/>
      <c r="Y69" s="229" t="s">
        <v>6</v>
      </c>
      <c r="Z69" s="235"/>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26"/>
      <c r="DV69" s="226"/>
    </row>
    <row r="70" spans="1:126" s="237" customFormat="1" ht="10.199999999999999">
      <c r="A70" s="226"/>
      <c r="B70" s="226"/>
      <c r="C70" s="226"/>
      <c r="D70" s="227"/>
      <c r="E70" s="268"/>
      <c r="F70" s="114"/>
      <c r="G70" s="229" t="s">
        <v>6</v>
      </c>
      <c r="H70" s="226"/>
      <c r="I70" s="226" t="s">
        <v>77</v>
      </c>
      <c r="J70" s="226"/>
      <c r="K70" s="226"/>
      <c r="L70" s="226"/>
      <c r="M70" s="229" t="s">
        <v>6</v>
      </c>
      <c r="N70" s="244" t="s">
        <v>279</v>
      </c>
      <c r="O70" s="226"/>
      <c r="P70" s="229"/>
      <c r="Q70" s="226" t="s">
        <v>14</v>
      </c>
      <c r="R70" s="226"/>
      <c r="S70" s="226"/>
      <c r="T70" s="232"/>
      <c r="U70" s="226"/>
      <c r="V70" s="226"/>
      <c r="W70" s="233"/>
      <c r="X70" s="234"/>
      <c r="Y70" s="229" t="s">
        <v>6</v>
      </c>
      <c r="Z70" s="235"/>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26"/>
      <c r="DV70" s="226"/>
    </row>
    <row r="71" spans="1:126" ht="4.2" customHeight="1">
      <c r="A71" s="1"/>
      <c r="B71" s="1"/>
      <c r="C71" s="1"/>
      <c r="D71" s="13"/>
      <c r="E71" s="262"/>
      <c r="F71" s="13"/>
      <c r="G71" s="302"/>
      <c r="H71" s="13"/>
      <c r="I71" s="13"/>
      <c r="J71" s="13"/>
      <c r="K71" s="13"/>
      <c r="L71" s="13"/>
      <c r="M71" s="14"/>
      <c r="N71" s="13"/>
      <c r="O71" s="13"/>
      <c r="P71" s="14"/>
      <c r="Q71" s="13"/>
      <c r="R71" s="13"/>
      <c r="S71" s="14"/>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
      <c r="DV71" s="1"/>
    </row>
    <row r="72" spans="1:126">
      <c r="A72" s="11"/>
      <c r="B72" s="195" t="s">
        <v>78</v>
      </c>
      <c r="C72" s="11"/>
      <c r="D72" s="11"/>
      <c r="E72" s="266"/>
      <c r="F72" s="11"/>
      <c r="G72" s="233"/>
      <c r="H72" s="11"/>
      <c r="I72" s="11"/>
      <c r="J72" s="11"/>
      <c r="K72" s="11"/>
      <c r="L72" s="11"/>
      <c r="M72" s="11"/>
      <c r="N72" s="11"/>
      <c r="O72" s="11"/>
      <c r="P72" s="45"/>
      <c r="Q72" s="11"/>
      <c r="R72" s="11"/>
      <c r="S72" s="11"/>
      <c r="T72" s="203"/>
      <c r="U72" s="11"/>
      <c r="V72" s="11"/>
      <c r="W72" s="11"/>
      <c r="X72" s="10"/>
      <c r="Y72" s="45"/>
      <c r="Z72" s="92"/>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1"/>
      <c r="DV72" s="1"/>
    </row>
    <row r="73" spans="1:126" ht="4.2" customHeight="1">
      <c r="A73" s="1"/>
      <c r="B73" s="1"/>
      <c r="C73" s="13"/>
      <c r="D73" s="13"/>
      <c r="E73" s="262"/>
      <c r="F73" s="13"/>
      <c r="G73" s="302"/>
      <c r="H73" s="13"/>
      <c r="I73" s="13"/>
      <c r="J73" s="13"/>
      <c r="K73" s="13"/>
      <c r="L73" s="13"/>
      <c r="M73" s="14"/>
      <c r="N73" s="13"/>
      <c r="O73" s="13"/>
      <c r="P73" s="14"/>
      <c r="Q73" s="13"/>
      <c r="R73" s="13"/>
      <c r="S73" s="14"/>
      <c r="T73" s="176"/>
      <c r="U73" s="23"/>
      <c r="V73" s="1"/>
      <c r="W73" s="11"/>
      <c r="X73" s="10"/>
      <c r="Y73" s="45"/>
      <c r="Z73" s="92"/>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1"/>
      <c r="DV73" s="1"/>
    </row>
    <row r="74" spans="1:126">
      <c r="A74" s="1"/>
      <c r="B74" s="1"/>
      <c r="C74" s="1"/>
      <c r="D74" s="196" t="s">
        <v>79</v>
      </c>
      <c r="E74" s="261"/>
      <c r="F74" s="47"/>
      <c r="G74" s="229" t="s">
        <v>6</v>
      </c>
      <c r="H74" s="1"/>
      <c r="I74" s="1" t="s">
        <v>80</v>
      </c>
      <c r="J74" s="1"/>
      <c r="K74" s="1"/>
      <c r="L74" s="1"/>
      <c r="M74" s="5"/>
      <c r="N74" s="18"/>
      <c r="O74" s="1"/>
      <c r="P74" s="5"/>
      <c r="Q74" s="1" t="s">
        <v>25</v>
      </c>
      <c r="R74" s="1"/>
      <c r="S74" s="1"/>
      <c r="T74" s="7"/>
      <c r="U74" s="1"/>
      <c r="V74" s="1"/>
      <c r="W74" s="11">
        <f>SUM($Y74:$DU74)</f>
        <v>0</v>
      </c>
      <c r="X74" s="10"/>
      <c r="Y74" s="5" t="s">
        <v>6</v>
      </c>
      <c r="Z74" s="92"/>
      <c r="AA74" s="600"/>
      <c r="AB74" s="600"/>
      <c r="AC74" s="600"/>
      <c r="AD74" s="600"/>
      <c r="AE74" s="600"/>
      <c r="AF74" s="600"/>
      <c r="AG74" s="600"/>
      <c r="AH74" s="600"/>
      <c r="AI74" s="600"/>
      <c r="AJ74" s="600"/>
      <c r="AK74" s="600"/>
      <c r="AL74" s="600"/>
      <c r="AM74" s="600"/>
      <c r="AN74" s="600"/>
      <c r="AO74" s="600"/>
      <c r="AP74" s="600"/>
      <c r="AQ74" s="600"/>
      <c r="AR74" s="600"/>
      <c r="AS74" s="600"/>
      <c r="AT74" s="600"/>
      <c r="AU74" s="600"/>
      <c r="AV74" s="600"/>
      <c r="AW74" s="600"/>
      <c r="AX74" s="600"/>
      <c r="AY74" s="600"/>
      <c r="AZ74" s="600"/>
      <c r="BA74" s="600"/>
      <c r="BB74" s="600"/>
      <c r="BC74" s="600"/>
      <c r="BD74" s="600"/>
      <c r="BE74" s="600"/>
      <c r="BF74" s="600"/>
      <c r="BG74" s="600"/>
      <c r="BH74" s="600"/>
      <c r="BI74" s="600"/>
      <c r="BJ74" s="600"/>
      <c r="BK74" s="600"/>
      <c r="BL74" s="600"/>
      <c r="BM74" s="600"/>
      <c r="BN74" s="600"/>
      <c r="BO74" s="600"/>
      <c r="BP74" s="600"/>
      <c r="BQ74" s="600"/>
      <c r="BR74" s="600"/>
      <c r="BS74" s="600"/>
      <c r="BT74" s="600"/>
      <c r="BU74" s="600"/>
      <c r="BV74" s="600"/>
      <c r="BW74" s="600"/>
      <c r="BX74" s="600"/>
      <c r="BY74" s="600"/>
      <c r="BZ74" s="600"/>
      <c r="CA74" s="600"/>
      <c r="CB74" s="600"/>
      <c r="CC74" s="600"/>
      <c r="CD74" s="600"/>
      <c r="CE74" s="600"/>
      <c r="CF74" s="600"/>
      <c r="CG74" s="600"/>
      <c r="CH74" s="600"/>
      <c r="CI74" s="600"/>
      <c r="CJ74" s="600"/>
      <c r="CK74" s="600"/>
      <c r="CL74" s="600"/>
      <c r="CM74" s="600"/>
      <c r="CN74" s="600"/>
      <c r="CO74" s="600"/>
      <c r="CP74" s="600"/>
      <c r="CQ74" s="600"/>
      <c r="CR74" s="600"/>
      <c r="CS74" s="600"/>
      <c r="CT74" s="600"/>
      <c r="CU74" s="600"/>
      <c r="CV74" s="600"/>
      <c r="CW74" s="600"/>
      <c r="CX74" s="600"/>
      <c r="CY74" s="600"/>
      <c r="CZ74" s="600"/>
      <c r="DA74" s="600"/>
      <c r="DB74" s="600"/>
      <c r="DC74" s="600"/>
      <c r="DD74" s="600"/>
      <c r="DE74" s="600"/>
      <c r="DF74" s="600"/>
      <c r="DG74" s="600"/>
      <c r="DH74" s="600"/>
      <c r="DI74" s="600"/>
      <c r="DJ74" s="600"/>
      <c r="DK74" s="600"/>
      <c r="DL74" s="600"/>
      <c r="DM74" s="600"/>
      <c r="DN74" s="600"/>
      <c r="DO74" s="600"/>
      <c r="DP74" s="600"/>
      <c r="DQ74" s="600"/>
      <c r="DR74" s="600"/>
      <c r="DS74" s="600"/>
      <c r="DT74" s="600"/>
      <c r="DU74" s="1"/>
      <c r="DV74" s="1"/>
    </row>
    <row r="75" spans="1:126" ht="4.2" customHeight="1">
      <c r="A75" s="1"/>
      <c r="B75" s="1"/>
      <c r="C75" s="1"/>
      <c r="D75" s="13"/>
      <c r="E75" s="262"/>
      <c r="F75" s="13"/>
      <c r="G75" s="302"/>
      <c r="H75" s="13"/>
      <c r="I75" s="13"/>
      <c r="J75" s="13"/>
      <c r="K75" s="13"/>
      <c r="L75" s="13"/>
      <c r="M75" s="14"/>
      <c r="N75" s="13"/>
      <c r="O75" s="13"/>
      <c r="P75" s="14"/>
      <c r="Q75" s="13"/>
      <c r="R75" s="13"/>
      <c r="S75" s="14"/>
      <c r="T75" s="176"/>
      <c r="U75" s="23"/>
      <c r="V75" s="1"/>
      <c r="W75" s="11"/>
      <c r="X75" s="10"/>
      <c r="Y75" s="45"/>
      <c r="Z75" s="92"/>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c r="CM75" s="601"/>
      <c r="CN75" s="601"/>
      <c r="CO75" s="601"/>
      <c r="CP75" s="601"/>
      <c r="CQ75" s="601"/>
      <c r="CR75" s="601"/>
      <c r="CS75" s="601"/>
      <c r="CT75" s="601"/>
      <c r="CU75" s="601"/>
      <c r="CV75" s="601"/>
      <c r="CW75" s="601"/>
      <c r="CX75" s="601"/>
      <c r="CY75" s="601"/>
      <c r="CZ75" s="601"/>
      <c r="DA75" s="601"/>
      <c r="DB75" s="601"/>
      <c r="DC75" s="601"/>
      <c r="DD75" s="601"/>
      <c r="DE75" s="601"/>
      <c r="DF75" s="601"/>
      <c r="DG75" s="601"/>
      <c r="DH75" s="601"/>
      <c r="DI75" s="601"/>
      <c r="DJ75" s="601"/>
      <c r="DK75" s="601"/>
      <c r="DL75" s="601"/>
      <c r="DM75" s="601"/>
      <c r="DN75" s="601"/>
      <c r="DO75" s="601"/>
      <c r="DP75" s="601"/>
      <c r="DQ75" s="601"/>
      <c r="DR75" s="601"/>
      <c r="DS75" s="601"/>
      <c r="DT75" s="601"/>
      <c r="DU75" s="1"/>
      <c r="DV75" s="1"/>
    </row>
    <row r="76" spans="1:126">
      <c r="A76" s="1"/>
      <c r="B76" s="1"/>
      <c r="C76" s="197" t="s">
        <v>66</v>
      </c>
      <c r="D76" s="196" t="s">
        <v>63</v>
      </c>
      <c r="E76" s="261"/>
      <c r="F76" s="47"/>
      <c r="G76" s="229" t="s">
        <v>6</v>
      </c>
      <c r="H76" s="1"/>
      <c r="I76" s="1" t="s">
        <v>285</v>
      </c>
      <c r="J76" s="1"/>
      <c r="K76" s="1"/>
      <c r="L76" s="1"/>
      <c r="M76" s="5"/>
      <c r="N76" s="18"/>
      <c r="O76" s="1"/>
      <c r="P76" s="5"/>
      <c r="Q76" s="1" t="s">
        <v>25</v>
      </c>
      <c r="R76" s="1"/>
      <c r="S76" s="1"/>
      <c r="T76" s="7"/>
      <c r="U76" s="1"/>
      <c r="V76" s="1"/>
      <c r="W76" s="11">
        <f>SUM($Y76:$DU76)</f>
        <v>0</v>
      </c>
      <c r="X76" s="10"/>
      <c r="Y76" s="5" t="s">
        <v>6</v>
      </c>
      <c r="Z76" s="92"/>
      <c r="AA76" s="600"/>
      <c r="AB76" s="602">
        <f>AA76*(1+AB77)</f>
        <v>0</v>
      </c>
      <c r="AC76" s="602">
        <f t="shared" ref="AC76" si="270">AB76*(1+AC77)</f>
        <v>0</v>
      </c>
      <c r="AD76" s="602">
        <f t="shared" ref="AD76" si="271">AC76*(1+AD77)</f>
        <v>0</v>
      </c>
      <c r="AE76" s="602">
        <f t="shared" ref="AE76" si="272">AD76*(1+AE77)</f>
        <v>0</v>
      </c>
      <c r="AF76" s="602">
        <f t="shared" ref="AF76" si="273">AE76*(1+AF77)</f>
        <v>0</v>
      </c>
      <c r="AG76" s="602">
        <f t="shared" ref="AG76" si="274">AF76*(1+AG77)</f>
        <v>0</v>
      </c>
      <c r="AH76" s="602">
        <f t="shared" ref="AH76" si="275">AG76*(1+AH77)</f>
        <v>0</v>
      </c>
      <c r="AI76" s="602">
        <f t="shared" ref="AI76" si="276">AH76*(1+AI77)</f>
        <v>0</v>
      </c>
      <c r="AJ76" s="602">
        <f t="shared" ref="AJ76" si="277">AI76*(1+AJ77)</f>
        <v>0</v>
      </c>
      <c r="AK76" s="602">
        <f t="shared" ref="AK76" si="278">AJ76*(1+AK77)</f>
        <v>0</v>
      </c>
      <c r="AL76" s="602">
        <f t="shared" ref="AL76" si="279">AK76*(1+AL77)</f>
        <v>0</v>
      </c>
      <c r="AM76" s="602">
        <f t="shared" ref="AM76" si="280">AL76*(1+AM77)</f>
        <v>0</v>
      </c>
      <c r="AN76" s="602">
        <f t="shared" ref="AN76" si="281">AM76*(1+AN77)</f>
        <v>0</v>
      </c>
      <c r="AO76" s="602">
        <f t="shared" ref="AO76" si="282">AN76*(1+AO77)</f>
        <v>0</v>
      </c>
      <c r="AP76" s="602">
        <f t="shared" ref="AP76" si="283">AO76*(1+AP77)</f>
        <v>0</v>
      </c>
      <c r="AQ76" s="602">
        <f t="shared" ref="AQ76" si="284">AP76*(1+AQ77)</f>
        <v>0</v>
      </c>
      <c r="AR76" s="602">
        <f t="shared" ref="AR76" si="285">AQ76*(1+AR77)</f>
        <v>0</v>
      </c>
      <c r="AS76" s="602">
        <f t="shared" ref="AS76" si="286">AR76*(1+AS77)</f>
        <v>0</v>
      </c>
      <c r="AT76" s="602">
        <f t="shared" ref="AT76" si="287">AS76*(1+AT77)</f>
        <v>0</v>
      </c>
      <c r="AU76" s="602">
        <f t="shared" ref="AU76" si="288">AT76*(1+AU77)</f>
        <v>0</v>
      </c>
      <c r="AV76" s="602">
        <f t="shared" ref="AV76" si="289">AU76*(1+AV77)</f>
        <v>0</v>
      </c>
      <c r="AW76" s="602">
        <f t="shared" ref="AW76" si="290">AV76*(1+AW77)</f>
        <v>0</v>
      </c>
      <c r="AX76" s="602">
        <f t="shared" ref="AX76" si="291">AW76*(1+AX77)</f>
        <v>0</v>
      </c>
      <c r="AY76" s="602">
        <f t="shared" ref="AY76" si="292">AX76*(1+AY77)</f>
        <v>0</v>
      </c>
      <c r="AZ76" s="602">
        <f t="shared" ref="AZ76" si="293">AY76*(1+AZ77)</f>
        <v>0</v>
      </c>
      <c r="BA76" s="602">
        <f t="shared" ref="BA76" si="294">AZ76*(1+BA77)</f>
        <v>0</v>
      </c>
      <c r="BB76" s="602">
        <f t="shared" ref="BB76" si="295">BA76*(1+BB77)</f>
        <v>0</v>
      </c>
      <c r="BC76" s="602">
        <f t="shared" ref="BC76" si="296">BB76*(1+BC77)</f>
        <v>0</v>
      </c>
      <c r="BD76" s="602">
        <f t="shared" ref="BD76" si="297">BC76*(1+BD77)</f>
        <v>0</v>
      </c>
      <c r="BE76" s="602">
        <f t="shared" ref="BE76" si="298">BD76*(1+BE77)</f>
        <v>0</v>
      </c>
      <c r="BF76" s="602">
        <f t="shared" ref="BF76" si="299">BE76*(1+BF77)</f>
        <v>0</v>
      </c>
      <c r="BG76" s="602">
        <f t="shared" ref="BG76" si="300">BF76*(1+BG77)</f>
        <v>0</v>
      </c>
      <c r="BH76" s="602">
        <f t="shared" ref="BH76" si="301">BG76*(1+BH77)</f>
        <v>0</v>
      </c>
      <c r="BI76" s="602">
        <f t="shared" ref="BI76" si="302">BH76*(1+BI77)</f>
        <v>0</v>
      </c>
      <c r="BJ76" s="602">
        <f t="shared" ref="BJ76" si="303">BI76*(1+BJ77)</f>
        <v>0</v>
      </c>
      <c r="BK76" s="602">
        <f t="shared" ref="BK76" si="304">BJ76*(1+BK77)</f>
        <v>0</v>
      </c>
      <c r="BL76" s="602">
        <f t="shared" ref="BL76" si="305">BK76*(1+BL77)</f>
        <v>0</v>
      </c>
      <c r="BM76" s="602">
        <f t="shared" ref="BM76" si="306">BL76*(1+BM77)</f>
        <v>0</v>
      </c>
      <c r="BN76" s="602">
        <f t="shared" ref="BN76" si="307">BM76*(1+BN77)</f>
        <v>0</v>
      </c>
      <c r="BO76" s="602">
        <f t="shared" ref="BO76" si="308">BN76*(1+BO77)</f>
        <v>0</v>
      </c>
      <c r="BP76" s="602">
        <f t="shared" ref="BP76" si="309">BO76*(1+BP77)</f>
        <v>0</v>
      </c>
      <c r="BQ76" s="602">
        <f t="shared" ref="BQ76" si="310">BP76*(1+BQ77)</f>
        <v>0</v>
      </c>
      <c r="BR76" s="602">
        <f t="shared" ref="BR76" si="311">BQ76*(1+BR77)</f>
        <v>0</v>
      </c>
      <c r="BS76" s="602">
        <f t="shared" ref="BS76" si="312">BR76*(1+BS77)</f>
        <v>0</v>
      </c>
      <c r="BT76" s="602">
        <f t="shared" ref="BT76" si="313">BS76*(1+BT77)</f>
        <v>0</v>
      </c>
      <c r="BU76" s="602">
        <f t="shared" ref="BU76" si="314">BT76*(1+BU77)</f>
        <v>0</v>
      </c>
      <c r="BV76" s="602">
        <f t="shared" ref="BV76" si="315">BU76*(1+BV77)</f>
        <v>0</v>
      </c>
      <c r="BW76" s="602">
        <f t="shared" ref="BW76" si="316">BV76*(1+BW77)</f>
        <v>0</v>
      </c>
      <c r="BX76" s="602">
        <f t="shared" ref="BX76" si="317">BW76*(1+BX77)</f>
        <v>0</v>
      </c>
      <c r="BY76" s="602">
        <f t="shared" ref="BY76" si="318">BX76*(1+BY77)</f>
        <v>0</v>
      </c>
      <c r="BZ76" s="602">
        <f t="shared" ref="BZ76" si="319">BY76*(1+BZ77)</f>
        <v>0</v>
      </c>
      <c r="CA76" s="602">
        <f t="shared" ref="CA76" si="320">BZ76*(1+CA77)</f>
        <v>0</v>
      </c>
      <c r="CB76" s="602">
        <f t="shared" ref="CB76" si="321">CA76*(1+CB77)</f>
        <v>0</v>
      </c>
      <c r="CC76" s="602">
        <f t="shared" ref="CC76" si="322">CB76*(1+CC77)</f>
        <v>0</v>
      </c>
      <c r="CD76" s="602">
        <f t="shared" ref="CD76" si="323">CC76*(1+CD77)</f>
        <v>0</v>
      </c>
      <c r="CE76" s="602">
        <f t="shared" ref="CE76" si="324">CD76*(1+CE77)</f>
        <v>0</v>
      </c>
      <c r="CF76" s="602">
        <f t="shared" ref="CF76" si="325">CE76*(1+CF77)</f>
        <v>0</v>
      </c>
      <c r="CG76" s="602">
        <f t="shared" ref="CG76" si="326">CF76*(1+CG77)</f>
        <v>0</v>
      </c>
      <c r="CH76" s="602">
        <f t="shared" ref="CH76" si="327">CG76*(1+CH77)</f>
        <v>0</v>
      </c>
      <c r="CI76" s="602">
        <f t="shared" ref="CI76" si="328">CH76*(1+CI77)</f>
        <v>0</v>
      </c>
      <c r="CJ76" s="602">
        <f t="shared" ref="CJ76" si="329">CI76*(1+CJ77)</f>
        <v>0</v>
      </c>
      <c r="CK76" s="602">
        <f t="shared" ref="CK76" si="330">CJ76*(1+CK77)</f>
        <v>0</v>
      </c>
      <c r="CL76" s="602">
        <f t="shared" ref="CL76" si="331">CK76*(1+CL77)</f>
        <v>0</v>
      </c>
      <c r="CM76" s="602">
        <f t="shared" ref="CM76" si="332">CL76*(1+CM77)</f>
        <v>0</v>
      </c>
      <c r="CN76" s="602">
        <f t="shared" ref="CN76" si="333">CM76*(1+CN77)</f>
        <v>0</v>
      </c>
      <c r="CO76" s="602">
        <f t="shared" ref="CO76" si="334">CN76*(1+CO77)</f>
        <v>0</v>
      </c>
      <c r="CP76" s="602">
        <f t="shared" ref="CP76" si="335">CO76*(1+CP77)</f>
        <v>0</v>
      </c>
      <c r="CQ76" s="602">
        <f t="shared" ref="CQ76" si="336">CP76*(1+CQ77)</f>
        <v>0</v>
      </c>
      <c r="CR76" s="602">
        <f t="shared" ref="CR76" si="337">CQ76*(1+CR77)</f>
        <v>0</v>
      </c>
      <c r="CS76" s="602">
        <f t="shared" ref="CS76" si="338">CR76*(1+CS77)</f>
        <v>0</v>
      </c>
      <c r="CT76" s="602">
        <f t="shared" ref="CT76" si="339">CS76*(1+CT77)</f>
        <v>0</v>
      </c>
      <c r="CU76" s="602">
        <f t="shared" ref="CU76" si="340">CT76*(1+CU77)</f>
        <v>0</v>
      </c>
      <c r="CV76" s="602">
        <f t="shared" ref="CV76" si="341">CU76*(1+CV77)</f>
        <v>0</v>
      </c>
      <c r="CW76" s="602">
        <f t="shared" ref="CW76" si="342">CV76*(1+CW77)</f>
        <v>0</v>
      </c>
      <c r="CX76" s="602">
        <f t="shared" ref="CX76" si="343">CW76*(1+CX77)</f>
        <v>0</v>
      </c>
      <c r="CY76" s="602">
        <f t="shared" ref="CY76" si="344">CX76*(1+CY77)</f>
        <v>0</v>
      </c>
      <c r="CZ76" s="602">
        <f t="shared" ref="CZ76" si="345">CY76*(1+CZ77)</f>
        <v>0</v>
      </c>
      <c r="DA76" s="602">
        <f t="shared" ref="DA76" si="346">CZ76*(1+DA77)</f>
        <v>0</v>
      </c>
      <c r="DB76" s="602">
        <f t="shared" ref="DB76" si="347">DA76*(1+DB77)</f>
        <v>0</v>
      </c>
      <c r="DC76" s="602">
        <f t="shared" ref="DC76" si="348">DB76*(1+DC77)</f>
        <v>0</v>
      </c>
      <c r="DD76" s="602">
        <f t="shared" ref="DD76" si="349">DC76*(1+DD77)</f>
        <v>0</v>
      </c>
      <c r="DE76" s="602">
        <f t="shared" ref="DE76" si="350">DD76*(1+DE77)</f>
        <v>0</v>
      </c>
      <c r="DF76" s="602">
        <f t="shared" ref="DF76" si="351">DE76*(1+DF77)</f>
        <v>0</v>
      </c>
      <c r="DG76" s="602">
        <f t="shared" ref="DG76" si="352">DF76*(1+DG77)</f>
        <v>0</v>
      </c>
      <c r="DH76" s="602">
        <f t="shared" ref="DH76" si="353">DG76*(1+DH77)</f>
        <v>0</v>
      </c>
      <c r="DI76" s="602">
        <f t="shared" ref="DI76" si="354">DH76*(1+DI77)</f>
        <v>0</v>
      </c>
      <c r="DJ76" s="602">
        <f t="shared" ref="DJ76" si="355">DI76*(1+DJ77)</f>
        <v>0</v>
      </c>
      <c r="DK76" s="602">
        <f t="shared" ref="DK76" si="356">DJ76*(1+DK77)</f>
        <v>0</v>
      </c>
      <c r="DL76" s="602">
        <f t="shared" ref="DL76" si="357">DK76*(1+DL77)</f>
        <v>0</v>
      </c>
      <c r="DM76" s="602">
        <f t="shared" ref="DM76" si="358">DL76*(1+DM77)</f>
        <v>0</v>
      </c>
      <c r="DN76" s="602">
        <f t="shared" ref="DN76" si="359">DM76*(1+DN77)</f>
        <v>0</v>
      </c>
      <c r="DO76" s="602">
        <f t="shared" ref="DO76" si="360">DN76*(1+DO77)</f>
        <v>0</v>
      </c>
      <c r="DP76" s="602">
        <f t="shared" ref="DP76" si="361">DO76*(1+DP77)</f>
        <v>0</v>
      </c>
      <c r="DQ76" s="602">
        <f t="shared" ref="DQ76" si="362">DP76*(1+DQ77)</f>
        <v>0</v>
      </c>
      <c r="DR76" s="602">
        <f t="shared" ref="DR76" si="363">DQ76*(1+DR77)</f>
        <v>0</v>
      </c>
      <c r="DS76" s="602">
        <f t="shared" ref="DS76" si="364">DR76*(1+DS77)</f>
        <v>0</v>
      </c>
      <c r="DT76" s="602">
        <f t="shared" ref="DT76" si="365">DS76*(1+DT77)</f>
        <v>0</v>
      </c>
      <c r="DU76" s="1"/>
      <c r="DV76" s="1"/>
    </row>
    <row r="77" spans="1:126">
      <c r="A77" s="1"/>
      <c r="B77" s="1"/>
      <c r="C77" s="1"/>
      <c r="D77" s="196"/>
      <c r="E77" s="261"/>
      <c r="F77" s="47"/>
      <c r="G77" s="229"/>
      <c r="H77" s="1"/>
      <c r="I77" s="1" t="str">
        <f>$I$54</f>
        <v>Приросты мес/мес</v>
      </c>
      <c r="J77" s="1"/>
      <c r="K77" s="1"/>
      <c r="L77" s="1"/>
      <c r="M77" s="5"/>
      <c r="N77" s="18"/>
      <c r="O77" s="1"/>
      <c r="P77" s="5"/>
      <c r="Q77" s="1" t="s">
        <v>14</v>
      </c>
      <c r="R77" s="1"/>
      <c r="S77" s="1"/>
      <c r="T77" s="7"/>
      <c r="U77" s="1"/>
      <c r="V77" s="1"/>
      <c r="W77" s="11"/>
      <c r="X77" s="10"/>
      <c r="Y77" s="5" t="s">
        <v>6</v>
      </c>
      <c r="Z77" s="92"/>
      <c r="AA77" s="93"/>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
      <c r="DV77" s="1"/>
    </row>
    <row r="78" spans="1:126" ht="4.2" customHeight="1">
      <c r="A78" s="1"/>
      <c r="B78" s="1"/>
      <c r="C78" s="1"/>
      <c r="D78" s="13"/>
      <c r="E78" s="262"/>
      <c r="F78" s="13"/>
      <c r="G78" s="302"/>
      <c r="H78" s="13"/>
      <c r="I78" s="13"/>
      <c r="J78" s="13"/>
      <c r="K78" s="13"/>
      <c r="L78" s="13"/>
      <c r="M78" s="14"/>
      <c r="N78" s="13"/>
      <c r="O78" s="13"/>
      <c r="P78" s="14"/>
      <c r="Q78" s="13"/>
      <c r="R78" s="13"/>
      <c r="S78" s="14"/>
      <c r="T78" s="176"/>
      <c r="U78" s="23"/>
      <c r="V78" s="1"/>
      <c r="W78" s="11"/>
      <c r="X78" s="10"/>
      <c r="Y78" s="45"/>
      <c r="Z78" s="92"/>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1"/>
      <c r="DV78" s="1"/>
    </row>
    <row r="79" spans="1:126">
      <c r="A79" s="1"/>
      <c r="B79" s="1"/>
      <c r="C79" s="197" t="s">
        <v>66</v>
      </c>
      <c r="D79" s="196" t="s">
        <v>67</v>
      </c>
      <c r="E79" s="261"/>
      <c r="F79" s="47"/>
      <c r="G79" s="229" t="s">
        <v>6</v>
      </c>
      <c r="H79" s="1"/>
      <c r="I79" s="1" t="s">
        <v>286</v>
      </c>
      <c r="J79" s="1"/>
      <c r="K79" s="1"/>
      <c r="L79" s="1"/>
      <c r="M79" s="5"/>
      <c r="N79" s="18" t="str">
        <f>$N$68</f>
        <v>Регулярная, ликвидная продукция</v>
      </c>
      <c r="O79" s="1"/>
      <c r="P79" s="5"/>
      <c r="Q79" s="1" t="s">
        <v>25</v>
      </c>
      <c r="R79" s="1"/>
      <c r="S79" s="5" t="s">
        <v>6</v>
      </c>
      <c r="T79" s="599">
        <f>Главная!$N$66</f>
        <v>0</v>
      </c>
      <c r="U79" s="23"/>
      <c r="V79" s="1"/>
      <c r="W79" s="11"/>
      <c r="X79" s="10"/>
      <c r="Y79" s="45"/>
      <c r="Z79" s="92"/>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1"/>
      <c r="DV79" s="1"/>
    </row>
    <row r="80" spans="1:126" ht="4.2" customHeight="1">
      <c r="A80" s="1"/>
      <c r="B80" s="1"/>
      <c r="C80" s="1"/>
      <c r="D80" s="1"/>
      <c r="E80" s="261"/>
      <c r="F80" s="47"/>
      <c r="G80" s="229"/>
      <c r="H80" s="1"/>
      <c r="I80" s="1"/>
      <c r="J80" s="1"/>
      <c r="K80" s="1"/>
      <c r="L80" s="1"/>
      <c r="M80" s="5"/>
      <c r="N80" s="18"/>
      <c r="O80" s="1"/>
      <c r="P80" s="5"/>
      <c r="Q80" s="1"/>
      <c r="R80" s="1"/>
      <c r="S80" s="5"/>
      <c r="T80" s="7"/>
      <c r="U80" s="23"/>
      <c r="V80" s="1"/>
      <c r="W80" s="11"/>
      <c r="X80" s="10"/>
      <c r="Y80" s="45"/>
      <c r="Z80" s="92"/>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1"/>
      <c r="DV80" s="1"/>
    </row>
    <row r="81" spans="1:126" s="22" customFormat="1">
      <c r="A81" s="18"/>
      <c r="B81" s="18"/>
      <c r="C81" s="18"/>
      <c r="D81" s="18"/>
      <c r="E81" s="267"/>
      <c r="F81" s="51"/>
      <c r="G81" s="230"/>
      <c r="H81" s="18"/>
      <c r="I81" s="18" t="str">
        <f>$I$58</f>
        <v>скорость прироста</v>
      </c>
      <c r="J81" s="18"/>
      <c r="K81" s="18"/>
      <c r="L81" s="18"/>
      <c r="M81" s="19"/>
      <c r="N81" s="18"/>
      <c r="O81" s="18"/>
      <c r="P81" s="19"/>
      <c r="Q81" s="18" t="s">
        <v>12</v>
      </c>
      <c r="R81" s="18"/>
      <c r="S81" s="19" t="s">
        <v>6</v>
      </c>
      <c r="T81" s="204" t="s">
        <v>10</v>
      </c>
      <c r="U81" s="25" t="s">
        <v>7</v>
      </c>
      <c r="V81" s="18"/>
      <c r="W81" s="20"/>
      <c r="X81" s="21"/>
      <c r="Y81" s="46"/>
      <c r="Z81" s="95"/>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18"/>
      <c r="DV81" s="18"/>
    </row>
    <row r="82" spans="1:126" ht="4.2" customHeight="1">
      <c r="A82" s="1"/>
      <c r="B82" s="1"/>
      <c r="C82" s="1"/>
      <c r="D82" s="1"/>
      <c r="E82" s="261"/>
      <c r="F82" s="47"/>
      <c r="G82" s="229"/>
      <c r="H82" s="1"/>
      <c r="I82" s="1"/>
      <c r="J82" s="1"/>
      <c r="K82" s="1"/>
      <c r="L82" s="1"/>
      <c r="M82" s="5"/>
      <c r="N82" s="18"/>
      <c r="O82" s="1"/>
      <c r="P82" s="5"/>
      <c r="Q82" s="1"/>
      <c r="R82" s="1"/>
      <c r="S82" s="5"/>
      <c r="T82" s="7"/>
      <c r="U82" s="23"/>
      <c r="V82" s="1"/>
      <c r="W82" s="11"/>
      <c r="X82" s="10"/>
      <c r="Y82" s="45"/>
      <c r="Z82" s="92"/>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1"/>
      <c r="DV82" s="1"/>
    </row>
    <row r="83" spans="1:126" s="22" customFormat="1">
      <c r="A83" s="18"/>
      <c r="B83" s="18"/>
      <c r="C83" s="18"/>
      <c r="D83" s="18"/>
      <c r="E83" s="267"/>
      <c r="F83" s="51"/>
      <c r="G83" s="230"/>
      <c r="H83" s="18"/>
      <c r="I83" s="18" t="str">
        <f>$I$60</f>
        <v>коэффициент (q) прироста</v>
      </c>
      <c r="J83" s="18"/>
      <c r="K83" s="18"/>
      <c r="L83" s="18"/>
      <c r="M83" s="19"/>
      <c r="N83" s="18"/>
      <c r="O83" s="18"/>
      <c r="P83" s="19"/>
      <c r="Q83" s="18" t="str">
        <f>IF(T81=справочники!$E$9,"a+qx",IF(T81=справочники!$E$10,"aq^x",IF(T81=справочники!$E$11,"a^(1+qx)","??")))</f>
        <v>aq^x</v>
      </c>
      <c r="R83" s="18"/>
      <c r="S83" s="19" t="s">
        <v>6</v>
      </c>
      <c r="T83" s="212">
        <f>100%+Главная!$N$68</f>
        <v>1</v>
      </c>
      <c r="U83" s="25"/>
      <c r="V83" s="18"/>
      <c r="W83" s="20"/>
      <c r="X83" s="21"/>
      <c r="Y83" s="46"/>
      <c r="Z83" s="95"/>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18"/>
      <c r="DV83" s="18"/>
    </row>
    <row r="84" spans="1:126" ht="4.2" customHeight="1">
      <c r="A84" s="1"/>
      <c r="B84" s="1"/>
      <c r="C84" s="1"/>
      <c r="D84" s="1"/>
      <c r="E84" s="261"/>
      <c r="F84" s="47"/>
      <c r="G84" s="229"/>
      <c r="H84" s="1"/>
      <c r="I84" s="1"/>
      <c r="J84" s="1"/>
      <c r="K84" s="1"/>
      <c r="L84" s="1"/>
      <c r="M84" s="5"/>
      <c r="N84" s="1"/>
      <c r="O84" s="1"/>
      <c r="P84" s="5"/>
      <c r="Q84" s="1"/>
      <c r="R84" s="1"/>
      <c r="S84" s="5"/>
      <c r="T84" s="7"/>
      <c r="U84" s="23"/>
      <c r="V84" s="1"/>
      <c r="W84" s="11"/>
      <c r="X84" s="10"/>
      <c r="Y84" s="45"/>
      <c r="Z84" s="92"/>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1"/>
      <c r="DV84" s="1"/>
    </row>
    <row r="85" spans="1:126" s="22" customFormat="1">
      <c r="A85" s="18"/>
      <c r="B85" s="18"/>
      <c r="C85" s="18"/>
      <c r="D85" s="18"/>
      <c r="E85" s="267"/>
      <c r="F85" s="51"/>
      <c r="G85" s="230"/>
      <c r="H85" s="18"/>
      <c r="I85" s="18" t="str">
        <f>справочники!$T$6</f>
        <v>частота прироста</v>
      </c>
      <c r="J85" s="18"/>
      <c r="K85" s="18"/>
      <c r="L85" s="18"/>
      <c r="M85" s="19"/>
      <c r="N85" s="18"/>
      <c r="O85" s="18"/>
      <c r="P85" s="19"/>
      <c r="Q85" s="18" t="s">
        <v>69</v>
      </c>
      <c r="R85" s="18"/>
      <c r="S85" s="19" t="s">
        <v>6</v>
      </c>
      <c r="T85" s="205">
        <v>12</v>
      </c>
      <c r="U85" s="25" t="s">
        <v>7</v>
      </c>
      <c r="V85" s="18"/>
      <c r="W85" s="20"/>
      <c r="X85" s="21"/>
      <c r="Y85" s="46"/>
      <c r="Z85" s="95"/>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18"/>
      <c r="DV85" s="18"/>
    </row>
    <row r="86" spans="1:126" ht="4.2" customHeight="1">
      <c r="A86" s="1"/>
      <c r="B86" s="1"/>
      <c r="C86" s="1"/>
      <c r="D86" s="13"/>
      <c r="E86" s="262"/>
      <c r="F86" s="13"/>
      <c r="G86" s="302"/>
      <c r="H86" s="13"/>
      <c r="I86" s="13"/>
      <c r="J86" s="13"/>
      <c r="K86" s="13"/>
      <c r="L86" s="13"/>
      <c r="M86" s="14"/>
      <c r="N86" s="13"/>
      <c r="O86" s="13"/>
      <c r="P86" s="14"/>
      <c r="Q86" s="13"/>
      <c r="R86" s="13"/>
      <c r="S86" s="14"/>
      <c r="T86" s="176"/>
      <c r="U86" s="23"/>
      <c r="V86" s="1"/>
      <c r="W86" s="11"/>
      <c r="X86" s="10"/>
      <c r="Y86" s="45"/>
      <c r="Z86" s="92"/>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1"/>
      <c r="DV86" s="1"/>
    </row>
    <row r="87" spans="1:126" ht="4.2" customHeight="1">
      <c r="A87" s="1"/>
      <c r="B87" s="1"/>
      <c r="C87" s="1"/>
      <c r="D87" s="1"/>
      <c r="E87" s="261"/>
      <c r="F87" s="47"/>
      <c r="G87" s="229"/>
      <c r="H87" s="1"/>
      <c r="I87" s="1"/>
      <c r="J87" s="1"/>
      <c r="K87" s="1"/>
      <c r="L87" s="1"/>
      <c r="M87" s="5"/>
      <c r="N87" s="1"/>
      <c r="O87" s="1"/>
      <c r="P87" s="5"/>
      <c r="Q87" s="1"/>
      <c r="R87" s="1"/>
      <c r="S87" s="5"/>
      <c r="T87" s="7"/>
      <c r="U87" s="23"/>
      <c r="V87" s="1"/>
      <c r="W87" s="11"/>
      <c r="X87" s="10"/>
      <c r="Y87" s="45"/>
      <c r="Z87" s="92"/>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1"/>
      <c r="DV87" s="1"/>
    </row>
    <row r="88" spans="1:126" s="4" customFormat="1">
      <c r="A88" s="3"/>
      <c r="B88" s="196" t="s">
        <v>72</v>
      </c>
      <c r="C88" s="3"/>
      <c r="D88" s="3"/>
      <c r="E88" s="9"/>
      <c r="F88" s="50"/>
      <c r="G88" s="229" t="s">
        <v>6</v>
      </c>
      <c r="H88" s="588" t="s">
        <v>81</v>
      </c>
      <c r="I88" s="588"/>
      <c r="J88" s="588"/>
      <c r="K88" s="588"/>
      <c r="L88" s="3"/>
      <c r="M88" s="5"/>
      <c r="N88" s="3" t="str">
        <f>N39</f>
        <v>Продажа жилых помещений</v>
      </c>
      <c r="O88" s="3"/>
      <c r="P88" s="5"/>
      <c r="Q88" s="3" t="s">
        <v>25</v>
      </c>
      <c r="R88" s="3"/>
      <c r="S88" s="5"/>
      <c r="T88" s="83"/>
      <c r="U88" s="23"/>
      <c r="V88" s="3"/>
      <c r="W88" s="594">
        <f>IF(W65=0,0,W96/W65)</f>
        <v>0</v>
      </c>
      <c r="X88" s="595"/>
      <c r="Y88" s="596"/>
      <c r="Z88" s="597"/>
      <c r="AA88" s="598">
        <f>IF(AA$8="",0,IF($W74&gt;0,AA74,IF($W76&gt;0,AA76,IF(AA$1=1,$T79,IF($T81=справочники!$E$9,$T79+$T83*INT((AA$1-$AA$1)/IF(OR($T85=0,$T85=""),1,$T85)),IF($T81=справочники!$E$10,$T79*POWER($T83,INT((AA$1-$AA$1)/IF(OR($T85=0,$T85=""),1,$T85))),IF($T81=справочники!$E$11,POWER($T79,1+$T83*INT((AA$1-$AA$1)/IF(OR($T85=0,$T85=""),1,$T85))),0)))))))</f>
        <v>0</v>
      </c>
      <c r="AB88" s="598">
        <f>IF(AB$8="",0,IF($W74&gt;0,AB74,IF($W76&gt;0,AB76,IF(AB$1=1,$T79,IF($T81=справочники!$E$9,$T79+$T83*INT((AB$1-$AA$1)/IF(OR($T85=0,$T85=""),1,$T85)),IF($T81=справочники!$E$10,$T79*POWER($T83,INT((AB$1-$AA$1)/IF(OR($T85=0,$T85=""),1,$T85))),IF($T81=справочники!$E$11,POWER($T79,1+$T83*INT((AB$1-$AA$1)/IF(OR($T85=0,$T85=""),1,$T85))),0)))))))</f>
        <v>0</v>
      </c>
      <c r="AC88" s="598">
        <f>IF(AC$8="",0,IF($W74&gt;0,AC74,IF($W76&gt;0,AC76,IF(AC$1=1,$T79,IF($T81=справочники!$E$9,$T79+$T83*INT((AC$1-$AA$1)/IF(OR($T85=0,$T85=""),1,$T85)),IF($T81=справочники!$E$10,$T79*POWER($T83,INT((AC$1-$AA$1)/IF(OR($T85=0,$T85=""),1,$T85))),IF($T81=справочники!$E$11,POWER($T79,1+$T83*INT((AC$1-$AA$1)/IF(OR($T85=0,$T85=""),1,$T85))),0)))))))</f>
        <v>0</v>
      </c>
      <c r="AD88" s="598">
        <f>IF(AD$8="",0,IF($W74&gt;0,AD74,IF($W76&gt;0,AD76,IF(AD$1=1,$T79,IF($T81=справочники!$E$9,$T79+$T83*INT((AD$1-$AA$1)/IF(OR($T85=0,$T85=""),1,$T85)),IF($T81=справочники!$E$10,$T79*POWER($T83,INT((AD$1-$AA$1)/IF(OR($T85=0,$T85=""),1,$T85))),IF($T81=справочники!$E$11,POWER($T79,1+$T83*INT((AD$1-$AA$1)/IF(OR($T85=0,$T85=""),1,$T85))),0)))))))</f>
        <v>0</v>
      </c>
      <c r="AE88" s="598">
        <f>IF(AE$8="",0,IF($W74&gt;0,AE74,IF($W76&gt;0,AE76,IF(AE$1=1,$T79,IF($T81=справочники!$E$9,$T79+$T83*INT((AE$1-$AA$1)/IF(OR($T85=0,$T85=""),1,$T85)),IF($T81=справочники!$E$10,$T79*POWER($T83,INT((AE$1-$AA$1)/IF(OR($T85=0,$T85=""),1,$T85))),IF($T81=справочники!$E$11,POWER($T79,1+$T83*INT((AE$1-$AA$1)/IF(OR($T85=0,$T85=""),1,$T85))),0)))))))</f>
        <v>0</v>
      </c>
      <c r="AF88" s="598">
        <f>IF(AF$8="",0,IF($W74&gt;0,AF74,IF($W76&gt;0,AF76,IF(AF$1=1,$T79,IF($T81=справочники!$E$9,$T79+$T83*INT((AF$1-$AA$1)/IF(OR($T85=0,$T85=""),1,$T85)),IF($T81=справочники!$E$10,$T79*POWER($T83,INT((AF$1-$AA$1)/IF(OR($T85=0,$T85=""),1,$T85))),IF($T81=справочники!$E$11,POWER($T79,1+$T83*INT((AF$1-$AA$1)/IF(OR($T85=0,$T85=""),1,$T85))),0)))))))</f>
        <v>0</v>
      </c>
      <c r="AG88" s="598">
        <f>IF(AG$8="",0,IF($W74&gt;0,AG74,IF($W76&gt;0,AG76,IF(AG$1=1,$T79,IF($T81=справочники!$E$9,$T79+$T83*INT((AG$1-$AA$1)/IF(OR($T85=0,$T85=""),1,$T85)),IF($T81=справочники!$E$10,$T79*POWER($T83,INT((AG$1-$AA$1)/IF(OR($T85=0,$T85=""),1,$T85))),IF($T81=справочники!$E$11,POWER($T79,1+$T83*INT((AG$1-$AA$1)/IF(OR($T85=0,$T85=""),1,$T85))),0)))))))</f>
        <v>0</v>
      </c>
      <c r="AH88" s="598">
        <f>IF(AH$8="",0,IF($W74&gt;0,AH74,IF($W76&gt;0,AH76,IF(AH$1=1,$T79,IF($T81=справочники!$E$9,$T79+$T83*INT((AH$1-$AA$1)/IF(OR($T85=0,$T85=""),1,$T85)),IF($T81=справочники!$E$10,$T79*POWER($T83,INT((AH$1-$AA$1)/IF(OR($T85=0,$T85=""),1,$T85))),IF($T81=справочники!$E$11,POWER($T79,1+$T83*INT((AH$1-$AA$1)/IF(OR($T85=0,$T85=""),1,$T85))),0)))))))</f>
        <v>0</v>
      </c>
      <c r="AI88" s="598">
        <f>IF(AI$8="",0,IF($W74&gt;0,AI74,IF($W76&gt;0,AI76,IF(AI$1=1,$T79,IF($T81=справочники!$E$9,$T79+$T83*INT((AI$1-$AA$1)/IF(OR($T85=0,$T85=""),1,$T85)),IF($T81=справочники!$E$10,$T79*POWER($T83,INT((AI$1-$AA$1)/IF(OR($T85=0,$T85=""),1,$T85))),IF($T81=справочники!$E$11,POWER($T79,1+$T83*INT((AI$1-$AA$1)/IF(OR($T85=0,$T85=""),1,$T85))),0)))))))</f>
        <v>0</v>
      </c>
      <c r="AJ88" s="598">
        <f>IF(AJ$8="",0,IF($W74&gt;0,AJ74,IF($W76&gt;0,AJ76,IF(AJ$1=1,$T79,IF($T81=справочники!$E$9,$T79+$T83*INT((AJ$1-$AA$1)/IF(OR($T85=0,$T85=""),1,$T85)),IF($T81=справочники!$E$10,$T79*POWER($T83,INT((AJ$1-$AA$1)/IF(OR($T85=0,$T85=""),1,$T85))),IF($T81=справочники!$E$11,POWER($T79,1+$T83*INT((AJ$1-$AA$1)/IF(OR($T85=0,$T85=""),1,$T85))),0)))))))</f>
        <v>0</v>
      </c>
      <c r="AK88" s="598">
        <f>IF(AK$8="",0,IF($W74&gt;0,AK74,IF($W76&gt;0,AK76,IF(AK$1=1,$T79,IF($T81=справочники!$E$9,$T79+$T83*INT((AK$1-$AA$1)/IF(OR($T85=0,$T85=""),1,$T85)),IF($T81=справочники!$E$10,$T79*POWER($T83,INT((AK$1-$AA$1)/IF(OR($T85=0,$T85=""),1,$T85))),IF($T81=справочники!$E$11,POWER($T79,1+$T83*INT((AK$1-$AA$1)/IF(OR($T85=0,$T85=""),1,$T85))),0)))))))</f>
        <v>0</v>
      </c>
      <c r="AL88" s="598">
        <f>IF(AL$8="",0,IF($W74&gt;0,AL74,IF($W76&gt;0,AL76,IF(AL$1=1,$T79,IF($T81=справочники!$E$9,$T79+$T83*INT((AL$1-$AA$1)/IF(OR($T85=0,$T85=""),1,$T85)),IF($T81=справочники!$E$10,$T79*POWER($T83,INT((AL$1-$AA$1)/IF(OR($T85=0,$T85=""),1,$T85))),IF($T81=справочники!$E$11,POWER($T79,1+$T83*INT((AL$1-$AA$1)/IF(OR($T85=0,$T85=""),1,$T85))),0)))))))</f>
        <v>0</v>
      </c>
      <c r="AM88" s="598">
        <f>IF(AM$8="",0,IF($W74&gt;0,AM74,IF($W76&gt;0,AM76,IF(AM$1=1,$T79,IF($T81=справочники!$E$9,$T79+$T83*INT((AM$1-$AA$1)/IF(OR($T85=0,$T85=""),1,$T85)),IF($T81=справочники!$E$10,$T79*POWER($T83,INT((AM$1-$AA$1)/IF(OR($T85=0,$T85=""),1,$T85))),IF($T81=справочники!$E$11,POWER($T79,1+$T83*INT((AM$1-$AA$1)/IF(OR($T85=0,$T85=""),1,$T85))),0)))))))</f>
        <v>0</v>
      </c>
      <c r="AN88" s="598">
        <f>IF(AN$8="",0,IF($W74&gt;0,AN74,IF($W76&gt;0,AN76,IF(AN$1=1,$T79,IF($T81=справочники!$E$9,$T79+$T83*INT((AN$1-$AA$1)/IF(OR($T85=0,$T85=""),1,$T85)),IF($T81=справочники!$E$10,$T79*POWER($T83,INT((AN$1-$AA$1)/IF(OR($T85=0,$T85=""),1,$T85))),IF($T81=справочники!$E$11,POWER($T79,1+$T83*INT((AN$1-$AA$1)/IF(OR($T85=0,$T85=""),1,$T85))),0)))))))</f>
        <v>0</v>
      </c>
      <c r="AO88" s="598">
        <f>IF(AO$8="",0,IF($W74&gt;0,AO74,IF($W76&gt;0,AO76,IF(AO$1=1,$T79,IF($T81=справочники!$E$9,$T79+$T83*INT((AO$1-$AA$1)/IF(OR($T85=0,$T85=""),1,$T85)),IF($T81=справочники!$E$10,$T79*POWER($T83,INT((AO$1-$AA$1)/IF(OR($T85=0,$T85=""),1,$T85))),IF($T81=справочники!$E$11,POWER($T79,1+$T83*INT((AO$1-$AA$1)/IF(OR($T85=0,$T85=""),1,$T85))),0)))))))</f>
        <v>0</v>
      </c>
      <c r="AP88" s="598">
        <f>IF(AP$8="",0,IF($W74&gt;0,AP74,IF($W76&gt;0,AP76,IF(AP$1=1,$T79,IF($T81=справочники!$E$9,$T79+$T83*INT((AP$1-$AA$1)/IF(OR($T85=0,$T85=""),1,$T85)),IF($T81=справочники!$E$10,$T79*POWER($T83,INT((AP$1-$AA$1)/IF(OR($T85=0,$T85=""),1,$T85))),IF($T81=справочники!$E$11,POWER($T79,1+$T83*INT((AP$1-$AA$1)/IF(OR($T85=0,$T85=""),1,$T85))),0)))))))</f>
        <v>0</v>
      </c>
      <c r="AQ88" s="598">
        <f>IF(AQ$8="",0,IF($W74&gt;0,AQ74,IF($W76&gt;0,AQ76,IF(AQ$1=1,$T79,IF($T81=справочники!$E$9,$T79+$T83*INT((AQ$1-$AA$1)/IF(OR($T85=0,$T85=""),1,$T85)),IF($T81=справочники!$E$10,$T79*POWER($T83,INT((AQ$1-$AA$1)/IF(OR($T85=0,$T85=""),1,$T85))),IF($T81=справочники!$E$11,POWER($T79,1+$T83*INT((AQ$1-$AA$1)/IF(OR($T85=0,$T85=""),1,$T85))),0)))))))</f>
        <v>0</v>
      </c>
      <c r="AR88" s="598">
        <f>IF(AR$8="",0,IF($W74&gt;0,AR74,IF($W76&gt;0,AR76,IF(AR$1=1,$T79,IF($T81=справочники!$E$9,$T79+$T83*INT((AR$1-$AA$1)/IF(OR($T85=0,$T85=""),1,$T85)),IF($T81=справочники!$E$10,$T79*POWER($T83,INT((AR$1-$AA$1)/IF(OR($T85=0,$T85=""),1,$T85))),IF($T81=справочники!$E$11,POWER($T79,1+$T83*INT((AR$1-$AA$1)/IF(OR($T85=0,$T85=""),1,$T85))),0)))))))</f>
        <v>0</v>
      </c>
      <c r="AS88" s="598">
        <f>IF(AS$8="",0,IF($W74&gt;0,AS74,IF($W76&gt;0,AS76,IF(AS$1=1,$T79,IF($T81=справочники!$E$9,$T79+$T83*INT((AS$1-$AA$1)/IF(OR($T85=0,$T85=""),1,$T85)),IF($T81=справочники!$E$10,$T79*POWER($T83,INT((AS$1-$AA$1)/IF(OR($T85=0,$T85=""),1,$T85))),IF($T81=справочники!$E$11,POWER($T79,1+$T83*INT((AS$1-$AA$1)/IF(OR($T85=0,$T85=""),1,$T85))),0)))))))</f>
        <v>0</v>
      </c>
      <c r="AT88" s="598">
        <f>IF(AT$8="",0,IF($W74&gt;0,AT74,IF($W76&gt;0,AT76,IF(AT$1=1,$T79,IF($T81=справочники!$E$9,$T79+$T83*INT((AT$1-$AA$1)/IF(OR($T85=0,$T85=""),1,$T85)),IF($T81=справочники!$E$10,$T79*POWER($T83,INT((AT$1-$AA$1)/IF(OR($T85=0,$T85=""),1,$T85))),IF($T81=справочники!$E$11,POWER($T79,1+$T83*INT((AT$1-$AA$1)/IF(OR($T85=0,$T85=""),1,$T85))),0)))))))</f>
        <v>0</v>
      </c>
      <c r="AU88" s="598">
        <f>IF(AU$8="",0,IF($W74&gt;0,AU74,IF($W76&gt;0,AU76,IF(AU$1=1,$T79,IF($T81=справочники!$E$9,$T79+$T83*INT((AU$1-$AA$1)/IF(OR($T85=0,$T85=""),1,$T85)),IF($T81=справочники!$E$10,$T79*POWER($T83,INT((AU$1-$AA$1)/IF(OR($T85=0,$T85=""),1,$T85))),IF($T81=справочники!$E$11,POWER($T79,1+$T83*INT((AU$1-$AA$1)/IF(OR($T85=0,$T85=""),1,$T85))),0)))))))</f>
        <v>0</v>
      </c>
      <c r="AV88" s="598">
        <f>IF(AV$8="",0,IF($W74&gt;0,AV74,IF($W76&gt;0,AV76,IF(AV$1=1,$T79,IF($T81=справочники!$E$9,$T79+$T83*INT((AV$1-$AA$1)/IF(OR($T85=0,$T85=""),1,$T85)),IF($T81=справочники!$E$10,$T79*POWER($T83,INT((AV$1-$AA$1)/IF(OR($T85=0,$T85=""),1,$T85))),IF($T81=справочники!$E$11,POWER($T79,1+$T83*INT((AV$1-$AA$1)/IF(OR($T85=0,$T85=""),1,$T85))),0)))))))</f>
        <v>0</v>
      </c>
      <c r="AW88" s="598">
        <f>IF(AW$8="",0,IF($W74&gt;0,AW74,IF($W76&gt;0,AW76,IF(AW$1=1,$T79,IF($T81=справочники!$E$9,$T79+$T83*INT((AW$1-$AA$1)/IF(OR($T85=0,$T85=""),1,$T85)),IF($T81=справочники!$E$10,$T79*POWER($T83,INT((AW$1-$AA$1)/IF(OR($T85=0,$T85=""),1,$T85))),IF($T81=справочники!$E$11,POWER($T79,1+$T83*INT((AW$1-$AA$1)/IF(OR($T85=0,$T85=""),1,$T85))),0)))))))</f>
        <v>0</v>
      </c>
      <c r="AX88" s="598">
        <f>IF(AX$8="",0,IF($W74&gt;0,AX74,IF($W76&gt;0,AX76,IF(AX$1=1,$T79,IF($T81=справочники!$E$9,$T79+$T83*INT((AX$1-$AA$1)/IF(OR($T85=0,$T85=""),1,$T85)),IF($T81=справочники!$E$10,$T79*POWER($T83,INT((AX$1-$AA$1)/IF(OR($T85=0,$T85=""),1,$T85))),IF($T81=справочники!$E$11,POWER($T79,1+$T83*INT((AX$1-$AA$1)/IF(OR($T85=0,$T85=""),1,$T85))),0)))))))</f>
        <v>0</v>
      </c>
      <c r="AY88" s="598">
        <f>IF(AY$8="",0,IF($W74&gt;0,AY74,IF($W76&gt;0,AY76,IF(AY$1=1,$T79,IF($T81=справочники!$E$9,$T79+$T83*INT((AY$1-$AA$1)/IF(OR($T85=0,$T85=""),1,$T85)),IF($T81=справочники!$E$10,$T79*POWER($T83,INT((AY$1-$AA$1)/IF(OR($T85=0,$T85=""),1,$T85))),IF($T81=справочники!$E$11,POWER($T79,1+$T83*INT((AY$1-$AA$1)/IF(OR($T85=0,$T85=""),1,$T85))),0)))))))</f>
        <v>0</v>
      </c>
      <c r="AZ88" s="598">
        <f>IF(AZ$8="",0,IF($W74&gt;0,AZ74,IF($W76&gt;0,AZ76,IF(AZ$1=1,$T79,IF($T81=справочники!$E$9,$T79+$T83*INT((AZ$1-$AA$1)/IF(OR($T85=0,$T85=""),1,$T85)),IF($T81=справочники!$E$10,$T79*POWER($T83,INT((AZ$1-$AA$1)/IF(OR($T85=0,$T85=""),1,$T85))),IF($T81=справочники!$E$11,POWER($T79,1+$T83*INT((AZ$1-$AA$1)/IF(OR($T85=0,$T85=""),1,$T85))),0)))))))</f>
        <v>0</v>
      </c>
      <c r="BA88" s="598">
        <f>IF(BA$8="",0,IF($W74&gt;0,BA74,IF($W76&gt;0,BA76,IF(BA$1=1,$T79,IF($T81=справочники!$E$9,$T79+$T83*INT((BA$1-$AA$1)/IF(OR($T85=0,$T85=""),1,$T85)),IF($T81=справочники!$E$10,$T79*POWER($T83,INT((BA$1-$AA$1)/IF(OR($T85=0,$T85=""),1,$T85))),IF($T81=справочники!$E$11,POWER($T79,1+$T83*INT((BA$1-$AA$1)/IF(OR($T85=0,$T85=""),1,$T85))),0)))))))</f>
        <v>0</v>
      </c>
      <c r="BB88" s="598">
        <f>IF(BB$8="",0,IF($W74&gt;0,BB74,IF($W76&gt;0,BB76,IF(BB$1=1,$T79,IF($T81=справочники!$E$9,$T79+$T83*INT((BB$1-$AA$1)/IF(OR($T85=0,$T85=""),1,$T85)),IF($T81=справочники!$E$10,$T79*POWER($T83,INT((BB$1-$AA$1)/IF(OR($T85=0,$T85=""),1,$T85))),IF($T81=справочники!$E$11,POWER($T79,1+$T83*INT((BB$1-$AA$1)/IF(OR($T85=0,$T85=""),1,$T85))),0)))))))</f>
        <v>0</v>
      </c>
      <c r="BC88" s="598">
        <f>IF(BC$8="",0,IF($W74&gt;0,BC74,IF($W76&gt;0,BC76,IF(BC$1=1,$T79,IF($T81=справочники!$E$9,$T79+$T83*INT((BC$1-$AA$1)/IF(OR($T85=0,$T85=""),1,$T85)),IF($T81=справочники!$E$10,$T79*POWER($T83,INT((BC$1-$AA$1)/IF(OR($T85=0,$T85=""),1,$T85))),IF($T81=справочники!$E$11,POWER($T79,1+$T83*INT((BC$1-$AA$1)/IF(OR($T85=0,$T85=""),1,$T85))),0)))))))</f>
        <v>0</v>
      </c>
      <c r="BD88" s="598">
        <f>IF(BD$8="",0,IF($W74&gt;0,BD74,IF($W76&gt;0,BD76,IF(BD$1=1,$T79,IF($T81=справочники!$E$9,$T79+$T83*INT((BD$1-$AA$1)/IF(OR($T85=0,$T85=""),1,$T85)),IF($T81=справочники!$E$10,$T79*POWER($T83,INT((BD$1-$AA$1)/IF(OR($T85=0,$T85=""),1,$T85))),IF($T81=справочники!$E$11,POWER($T79,1+$T83*INT((BD$1-$AA$1)/IF(OR($T85=0,$T85=""),1,$T85))),0)))))))</f>
        <v>0</v>
      </c>
      <c r="BE88" s="598">
        <f>IF(BE$8="",0,IF($W74&gt;0,BE74,IF($W76&gt;0,BE76,IF(BE$1=1,$T79,IF($T81=справочники!$E$9,$T79+$T83*INT((BE$1-$AA$1)/IF(OR($T85=0,$T85=""),1,$T85)),IF($T81=справочники!$E$10,$T79*POWER($T83,INT((BE$1-$AA$1)/IF(OR($T85=0,$T85=""),1,$T85))),IF($T81=справочники!$E$11,POWER($T79,1+$T83*INT((BE$1-$AA$1)/IF(OR($T85=0,$T85=""),1,$T85))),0)))))))</f>
        <v>0</v>
      </c>
      <c r="BF88" s="598">
        <f>IF(BF$8="",0,IF($W74&gt;0,BF74,IF($W76&gt;0,BF76,IF(BF$1=1,$T79,IF($T81=справочники!$E$9,$T79+$T83*INT((BF$1-$AA$1)/IF(OR($T85=0,$T85=""),1,$T85)),IF($T81=справочники!$E$10,$T79*POWER($T83,INT((BF$1-$AA$1)/IF(OR($T85=0,$T85=""),1,$T85))),IF($T81=справочники!$E$11,POWER($T79,1+$T83*INT((BF$1-$AA$1)/IF(OR($T85=0,$T85=""),1,$T85))),0)))))))</f>
        <v>0</v>
      </c>
      <c r="BG88" s="598">
        <f>IF(BG$8="",0,IF($W74&gt;0,BG74,IF($W76&gt;0,BG76,IF(BG$1=1,$T79,IF($T81=справочники!$E$9,$T79+$T83*INT((BG$1-$AA$1)/IF(OR($T85=0,$T85=""),1,$T85)),IF($T81=справочники!$E$10,$T79*POWER($T83,INT((BG$1-$AA$1)/IF(OR($T85=0,$T85=""),1,$T85))),IF($T81=справочники!$E$11,POWER($T79,1+$T83*INT((BG$1-$AA$1)/IF(OR($T85=0,$T85=""),1,$T85))),0)))))))</f>
        <v>0</v>
      </c>
      <c r="BH88" s="598">
        <f>IF(BH$8="",0,IF($W74&gt;0,BH74,IF($W76&gt;0,BH76,IF(BH$1=1,$T79,IF($T81=справочники!$E$9,$T79+$T83*INT((BH$1-$AA$1)/IF(OR($T85=0,$T85=""),1,$T85)),IF($T81=справочники!$E$10,$T79*POWER($T83,INT((BH$1-$AA$1)/IF(OR($T85=0,$T85=""),1,$T85))),IF($T81=справочники!$E$11,POWER($T79,1+$T83*INT((BH$1-$AA$1)/IF(OR($T85=0,$T85=""),1,$T85))),0)))))))</f>
        <v>0</v>
      </c>
      <c r="BI88" s="598">
        <f>IF(BI$8="",0,IF($W74&gt;0,BI74,IF($W76&gt;0,BI76,IF(BI$1=1,$T79,IF($T81=справочники!$E$9,$T79+$T83*INT((BI$1-$AA$1)/IF(OR($T85=0,$T85=""),1,$T85)),IF($T81=справочники!$E$10,$T79*POWER($T83,INT((BI$1-$AA$1)/IF(OR($T85=0,$T85=""),1,$T85))),IF($T81=справочники!$E$11,POWER($T79,1+$T83*INT((BI$1-$AA$1)/IF(OR($T85=0,$T85=""),1,$T85))),0)))))))</f>
        <v>0</v>
      </c>
      <c r="BJ88" s="598">
        <f>IF(BJ$8="",0,IF($W74&gt;0,BJ74,IF($W76&gt;0,BJ76,IF(BJ$1=1,$T79,IF($T81=справочники!$E$9,$T79+$T83*INT((BJ$1-$AA$1)/IF(OR($T85=0,$T85=""),1,$T85)),IF($T81=справочники!$E$10,$T79*POWER($T83,INT((BJ$1-$AA$1)/IF(OR($T85=0,$T85=""),1,$T85))),IF($T81=справочники!$E$11,POWER($T79,1+$T83*INT((BJ$1-$AA$1)/IF(OR($T85=0,$T85=""),1,$T85))),0)))))))</f>
        <v>0</v>
      </c>
      <c r="BK88" s="598">
        <f>IF(BK$8="",0,IF($W74&gt;0,BK74,IF($W76&gt;0,BK76,IF(BK$1=1,$T79,IF($T81=справочники!$E$9,$T79+$T83*INT((BK$1-$AA$1)/IF(OR($T85=0,$T85=""),1,$T85)),IF($T81=справочники!$E$10,$T79*POWER($T83,INT((BK$1-$AA$1)/IF(OR($T85=0,$T85=""),1,$T85))),IF($T81=справочники!$E$11,POWER($T79,1+$T83*INT((BK$1-$AA$1)/IF(OR($T85=0,$T85=""),1,$T85))),0)))))))</f>
        <v>0</v>
      </c>
      <c r="BL88" s="598">
        <f>IF(BL$8="",0,IF($W74&gt;0,BL74,IF($W76&gt;0,BL76,IF(BL$1=1,$T79,IF($T81=справочники!$E$9,$T79+$T83*INT((BL$1-$AA$1)/IF(OR($T85=0,$T85=""),1,$T85)),IF($T81=справочники!$E$10,$T79*POWER($T83,INT((BL$1-$AA$1)/IF(OR($T85=0,$T85=""),1,$T85))),IF($T81=справочники!$E$11,POWER($T79,1+$T83*INT((BL$1-$AA$1)/IF(OR($T85=0,$T85=""),1,$T85))),0)))))))</f>
        <v>0</v>
      </c>
      <c r="BM88" s="598">
        <f>IF(BM$8="",0,IF($W74&gt;0,BM74,IF($W76&gt;0,BM76,IF(BM$1=1,$T79,IF($T81=справочники!$E$9,$T79+$T83*INT((BM$1-$AA$1)/IF(OR($T85=0,$T85=""),1,$T85)),IF($T81=справочники!$E$10,$T79*POWER($T83,INT((BM$1-$AA$1)/IF(OR($T85=0,$T85=""),1,$T85))),IF($T81=справочники!$E$11,POWER($T79,1+$T83*INT((BM$1-$AA$1)/IF(OR($T85=0,$T85=""),1,$T85))),0)))))))</f>
        <v>0</v>
      </c>
      <c r="BN88" s="598">
        <f>IF(BN$8="",0,IF($W74&gt;0,BN74,IF($W76&gt;0,BN76,IF(BN$1=1,$T79,IF($T81=справочники!$E$9,$T79+$T83*INT((BN$1-$AA$1)/IF(OR($T85=0,$T85=""),1,$T85)),IF($T81=справочники!$E$10,$T79*POWER($T83,INT((BN$1-$AA$1)/IF(OR($T85=0,$T85=""),1,$T85))),IF($T81=справочники!$E$11,POWER($T79,1+$T83*INT((BN$1-$AA$1)/IF(OR($T85=0,$T85=""),1,$T85))),0)))))))</f>
        <v>0</v>
      </c>
      <c r="BO88" s="598">
        <f>IF(BO$8="",0,IF($W74&gt;0,BO74,IF($W76&gt;0,BO76,IF(BO$1=1,$T79,IF($T81=справочники!$E$9,$T79+$T83*INT((BO$1-$AA$1)/IF(OR($T85=0,$T85=""),1,$T85)),IF($T81=справочники!$E$10,$T79*POWER($T83,INT((BO$1-$AA$1)/IF(OR($T85=0,$T85=""),1,$T85))),IF($T81=справочники!$E$11,POWER($T79,1+$T83*INT((BO$1-$AA$1)/IF(OR($T85=0,$T85=""),1,$T85))),0)))))))</f>
        <v>0</v>
      </c>
      <c r="BP88" s="598">
        <f>IF(BP$8="",0,IF($W74&gt;0,BP74,IF($W76&gt;0,BP76,IF(BP$1=1,$T79,IF($T81=справочники!$E$9,$T79+$T83*INT((BP$1-$AA$1)/IF(OR($T85=0,$T85=""),1,$T85)),IF($T81=справочники!$E$10,$T79*POWER($T83,INT((BP$1-$AA$1)/IF(OR($T85=0,$T85=""),1,$T85))),IF($T81=справочники!$E$11,POWER($T79,1+$T83*INT((BP$1-$AA$1)/IF(OR($T85=0,$T85=""),1,$T85))),0)))))))</f>
        <v>0</v>
      </c>
      <c r="BQ88" s="598">
        <f>IF(BQ$8="",0,IF($W74&gt;0,BQ74,IF($W76&gt;0,BQ76,IF(BQ$1=1,$T79,IF($T81=справочники!$E$9,$T79+$T83*INT((BQ$1-$AA$1)/IF(OR($T85=0,$T85=""),1,$T85)),IF($T81=справочники!$E$10,$T79*POWER($T83,INT((BQ$1-$AA$1)/IF(OR($T85=0,$T85=""),1,$T85))),IF($T81=справочники!$E$11,POWER($T79,1+$T83*INT((BQ$1-$AA$1)/IF(OR($T85=0,$T85=""),1,$T85))),0)))))))</f>
        <v>0</v>
      </c>
      <c r="BR88" s="598">
        <f>IF(BR$8="",0,IF($W74&gt;0,BR74,IF($W76&gt;0,BR76,IF(BR$1=1,$T79,IF($T81=справочники!$E$9,$T79+$T83*INT((BR$1-$AA$1)/IF(OR($T85=0,$T85=""),1,$T85)),IF($T81=справочники!$E$10,$T79*POWER($T83,INT((BR$1-$AA$1)/IF(OR($T85=0,$T85=""),1,$T85))),IF($T81=справочники!$E$11,POWER($T79,1+$T83*INT((BR$1-$AA$1)/IF(OR($T85=0,$T85=""),1,$T85))),0)))))))</f>
        <v>0</v>
      </c>
      <c r="BS88" s="598">
        <f>IF(BS$8="",0,IF($W74&gt;0,BS74,IF($W76&gt;0,BS76,IF(BS$1=1,$T79,IF($T81=справочники!$E$9,$T79+$T83*INT((BS$1-$AA$1)/IF(OR($T85=0,$T85=""),1,$T85)),IF($T81=справочники!$E$10,$T79*POWER($T83,INT((BS$1-$AA$1)/IF(OR($T85=0,$T85=""),1,$T85))),IF($T81=справочники!$E$11,POWER($T79,1+$T83*INT((BS$1-$AA$1)/IF(OR($T85=0,$T85=""),1,$T85))),0)))))))</f>
        <v>0</v>
      </c>
      <c r="BT88" s="598">
        <f>IF(BT$8="",0,IF($W74&gt;0,BT74,IF($W76&gt;0,BT76,IF(BT$1=1,$T79,IF($T81=справочники!$E$9,$T79+$T83*INT((BT$1-$AA$1)/IF(OR($T85=0,$T85=""),1,$T85)),IF($T81=справочники!$E$10,$T79*POWER($T83,INT((BT$1-$AA$1)/IF(OR($T85=0,$T85=""),1,$T85))),IF($T81=справочники!$E$11,POWER($T79,1+$T83*INT((BT$1-$AA$1)/IF(OR($T85=0,$T85=""),1,$T85))),0)))))))</f>
        <v>0</v>
      </c>
      <c r="BU88" s="598">
        <f>IF(BU$8="",0,IF($W74&gt;0,BU74,IF($W76&gt;0,BU76,IF(BU$1=1,$T79,IF($T81=справочники!$E$9,$T79+$T83*INT((BU$1-$AA$1)/IF(OR($T85=0,$T85=""),1,$T85)),IF($T81=справочники!$E$10,$T79*POWER($T83,INT((BU$1-$AA$1)/IF(OR($T85=0,$T85=""),1,$T85))),IF($T81=справочники!$E$11,POWER($T79,1+$T83*INT((BU$1-$AA$1)/IF(OR($T85=0,$T85=""),1,$T85))),0)))))))</f>
        <v>0</v>
      </c>
      <c r="BV88" s="598">
        <f>IF(BV$8="",0,IF($W74&gt;0,BV74,IF($W76&gt;0,BV76,IF(BV$1=1,$T79,IF($T81=справочники!$E$9,$T79+$T83*INT((BV$1-$AA$1)/IF(OR($T85=0,$T85=""),1,$T85)),IF($T81=справочники!$E$10,$T79*POWER($T83,INT((BV$1-$AA$1)/IF(OR($T85=0,$T85=""),1,$T85))),IF($T81=справочники!$E$11,POWER($T79,1+$T83*INT((BV$1-$AA$1)/IF(OR($T85=0,$T85=""),1,$T85))),0)))))))</f>
        <v>0</v>
      </c>
      <c r="BW88" s="598">
        <f>IF(BW$8="",0,IF($W74&gt;0,BW74,IF($W76&gt;0,BW76,IF(BW$1=1,$T79,IF($T81=справочники!$E$9,$T79+$T83*INT((BW$1-$AA$1)/IF(OR($T85=0,$T85=""),1,$T85)),IF($T81=справочники!$E$10,$T79*POWER($T83,INT((BW$1-$AA$1)/IF(OR($T85=0,$T85=""),1,$T85))),IF($T81=справочники!$E$11,POWER($T79,1+$T83*INT((BW$1-$AA$1)/IF(OR($T85=0,$T85=""),1,$T85))),0)))))))</f>
        <v>0</v>
      </c>
      <c r="BX88" s="598">
        <f>IF(BX$8="",0,IF($W74&gt;0,BX74,IF($W76&gt;0,BX76,IF(BX$1=1,$T79,IF($T81=справочники!$E$9,$T79+$T83*INT((BX$1-$AA$1)/IF(OR($T85=0,$T85=""),1,$T85)),IF($T81=справочники!$E$10,$T79*POWER($T83,INT((BX$1-$AA$1)/IF(OR($T85=0,$T85=""),1,$T85))),IF($T81=справочники!$E$11,POWER($T79,1+$T83*INT((BX$1-$AA$1)/IF(OR($T85=0,$T85=""),1,$T85))),0)))))))</f>
        <v>0</v>
      </c>
      <c r="BY88" s="598">
        <f>IF(BY$8="",0,IF($W74&gt;0,BY74,IF($W76&gt;0,BY76,IF(BY$1=1,$T79,IF($T81=справочники!$E$9,$T79+$T83*INT((BY$1-$AA$1)/IF(OR($T85=0,$T85=""),1,$T85)),IF($T81=справочники!$E$10,$T79*POWER($T83,INT((BY$1-$AA$1)/IF(OR($T85=0,$T85=""),1,$T85))),IF($T81=справочники!$E$11,POWER($T79,1+$T83*INT((BY$1-$AA$1)/IF(OR($T85=0,$T85=""),1,$T85))),0)))))))</f>
        <v>0</v>
      </c>
      <c r="BZ88" s="598">
        <f>IF(BZ$8="",0,IF($W74&gt;0,BZ74,IF($W76&gt;0,BZ76,IF(BZ$1=1,$T79,IF($T81=справочники!$E$9,$T79+$T83*INT((BZ$1-$AA$1)/IF(OR($T85=0,$T85=""),1,$T85)),IF($T81=справочники!$E$10,$T79*POWER($T83,INT((BZ$1-$AA$1)/IF(OR($T85=0,$T85=""),1,$T85))),IF($T81=справочники!$E$11,POWER($T79,1+$T83*INT((BZ$1-$AA$1)/IF(OR($T85=0,$T85=""),1,$T85))),0)))))))</f>
        <v>0</v>
      </c>
      <c r="CA88" s="598">
        <f>IF(CA$8="",0,IF($W74&gt;0,CA74,IF($W76&gt;0,CA76,IF(CA$1=1,$T79,IF($T81=справочники!$E$9,$T79+$T83*INT((CA$1-$AA$1)/IF(OR($T85=0,$T85=""),1,$T85)),IF($T81=справочники!$E$10,$T79*POWER($T83,INT((CA$1-$AA$1)/IF(OR($T85=0,$T85=""),1,$T85))),IF($T81=справочники!$E$11,POWER($T79,1+$T83*INT((CA$1-$AA$1)/IF(OR($T85=0,$T85=""),1,$T85))),0)))))))</f>
        <v>0</v>
      </c>
      <c r="CB88" s="598">
        <f>IF(CB$8="",0,IF($W74&gt;0,CB74,IF($W76&gt;0,CB76,IF(CB$1=1,$T79,IF($T81=справочники!$E$9,$T79+$T83*INT((CB$1-$AA$1)/IF(OR($T85=0,$T85=""),1,$T85)),IF($T81=справочники!$E$10,$T79*POWER($T83,INT((CB$1-$AA$1)/IF(OR($T85=0,$T85=""),1,$T85))),IF($T81=справочники!$E$11,POWER($T79,1+$T83*INT((CB$1-$AA$1)/IF(OR($T85=0,$T85=""),1,$T85))),0)))))))</f>
        <v>0</v>
      </c>
      <c r="CC88" s="598">
        <f>IF(CC$8="",0,IF($W74&gt;0,CC74,IF($W76&gt;0,CC76,IF(CC$1=1,$T79,IF($T81=справочники!$E$9,$T79+$T83*INT((CC$1-$AA$1)/IF(OR($T85=0,$T85=""),1,$T85)),IF($T81=справочники!$E$10,$T79*POWER($T83,INT((CC$1-$AA$1)/IF(OR($T85=0,$T85=""),1,$T85))),IF($T81=справочники!$E$11,POWER($T79,1+$T83*INT((CC$1-$AA$1)/IF(OR($T85=0,$T85=""),1,$T85))),0)))))))</f>
        <v>0</v>
      </c>
      <c r="CD88" s="598">
        <f>IF(CD$8="",0,IF($W74&gt;0,CD74,IF($W76&gt;0,CD76,IF(CD$1=1,$T79,IF($T81=справочники!$E$9,$T79+$T83*INT((CD$1-$AA$1)/IF(OR($T85=0,$T85=""),1,$T85)),IF($T81=справочники!$E$10,$T79*POWER($T83,INT((CD$1-$AA$1)/IF(OR($T85=0,$T85=""),1,$T85))),IF($T81=справочники!$E$11,POWER($T79,1+$T83*INT((CD$1-$AA$1)/IF(OR($T85=0,$T85=""),1,$T85))),0)))))))</f>
        <v>0</v>
      </c>
      <c r="CE88" s="598">
        <f>IF(CE$8="",0,IF($W74&gt;0,CE74,IF($W76&gt;0,CE76,IF(CE$1=1,$T79,IF($T81=справочники!$E$9,$T79+$T83*INT((CE$1-$AA$1)/IF(OR($T85=0,$T85=""),1,$T85)),IF($T81=справочники!$E$10,$T79*POWER($T83,INT((CE$1-$AA$1)/IF(OR($T85=0,$T85=""),1,$T85))),IF($T81=справочники!$E$11,POWER($T79,1+$T83*INT((CE$1-$AA$1)/IF(OR($T85=0,$T85=""),1,$T85))),0)))))))</f>
        <v>0</v>
      </c>
      <c r="CF88" s="598">
        <f>IF(CF$8="",0,IF($W74&gt;0,CF74,IF($W76&gt;0,CF76,IF(CF$1=1,$T79,IF($T81=справочники!$E$9,$T79+$T83*INT((CF$1-$AA$1)/IF(OR($T85=0,$T85=""),1,$T85)),IF($T81=справочники!$E$10,$T79*POWER($T83,INT((CF$1-$AA$1)/IF(OR($T85=0,$T85=""),1,$T85))),IF($T81=справочники!$E$11,POWER($T79,1+$T83*INT((CF$1-$AA$1)/IF(OR($T85=0,$T85=""),1,$T85))),0)))))))</f>
        <v>0</v>
      </c>
      <c r="CG88" s="598">
        <f>IF(CG$8="",0,IF($W74&gt;0,CG74,IF($W76&gt;0,CG76,IF(CG$1=1,$T79,IF($T81=справочники!$E$9,$T79+$T83*INT((CG$1-$AA$1)/IF(OR($T85=0,$T85=""),1,$T85)),IF($T81=справочники!$E$10,$T79*POWER($T83,INT((CG$1-$AA$1)/IF(OR($T85=0,$T85=""),1,$T85))),IF($T81=справочники!$E$11,POWER($T79,1+$T83*INT((CG$1-$AA$1)/IF(OR($T85=0,$T85=""),1,$T85))),0)))))))</f>
        <v>0</v>
      </c>
      <c r="CH88" s="598">
        <f>IF(CH$8="",0,IF($W74&gt;0,CH74,IF($W76&gt;0,CH76,IF(CH$1=1,$T79,IF($T81=справочники!$E$9,$T79+$T83*INT((CH$1-$AA$1)/IF(OR($T85=0,$T85=""),1,$T85)),IF($T81=справочники!$E$10,$T79*POWER($T83,INT((CH$1-$AA$1)/IF(OR($T85=0,$T85=""),1,$T85))),IF($T81=справочники!$E$11,POWER($T79,1+$T83*INT((CH$1-$AA$1)/IF(OR($T85=0,$T85=""),1,$T85))),0)))))))</f>
        <v>0</v>
      </c>
      <c r="CI88" s="598">
        <f>IF(CI$8="",0,IF($W74&gt;0,CI74,IF($W76&gt;0,CI76,IF(CI$1=1,$T79,IF($T81=справочники!$E$9,$T79+$T83*INT((CI$1-$AA$1)/IF(OR($T85=0,$T85=""),1,$T85)),IF($T81=справочники!$E$10,$T79*POWER($T83,INT((CI$1-$AA$1)/IF(OR($T85=0,$T85=""),1,$T85))),IF($T81=справочники!$E$11,POWER($T79,1+$T83*INT((CI$1-$AA$1)/IF(OR($T85=0,$T85=""),1,$T85))),0)))))))</f>
        <v>0</v>
      </c>
      <c r="CJ88" s="598">
        <f>IF(CJ$8="",0,IF($W74&gt;0,CJ74,IF($W76&gt;0,CJ76,IF(CJ$1=1,$T79,IF($T81=справочники!$E$9,$T79+$T83*INT((CJ$1-$AA$1)/IF(OR($T85=0,$T85=""),1,$T85)),IF($T81=справочники!$E$10,$T79*POWER($T83,INT((CJ$1-$AA$1)/IF(OR($T85=0,$T85=""),1,$T85))),IF($T81=справочники!$E$11,POWER($T79,1+$T83*INT((CJ$1-$AA$1)/IF(OR($T85=0,$T85=""),1,$T85))),0)))))))</f>
        <v>0</v>
      </c>
      <c r="CK88" s="598">
        <f>IF(CK$8="",0,IF($W74&gt;0,CK74,IF($W76&gt;0,CK76,IF(CK$1=1,$T79,IF($T81=справочники!$E$9,$T79+$T83*INT((CK$1-$AA$1)/IF(OR($T85=0,$T85=""),1,$T85)),IF($T81=справочники!$E$10,$T79*POWER($T83,INT((CK$1-$AA$1)/IF(OR($T85=0,$T85=""),1,$T85))),IF($T81=справочники!$E$11,POWER($T79,1+$T83*INT((CK$1-$AA$1)/IF(OR($T85=0,$T85=""),1,$T85))),0)))))))</f>
        <v>0</v>
      </c>
      <c r="CL88" s="598">
        <f>IF(CL$8="",0,IF($W74&gt;0,CL74,IF($W76&gt;0,CL76,IF(CL$1=1,$T79,IF($T81=справочники!$E$9,$T79+$T83*INT((CL$1-$AA$1)/IF(OR($T85=0,$T85=""),1,$T85)),IF($T81=справочники!$E$10,$T79*POWER($T83,INT((CL$1-$AA$1)/IF(OR($T85=0,$T85=""),1,$T85))),IF($T81=справочники!$E$11,POWER($T79,1+$T83*INT((CL$1-$AA$1)/IF(OR($T85=0,$T85=""),1,$T85))),0)))))))</f>
        <v>0</v>
      </c>
      <c r="CM88" s="598">
        <f>IF(CM$8="",0,IF($W74&gt;0,CM74,IF($W76&gt;0,CM76,IF(CM$1=1,$T79,IF($T81=справочники!$E$9,$T79+$T83*INT((CM$1-$AA$1)/IF(OR($T85=0,$T85=""),1,$T85)),IF($T81=справочники!$E$10,$T79*POWER($T83,INT((CM$1-$AA$1)/IF(OR($T85=0,$T85=""),1,$T85))),IF($T81=справочники!$E$11,POWER($T79,1+$T83*INT((CM$1-$AA$1)/IF(OR($T85=0,$T85=""),1,$T85))),0)))))))</f>
        <v>0</v>
      </c>
      <c r="CN88" s="598">
        <f>IF(CN$8="",0,IF($W74&gt;0,CN74,IF($W76&gt;0,CN76,IF(CN$1=1,$T79,IF($T81=справочники!$E$9,$T79+$T83*INT((CN$1-$AA$1)/IF(OR($T85=0,$T85=""),1,$T85)),IF($T81=справочники!$E$10,$T79*POWER($T83,INT((CN$1-$AA$1)/IF(OR($T85=0,$T85=""),1,$T85))),IF($T81=справочники!$E$11,POWER($T79,1+$T83*INT((CN$1-$AA$1)/IF(OR($T85=0,$T85=""),1,$T85))),0)))))))</f>
        <v>0</v>
      </c>
      <c r="CO88" s="598">
        <f>IF(CO$8="",0,IF($W74&gt;0,CO74,IF($W76&gt;0,CO76,IF(CO$1=1,$T79,IF($T81=справочники!$E$9,$T79+$T83*INT((CO$1-$AA$1)/IF(OR($T85=0,$T85=""),1,$T85)),IF($T81=справочники!$E$10,$T79*POWER($T83,INT((CO$1-$AA$1)/IF(OR($T85=0,$T85=""),1,$T85))),IF($T81=справочники!$E$11,POWER($T79,1+$T83*INT((CO$1-$AA$1)/IF(OR($T85=0,$T85=""),1,$T85))),0)))))))</f>
        <v>0</v>
      </c>
      <c r="CP88" s="598">
        <f>IF(CP$8="",0,IF($W74&gt;0,CP74,IF($W76&gt;0,CP76,IF(CP$1=1,$T79,IF($T81=справочники!$E$9,$T79+$T83*INT((CP$1-$AA$1)/IF(OR($T85=0,$T85=""),1,$T85)),IF($T81=справочники!$E$10,$T79*POWER($T83,INT((CP$1-$AA$1)/IF(OR($T85=0,$T85=""),1,$T85))),IF($T81=справочники!$E$11,POWER($T79,1+$T83*INT((CP$1-$AA$1)/IF(OR($T85=0,$T85=""),1,$T85))),0)))))))</f>
        <v>0</v>
      </c>
      <c r="CQ88" s="598">
        <f>IF(CQ$8="",0,IF($W74&gt;0,CQ74,IF($W76&gt;0,CQ76,IF(CQ$1=1,$T79,IF($T81=справочники!$E$9,$T79+$T83*INT((CQ$1-$AA$1)/IF(OR($T85=0,$T85=""),1,$T85)),IF($T81=справочники!$E$10,$T79*POWER($T83,INT((CQ$1-$AA$1)/IF(OR($T85=0,$T85=""),1,$T85))),IF($T81=справочники!$E$11,POWER($T79,1+$T83*INT((CQ$1-$AA$1)/IF(OR($T85=0,$T85=""),1,$T85))),0)))))))</f>
        <v>0</v>
      </c>
      <c r="CR88" s="598">
        <f>IF(CR$8="",0,IF($W74&gt;0,CR74,IF($W76&gt;0,CR76,IF(CR$1=1,$T79,IF($T81=справочники!$E$9,$T79+$T83*INT((CR$1-$AA$1)/IF(OR($T85=0,$T85=""),1,$T85)),IF($T81=справочники!$E$10,$T79*POWER($T83,INT((CR$1-$AA$1)/IF(OR($T85=0,$T85=""),1,$T85))),IF($T81=справочники!$E$11,POWER($T79,1+$T83*INT((CR$1-$AA$1)/IF(OR($T85=0,$T85=""),1,$T85))),0)))))))</f>
        <v>0</v>
      </c>
      <c r="CS88" s="598">
        <f>IF(CS$8="",0,IF($W74&gt;0,CS74,IF($W76&gt;0,CS76,IF(CS$1=1,$T79,IF($T81=справочники!$E$9,$T79+$T83*INT((CS$1-$AA$1)/IF(OR($T85=0,$T85=""),1,$T85)),IF($T81=справочники!$E$10,$T79*POWER($T83,INT((CS$1-$AA$1)/IF(OR($T85=0,$T85=""),1,$T85))),IF($T81=справочники!$E$11,POWER($T79,1+$T83*INT((CS$1-$AA$1)/IF(OR($T85=0,$T85=""),1,$T85))),0)))))))</f>
        <v>0</v>
      </c>
      <c r="CT88" s="598">
        <f>IF(CT$8="",0,IF($W74&gt;0,CT74,IF($W76&gt;0,CT76,IF(CT$1=1,$T79,IF($T81=справочники!$E$9,$T79+$T83*INT((CT$1-$AA$1)/IF(OR($T85=0,$T85=""),1,$T85)),IF($T81=справочники!$E$10,$T79*POWER($T83,INT((CT$1-$AA$1)/IF(OR($T85=0,$T85=""),1,$T85))),IF($T81=справочники!$E$11,POWER($T79,1+$T83*INT((CT$1-$AA$1)/IF(OR($T85=0,$T85=""),1,$T85))),0)))))))</f>
        <v>0</v>
      </c>
      <c r="CU88" s="598">
        <f>IF(CU$8="",0,IF($W74&gt;0,CU74,IF($W76&gt;0,CU76,IF(CU$1=1,$T79,IF($T81=справочники!$E$9,$T79+$T83*INT((CU$1-$AA$1)/IF(OR($T85=0,$T85=""),1,$T85)),IF($T81=справочники!$E$10,$T79*POWER($T83,INT((CU$1-$AA$1)/IF(OR($T85=0,$T85=""),1,$T85))),IF($T81=справочники!$E$11,POWER($T79,1+$T83*INT((CU$1-$AA$1)/IF(OR($T85=0,$T85=""),1,$T85))),0)))))))</f>
        <v>0</v>
      </c>
      <c r="CV88" s="598">
        <f>IF(CV$8="",0,IF($W74&gt;0,CV74,IF($W76&gt;0,CV76,IF(CV$1=1,$T79,IF($T81=справочники!$E$9,$T79+$T83*INT((CV$1-$AA$1)/IF(OR($T85=0,$T85=""),1,$T85)),IF($T81=справочники!$E$10,$T79*POWER($T83,INT((CV$1-$AA$1)/IF(OR($T85=0,$T85=""),1,$T85))),IF($T81=справочники!$E$11,POWER($T79,1+$T83*INT((CV$1-$AA$1)/IF(OR($T85=0,$T85=""),1,$T85))),0)))))))</f>
        <v>0</v>
      </c>
      <c r="CW88" s="598">
        <f>IF(CW$8="",0,IF($W74&gt;0,CW74,IF($W76&gt;0,CW76,IF(CW$1=1,$T79,IF($T81=справочники!$E$9,$T79+$T83*INT((CW$1-$AA$1)/IF(OR($T85=0,$T85=""),1,$T85)),IF($T81=справочники!$E$10,$T79*POWER($T83,INT((CW$1-$AA$1)/IF(OR($T85=0,$T85=""),1,$T85))),IF($T81=справочники!$E$11,POWER($T79,1+$T83*INT((CW$1-$AA$1)/IF(OR($T85=0,$T85=""),1,$T85))),0)))))))</f>
        <v>0</v>
      </c>
      <c r="CX88" s="598">
        <f>IF(CX$8="",0,IF($W74&gt;0,CX74,IF($W76&gt;0,CX76,IF(CX$1=1,$T79,IF($T81=справочники!$E$9,$T79+$T83*INT((CX$1-$AA$1)/IF(OR($T85=0,$T85=""),1,$T85)),IF($T81=справочники!$E$10,$T79*POWER($T83,INT((CX$1-$AA$1)/IF(OR($T85=0,$T85=""),1,$T85))),IF($T81=справочники!$E$11,POWER($T79,1+$T83*INT((CX$1-$AA$1)/IF(OR($T85=0,$T85=""),1,$T85))),0)))))))</f>
        <v>0</v>
      </c>
      <c r="CY88" s="598">
        <f>IF(CY$8="",0,IF($W74&gt;0,CY74,IF($W76&gt;0,CY76,IF(CY$1=1,$T79,IF($T81=справочники!$E$9,$T79+$T83*INT((CY$1-$AA$1)/IF(OR($T85=0,$T85=""),1,$T85)),IF($T81=справочники!$E$10,$T79*POWER($T83,INT((CY$1-$AA$1)/IF(OR($T85=0,$T85=""),1,$T85))),IF($T81=справочники!$E$11,POWER($T79,1+$T83*INT((CY$1-$AA$1)/IF(OR($T85=0,$T85=""),1,$T85))),0)))))))</f>
        <v>0</v>
      </c>
      <c r="CZ88" s="598">
        <f>IF(CZ$8="",0,IF($W74&gt;0,CZ74,IF($W76&gt;0,CZ76,IF(CZ$1=1,$T79,IF($T81=справочники!$E$9,$T79+$T83*INT((CZ$1-$AA$1)/IF(OR($T85=0,$T85=""),1,$T85)),IF($T81=справочники!$E$10,$T79*POWER($T83,INT((CZ$1-$AA$1)/IF(OR($T85=0,$T85=""),1,$T85))),IF($T81=справочники!$E$11,POWER($T79,1+$T83*INT((CZ$1-$AA$1)/IF(OR($T85=0,$T85=""),1,$T85))),0)))))))</f>
        <v>0</v>
      </c>
      <c r="DA88" s="598">
        <f>IF(DA$8="",0,IF($W74&gt;0,DA74,IF($W76&gt;0,DA76,IF(DA$1=1,$T79,IF($T81=справочники!$E$9,$T79+$T83*INT((DA$1-$AA$1)/IF(OR($T85=0,$T85=""),1,$T85)),IF($T81=справочники!$E$10,$T79*POWER($T83,INT((DA$1-$AA$1)/IF(OR($T85=0,$T85=""),1,$T85))),IF($T81=справочники!$E$11,POWER($T79,1+$T83*INT((DA$1-$AA$1)/IF(OR($T85=0,$T85=""),1,$T85))),0)))))))</f>
        <v>0</v>
      </c>
      <c r="DB88" s="598">
        <f>IF(DB$8="",0,IF($W74&gt;0,DB74,IF($W76&gt;0,DB76,IF(DB$1=1,$T79,IF($T81=справочники!$E$9,$T79+$T83*INT((DB$1-$AA$1)/IF(OR($T85=0,$T85=""),1,$T85)),IF($T81=справочники!$E$10,$T79*POWER($T83,INT((DB$1-$AA$1)/IF(OR($T85=0,$T85=""),1,$T85))),IF($T81=справочники!$E$11,POWER($T79,1+$T83*INT((DB$1-$AA$1)/IF(OR($T85=0,$T85=""),1,$T85))),0)))))))</f>
        <v>0</v>
      </c>
      <c r="DC88" s="598">
        <f>IF(DC$8="",0,IF($W74&gt;0,DC74,IF($W76&gt;0,DC76,IF(DC$1=1,$T79,IF($T81=справочники!$E$9,$T79+$T83*INT((DC$1-$AA$1)/IF(OR($T85=0,$T85=""),1,$T85)),IF($T81=справочники!$E$10,$T79*POWER($T83,INT((DC$1-$AA$1)/IF(OR($T85=0,$T85=""),1,$T85))),IF($T81=справочники!$E$11,POWER($T79,1+$T83*INT((DC$1-$AA$1)/IF(OR($T85=0,$T85=""),1,$T85))),0)))))))</f>
        <v>0</v>
      </c>
      <c r="DD88" s="598">
        <f>IF(DD$8="",0,IF($W74&gt;0,DD74,IF($W76&gt;0,DD76,IF(DD$1=1,$T79,IF($T81=справочники!$E$9,$T79+$T83*INT((DD$1-$AA$1)/IF(OR($T85=0,$T85=""),1,$T85)),IF($T81=справочники!$E$10,$T79*POWER($T83,INT((DD$1-$AA$1)/IF(OR($T85=0,$T85=""),1,$T85))),IF($T81=справочники!$E$11,POWER($T79,1+$T83*INT((DD$1-$AA$1)/IF(OR($T85=0,$T85=""),1,$T85))),0)))))))</f>
        <v>0</v>
      </c>
      <c r="DE88" s="598">
        <f>IF(DE$8="",0,IF($W74&gt;0,DE74,IF($W76&gt;0,DE76,IF(DE$1=1,$T79,IF($T81=справочники!$E$9,$T79+$T83*INT((DE$1-$AA$1)/IF(OR($T85=0,$T85=""),1,$T85)),IF($T81=справочники!$E$10,$T79*POWER($T83,INT((DE$1-$AA$1)/IF(OR($T85=0,$T85=""),1,$T85))),IF($T81=справочники!$E$11,POWER($T79,1+$T83*INT((DE$1-$AA$1)/IF(OR($T85=0,$T85=""),1,$T85))),0)))))))</f>
        <v>0</v>
      </c>
      <c r="DF88" s="598">
        <f>IF(DF$8="",0,IF($W74&gt;0,DF74,IF($W76&gt;0,DF76,IF(DF$1=1,$T79,IF($T81=справочники!$E$9,$T79+$T83*INT((DF$1-$AA$1)/IF(OR($T85=0,$T85=""),1,$T85)),IF($T81=справочники!$E$10,$T79*POWER($T83,INT((DF$1-$AA$1)/IF(OR($T85=0,$T85=""),1,$T85))),IF($T81=справочники!$E$11,POWER($T79,1+$T83*INT((DF$1-$AA$1)/IF(OR($T85=0,$T85=""),1,$T85))),0)))))))</f>
        <v>0</v>
      </c>
      <c r="DG88" s="598">
        <f>IF(DG$8="",0,IF($W74&gt;0,DG74,IF($W76&gt;0,DG76,IF(DG$1=1,$T79,IF($T81=справочники!$E$9,$T79+$T83*INT((DG$1-$AA$1)/IF(OR($T85=0,$T85=""),1,$T85)),IF($T81=справочники!$E$10,$T79*POWER($T83,INT((DG$1-$AA$1)/IF(OR($T85=0,$T85=""),1,$T85))),IF($T81=справочники!$E$11,POWER($T79,1+$T83*INT((DG$1-$AA$1)/IF(OR($T85=0,$T85=""),1,$T85))),0)))))))</f>
        <v>0</v>
      </c>
      <c r="DH88" s="598">
        <f>IF(DH$8="",0,IF($W74&gt;0,DH74,IF($W76&gt;0,DH76,IF(DH$1=1,$T79,IF($T81=справочники!$E$9,$T79+$T83*INT((DH$1-$AA$1)/IF(OR($T85=0,$T85=""),1,$T85)),IF($T81=справочники!$E$10,$T79*POWER($T83,INT((DH$1-$AA$1)/IF(OR($T85=0,$T85=""),1,$T85))),IF($T81=справочники!$E$11,POWER($T79,1+$T83*INT((DH$1-$AA$1)/IF(OR($T85=0,$T85=""),1,$T85))),0)))))))</f>
        <v>0</v>
      </c>
      <c r="DI88" s="598">
        <f>IF(DI$8="",0,IF($W74&gt;0,DI74,IF($W76&gt;0,DI76,IF(DI$1=1,$T79,IF($T81=справочники!$E$9,$T79+$T83*INT((DI$1-$AA$1)/IF(OR($T85=0,$T85=""),1,$T85)),IF($T81=справочники!$E$10,$T79*POWER($T83,INT((DI$1-$AA$1)/IF(OR($T85=0,$T85=""),1,$T85))),IF($T81=справочники!$E$11,POWER($T79,1+$T83*INT((DI$1-$AA$1)/IF(OR($T85=0,$T85=""),1,$T85))),0)))))))</f>
        <v>0</v>
      </c>
      <c r="DJ88" s="598">
        <f>IF(DJ$8="",0,IF($W74&gt;0,DJ74,IF($W76&gt;0,DJ76,IF(DJ$1=1,$T79,IF($T81=справочники!$E$9,$T79+$T83*INT((DJ$1-$AA$1)/IF(OR($T85=0,$T85=""),1,$T85)),IF($T81=справочники!$E$10,$T79*POWER($T83,INT((DJ$1-$AA$1)/IF(OR($T85=0,$T85=""),1,$T85))),IF($T81=справочники!$E$11,POWER($T79,1+$T83*INT((DJ$1-$AA$1)/IF(OR($T85=0,$T85=""),1,$T85))),0)))))))</f>
        <v>0</v>
      </c>
      <c r="DK88" s="598">
        <f>IF(DK$8="",0,IF($W74&gt;0,DK74,IF($W76&gt;0,DK76,IF(DK$1=1,$T79,IF($T81=справочники!$E$9,$T79+$T83*INT((DK$1-$AA$1)/IF(OR($T85=0,$T85=""),1,$T85)),IF($T81=справочники!$E$10,$T79*POWER($T83,INT((DK$1-$AA$1)/IF(OR($T85=0,$T85=""),1,$T85))),IF($T81=справочники!$E$11,POWER($T79,1+$T83*INT((DK$1-$AA$1)/IF(OR($T85=0,$T85=""),1,$T85))),0)))))))</f>
        <v>0</v>
      </c>
      <c r="DL88" s="598">
        <f>IF(DL$8="",0,IF($W74&gt;0,DL74,IF($W76&gt;0,DL76,IF(DL$1=1,$T79,IF($T81=справочники!$E$9,$T79+$T83*INT((DL$1-$AA$1)/IF(OR($T85=0,$T85=""),1,$T85)),IF($T81=справочники!$E$10,$T79*POWER($T83,INT((DL$1-$AA$1)/IF(OR($T85=0,$T85=""),1,$T85))),IF($T81=справочники!$E$11,POWER($T79,1+$T83*INT((DL$1-$AA$1)/IF(OR($T85=0,$T85=""),1,$T85))),0)))))))</f>
        <v>0</v>
      </c>
      <c r="DM88" s="598">
        <f>IF(DM$8="",0,IF($W74&gt;0,DM74,IF($W76&gt;0,DM76,IF(DM$1=1,$T79,IF($T81=справочники!$E$9,$T79+$T83*INT((DM$1-$AA$1)/IF(OR($T85=0,$T85=""),1,$T85)),IF($T81=справочники!$E$10,$T79*POWER($T83,INT((DM$1-$AA$1)/IF(OR($T85=0,$T85=""),1,$T85))),IF($T81=справочники!$E$11,POWER($T79,1+$T83*INT((DM$1-$AA$1)/IF(OR($T85=0,$T85=""),1,$T85))),0)))))))</f>
        <v>0</v>
      </c>
      <c r="DN88" s="598">
        <f>IF(DN$8="",0,IF($W74&gt;0,DN74,IF($W76&gt;0,DN76,IF(DN$1=1,$T79,IF($T81=справочники!$E$9,$T79+$T83*INT((DN$1-$AA$1)/IF(OR($T85=0,$T85=""),1,$T85)),IF($T81=справочники!$E$10,$T79*POWER($T83,INT((DN$1-$AA$1)/IF(OR($T85=0,$T85=""),1,$T85))),IF($T81=справочники!$E$11,POWER($T79,1+$T83*INT((DN$1-$AA$1)/IF(OR($T85=0,$T85=""),1,$T85))),0)))))))</f>
        <v>0</v>
      </c>
      <c r="DO88" s="598">
        <f>IF(DO$8="",0,IF($W74&gt;0,DO74,IF($W76&gt;0,DO76,IF(DO$1=1,$T79,IF($T81=справочники!$E$9,$T79+$T83*INT((DO$1-$AA$1)/IF(OR($T85=0,$T85=""),1,$T85)),IF($T81=справочники!$E$10,$T79*POWER($T83,INT((DO$1-$AA$1)/IF(OR($T85=0,$T85=""),1,$T85))),IF($T81=справочники!$E$11,POWER($T79,1+$T83*INT((DO$1-$AA$1)/IF(OR($T85=0,$T85=""),1,$T85))),0)))))))</f>
        <v>0</v>
      </c>
      <c r="DP88" s="598">
        <f>IF(DP$8="",0,IF($W74&gt;0,DP74,IF($W76&gt;0,DP76,IF(DP$1=1,$T79,IF($T81=справочники!$E$9,$T79+$T83*INT((DP$1-$AA$1)/IF(OR($T85=0,$T85=""),1,$T85)),IF($T81=справочники!$E$10,$T79*POWER($T83,INT((DP$1-$AA$1)/IF(OR($T85=0,$T85=""),1,$T85))),IF($T81=справочники!$E$11,POWER($T79,1+$T83*INT((DP$1-$AA$1)/IF(OR($T85=0,$T85=""),1,$T85))),0)))))))</f>
        <v>0</v>
      </c>
      <c r="DQ88" s="598">
        <f>IF(DQ$8="",0,IF($W74&gt;0,DQ74,IF($W76&gt;0,DQ76,IF(DQ$1=1,$T79,IF($T81=справочники!$E$9,$T79+$T83*INT((DQ$1-$AA$1)/IF(OR($T85=0,$T85=""),1,$T85)),IF($T81=справочники!$E$10,$T79*POWER($T83,INT((DQ$1-$AA$1)/IF(OR($T85=0,$T85=""),1,$T85))),IF($T81=справочники!$E$11,POWER($T79,1+$T83*INT((DQ$1-$AA$1)/IF(OR($T85=0,$T85=""),1,$T85))),0)))))))</f>
        <v>0</v>
      </c>
      <c r="DR88" s="598">
        <f>IF(DR$8="",0,IF($W74&gt;0,DR74,IF($W76&gt;0,DR76,IF(DR$1=1,$T79,IF($T81=справочники!$E$9,$T79+$T83*INT((DR$1-$AA$1)/IF(OR($T85=0,$T85=""),1,$T85)),IF($T81=справочники!$E$10,$T79*POWER($T83,INT((DR$1-$AA$1)/IF(OR($T85=0,$T85=""),1,$T85))),IF($T81=справочники!$E$11,POWER($T79,1+$T83*INT((DR$1-$AA$1)/IF(OR($T85=0,$T85=""),1,$T85))),0)))))))</f>
        <v>0</v>
      </c>
      <c r="DS88" s="598">
        <f>IF(DS$8="",0,IF($W74&gt;0,DS74,IF($W76&gt;0,DS76,IF(DS$1=1,$T79,IF($T81=справочники!$E$9,$T79+$T83*INT((DS$1-$AA$1)/IF(OR($T85=0,$T85=""),1,$T85)),IF($T81=справочники!$E$10,$T79*POWER($T83,INT((DS$1-$AA$1)/IF(OR($T85=0,$T85=""),1,$T85))),IF($T81=справочники!$E$11,POWER($T79,1+$T83*INT((DS$1-$AA$1)/IF(OR($T85=0,$T85=""),1,$T85))),0)))))))</f>
        <v>0</v>
      </c>
      <c r="DT88" s="598">
        <f>IF(DT$8="",0,IF($W74&gt;0,DT74,IF($W76&gt;0,DT76,IF(DT$1=1,$T79,IF($T81=справочники!$E$9,$T79+$T83*INT((DT$1-$AA$1)/IF(OR($T85=0,$T85=""),1,$T85)),IF($T81=справочники!$E$10,$T79*POWER($T83,INT((DT$1-$AA$1)/IF(OR($T85=0,$T85=""),1,$T85))),IF($T81=справочники!$E$11,POWER($T79,1+$T83*INT((DT$1-$AA$1)/IF(OR($T85=0,$T85=""),1,$T85))),0)))))))</f>
        <v>0</v>
      </c>
      <c r="DU88" s="3"/>
      <c r="DV88" s="3"/>
    </row>
    <row r="89" spans="1:126" ht="4.2" customHeight="1">
      <c r="A89" s="1"/>
      <c r="B89" s="1"/>
      <c r="C89" s="13"/>
      <c r="D89" s="13"/>
      <c r="E89" s="262"/>
      <c r="F89" s="13"/>
      <c r="G89" s="302"/>
      <c r="H89" s="13"/>
      <c r="I89" s="13"/>
      <c r="J89" s="13"/>
      <c r="K89" s="13"/>
      <c r="L89" s="13"/>
      <c r="M89" s="14"/>
      <c r="N89" s="13"/>
      <c r="O89" s="13"/>
      <c r="P89" s="14"/>
      <c r="Q89" s="13"/>
      <c r="R89" s="13"/>
      <c r="S89" s="14"/>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
      <c r="DV89" s="1"/>
    </row>
    <row r="90" spans="1:126">
      <c r="A90" s="1"/>
      <c r="B90" s="196" t="s">
        <v>74</v>
      </c>
      <c r="C90" s="197"/>
      <c r="D90" s="196"/>
      <c r="E90" s="261"/>
      <c r="F90" s="47"/>
      <c r="G90" s="229" t="s">
        <v>6</v>
      </c>
      <c r="H90" s="1"/>
      <c r="I90" s="1" t="s">
        <v>82</v>
      </c>
      <c r="J90" s="1"/>
      <c r="K90" s="1"/>
      <c r="L90" s="1"/>
      <c r="M90" s="5"/>
      <c r="N90" s="18" t="str">
        <f>$N$69</f>
        <v>Низколиквидная продукция</v>
      </c>
      <c r="O90" s="1"/>
      <c r="P90" s="5"/>
      <c r="Q90" s="1" t="s">
        <v>14</v>
      </c>
      <c r="R90" s="1"/>
      <c r="S90" s="5" t="s">
        <v>6</v>
      </c>
      <c r="T90" s="200"/>
      <c r="U90" s="1"/>
      <c r="V90" s="1"/>
      <c r="W90" s="11"/>
      <c r="X90" s="10"/>
      <c r="Y90" s="45"/>
      <c r="Z90" s="92"/>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1"/>
      <c r="DV90" s="1"/>
    </row>
    <row r="91" spans="1:126">
      <c r="A91" s="1"/>
      <c r="B91" s="1"/>
      <c r="C91" s="1"/>
      <c r="D91" s="196"/>
      <c r="E91" s="261"/>
      <c r="F91" s="47"/>
      <c r="G91" s="229"/>
      <c r="H91" s="1"/>
      <c r="I91" s="1" t="str">
        <f>$I$90</f>
        <v>Скидки</v>
      </c>
      <c r="J91" s="1"/>
      <c r="K91" s="1"/>
      <c r="L91" s="1"/>
      <c r="M91" s="5"/>
      <c r="N91" s="18" t="str">
        <f>$N$70</f>
        <v>Неликвидная продукция</v>
      </c>
      <c r="O91" s="1"/>
      <c r="P91" s="5"/>
      <c r="Q91" s="1" t="s">
        <v>14</v>
      </c>
      <c r="R91" s="1"/>
      <c r="S91" s="5" t="s">
        <v>6</v>
      </c>
      <c r="T91" s="200"/>
      <c r="U91" s="1"/>
      <c r="V91" s="1"/>
      <c r="W91" s="11"/>
      <c r="X91" s="10"/>
      <c r="Y91" s="46"/>
      <c r="Z91" s="95"/>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1"/>
      <c r="DV91" s="1"/>
    </row>
    <row r="92" spans="1:126">
      <c r="A92" s="1"/>
      <c r="B92" s="196"/>
      <c r="C92" s="197"/>
      <c r="D92" s="196"/>
      <c r="E92" s="261"/>
      <c r="F92" s="47"/>
      <c r="G92" s="229"/>
      <c r="H92" s="1"/>
      <c r="I92" s="1" t="str">
        <f>$H$88</f>
        <v>Средний чек или стоимость 1й продажи</v>
      </c>
      <c r="J92" s="1"/>
      <c r="K92" s="1"/>
      <c r="L92" s="1"/>
      <c r="M92" s="5"/>
      <c r="N92" s="18" t="str">
        <f>$N$69</f>
        <v>Низколиквидная продукция</v>
      </c>
      <c r="O92" s="1"/>
      <c r="P92" s="5"/>
      <c r="Q92" s="1" t="s">
        <v>25</v>
      </c>
      <c r="R92" s="1"/>
      <c r="S92" s="1"/>
      <c r="T92" s="7"/>
      <c r="U92" s="1"/>
      <c r="V92" s="1"/>
      <c r="W92" s="11"/>
      <c r="X92" s="10"/>
      <c r="Y92" s="45"/>
      <c r="Z92" s="90"/>
      <c r="AA92" s="91">
        <f>IF(AA$8="",0,AA88*(1-$T90))</f>
        <v>0</v>
      </c>
      <c r="AB92" s="91">
        <f t="shared" ref="AB92:AE92" si="366">IF(AB$8="",0,AB88*(1-$T90))</f>
        <v>0</v>
      </c>
      <c r="AC92" s="91">
        <f t="shared" si="366"/>
        <v>0</v>
      </c>
      <c r="AD92" s="91">
        <f t="shared" si="366"/>
        <v>0</v>
      </c>
      <c r="AE92" s="91">
        <f t="shared" si="366"/>
        <v>0</v>
      </c>
      <c r="AF92" s="91">
        <f t="shared" ref="AF92:CQ92" si="367">IF(AF$8="",0,AF88*(1-$T90))</f>
        <v>0</v>
      </c>
      <c r="AG92" s="91">
        <f t="shared" si="367"/>
        <v>0</v>
      </c>
      <c r="AH92" s="91">
        <f t="shared" si="367"/>
        <v>0</v>
      </c>
      <c r="AI92" s="91">
        <f t="shared" si="367"/>
        <v>0</v>
      </c>
      <c r="AJ92" s="91">
        <f t="shared" si="367"/>
        <v>0</v>
      </c>
      <c r="AK92" s="91">
        <f t="shared" si="367"/>
        <v>0</v>
      </c>
      <c r="AL92" s="91">
        <f t="shared" si="367"/>
        <v>0</v>
      </c>
      <c r="AM92" s="91">
        <f t="shared" si="367"/>
        <v>0</v>
      </c>
      <c r="AN92" s="91">
        <f t="shared" si="367"/>
        <v>0</v>
      </c>
      <c r="AO92" s="91">
        <f t="shared" si="367"/>
        <v>0</v>
      </c>
      <c r="AP92" s="91">
        <f t="shared" si="367"/>
        <v>0</v>
      </c>
      <c r="AQ92" s="91">
        <f t="shared" si="367"/>
        <v>0</v>
      </c>
      <c r="AR92" s="91">
        <f t="shared" si="367"/>
        <v>0</v>
      </c>
      <c r="AS92" s="91">
        <f t="shared" si="367"/>
        <v>0</v>
      </c>
      <c r="AT92" s="91">
        <f t="shared" si="367"/>
        <v>0</v>
      </c>
      <c r="AU92" s="91">
        <f t="shared" si="367"/>
        <v>0</v>
      </c>
      <c r="AV92" s="91">
        <f t="shared" si="367"/>
        <v>0</v>
      </c>
      <c r="AW92" s="91">
        <f t="shared" si="367"/>
        <v>0</v>
      </c>
      <c r="AX92" s="91">
        <f t="shared" si="367"/>
        <v>0</v>
      </c>
      <c r="AY92" s="91">
        <f t="shared" si="367"/>
        <v>0</v>
      </c>
      <c r="AZ92" s="91">
        <f t="shared" si="367"/>
        <v>0</v>
      </c>
      <c r="BA92" s="91">
        <f t="shared" si="367"/>
        <v>0</v>
      </c>
      <c r="BB92" s="91">
        <f t="shared" si="367"/>
        <v>0</v>
      </c>
      <c r="BC92" s="91">
        <f t="shared" si="367"/>
        <v>0</v>
      </c>
      <c r="BD92" s="91">
        <f t="shared" si="367"/>
        <v>0</v>
      </c>
      <c r="BE92" s="91">
        <f t="shared" si="367"/>
        <v>0</v>
      </c>
      <c r="BF92" s="91">
        <f t="shared" si="367"/>
        <v>0</v>
      </c>
      <c r="BG92" s="91">
        <f t="shared" si="367"/>
        <v>0</v>
      </c>
      <c r="BH92" s="91">
        <f t="shared" si="367"/>
        <v>0</v>
      </c>
      <c r="BI92" s="91">
        <f t="shared" si="367"/>
        <v>0</v>
      </c>
      <c r="BJ92" s="91">
        <f t="shared" si="367"/>
        <v>0</v>
      </c>
      <c r="BK92" s="91">
        <f t="shared" si="367"/>
        <v>0</v>
      </c>
      <c r="BL92" s="91">
        <f t="shared" si="367"/>
        <v>0</v>
      </c>
      <c r="BM92" s="91">
        <f t="shared" si="367"/>
        <v>0</v>
      </c>
      <c r="BN92" s="91">
        <f t="shared" si="367"/>
        <v>0</v>
      </c>
      <c r="BO92" s="91">
        <f t="shared" si="367"/>
        <v>0</v>
      </c>
      <c r="BP92" s="91">
        <f t="shared" si="367"/>
        <v>0</v>
      </c>
      <c r="BQ92" s="91">
        <f t="shared" si="367"/>
        <v>0</v>
      </c>
      <c r="BR92" s="91">
        <f t="shared" si="367"/>
        <v>0</v>
      </c>
      <c r="BS92" s="91">
        <f t="shared" si="367"/>
        <v>0</v>
      </c>
      <c r="BT92" s="91">
        <f t="shared" si="367"/>
        <v>0</v>
      </c>
      <c r="BU92" s="91">
        <f t="shared" si="367"/>
        <v>0</v>
      </c>
      <c r="BV92" s="91">
        <f t="shared" si="367"/>
        <v>0</v>
      </c>
      <c r="BW92" s="91">
        <f t="shared" si="367"/>
        <v>0</v>
      </c>
      <c r="BX92" s="91">
        <f t="shared" si="367"/>
        <v>0</v>
      </c>
      <c r="BY92" s="91">
        <f t="shared" si="367"/>
        <v>0</v>
      </c>
      <c r="BZ92" s="91">
        <f t="shared" si="367"/>
        <v>0</v>
      </c>
      <c r="CA92" s="91">
        <f t="shared" si="367"/>
        <v>0</v>
      </c>
      <c r="CB92" s="91">
        <f t="shared" si="367"/>
        <v>0</v>
      </c>
      <c r="CC92" s="91">
        <f t="shared" si="367"/>
        <v>0</v>
      </c>
      <c r="CD92" s="91">
        <f t="shared" si="367"/>
        <v>0</v>
      </c>
      <c r="CE92" s="91">
        <f t="shared" si="367"/>
        <v>0</v>
      </c>
      <c r="CF92" s="91">
        <f t="shared" si="367"/>
        <v>0</v>
      </c>
      <c r="CG92" s="91">
        <f t="shared" si="367"/>
        <v>0</v>
      </c>
      <c r="CH92" s="91">
        <f t="shared" si="367"/>
        <v>0</v>
      </c>
      <c r="CI92" s="91">
        <f t="shared" si="367"/>
        <v>0</v>
      </c>
      <c r="CJ92" s="91">
        <f t="shared" si="367"/>
        <v>0</v>
      </c>
      <c r="CK92" s="91">
        <f t="shared" si="367"/>
        <v>0</v>
      </c>
      <c r="CL92" s="91">
        <f t="shared" si="367"/>
        <v>0</v>
      </c>
      <c r="CM92" s="91">
        <f t="shared" si="367"/>
        <v>0</v>
      </c>
      <c r="CN92" s="91">
        <f t="shared" si="367"/>
        <v>0</v>
      </c>
      <c r="CO92" s="91">
        <f t="shared" si="367"/>
        <v>0</v>
      </c>
      <c r="CP92" s="91">
        <f t="shared" si="367"/>
        <v>0</v>
      </c>
      <c r="CQ92" s="91">
        <f t="shared" si="367"/>
        <v>0</v>
      </c>
      <c r="CR92" s="91">
        <f t="shared" ref="CR92:DT92" si="368">IF(CR$8="",0,CR88*(1-$T90))</f>
        <v>0</v>
      </c>
      <c r="CS92" s="91">
        <f t="shared" si="368"/>
        <v>0</v>
      </c>
      <c r="CT92" s="91">
        <f t="shared" si="368"/>
        <v>0</v>
      </c>
      <c r="CU92" s="91">
        <f t="shared" si="368"/>
        <v>0</v>
      </c>
      <c r="CV92" s="91">
        <f t="shared" si="368"/>
        <v>0</v>
      </c>
      <c r="CW92" s="91">
        <f t="shared" si="368"/>
        <v>0</v>
      </c>
      <c r="CX92" s="91">
        <f t="shared" si="368"/>
        <v>0</v>
      </c>
      <c r="CY92" s="91">
        <f t="shared" si="368"/>
        <v>0</v>
      </c>
      <c r="CZ92" s="91">
        <f t="shared" si="368"/>
        <v>0</v>
      </c>
      <c r="DA92" s="91">
        <f t="shared" si="368"/>
        <v>0</v>
      </c>
      <c r="DB92" s="91">
        <f t="shared" si="368"/>
        <v>0</v>
      </c>
      <c r="DC92" s="91">
        <f t="shared" si="368"/>
        <v>0</v>
      </c>
      <c r="DD92" s="91">
        <f t="shared" si="368"/>
        <v>0</v>
      </c>
      <c r="DE92" s="91">
        <f t="shared" si="368"/>
        <v>0</v>
      </c>
      <c r="DF92" s="91">
        <f t="shared" si="368"/>
        <v>0</v>
      </c>
      <c r="DG92" s="91">
        <f t="shared" si="368"/>
        <v>0</v>
      </c>
      <c r="DH92" s="91">
        <f t="shared" si="368"/>
        <v>0</v>
      </c>
      <c r="DI92" s="91">
        <f t="shared" si="368"/>
        <v>0</v>
      </c>
      <c r="DJ92" s="91">
        <f t="shared" si="368"/>
        <v>0</v>
      </c>
      <c r="DK92" s="91">
        <f t="shared" si="368"/>
        <v>0</v>
      </c>
      <c r="DL92" s="91">
        <f t="shared" si="368"/>
        <v>0</v>
      </c>
      <c r="DM92" s="91">
        <f t="shared" si="368"/>
        <v>0</v>
      </c>
      <c r="DN92" s="91">
        <f t="shared" si="368"/>
        <v>0</v>
      </c>
      <c r="DO92" s="91">
        <f t="shared" si="368"/>
        <v>0</v>
      </c>
      <c r="DP92" s="91">
        <f t="shared" si="368"/>
        <v>0</v>
      </c>
      <c r="DQ92" s="91">
        <f t="shared" si="368"/>
        <v>0</v>
      </c>
      <c r="DR92" s="91">
        <f t="shared" si="368"/>
        <v>0</v>
      </c>
      <c r="DS92" s="91">
        <f t="shared" si="368"/>
        <v>0</v>
      </c>
      <c r="DT92" s="91">
        <f t="shared" si="368"/>
        <v>0</v>
      </c>
      <c r="DU92" s="1"/>
      <c r="DV92" s="1"/>
    </row>
    <row r="93" spans="1:126">
      <c r="A93" s="1"/>
      <c r="B93" s="1"/>
      <c r="C93" s="1"/>
      <c r="D93" s="196"/>
      <c r="E93" s="261"/>
      <c r="F93" s="47"/>
      <c r="G93" s="229"/>
      <c r="H93" s="1"/>
      <c r="I93" s="1" t="str">
        <f>$H$88</f>
        <v>Средний чек или стоимость 1й продажи</v>
      </c>
      <c r="J93" s="1"/>
      <c r="K93" s="1"/>
      <c r="L93" s="1"/>
      <c r="M93" s="5"/>
      <c r="N93" s="18" t="str">
        <f>$N$70</f>
        <v>Неликвидная продукция</v>
      </c>
      <c r="O93" s="1"/>
      <c r="P93" s="5"/>
      <c r="Q93" s="1" t="s">
        <v>25</v>
      </c>
      <c r="R93" s="1"/>
      <c r="S93" s="1"/>
      <c r="T93" s="7"/>
      <c r="U93" s="1"/>
      <c r="V93" s="1"/>
      <c r="W93" s="11"/>
      <c r="X93" s="10"/>
      <c r="Y93" s="45"/>
      <c r="Z93" s="90"/>
      <c r="AA93" s="91">
        <f>IF(AA$8="",0,AA88*(1-$T91))</f>
        <v>0</v>
      </c>
      <c r="AB93" s="91">
        <f t="shared" ref="AB93:AE93" si="369">IF(AB$8="",0,AB88*(1-$T91))</f>
        <v>0</v>
      </c>
      <c r="AC93" s="91">
        <f t="shared" si="369"/>
        <v>0</v>
      </c>
      <c r="AD93" s="91">
        <f t="shared" si="369"/>
        <v>0</v>
      </c>
      <c r="AE93" s="91">
        <f t="shared" si="369"/>
        <v>0</v>
      </c>
      <c r="AF93" s="91">
        <f t="shared" ref="AF93:CQ93" si="370">IF(AF$8="",0,AF88*(1-$T91))</f>
        <v>0</v>
      </c>
      <c r="AG93" s="91">
        <f t="shared" si="370"/>
        <v>0</v>
      </c>
      <c r="AH93" s="91">
        <f t="shared" si="370"/>
        <v>0</v>
      </c>
      <c r="AI93" s="91">
        <f t="shared" si="370"/>
        <v>0</v>
      </c>
      <c r="AJ93" s="91">
        <f t="shared" si="370"/>
        <v>0</v>
      </c>
      <c r="AK93" s="91">
        <f t="shared" si="370"/>
        <v>0</v>
      </c>
      <c r="AL93" s="91">
        <f t="shared" si="370"/>
        <v>0</v>
      </c>
      <c r="AM93" s="91">
        <f t="shared" si="370"/>
        <v>0</v>
      </c>
      <c r="AN93" s="91">
        <f t="shared" si="370"/>
        <v>0</v>
      </c>
      <c r="AO93" s="91">
        <f t="shared" si="370"/>
        <v>0</v>
      </c>
      <c r="AP93" s="91">
        <f t="shared" si="370"/>
        <v>0</v>
      </c>
      <c r="AQ93" s="91">
        <f t="shared" si="370"/>
        <v>0</v>
      </c>
      <c r="AR93" s="91">
        <f t="shared" si="370"/>
        <v>0</v>
      </c>
      <c r="AS93" s="91">
        <f t="shared" si="370"/>
        <v>0</v>
      </c>
      <c r="AT93" s="91">
        <f t="shared" si="370"/>
        <v>0</v>
      </c>
      <c r="AU93" s="91">
        <f t="shared" si="370"/>
        <v>0</v>
      </c>
      <c r="AV93" s="91">
        <f t="shared" si="370"/>
        <v>0</v>
      </c>
      <c r="AW93" s="91">
        <f t="shared" si="370"/>
        <v>0</v>
      </c>
      <c r="AX93" s="91">
        <f t="shared" si="370"/>
        <v>0</v>
      </c>
      <c r="AY93" s="91">
        <f t="shared" si="370"/>
        <v>0</v>
      </c>
      <c r="AZ93" s="91">
        <f t="shared" si="370"/>
        <v>0</v>
      </c>
      <c r="BA93" s="91">
        <f t="shared" si="370"/>
        <v>0</v>
      </c>
      <c r="BB93" s="91">
        <f t="shared" si="370"/>
        <v>0</v>
      </c>
      <c r="BC93" s="91">
        <f t="shared" si="370"/>
        <v>0</v>
      </c>
      <c r="BD93" s="91">
        <f t="shared" si="370"/>
        <v>0</v>
      </c>
      <c r="BE93" s="91">
        <f t="shared" si="370"/>
        <v>0</v>
      </c>
      <c r="BF93" s="91">
        <f t="shared" si="370"/>
        <v>0</v>
      </c>
      <c r="BG93" s="91">
        <f t="shared" si="370"/>
        <v>0</v>
      </c>
      <c r="BH93" s="91">
        <f t="shared" si="370"/>
        <v>0</v>
      </c>
      <c r="BI93" s="91">
        <f t="shared" si="370"/>
        <v>0</v>
      </c>
      <c r="BJ93" s="91">
        <f t="shared" si="370"/>
        <v>0</v>
      </c>
      <c r="BK93" s="91">
        <f t="shared" si="370"/>
        <v>0</v>
      </c>
      <c r="BL93" s="91">
        <f t="shared" si="370"/>
        <v>0</v>
      </c>
      <c r="BM93" s="91">
        <f t="shared" si="370"/>
        <v>0</v>
      </c>
      <c r="BN93" s="91">
        <f t="shared" si="370"/>
        <v>0</v>
      </c>
      <c r="BO93" s="91">
        <f t="shared" si="370"/>
        <v>0</v>
      </c>
      <c r="BP93" s="91">
        <f t="shared" si="370"/>
        <v>0</v>
      </c>
      <c r="BQ93" s="91">
        <f t="shared" si="370"/>
        <v>0</v>
      </c>
      <c r="BR93" s="91">
        <f t="shared" si="370"/>
        <v>0</v>
      </c>
      <c r="BS93" s="91">
        <f t="shared" si="370"/>
        <v>0</v>
      </c>
      <c r="BT93" s="91">
        <f t="shared" si="370"/>
        <v>0</v>
      </c>
      <c r="BU93" s="91">
        <f t="shared" si="370"/>
        <v>0</v>
      </c>
      <c r="BV93" s="91">
        <f t="shared" si="370"/>
        <v>0</v>
      </c>
      <c r="BW93" s="91">
        <f t="shared" si="370"/>
        <v>0</v>
      </c>
      <c r="BX93" s="91">
        <f t="shared" si="370"/>
        <v>0</v>
      </c>
      <c r="BY93" s="91">
        <f t="shared" si="370"/>
        <v>0</v>
      </c>
      <c r="BZ93" s="91">
        <f t="shared" si="370"/>
        <v>0</v>
      </c>
      <c r="CA93" s="91">
        <f t="shared" si="370"/>
        <v>0</v>
      </c>
      <c r="CB93" s="91">
        <f t="shared" si="370"/>
        <v>0</v>
      </c>
      <c r="CC93" s="91">
        <f t="shared" si="370"/>
        <v>0</v>
      </c>
      <c r="CD93" s="91">
        <f t="shared" si="370"/>
        <v>0</v>
      </c>
      <c r="CE93" s="91">
        <f t="shared" si="370"/>
        <v>0</v>
      </c>
      <c r="CF93" s="91">
        <f t="shared" si="370"/>
        <v>0</v>
      </c>
      <c r="CG93" s="91">
        <f t="shared" si="370"/>
        <v>0</v>
      </c>
      <c r="CH93" s="91">
        <f t="shared" si="370"/>
        <v>0</v>
      </c>
      <c r="CI93" s="91">
        <f t="shared" si="370"/>
        <v>0</v>
      </c>
      <c r="CJ93" s="91">
        <f t="shared" si="370"/>
        <v>0</v>
      </c>
      <c r="CK93" s="91">
        <f t="shared" si="370"/>
        <v>0</v>
      </c>
      <c r="CL93" s="91">
        <f t="shared" si="370"/>
        <v>0</v>
      </c>
      <c r="CM93" s="91">
        <f t="shared" si="370"/>
        <v>0</v>
      </c>
      <c r="CN93" s="91">
        <f t="shared" si="370"/>
        <v>0</v>
      </c>
      <c r="CO93" s="91">
        <f t="shared" si="370"/>
        <v>0</v>
      </c>
      <c r="CP93" s="91">
        <f t="shared" si="370"/>
        <v>0</v>
      </c>
      <c r="CQ93" s="91">
        <f t="shared" si="370"/>
        <v>0</v>
      </c>
      <c r="CR93" s="91">
        <f t="shared" ref="CR93:DT93" si="371">IF(CR$8="",0,CR88*(1-$T91))</f>
        <v>0</v>
      </c>
      <c r="CS93" s="91">
        <f t="shared" si="371"/>
        <v>0</v>
      </c>
      <c r="CT93" s="91">
        <f t="shared" si="371"/>
        <v>0</v>
      </c>
      <c r="CU93" s="91">
        <f t="shared" si="371"/>
        <v>0</v>
      </c>
      <c r="CV93" s="91">
        <f t="shared" si="371"/>
        <v>0</v>
      </c>
      <c r="CW93" s="91">
        <f t="shared" si="371"/>
        <v>0</v>
      </c>
      <c r="CX93" s="91">
        <f t="shared" si="371"/>
        <v>0</v>
      </c>
      <c r="CY93" s="91">
        <f t="shared" si="371"/>
        <v>0</v>
      </c>
      <c r="CZ93" s="91">
        <f t="shared" si="371"/>
        <v>0</v>
      </c>
      <c r="DA93" s="91">
        <f t="shared" si="371"/>
        <v>0</v>
      </c>
      <c r="DB93" s="91">
        <f t="shared" si="371"/>
        <v>0</v>
      </c>
      <c r="DC93" s="91">
        <f t="shared" si="371"/>
        <v>0</v>
      </c>
      <c r="DD93" s="91">
        <f t="shared" si="371"/>
        <v>0</v>
      </c>
      <c r="DE93" s="91">
        <f t="shared" si="371"/>
        <v>0</v>
      </c>
      <c r="DF93" s="91">
        <f t="shared" si="371"/>
        <v>0</v>
      </c>
      <c r="DG93" s="91">
        <f t="shared" si="371"/>
        <v>0</v>
      </c>
      <c r="DH93" s="91">
        <f t="shared" si="371"/>
        <v>0</v>
      </c>
      <c r="DI93" s="91">
        <f t="shared" si="371"/>
        <v>0</v>
      </c>
      <c r="DJ93" s="91">
        <f t="shared" si="371"/>
        <v>0</v>
      </c>
      <c r="DK93" s="91">
        <f t="shared" si="371"/>
        <v>0</v>
      </c>
      <c r="DL93" s="91">
        <f t="shared" si="371"/>
        <v>0</v>
      </c>
      <c r="DM93" s="91">
        <f t="shared" si="371"/>
        <v>0</v>
      </c>
      <c r="DN93" s="91">
        <f t="shared" si="371"/>
        <v>0</v>
      </c>
      <c r="DO93" s="91">
        <f t="shared" si="371"/>
        <v>0</v>
      </c>
      <c r="DP93" s="91">
        <f t="shared" si="371"/>
        <v>0</v>
      </c>
      <c r="DQ93" s="91">
        <f t="shared" si="371"/>
        <v>0</v>
      </c>
      <c r="DR93" s="91">
        <f t="shared" si="371"/>
        <v>0</v>
      </c>
      <c r="DS93" s="91">
        <f t="shared" si="371"/>
        <v>0</v>
      </c>
      <c r="DT93" s="91">
        <f t="shared" si="371"/>
        <v>0</v>
      </c>
      <c r="DU93" s="1"/>
      <c r="DV93" s="1"/>
    </row>
    <row r="94" spans="1:126" ht="4.2" customHeight="1">
      <c r="A94" s="1"/>
      <c r="B94" s="1"/>
      <c r="C94" s="13"/>
      <c r="D94" s="13"/>
      <c r="E94" s="262"/>
      <c r="F94" s="13"/>
      <c r="G94" s="302"/>
      <c r="H94" s="13"/>
      <c r="I94" s="13"/>
      <c r="J94" s="13"/>
      <c r="K94" s="13"/>
      <c r="L94" s="13"/>
      <c r="M94" s="14"/>
      <c r="N94" s="13"/>
      <c r="O94" s="13"/>
      <c r="P94" s="14"/>
      <c r="Q94" s="13"/>
      <c r="R94" s="13"/>
      <c r="S94" s="14"/>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
      <c r="DV94" s="1"/>
    </row>
    <row r="95" spans="1:126" ht="4.2" customHeight="1">
      <c r="A95" s="1"/>
      <c r="B95" s="1"/>
      <c r="C95" s="1"/>
      <c r="D95" s="1"/>
      <c r="E95" s="261"/>
      <c r="F95" s="47"/>
      <c r="G95" s="229"/>
      <c r="H95" s="1"/>
      <c r="I95" s="1"/>
      <c r="J95" s="1"/>
      <c r="K95" s="1"/>
      <c r="L95" s="1"/>
      <c r="M95" s="5"/>
      <c r="N95" s="1"/>
      <c r="O95" s="1"/>
      <c r="P95" s="5"/>
      <c r="Q95" s="1"/>
      <c r="R95" s="1"/>
      <c r="S95" s="5"/>
      <c r="T95" s="7"/>
      <c r="U95" s="23"/>
      <c r="V95" s="1"/>
      <c r="W95" s="11"/>
      <c r="X95" s="10"/>
      <c r="Y95" s="45"/>
      <c r="Z95" s="92"/>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1"/>
      <c r="DV95" s="1"/>
    </row>
    <row r="96" spans="1:126" s="4" customFormat="1">
      <c r="A96" s="3"/>
      <c r="B96" s="3"/>
      <c r="C96" s="3"/>
      <c r="D96" s="3"/>
      <c r="E96" s="9" t="str">
        <f>IF(T96=справочники!$AH$9,"ндсЖил(+)",IF(OR(Главная!$N$19=справочники!$N$10,Главная!$N$19=справочники!$N$11),"","ндс(+)"))</f>
        <v>ндсЖил(+)</v>
      </c>
      <c r="F96" s="50"/>
      <c r="G96" s="248"/>
      <c r="H96" s="588" t="str">
        <f>$H$11</f>
        <v>Продажи, вкл. ндс</v>
      </c>
      <c r="I96" s="588"/>
      <c r="J96" s="588"/>
      <c r="K96" s="588"/>
      <c r="L96" s="3"/>
      <c r="M96" s="5"/>
      <c r="N96" s="3" t="str">
        <f>N39</f>
        <v>Продажа жилых помещений</v>
      </c>
      <c r="O96" s="3"/>
      <c r="P96" s="5"/>
      <c r="Q96" s="3" t="s">
        <v>25</v>
      </c>
      <c r="R96" s="3"/>
      <c r="S96" s="19" t="s">
        <v>6</v>
      </c>
      <c r="T96" s="204" t="s">
        <v>402</v>
      </c>
      <c r="U96" s="25" t="s">
        <v>7</v>
      </c>
      <c r="V96" s="3"/>
      <c r="W96" s="589">
        <f>SUM($Y96:$DU96)</f>
        <v>0</v>
      </c>
      <c r="X96" s="11"/>
      <c r="Y96" s="45"/>
      <c r="Z96" s="90"/>
      <c r="AA96" s="91">
        <f>IF(AA$8="",0,SUM(AA98:AA101))</f>
        <v>0</v>
      </c>
      <c r="AB96" s="91">
        <f t="shared" ref="AB96:AE96" si="372">IF(AB$8="",0,SUM(AB98:AB101))</f>
        <v>0</v>
      </c>
      <c r="AC96" s="91">
        <f t="shared" si="372"/>
        <v>0</v>
      </c>
      <c r="AD96" s="91">
        <f t="shared" si="372"/>
        <v>0</v>
      </c>
      <c r="AE96" s="91">
        <f t="shared" si="372"/>
        <v>0</v>
      </c>
      <c r="AF96" s="91">
        <f t="shared" ref="AF96:CQ96" si="373">IF(AF$8="",0,SUM(AF98:AF101))</f>
        <v>0</v>
      </c>
      <c r="AG96" s="91">
        <f t="shared" si="373"/>
        <v>0</v>
      </c>
      <c r="AH96" s="91">
        <f t="shared" si="373"/>
        <v>0</v>
      </c>
      <c r="AI96" s="91">
        <f t="shared" si="373"/>
        <v>0</v>
      </c>
      <c r="AJ96" s="91">
        <f t="shared" si="373"/>
        <v>0</v>
      </c>
      <c r="AK96" s="91">
        <f t="shared" si="373"/>
        <v>0</v>
      </c>
      <c r="AL96" s="91">
        <f t="shared" si="373"/>
        <v>0</v>
      </c>
      <c r="AM96" s="91">
        <f t="shared" si="373"/>
        <v>0</v>
      </c>
      <c r="AN96" s="91">
        <f t="shared" si="373"/>
        <v>0</v>
      </c>
      <c r="AO96" s="91">
        <f t="shared" si="373"/>
        <v>0</v>
      </c>
      <c r="AP96" s="91">
        <f t="shared" si="373"/>
        <v>0</v>
      </c>
      <c r="AQ96" s="91">
        <f t="shared" si="373"/>
        <v>0</v>
      </c>
      <c r="AR96" s="91">
        <f t="shared" si="373"/>
        <v>0</v>
      </c>
      <c r="AS96" s="91">
        <f t="shared" si="373"/>
        <v>0</v>
      </c>
      <c r="AT96" s="91">
        <f t="shared" si="373"/>
        <v>0</v>
      </c>
      <c r="AU96" s="91">
        <f t="shared" si="373"/>
        <v>0</v>
      </c>
      <c r="AV96" s="91">
        <f t="shared" si="373"/>
        <v>0</v>
      </c>
      <c r="AW96" s="91">
        <f t="shared" si="373"/>
        <v>0</v>
      </c>
      <c r="AX96" s="91">
        <f t="shared" si="373"/>
        <v>0</v>
      </c>
      <c r="AY96" s="91">
        <f t="shared" si="373"/>
        <v>0</v>
      </c>
      <c r="AZ96" s="91">
        <f t="shared" si="373"/>
        <v>0</v>
      </c>
      <c r="BA96" s="91">
        <f t="shared" si="373"/>
        <v>0</v>
      </c>
      <c r="BB96" s="91">
        <f t="shared" si="373"/>
        <v>0</v>
      </c>
      <c r="BC96" s="91">
        <f t="shared" si="373"/>
        <v>0</v>
      </c>
      <c r="BD96" s="91">
        <f t="shared" si="373"/>
        <v>0</v>
      </c>
      <c r="BE96" s="91">
        <f t="shared" si="373"/>
        <v>0</v>
      </c>
      <c r="BF96" s="91">
        <f t="shared" si="373"/>
        <v>0</v>
      </c>
      <c r="BG96" s="91">
        <f t="shared" si="373"/>
        <v>0</v>
      </c>
      <c r="BH96" s="91">
        <f t="shared" si="373"/>
        <v>0</v>
      </c>
      <c r="BI96" s="91">
        <f t="shared" si="373"/>
        <v>0</v>
      </c>
      <c r="BJ96" s="91">
        <f t="shared" si="373"/>
        <v>0</v>
      </c>
      <c r="BK96" s="91">
        <f t="shared" si="373"/>
        <v>0</v>
      </c>
      <c r="BL96" s="91">
        <f t="shared" si="373"/>
        <v>0</v>
      </c>
      <c r="BM96" s="91">
        <f t="shared" si="373"/>
        <v>0</v>
      </c>
      <c r="BN96" s="91">
        <f t="shared" si="373"/>
        <v>0</v>
      </c>
      <c r="BO96" s="91">
        <f t="shared" si="373"/>
        <v>0</v>
      </c>
      <c r="BP96" s="91">
        <f t="shared" si="373"/>
        <v>0</v>
      </c>
      <c r="BQ96" s="91">
        <f t="shared" si="373"/>
        <v>0</v>
      </c>
      <c r="BR96" s="91">
        <f t="shared" si="373"/>
        <v>0</v>
      </c>
      <c r="BS96" s="91">
        <f t="shared" si="373"/>
        <v>0</v>
      </c>
      <c r="BT96" s="91">
        <f t="shared" si="373"/>
        <v>0</v>
      </c>
      <c r="BU96" s="91">
        <f t="shared" si="373"/>
        <v>0</v>
      </c>
      <c r="BV96" s="91">
        <f t="shared" si="373"/>
        <v>0</v>
      </c>
      <c r="BW96" s="91">
        <f t="shared" si="373"/>
        <v>0</v>
      </c>
      <c r="BX96" s="91">
        <f t="shared" si="373"/>
        <v>0</v>
      </c>
      <c r="BY96" s="91">
        <f t="shared" si="373"/>
        <v>0</v>
      </c>
      <c r="BZ96" s="91">
        <f t="shared" si="373"/>
        <v>0</v>
      </c>
      <c r="CA96" s="91">
        <f t="shared" si="373"/>
        <v>0</v>
      </c>
      <c r="CB96" s="91">
        <f t="shared" si="373"/>
        <v>0</v>
      </c>
      <c r="CC96" s="91">
        <f t="shared" si="373"/>
        <v>0</v>
      </c>
      <c r="CD96" s="91">
        <f t="shared" si="373"/>
        <v>0</v>
      </c>
      <c r="CE96" s="91">
        <f t="shared" si="373"/>
        <v>0</v>
      </c>
      <c r="CF96" s="91">
        <f t="shared" si="373"/>
        <v>0</v>
      </c>
      <c r="CG96" s="91">
        <f t="shared" si="373"/>
        <v>0</v>
      </c>
      <c r="CH96" s="91">
        <f t="shared" si="373"/>
        <v>0</v>
      </c>
      <c r="CI96" s="91">
        <f t="shared" si="373"/>
        <v>0</v>
      </c>
      <c r="CJ96" s="91">
        <f t="shared" si="373"/>
        <v>0</v>
      </c>
      <c r="CK96" s="91">
        <f t="shared" si="373"/>
        <v>0</v>
      </c>
      <c r="CL96" s="91">
        <f t="shared" si="373"/>
        <v>0</v>
      </c>
      <c r="CM96" s="91">
        <f t="shared" si="373"/>
        <v>0</v>
      </c>
      <c r="CN96" s="91">
        <f t="shared" si="373"/>
        <v>0</v>
      </c>
      <c r="CO96" s="91">
        <f t="shared" si="373"/>
        <v>0</v>
      </c>
      <c r="CP96" s="91">
        <f t="shared" si="373"/>
        <v>0</v>
      </c>
      <c r="CQ96" s="91">
        <f t="shared" si="373"/>
        <v>0</v>
      </c>
      <c r="CR96" s="91">
        <f t="shared" ref="CR96:DT96" si="374">IF(CR$8="",0,SUM(CR98:CR101))</f>
        <v>0</v>
      </c>
      <c r="CS96" s="91">
        <f t="shared" si="374"/>
        <v>0</v>
      </c>
      <c r="CT96" s="91">
        <f t="shared" si="374"/>
        <v>0</v>
      </c>
      <c r="CU96" s="91">
        <f t="shared" si="374"/>
        <v>0</v>
      </c>
      <c r="CV96" s="91">
        <f t="shared" si="374"/>
        <v>0</v>
      </c>
      <c r="CW96" s="91">
        <f t="shared" si="374"/>
        <v>0</v>
      </c>
      <c r="CX96" s="91">
        <f t="shared" si="374"/>
        <v>0</v>
      </c>
      <c r="CY96" s="91">
        <f t="shared" si="374"/>
        <v>0</v>
      </c>
      <c r="CZ96" s="91">
        <f t="shared" si="374"/>
        <v>0</v>
      </c>
      <c r="DA96" s="91">
        <f t="shared" si="374"/>
        <v>0</v>
      </c>
      <c r="DB96" s="91">
        <f t="shared" si="374"/>
        <v>0</v>
      </c>
      <c r="DC96" s="91">
        <f t="shared" si="374"/>
        <v>0</v>
      </c>
      <c r="DD96" s="91">
        <f t="shared" si="374"/>
        <v>0</v>
      </c>
      <c r="DE96" s="91">
        <f t="shared" si="374"/>
        <v>0</v>
      </c>
      <c r="DF96" s="91">
        <f t="shared" si="374"/>
        <v>0</v>
      </c>
      <c r="DG96" s="91">
        <f t="shared" si="374"/>
        <v>0</v>
      </c>
      <c r="DH96" s="91">
        <f t="shared" si="374"/>
        <v>0</v>
      </c>
      <c r="DI96" s="91">
        <f t="shared" si="374"/>
        <v>0</v>
      </c>
      <c r="DJ96" s="91">
        <f t="shared" si="374"/>
        <v>0</v>
      </c>
      <c r="DK96" s="91">
        <f t="shared" si="374"/>
        <v>0</v>
      </c>
      <c r="DL96" s="91">
        <f t="shared" si="374"/>
        <v>0</v>
      </c>
      <c r="DM96" s="91">
        <f t="shared" si="374"/>
        <v>0</v>
      </c>
      <c r="DN96" s="91">
        <f t="shared" si="374"/>
        <v>0</v>
      </c>
      <c r="DO96" s="91">
        <f t="shared" si="374"/>
        <v>0</v>
      </c>
      <c r="DP96" s="91">
        <f t="shared" si="374"/>
        <v>0</v>
      </c>
      <c r="DQ96" s="91">
        <f t="shared" si="374"/>
        <v>0</v>
      </c>
      <c r="DR96" s="91">
        <f t="shared" si="374"/>
        <v>0</v>
      </c>
      <c r="DS96" s="91">
        <f t="shared" si="374"/>
        <v>0</v>
      </c>
      <c r="DT96" s="91">
        <f t="shared" si="374"/>
        <v>0</v>
      </c>
      <c r="DU96" s="3"/>
      <c r="DV96" s="3"/>
    </row>
    <row r="97" spans="1:126" ht="4.2" customHeight="1">
      <c r="A97" s="1"/>
      <c r="B97" s="1"/>
      <c r="C97" s="1"/>
      <c r="D97" s="1"/>
      <c r="E97" s="261"/>
      <c r="F97" s="47"/>
      <c r="G97" s="248"/>
      <c r="H97" s="32"/>
      <c r="I97" s="32"/>
      <c r="J97" s="32"/>
      <c r="K97" s="32"/>
      <c r="L97" s="32"/>
      <c r="M97" s="16"/>
      <c r="N97" s="32"/>
      <c r="O97" s="32"/>
      <c r="P97" s="16"/>
      <c r="Q97" s="32"/>
      <c r="R97" s="1"/>
      <c r="S97" s="5"/>
      <c r="T97" s="7"/>
      <c r="U97" s="23"/>
      <c r="V97" s="1"/>
      <c r="W97" s="42"/>
      <c r="X97" s="10"/>
      <c r="Y97" s="45"/>
      <c r="Z97" s="92"/>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1"/>
      <c r="DV97" s="1"/>
    </row>
    <row r="98" spans="1:126" s="237" customFormat="1" ht="10.199999999999999">
      <c r="A98" s="226"/>
      <c r="B98" s="227"/>
      <c r="C98" s="228"/>
      <c r="D98" s="227"/>
      <c r="E98" s="268"/>
      <c r="F98" s="114"/>
      <c r="G98" s="229"/>
      <c r="H98" s="226"/>
      <c r="I98" s="226" t="str">
        <f>$H$11</f>
        <v>Продажи, вкл. ндс</v>
      </c>
      <c r="J98" s="226"/>
      <c r="K98" s="226"/>
      <c r="L98" s="226"/>
      <c r="M98" s="229"/>
      <c r="N98" s="244" t="str">
        <f>$N$68</f>
        <v>Регулярная, ликвидная продукция</v>
      </c>
      <c r="O98" s="226"/>
      <c r="P98" s="229"/>
      <c r="Q98" s="226" t="s">
        <v>25</v>
      </c>
      <c r="R98" s="226"/>
      <c r="S98" s="226"/>
      <c r="T98" s="232"/>
      <c r="U98" s="226"/>
      <c r="V98" s="226"/>
      <c r="W98" s="233">
        <f>SUM($Y98:$DU98)</f>
        <v>0</v>
      </c>
      <c r="X98" s="234"/>
      <c r="Y98" s="245"/>
      <c r="Z98" s="246"/>
      <c r="AA98" s="247">
        <f>IF(AA$8="",0,AA65*AA68*AA88)</f>
        <v>0</v>
      </c>
      <c r="AB98" s="247">
        <f t="shared" ref="AB98:AE98" si="375">IF(AB$8="",0,AB65*AB68*AB88)</f>
        <v>0</v>
      </c>
      <c r="AC98" s="247">
        <f t="shared" si="375"/>
        <v>0</v>
      </c>
      <c r="AD98" s="247">
        <f t="shared" si="375"/>
        <v>0</v>
      </c>
      <c r="AE98" s="247">
        <f t="shared" si="375"/>
        <v>0</v>
      </c>
      <c r="AF98" s="247">
        <f t="shared" ref="AF98:CQ98" si="376">IF(AF$8="",0,AF65*AF68*AF88)</f>
        <v>0</v>
      </c>
      <c r="AG98" s="247">
        <f t="shared" si="376"/>
        <v>0</v>
      </c>
      <c r="AH98" s="247">
        <f t="shared" si="376"/>
        <v>0</v>
      </c>
      <c r="AI98" s="247">
        <f t="shared" si="376"/>
        <v>0</v>
      </c>
      <c r="AJ98" s="247">
        <f t="shared" si="376"/>
        <v>0</v>
      </c>
      <c r="AK98" s="247">
        <f t="shared" si="376"/>
        <v>0</v>
      </c>
      <c r="AL98" s="247">
        <f t="shared" si="376"/>
        <v>0</v>
      </c>
      <c r="AM98" s="247">
        <f t="shared" si="376"/>
        <v>0</v>
      </c>
      <c r="AN98" s="247">
        <f t="shared" si="376"/>
        <v>0</v>
      </c>
      <c r="AO98" s="247">
        <f t="shared" si="376"/>
        <v>0</v>
      </c>
      <c r="AP98" s="247">
        <f t="shared" si="376"/>
        <v>0</v>
      </c>
      <c r="AQ98" s="247">
        <f t="shared" si="376"/>
        <v>0</v>
      </c>
      <c r="AR98" s="247">
        <f t="shared" si="376"/>
        <v>0</v>
      </c>
      <c r="AS98" s="247">
        <f t="shared" si="376"/>
        <v>0</v>
      </c>
      <c r="AT98" s="247">
        <f t="shared" si="376"/>
        <v>0</v>
      </c>
      <c r="AU98" s="247">
        <f t="shared" si="376"/>
        <v>0</v>
      </c>
      <c r="AV98" s="247">
        <f t="shared" si="376"/>
        <v>0</v>
      </c>
      <c r="AW98" s="247">
        <f t="shared" si="376"/>
        <v>0</v>
      </c>
      <c r="AX98" s="247">
        <f t="shared" si="376"/>
        <v>0</v>
      </c>
      <c r="AY98" s="247">
        <f t="shared" si="376"/>
        <v>0</v>
      </c>
      <c r="AZ98" s="247">
        <f t="shared" si="376"/>
        <v>0</v>
      </c>
      <c r="BA98" s="247">
        <f t="shared" si="376"/>
        <v>0</v>
      </c>
      <c r="BB98" s="247">
        <f t="shared" si="376"/>
        <v>0</v>
      </c>
      <c r="BC98" s="247">
        <f t="shared" si="376"/>
        <v>0</v>
      </c>
      <c r="BD98" s="247">
        <f t="shared" si="376"/>
        <v>0</v>
      </c>
      <c r="BE98" s="247">
        <f t="shared" si="376"/>
        <v>0</v>
      </c>
      <c r="BF98" s="247">
        <f t="shared" si="376"/>
        <v>0</v>
      </c>
      <c r="BG98" s="247">
        <f t="shared" si="376"/>
        <v>0</v>
      </c>
      <c r="BH98" s="247">
        <f t="shared" si="376"/>
        <v>0</v>
      </c>
      <c r="BI98" s="247">
        <f t="shared" si="376"/>
        <v>0</v>
      </c>
      <c r="BJ98" s="247">
        <f t="shared" si="376"/>
        <v>0</v>
      </c>
      <c r="BK98" s="247">
        <f t="shared" si="376"/>
        <v>0</v>
      </c>
      <c r="BL98" s="247">
        <f t="shared" si="376"/>
        <v>0</v>
      </c>
      <c r="BM98" s="247">
        <f t="shared" si="376"/>
        <v>0</v>
      </c>
      <c r="BN98" s="247">
        <f t="shared" si="376"/>
        <v>0</v>
      </c>
      <c r="BO98" s="247">
        <f t="shared" si="376"/>
        <v>0</v>
      </c>
      <c r="BP98" s="247">
        <f t="shared" si="376"/>
        <v>0</v>
      </c>
      <c r="BQ98" s="247">
        <f t="shared" si="376"/>
        <v>0</v>
      </c>
      <c r="BR98" s="247">
        <f t="shared" si="376"/>
        <v>0</v>
      </c>
      <c r="BS98" s="247">
        <f t="shared" si="376"/>
        <v>0</v>
      </c>
      <c r="BT98" s="247">
        <f t="shared" si="376"/>
        <v>0</v>
      </c>
      <c r="BU98" s="247">
        <f t="shared" si="376"/>
        <v>0</v>
      </c>
      <c r="BV98" s="247">
        <f t="shared" si="376"/>
        <v>0</v>
      </c>
      <c r="BW98" s="247">
        <f t="shared" si="376"/>
        <v>0</v>
      </c>
      <c r="BX98" s="247">
        <f t="shared" si="376"/>
        <v>0</v>
      </c>
      <c r="BY98" s="247">
        <f t="shared" si="376"/>
        <v>0</v>
      </c>
      <c r="BZ98" s="247">
        <f t="shared" si="376"/>
        <v>0</v>
      </c>
      <c r="CA98" s="247">
        <f t="shared" si="376"/>
        <v>0</v>
      </c>
      <c r="CB98" s="247">
        <f t="shared" si="376"/>
        <v>0</v>
      </c>
      <c r="CC98" s="247">
        <f t="shared" si="376"/>
        <v>0</v>
      </c>
      <c r="CD98" s="247">
        <f t="shared" si="376"/>
        <v>0</v>
      </c>
      <c r="CE98" s="247">
        <f t="shared" si="376"/>
        <v>0</v>
      </c>
      <c r="CF98" s="247">
        <f t="shared" si="376"/>
        <v>0</v>
      </c>
      <c r="CG98" s="247">
        <f t="shared" si="376"/>
        <v>0</v>
      </c>
      <c r="CH98" s="247">
        <f t="shared" si="376"/>
        <v>0</v>
      </c>
      <c r="CI98" s="247">
        <f t="shared" si="376"/>
        <v>0</v>
      </c>
      <c r="CJ98" s="247">
        <f t="shared" si="376"/>
        <v>0</v>
      </c>
      <c r="CK98" s="247">
        <f t="shared" si="376"/>
        <v>0</v>
      </c>
      <c r="CL98" s="247">
        <f t="shared" si="376"/>
        <v>0</v>
      </c>
      <c r="CM98" s="247">
        <f t="shared" si="376"/>
        <v>0</v>
      </c>
      <c r="CN98" s="247">
        <f t="shared" si="376"/>
        <v>0</v>
      </c>
      <c r="CO98" s="247">
        <f t="shared" si="376"/>
        <v>0</v>
      </c>
      <c r="CP98" s="247">
        <f t="shared" si="376"/>
        <v>0</v>
      </c>
      <c r="CQ98" s="247">
        <f t="shared" si="376"/>
        <v>0</v>
      </c>
      <c r="CR98" s="247">
        <f t="shared" ref="CR98:DT98" si="377">IF(CR$8="",0,CR65*CR68*CR88)</f>
        <v>0</v>
      </c>
      <c r="CS98" s="247">
        <f t="shared" si="377"/>
        <v>0</v>
      </c>
      <c r="CT98" s="247">
        <f t="shared" si="377"/>
        <v>0</v>
      </c>
      <c r="CU98" s="247">
        <f t="shared" si="377"/>
        <v>0</v>
      </c>
      <c r="CV98" s="247">
        <f t="shared" si="377"/>
        <v>0</v>
      </c>
      <c r="CW98" s="247">
        <f t="shared" si="377"/>
        <v>0</v>
      </c>
      <c r="CX98" s="247">
        <f t="shared" si="377"/>
        <v>0</v>
      </c>
      <c r="CY98" s="247">
        <f t="shared" si="377"/>
        <v>0</v>
      </c>
      <c r="CZ98" s="247">
        <f t="shared" si="377"/>
        <v>0</v>
      </c>
      <c r="DA98" s="247">
        <f t="shared" si="377"/>
        <v>0</v>
      </c>
      <c r="DB98" s="247">
        <f t="shared" si="377"/>
        <v>0</v>
      </c>
      <c r="DC98" s="247">
        <f t="shared" si="377"/>
        <v>0</v>
      </c>
      <c r="DD98" s="247">
        <f t="shared" si="377"/>
        <v>0</v>
      </c>
      <c r="DE98" s="247">
        <f t="shared" si="377"/>
        <v>0</v>
      </c>
      <c r="DF98" s="247">
        <f t="shared" si="377"/>
        <v>0</v>
      </c>
      <c r="DG98" s="247">
        <f t="shared" si="377"/>
        <v>0</v>
      </c>
      <c r="DH98" s="247">
        <f t="shared" si="377"/>
        <v>0</v>
      </c>
      <c r="DI98" s="247">
        <f t="shared" si="377"/>
        <v>0</v>
      </c>
      <c r="DJ98" s="247">
        <f t="shared" si="377"/>
        <v>0</v>
      </c>
      <c r="DK98" s="247">
        <f t="shared" si="377"/>
        <v>0</v>
      </c>
      <c r="DL98" s="247">
        <f t="shared" si="377"/>
        <v>0</v>
      </c>
      <c r="DM98" s="247">
        <f t="shared" si="377"/>
        <v>0</v>
      </c>
      <c r="DN98" s="247">
        <f t="shared" si="377"/>
        <v>0</v>
      </c>
      <c r="DO98" s="247">
        <f t="shared" si="377"/>
        <v>0</v>
      </c>
      <c r="DP98" s="247">
        <f t="shared" si="377"/>
        <v>0</v>
      </c>
      <c r="DQ98" s="247">
        <f t="shared" si="377"/>
        <v>0</v>
      </c>
      <c r="DR98" s="247">
        <f t="shared" si="377"/>
        <v>0</v>
      </c>
      <c r="DS98" s="247">
        <f t="shared" si="377"/>
        <v>0</v>
      </c>
      <c r="DT98" s="247">
        <f t="shared" si="377"/>
        <v>0</v>
      </c>
      <c r="DU98" s="226"/>
      <c r="DV98" s="226"/>
    </row>
    <row r="99" spans="1:126" s="237" customFormat="1" ht="10.199999999999999">
      <c r="A99" s="226"/>
      <c r="B99" s="227"/>
      <c r="C99" s="228"/>
      <c r="D99" s="227"/>
      <c r="E99" s="268"/>
      <c r="F99" s="114"/>
      <c r="G99" s="229"/>
      <c r="H99" s="226"/>
      <c r="I99" s="226" t="str">
        <f t="shared" ref="I99:I100" si="378">$H$11</f>
        <v>Продажи, вкл. ндс</v>
      </c>
      <c r="J99" s="226"/>
      <c r="K99" s="226"/>
      <c r="L99" s="226"/>
      <c r="M99" s="229"/>
      <c r="N99" s="244" t="str">
        <f>$N$69</f>
        <v>Низколиквидная продукция</v>
      </c>
      <c r="O99" s="226"/>
      <c r="P99" s="229"/>
      <c r="Q99" s="226" t="s">
        <v>25</v>
      </c>
      <c r="R99" s="226"/>
      <c r="S99" s="226"/>
      <c r="T99" s="232"/>
      <c r="U99" s="226"/>
      <c r="V99" s="226"/>
      <c r="W99" s="233">
        <f>SUM($Y99:$DU99)</f>
        <v>0</v>
      </c>
      <c r="X99" s="234"/>
      <c r="Y99" s="245"/>
      <c r="Z99" s="246"/>
      <c r="AA99" s="247">
        <f>IF(AA$8="",0,AA65*AA69*AA92)</f>
        <v>0</v>
      </c>
      <c r="AB99" s="247">
        <f t="shared" ref="AB99:AE99" si="379">IF(AB$8="",0,AB65*AB69*AB92)</f>
        <v>0</v>
      </c>
      <c r="AC99" s="247">
        <f t="shared" si="379"/>
        <v>0</v>
      </c>
      <c r="AD99" s="247">
        <f t="shared" si="379"/>
        <v>0</v>
      </c>
      <c r="AE99" s="247">
        <f t="shared" si="379"/>
        <v>0</v>
      </c>
      <c r="AF99" s="247">
        <f t="shared" ref="AF99:CQ99" si="380">IF(AF$8="",0,AF65*AF69*AF92)</f>
        <v>0</v>
      </c>
      <c r="AG99" s="247">
        <f t="shared" si="380"/>
        <v>0</v>
      </c>
      <c r="AH99" s="247">
        <f t="shared" si="380"/>
        <v>0</v>
      </c>
      <c r="AI99" s="247">
        <f t="shared" si="380"/>
        <v>0</v>
      </c>
      <c r="AJ99" s="247">
        <f t="shared" si="380"/>
        <v>0</v>
      </c>
      <c r="AK99" s="247">
        <f t="shared" si="380"/>
        <v>0</v>
      </c>
      <c r="AL99" s="247">
        <f t="shared" si="380"/>
        <v>0</v>
      </c>
      <c r="AM99" s="247">
        <f t="shared" si="380"/>
        <v>0</v>
      </c>
      <c r="AN99" s="247">
        <f t="shared" si="380"/>
        <v>0</v>
      </c>
      <c r="AO99" s="247">
        <f t="shared" si="380"/>
        <v>0</v>
      </c>
      <c r="AP99" s="247">
        <f t="shared" si="380"/>
        <v>0</v>
      </c>
      <c r="AQ99" s="247">
        <f t="shared" si="380"/>
        <v>0</v>
      </c>
      <c r="AR99" s="247">
        <f t="shared" si="380"/>
        <v>0</v>
      </c>
      <c r="AS99" s="247">
        <f t="shared" si="380"/>
        <v>0</v>
      </c>
      <c r="AT99" s="247">
        <f t="shared" si="380"/>
        <v>0</v>
      </c>
      <c r="AU99" s="247">
        <f t="shared" si="380"/>
        <v>0</v>
      </c>
      <c r="AV99" s="247">
        <f t="shared" si="380"/>
        <v>0</v>
      </c>
      <c r="AW99" s="247">
        <f t="shared" si="380"/>
        <v>0</v>
      </c>
      <c r="AX99" s="247">
        <f t="shared" si="380"/>
        <v>0</v>
      </c>
      <c r="AY99" s="247">
        <f t="shared" si="380"/>
        <v>0</v>
      </c>
      <c r="AZ99" s="247">
        <f t="shared" si="380"/>
        <v>0</v>
      </c>
      <c r="BA99" s="247">
        <f t="shared" si="380"/>
        <v>0</v>
      </c>
      <c r="BB99" s="247">
        <f t="shared" si="380"/>
        <v>0</v>
      </c>
      <c r="BC99" s="247">
        <f t="shared" si="380"/>
        <v>0</v>
      </c>
      <c r="BD99" s="247">
        <f t="shared" si="380"/>
        <v>0</v>
      </c>
      <c r="BE99" s="247">
        <f t="shared" si="380"/>
        <v>0</v>
      </c>
      <c r="BF99" s="247">
        <f t="shared" si="380"/>
        <v>0</v>
      </c>
      <c r="BG99" s="247">
        <f t="shared" si="380"/>
        <v>0</v>
      </c>
      <c r="BH99" s="247">
        <f t="shared" si="380"/>
        <v>0</v>
      </c>
      <c r="BI99" s="247">
        <f t="shared" si="380"/>
        <v>0</v>
      </c>
      <c r="BJ99" s="247">
        <f t="shared" si="380"/>
        <v>0</v>
      </c>
      <c r="BK99" s="247">
        <f t="shared" si="380"/>
        <v>0</v>
      </c>
      <c r="BL99" s="247">
        <f t="shared" si="380"/>
        <v>0</v>
      </c>
      <c r="BM99" s="247">
        <f t="shared" si="380"/>
        <v>0</v>
      </c>
      <c r="BN99" s="247">
        <f t="shared" si="380"/>
        <v>0</v>
      </c>
      <c r="BO99" s="247">
        <f t="shared" si="380"/>
        <v>0</v>
      </c>
      <c r="BP99" s="247">
        <f t="shared" si="380"/>
        <v>0</v>
      </c>
      <c r="BQ99" s="247">
        <f t="shared" si="380"/>
        <v>0</v>
      </c>
      <c r="BR99" s="247">
        <f t="shared" si="380"/>
        <v>0</v>
      </c>
      <c r="BS99" s="247">
        <f t="shared" si="380"/>
        <v>0</v>
      </c>
      <c r="BT99" s="247">
        <f t="shared" si="380"/>
        <v>0</v>
      </c>
      <c r="BU99" s="247">
        <f t="shared" si="380"/>
        <v>0</v>
      </c>
      <c r="BV99" s="247">
        <f t="shared" si="380"/>
        <v>0</v>
      </c>
      <c r="BW99" s="247">
        <f t="shared" si="380"/>
        <v>0</v>
      </c>
      <c r="BX99" s="247">
        <f t="shared" si="380"/>
        <v>0</v>
      </c>
      <c r="BY99" s="247">
        <f t="shared" si="380"/>
        <v>0</v>
      </c>
      <c r="BZ99" s="247">
        <f t="shared" si="380"/>
        <v>0</v>
      </c>
      <c r="CA99" s="247">
        <f t="shared" si="380"/>
        <v>0</v>
      </c>
      <c r="CB99" s="247">
        <f t="shared" si="380"/>
        <v>0</v>
      </c>
      <c r="CC99" s="247">
        <f t="shared" si="380"/>
        <v>0</v>
      </c>
      <c r="CD99" s="247">
        <f t="shared" si="380"/>
        <v>0</v>
      </c>
      <c r="CE99" s="247">
        <f t="shared" si="380"/>
        <v>0</v>
      </c>
      <c r="CF99" s="247">
        <f t="shared" si="380"/>
        <v>0</v>
      </c>
      <c r="CG99" s="247">
        <f t="shared" si="380"/>
        <v>0</v>
      </c>
      <c r="CH99" s="247">
        <f t="shared" si="380"/>
        <v>0</v>
      </c>
      <c r="CI99" s="247">
        <f t="shared" si="380"/>
        <v>0</v>
      </c>
      <c r="CJ99" s="247">
        <f t="shared" si="380"/>
        <v>0</v>
      </c>
      <c r="CK99" s="247">
        <f t="shared" si="380"/>
        <v>0</v>
      </c>
      <c r="CL99" s="247">
        <f t="shared" si="380"/>
        <v>0</v>
      </c>
      <c r="CM99" s="247">
        <f t="shared" si="380"/>
        <v>0</v>
      </c>
      <c r="CN99" s="247">
        <f t="shared" si="380"/>
        <v>0</v>
      </c>
      <c r="CO99" s="247">
        <f t="shared" si="380"/>
        <v>0</v>
      </c>
      <c r="CP99" s="247">
        <f t="shared" si="380"/>
        <v>0</v>
      </c>
      <c r="CQ99" s="247">
        <f t="shared" si="380"/>
        <v>0</v>
      </c>
      <c r="CR99" s="247">
        <f t="shared" ref="CR99:DT99" si="381">IF(CR$8="",0,CR65*CR69*CR92)</f>
        <v>0</v>
      </c>
      <c r="CS99" s="247">
        <f t="shared" si="381"/>
        <v>0</v>
      </c>
      <c r="CT99" s="247">
        <f t="shared" si="381"/>
        <v>0</v>
      </c>
      <c r="CU99" s="247">
        <f t="shared" si="381"/>
        <v>0</v>
      </c>
      <c r="CV99" s="247">
        <f t="shared" si="381"/>
        <v>0</v>
      </c>
      <c r="CW99" s="247">
        <f t="shared" si="381"/>
        <v>0</v>
      </c>
      <c r="CX99" s="247">
        <f t="shared" si="381"/>
        <v>0</v>
      </c>
      <c r="CY99" s="247">
        <f t="shared" si="381"/>
        <v>0</v>
      </c>
      <c r="CZ99" s="247">
        <f t="shared" si="381"/>
        <v>0</v>
      </c>
      <c r="DA99" s="247">
        <f t="shared" si="381"/>
        <v>0</v>
      </c>
      <c r="DB99" s="247">
        <f t="shared" si="381"/>
        <v>0</v>
      </c>
      <c r="DC99" s="247">
        <f t="shared" si="381"/>
        <v>0</v>
      </c>
      <c r="DD99" s="247">
        <f t="shared" si="381"/>
        <v>0</v>
      </c>
      <c r="DE99" s="247">
        <f t="shared" si="381"/>
        <v>0</v>
      </c>
      <c r="DF99" s="247">
        <f t="shared" si="381"/>
        <v>0</v>
      </c>
      <c r="DG99" s="247">
        <f t="shared" si="381"/>
        <v>0</v>
      </c>
      <c r="DH99" s="247">
        <f t="shared" si="381"/>
        <v>0</v>
      </c>
      <c r="DI99" s="247">
        <f t="shared" si="381"/>
        <v>0</v>
      </c>
      <c r="DJ99" s="247">
        <f t="shared" si="381"/>
        <v>0</v>
      </c>
      <c r="DK99" s="247">
        <f t="shared" si="381"/>
        <v>0</v>
      </c>
      <c r="DL99" s="247">
        <f t="shared" si="381"/>
        <v>0</v>
      </c>
      <c r="DM99" s="247">
        <f t="shared" si="381"/>
        <v>0</v>
      </c>
      <c r="DN99" s="247">
        <f t="shared" si="381"/>
        <v>0</v>
      </c>
      <c r="DO99" s="247">
        <f t="shared" si="381"/>
        <v>0</v>
      </c>
      <c r="DP99" s="247">
        <f t="shared" si="381"/>
        <v>0</v>
      </c>
      <c r="DQ99" s="247">
        <f t="shared" si="381"/>
        <v>0</v>
      </c>
      <c r="DR99" s="247">
        <f t="shared" si="381"/>
        <v>0</v>
      </c>
      <c r="DS99" s="247">
        <f t="shared" si="381"/>
        <v>0</v>
      </c>
      <c r="DT99" s="247">
        <f t="shared" si="381"/>
        <v>0</v>
      </c>
      <c r="DU99" s="226"/>
      <c r="DV99" s="226"/>
    </row>
    <row r="100" spans="1:126" s="237" customFormat="1" ht="10.199999999999999">
      <c r="A100" s="226"/>
      <c r="B100" s="226"/>
      <c r="C100" s="226"/>
      <c r="D100" s="227"/>
      <c r="E100" s="268"/>
      <c r="F100" s="114"/>
      <c r="G100" s="229"/>
      <c r="H100" s="226"/>
      <c r="I100" s="226" t="str">
        <f t="shared" si="378"/>
        <v>Продажи, вкл. ндс</v>
      </c>
      <c r="J100" s="226"/>
      <c r="K100" s="226"/>
      <c r="L100" s="226"/>
      <c r="M100" s="229"/>
      <c r="N100" s="244" t="str">
        <f>$N$70</f>
        <v>Неликвидная продукция</v>
      </c>
      <c r="O100" s="226"/>
      <c r="P100" s="229"/>
      <c r="Q100" s="226" t="s">
        <v>25</v>
      </c>
      <c r="R100" s="226"/>
      <c r="S100" s="226"/>
      <c r="T100" s="232"/>
      <c r="U100" s="226"/>
      <c r="V100" s="226"/>
      <c r="W100" s="233">
        <f>SUM($Y100:$DU100)</f>
        <v>0</v>
      </c>
      <c r="X100" s="234"/>
      <c r="Y100" s="245"/>
      <c r="Z100" s="246"/>
      <c r="AA100" s="247">
        <f>IF(AA$8="",0,AA65*AA70*AA93)</f>
        <v>0</v>
      </c>
      <c r="AB100" s="247">
        <f t="shared" ref="AB100:AE100" si="382">IF(AB$8="",0,AB65*AB70*AB93)</f>
        <v>0</v>
      </c>
      <c r="AC100" s="247">
        <f t="shared" si="382"/>
        <v>0</v>
      </c>
      <c r="AD100" s="247">
        <f t="shared" si="382"/>
        <v>0</v>
      </c>
      <c r="AE100" s="247">
        <f t="shared" si="382"/>
        <v>0</v>
      </c>
      <c r="AF100" s="247">
        <f t="shared" ref="AF100:CQ100" si="383">IF(AF$8="",0,AF65*AF70*AF93)</f>
        <v>0</v>
      </c>
      <c r="AG100" s="247">
        <f t="shared" si="383"/>
        <v>0</v>
      </c>
      <c r="AH100" s="247">
        <f t="shared" si="383"/>
        <v>0</v>
      </c>
      <c r="AI100" s="247">
        <f t="shared" si="383"/>
        <v>0</v>
      </c>
      <c r="AJ100" s="247">
        <f t="shared" si="383"/>
        <v>0</v>
      </c>
      <c r="AK100" s="247">
        <f t="shared" si="383"/>
        <v>0</v>
      </c>
      <c r="AL100" s="247">
        <f t="shared" si="383"/>
        <v>0</v>
      </c>
      <c r="AM100" s="247">
        <f t="shared" si="383"/>
        <v>0</v>
      </c>
      <c r="AN100" s="247">
        <f t="shared" si="383"/>
        <v>0</v>
      </c>
      <c r="AO100" s="247">
        <f t="shared" si="383"/>
        <v>0</v>
      </c>
      <c r="AP100" s="247">
        <f t="shared" si="383"/>
        <v>0</v>
      </c>
      <c r="AQ100" s="247">
        <f t="shared" si="383"/>
        <v>0</v>
      </c>
      <c r="AR100" s="247">
        <f t="shared" si="383"/>
        <v>0</v>
      </c>
      <c r="AS100" s="247">
        <f t="shared" si="383"/>
        <v>0</v>
      </c>
      <c r="AT100" s="247">
        <f t="shared" si="383"/>
        <v>0</v>
      </c>
      <c r="AU100" s="247">
        <f t="shared" si="383"/>
        <v>0</v>
      </c>
      <c r="AV100" s="247">
        <f t="shared" si="383"/>
        <v>0</v>
      </c>
      <c r="AW100" s="247">
        <f t="shared" si="383"/>
        <v>0</v>
      </c>
      <c r="AX100" s="247">
        <f t="shared" si="383"/>
        <v>0</v>
      </c>
      <c r="AY100" s="247">
        <f t="shared" si="383"/>
        <v>0</v>
      </c>
      <c r="AZ100" s="247">
        <f t="shared" si="383"/>
        <v>0</v>
      </c>
      <c r="BA100" s="247">
        <f t="shared" si="383"/>
        <v>0</v>
      </c>
      <c r="BB100" s="247">
        <f t="shared" si="383"/>
        <v>0</v>
      </c>
      <c r="BC100" s="247">
        <f t="shared" si="383"/>
        <v>0</v>
      </c>
      <c r="BD100" s="247">
        <f t="shared" si="383"/>
        <v>0</v>
      </c>
      <c r="BE100" s="247">
        <f t="shared" si="383"/>
        <v>0</v>
      </c>
      <c r="BF100" s="247">
        <f t="shared" si="383"/>
        <v>0</v>
      </c>
      <c r="BG100" s="247">
        <f t="shared" si="383"/>
        <v>0</v>
      </c>
      <c r="BH100" s="247">
        <f t="shared" si="383"/>
        <v>0</v>
      </c>
      <c r="BI100" s="247">
        <f t="shared" si="383"/>
        <v>0</v>
      </c>
      <c r="BJ100" s="247">
        <f t="shared" si="383"/>
        <v>0</v>
      </c>
      <c r="BK100" s="247">
        <f t="shared" si="383"/>
        <v>0</v>
      </c>
      <c r="BL100" s="247">
        <f t="shared" si="383"/>
        <v>0</v>
      </c>
      <c r="BM100" s="247">
        <f t="shared" si="383"/>
        <v>0</v>
      </c>
      <c r="BN100" s="247">
        <f t="shared" si="383"/>
        <v>0</v>
      </c>
      <c r="BO100" s="247">
        <f t="shared" si="383"/>
        <v>0</v>
      </c>
      <c r="BP100" s="247">
        <f t="shared" si="383"/>
        <v>0</v>
      </c>
      <c r="BQ100" s="247">
        <f t="shared" si="383"/>
        <v>0</v>
      </c>
      <c r="BR100" s="247">
        <f t="shared" si="383"/>
        <v>0</v>
      </c>
      <c r="BS100" s="247">
        <f t="shared" si="383"/>
        <v>0</v>
      </c>
      <c r="BT100" s="247">
        <f t="shared" si="383"/>
        <v>0</v>
      </c>
      <c r="BU100" s="247">
        <f t="shared" si="383"/>
        <v>0</v>
      </c>
      <c r="BV100" s="247">
        <f t="shared" si="383"/>
        <v>0</v>
      </c>
      <c r="BW100" s="247">
        <f t="shared" si="383"/>
        <v>0</v>
      </c>
      <c r="BX100" s="247">
        <f t="shared" si="383"/>
        <v>0</v>
      </c>
      <c r="BY100" s="247">
        <f t="shared" si="383"/>
        <v>0</v>
      </c>
      <c r="BZ100" s="247">
        <f t="shared" si="383"/>
        <v>0</v>
      </c>
      <c r="CA100" s="247">
        <f t="shared" si="383"/>
        <v>0</v>
      </c>
      <c r="CB100" s="247">
        <f t="shared" si="383"/>
        <v>0</v>
      </c>
      <c r="CC100" s="247">
        <f t="shared" si="383"/>
        <v>0</v>
      </c>
      <c r="CD100" s="247">
        <f t="shared" si="383"/>
        <v>0</v>
      </c>
      <c r="CE100" s="247">
        <f t="shared" si="383"/>
        <v>0</v>
      </c>
      <c r="CF100" s="247">
        <f t="shared" si="383"/>
        <v>0</v>
      </c>
      <c r="CG100" s="247">
        <f t="shared" si="383"/>
        <v>0</v>
      </c>
      <c r="CH100" s="247">
        <f t="shared" si="383"/>
        <v>0</v>
      </c>
      <c r="CI100" s="247">
        <f t="shared" si="383"/>
        <v>0</v>
      </c>
      <c r="CJ100" s="247">
        <f t="shared" si="383"/>
        <v>0</v>
      </c>
      <c r="CK100" s="247">
        <f t="shared" si="383"/>
        <v>0</v>
      </c>
      <c r="CL100" s="247">
        <f t="shared" si="383"/>
        <v>0</v>
      </c>
      <c r="CM100" s="247">
        <f t="shared" si="383"/>
        <v>0</v>
      </c>
      <c r="CN100" s="247">
        <f t="shared" si="383"/>
        <v>0</v>
      </c>
      <c r="CO100" s="247">
        <f t="shared" si="383"/>
        <v>0</v>
      </c>
      <c r="CP100" s="247">
        <f t="shared" si="383"/>
        <v>0</v>
      </c>
      <c r="CQ100" s="247">
        <f t="shared" si="383"/>
        <v>0</v>
      </c>
      <c r="CR100" s="247">
        <f t="shared" ref="CR100:DT100" si="384">IF(CR$8="",0,CR65*CR70*CR93)</f>
        <v>0</v>
      </c>
      <c r="CS100" s="247">
        <f t="shared" si="384"/>
        <v>0</v>
      </c>
      <c r="CT100" s="247">
        <f t="shared" si="384"/>
        <v>0</v>
      </c>
      <c r="CU100" s="247">
        <f t="shared" si="384"/>
        <v>0</v>
      </c>
      <c r="CV100" s="247">
        <f t="shared" si="384"/>
        <v>0</v>
      </c>
      <c r="CW100" s="247">
        <f t="shared" si="384"/>
        <v>0</v>
      </c>
      <c r="CX100" s="247">
        <f t="shared" si="384"/>
        <v>0</v>
      </c>
      <c r="CY100" s="247">
        <f t="shared" si="384"/>
        <v>0</v>
      </c>
      <c r="CZ100" s="247">
        <f t="shared" si="384"/>
        <v>0</v>
      </c>
      <c r="DA100" s="247">
        <f t="shared" si="384"/>
        <v>0</v>
      </c>
      <c r="DB100" s="247">
        <f t="shared" si="384"/>
        <v>0</v>
      </c>
      <c r="DC100" s="247">
        <f t="shared" si="384"/>
        <v>0</v>
      </c>
      <c r="DD100" s="247">
        <f t="shared" si="384"/>
        <v>0</v>
      </c>
      <c r="DE100" s="247">
        <f t="shared" si="384"/>
        <v>0</v>
      </c>
      <c r="DF100" s="247">
        <f t="shared" si="384"/>
        <v>0</v>
      </c>
      <c r="DG100" s="247">
        <f t="shared" si="384"/>
        <v>0</v>
      </c>
      <c r="DH100" s="247">
        <f t="shared" si="384"/>
        <v>0</v>
      </c>
      <c r="DI100" s="247">
        <f t="shared" si="384"/>
        <v>0</v>
      </c>
      <c r="DJ100" s="247">
        <f t="shared" si="384"/>
        <v>0</v>
      </c>
      <c r="DK100" s="247">
        <f t="shared" si="384"/>
        <v>0</v>
      </c>
      <c r="DL100" s="247">
        <f t="shared" si="384"/>
        <v>0</v>
      </c>
      <c r="DM100" s="247">
        <f t="shared" si="384"/>
        <v>0</v>
      </c>
      <c r="DN100" s="247">
        <f t="shared" si="384"/>
        <v>0</v>
      </c>
      <c r="DO100" s="247">
        <f t="shared" si="384"/>
        <v>0</v>
      </c>
      <c r="DP100" s="247">
        <f t="shared" si="384"/>
        <v>0</v>
      </c>
      <c r="DQ100" s="247">
        <f t="shared" si="384"/>
        <v>0</v>
      </c>
      <c r="DR100" s="247">
        <f t="shared" si="384"/>
        <v>0</v>
      </c>
      <c r="DS100" s="247">
        <f t="shared" si="384"/>
        <v>0</v>
      </c>
      <c r="DT100" s="247">
        <f t="shared" si="384"/>
        <v>0</v>
      </c>
      <c r="DU100" s="226"/>
      <c r="DV100" s="226"/>
    </row>
    <row r="101" spans="1:126" ht="4.2" customHeight="1">
      <c r="A101" s="1"/>
      <c r="B101" s="1"/>
      <c r="C101" s="1"/>
      <c r="D101" s="13"/>
      <c r="E101" s="262"/>
      <c r="F101" s="13"/>
      <c r="G101" s="302"/>
      <c r="H101" s="13"/>
      <c r="I101" s="13"/>
      <c r="J101" s="13"/>
      <c r="K101" s="13"/>
      <c r="L101" s="13"/>
      <c r="M101" s="14"/>
      <c r="N101" s="13"/>
      <c r="O101" s="13"/>
      <c r="P101" s="14"/>
      <c r="Q101" s="13"/>
      <c r="R101" s="13"/>
      <c r="S101" s="14"/>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
      <c r="DV101" s="1"/>
    </row>
    <row r="102" spans="1:126" ht="4.2" customHeight="1">
      <c r="A102" s="1"/>
      <c r="B102" s="1"/>
      <c r="C102" s="1"/>
      <c r="D102" s="1"/>
      <c r="E102" s="261"/>
      <c r="F102" s="47"/>
      <c r="G102" s="229"/>
      <c r="H102" s="1"/>
      <c r="I102" s="1"/>
      <c r="J102" s="1"/>
      <c r="K102" s="1"/>
      <c r="L102" s="1"/>
      <c r="M102" s="5"/>
      <c r="N102" s="1"/>
      <c r="O102" s="1"/>
      <c r="P102" s="5"/>
      <c r="Q102" s="1"/>
      <c r="R102" s="1"/>
      <c r="S102" s="5"/>
      <c r="T102" s="7"/>
      <c r="U102" s="23"/>
      <c r="V102" s="1"/>
      <c r="W102" s="11"/>
      <c r="X102" s="10"/>
      <c r="Y102" s="45"/>
      <c r="Z102" s="92"/>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1"/>
      <c r="DV102" s="1"/>
    </row>
    <row r="103" spans="1:126">
      <c r="A103" s="1"/>
      <c r="B103" s="1"/>
      <c r="C103" s="1"/>
      <c r="D103" s="1"/>
      <c r="E103" s="261"/>
      <c r="F103" s="47"/>
      <c r="G103" s="229" t="s">
        <v>6</v>
      </c>
      <c r="H103" s="3"/>
      <c r="I103" s="3" t="s">
        <v>39</v>
      </c>
      <c r="J103" s="3"/>
      <c r="K103" s="3"/>
      <c r="L103" s="3"/>
      <c r="M103" s="5"/>
      <c r="N103" s="3"/>
      <c r="O103" s="3"/>
      <c r="P103" s="5"/>
      <c r="Q103" s="3" t="s">
        <v>40</v>
      </c>
      <c r="R103" s="3"/>
      <c r="S103" s="5" t="s">
        <v>6</v>
      </c>
      <c r="T103" s="209">
        <v>15</v>
      </c>
      <c r="U103" s="23"/>
      <c r="V103" s="1"/>
      <c r="W103" s="11"/>
      <c r="X103" s="10"/>
      <c r="Y103" s="45"/>
      <c r="Z103" s="92"/>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1"/>
      <c r="DV103" s="1"/>
    </row>
    <row r="104" spans="1:126" ht="4.2" customHeight="1">
      <c r="A104" s="1"/>
      <c r="B104" s="1"/>
      <c r="C104" s="1"/>
      <c r="D104" s="1"/>
      <c r="E104" s="261"/>
      <c r="F104" s="47"/>
      <c r="G104" s="229"/>
      <c r="H104" s="5"/>
      <c r="I104" s="5"/>
      <c r="J104" s="5"/>
      <c r="K104" s="5"/>
      <c r="L104" s="5"/>
      <c r="M104" s="5"/>
      <c r="N104" s="5"/>
      <c r="O104" s="5"/>
      <c r="P104" s="5"/>
      <c r="Q104" s="5"/>
      <c r="R104" s="5"/>
      <c r="S104" s="5"/>
      <c r="T104" s="208"/>
      <c r="U104" s="23"/>
      <c r="V104" s="1"/>
      <c r="W104" s="11"/>
      <c r="X104" s="10"/>
      <c r="Y104" s="45"/>
      <c r="Z104" s="92"/>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1"/>
      <c r="DV104" s="1"/>
    </row>
    <row r="105" spans="1:126" s="4" customFormat="1">
      <c r="A105" s="3"/>
      <c r="B105" s="3"/>
      <c r="C105" s="3"/>
      <c r="D105" s="3"/>
      <c r="E105" s="9" t="s">
        <v>27</v>
      </c>
      <c r="F105" s="50"/>
      <c r="G105" s="248"/>
      <c r="H105" s="213" t="str">
        <f>$H$27</f>
        <v>Поступление ДС</v>
      </c>
      <c r="I105" s="3"/>
      <c r="J105" s="3"/>
      <c r="K105" s="3"/>
      <c r="L105" s="3"/>
      <c r="M105" s="5"/>
      <c r="N105" s="3" t="str">
        <f>N39</f>
        <v>Продажа жилых помещений</v>
      </c>
      <c r="O105" s="3"/>
      <c r="P105" s="5"/>
      <c r="Q105" s="3" t="s">
        <v>25</v>
      </c>
      <c r="R105" s="3"/>
      <c r="S105" s="19" t="s">
        <v>6</v>
      </c>
      <c r="T105" s="204" t="str">
        <f>IF(Главная!$N$15=справочники!$AN$9,справочники!$AK$9,справочники!$AK$10)</f>
        <v>коммерческий договор</v>
      </c>
      <c r="U105" s="25" t="s">
        <v>7</v>
      </c>
      <c r="V105" s="3"/>
      <c r="W105" s="11">
        <f>SUM($Y105:$DU105)</f>
        <v>0</v>
      </c>
      <c r="X105" s="11"/>
      <c r="Y105" s="45"/>
      <c r="Z105" s="90"/>
      <c r="AA105" s="91">
        <f>IF(AA$8="",0,IF($T105=справочники!$AK$9,IF(AA$8&lt;=Главная!$N$76,0,IF(AA$8=EOMONTH(Главная!$N$76,0)+1,SUM($Z96:AA96),AA96)),IF(AA$1=1,SUMIFS(96:96,$1:$1,"&gt;="&amp;1,$1:$1,"&lt;="&amp;INT(-$T103/30))+(-$T103/30-INT(-$T103/30))*SUMIFS(96:96,$1:$1,INT(-$T103/30)+1),0)+(-$T103/30-INT(-$T103/30))*SUMIFS(96:96,$1:$1,AA$1+INT(-$T103/30)+1)+(INT(-$T103/30)+1+$T103/30)*SUMIFS(96:96,$1:$1,AA$1+INT(-$T103/30))))</f>
        <v>0</v>
      </c>
      <c r="AB105" s="91">
        <f>IF(AB$8="",0,IF($T105=справочники!$AK$9,IF(AB$8&lt;=Главная!$N$76,0,IF(AB$8=EOMONTH(Главная!$N$76,0)+1,SUM($Z96:AB96),AB96)),IF(AB$1=1,SUMIFS(96:96,$1:$1,"&gt;="&amp;1,$1:$1,"&lt;="&amp;INT(-$T103/30))+(-$T103/30-INT(-$T103/30))*SUMIFS(96:96,$1:$1,INT(-$T103/30)+1),0)+(-$T103/30-INT(-$T103/30))*SUMIFS(96:96,$1:$1,AB$1+INT(-$T103/30)+1)+(INT(-$T103/30)+1+$T103/30)*SUMIFS(96:96,$1:$1,AB$1+INT(-$T103/30))))</f>
        <v>0</v>
      </c>
      <c r="AC105" s="91">
        <f>IF(AC$8="",0,IF($T105=справочники!$AK$9,IF(AC$8&lt;=Главная!$N$76,0,IF(AC$8=EOMONTH(Главная!$N$76,0)+1,SUM($Z96:AC96),AC96)),IF(AC$1=1,SUMIFS(96:96,$1:$1,"&gt;="&amp;1,$1:$1,"&lt;="&amp;INT(-$T103/30))+(-$T103/30-INT(-$T103/30))*SUMIFS(96:96,$1:$1,INT(-$T103/30)+1),0)+(-$T103/30-INT(-$T103/30))*SUMIFS(96:96,$1:$1,AC$1+INT(-$T103/30)+1)+(INT(-$T103/30)+1+$T103/30)*SUMIFS(96:96,$1:$1,AC$1+INT(-$T103/30))))</f>
        <v>0</v>
      </c>
      <c r="AD105" s="91">
        <f>IF(AD$8="",0,IF($T105=справочники!$AK$9,IF(AD$8&lt;=Главная!$N$76,0,IF(AD$8=EOMONTH(Главная!$N$76,0)+1,SUM($Z96:AD96),AD96)),IF(AD$1=1,SUMIFS(96:96,$1:$1,"&gt;="&amp;1,$1:$1,"&lt;="&amp;INT(-$T103/30))+(-$T103/30-INT(-$T103/30))*SUMIFS(96:96,$1:$1,INT(-$T103/30)+1),0)+(-$T103/30-INT(-$T103/30))*SUMIFS(96:96,$1:$1,AD$1+INT(-$T103/30)+1)+(INT(-$T103/30)+1+$T103/30)*SUMIFS(96:96,$1:$1,AD$1+INT(-$T103/30))))</f>
        <v>0</v>
      </c>
      <c r="AE105" s="91">
        <f>IF(AE$8="",0,IF($T105=справочники!$AK$9,IF(AE$8&lt;=Главная!$N$76,0,IF(AE$8=EOMONTH(Главная!$N$76,0)+1,SUM($Z96:AE96),AE96)),IF(AE$1=1,SUMIFS(96:96,$1:$1,"&gt;="&amp;1,$1:$1,"&lt;="&amp;INT(-$T103/30))+(-$T103/30-INT(-$T103/30))*SUMIFS(96:96,$1:$1,INT(-$T103/30)+1),0)+(-$T103/30-INT(-$T103/30))*SUMIFS(96:96,$1:$1,AE$1+INT(-$T103/30)+1)+(INT(-$T103/30)+1+$T103/30)*SUMIFS(96:96,$1:$1,AE$1+INT(-$T103/30))))</f>
        <v>0</v>
      </c>
      <c r="AF105" s="91">
        <f>IF(AF$8="",0,IF($T105=справочники!$AK$9,IF(AF$8&lt;=Главная!$N$76,0,IF(AF$8=EOMONTH(Главная!$N$76,0)+1,SUM($Z96:AF96),AF96)),IF(AF$1=1,SUMIFS(96:96,$1:$1,"&gt;="&amp;1,$1:$1,"&lt;="&amp;INT(-$T103/30))+(-$T103/30-INT(-$T103/30))*SUMIFS(96:96,$1:$1,INT(-$T103/30)+1),0)+(-$T103/30-INT(-$T103/30))*SUMIFS(96:96,$1:$1,AF$1+INT(-$T103/30)+1)+(INT(-$T103/30)+1+$T103/30)*SUMIFS(96:96,$1:$1,AF$1+INT(-$T103/30))))</f>
        <v>0</v>
      </c>
      <c r="AG105" s="91">
        <f>IF(AG$8="",0,IF($T105=справочники!$AK$9,IF(AG$8&lt;=Главная!$N$76,0,IF(AG$8=EOMONTH(Главная!$N$76,0)+1,SUM($Z96:AG96),AG96)),IF(AG$1=1,SUMIFS(96:96,$1:$1,"&gt;="&amp;1,$1:$1,"&lt;="&amp;INT(-$T103/30))+(-$T103/30-INT(-$T103/30))*SUMIFS(96:96,$1:$1,INT(-$T103/30)+1),0)+(-$T103/30-INT(-$T103/30))*SUMIFS(96:96,$1:$1,AG$1+INT(-$T103/30)+1)+(INT(-$T103/30)+1+$T103/30)*SUMIFS(96:96,$1:$1,AG$1+INT(-$T103/30))))</f>
        <v>0</v>
      </c>
      <c r="AH105" s="91">
        <f>IF(AH$8="",0,IF($T105=справочники!$AK$9,IF(AH$8&lt;=Главная!$N$76,0,IF(AH$8=EOMONTH(Главная!$N$76,0)+1,SUM($Z96:AH96),AH96)),IF(AH$1=1,SUMIFS(96:96,$1:$1,"&gt;="&amp;1,$1:$1,"&lt;="&amp;INT(-$T103/30))+(-$T103/30-INT(-$T103/30))*SUMIFS(96:96,$1:$1,INT(-$T103/30)+1),0)+(-$T103/30-INT(-$T103/30))*SUMIFS(96:96,$1:$1,AH$1+INT(-$T103/30)+1)+(INT(-$T103/30)+1+$T103/30)*SUMIFS(96:96,$1:$1,AH$1+INT(-$T103/30))))</f>
        <v>0</v>
      </c>
      <c r="AI105" s="91">
        <f>IF(AI$8="",0,IF($T105=справочники!$AK$9,IF(AI$8&lt;=Главная!$N$76,0,IF(AI$8=EOMONTH(Главная!$N$76,0)+1,SUM($Z96:AI96),AI96)),IF(AI$1=1,SUMIFS(96:96,$1:$1,"&gt;="&amp;1,$1:$1,"&lt;="&amp;INT(-$T103/30))+(-$T103/30-INT(-$T103/30))*SUMIFS(96:96,$1:$1,INT(-$T103/30)+1),0)+(-$T103/30-INT(-$T103/30))*SUMIFS(96:96,$1:$1,AI$1+INT(-$T103/30)+1)+(INT(-$T103/30)+1+$T103/30)*SUMIFS(96:96,$1:$1,AI$1+INT(-$T103/30))))</f>
        <v>0</v>
      </c>
      <c r="AJ105" s="91">
        <f>IF(AJ$8="",0,IF($T105=справочники!$AK$9,IF(AJ$8&lt;=Главная!$N$76,0,IF(AJ$8=EOMONTH(Главная!$N$76,0)+1,SUM($Z96:AJ96),AJ96)),IF(AJ$1=1,SUMIFS(96:96,$1:$1,"&gt;="&amp;1,$1:$1,"&lt;="&amp;INT(-$T103/30))+(-$T103/30-INT(-$T103/30))*SUMIFS(96:96,$1:$1,INT(-$T103/30)+1),0)+(-$T103/30-INT(-$T103/30))*SUMIFS(96:96,$1:$1,AJ$1+INT(-$T103/30)+1)+(INT(-$T103/30)+1+$T103/30)*SUMIFS(96:96,$1:$1,AJ$1+INT(-$T103/30))))</f>
        <v>0</v>
      </c>
      <c r="AK105" s="91">
        <f>IF(AK$8="",0,IF($T105=справочники!$AK$9,IF(AK$8&lt;=Главная!$N$76,0,IF(AK$8=EOMONTH(Главная!$N$76,0)+1,SUM($Z96:AK96),AK96)),IF(AK$1=1,SUMIFS(96:96,$1:$1,"&gt;="&amp;1,$1:$1,"&lt;="&amp;INT(-$T103/30))+(-$T103/30-INT(-$T103/30))*SUMIFS(96:96,$1:$1,INT(-$T103/30)+1),0)+(-$T103/30-INT(-$T103/30))*SUMIFS(96:96,$1:$1,AK$1+INT(-$T103/30)+1)+(INT(-$T103/30)+1+$T103/30)*SUMIFS(96:96,$1:$1,AK$1+INT(-$T103/30))))</f>
        <v>0</v>
      </c>
      <c r="AL105" s="91">
        <f>IF(AL$8="",0,IF($T105=справочники!$AK$9,IF(AL$8&lt;=Главная!$N$76,0,IF(AL$8=EOMONTH(Главная!$N$76,0)+1,SUM($Z96:AL96),AL96)),IF(AL$1=1,SUMIFS(96:96,$1:$1,"&gt;="&amp;1,$1:$1,"&lt;="&amp;INT(-$T103/30))+(-$T103/30-INT(-$T103/30))*SUMIFS(96:96,$1:$1,INT(-$T103/30)+1),0)+(-$T103/30-INT(-$T103/30))*SUMIFS(96:96,$1:$1,AL$1+INT(-$T103/30)+1)+(INT(-$T103/30)+1+$T103/30)*SUMIFS(96:96,$1:$1,AL$1+INT(-$T103/30))))</f>
        <v>0</v>
      </c>
      <c r="AM105" s="91">
        <f>IF(AM$8="",0,IF($T105=справочники!$AK$9,IF(AM$8&lt;=Главная!$N$76,0,IF(AM$8=EOMONTH(Главная!$N$76,0)+1,SUM($Z96:AM96),AM96)),IF(AM$1=1,SUMIFS(96:96,$1:$1,"&gt;="&amp;1,$1:$1,"&lt;="&amp;INT(-$T103/30))+(-$T103/30-INT(-$T103/30))*SUMIFS(96:96,$1:$1,INT(-$T103/30)+1),0)+(-$T103/30-INT(-$T103/30))*SUMIFS(96:96,$1:$1,AM$1+INT(-$T103/30)+1)+(INT(-$T103/30)+1+$T103/30)*SUMIFS(96:96,$1:$1,AM$1+INT(-$T103/30))))</f>
        <v>0</v>
      </c>
      <c r="AN105" s="91">
        <f>IF(AN$8="",0,IF($T105=справочники!$AK$9,IF(AN$8&lt;=Главная!$N$76,0,IF(AN$8=EOMONTH(Главная!$N$76,0)+1,SUM($Z96:AN96),AN96)),IF(AN$1=1,SUMIFS(96:96,$1:$1,"&gt;="&amp;1,$1:$1,"&lt;="&amp;INT(-$T103/30))+(-$T103/30-INT(-$T103/30))*SUMIFS(96:96,$1:$1,INT(-$T103/30)+1),0)+(-$T103/30-INT(-$T103/30))*SUMIFS(96:96,$1:$1,AN$1+INT(-$T103/30)+1)+(INT(-$T103/30)+1+$T103/30)*SUMIFS(96:96,$1:$1,AN$1+INT(-$T103/30))))</f>
        <v>0</v>
      </c>
      <c r="AO105" s="91">
        <f>IF(AO$8="",0,IF($T105=справочники!$AK$9,IF(AO$8&lt;=Главная!$N$76,0,IF(AO$8=EOMONTH(Главная!$N$76,0)+1,SUM($Z96:AO96),AO96)),IF(AO$1=1,SUMIFS(96:96,$1:$1,"&gt;="&amp;1,$1:$1,"&lt;="&amp;INT(-$T103/30))+(-$T103/30-INT(-$T103/30))*SUMIFS(96:96,$1:$1,INT(-$T103/30)+1),0)+(-$T103/30-INT(-$T103/30))*SUMIFS(96:96,$1:$1,AO$1+INT(-$T103/30)+1)+(INT(-$T103/30)+1+$T103/30)*SUMIFS(96:96,$1:$1,AO$1+INT(-$T103/30))))</f>
        <v>0</v>
      </c>
      <c r="AP105" s="91">
        <f>IF(AP$8="",0,IF($T105=справочники!$AK$9,IF(AP$8&lt;=Главная!$N$76,0,IF(AP$8=EOMONTH(Главная!$N$76,0)+1,SUM($Z96:AP96),AP96)),IF(AP$1=1,SUMIFS(96:96,$1:$1,"&gt;="&amp;1,$1:$1,"&lt;="&amp;INT(-$T103/30))+(-$T103/30-INT(-$T103/30))*SUMIFS(96:96,$1:$1,INT(-$T103/30)+1),0)+(-$T103/30-INT(-$T103/30))*SUMIFS(96:96,$1:$1,AP$1+INT(-$T103/30)+1)+(INT(-$T103/30)+1+$T103/30)*SUMIFS(96:96,$1:$1,AP$1+INT(-$T103/30))))</f>
        <v>0</v>
      </c>
      <c r="AQ105" s="91">
        <f>IF(AQ$8="",0,IF($T105=справочники!$AK$9,IF(AQ$8&lt;=Главная!$N$76,0,IF(AQ$8=EOMONTH(Главная!$N$76,0)+1,SUM($Z96:AQ96),AQ96)),IF(AQ$1=1,SUMIFS(96:96,$1:$1,"&gt;="&amp;1,$1:$1,"&lt;="&amp;INT(-$T103/30))+(-$T103/30-INT(-$T103/30))*SUMIFS(96:96,$1:$1,INT(-$T103/30)+1),0)+(-$T103/30-INT(-$T103/30))*SUMIFS(96:96,$1:$1,AQ$1+INT(-$T103/30)+1)+(INT(-$T103/30)+1+$T103/30)*SUMIFS(96:96,$1:$1,AQ$1+INT(-$T103/30))))</f>
        <v>0</v>
      </c>
      <c r="AR105" s="91">
        <f>IF(AR$8="",0,IF($T105=справочники!$AK$9,IF(AR$8&lt;=Главная!$N$76,0,IF(AR$8=EOMONTH(Главная!$N$76,0)+1,SUM($Z96:AR96),AR96)),IF(AR$1=1,SUMIFS(96:96,$1:$1,"&gt;="&amp;1,$1:$1,"&lt;="&amp;INT(-$T103/30))+(-$T103/30-INT(-$T103/30))*SUMIFS(96:96,$1:$1,INT(-$T103/30)+1),0)+(-$T103/30-INT(-$T103/30))*SUMIFS(96:96,$1:$1,AR$1+INT(-$T103/30)+1)+(INT(-$T103/30)+1+$T103/30)*SUMIFS(96:96,$1:$1,AR$1+INT(-$T103/30))))</f>
        <v>0</v>
      </c>
      <c r="AS105" s="91">
        <f>IF(AS$8="",0,IF($T105=справочники!$AK$9,IF(AS$8&lt;=Главная!$N$76,0,IF(AS$8=EOMONTH(Главная!$N$76,0)+1,SUM($Z96:AS96),AS96)),IF(AS$1=1,SUMIFS(96:96,$1:$1,"&gt;="&amp;1,$1:$1,"&lt;="&amp;INT(-$T103/30))+(-$T103/30-INT(-$T103/30))*SUMIFS(96:96,$1:$1,INT(-$T103/30)+1),0)+(-$T103/30-INT(-$T103/30))*SUMIFS(96:96,$1:$1,AS$1+INT(-$T103/30)+1)+(INT(-$T103/30)+1+$T103/30)*SUMIFS(96:96,$1:$1,AS$1+INT(-$T103/30))))</f>
        <v>0</v>
      </c>
      <c r="AT105" s="91">
        <f>IF(AT$8="",0,IF($T105=справочники!$AK$9,IF(AT$8&lt;=Главная!$N$76,0,IF(AT$8=EOMONTH(Главная!$N$76,0)+1,SUM($Z96:AT96),AT96)),IF(AT$1=1,SUMIFS(96:96,$1:$1,"&gt;="&amp;1,$1:$1,"&lt;="&amp;INT(-$T103/30))+(-$T103/30-INT(-$T103/30))*SUMIFS(96:96,$1:$1,INT(-$T103/30)+1),0)+(-$T103/30-INT(-$T103/30))*SUMIFS(96:96,$1:$1,AT$1+INT(-$T103/30)+1)+(INT(-$T103/30)+1+$T103/30)*SUMIFS(96:96,$1:$1,AT$1+INT(-$T103/30))))</f>
        <v>0</v>
      </c>
      <c r="AU105" s="91">
        <f>IF(AU$8="",0,IF($T105=справочники!$AK$9,IF(AU$8&lt;=Главная!$N$76,0,IF(AU$8=EOMONTH(Главная!$N$76,0)+1,SUM($Z96:AU96),AU96)),IF(AU$1=1,SUMIFS(96:96,$1:$1,"&gt;="&amp;1,$1:$1,"&lt;="&amp;INT(-$T103/30))+(-$T103/30-INT(-$T103/30))*SUMIFS(96:96,$1:$1,INT(-$T103/30)+1),0)+(-$T103/30-INT(-$T103/30))*SUMIFS(96:96,$1:$1,AU$1+INT(-$T103/30)+1)+(INT(-$T103/30)+1+$T103/30)*SUMIFS(96:96,$1:$1,AU$1+INT(-$T103/30))))</f>
        <v>0</v>
      </c>
      <c r="AV105" s="91">
        <f>IF(AV$8="",0,IF($T105=справочники!$AK$9,IF(AV$8&lt;=Главная!$N$76,0,IF(AV$8=EOMONTH(Главная!$N$76,0)+1,SUM($Z96:AV96),AV96)),IF(AV$1=1,SUMIFS(96:96,$1:$1,"&gt;="&amp;1,$1:$1,"&lt;="&amp;INT(-$T103/30))+(-$T103/30-INT(-$T103/30))*SUMIFS(96:96,$1:$1,INT(-$T103/30)+1),0)+(-$T103/30-INT(-$T103/30))*SUMIFS(96:96,$1:$1,AV$1+INT(-$T103/30)+1)+(INT(-$T103/30)+1+$T103/30)*SUMIFS(96:96,$1:$1,AV$1+INT(-$T103/30))))</f>
        <v>0</v>
      </c>
      <c r="AW105" s="91">
        <f>IF(AW$8="",0,IF($T105=справочники!$AK$9,IF(AW$8&lt;=Главная!$N$76,0,IF(AW$8=EOMONTH(Главная!$N$76,0)+1,SUM($Z96:AW96),AW96)),IF(AW$1=1,SUMIFS(96:96,$1:$1,"&gt;="&amp;1,$1:$1,"&lt;="&amp;INT(-$T103/30))+(-$T103/30-INT(-$T103/30))*SUMIFS(96:96,$1:$1,INT(-$T103/30)+1),0)+(-$T103/30-INT(-$T103/30))*SUMIFS(96:96,$1:$1,AW$1+INT(-$T103/30)+1)+(INT(-$T103/30)+1+$T103/30)*SUMIFS(96:96,$1:$1,AW$1+INT(-$T103/30))))</f>
        <v>0</v>
      </c>
      <c r="AX105" s="91">
        <f>IF(AX$8="",0,IF($T105=справочники!$AK$9,IF(AX$8&lt;=Главная!$N$76,0,IF(AX$8=EOMONTH(Главная!$N$76,0)+1,SUM($Z96:AX96),AX96)),IF(AX$1=1,SUMIFS(96:96,$1:$1,"&gt;="&amp;1,$1:$1,"&lt;="&amp;INT(-$T103/30))+(-$T103/30-INT(-$T103/30))*SUMIFS(96:96,$1:$1,INT(-$T103/30)+1),0)+(-$T103/30-INT(-$T103/30))*SUMIFS(96:96,$1:$1,AX$1+INT(-$T103/30)+1)+(INT(-$T103/30)+1+$T103/30)*SUMIFS(96:96,$1:$1,AX$1+INT(-$T103/30))))</f>
        <v>0</v>
      </c>
      <c r="AY105" s="91">
        <f>IF(AY$8="",0,IF($T105=справочники!$AK$9,IF(AY$8&lt;=Главная!$N$76,0,IF(AY$8=EOMONTH(Главная!$N$76,0)+1,SUM($Z96:AY96),AY96)),IF(AY$1=1,SUMIFS(96:96,$1:$1,"&gt;="&amp;1,$1:$1,"&lt;="&amp;INT(-$T103/30))+(-$T103/30-INT(-$T103/30))*SUMIFS(96:96,$1:$1,INT(-$T103/30)+1),0)+(-$T103/30-INT(-$T103/30))*SUMIFS(96:96,$1:$1,AY$1+INT(-$T103/30)+1)+(INT(-$T103/30)+1+$T103/30)*SUMIFS(96:96,$1:$1,AY$1+INT(-$T103/30))))</f>
        <v>0</v>
      </c>
      <c r="AZ105" s="91">
        <f>IF(AZ$8="",0,IF($T105=справочники!$AK$9,IF(AZ$8&lt;=Главная!$N$76,0,IF(AZ$8=EOMONTH(Главная!$N$76,0)+1,SUM($Z96:AZ96),AZ96)),IF(AZ$1=1,SUMIFS(96:96,$1:$1,"&gt;="&amp;1,$1:$1,"&lt;="&amp;INT(-$T103/30))+(-$T103/30-INT(-$T103/30))*SUMIFS(96:96,$1:$1,INT(-$T103/30)+1),0)+(-$T103/30-INT(-$T103/30))*SUMIFS(96:96,$1:$1,AZ$1+INT(-$T103/30)+1)+(INT(-$T103/30)+1+$T103/30)*SUMIFS(96:96,$1:$1,AZ$1+INT(-$T103/30))))</f>
        <v>0</v>
      </c>
      <c r="BA105" s="91">
        <f>IF(BA$8="",0,IF($T105=справочники!$AK$9,IF(BA$8&lt;=Главная!$N$76,0,IF(BA$8=EOMONTH(Главная!$N$76,0)+1,SUM($Z96:BA96),BA96)),IF(BA$1=1,SUMIFS(96:96,$1:$1,"&gt;="&amp;1,$1:$1,"&lt;="&amp;INT(-$T103/30))+(-$T103/30-INT(-$T103/30))*SUMIFS(96:96,$1:$1,INT(-$T103/30)+1),0)+(-$T103/30-INT(-$T103/30))*SUMIFS(96:96,$1:$1,BA$1+INT(-$T103/30)+1)+(INT(-$T103/30)+1+$T103/30)*SUMIFS(96:96,$1:$1,BA$1+INT(-$T103/30))))</f>
        <v>0</v>
      </c>
      <c r="BB105" s="91">
        <f>IF(BB$8="",0,IF($T105=справочники!$AK$9,IF(BB$8&lt;=Главная!$N$76,0,IF(BB$8=EOMONTH(Главная!$N$76,0)+1,SUM($Z96:BB96),BB96)),IF(BB$1=1,SUMIFS(96:96,$1:$1,"&gt;="&amp;1,$1:$1,"&lt;="&amp;INT(-$T103/30))+(-$T103/30-INT(-$T103/30))*SUMIFS(96:96,$1:$1,INT(-$T103/30)+1),0)+(-$T103/30-INT(-$T103/30))*SUMIFS(96:96,$1:$1,BB$1+INT(-$T103/30)+1)+(INT(-$T103/30)+1+$T103/30)*SUMIFS(96:96,$1:$1,BB$1+INT(-$T103/30))))</f>
        <v>0</v>
      </c>
      <c r="BC105" s="91">
        <f>IF(BC$8="",0,IF($T105=справочники!$AK$9,IF(BC$8&lt;=Главная!$N$76,0,IF(BC$8=EOMONTH(Главная!$N$76,0)+1,SUM($Z96:BC96),BC96)),IF(BC$1=1,SUMIFS(96:96,$1:$1,"&gt;="&amp;1,$1:$1,"&lt;="&amp;INT(-$T103/30))+(-$T103/30-INT(-$T103/30))*SUMIFS(96:96,$1:$1,INT(-$T103/30)+1),0)+(-$T103/30-INT(-$T103/30))*SUMIFS(96:96,$1:$1,BC$1+INT(-$T103/30)+1)+(INT(-$T103/30)+1+$T103/30)*SUMIFS(96:96,$1:$1,BC$1+INT(-$T103/30))))</f>
        <v>0</v>
      </c>
      <c r="BD105" s="91">
        <f>IF(BD$8="",0,IF($T105=справочники!$AK$9,IF(BD$8&lt;=Главная!$N$76,0,IF(BD$8=EOMONTH(Главная!$N$76,0)+1,SUM($Z96:BD96),BD96)),IF(BD$1=1,SUMIFS(96:96,$1:$1,"&gt;="&amp;1,$1:$1,"&lt;="&amp;INT(-$T103/30))+(-$T103/30-INT(-$T103/30))*SUMIFS(96:96,$1:$1,INT(-$T103/30)+1),0)+(-$T103/30-INT(-$T103/30))*SUMIFS(96:96,$1:$1,BD$1+INT(-$T103/30)+1)+(INT(-$T103/30)+1+$T103/30)*SUMIFS(96:96,$1:$1,BD$1+INT(-$T103/30))))</f>
        <v>0</v>
      </c>
      <c r="BE105" s="91">
        <f>IF(BE$8="",0,IF($T105=справочники!$AK$9,IF(BE$8&lt;=Главная!$N$76,0,IF(BE$8=EOMONTH(Главная!$N$76,0)+1,SUM($Z96:BE96),BE96)),IF(BE$1=1,SUMIFS(96:96,$1:$1,"&gt;="&amp;1,$1:$1,"&lt;="&amp;INT(-$T103/30))+(-$T103/30-INT(-$T103/30))*SUMIFS(96:96,$1:$1,INT(-$T103/30)+1),0)+(-$T103/30-INT(-$T103/30))*SUMIFS(96:96,$1:$1,BE$1+INT(-$T103/30)+1)+(INT(-$T103/30)+1+$T103/30)*SUMIFS(96:96,$1:$1,BE$1+INT(-$T103/30))))</f>
        <v>0</v>
      </c>
      <c r="BF105" s="91">
        <f>IF(BF$8="",0,IF($T105=справочники!$AK$9,IF(BF$8&lt;=Главная!$N$76,0,IF(BF$8=EOMONTH(Главная!$N$76,0)+1,SUM($Z96:BF96),BF96)),IF(BF$1=1,SUMIFS(96:96,$1:$1,"&gt;="&amp;1,$1:$1,"&lt;="&amp;INT(-$T103/30))+(-$T103/30-INT(-$T103/30))*SUMIFS(96:96,$1:$1,INT(-$T103/30)+1),0)+(-$T103/30-INT(-$T103/30))*SUMIFS(96:96,$1:$1,BF$1+INT(-$T103/30)+1)+(INT(-$T103/30)+1+$T103/30)*SUMIFS(96:96,$1:$1,BF$1+INT(-$T103/30))))</f>
        <v>0</v>
      </c>
      <c r="BG105" s="91">
        <f>IF(BG$8="",0,IF($T105=справочники!$AK$9,IF(BG$8&lt;=Главная!$N$76,0,IF(BG$8=EOMONTH(Главная!$N$76,0)+1,SUM($Z96:BG96),BG96)),IF(BG$1=1,SUMIFS(96:96,$1:$1,"&gt;="&amp;1,$1:$1,"&lt;="&amp;INT(-$T103/30))+(-$T103/30-INT(-$T103/30))*SUMIFS(96:96,$1:$1,INT(-$T103/30)+1),0)+(-$T103/30-INT(-$T103/30))*SUMIFS(96:96,$1:$1,BG$1+INT(-$T103/30)+1)+(INT(-$T103/30)+1+$T103/30)*SUMIFS(96:96,$1:$1,BG$1+INT(-$T103/30))))</f>
        <v>0</v>
      </c>
      <c r="BH105" s="91">
        <f>IF(BH$8="",0,IF($T105=справочники!$AK$9,IF(BH$8&lt;=Главная!$N$76,0,IF(BH$8=EOMONTH(Главная!$N$76,0)+1,SUM($Z96:BH96),BH96)),IF(BH$1=1,SUMIFS(96:96,$1:$1,"&gt;="&amp;1,$1:$1,"&lt;="&amp;INT(-$T103/30))+(-$T103/30-INT(-$T103/30))*SUMIFS(96:96,$1:$1,INT(-$T103/30)+1),0)+(-$T103/30-INT(-$T103/30))*SUMIFS(96:96,$1:$1,BH$1+INT(-$T103/30)+1)+(INT(-$T103/30)+1+$T103/30)*SUMIFS(96:96,$1:$1,BH$1+INT(-$T103/30))))</f>
        <v>0</v>
      </c>
      <c r="BI105" s="91">
        <f>IF(BI$8="",0,IF($T105=справочники!$AK$9,IF(BI$8&lt;=Главная!$N$76,0,IF(BI$8=EOMONTH(Главная!$N$76,0)+1,SUM($Z96:BI96),BI96)),IF(BI$1=1,SUMIFS(96:96,$1:$1,"&gt;="&amp;1,$1:$1,"&lt;="&amp;INT(-$T103/30))+(-$T103/30-INT(-$T103/30))*SUMIFS(96:96,$1:$1,INT(-$T103/30)+1),0)+(-$T103/30-INT(-$T103/30))*SUMIFS(96:96,$1:$1,BI$1+INT(-$T103/30)+1)+(INT(-$T103/30)+1+$T103/30)*SUMIFS(96:96,$1:$1,BI$1+INT(-$T103/30))))</f>
        <v>0</v>
      </c>
      <c r="BJ105" s="91">
        <f>IF(BJ$8="",0,IF($T105=справочники!$AK$9,IF(BJ$8&lt;=Главная!$N$76,0,IF(BJ$8=EOMONTH(Главная!$N$76,0)+1,SUM($Z96:BJ96),BJ96)),IF(BJ$1=1,SUMIFS(96:96,$1:$1,"&gt;="&amp;1,$1:$1,"&lt;="&amp;INT(-$T103/30))+(-$T103/30-INT(-$T103/30))*SUMIFS(96:96,$1:$1,INT(-$T103/30)+1),0)+(-$T103/30-INT(-$T103/30))*SUMIFS(96:96,$1:$1,BJ$1+INT(-$T103/30)+1)+(INT(-$T103/30)+1+$T103/30)*SUMIFS(96:96,$1:$1,BJ$1+INT(-$T103/30))))</f>
        <v>0</v>
      </c>
      <c r="BK105" s="91">
        <f>IF(BK$8="",0,IF($T105=справочники!$AK$9,IF(BK$8&lt;=Главная!$N$76,0,IF(BK$8=EOMONTH(Главная!$N$76,0)+1,SUM($Z96:BK96),BK96)),IF(BK$1=1,SUMIFS(96:96,$1:$1,"&gt;="&amp;1,$1:$1,"&lt;="&amp;INT(-$T103/30))+(-$T103/30-INT(-$T103/30))*SUMIFS(96:96,$1:$1,INT(-$T103/30)+1),0)+(-$T103/30-INT(-$T103/30))*SUMIFS(96:96,$1:$1,BK$1+INT(-$T103/30)+1)+(INT(-$T103/30)+1+$T103/30)*SUMIFS(96:96,$1:$1,BK$1+INT(-$T103/30))))</f>
        <v>0</v>
      </c>
      <c r="BL105" s="91">
        <f>IF(BL$8="",0,IF($T105=справочники!$AK$9,IF(BL$8&lt;=Главная!$N$76,0,IF(BL$8=EOMONTH(Главная!$N$76,0)+1,SUM($Z96:BL96),BL96)),IF(BL$1=1,SUMIFS(96:96,$1:$1,"&gt;="&amp;1,$1:$1,"&lt;="&amp;INT(-$T103/30))+(-$T103/30-INT(-$T103/30))*SUMIFS(96:96,$1:$1,INT(-$T103/30)+1),0)+(-$T103/30-INT(-$T103/30))*SUMIFS(96:96,$1:$1,BL$1+INT(-$T103/30)+1)+(INT(-$T103/30)+1+$T103/30)*SUMIFS(96:96,$1:$1,BL$1+INT(-$T103/30))))</f>
        <v>0</v>
      </c>
      <c r="BM105" s="91">
        <f>IF(BM$8="",0,IF($T105=справочники!$AK$9,IF(BM$8&lt;=Главная!$N$76,0,IF(BM$8=EOMONTH(Главная!$N$76,0)+1,SUM($Z96:BM96),BM96)),IF(BM$1=1,SUMIFS(96:96,$1:$1,"&gt;="&amp;1,$1:$1,"&lt;="&amp;INT(-$T103/30))+(-$T103/30-INT(-$T103/30))*SUMIFS(96:96,$1:$1,INT(-$T103/30)+1),0)+(-$T103/30-INT(-$T103/30))*SUMIFS(96:96,$1:$1,BM$1+INT(-$T103/30)+1)+(INT(-$T103/30)+1+$T103/30)*SUMIFS(96:96,$1:$1,BM$1+INT(-$T103/30))))</f>
        <v>0</v>
      </c>
      <c r="BN105" s="91">
        <f>IF(BN$8="",0,IF($T105=справочники!$AK$9,IF(BN$8&lt;=Главная!$N$76,0,IF(BN$8=EOMONTH(Главная!$N$76,0)+1,SUM($Z96:BN96),BN96)),IF(BN$1=1,SUMIFS(96:96,$1:$1,"&gt;="&amp;1,$1:$1,"&lt;="&amp;INT(-$T103/30))+(-$T103/30-INT(-$T103/30))*SUMIFS(96:96,$1:$1,INT(-$T103/30)+1),0)+(-$T103/30-INT(-$T103/30))*SUMIFS(96:96,$1:$1,BN$1+INT(-$T103/30)+1)+(INT(-$T103/30)+1+$T103/30)*SUMIFS(96:96,$1:$1,BN$1+INT(-$T103/30))))</f>
        <v>0</v>
      </c>
      <c r="BO105" s="91">
        <f>IF(BO$8="",0,IF($T105=справочники!$AK$9,IF(BO$8&lt;=Главная!$N$76,0,IF(BO$8=EOMONTH(Главная!$N$76,0)+1,SUM($Z96:BO96),BO96)),IF(BO$1=1,SUMIFS(96:96,$1:$1,"&gt;="&amp;1,$1:$1,"&lt;="&amp;INT(-$T103/30))+(-$T103/30-INT(-$T103/30))*SUMIFS(96:96,$1:$1,INT(-$T103/30)+1),0)+(-$T103/30-INT(-$T103/30))*SUMIFS(96:96,$1:$1,BO$1+INT(-$T103/30)+1)+(INT(-$T103/30)+1+$T103/30)*SUMIFS(96:96,$1:$1,BO$1+INT(-$T103/30))))</f>
        <v>0</v>
      </c>
      <c r="BP105" s="91">
        <f>IF(BP$8="",0,IF($T105=справочники!$AK$9,IF(BP$8&lt;=Главная!$N$76,0,IF(BP$8=EOMONTH(Главная!$N$76,0)+1,SUM($Z96:BP96),BP96)),IF(BP$1=1,SUMIFS(96:96,$1:$1,"&gt;="&amp;1,$1:$1,"&lt;="&amp;INT(-$T103/30))+(-$T103/30-INT(-$T103/30))*SUMIFS(96:96,$1:$1,INT(-$T103/30)+1),0)+(-$T103/30-INT(-$T103/30))*SUMIFS(96:96,$1:$1,BP$1+INT(-$T103/30)+1)+(INT(-$T103/30)+1+$T103/30)*SUMIFS(96:96,$1:$1,BP$1+INT(-$T103/30))))</f>
        <v>0</v>
      </c>
      <c r="BQ105" s="91">
        <f>IF(BQ$8="",0,IF($T105=справочники!$AK$9,IF(BQ$8&lt;=Главная!$N$76,0,IF(BQ$8=EOMONTH(Главная!$N$76,0)+1,SUM($Z96:BQ96),BQ96)),IF(BQ$1=1,SUMIFS(96:96,$1:$1,"&gt;="&amp;1,$1:$1,"&lt;="&amp;INT(-$T103/30))+(-$T103/30-INT(-$T103/30))*SUMIFS(96:96,$1:$1,INT(-$T103/30)+1),0)+(-$T103/30-INT(-$T103/30))*SUMIFS(96:96,$1:$1,BQ$1+INT(-$T103/30)+1)+(INT(-$T103/30)+1+$T103/30)*SUMIFS(96:96,$1:$1,BQ$1+INT(-$T103/30))))</f>
        <v>0</v>
      </c>
      <c r="BR105" s="91">
        <f>IF(BR$8="",0,IF($T105=справочники!$AK$9,IF(BR$8&lt;=Главная!$N$76,0,IF(BR$8=EOMONTH(Главная!$N$76,0)+1,SUM($Z96:BR96),BR96)),IF(BR$1=1,SUMIFS(96:96,$1:$1,"&gt;="&amp;1,$1:$1,"&lt;="&amp;INT(-$T103/30))+(-$T103/30-INT(-$T103/30))*SUMIFS(96:96,$1:$1,INT(-$T103/30)+1),0)+(-$T103/30-INT(-$T103/30))*SUMIFS(96:96,$1:$1,BR$1+INT(-$T103/30)+1)+(INT(-$T103/30)+1+$T103/30)*SUMIFS(96:96,$1:$1,BR$1+INT(-$T103/30))))</f>
        <v>0</v>
      </c>
      <c r="BS105" s="91">
        <f>IF(BS$8="",0,IF($T105=справочники!$AK$9,IF(BS$8&lt;=Главная!$N$76,0,IF(BS$8=EOMONTH(Главная!$N$76,0)+1,SUM($Z96:BS96),BS96)),IF(BS$1=1,SUMIFS(96:96,$1:$1,"&gt;="&amp;1,$1:$1,"&lt;="&amp;INT(-$T103/30))+(-$T103/30-INT(-$T103/30))*SUMIFS(96:96,$1:$1,INT(-$T103/30)+1),0)+(-$T103/30-INT(-$T103/30))*SUMIFS(96:96,$1:$1,BS$1+INT(-$T103/30)+1)+(INT(-$T103/30)+1+$T103/30)*SUMIFS(96:96,$1:$1,BS$1+INT(-$T103/30))))</f>
        <v>0</v>
      </c>
      <c r="BT105" s="91">
        <f>IF(BT$8="",0,IF($T105=справочники!$AK$9,IF(BT$8&lt;=Главная!$N$76,0,IF(BT$8=EOMONTH(Главная!$N$76,0)+1,SUM($Z96:BT96),BT96)),IF(BT$1=1,SUMIFS(96:96,$1:$1,"&gt;="&amp;1,$1:$1,"&lt;="&amp;INT(-$T103/30))+(-$T103/30-INT(-$T103/30))*SUMIFS(96:96,$1:$1,INT(-$T103/30)+1),0)+(-$T103/30-INT(-$T103/30))*SUMIFS(96:96,$1:$1,BT$1+INT(-$T103/30)+1)+(INT(-$T103/30)+1+$T103/30)*SUMIFS(96:96,$1:$1,BT$1+INT(-$T103/30))))</f>
        <v>0</v>
      </c>
      <c r="BU105" s="91">
        <f>IF(BU$8="",0,IF($T105=справочники!$AK$9,IF(BU$8&lt;=Главная!$N$76,0,IF(BU$8=EOMONTH(Главная!$N$76,0)+1,SUM($Z96:BU96),BU96)),IF(BU$1=1,SUMIFS(96:96,$1:$1,"&gt;="&amp;1,$1:$1,"&lt;="&amp;INT(-$T103/30))+(-$T103/30-INT(-$T103/30))*SUMIFS(96:96,$1:$1,INT(-$T103/30)+1),0)+(-$T103/30-INT(-$T103/30))*SUMIFS(96:96,$1:$1,BU$1+INT(-$T103/30)+1)+(INT(-$T103/30)+1+$T103/30)*SUMIFS(96:96,$1:$1,BU$1+INT(-$T103/30))))</f>
        <v>0</v>
      </c>
      <c r="BV105" s="91">
        <f>IF(BV$8="",0,IF($T105=справочники!$AK$9,IF(BV$8&lt;=Главная!$N$76,0,IF(BV$8=EOMONTH(Главная!$N$76,0)+1,SUM($Z96:BV96),BV96)),IF(BV$1=1,SUMIFS(96:96,$1:$1,"&gt;="&amp;1,$1:$1,"&lt;="&amp;INT(-$T103/30))+(-$T103/30-INT(-$T103/30))*SUMIFS(96:96,$1:$1,INT(-$T103/30)+1),0)+(-$T103/30-INT(-$T103/30))*SUMIFS(96:96,$1:$1,BV$1+INT(-$T103/30)+1)+(INT(-$T103/30)+1+$T103/30)*SUMIFS(96:96,$1:$1,BV$1+INT(-$T103/30))))</f>
        <v>0</v>
      </c>
      <c r="BW105" s="91">
        <f>IF(BW$8="",0,IF($T105=справочники!$AK$9,IF(BW$8&lt;=Главная!$N$76,0,IF(BW$8=EOMONTH(Главная!$N$76,0)+1,SUM($Z96:BW96),BW96)),IF(BW$1=1,SUMIFS(96:96,$1:$1,"&gt;="&amp;1,$1:$1,"&lt;="&amp;INT(-$T103/30))+(-$T103/30-INT(-$T103/30))*SUMIFS(96:96,$1:$1,INT(-$T103/30)+1),0)+(-$T103/30-INT(-$T103/30))*SUMIFS(96:96,$1:$1,BW$1+INT(-$T103/30)+1)+(INT(-$T103/30)+1+$T103/30)*SUMIFS(96:96,$1:$1,BW$1+INT(-$T103/30))))</f>
        <v>0</v>
      </c>
      <c r="BX105" s="91">
        <f>IF(BX$8="",0,IF($T105=справочники!$AK$9,IF(BX$8&lt;=Главная!$N$76,0,IF(BX$8=EOMONTH(Главная!$N$76,0)+1,SUM($Z96:BX96),BX96)),IF(BX$1=1,SUMIFS(96:96,$1:$1,"&gt;="&amp;1,$1:$1,"&lt;="&amp;INT(-$T103/30))+(-$T103/30-INT(-$T103/30))*SUMIFS(96:96,$1:$1,INT(-$T103/30)+1),0)+(-$T103/30-INT(-$T103/30))*SUMIFS(96:96,$1:$1,BX$1+INT(-$T103/30)+1)+(INT(-$T103/30)+1+$T103/30)*SUMIFS(96:96,$1:$1,BX$1+INT(-$T103/30))))</f>
        <v>0</v>
      </c>
      <c r="BY105" s="91">
        <f>IF(BY$8="",0,IF($T105=справочники!$AK$9,IF(BY$8&lt;=Главная!$N$76,0,IF(BY$8=EOMONTH(Главная!$N$76,0)+1,SUM($Z96:BY96),BY96)),IF(BY$1=1,SUMIFS(96:96,$1:$1,"&gt;="&amp;1,$1:$1,"&lt;="&amp;INT(-$T103/30))+(-$T103/30-INT(-$T103/30))*SUMIFS(96:96,$1:$1,INT(-$T103/30)+1),0)+(-$T103/30-INT(-$T103/30))*SUMIFS(96:96,$1:$1,BY$1+INT(-$T103/30)+1)+(INT(-$T103/30)+1+$T103/30)*SUMIFS(96:96,$1:$1,BY$1+INT(-$T103/30))))</f>
        <v>0</v>
      </c>
      <c r="BZ105" s="91">
        <f>IF(BZ$8="",0,IF($T105=справочники!$AK$9,IF(BZ$8&lt;=Главная!$N$76,0,IF(BZ$8=EOMONTH(Главная!$N$76,0)+1,SUM($Z96:BZ96),BZ96)),IF(BZ$1=1,SUMIFS(96:96,$1:$1,"&gt;="&amp;1,$1:$1,"&lt;="&amp;INT(-$T103/30))+(-$T103/30-INT(-$T103/30))*SUMIFS(96:96,$1:$1,INT(-$T103/30)+1),0)+(-$T103/30-INT(-$T103/30))*SUMIFS(96:96,$1:$1,BZ$1+INT(-$T103/30)+1)+(INT(-$T103/30)+1+$T103/30)*SUMIFS(96:96,$1:$1,BZ$1+INT(-$T103/30))))</f>
        <v>0</v>
      </c>
      <c r="CA105" s="91">
        <f>IF(CA$8="",0,IF($T105=справочники!$AK$9,IF(CA$8&lt;=Главная!$N$76,0,IF(CA$8=EOMONTH(Главная!$N$76,0)+1,SUM($Z96:CA96),CA96)),IF(CA$1=1,SUMIFS(96:96,$1:$1,"&gt;="&amp;1,$1:$1,"&lt;="&amp;INT(-$T103/30))+(-$T103/30-INT(-$T103/30))*SUMIFS(96:96,$1:$1,INT(-$T103/30)+1),0)+(-$T103/30-INT(-$T103/30))*SUMIFS(96:96,$1:$1,CA$1+INT(-$T103/30)+1)+(INT(-$T103/30)+1+$T103/30)*SUMIFS(96:96,$1:$1,CA$1+INT(-$T103/30))))</f>
        <v>0</v>
      </c>
      <c r="CB105" s="91">
        <f>IF(CB$8="",0,IF($T105=справочники!$AK$9,IF(CB$8&lt;=Главная!$N$76,0,IF(CB$8=EOMONTH(Главная!$N$76,0)+1,SUM($Z96:CB96),CB96)),IF(CB$1=1,SUMIFS(96:96,$1:$1,"&gt;="&amp;1,$1:$1,"&lt;="&amp;INT(-$T103/30))+(-$T103/30-INT(-$T103/30))*SUMIFS(96:96,$1:$1,INT(-$T103/30)+1),0)+(-$T103/30-INT(-$T103/30))*SUMIFS(96:96,$1:$1,CB$1+INT(-$T103/30)+1)+(INT(-$T103/30)+1+$T103/30)*SUMIFS(96:96,$1:$1,CB$1+INT(-$T103/30))))</f>
        <v>0</v>
      </c>
      <c r="CC105" s="91">
        <f>IF(CC$8="",0,IF($T105=справочники!$AK$9,IF(CC$8&lt;=Главная!$N$76,0,IF(CC$8=EOMONTH(Главная!$N$76,0)+1,SUM($Z96:CC96),CC96)),IF(CC$1=1,SUMIFS(96:96,$1:$1,"&gt;="&amp;1,$1:$1,"&lt;="&amp;INT(-$T103/30))+(-$T103/30-INT(-$T103/30))*SUMIFS(96:96,$1:$1,INT(-$T103/30)+1),0)+(-$T103/30-INT(-$T103/30))*SUMIFS(96:96,$1:$1,CC$1+INT(-$T103/30)+1)+(INT(-$T103/30)+1+$T103/30)*SUMIFS(96:96,$1:$1,CC$1+INT(-$T103/30))))</f>
        <v>0</v>
      </c>
      <c r="CD105" s="91">
        <f>IF(CD$8="",0,IF($T105=справочники!$AK$9,IF(CD$8&lt;=Главная!$N$76,0,IF(CD$8=EOMONTH(Главная!$N$76,0)+1,SUM($Z96:CD96),CD96)),IF(CD$1=1,SUMIFS(96:96,$1:$1,"&gt;="&amp;1,$1:$1,"&lt;="&amp;INT(-$T103/30))+(-$T103/30-INT(-$T103/30))*SUMIFS(96:96,$1:$1,INT(-$T103/30)+1),0)+(-$T103/30-INT(-$T103/30))*SUMIFS(96:96,$1:$1,CD$1+INT(-$T103/30)+1)+(INT(-$T103/30)+1+$T103/30)*SUMIFS(96:96,$1:$1,CD$1+INT(-$T103/30))))</f>
        <v>0</v>
      </c>
      <c r="CE105" s="91">
        <f>IF(CE$8="",0,IF($T105=справочники!$AK$9,IF(CE$8&lt;=Главная!$N$76,0,IF(CE$8=EOMONTH(Главная!$N$76,0)+1,SUM($Z96:CE96),CE96)),IF(CE$1=1,SUMIFS(96:96,$1:$1,"&gt;="&amp;1,$1:$1,"&lt;="&amp;INT(-$T103/30))+(-$T103/30-INT(-$T103/30))*SUMIFS(96:96,$1:$1,INT(-$T103/30)+1),0)+(-$T103/30-INT(-$T103/30))*SUMIFS(96:96,$1:$1,CE$1+INT(-$T103/30)+1)+(INT(-$T103/30)+1+$T103/30)*SUMIFS(96:96,$1:$1,CE$1+INT(-$T103/30))))</f>
        <v>0</v>
      </c>
      <c r="CF105" s="91">
        <f>IF(CF$8="",0,IF($T105=справочники!$AK$9,IF(CF$8&lt;=Главная!$N$76,0,IF(CF$8=EOMONTH(Главная!$N$76,0)+1,SUM($Z96:CF96),CF96)),IF(CF$1=1,SUMIFS(96:96,$1:$1,"&gt;="&amp;1,$1:$1,"&lt;="&amp;INT(-$T103/30))+(-$T103/30-INT(-$T103/30))*SUMIFS(96:96,$1:$1,INT(-$T103/30)+1),0)+(-$T103/30-INT(-$T103/30))*SUMIFS(96:96,$1:$1,CF$1+INT(-$T103/30)+1)+(INT(-$T103/30)+1+$T103/30)*SUMIFS(96:96,$1:$1,CF$1+INT(-$T103/30))))</f>
        <v>0</v>
      </c>
      <c r="CG105" s="91">
        <f>IF(CG$8="",0,IF($T105=справочники!$AK$9,IF(CG$8&lt;=Главная!$N$76,0,IF(CG$8=EOMONTH(Главная!$N$76,0)+1,SUM($Z96:CG96),CG96)),IF(CG$1=1,SUMIFS(96:96,$1:$1,"&gt;="&amp;1,$1:$1,"&lt;="&amp;INT(-$T103/30))+(-$T103/30-INT(-$T103/30))*SUMIFS(96:96,$1:$1,INT(-$T103/30)+1),0)+(-$T103/30-INT(-$T103/30))*SUMIFS(96:96,$1:$1,CG$1+INT(-$T103/30)+1)+(INT(-$T103/30)+1+$T103/30)*SUMIFS(96:96,$1:$1,CG$1+INT(-$T103/30))))</f>
        <v>0</v>
      </c>
      <c r="CH105" s="91">
        <f>IF(CH$8="",0,IF($T105=справочники!$AK$9,IF(CH$8&lt;=Главная!$N$76,0,IF(CH$8=EOMONTH(Главная!$N$76,0)+1,SUM($Z96:CH96),CH96)),IF(CH$1=1,SUMIFS(96:96,$1:$1,"&gt;="&amp;1,$1:$1,"&lt;="&amp;INT(-$T103/30))+(-$T103/30-INT(-$T103/30))*SUMIFS(96:96,$1:$1,INT(-$T103/30)+1),0)+(-$T103/30-INT(-$T103/30))*SUMIFS(96:96,$1:$1,CH$1+INT(-$T103/30)+1)+(INT(-$T103/30)+1+$T103/30)*SUMIFS(96:96,$1:$1,CH$1+INT(-$T103/30))))</f>
        <v>0</v>
      </c>
      <c r="CI105" s="91">
        <f>IF(CI$8="",0,IF($T105=справочники!$AK$9,IF(CI$8&lt;=Главная!$N$76,0,IF(CI$8=EOMONTH(Главная!$N$76,0)+1,SUM($Z96:CI96),CI96)),IF(CI$1=1,SUMIFS(96:96,$1:$1,"&gt;="&amp;1,$1:$1,"&lt;="&amp;INT(-$T103/30))+(-$T103/30-INT(-$T103/30))*SUMIFS(96:96,$1:$1,INT(-$T103/30)+1),0)+(-$T103/30-INT(-$T103/30))*SUMIFS(96:96,$1:$1,CI$1+INT(-$T103/30)+1)+(INT(-$T103/30)+1+$T103/30)*SUMIFS(96:96,$1:$1,CI$1+INT(-$T103/30))))</f>
        <v>0</v>
      </c>
      <c r="CJ105" s="91">
        <f>IF(CJ$8="",0,IF($T105=справочники!$AK$9,IF(CJ$8&lt;=Главная!$N$76,0,IF(CJ$8=EOMONTH(Главная!$N$76,0)+1,SUM($Z96:CJ96),CJ96)),IF(CJ$1=1,SUMIFS(96:96,$1:$1,"&gt;="&amp;1,$1:$1,"&lt;="&amp;INT(-$T103/30))+(-$T103/30-INT(-$T103/30))*SUMIFS(96:96,$1:$1,INT(-$T103/30)+1),0)+(-$T103/30-INT(-$T103/30))*SUMIFS(96:96,$1:$1,CJ$1+INT(-$T103/30)+1)+(INT(-$T103/30)+1+$T103/30)*SUMIFS(96:96,$1:$1,CJ$1+INT(-$T103/30))))</f>
        <v>0</v>
      </c>
      <c r="CK105" s="91">
        <f>IF(CK$8="",0,IF($T105=справочники!$AK$9,IF(CK$8&lt;=Главная!$N$76,0,IF(CK$8=EOMONTH(Главная!$N$76,0)+1,SUM($Z96:CK96),CK96)),IF(CK$1=1,SUMIFS(96:96,$1:$1,"&gt;="&amp;1,$1:$1,"&lt;="&amp;INT(-$T103/30))+(-$T103/30-INT(-$T103/30))*SUMIFS(96:96,$1:$1,INT(-$T103/30)+1),0)+(-$T103/30-INT(-$T103/30))*SUMIFS(96:96,$1:$1,CK$1+INT(-$T103/30)+1)+(INT(-$T103/30)+1+$T103/30)*SUMIFS(96:96,$1:$1,CK$1+INT(-$T103/30))))</f>
        <v>0</v>
      </c>
      <c r="CL105" s="91">
        <f>IF(CL$8="",0,IF($T105=справочники!$AK$9,IF(CL$8&lt;=Главная!$N$76,0,IF(CL$8=EOMONTH(Главная!$N$76,0)+1,SUM($Z96:CL96),CL96)),IF(CL$1=1,SUMIFS(96:96,$1:$1,"&gt;="&amp;1,$1:$1,"&lt;="&amp;INT(-$T103/30))+(-$T103/30-INT(-$T103/30))*SUMIFS(96:96,$1:$1,INT(-$T103/30)+1),0)+(-$T103/30-INT(-$T103/30))*SUMIFS(96:96,$1:$1,CL$1+INT(-$T103/30)+1)+(INT(-$T103/30)+1+$T103/30)*SUMIFS(96:96,$1:$1,CL$1+INT(-$T103/30))))</f>
        <v>0</v>
      </c>
      <c r="CM105" s="91">
        <f>IF(CM$8="",0,IF($T105=справочники!$AK$9,IF(CM$8&lt;=Главная!$N$76,0,IF(CM$8=EOMONTH(Главная!$N$76,0)+1,SUM($Z96:CM96),CM96)),IF(CM$1=1,SUMIFS(96:96,$1:$1,"&gt;="&amp;1,$1:$1,"&lt;="&amp;INT(-$T103/30))+(-$T103/30-INT(-$T103/30))*SUMIFS(96:96,$1:$1,INT(-$T103/30)+1),0)+(-$T103/30-INT(-$T103/30))*SUMIFS(96:96,$1:$1,CM$1+INT(-$T103/30)+1)+(INT(-$T103/30)+1+$T103/30)*SUMIFS(96:96,$1:$1,CM$1+INT(-$T103/30))))</f>
        <v>0</v>
      </c>
      <c r="CN105" s="91">
        <f>IF(CN$8="",0,IF($T105=справочники!$AK$9,IF(CN$8&lt;=Главная!$N$76,0,IF(CN$8=EOMONTH(Главная!$N$76,0)+1,SUM($Z96:CN96),CN96)),IF(CN$1=1,SUMIFS(96:96,$1:$1,"&gt;="&amp;1,$1:$1,"&lt;="&amp;INT(-$T103/30))+(-$T103/30-INT(-$T103/30))*SUMIFS(96:96,$1:$1,INT(-$T103/30)+1),0)+(-$T103/30-INT(-$T103/30))*SUMIFS(96:96,$1:$1,CN$1+INT(-$T103/30)+1)+(INT(-$T103/30)+1+$T103/30)*SUMIFS(96:96,$1:$1,CN$1+INT(-$T103/30))))</f>
        <v>0</v>
      </c>
      <c r="CO105" s="91">
        <f>IF(CO$8="",0,IF($T105=справочники!$AK$9,IF(CO$8&lt;=Главная!$N$76,0,IF(CO$8=EOMONTH(Главная!$N$76,0)+1,SUM($Z96:CO96),CO96)),IF(CO$1=1,SUMIFS(96:96,$1:$1,"&gt;="&amp;1,$1:$1,"&lt;="&amp;INT(-$T103/30))+(-$T103/30-INT(-$T103/30))*SUMIFS(96:96,$1:$1,INT(-$T103/30)+1),0)+(-$T103/30-INT(-$T103/30))*SUMIFS(96:96,$1:$1,CO$1+INT(-$T103/30)+1)+(INT(-$T103/30)+1+$T103/30)*SUMIFS(96:96,$1:$1,CO$1+INT(-$T103/30))))</f>
        <v>0</v>
      </c>
      <c r="CP105" s="91">
        <f>IF(CP$8="",0,IF($T105=справочники!$AK$9,IF(CP$8&lt;=Главная!$N$76,0,IF(CP$8=EOMONTH(Главная!$N$76,0)+1,SUM($Z96:CP96),CP96)),IF(CP$1=1,SUMIFS(96:96,$1:$1,"&gt;="&amp;1,$1:$1,"&lt;="&amp;INT(-$T103/30))+(-$T103/30-INT(-$T103/30))*SUMIFS(96:96,$1:$1,INT(-$T103/30)+1),0)+(-$T103/30-INT(-$T103/30))*SUMIFS(96:96,$1:$1,CP$1+INT(-$T103/30)+1)+(INT(-$T103/30)+1+$T103/30)*SUMIFS(96:96,$1:$1,CP$1+INT(-$T103/30))))</f>
        <v>0</v>
      </c>
      <c r="CQ105" s="91">
        <f>IF(CQ$8="",0,IF($T105=справочники!$AK$9,IF(CQ$8&lt;=Главная!$N$76,0,IF(CQ$8=EOMONTH(Главная!$N$76,0)+1,SUM($Z96:CQ96),CQ96)),IF(CQ$1=1,SUMIFS(96:96,$1:$1,"&gt;="&amp;1,$1:$1,"&lt;="&amp;INT(-$T103/30))+(-$T103/30-INT(-$T103/30))*SUMIFS(96:96,$1:$1,INT(-$T103/30)+1),0)+(-$T103/30-INT(-$T103/30))*SUMIFS(96:96,$1:$1,CQ$1+INT(-$T103/30)+1)+(INT(-$T103/30)+1+$T103/30)*SUMIFS(96:96,$1:$1,CQ$1+INT(-$T103/30))))</f>
        <v>0</v>
      </c>
      <c r="CR105" s="91">
        <f>IF(CR$8="",0,IF($T105=справочники!$AK$9,IF(CR$8&lt;=Главная!$N$76,0,IF(CR$8=EOMONTH(Главная!$N$76,0)+1,SUM($Z96:CR96),CR96)),IF(CR$1=1,SUMIFS(96:96,$1:$1,"&gt;="&amp;1,$1:$1,"&lt;="&amp;INT(-$T103/30))+(-$T103/30-INT(-$T103/30))*SUMIFS(96:96,$1:$1,INT(-$T103/30)+1),0)+(-$T103/30-INT(-$T103/30))*SUMIFS(96:96,$1:$1,CR$1+INT(-$T103/30)+1)+(INT(-$T103/30)+1+$T103/30)*SUMIFS(96:96,$1:$1,CR$1+INT(-$T103/30))))</f>
        <v>0</v>
      </c>
      <c r="CS105" s="91">
        <f>IF(CS$8="",0,IF($T105=справочники!$AK$9,IF(CS$8&lt;=Главная!$N$76,0,IF(CS$8=EOMONTH(Главная!$N$76,0)+1,SUM($Z96:CS96),CS96)),IF(CS$1=1,SUMIFS(96:96,$1:$1,"&gt;="&amp;1,$1:$1,"&lt;="&amp;INT(-$T103/30))+(-$T103/30-INT(-$T103/30))*SUMIFS(96:96,$1:$1,INT(-$T103/30)+1),0)+(-$T103/30-INT(-$T103/30))*SUMIFS(96:96,$1:$1,CS$1+INT(-$T103/30)+1)+(INT(-$T103/30)+1+$T103/30)*SUMIFS(96:96,$1:$1,CS$1+INT(-$T103/30))))</f>
        <v>0</v>
      </c>
      <c r="CT105" s="91">
        <f>IF(CT$8="",0,IF($T105=справочники!$AK$9,IF(CT$8&lt;=Главная!$N$76,0,IF(CT$8=EOMONTH(Главная!$N$76,0)+1,SUM($Z96:CT96),CT96)),IF(CT$1=1,SUMIFS(96:96,$1:$1,"&gt;="&amp;1,$1:$1,"&lt;="&amp;INT(-$T103/30))+(-$T103/30-INT(-$T103/30))*SUMIFS(96:96,$1:$1,INT(-$T103/30)+1),0)+(-$T103/30-INT(-$T103/30))*SUMIFS(96:96,$1:$1,CT$1+INT(-$T103/30)+1)+(INT(-$T103/30)+1+$T103/30)*SUMIFS(96:96,$1:$1,CT$1+INT(-$T103/30))))</f>
        <v>0</v>
      </c>
      <c r="CU105" s="91">
        <f>IF(CU$8="",0,IF($T105=справочники!$AK$9,IF(CU$8&lt;=Главная!$N$76,0,IF(CU$8=EOMONTH(Главная!$N$76,0)+1,SUM($Z96:CU96),CU96)),IF(CU$1=1,SUMIFS(96:96,$1:$1,"&gt;="&amp;1,$1:$1,"&lt;="&amp;INT(-$T103/30))+(-$T103/30-INT(-$T103/30))*SUMIFS(96:96,$1:$1,INT(-$T103/30)+1),0)+(-$T103/30-INT(-$T103/30))*SUMIFS(96:96,$1:$1,CU$1+INT(-$T103/30)+1)+(INT(-$T103/30)+1+$T103/30)*SUMIFS(96:96,$1:$1,CU$1+INT(-$T103/30))))</f>
        <v>0</v>
      </c>
      <c r="CV105" s="91">
        <f>IF(CV$8="",0,IF($T105=справочники!$AK$9,IF(CV$8&lt;=Главная!$N$76,0,IF(CV$8=EOMONTH(Главная!$N$76,0)+1,SUM($Z96:CV96),CV96)),IF(CV$1=1,SUMIFS(96:96,$1:$1,"&gt;="&amp;1,$1:$1,"&lt;="&amp;INT(-$T103/30))+(-$T103/30-INT(-$T103/30))*SUMIFS(96:96,$1:$1,INT(-$T103/30)+1),0)+(-$T103/30-INT(-$T103/30))*SUMIFS(96:96,$1:$1,CV$1+INT(-$T103/30)+1)+(INT(-$T103/30)+1+$T103/30)*SUMIFS(96:96,$1:$1,CV$1+INT(-$T103/30))))</f>
        <v>0</v>
      </c>
      <c r="CW105" s="91">
        <f>IF(CW$8="",0,IF($T105=справочники!$AK$9,IF(CW$8&lt;=Главная!$N$76,0,IF(CW$8=EOMONTH(Главная!$N$76,0)+1,SUM($Z96:CW96),CW96)),IF(CW$1=1,SUMIFS(96:96,$1:$1,"&gt;="&amp;1,$1:$1,"&lt;="&amp;INT(-$T103/30))+(-$T103/30-INT(-$T103/30))*SUMIFS(96:96,$1:$1,INT(-$T103/30)+1),0)+(-$T103/30-INT(-$T103/30))*SUMIFS(96:96,$1:$1,CW$1+INT(-$T103/30)+1)+(INT(-$T103/30)+1+$T103/30)*SUMIFS(96:96,$1:$1,CW$1+INT(-$T103/30))))</f>
        <v>0</v>
      </c>
      <c r="CX105" s="91">
        <f>IF(CX$8="",0,IF($T105=справочники!$AK$9,IF(CX$8&lt;=Главная!$N$76,0,IF(CX$8=EOMONTH(Главная!$N$76,0)+1,SUM($Z96:CX96),CX96)),IF(CX$1=1,SUMIFS(96:96,$1:$1,"&gt;="&amp;1,$1:$1,"&lt;="&amp;INT(-$T103/30))+(-$T103/30-INT(-$T103/30))*SUMIFS(96:96,$1:$1,INT(-$T103/30)+1),0)+(-$T103/30-INT(-$T103/30))*SUMIFS(96:96,$1:$1,CX$1+INT(-$T103/30)+1)+(INT(-$T103/30)+1+$T103/30)*SUMIFS(96:96,$1:$1,CX$1+INT(-$T103/30))))</f>
        <v>0</v>
      </c>
      <c r="CY105" s="91">
        <f>IF(CY$8="",0,IF($T105=справочники!$AK$9,IF(CY$8&lt;=Главная!$N$76,0,IF(CY$8=EOMONTH(Главная!$N$76,0)+1,SUM($Z96:CY96),CY96)),IF(CY$1=1,SUMIFS(96:96,$1:$1,"&gt;="&amp;1,$1:$1,"&lt;="&amp;INT(-$T103/30))+(-$T103/30-INT(-$T103/30))*SUMIFS(96:96,$1:$1,INT(-$T103/30)+1),0)+(-$T103/30-INT(-$T103/30))*SUMIFS(96:96,$1:$1,CY$1+INT(-$T103/30)+1)+(INT(-$T103/30)+1+$T103/30)*SUMIFS(96:96,$1:$1,CY$1+INT(-$T103/30))))</f>
        <v>0</v>
      </c>
      <c r="CZ105" s="91">
        <f>IF(CZ$8="",0,IF($T105=справочники!$AK$9,IF(CZ$8&lt;=Главная!$N$76,0,IF(CZ$8=EOMONTH(Главная!$N$76,0)+1,SUM($Z96:CZ96),CZ96)),IF(CZ$1=1,SUMIFS(96:96,$1:$1,"&gt;="&amp;1,$1:$1,"&lt;="&amp;INT(-$T103/30))+(-$T103/30-INT(-$T103/30))*SUMIFS(96:96,$1:$1,INT(-$T103/30)+1),0)+(-$T103/30-INT(-$T103/30))*SUMIFS(96:96,$1:$1,CZ$1+INT(-$T103/30)+1)+(INT(-$T103/30)+1+$T103/30)*SUMIFS(96:96,$1:$1,CZ$1+INT(-$T103/30))))</f>
        <v>0</v>
      </c>
      <c r="DA105" s="91">
        <f>IF(DA$8="",0,IF($T105=справочники!$AK$9,IF(DA$8&lt;=Главная!$N$76,0,IF(DA$8=EOMONTH(Главная!$N$76,0)+1,SUM($Z96:DA96),DA96)),IF(DA$1=1,SUMIFS(96:96,$1:$1,"&gt;="&amp;1,$1:$1,"&lt;="&amp;INT(-$T103/30))+(-$T103/30-INT(-$T103/30))*SUMIFS(96:96,$1:$1,INT(-$T103/30)+1),0)+(-$T103/30-INT(-$T103/30))*SUMIFS(96:96,$1:$1,DA$1+INT(-$T103/30)+1)+(INT(-$T103/30)+1+$T103/30)*SUMIFS(96:96,$1:$1,DA$1+INT(-$T103/30))))</f>
        <v>0</v>
      </c>
      <c r="DB105" s="91">
        <f>IF(DB$8="",0,IF($T105=справочники!$AK$9,IF(DB$8&lt;=Главная!$N$76,0,IF(DB$8=EOMONTH(Главная!$N$76,0)+1,SUM($Z96:DB96),DB96)),IF(DB$1=1,SUMIFS(96:96,$1:$1,"&gt;="&amp;1,$1:$1,"&lt;="&amp;INT(-$T103/30))+(-$T103/30-INT(-$T103/30))*SUMIFS(96:96,$1:$1,INT(-$T103/30)+1),0)+(-$T103/30-INT(-$T103/30))*SUMIFS(96:96,$1:$1,DB$1+INT(-$T103/30)+1)+(INT(-$T103/30)+1+$T103/30)*SUMIFS(96:96,$1:$1,DB$1+INT(-$T103/30))))</f>
        <v>0</v>
      </c>
      <c r="DC105" s="91">
        <f>IF(DC$8="",0,IF($T105=справочники!$AK$9,IF(DC$8&lt;=Главная!$N$76,0,IF(DC$8=EOMONTH(Главная!$N$76,0)+1,SUM($Z96:DC96),DC96)),IF(DC$1=1,SUMIFS(96:96,$1:$1,"&gt;="&amp;1,$1:$1,"&lt;="&amp;INT(-$T103/30))+(-$T103/30-INT(-$T103/30))*SUMIFS(96:96,$1:$1,INT(-$T103/30)+1),0)+(-$T103/30-INT(-$T103/30))*SUMIFS(96:96,$1:$1,DC$1+INT(-$T103/30)+1)+(INT(-$T103/30)+1+$T103/30)*SUMIFS(96:96,$1:$1,DC$1+INT(-$T103/30))))</f>
        <v>0</v>
      </c>
      <c r="DD105" s="91">
        <f>IF(DD$8="",0,IF($T105=справочники!$AK$9,IF(DD$8&lt;=Главная!$N$76,0,IF(DD$8=EOMONTH(Главная!$N$76,0)+1,SUM($Z96:DD96),DD96)),IF(DD$1=1,SUMIFS(96:96,$1:$1,"&gt;="&amp;1,$1:$1,"&lt;="&amp;INT(-$T103/30))+(-$T103/30-INT(-$T103/30))*SUMIFS(96:96,$1:$1,INT(-$T103/30)+1),0)+(-$T103/30-INT(-$T103/30))*SUMIFS(96:96,$1:$1,DD$1+INT(-$T103/30)+1)+(INT(-$T103/30)+1+$T103/30)*SUMIFS(96:96,$1:$1,DD$1+INT(-$T103/30))))</f>
        <v>0</v>
      </c>
      <c r="DE105" s="91">
        <f>IF(DE$8="",0,IF($T105=справочники!$AK$9,IF(DE$8&lt;=Главная!$N$76,0,IF(DE$8=EOMONTH(Главная!$N$76,0)+1,SUM($Z96:DE96),DE96)),IF(DE$1=1,SUMIFS(96:96,$1:$1,"&gt;="&amp;1,$1:$1,"&lt;="&amp;INT(-$T103/30))+(-$T103/30-INT(-$T103/30))*SUMIFS(96:96,$1:$1,INT(-$T103/30)+1),0)+(-$T103/30-INT(-$T103/30))*SUMIFS(96:96,$1:$1,DE$1+INT(-$T103/30)+1)+(INT(-$T103/30)+1+$T103/30)*SUMIFS(96:96,$1:$1,DE$1+INT(-$T103/30))))</f>
        <v>0</v>
      </c>
      <c r="DF105" s="91">
        <f>IF(DF$8="",0,IF($T105=справочники!$AK$9,IF(DF$8&lt;=Главная!$N$76,0,IF(DF$8=EOMONTH(Главная!$N$76,0)+1,SUM($Z96:DF96),DF96)),IF(DF$1=1,SUMIFS(96:96,$1:$1,"&gt;="&amp;1,$1:$1,"&lt;="&amp;INT(-$T103/30))+(-$T103/30-INT(-$T103/30))*SUMIFS(96:96,$1:$1,INT(-$T103/30)+1),0)+(-$T103/30-INT(-$T103/30))*SUMIFS(96:96,$1:$1,DF$1+INT(-$T103/30)+1)+(INT(-$T103/30)+1+$T103/30)*SUMIFS(96:96,$1:$1,DF$1+INT(-$T103/30))))</f>
        <v>0</v>
      </c>
      <c r="DG105" s="91">
        <f>IF(DG$8="",0,IF($T105=справочники!$AK$9,IF(DG$8&lt;=Главная!$N$76,0,IF(DG$8=EOMONTH(Главная!$N$76,0)+1,SUM($Z96:DG96),DG96)),IF(DG$1=1,SUMIFS(96:96,$1:$1,"&gt;="&amp;1,$1:$1,"&lt;="&amp;INT(-$T103/30))+(-$T103/30-INT(-$T103/30))*SUMIFS(96:96,$1:$1,INT(-$T103/30)+1),0)+(-$T103/30-INT(-$T103/30))*SUMIFS(96:96,$1:$1,DG$1+INT(-$T103/30)+1)+(INT(-$T103/30)+1+$T103/30)*SUMIFS(96:96,$1:$1,DG$1+INT(-$T103/30))))</f>
        <v>0</v>
      </c>
      <c r="DH105" s="91">
        <f>IF(DH$8="",0,IF($T105=справочники!$AK$9,IF(DH$8&lt;=Главная!$N$76,0,IF(DH$8=EOMONTH(Главная!$N$76,0)+1,SUM($Z96:DH96),DH96)),IF(DH$1=1,SUMIFS(96:96,$1:$1,"&gt;="&amp;1,$1:$1,"&lt;="&amp;INT(-$T103/30))+(-$T103/30-INT(-$T103/30))*SUMIFS(96:96,$1:$1,INT(-$T103/30)+1),0)+(-$T103/30-INT(-$T103/30))*SUMIFS(96:96,$1:$1,DH$1+INT(-$T103/30)+1)+(INT(-$T103/30)+1+$T103/30)*SUMIFS(96:96,$1:$1,DH$1+INT(-$T103/30))))</f>
        <v>0</v>
      </c>
      <c r="DI105" s="91">
        <f>IF(DI$8="",0,IF($T105=справочники!$AK$9,IF(DI$8&lt;=Главная!$N$76,0,IF(DI$8=EOMONTH(Главная!$N$76,0)+1,SUM($Z96:DI96),DI96)),IF(DI$1=1,SUMIFS(96:96,$1:$1,"&gt;="&amp;1,$1:$1,"&lt;="&amp;INT(-$T103/30))+(-$T103/30-INT(-$T103/30))*SUMIFS(96:96,$1:$1,INT(-$T103/30)+1),0)+(-$T103/30-INT(-$T103/30))*SUMIFS(96:96,$1:$1,DI$1+INT(-$T103/30)+1)+(INT(-$T103/30)+1+$T103/30)*SUMIFS(96:96,$1:$1,DI$1+INT(-$T103/30))))</f>
        <v>0</v>
      </c>
      <c r="DJ105" s="91">
        <f>IF(DJ$8="",0,IF($T105=справочники!$AK$9,IF(DJ$8&lt;=Главная!$N$76,0,IF(DJ$8=EOMONTH(Главная!$N$76,0)+1,SUM($Z96:DJ96),DJ96)),IF(DJ$1=1,SUMIFS(96:96,$1:$1,"&gt;="&amp;1,$1:$1,"&lt;="&amp;INT(-$T103/30))+(-$T103/30-INT(-$T103/30))*SUMIFS(96:96,$1:$1,INT(-$T103/30)+1),0)+(-$T103/30-INT(-$T103/30))*SUMIFS(96:96,$1:$1,DJ$1+INT(-$T103/30)+1)+(INT(-$T103/30)+1+$T103/30)*SUMIFS(96:96,$1:$1,DJ$1+INT(-$T103/30))))</f>
        <v>0</v>
      </c>
      <c r="DK105" s="91">
        <f>IF(DK$8="",0,IF($T105=справочники!$AK$9,IF(DK$8&lt;=Главная!$N$76,0,IF(DK$8=EOMONTH(Главная!$N$76,0)+1,SUM($Z96:DK96),DK96)),IF(DK$1=1,SUMIFS(96:96,$1:$1,"&gt;="&amp;1,$1:$1,"&lt;="&amp;INT(-$T103/30))+(-$T103/30-INT(-$T103/30))*SUMIFS(96:96,$1:$1,INT(-$T103/30)+1),0)+(-$T103/30-INT(-$T103/30))*SUMIFS(96:96,$1:$1,DK$1+INT(-$T103/30)+1)+(INT(-$T103/30)+1+$T103/30)*SUMIFS(96:96,$1:$1,DK$1+INT(-$T103/30))))</f>
        <v>0</v>
      </c>
      <c r="DL105" s="91">
        <f>IF(DL$8="",0,IF($T105=справочники!$AK$9,IF(DL$8&lt;=Главная!$N$76,0,IF(DL$8=EOMONTH(Главная!$N$76,0)+1,SUM($Z96:DL96),DL96)),IF(DL$1=1,SUMIFS(96:96,$1:$1,"&gt;="&amp;1,$1:$1,"&lt;="&amp;INT(-$T103/30))+(-$T103/30-INT(-$T103/30))*SUMIFS(96:96,$1:$1,INT(-$T103/30)+1),0)+(-$T103/30-INT(-$T103/30))*SUMIFS(96:96,$1:$1,DL$1+INT(-$T103/30)+1)+(INT(-$T103/30)+1+$T103/30)*SUMIFS(96:96,$1:$1,DL$1+INT(-$T103/30))))</f>
        <v>0</v>
      </c>
      <c r="DM105" s="91">
        <f>IF(DM$8="",0,IF($T105=справочники!$AK$9,IF(DM$8&lt;=Главная!$N$76,0,IF(DM$8=EOMONTH(Главная!$N$76,0)+1,SUM($Z96:DM96),DM96)),IF(DM$1=1,SUMIFS(96:96,$1:$1,"&gt;="&amp;1,$1:$1,"&lt;="&amp;INT(-$T103/30))+(-$T103/30-INT(-$T103/30))*SUMIFS(96:96,$1:$1,INT(-$T103/30)+1),0)+(-$T103/30-INT(-$T103/30))*SUMIFS(96:96,$1:$1,DM$1+INT(-$T103/30)+1)+(INT(-$T103/30)+1+$T103/30)*SUMIFS(96:96,$1:$1,DM$1+INT(-$T103/30))))</f>
        <v>0</v>
      </c>
      <c r="DN105" s="91">
        <f>IF(DN$8="",0,IF($T105=справочники!$AK$9,IF(DN$8&lt;=Главная!$N$76,0,IF(DN$8=EOMONTH(Главная!$N$76,0)+1,SUM($Z96:DN96),DN96)),IF(DN$1=1,SUMIFS(96:96,$1:$1,"&gt;="&amp;1,$1:$1,"&lt;="&amp;INT(-$T103/30))+(-$T103/30-INT(-$T103/30))*SUMIFS(96:96,$1:$1,INT(-$T103/30)+1),0)+(-$T103/30-INT(-$T103/30))*SUMIFS(96:96,$1:$1,DN$1+INT(-$T103/30)+1)+(INT(-$T103/30)+1+$T103/30)*SUMIFS(96:96,$1:$1,DN$1+INT(-$T103/30))))</f>
        <v>0</v>
      </c>
      <c r="DO105" s="91">
        <f>IF(DO$8="",0,IF($T105=справочники!$AK$9,IF(DO$8&lt;=Главная!$N$76,0,IF(DO$8=EOMONTH(Главная!$N$76,0)+1,SUM($Z96:DO96),DO96)),IF(DO$1=1,SUMIFS(96:96,$1:$1,"&gt;="&amp;1,$1:$1,"&lt;="&amp;INT(-$T103/30))+(-$T103/30-INT(-$T103/30))*SUMIFS(96:96,$1:$1,INT(-$T103/30)+1),0)+(-$T103/30-INT(-$T103/30))*SUMIFS(96:96,$1:$1,DO$1+INT(-$T103/30)+1)+(INT(-$T103/30)+1+$T103/30)*SUMIFS(96:96,$1:$1,DO$1+INT(-$T103/30))))</f>
        <v>0</v>
      </c>
      <c r="DP105" s="91">
        <f>IF(DP$8="",0,IF($T105=справочники!$AK$9,IF(DP$8&lt;=Главная!$N$76,0,IF(DP$8=EOMONTH(Главная!$N$76,0)+1,SUM($Z96:DP96),DP96)),IF(DP$1=1,SUMIFS(96:96,$1:$1,"&gt;="&amp;1,$1:$1,"&lt;="&amp;INT(-$T103/30))+(-$T103/30-INT(-$T103/30))*SUMIFS(96:96,$1:$1,INT(-$T103/30)+1),0)+(-$T103/30-INT(-$T103/30))*SUMIFS(96:96,$1:$1,DP$1+INT(-$T103/30)+1)+(INT(-$T103/30)+1+$T103/30)*SUMIFS(96:96,$1:$1,DP$1+INT(-$T103/30))))</f>
        <v>0</v>
      </c>
      <c r="DQ105" s="91">
        <f>IF(DQ$8="",0,IF($T105=справочники!$AK$9,IF(DQ$8&lt;=Главная!$N$76,0,IF(DQ$8=EOMONTH(Главная!$N$76,0)+1,SUM($Z96:DQ96),DQ96)),IF(DQ$1=1,SUMIFS(96:96,$1:$1,"&gt;="&amp;1,$1:$1,"&lt;="&amp;INT(-$T103/30))+(-$T103/30-INT(-$T103/30))*SUMIFS(96:96,$1:$1,INT(-$T103/30)+1),0)+(-$T103/30-INT(-$T103/30))*SUMIFS(96:96,$1:$1,DQ$1+INT(-$T103/30)+1)+(INT(-$T103/30)+1+$T103/30)*SUMIFS(96:96,$1:$1,DQ$1+INT(-$T103/30))))</f>
        <v>0</v>
      </c>
      <c r="DR105" s="91">
        <f>IF(DR$8="",0,IF($T105=справочники!$AK$9,IF(DR$8&lt;=Главная!$N$76,0,IF(DR$8=EOMONTH(Главная!$N$76,0)+1,SUM($Z96:DR96),DR96)),IF(DR$1=1,SUMIFS(96:96,$1:$1,"&gt;="&amp;1,$1:$1,"&lt;="&amp;INT(-$T103/30))+(-$T103/30-INT(-$T103/30))*SUMIFS(96:96,$1:$1,INT(-$T103/30)+1),0)+(-$T103/30-INT(-$T103/30))*SUMIFS(96:96,$1:$1,DR$1+INT(-$T103/30)+1)+(INT(-$T103/30)+1+$T103/30)*SUMIFS(96:96,$1:$1,DR$1+INT(-$T103/30))))</f>
        <v>0</v>
      </c>
      <c r="DS105" s="91">
        <f>IF(DS$8="",0,IF($T105=справочники!$AK$9,IF(DS$8&lt;=Главная!$N$76,0,IF(DS$8=EOMONTH(Главная!$N$76,0)+1,SUM($Z96:DS96),DS96)),IF(DS$1=1,SUMIFS(96:96,$1:$1,"&gt;="&amp;1,$1:$1,"&lt;="&amp;INT(-$T103/30))+(-$T103/30-INT(-$T103/30))*SUMIFS(96:96,$1:$1,INT(-$T103/30)+1),0)+(-$T103/30-INT(-$T103/30))*SUMIFS(96:96,$1:$1,DS$1+INT(-$T103/30)+1)+(INT(-$T103/30)+1+$T103/30)*SUMIFS(96:96,$1:$1,DS$1+INT(-$T103/30))))</f>
        <v>0</v>
      </c>
      <c r="DT105" s="91">
        <f>IF(DT$8="",0,IF($T105=справочники!$AK$9,IF(DT$8&lt;=Главная!$N$76,0,IF(DT$8=EOMONTH(Главная!$N$76,0)+1,SUM($Z96:DT96),DT96)),IF(DT$1=1,SUMIFS(96:96,$1:$1,"&gt;="&amp;1,$1:$1,"&lt;="&amp;INT(-$T103/30))+(-$T103/30-INT(-$T103/30))*SUMIFS(96:96,$1:$1,INT(-$T103/30)+1),0)+(-$T103/30-INT(-$T103/30))*SUMIFS(96:96,$1:$1,DT$1+INT(-$T103/30)+1)+(INT(-$T103/30)+1+$T103/30)*SUMIFS(96:96,$1:$1,DT$1+INT(-$T103/30))))</f>
        <v>0</v>
      </c>
      <c r="DU105" s="3"/>
      <c r="DV105" s="3"/>
    </row>
    <row r="106" spans="1:126" ht="4.2" customHeight="1">
      <c r="A106" s="1"/>
      <c r="B106" s="1"/>
      <c r="C106" s="1"/>
      <c r="D106" s="1"/>
      <c r="E106" s="261"/>
      <c r="F106" s="47"/>
      <c r="G106" s="248"/>
      <c r="H106" s="32"/>
      <c r="I106" s="32"/>
      <c r="J106" s="32"/>
      <c r="K106" s="32"/>
      <c r="L106" s="32"/>
      <c r="M106" s="16"/>
      <c r="N106" s="32"/>
      <c r="O106" s="32"/>
      <c r="P106" s="16"/>
      <c r="Q106" s="32"/>
      <c r="R106" s="1"/>
      <c r="S106" s="5"/>
      <c r="T106" s="7"/>
      <c r="U106" s="23"/>
      <c r="V106" s="1"/>
      <c r="W106" s="42"/>
      <c r="X106" s="10"/>
      <c r="Y106" s="45"/>
      <c r="Z106" s="92"/>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1"/>
      <c r="DV106" s="1"/>
    </row>
    <row r="107" spans="1:126" ht="4.2" customHeight="1">
      <c r="A107" s="1"/>
      <c r="B107" s="1"/>
      <c r="C107" s="1"/>
      <c r="D107" s="1"/>
      <c r="E107" s="261"/>
      <c r="F107" s="47"/>
      <c r="G107" s="229"/>
      <c r="H107" s="1"/>
      <c r="I107" s="1"/>
      <c r="J107" s="1"/>
      <c r="K107" s="1"/>
      <c r="L107" s="1"/>
      <c r="M107" s="5"/>
      <c r="N107" s="1"/>
      <c r="O107" s="1"/>
      <c r="P107" s="5"/>
      <c r="Q107" s="1"/>
      <c r="R107" s="1"/>
      <c r="S107" s="5"/>
      <c r="T107" s="7"/>
      <c r="U107" s="23"/>
      <c r="V107" s="1"/>
      <c r="W107" s="11"/>
      <c r="X107" s="10"/>
      <c r="Y107" s="45"/>
      <c r="Z107" s="92"/>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1"/>
      <c r="DV107" s="1"/>
    </row>
    <row r="108" spans="1:126" ht="4.2" customHeight="1">
      <c r="A108" s="1"/>
      <c r="B108" s="1"/>
      <c r="C108" s="1"/>
      <c r="D108" s="13"/>
      <c r="E108" s="262"/>
      <c r="F108" s="13"/>
      <c r="G108" s="302"/>
      <c r="H108" s="13"/>
      <c r="I108" s="13"/>
      <c r="J108" s="13"/>
      <c r="K108" s="13"/>
      <c r="L108" s="13"/>
      <c r="M108" s="14"/>
      <c r="N108" s="13"/>
      <c r="O108" s="13"/>
      <c r="P108" s="14"/>
      <c r="Q108" s="13"/>
      <c r="R108" s="13"/>
      <c r="S108" s="14"/>
      <c r="T108" s="176"/>
      <c r="U108" s="23"/>
      <c r="V108" s="1"/>
      <c r="W108" s="11"/>
      <c r="X108" s="10"/>
      <c r="Y108" s="45"/>
      <c r="Z108" s="92"/>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1"/>
      <c r="DV108" s="1"/>
    </row>
    <row r="109" spans="1:126" ht="4.2" customHeight="1">
      <c r="A109" s="1"/>
      <c r="B109" s="1"/>
      <c r="C109" s="1"/>
      <c r="D109" s="1"/>
      <c r="E109" s="261"/>
      <c r="F109" s="47"/>
      <c r="G109" s="229"/>
      <c r="H109" s="1"/>
      <c r="I109" s="1"/>
      <c r="J109" s="1"/>
      <c r="K109" s="1"/>
      <c r="L109" s="1"/>
      <c r="M109" s="5"/>
      <c r="N109" s="1"/>
      <c r="O109" s="1"/>
      <c r="P109" s="5"/>
      <c r="Q109" s="1"/>
      <c r="R109" s="1"/>
      <c r="S109" s="5"/>
      <c r="T109" s="7"/>
      <c r="U109" s="23"/>
      <c r="V109" s="1"/>
      <c r="W109" s="11"/>
      <c r="X109" s="10"/>
      <c r="Y109" s="45"/>
      <c r="Z109" s="92"/>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1"/>
      <c r="DV109" s="1"/>
    </row>
    <row r="110" spans="1:126" s="4" customFormat="1">
      <c r="A110" s="3"/>
      <c r="B110" s="196"/>
      <c r="C110" s="3"/>
      <c r="D110" s="3"/>
      <c r="E110" s="9"/>
      <c r="F110" s="50"/>
      <c r="G110" s="229" t="s">
        <v>6</v>
      </c>
      <c r="H110" s="3" t="s">
        <v>102</v>
      </c>
      <c r="I110" s="3"/>
      <c r="J110" s="3"/>
      <c r="K110" s="3"/>
      <c r="L110" s="3"/>
      <c r="M110" s="5"/>
      <c r="N110" s="3" t="str">
        <f>N39</f>
        <v>Продажа жилых помещений</v>
      </c>
      <c r="O110" s="3"/>
      <c r="P110" s="5"/>
      <c r="Q110" s="3" t="s">
        <v>25</v>
      </c>
      <c r="R110" s="3"/>
      <c r="S110" s="5"/>
      <c r="T110" s="83"/>
      <c r="U110" s="23"/>
      <c r="V110" s="3"/>
      <c r="W110" s="11"/>
      <c r="X110" s="11"/>
      <c r="Y110" s="45"/>
      <c r="Z110" s="90"/>
      <c r="AA110" s="91">
        <f>IF(AA$8="",0,SUM(AA111:AA122))</f>
        <v>0</v>
      </c>
      <c r="AB110" s="91">
        <f t="shared" ref="AB110:CM110" si="385">IF(AB$8="",0,SUM(AB111:AB122))</f>
        <v>0</v>
      </c>
      <c r="AC110" s="91">
        <f t="shared" si="385"/>
        <v>0</v>
      </c>
      <c r="AD110" s="91">
        <f t="shared" si="385"/>
        <v>0</v>
      </c>
      <c r="AE110" s="91">
        <f t="shared" si="385"/>
        <v>0</v>
      </c>
      <c r="AF110" s="91">
        <f t="shared" si="385"/>
        <v>0</v>
      </c>
      <c r="AG110" s="91">
        <f t="shared" si="385"/>
        <v>0</v>
      </c>
      <c r="AH110" s="91">
        <f t="shared" si="385"/>
        <v>0</v>
      </c>
      <c r="AI110" s="91">
        <f t="shared" si="385"/>
        <v>0</v>
      </c>
      <c r="AJ110" s="91">
        <f t="shared" si="385"/>
        <v>0</v>
      </c>
      <c r="AK110" s="91">
        <f t="shared" si="385"/>
        <v>0</v>
      </c>
      <c r="AL110" s="91">
        <f t="shared" si="385"/>
        <v>0</v>
      </c>
      <c r="AM110" s="91">
        <f t="shared" si="385"/>
        <v>0</v>
      </c>
      <c r="AN110" s="91">
        <f t="shared" si="385"/>
        <v>0</v>
      </c>
      <c r="AO110" s="91">
        <f t="shared" si="385"/>
        <v>0</v>
      </c>
      <c r="AP110" s="91">
        <f t="shared" si="385"/>
        <v>0</v>
      </c>
      <c r="AQ110" s="91">
        <f t="shared" si="385"/>
        <v>0</v>
      </c>
      <c r="AR110" s="91">
        <f t="shared" si="385"/>
        <v>0</v>
      </c>
      <c r="AS110" s="91">
        <f t="shared" si="385"/>
        <v>0</v>
      </c>
      <c r="AT110" s="91">
        <f t="shared" si="385"/>
        <v>0</v>
      </c>
      <c r="AU110" s="91">
        <f t="shared" si="385"/>
        <v>0</v>
      </c>
      <c r="AV110" s="91">
        <f t="shared" si="385"/>
        <v>0</v>
      </c>
      <c r="AW110" s="91">
        <f t="shared" si="385"/>
        <v>0</v>
      </c>
      <c r="AX110" s="91">
        <f t="shared" si="385"/>
        <v>0</v>
      </c>
      <c r="AY110" s="91">
        <f t="shared" si="385"/>
        <v>0</v>
      </c>
      <c r="AZ110" s="91">
        <f t="shared" si="385"/>
        <v>0</v>
      </c>
      <c r="BA110" s="91">
        <f t="shared" si="385"/>
        <v>0</v>
      </c>
      <c r="BB110" s="91">
        <f t="shared" si="385"/>
        <v>0</v>
      </c>
      <c r="BC110" s="91">
        <f t="shared" si="385"/>
        <v>0</v>
      </c>
      <c r="BD110" s="91">
        <f t="shared" si="385"/>
        <v>0</v>
      </c>
      <c r="BE110" s="91">
        <f t="shared" si="385"/>
        <v>0</v>
      </c>
      <c r="BF110" s="91">
        <f t="shared" si="385"/>
        <v>0</v>
      </c>
      <c r="BG110" s="91">
        <f t="shared" si="385"/>
        <v>0</v>
      </c>
      <c r="BH110" s="91">
        <f t="shared" si="385"/>
        <v>0</v>
      </c>
      <c r="BI110" s="91">
        <f t="shared" si="385"/>
        <v>0</v>
      </c>
      <c r="BJ110" s="91">
        <f t="shared" si="385"/>
        <v>0</v>
      </c>
      <c r="BK110" s="91">
        <f t="shared" si="385"/>
        <v>0</v>
      </c>
      <c r="BL110" s="91">
        <f t="shared" si="385"/>
        <v>0</v>
      </c>
      <c r="BM110" s="91">
        <f t="shared" si="385"/>
        <v>0</v>
      </c>
      <c r="BN110" s="91">
        <f t="shared" si="385"/>
        <v>0</v>
      </c>
      <c r="BO110" s="91">
        <f t="shared" si="385"/>
        <v>0</v>
      </c>
      <c r="BP110" s="91">
        <f t="shared" si="385"/>
        <v>0</v>
      </c>
      <c r="BQ110" s="91">
        <f t="shared" si="385"/>
        <v>0</v>
      </c>
      <c r="BR110" s="91">
        <f t="shared" si="385"/>
        <v>0</v>
      </c>
      <c r="BS110" s="91">
        <f t="shared" si="385"/>
        <v>0</v>
      </c>
      <c r="BT110" s="91">
        <f t="shared" si="385"/>
        <v>0</v>
      </c>
      <c r="BU110" s="91">
        <f t="shared" si="385"/>
        <v>0</v>
      </c>
      <c r="BV110" s="91">
        <f t="shared" si="385"/>
        <v>0</v>
      </c>
      <c r="BW110" s="91">
        <f t="shared" si="385"/>
        <v>0</v>
      </c>
      <c r="BX110" s="91">
        <f t="shared" si="385"/>
        <v>0</v>
      </c>
      <c r="BY110" s="91">
        <f t="shared" si="385"/>
        <v>0</v>
      </c>
      <c r="BZ110" s="91">
        <f t="shared" si="385"/>
        <v>0</v>
      </c>
      <c r="CA110" s="91">
        <f t="shared" si="385"/>
        <v>0</v>
      </c>
      <c r="CB110" s="91">
        <f t="shared" si="385"/>
        <v>0</v>
      </c>
      <c r="CC110" s="91">
        <f t="shared" si="385"/>
        <v>0</v>
      </c>
      <c r="CD110" s="91">
        <f t="shared" si="385"/>
        <v>0</v>
      </c>
      <c r="CE110" s="91">
        <f t="shared" si="385"/>
        <v>0</v>
      </c>
      <c r="CF110" s="91">
        <f t="shared" si="385"/>
        <v>0</v>
      </c>
      <c r="CG110" s="91">
        <f t="shared" si="385"/>
        <v>0</v>
      </c>
      <c r="CH110" s="91">
        <f t="shared" si="385"/>
        <v>0</v>
      </c>
      <c r="CI110" s="91">
        <f t="shared" si="385"/>
        <v>0</v>
      </c>
      <c r="CJ110" s="91">
        <f t="shared" si="385"/>
        <v>0</v>
      </c>
      <c r="CK110" s="91">
        <f t="shared" si="385"/>
        <v>0</v>
      </c>
      <c r="CL110" s="91">
        <f t="shared" si="385"/>
        <v>0</v>
      </c>
      <c r="CM110" s="91">
        <f t="shared" si="385"/>
        <v>0</v>
      </c>
      <c r="CN110" s="91">
        <f t="shared" ref="CN110:DT110" si="386">IF(CN$8="",0,SUM(CN111:CN122))</f>
        <v>0</v>
      </c>
      <c r="CO110" s="91">
        <f t="shared" si="386"/>
        <v>0</v>
      </c>
      <c r="CP110" s="91">
        <f t="shared" si="386"/>
        <v>0</v>
      </c>
      <c r="CQ110" s="91">
        <f t="shared" si="386"/>
        <v>0</v>
      </c>
      <c r="CR110" s="91">
        <f t="shared" si="386"/>
        <v>0</v>
      </c>
      <c r="CS110" s="91">
        <f t="shared" si="386"/>
        <v>0</v>
      </c>
      <c r="CT110" s="91">
        <f t="shared" si="386"/>
        <v>0</v>
      </c>
      <c r="CU110" s="91">
        <f t="shared" si="386"/>
        <v>0</v>
      </c>
      <c r="CV110" s="91">
        <f t="shared" si="386"/>
        <v>0</v>
      </c>
      <c r="CW110" s="91">
        <f t="shared" si="386"/>
        <v>0</v>
      </c>
      <c r="CX110" s="91">
        <f t="shared" si="386"/>
        <v>0</v>
      </c>
      <c r="CY110" s="91">
        <f t="shared" si="386"/>
        <v>0</v>
      </c>
      <c r="CZ110" s="91">
        <f t="shared" si="386"/>
        <v>0</v>
      </c>
      <c r="DA110" s="91">
        <f t="shared" si="386"/>
        <v>0</v>
      </c>
      <c r="DB110" s="91">
        <f t="shared" si="386"/>
        <v>0</v>
      </c>
      <c r="DC110" s="91">
        <f t="shared" si="386"/>
        <v>0</v>
      </c>
      <c r="DD110" s="91">
        <f t="shared" si="386"/>
        <v>0</v>
      </c>
      <c r="DE110" s="91">
        <f t="shared" si="386"/>
        <v>0</v>
      </c>
      <c r="DF110" s="91">
        <f t="shared" si="386"/>
        <v>0</v>
      </c>
      <c r="DG110" s="91">
        <f t="shared" si="386"/>
        <v>0</v>
      </c>
      <c r="DH110" s="91">
        <f t="shared" si="386"/>
        <v>0</v>
      </c>
      <c r="DI110" s="91">
        <f t="shared" si="386"/>
        <v>0</v>
      </c>
      <c r="DJ110" s="91">
        <f t="shared" si="386"/>
        <v>0</v>
      </c>
      <c r="DK110" s="91">
        <f t="shared" si="386"/>
        <v>0</v>
      </c>
      <c r="DL110" s="91">
        <f t="shared" si="386"/>
        <v>0</v>
      </c>
      <c r="DM110" s="91">
        <f t="shared" si="386"/>
        <v>0</v>
      </c>
      <c r="DN110" s="91">
        <f t="shared" si="386"/>
        <v>0</v>
      </c>
      <c r="DO110" s="91">
        <f t="shared" si="386"/>
        <v>0</v>
      </c>
      <c r="DP110" s="91">
        <f t="shared" si="386"/>
        <v>0</v>
      </c>
      <c r="DQ110" s="91">
        <f t="shared" si="386"/>
        <v>0</v>
      </c>
      <c r="DR110" s="91">
        <f t="shared" si="386"/>
        <v>0</v>
      </c>
      <c r="DS110" s="91">
        <f t="shared" si="386"/>
        <v>0</v>
      </c>
      <c r="DT110" s="91">
        <f t="shared" si="386"/>
        <v>0</v>
      </c>
      <c r="DU110" s="3"/>
      <c r="DV110" s="3"/>
    </row>
    <row r="111" spans="1:126" ht="4.2" customHeight="1">
      <c r="A111" s="1"/>
      <c r="B111" s="1"/>
      <c r="C111" s="13"/>
      <c r="D111" s="13"/>
      <c r="E111" s="262"/>
      <c r="F111" s="13"/>
      <c r="G111" s="302"/>
      <c r="H111" s="13"/>
      <c r="I111" s="13"/>
      <c r="J111" s="13"/>
      <c r="K111" s="13"/>
      <c r="L111" s="13"/>
      <c r="M111" s="14"/>
      <c r="N111" s="13"/>
      <c r="O111" s="13"/>
      <c r="P111" s="14"/>
      <c r="Q111" s="13"/>
      <c r="R111" s="13"/>
      <c r="S111" s="14"/>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6"/>
      <c r="DH111" s="176"/>
      <c r="DI111" s="176"/>
      <c r="DJ111" s="176"/>
      <c r="DK111" s="176"/>
      <c r="DL111" s="176"/>
      <c r="DM111" s="176"/>
      <c r="DN111" s="176"/>
      <c r="DO111" s="176"/>
      <c r="DP111" s="176"/>
      <c r="DQ111" s="176"/>
      <c r="DR111" s="176"/>
      <c r="DS111" s="176"/>
      <c r="DT111" s="176"/>
      <c r="DU111" s="1"/>
      <c r="DV111" s="1"/>
    </row>
    <row r="112" spans="1:126" s="237" customFormat="1" ht="10.199999999999999">
      <c r="A112" s="226"/>
      <c r="B112" s="227" t="s">
        <v>91</v>
      </c>
      <c r="C112" s="228"/>
      <c r="D112" s="227"/>
      <c r="E112" s="268"/>
      <c r="F112" s="114"/>
      <c r="G112" s="229" t="s">
        <v>6</v>
      </c>
      <c r="H112" s="226"/>
      <c r="I112" s="239" t="s">
        <v>101</v>
      </c>
      <c r="J112" s="226"/>
      <c r="K112" s="226"/>
      <c r="L112" s="226"/>
      <c r="M112" s="230" t="s">
        <v>6</v>
      </c>
      <c r="N112" s="231" t="s">
        <v>401</v>
      </c>
      <c r="O112" s="226"/>
      <c r="P112" s="229"/>
      <c r="Q112" s="226" t="s">
        <v>25</v>
      </c>
      <c r="R112" s="226"/>
      <c r="S112" s="230" t="s">
        <v>6</v>
      </c>
      <c r="T112" s="231"/>
      <c r="U112" s="238" t="s">
        <v>7</v>
      </c>
      <c r="V112" s="226"/>
      <c r="W112" s="233"/>
      <c r="X112" s="234"/>
      <c r="Y112" s="229" t="s">
        <v>6</v>
      </c>
      <c r="Z112" s="235"/>
      <c r="AA112" s="684">
        <f>Главная!$N$54</f>
        <v>0</v>
      </c>
      <c r="AB112" s="236">
        <f>AA112</f>
        <v>0</v>
      </c>
      <c r="AC112" s="236">
        <f t="shared" ref="AC112:CN112" si="387">AB112</f>
        <v>0</v>
      </c>
      <c r="AD112" s="236">
        <f t="shared" si="387"/>
        <v>0</v>
      </c>
      <c r="AE112" s="236">
        <f t="shared" si="387"/>
        <v>0</v>
      </c>
      <c r="AF112" s="236">
        <f t="shared" si="387"/>
        <v>0</v>
      </c>
      <c r="AG112" s="236">
        <f t="shared" si="387"/>
        <v>0</v>
      </c>
      <c r="AH112" s="236">
        <f t="shared" si="387"/>
        <v>0</v>
      </c>
      <c r="AI112" s="236">
        <f t="shared" si="387"/>
        <v>0</v>
      </c>
      <c r="AJ112" s="236">
        <f t="shared" si="387"/>
        <v>0</v>
      </c>
      <c r="AK112" s="236">
        <f t="shared" si="387"/>
        <v>0</v>
      </c>
      <c r="AL112" s="236">
        <f t="shared" si="387"/>
        <v>0</v>
      </c>
      <c r="AM112" s="236">
        <f t="shared" si="387"/>
        <v>0</v>
      </c>
      <c r="AN112" s="236">
        <f t="shared" si="387"/>
        <v>0</v>
      </c>
      <c r="AO112" s="236">
        <f t="shared" si="387"/>
        <v>0</v>
      </c>
      <c r="AP112" s="236">
        <f t="shared" si="387"/>
        <v>0</v>
      </c>
      <c r="AQ112" s="236">
        <f t="shared" si="387"/>
        <v>0</v>
      </c>
      <c r="AR112" s="236">
        <f t="shared" si="387"/>
        <v>0</v>
      </c>
      <c r="AS112" s="236">
        <f t="shared" si="387"/>
        <v>0</v>
      </c>
      <c r="AT112" s="236">
        <f t="shared" si="387"/>
        <v>0</v>
      </c>
      <c r="AU112" s="236">
        <f t="shared" si="387"/>
        <v>0</v>
      </c>
      <c r="AV112" s="236">
        <f t="shared" si="387"/>
        <v>0</v>
      </c>
      <c r="AW112" s="236">
        <f t="shared" si="387"/>
        <v>0</v>
      </c>
      <c r="AX112" s="236">
        <f t="shared" si="387"/>
        <v>0</v>
      </c>
      <c r="AY112" s="236">
        <f t="shared" si="387"/>
        <v>0</v>
      </c>
      <c r="AZ112" s="236">
        <f t="shared" si="387"/>
        <v>0</v>
      </c>
      <c r="BA112" s="236">
        <f t="shared" si="387"/>
        <v>0</v>
      </c>
      <c r="BB112" s="236">
        <f t="shared" si="387"/>
        <v>0</v>
      </c>
      <c r="BC112" s="236">
        <f t="shared" si="387"/>
        <v>0</v>
      </c>
      <c r="BD112" s="236">
        <f t="shared" si="387"/>
        <v>0</v>
      </c>
      <c r="BE112" s="236">
        <f t="shared" si="387"/>
        <v>0</v>
      </c>
      <c r="BF112" s="236">
        <f t="shared" si="387"/>
        <v>0</v>
      </c>
      <c r="BG112" s="236">
        <f t="shared" si="387"/>
        <v>0</v>
      </c>
      <c r="BH112" s="236">
        <f t="shared" si="387"/>
        <v>0</v>
      </c>
      <c r="BI112" s="236">
        <f t="shared" si="387"/>
        <v>0</v>
      </c>
      <c r="BJ112" s="236">
        <f t="shared" si="387"/>
        <v>0</v>
      </c>
      <c r="BK112" s="236">
        <f t="shared" si="387"/>
        <v>0</v>
      </c>
      <c r="BL112" s="236">
        <f t="shared" si="387"/>
        <v>0</v>
      </c>
      <c r="BM112" s="236">
        <f t="shared" si="387"/>
        <v>0</v>
      </c>
      <c r="BN112" s="236">
        <f t="shared" si="387"/>
        <v>0</v>
      </c>
      <c r="BO112" s="236">
        <f t="shared" si="387"/>
        <v>0</v>
      </c>
      <c r="BP112" s="236">
        <f t="shared" si="387"/>
        <v>0</v>
      </c>
      <c r="BQ112" s="236">
        <f t="shared" si="387"/>
        <v>0</v>
      </c>
      <c r="BR112" s="236">
        <f t="shared" si="387"/>
        <v>0</v>
      </c>
      <c r="BS112" s="236">
        <f t="shared" si="387"/>
        <v>0</v>
      </c>
      <c r="BT112" s="236">
        <f t="shared" si="387"/>
        <v>0</v>
      </c>
      <c r="BU112" s="236">
        <f t="shared" si="387"/>
        <v>0</v>
      </c>
      <c r="BV112" s="236">
        <f t="shared" si="387"/>
        <v>0</v>
      </c>
      <c r="BW112" s="236">
        <f t="shared" si="387"/>
        <v>0</v>
      </c>
      <c r="BX112" s="236">
        <f t="shared" si="387"/>
        <v>0</v>
      </c>
      <c r="BY112" s="236">
        <f t="shared" si="387"/>
        <v>0</v>
      </c>
      <c r="BZ112" s="236">
        <f t="shared" si="387"/>
        <v>0</v>
      </c>
      <c r="CA112" s="236">
        <f t="shared" si="387"/>
        <v>0</v>
      </c>
      <c r="CB112" s="236">
        <f t="shared" si="387"/>
        <v>0</v>
      </c>
      <c r="CC112" s="236">
        <f t="shared" si="387"/>
        <v>0</v>
      </c>
      <c r="CD112" s="236">
        <f t="shared" si="387"/>
        <v>0</v>
      </c>
      <c r="CE112" s="236">
        <f t="shared" si="387"/>
        <v>0</v>
      </c>
      <c r="CF112" s="236">
        <f t="shared" si="387"/>
        <v>0</v>
      </c>
      <c r="CG112" s="236">
        <f t="shared" si="387"/>
        <v>0</v>
      </c>
      <c r="CH112" s="236">
        <f t="shared" si="387"/>
        <v>0</v>
      </c>
      <c r="CI112" s="236">
        <f t="shared" si="387"/>
        <v>0</v>
      </c>
      <c r="CJ112" s="236">
        <f t="shared" si="387"/>
        <v>0</v>
      </c>
      <c r="CK112" s="236">
        <f t="shared" si="387"/>
        <v>0</v>
      </c>
      <c r="CL112" s="236">
        <f t="shared" si="387"/>
        <v>0</v>
      </c>
      <c r="CM112" s="236">
        <f t="shared" si="387"/>
        <v>0</v>
      </c>
      <c r="CN112" s="236">
        <f t="shared" si="387"/>
        <v>0</v>
      </c>
      <c r="CO112" s="236">
        <f t="shared" ref="CO112:DT112" si="388">CN112</f>
        <v>0</v>
      </c>
      <c r="CP112" s="236">
        <f t="shared" si="388"/>
        <v>0</v>
      </c>
      <c r="CQ112" s="236">
        <f t="shared" si="388"/>
        <v>0</v>
      </c>
      <c r="CR112" s="236">
        <f t="shared" si="388"/>
        <v>0</v>
      </c>
      <c r="CS112" s="236">
        <f t="shared" si="388"/>
        <v>0</v>
      </c>
      <c r="CT112" s="236">
        <f t="shared" si="388"/>
        <v>0</v>
      </c>
      <c r="CU112" s="236">
        <f t="shared" si="388"/>
        <v>0</v>
      </c>
      <c r="CV112" s="236">
        <f t="shared" si="388"/>
        <v>0</v>
      </c>
      <c r="CW112" s="236">
        <f t="shared" si="388"/>
        <v>0</v>
      </c>
      <c r="CX112" s="236">
        <f t="shared" si="388"/>
        <v>0</v>
      </c>
      <c r="CY112" s="236">
        <f t="shared" si="388"/>
        <v>0</v>
      </c>
      <c r="CZ112" s="236">
        <f t="shared" si="388"/>
        <v>0</v>
      </c>
      <c r="DA112" s="236">
        <f t="shared" si="388"/>
        <v>0</v>
      </c>
      <c r="DB112" s="236">
        <f t="shared" si="388"/>
        <v>0</v>
      </c>
      <c r="DC112" s="236">
        <f t="shared" si="388"/>
        <v>0</v>
      </c>
      <c r="DD112" s="236">
        <f t="shared" si="388"/>
        <v>0</v>
      </c>
      <c r="DE112" s="236">
        <f t="shared" si="388"/>
        <v>0</v>
      </c>
      <c r="DF112" s="236">
        <f t="shared" si="388"/>
        <v>0</v>
      </c>
      <c r="DG112" s="236">
        <f t="shared" si="388"/>
        <v>0</v>
      </c>
      <c r="DH112" s="236">
        <f t="shared" si="388"/>
        <v>0</v>
      </c>
      <c r="DI112" s="236">
        <f t="shared" si="388"/>
        <v>0</v>
      </c>
      <c r="DJ112" s="236">
        <f t="shared" si="388"/>
        <v>0</v>
      </c>
      <c r="DK112" s="236">
        <f t="shared" si="388"/>
        <v>0</v>
      </c>
      <c r="DL112" s="236">
        <f t="shared" si="388"/>
        <v>0</v>
      </c>
      <c r="DM112" s="236">
        <f t="shared" si="388"/>
        <v>0</v>
      </c>
      <c r="DN112" s="236">
        <f t="shared" si="388"/>
        <v>0</v>
      </c>
      <c r="DO112" s="236">
        <f t="shared" si="388"/>
        <v>0</v>
      </c>
      <c r="DP112" s="236">
        <f t="shared" si="388"/>
        <v>0</v>
      </c>
      <c r="DQ112" s="236">
        <f t="shared" si="388"/>
        <v>0</v>
      </c>
      <c r="DR112" s="236">
        <f t="shared" si="388"/>
        <v>0</v>
      </c>
      <c r="DS112" s="236">
        <f t="shared" si="388"/>
        <v>0</v>
      </c>
      <c r="DT112" s="236">
        <f t="shared" si="388"/>
        <v>0</v>
      </c>
      <c r="DU112" s="226"/>
      <c r="DV112" s="226"/>
    </row>
    <row r="113" spans="1:126" s="237" customFormat="1" ht="10.199999999999999">
      <c r="A113" s="226"/>
      <c r="B113" s="227" t="s">
        <v>92</v>
      </c>
      <c r="C113" s="228"/>
      <c r="D113" s="227"/>
      <c r="E113" s="268"/>
      <c r="F113" s="114"/>
      <c r="G113" s="229"/>
      <c r="H113" s="226"/>
      <c r="I113" s="226" t="str">
        <f t="shared" ref="I113:I121" si="389">$I$112</f>
        <v>Стоимостная структура себестоимости 1 ед. готовой продукции</v>
      </c>
      <c r="J113" s="226"/>
      <c r="K113" s="226"/>
      <c r="L113" s="226"/>
      <c r="M113" s="230" t="s">
        <v>6</v>
      </c>
      <c r="N113" s="231"/>
      <c r="O113" s="226"/>
      <c r="P113" s="229"/>
      <c r="Q113" s="226" t="s">
        <v>25</v>
      </c>
      <c r="R113" s="226"/>
      <c r="S113" s="230" t="s">
        <v>6</v>
      </c>
      <c r="T113" s="231"/>
      <c r="U113" s="238" t="s">
        <v>7</v>
      </c>
      <c r="V113" s="226"/>
      <c r="W113" s="233"/>
      <c r="X113" s="234"/>
      <c r="Y113" s="229" t="s">
        <v>6</v>
      </c>
      <c r="Z113" s="235"/>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26"/>
      <c r="DV113" s="226"/>
    </row>
    <row r="114" spans="1:126" s="237" customFormat="1" ht="10.199999999999999">
      <c r="A114" s="226"/>
      <c r="B114" s="227" t="s">
        <v>93</v>
      </c>
      <c r="C114" s="226"/>
      <c r="D114" s="227"/>
      <c r="E114" s="268"/>
      <c r="F114" s="114"/>
      <c r="G114" s="229"/>
      <c r="H114" s="226"/>
      <c r="I114" s="226" t="str">
        <f t="shared" si="389"/>
        <v>Стоимостная структура себестоимости 1 ед. готовой продукции</v>
      </c>
      <c r="J114" s="226"/>
      <c r="K114" s="226"/>
      <c r="L114" s="226"/>
      <c r="M114" s="230" t="s">
        <v>6</v>
      </c>
      <c r="N114" s="231"/>
      <c r="O114" s="226"/>
      <c r="P114" s="229"/>
      <c r="Q114" s="226" t="s">
        <v>25</v>
      </c>
      <c r="R114" s="226"/>
      <c r="S114" s="230" t="s">
        <v>6</v>
      </c>
      <c r="T114" s="231"/>
      <c r="U114" s="238" t="s">
        <v>7</v>
      </c>
      <c r="V114" s="226"/>
      <c r="W114" s="233"/>
      <c r="X114" s="234"/>
      <c r="Y114" s="229" t="s">
        <v>6</v>
      </c>
      <c r="Z114" s="235"/>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26"/>
      <c r="DV114" s="226"/>
    </row>
    <row r="115" spans="1:126" s="237" customFormat="1" ht="10.199999999999999">
      <c r="A115" s="226"/>
      <c r="B115" s="227" t="s">
        <v>94</v>
      </c>
      <c r="C115" s="228"/>
      <c r="D115" s="227"/>
      <c r="E115" s="268"/>
      <c r="F115" s="114"/>
      <c r="G115" s="229"/>
      <c r="H115" s="226"/>
      <c r="I115" s="226" t="str">
        <f t="shared" si="389"/>
        <v>Стоимостная структура себестоимости 1 ед. готовой продукции</v>
      </c>
      <c r="J115" s="226"/>
      <c r="K115" s="226"/>
      <c r="L115" s="226"/>
      <c r="M115" s="230" t="s">
        <v>6</v>
      </c>
      <c r="N115" s="231"/>
      <c r="O115" s="226"/>
      <c r="P115" s="229"/>
      <c r="Q115" s="226" t="s">
        <v>25</v>
      </c>
      <c r="R115" s="226"/>
      <c r="S115" s="230" t="s">
        <v>6</v>
      </c>
      <c r="T115" s="231"/>
      <c r="U115" s="238" t="s">
        <v>7</v>
      </c>
      <c r="V115" s="226"/>
      <c r="W115" s="233"/>
      <c r="X115" s="234"/>
      <c r="Y115" s="229" t="s">
        <v>6</v>
      </c>
      <c r="Z115" s="235"/>
      <c r="AA115" s="236"/>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26"/>
      <c r="DV115" s="226"/>
    </row>
    <row r="116" spans="1:126" s="237" customFormat="1" ht="10.199999999999999">
      <c r="A116" s="226"/>
      <c r="B116" s="227" t="s">
        <v>95</v>
      </c>
      <c r="C116" s="226"/>
      <c r="D116" s="227"/>
      <c r="E116" s="268"/>
      <c r="F116" s="114"/>
      <c r="G116" s="229"/>
      <c r="H116" s="226"/>
      <c r="I116" s="226" t="str">
        <f t="shared" si="389"/>
        <v>Стоимостная структура себестоимости 1 ед. готовой продукции</v>
      </c>
      <c r="J116" s="226"/>
      <c r="K116" s="226"/>
      <c r="L116" s="226"/>
      <c r="M116" s="230" t="s">
        <v>6</v>
      </c>
      <c r="N116" s="231"/>
      <c r="O116" s="226"/>
      <c r="P116" s="229"/>
      <c r="Q116" s="226" t="s">
        <v>25</v>
      </c>
      <c r="R116" s="226"/>
      <c r="S116" s="230" t="s">
        <v>6</v>
      </c>
      <c r="T116" s="231"/>
      <c r="U116" s="238" t="s">
        <v>7</v>
      </c>
      <c r="V116" s="226"/>
      <c r="W116" s="233"/>
      <c r="X116" s="234"/>
      <c r="Y116" s="229" t="s">
        <v>6</v>
      </c>
      <c r="Z116" s="235"/>
      <c r="AA116" s="236"/>
      <c r="AB116" s="236"/>
      <c r="AC116" s="236"/>
      <c r="AD116" s="236"/>
      <c r="AE116" s="236"/>
      <c r="AF116" s="236"/>
      <c r="AG116" s="236"/>
      <c r="AH116" s="236"/>
      <c r="AI116" s="236"/>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26"/>
      <c r="DV116" s="226"/>
    </row>
    <row r="117" spans="1:126" s="237" customFormat="1" ht="10.199999999999999">
      <c r="A117" s="226"/>
      <c r="B117" s="227" t="s">
        <v>96</v>
      </c>
      <c r="C117" s="228"/>
      <c r="D117" s="227"/>
      <c r="E117" s="268"/>
      <c r="F117" s="114"/>
      <c r="G117" s="229"/>
      <c r="H117" s="226"/>
      <c r="I117" s="226" t="str">
        <f t="shared" si="389"/>
        <v>Стоимостная структура себестоимости 1 ед. готовой продукции</v>
      </c>
      <c r="J117" s="226"/>
      <c r="K117" s="226"/>
      <c r="L117" s="226"/>
      <c r="M117" s="230" t="s">
        <v>6</v>
      </c>
      <c r="N117" s="231"/>
      <c r="O117" s="226"/>
      <c r="P117" s="229"/>
      <c r="Q117" s="226" t="s">
        <v>25</v>
      </c>
      <c r="R117" s="226"/>
      <c r="S117" s="230" t="s">
        <v>6</v>
      </c>
      <c r="T117" s="231"/>
      <c r="U117" s="238" t="s">
        <v>7</v>
      </c>
      <c r="V117" s="226"/>
      <c r="W117" s="233"/>
      <c r="X117" s="234"/>
      <c r="Y117" s="229" t="s">
        <v>6</v>
      </c>
      <c r="Z117" s="235"/>
      <c r="AA117" s="236"/>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26"/>
      <c r="DV117" s="226"/>
    </row>
    <row r="118" spans="1:126" s="237" customFormat="1" ht="10.199999999999999">
      <c r="A118" s="226"/>
      <c r="B118" s="227" t="s">
        <v>97</v>
      </c>
      <c r="C118" s="226"/>
      <c r="D118" s="227"/>
      <c r="E118" s="268"/>
      <c r="F118" s="114"/>
      <c r="G118" s="229"/>
      <c r="H118" s="226"/>
      <c r="I118" s="226" t="str">
        <f t="shared" si="389"/>
        <v>Стоимостная структура себестоимости 1 ед. готовой продукции</v>
      </c>
      <c r="J118" s="226"/>
      <c r="K118" s="226"/>
      <c r="L118" s="226"/>
      <c r="M118" s="230" t="s">
        <v>6</v>
      </c>
      <c r="N118" s="231"/>
      <c r="O118" s="226"/>
      <c r="P118" s="229"/>
      <c r="Q118" s="226" t="s">
        <v>25</v>
      </c>
      <c r="R118" s="226"/>
      <c r="S118" s="230" t="s">
        <v>6</v>
      </c>
      <c r="T118" s="231"/>
      <c r="U118" s="238" t="s">
        <v>7</v>
      </c>
      <c r="V118" s="226"/>
      <c r="W118" s="233"/>
      <c r="X118" s="234"/>
      <c r="Y118" s="229" t="s">
        <v>6</v>
      </c>
      <c r="Z118" s="235"/>
      <c r="AA118" s="236"/>
      <c r="AB118" s="236"/>
      <c r="AC118" s="236"/>
      <c r="AD118" s="236"/>
      <c r="AE118" s="236"/>
      <c r="AF118" s="236"/>
      <c r="AG118" s="236"/>
      <c r="AH118" s="236"/>
      <c r="AI118" s="236"/>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26"/>
      <c r="DV118" s="226"/>
    </row>
    <row r="119" spans="1:126" s="237" customFormat="1" ht="10.199999999999999">
      <c r="A119" s="226"/>
      <c r="B119" s="227"/>
      <c r="C119" s="228"/>
      <c r="D119" s="227"/>
      <c r="E119" s="268"/>
      <c r="F119" s="114"/>
      <c r="G119" s="229"/>
      <c r="H119" s="226"/>
      <c r="I119" s="226" t="str">
        <f t="shared" si="389"/>
        <v>Стоимостная структура себестоимости 1 ед. готовой продукции</v>
      </c>
      <c r="J119" s="226"/>
      <c r="K119" s="226"/>
      <c r="L119" s="226"/>
      <c r="M119" s="230" t="s">
        <v>6</v>
      </c>
      <c r="N119" s="231"/>
      <c r="O119" s="226"/>
      <c r="P119" s="229"/>
      <c r="Q119" s="226" t="s">
        <v>25</v>
      </c>
      <c r="R119" s="226"/>
      <c r="S119" s="230" t="s">
        <v>6</v>
      </c>
      <c r="T119" s="231"/>
      <c r="U119" s="238" t="s">
        <v>7</v>
      </c>
      <c r="V119" s="226"/>
      <c r="W119" s="233"/>
      <c r="X119" s="234"/>
      <c r="Y119" s="229" t="s">
        <v>6</v>
      </c>
      <c r="Z119" s="235"/>
      <c r="AA119" s="236"/>
      <c r="AB119" s="236"/>
      <c r="AC119" s="236"/>
      <c r="AD119" s="236"/>
      <c r="AE119" s="236"/>
      <c r="AF119" s="236"/>
      <c r="AG119" s="236"/>
      <c r="AH119" s="236"/>
      <c r="AI119" s="236"/>
      <c r="AJ119" s="236"/>
      <c r="AK119" s="236"/>
      <c r="AL119" s="236"/>
      <c r="AM119" s="236"/>
      <c r="AN119" s="236"/>
      <c r="AO119" s="236"/>
      <c r="AP119" s="236"/>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26"/>
      <c r="DV119" s="226"/>
    </row>
    <row r="120" spans="1:126" s="237" customFormat="1" ht="10.199999999999999">
      <c r="A120" s="226"/>
      <c r="B120" s="227"/>
      <c r="C120" s="228"/>
      <c r="D120" s="227"/>
      <c r="E120" s="268"/>
      <c r="F120" s="114"/>
      <c r="G120" s="229"/>
      <c r="H120" s="226"/>
      <c r="I120" s="226" t="str">
        <f t="shared" si="389"/>
        <v>Стоимостная структура себестоимости 1 ед. готовой продукции</v>
      </c>
      <c r="J120" s="226"/>
      <c r="K120" s="226"/>
      <c r="L120" s="226"/>
      <c r="M120" s="230" t="s">
        <v>6</v>
      </c>
      <c r="N120" s="231"/>
      <c r="O120" s="226"/>
      <c r="P120" s="229"/>
      <c r="Q120" s="226" t="s">
        <v>25</v>
      </c>
      <c r="R120" s="226"/>
      <c r="S120" s="230" t="s">
        <v>6</v>
      </c>
      <c r="T120" s="231"/>
      <c r="U120" s="238" t="s">
        <v>7</v>
      </c>
      <c r="V120" s="226"/>
      <c r="W120" s="233"/>
      <c r="X120" s="234"/>
      <c r="Y120" s="229" t="s">
        <v>6</v>
      </c>
      <c r="Z120" s="235"/>
      <c r="AA120" s="236"/>
      <c r="AB120" s="236"/>
      <c r="AC120" s="236"/>
      <c r="AD120" s="236"/>
      <c r="AE120" s="236"/>
      <c r="AF120" s="236"/>
      <c r="AG120" s="236"/>
      <c r="AH120" s="236"/>
      <c r="AI120" s="236"/>
      <c r="AJ120" s="236"/>
      <c r="AK120" s="236"/>
      <c r="AL120" s="236"/>
      <c r="AM120" s="236"/>
      <c r="AN120" s="236"/>
      <c r="AO120" s="236"/>
      <c r="AP120" s="236"/>
      <c r="AQ120" s="236"/>
      <c r="AR120" s="236"/>
      <c r="AS120" s="236"/>
      <c r="AT120" s="236"/>
      <c r="AU120" s="236"/>
      <c r="AV120" s="236"/>
      <c r="AW120" s="236"/>
      <c r="AX120" s="236"/>
      <c r="AY120" s="236"/>
      <c r="AZ120" s="236"/>
      <c r="BA120" s="236"/>
      <c r="BB120" s="236"/>
      <c r="BC120" s="236"/>
      <c r="BD120" s="236"/>
      <c r="BE120" s="236"/>
      <c r="BF120" s="236"/>
      <c r="BG120" s="236"/>
      <c r="BH120" s="236"/>
      <c r="BI120" s="236"/>
      <c r="BJ120" s="236"/>
      <c r="BK120" s="236"/>
      <c r="BL120" s="236"/>
      <c r="BM120" s="236"/>
      <c r="BN120" s="236"/>
      <c r="BO120" s="236"/>
      <c r="BP120" s="236"/>
      <c r="BQ120" s="236"/>
      <c r="BR120" s="236"/>
      <c r="BS120" s="236"/>
      <c r="BT120" s="236"/>
      <c r="BU120" s="236"/>
      <c r="BV120" s="236"/>
      <c r="BW120" s="236"/>
      <c r="BX120" s="236"/>
      <c r="BY120" s="236"/>
      <c r="BZ120" s="236"/>
      <c r="CA120" s="236"/>
      <c r="CB120" s="236"/>
      <c r="CC120" s="236"/>
      <c r="CD120" s="236"/>
      <c r="CE120" s="236"/>
      <c r="CF120" s="236"/>
      <c r="CG120" s="236"/>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26"/>
      <c r="DV120" s="226"/>
    </row>
    <row r="121" spans="1:126" s="237" customFormat="1" ht="10.199999999999999">
      <c r="A121" s="226"/>
      <c r="B121" s="226"/>
      <c r="C121" s="226"/>
      <c r="D121" s="227"/>
      <c r="E121" s="268"/>
      <c r="F121" s="114"/>
      <c r="G121" s="229"/>
      <c r="H121" s="226"/>
      <c r="I121" s="226" t="str">
        <f t="shared" si="389"/>
        <v>Стоимостная структура себестоимости 1 ед. готовой продукции</v>
      </c>
      <c r="J121" s="226"/>
      <c r="K121" s="226"/>
      <c r="L121" s="226"/>
      <c r="M121" s="230" t="s">
        <v>6</v>
      </c>
      <c r="N121" s="231"/>
      <c r="O121" s="226"/>
      <c r="P121" s="229"/>
      <c r="Q121" s="226" t="s">
        <v>25</v>
      </c>
      <c r="R121" s="226"/>
      <c r="S121" s="230" t="s">
        <v>6</v>
      </c>
      <c r="T121" s="231"/>
      <c r="U121" s="238" t="s">
        <v>7</v>
      </c>
      <c r="V121" s="226"/>
      <c r="W121" s="233"/>
      <c r="X121" s="234"/>
      <c r="Y121" s="229" t="s">
        <v>6</v>
      </c>
      <c r="Z121" s="235"/>
      <c r="AA121" s="23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236"/>
      <c r="BE121" s="236"/>
      <c r="BF121" s="236"/>
      <c r="BG121" s="236"/>
      <c r="BH121" s="236"/>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26"/>
      <c r="DV121" s="226"/>
    </row>
    <row r="122" spans="1:126" ht="4.2" customHeight="1">
      <c r="A122" s="1"/>
      <c r="B122" s="1"/>
      <c r="C122" s="1"/>
      <c r="D122" s="13"/>
      <c r="E122" s="262"/>
      <c r="F122" s="13"/>
      <c r="G122" s="302"/>
      <c r="H122" s="13"/>
      <c r="I122" s="13"/>
      <c r="J122" s="13"/>
      <c r="K122" s="13"/>
      <c r="L122" s="13"/>
      <c r="M122" s="14"/>
      <c r="N122" s="13"/>
      <c r="O122" s="13"/>
      <c r="P122" s="14"/>
      <c r="Q122" s="13"/>
      <c r="R122" s="13"/>
      <c r="S122" s="14"/>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6"/>
      <c r="DH122" s="176"/>
      <c r="DI122" s="176"/>
      <c r="DJ122" s="176"/>
      <c r="DK122" s="176"/>
      <c r="DL122" s="176"/>
      <c r="DM122" s="176"/>
      <c r="DN122" s="176"/>
      <c r="DO122" s="176"/>
      <c r="DP122" s="176"/>
      <c r="DQ122" s="176"/>
      <c r="DR122" s="176"/>
      <c r="DS122" s="176"/>
      <c r="DT122" s="176"/>
      <c r="DU122" s="1"/>
      <c r="DV122" s="1"/>
    </row>
    <row r="123" spans="1:126" s="4" customFormat="1">
      <c r="A123" s="3"/>
      <c r="B123" s="3"/>
      <c r="C123" s="3"/>
      <c r="D123" s="3"/>
      <c r="E123" s="9"/>
      <c r="F123" s="50"/>
      <c r="G123" s="248"/>
      <c r="H123" s="3" t="str">
        <f>$H$12</f>
        <v>Себестоимость продаж, вкл. ндс</v>
      </c>
      <c r="I123" s="3"/>
      <c r="J123" s="3"/>
      <c r="K123" s="3"/>
      <c r="L123" s="3"/>
      <c r="M123" s="5"/>
      <c r="N123" s="3" t="str">
        <f>N39</f>
        <v>Продажа жилых помещений</v>
      </c>
      <c r="O123" s="3"/>
      <c r="P123" s="5"/>
      <c r="Q123" s="3" t="s">
        <v>25</v>
      </c>
      <c r="R123" s="3"/>
      <c r="S123" s="5"/>
      <c r="T123" s="83"/>
      <c r="U123" s="23"/>
      <c r="V123" s="3"/>
      <c r="W123" s="11">
        <f>SUM($Y123:$DU123)</f>
        <v>0</v>
      </c>
      <c r="X123" s="11"/>
      <c r="Y123" s="45"/>
      <c r="Z123" s="90"/>
      <c r="AA123" s="91">
        <f t="shared" ref="AA123:AE123" si="390">IF(AA$8="",0,SUM(AA125:AA128))</f>
        <v>0</v>
      </c>
      <c r="AB123" s="91">
        <f t="shared" si="390"/>
        <v>0</v>
      </c>
      <c r="AC123" s="91">
        <f t="shared" si="390"/>
        <v>0</v>
      </c>
      <c r="AD123" s="91">
        <f t="shared" si="390"/>
        <v>0</v>
      </c>
      <c r="AE123" s="91">
        <f t="shared" si="390"/>
        <v>0</v>
      </c>
      <c r="AF123" s="91">
        <f t="shared" ref="AF123:CQ123" si="391">IF(AF$8="",0,SUM(AF125:AF128))</f>
        <v>0</v>
      </c>
      <c r="AG123" s="91">
        <f t="shared" si="391"/>
        <v>0</v>
      </c>
      <c r="AH123" s="91">
        <f t="shared" si="391"/>
        <v>0</v>
      </c>
      <c r="AI123" s="91">
        <f t="shared" si="391"/>
        <v>0</v>
      </c>
      <c r="AJ123" s="91">
        <f t="shared" si="391"/>
        <v>0</v>
      </c>
      <c r="AK123" s="91">
        <f t="shared" si="391"/>
        <v>0</v>
      </c>
      <c r="AL123" s="91">
        <f t="shared" si="391"/>
        <v>0</v>
      </c>
      <c r="AM123" s="91">
        <f t="shared" si="391"/>
        <v>0</v>
      </c>
      <c r="AN123" s="91">
        <f t="shared" si="391"/>
        <v>0</v>
      </c>
      <c r="AO123" s="91">
        <f t="shared" si="391"/>
        <v>0</v>
      </c>
      <c r="AP123" s="91">
        <f t="shared" si="391"/>
        <v>0</v>
      </c>
      <c r="AQ123" s="91">
        <f t="shared" si="391"/>
        <v>0</v>
      </c>
      <c r="AR123" s="91">
        <f t="shared" si="391"/>
        <v>0</v>
      </c>
      <c r="AS123" s="91">
        <f t="shared" si="391"/>
        <v>0</v>
      </c>
      <c r="AT123" s="91">
        <f t="shared" si="391"/>
        <v>0</v>
      </c>
      <c r="AU123" s="91">
        <f t="shared" si="391"/>
        <v>0</v>
      </c>
      <c r="AV123" s="91">
        <f t="shared" si="391"/>
        <v>0</v>
      </c>
      <c r="AW123" s="91">
        <f t="shared" si="391"/>
        <v>0</v>
      </c>
      <c r="AX123" s="91">
        <f t="shared" si="391"/>
        <v>0</v>
      </c>
      <c r="AY123" s="91">
        <f t="shared" si="391"/>
        <v>0</v>
      </c>
      <c r="AZ123" s="91">
        <f t="shared" si="391"/>
        <v>0</v>
      </c>
      <c r="BA123" s="91">
        <f t="shared" si="391"/>
        <v>0</v>
      </c>
      <c r="BB123" s="91">
        <f t="shared" si="391"/>
        <v>0</v>
      </c>
      <c r="BC123" s="91">
        <f t="shared" si="391"/>
        <v>0</v>
      </c>
      <c r="BD123" s="91">
        <f t="shared" si="391"/>
        <v>0</v>
      </c>
      <c r="BE123" s="91">
        <f t="shared" si="391"/>
        <v>0</v>
      </c>
      <c r="BF123" s="91">
        <f t="shared" si="391"/>
        <v>0</v>
      </c>
      <c r="BG123" s="91">
        <f t="shared" si="391"/>
        <v>0</v>
      </c>
      <c r="BH123" s="91">
        <f t="shared" si="391"/>
        <v>0</v>
      </c>
      <c r="BI123" s="91">
        <f t="shared" si="391"/>
        <v>0</v>
      </c>
      <c r="BJ123" s="91">
        <f t="shared" si="391"/>
        <v>0</v>
      </c>
      <c r="BK123" s="91">
        <f t="shared" si="391"/>
        <v>0</v>
      </c>
      <c r="BL123" s="91">
        <f t="shared" si="391"/>
        <v>0</v>
      </c>
      <c r="BM123" s="91">
        <f t="shared" si="391"/>
        <v>0</v>
      </c>
      <c r="BN123" s="91">
        <f t="shared" si="391"/>
        <v>0</v>
      </c>
      <c r="BO123" s="91">
        <f t="shared" si="391"/>
        <v>0</v>
      </c>
      <c r="BP123" s="91">
        <f t="shared" si="391"/>
        <v>0</v>
      </c>
      <c r="BQ123" s="91">
        <f t="shared" si="391"/>
        <v>0</v>
      </c>
      <c r="BR123" s="91">
        <f t="shared" si="391"/>
        <v>0</v>
      </c>
      <c r="BS123" s="91">
        <f t="shared" si="391"/>
        <v>0</v>
      </c>
      <c r="BT123" s="91">
        <f t="shared" si="391"/>
        <v>0</v>
      </c>
      <c r="BU123" s="91">
        <f t="shared" si="391"/>
        <v>0</v>
      </c>
      <c r="BV123" s="91">
        <f t="shared" si="391"/>
        <v>0</v>
      </c>
      <c r="BW123" s="91">
        <f t="shared" si="391"/>
        <v>0</v>
      </c>
      <c r="BX123" s="91">
        <f t="shared" si="391"/>
        <v>0</v>
      </c>
      <c r="BY123" s="91">
        <f t="shared" si="391"/>
        <v>0</v>
      </c>
      <c r="BZ123" s="91">
        <f t="shared" si="391"/>
        <v>0</v>
      </c>
      <c r="CA123" s="91">
        <f t="shared" si="391"/>
        <v>0</v>
      </c>
      <c r="CB123" s="91">
        <f t="shared" si="391"/>
        <v>0</v>
      </c>
      <c r="CC123" s="91">
        <f t="shared" si="391"/>
        <v>0</v>
      </c>
      <c r="CD123" s="91">
        <f t="shared" si="391"/>
        <v>0</v>
      </c>
      <c r="CE123" s="91">
        <f t="shared" si="391"/>
        <v>0</v>
      </c>
      <c r="CF123" s="91">
        <f t="shared" si="391"/>
        <v>0</v>
      </c>
      <c r="CG123" s="91">
        <f t="shared" si="391"/>
        <v>0</v>
      </c>
      <c r="CH123" s="91">
        <f t="shared" si="391"/>
        <v>0</v>
      </c>
      <c r="CI123" s="91">
        <f t="shared" si="391"/>
        <v>0</v>
      </c>
      <c r="CJ123" s="91">
        <f t="shared" si="391"/>
        <v>0</v>
      </c>
      <c r="CK123" s="91">
        <f t="shared" si="391"/>
        <v>0</v>
      </c>
      <c r="CL123" s="91">
        <f t="shared" si="391"/>
        <v>0</v>
      </c>
      <c r="CM123" s="91">
        <f t="shared" si="391"/>
        <v>0</v>
      </c>
      <c r="CN123" s="91">
        <f t="shared" si="391"/>
        <v>0</v>
      </c>
      <c r="CO123" s="91">
        <f t="shared" si="391"/>
        <v>0</v>
      </c>
      <c r="CP123" s="91">
        <f t="shared" si="391"/>
        <v>0</v>
      </c>
      <c r="CQ123" s="91">
        <f t="shared" si="391"/>
        <v>0</v>
      </c>
      <c r="CR123" s="91">
        <f t="shared" ref="CR123:DT123" si="392">IF(CR$8="",0,SUM(CR125:CR128))</f>
        <v>0</v>
      </c>
      <c r="CS123" s="91">
        <f t="shared" si="392"/>
        <v>0</v>
      </c>
      <c r="CT123" s="91">
        <f t="shared" si="392"/>
        <v>0</v>
      </c>
      <c r="CU123" s="91">
        <f t="shared" si="392"/>
        <v>0</v>
      </c>
      <c r="CV123" s="91">
        <f t="shared" si="392"/>
        <v>0</v>
      </c>
      <c r="CW123" s="91">
        <f t="shared" si="392"/>
        <v>0</v>
      </c>
      <c r="CX123" s="91">
        <f t="shared" si="392"/>
        <v>0</v>
      </c>
      <c r="CY123" s="91">
        <f t="shared" si="392"/>
        <v>0</v>
      </c>
      <c r="CZ123" s="91">
        <f t="shared" si="392"/>
        <v>0</v>
      </c>
      <c r="DA123" s="91">
        <f t="shared" si="392"/>
        <v>0</v>
      </c>
      <c r="DB123" s="91">
        <f t="shared" si="392"/>
        <v>0</v>
      </c>
      <c r="DC123" s="91">
        <f t="shared" si="392"/>
        <v>0</v>
      </c>
      <c r="DD123" s="91">
        <f t="shared" si="392"/>
        <v>0</v>
      </c>
      <c r="DE123" s="91">
        <f t="shared" si="392"/>
        <v>0</v>
      </c>
      <c r="DF123" s="91">
        <f t="shared" si="392"/>
        <v>0</v>
      </c>
      <c r="DG123" s="91">
        <f t="shared" si="392"/>
        <v>0</v>
      </c>
      <c r="DH123" s="91">
        <f t="shared" si="392"/>
        <v>0</v>
      </c>
      <c r="DI123" s="91">
        <f t="shared" si="392"/>
        <v>0</v>
      </c>
      <c r="DJ123" s="91">
        <f t="shared" si="392"/>
        <v>0</v>
      </c>
      <c r="DK123" s="91">
        <f t="shared" si="392"/>
        <v>0</v>
      </c>
      <c r="DL123" s="91">
        <f t="shared" si="392"/>
        <v>0</v>
      </c>
      <c r="DM123" s="91">
        <f t="shared" si="392"/>
        <v>0</v>
      </c>
      <c r="DN123" s="91">
        <f t="shared" si="392"/>
        <v>0</v>
      </c>
      <c r="DO123" s="91">
        <f t="shared" si="392"/>
        <v>0</v>
      </c>
      <c r="DP123" s="91">
        <f t="shared" si="392"/>
        <v>0</v>
      </c>
      <c r="DQ123" s="91">
        <f t="shared" si="392"/>
        <v>0</v>
      </c>
      <c r="DR123" s="91">
        <f t="shared" si="392"/>
        <v>0</v>
      </c>
      <c r="DS123" s="91">
        <f t="shared" si="392"/>
        <v>0</v>
      </c>
      <c r="DT123" s="91">
        <f t="shared" si="392"/>
        <v>0</v>
      </c>
      <c r="DU123" s="3"/>
      <c r="DV123" s="3"/>
    </row>
    <row r="124" spans="1:126" ht="4.2" customHeight="1">
      <c r="A124" s="1"/>
      <c r="B124" s="1"/>
      <c r="C124" s="1"/>
      <c r="D124" s="1"/>
      <c r="E124" s="261"/>
      <c r="F124" s="47"/>
      <c r="G124" s="248"/>
      <c r="H124" s="32"/>
      <c r="I124" s="32"/>
      <c r="J124" s="32"/>
      <c r="K124" s="32"/>
      <c r="L124" s="32"/>
      <c r="M124" s="16"/>
      <c r="N124" s="32"/>
      <c r="O124" s="32"/>
      <c r="P124" s="16"/>
      <c r="Q124" s="32"/>
      <c r="R124" s="1"/>
      <c r="S124" s="5"/>
      <c r="T124" s="7"/>
      <c r="U124" s="23"/>
      <c r="V124" s="1"/>
      <c r="W124" s="42"/>
      <c r="X124" s="10"/>
      <c r="Y124" s="45"/>
      <c r="Z124" s="92"/>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1"/>
      <c r="DV124" s="1"/>
    </row>
    <row r="125" spans="1:126" s="237" customFormat="1" ht="10.199999999999999">
      <c r="A125" s="226"/>
      <c r="B125" s="227"/>
      <c r="C125" s="228"/>
      <c r="D125" s="227"/>
      <c r="E125" s="268"/>
      <c r="F125" s="114"/>
      <c r="G125" s="229"/>
      <c r="H125" s="226"/>
      <c r="I125" s="226" t="str">
        <f>$H$12</f>
        <v>Себестоимость продаж, вкл. ндс</v>
      </c>
      <c r="J125" s="226"/>
      <c r="K125" s="226"/>
      <c r="L125" s="226"/>
      <c r="M125" s="229"/>
      <c r="N125" s="244" t="str">
        <f>$N$68</f>
        <v>Регулярная, ликвидная продукция</v>
      </c>
      <c r="O125" s="226"/>
      <c r="P125" s="229"/>
      <c r="Q125" s="226" t="s">
        <v>25</v>
      </c>
      <c r="R125" s="226"/>
      <c r="S125" s="226"/>
      <c r="T125" s="232"/>
      <c r="U125" s="226"/>
      <c r="V125" s="226"/>
      <c r="W125" s="233">
        <f>SUM($Y125:$DU125)</f>
        <v>0</v>
      </c>
      <c r="X125" s="234"/>
      <c r="Y125" s="245"/>
      <c r="Z125" s="246"/>
      <c r="AA125" s="247">
        <f t="shared" ref="AA125:BF125" si="393">IF(AA$8="",0,AA65*AA68*AA110)</f>
        <v>0</v>
      </c>
      <c r="AB125" s="247">
        <f t="shared" si="393"/>
        <v>0</v>
      </c>
      <c r="AC125" s="247">
        <f t="shared" si="393"/>
        <v>0</v>
      </c>
      <c r="AD125" s="247">
        <f t="shared" si="393"/>
        <v>0</v>
      </c>
      <c r="AE125" s="247">
        <f t="shared" si="393"/>
        <v>0</v>
      </c>
      <c r="AF125" s="247">
        <f t="shared" si="393"/>
        <v>0</v>
      </c>
      <c r="AG125" s="247">
        <f t="shared" si="393"/>
        <v>0</v>
      </c>
      <c r="AH125" s="247">
        <f t="shared" si="393"/>
        <v>0</v>
      </c>
      <c r="AI125" s="247">
        <f t="shared" si="393"/>
        <v>0</v>
      </c>
      <c r="AJ125" s="247">
        <f t="shared" si="393"/>
        <v>0</v>
      </c>
      <c r="AK125" s="247">
        <f t="shared" si="393"/>
        <v>0</v>
      </c>
      <c r="AL125" s="247">
        <f t="shared" si="393"/>
        <v>0</v>
      </c>
      <c r="AM125" s="247">
        <f t="shared" si="393"/>
        <v>0</v>
      </c>
      <c r="AN125" s="247">
        <f t="shared" si="393"/>
        <v>0</v>
      </c>
      <c r="AO125" s="247">
        <f t="shared" si="393"/>
        <v>0</v>
      </c>
      <c r="AP125" s="247">
        <f t="shared" si="393"/>
        <v>0</v>
      </c>
      <c r="AQ125" s="247">
        <f t="shared" si="393"/>
        <v>0</v>
      </c>
      <c r="AR125" s="247">
        <f t="shared" si="393"/>
        <v>0</v>
      </c>
      <c r="AS125" s="247">
        <f t="shared" si="393"/>
        <v>0</v>
      </c>
      <c r="AT125" s="247">
        <f t="shared" si="393"/>
        <v>0</v>
      </c>
      <c r="AU125" s="247">
        <f t="shared" si="393"/>
        <v>0</v>
      </c>
      <c r="AV125" s="247">
        <f t="shared" si="393"/>
        <v>0</v>
      </c>
      <c r="AW125" s="247">
        <f t="shared" si="393"/>
        <v>0</v>
      </c>
      <c r="AX125" s="247">
        <f t="shared" si="393"/>
        <v>0</v>
      </c>
      <c r="AY125" s="247">
        <f t="shared" si="393"/>
        <v>0</v>
      </c>
      <c r="AZ125" s="247">
        <f t="shared" si="393"/>
        <v>0</v>
      </c>
      <c r="BA125" s="247">
        <f t="shared" si="393"/>
        <v>0</v>
      </c>
      <c r="BB125" s="247">
        <f t="shared" si="393"/>
        <v>0</v>
      </c>
      <c r="BC125" s="247">
        <f t="shared" si="393"/>
        <v>0</v>
      </c>
      <c r="BD125" s="247">
        <f t="shared" si="393"/>
        <v>0</v>
      </c>
      <c r="BE125" s="247">
        <f t="shared" si="393"/>
        <v>0</v>
      </c>
      <c r="BF125" s="247">
        <f t="shared" si="393"/>
        <v>0</v>
      </c>
      <c r="BG125" s="247">
        <f t="shared" ref="BG125:CL125" si="394">IF(BG$8="",0,BG65*BG68*BG110)</f>
        <v>0</v>
      </c>
      <c r="BH125" s="247">
        <f t="shared" si="394"/>
        <v>0</v>
      </c>
      <c r="BI125" s="247">
        <f t="shared" si="394"/>
        <v>0</v>
      </c>
      <c r="BJ125" s="247">
        <f t="shared" si="394"/>
        <v>0</v>
      </c>
      <c r="BK125" s="247">
        <f t="shared" si="394"/>
        <v>0</v>
      </c>
      <c r="BL125" s="247">
        <f t="shared" si="394"/>
        <v>0</v>
      </c>
      <c r="BM125" s="247">
        <f t="shared" si="394"/>
        <v>0</v>
      </c>
      <c r="BN125" s="247">
        <f t="shared" si="394"/>
        <v>0</v>
      </c>
      <c r="BO125" s="247">
        <f t="shared" si="394"/>
        <v>0</v>
      </c>
      <c r="BP125" s="247">
        <f t="shared" si="394"/>
        <v>0</v>
      </c>
      <c r="BQ125" s="247">
        <f t="shared" si="394"/>
        <v>0</v>
      </c>
      <c r="BR125" s="247">
        <f t="shared" si="394"/>
        <v>0</v>
      </c>
      <c r="BS125" s="247">
        <f t="shared" si="394"/>
        <v>0</v>
      </c>
      <c r="BT125" s="247">
        <f t="shared" si="394"/>
        <v>0</v>
      </c>
      <c r="BU125" s="247">
        <f t="shared" si="394"/>
        <v>0</v>
      </c>
      <c r="BV125" s="247">
        <f t="shared" si="394"/>
        <v>0</v>
      </c>
      <c r="BW125" s="247">
        <f t="shared" si="394"/>
        <v>0</v>
      </c>
      <c r="BX125" s="247">
        <f t="shared" si="394"/>
        <v>0</v>
      </c>
      <c r="BY125" s="247">
        <f t="shared" si="394"/>
        <v>0</v>
      </c>
      <c r="BZ125" s="247">
        <f t="shared" si="394"/>
        <v>0</v>
      </c>
      <c r="CA125" s="247">
        <f t="shared" si="394"/>
        <v>0</v>
      </c>
      <c r="CB125" s="247">
        <f t="shared" si="394"/>
        <v>0</v>
      </c>
      <c r="CC125" s="247">
        <f t="shared" si="394"/>
        <v>0</v>
      </c>
      <c r="CD125" s="247">
        <f t="shared" si="394"/>
        <v>0</v>
      </c>
      <c r="CE125" s="247">
        <f t="shared" si="394"/>
        <v>0</v>
      </c>
      <c r="CF125" s="247">
        <f t="shared" si="394"/>
        <v>0</v>
      </c>
      <c r="CG125" s="247">
        <f t="shared" si="394"/>
        <v>0</v>
      </c>
      <c r="CH125" s="247">
        <f t="shared" si="394"/>
        <v>0</v>
      </c>
      <c r="CI125" s="247">
        <f t="shared" si="394"/>
        <v>0</v>
      </c>
      <c r="CJ125" s="247">
        <f t="shared" si="394"/>
        <v>0</v>
      </c>
      <c r="CK125" s="247">
        <f t="shared" si="394"/>
        <v>0</v>
      </c>
      <c r="CL125" s="247">
        <f t="shared" si="394"/>
        <v>0</v>
      </c>
      <c r="CM125" s="247">
        <f t="shared" ref="CM125:DT125" si="395">IF(CM$8="",0,CM65*CM68*CM110)</f>
        <v>0</v>
      </c>
      <c r="CN125" s="247">
        <f t="shared" si="395"/>
        <v>0</v>
      </c>
      <c r="CO125" s="247">
        <f t="shared" si="395"/>
        <v>0</v>
      </c>
      <c r="CP125" s="247">
        <f t="shared" si="395"/>
        <v>0</v>
      </c>
      <c r="CQ125" s="247">
        <f t="shared" si="395"/>
        <v>0</v>
      </c>
      <c r="CR125" s="247">
        <f t="shared" si="395"/>
        <v>0</v>
      </c>
      <c r="CS125" s="247">
        <f t="shared" si="395"/>
        <v>0</v>
      </c>
      <c r="CT125" s="247">
        <f t="shared" si="395"/>
        <v>0</v>
      </c>
      <c r="CU125" s="247">
        <f t="shared" si="395"/>
        <v>0</v>
      </c>
      <c r="CV125" s="247">
        <f t="shared" si="395"/>
        <v>0</v>
      </c>
      <c r="CW125" s="247">
        <f t="shared" si="395"/>
        <v>0</v>
      </c>
      <c r="CX125" s="247">
        <f t="shared" si="395"/>
        <v>0</v>
      </c>
      <c r="CY125" s="247">
        <f t="shared" si="395"/>
        <v>0</v>
      </c>
      <c r="CZ125" s="247">
        <f t="shared" si="395"/>
        <v>0</v>
      </c>
      <c r="DA125" s="247">
        <f t="shared" si="395"/>
        <v>0</v>
      </c>
      <c r="DB125" s="247">
        <f t="shared" si="395"/>
        <v>0</v>
      </c>
      <c r="DC125" s="247">
        <f t="shared" si="395"/>
        <v>0</v>
      </c>
      <c r="DD125" s="247">
        <f t="shared" si="395"/>
        <v>0</v>
      </c>
      <c r="DE125" s="247">
        <f t="shared" si="395"/>
        <v>0</v>
      </c>
      <c r="DF125" s="247">
        <f t="shared" si="395"/>
        <v>0</v>
      </c>
      <c r="DG125" s="247">
        <f t="shared" si="395"/>
        <v>0</v>
      </c>
      <c r="DH125" s="247">
        <f t="shared" si="395"/>
        <v>0</v>
      </c>
      <c r="DI125" s="247">
        <f t="shared" si="395"/>
        <v>0</v>
      </c>
      <c r="DJ125" s="247">
        <f t="shared" si="395"/>
        <v>0</v>
      </c>
      <c r="DK125" s="247">
        <f t="shared" si="395"/>
        <v>0</v>
      </c>
      <c r="DL125" s="247">
        <f t="shared" si="395"/>
        <v>0</v>
      </c>
      <c r="DM125" s="247">
        <f t="shared" si="395"/>
        <v>0</v>
      </c>
      <c r="DN125" s="247">
        <f t="shared" si="395"/>
        <v>0</v>
      </c>
      <c r="DO125" s="247">
        <f t="shared" si="395"/>
        <v>0</v>
      </c>
      <c r="DP125" s="247">
        <f t="shared" si="395"/>
        <v>0</v>
      </c>
      <c r="DQ125" s="247">
        <f t="shared" si="395"/>
        <v>0</v>
      </c>
      <c r="DR125" s="247">
        <f t="shared" si="395"/>
        <v>0</v>
      </c>
      <c r="DS125" s="247">
        <f t="shared" si="395"/>
        <v>0</v>
      </c>
      <c r="DT125" s="247">
        <f t="shared" si="395"/>
        <v>0</v>
      </c>
      <c r="DU125" s="226"/>
      <c r="DV125" s="226"/>
    </row>
    <row r="126" spans="1:126" s="237" customFormat="1" ht="10.199999999999999">
      <c r="A126" s="226"/>
      <c r="B126" s="227"/>
      <c r="C126" s="228"/>
      <c r="D126" s="227"/>
      <c r="E126" s="268"/>
      <c r="F126" s="114"/>
      <c r="G126" s="229"/>
      <c r="H126" s="226"/>
      <c r="I126" s="226" t="str">
        <f t="shared" ref="I126:I127" si="396">$H$12</f>
        <v>Себестоимость продаж, вкл. ндс</v>
      </c>
      <c r="J126" s="226"/>
      <c r="K126" s="226"/>
      <c r="L126" s="226"/>
      <c r="M126" s="229"/>
      <c r="N126" s="244" t="str">
        <f>$N$69</f>
        <v>Низколиквидная продукция</v>
      </c>
      <c r="O126" s="226"/>
      <c r="P126" s="229"/>
      <c r="Q126" s="226" t="s">
        <v>25</v>
      </c>
      <c r="R126" s="226"/>
      <c r="S126" s="226"/>
      <c r="T126" s="232"/>
      <c r="U126" s="226"/>
      <c r="V126" s="226"/>
      <c r="W126" s="233">
        <f>SUM($Y126:$DU126)</f>
        <v>0</v>
      </c>
      <c r="X126" s="234"/>
      <c r="Y126" s="245"/>
      <c r="Z126" s="246"/>
      <c r="AA126" s="247">
        <f t="shared" ref="AA126:BF126" si="397">IF(AA$8="",0,AA65*AA69*AA110)</f>
        <v>0</v>
      </c>
      <c r="AB126" s="247">
        <f t="shared" si="397"/>
        <v>0</v>
      </c>
      <c r="AC126" s="247">
        <f t="shared" si="397"/>
        <v>0</v>
      </c>
      <c r="AD126" s="247">
        <f t="shared" si="397"/>
        <v>0</v>
      </c>
      <c r="AE126" s="247">
        <f t="shared" si="397"/>
        <v>0</v>
      </c>
      <c r="AF126" s="247">
        <f t="shared" si="397"/>
        <v>0</v>
      </c>
      <c r="AG126" s="247">
        <f t="shared" si="397"/>
        <v>0</v>
      </c>
      <c r="AH126" s="247">
        <f t="shared" si="397"/>
        <v>0</v>
      </c>
      <c r="AI126" s="247">
        <f t="shared" si="397"/>
        <v>0</v>
      </c>
      <c r="AJ126" s="247">
        <f t="shared" si="397"/>
        <v>0</v>
      </c>
      <c r="AK126" s="247">
        <f t="shared" si="397"/>
        <v>0</v>
      </c>
      <c r="AL126" s="247">
        <f t="shared" si="397"/>
        <v>0</v>
      </c>
      <c r="AM126" s="247">
        <f t="shared" si="397"/>
        <v>0</v>
      </c>
      <c r="AN126" s="247">
        <f t="shared" si="397"/>
        <v>0</v>
      </c>
      <c r="AO126" s="247">
        <f t="shared" si="397"/>
        <v>0</v>
      </c>
      <c r="AP126" s="247">
        <f t="shared" si="397"/>
        <v>0</v>
      </c>
      <c r="AQ126" s="247">
        <f t="shared" si="397"/>
        <v>0</v>
      </c>
      <c r="AR126" s="247">
        <f t="shared" si="397"/>
        <v>0</v>
      </c>
      <c r="AS126" s="247">
        <f t="shared" si="397"/>
        <v>0</v>
      </c>
      <c r="AT126" s="247">
        <f t="shared" si="397"/>
        <v>0</v>
      </c>
      <c r="AU126" s="247">
        <f t="shared" si="397"/>
        <v>0</v>
      </c>
      <c r="AV126" s="247">
        <f t="shared" si="397"/>
        <v>0</v>
      </c>
      <c r="AW126" s="247">
        <f t="shared" si="397"/>
        <v>0</v>
      </c>
      <c r="AX126" s="247">
        <f t="shared" si="397"/>
        <v>0</v>
      </c>
      <c r="AY126" s="247">
        <f t="shared" si="397"/>
        <v>0</v>
      </c>
      <c r="AZ126" s="247">
        <f t="shared" si="397"/>
        <v>0</v>
      </c>
      <c r="BA126" s="247">
        <f t="shared" si="397"/>
        <v>0</v>
      </c>
      <c r="BB126" s="247">
        <f t="shared" si="397"/>
        <v>0</v>
      </c>
      <c r="BC126" s="247">
        <f t="shared" si="397"/>
        <v>0</v>
      </c>
      <c r="BD126" s="247">
        <f t="shared" si="397"/>
        <v>0</v>
      </c>
      <c r="BE126" s="247">
        <f t="shared" si="397"/>
        <v>0</v>
      </c>
      <c r="BF126" s="247">
        <f t="shared" si="397"/>
        <v>0</v>
      </c>
      <c r="BG126" s="247">
        <f t="shared" ref="BG126:CL126" si="398">IF(BG$8="",0,BG65*BG69*BG110)</f>
        <v>0</v>
      </c>
      <c r="BH126" s="247">
        <f t="shared" si="398"/>
        <v>0</v>
      </c>
      <c r="BI126" s="247">
        <f t="shared" si="398"/>
        <v>0</v>
      </c>
      <c r="BJ126" s="247">
        <f t="shared" si="398"/>
        <v>0</v>
      </c>
      <c r="BK126" s="247">
        <f t="shared" si="398"/>
        <v>0</v>
      </c>
      <c r="BL126" s="247">
        <f t="shared" si="398"/>
        <v>0</v>
      </c>
      <c r="BM126" s="247">
        <f t="shared" si="398"/>
        <v>0</v>
      </c>
      <c r="BN126" s="247">
        <f t="shared" si="398"/>
        <v>0</v>
      </c>
      <c r="BO126" s="247">
        <f t="shared" si="398"/>
        <v>0</v>
      </c>
      <c r="BP126" s="247">
        <f t="shared" si="398"/>
        <v>0</v>
      </c>
      <c r="BQ126" s="247">
        <f t="shared" si="398"/>
        <v>0</v>
      </c>
      <c r="BR126" s="247">
        <f t="shared" si="398"/>
        <v>0</v>
      </c>
      <c r="BS126" s="247">
        <f t="shared" si="398"/>
        <v>0</v>
      </c>
      <c r="BT126" s="247">
        <f t="shared" si="398"/>
        <v>0</v>
      </c>
      <c r="BU126" s="247">
        <f t="shared" si="398"/>
        <v>0</v>
      </c>
      <c r="BV126" s="247">
        <f t="shared" si="398"/>
        <v>0</v>
      </c>
      <c r="BW126" s="247">
        <f t="shared" si="398"/>
        <v>0</v>
      </c>
      <c r="BX126" s="247">
        <f t="shared" si="398"/>
        <v>0</v>
      </c>
      <c r="BY126" s="247">
        <f t="shared" si="398"/>
        <v>0</v>
      </c>
      <c r="BZ126" s="247">
        <f t="shared" si="398"/>
        <v>0</v>
      </c>
      <c r="CA126" s="247">
        <f t="shared" si="398"/>
        <v>0</v>
      </c>
      <c r="CB126" s="247">
        <f t="shared" si="398"/>
        <v>0</v>
      </c>
      <c r="CC126" s="247">
        <f t="shared" si="398"/>
        <v>0</v>
      </c>
      <c r="CD126" s="247">
        <f t="shared" si="398"/>
        <v>0</v>
      </c>
      <c r="CE126" s="247">
        <f t="shared" si="398"/>
        <v>0</v>
      </c>
      <c r="CF126" s="247">
        <f t="shared" si="398"/>
        <v>0</v>
      </c>
      <c r="CG126" s="247">
        <f t="shared" si="398"/>
        <v>0</v>
      </c>
      <c r="CH126" s="247">
        <f t="shared" si="398"/>
        <v>0</v>
      </c>
      <c r="CI126" s="247">
        <f t="shared" si="398"/>
        <v>0</v>
      </c>
      <c r="CJ126" s="247">
        <f t="shared" si="398"/>
        <v>0</v>
      </c>
      <c r="CK126" s="247">
        <f t="shared" si="398"/>
        <v>0</v>
      </c>
      <c r="CL126" s="247">
        <f t="shared" si="398"/>
        <v>0</v>
      </c>
      <c r="CM126" s="247">
        <f t="shared" ref="CM126:DT126" si="399">IF(CM$8="",0,CM65*CM69*CM110)</f>
        <v>0</v>
      </c>
      <c r="CN126" s="247">
        <f t="shared" si="399"/>
        <v>0</v>
      </c>
      <c r="CO126" s="247">
        <f t="shared" si="399"/>
        <v>0</v>
      </c>
      <c r="CP126" s="247">
        <f t="shared" si="399"/>
        <v>0</v>
      </c>
      <c r="CQ126" s="247">
        <f t="shared" si="399"/>
        <v>0</v>
      </c>
      <c r="CR126" s="247">
        <f t="shared" si="399"/>
        <v>0</v>
      </c>
      <c r="CS126" s="247">
        <f t="shared" si="399"/>
        <v>0</v>
      </c>
      <c r="CT126" s="247">
        <f t="shared" si="399"/>
        <v>0</v>
      </c>
      <c r="CU126" s="247">
        <f t="shared" si="399"/>
        <v>0</v>
      </c>
      <c r="CV126" s="247">
        <f t="shared" si="399"/>
        <v>0</v>
      </c>
      <c r="CW126" s="247">
        <f t="shared" si="399"/>
        <v>0</v>
      </c>
      <c r="CX126" s="247">
        <f t="shared" si="399"/>
        <v>0</v>
      </c>
      <c r="CY126" s="247">
        <f t="shared" si="399"/>
        <v>0</v>
      </c>
      <c r="CZ126" s="247">
        <f t="shared" si="399"/>
        <v>0</v>
      </c>
      <c r="DA126" s="247">
        <f t="shared" si="399"/>
        <v>0</v>
      </c>
      <c r="DB126" s="247">
        <f t="shared" si="399"/>
        <v>0</v>
      </c>
      <c r="DC126" s="247">
        <f t="shared" si="399"/>
        <v>0</v>
      </c>
      <c r="DD126" s="247">
        <f t="shared" si="399"/>
        <v>0</v>
      </c>
      <c r="DE126" s="247">
        <f t="shared" si="399"/>
        <v>0</v>
      </c>
      <c r="DF126" s="247">
        <f t="shared" si="399"/>
        <v>0</v>
      </c>
      <c r="DG126" s="247">
        <f t="shared" si="399"/>
        <v>0</v>
      </c>
      <c r="DH126" s="247">
        <f t="shared" si="399"/>
        <v>0</v>
      </c>
      <c r="DI126" s="247">
        <f t="shared" si="399"/>
        <v>0</v>
      </c>
      <c r="DJ126" s="247">
        <f t="shared" si="399"/>
        <v>0</v>
      </c>
      <c r="DK126" s="247">
        <f t="shared" si="399"/>
        <v>0</v>
      </c>
      <c r="DL126" s="247">
        <f t="shared" si="399"/>
        <v>0</v>
      </c>
      <c r="DM126" s="247">
        <f t="shared" si="399"/>
        <v>0</v>
      </c>
      <c r="DN126" s="247">
        <f t="shared" si="399"/>
        <v>0</v>
      </c>
      <c r="DO126" s="247">
        <f t="shared" si="399"/>
        <v>0</v>
      </c>
      <c r="DP126" s="247">
        <f t="shared" si="399"/>
        <v>0</v>
      </c>
      <c r="DQ126" s="247">
        <f t="shared" si="399"/>
        <v>0</v>
      </c>
      <c r="DR126" s="247">
        <f t="shared" si="399"/>
        <v>0</v>
      </c>
      <c r="DS126" s="247">
        <f t="shared" si="399"/>
        <v>0</v>
      </c>
      <c r="DT126" s="247">
        <f t="shared" si="399"/>
        <v>0</v>
      </c>
      <c r="DU126" s="226"/>
      <c r="DV126" s="226"/>
    </row>
    <row r="127" spans="1:126" s="237" customFormat="1" ht="10.199999999999999">
      <c r="A127" s="226"/>
      <c r="B127" s="226"/>
      <c r="C127" s="226"/>
      <c r="D127" s="227"/>
      <c r="E127" s="268"/>
      <c r="F127" s="114"/>
      <c r="G127" s="229"/>
      <c r="H127" s="226"/>
      <c r="I127" s="226" t="str">
        <f t="shared" si="396"/>
        <v>Себестоимость продаж, вкл. ндс</v>
      </c>
      <c r="J127" s="226"/>
      <c r="K127" s="226"/>
      <c r="L127" s="226"/>
      <c r="M127" s="229"/>
      <c r="N127" s="244" t="str">
        <f>$N$70</f>
        <v>Неликвидная продукция</v>
      </c>
      <c r="O127" s="226"/>
      <c r="P127" s="229"/>
      <c r="Q127" s="226" t="s">
        <v>25</v>
      </c>
      <c r="R127" s="226"/>
      <c r="S127" s="226"/>
      <c r="T127" s="232"/>
      <c r="U127" s="226"/>
      <c r="V127" s="226"/>
      <c r="W127" s="233">
        <f>SUM($Y127:$DU127)</f>
        <v>0</v>
      </c>
      <c r="X127" s="234"/>
      <c r="Y127" s="245"/>
      <c r="Z127" s="246"/>
      <c r="AA127" s="247">
        <f t="shared" ref="AA127:BF127" si="400">IF(AA$8="",0,AA65*AA70*AA110)</f>
        <v>0</v>
      </c>
      <c r="AB127" s="247">
        <f t="shared" si="400"/>
        <v>0</v>
      </c>
      <c r="AC127" s="247">
        <f t="shared" si="400"/>
        <v>0</v>
      </c>
      <c r="AD127" s="247">
        <f t="shared" si="400"/>
        <v>0</v>
      </c>
      <c r="AE127" s="247">
        <f t="shared" si="400"/>
        <v>0</v>
      </c>
      <c r="AF127" s="247">
        <f t="shared" si="400"/>
        <v>0</v>
      </c>
      <c r="AG127" s="247">
        <f t="shared" si="400"/>
        <v>0</v>
      </c>
      <c r="AH127" s="247">
        <f t="shared" si="400"/>
        <v>0</v>
      </c>
      <c r="AI127" s="247">
        <f t="shared" si="400"/>
        <v>0</v>
      </c>
      <c r="AJ127" s="247">
        <f t="shared" si="400"/>
        <v>0</v>
      </c>
      <c r="AK127" s="247">
        <f t="shared" si="400"/>
        <v>0</v>
      </c>
      <c r="AL127" s="247">
        <f t="shared" si="400"/>
        <v>0</v>
      </c>
      <c r="AM127" s="247">
        <f t="shared" si="400"/>
        <v>0</v>
      </c>
      <c r="AN127" s="247">
        <f t="shared" si="400"/>
        <v>0</v>
      </c>
      <c r="AO127" s="247">
        <f t="shared" si="400"/>
        <v>0</v>
      </c>
      <c r="AP127" s="247">
        <f t="shared" si="400"/>
        <v>0</v>
      </c>
      <c r="AQ127" s="247">
        <f t="shared" si="400"/>
        <v>0</v>
      </c>
      <c r="AR127" s="247">
        <f t="shared" si="400"/>
        <v>0</v>
      </c>
      <c r="AS127" s="247">
        <f t="shared" si="400"/>
        <v>0</v>
      </c>
      <c r="AT127" s="247">
        <f t="shared" si="400"/>
        <v>0</v>
      </c>
      <c r="AU127" s="247">
        <f t="shared" si="400"/>
        <v>0</v>
      </c>
      <c r="AV127" s="247">
        <f t="shared" si="400"/>
        <v>0</v>
      </c>
      <c r="AW127" s="247">
        <f t="shared" si="400"/>
        <v>0</v>
      </c>
      <c r="AX127" s="247">
        <f t="shared" si="400"/>
        <v>0</v>
      </c>
      <c r="AY127" s="247">
        <f t="shared" si="400"/>
        <v>0</v>
      </c>
      <c r="AZ127" s="247">
        <f t="shared" si="400"/>
        <v>0</v>
      </c>
      <c r="BA127" s="247">
        <f t="shared" si="400"/>
        <v>0</v>
      </c>
      <c r="BB127" s="247">
        <f t="shared" si="400"/>
        <v>0</v>
      </c>
      <c r="BC127" s="247">
        <f t="shared" si="400"/>
        <v>0</v>
      </c>
      <c r="BD127" s="247">
        <f t="shared" si="400"/>
        <v>0</v>
      </c>
      <c r="BE127" s="247">
        <f t="shared" si="400"/>
        <v>0</v>
      </c>
      <c r="BF127" s="247">
        <f t="shared" si="400"/>
        <v>0</v>
      </c>
      <c r="BG127" s="247">
        <f t="shared" ref="BG127:CL127" si="401">IF(BG$8="",0,BG65*BG70*BG110)</f>
        <v>0</v>
      </c>
      <c r="BH127" s="247">
        <f t="shared" si="401"/>
        <v>0</v>
      </c>
      <c r="BI127" s="247">
        <f t="shared" si="401"/>
        <v>0</v>
      </c>
      <c r="BJ127" s="247">
        <f t="shared" si="401"/>
        <v>0</v>
      </c>
      <c r="BK127" s="247">
        <f t="shared" si="401"/>
        <v>0</v>
      </c>
      <c r="BL127" s="247">
        <f t="shared" si="401"/>
        <v>0</v>
      </c>
      <c r="BM127" s="247">
        <f t="shared" si="401"/>
        <v>0</v>
      </c>
      <c r="BN127" s="247">
        <f t="shared" si="401"/>
        <v>0</v>
      </c>
      <c r="BO127" s="247">
        <f t="shared" si="401"/>
        <v>0</v>
      </c>
      <c r="BP127" s="247">
        <f t="shared" si="401"/>
        <v>0</v>
      </c>
      <c r="BQ127" s="247">
        <f t="shared" si="401"/>
        <v>0</v>
      </c>
      <c r="BR127" s="247">
        <f t="shared" si="401"/>
        <v>0</v>
      </c>
      <c r="BS127" s="247">
        <f t="shared" si="401"/>
        <v>0</v>
      </c>
      <c r="BT127" s="247">
        <f t="shared" si="401"/>
        <v>0</v>
      </c>
      <c r="BU127" s="247">
        <f t="shared" si="401"/>
        <v>0</v>
      </c>
      <c r="BV127" s="247">
        <f t="shared" si="401"/>
        <v>0</v>
      </c>
      <c r="BW127" s="247">
        <f t="shared" si="401"/>
        <v>0</v>
      </c>
      <c r="BX127" s="247">
        <f t="shared" si="401"/>
        <v>0</v>
      </c>
      <c r="BY127" s="247">
        <f t="shared" si="401"/>
        <v>0</v>
      </c>
      <c r="BZ127" s="247">
        <f t="shared" si="401"/>
        <v>0</v>
      </c>
      <c r="CA127" s="247">
        <f t="shared" si="401"/>
        <v>0</v>
      </c>
      <c r="CB127" s="247">
        <f t="shared" si="401"/>
        <v>0</v>
      </c>
      <c r="CC127" s="247">
        <f t="shared" si="401"/>
        <v>0</v>
      </c>
      <c r="CD127" s="247">
        <f t="shared" si="401"/>
        <v>0</v>
      </c>
      <c r="CE127" s="247">
        <f t="shared" si="401"/>
        <v>0</v>
      </c>
      <c r="CF127" s="247">
        <f t="shared" si="401"/>
        <v>0</v>
      </c>
      <c r="CG127" s="247">
        <f t="shared" si="401"/>
        <v>0</v>
      </c>
      <c r="CH127" s="247">
        <f t="shared" si="401"/>
        <v>0</v>
      </c>
      <c r="CI127" s="247">
        <f t="shared" si="401"/>
        <v>0</v>
      </c>
      <c r="CJ127" s="247">
        <f t="shared" si="401"/>
        <v>0</v>
      </c>
      <c r="CK127" s="247">
        <f t="shared" si="401"/>
        <v>0</v>
      </c>
      <c r="CL127" s="247">
        <f t="shared" si="401"/>
        <v>0</v>
      </c>
      <c r="CM127" s="247">
        <f t="shared" ref="CM127:DT127" si="402">IF(CM$8="",0,CM65*CM70*CM110)</f>
        <v>0</v>
      </c>
      <c r="CN127" s="247">
        <f t="shared" si="402"/>
        <v>0</v>
      </c>
      <c r="CO127" s="247">
        <f t="shared" si="402"/>
        <v>0</v>
      </c>
      <c r="CP127" s="247">
        <f t="shared" si="402"/>
        <v>0</v>
      </c>
      <c r="CQ127" s="247">
        <f t="shared" si="402"/>
        <v>0</v>
      </c>
      <c r="CR127" s="247">
        <f t="shared" si="402"/>
        <v>0</v>
      </c>
      <c r="CS127" s="247">
        <f t="shared" si="402"/>
        <v>0</v>
      </c>
      <c r="CT127" s="247">
        <f t="shared" si="402"/>
        <v>0</v>
      </c>
      <c r="CU127" s="247">
        <f t="shared" si="402"/>
        <v>0</v>
      </c>
      <c r="CV127" s="247">
        <f t="shared" si="402"/>
        <v>0</v>
      </c>
      <c r="CW127" s="247">
        <f t="shared" si="402"/>
        <v>0</v>
      </c>
      <c r="CX127" s="247">
        <f t="shared" si="402"/>
        <v>0</v>
      </c>
      <c r="CY127" s="247">
        <f t="shared" si="402"/>
        <v>0</v>
      </c>
      <c r="CZ127" s="247">
        <f t="shared" si="402"/>
        <v>0</v>
      </c>
      <c r="DA127" s="247">
        <f t="shared" si="402"/>
        <v>0</v>
      </c>
      <c r="DB127" s="247">
        <f t="shared" si="402"/>
        <v>0</v>
      </c>
      <c r="DC127" s="247">
        <f t="shared" si="402"/>
        <v>0</v>
      </c>
      <c r="DD127" s="247">
        <f t="shared" si="402"/>
        <v>0</v>
      </c>
      <c r="DE127" s="247">
        <f t="shared" si="402"/>
        <v>0</v>
      </c>
      <c r="DF127" s="247">
        <f t="shared" si="402"/>
        <v>0</v>
      </c>
      <c r="DG127" s="247">
        <f t="shared" si="402"/>
        <v>0</v>
      </c>
      <c r="DH127" s="247">
        <f t="shared" si="402"/>
        <v>0</v>
      </c>
      <c r="DI127" s="247">
        <f t="shared" si="402"/>
        <v>0</v>
      </c>
      <c r="DJ127" s="247">
        <f t="shared" si="402"/>
        <v>0</v>
      </c>
      <c r="DK127" s="247">
        <f t="shared" si="402"/>
        <v>0</v>
      </c>
      <c r="DL127" s="247">
        <f t="shared" si="402"/>
        <v>0</v>
      </c>
      <c r="DM127" s="247">
        <f t="shared" si="402"/>
        <v>0</v>
      </c>
      <c r="DN127" s="247">
        <f t="shared" si="402"/>
        <v>0</v>
      </c>
      <c r="DO127" s="247">
        <f t="shared" si="402"/>
        <v>0</v>
      </c>
      <c r="DP127" s="247">
        <f t="shared" si="402"/>
        <v>0</v>
      </c>
      <c r="DQ127" s="247">
        <f t="shared" si="402"/>
        <v>0</v>
      </c>
      <c r="DR127" s="247">
        <f t="shared" si="402"/>
        <v>0</v>
      </c>
      <c r="DS127" s="247">
        <f t="shared" si="402"/>
        <v>0</v>
      </c>
      <c r="DT127" s="247">
        <f t="shared" si="402"/>
        <v>0</v>
      </c>
      <c r="DU127" s="226"/>
      <c r="DV127" s="226"/>
    </row>
    <row r="128" spans="1:126" ht="4.2" customHeight="1">
      <c r="A128" s="1"/>
      <c r="B128" s="1"/>
      <c r="C128" s="1"/>
      <c r="D128" s="13"/>
      <c r="E128" s="262"/>
      <c r="F128" s="13"/>
      <c r="G128" s="302"/>
      <c r="H128" s="13"/>
      <c r="I128" s="13"/>
      <c r="J128" s="13"/>
      <c r="K128" s="13"/>
      <c r="L128" s="13"/>
      <c r="M128" s="14"/>
      <c r="N128" s="13"/>
      <c r="O128" s="13"/>
      <c r="P128" s="14"/>
      <c r="Q128" s="13"/>
      <c r="R128" s="13"/>
      <c r="S128" s="14"/>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c r="CX128" s="176"/>
      <c r="CY128" s="176"/>
      <c r="CZ128" s="176"/>
      <c r="DA128" s="176"/>
      <c r="DB128" s="176"/>
      <c r="DC128" s="176"/>
      <c r="DD128" s="176"/>
      <c r="DE128" s="176"/>
      <c r="DF128" s="176"/>
      <c r="DG128" s="176"/>
      <c r="DH128" s="176"/>
      <c r="DI128" s="176"/>
      <c r="DJ128" s="176"/>
      <c r="DK128" s="176"/>
      <c r="DL128" s="176"/>
      <c r="DM128" s="176"/>
      <c r="DN128" s="176"/>
      <c r="DO128" s="176"/>
      <c r="DP128" s="176"/>
      <c r="DQ128" s="176"/>
      <c r="DR128" s="176"/>
      <c r="DS128" s="176"/>
      <c r="DT128" s="176"/>
      <c r="DU128" s="1"/>
      <c r="DV128" s="1"/>
    </row>
    <row r="129" spans="1:126" ht="4.2" customHeight="1">
      <c r="A129" s="1"/>
      <c r="B129" s="1"/>
      <c r="C129" s="1"/>
      <c r="D129" s="1"/>
      <c r="E129" s="261"/>
      <c r="F129" s="47"/>
      <c r="G129" s="229"/>
      <c r="H129" s="1"/>
      <c r="I129" s="1"/>
      <c r="J129" s="1"/>
      <c r="K129" s="1"/>
      <c r="L129" s="1"/>
      <c r="M129" s="5"/>
      <c r="N129" s="1"/>
      <c r="O129" s="1"/>
      <c r="P129" s="5"/>
      <c r="Q129" s="1"/>
      <c r="R129" s="1"/>
      <c r="S129" s="5"/>
      <c r="T129" s="7"/>
      <c r="U129" s="23"/>
      <c r="V129" s="1"/>
      <c r="W129" s="11"/>
      <c r="X129" s="10"/>
      <c r="Y129" s="45"/>
      <c r="Z129" s="92"/>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1"/>
      <c r="DV129" s="1"/>
    </row>
    <row r="130" spans="1:126" s="4" customFormat="1" ht="12.6" thickBot="1">
      <c r="A130" s="3"/>
      <c r="B130" s="196" t="s">
        <v>106</v>
      </c>
      <c r="C130" s="3"/>
      <c r="D130" s="3"/>
      <c r="E130" s="9"/>
      <c r="F130" s="50"/>
      <c r="G130" s="248"/>
      <c r="H130" s="214" t="str">
        <f>$H$13</f>
        <v>Прибыль от продаж</v>
      </c>
      <c r="I130" s="214"/>
      <c r="J130" s="214"/>
      <c r="K130" s="214"/>
      <c r="L130" s="214"/>
      <c r="M130" s="215"/>
      <c r="N130" s="214" t="str">
        <f>N39</f>
        <v>Продажа жилых помещений</v>
      </c>
      <c r="O130" s="214"/>
      <c r="P130" s="215"/>
      <c r="Q130" s="214" t="s">
        <v>25</v>
      </c>
      <c r="R130" s="3"/>
      <c r="S130" s="5"/>
      <c r="T130" s="83"/>
      <c r="U130" s="23"/>
      <c r="V130" s="3"/>
      <c r="W130" s="216">
        <f>SUM($Y130:$DU130)</f>
        <v>0</v>
      </c>
      <c r="X130" s="11"/>
      <c r="Y130" s="45"/>
      <c r="Z130" s="90"/>
      <c r="AA130" s="217">
        <f t="shared" ref="AA130:BF130" si="403">IF(AA$8="",0,AA96-AA123)</f>
        <v>0</v>
      </c>
      <c r="AB130" s="217">
        <f t="shared" si="403"/>
        <v>0</v>
      </c>
      <c r="AC130" s="217">
        <f t="shared" si="403"/>
        <v>0</v>
      </c>
      <c r="AD130" s="217">
        <f t="shared" si="403"/>
        <v>0</v>
      </c>
      <c r="AE130" s="217">
        <f t="shared" si="403"/>
        <v>0</v>
      </c>
      <c r="AF130" s="217">
        <f t="shared" si="403"/>
        <v>0</v>
      </c>
      <c r="AG130" s="217">
        <f t="shared" si="403"/>
        <v>0</v>
      </c>
      <c r="AH130" s="217">
        <f t="shared" si="403"/>
        <v>0</v>
      </c>
      <c r="AI130" s="217">
        <f t="shared" si="403"/>
        <v>0</v>
      </c>
      <c r="AJ130" s="217">
        <f t="shared" si="403"/>
        <v>0</v>
      </c>
      <c r="AK130" s="217">
        <f t="shared" si="403"/>
        <v>0</v>
      </c>
      <c r="AL130" s="217">
        <f t="shared" si="403"/>
        <v>0</v>
      </c>
      <c r="AM130" s="217">
        <f t="shared" si="403"/>
        <v>0</v>
      </c>
      <c r="AN130" s="217">
        <f t="shared" si="403"/>
        <v>0</v>
      </c>
      <c r="AO130" s="217">
        <f t="shared" si="403"/>
        <v>0</v>
      </c>
      <c r="AP130" s="217">
        <f t="shared" si="403"/>
        <v>0</v>
      </c>
      <c r="AQ130" s="217">
        <f t="shared" si="403"/>
        <v>0</v>
      </c>
      <c r="AR130" s="217">
        <f t="shared" si="403"/>
        <v>0</v>
      </c>
      <c r="AS130" s="217">
        <f t="shared" si="403"/>
        <v>0</v>
      </c>
      <c r="AT130" s="217">
        <f t="shared" si="403"/>
        <v>0</v>
      </c>
      <c r="AU130" s="217">
        <f t="shared" si="403"/>
        <v>0</v>
      </c>
      <c r="AV130" s="217">
        <f t="shared" si="403"/>
        <v>0</v>
      </c>
      <c r="AW130" s="217">
        <f t="shared" si="403"/>
        <v>0</v>
      </c>
      <c r="AX130" s="217">
        <f t="shared" si="403"/>
        <v>0</v>
      </c>
      <c r="AY130" s="217">
        <f t="shared" si="403"/>
        <v>0</v>
      </c>
      <c r="AZ130" s="217">
        <f t="shared" si="403"/>
        <v>0</v>
      </c>
      <c r="BA130" s="217">
        <f t="shared" si="403"/>
        <v>0</v>
      </c>
      <c r="BB130" s="217">
        <f t="shared" si="403"/>
        <v>0</v>
      </c>
      <c r="BC130" s="217">
        <f t="shared" si="403"/>
        <v>0</v>
      </c>
      <c r="BD130" s="217">
        <f t="shared" si="403"/>
        <v>0</v>
      </c>
      <c r="BE130" s="217">
        <f t="shared" si="403"/>
        <v>0</v>
      </c>
      <c r="BF130" s="217">
        <f t="shared" si="403"/>
        <v>0</v>
      </c>
      <c r="BG130" s="217">
        <f t="shared" ref="BG130:CL130" si="404">IF(BG$8="",0,BG96-BG123)</f>
        <v>0</v>
      </c>
      <c r="BH130" s="217">
        <f t="shared" si="404"/>
        <v>0</v>
      </c>
      <c r="BI130" s="217">
        <f t="shared" si="404"/>
        <v>0</v>
      </c>
      <c r="BJ130" s="217">
        <f t="shared" si="404"/>
        <v>0</v>
      </c>
      <c r="BK130" s="217">
        <f t="shared" si="404"/>
        <v>0</v>
      </c>
      <c r="BL130" s="217">
        <f t="shared" si="404"/>
        <v>0</v>
      </c>
      <c r="BM130" s="217">
        <f t="shared" si="404"/>
        <v>0</v>
      </c>
      <c r="BN130" s="217">
        <f t="shared" si="404"/>
        <v>0</v>
      </c>
      <c r="BO130" s="217">
        <f t="shared" si="404"/>
        <v>0</v>
      </c>
      <c r="BP130" s="217">
        <f t="shared" si="404"/>
        <v>0</v>
      </c>
      <c r="BQ130" s="217">
        <f t="shared" si="404"/>
        <v>0</v>
      </c>
      <c r="BR130" s="217">
        <f t="shared" si="404"/>
        <v>0</v>
      </c>
      <c r="BS130" s="217">
        <f t="shared" si="404"/>
        <v>0</v>
      </c>
      <c r="BT130" s="217">
        <f t="shared" si="404"/>
        <v>0</v>
      </c>
      <c r="BU130" s="217">
        <f t="shared" si="404"/>
        <v>0</v>
      </c>
      <c r="BV130" s="217">
        <f t="shared" si="404"/>
        <v>0</v>
      </c>
      <c r="BW130" s="217">
        <f t="shared" si="404"/>
        <v>0</v>
      </c>
      <c r="BX130" s="217">
        <f t="shared" si="404"/>
        <v>0</v>
      </c>
      <c r="BY130" s="217">
        <f t="shared" si="404"/>
        <v>0</v>
      </c>
      <c r="BZ130" s="217">
        <f t="shared" si="404"/>
        <v>0</v>
      </c>
      <c r="CA130" s="217">
        <f t="shared" si="404"/>
        <v>0</v>
      </c>
      <c r="CB130" s="217">
        <f t="shared" si="404"/>
        <v>0</v>
      </c>
      <c r="CC130" s="217">
        <f t="shared" si="404"/>
        <v>0</v>
      </c>
      <c r="CD130" s="217">
        <f t="shared" si="404"/>
        <v>0</v>
      </c>
      <c r="CE130" s="217">
        <f t="shared" si="404"/>
        <v>0</v>
      </c>
      <c r="CF130" s="217">
        <f t="shared" si="404"/>
        <v>0</v>
      </c>
      <c r="CG130" s="217">
        <f t="shared" si="404"/>
        <v>0</v>
      </c>
      <c r="CH130" s="217">
        <f t="shared" si="404"/>
        <v>0</v>
      </c>
      <c r="CI130" s="217">
        <f t="shared" si="404"/>
        <v>0</v>
      </c>
      <c r="CJ130" s="217">
        <f t="shared" si="404"/>
        <v>0</v>
      </c>
      <c r="CK130" s="217">
        <f t="shared" si="404"/>
        <v>0</v>
      </c>
      <c r="CL130" s="217">
        <f t="shared" si="404"/>
        <v>0</v>
      </c>
      <c r="CM130" s="217">
        <f t="shared" ref="CM130:DT130" si="405">IF(CM$8="",0,CM96-CM123)</f>
        <v>0</v>
      </c>
      <c r="CN130" s="217">
        <f t="shared" si="405"/>
        <v>0</v>
      </c>
      <c r="CO130" s="217">
        <f t="shared" si="405"/>
        <v>0</v>
      </c>
      <c r="CP130" s="217">
        <f t="shared" si="405"/>
        <v>0</v>
      </c>
      <c r="CQ130" s="217">
        <f t="shared" si="405"/>
        <v>0</v>
      </c>
      <c r="CR130" s="217">
        <f t="shared" si="405"/>
        <v>0</v>
      </c>
      <c r="CS130" s="217">
        <f t="shared" si="405"/>
        <v>0</v>
      </c>
      <c r="CT130" s="217">
        <f t="shared" si="405"/>
        <v>0</v>
      </c>
      <c r="CU130" s="217">
        <f t="shared" si="405"/>
        <v>0</v>
      </c>
      <c r="CV130" s="217">
        <f t="shared" si="405"/>
        <v>0</v>
      </c>
      <c r="CW130" s="217">
        <f t="shared" si="405"/>
        <v>0</v>
      </c>
      <c r="CX130" s="217">
        <f t="shared" si="405"/>
        <v>0</v>
      </c>
      <c r="CY130" s="217">
        <f t="shared" si="405"/>
        <v>0</v>
      </c>
      <c r="CZ130" s="217">
        <f t="shared" si="405"/>
        <v>0</v>
      </c>
      <c r="DA130" s="217">
        <f t="shared" si="405"/>
        <v>0</v>
      </c>
      <c r="DB130" s="217">
        <f t="shared" si="405"/>
        <v>0</v>
      </c>
      <c r="DC130" s="217">
        <f t="shared" si="405"/>
        <v>0</v>
      </c>
      <c r="DD130" s="217">
        <f t="shared" si="405"/>
        <v>0</v>
      </c>
      <c r="DE130" s="217">
        <f t="shared" si="405"/>
        <v>0</v>
      </c>
      <c r="DF130" s="217">
        <f t="shared" si="405"/>
        <v>0</v>
      </c>
      <c r="DG130" s="217">
        <f t="shared" si="405"/>
        <v>0</v>
      </c>
      <c r="DH130" s="217">
        <f t="shared" si="405"/>
        <v>0</v>
      </c>
      <c r="DI130" s="217">
        <f t="shared" si="405"/>
        <v>0</v>
      </c>
      <c r="DJ130" s="217">
        <f t="shared" si="405"/>
        <v>0</v>
      </c>
      <c r="DK130" s="217">
        <f t="shared" si="405"/>
        <v>0</v>
      </c>
      <c r="DL130" s="217">
        <f t="shared" si="405"/>
        <v>0</v>
      </c>
      <c r="DM130" s="217">
        <f t="shared" si="405"/>
        <v>0</v>
      </c>
      <c r="DN130" s="217">
        <f t="shared" si="405"/>
        <v>0</v>
      </c>
      <c r="DO130" s="217">
        <f t="shared" si="405"/>
        <v>0</v>
      </c>
      <c r="DP130" s="217">
        <f t="shared" si="405"/>
        <v>0</v>
      </c>
      <c r="DQ130" s="217">
        <f t="shared" si="405"/>
        <v>0</v>
      </c>
      <c r="DR130" s="217">
        <f t="shared" si="405"/>
        <v>0</v>
      </c>
      <c r="DS130" s="217">
        <f t="shared" si="405"/>
        <v>0</v>
      </c>
      <c r="DT130" s="217">
        <f t="shared" si="405"/>
        <v>0</v>
      </c>
      <c r="DU130" s="3"/>
      <c r="DV130" s="3"/>
    </row>
    <row r="131" spans="1:126" s="34" customFormat="1">
      <c r="A131" s="33"/>
      <c r="B131" s="196"/>
      <c r="C131" s="33"/>
      <c r="D131" s="33"/>
      <c r="E131" s="269"/>
      <c r="F131" s="52"/>
      <c r="G131" s="303"/>
      <c r="H131" s="222" t="str">
        <f>$H$14</f>
        <v>Маржа</v>
      </c>
      <c r="I131" s="222"/>
      <c r="J131" s="222"/>
      <c r="K131" s="222"/>
      <c r="L131" s="222"/>
      <c r="M131" s="223"/>
      <c r="N131" s="222" t="str">
        <f>N39</f>
        <v>Продажа жилых помещений</v>
      </c>
      <c r="O131" s="222"/>
      <c r="P131" s="223"/>
      <c r="Q131" s="222" t="s">
        <v>14</v>
      </c>
      <c r="R131" s="33"/>
      <c r="S131" s="19"/>
      <c r="T131" s="207"/>
      <c r="U131" s="25"/>
      <c r="V131" s="33"/>
      <c r="W131" s="224">
        <f>IF(W$8="",0,IF(W96=0,0,W130/W96))</f>
        <v>0</v>
      </c>
      <c r="X131" s="20"/>
      <c r="Y131" s="46"/>
      <c r="Z131" s="102"/>
      <c r="AA131" s="225">
        <f t="shared" ref="AA131:BF131" si="406">IF(AA$8="",0,IF(AA96=0,0,AA130/AA96))</f>
        <v>0</v>
      </c>
      <c r="AB131" s="225">
        <f t="shared" si="406"/>
        <v>0</v>
      </c>
      <c r="AC131" s="225">
        <f t="shared" si="406"/>
        <v>0</v>
      </c>
      <c r="AD131" s="225">
        <f t="shared" si="406"/>
        <v>0</v>
      </c>
      <c r="AE131" s="225">
        <f t="shared" si="406"/>
        <v>0</v>
      </c>
      <c r="AF131" s="225">
        <f t="shared" si="406"/>
        <v>0</v>
      </c>
      <c r="AG131" s="225">
        <f t="shared" si="406"/>
        <v>0</v>
      </c>
      <c r="AH131" s="225">
        <f t="shared" si="406"/>
        <v>0</v>
      </c>
      <c r="AI131" s="225">
        <f t="shared" si="406"/>
        <v>0</v>
      </c>
      <c r="AJ131" s="225">
        <f t="shared" si="406"/>
        <v>0</v>
      </c>
      <c r="AK131" s="225">
        <f t="shared" si="406"/>
        <v>0</v>
      </c>
      <c r="AL131" s="225">
        <f t="shared" si="406"/>
        <v>0</v>
      </c>
      <c r="AM131" s="225">
        <f t="shared" si="406"/>
        <v>0</v>
      </c>
      <c r="AN131" s="225">
        <f t="shared" si="406"/>
        <v>0</v>
      </c>
      <c r="AO131" s="225">
        <f t="shared" si="406"/>
        <v>0</v>
      </c>
      <c r="AP131" s="225">
        <f t="shared" si="406"/>
        <v>0</v>
      </c>
      <c r="AQ131" s="225">
        <f t="shared" si="406"/>
        <v>0</v>
      </c>
      <c r="AR131" s="225">
        <f t="shared" si="406"/>
        <v>0</v>
      </c>
      <c r="AS131" s="225">
        <f t="shared" si="406"/>
        <v>0</v>
      </c>
      <c r="AT131" s="225">
        <f t="shared" si="406"/>
        <v>0</v>
      </c>
      <c r="AU131" s="225">
        <f t="shared" si="406"/>
        <v>0</v>
      </c>
      <c r="AV131" s="225">
        <f t="shared" si="406"/>
        <v>0</v>
      </c>
      <c r="AW131" s="225">
        <f t="shared" si="406"/>
        <v>0</v>
      </c>
      <c r="AX131" s="225">
        <f t="shared" si="406"/>
        <v>0</v>
      </c>
      <c r="AY131" s="225">
        <f t="shared" si="406"/>
        <v>0</v>
      </c>
      <c r="AZ131" s="225">
        <f t="shared" si="406"/>
        <v>0</v>
      </c>
      <c r="BA131" s="225">
        <f t="shared" si="406"/>
        <v>0</v>
      </c>
      <c r="BB131" s="225">
        <f t="shared" si="406"/>
        <v>0</v>
      </c>
      <c r="BC131" s="225">
        <f t="shared" si="406"/>
        <v>0</v>
      </c>
      <c r="BD131" s="225">
        <f t="shared" si="406"/>
        <v>0</v>
      </c>
      <c r="BE131" s="225">
        <f t="shared" si="406"/>
        <v>0</v>
      </c>
      <c r="BF131" s="225">
        <f t="shared" si="406"/>
        <v>0</v>
      </c>
      <c r="BG131" s="225">
        <f t="shared" ref="BG131:CL131" si="407">IF(BG$8="",0,IF(BG96=0,0,BG130/BG96))</f>
        <v>0</v>
      </c>
      <c r="BH131" s="225">
        <f t="shared" si="407"/>
        <v>0</v>
      </c>
      <c r="BI131" s="225">
        <f t="shared" si="407"/>
        <v>0</v>
      </c>
      <c r="BJ131" s="225">
        <f t="shared" si="407"/>
        <v>0</v>
      </c>
      <c r="BK131" s="225">
        <f t="shared" si="407"/>
        <v>0</v>
      </c>
      <c r="BL131" s="225">
        <f t="shared" si="407"/>
        <v>0</v>
      </c>
      <c r="BM131" s="225">
        <f t="shared" si="407"/>
        <v>0</v>
      </c>
      <c r="BN131" s="225">
        <f t="shared" si="407"/>
        <v>0</v>
      </c>
      <c r="BO131" s="225">
        <f t="shared" si="407"/>
        <v>0</v>
      </c>
      <c r="BP131" s="225">
        <f t="shared" si="407"/>
        <v>0</v>
      </c>
      <c r="BQ131" s="225">
        <f t="shared" si="407"/>
        <v>0</v>
      </c>
      <c r="BR131" s="225">
        <f t="shared" si="407"/>
        <v>0</v>
      </c>
      <c r="BS131" s="225">
        <f t="shared" si="407"/>
        <v>0</v>
      </c>
      <c r="BT131" s="225">
        <f t="shared" si="407"/>
        <v>0</v>
      </c>
      <c r="BU131" s="225">
        <f t="shared" si="407"/>
        <v>0</v>
      </c>
      <c r="BV131" s="225">
        <f t="shared" si="407"/>
        <v>0</v>
      </c>
      <c r="BW131" s="225">
        <f t="shared" si="407"/>
        <v>0</v>
      </c>
      <c r="BX131" s="225">
        <f t="shared" si="407"/>
        <v>0</v>
      </c>
      <c r="BY131" s="225">
        <f t="shared" si="407"/>
        <v>0</v>
      </c>
      <c r="BZ131" s="225">
        <f t="shared" si="407"/>
        <v>0</v>
      </c>
      <c r="CA131" s="225">
        <f t="shared" si="407"/>
        <v>0</v>
      </c>
      <c r="CB131" s="225">
        <f t="shared" si="407"/>
        <v>0</v>
      </c>
      <c r="CC131" s="225">
        <f t="shared" si="407"/>
        <v>0</v>
      </c>
      <c r="CD131" s="225">
        <f t="shared" si="407"/>
        <v>0</v>
      </c>
      <c r="CE131" s="225">
        <f t="shared" si="407"/>
        <v>0</v>
      </c>
      <c r="CF131" s="225">
        <f t="shared" si="407"/>
        <v>0</v>
      </c>
      <c r="CG131" s="225">
        <f t="shared" si="407"/>
        <v>0</v>
      </c>
      <c r="CH131" s="225">
        <f t="shared" si="407"/>
        <v>0</v>
      </c>
      <c r="CI131" s="225">
        <f t="shared" si="407"/>
        <v>0</v>
      </c>
      <c r="CJ131" s="225">
        <f t="shared" si="407"/>
        <v>0</v>
      </c>
      <c r="CK131" s="225">
        <f t="shared" si="407"/>
        <v>0</v>
      </c>
      <c r="CL131" s="225">
        <f t="shared" si="407"/>
        <v>0</v>
      </c>
      <c r="CM131" s="225">
        <f t="shared" ref="CM131:DR131" si="408">IF(CM$8="",0,IF(CM96=0,0,CM130/CM96))</f>
        <v>0</v>
      </c>
      <c r="CN131" s="225">
        <f t="shared" si="408"/>
        <v>0</v>
      </c>
      <c r="CO131" s="225">
        <f t="shared" si="408"/>
        <v>0</v>
      </c>
      <c r="CP131" s="225">
        <f t="shared" si="408"/>
        <v>0</v>
      </c>
      <c r="CQ131" s="225">
        <f t="shared" si="408"/>
        <v>0</v>
      </c>
      <c r="CR131" s="225">
        <f t="shared" si="408"/>
        <v>0</v>
      </c>
      <c r="CS131" s="225">
        <f t="shared" si="408"/>
        <v>0</v>
      </c>
      <c r="CT131" s="225">
        <f t="shared" si="408"/>
        <v>0</v>
      </c>
      <c r="CU131" s="225">
        <f t="shared" si="408"/>
        <v>0</v>
      </c>
      <c r="CV131" s="225">
        <f t="shared" si="408"/>
        <v>0</v>
      </c>
      <c r="CW131" s="225">
        <f t="shared" si="408"/>
        <v>0</v>
      </c>
      <c r="CX131" s="225">
        <f t="shared" si="408"/>
        <v>0</v>
      </c>
      <c r="CY131" s="225">
        <f t="shared" si="408"/>
        <v>0</v>
      </c>
      <c r="CZ131" s="225">
        <f t="shared" si="408"/>
        <v>0</v>
      </c>
      <c r="DA131" s="225">
        <f t="shared" si="408"/>
        <v>0</v>
      </c>
      <c r="DB131" s="225">
        <f t="shared" si="408"/>
        <v>0</v>
      </c>
      <c r="DC131" s="225">
        <f t="shared" si="408"/>
        <v>0</v>
      </c>
      <c r="DD131" s="225">
        <f t="shared" si="408"/>
        <v>0</v>
      </c>
      <c r="DE131" s="225">
        <f t="shared" si="408"/>
        <v>0</v>
      </c>
      <c r="DF131" s="225">
        <f t="shared" si="408"/>
        <v>0</v>
      </c>
      <c r="DG131" s="225">
        <f t="shared" si="408"/>
        <v>0</v>
      </c>
      <c r="DH131" s="225">
        <f t="shared" si="408"/>
        <v>0</v>
      </c>
      <c r="DI131" s="225">
        <f t="shared" si="408"/>
        <v>0</v>
      </c>
      <c r="DJ131" s="225">
        <f t="shared" si="408"/>
        <v>0</v>
      </c>
      <c r="DK131" s="225">
        <f t="shared" si="408"/>
        <v>0</v>
      </c>
      <c r="DL131" s="225">
        <f t="shared" si="408"/>
        <v>0</v>
      </c>
      <c r="DM131" s="225">
        <f t="shared" si="408"/>
        <v>0</v>
      </c>
      <c r="DN131" s="225">
        <f t="shared" si="408"/>
        <v>0</v>
      </c>
      <c r="DO131" s="225">
        <f t="shared" si="408"/>
        <v>0</v>
      </c>
      <c r="DP131" s="225">
        <f t="shared" si="408"/>
        <v>0</v>
      </c>
      <c r="DQ131" s="225">
        <f t="shared" si="408"/>
        <v>0</v>
      </c>
      <c r="DR131" s="225">
        <f t="shared" si="408"/>
        <v>0</v>
      </c>
      <c r="DS131" s="225">
        <f t="shared" ref="DS131:DT131" si="409">IF(DS$8="",0,IF(DS96=0,0,DS130/DS96))</f>
        <v>0</v>
      </c>
      <c r="DT131" s="225">
        <f t="shared" si="409"/>
        <v>0</v>
      </c>
      <c r="DU131" s="33"/>
      <c r="DV131" s="33"/>
    </row>
    <row r="132" spans="1:126" ht="4.2" customHeight="1">
      <c r="A132" s="1"/>
      <c r="B132" s="1"/>
      <c r="C132" s="1"/>
      <c r="D132" s="13"/>
      <c r="E132" s="262"/>
      <c r="F132" s="13"/>
      <c r="G132" s="302"/>
      <c r="H132" s="13"/>
      <c r="I132" s="13"/>
      <c r="J132" s="13"/>
      <c r="K132" s="13"/>
      <c r="L132" s="13"/>
      <c r="M132" s="14"/>
      <c r="N132" s="13"/>
      <c r="O132" s="13"/>
      <c r="P132" s="14"/>
      <c r="Q132" s="13"/>
      <c r="R132" s="13"/>
      <c r="S132" s="14"/>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
      <c r="DV132" s="1"/>
    </row>
    <row r="133" spans="1:126" ht="4.2" customHeight="1">
      <c r="A133" s="1"/>
      <c r="B133" s="1"/>
      <c r="C133" s="1"/>
      <c r="D133" s="1"/>
      <c r="E133" s="261"/>
      <c r="F133" s="47"/>
      <c r="G133" s="248"/>
      <c r="H133" s="1"/>
      <c r="I133" s="1"/>
      <c r="J133" s="1"/>
      <c r="K133" s="1"/>
      <c r="L133" s="1"/>
      <c r="M133" s="5"/>
      <c r="N133" s="1"/>
      <c r="O133" s="1"/>
      <c r="P133" s="5"/>
      <c r="Q133" s="1"/>
      <c r="R133" s="1"/>
      <c r="S133" s="5"/>
      <c r="T133" s="7"/>
      <c r="U133" s="23"/>
      <c r="V133" s="1"/>
      <c r="W133" s="11"/>
      <c r="X133" s="10"/>
      <c r="Y133" s="45"/>
      <c r="Z133" s="92"/>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1"/>
      <c r="DV133" s="1"/>
    </row>
    <row r="134" spans="1:126" s="4" customFormat="1">
      <c r="A134" s="3"/>
      <c r="B134" s="242" t="s">
        <v>105</v>
      </c>
      <c r="C134" s="3"/>
      <c r="D134" s="3"/>
      <c r="E134" s="9" t="s">
        <v>107</v>
      </c>
      <c r="F134" s="50" t="str">
        <f>E96</f>
        <v>ндсЖил(+)</v>
      </c>
      <c r="G134" s="248"/>
      <c r="H134" s="213" t="str">
        <f>$H$19</f>
        <v>Выручка</v>
      </c>
      <c r="I134" s="3"/>
      <c r="J134" s="3"/>
      <c r="K134" s="3"/>
      <c r="L134" s="3"/>
      <c r="M134" s="5"/>
      <c r="N134" s="3" t="str">
        <f>N39</f>
        <v>Продажа жилых помещений</v>
      </c>
      <c r="O134" s="3"/>
      <c r="P134" s="5"/>
      <c r="Q134" s="3" t="s">
        <v>25</v>
      </c>
      <c r="R134" s="3"/>
      <c r="S134" s="5"/>
      <c r="T134" s="83"/>
      <c r="U134" s="23"/>
      <c r="V134" s="3"/>
      <c r="W134" s="11">
        <f>SUM($Y134:$DU134)</f>
        <v>0</v>
      </c>
      <c r="X134" s="11"/>
      <c r="Y134" s="45"/>
      <c r="Z134" s="90"/>
      <c r="AA134" s="91">
        <f>IF(AA$8="",0,IF(AA$8&lt;=Главная!$N$76,0,IF(AA$8=EOMONTH(Главная!$N$76,0)+1,SUM($Z96:AA96),AA96))/(1+IF($E96="ндсЖил(+)",Главная!$N$17,Главная!$N$23)))</f>
        <v>0</v>
      </c>
      <c r="AB134" s="91">
        <f>IF(AB$8="",0,IF(AB$8&lt;=Главная!$N$76,0,IF(AB$8=EOMONTH(Главная!$N$76,0)+1,SUM($Z96:AB96),AB96))/(1+IF($E96="ндсЖил(+)",Главная!$N$17,Главная!$N$23)))</f>
        <v>0</v>
      </c>
      <c r="AC134" s="91">
        <f>IF(AC$8="",0,IF(AC$8&lt;=Главная!$N$76,0,IF(AC$8=EOMONTH(Главная!$N$76,0)+1,SUM($Z96:AC96),AC96))/(1+IF($E96="ндсЖил(+)",Главная!$N$17,Главная!$N$23)))</f>
        <v>0</v>
      </c>
      <c r="AD134" s="91">
        <f>IF(AD$8="",0,IF(AD$8&lt;=Главная!$N$76,0,IF(AD$8=EOMONTH(Главная!$N$76,0)+1,SUM($Z96:AD96),AD96))/(1+IF($E96="ндсЖил(+)",Главная!$N$17,Главная!$N$23)))</f>
        <v>0</v>
      </c>
      <c r="AE134" s="91">
        <f>IF(AE$8="",0,IF(AE$8&lt;=Главная!$N$76,0,IF(AE$8=EOMONTH(Главная!$N$76,0)+1,SUM($Z96:AE96),AE96))/(1+IF($E96="ндсЖил(+)",Главная!$N$17,Главная!$N$23)))</f>
        <v>0</v>
      </c>
      <c r="AF134" s="91">
        <f>IF(AF$8="",0,IF(AF$8&lt;=Главная!$N$76,0,IF(AF$8=EOMONTH(Главная!$N$76,0)+1,SUM($Z96:AF96),AF96))/(1+IF($E96="ндсЖил(+)",Главная!$N$17,Главная!$N$23)))</f>
        <v>0</v>
      </c>
      <c r="AG134" s="91">
        <f>IF(AG$8="",0,IF(AG$8&lt;=Главная!$N$76,0,IF(AG$8=EOMONTH(Главная!$N$76,0)+1,SUM($Z96:AG96),AG96))/(1+IF($E96="ндсЖил(+)",Главная!$N$17,Главная!$N$23)))</f>
        <v>0</v>
      </c>
      <c r="AH134" s="91">
        <f>IF(AH$8="",0,IF(AH$8&lt;=Главная!$N$76,0,IF(AH$8=EOMONTH(Главная!$N$76,0)+1,SUM($Z96:AH96),AH96))/(1+IF($E96="ндсЖил(+)",Главная!$N$17,Главная!$N$23)))</f>
        <v>0</v>
      </c>
      <c r="AI134" s="91">
        <f>IF(AI$8="",0,IF(AI$8&lt;=Главная!$N$76,0,IF(AI$8=EOMONTH(Главная!$N$76,0)+1,SUM($Z96:AI96),AI96))/(1+IF($E96="ндсЖил(+)",Главная!$N$17,Главная!$N$23)))</f>
        <v>0</v>
      </c>
      <c r="AJ134" s="91">
        <f>IF(AJ$8="",0,IF(AJ$8&lt;=Главная!$N$76,0,IF(AJ$8=EOMONTH(Главная!$N$76,0)+1,SUM($Z96:AJ96),AJ96))/(1+IF($E96="ндсЖил(+)",Главная!$N$17,Главная!$N$23)))</f>
        <v>0</v>
      </c>
      <c r="AK134" s="91">
        <f>IF(AK$8="",0,IF(AK$8&lt;=Главная!$N$76,0,IF(AK$8=EOMONTH(Главная!$N$76,0)+1,SUM($Z96:AK96),AK96))/(1+IF($E96="ндсЖил(+)",Главная!$N$17,Главная!$N$23)))</f>
        <v>0</v>
      </c>
      <c r="AL134" s="91">
        <f>IF(AL$8="",0,IF(AL$8&lt;=Главная!$N$76,0,IF(AL$8=EOMONTH(Главная!$N$76,0)+1,SUM($Z96:AL96),AL96))/(1+IF($E96="ндсЖил(+)",Главная!$N$17,Главная!$N$23)))</f>
        <v>0</v>
      </c>
      <c r="AM134" s="91">
        <f>IF(AM$8="",0,IF(AM$8&lt;=Главная!$N$76,0,IF(AM$8=EOMONTH(Главная!$N$76,0)+1,SUM($Z96:AM96),AM96))/(1+IF($E96="ндсЖил(+)",Главная!$N$17,Главная!$N$23)))</f>
        <v>0</v>
      </c>
      <c r="AN134" s="91">
        <f>IF(AN$8="",0,IF(AN$8&lt;=Главная!$N$76,0,IF(AN$8=EOMONTH(Главная!$N$76,0)+1,SUM($Z96:AN96),AN96))/(1+IF($E96="ндсЖил(+)",Главная!$N$17,Главная!$N$23)))</f>
        <v>0</v>
      </c>
      <c r="AO134" s="91">
        <f>IF(AO$8="",0,IF(AO$8&lt;=Главная!$N$76,0,IF(AO$8=EOMONTH(Главная!$N$76,0)+1,SUM($Z96:AO96),AO96))/(1+IF($E96="ндсЖил(+)",Главная!$N$17,Главная!$N$23)))</f>
        <v>0</v>
      </c>
      <c r="AP134" s="91">
        <f>IF(AP$8="",0,IF(AP$8&lt;=Главная!$N$76,0,IF(AP$8=EOMONTH(Главная!$N$76,0)+1,SUM($Z96:AP96),AP96))/(1+IF($E96="ндсЖил(+)",Главная!$N$17,Главная!$N$23)))</f>
        <v>0</v>
      </c>
      <c r="AQ134" s="91">
        <f>IF(AQ$8="",0,IF(AQ$8&lt;=Главная!$N$76,0,IF(AQ$8=EOMONTH(Главная!$N$76,0)+1,SUM($Z96:AQ96),AQ96))/(1+IF($E96="ндсЖил(+)",Главная!$N$17,Главная!$N$23)))</f>
        <v>0</v>
      </c>
      <c r="AR134" s="91">
        <f>IF(AR$8="",0,IF(AR$8&lt;=Главная!$N$76,0,IF(AR$8=EOMONTH(Главная!$N$76,0)+1,SUM($Z96:AR96),AR96))/(1+IF($E96="ндсЖил(+)",Главная!$N$17,Главная!$N$23)))</f>
        <v>0</v>
      </c>
      <c r="AS134" s="91">
        <f>IF(AS$8="",0,IF(AS$8&lt;=Главная!$N$76,0,IF(AS$8=EOMONTH(Главная!$N$76,0)+1,SUM($Z96:AS96),AS96))/(1+IF($E96="ндсЖил(+)",Главная!$N$17,Главная!$N$23)))</f>
        <v>0</v>
      </c>
      <c r="AT134" s="91">
        <f>IF(AT$8="",0,IF(AT$8&lt;=Главная!$N$76,0,IF(AT$8=EOMONTH(Главная!$N$76,0)+1,SUM($Z96:AT96),AT96))/(1+IF($E96="ндсЖил(+)",Главная!$N$17,Главная!$N$23)))</f>
        <v>0</v>
      </c>
      <c r="AU134" s="91">
        <f>IF(AU$8="",0,IF(AU$8&lt;=Главная!$N$76,0,IF(AU$8=EOMONTH(Главная!$N$76,0)+1,SUM($Z96:AU96),AU96))/(1+IF($E96="ндсЖил(+)",Главная!$N$17,Главная!$N$23)))</f>
        <v>0</v>
      </c>
      <c r="AV134" s="91">
        <f>IF(AV$8="",0,IF(AV$8&lt;=Главная!$N$76,0,IF(AV$8=EOMONTH(Главная!$N$76,0)+1,SUM($Z96:AV96),AV96))/(1+IF($E96="ндсЖил(+)",Главная!$N$17,Главная!$N$23)))</f>
        <v>0</v>
      </c>
      <c r="AW134" s="91">
        <f>IF(AW$8="",0,IF(AW$8&lt;=Главная!$N$76,0,IF(AW$8=EOMONTH(Главная!$N$76,0)+1,SUM($Z96:AW96),AW96))/(1+IF($E96="ндсЖил(+)",Главная!$N$17,Главная!$N$23)))</f>
        <v>0</v>
      </c>
      <c r="AX134" s="91">
        <f>IF(AX$8="",0,IF(AX$8&lt;=Главная!$N$76,0,IF(AX$8=EOMONTH(Главная!$N$76,0)+1,SUM($Z96:AX96),AX96))/(1+IF($E96="ндсЖил(+)",Главная!$N$17,Главная!$N$23)))</f>
        <v>0</v>
      </c>
      <c r="AY134" s="91">
        <f>IF(AY$8="",0,IF(AY$8&lt;=Главная!$N$76,0,IF(AY$8=EOMONTH(Главная!$N$76,0)+1,SUM($Z96:AY96),AY96))/(1+IF($E96="ндсЖил(+)",Главная!$N$17,Главная!$N$23)))</f>
        <v>0</v>
      </c>
      <c r="AZ134" s="91">
        <f>IF(AZ$8="",0,IF(AZ$8&lt;=Главная!$N$76,0,IF(AZ$8=EOMONTH(Главная!$N$76,0)+1,SUM($Z96:AZ96),AZ96))/(1+IF($E96="ндсЖил(+)",Главная!$N$17,Главная!$N$23)))</f>
        <v>0</v>
      </c>
      <c r="BA134" s="91">
        <f>IF(BA$8="",0,IF(BA$8&lt;=Главная!$N$76,0,IF(BA$8=EOMONTH(Главная!$N$76,0)+1,SUM($Z96:BA96),BA96))/(1+IF($E96="ндсЖил(+)",Главная!$N$17,Главная!$N$23)))</f>
        <v>0</v>
      </c>
      <c r="BB134" s="91">
        <f>IF(BB$8="",0,IF(BB$8&lt;=Главная!$N$76,0,IF(BB$8=EOMONTH(Главная!$N$76,0)+1,SUM($Z96:BB96),BB96))/(1+IF($E96="ндсЖил(+)",Главная!$N$17,Главная!$N$23)))</f>
        <v>0</v>
      </c>
      <c r="BC134" s="91">
        <f>IF(BC$8="",0,IF(BC$8&lt;=Главная!$N$76,0,IF(BC$8=EOMONTH(Главная!$N$76,0)+1,SUM($Z96:BC96),BC96))/(1+IF($E96="ндсЖил(+)",Главная!$N$17,Главная!$N$23)))</f>
        <v>0</v>
      </c>
      <c r="BD134" s="91">
        <f>IF(BD$8="",0,IF(BD$8&lt;=Главная!$N$76,0,IF(BD$8=EOMONTH(Главная!$N$76,0)+1,SUM($Z96:BD96),BD96))/(1+IF($E96="ндсЖил(+)",Главная!$N$17,Главная!$N$23)))</f>
        <v>0</v>
      </c>
      <c r="BE134" s="91">
        <f>IF(BE$8="",0,IF(BE$8&lt;=Главная!$N$76,0,IF(BE$8=EOMONTH(Главная!$N$76,0)+1,SUM($Z96:BE96),BE96))/(1+IF($E96="ндсЖил(+)",Главная!$N$17,Главная!$N$23)))</f>
        <v>0</v>
      </c>
      <c r="BF134" s="91">
        <f>IF(BF$8="",0,IF(BF$8&lt;=Главная!$N$76,0,IF(BF$8=EOMONTH(Главная!$N$76,0)+1,SUM($Z96:BF96),BF96))/(1+IF($E96="ндсЖил(+)",Главная!$N$17,Главная!$N$23)))</f>
        <v>0</v>
      </c>
      <c r="BG134" s="91">
        <f>IF(BG$8="",0,IF(BG$8&lt;=Главная!$N$76,0,IF(BG$8=EOMONTH(Главная!$N$76,0)+1,SUM($Z96:BG96),BG96))/(1+IF($E96="ндсЖил(+)",Главная!$N$17,Главная!$N$23)))</f>
        <v>0</v>
      </c>
      <c r="BH134" s="91">
        <f>IF(BH$8="",0,IF(BH$8&lt;=Главная!$N$76,0,IF(BH$8=EOMONTH(Главная!$N$76,0)+1,SUM($Z96:BH96),BH96))/(1+IF($E96="ндсЖил(+)",Главная!$N$17,Главная!$N$23)))</f>
        <v>0</v>
      </c>
      <c r="BI134" s="91">
        <f>IF(BI$8="",0,IF(BI$8&lt;=Главная!$N$76,0,IF(BI$8=EOMONTH(Главная!$N$76,0)+1,SUM($Z96:BI96),BI96))/(1+IF($E96="ндсЖил(+)",Главная!$N$17,Главная!$N$23)))</f>
        <v>0</v>
      </c>
      <c r="BJ134" s="91">
        <f>IF(BJ$8="",0,IF(BJ$8&lt;=Главная!$N$76,0,IF(BJ$8=EOMONTH(Главная!$N$76,0)+1,SUM($Z96:BJ96),BJ96))/(1+IF($E96="ндсЖил(+)",Главная!$N$17,Главная!$N$23)))</f>
        <v>0</v>
      </c>
      <c r="BK134" s="91">
        <f>IF(BK$8="",0,IF(BK$8&lt;=Главная!$N$76,0,IF(BK$8=EOMONTH(Главная!$N$76,0)+1,SUM($Z96:BK96),BK96))/(1+IF($E96="ндсЖил(+)",Главная!$N$17,Главная!$N$23)))</f>
        <v>0</v>
      </c>
      <c r="BL134" s="91">
        <f>IF(BL$8="",0,IF(BL$8&lt;=Главная!$N$76,0,IF(BL$8=EOMONTH(Главная!$N$76,0)+1,SUM($Z96:BL96),BL96))/(1+IF($E96="ндсЖил(+)",Главная!$N$17,Главная!$N$23)))</f>
        <v>0</v>
      </c>
      <c r="BM134" s="91">
        <f>IF(BM$8="",0,IF(BM$8&lt;=Главная!$N$76,0,IF(BM$8=EOMONTH(Главная!$N$76,0)+1,SUM($Z96:BM96),BM96))/(1+IF($E96="ндсЖил(+)",Главная!$N$17,Главная!$N$23)))</f>
        <v>0</v>
      </c>
      <c r="BN134" s="91">
        <f>IF(BN$8="",0,IF(BN$8&lt;=Главная!$N$76,0,IF(BN$8=EOMONTH(Главная!$N$76,0)+1,SUM($Z96:BN96),BN96))/(1+IF($E96="ндсЖил(+)",Главная!$N$17,Главная!$N$23)))</f>
        <v>0</v>
      </c>
      <c r="BO134" s="91">
        <f>IF(BO$8="",0,IF(BO$8&lt;=Главная!$N$76,0,IF(BO$8=EOMONTH(Главная!$N$76,0)+1,SUM($Z96:BO96),BO96))/(1+IF($E96="ндсЖил(+)",Главная!$N$17,Главная!$N$23)))</f>
        <v>0</v>
      </c>
      <c r="BP134" s="91">
        <f>IF(BP$8="",0,IF(BP$8&lt;=Главная!$N$76,0,IF(BP$8=EOMONTH(Главная!$N$76,0)+1,SUM($Z96:BP96),BP96))/(1+IF($E96="ндсЖил(+)",Главная!$N$17,Главная!$N$23)))</f>
        <v>0</v>
      </c>
      <c r="BQ134" s="91">
        <f>IF(BQ$8="",0,IF(BQ$8&lt;=Главная!$N$76,0,IF(BQ$8=EOMONTH(Главная!$N$76,0)+1,SUM($Z96:BQ96),BQ96))/(1+IF($E96="ндсЖил(+)",Главная!$N$17,Главная!$N$23)))</f>
        <v>0</v>
      </c>
      <c r="BR134" s="91">
        <f>IF(BR$8="",0,IF(BR$8&lt;=Главная!$N$76,0,IF(BR$8=EOMONTH(Главная!$N$76,0)+1,SUM($Z96:BR96),BR96))/(1+IF($E96="ндсЖил(+)",Главная!$N$17,Главная!$N$23)))</f>
        <v>0</v>
      </c>
      <c r="BS134" s="91">
        <f>IF(BS$8="",0,IF(BS$8&lt;=Главная!$N$76,0,IF(BS$8=EOMONTH(Главная!$N$76,0)+1,SUM($Z96:BS96),BS96))/(1+IF($E96="ндсЖил(+)",Главная!$N$17,Главная!$N$23)))</f>
        <v>0</v>
      </c>
      <c r="BT134" s="91">
        <f>IF(BT$8="",0,IF(BT$8&lt;=Главная!$N$76,0,IF(BT$8=EOMONTH(Главная!$N$76,0)+1,SUM($Z96:BT96),BT96))/(1+IF($E96="ндсЖил(+)",Главная!$N$17,Главная!$N$23)))</f>
        <v>0</v>
      </c>
      <c r="BU134" s="91">
        <f>IF(BU$8="",0,IF(BU$8&lt;=Главная!$N$76,0,IF(BU$8=EOMONTH(Главная!$N$76,0)+1,SUM($Z96:BU96),BU96))/(1+IF($E96="ндсЖил(+)",Главная!$N$17,Главная!$N$23)))</f>
        <v>0</v>
      </c>
      <c r="BV134" s="91">
        <f>IF(BV$8="",0,IF(BV$8&lt;=Главная!$N$76,0,IF(BV$8=EOMONTH(Главная!$N$76,0)+1,SUM($Z96:BV96),BV96))/(1+IF($E96="ндсЖил(+)",Главная!$N$17,Главная!$N$23)))</f>
        <v>0</v>
      </c>
      <c r="BW134" s="91">
        <f>IF(BW$8="",0,IF(BW$8&lt;=Главная!$N$76,0,IF(BW$8=EOMONTH(Главная!$N$76,0)+1,SUM($Z96:BW96),BW96))/(1+IF($E96="ндсЖил(+)",Главная!$N$17,Главная!$N$23)))</f>
        <v>0</v>
      </c>
      <c r="BX134" s="91">
        <f>IF(BX$8="",0,IF(BX$8&lt;=Главная!$N$76,0,IF(BX$8=EOMONTH(Главная!$N$76,0)+1,SUM($Z96:BX96),BX96))/(1+IF($E96="ндсЖил(+)",Главная!$N$17,Главная!$N$23)))</f>
        <v>0</v>
      </c>
      <c r="BY134" s="91">
        <f>IF(BY$8="",0,IF(BY$8&lt;=Главная!$N$76,0,IF(BY$8=EOMONTH(Главная!$N$76,0)+1,SUM($Z96:BY96),BY96))/(1+IF($E96="ндсЖил(+)",Главная!$N$17,Главная!$N$23)))</f>
        <v>0</v>
      </c>
      <c r="BZ134" s="91">
        <f>IF(BZ$8="",0,IF(BZ$8&lt;=Главная!$N$76,0,IF(BZ$8=EOMONTH(Главная!$N$76,0)+1,SUM($Z96:BZ96),BZ96))/(1+IF($E96="ндсЖил(+)",Главная!$N$17,Главная!$N$23)))</f>
        <v>0</v>
      </c>
      <c r="CA134" s="91">
        <f>IF(CA$8="",0,IF(CA$8&lt;=Главная!$N$76,0,IF(CA$8=EOMONTH(Главная!$N$76,0)+1,SUM($Z96:CA96),CA96))/(1+IF($E96="ндсЖил(+)",Главная!$N$17,Главная!$N$23)))</f>
        <v>0</v>
      </c>
      <c r="CB134" s="91">
        <f>IF(CB$8="",0,IF(CB$8&lt;=Главная!$N$76,0,IF(CB$8=EOMONTH(Главная!$N$76,0)+1,SUM($Z96:CB96),CB96))/(1+IF($E96="ндсЖил(+)",Главная!$N$17,Главная!$N$23)))</f>
        <v>0</v>
      </c>
      <c r="CC134" s="91">
        <f>IF(CC$8="",0,IF(CC$8&lt;=Главная!$N$76,0,IF(CC$8=EOMONTH(Главная!$N$76,0)+1,SUM($Z96:CC96),CC96))/(1+IF($E96="ндсЖил(+)",Главная!$N$17,Главная!$N$23)))</f>
        <v>0</v>
      </c>
      <c r="CD134" s="91">
        <f>IF(CD$8="",0,IF(CD$8&lt;=Главная!$N$76,0,IF(CD$8=EOMONTH(Главная!$N$76,0)+1,SUM($Z96:CD96),CD96))/(1+IF($E96="ндсЖил(+)",Главная!$N$17,Главная!$N$23)))</f>
        <v>0</v>
      </c>
      <c r="CE134" s="91">
        <f>IF(CE$8="",0,IF(CE$8&lt;=Главная!$N$76,0,IF(CE$8=EOMONTH(Главная!$N$76,0)+1,SUM($Z96:CE96),CE96))/(1+IF($E96="ндсЖил(+)",Главная!$N$17,Главная!$N$23)))</f>
        <v>0</v>
      </c>
      <c r="CF134" s="91">
        <f>IF(CF$8="",0,IF(CF$8&lt;=Главная!$N$76,0,IF(CF$8=EOMONTH(Главная!$N$76,0)+1,SUM($Z96:CF96),CF96))/(1+IF($E96="ндсЖил(+)",Главная!$N$17,Главная!$N$23)))</f>
        <v>0</v>
      </c>
      <c r="CG134" s="91">
        <f>IF(CG$8="",0,IF(CG$8&lt;=Главная!$N$76,0,IF(CG$8=EOMONTH(Главная!$N$76,0)+1,SUM($Z96:CG96),CG96))/(1+IF($E96="ндсЖил(+)",Главная!$N$17,Главная!$N$23)))</f>
        <v>0</v>
      </c>
      <c r="CH134" s="91">
        <f>IF(CH$8="",0,IF(CH$8&lt;=Главная!$N$76,0,IF(CH$8=EOMONTH(Главная!$N$76,0)+1,SUM($Z96:CH96),CH96))/(1+IF($E96="ндсЖил(+)",Главная!$N$17,Главная!$N$23)))</f>
        <v>0</v>
      </c>
      <c r="CI134" s="91">
        <f>IF(CI$8="",0,IF(CI$8&lt;=Главная!$N$76,0,IF(CI$8=EOMONTH(Главная!$N$76,0)+1,SUM($Z96:CI96),CI96))/(1+IF($E96="ндсЖил(+)",Главная!$N$17,Главная!$N$23)))</f>
        <v>0</v>
      </c>
      <c r="CJ134" s="91">
        <f>IF(CJ$8="",0,IF(CJ$8&lt;=Главная!$N$76,0,IF(CJ$8=EOMONTH(Главная!$N$76,0)+1,SUM($Z96:CJ96),CJ96))/(1+IF($E96="ндсЖил(+)",Главная!$N$17,Главная!$N$23)))</f>
        <v>0</v>
      </c>
      <c r="CK134" s="91">
        <f>IF(CK$8="",0,IF(CK$8&lt;=Главная!$N$76,0,IF(CK$8=EOMONTH(Главная!$N$76,0)+1,SUM($Z96:CK96),CK96))/(1+IF($E96="ндсЖил(+)",Главная!$N$17,Главная!$N$23)))</f>
        <v>0</v>
      </c>
      <c r="CL134" s="91">
        <f>IF(CL$8="",0,IF(CL$8&lt;=Главная!$N$76,0,IF(CL$8=EOMONTH(Главная!$N$76,0)+1,SUM($Z96:CL96),CL96))/(1+IF($E96="ндсЖил(+)",Главная!$N$17,Главная!$N$23)))</f>
        <v>0</v>
      </c>
      <c r="CM134" s="91">
        <f>IF(CM$8="",0,IF(CM$8&lt;=Главная!$N$76,0,IF(CM$8=EOMONTH(Главная!$N$76,0)+1,SUM($Z96:CM96),CM96))/(1+IF($E96="ндсЖил(+)",Главная!$N$17,Главная!$N$23)))</f>
        <v>0</v>
      </c>
      <c r="CN134" s="91">
        <f>IF(CN$8="",0,IF(CN$8&lt;=Главная!$N$76,0,IF(CN$8=EOMONTH(Главная!$N$76,0)+1,SUM($Z96:CN96),CN96))/(1+IF($E96="ндсЖил(+)",Главная!$N$17,Главная!$N$23)))</f>
        <v>0</v>
      </c>
      <c r="CO134" s="91">
        <f>IF(CO$8="",0,IF(CO$8&lt;=Главная!$N$76,0,IF(CO$8=EOMONTH(Главная!$N$76,0)+1,SUM($Z96:CO96),CO96))/(1+IF($E96="ндсЖил(+)",Главная!$N$17,Главная!$N$23)))</f>
        <v>0</v>
      </c>
      <c r="CP134" s="91">
        <f>IF(CP$8="",0,IF(CP$8&lt;=Главная!$N$76,0,IF(CP$8=EOMONTH(Главная!$N$76,0)+1,SUM($Z96:CP96),CP96))/(1+IF($E96="ндсЖил(+)",Главная!$N$17,Главная!$N$23)))</f>
        <v>0</v>
      </c>
      <c r="CQ134" s="91">
        <f>IF(CQ$8="",0,IF(CQ$8&lt;=Главная!$N$76,0,IF(CQ$8=EOMONTH(Главная!$N$76,0)+1,SUM($Z96:CQ96),CQ96))/(1+IF($E96="ндсЖил(+)",Главная!$N$17,Главная!$N$23)))</f>
        <v>0</v>
      </c>
      <c r="CR134" s="91">
        <f>IF(CR$8="",0,IF(CR$8&lt;=Главная!$N$76,0,IF(CR$8=EOMONTH(Главная!$N$76,0)+1,SUM($Z96:CR96),CR96))/(1+IF($E96="ндсЖил(+)",Главная!$N$17,Главная!$N$23)))</f>
        <v>0</v>
      </c>
      <c r="CS134" s="91">
        <f>IF(CS$8="",0,IF(CS$8&lt;=Главная!$N$76,0,IF(CS$8=EOMONTH(Главная!$N$76,0)+1,SUM($Z96:CS96),CS96))/(1+IF($E96="ндсЖил(+)",Главная!$N$17,Главная!$N$23)))</f>
        <v>0</v>
      </c>
      <c r="CT134" s="91">
        <f>IF(CT$8="",0,IF(CT$8&lt;=Главная!$N$76,0,IF(CT$8=EOMONTH(Главная!$N$76,0)+1,SUM($Z96:CT96),CT96))/(1+IF($E96="ндсЖил(+)",Главная!$N$17,Главная!$N$23)))</f>
        <v>0</v>
      </c>
      <c r="CU134" s="91">
        <f>IF(CU$8="",0,IF(CU$8&lt;=Главная!$N$76,0,IF(CU$8=EOMONTH(Главная!$N$76,0)+1,SUM($Z96:CU96),CU96))/(1+IF($E96="ндсЖил(+)",Главная!$N$17,Главная!$N$23)))</f>
        <v>0</v>
      </c>
      <c r="CV134" s="91">
        <f>IF(CV$8="",0,IF(CV$8&lt;=Главная!$N$76,0,IF(CV$8=EOMONTH(Главная!$N$76,0)+1,SUM($Z96:CV96),CV96))/(1+IF($E96="ндсЖил(+)",Главная!$N$17,Главная!$N$23)))</f>
        <v>0</v>
      </c>
      <c r="CW134" s="91">
        <f>IF(CW$8="",0,IF(CW$8&lt;=Главная!$N$76,0,IF(CW$8=EOMONTH(Главная!$N$76,0)+1,SUM($Z96:CW96),CW96))/(1+IF($E96="ндсЖил(+)",Главная!$N$17,Главная!$N$23)))</f>
        <v>0</v>
      </c>
      <c r="CX134" s="91">
        <f>IF(CX$8="",0,IF(CX$8&lt;=Главная!$N$76,0,IF(CX$8=EOMONTH(Главная!$N$76,0)+1,SUM($Z96:CX96),CX96))/(1+IF($E96="ндсЖил(+)",Главная!$N$17,Главная!$N$23)))</f>
        <v>0</v>
      </c>
      <c r="CY134" s="91">
        <f>IF(CY$8="",0,IF(CY$8&lt;=Главная!$N$76,0,IF(CY$8=EOMONTH(Главная!$N$76,0)+1,SUM($Z96:CY96),CY96))/(1+IF($E96="ндсЖил(+)",Главная!$N$17,Главная!$N$23)))</f>
        <v>0</v>
      </c>
      <c r="CZ134" s="91">
        <f>IF(CZ$8="",0,IF(CZ$8&lt;=Главная!$N$76,0,IF(CZ$8=EOMONTH(Главная!$N$76,0)+1,SUM($Z96:CZ96),CZ96))/(1+IF($E96="ндсЖил(+)",Главная!$N$17,Главная!$N$23)))</f>
        <v>0</v>
      </c>
      <c r="DA134" s="91">
        <f>IF(DA$8="",0,IF(DA$8&lt;=Главная!$N$76,0,IF(DA$8=EOMONTH(Главная!$N$76,0)+1,SUM($Z96:DA96),DA96))/(1+IF($E96="ндсЖил(+)",Главная!$N$17,Главная!$N$23)))</f>
        <v>0</v>
      </c>
      <c r="DB134" s="91">
        <f>IF(DB$8="",0,IF(DB$8&lt;=Главная!$N$76,0,IF(DB$8=EOMONTH(Главная!$N$76,0)+1,SUM($Z96:DB96),DB96))/(1+IF($E96="ндсЖил(+)",Главная!$N$17,Главная!$N$23)))</f>
        <v>0</v>
      </c>
      <c r="DC134" s="91">
        <f>IF(DC$8="",0,IF(DC$8&lt;=Главная!$N$76,0,IF(DC$8=EOMONTH(Главная!$N$76,0)+1,SUM($Z96:DC96),DC96))/(1+IF($E96="ндсЖил(+)",Главная!$N$17,Главная!$N$23)))</f>
        <v>0</v>
      </c>
      <c r="DD134" s="91">
        <f>IF(DD$8="",0,IF(DD$8&lt;=Главная!$N$76,0,IF(DD$8=EOMONTH(Главная!$N$76,0)+1,SUM($Z96:DD96),DD96))/(1+IF($E96="ндсЖил(+)",Главная!$N$17,Главная!$N$23)))</f>
        <v>0</v>
      </c>
      <c r="DE134" s="91">
        <f>IF(DE$8="",0,IF(DE$8&lt;=Главная!$N$76,0,IF(DE$8=EOMONTH(Главная!$N$76,0)+1,SUM($Z96:DE96),DE96))/(1+IF($E96="ндсЖил(+)",Главная!$N$17,Главная!$N$23)))</f>
        <v>0</v>
      </c>
      <c r="DF134" s="91">
        <f>IF(DF$8="",0,IF(DF$8&lt;=Главная!$N$76,0,IF(DF$8=EOMONTH(Главная!$N$76,0)+1,SUM($Z96:DF96),DF96))/(1+IF($E96="ндсЖил(+)",Главная!$N$17,Главная!$N$23)))</f>
        <v>0</v>
      </c>
      <c r="DG134" s="91">
        <f>IF(DG$8="",0,IF(DG$8&lt;=Главная!$N$76,0,IF(DG$8=EOMONTH(Главная!$N$76,0)+1,SUM($Z96:DG96),DG96))/(1+IF($E96="ндсЖил(+)",Главная!$N$17,Главная!$N$23)))</f>
        <v>0</v>
      </c>
      <c r="DH134" s="91">
        <f>IF(DH$8="",0,IF(DH$8&lt;=Главная!$N$76,0,IF(DH$8=EOMONTH(Главная!$N$76,0)+1,SUM($Z96:DH96),DH96))/(1+IF($E96="ндсЖил(+)",Главная!$N$17,Главная!$N$23)))</f>
        <v>0</v>
      </c>
      <c r="DI134" s="91">
        <f>IF(DI$8="",0,IF(DI$8&lt;=Главная!$N$76,0,IF(DI$8=EOMONTH(Главная!$N$76,0)+1,SUM($Z96:DI96),DI96))/(1+IF($E96="ндсЖил(+)",Главная!$N$17,Главная!$N$23)))</f>
        <v>0</v>
      </c>
      <c r="DJ134" s="91">
        <f>IF(DJ$8="",0,IF(DJ$8&lt;=Главная!$N$76,0,IF(DJ$8=EOMONTH(Главная!$N$76,0)+1,SUM($Z96:DJ96),DJ96))/(1+IF($E96="ндсЖил(+)",Главная!$N$17,Главная!$N$23)))</f>
        <v>0</v>
      </c>
      <c r="DK134" s="91">
        <f>IF(DK$8="",0,IF(DK$8&lt;=Главная!$N$76,0,IF(DK$8=EOMONTH(Главная!$N$76,0)+1,SUM($Z96:DK96),DK96))/(1+IF($E96="ндсЖил(+)",Главная!$N$17,Главная!$N$23)))</f>
        <v>0</v>
      </c>
      <c r="DL134" s="91">
        <f>IF(DL$8="",0,IF(DL$8&lt;=Главная!$N$76,0,IF(DL$8=EOMONTH(Главная!$N$76,0)+1,SUM($Z96:DL96),DL96))/(1+IF($E96="ндсЖил(+)",Главная!$N$17,Главная!$N$23)))</f>
        <v>0</v>
      </c>
      <c r="DM134" s="91">
        <f>IF(DM$8="",0,IF(DM$8&lt;=Главная!$N$76,0,IF(DM$8=EOMONTH(Главная!$N$76,0)+1,SUM($Z96:DM96),DM96))/(1+IF($E96="ндсЖил(+)",Главная!$N$17,Главная!$N$23)))</f>
        <v>0</v>
      </c>
      <c r="DN134" s="91">
        <f>IF(DN$8="",0,IF(DN$8&lt;=Главная!$N$76,0,IF(DN$8=EOMONTH(Главная!$N$76,0)+1,SUM($Z96:DN96),DN96))/(1+IF($E96="ндсЖил(+)",Главная!$N$17,Главная!$N$23)))</f>
        <v>0</v>
      </c>
      <c r="DO134" s="91">
        <f>IF(DO$8="",0,IF(DO$8&lt;=Главная!$N$76,0,IF(DO$8=EOMONTH(Главная!$N$76,0)+1,SUM($Z96:DO96),DO96))/(1+IF($E96="ндсЖил(+)",Главная!$N$17,Главная!$N$23)))</f>
        <v>0</v>
      </c>
      <c r="DP134" s="91">
        <f>IF(DP$8="",0,IF(DP$8&lt;=Главная!$N$76,0,IF(DP$8=EOMONTH(Главная!$N$76,0)+1,SUM($Z96:DP96),DP96))/(1+IF($E96="ндсЖил(+)",Главная!$N$17,Главная!$N$23)))</f>
        <v>0</v>
      </c>
      <c r="DQ134" s="91">
        <f>IF(DQ$8="",0,IF(DQ$8&lt;=Главная!$N$76,0,IF(DQ$8=EOMONTH(Главная!$N$76,0)+1,SUM($Z96:DQ96),DQ96))/(1+IF($E96="ндсЖил(+)",Главная!$N$17,Главная!$N$23)))</f>
        <v>0</v>
      </c>
      <c r="DR134" s="91">
        <f>IF(DR$8="",0,IF(DR$8&lt;=Главная!$N$76,0,IF(DR$8=EOMONTH(Главная!$N$76,0)+1,SUM($Z96:DR96),DR96))/(1+IF($E96="ндсЖил(+)",Главная!$N$17,Главная!$N$23)))</f>
        <v>0</v>
      </c>
      <c r="DS134" s="91">
        <f>IF(DS$8="",0,IF(DS$8&lt;=Главная!$N$76,0,IF(DS$8=EOMONTH(Главная!$N$76,0)+1,SUM($Z96:DS96),DS96))/(1+IF($E96="ндсЖил(+)",Главная!$N$17,Главная!$N$23)))</f>
        <v>0</v>
      </c>
      <c r="DT134" s="91">
        <f>IF(DT$8="",0,IF(DT$8&lt;=Главная!$N$76,0,IF(DT$8=EOMONTH(Главная!$N$76,0)+1,SUM($Z96:DT96),DT96))/(1+IF($E96="ндсЖил(+)",Главная!$N$17,Главная!$N$23)))</f>
        <v>0</v>
      </c>
      <c r="DU134" s="3"/>
      <c r="DV134" s="3"/>
    </row>
    <row r="135" spans="1:126" ht="4.2" customHeight="1">
      <c r="A135" s="1"/>
      <c r="B135" s="1"/>
      <c r="C135" s="1"/>
      <c r="D135" s="1"/>
      <c r="E135" s="261"/>
      <c r="F135" s="47"/>
      <c r="G135" s="248"/>
      <c r="H135" s="32"/>
      <c r="I135" s="32"/>
      <c r="J135" s="32"/>
      <c r="K135" s="32"/>
      <c r="L135" s="32"/>
      <c r="M135" s="16"/>
      <c r="N135" s="32"/>
      <c r="O135" s="32"/>
      <c r="P135" s="16"/>
      <c r="Q135" s="32"/>
      <c r="R135" s="1"/>
      <c r="S135" s="5"/>
      <c r="T135" s="7"/>
      <c r="U135" s="23"/>
      <c r="V135" s="1"/>
      <c r="W135" s="42"/>
      <c r="X135" s="10"/>
      <c r="Y135" s="45"/>
      <c r="Z135" s="92"/>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1"/>
      <c r="DV135" s="1"/>
    </row>
    <row r="136" spans="1:126" ht="4.2" customHeight="1">
      <c r="A136" s="1"/>
      <c r="B136" s="1"/>
      <c r="C136" s="1"/>
      <c r="D136" s="1"/>
      <c r="E136" s="261"/>
      <c r="F136" s="47"/>
      <c r="G136" s="248"/>
      <c r="H136" s="1"/>
      <c r="I136" s="1"/>
      <c r="J136" s="1"/>
      <c r="K136" s="1"/>
      <c r="L136" s="1"/>
      <c r="M136" s="5"/>
      <c r="N136" s="1"/>
      <c r="O136" s="1"/>
      <c r="P136" s="5"/>
      <c r="Q136" s="1"/>
      <c r="R136" s="1"/>
      <c r="S136" s="5"/>
      <c r="T136" s="7"/>
      <c r="U136" s="23"/>
      <c r="V136" s="1"/>
      <c r="W136" s="11"/>
      <c r="X136" s="10"/>
      <c r="Y136" s="45"/>
      <c r="Z136" s="92"/>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1"/>
      <c r="DV136" s="1"/>
    </row>
    <row r="137" spans="1:126" s="4" customFormat="1">
      <c r="A137" s="3"/>
      <c r="B137" s="3"/>
      <c r="C137" s="3"/>
      <c r="D137" s="3"/>
      <c r="E137" s="9" t="s">
        <v>107</v>
      </c>
      <c r="F137" s="50"/>
      <c r="G137" s="248"/>
      <c r="H137" s="3" t="str">
        <f>$H$20</f>
        <v>Себестоимость</v>
      </c>
      <c r="I137" s="3"/>
      <c r="J137" s="3"/>
      <c r="K137" s="3"/>
      <c r="L137" s="3"/>
      <c r="M137" s="5"/>
      <c r="N137" s="3" t="str">
        <f>N39</f>
        <v>Продажа жилых помещений</v>
      </c>
      <c r="O137" s="3"/>
      <c r="P137" s="5"/>
      <c r="Q137" s="3" t="s">
        <v>25</v>
      </c>
      <c r="R137" s="3"/>
      <c r="S137" s="5"/>
      <c r="T137" s="83"/>
      <c r="U137" s="23"/>
      <c r="V137" s="3"/>
      <c r="W137" s="11">
        <f>SUM($Y137:$DU137)</f>
        <v>0</v>
      </c>
      <c r="X137" s="11"/>
      <c r="Y137" s="45"/>
      <c r="Z137" s="90"/>
      <c r="AA137" s="91">
        <f>IF(AA$8="",0,IF(AA$8&lt;=Главная!$N$76,0,IF(AA$8=EOMONTH(Главная!$N$76,0)+1,SUM($Z123:AA123),AA123))/(1+IF($T96=справочники!$AH$9,Главная!$N$17,Главная!$N$23)))</f>
        <v>0</v>
      </c>
      <c r="AB137" s="91">
        <f>IF(AB$8="",0,IF(AB$8&lt;=Главная!$N$76,0,IF(AB$8=EOMONTH(Главная!$N$76,0)+1,SUM($Z123:AB123),AB123))/(1+IF($T96=справочники!$AH$9,Главная!$N$17,Главная!$N$23)))</f>
        <v>0</v>
      </c>
      <c r="AC137" s="91">
        <f>IF(AC$8="",0,IF(AC$8&lt;=Главная!$N$76,0,IF(AC$8=EOMONTH(Главная!$N$76,0)+1,SUM($Z123:AC123),AC123))/(1+IF($T96=справочники!$AH$9,Главная!$N$17,Главная!$N$23)))</f>
        <v>0</v>
      </c>
      <c r="AD137" s="91">
        <f>IF(AD$8="",0,IF(AD$8&lt;=Главная!$N$76,0,IF(AD$8=EOMONTH(Главная!$N$76,0)+1,SUM($Z123:AD123),AD123))/(1+IF($T96=справочники!$AH$9,Главная!$N$17,Главная!$N$23)))</f>
        <v>0</v>
      </c>
      <c r="AE137" s="91">
        <f>IF(AE$8="",0,IF(AE$8&lt;=Главная!$N$76,0,IF(AE$8=EOMONTH(Главная!$N$76,0)+1,SUM($Z123:AE123),AE123))/(1+IF($T96=справочники!$AH$9,Главная!$N$17,Главная!$N$23)))</f>
        <v>0</v>
      </c>
      <c r="AF137" s="91">
        <f>IF(AF$8="",0,IF(AF$8&lt;=Главная!$N$76,0,IF(AF$8=EOMONTH(Главная!$N$76,0)+1,SUM($Z123:AF123),AF123))/(1+IF($T96=справочники!$AH$9,Главная!$N$17,Главная!$N$23)))</f>
        <v>0</v>
      </c>
      <c r="AG137" s="91">
        <f>IF(AG$8="",0,IF(AG$8&lt;=Главная!$N$76,0,IF(AG$8=EOMONTH(Главная!$N$76,0)+1,SUM($Z123:AG123),AG123))/(1+IF($T96=справочники!$AH$9,Главная!$N$17,Главная!$N$23)))</f>
        <v>0</v>
      </c>
      <c r="AH137" s="91">
        <f>IF(AH$8="",0,IF(AH$8&lt;=Главная!$N$76,0,IF(AH$8=EOMONTH(Главная!$N$76,0)+1,SUM($Z123:AH123),AH123))/(1+IF($T96=справочники!$AH$9,Главная!$N$17,Главная!$N$23)))</f>
        <v>0</v>
      </c>
      <c r="AI137" s="91">
        <f>IF(AI$8="",0,IF(AI$8&lt;=Главная!$N$76,0,IF(AI$8=EOMONTH(Главная!$N$76,0)+1,SUM($Z123:AI123),AI123))/(1+IF($T96=справочники!$AH$9,Главная!$N$17,Главная!$N$23)))</f>
        <v>0</v>
      </c>
      <c r="AJ137" s="91">
        <f>IF(AJ$8="",0,IF(AJ$8&lt;=Главная!$N$76,0,IF(AJ$8=EOMONTH(Главная!$N$76,0)+1,SUM($Z123:AJ123),AJ123))/(1+IF($T96=справочники!$AH$9,Главная!$N$17,Главная!$N$23)))</f>
        <v>0</v>
      </c>
      <c r="AK137" s="91">
        <f>IF(AK$8="",0,IF(AK$8&lt;=Главная!$N$76,0,IF(AK$8=EOMONTH(Главная!$N$76,0)+1,SUM($Z123:AK123),AK123))/(1+IF($T96=справочники!$AH$9,Главная!$N$17,Главная!$N$23)))</f>
        <v>0</v>
      </c>
      <c r="AL137" s="91">
        <f>IF(AL$8="",0,IF(AL$8&lt;=Главная!$N$76,0,IF(AL$8=EOMONTH(Главная!$N$76,0)+1,SUM($Z123:AL123),AL123))/(1+IF($T96=справочники!$AH$9,Главная!$N$17,Главная!$N$23)))</f>
        <v>0</v>
      </c>
      <c r="AM137" s="91">
        <f>IF(AM$8="",0,IF(AM$8&lt;=Главная!$N$76,0,IF(AM$8=EOMONTH(Главная!$N$76,0)+1,SUM($Z123:AM123),AM123))/(1+IF($T96=справочники!$AH$9,Главная!$N$17,Главная!$N$23)))</f>
        <v>0</v>
      </c>
      <c r="AN137" s="91">
        <f>IF(AN$8="",0,IF(AN$8&lt;=Главная!$N$76,0,IF(AN$8=EOMONTH(Главная!$N$76,0)+1,SUM($Z123:AN123),AN123))/(1+IF($T96=справочники!$AH$9,Главная!$N$17,Главная!$N$23)))</f>
        <v>0</v>
      </c>
      <c r="AO137" s="91">
        <f>IF(AO$8="",0,IF(AO$8&lt;=Главная!$N$76,0,IF(AO$8=EOMONTH(Главная!$N$76,0)+1,SUM($Z123:AO123),AO123))/(1+IF($T96=справочники!$AH$9,Главная!$N$17,Главная!$N$23)))</f>
        <v>0</v>
      </c>
      <c r="AP137" s="91">
        <f>IF(AP$8="",0,IF(AP$8&lt;=Главная!$N$76,0,IF(AP$8=EOMONTH(Главная!$N$76,0)+1,SUM($Z123:AP123),AP123))/(1+IF($T96=справочники!$AH$9,Главная!$N$17,Главная!$N$23)))</f>
        <v>0</v>
      </c>
      <c r="AQ137" s="91">
        <f>IF(AQ$8="",0,IF(AQ$8&lt;=Главная!$N$76,0,IF(AQ$8=EOMONTH(Главная!$N$76,0)+1,SUM($Z123:AQ123),AQ123))/(1+IF($T96=справочники!$AH$9,Главная!$N$17,Главная!$N$23)))</f>
        <v>0</v>
      </c>
      <c r="AR137" s="91">
        <f>IF(AR$8="",0,IF(AR$8&lt;=Главная!$N$76,0,IF(AR$8=EOMONTH(Главная!$N$76,0)+1,SUM($Z123:AR123),AR123))/(1+IF($T96=справочники!$AH$9,Главная!$N$17,Главная!$N$23)))</f>
        <v>0</v>
      </c>
      <c r="AS137" s="91">
        <f>IF(AS$8="",0,IF(AS$8&lt;=Главная!$N$76,0,IF(AS$8=EOMONTH(Главная!$N$76,0)+1,SUM($Z123:AS123),AS123))/(1+IF($T96=справочники!$AH$9,Главная!$N$17,Главная!$N$23)))</f>
        <v>0</v>
      </c>
      <c r="AT137" s="91">
        <f>IF(AT$8="",0,IF(AT$8&lt;=Главная!$N$76,0,IF(AT$8=EOMONTH(Главная!$N$76,0)+1,SUM($Z123:AT123),AT123))/(1+IF($T96=справочники!$AH$9,Главная!$N$17,Главная!$N$23)))</f>
        <v>0</v>
      </c>
      <c r="AU137" s="91">
        <f>IF(AU$8="",0,IF(AU$8&lt;=Главная!$N$76,0,IF(AU$8=EOMONTH(Главная!$N$76,0)+1,SUM($Z123:AU123),AU123))/(1+IF($T96=справочники!$AH$9,Главная!$N$17,Главная!$N$23)))</f>
        <v>0</v>
      </c>
      <c r="AV137" s="91">
        <f>IF(AV$8="",0,IF(AV$8&lt;=Главная!$N$76,0,IF(AV$8=EOMONTH(Главная!$N$76,0)+1,SUM($Z123:AV123),AV123))/(1+IF($T96=справочники!$AH$9,Главная!$N$17,Главная!$N$23)))</f>
        <v>0</v>
      </c>
      <c r="AW137" s="91">
        <f>IF(AW$8="",0,IF(AW$8&lt;=Главная!$N$76,0,IF(AW$8=EOMONTH(Главная!$N$76,0)+1,SUM($Z123:AW123),AW123))/(1+IF($T96=справочники!$AH$9,Главная!$N$17,Главная!$N$23)))</f>
        <v>0</v>
      </c>
      <c r="AX137" s="91">
        <f>IF(AX$8="",0,IF(AX$8&lt;=Главная!$N$76,0,IF(AX$8=EOMONTH(Главная!$N$76,0)+1,SUM($Z123:AX123),AX123))/(1+IF($T96=справочники!$AH$9,Главная!$N$17,Главная!$N$23)))</f>
        <v>0</v>
      </c>
      <c r="AY137" s="91">
        <f>IF(AY$8="",0,IF(AY$8&lt;=Главная!$N$76,0,IF(AY$8=EOMONTH(Главная!$N$76,0)+1,SUM($Z123:AY123),AY123))/(1+IF($T96=справочники!$AH$9,Главная!$N$17,Главная!$N$23)))</f>
        <v>0</v>
      </c>
      <c r="AZ137" s="91">
        <f>IF(AZ$8="",0,IF(AZ$8&lt;=Главная!$N$76,0,IF(AZ$8=EOMONTH(Главная!$N$76,0)+1,SUM($Z123:AZ123),AZ123))/(1+IF($T96=справочники!$AH$9,Главная!$N$17,Главная!$N$23)))</f>
        <v>0</v>
      </c>
      <c r="BA137" s="91">
        <f>IF(BA$8="",0,IF(BA$8&lt;=Главная!$N$76,0,IF(BA$8=EOMONTH(Главная!$N$76,0)+1,SUM($Z123:BA123),BA123))/(1+IF($T96=справочники!$AH$9,Главная!$N$17,Главная!$N$23)))</f>
        <v>0</v>
      </c>
      <c r="BB137" s="91">
        <f>IF(BB$8="",0,IF(BB$8&lt;=Главная!$N$76,0,IF(BB$8=EOMONTH(Главная!$N$76,0)+1,SUM($Z123:BB123),BB123))/(1+IF($T96=справочники!$AH$9,Главная!$N$17,Главная!$N$23)))</f>
        <v>0</v>
      </c>
      <c r="BC137" s="91">
        <f>IF(BC$8="",0,IF(BC$8&lt;=Главная!$N$76,0,IF(BC$8=EOMONTH(Главная!$N$76,0)+1,SUM($Z123:BC123),BC123))/(1+IF($T96=справочники!$AH$9,Главная!$N$17,Главная!$N$23)))</f>
        <v>0</v>
      </c>
      <c r="BD137" s="91">
        <f>IF(BD$8="",0,IF(BD$8&lt;=Главная!$N$76,0,IF(BD$8=EOMONTH(Главная!$N$76,0)+1,SUM($Z123:BD123),BD123))/(1+IF($T96=справочники!$AH$9,Главная!$N$17,Главная!$N$23)))</f>
        <v>0</v>
      </c>
      <c r="BE137" s="91">
        <f>IF(BE$8="",0,IF(BE$8&lt;=Главная!$N$76,0,IF(BE$8=EOMONTH(Главная!$N$76,0)+1,SUM($Z123:BE123),BE123))/(1+IF($T96=справочники!$AH$9,Главная!$N$17,Главная!$N$23)))</f>
        <v>0</v>
      </c>
      <c r="BF137" s="91">
        <f>IF(BF$8="",0,IF(BF$8&lt;=Главная!$N$76,0,IF(BF$8=EOMONTH(Главная!$N$76,0)+1,SUM($Z123:BF123),BF123))/(1+IF($T96=справочники!$AH$9,Главная!$N$17,Главная!$N$23)))</f>
        <v>0</v>
      </c>
      <c r="BG137" s="91">
        <f>IF(BG$8="",0,IF(BG$8&lt;=Главная!$N$76,0,IF(BG$8=EOMONTH(Главная!$N$76,0)+1,SUM($Z123:BG123),BG123))/(1+IF($T96=справочники!$AH$9,Главная!$N$17,Главная!$N$23)))</f>
        <v>0</v>
      </c>
      <c r="BH137" s="91">
        <f>IF(BH$8="",0,IF(BH$8&lt;=Главная!$N$76,0,IF(BH$8=EOMONTH(Главная!$N$76,0)+1,SUM($Z123:BH123),BH123))/(1+IF($T96=справочники!$AH$9,Главная!$N$17,Главная!$N$23)))</f>
        <v>0</v>
      </c>
      <c r="BI137" s="91">
        <f>IF(BI$8="",0,IF(BI$8&lt;=Главная!$N$76,0,IF(BI$8=EOMONTH(Главная!$N$76,0)+1,SUM($Z123:BI123),BI123))/(1+IF($T96=справочники!$AH$9,Главная!$N$17,Главная!$N$23)))</f>
        <v>0</v>
      </c>
      <c r="BJ137" s="91">
        <f>IF(BJ$8="",0,IF(BJ$8&lt;=Главная!$N$76,0,IF(BJ$8=EOMONTH(Главная!$N$76,0)+1,SUM($Z123:BJ123),BJ123))/(1+IF($T96=справочники!$AH$9,Главная!$N$17,Главная!$N$23)))</f>
        <v>0</v>
      </c>
      <c r="BK137" s="91">
        <f>IF(BK$8="",0,IF(BK$8&lt;=Главная!$N$76,0,IF(BK$8=EOMONTH(Главная!$N$76,0)+1,SUM($Z123:BK123),BK123))/(1+IF($T96=справочники!$AH$9,Главная!$N$17,Главная!$N$23)))</f>
        <v>0</v>
      </c>
      <c r="BL137" s="91">
        <f>IF(BL$8="",0,IF(BL$8&lt;=Главная!$N$76,0,IF(BL$8=EOMONTH(Главная!$N$76,0)+1,SUM($Z123:BL123),BL123))/(1+IF($T96=справочники!$AH$9,Главная!$N$17,Главная!$N$23)))</f>
        <v>0</v>
      </c>
      <c r="BM137" s="91">
        <f>IF(BM$8="",0,IF(BM$8&lt;=Главная!$N$76,0,IF(BM$8=EOMONTH(Главная!$N$76,0)+1,SUM($Z123:BM123),BM123))/(1+IF($T96=справочники!$AH$9,Главная!$N$17,Главная!$N$23)))</f>
        <v>0</v>
      </c>
      <c r="BN137" s="91">
        <f>IF(BN$8="",0,IF(BN$8&lt;=Главная!$N$76,0,IF(BN$8=EOMONTH(Главная!$N$76,0)+1,SUM($Z123:BN123),BN123))/(1+IF($T96=справочники!$AH$9,Главная!$N$17,Главная!$N$23)))</f>
        <v>0</v>
      </c>
      <c r="BO137" s="91">
        <f>IF(BO$8="",0,IF(BO$8&lt;=Главная!$N$76,0,IF(BO$8=EOMONTH(Главная!$N$76,0)+1,SUM($Z123:BO123),BO123))/(1+IF($T96=справочники!$AH$9,Главная!$N$17,Главная!$N$23)))</f>
        <v>0</v>
      </c>
      <c r="BP137" s="91">
        <f>IF(BP$8="",0,IF(BP$8&lt;=Главная!$N$76,0,IF(BP$8=EOMONTH(Главная!$N$76,0)+1,SUM($Z123:BP123),BP123))/(1+IF($T96=справочники!$AH$9,Главная!$N$17,Главная!$N$23)))</f>
        <v>0</v>
      </c>
      <c r="BQ137" s="91">
        <f>IF(BQ$8="",0,IF(BQ$8&lt;=Главная!$N$76,0,IF(BQ$8=EOMONTH(Главная!$N$76,0)+1,SUM($Z123:BQ123),BQ123))/(1+IF($T96=справочники!$AH$9,Главная!$N$17,Главная!$N$23)))</f>
        <v>0</v>
      </c>
      <c r="BR137" s="91">
        <f>IF(BR$8="",0,IF(BR$8&lt;=Главная!$N$76,0,IF(BR$8=EOMONTH(Главная!$N$76,0)+1,SUM($Z123:BR123),BR123))/(1+IF($T96=справочники!$AH$9,Главная!$N$17,Главная!$N$23)))</f>
        <v>0</v>
      </c>
      <c r="BS137" s="91">
        <f>IF(BS$8="",0,IF(BS$8&lt;=Главная!$N$76,0,IF(BS$8=EOMONTH(Главная!$N$76,0)+1,SUM($Z123:BS123),BS123))/(1+IF($T96=справочники!$AH$9,Главная!$N$17,Главная!$N$23)))</f>
        <v>0</v>
      </c>
      <c r="BT137" s="91">
        <f>IF(BT$8="",0,IF(BT$8&lt;=Главная!$N$76,0,IF(BT$8=EOMONTH(Главная!$N$76,0)+1,SUM($Z123:BT123),BT123))/(1+IF($T96=справочники!$AH$9,Главная!$N$17,Главная!$N$23)))</f>
        <v>0</v>
      </c>
      <c r="BU137" s="91">
        <f>IF(BU$8="",0,IF(BU$8&lt;=Главная!$N$76,0,IF(BU$8=EOMONTH(Главная!$N$76,0)+1,SUM($Z123:BU123),BU123))/(1+IF($T96=справочники!$AH$9,Главная!$N$17,Главная!$N$23)))</f>
        <v>0</v>
      </c>
      <c r="BV137" s="91">
        <f>IF(BV$8="",0,IF(BV$8&lt;=Главная!$N$76,0,IF(BV$8=EOMONTH(Главная!$N$76,0)+1,SUM($Z123:BV123),BV123))/(1+IF($T96=справочники!$AH$9,Главная!$N$17,Главная!$N$23)))</f>
        <v>0</v>
      </c>
      <c r="BW137" s="91">
        <f>IF(BW$8="",0,IF(BW$8&lt;=Главная!$N$76,0,IF(BW$8=EOMONTH(Главная!$N$76,0)+1,SUM($Z123:BW123),BW123))/(1+IF($T96=справочники!$AH$9,Главная!$N$17,Главная!$N$23)))</f>
        <v>0</v>
      </c>
      <c r="BX137" s="91">
        <f>IF(BX$8="",0,IF(BX$8&lt;=Главная!$N$76,0,IF(BX$8=EOMONTH(Главная!$N$76,0)+1,SUM($Z123:BX123),BX123))/(1+IF($T96=справочники!$AH$9,Главная!$N$17,Главная!$N$23)))</f>
        <v>0</v>
      </c>
      <c r="BY137" s="91">
        <f>IF(BY$8="",0,IF(BY$8&lt;=Главная!$N$76,0,IF(BY$8=EOMONTH(Главная!$N$76,0)+1,SUM($Z123:BY123),BY123))/(1+IF($T96=справочники!$AH$9,Главная!$N$17,Главная!$N$23)))</f>
        <v>0</v>
      </c>
      <c r="BZ137" s="91">
        <f>IF(BZ$8="",0,IF(BZ$8&lt;=Главная!$N$76,0,IF(BZ$8=EOMONTH(Главная!$N$76,0)+1,SUM($Z123:BZ123),BZ123))/(1+IF($T96=справочники!$AH$9,Главная!$N$17,Главная!$N$23)))</f>
        <v>0</v>
      </c>
      <c r="CA137" s="91">
        <f>IF(CA$8="",0,IF(CA$8&lt;=Главная!$N$76,0,IF(CA$8=EOMONTH(Главная!$N$76,0)+1,SUM($Z123:CA123),CA123))/(1+IF($T96=справочники!$AH$9,Главная!$N$17,Главная!$N$23)))</f>
        <v>0</v>
      </c>
      <c r="CB137" s="91">
        <f>IF(CB$8="",0,IF(CB$8&lt;=Главная!$N$76,0,IF(CB$8=EOMONTH(Главная!$N$76,0)+1,SUM($Z123:CB123),CB123))/(1+IF($T96=справочники!$AH$9,Главная!$N$17,Главная!$N$23)))</f>
        <v>0</v>
      </c>
      <c r="CC137" s="91">
        <f>IF(CC$8="",0,IF(CC$8&lt;=Главная!$N$76,0,IF(CC$8=EOMONTH(Главная!$N$76,0)+1,SUM($Z123:CC123),CC123))/(1+IF($T96=справочники!$AH$9,Главная!$N$17,Главная!$N$23)))</f>
        <v>0</v>
      </c>
      <c r="CD137" s="91">
        <f>IF(CD$8="",0,IF(CD$8&lt;=Главная!$N$76,0,IF(CD$8=EOMONTH(Главная!$N$76,0)+1,SUM($Z123:CD123),CD123))/(1+IF($T96=справочники!$AH$9,Главная!$N$17,Главная!$N$23)))</f>
        <v>0</v>
      </c>
      <c r="CE137" s="91">
        <f>IF(CE$8="",0,IF(CE$8&lt;=Главная!$N$76,0,IF(CE$8=EOMONTH(Главная!$N$76,0)+1,SUM($Z123:CE123),CE123))/(1+IF($T96=справочники!$AH$9,Главная!$N$17,Главная!$N$23)))</f>
        <v>0</v>
      </c>
      <c r="CF137" s="91">
        <f>IF(CF$8="",0,IF(CF$8&lt;=Главная!$N$76,0,IF(CF$8=EOMONTH(Главная!$N$76,0)+1,SUM($Z123:CF123),CF123))/(1+IF($T96=справочники!$AH$9,Главная!$N$17,Главная!$N$23)))</f>
        <v>0</v>
      </c>
      <c r="CG137" s="91">
        <f>IF(CG$8="",0,IF(CG$8&lt;=Главная!$N$76,0,IF(CG$8=EOMONTH(Главная!$N$76,0)+1,SUM($Z123:CG123),CG123))/(1+IF($T96=справочники!$AH$9,Главная!$N$17,Главная!$N$23)))</f>
        <v>0</v>
      </c>
      <c r="CH137" s="91">
        <f>IF(CH$8="",0,IF(CH$8&lt;=Главная!$N$76,0,IF(CH$8=EOMONTH(Главная!$N$76,0)+1,SUM($Z123:CH123),CH123))/(1+IF($T96=справочники!$AH$9,Главная!$N$17,Главная!$N$23)))</f>
        <v>0</v>
      </c>
      <c r="CI137" s="91">
        <f>IF(CI$8="",0,IF(CI$8&lt;=Главная!$N$76,0,IF(CI$8=EOMONTH(Главная!$N$76,0)+1,SUM($Z123:CI123),CI123))/(1+IF($T96=справочники!$AH$9,Главная!$N$17,Главная!$N$23)))</f>
        <v>0</v>
      </c>
      <c r="CJ137" s="91">
        <f>IF(CJ$8="",0,IF(CJ$8&lt;=Главная!$N$76,0,IF(CJ$8=EOMONTH(Главная!$N$76,0)+1,SUM($Z123:CJ123),CJ123))/(1+IF($T96=справочники!$AH$9,Главная!$N$17,Главная!$N$23)))</f>
        <v>0</v>
      </c>
      <c r="CK137" s="91">
        <f>IF(CK$8="",0,IF(CK$8&lt;=Главная!$N$76,0,IF(CK$8=EOMONTH(Главная!$N$76,0)+1,SUM($Z123:CK123),CK123))/(1+IF($T96=справочники!$AH$9,Главная!$N$17,Главная!$N$23)))</f>
        <v>0</v>
      </c>
      <c r="CL137" s="91">
        <f>IF(CL$8="",0,IF(CL$8&lt;=Главная!$N$76,0,IF(CL$8=EOMONTH(Главная!$N$76,0)+1,SUM($Z123:CL123),CL123))/(1+IF($T96=справочники!$AH$9,Главная!$N$17,Главная!$N$23)))</f>
        <v>0</v>
      </c>
      <c r="CM137" s="91">
        <f>IF(CM$8="",0,IF(CM$8&lt;=Главная!$N$76,0,IF(CM$8=EOMONTH(Главная!$N$76,0)+1,SUM($Z123:CM123),CM123))/(1+IF($T96=справочники!$AH$9,Главная!$N$17,Главная!$N$23)))</f>
        <v>0</v>
      </c>
      <c r="CN137" s="91">
        <f>IF(CN$8="",0,IF(CN$8&lt;=Главная!$N$76,0,IF(CN$8=EOMONTH(Главная!$N$76,0)+1,SUM($Z123:CN123),CN123))/(1+IF($T96=справочники!$AH$9,Главная!$N$17,Главная!$N$23)))</f>
        <v>0</v>
      </c>
      <c r="CO137" s="91">
        <f>IF(CO$8="",0,IF(CO$8&lt;=Главная!$N$76,0,IF(CO$8=EOMONTH(Главная!$N$76,0)+1,SUM($Z123:CO123),CO123))/(1+IF($T96=справочники!$AH$9,Главная!$N$17,Главная!$N$23)))</f>
        <v>0</v>
      </c>
      <c r="CP137" s="91">
        <f>IF(CP$8="",0,IF(CP$8&lt;=Главная!$N$76,0,IF(CP$8=EOMONTH(Главная!$N$76,0)+1,SUM($Z123:CP123),CP123))/(1+IF($T96=справочники!$AH$9,Главная!$N$17,Главная!$N$23)))</f>
        <v>0</v>
      </c>
      <c r="CQ137" s="91">
        <f>IF(CQ$8="",0,IF(CQ$8&lt;=Главная!$N$76,0,IF(CQ$8=EOMONTH(Главная!$N$76,0)+1,SUM($Z123:CQ123),CQ123))/(1+IF($T96=справочники!$AH$9,Главная!$N$17,Главная!$N$23)))</f>
        <v>0</v>
      </c>
      <c r="CR137" s="91">
        <f>IF(CR$8="",0,IF(CR$8&lt;=Главная!$N$76,0,IF(CR$8=EOMONTH(Главная!$N$76,0)+1,SUM($Z123:CR123),CR123))/(1+IF($T96=справочники!$AH$9,Главная!$N$17,Главная!$N$23)))</f>
        <v>0</v>
      </c>
      <c r="CS137" s="91">
        <f>IF(CS$8="",0,IF(CS$8&lt;=Главная!$N$76,0,IF(CS$8=EOMONTH(Главная!$N$76,0)+1,SUM($Z123:CS123),CS123))/(1+IF($T96=справочники!$AH$9,Главная!$N$17,Главная!$N$23)))</f>
        <v>0</v>
      </c>
      <c r="CT137" s="91">
        <f>IF(CT$8="",0,IF(CT$8&lt;=Главная!$N$76,0,IF(CT$8=EOMONTH(Главная!$N$76,0)+1,SUM($Z123:CT123),CT123))/(1+IF($T96=справочники!$AH$9,Главная!$N$17,Главная!$N$23)))</f>
        <v>0</v>
      </c>
      <c r="CU137" s="91">
        <f>IF(CU$8="",0,IF(CU$8&lt;=Главная!$N$76,0,IF(CU$8=EOMONTH(Главная!$N$76,0)+1,SUM($Z123:CU123),CU123))/(1+IF($T96=справочники!$AH$9,Главная!$N$17,Главная!$N$23)))</f>
        <v>0</v>
      </c>
      <c r="CV137" s="91">
        <f>IF(CV$8="",0,IF(CV$8&lt;=Главная!$N$76,0,IF(CV$8=EOMONTH(Главная!$N$76,0)+1,SUM($Z123:CV123),CV123))/(1+IF($T96=справочники!$AH$9,Главная!$N$17,Главная!$N$23)))</f>
        <v>0</v>
      </c>
      <c r="CW137" s="91">
        <f>IF(CW$8="",0,IF(CW$8&lt;=Главная!$N$76,0,IF(CW$8=EOMONTH(Главная!$N$76,0)+1,SUM($Z123:CW123),CW123))/(1+IF($T96=справочники!$AH$9,Главная!$N$17,Главная!$N$23)))</f>
        <v>0</v>
      </c>
      <c r="CX137" s="91">
        <f>IF(CX$8="",0,IF(CX$8&lt;=Главная!$N$76,0,IF(CX$8=EOMONTH(Главная!$N$76,0)+1,SUM($Z123:CX123),CX123))/(1+IF($T96=справочники!$AH$9,Главная!$N$17,Главная!$N$23)))</f>
        <v>0</v>
      </c>
      <c r="CY137" s="91">
        <f>IF(CY$8="",0,IF(CY$8&lt;=Главная!$N$76,0,IF(CY$8=EOMONTH(Главная!$N$76,0)+1,SUM($Z123:CY123),CY123))/(1+IF($T96=справочники!$AH$9,Главная!$N$17,Главная!$N$23)))</f>
        <v>0</v>
      </c>
      <c r="CZ137" s="91">
        <f>IF(CZ$8="",0,IF(CZ$8&lt;=Главная!$N$76,0,IF(CZ$8=EOMONTH(Главная!$N$76,0)+1,SUM($Z123:CZ123),CZ123))/(1+IF($T96=справочники!$AH$9,Главная!$N$17,Главная!$N$23)))</f>
        <v>0</v>
      </c>
      <c r="DA137" s="91">
        <f>IF(DA$8="",0,IF(DA$8&lt;=Главная!$N$76,0,IF(DA$8=EOMONTH(Главная!$N$76,0)+1,SUM($Z123:DA123),DA123))/(1+IF($T96=справочники!$AH$9,Главная!$N$17,Главная!$N$23)))</f>
        <v>0</v>
      </c>
      <c r="DB137" s="91">
        <f>IF(DB$8="",0,IF(DB$8&lt;=Главная!$N$76,0,IF(DB$8=EOMONTH(Главная!$N$76,0)+1,SUM($Z123:DB123),DB123))/(1+IF($T96=справочники!$AH$9,Главная!$N$17,Главная!$N$23)))</f>
        <v>0</v>
      </c>
      <c r="DC137" s="91">
        <f>IF(DC$8="",0,IF(DC$8&lt;=Главная!$N$76,0,IF(DC$8=EOMONTH(Главная!$N$76,0)+1,SUM($Z123:DC123),DC123))/(1+IF($T96=справочники!$AH$9,Главная!$N$17,Главная!$N$23)))</f>
        <v>0</v>
      </c>
      <c r="DD137" s="91">
        <f>IF(DD$8="",0,IF(DD$8&lt;=Главная!$N$76,0,IF(DD$8=EOMONTH(Главная!$N$76,0)+1,SUM($Z123:DD123),DD123))/(1+IF($T96=справочники!$AH$9,Главная!$N$17,Главная!$N$23)))</f>
        <v>0</v>
      </c>
      <c r="DE137" s="91">
        <f>IF(DE$8="",0,IF(DE$8&lt;=Главная!$N$76,0,IF(DE$8=EOMONTH(Главная!$N$76,0)+1,SUM($Z123:DE123),DE123))/(1+IF($T96=справочники!$AH$9,Главная!$N$17,Главная!$N$23)))</f>
        <v>0</v>
      </c>
      <c r="DF137" s="91">
        <f>IF(DF$8="",0,IF(DF$8&lt;=Главная!$N$76,0,IF(DF$8=EOMONTH(Главная!$N$76,0)+1,SUM($Z123:DF123),DF123))/(1+IF($T96=справочники!$AH$9,Главная!$N$17,Главная!$N$23)))</f>
        <v>0</v>
      </c>
      <c r="DG137" s="91">
        <f>IF(DG$8="",0,IF(DG$8&lt;=Главная!$N$76,0,IF(DG$8=EOMONTH(Главная!$N$76,0)+1,SUM($Z123:DG123),DG123))/(1+IF($T96=справочники!$AH$9,Главная!$N$17,Главная!$N$23)))</f>
        <v>0</v>
      </c>
      <c r="DH137" s="91">
        <f>IF(DH$8="",0,IF(DH$8&lt;=Главная!$N$76,0,IF(DH$8=EOMONTH(Главная!$N$76,0)+1,SUM($Z123:DH123),DH123))/(1+IF($T96=справочники!$AH$9,Главная!$N$17,Главная!$N$23)))</f>
        <v>0</v>
      </c>
      <c r="DI137" s="91">
        <f>IF(DI$8="",0,IF(DI$8&lt;=Главная!$N$76,0,IF(DI$8=EOMONTH(Главная!$N$76,0)+1,SUM($Z123:DI123),DI123))/(1+IF($T96=справочники!$AH$9,Главная!$N$17,Главная!$N$23)))</f>
        <v>0</v>
      </c>
      <c r="DJ137" s="91">
        <f>IF(DJ$8="",0,IF(DJ$8&lt;=Главная!$N$76,0,IF(DJ$8=EOMONTH(Главная!$N$76,0)+1,SUM($Z123:DJ123),DJ123))/(1+IF($T96=справочники!$AH$9,Главная!$N$17,Главная!$N$23)))</f>
        <v>0</v>
      </c>
      <c r="DK137" s="91">
        <f>IF(DK$8="",0,IF(DK$8&lt;=Главная!$N$76,0,IF(DK$8=EOMONTH(Главная!$N$76,0)+1,SUM($Z123:DK123),DK123))/(1+IF($T96=справочники!$AH$9,Главная!$N$17,Главная!$N$23)))</f>
        <v>0</v>
      </c>
      <c r="DL137" s="91">
        <f>IF(DL$8="",0,IF(DL$8&lt;=Главная!$N$76,0,IF(DL$8=EOMONTH(Главная!$N$76,0)+1,SUM($Z123:DL123),DL123))/(1+IF($T96=справочники!$AH$9,Главная!$N$17,Главная!$N$23)))</f>
        <v>0</v>
      </c>
      <c r="DM137" s="91">
        <f>IF(DM$8="",0,IF(DM$8&lt;=Главная!$N$76,0,IF(DM$8=EOMONTH(Главная!$N$76,0)+1,SUM($Z123:DM123),DM123))/(1+IF($T96=справочники!$AH$9,Главная!$N$17,Главная!$N$23)))</f>
        <v>0</v>
      </c>
      <c r="DN137" s="91">
        <f>IF(DN$8="",0,IF(DN$8&lt;=Главная!$N$76,0,IF(DN$8=EOMONTH(Главная!$N$76,0)+1,SUM($Z123:DN123),DN123))/(1+IF($T96=справочники!$AH$9,Главная!$N$17,Главная!$N$23)))</f>
        <v>0</v>
      </c>
      <c r="DO137" s="91">
        <f>IF(DO$8="",0,IF(DO$8&lt;=Главная!$N$76,0,IF(DO$8=EOMONTH(Главная!$N$76,0)+1,SUM($Z123:DO123),DO123))/(1+IF($T96=справочники!$AH$9,Главная!$N$17,Главная!$N$23)))</f>
        <v>0</v>
      </c>
      <c r="DP137" s="91">
        <f>IF(DP$8="",0,IF(DP$8&lt;=Главная!$N$76,0,IF(DP$8=EOMONTH(Главная!$N$76,0)+1,SUM($Z123:DP123),DP123))/(1+IF($T96=справочники!$AH$9,Главная!$N$17,Главная!$N$23)))</f>
        <v>0</v>
      </c>
      <c r="DQ137" s="91">
        <f>IF(DQ$8="",0,IF(DQ$8&lt;=Главная!$N$76,0,IF(DQ$8=EOMONTH(Главная!$N$76,0)+1,SUM($Z123:DQ123),DQ123))/(1+IF($T96=справочники!$AH$9,Главная!$N$17,Главная!$N$23)))</f>
        <v>0</v>
      </c>
      <c r="DR137" s="91">
        <f>IF(DR$8="",0,IF(DR$8&lt;=Главная!$N$76,0,IF(DR$8=EOMONTH(Главная!$N$76,0)+1,SUM($Z123:DR123),DR123))/(1+IF($T96=справочники!$AH$9,Главная!$N$17,Главная!$N$23)))</f>
        <v>0</v>
      </c>
      <c r="DS137" s="91">
        <f>IF(DS$8="",0,IF(DS$8&lt;=Главная!$N$76,0,IF(DS$8=EOMONTH(Главная!$N$76,0)+1,SUM($Z123:DS123),DS123))/(1+IF($T96=справочники!$AH$9,Главная!$N$17,Главная!$N$23)))</f>
        <v>0</v>
      </c>
      <c r="DT137" s="91">
        <f>IF(DT$8="",0,IF(DT$8&lt;=Главная!$N$76,0,IF(DT$8=EOMONTH(Главная!$N$76,0)+1,SUM($Z123:DT123),DT123))/(1+IF($T96=справочники!$AH$9,Главная!$N$17,Главная!$N$23)))</f>
        <v>0</v>
      </c>
      <c r="DU137" s="3"/>
      <c r="DV137" s="3"/>
    </row>
    <row r="138" spans="1:126" s="237" customFormat="1" ht="10.199999999999999">
      <c r="A138" s="226"/>
      <c r="B138" s="227"/>
      <c r="C138" s="228"/>
      <c r="D138" s="227"/>
      <c r="E138" s="268" t="s">
        <v>107</v>
      </c>
      <c r="F138" s="114"/>
      <c r="G138" s="248"/>
      <c r="H138" s="226"/>
      <c r="I138" s="226" t="str">
        <f>$H$137</f>
        <v>Себестоимость</v>
      </c>
      <c r="J138" s="226"/>
      <c r="K138" s="226"/>
      <c r="L138" s="226"/>
      <c r="M138" s="229"/>
      <c r="N138" s="244" t="str">
        <f>$N$68</f>
        <v>Регулярная, ликвидная продукция</v>
      </c>
      <c r="O138" s="226"/>
      <c r="P138" s="229"/>
      <c r="Q138" s="226" t="s">
        <v>25</v>
      </c>
      <c r="R138" s="226"/>
      <c r="S138" s="226"/>
      <c r="T138" s="232"/>
      <c r="U138" s="226"/>
      <c r="V138" s="226"/>
      <c r="W138" s="233">
        <f>SUM($Y138:$DU138)</f>
        <v>0</v>
      </c>
      <c r="X138" s="234"/>
      <c r="Y138" s="245"/>
      <c r="Z138" s="246"/>
      <c r="AA138" s="247">
        <f t="shared" ref="AA138:BF138" si="410">IF(AA$8="",0,AA137*AA68)</f>
        <v>0</v>
      </c>
      <c r="AB138" s="247">
        <f t="shared" si="410"/>
        <v>0</v>
      </c>
      <c r="AC138" s="247">
        <f t="shared" si="410"/>
        <v>0</v>
      </c>
      <c r="AD138" s="247">
        <f t="shared" si="410"/>
        <v>0</v>
      </c>
      <c r="AE138" s="247">
        <f t="shared" si="410"/>
        <v>0</v>
      </c>
      <c r="AF138" s="247">
        <f t="shared" si="410"/>
        <v>0</v>
      </c>
      <c r="AG138" s="247">
        <f t="shared" si="410"/>
        <v>0</v>
      </c>
      <c r="AH138" s="247">
        <f t="shared" si="410"/>
        <v>0</v>
      </c>
      <c r="AI138" s="247">
        <f t="shared" si="410"/>
        <v>0</v>
      </c>
      <c r="AJ138" s="247">
        <f t="shared" si="410"/>
        <v>0</v>
      </c>
      <c r="AK138" s="247">
        <f t="shared" si="410"/>
        <v>0</v>
      </c>
      <c r="AL138" s="247">
        <f t="shared" si="410"/>
        <v>0</v>
      </c>
      <c r="AM138" s="247">
        <f t="shared" si="410"/>
        <v>0</v>
      </c>
      <c r="AN138" s="247">
        <f t="shared" si="410"/>
        <v>0</v>
      </c>
      <c r="AO138" s="247">
        <f t="shared" si="410"/>
        <v>0</v>
      </c>
      <c r="AP138" s="247">
        <f t="shared" si="410"/>
        <v>0</v>
      </c>
      <c r="AQ138" s="247">
        <f t="shared" si="410"/>
        <v>0</v>
      </c>
      <c r="AR138" s="247">
        <f t="shared" si="410"/>
        <v>0</v>
      </c>
      <c r="AS138" s="247">
        <f t="shared" si="410"/>
        <v>0</v>
      </c>
      <c r="AT138" s="247">
        <f t="shared" si="410"/>
        <v>0</v>
      </c>
      <c r="AU138" s="247">
        <f t="shared" si="410"/>
        <v>0</v>
      </c>
      <c r="AV138" s="247">
        <f t="shared" si="410"/>
        <v>0</v>
      </c>
      <c r="AW138" s="247">
        <f t="shared" si="410"/>
        <v>0</v>
      </c>
      <c r="AX138" s="247">
        <f t="shared" si="410"/>
        <v>0</v>
      </c>
      <c r="AY138" s="247">
        <f t="shared" si="410"/>
        <v>0</v>
      </c>
      <c r="AZ138" s="247">
        <f t="shared" si="410"/>
        <v>0</v>
      </c>
      <c r="BA138" s="247">
        <f t="shared" si="410"/>
        <v>0</v>
      </c>
      <c r="BB138" s="247">
        <f t="shared" si="410"/>
        <v>0</v>
      </c>
      <c r="BC138" s="247">
        <f t="shared" si="410"/>
        <v>0</v>
      </c>
      <c r="BD138" s="247">
        <f t="shared" si="410"/>
        <v>0</v>
      </c>
      <c r="BE138" s="247">
        <f t="shared" si="410"/>
        <v>0</v>
      </c>
      <c r="BF138" s="247">
        <f t="shared" si="410"/>
        <v>0</v>
      </c>
      <c r="BG138" s="247">
        <f t="shared" ref="BG138:CL138" si="411">IF(BG$8="",0,BG137*BG68)</f>
        <v>0</v>
      </c>
      <c r="BH138" s="247">
        <f t="shared" si="411"/>
        <v>0</v>
      </c>
      <c r="BI138" s="247">
        <f t="shared" si="411"/>
        <v>0</v>
      </c>
      <c r="BJ138" s="247">
        <f t="shared" si="411"/>
        <v>0</v>
      </c>
      <c r="BK138" s="247">
        <f t="shared" si="411"/>
        <v>0</v>
      </c>
      <c r="BL138" s="247">
        <f t="shared" si="411"/>
        <v>0</v>
      </c>
      <c r="BM138" s="247">
        <f t="shared" si="411"/>
        <v>0</v>
      </c>
      <c r="BN138" s="247">
        <f t="shared" si="411"/>
        <v>0</v>
      </c>
      <c r="BO138" s="247">
        <f t="shared" si="411"/>
        <v>0</v>
      </c>
      <c r="BP138" s="247">
        <f t="shared" si="411"/>
        <v>0</v>
      </c>
      <c r="BQ138" s="247">
        <f t="shared" si="411"/>
        <v>0</v>
      </c>
      <c r="BR138" s="247">
        <f t="shared" si="411"/>
        <v>0</v>
      </c>
      <c r="BS138" s="247">
        <f t="shared" si="411"/>
        <v>0</v>
      </c>
      <c r="BT138" s="247">
        <f t="shared" si="411"/>
        <v>0</v>
      </c>
      <c r="BU138" s="247">
        <f t="shared" si="411"/>
        <v>0</v>
      </c>
      <c r="BV138" s="247">
        <f t="shared" si="411"/>
        <v>0</v>
      </c>
      <c r="BW138" s="247">
        <f t="shared" si="411"/>
        <v>0</v>
      </c>
      <c r="BX138" s="247">
        <f t="shared" si="411"/>
        <v>0</v>
      </c>
      <c r="BY138" s="247">
        <f t="shared" si="411"/>
        <v>0</v>
      </c>
      <c r="BZ138" s="247">
        <f t="shared" si="411"/>
        <v>0</v>
      </c>
      <c r="CA138" s="247">
        <f t="shared" si="411"/>
        <v>0</v>
      </c>
      <c r="CB138" s="247">
        <f t="shared" si="411"/>
        <v>0</v>
      </c>
      <c r="CC138" s="247">
        <f t="shared" si="411"/>
        <v>0</v>
      </c>
      <c r="CD138" s="247">
        <f t="shared" si="411"/>
        <v>0</v>
      </c>
      <c r="CE138" s="247">
        <f t="shared" si="411"/>
        <v>0</v>
      </c>
      <c r="CF138" s="247">
        <f t="shared" si="411"/>
        <v>0</v>
      </c>
      <c r="CG138" s="247">
        <f t="shared" si="411"/>
        <v>0</v>
      </c>
      <c r="CH138" s="247">
        <f t="shared" si="411"/>
        <v>0</v>
      </c>
      <c r="CI138" s="247">
        <f t="shared" si="411"/>
        <v>0</v>
      </c>
      <c r="CJ138" s="247">
        <f t="shared" si="411"/>
        <v>0</v>
      </c>
      <c r="CK138" s="247">
        <f t="shared" si="411"/>
        <v>0</v>
      </c>
      <c r="CL138" s="247">
        <f t="shared" si="411"/>
        <v>0</v>
      </c>
      <c r="CM138" s="247">
        <f t="shared" ref="CM138:DR138" si="412">IF(CM$8="",0,CM137*CM68)</f>
        <v>0</v>
      </c>
      <c r="CN138" s="247">
        <f t="shared" si="412"/>
        <v>0</v>
      </c>
      <c r="CO138" s="247">
        <f t="shared" si="412"/>
        <v>0</v>
      </c>
      <c r="CP138" s="247">
        <f t="shared" si="412"/>
        <v>0</v>
      </c>
      <c r="CQ138" s="247">
        <f t="shared" si="412"/>
        <v>0</v>
      </c>
      <c r="CR138" s="247">
        <f t="shared" si="412"/>
        <v>0</v>
      </c>
      <c r="CS138" s="247">
        <f t="shared" si="412"/>
        <v>0</v>
      </c>
      <c r="CT138" s="247">
        <f t="shared" si="412"/>
        <v>0</v>
      </c>
      <c r="CU138" s="247">
        <f t="shared" si="412"/>
        <v>0</v>
      </c>
      <c r="CV138" s="247">
        <f t="shared" si="412"/>
        <v>0</v>
      </c>
      <c r="CW138" s="247">
        <f t="shared" si="412"/>
        <v>0</v>
      </c>
      <c r="CX138" s="247">
        <f t="shared" si="412"/>
        <v>0</v>
      </c>
      <c r="CY138" s="247">
        <f t="shared" si="412"/>
        <v>0</v>
      </c>
      <c r="CZ138" s="247">
        <f t="shared" si="412"/>
        <v>0</v>
      </c>
      <c r="DA138" s="247">
        <f t="shared" si="412"/>
        <v>0</v>
      </c>
      <c r="DB138" s="247">
        <f t="shared" si="412"/>
        <v>0</v>
      </c>
      <c r="DC138" s="247">
        <f t="shared" si="412"/>
        <v>0</v>
      </c>
      <c r="DD138" s="247">
        <f t="shared" si="412"/>
        <v>0</v>
      </c>
      <c r="DE138" s="247">
        <f t="shared" si="412"/>
        <v>0</v>
      </c>
      <c r="DF138" s="247">
        <f t="shared" si="412"/>
        <v>0</v>
      </c>
      <c r="DG138" s="247">
        <f t="shared" si="412"/>
        <v>0</v>
      </c>
      <c r="DH138" s="247">
        <f t="shared" si="412"/>
        <v>0</v>
      </c>
      <c r="DI138" s="247">
        <f t="shared" si="412"/>
        <v>0</v>
      </c>
      <c r="DJ138" s="247">
        <f t="shared" si="412"/>
        <v>0</v>
      </c>
      <c r="DK138" s="247">
        <f t="shared" si="412"/>
        <v>0</v>
      </c>
      <c r="DL138" s="247">
        <f t="shared" si="412"/>
        <v>0</v>
      </c>
      <c r="DM138" s="247">
        <f t="shared" si="412"/>
        <v>0</v>
      </c>
      <c r="DN138" s="247">
        <f t="shared" si="412"/>
        <v>0</v>
      </c>
      <c r="DO138" s="247">
        <f t="shared" si="412"/>
        <v>0</v>
      </c>
      <c r="DP138" s="247">
        <f t="shared" si="412"/>
        <v>0</v>
      </c>
      <c r="DQ138" s="247">
        <f t="shared" si="412"/>
        <v>0</v>
      </c>
      <c r="DR138" s="247">
        <f t="shared" si="412"/>
        <v>0</v>
      </c>
      <c r="DS138" s="247">
        <f t="shared" ref="DS138:DT138" si="413">IF(DS$8="",0,DS137*DS68)</f>
        <v>0</v>
      </c>
      <c r="DT138" s="247">
        <f t="shared" si="413"/>
        <v>0</v>
      </c>
      <c r="DU138" s="226"/>
      <c r="DV138" s="226"/>
    </row>
    <row r="139" spans="1:126" s="237" customFormat="1" ht="10.199999999999999">
      <c r="A139" s="226"/>
      <c r="B139" s="227"/>
      <c r="C139" s="228"/>
      <c r="D139" s="227"/>
      <c r="E139" s="268" t="s">
        <v>107</v>
      </c>
      <c r="F139" s="114"/>
      <c r="G139" s="248"/>
      <c r="H139" s="226"/>
      <c r="I139" s="226" t="str">
        <f t="shared" ref="I139:I140" si="414">$H$137</f>
        <v>Себестоимость</v>
      </c>
      <c r="J139" s="226"/>
      <c r="K139" s="226"/>
      <c r="L139" s="226"/>
      <c r="M139" s="229"/>
      <c r="N139" s="244" t="str">
        <f>$N$69</f>
        <v>Низколиквидная продукция</v>
      </c>
      <c r="O139" s="226"/>
      <c r="P139" s="229"/>
      <c r="Q139" s="226" t="s">
        <v>25</v>
      </c>
      <c r="R139" s="226"/>
      <c r="S139" s="226"/>
      <c r="T139" s="232"/>
      <c r="U139" s="226"/>
      <c r="V139" s="226"/>
      <c r="W139" s="233">
        <f>SUM($Y139:$DU139)</f>
        <v>0</v>
      </c>
      <c r="X139" s="234"/>
      <c r="Y139" s="245"/>
      <c r="Z139" s="246"/>
      <c r="AA139" s="247">
        <f t="shared" ref="AA139:BF139" si="415">IF(AA$8="",0,AA137*AA69)</f>
        <v>0</v>
      </c>
      <c r="AB139" s="247">
        <f t="shared" si="415"/>
        <v>0</v>
      </c>
      <c r="AC139" s="247">
        <f t="shared" si="415"/>
        <v>0</v>
      </c>
      <c r="AD139" s="247">
        <f t="shared" si="415"/>
        <v>0</v>
      </c>
      <c r="AE139" s="247">
        <f t="shared" si="415"/>
        <v>0</v>
      </c>
      <c r="AF139" s="247">
        <f t="shared" si="415"/>
        <v>0</v>
      </c>
      <c r="AG139" s="247">
        <f t="shared" si="415"/>
        <v>0</v>
      </c>
      <c r="AH139" s="247">
        <f t="shared" si="415"/>
        <v>0</v>
      </c>
      <c r="AI139" s="247">
        <f t="shared" si="415"/>
        <v>0</v>
      </c>
      <c r="AJ139" s="247">
        <f t="shared" si="415"/>
        <v>0</v>
      </c>
      <c r="AK139" s="247">
        <f t="shared" si="415"/>
        <v>0</v>
      </c>
      <c r="AL139" s="247">
        <f t="shared" si="415"/>
        <v>0</v>
      </c>
      <c r="AM139" s="247">
        <f t="shared" si="415"/>
        <v>0</v>
      </c>
      <c r="AN139" s="247">
        <f t="shared" si="415"/>
        <v>0</v>
      </c>
      <c r="AO139" s="247">
        <f t="shared" si="415"/>
        <v>0</v>
      </c>
      <c r="AP139" s="247">
        <f t="shared" si="415"/>
        <v>0</v>
      </c>
      <c r="AQ139" s="247">
        <f t="shared" si="415"/>
        <v>0</v>
      </c>
      <c r="AR139" s="247">
        <f t="shared" si="415"/>
        <v>0</v>
      </c>
      <c r="AS139" s="247">
        <f t="shared" si="415"/>
        <v>0</v>
      </c>
      <c r="AT139" s="247">
        <f t="shared" si="415"/>
        <v>0</v>
      </c>
      <c r="AU139" s="247">
        <f t="shared" si="415"/>
        <v>0</v>
      </c>
      <c r="AV139" s="247">
        <f t="shared" si="415"/>
        <v>0</v>
      </c>
      <c r="AW139" s="247">
        <f t="shared" si="415"/>
        <v>0</v>
      </c>
      <c r="AX139" s="247">
        <f t="shared" si="415"/>
        <v>0</v>
      </c>
      <c r="AY139" s="247">
        <f t="shared" si="415"/>
        <v>0</v>
      </c>
      <c r="AZ139" s="247">
        <f t="shared" si="415"/>
        <v>0</v>
      </c>
      <c r="BA139" s="247">
        <f t="shared" si="415"/>
        <v>0</v>
      </c>
      <c r="BB139" s="247">
        <f t="shared" si="415"/>
        <v>0</v>
      </c>
      <c r="BC139" s="247">
        <f t="shared" si="415"/>
        <v>0</v>
      </c>
      <c r="BD139" s="247">
        <f t="shared" si="415"/>
        <v>0</v>
      </c>
      <c r="BE139" s="247">
        <f t="shared" si="415"/>
        <v>0</v>
      </c>
      <c r="BF139" s="247">
        <f t="shared" si="415"/>
        <v>0</v>
      </c>
      <c r="BG139" s="247">
        <f t="shared" ref="BG139:CL139" si="416">IF(BG$8="",0,BG137*BG69)</f>
        <v>0</v>
      </c>
      <c r="BH139" s="247">
        <f t="shared" si="416"/>
        <v>0</v>
      </c>
      <c r="BI139" s="247">
        <f t="shared" si="416"/>
        <v>0</v>
      </c>
      <c r="BJ139" s="247">
        <f t="shared" si="416"/>
        <v>0</v>
      </c>
      <c r="BK139" s="247">
        <f t="shared" si="416"/>
        <v>0</v>
      </c>
      <c r="BL139" s="247">
        <f t="shared" si="416"/>
        <v>0</v>
      </c>
      <c r="BM139" s="247">
        <f t="shared" si="416"/>
        <v>0</v>
      </c>
      <c r="BN139" s="247">
        <f t="shared" si="416"/>
        <v>0</v>
      </c>
      <c r="BO139" s="247">
        <f t="shared" si="416"/>
        <v>0</v>
      </c>
      <c r="BP139" s="247">
        <f t="shared" si="416"/>
        <v>0</v>
      </c>
      <c r="BQ139" s="247">
        <f t="shared" si="416"/>
        <v>0</v>
      </c>
      <c r="BR139" s="247">
        <f t="shared" si="416"/>
        <v>0</v>
      </c>
      <c r="BS139" s="247">
        <f t="shared" si="416"/>
        <v>0</v>
      </c>
      <c r="BT139" s="247">
        <f t="shared" si="416"/>
        <v>0</v>
      </c>
      <c r="BU139" s="247">
        <f t="shared" si="416"/>
        <v>0</v>
      </c>
      <c r="BV139" s="247">
        <f t="shared" si="416"/>
        <v>0</v>
      </c>
      <c r="BW139" s="247">
        <f t="shared" si="416"/>
        <v>0</v>
      </c>
      <c r="BX139" s="247">
        <f t="shared" si="416"/>
        <v>0</v>
      </c>
      <c r="BY139" s="247">
        <f t="shared" si="416"/>
        <v>0</v>
      </c>
      <c r="BZ139" s="247">
        <f t="shared" si="416"/>
        <v>0</v>
      </c>
      <c r="CA139" s="247">
        <f t="shared" si="416"/>
        <v>0</v>
      </c>
      <c r="CB139" s="247">
        <f t="shared" si="416"/>
        <v>0</v>
      </c>
      <c r="CC139" s="247">
        <f t="shared" si="416"/>
        <v>0</v>
      </c>
      <c r="CD139" s="247">
        <f t="shared" si="416"/>
        <v>0</v>
      </c>
      <c r="CE139" s="247">
        <f t="shared" si="416"/>
        <v>0</v>
      </c>
      <c r="CF139" s="247">
        <f t="shared" si="416"/>
        <v>0</v>
      </c>
      <c r="CG139" s="247">
        <f t="shared" si="416"/>
        <v>0</v>
      </c>
      <c r="CH139" s="247">
        <f t="shared" si="416"/>
        <v>0</v>
      </c>
      <c r="CI139" s="247">
        <f t="shared" si="416"/>
        <v>0</v>
      </c>
      <c r="CJ139" s="247">
        <f t="shared" si="416"/>
        <v>0</v>
      </c>
      <c r="CK139" s="247">
        <f t="shared" si="416"/>
        <v>0</v>
      </c>
      <c r="CL139" s="247">
        <f t="shared" si="416"/>
        <v>0</v>
      </c>
      <c r="CM139" s="247">
        <f t="shared" ref="CM139:DT139" si="417">IF(CM$8="",0,CM137*CM69)</f>
        <v>0</v>
      </c>
      <c r="CN139" s="247">
        <f t="shared" si="417"/>
        <v>0</v>
      </c>
      <c r="CO139" s="247">
        <f t="shared" si="417"/>
        <v>0</v>
      </c>
      <c r="CP139" s="247">
        <f t="shared" si="417"/>
        <v>0</v>
      </c>
      <c r="CQ139" s="247">
        <f t="shared" si="417"/>
        <v>0</v>
      </c>
      <c r="CR139" s="247">
        <f t="shared" si="417"/>
        <v>0</v>
      </c>
      <c r="CS139" s="247">
        <f t="shared" si="417"/>
        <v>0</v>
      </c>
      <c r="CT139" s="247">
        <f t="shared" si="417"/>
        <v>0</v>
      </c>
      <c r="CU139" s="247">
        <f t="shared" si="417"/>
        <v>0</v>
      </c>
      <c r="CV139" s="247">
        <f t="shared" si="417"/>
        <v>0</v>
      </c>
      <c r="CW139" s="247">
        <f t="shared" si="417"/>
        <v>0</v>
      </c>
      <c r="CX139" s="247">
        <f t="shared" si="417"/>
        <v>0</v>
      </c>
      <c r="CY139" s="247">
        <f t="shared" si="417"/>
        <v>0</v>
      </c>
      <c r="CZ139" s="247">
        <f t="shared" si="417"/>
        <v>0</v>
      </c>
      <c r="DA139" s="247">
        <f t="shared" si="417"/>
        <v>0</v>
      </c>
      <c r="DB139" s="247">
        <f t="shared" si="417"/>
        <v>0</v>
      </c>
      <c r="DC139" s="247">
        <f t="shared" si="417"/>
        <v>0</v>
      </c>
      <c r="DD139" s="247">
        <f t="shared" si="417"/>
        <v>0</v>
      </c>
      <c r="DE139" s="247">
        <f t="shared" si="417"/>
        <v>0</v>
      </c>
      <c r="DF139" s="247">
        <f t="shared" si="417"/>
        <v>0</v>
      </c>
      <c r="DG139" s="247">
        <f t="shared" si="417"/>
        <v>0</v>
      </c>
      <c r="DH139" s="247">
        <f t="shared" si="417"/>
        <v>0</v>
      </c>
      <c r="DI139" s="247">
        <f t="shared" si="417"/>
        <v>0</v>
      </c>
      <c r="DJ139" s="247">
        <f t="shared" si="417"/>
        <v>0</v>
      </c>
      <c r="DK139" s="247">
        <f t="shared" si="417"/>
        <v>0</v>
      </c>
      <c r="DL139" s="247">
        <f t="shared" si="417"/>
        <v>0</v>
      </c>
      <c r="DM139" s="247">
        <f t="shared" si="417"/>
        <v>0</v>
      </c>
      <c r="DN139" s="247">
        <f t="shared" si="417"/>
        <v>0</v>
      </c>
      <c r="DO139" s="247">
        <f t="shared" si="417"/>
        <v>0</v>
      </c>
      <c r="DP139" s="247">
        <f t="shared" si="417"/>
        <v>0</v>
      </c>
      <c r="DQ139" s="247">
        <f t="shared" si="417"/>
        <v>0</v>
      </c>
      <c r="DR139" s="247">
        <f t="shared" si="417"/>
        <v>0</v>
      </c>
      <c r="DS139" s="247">
        <f t="shared" si="417"/>
        <v>0</v>
      </c>
      <c r="DT139" s="247">
        <f t="shared" si="417"/>
        <v>0</v>
      </c>
      <c r="DU139" s="226"/>
      <c r="DV139" s="226"/>
    </row>
    <row r="140" spans="1:126" s="237" customFormat="1" ht="10.199999999999999">
      <c r="A140" s="226"/>
      <c r="B140" s="226"/>
      <c r="C140" s="226"/>
      <c r="D140" s="227"/>
      <c r="E140" s="268" t="s">
        <v>107</v>
      </c>
      <c r="F140" s="114"/>
      <c r="G140" s="248"/>
      <c r="H140" s="226"/>
      <c r="I140" s="226" t="str">
        <f t="shared" si="414"/>
        <v>Себестоимость</v>
      </c>
      <c r="J140" s="226"/>
      <c r="K140" s="226"/>
      <c r="L140" s="226"/>
      <c r="M140" s="229"/>
      <c r="N140" s="244" t="str">
        <f>$N$70</f>
        <v>Неликвидная продукция</v>
      </c>
      <c r="O140" s="226"/>
      <c r="P140" s="229"/>
      <c r="Q140" s="226" t="s">
        <v>25</v>
      </c>
      <c r="R140" s="226"/>
      <c r="S140" s="226"/>
      <c r="T140" s="232"/>
      <c r="U140" s="226"/>
      <c r="V140" s="226"/>
      <c r="W140" s="233">
        <f>SUM($Y140:$DU140)</f>
        <v>0</v>
      </c>
      <c r="X140" s="234"/>
      <c r="Y140" s="245"/>
      <c r="Z140" s="246"/>
      <c r="AA140" s="247">
        <f t="shared" ref="AA140:BF140" si="418">IF(AA$8="",0,AA137*AA70)</f>
        <v>0</v>
      </c>
      <c r="AB140" s="247">
        <f t="shared" si="418"/>
        <v>0</v>
      </c>
      <c r="AC140" s="247">
        <f t="shared" si="418"/>
        <v>0</v>
      </c>
      <c r="AD140" s="247">
        <f t="shared" si="418"/>
        <v>0</v>
      </c>
      <c r="AE140" s="247">
        <f t="shared" si="418"/>
        <v>0</v>
      </c>
      <c r="AF140" s="247">
        <f t="shared" si="418"/>
        <v>0</v>
      </c>
      <c r="AG140" s="247">
        <f t="shared" si="418"/>
        <v>0</v>
      </c>
      <c r="AH140" s="247">
        <f t="shared" si="418"/>
        <v>0</v>
      </c>
      <c r="AI140" s="247">
        <f t="shared" si="418"/>
        <v>0</v>
      </c>
      <c r="AJ140" s="247">
        <f t="shared" si="418"/>
        <v>0</v>
      </c>
      <c r="AK140" s="247">
        <f t="shared" si="418"/>
        <v>0</v>
      </c>
      <c r="AL140" s="247">
        <f t="shared" si="418"/>
        <v>0</v>
      </c>
      <c r="AM140" s="247">
        <f t="shared" si="418"/>
        <v>0</v>
      </c>
      <c r="AN140" s="247">
        <f t="shared" si="418"/>
        <v>0</v>
      </c>
      <c r="AO140" s="247">
        <f t="shared" si="418"/>
        <v>0</v>
      </c>
      <c r="AP140" s="247">
        <f t="shared" si="418"/>
        <v>0</v>
      </c>
      <c r="AQ140" s="247">
        <f t="shared" si="418"/>
        <v>0</v>
      </c>
      <c r="AR140" s="247">
        <f t="shared" si="418"/>
        <v>0</v>
      </c>
      <c r="AS140" s="247">
        <f t="shared" si="418"/>
        <v>0</v>
      </c>
      <c r="AT140" s="247">
        <f t="shared" si="418"/>
        <v>0</v>
      </c>
      <c r="AU140" s="247">
        <f t="shared" si="418"/>
        <v>0</v>
      </c>
      <c r="AV140" s="247">
        <f t="shared" si="418"/>
        <v>0</v>
      </c>
      <c r="AW140" s="247">
        <f t="shared" si="418"/>
        <v>0</v>
      </c>
      <c r="AX140" s="247">
        <f t="shared" si="418"/>
        <v>0</v>
      </c>
      <c r="AY140" s="247">
        <f t="shared" si="418"/>
        <v>0</v>
      </c>
      <c r="AZ140" s="247">
        <f t="shared" si="418"/>
        <v>0</v>
      </c>
      <c r="BA140" s="247">
        <f t="shared" si="418"/>
        <v>0</v>
      </c>
      <c r="BB140" s="247">
        <f t="shared" si="418"/>
        <v>0</v>
      </c>
      <c r="BC140" s="247">
        <f t="shared" si="418"/>
        <v>0</v>
      </c>
      <c r="BD140" s="247">
        <f t="shared" si="418"/>
        <v>0</v>
      </c>
      <c r="BE140" s="247">
        <f t="shared" si="418"/>
        <v>0</v>
      </c>
      <c r="BF140" s="247">
        <f t="shared" si="418"/>
        <v>0</v>
      </c>
      <c r="BG140" s="247">
        <f t="shared" ref="BG140:CL140" si="419">IF(BG$8="",0,BG137*BG70)</f>
        <v>0</v>
      </c>
      <c r="BH140" s="247">
        <f t="shared" si="419"/>
        <v>0</v>
      </c>
      <c r="BI140" s="247">
        <f t="shared" si="419"/>
        <v>0</v>
      </c>
      <c r="BJ140" s="247">
        <f t="shared" si="419"/>
        <v>0</v>
      </c>
      <c r="BK140" s="247">
        <f t="shared" si="419"/>
        <v>0</v>
      </c>
      <c r="BL140" s="247">
        <f t="shared" si="419"/>
        <v>0</v>
      </c>
      <c r="BM140" s="247">
        <f t="shared" si="419"/>
        <v>0</v>
      </c>
      <c r="BN140" s="247">
        <f t="shared" si="419"/>
        <v>0</v>
      </c>
      <c r="BO140" s="247">
        <f t="shared" si="419"/>
        <v>0</v>
      </c>
      <c r="BP140" s="247">
        <f t="shared" si="419"/>
        <v>0</v>
      </c>
      <c r="BQ140" s="247">
        <f t="shared" si="419"/>
        <v>0</v>
      </c>
      <c r="BR140" s="247">
        <f t="shared" si="419"/>
        <v>0</v>
      </c>
      <c r="BS140" s="247">
        <f t="shared" si="419"/>
        <v>0</v>
      </c>
      <c r="BT140" s="247">
        <f t="shared" si="419"/>
        <v>0</v>
      </c>
      <c r="BU140" s="247">
        <f t="shared" si="419"/>
        <v>0</v>
      </c>
      <c r="BV140" s="247">
        <f t="shared" si="419"/>
        <v>0</v>
      </c>
      <c r="BW140" s="247">
        <f t="shared" si="419"/>
        <v>0</v>
      </c>
      <c r="BX140" s="247">
        <f t="shared" si="419"/>
        <v>0</v>
      </c>
      <c r="BY140" s="247">
        <f t="shared" si="419"/>
        <v>0</v>
      </c>
      <c r="BZ140" s="247">
        <f t="shared" si="419"/>
        <v>0</v>
      </c>
      <c r="CA140" s="247">
        <f t="shared" si="419"/>
        <v>0</v>
      </c>
      <c r="CB140" s="247">
        <f t="shared" si="419"/>
        <v>0</v>
      </c>
      <c r="CC140" s="247">
        <f t="shared" si="419"/>
        <v>0</v>
      </c>
      <c r="CD140" s="247">
        <f t="shared" si="419"/>
        <v>0</v>
      </c>
      <c r="CE140" s="247">
        <f t="shared" si="419"/>
        <v>0</v>
      </c>
      <c r="CF140" s="247">
        <f t="shared" si="419"/>
        <v>0</v>
      </c>
      <c r="CG140" s="247">
        <f t="shared" si="419"/>
        <v>0</v>
      </c>
      <c r="CH140" s="247">
        <f t="shared" si="419"/>
        <v>0</v>
      </c>
      <c r="CI140" s="247">
        <f t="shared" si="419"/>
        <v>0</v>
      </c>
      <c r="CJ140" s="247">
        <f t="shared" si="419"/>
        <v>0</v>
      </c>
      <c r="CK140" s="247">
        <f t="shared" si="419"/>
        <v>0</v>
      </c>
      <c r="CL140" s="247">
        <f t="shared" si="419"/>
        <v>0</v>
      </c>
      <c r="CM140" s="247">
        <f t="shared" ref="CM140:DT140" si="420">IF(CM$8="",0,CM137*CM70)</f>
        <v>0</v>
      </c>
      <c r="CN140" s="247">
        <f t="shared" si="420"/>
        <v>0</v>
      </c>
      <c r="CO140" s="247">
        <f t="shared" si="420"/>
        <v>0</v>
      </c>
      <c r="CP140" s="247">
        <f t="shared" si="420"/>
        <v>0</v>
      </c>
      <c r="CQ140" s="247">
        <f t="shared" si="420"/>
        <v>0</v>
      </c>
      <c r="CR140" s="247">
        <f t="shared" si="420"/>
        <v>0</v>
      </c>
      <c r="CS140" s="247">
        <f t="shared" si="420"/>
        <v>0</v>
      </c>
      <c r="CT140" s="247">
        <f t="shared" si="420"/>
        <v>0</v>
      </c>
      <c r="CU140" s="247">
        <f t="shared" si="420"/>
        <v>0</v>
      </c>
      <c r="CV140" s="247">
        <f t="shared" si="420"/>
        <v>0</v>
      </c>
      <c r="CW140" s="247">
        <f t="shared" si="420"/>
        <v>0</v>
      </c>
      <c r="CX140" s="247">
        <f t="shared" si="420"/>
        <v>0</v>
      </c>
      <c r="CY140" s="247">
        <f t="shared" si="420"/>
        <v>0</v>
      </c>
      <c r="CZ140" s="247">
        <f t="shared" si="420"/>
        <v>0</v>
      </c>
      <c r="DA140" s="247">
        <f t="shared" si="420"/>
        <v>0</v>
      </c>
      <c r="DB140" s="247">
        <f t="shared" si="420"/>
        <v>0</v>
      </c>
      <c r="DC140" s="247">
        <f t="shared" si="420"/>
        <v>0</v>
      </c>
      <c r="DD140" s="247">
        <f t="shared" si="420"/>
        <v>0</v>
      </c>
      <c r="DE140" s="247">
        <f t="shared" si="420"/>
        <v>0</v>
      </c>
      <c r="DF140" s="247">
        <f t="shared" si="420"/>
        <v>0</v>
      </c>
      <c r="DG140" s="247">
        <f t="shared" si="420"/>
        <v>0</v>
      </c>
      <c r="DH140" s="247">
        <f t="shared" si="420"/>
        <v>0</v>
      </c>
      <c r="DI140" s="247">
        <f t="shared" si="420"/>
        <v>0</v>
      </c>
      <c r="DJ140" s="247">
        <f t="shared" si="420"/>
        <v>0</v>
      </c>
      <c r="DK140" s="247">
        <f t="shared" si="420"/>
        <v>0</v>
      </c>
      <c r="DL140" s="247">
        <f t="shared" si="420"/>
        <v>0</v>
      </c>
      <c r="DM140" s="247">
        <f t="shared" si="420"/>
        <v>0</v>
      </c>
      <c r="DN140" s="247">
        <f t="shared" si="420"/>
        <v>0</v>
      </c>
      <c r="DO140" s="247">
        <f t="shared" si="420"/>
        <v>0</v>
      </c>
      <c r="DP140" s="247">
        <f t="shared" si="420"/>
        <v>0</v>
      </c>
      <c r="DQ140" s="247">
        <f t="shared" si="420"/>
        <v>0</v>
      </c>
      <c r="DR140" s="247">
        <f t="shared" si="420"/>
        <v>0</v>
      </c>
      <c r="DS140" s="247">
        <f t="shared" si="420"/>
        <v>0</v>
      </c>
      <c r="DT140" s="247">
        <f t="shared" si="420"/>
        <v>0</v>
      </c>
      <c r="DU140" s="226"/>
      <c r="DV140" s="226"/>
    </row>
    <row r="141" spans="1:126" ht="4.2" customHeight="1">
      <c r="A141" s="1"/>
      <c r="B141" s="1"/>
      <c r="C141" s="1"/>
      <c r="D141" s="1"/>
      <c r="E141" s="261"/>
      <c r="F141" s="47"/>
      <c r="G141" s="248"/>
      <c r="H141" s="1"/>
      <c r="I141" s="1"/>
      <c r="J141" s="1"/>
      <c r="K141" s="1"/>
      <c r="L141" s="1"/>
      <c r="M141" s="5"/>
      <c r="N141" s="1"/>
      <c r="O141" s="1"/>
      <c r="P141" s="5"/>
      <c r="Q141" s="1"/>
      <c r="R141" s="1"/>
      <c r="S141" s="5"/>
      <c r="T141" s="7"/>
      <c r="U141" s="23"/>
      <c r="V141" s="1"/>
      <c r="W141" s="11"/>
      <c r="X141" s="10"/>
      <c r="Y141" s="45"/>
      <c r="Z141" s="92"/>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1"/>
      <c r="DV141" s="1"/>
    </row>
    <row r="142" spans="1:126" s="4" customFormat="1" ht="12.6" thickBot="1">
      <c r="A142" s="3"/>
      <c r="B142" s="196"/>
      <c r="C142" s="3"/>
      <c r="D142" s="3"/>
      <c r="E142" s="9" t="s">
        <v>107</v>
      </c>
      <c r="F142" s="50"/>
      <c r="G142" s="248"/>
      <c r="H142" s="214" t="str">
        <f>$H$21</f>
        <v>Валовая прибыль</v>
      </c>
      <c r="I142" s="214"/>
      <c r="J142" s="214"/>
      <c r="K142" s="214"/>
      <c r="L142" s="214"/>
      <c r="M142" s="215"/>
      <c r="N142" s="214" t="str">
        <f>N39</f>
        <v>Продажа жилых помещений</v>
      </c>
      <c r="O142" s="214"/>
      <c r="P142" s="215"/>
      <c r="Q142" s="214" t="s">
        <v>25</v>
      </c>
      <c r="R142" s="3"/>
      <c r="S142" s="5"/>
      <c r="T142" s="83"/>
      <c r="U142" s="23"/>
      <c r="V142" s="3"/>
      <c r="W142" s="216">
        <f>SUM($Y142:$DU142)</f>
        <v>0</v>
      </c>
      <c r="X142" s="11"/>
      <c r="Y142" s="45"/>
      <c r="Z142" s="90"/>
      <c r="AA142" s="217">
        <f t="shared" ref="AA142:AE142" si="421">IF(AA$8="",0,AA134-AA137)</f>
        <v>0</v>
      </c>
      <c r="AB142" s="217">
        <f t="shared" si="421"/>
        <v>0</v>
      </c>
      <c r="AC142" s="217">
        <f t="shared" si="421"/>
        <v>0</v>
      </c>
      <c r="AD142" s="217">
        <f t="shared" si="421"/>
        <v>0</v>
      </c>
      <c r="AE142" s="217">
        <f t="shared" si="421"/>
        <v>0</v>
      </c>
      <c r="AF142" s="217">
        <f t="shared" ref="AF142:CQ142" si="422">IF(AF$8="",0,AF134-AF137)</f>
        <v>0</v>
      </c>
      <c r="AG142" s="217">
        <f t="shared" si="422"/>
        <v>0</v>
      </c>
      <c r="AH142" s="217">
        <f t="shared" si="422"/>
        <v>0</v>
      </c>
      <c r="AI142" s="217">
        <f t="shared" si="422"/>
        <v>0</v>
      </c>
      <c r="AJ142" s="217">
        <f t="shared" si="422"/>
        <v>0</v>
      </c>
      <c r="AK142" s="217">
        <f t="shared" si="422"/>
        <v>0</v>
      </c>
      <c r="AL142" s="217">
        <f t="shared" si="422"/>
        <v>0</v>
      </c>
      <c r="AM142" s="217">
        <f t="shared" si="422"/>
        <v>0</v>
      </c>
      <c r="AN142" s="217">
        <f t="shared" si="422"/>
        <v>0</v>
      </c>
      <c r="AO142" s="217">
        <f t="shared" si="422"/>
        <v>0</v>
      </c>
      <c r="AP142" s="217">
        <f t="shared" si="422"/>
        <v>0</v>
      </c>
      <c r="AQ142" s="217">
        <f t="shared" si="422"/>
        <v>0</v>
      </c>
      <c r="AR142" s="217">
        <f t="shared" si="422"/>
        <v>0</v>
      </c>
      <c r="AS142" s="217">
        <f t="shared" si="422"/>
        <v>0</v>
      </c>
      <c r="AT142" s="217">
        <f t="shared" si="422"/>
        <v>0</v>
      </c>
      <c r="AU142" s="217">
        <f t="shared" si="422"/>
        <v>0</v>
      </c>
      <c r="AV142" s="217">
        <f t="shared" si="422"/>
        <v>0</v>
      </c>
      <c r="AW142" s="217">
        <f t="shared" si="422"/>
        <v>0</v>
      </c>
      <c r="AX142" s="217">
        <f t="shared" si="422"/>
        <v>0</v>
      </c>
      <c r="AY142" s="217">
        <f t="shared" si="422"/>
        <v>0</v>
      </c>
      <c r="AZ142" s="217">
        <f t="shared" si="422"/>
        <v>0</v>
      </c>
      <c r="BA142" s="217">
        <f t="shared" si="422"/>
        <v>0</v>
      </c>
      <c r="BB142" s="217">
        <f t="shared" si="422"/>
        <v>0</v>
      </c>
      <c r="BC142" s="217">
        <f t="shared" si="422"/>
        <v>0</v>
      </c>
      <c r="BD142" s="217">
        <f t="shared" si="422"/>
        <v>0</v>
      </c>
      <c r="BE142" s="217">
        <f t="shared" si="422"/>
        <v>0</v>
      </c>
      <c r="BF142" s="217">
        <f t="shared" si="422"/>
        <v>0</v>
      </c>
      <c r="BG142" s="217">
        <f t="shared" si="422"/>
        <v>0</v>
      </c>
      <c r="BH142" s="217">
        <f t="shared" si="422"/>
        <v>0</v>
      </c>
      <c r="BI142" s="217">
        <f t="shared" si="422"/>
        <v>0</v>
      </c>
      <c r="BJ142" s="217">
        <f t="shared" si="422"/>
        <v>0</v>
      </c>
      <c r="BK142" s="217">
        <f t="shared" si="422"/>
        <v>0</v>
      </c>
      <c r="BL142" s="217">
        <f t="shared" si="422"/>
        <v>0</v>
      </c>
      <c r="BM142" s="217">
        <f t="shared" si="422"/>
        <v>0</v>
      </c>
      <c r="BN142" s="217">
        <f t="shared" si="422"/>
        <v>0</v>
      </c>
      <c r="BO142" s="217">
        <f t="shared" si="422"/>
        <v>0</v>
      </c>
      <c r="BP142" s="217">
        <f t="shared" si="422"/>
        <v>0</v>
      </c>
      <c r="BQ142" s="217">
        <f t="shared" si="422"/>
        <v>0</v>
      </c>
      <c r="BR142" s="217">
        <f t="shared" si="422"/>
        <v>0</v>
      </c>
      <c r="BS142" s="217">
        <f t="shared" si="422"/>
        <v>0</v>
      </c>
      <c r="BT142" s="217">
        <f t="shared" si="422"/>
        <v>0</v>
      </c>
      <c r="BU142" s="217">
        <f t="shared" si="422"/>
        <v>0</v>
      </c>
      <c r="BV142" s="217">
        <f t="shared" si="422"/>
        <v>0</v>
      </c>
      <c r="BW142" s="217">
        <f t="shared" si="422"/>
        <v>0</v>
      </c>
      <c r="BX142" s="217">
        <f t="shared" si="422"/>
        <v>0</v>
      </c>
      <c r="BY142" s="217">
        <f t="shared" si="422"/>
        <v>0</v>
      </c>
      <c r="BZ142" s="217">
        <f t="shared" si="422"/>
        <v>0</v>
      </c>
      <c r="CA142" s="217">
        <f t="shared" si="422"/>
        <v>0</v>
      </c>
      <c r="CB142" s="217">
        <f t="shared" si="422"/>
        <v>0</v>
      </c>
      <c r="CC142" s="217">
        <f t="shared" si="422"/>
        <v>0</v>
      </c>
      <c r="CD142" s="217">
        <f t="shared" si="422"/>
        <v>0</v>
      </c>
      <c r="CE142" s="217">
        <f t="shared" si="422"/>
        <v>0</v>
      </c>
      <c r="CF142" s="217">
        <f t="shared" si="422"/>
        <v>0</v>
      </c>
      <c r="CG142" s="217">
        <f t="shared" si="422"/>
        <v>0</v>
      </c>
      <c r="CH142" s="217">
        <f t="shared" si="422"/>
        <v>0</v>
      </c>
      <c r="CI142" s="217">
        <f t="shared" si="422"/>
        <v>0</v>
      </c>
      <c r="CJ142" s="217">
        <f t="shared" si="422"/>
        <v>0</v>
      </c>
      <c r="CK142" s="217">
        <f t="shared" si="422"/>
        <v>0</v>
      </c>
      <c r="CL142" s="217">
        <f t="shared" si="422"/>
        <v>0</v>
      </c>
      <c r="CM142" s="217">
        <f t="shared" si="422"/>
        <v>0</v>
      </c>
      <c r="CN142" s="217">
        <f t="shared" si="422"/>
        <v>0</v>
      </c>
      <c r="CO142" s="217">
        <f t="shared" si="422"/>
        <v>0</v>
      </c>
      <c r="CP142" s="217">
        <f t="shared" si="422"/>
        <v>0</v>
      </c>
      <c r="CQ142" s="217">
        <f t="shared" si="422"/>
        <v>0</v>
      </c>
      <c r="CR142" s="217">
        <f t="shared" ref="CR142:DT142" si="423">IF(CR$8="",0,CR134-CR137)</f>
        <v>0</v>
      </c>
      <c r="CS142" s="217">
        <f t="shared" si="423"/>
        <v>0</v>
      </c>
      <c r="CT142" s="217">
        <f t="shared" si="423"/>
        <v>0</v>
      </c>
      <c r="CU142" s="217">
        <f t="shared" si="423"/>
        <v>0</v>
      </c>
      <c r="CV142" s="217">
        <f t="shared" si="423"/>
        <v>0</v>
      </c>
      <c r="CW142" s="217">
        <f t="shared" si="423"/>
        <v>0</v>
      </c>
      <c r="CX142" s="217">
        <f t="shared" si="423"/>
        <v>0</v>
      </c>
      <c r="CY142" s="217">
        <f t="shared" si="423"/>
        <v>0</v>
      </c>
      <c r="CZ142" s="217">
        <f t="shared" si="423"/>
        <v>0</v>
      </c>
      <c r="DA142" s="217">
        <f t="shared" si="423"/>
        <v>0</v>
      </c>
      <c r="DB142" s="217">
        <f t="shared" si="423"/>
        <v>0</v>
      </c>
      <c r="DC142" s="217">
        <f t="shared" si="423"/>
        <v>0</v>
      </c>
      <c r="DD142" s="217">
        <f t="shared" si="423"/>
        <v>0</v>
      </c>
      <c r="DE142" s="217">
        <f t="shared" si="423"/>
        <v>0</v>
      </c>
      <c r="DF142" s="217">
        <f t="shared" si="423"/>
        <v>0</v>
      </c>
      <c r="DG142" s="217">
        <f t="shared" si="423"/>
        <v>0</v>
      </c>
      <c r="DH142" s="217">
        <f t="shared" si="423"/>
        <v>0</v>
      </c>
      <c r="DI142" s="217">
        <f t="shared" si="423"/>
        <v>0</v>
      </c>
      <c r="DJ142" s="217">
        <f t="shared" si="423"/>
        <v>0</v>
      </c>
      <c r="DK142" s="217">
        <f t="shared" si="423"/>
        <v>0</v>
      </c>
      <c r="DL142" s="217">
        <f t="shared" si="423"/>
        <v>0</v>
      </c>
      <c r="DM142" s="217">
        <f t="shared" si="423"/>
        <v>0</v>
      </c>
      <c r="DN142" s="217">
        <f t="shared" si="423"/>
        <v>0</v>
      </c>
      <c r="DO142" s="217">
        <f t="shared" si="423"/>
        <v>0</v>
      </c>
      <c r="DP142" s="217">
        <f t="shared" si="423"/>
        <v>0</v>
      </c>
      <c r="DQ142" s="217">
        <f t="shared" si="423"/>
        <v>0</v>
      </c>
      <c r="DR142" s="217">
        <f t="shared" si="423"/>
        <v>0</v>
      </c>
      <c r="DS142" s="217">
        <f t="shared" si="423"/>
        <v>0</v>
      </c>
      <c r="DT142" s="217">
        <f t="shared" si="423"/>
        <v>0</v>
      </c>
      <c r="DU142" s="3"/>
      <c r="DV142" s="3"/>
    </row>
    <row r="143" spans="1:126" s="34" customFormat="1">
      <c r="A143" s="33"/>
      <c r="B143" s="196"/>
      <c r="C143" s="33"/>
      <c r="D143" s="33"/>
      <c r="E143" s="269" t="s">
        <v>107</v>
      </c>
      <c r="F143" s="52"/>
      <c r="G143" s="303"/>
      <c r="H143" s="222" t="str">
        <f>$H$22</f>
        <v>Рентабельность продаж</v>
      </c>
      <c r="I143" s="222"/>
      <c r="J143" s="222"/>
      <c r="K143" s="222"/>
      <c r="L143" s="222"/>
      <c r="M143" s="223"/>
      <c r="N143" s="222" t="str">
        <f>N39</f>
        <v>Продажа жилых помещений</v>
      </c>
      <c r="O143" s="222"/>
      <c r="P143" s="223"/>
      <c r="Q143" s="222" t="s">
        <v>14</v>
      </c>
      <c r="R143" s="33"/>
      <c r="S143" s="19"/>
      <c r="T143" s="207"/>
      <c r="U143" s="25"/>
      <c r="V143" s="33"/>
      <c r="W143" s="224">
        <f>IF(W$8="",0,IF(W134=0,0,W142/W134))</f>
        <v>0</v>
      </c>
      <c r="X143" s="20"/>
      <c r="Y143" s="46"/>
      <c r="Z143" s="102"/>
      <c r="AA143" s="225">
        <f t="shared" ref="AA143:AE143" si="424">IF(AA$8="",0,IF(AA134=0,0,AA142/AA134))</f>
        <v>0</v>
      </c>
      <c r="AB143" s="225">
        <f t="shared" si="424"/>
        <v>0</v>
      </c>
      <c r="AC143" s="225">
        <f t="shared" si="424"/>
        <v>0</v>
      </c>
      <c r="AD143" s="225">
        <f t="shared" si="424"/>
        <v>0</v>
      </c>
      <c r="AE143" s="225">
        <f t="shared" si="424"/>
        <v>0</v>
      </c>
      <c r="AF143" s="225">
        <f t="shared" ref="AF143:CQ143" si="425">IF(AF$8="",0,IF(AF134=0,0,AF142/AF134))</f>
        <v>0</v>
      </c>
      <c r="AG143" s="225">
        <f t="shared" si="425"/>
        <v>0</v>
      </c>
      <c r="AH143" s="225">
        <f t="shared" si="425"/>
        <v>0</v>
      </c>
      <c r="AI143" s="225">
        <f t="shared" si="425"/>
        <v>0</v>
      </c>
      <c r="AJ143" s="225">
        <f t="shared" si="425"/>
        <v>0</v>
      </c>
      <c r="AK143" s="225">
        <f t="shared" si="425"/>
        <v>0</v>
      </c>
      <c r="AL143" s="225">
        <f t="shared" si="425"/>
        <v>0</v>
      </c>
      <c r="AM143" s="225">
        <f t="shared" si="425"/>
        <v>0</v>
      </c>
      <c r="AN143" s="225">
        <f t="shared" si="425"/>
        <v>0</v>
      </c>
      <c r="AO143" s="225">
        <f t="shared" si="425"/>
        <v>0</v>
      </c>
      <c r="AP143" s="225">
        <f t="shared" si="425"/>
        <v>0</v>
      </c>
      <c r="AQ143" s="225">
        <f t="shared" si="425"/>
        <v>0</v>
      </c>
      <c r="AR143" s="225">
        <f t="shared" si="425"/>
        <v>0</v>
      </c>
      <c r="AS143" s="225">
        <f t="shared" si="425"/>
        <v>0</v>
      </c>
      <c r="AT143" s="225">
        <f t="shared" si="425"/>
        <v>0</v>
      </c>
      <c r="AU143" s="225">
        <f t="shared" si="425"/>
        <v>0</v>
      </c>
      <c r="AV143" s="225">
        <f t="shared" si="425"/>
        <v>0</v>
      </c>
      <c r="AW143" s="225">
        <f t="shared" si="425"/>
        <v>0</v>
      </c>
      <c r="AX143" s="225">
        <f t="shared" si="425"/>
        <v>0</v>
      </c>
      <c r="AY143" s="225">
        <f t="shared" si="425"/>
        <v>0</v>
      </c>
      <c r="AZ143" s="225">
        <f t="shared" si="425"/>
        <v>0</v>
      </c>
      <c r="BA143" s="225">
        <f t="shared" si="425"/>
        <v>0</v>
      </c>
      <c r="BB143" s="225">
        <f t="shared" si="425"/>
        <v>0</v>
      </c>
      <c r="BC143" s="225">
        <f t="shared" si="425"/>
        <v>0</v>
      </c>
      <c r="BD143" s="225">
        <f t="shared" si="425"/>
        <v>0</v>
      </c>
      <c r="BE143" s="225">
        <f t="shared" si="425"/>
        <v>0</v>
      </c>
      <c r="BF143" s="225">
        <f t="shared" si="425"/>
        <v>0</v>
      </c>
      <c r="BG143" s="225">
        <f t="shared" si="425"/>
        <v>0</v>
      </c>
      <c r="BH143" s="225">
        <f t="shared" si="425"/>
        <v>0</v>
      </c>
      <c r="BI143" s="225">
        <f t="shared" si="425"/>
        <v>0</v>
      </c>
      <c r="BJ143" s="225">
        <f t="shared" si="425"/>
        <v>0</v>
      </c>
      <c r="BK143" s="225">
        <f t="shared" si="425"/>
        <v>0</v>
      </c>
      <c r="BL143" s="225">
        <f t="shared" si="425"/>
        <v>0</v>
      </c>
      <c r="BM143" s="225">
        <f t="shared" si="425"/>
        <v>0</v>
      </c>
      <c r="BN143" s="225">
        <f t="shared" si="425"/>
        <v>0</v>
      </c>
      <c r="BO143" s="225">
        <f t="shared" si="425"/>
        <v>0</v>
      </c>
      <c r="BP143" s="225">
        <f t="shared" si="425"/>
        <v>0</v>
      </c>
      <c r="BQ143" s="225">
        <f t="shared" si="425"/>
        <v>0</v>
      </c>
      <c r="BR143" s="225">
        <f t="shared" si="425"/>
        <v>0</v>
      </c>
      <c r="BS143" s="225">
        <f t="shared" si="425"/>
        <v>0</v>
      </c>
      <c r="BT143" s="225">
        <f t="shared" si="425"/>
        <v>0</v>
      </c>
      <c r="BU143" s="225">
        <f t="shared" si="425"/>
        <v>0</v>
      </c>
      <c r="BV143" s="225">
        <f t="shared" si="425"/>
        <v>0</v>
      </c>
      <c r="BW143" s="225">
        <f t="shared" si="425"/>
        <v>0</v>
      </c>
      <c r="BX143" s="225">
        <f t="shared" si="425"/>
        <v>0</v>
      </c>
      <c r="BY143" s="225">
        <f t="shared" si="425"/>
        <v>0</v>
      </c>
      <c r="BZ143" s="225">
        <f t="shared" si="425"/>
        <v>0</v>
      </c>
      <c r="CA143" s="225">
        <f t="shared" si="425"/>
        <v>0</v>
      </c>
      <c r="CB143" s="225">
        <f t="shared" si="425"/>
        <v>0</v>
      </c>
      <c r="CC143" s="225">
        <f t="shared" si="425"/>
        <v>0</v>
      </c>
      <c r="CD143" s="225">
        <f t="shared" si="425"/>
        <v>0</v>
      </c>
      <c r="CE143" s="225">
        <f t="shared" si="425"/>
        <v>0</v>
      </c>
      <c r="CF143" s="225">
        <f t="shared" si="425"/>
        <v>0</v>
      </c>
      <c r="CG143" s="225">
        <f t="shared" si="425"/>
        <v>0</v>
      </c>
      <c r="CH143" s="225">
        <f t="shared" si="425"/>
        <v>0</v>
      </c>
      <c r="CI143" s="225">
        <f t="shared" si="425"/>
        <v>0</v>
      </c>
      <c r="CJ143" s="225">
        <f t="shared" si="425"/>
        <v>0</v>
      </c>
      <c r="CK143" s="225">
        <f t="shared" si="425"/>
        <v>0</v>
      </c>
      <c r="CL143" s="225">
        <f t="shared" si="425"/>
        <v>0</v>
      </c>
      <c r="CM143" s="225">
        <f t="shared" si="425"/>
        <v>0</v>
      </c>
      <c r="CN143" s="225">
        <f t="shared" si="425"/>
        <v>0</v>
      </c>
      <c r="CO143" s="225">
        <f t="shared" si="425"/>
        <v>0</v>
      </c>
      <c r="CP143" s="225">
        <f t="shared" si="425"/>
        <v>0</v>
      </c>
      <c r="CQ143" s="225">
        <f t="shared" si="425"/>
        <v>0</v>
      </c>
      <c r="CR143" s="225">
        <f t="shared" ref="CR143:DT143" si="426">IF(CR$8="",0,IF(CR134=0,0,CR142/CR134))</f>
        <v>0</v>
      </c>
      <c r="CS143" s="225">
        <f t="shared" si="426"/>
        <v>0</v>
      </c>
      <c r="CT143" s="225">
        <f t="shared" si="426"/>
        <v>0</v>
      </c>
      <c r="CU143" s="225">
        <f t="shared" si="426"/>
        <v>0</v>
      </c>
      <c r="CV143" s="225">
        <f t="shared" si="426"/>
        <v>0</v>
      </c>
      <c r="CW143" s="225">
        <f t="shared" si="426"/>
        <v>0</v>
      </c>
      <c r="CX143" s="225">
        <f t="shared" si="426"/>
        <v>0</v>
      </c>
      <c r="CY143" s="225">
        <f t="shared" si="426"/>
        <v>0</v>
      </c>
      <c r="CZ143" s="225">
        <f t="shared" si="426"/>
        <v>0</v>
      </c>
      <c r="DA143" s="225">
        <f t="shared" si="426"/>
        <v>0</v>
      </c>
      <c r="DB143" s="225">
        <f t="shared" si="426"/>
        <v>0</v>
      </c>
      <c r="DC143" s="225">
        <f t="shared" si="426"/>
        <v>0</v>
      </c>
      <c r="DD143" s="225">
        <f t="shared" si="426"/>
        <v>0</v>
      </c>
      <c r="DE143" s="225">
        <f t="shared" si="426"/>
        <v>0</v>
      </c>
      <c r="DF143" s="225">
        <f t="shared" si="426"/>
        <v>0</v>
      </c>
      <c r="DG143" s="225">
        <f t="shared" si="426"/>
        <v>0</v>
      </c>
      <c r="DH143" s="225">
        <f t="shared" si="426"/>
        <v>0</v>
      </c>
      <c r="DI143" s="225">
        <f t="shared" si="426"/>
        <v>0</v>
      </c>
      <c r="DJ143" s="225">
        <f t="shared" si="426"/>
        <v>0</v>
      </c>
      <c r="DK143" s="225">
        <f t="shared" si="426"/>
        <v>0</v>
      </c>
      <c r="DL143" s="225">
        <f t="shared" si="426"/>
        <v>0</v>
      </c>
      <c r="DM143" s="225">
        <f t="shared" si="426"/>
        <v>0</v>
      </c>
      <c r="DN143" s="225">
        <f t="shared" si="426"/>
        <v>0</v>
      </c>
      <c r="DO143" s="225">
        <f t="shared" si="426"/>
        <v>0</v>
      </c>
      <c r="DP143" s="225">
        <f t="shared" si="426"/>
        <v>0</v>
      </c>
      <c r="DQ143" s="225">
        <f t="shared" si="426"/>
        <v>0</v>
      </c>
      <c r="DR143" s="225">
        <f t="shared" si="426"/>
        <v>0</v>
      </c>
      <c r="DS143" s="225">
        <f t="shared" si="426"/>
        <v>0</v>
      </c>
      <c r="DT143" s="225">
        <f t="shared" si="426"/>
        <v>0</v>
      </c>
      <c r="DU143" s="33"/>
      <c r="DV143" s="33"/>
    </row>
    <row r="144" spans="1:126" ht="4.2" customHeight="1">
      <c r="A144" s="1"/>
      <c r="B144" s="1"/>
      <c r="C144" s="13"/>
      <c r="D144" s="13"/>
      <c r="E144" s="262"/>
      <c r="F144" s="13"/>
      <c r="G144" s="302"/>
      <c r="H144" s="13"/>
      <c r="I144" s="13"/>
      <c r="J144" s="13"/>
      <c r="K144" s="13"/>
      <c r="L144" s="13"/>
      <c r="M144" s="14"/>
      <c r="N144" s="13"/>
      <c r="O144" s="13"/>
      <c r="P144" s="14"/>
      <c r="Q144" s="13"/>
      <c r="R144" s="13"/>
      <c r="S144" s="14"/>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6"/>
      <c r="DH144" s="176"/>
      <c r="DI144" s="176"/>
      <c r="DJ144" s="176"/>
      <c r="DK144" s="176"/>
      <c r="DL144" s="176"/>
      <c r="DM144" s="176"/>
      <c r="DN144" s="176"/>
      <c r="DO144" s="176"/>
      <c r="DP144" s="176"/>
      <c r="DQ144" s="176"/>
      <c r="DR144" s="176"/>
      <c r="DS144" s="176"/>
      <c r="DT144" s="176"/>
      <c r="DU144" s="1"/>
      <c r="DV144" s="1"/>
    </row>
    <row r="145" spans="1:126" ht="4.2" customHeight="1">
      <c r="A145" s="1"/>
      <c r="B145" s="1"/>
      <c r="C145" s="1"/>
      <c r="D145" s="1"/>
      <c r="E145" s="261"/>
      <c r="F145" s="47"/>
      <c r="G145" s="248"/>
      <c r="H145" s="32"/>
      <c r="I145" s="32"/>
      <c r="J145" s="32"/>
      <c r="K145" s="32"/>
      <c r="L145" s="32"/>
      <c r="M145" s="16"/>
      <c r="N145" s="32"/>
      <c r="O145" s="32"/>
      <c r="P145" s="16"/>
      <c r="Q145" s="32"/>
      <c r="R145" s="1"/>
      <c r="S145" s="5"/>
      <c r="T145" s="7"/>
      <c r="U145" s="23"/>
      <c r="V145" s="1"/>
      <c r="W145" s="10"/>
      <c r="X145" s="10"/>
      <c r="Y145" s="45"/>
      <c r="Z145" s="92"/>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1"/>
      <c r="DV145" s="1"/>
    </row>
    <row r="146" spans="1:126" ht="4.2" customHeight="1">
      <c r="A146" s="1"/>
      <c r="B146" s="1"/>
      <c r="C146" s="1"/>
      <c r="D146" s="1"/>
      <c r="E146" s="261"/>
      <c r="F146" s="47"/>
      <c r="G146" s="248"/>
      <c r="H146" s="1"/>
      <c r="I146" s="1"/>
      <c r="J146" s="1"/>
      <c r="K146" s="1"/>
      <c r="L146" s="1"/>
      <c r="M146" s="5"/>
      <c r="N146" s="1"/>
      <c r="O146" s="1"/>
      <c r="P146" s="5"/>
      <c r="Q146" s="1"/>
      <c r="R146" s="1"/>
      <c r="S146" s="5"/>
      <c r="T146" s="7"/>
      <c r="U146" s="23"/>
      <c r="V146" s="1"/>
      <c r="W146" s="11"/>
      <c r="X146" s="10"/>
      <c r="Y146" s="45"/>
      <c r="Z146" s="92"/>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1"/>
      <c r="DV146" s="1"/>
    </row>
    <row r="147" spans="1:126" ht="4.2" customHeight="1">
      <c r="A147" s="1"/>
      <c r="B147" s="1"/>
      <c r="C147" s="1"/>
      <c r="D147" s="1"/>
      <c r="E147" s="261"/>
      <c r="F147" s="47"/>
      <c r="G147" s="248"/>
      <c r="H147" s="1"/>
      <c r="I147" s="1"/>
      <c r="J147" s="1"/>
      <c r="K147" s="1"/>
      <c r="L147" s="1"/>
      <c r="M147" s="5"/>
      <c r="N147" s="1"/>
      <c r="O147" s="1"/>
      <c r="P147" s="5"/>
      <c r="Q147" s="1"/>
      <c r="R147" s="1"/>
      <c r="S147" s="5"/>
      <c r="T147" s="7"/>
      <c r="U147" s="23"/>
      <c r="V147" s="1"/>
      <c r="W147" s="11"/>
      <c r="X147" s="10"/>
      <c r="Y147" s="45"/>
      <c r="Z147" s="92"/>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1"/>
      <c r="DV147" s="1"/>
    </row>
    <row r="148" spans="1:126" s="4" customFormat="1" ht="12.6" thickBot="1">
      <c r="A148" s="3"/>
      <c r="B148" s="196"/>
      <c r="C148" s="3"/>
      <c r="D148" s="3"/>
      <c r="E148" s="9" t="s">
        <v>110</v>
      </c>
      <c r="F148" s="50"/>
      <c r="G148" s="248"/>
      <c r="H148" s="214" t="str">
        <f>$H$28</f>
        <v>Финпоток от продаж</v>
      </c>
      <c r="I148" s="214"/>
      <c r="J148" s="214"/>
      <c r="K148" s="214"/>
      <c r="L148" s="214"/>
      <c r="M148" s="215"/>
      <c r="N148" s="214" t="str">
        <f>N39</f>
        <v>Продажа жилых помещений</v>
      </c>
      <c r="O148" s="214"/>
      <c r="P148" s="215"/>
      <c r="Q148" s="214" t="s">
        <v>25</v>
      </c>
      <c r="R148" s="3"/>
      <c r="S148" s="5"/>
      <c r="T148" s="83"/>
      <c r="U148" s="23"/>
      <c r="V148" s="3"/>
      <c r="W148" s="216">
        <f>SUM($Y148:$DU148)</f>
        <v>0</v>
      </c>
      <c r="X148" s="11"/>
      <c r="Y148" s="45"/>
      <c r="Z148" s="90"/>
      <c r="AA148" s="217">
        <f>IF(AA$8="",0,AA105)</f>
        <v>0</v>
      </c>
      <c r="AB148" s="217">
        <f t="shared" ref="AB148:CM148" si="427">IF(AB$8="",0,AB105)</f>
        <v>0</v>
      </c>
      <c r="AC148" s="217">
        <f t="shared" si="427"/>
        <v>0</v>
      </c>
      <c r="AD148" s="217">
        <f t="shared" si="427"/>
        <v>0</v>
      </c>
      <c r="AE148" s="217">
        <f t="shared" si="427"/>
        <v>0</v>
      </c>
      <c r="AF148" s="217">
        <f t="shared" si="427"/>
        <v>0</v>
      </c>
      <c r="AG148" s="217">
        <f t="shared" si="427"/>
        <v>0</v>
      </c>
      <c r="AH148" s="217">
        <f t="shared" si="427"/>
        <v>0</v>
      </c>
      <c r="AI148" s="217">
        <f t="shared" si="427"/>
        <v>0</v>
      </c>
      <c r="AJ148" s="217">
        <f t="shared" si="427"/>
        <v>0</v>
      </c>
      <c r="AK148" s="217">
        <f t="shared" si="427"/>
        <v>0</v>
      </c>
      <c r="AL148" s="217">
        <f t="shared" si="427"/>
        <v>0</v>
      </c>
      <c r="AM148" s="217">
        <f t="shared" si="427"/>
        <v>0</v>
      </c>
      <c r="AN148" s="217">
        <f t="shared" si="427"/>
        <v>0</v>
      </c>
      <c r="AO148" s="217">
        <f t="shared" si="427"/>
        <v>0</v>
      </c>
      <c r="AP148" s="217">
        <f t="shared" si="427"/>
        <v>0</v>
      </c>
      <c r="AQ148" s="217">
        <f t="shared" si="427"/>
        <v>0</v>
      </c>
      <c r="AR148" s="217">
        <f t="shared" si="427"/>
        <v>0</v>
      </c>
      <c r="AS148" s="217">
        <f t="shared" si="427"/>
        <v>0</v>
      </c>
      <c r="AT148" s="217">
        <f t="shared" si="427"/>
        <v>0</v>
      </c>
      <c r="AU148" s="217">
        <f t="shared" si="427"/>
        <v>0</v>
      </c>
      <c r="AV148" s="217">
        <f t="shared" si="427"/>
        <v>0</v>
      </c>
      <c r="AW148" s="217">
        <f t="shared" si="427"/>
        <v>0</v>
      </c>
      <c r="AX148" s="217">
        <f t="shared" si="427"/>
        <v>0</v>
      </c>
      <c r="AY148" s="217">
        <f t="shared" si="427"/>
        <v>0</v>
      </c>
      <c r="AZ148" s="217">
        <f t="shared" si="427"/>
        <v>0</v>
      </c>
      <c r="BA148" s="217">
        <f t="shared" si="427"/>
        <v>0</v>
      </c>
      <c r="BB148" s="217">
        <f t="shared" si="427"/>
        <v>0</v>
      </c>
      <c r="BC148" s="217">
        <f t="shared" si="427"/>
        <v>0</v>
      </c>
      <c r="BD148" s="217">
        <f t="shared" si="427"/>
        <v>0</v>
      </c>
      <c r="BE148" s="217">
        <f t="shared" si="427"/>
        <v>0</v>
      </c>
      <c r="BF148" s="217">
        <f t="shared" si="427"/>
        <v>0</v>
      </c>
      <c r="BG148" s="217">
        <f t="shared" si="427"/>
        <v>0</v>
      </c>
      <c r="BH148" s="217">
        <f t="shared" si="427"/>
        <v>0</v>
      </c>
      <c r="BI148" s="217">
        <f t="shared" si="427"/>
        <v>0</v>
      </c>
      <c r="BJ148" s="217">
        <f t="shared" si="427"/>
        <v>0</v>
      </c>
      <c r="BK148" s="217">
        <f t="shared" si="427"/>
        <v>0</v>
      </c>
      <c r="BL148" s="217">
        <f t="shared" si="427"/>
        <v>0</v>
      </c>
      <c r="BM148" s="217">
        <f t="shared" si="427"/>
        <v>0</v>
      </c>
      <c r="BN148" s="217">
        <f t="shared" si="427"/>
        <v>0</v>
      </c>
      <c r="BO148" s="217">
        <f t="shared" si="427"/>
        <v>0</v>
      </c>
      <c r="BP148" s="217">
        <f t="shared" si="427"/>
        <v>0</v>
      </c>
      <c r="BQ148" s="217">
        <f t="shared" si="427"/>
        <v>0</v>
      </c>
      <c r="BR148" s="217">
        <f t="shared" si="427"/>
        <v>0</v>
      </c>
      <c r="BS148" s="217">
        <f t="shared" si="427"/>
        <v>0</v>
      </c>
      <c r="BT148" s="217">
        <f t="shared" si="427"/>
        <v>0</v>
      </c>
      <c r="BU148" s="217">
        <f t="shared" si="427"/>
        <v>0</v>
      </c>
      <c r="BV148" s="217">
        <f t="shared" si="427"/>
        <v>0</v>
      </c>
      <c r="BW148" s="217">
        <f t="shared" si="427"/>
        <v>0</v>
      </c>
      <c r="BX148" s="217">
        <f t="shared" si="427"/>
        <v>0</v>
      </c>
      <c r="BY148" s="217">
        <f t="shared" si="427"/>
        <v>0</v>
      </c>
      <c r="BZ148" s="217">
        <f t="shared" si="427"/>
        <v>0</v>
      </c>
      <c r="CA148" s="217">
        <f t="shared" si="427"/>
        <v>0</v>
      </c>
      <c r="CB148" s="217">
        <f t="shared" si="427"/>
        <v>0</v>
      </c>
      <c r="CC148" s="217">
        <f t="shared" si="427"/>
        <v>0</v>
      </c>
      <c r="CD148" s="217">
        <f t="shared" si="427"/>
        <v>0</v>
      </c>
      <c r="CE148" s="217">
        <f t="shared" si="427"/>
        <v>0</v>
      </c>
      <c r="CF148" s="217">
        <f t="shared" si="427"/>
        <v>0</v>
      </c>
      <c r="CG148" s="217">
        <f t="shared" si="427"/>
        <v>0</v>
      </c>
      <c r="CH148" s="217">
        <f t="shared" si="427"/>
        <v>0</v>
      </c>
      <c r="CI148" s="217">
        <f t="shared" si="427"/>
        <v>0</v>
      </c>
      <c r="CJ148" s="217">
        <f t="shared" si="427"/>
        <v>0</v>
      </c>
      <c r="CK148" s="217">
        <f t="shared" si="427"/>
        <v>0</v>
      </c>
      <c r="CL148" s="217">
        <f t="shared" si="427"/>
        <v>0</v>
      </c>
      <c r="CM148" s="217">
        <f t="shared" si="427"/>
        <v>0</v>
      </c>
      <c r="CN148" s="217">
        <f t="shared" ref="CN148:DT148" si="428">IF(CN$8="",0,CN105)</f>
        <v>0</v>
      </c>
      <c r="CO148" s="217">
        <f t="shared" si="428"/>
        <v>0</v>
      </c>
      <c r="CP148" s="217">
        <f t="shared" si="428"/>
        <v>0</v>
      </c>
      <c r="CQ148" s="217">
        <f t="shared" si="428"/>
        <v>0</v>
      </c>
      <c r="CR148" s="217">
        <f t="shared" si="428"/>
        <v>0</v>
      </c>
      <c r="CS148" s="217">
        <f t="shared" si="428"/>
        <v>0</v>
      </c>
      <c r="CT148" s="217">
        <f t="shared" si="428"/>
        <v>0</v>
      </c>
      <c r="CU148" s="217">
        <f t="shared" si="428"/>
        <v>0</v>
      </c>
      <c r="CV148" s="217">
        <f t="shared" si="428"/>
        <v>0</v>
      </c>
      <c r="CW148" s="217">
        <f t="shared" si="428"/>
        <v>0</v>
      </c>
      <c r="CX148" s="217">
        <f t="shared" si="428"/>
        <v>0</v>
      </c>
      <c r="CY148" s="217">
        <f t="shared" si="428"/>
        <v>0</v>
      </c>
      <c r="CZ148" s="217">
        <f t="shared" si="428"/>
        <v>0</v>
      </c>
      <c r="DA148" s="217">
        <f t="shared" si="428"/>
        <v>0</v>
      </c>
      <c r="DB148" s="217">
        <f t="shared" si="428"/>
        <v>0</v>
      </c>
      <c r="DC148" s="217">
        <f t="shared" si="428"/>
        <v>0</v>
      </c>
      <c r="DD148" s="217">
        <f t="shared" si="428"/>
        <v>0</v>
      </c>
      <c r="DE148" s="217">
        <f t="shared" si="428"/>
        <v>0</v>
      </c>
      <c r="DF148" s="217">
        <f t="shared" si="428"/>
        <v>0</v>
      </c>
      <c r="DG148" s="217">
        <f t="shared" si="428"/>
        <v>0</v>
      </c>
      <c r="DH148" s="217">
        <f t="shared" si="428"/>
        <v>0</v>
      </c>
      <c r="DI148" s="217">
        <f t="shared" si="428"/>
        <v>0</v>
      </c>
      <c r="DJ148" s="217">
        <f t="shared" si="428"/>
        <v>0</v>
      </c>
      <c r="DK148" s="217">
        <f t="shared" si="428"/>
        <v>0</v>
      </c>
      <c r="DL148" s="217">
        <f t="shared" si="428"/>
        <v>0</v>
      </c>
      <c r="DM148" s="217">
        <f t="shared" si="428"/>
        <v>0</v>
      </c>
      <c r="DN148" s="217">
        <f t="shared" si="428"/>
        <v>0</v>
      </c>
      <c r="DO148" s="217">
        <f t="shared" si="428"/>
        <v>0</v>
      </c>
      <c r="DP148" s="217">
        <f t="shared" si="428"/>
        <v>0</v>
      </c>
      <c r="DQ148" s="217">
        <f t="shared" si="428"/>
        <v>0</v>
      </c>
      <c r="DR148" s="217">
        <f t="shared" si="428"/>
        <v>0</v>
      </c>
      <c r="DS148" s="217">
        <f t="shared" si="428"/>
        <v>0</v>
      </c>
      <c r="DT148" s="217">
        <f t="shared" si="428"/>
        <v>0</v>
      </c>
      <c r="DU148" s="3"/>
      <c r="DV148" s="3"/>
    </row>
    <row r="149" spans="1:126" s="4" customFormat="1">
      <c r="A149" s="3"/>
      <c r="B149" s="196"/>
      <c r="C149" s="3"/>
      <c r="D149" s="3"/>
      <c r="E149" s="9" t="s">
        <v>108</v>
      </c>
      <c r="F149" s="50"/>
      <c r="G149" s="248"/>
      <c r="H149" s="276" t="str">
        <f>$H$32</f>
        <v>Финпоток от продаж накопительным итогом</v>
      </c>
      <c r="I149" s="276"/>
      <c r="J149" s="276"/>
      <c r="K149" s="276"/>
      <c r="L149" s="276"/>
      <c r="M149" s="169"/>
      <c r="N149" s="276" t="str">
        <f>N39</f>
        <v>Продажа жилых помещений</v>
      </c>
      <c r="O149" s="276"/>
      <c r="P149" s="169"/>
      <c r="Q149" s="276" t="s">
        <v>25</v>
      </c>
      <c r="R149" s="276"/>
      <c r="S149" s="169"/>
      <c r="T149" s="277"/>
      <c r="U149" s="278"/>
      <c r="V149" s="276"/>
      <c r="W149" s="282"/>
      <c r="X149" s="279"/>
      <c r="Y149" s="280"/>
      <c r="Z149" s="90"/>
      <c r="AA149" s="91">
        <f>IF(AA$8="",0,Z149+AA148)</f>
        <v>0</v>
      </c>
      <c r="AB149" s="91">
        <f t="shared" ref="AB149:AD149" si="429">IF(AB$8="",0,AA149+AB148)</f>
        <v>0</v>
      </c>
      <c r="AC149" s="91">
        <f t="shared" si="429"/>
        <v>0</v>
      </c>
      <c r="AD149" s="91">
        <f t="shared" si="429"/>
        <v>0</v>
      </c>
      <c r="AE149" s="91">
        <f t="shared" ref="AE149" si="430">IF(AE$8="",0,AD149+AE148)</f>
        <v>0</v>
      </c>
      <c r="AF149" s="91">
        <f t="shared" ref="AF149" si="431">IF(AF$8="",0,AE149+AF148)</f>
        <v>0</v>
      </c>
      <c r="AG149" s="91">
        <f t="shared" ref="AG149" si="432">IF(AG$8="",0,AF149+AG148)</f>
        <v>0</v>
      </c>
      <c r="AH149" s="91">
        <f t="shared" ref="AH149" si="433">IF(AH$8="",0,AG149+AH148)</f>
        <v>0</v>
      </c>
      <c r="AI149" s="91">
        <f t="shared" ref="AI149" si="434">IF(AI$8="",0,AH149+AI148)</f>
        <v>0</v>
      </c>
      <c r="AJ149" s="91">
        <f t="shared" ref="AJ149" si="435">IF(AJ$8="",0,AI149+AJ148)</f>
        <v>0</v>
      </c>
      <c r="AK149" s="91">
        <f t="shared" ref="AK149" si="436">IF(AK$8="",0,AJ149+AK148)</f>
        <v>0</v>
      </c>
      <c r="AL149" s="91">
        <f t="shared" ref="AL149" si="437">IF(AL$8="",0,AK149+AL148)</f>
        <v>0</v>
      </c>
      <c r="AM149" s="91">
        <f t="shared" ref="AM149" si="438">IF(AM$8="",0,AL149+AM148)</f>
        <v>0</v>
      </c>
      <c r="AN149" s="91">
        <f t="shared" ref="AN149" si="439">IF(AN$8="",0,AM149+AN148)</f>
        <v>0</v>
      </c>
      <c r="AO149" s="91">
        <f t="shared" ref="AO149" si="440">IF(AO$8="",0,AN149+AO148)</f>
        <v>0</v>
      </c>
      <c r="AP149" s="91">
        <f t="shared" ref="AP149" si="441">IF(AP$8="",0,AO149+AP148)</f>
        <v>0</v>
      </c>
      <c r="AQ149" s="91">
        <f t="shared" ref="AQ149" si="442">IF(AQ$8="",0,AP149+AQ148)</f>
        <v>0</v>
      </c>
      <c r="AR149" s="91">
        <f t="shared" ref="AR149" si="443">IF(AR$8="",0,AQ149+AR148)</f>
        <v>0</v>
      </c>
      <c r="AS149" s="91">
        <f t="shared" ref="AS149" si="444">IF(AS$8="",0,AR149+AS148)</f>
        <v>0</v>
      </c>
      <c r="AT149" s="91">
        <f t="shared" ref="AT149" si="445">IF(AT$8="",0,AS149+AT148)</f>
        <v>0</v>
      </c>
      <c r="AU149" s="91">
        <f t="shared" ref="AU149" si="446">IF(AU$8="",0,AT149+AU148)</f>
        <v>0</v>
      </c>
      <c r="AV149" s="91">
        <f t="shared" ref="AV149" si="447">IF(AV$8="",0,AU149+AV148)</f>
        <v>0</v>
      </c>
      <c r="AW149" s="91">
        <f t="shared" ref="AW149" si="448">IF(AW$8="",0,AV149+AW148)</f>
        <v>0</v>
      </c>
      <c r="AX149" s="91">
        <f t="shared" ref="AX149" si="449">IF(AX$8="",0,AW149+AX148)</f>
        <v>0</v>
      </c>
      <c r="AY149" s="91">
        <f t="shared" ref="AY149" si="450">IF(AY$8="",0,AX149+AY148)</f>
        <v>0</v>
      </c>
      <c r="AZ149" s="91">
        <f t="shared" ref="AZ149" si="451">IF(AZ$8="",0,AY149+AZ148)</f>
        <v>0</v>
      </c>
      <c r="BA149" s="91">
        <f t="shared" ref="BA149" si="452">IF(BA$8="",0,AZ149+BA148)</f>
        <v>0</v>
      </c>
      <c r="BB149" s="91">
        <f t="shared" ref="BB149" si="453">IF(BB$8="",0,BA149+BB148)</f>
        <v>0</v>
      </c>
      <c r="BC149" s="91">
        <f t="shared" ref="BC149" si="454">IF(BC$8="",0,BB149+BC148)</f>
        <v>0</v>
      </c>
      <c r="BD149" s="91">
        <f t="shared" ref="BD149" si="455">IF(BD$8="",0,BC149+BD148)</f>
        <v>0</v>
      </c>
      <c r="BE149" s="91">
        <f t="shared" ref="BE149" si="456">IF(BE$8="",0,BD149+BE148)</f>
        <v>0</v>
      </c>
      <c r="BF149" s="91">
        <f t="shared" ref="BF149" si="457">IF(BF$8="",0,BE149+BF148)</f>
        <v>0</v>
      </c>
      <c r="BG149" s="91">
        <f t="shared" ref="BG149" si="458">IF(BG$8="",0,BF149+BG148)</f>
        <v>0</v>
      </c>
      <c r="BH149" s="91">
        <f t="shared" ref="BH149" si="459">IF(BH$8="",0,BG149+BH148)</f>
        <v>0</v>
      </c>
      <c r="BI149" s="91">
        <f t="shared" ref="BI149" si="460">IF(BI$8="",0,BH149+BI148)</f>
        <v>0</v>
      </c>
      <c r="BJ149" s="91">
        <f t="shared" ref="BJ149" si="461">IF(BJ$8="",0,BI149+BJ148)</f>
        <v>0</v>
      </c>
      <c r="BK149" s="91">
        <f t="shared" ref="BK149" si="462">IF(BK$8="",0,BJ149+BK148)</f>
        <v>0</v>
      </c>
      <c r="BL149" s="91">
        <f t="shared" ref="BL149" si="463">IF(BL$8="",0,BK149+BL148)</f>
        <v>0</v>
      </c>
      <c r="BM149" s="91">
        <f t="shared" ref="BM149" si="464">IF(BM$8="",0,BL149+BM148)</f>
        <v>0</v>
      </c>
      <c r="BN149" s="91">
        <f t="shared" ref="BN149" si="465">IF(BN$8="",0,BM149+BN148)</f>
        <v>0</v>
      </c>
      <c r="BO149" s="91">
        <f t="shared" ref="BO149" si="466">IF(BO$8="",0,BN149+BO148)</f>
        <v>0</v>
      </c>
      <c r="BP149" s="91">
        <f t="shared" ref="BP149" si="467">IF(BP$8="",0,BO149+BP148)</f>
        <v>0</v>
      </c>
      <c r="BQ149" s="91">
        <f t="shared" ref="BQ149" si="468">IF(BQ$8="",0,BP149+BQ148)</f>
        <v>0</v>
      </c>
      <c r="BR149" s="91">
        <f t="shared" ref="BR149" si="469">IF(BR$8="",0,BQ149+BR148)</f>
        <v>0</v>
      </c>
      <c r="BS149" s="91">
        <f t="shared" ref="BS149" si="470">IF(BS$8="",0,BR149+BS148)</f>
        <v>0</v>
      </c>
      <c r="BT149" s="91">
        <f t="shared" ref="BT149" si="471">IF(BT$8="",0,BS149+BT148)</f>
        <v>0</v>
      </c>
      <c r="BU149" s="91">
        <f t="shared" ref="BU149" si="472">IF(BU$8="",0,BT149+BU148)</f>
        <v>0</v>
      </c>
      <c r="BV149" s="91">
        <f t="shared" ref="BV149" si="473">IF(BV$8="",0,BU149+BV148)</f>
        <v>0</v>
      </c>
      <c r="BW149" s="91">
        <f t="shared" ref="BW149" si="474">IF(BW$8="",0,BV149+BW148)</f>
        <v>0</v>
      </c>
      <c r="BX149" s="91">
        <f t="shared" ref="BX149" si="475">IF(BX$8="",0,BW149+BX148)</f>
        <v>0</v>
      </c>
      <c r="BY149" s="91">
        <f t="shared" ref="BY149" si="476">IF(BY$8="",0,BX149+BY148)</f>
        <v>0</v>
      </c>
      <c r="BZ149" s="91">
        <f t="shared" ref="BZ149" si="477">IF(BZ$8="",0,BY149+BZ148)</f>
        <v>0</v>
      </c>
      <c r="CA149" s="91">
        <f t="shared" ref="CA149" si="478">IF(CA$8="",0,BZ149+CA148)</f>
        <v>0</v>
      </c>
      <c r="CB149" s="91">
        <f t="shared" ref="CB149" si="479">IF(CB$8="",0,CA149+CB148)</f>
        <v>0</v>
      </c>
      <c r="CC149" s="91">
        <f t="shared" ref="CC149" si="480">IF(CC$8="",0,CB149+CC148)</f>
        <v>0</v>
      </c>
      <c r="CD149" s="91">
        <f t="shared" ref="CD149" si="481">IF(CD$8="",0,CC149+CD148)</f>
        <v>0</v>
      </c>
      <c r="CE149" s="91">
        <f t="shared" ref="CE149" si="482">IF(CE$8="",0,CD149+CE148)</f>
        <v>0</v>
      </c>
      <c r="CF149" s="91">
        <f t="shared" ref="CF149" si="483">IF(CF$8="",0,CE149+CF148)</f>
        <v>0</v>
      </c>
      <c r="CG149" s="91">
        <f t="shared" ref="CG149" si="484">IF(CG$8="",0,CF149+CG148)</f>
        <v>0</v>
      </c>
      <c r="CH149" s="91">
        <f t="shared" ref="CH149" si="485">IF(CH$8="",0,CG149+CH148)</f>
        <v>0</v>
      </c>
      <c r="CI149" s="91">
        <f t="shared" ref="CI149" si="486">IF(CI$8="",0,CH149+CI148)</f>
        <v>0</v>
      </c>
      <c r="CJ149" s="91">
        <f t="shared" ref="CJ149" si="487">IF(CJ$8="",0,CI149+CJ148)</f>
        <v>0</v>
      </c>
      <c r="CK149" s="91">
        <f t="shared" ref="CK149" si="488">IF(CK$8="",0,CJ149+CK148)</f>
        <v>0</v>
      </c>
      <c r="CL149" s="91">
        <f t="shared" ref="CL149" si="489">IF(CL$8="",0,CK149+CL148)</f>
        <v>0</v>
      </c>
      <c r="CM149" s="91">
        <f t="shared" ref="CM149" si="490">IF(CM$8="",0,CL149+CM148)</f>
        <v>0</v>
      </c>
      <c r="CN149" s="91">
        <f t="shared" ref="CN149" si="491">IF(CN$8="",0,CM149+CN148)</f>
        <v>0</v>
      </c>
      <c r="CO149" s="91">
        <f t="shared" ref="CO149" si="492">IF(CO$8="",0,CN149+CO148)</f>
        <v>0</v>
      </c>
      <c r="CP149" s="91">
        <f t="shared" ref="CP149" si="493">IF(CP$8="",0,CO149+CP148)</f>
        <v>0</v>
      </c>
      <c r="CQ149" s="91">
        <f t="shared" ref="CQ149" si="494">IF(CQ$8="",0,CP149+CQ148)</f>
        <v>0</v>
      </c>
      <c r="CR149" s="91">
        <f t="shared" ref="CR149" si="495">IF(CR$8="",0,CQ149+CR148)</f>
        <v>0</v>
      </c>
      <c r="CS149" s="91">
        <f t="shared" ref="CS149" si="496">IF(CS$8="",0,CR149+CS148)</f>
        <v>0</v>
      </c>
      <c r="CT149" s="91">
        <f t="shared" ref="CT149" si="497">IF(CT$8="",0,CS149+CT148)</f>
        <v>0</v>
      </c>
      <c r="CU149" s="91">
        <f t="shared" ref="CU149" si="498">IF(CU$8="",0,CT149+CU148)</f>
        <v>0</v>
      </c>
      <c r="CV149" s="91">
        <f t="shared" ref="CV149" si="499">IF(CV$8="",0,CU149+CV148)</f>
        <v>0</v>
      </c>
      <c r="CW149" s="91">
        <f t="shared" ref="CW149" si="500">IF(CW$8="",0,CV149+CW148)</f>
        <v>0</v>
      </c>
      <c r="CX149" s="91">
        <f t="shared" ref="CX149" si="501">IF(CX$8="",0,CW149+CX148)</f>
        <v>0</v>
      </c>
      <c r="CY149" s="91">
        <f t="shared" ref="CY149" si="502">IF(CY$8="",0,CX149+CY148)</f>
        <v>0</v>
      </c>
      <c r="CZ149" s="91">
        <f t="shared" ref="CZ149" si="503">IF(CZ$8="",0,CY149+CZ148)</f>
        <v>0</v>
      </c>
      <c r="DA149" s="91">
        <f t="shared" ref="DA149" si="504">IF(DA$8="",0,CZ149+DA148)</f>
        <v>0</v>
      </c>
      <c r="DB149" s="91">
        <f t="shared" ref="DB149" si="505">IF(DB$8="",0,DA149+DB148)</f>
        <v>0</v>
      </c>
      <c r="DC149" s="91">
        <f t="shared" ref="DC149" si="506">IF(DC$8="",0,DB149+DC148)</f>
        <v>0</v>
      </c>
      <c r="DD149" s="91">
        <f t="shared" ref="DD149" si="507">IF(DD$8="",0,DC149+DD148)</f>
        <v>0</v>
      </c>
      <c r="DE149" s="91">
        <f t="shared" ref="DE149" si="508">IF(DE$8="",0,DD149+DE148)</f>
        <v>0</v>
      </c>
      <c r="DF149" s="91">
        <f t="shared" ref="DF149" si="509">IF(DF$8="",0,DE149+DF148)</f>
        <v>0</v>
      </c>
      <c r="DG149" s="91">
        <f t="shared" ref="DG149" si="510">IF(DG$8="",0,DF149+DG148)</f>
        <v>0</v>
      </c>
      <c r="DH149" s="91">
        <f t="shared" ref="DH149" si="511">IF(DH$8="",0,DG149+DH148)</f>
        <v>0</v>
      </c>
      <c r="DI149" s="91">
        <f t="shared" ref="DI149" si="512">IF(DI$8="",0,DH149+DI148)</f>
        <v>0</v>
      </c>
      <c r="DJ149" s="91">
        <f t="shared" ref="DJ149" si="513">IF(DJ$8="",0,DI149+DJ148)</f>
        <v>0</v>
      </c>
      <c r="DK149" s="91">
        <f t="shared" ref="DK149" si="514">IF(DK$8="",0,DJ149+DK148)</f>
        <v>0</v>
      </c>
      <c r="DL149" s="91">
        <f t="shared" ref="DL149" si="515">IF(DL$8="",0,DK149+DL148)</f>
        <v>0</v>
      </c>
      <c r="DM149" s="91">
        <f t="shared" ref="DM149" si="516">IF(DM$8="",0,DL149+DM148)</f>
        <v>0</v>
      </c>
      <c r="DN149" s="91">
        <f t="shared" ref="DN149" si="517">IF(DN$8="",0,DM149+DN148)</f>
        <v>0</v>
      </c>
      <c r="DO149" s="91">
        <f t="shared" ref="DO149" si="518">IF(DO$8="",0,DN149+DO148)</f>
        <v>0</v>
      </c>
      <c r="DP149" s="91">
        <f t="shared" ref="DP149" si="519">IF(DP$8="",0,DO149+DP148)</f>
        <v>0</v>
      </c>
      <c r="DQ149" s="91">
        <f t="shared" ref="DQ149" si="520">IF(DQ$8="",0,DP149+DQ148)</f>
        <v>0</v>
      </c>
      <c r="DR149" s="91">
        <f t="shared" ref="DR149" si="521">IF(DR$8="",0,DQ149+DR148)</f>
        <v>0</v>
      </c>
      <c r="DS149" s="91">
        <f t="shared" ref="DS149" si="522">IF(DS$8="",0,DR149+DS148)</f>
        <v>0</v>
      </c>
      <c r="DT149" s="91">
        <f t="shared" ref="DT149" si="523">IF(DT$8="",0,DS149+DT148)</f>
        <v>0</v>
      </c>
      <c r="DU149" s="3"/>
      <c r="DV149" s="3"/>
    </row>
    <row r="150" spans="1:126" ht="4.2" customHeight="1">
      <c r="A150" s="1"/>
      <c r="B150" s="1"/>
      <c r="C150" s="1"/>
      <c r="D150" s="1"/>
      <c r="E150" s="261"/>
      <c r="F150" s="47"/>
      <c r="G150" s="229"/>
      <c r="H150" s="170"/>
      <c r="I150" s="170"/>
      <c r="J150" s="170"/>
      <c r="K150" s="170"/>
      <c r="L150" s="170"/>
      <c r="M150" s="169"/>
      <c r="N150" s="170"/>
      <c r="O150" s="170"/>
      <c r="P150" s="169"/>
      <c r="Q150" s="170"/>
      <c r="R150" s="170"/>
      <c r="S150" s="169"/>
      <c r="T150" s="171"/>
      <c r="U150" s="278"/>
      <c r="V150" s="170"/>
      <c r="W150" s="281"/>
      <c r="X150" s="281"/>
      <c r="Y150" s="280"/>
      <c r="Z150" s="92"/>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1"/>
      <c r="DV150" s="1"/>
    </row>
    <row r="151" spans="1:126" ht="4.2" customHeight="1">
      <c r="A151" s="1"/>
      <c r="B151" s="1"/>
      <c r="C151" s="1"/>
      <c r="D151" s="13"/>
      <c r="E151" s="262"/>
      <c r="F151" s="13"/>
      <c r="G151" s="302"/>
      <c r="H151" s="13"/>
      <c r="I151" s="13"/>
      <c r="J151" s="13"/>
      <c r="K151" s="13"/>
      <c r="L151" s="13"/>
      <c r="M151" s="14"/>
      <c r="N151" s="13"/>
      <c r="O151" s="13"/>
      <c r="P151" s="14"/>
      <c r="Q151" s="13"/>
      <c r="R151" s="13"/>
      <c r="S151" s="14"/>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6"/>
      <c r="DH151" s="176"/>
      <c r="DI151" s="176"/>
      <c r="DJ151" s="176"/>
      <c r="DK151" s="176"/>
      <c r="DL151" s="176"/>
      <c r="DM151" s="176"/>
      <c r="DN151" s="176"/>
      <c r="DO151" s="176"/>
      <c r="DP151" s="176"/>
      <c r="DQ151" s="176"/>
      <c r="DR151" s="176"/>
      <c r="DS151" s="176"/>
      <c r="DT151" s="176"/>
      <c r="DU151" s="1"/>
      <c r="DV151" s="1"/>
    </row>
    <row r="152" spans="1:126" ht="4.2" customHeight="1">
      <c r="A152" s="1"/>
      <c r="B152" s="1"/>
      <c r="C152" s="1"/>
      <c r="D152" s="1"/>
      <c r="E152" s="261"/>
      <c r="F152" s="47"/>
      <c r="G152" s="229"/>
      <c r="H152" s="5"/>
      <c r="I152" s="5"/>
      <c r="J152" s="5"/>
      <c r="K152" s="5"/>
      <c r="L152" s="5"/>
      <c r="M152" s="5"/>
      <c r="N152" s="5"/>
      <c r="O152" s="5"/>
      <c r="P152" s="5"/>
      <c r="Q152" s="5"/>
      <c r="R152" s="5"/>
      <c r="S152" s="5"/>
      <c r="T152" s="208"/>
      <c r="U152" s="23"/>
      <c r="V152" s="1"/>
      <c r="W152" s="11"/>
      <c r="X152" s="10"/>
      <c r="Y152" s="45"/>
      <c r="Z152" s="92"/>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1"/>
      <c r="DV152" s="1"/>
    </row>
    <row r="153" spans="1:126" s="4" customFormat="1">
      <c r="A153" s="3"/>
      <c r="B153" s="242" t="s">
        <v>113</v>
      </c>
      <c r="C153" s="3"/>
      <c r="D153" s="3"/>
      <c r="E153" s="9" t="s">
        <v>108</v>
      </c>
      <c r="F153" s="50"/>
      <c r="G153" s="248"/>
      <c r="H153" s="213" t="str">
        <f>$H$34</f>
        <v>Дебиторская задолженность</v>
      </c>
      <c r="I153" s="3"/>
      <c r="J153" s="3"/>
      <c r="K153" s="3"/>
      <c r="L153" s="3"/>
      <c r="M153" s="5"/>
      <c r="N153" s="3" t="str">
        <f>N39</f>
        <v>Продажа жилых помещений</v>
      </c>
      <c r="O153" s="3"/>
      <c r="P153" s="5"/>
      <c r="Q153" s="3" t="s">
        <v>25</v>
      </c>
      <c r="R153" s="3"/>
      <c r="S153" s="5"/>
      <c r="T153" s="83"/>
      <c r="U153" s="23"/>
      <c r="V153" s="3"/>
      <c r="W153" s="11"/>
      <c r="X153" s="11"/>
      <c r="Y153" s="45"/>
      <c r="Z153" s="90"/>
      <c r="AA153" s="91">
        <f>IF(AA$8="",0,IF(AA$8&lt;=Главная!$N$76,0,SUM($Y96:AA96))-SUM($Y105:AA105))</f>
        <v>0</v>
      </c>
      <c r="AB153" s="91">
        <f>IF(AB$8="",0,IF(AB$8&lt;=Главная!$N$76,0,SUM($Y96:AB96))-SUM($Y105:AB105))</f>
        <v>0</v>
      </c>
      <c r="AC153" s="91">
        <f>IF(AC$8="",0,IF(AC$8&lt;=Главная!$N$76,0,SUM($Y96:AC96))-SUM($Y105:AC105))</f>
        <v>0</v>
      </c>
      <c r="AD153" s="91">
        <f>IF(AD$8="",0,IF(AD$8&lt;=Главная!$N$76,0,SUM($Y96:AD96))-SUM($Y105:AD105))</f>
        <v>0</v>
      </c>
      <c r="AE153" s="91">
        <f>IF(AE$8="",0,IF(AE$8&lt;=Главная!$N$76,0,SUM($Y96:AE96))-SUM($Y105:AE105))</f>
        <v>0</v>
      </c>
      <c r="AF153" s="91">
        <f>IF(AF$8="",0,IF(AF$8&lt;=Главная!$N$76,0,SUM($Y96:AF96))-SUM($Y105:AF105))</f>
        <v>0</v>
      </c>
      <c r="AG153" s="91">
        <f>IF(AG$8="",0,IF(AG$8&lt;=Главная!$N$76,0,SUM($Y96:AG96))-SUM($Y105:AG105))</f>
        <v>0</v>
      </c>
      <c r="AH153" s="91">
        <f>IF(AH$8="",0,IF(AH$8&lt;=Главная!$N$76,0,SUM($Y96:AH96))-SUM($Y105:AH105))</f>
        <v>0</v>
      </c>
      <c r="AI153" s="91">
        <f>IF(AI$8="",0,IF(AI$8&lt;=Главная!$N$76,0,SUM($Y96:AI96))-SUM($Y105:AI105))</f>
        <v>0</v>
      </c>
      <c r="AJ153" s="91">
        <f>IF(AJ$8="",0,IF(AJ$8&lt;=Главная!$N$76,0,SUM($Y96:AJ96))-SUM($Y105:AJ105))</f>
        <v>0</v>
      </c>
      <c r="AK153" s="91">
        <f>IF(AK$8="",0,IF(AK$8&lt;=Главная!$N$76,0,SUM($Y96:AK96))-SUM($Y105:AK105))</f>
        <v>0</v>
      </c>
      <c r="AL153" s="91">
        <f>IF(AL$8="",0,IF(AL$8&lt;=Главная!$N$76,0,SUM($Y96:AL96))-SUM($Y105:AL105))</f>
        <v>0</v>
      </c>
      <c r="AM153" s="91">
        <f>IF(AM$8="",0,IF(AM$8&lt;=Главная!$N$76,0,SUM($Y96:AM96))-SUM($Y105:AM105))</f>
        <v>0</v>
      </c>
      <c r="AN153" s="91">
        <f>IF(AN$8="",0,IF(AN$8&lt;=Главная!$N$76,0,SUM($Y96:AN96))-SUM($Y105:AN105))</f>
        <v>0</v>
      </c>
      <c r="AO153" s="91">
        <f>IF(AO$8="",0,IF(AO$8&lt;=Главная!$N$76,0,SUM($Y96:AO96))-SUM($Y105:AO105))</f>
        <v>0</v>
      </c>
      <c r="AP153" s="91">
        <f>IF(AP$8="",0,IF(AP$8&lt;=Главная!$N$76,0,SUM($Y96:AP96))-SUM($Y105:AP105))</f>
        <v>0</v>
      </c>
      <c r="AQ153" s="91">
        <f>IF(AQ$8="",0,IF(AQ$8&lt;=Главная!$N$76,0,SUM($Y96:AQ96))-SUM($Y105:AQ105))</f>
        <v>0</v>
      </c>
      <c r="AR153" s="91">
        <f>IF(AR$8="",0,IF(AR$8&lt;=Главная!$N$76,0,SUM($Y96:AR96))-SUM($Y105:AR105))</f>
        <v>0</v>
      </c>
      <c r="AS153" s="91">
        <f>IF(AS$8="",0,IF(AS$8&lt;=Главная!$N$76,0,SUM($Y96:AS96))-SUM($Y105:AS105))</f>
        <v>0</v>
      </c>
      <c r="AT153" s="91">
        <f>IF(AT$8="",0,IF(AT$8&lt;=Главная!$N$76,0,SUM($Y96:AT96))-SUM($Y105:AT105))</f>
        <v>0</v>
      </c>
      <c r="AU153" s="91">
        <f>IF(AU$8="",0,IF(AU$8&lt;=Главная!$N$76,0,SUM($Y96:AU96))-SUM($Y105:AU105))</f>
        <v>0</v>
      </c>
      <c r="AV153" s="91">
        <f>IF(AV$8="",0,IF(AV$8&lt;=Главная!$N$76,0,SUM($Y96:AV96))-SUM($Y105:AV105))</f>
        <v>0</v>
      </c>
      <c r="AW153" s="91">
        <f>IF(AW$8="",0,IF(AW$8&lt;=Главная!$N$76,0,SUM($Y96:AW96))-SUM($Y105:AW105))</f>
        <v>0</v>
      </c>
      <c r="AX153" s="91">
        <f>IF(AX$8="",0,IF(AX$8&lt;=Главная!$N$76,0,SUM($Y96:AX96))-SUM($Y105:AX105))</f>
        <v>0</v>
      </c>
      <c r="AY153" s="91">
        <f>IF(AY$8="",0,IF(AY$8&lt;=Главная!$N$76,0,SUM($Y96:AY96))-SUM($Y105:AY105))</f>
        <v>0</v>
      </c>
      <c r="AZ153" s="91">
        <f>IF(AZ$8="",0,IF(AZ$8&lt;=Главная!$N$76,0,SUM($Y96:AZ96))-SUM($Y105:AZ105))</f>
        <v>0</v>
      </c>
      <c r="BA153" s="91">
        <f>IF(BA$8="",0,IF(BA$8&lt;=Главная!$N$76,0,SUM($Y96:BA96))-SUM($Y105:BA105))</f>
        <v>0</v>
      </c>
      <c r="BB153" s="91">
        <f>IF(BB$8="",0,IF(BB$8&lt;=Главная!$N$76,0,SUM($Y96:BB96))-SUM($Y105:BB105))</f>
        <v>0</v>
      </c>
      <c r="BC153" s="91">
        <f>IF(BC$8="",0,IF(BC$8&lt;=Главная!$N$76,0,SUM($Y96:BC96))-SUM($Y105:BC105))</f>
        <v>0</v>
      </c>
      <c r="BD153" s="91">
        <f>IF(BD$8="",0,IF(BD$8&lt;=Главная!$N$76,0,SUM($Y96:BD96))-SUM($Y105:BD105))</f>
        <v>0</v>
      </c>
      <c r="BE153" s="91">
        <f>IF(BE$8="",0,IF(BE$8&lt;=Главная!$N$76,0,SUM($Y96:BE96))-SUM($Y105:BE105))</f>
        <v>0</v>
      </c>
      <c r="BF153" s="91">
        <f>IF(BF$8="",0,IF(BF$8&lt;=Главная!$N$76,0,SUM($Y96:BF96))-SUM($Y105:BF105))</f>
        <v>0</v>
      </c>
      <c r="BG153" s="91">
        <f>IF(BG$8="",0,IF(BG$8&lt;=Главная!$N$76,0,SUM($Y96:BG96))-SUM($Y105:BG105))</f>
        <v>0</v>
      </c>
      <c r="BH153" s="91">
        <f>IF(BH$8="",0,IF(BH$8&lt;=Главная!$N$76,0,SUM($Y96:BH96))-SUM($Y105:BH105))</f>
        <v>0</v>
      </c>
      <c r="BI153" s="91">
        <f>IF(BI$8="",0,IF(BI$8&lt;=Главная!$N$76,0,SUM($Y96:BI96))-SUM($Y105:BI105))</f>
        <v>0</v>
      </c>
      <c r="BJ153" s="91">
        <f>IF(BJ$8="",0,IF(BJ$8&lt;=Главная!$N$76,0,SUM($Y96:BJ96))-SUM($Y105:BJ105))</f>
        <v>0</v>
      </c>
      <c r="BK153" s="91">
        <f>IF(BK$8="",0,IF(BK$8&lt;=Главная!$N$76,0,SUM($Y96:BK96))-SUM($Y105:BK105))</f>
        <v>0</v>
      </c>
      <c r="BL153" s="91">
        <f>IF(BL$8="",0,IF(BL$8&lt;=Главная!$N$76,0,SUM($Y96:BL96))-SUM($Y105:BL105))</f>
        <v>0</v>
      </c>
      <c r="BM153" s="91">
        <f>IF(BM$8="",0,IF(BM$8&lt;=Главная!$N$76,0,SUM($Y96:BM96))-SUM($Y105:BM105))</f>
        <v>0</v>
      </c>
      <c r="BN153" s="91">
        <f>IF(BN$8="",0,IF(BN$8&lt;=Главная!$N$76,0,SUM($Y96:BN96))-SUM($Y105:BN105))</f>
        <v>0</v>
      </c>
      <c r="BO153" s="91">
        <f>IF(BO$8="",0,IF(BO$8&lt;=Главная!$N$76,0,SUM($Y96:BO96))-SUM($Y105:BO105))</f>
        <v>0</v>
      </c>
      <c r="BP153" s="91">
        <f>IF(BP$8="",0,IF(BP$8&lt;=Главная!$N$76,0,SUM($Y96:BP96))-SUM($Y105:BP105))</f>
        <v>0</v>
      </c>
      <c r="BQ153" s="91">
        <f>IF(BQ$8="",0,IF(BQ$8&lt;=Главная!$N$76,0,SUM($Y96:BQ96))-SUM($Y105:BQ105))</f>
        <v>0</v>
      </c>
      <c r="BR153" s="91">
        <f>IF(BR$8="",0,IF(BR$8&lt;=Главная!$N$76,0,SUM($Y96:BR96))-SUM($Y105:BR105))</f>
        <v>0</v>
      </c>
      <c r="BS153" s="91">
        <f>IF(BS$8="",0,IF(BS$8&lt;=Главная!$N$76,0,SUM($Y96:BS96))-SUM($Y105:BS105))</f>
        <v>0</v>
      </c>
      <c r="BT153" s="91">
        <f>IF(BT$8="",0,IF(BT$8&lt;=Главная!$N$76,0,SUM($Y96:BT96))-SUM($Y105:BT105))</f>
        <v>0</v>
      </c>
      <c r="BU153" s="91">
        <f>IF(BU$8="",0,IF(BU$8&lt;=Главная!$N$76,0,SUM($Y96:BU96))-SUM($Y105:BU105))</f>
        <v>0</v>
      </c>
      <c r="BV153" s="91">
        <f>IF(BV$8="",0,IF(BV$8&lt;=Главная!$N$76,0,SUM($Y96:BV96))-SUM($Y105:BV105))</f>
        <v>0</v>
      </c>
      <c r="BW153" s="91">
        <f>IF(BW$8="",0,IF(BW$8&lt;=Главная!$N$76,0,SUM($Y96:BW96))-SUM($Y105:BW105))</f>
        <v>0</v>
      </c>
      <c r="BX153" s="91">
        <f>IF(BX$8="",0,IF(BX$8&lt;=Главная!$N$76,0,SUM($Y96:BX96))-SUM($Y105:BX105))</f>
        <v>0</v>
      </c>
      <c r="BY153" s="91">
        <f>IF(BY$8="",0,IF(BY$8&lt;=Главная!$N$76,0,SUM($Y96:BY96))-SUM($Y105:BY105))</f>
        <v>0</v>
      </c>
      <c r="BZ153" s="91">
        <f>IF(BZ$8="",0,IF(BZ$8&lt;=Главная!$N$76,0,SUM($Y96:BZ96))-SUM($Y105:BZ105))</f>
        <v>0</v>
      </c>
      <c r="CA153" s="91">
        <f>IF(CA$8="",0,IF(CA$8&lt;=Главная!$N$76,0,SUM($Y96:CA96))-SUM($Y105:CA105))</f>
        <v>0</v>
      </c>
      <c r="CB153" s="91">
        <f>IF(CB$8="",0,IF(CB$8&lt;=Главная!$N$76,0,SUM($Y96:CB96))-SUM($Y105:CB105))</f>
        <v>0</v>
      </c>
      <c r="CC153" s="91">
        <f>IF(CC$8="",0,IF(CC$8&lt;=Главная!$N$76,0,SUM($Y96:CC96))-SUM($Y105:CC105))</f>
        <v>0</v>
      </c>
      <c r="CD153" s="91">
        <f>IF(CD$8="",0,IF(CD$8&lt;=Главная!$N$76,0,SUM($Y96:CD96))-SUM($Y105:CD105))</f>
        <v>0</v>
      </c>
      <c r="CE153" s="91">
        <f>IF(CE$8="",0,IF(CE$8&lt;=Главная!$N$76,0,SUM($Y96:CE96))-SUM($Y105:CE105))</f>
        <v>0</v>
      </c>
      <c r="CF153" s="91">
        <f>IF(CF$8="",0,IF(CF$8&lt;=Главная!$N$76,0,SUM($Y96:CF96))-SUM($Y105:CF105))</f>
        <v>0</v>
      </c>
      <c r="CG153" s="91">
        <f>IF(CG$8="",0,IF(CG$8&lt;=Главная!$N$76,0,SUM($Y96:CG96))-SUM($Y105:CG105))</f>
        <v>0</v>
      </c>
      <c r="CH153" s="91">
        <f>IF(CH$8="",0,IF(CH$8&lt;=Главная!$N$76,0,SUM($Y96:CH96))-SUM($Y105:CH105))</f>
        <v>0</v>
      </c>
      <c r="CI153" s="91">
        <f>IF(CI$8="",0,IF(CI$8&lt;=Главная!$N$76,0,SUM($Y96:CI96))-SUM($Y105:CI105))</f>
        <v>0</v>
      </c>
      <c r="CJ153" s="91">
        <f>IF(CJ$8="",0,IF(CJ$8&lt;=Главная!$N$76,0,SUM($Y96:CJ96))-SUM($Y105:CJ105))</f>
        <v>0</v>
      </c>
      <c r="CK153" s="91">
        <f>IF(CK$8="",0,IF(CK$8&lt;=Главная!$N$76,0,SUM($Y96:CK96))-SUM($Y105:CK105))</f>
        <v>0</v>
      </c>
      <c r="CL153" s="91">
        <f>IF(CL$8="",0,IF(CL$8&lt;=Главная!$N$76,0,SUM($Y96:CL96))-SUM($Y105:CL105))</f>
        <v>0</v>
      </c>
      <c r="CM153" s="91">
        <f>IF(CM$8="",0,IF(CM$8&lt;=Главная!$N$76,0,SUM($Y96:CM96))-SUM($Y105:CM105))</f>
        <v>0</v>
      </c>
      <c r="CN153" s="91">
        <f>IF(CN$8="",0,IF(CN$8&lt;=Главная!$N$76,0,SUM($Y96:CN96))-SUM($Y105:CN105))</f>
        <v>0</v>
      </c>
      <c r="CO153" s="91">
        <f>IF(CO$8="",0,IF(CO$8&lt;=Главная!$N$76,0,SUM($Y96:CO96))-SUM($Y105:CO105))</f>
        <v>0</v>
      </c>
      <c r="CP153" s="91">
        <f>IF(CP$8="",0,IF(CP$8&lt;=Главная!$N$76,0,SUM($Y96:CP96))-SUM($Y105:CP105))</f>
        <v>0</v>
      </c>
      <c r="CQ153" s="91">
        <f>IF(CQ$8="",0,IF(CQ$8&lt;=Главная!$N$76,0,SUM($Y96:CQ96))-SUM($Y105:CQ105))</f>
        <v>0</v>
      </c>
      <c r="CR153" s="91">
        <f>IF(CR$8="",0,IF(CR$8&lt;=Главная!$N$76,0,SUM($Y96:CR96))-SUM($Y105:CR105))</f>
        <v>0</v>
      </c>
      <c r="CS153" s="91">
        <f>IF(CS$8="",0,IF(CS$8&lt;=Главная!$N$76,0,SUM($Y96:CS96))-SUM($Y105:CS105))</f>
        <v>0</v>
      </c>
      <c r="CT153" s="91">
        <f>IF(CT$8="",0,IF(CT$8&lt;=Главная!$N$76,0,SUM($Y96:CT96))-SUM($Y105:CT105))</f>
        <v>0</v>
      </c>
      <c r="CU153" s="91">
        <f>IF(CU$8="",0,IF(CU$8&lt;=Главная!$N$76,0,SUM($Y96:CU96))-SUM($Y105:CU105))</f>
        <v>0</v>
      </c>
      <c r="CV153" s="91">
        <f>IF(CV$8="",0,IF(CV$8&lt;=Главная!$N$76,0,SUM($Y96:CV96))-SUM($Y105:CV105))</f>
        <v>0</v>
      </c>
      <c r="CW153" s="91">
        <f>IF(CW$8="",0,IF(CW$8&lt;=Главная!$N$76,0,SUM($Y96:CW96))-SUM($Y105:CW105))</f>
        <v>0</v>
      </c>
      <c r="CX153" s="91">
        <f>IF(CX$8="",0,IF(CX$8&lt;=Главная!$N$76,0,SUM($Y96:CX96))-SUM($Y105:CX105))</f>
        <v>0</v>
      </c>
      <c r="CY153" s="91">
        <f>IF(CY$8="",0,IF(CY$8&lt;=Главная!$N$76,0,SUM($Y96:CY96))-SUM($Y105:CY105))</f>
        <v>0</v>
      </c>
      <c r="CZ153" s="91">
        <f>IF(CZ$8="",0,IF(CZ$8&lt;=Главная!$N$76,0,SUM($Y96:CZ96))-SUM($Y105:CZ105))</f>
        <v>0</v>
      </c>
      <c r="DA153" s="91">
        <f>IF(DA$8="",0,IF(DA$8&lt;=Главная!$N$76,0,SUM($Y96:DA96))-SUM($Y105:DA105))</f>
        <v>0</v>
      </c>
      <c r="DB153" s="91">
        <f>IF(DB$8="",0,IF(DB$8&lt;=Главная!$N$76,0,SUM($Y96:DB96))-SUM($Y105:DB105))</f>
        <v>0</v>
      </c>
      <c r="DC153" s="91">
        <f>IF(DC$8="",0,IF(DC$8&lt;=Главная!$N$76,0,SUM($Y96:DC96))-SUM($Y105:DC105))</f>
        <v>0</v>
      </c>
      <c r="DD153" s="91">
        <f>IF(DD$8="",0,IF(DD$8&lt;=Главная!$N$76,0,SUM($Y96:DD96))-SUM($Y105:DD105))</f>
        <v>0</v>
      </c>
      <c r="DE153" s="91">
        <f>IF(DE$8="",0,IF(DE$8&lt;=Главная!$N$76,0,SUM($Y96:DE96))-SUM($Y105:DE105))</f>
        <v>0</v>
      </c>
      <c r="DF153" s="91">
        <f>IF(DF$8="",0,IF(DF$8&lt;=Главная!$N$76,0,SUM($Y96:DF96))-SUM($Y105:DF105))</f>
        <v>0</v>
      </c>
      <c r="DG153" s="91">
        <f>IF(DG$8="",0,IF(DG$8&lt;=Главная!$N$76,0,SUM($Y96:DG96))-SUM($Y105:DG105))</f>
        <v>0</v>
      </c>
      <c r="DH153" s="91">
        <f>IF(DH$8="",0,IF(DH$8&lt;=Главная!$N$76,0,SUM($Y96:DH96))-SUM($Y105:DH105))</f>
        <v>0</v>
      </c>
      <c r="DI153" s="91">
        <f>IF(DI$8="",0,IF(DI$8&lt;=Главная!$N$76,0,SUM($Y96:DI96))-SUM($Y105:DI105))</f>
        <v>0</v>
      </c>
      <c r="DJ153" s="91">
        <f>IF(DJ$8="",0,IF(DJ$8&lt;=Главная!$N$76,0,SUM($Y96:DJ96))-SUM($Y105:DJ105))</f>
        <v>0</v>
      </c>
      <c r="DK153" s="91">
        <f>IF(DK$8="",0,IF(DK$8&lt;=Главная!$N$76,0,SUM($Y96:DK96))-SUM($Y105:DK105))</f>
        <v>0</v>
      </c>
      <c r="DL153" s="91">
        <f>IF(DL$8="",0,IF(DL$8&lt;=Главная!$N$76,0,SUM($Y96:DL96))-SUM($Y105:DL105))</f>
        <v>0</v>
      </c>
      <c r="DM153" s="91">
        <f>IF(DM$8="",0,IF(DM$8&lt;=Главная!$N$76,0,SUM($Y96:DM96))-SUM($Y105:DM105))</f>
        <v>0</v>
      </c>
      <c r="DN153" s="91">
        <f>IF(DN$8="",0,IF(DN$8&lt;=Главная!$N$76,0,SUM($Y96:DN96))-SUM($Y105:DN105))</f>
        <v>0</v>
      </c>
      <c r="DO153" s="91">
        <f>IF(DO$8="",0,IF(DO$8&lt;=Главная!$N$76,0,SUM($Y96:DO96))-SUM($Y105:DO105))</f>
        <v>0</v>
      </c>
      <c r="DP153" s="91">
        <f>IF(DP$8="",0,IF(DP$8&lt;=Главная!$N$76,0,SUM($Y96:DP96))-SUM($Y105:DP105))</f>
        <v>0</v>
      </c>
      <c r="DQ153" s="91">
        <f>IF(DQ$8="",0,IF(DQ$8&lt;=Главная!$N$76,0,SUM($Y96:DQ96))-SUM($Y105:DQ105))</f>
        <v>0</v>
      </c>
      <c r="DR153" s="91">
        <f>IF(DR$8="",0,IF(DR$8&lt;=Главная!$N$76,0,SUM($Y96:DR96))-SUM($Y105:DR105))</f>
        <v>0</v>
      </c>
      <c r="DS153" s="91">
        <f>IF(DS$8="",0,IF(DS$8&lt;=Главная!$N$76,0,SUM($Y96:DS96))-SUM($Y105:DS105))</f>
        <v>0</v>
      </c>
      <c r="DT153" s="91">
        <f>IF(DT$8="",0,IF(DT$8&lt;=Главная!$N$76,0,SUM($Y96:DT96))-SUM($Y105:DT105))</f>
        <v>0</v>
      </c>
      <c r="DU153" s="3"/>
      <c r="DV153" s="3"/>
    </row>
    <row r="154" spans="1:126" ht="4.2" customHeight="1">
      <c r="A154" s="1"/>
      <c r="B154" s="1"/>
      <c r="C154" s="1"/>
      <c r="D154" s="1"/>
      <c r="E154" s="261"/>
      <c r="F154" s="47"/>
      <c r="G154" s="248"/>
      <c r="H154" s="32"/>
      <c r="I154" s="32"/>
      <c r="J154" s="32"/>
      <c r="K154" s="32"/>
      <c r="L154" s="32"/>
      <c r="M154" s="16"/>
      <c r="N154" s="32"/>
      <c r="O154" s="32"/>
      <c r="P154" s="16"/>
      <c r="Q154" s="32"/>
      <c r="R154" s="1"/>
      <c r="S154" s="5"/>
      <c r="T154" s="7"/>
      <c r="U154" s="23"/>
      <c r="V154" s="1"/>
      <c r="W154" s="10"/>
      <c r="X154" s="10"/>
      <c r="Y154" s="45"/>
      <c r="Z154" s="92"/>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1"/>
      <c r="DV154" s="1"/>
    </row>
    <row r="155" spans="1:126" ht="4.2" customHeight="1">
      <c r="A155" s="1"/>
      <c r="B155" s="1"/>
      <c r="C155" s="1"/>
      <c r="D155" s="1"/>
      <c r="E155" s="261"/>
      <c r="F155" s="47"/>
      <c r="G155" s="248"/>
      <c r="H155" s="1"/>
      <c r="I155" s="1"/>
      <c r="J155" s="1"/>
      <c r="K155" s="1"/>
      <c r="L155" s="1"/>
      <c r="M155" s="5"/>
      <c r="N155" s="1"/>
      <c r="O155" s="1"/>
      <c r="P155" s="5"/>
      <c r="Q155" s="1"/>
      <c r="R155" s="1"/>
      <c r="S155" s="5"/>
      <c r="T155" s="7"/>
      <c r="U155" s="23"/>
      <c r="V155" s="1"/>
      <c r="W155" s="11"/>
      <c r="X155" s="10"/>
      <c r="Y155" s="45"/>
      <c r="Z155" s="92"/>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1"/>
      <c r="DV155" s="1"/>
    </row>
    <row r="156" spans="1:126" ht="4.2" customHeight="1">
      <c r="A156" s="1"/>
      <c r="B156" s="1"/>
      <c r="C156" s="1"/>
      <c r="D156" s="13"/>
      <c r="E156" s="262"/>
      <c r="F156" s="13"/>
      <c r="G156" s="302"/>
      <c r="H156" s="13"/>
      <c r="I156" s="13"/>
      <c r="J156" s="13"/>
      <c r="K156" s="13"/>
      <c r="L156" s="13"/>
      <c r="M156" s="14"/>
      <c r="N156" s="13"/>
      <c r="O156" s="13"/>
      <c r="P156" s="14"/>
      <c r="Q156" s="13"/>
      <c r="R156" s="13"/>
      <c r="S156" s="14"/>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c r="CX156" s="176"/>
      <c r="CY156" s="176"/>
      <c r="CZ156" s="176"/>
      <c r="DA156" s="176"/>
      <c r="DB156" s="176"/>
      <c r="DC156" s="176"/>
      <c r="DD156" s="176"/>
      <c r="DE156" s="176"/>
      <c r="DF156" s="176"/>
      <c r="DG156" s="176"/>
      <c r="DH156" s="176"/>
      <c r="DI156" s="176"/>
      <c r="DJ156" s="176"/>
      <c r="DK156" s="176"/>
      <c r="DL156" s="176"/>
      <c r="DM156" s="176"/>
      <c r="DN156" s="176"/>
      <c r="DO156" s="176"/>
      <c r="DP156" s="176"/>
      <c r="DQ156" s="176"/>
      <c r="DR156" s="176"/>
      <c r="DS156" s="176"/>
      <c r="DT156" s="176"/>
      <c r="DU156" s="1"/>
      <c r="DV156" s="1"/>
    </row>
    <row r="157" spans="1:126" ht="7.2" customHeight="1">
      <c r="A157" s="1"/>
      <c r="B157" s="1"/>
      <c r="C157" s="1"/>
      <c r="D157" s="1"/>
      <c r="E157" s="261"/>
      <c r="F157" s="47"/>
      <c r="G157" s="229"/>
      <c r="H157" s="1"/>
      <c r="I157" s="1"/>
      <c r="J157" s="1"/>
      <c r="K157" s="1"/>
      <c r="L157" s="1"/>
      <c r="M157" s="5"/>
      <c r="N157" s="1"/>
      <c r="O157" s="1"/>
      <c r="P157" s="5"/>
      <c r="Q157" s="1"/>
      <c r="R157" s="1"/>
      <c r="S157" s="5"/>
      <c r="T157" s="7"/>
      <c r="U157" s="23"/>
      <c r="V157" s="1"/>
      <c r="W157" s="11"/>
      <c r="X157" s="10"/>
      <c r="Y157" s="45"/>
      <c r="Z157" s="92"/>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1"/>
      <c r="DV157" s="1"/>
    </row>
    <row r="158" spans="1:126" s="38" customFormat="1">
      <c r="A158" s="35"/>
      <c r="B158" s="257" t="s">
        <v>128</v>
      </c>
      <c r="C158" s="35"/>
      <c r="D158" s="35"/>
      <c r="E158" s="9"/>
      <c r="F158" s="50"/>
      <c r="G158" s="304"/>
      <c r="H158" s="35" t="str">
        <f>$H$15</f>
        <v>Прямые расходы</v>
      </c>
      <c r="I158" s="35"/>
      <c r="J158" s="35"/>
      <c r="K158" s="35"/>
      <c r="L158" s="35"/>
      <c r="M158" s="36"/>
      <c r="N158" s="35" t="str">
        <f>N39</f>
        <v>Продажа жилых помещений</v>
      </c>
      <c r="O158" s="35"/>
      <c r="P158" s="5"/>
      <c r="Q158" s="35" t="s">
        <v>25</v>
      </c>
      <c r="R158" s="35"/>
      <c r="S158" s="36"/>
      <c r="T158" s="201"/>
      <c r="U158" s="36"/>
      <c r="V158" s="35"/>
      <c r="W158" s="37">
        <f>SUM($Y158:$DU158)</f>
        <v>0</v>
      </c>
      <c r="X158" s="37"/>
      <c r="Y158" s="45"/>
      <c r="Z158" s="98"/>
      <c r="AA158" s="99">
        <f>IF(AA$8="",0,SUMIFS(AA162:AA278,$H162:$H278,$B158&amp;"*"))</f>
        <v>0</v>
      </c>
      <c r="AB158" s="99">
        <f t="shared" ref="AB158:AE158" si="524">IF(AB$8="",0,SUMIFS(AB162:AB278,$H162:$H278,$B158&amp;"*"))</f>
        <v>0</v>
      </c>
      <c r="AC158" s="99">
        <f t="shared" si="524"/>
        <v>0</v>
      </c>
      <c r="AD158" s="99">
        <f t="shared" si="524"/>
        <v>0</v>
      </c>
      <c r="AE158" s="99">
        <f t="shared" si="524"/>
        <v>0</v>
      </c>
      <c r="AF158" s="99">
        <f t="shared" ref="AF158:CQ158" si="525">IF(AF$8="",0,SUMIFS(AF162:AF278,$H162:$H278,$B158&amp;"*"))</f>
        <v>0</v>
      </c>
      <c r="AG158" s="99">
        <f t="shared" si="525"/>
        <v>0</v>
      </c>
      <c r="AH158" s="99">
        <f t="shared" si="525"/>
        <v>0</v>
      </c>
      <c r="AI158" s="99">
        <f t="shared" si="525"/>
        <v>0</v>
      </c>
      <c r="AJ158" s="99">
        <f t="shared" si="525"/>
        <v>0</v>
      </c>
      <c r="AK158" s="99">
        <f t="shared" si="525"/>
        <v>0</v>
      </c>
      <c r="AL158" s="99">
        <f t="shared" si="525"/>
        <v>0</v>
      </c>
      <c r="AM158" s="99">
        <f t="shared" si="525"/>
        <v>0</v>
      </c>
      <c r="AN158" s="99">
        <f t="shared" si="525"/>
        <v>0</v>
      </c>
      <c r="AO158" s="99">
        <f t="shared" si="525"/>
        <v>0</v>
      </c>
      <c r="AP158" s="99">
        <f t="shared" si="525"/>
        <v>0</v>
      </c>
      <c r="AQ158" s="99">
        <f t="shared" si="525"/>
        <v>0</v>
      </c>
      <c r="AR158" s="99">
        <f t="shared" si="525"/>
        <v>0</v>
      </c>
      <c r="AS158" s="99">
        <f t="shared" si="525"/>
        <v>0</v>
      </c>
      <c r="AT158" s="99">
        <f t="shared" si="525"/>
        <v>0</v>
      </c>
      <c r="AU158" s="99">
        <f t="shared" si="525"/>
        <v>0</v>
      </c>
      <c r="AV158" s="99">
        <f t="shared" si="525"/>
        <v>0</v>
      </c>
      <c r="AW158" s="99">
        <f t="shared" si="525"/>
        <v>0</v>
      </c>
      <c r="AX158" s="99">
        <f t="shared" si="525"/>
        <v>0</v>
      </c>
      <c r="AY158" s="99">
        <f t="shared" si="525"/>
        <v>0</v>
      </c>
      <c r="AZ158" s="99">
        <f t="shared" si="525"/>
        <v>0</v>
      </c>
      <c r="BA158" s="99">
        <f t="shared" si="525"/>
        <v>0</v>
      </c>
      <c r="BB158" s="99">
        <f t="shared" si="525"/>
        <v>0</v>
      </c>
      <c r="BC158" s="99">
        <f t="shared" si="525"/>
        <v>0</v>
      </c>
      <c r="BD158" s="99">
        <f t="shared" si="525"/>
        <v>0</v>
      </c>
      <c r="BE158" s="99">
        <f t="shared" si="525"/>
        <v>0</v>
      </c>
      <c r="BF158" s="99">
        <f t="shared" si="525"/>
        <v>0</v>
      </c>
      <c r="BG158" s="99">
        <f t="shared" si="525"/>
        <v>0</v>
      </c>
      <c r="BH158" s="99">
        <f t="shared" si="525"/>
        <v>0</v>
      </c>
      <c r="BI158" s="99">
        <f t="shared" si="525"/>
        <v>0</v>
      </c>
      <c r="BJ158" s="99">
        <f t="shared" si="525"/>
        <v>0</v>
      </c>
      <c r="BK158" s="99">
        <f t="shared" si="525"/>
        <v>0</v>
      </c>
      <c r="BL158" s="99">
        <f t="shared" si="525"/>
        <v>0</v>
      </c>
      <c r="BM158" s="99">
        <f t="shared" si="525"/>
        <v>0</v>
      </c>
      <c r="BN158" s="99">
        <f t="shared" si="525"/>
        <v>0</v>
      </c>
      <c r="BO158" s="99">
        <f t="shared" si="525"/>
        <v>0</v>
      </c>
      <c r="BP158" s="99">
        <f t="shared" si="525"/>
        <v>0</v>
      </c>
      <c r="BQ158" s="99">
        <f t="shared" si="525"/>
        <v>0</v>
      </c>
      <c r="BR158" s="99">
        <f t="shared" si="525"/>
        <v>0</v>
      </c>
      <c r="BS158" s="99">
        <f t="shared" si="525"/>
        <v>0</v>
      </c>
      <c r="BT158" s="99">
        <f t="shared" si="525"/>
        <v>0</v>
      </c>
      <c r="BU158" s="99">
        <f t="shared" si="525"/>
        <v>0</v>
      </c>
      <c r="BV158" s="99">
        <f t="shared" si="525"/>
        <v>0</v>
      </c>
      <c r="BW158" s="99">
        <f t="shared" si="525"/>
        <v>0</v>
      </c>
      <c r="BX158" s="99">
        <f t="shared" si="525"/>
        <v>0</v>
      </c>
      <c r="BY158" s="99">
        <f t="shared" si="525"/>
        <v>0</v>
      </c>
      <c r="BZ158" s="99">
        <f t="shared" si="525"/>
        <v>0</v>
      </c>
      <c r="CA158" s="99">
        <f t="shared" si="525"/>
        <v>0</v>
      </c>
      <c r="CB158" s="99">
        <f t="shared" si="525"/>
        <v>0</v>
      </c>
      <c r="CC158" s="99">
        <f t="shared" si="525"/>
        <v>0</v>
      </c>
      <c r="CD158" s="99">
        <f t="shared" si="525"/>
        <v>0</v>
      </c>
      <c r="CE158" s="99">
        <f t="shared" si="525"/>
        <v>0</v>
      </c>
      <c r="CF158" s="99">
        <f t="shared" si="525"/>
        <v>0</v>
      </c>
      <c r="CG158" s="99">
        <f t="shared" si="525"/>
        <v>0</v>
      </c>
      <c r="CH158" s="99">
        <f t="shared" si="525"/>
        <v>0</v>
      </c>
      <c r="CI158" s="99">
        <f t="shared" si="525"/>
        <v>0</v>
      </c>
      <c r="CJ158" s="99">
        <f t="shared" si="525"/>
        <v>0</v>
      </c>
      <c r="CK158" s="99">
        <f t="shared" si="525"/>
        <v>0</v>
      </c>
      <c r="CL158" s="99">
        <f t="shared" si="525"/>
        <v>0</v>
      </c>
      <c r="CM158" s="99">
        <f t="shared" si="525"/>
        <v>0</v>
      </c>
      <c r="CN158" s="99">
        <f t="shared" si="525"/>
        <v>0</v>
      </c>
      <c r="CO158" s="99">
        <f t="shared" si="525"/>
        <v>0</v>
      </c>
      <c r="CP158" s="99">
        <f t="shared" si="525"/>
        <v>0</v>
      </c>
      <c r="CQ158" s="99">
        <f t="shared" si="525"/>
        <v>0</v>
      </c>
      <c r="CR158" s="99">
        <f t="shared" ref="CR158:DT158" si="526">IF(CR$8="",0,SUMIFS(CR162:CR278,$H162:$H278,$B158&amp;"*"))</f>
        <v>0</v>
      </c>
      <c r="CS158" s="99">
        <f t="shared" si="526"/>
        <v>0</v>
      </c>
      <c r="CT158" s="99">
        <f t="shared" si="526"/>
        <v>0</v>
      </c>
      <c r="CU158" s="99">
        <f t="shared" si="526"/>
        <v>0</v>
      </c>
      <c r="CV158" s="99">
        <f t="shared" si="526"/>
        <v>0</v>
      </c>
      <c r="CW158" s="99">
        <f t="shared" si="526"/>
        <v>0</v>
      </c>
      <c r="CX158" s="99">
        <f t="shared" si="526"/>
        <v>0</v>
      </c>
      <c r="CY158" s="99">
        <f t="shared" si="526"/>
        <v>0</v>
      </c>
      <c r="CZ158" s="99">
        <f t="shared" si="526"/>
        <v>0</v>
      </c>
      <c r="DA158" s="99">
        <f t="shared" si="526"/>
        <v>0</v>
      </c>
      <c r="DB158" s="99">
        <f t="shared" si="526"/>
        <v>0</v>
      </c>
      <c r="DC158" s="99">
        <f t="shared" si="526"/>
        <v>0</v>
      </c>
      <c r="DD158" s="99">
        <f t="shared" si="526"/>
        <v>0</v>
      </c>
      <c r="DE158" s="99">
        <f t="shared" si="526"/>
        <v>0</v>
      </c>
      <c r="DF158" s="99">
        <f t="shared" si="526"/>
        <v>0</v>
      </c>
      <c r="DG158" s="99">
        <f t="shared" si="526"/>
        <v>0</v>
      </c>
      <c r="DH158" s="99">
        <f t="shared" si="526"/>
        <v>0</v>
      </c>
      <c r="DI158" s="99">
        <f t="shared" si="526"/>
        <v>0</v>
      </c>
      <c r="DJ158" s="99">
        <f t="shared" si="526"/>
        <v>0</v>
      </c>
      <c r="DK158" s="99">
        <f t="shared" si="526"/>
        <v>0</v>
      </c>
      <c r="DL158" s="99">
        <f t="shared" si="526"/>
        <v>0</v>
      </c>
      <c r="DM158" s="99">
        <f t="shared" si="526"/>
        <v>0</v>
      </c>
      <c r="DN158" s="99">
        <f t="shared" si="526"/>
        <v>0</v>
      </c>
      <c r="DO158" s="99">
        <f t="shared" si="526"/>
        <v>0</v>
      </c>
      <c r="DP158" s="99">
        <f t="shared" si="526"/>
        <v>0</v>
      </c>
      <c r="DQ158" s="99">
        <f t="shared" si="526"/>
        <v>0</v>
      </c>
      <c r="DR158" s="99">
        <f t="shared" si="526"/>
        <v>0</v>
      </c>
      <c r="DS158" s="99">
        <f t="shared" si="526"/>
        <v>0</v>
      </c>
      <c r="DT158" s="99">
        <f t="shared" si="526"/>
        <v>0</v>
      </c>
      <c r="DU158" s="35"/>
      <c r="DV158" s="35"/>
    </row>
    <row r="159" spans="1:126" s="38" customFormat="1">
      <c r="A159" s="35"/>
      <c r="B159" s="257" t="s">
        <v>143</v>
      </c>
      <c r="C159" s="35"/>
      <c r="D159" s="35"/>
      <c r="E159" s="9" t="s">
        <v>107</v>
      </c>
      <c r="F159" s="50"/>
      <c r="G159" s="304"/>
      <c r="H159" s="35" t="str">
        <f>$H$23</f>
        <v>Начисление прямых расходов</v>
      </c>
      <c r="I159" s="35"/>
      <c r="J159" s="35"/>
      <c r="K159" s="35"/>
      <c r="L159" s="35"/>
      <c r="M159" s="36"/>
      <c r="N159" s="35" t="str">
        <f>N39</f>
        <v>Продажа жилых помещений</v>
      </c>
      <c r="O159" s="35"/>
      <c r="P159" s="5"/>
      <c r="Q159" s="35" t="s">
        <v>25</v>
      </c>
      <c r="R159" s="35"/>
      <c r="S159" s="36"/>
      <c r="T159" s="201"/>
      <c r="U159" s="36"/>
      <c r="V159" s="35"/>
      <c r="W159" s="37">
        <f>SUM($Y159:$DU159)</f>
        <v>0</v>
      </c>
      <c r="X159" s="37"/>
      <c r="Y159" s="45"/>
      <c r="Z159" s="98"/>
      <c r="AA159" s="99">
        <f>IF(AA$8="",0,SUMIFS(AA162:AA278,$H162:$H278,$B159&amp;"*",$E162:$E278,"&lt;&gt;"&amp;"ндс(-)")+SUMIFS(AA162:AA278,$H162:$H278,$B159&amp;"*",$E162:$E278,"ндс(-)")/(1+Главная!$N$23))</f>
        <v>0</v>
      </c>
      <c r="AB159" s="99">
        <f>IF(AB$8="",0,SUMIFS(AB162:AB278,$H162:$H278,$B159&amp;"*",$E162:$E278,"&lt;&gt;"&amp;"ндс(-)")+SUMIFS(AB162:AB278,$H162:$H278,$B159&amp;"*",$E162:$E278,"ндс(-)")/(1+Главная!$N$23))</f>
        <v>0</v>
      </c>
      <c r="AC159" s="99">
        <f>IF(AC$8="",0,SUMIFS(AC162:AC278,$H162:$H278,$B159&amp;"*",$E162:$E278,"&lt;&gt;"&amp;"ндс(-)")+SUMIFS(AC162:AC278,$H162:$H278,$B159&amp;"*",$E162:$E278,"ндс(-)")/(1+Главная!$N$23))</f>
        <v>0</v>
      </c>
      <c r="AD159" s="99">
        <f>IF(AD$8="",0,SUMIFS(AD162:AD278,$H162:$H278,$B159&amp;"*",$E162:$E278,"&lt;&gt;"&amp;"ндс(-)")+SUMIFS(AD162:AD278,$H162:$H278,$B159&amp;"*",$E162:$E278,"ндс(-)")/(1+Главная!$N$23))</f>
        <v>0</v>
      </c>
      <c r="AE159" s="99">
        <f>IF(AE$8="",0,SUMIFS(AE162:AE278,$H162:$H278,$B159&amp;"*",$E162:$E278,"&lt;&gt;"&amp;"ндс(-)")+SUMIFS(AE162:AE278,$H162:$H278,$B159&amp;"*",$E162:$E278,"ндс(-)")/(1+Главная!$N$23))</f>
        <v>0</v>
      </c>
      <c r="AF159" s="99">
        <f>IF(AF$8="",0,SUMIFS(AF162:AF278,$H162:$H278,$B159&amp;"*",$E162:$E278,"&lt;&gt;"&amp;"ндс(-)")+SUMIFS(AF162:AF278,$H162:$H278,$B159&amp;"*",$E162:$E278,"ндс(-)")/(1+Главная!$N$23))</f>
        <v>0</v>
      </c>
      <c r="AG159" s="99">
        <f>IF(AG$8="",0,SUMIFS(AG162:AG278,$H162:$H278,$B159&amp;"*",$E162:$E278,"&lt;&gt;"&amp;"ндс(-)")+SUMIFS(AG162:AG278,$H162:$H278,$B159&amp;"*",$E162:$E278,"ндс(-)")/(1+Главная!$N$23))</f>
        <v>0</v>
      </c>
      <c r="AH159" s="99">
        <f>IF(AH$8="",0,SUMIFS(AH162:AH278,$H162:$H278,$B159&amp;"*",$E162:$E278,"&lt;&gt;"&amp;"ндс(-)")+SUMIFS(AH162:AH278,$H162:$H278,$B159&amp;"*",$E162:$E278,"ндс(-)")/(1+Главная!$N$23))</f>
        <v>0</v>
      </c>
      <c r="AI159" s="99">
        <f>IF(AI$8="",0,SUMIFS(AI162:AI278,$H162:$H278,$B159&amp;"*",$E162:$E278,"&lt;&gt;"&amp;"ндс(-)")+SUMIFS(AI162:AI278,$H162:$H278,$B159&amp;"*",$E162:$E278,"ндс(-)")/(1+Главная!$N$23))</f>
        <v>0</v>
      </c>
      <c r="AJ159" s="99">
        <f>IF(AJ$8="",0,SUMIFS(AJ162:AJ278,$H162:$H278,$B159&amp;"*",$E162:$E278,"&lt;&gt;"&amp;"ндс(-)")+SUMIFS(AJ162:AJ278,$H162:$H278,$B159&amp;"*",$E162:$E278,"ндс(-)")/(1+Главная!$N$23))</f>
        <v>0</v>
      </c>
      <c r="AK159" s="99">
        <f>IF(AK$8="",0,SUMIFS(AK162:AK278,$H162:$H278,$B159&amp;"*",$E162:$E278,"&lt;&gt;"&amp;"ндс(-)")+SUMIFS(AK162:AK278,$H162:$H278,$B159&amp;"*",$E162:$E278,"ндс(-)")/(1+Главная!$N$23))</f>
        <v>0</v>
      </c>
      <c r="AL159" s="99">
        <f>IF(AL$8="",0,SUMIFS(AL162:AL278,$H162:$H278,$B159&amp;"*",$E162:$E278,"&lt;&gt;"&amp;"ндс(-)")+SUMIFS(AL162:AL278,$H162:$H278,$B159&amp;"*",$E162:$E278,"ндс(-)")/(1+Главная!$N$23))</f>
        <v>0</v>
      </c>
      <c r="AM159" s="99">
        <f>IF(AM$8="",0,SUMIFS(AM162:AM278,$H162:$H278,$B159&amp;"*",$E162:$E278,"&lt;&gt;"&amp;"ндс(-)")+SUMIFS(AM162:AM278,$H162:$H278,$B159&amp;"*",$E162:$E278,"ндс(-)")/(1+Главная!$N$23))</f>
        <v>0</v>
      </c>
      <c r="AN159" s="99">
        <f>IF(AN$8="",0,SUMIFS(AN162:AN278,$H162:$H278,$B159&amp;"*",$E162:$E278,"&lt;&gt;"&amp;"ндс(-)")+SUMIFS(AN162:AN278,$H162:$H278,$B159&amp;"*",$E162:$E278,"ндс(-)")/(1+Главная!$N$23))</f>
        <v>0</v>
      </c>
      <c r="AO159" s="99">
        <f>IF(AO$8="",0,SUMIFS(AO162:AO278,$H162:$H278,$B159&amp;"*",$E162:$E278,"&lt;&gt;"&amp;"ндс(-)")+SUMIFS(AO162:AO278,$H162:$H278,$B159&amp;"*",$E162:$E278,"ндс(-)")/(1+Главная!$N$23))</f>
        <v>0</v>
      </c>
      <c r="AP159" s="99">
        <f>IF(AP$8="",0,SUMIFS(AP162:AP278,$H162:$H278,$B159&amp;"*",$E162:$E278,"&lt;&gt;"&amp;"ндс(-)")+SUMIFS(AP162:AP278,$H162:$H278,$B159&amp;"*",$E162:$E278,"ндс(-)")/(1+Главная!$N$23))</f>
        <v>0</v>
      </c>
      <c r="AQ159" s="99">
        <f>IF(AQ$8="",0,SUMIFS(AQ162:AQ278,$H162:$H278,$B159&amp;"*",$E162:$E278,"&lt;&gt;"&amp;"ндс(-)")+SUMIFS(AQ162:AQ278,$H162:$H278,$B159&amp;"*",$E162:$E278,"ндс(-)")/(1+Главная!$N$23))</f>
        <v>0</v>
      </c>
      <c r="AR159" s="99">
        <f>IF(AR$8="",0,SUMIFS(AR162:AR278,$H162:$H278,$B159&amp;"*",$E162:$E278,"&lt;&gt;"&amp;"ндс(-)")+SUMIFS(AR162:AR278,$H162:$H278,$B159&amp;"*",$E162:$E278,"ндс(-)")/(1+Главная!$N$23))</f>
        <v>0</v>
      </c>
      <c r="AS159" s="99">
        <f>IF(AS$8="",0,SUMIFS(AS162:AS278,$H162:$H278,$B159&amp;"*",$E162:$E278,"&lt;&gt;"&amp;"ндс(-)")+SUMIFS(AS162:AS278,$H162:$H278,$B159&amp;"*",$E162:$E278,"ндс(-)")/(1+Главная!$N$23))</f>
        <v>0</v>
      </c>
      <c r="AT159" s="99">
        <f>IF(AT$8="",0,SUMIFS(AT162:AT278,$H162:$H278,$B159&amp;"*",$E162:$E278,"&lt;&gt;"&amp;"ндс(-)")+SUMIFS(AT162:AT278,$H162:$H278,$B159&amp;"*",$E162:$E278,"ндс(-)")/(1+Главная!$N$23))</f>
        <v>0</v>
      </c>
      <c r="AU159" s="99">
        <f>IF(AU$8="",0,SUMIFS(AU162:AU278,$H162:$H278,$B159&amp;"*",$E162:$E278,"&lt;&gt;"&amp;"ндс(-)")+SUMIFS(AU162:AU278,$H162:$H278,$B159&amp;"*",$E162:$E278,"ндс(-)")/(1+Главная!$N$23))</f>
        <v>0</v>
      </c>
      <c r="AV159" s="99">
        <f>IF(AV$8="",0,SUMIFS(AV162:AV278,$H162:$H278,$B159&amp;"*",$E162:$E278,"&lt;&gt;"&amp;"ндс(-)")+SUMIFS(AV162:AV278,$H162:$H278,$B159&amp;"*",$E162:$E278,"ндс(-)")/(1+Главная!$N$23))</f>
        <v>0</v>
      </c>
      <c r="AW159" s="99">
        <f>IF(AW$8="",0,SUMIFS(AW162:AW278,$H162:$H278,$B159&amp;"*",$E162:$E278,"&lt;&gt;"&amp;"ндс(-)")+SUMIFS(AW162:AW278,$H162:$H278,$B159&amp;"*",$E162:$E278,"ндс(-)")/(1+Главная!$N$23))</f>
        <v>0</v>
      </c>
      <c r="AX159" s="99">
        <f>IF(AX$8="",0,SUMIFS(AX162:AX278,$H162:$H278,$B159&amp;"*",$E162:$E278,"&lt;&gt;"&amp;"ндс(-)")+SUMIFS(AX162:AX278,$H162:$H278,$B159&amp;"*",$E162:$E278,"ндс(-)")/(1+Главная!$N$23))</f>
        <v>0</v>
      </c>
      <c r="AY159" s="99">
        <f>IF(AY$8="",0,SUMIFS(AY162:AY278,$H162:$H278,$B159&amp;"*",$E162:$E278,"&lt;&gt;"&amp;"ндс(-)")+SUMIFS(AY162:AY278,$H162:$H278,$B159&amp;"*",$E162:$E278,"ндс(-)")/(1+Главная!$N$23))</f>
        <v>0</v>
      </c>
      <c r="AZ159" s="99">
        <f>IF(AZ$8="",0,SUMIFS(AZ162:AZ278,$H162:$H278,$B159&amp;"*",$E162:$E278,"&lt;&gt;"&amp;"ндс(-)")+SUMIFS(AZ162:AZ278,$H162:$H278,$B159&amp;"*",$E162:$E278,"ндс(-)")/(1+Главная!$N$23))</f>
        <v>0</v>
      </c>
      <c r="BA159" s="99">
        <f>IF(BA$8="",0,SUMIFS(BA162:BA278,$H162:$H278,$B159&amp;"*",$E162:$E278,"&lt;&gt;"&amp;"ндс(-)")+SUMIFS(BA162:BA278,$H162:$H278,$B159&amp;"*",$E162:$E278,"ндс(-)")/(1+Главная!$N$23))</f>
        <v>0</v>
      </c>
      <c r="BB159" s="99">
        <f>IF(BB$8="",0,SUMIFS(BB162:BB278,$H162:$H278,$B159&amp;"*",$E162:$E278,"&lt;&gt;"&amp;"ндс(-)")+SUMIFS(BB162:BB278,$H162:$H278,$B159&amp;"*",$E162:$E278,"ндс(-)")/(1+Главная!$N$23))</f>
        <v>0</v>
      </c>
      <c r="BC159" s="99">
        <f>IF(BC$8="",0,SUMIFS(BC162:BC278,$H162:$H278,$B159&amp;"*",$E162:$E278,"&lt;&gt;"&amp;"ндс(-)")+SUMIFS(BC162:BC278,$H162:$H278,$B159&amp;"*",$E162:$E278,"ндс(-)")/(1+Главная!$N$23))</f>
        <v>0</v>
      </c>
      <c r="BD159" s="99">
        <f>IF(BD$8="",0,SUMIFS(BD162:BD278,$H162:$H278,$B159&amp;"*",$E162:$E278,"&lt;&gt;"&amp;"ндс(-)")+SUMIFS(BD162:BD278,$H162:$H278,$B159&amp;"*",$E162:$E278,"ндс(-)")/(1+Главная!$N$23))</f>
        <v>0</v>
      </c>
      <c r="BE159" s="99">
        <f>IF(BE$8="",0,SUMIFS(BE162:BE278,$H162:$H278,$B159&amp;"*",$E162:$E278,"&lt;&gt;"&amp;"ндс(-)")+SUMIFS(BE162:BE278,$H162:$H278,$B159&amp;"*",$E162:$E278,"ндс(-)")/(1+Главная!$N$23))</f>
        <v>0</v>
      </c>
      <c r="BF159" s="99">
        <f>IF(BF$8="",0,SUMIFS(BF162:BF278,$H162:$H278,$B159&amp;"*",$E162:$E278,"&lt;&gt;"&amp;"ндс(-)")+SUMIFS(BF162:BF278,$H162:$H278,$B159&amp;"*",$E162:$E278,"ндс(-)")/(1+Главная!$N$23))</f>
        <v>0</v>
      </c>
      <c r="BG159" s="99">
        <f>IF(BG$8="",0,SUMIFS(BG162:BG278,$H162:$H278,$B159&amp;"*",$E162:$E278,"&lt;&gt;"&amp;"ндс(-)")+SUMIFS(BG162:BG278,$H162:$H278,$B159&amp;"*",$E162:$E278,"ндс(-)")/(1+Главная!$N$23))</f>
        <v>0</v>
      </c>
      <c r="BH159" s="99">
        <f>IF(BH$8="",0,SUMIFS(BH162:BH278,$H162:$H278,$B159&amp;"*",$E162:$E278,"&lt;&gt;"&amp;"ндс(-)")+SUMIFS(BH162:BH278,$H162:$H278,$B159&amp;"*",$E162:$E278,"ндс(-)")/(1+Главная!$N$23))</f>
        <v>0</v>
      </c>
      <c r="BI159" s="99">
        <f>IF(BI$8="",0,SUMIFS(BI162:BI278,$H162:$H278,$B159&amp;"*",$E162:$E278,"&lt;&gt;"&amp;"ндс(-)")+SUMIFS(BI162:BI278,$H162:$H278,$B159&amp;"*",$E162:$E278,"ндс(-)")/(1+Главная!$N$23))</f>
        <v>0</v>
      </c>
      <c r="BJ159" s="99">
        <f>IF(BJ$8="",0,SUMIFS(BJ162:BJ278,$H162:$H278,$B159&amp;"*",$E162:$E278,"&lt;&gt;"&amp;"ндс(-)")+SUMIFS(BJ162:BJ278,$H162:$H278,$B159&amp;"*",$E162:$E278,"ндс(-)")/(1+Главная!$N$23))</f>
        <v>0</v>
      </c>
      <c r="BK159" s="99">
        <f>IF(BK$8="",0,SUMIFS(BK162:BK278,$H162:$H278,$B159&amp;"*",$E162:$E278,"&lt;&gt;"&amp;"ндс(-)")+SUMIFS(BK162:BK278,$H162:$H278,$B159&amp;"*",$E162:$E278,"ндс(-)")/(1+Главная!$N$23))</f>
        <v>0</v>
      </c>
      <c r="BL159" s="99">
        <f>IF(BL$8="",0,SUMIFS(BL162:BL278,$H162:$H278,$B159&amp;"*",$E162:$E278,"&lt;&gt;"&amp;"ндс(-)")+SUMIFS(BL162:BL278,$H162:$H278,$B159&amp;"*",$E162:$E278,"ндс(-)")/(1+Главная!$N$23))</f>
        <v>0</v>
      </c>
      <c r="BM159" s="99">
        <f>IF(BM$8="",0,SUMIFS(BM162:BM278,$H162:$H278,$B159&amp;"*",$E162:$E278,"&lt;&gt;"&amp;"ндс(-)")+SUMIFS(BM162:BM278,$H162:$H278,$B159&amp;"*",$E162:$E278,"ндс(-)")/(1+Главная!$N$23))</f>
        <v>0</v>
      </c>
      <c r="BN159" s="99">
        <f>IF(BN$8="",0,SUMIFS(BN162:BN278,$H162:$H278,$B159&amp;"*",$E162:$E278,"&lt;&gt;"&amp;"ндс(-)")+SUMIFS(BN162:BN278,$H162:$H278,$B159&amp;"*",$E162:$E278,"ндс(-)")/(1+Главная!$N$23))</f>
        <v>0</v>
      </c>
      <c r="BO159" s="99">
        <f>IF(BO$8="",0,SUMIFS(BO162:BO278,$H162:$H278,$B159&amp;"*",$E162:$E278,"&lt;&gt;"&amp;"ндс(-)")+SUMIFS(BO162:BO278,$H162:$H278,$B159&amp;"*",$E162:$E278,"ндс(-)")/(1+Главная!$N$23))</f>
        <v>0</v>
      </c>
      <c r="BP159" s="99">
        <f>IF(BP$8="",0,SUMIFS(BP162:BP278,$H162:$H278,$B159&amp;"*",$E162:$E278,"&lt;&gt;"&amp;"ндс(-)")+SUMIFS(BP162:BP278,$H162:$H278,$B159&amp;"*",$E162:$E278,"ндс(-)")/(1+Главная!$N$23))</f>
        <v>0</v>
      </c>
      <c r="BQ159" s="99">
        <f>IF(BQ$8="",0,SUMIFS(BQ162:BQ278,$H162:$H278,$B159&amp;"*",$E162:$E278,"&lt;&gt;"&amp;"ндс(-)")+SUMIFS(BQ162:BQ278,$H162:$H278,$B159&amp;"*",$E162:$E278,"ндс(-)")/(1+Главная!$N$23))</f>
        <v>0</v>
      </c>
      <c r="BR159" s="99">
        <f>IF(BR$8="",0,SUMIFS(BR162:BR278,$H162:$H278,$B159&amp;"*",$E162:$E278,"&lt;&gt;"&amp;"ндс(-)")+SUMIFS(BR162:BR278,$H162:$H278,$B159&amp;"*",$E162:$E278,"ндс(-)")/(1+Главная!$N$23))</f>
        <v>0</v>
      </c>
      <c r="BS159" s="99">
        <f>IF(BS$8="",0,SUMIFS(BS162:BS278,$H162:$H278,$B159&amp;"*",$E162:$E278,"&lt;&gt;"&amp;"ндс(-)")+SUMIFS(BS162:BS278,$H162:$H278,$B159&amp;"*",$E162:$E278,"ндс(-)")/(1+Главная!$N$23))</f>
        <v>0</v>
      </c>
      <c r="BT159" s="99">
        <f>IF(BT$8="",0,SUMIFS(BT162:BT278,$H162:$H278,$B159&amp;"*",$E162:$E278,"&lt;&gt;"&amp;"ндс(-)")+SUMIFS(BT162:BT278,$H162:$H278,$B159&amp;"*",$E162:$E278,"ндс(-)")/(1+Главная!$N$23))</f>
        <v>0</v>
      </c>
      <c r="BU159" s="99">
        <f>IF(BU$8="",0,SUMIFS(BU162:BU278,$H162:$H278,$B159&amp;"*",$E162:$E278,"&lt;&gt;"&amp;"ндс(-)")+SUMIFS(BU162:BU278,$H162:$H278,$B159&amp;"*",$E162:$E278,"ндс(-)")/(1+Главная!$N$23))</f>
        <v>0</v>
      </c>
      <c r="BV159" s="99">
        <f>IF(BV$8="",0,SUMIFS(BV162:BV278,$H162:$H278,$B159&amp;"*",$E162:$E278,"&lt;&gt;"&amp;"ндс(-)")+SUMIFS(BV162:BV278,$H162:$H278,$B159&amp;"*",$E162:$E278,"ндс(-)")/(1+Главная!$N$23))</f>
        <v>0</v>
      </c>
      <c r="BW159" s="99">
        <f>IF(BW$8="",0,SUMIFS(BW162:BW278,$H162:$H278,$B159&amp;"*",$E162:$E278,"&lt;&gt;"&amp;"ндс(-)")+SUMIFS(BW162:BW278,$H162:$H278,$B159&amp;"*",$E162:$E278,"ндс(-)")/(1+Главная!$N$23))</f>
        <v>0</v>
      </c>
      <c r="BX159" s="99">
        <f>IF(BX$8="",0,SUMIFS(BX162:BX278,$H162:$H278,$B159&amp;"*",$E162:$E278,"&lt;&gt;"&amp;"ндс(-)")+SUMIFS(BX162:BX278,$H162:$H278,$B159&amp;"*",$E162:$E278,"ндс(-)")/(1+Главная!$N$23))</f>
        <v>0</v>
      </c>
      <c r="BY159" s="99">
        <f>IF(BY$8="",0,SUMIFS(BY162:BY278,$H162:$H278,$B159&amp;"*",$E162:$E278,"&lt;&gt;"&amp;"ндс(-)")+SUMIFS(BY162:BY278,$H162:$H278,$B159&amp;"*",$E162:$E278,"ндс(-)")/(1+Главная!$N$23))</f>
        <v>0</v>
      </c>
      <c r="BZ159" s="99">
        <f>IF(BZ$8="",0,SUMIFS(BZ162:BZ278,$H162:$H278,$B159&amp;"*",$E162:$E278,"&lt;&gt;"&amp;"ндс(-)")+SUMIFS(BZ162:BZ278,$H162:$H278,$B159&amp;"*",$E162:$E278,"ндс(-)")/(1+Главная!$N$23))</f>
        <v>0</v>
      </c>
      <c r="CA159" s="99">
        <f>IF(CA$8="",0,SUMIFS(CA162:CA278,$H162:$H278,$B159&amp;"*",$E162:$E278,"&lt;&gt;"&amp;"ндс(-)")+SUMIFS(CA162:CA278,$H162:$H278,$B159&amp;"*",$E162:$E278,"ндс(-)")/(1+Главная!$N$23))</f>
        <v>0</v>
      </c>
      <c r="CB159" s="99">
        <f>IF(CB$8="",0,SUMIFS(CB162:CB278,$H162:$H278,$B159&amp;"*",$E162:$E278,"&lt;&gt;"&amp;"ндс(-)")+SUMIFS(CB162:CB278,$H162:$H278,$B159&amp;"*",$E162:$E278,"ндс(-)")/(1+Главная!$N$23))</f>
        <v>0</v>
      </c>
      <c r="CC159" s="99">
        <f>IF(CC$8="",0,SUMIFS(CC162:CC278,$H162:$H278,$B159&amp;"*",$E162:$E278,"&lt;&gt;"&amp;"ндс(-)")+SUMIFS(CC162:CC278,$H162:$H278,$B159&amp;"*",$E162:$E278,"ндс(-)")/(1+Главная!$N$23))</f>
        <v>0</v>
      </c>
      <c r="CD159" s="99">
        <f>IF(CD$8="",0,SUMIFS(CD162:CD278,$H162:$H278,$B159&amp;"*",$E162:$E278,"&lt;&gt;"&amp;"ндс(-)")+SUMIFS(CD162:CD278,$H162:$H278,$B159&amp;"*",$E162:$E278,"ндс(-)")/(1+Главная!$N$23))</f>
        <v>0</v>
      </c>
      <c r="CE159" s="99">
        <f>IF(CE$8="",0,SUMIFS(CE162:CE278,$H162:$H278,$B159&amp;"*",$E162:$E278,"&lt;&gt;"&amp;"ндс(-)")+SUMIFS(CE162:CE278,$H162:$H278,$B159&amp;"*",$E162:$E278,"ндс(-)")/(1+Главная!$N$23))</f>
        <v>0</v>
      </c>
      <c r="CF159" s="99">
        <f>IF(CF$8="",0,SUMIFS(CF162:CF278,$H162:$H278,$B159&amp;"*",$E162:$E278,"&lt;&gt;"&amp;"ндс(-)")+SUMIFS(CF162:CF278,$H162:$H278,$B159&amp;"*",$E162:$E278,"ндс(-)")/(1+Главная!$N$23))</f>
        <v>0</v>
      </c>
      <c r="CG159" s="99">
        <f>IF(CG$8="",0,SUMIFS(CG162:CG278,$H162:$H278,$B159&amp;"*",$E162:$E278,"&lt;&gt;"&amp;"ндс(-)")+SUMIFS(CG162:CG278,$H162:$H278,$B159&amp;"*",$E162:$E278,"ндс(-)")/(1+Главная!$N$23))</f>
        <v>0</v>
      </c>
      <c r="CH159" s="99">
        <f>IF(CH$8="",0,SUMIFS(CH162:CH278,$H162:$H278,$B159&amp;"*",$E162:$E278,"&lt;&gt;"&amp;"ндс(-)")+SUMIFS(CH162:CH278,$H162:$H278,$B159&amp;"*",$E162:$E278,"ндс(-)")/(1+Главная!$N$23))</f>
        <v>0</v>
      </c>
      <c r="CI159" s="99">
        <f>IF(CI$8="",0,SUMIFS(CI162:CI278,$H162:$H278,$B159&amp;"*",$E162:$E278,"&lt;&gt;"&amp;"ндс(-)")+SUMIFS(CI162:CI278,$H162:$H278,$B159&amp;"*",$E162:$E278,"ндс(-)")/(1+Главная!$N$23))</f>
        <v>0</v>
      </c>
      <c r="CJ159" s="99">
        <f>IF(CJ$8="",0,SUMIFS(CJ162:CJ278,$H162:$H278,$B159&amp;"*",$E162:$E278,"&lt;&gt;"&amp;"ндс(-)")+SUMIFS(CJ162:CJ278,$H162:$H278,$B159&amp;"*",$E162:$E278,"ндс(-)")/(1+Главная!$N$23))</f>
        <v>0</v>
      </c>
      <c r="CK159" s="99">
        <f>IF(CK$8="",0,SUMIFS(CK162:CK278,$H162:$H278,$B159&amp;"*",$E162:$E278,"&lt;&gt;"&amp;"ндс(-)")+SUMIFS(CK162:CK278,$H162:$H278,$B159&amp;"*",$E162:$E278,"ндс(-)")/(1+Главная!$N$23))</f>
        <v>0</v>
      </c>
      <c r="CL159" s="99">
        <f>IF(CL$8="",0,SUMIFS(CL162:CL278,$H162:$H278,$B159&amp;"*",$E162:$E278,"&lt;&gt;"&amp;"ндс(-)")+SUMIFS(CL162:CL278,$H162:$H278,$B159&amp;"*",$E162:$E278,"ндс(-)")/(1+Главная!$N$23))</f>
        <v>0</v>
      </c>
      <c r="CM159" s="99">
        <f>IF(CM$8="",0,SUMIFS(CM162:CM278,$H162:$H278,$B159&amp;"*",$E162:$E278,"&lt;&gt;"&amp;"ндс(-)")+SUMIFS(CM162:CM278,$H162:$H278,$B159&amp;"*",$E162:$E278,"ндс(-)")/(1+Главная!$N$23))</f>
        <v>0</v>
      </c>
      <c r="CN159" s="99">
        <f>IF(CN$8="",0,SUMIFS(CN162:CN278,$H162:$H278,$B159&amp;"*",$E162:$E278,"&lt;&gt;"&amp;"ндс(-)")+SUMIFS(CN162:CN278,$H162:$H278,$B159&amp;"*",$E162:$E278,"ндс(-)")/(1+Главная!$N$23))</f>
        <v>0</v>
      </c>
      <c r="CO159" s="99">
        <f>IF(CO$8="",0,SUMIFS(CO162:CO278,$H162:$H278,$B159&amp;"*",$E162:$E278,"&lt;&gt;"&amp;"ндс(-)")+SUMIFS(CO162:CO278,$H162:$H278,$B159&amp;"*",$E162:$E278,"ндс(-)")/(1+Главная!$N$23))</f>
        <v>0</v>
      </c>
      <c r="CP159" s="99">
        <f>IF(CP$8="",0,SUMIFS(CP162:CP278,$H162:$H278,$B159&amp;"*",$E162:$E278,"&lt;&gt;"&amp;"ндс(-)")+SUMIFS(CP162:CP278,$H162:$H278,$B159&amp;"*",$E162:$E278,"ндс(-)")/(1+Главная!$N$23))</f>
        <v>0</v>
      </c>
      <c r="CQ159" s="99">
        <f>IF(CQ$8="",0,SUMIFS(CQ162:CQ278,$H162:$H278,$B159&amp;"*",$E162:$E278,"&lt;&gt;"&amp;"ндс(-)")+SUMIFS(CQ162:CQ278,$H162:$H278,$B159&amp;"*",$E162:$E278,"ндс(-)")/(1+Главная!$N$23))</f>
        <v>0</v>
      </c>
      <c r="CR159" s="99">
        <f>IF(CR$8="",0,SUMIFS(CR162:CR278,$H162:$H278,$B159&amp;"*",$E162:$E278,"&lt;&gt;"&amp;"ндс(-)")+SUMIFS(CR162:CR278,$H162:$H278,$B159&amp;"*",$E162:$E278,"ндс(-)")/(1+Главная!$N$23))</f>
        <v>0</v>
      </c>
      <c r="CS159" s="99">
        <f>IF(CS$8="",0,SUMIFS(CS162:CS278,$H162:$H278,$B159&amp;"*",$E162:$E278,"&lt;&gt;"&amp;"ндс(-)")+SUMIFS(CS162:CS278,$H162:$H278,$B159&amp;"*",$E162:$E278,"ндс(-)")/(1+Главная!$N$23))</f>
        <v>0</v>
      </c>
      <c r="CT159" s="99">
        <f>IF(CT$8="",0,SUMIFS(CT162:CT278,$H162:$H278,$B159&amp;"*",$E162:$E278,"&lt;&gt;"&amp;"ндс(-)")+SUMIFS(CT162:CT278,$H162:$H278,$B159&amp;"*",$E162:$E278,"ндс(-)")/(1+Главная!$N$23))</f>
        <v>0</v>
      </c>
      <c r="CU159" s="99">
        <f>IF(CU$8="",0,SUMIFS(CU162:CU278,$H162:$H278,$B159&amp;"*",$E162:$E278,"&lt;&gt;"&amp;"ндс(-)")+SUMIFS(CU162:CU278,$H162:$H278,$B159&amp;"*",$E162:$E278,"ндс(-)")/(1+Главная!$N$23))</f>
        <v>0</v>
      </c>
      <c r="CV159" s="99">
        <f>IF(CV$8="",0,SUMIFS(CV162:CV278,$H162:$H278,$B159&amp;"*",$E162:$E278,"&lt;&gt;"&amp;"ндс(-)")+SUMIFS(CV162:CV278,$H162:$H278,$B159&amp;"*",$E162:$E278,"ндс(-)")/(1+Главная!$N$23))</f>
        <v>0</v>
      </c>
      <c r="CW159" s="99">
        <f>IF(CW$8="",0,SUMIFS(CW162:CW278,$H162:$H278,$B159&amp;"*",$E162:$E278,"&lt;&gt;"&amp;"ндс(-)")+SUMIFS(CW162:CW278,$H162:$H278,$B159&amp;"*",$E162:$E278,"ндс(-)")/(1+Главная!$N$23))</f>
        <v>0</v>
      </c>
      <c r="CX159" s="99">
        <f>IF(CX$8="",0,SUMIFS(CX162:CX278,$H162:$H278,$B159&amp;"*",$E162:$E278,"&lt;&gt;"&amp;"ндс(-)")+SUMIFS(CX162:CX278,$H162:$H278,$B159&amp;"*",$E162:$E278,"ндс(-)")/(1+Главная!$N$23))</f>
        <v>0</v>
      </c>
      <c r="CY159" s="99">
        <f>IF(CY$8="",0,SUMIFS(CY162:CY278,$H162:$H278,$B159&amp;"*",$E162:$E278,"&lt;&gt;"&amp;"ндс(-)")+SUMIFS(CY162:CY278,$H162:$H278,$B159&amp;"*",$E162:$E278,"ндс(-)")/(1+Главная!$N$23))</f>
        <v>0</v>
      </c>
      <c r="CZ159" s="99">
        <f>IF(CZ$8="",0,SUMIFS(CZ162:CZ278,$H162:$H278,$B159&amp;"*",$E162:$E278,"&lt;&gt;"&amp;"ндс(-)")+SUMIFS(CZ162:CZ278,$H162:$H278,$B159&amp;"*",$E162:$E278,"ндс(-)")/(1+Главная!$N$23))</f>
        <v>0</v>
      </c>
      <c r="DA159" s="99">
        <f>IF(DA$8="",0,SUMIFS(DA162:DA278,$H162:$H278,$B159&amp;"*",$E162:$E278,"&lt;&gt;"&amp;"ндс(-)")+SUMIFS(DA162:DA278,$H162:$H278,$B159&amp;"*",$E162:$E278,"ндс(-)")/(1+Главная!$N$23))</f>
        <v>0</v>
      </c>
      <c r="DB159" s="99">
        <f>IF(DB$8="",0,SUMIFS(DB162:DB278,$H162:$H278,$B159&amp;"*",$E162:$E278,"&lt;&gt;"&amp;"ндс(-)")+SUMIFS(DB162:DB278,$H162:$H278,$B159&amp;"*",$E162:$E278,"ндс(-)")/(1+Главная!$N$23))</f>
        <v>0</v>
      </c>
      <c r="DC159" s="99">
        <f>IF(DC$8="",0,SUMIFS(DC162:DC278,$H162:$H278,$B159&amp;"*",$E162:$E278,"&lt;&gt;"&amp;"ндс(-)")+SUMIFS(DC162:DC278,$H162:$H278,$B159&amp;"*",$E162:$E278,"ндс(-)")/(1+Главная!$N$23))</f>
        <v>0</v>
      </c>
      <c r="DD159" s="99">
        <f>IF(DD$8="",0,SUMIFS(DD162:DD278,$H162:$H278,$B159&amp;"*",$E162:$E278,"&lt;&gt;"&amp;"ндс(-)")+SUMIFS(DD162:DD278,$H162:$H278,$B159&amp;"*",$E162:$E278,"ндс(-)")/(1+Главная!$N$23))</f>
        <v>0</v>
      </c>
      <c r="DE159" s="99">
        <f>IF(DE$8="",0,SUMIFS(DE162:DE278,$H162:$H278,$B159&amp;"*",$E162:$E278,"&lt;&gt;"&amp;"ндс(-)")+SUMIFS(DE162:DE278,$H162:$H278,$B159&amp;"*",$E162:$E278,"ндс(-)")/(1+Главная!$N$23))</f>
        <v>0</v>
      </c>
      <c r="DF159" s="99">
        <f>IF(DF$8="",0,SUMIFS(DF162:DF278,$H162:$H278,$B159&amp;"*",$E162:$E278,"&lt;&gt;"&amp;"ндс(-)")+SUMIFS(DF162:DF278,$H162:$H278,$B159&amp;"*",$E162:$E278,"ндс(-)")/(1+Главная!$N$23))</f>
        <v>0</v>
      </c>
      <c r="DG159" s="99">
        <f>IF(DG$8="",0,SUMIFS(DG162:DG278,$H162:$H278,$B159&amp;"*",$E162:$E278,"&lt;&gt;"&amp;"ндс(-)")+SUMIFS(DG162:DG278,$H162:$H278,$B159&amp;"*",$E162:$E278,"ндс(-)")/(1+Главная!$N$23))</f>
        <v>0</v>
      </c>
      <c r="DH159" s="99">
        <f>IF(DH$8="",0,SUMIFS(DH162:DH278,$H162:$H278,$B159&amp;"*",$E162:$E278,"&lt;&gt;"&amp;"ндс(-)")+SUMIFS(DH162:DH278,$H162:$H278,$B159&amp;"*",$E162:$E278,"ндс(-)")/(1+Главная!$N$23))</f>
        <v>0</v>
      </c>
      <c r="DI159" s="99">
        <f>IF(DI$8="",0,SUMIFS(DI162:DI278,$H162:$H278,$B159&amp;"*",$E162:$E278,"&lt;&gt;"&amp;"ндс(-)")+SUMIFS(DI162:DI278,$H162:$H278,$B159&amp;"*",$E162:$E278,"ндс(-)")/(1+Главная!$N$23))</f>
        <v>0</v>
      </c>
      <c r="DJ159" s="99">
        <f>IF(DJ$8="",0,SUMIFS(DJ162:DJ278,$H162:$H278,$B159&amp;"*",$E162:$E278,"&lt;&gt;"&amp;"ндс(-)")+SUMIFS(DJ162:DJ278,$H162:$H278,$B159&amp;"*",$E162:$E278,"ндс(-)")/(1+Главная!$N$23))</f>
        <v>0</v>
      </c>
      <c r="DK159" s="99">
        <f>IF(DK$8="",0,SUMIFS(DK162:DK278,$H162:$H278,$B159&amp;"*",$E162:$E278,"&lt;&gt;"&amp;"ндс(-)")+SUMIFS(DK162:DK278,$H162:$H278,$B159&amp;"*",$E162:$E278,"ндс(-)")/(1+Главная!$N$23))</f>
        <v>0</v>
      </c>
      <c r="DL159" s="99">
        <f>IF(DL$8="",0,SUMIFS(DL162:DL278,$H162:$H278,$B159&amp;"*",$E162:$E278,"&lt;&gt;"&amp;"ндс(-)")+SUMIFS(DL162:DL278,$H162:$H278,$B159&amp;"*",$E162:$E278,"ндс(-)")/(1+Главная!$N$23))</f>
        <v>0</v>
      </c>
      <c r="DM159" s="99">
        <f>IF(DM$8="",0,SUMIFS(DM162:DM278,$H162:$H278,$B159&amp;"*",$E162:$E278,"&lt;&gt;"&amp;"ндс(-)")+SUMIFS(DM162:DM278,$H162:$H278,$B159&amp;"*",$E162:$E278,"ндс(-)")/(1+Главная!$N$23))</f>
        <v>0</v>
      </c>
      <c r="DN159" s="99">
        <f>IF(DN$8="",0,SUMIFS(DN162:DN278,$H162:$H278,$B159&amp;"*",$E162:$E278,"&lt;&gt;"&amp;"ндс(-)")+SUMIFS(DN162:DN278,$H162:$H278,$B159&amp;"*",$E162:$E278,"ндс(-)")/(1+Главная!$N$23))</f>
        <v>0</v>
      </c>
      <c r="DO159" s="99">
        <f>IF(DO$8="",0,SUMIFS(DO162:DO278,$H162:$H278,$B159&amp;"*",$E162:$E278,"&lt;&gt;"&amp;"ндс(-)")+SUMIFS(DO162:DO278,$H162:$H278,$B159&amp;"*",$E162:$E278,"ндс(-)")/(1+Главная!$N$23))</f>
        <v>0</v>
      </c>
      <c r="DP159" s="99">
        <f>IF(DP$8="",0,SUMIFS(DP162:DP278,$H162:$H278,$B159&amp;"*",$E162:$E278,"&lt;&gt;"&amp;"ндс(-)")+SUMIFS(DP162:DP278,$H162:$H278,$B159&amp;"*",$E162:$E278,"ндс(-)")/(1+Главная!$N$23))</f>
        <v>0</v>
      </c>
      <c r="DQ159" s="99">
        <f>IF(DQ$8="",0,SUMIFS(DQ162:DQ278,$H162:$H278,$B159&amp;"*",$E162:$E278,"&lt;&gt;"&amp;"ндс(-)")+SUMIFS(DQ162:DQ278,$H162:$H278,$B159&amp;"*",$E162:$E278,"ндс(-)")/(1+Главная!$N$23))</f>
        <v>0</v>
      </c>
      <c r="DR159" s="99">
        <f>IF(DR$8="",0,SUMIFS(DR162:DR278,$H162:$H278,$B159&amp;"*",$E162:$E278,"&lt;&gt;"&amp;"ндс(-)")+SUMIFS(DR162:DR278,$H162:$H278,$B159&amp;"*",$E162:$E278,"ндс(-)")/(1+Главная!$N$23))</f>
        <v>0</v>
      </c>
      <c r="DS159" s="99">
        <f>IF(DS$8="",0,SUMIFS(DS162:DS278,$H162:$H278,$B159&amp;"*",$E162:$E278,"&lt;&gt;"&amp;"ндс(-)")+SUMIFS(DS162:DS278,$H162:$H278,$B159&amp;"*",$E162:$E278,"ндс(-)")/(1+Главная!$N$23))</f>
        <v>0</v>
      </c>
      <c r="DT159" s="99">
        <f>IF(DT$8="",0,SUMIFS(DT162:DT278,$H162:$H278,$B159&amp;"*",$E162:$E278,"&lt;&gt;"&amp;"ндс(-)")+SUMIFS(DT162:DT278,$H162:$H278,$B159&amp;"*",$E162:$E278,"ндс(-)")/(1+Главная!$N$23))</f>
        <v>0</v>
      </c>
      <c r="DU159" s="35"/>
      <c r="DV159" s="35"/>
    </row>
    <row r="160" spans="1:126" s="333" customFormat="1" ht="10.199999999999999">
      <c r="A160" s="326"/>
      <c r="B160" s="327" t="s">
        <v>149</v>
      </c>
      <c r="C160" s="326"/>
      <c r="D160" s="326"/>
      <c r="E160" s="270"/>
      <c r="F160" s="328"/>
      <c r="G160" s="304"/>
      <c r="H160" s="326"/>
      <c r="I160" s="326" t="str">
        <f>$H$23</f>
        <v>Начисление прямых расходов</v>
      </c>
      <c r="J160" s="326"/>
      <c r="K160" s="326"/>
      <c r="L160" s="326"/>
      <c r="M160" s="300"/>
      <c r="N160" s="326" t="str">
        <f>N39</f>
        <v>Продажа жилых помещений</v>
      </c>
      <c r="O160" s="326"/>
      <c r="P160" s="229"/>
      <c r="Q160" s="326" t="s">
        <v>25</v>
      </c>
      <c r="R160" s="326"/>
      <c r="S160" s="300"/>
      <c r="T160" s="329"/>
      <c r="U160" s="300"/>
      <c r="V160" s="326"/>
      <c r="W160" s="330">
        <f>SUM($Y160:$DU160)</f>
        <v>0</v>
      </c>
      <c r="X160" s="330"/>
      <c r="Y160" s="245"/>
      <c r="Z160" s="331"/>
      <c r="AA160" s="332">
        <f>IF(AA$8="",0,SUMIFS(AA162:AA278,$H162:$H278,$B159&amp;"*"))</f>
        <v>0</v>
      </c>
      <c r="AB160" s="332">
        <f t="shared" ref="AB160:AE160" si="527">IF(AB$8="",0,SUMIFS(AB162:AB278,$H162:$H278,$B159&amp;"*"))</f>
        <v>0</v>
      </c>
      <c r="AC160" s="332">
        <f t="shared" si="527"/>
        <v>0</v>
      </c>
      <c r="AD160" s="332">
        <f t="shared" si="527"/>
        <v>0</v>
      </c>
      <c r="AE160" s="332">
        <f t="shared" si="527"/>
        <v>0</v>
      </c>
      <c r="AF160" s="332">
        <f t="shared" ref="AF160:CQ160" si="528">IF(AF$8="",0,SUMIFS(AF162:AF278,$H162:$H278,$B159&amp;"*"))</f>
        <v>0</v>
      </c>
      <c r="AG160" s="332">
        <f t="shared" si="528"/>
        <v>0</v>
      </c>
      <c r="AH160" s="332">
        <f t="shared" si="528"/>
        <v>0</v>
      </c>
      <c r="AI160" s="332">
        <f t="shared" si="528"/>
        <v>0</v>
      </c>
      <c r="AJ160" s="332">
        <f t="shared" si="528"/>
        <v>0</v>
      </c>
      <c r="AK160" s="332">
        <f t="shared" si="528"/>
        <v>0</v>
      </c>
      <c r="AL160" s="332">
        <f t="shared" si="528"/>
        <v>0</v>
      </c>
      <c r="AM160" s="332">
        <f t="shared" si="528"/>
        <v>0</v>
      </c>
      <c r="AN160" s="332">
        <f t="shared" si="528"/>
        <v>0</v>
      </c>
      <c r="AO160" s="332">
        <f t="shared" si="528"/>
        <v>0</v>
      </c>
      <c r="AP160" s="332">
        <f t="shared" si="528"/>
        <v>0</v>
      </c>
      <c r="AQ160" s="332">
        <f t="shared" si="528"/>
        <v>0</v>
      </c>
      <c r="AR160" s="332">
        <f t="shared" si="528"/>
        <v>0</v>
      </c>
      <c r="AS160" s="332">
        <f t="shared" si="528"/>
        <v>0</v>
      </c>
      <c r="AT160" s="332">
        <f t="shared" si="528"/>
        <v>0</v>
      </c>
      <c r="AU160" s="332">
        <f t="shared" si="528"/>
        <v>0</v>
      </c>
      <c r="AV160" s="332">
        <f t="shared" si="528"/>
        <v>0</v>
      </c>
      <c r="AW160" s="332">
        <f t="shared" si="528"/>
        <v>0</v>
      </c>
      <c r="AX160" s="332">
        <f t="shared" si="528"/>
        <v>0</v>
      </c>
      <c r="AY160" s="332">
        <f t="shared" si="528"/>
        <v>0</v>
      </c>
      <c r="AZ160" s="332">
        <f t="shared" si="528"/>
        <v>0</v>
      </c>
      <c r="BA160" s="332">
        <f t="shared" si="528"/>
        <v>0</v>
      </c>
      <c r="BB160" s="332">
        <f t="shared" si="528"/>
        <v>0</v>
      </c>
      <c r="BC160" s="332">
        <f t="shared" si="528"/>
        <v>0</v>
      </c>
      <c r="BD160" s="332">
        <f t="shared" si="528"/>
        <v>0</v>
      </c>
      <c r="BE160" s="332">
        <f t="shared" si="528"/>
        <v>0</v>
      </c>
      <c r="BF160" s="332">
        <f t="shared" si="528"/>
        <v>0</v>
      </c>
      <c r="BG160" s="332">
        <f t="shared" si="528"/>
        <v>0</v>
      </c>
      <c r="BH160" s="332">
        <f t="shared" si="528"/>
        <v>0</v>
      </c>
      <c r="BI160" s="332">
        <f t="shared" si="528"/>
        <v>0</v>
      </c>
      <c r="BJ160" s="332">
        <f t="shared" si="528"/>
        <v>0</v>
      </c>
      <c r="BK160" s="332">
        <f t="shared" si="528"/>
        <v>0</v>
      </c>
      <c r="BL160" s="332">
        <f t="shared" si="528"/>
        <v>0</v>
      </c>
      <c r="BM160" s="332">
        <f t="shared" si="528"/>
        <v>0</v>
      </c>
      <c r="BN160" s="332">
        <f t="shared" si="528"/>
        <v>0</v>
      </c>
      <c r="BO160" s="332">
        <f t="shared" si="528"/>
        <v>0</v>
      </c>
      <c r="BP160" s="332">
        <f t="shared" si="528"/>
        <v>0</v>
      </c>
      <c r="BQ160" s="332">
        <f t="shared" si="528"/>
        <v>0</v>
      </c>
      <c r="BR160" s="332">
        <f t="shared" si="528"/>
        <v>0</v>
      </c>
      <c r="BS160" s="332">
        <f t="shared" si="528"/>
        <v>0</v>
      </c>
      <c r="BT160" s="332">
        <f t="shared" si="528"/>
        <v>0</v>
      </c>
      <c r="BU160" s="332">
        <f t="shared" si="528"/>
        <v>0</v>
      </c>
      <c r="BV160" s="332">
        <f t="shared" si="528"/>
        <v>0</v>
      </c>
      <c r="BW160" s="332">
        <f t="shared" si="528"/>
        <v>0</v>
      </c>
      <c r="BX160" s="332">
        <f t="shared" si="528"/>
        <v>0</v>
      </c>
      <c r="BY160" s="332">
        <f t="shared" si="528"/>
        <v>0</v>
      </c>
      <c r="BZ160" s="332">
        <f t="shared" si="528"/>
        <v>0</v>
      </c>
      <c r="CA160" s="332">
        <f t="shared" si="528"/>
        <v>0</v>
      </c>
      <c r="CB160" s="332">
        <f t="shared" si="528"/>
        <v>0</v>
      </c>
      <c r="CC160" s="332">
        <f t="shared" si="528"/>
        <v>0</v>
      </c>
      <c r="CD160" s="332">
        <f t="shared" si="528"/>
        <v>0</v>
      </c>
      <c r="CE160" s="332">
        <f t="shared" si="528"/>
        <v>0</v>
      </c>
      <c r="CF160" s="332">
        <f t="shared" si="528"/>
        <v>0</v>
      </c>
      <c r="CG160" s="332">
        <f t="shared" si="528"/>
        <v>0</v>
      </c>
      <c r="CH160" s="332">
        <f t="shared" si="528"/>
        <v>0</v>
      </c>
      <c r="CI160" s="332">
        <f t="shared" si="528"/>
        <v>0</v>
      </c>
      <c r="CJ160" s="332">
        <f t="shared" si="528"/>
        <v>0</v>
      </c>
      <c r="CK160" s="332">
        <f t="shared" si="528"/>
        <v>0</v>
      </c>
      <c r="CL160" s="332">
        <f t="shared" si="528"/>
        <v>0</v>
      </c>
      <c r="CM160" s="332">
        <f t="shared" si="528"/>
        <v>0</v>
      </c>
      <c r="CN160" s="332">
        <f t="shared" si="528"/>
        <v>0</v>
      </c>
      <c r="CO160" s="332">
        <f t="shared" si="528"/>
        <v>0</v>
      </c>
      <c r="CP160" s="332">
        <f t="shared" si="528"/>
        <v>0</v>
      </c>
      <c r="CQ160" s="332">
        <f t="shared" si="528"/>
        <v>0</v>
      </c>
      <c r="CR160" s="332">
        <f t="shared" ref="CR160:DT160" si="529">IF(CR$8="",0,SUMIFS(CR162:CR278,$H162:$H278,$B159&amp;"*"))</f>
        <v>0</v>
      </c>
      <c r="CS160" s="332">
        <f t="shared" si="529"/>
        <v>0</v>
      </c>
      <c r="CT160" s="332">
        <f t="shared" si="529"/>
        <v>0</v>
      </c>
      <c r="CU160" s="332">
        <f t="shared" si="529"/>
        <v>0</v>
      </c>
      <c r="CV160" s="332">
        <f t="shared" si="529"/>
        <v>0</v>
      </c>
      <c r="CW160" s="332">
        <f t="shared" si="529"/>
        <v>0</v>
      </c>
      <c r="CX160" s="332">
        <f t="shared" si="529"/>
        <v>0</v>
      </c>
      <c r="CY160" s="332">
        <f t="shared" si="529"/>
        <v>0</v>
      </c>
      <c r="CZ160" s="332">
        <f t="shared" si="529"/>
        <v>0</v>
      </c>
      <c r="DA160" s="332">
        <f t="shared" si="529"/>
        <v>0</v>
      </c>
      <c r="DB160" s="332">
        <f t="shared" si="529"/>
        <v>0</v>
      </c>
      <c r="DC160" s="332">
        <f t="shared" si="529"/>
        <v>0</v>
      </c>
      <c r="DD160" s="332">
        <f t="shared" si="529"/>
        <v>0</v>
      </c>
      <c r="DE160" s="332">
        <f t="shared" si="529"/>
        <v>0</v>
      </c>
      <c r="DF160" s="332">
        <f t="shared" si="529"/>
        <v>0</v>
      </c>
      <c r="DG160" s="332">
        <f t="shared" si="529"/>
        <v>0</v>
      </c>
      <c r="DH160" s="332">
        <f t="shared" si="529"/>
        <v>0</v>
      </c>
      <c r="DI160" s="332">
        <f t="shared" si="529"/>
        <v>0</v>
      </c>
      <c r="DJ160" s="332">
        <f t="shared" si="529"/>
        <v>0</v>
      </c>
      <c r="DK160" s="332">
        <f t="shared" si="529"/>
        <v>0</v>
      </c>
      <c r="DL160" s="332">
        <f t="shared" si="529"/>
        <v>0</v>
      </c>
      <c r="DM160" s="332">
        <f t="shared" si="529"/>
        <v>0</v>
      </c>
      <c r="DN160" s="332">
        <f t="shared" si="529"/>
        <v>0</v>
      </c>
      <c r="DO160" s="332">
        <f t="shared" si="529"/>
        <v>0</v>
      </c>
      <c r="DP160" s="332">
        <f t="shared" si="529"/>
        <v>0</v>
      </c>
      <c r="DQ160" s="332">
        <f t="shared" si="529"/>
        <v>0</v>
      </c>
      <c r="DR160" s="332">
        <f t="shared" si="529"/>
        <v>0</v>
      </c>
      <c r="DS160" s="332">
        <f t="shared" si="529"/>
        <v>0</v>
      </c>
      <c r="DT160" s="332">
        <f t="shared" si="529"/>
        <v>0</v>
      </c>
      <c r="DU160" s="326"/>
      <c r="DV160" s="326"/>
    </row>
    <row r="161" spans="1:126" s="38" customFormat="1">
      <c r="A161" s="35"/>
      <c r="B161" s="257" t="s">
        <v>144</v>
      </c>
      <c r="C161" s="35"/>
      <c r="D161" s="35"/>
      <c r="E161" s="9" t="s">
        <v>110</v>
      </c>
      <c r="F161" s="50"/>
      <c r="G161" s="304"/>
      <c r="H161" s="35" t="str">
        <f>$H$29</f>
        <v>Оплата прямых расходов</v>
      </c>
      <c r="I161" s="35"/>
      <c r="J161" s="35"/>
      <c r="K161" s="35"/>
      <c r="L161" s="35"/>
      <c r="M161" s="36"/>
      <c r="N161" s="35" t="str">
        <f>N39</f>
        <v>Продажа жилых помещений</v>
      </c>
      <c r="O161" s="35"/>
      <c r="P161" s="5"/>
      <c r="Q161" s="35" t="s">
        <v>25</v>
      </c>
      <c r="R161" s="35"/>
      <c r="S161" s="36"/>
      <c r="T161" s="201"/>
      <c r="U161" s="36"/>
      <c r="V161" s="35"/>
      <c r="W161" s="37">
        <f>SUM($Y161:$DU161)</f>
        <v>0</v>
      </c>
      <c r="X161" s="37"/>
      <c r="Y161" s="45"/>
      <c r="Z161" s="98"/>
      <c r="AA161" s="99">
        <f>IF(AA$8="",0,SUMIFS(AA162:AA278,$H162:$H278,$B161&amp;"*"))</f>
        <v>0</v>
      </c>
      <c r="AB161" s="99">
        <f t="shared" ref="AB161:AE161" si="530">IF(AB$8="",0,SUMIFS(AB162:AB278,$H162:$H278,$B161&amp;"*"))</f>
        <v>0</v>
      </c>
      <c r="AC161" s="99">
        <f t="shared" si="530"/>
        <v>0</v>
      </c>
      <c r="AD161" s="99">
        <f t="shared" si="530"/>
        <v>0</v>
      </c>
      <c r="AE161" s="99">
        <f t="shared" si="530"/>
        <v>0</v>
      </c>
      <c r="AF161" s="99">
        <f t="shared" ref="AF161:CQ161" si="531">IF(AF$8="",0,SUMIFS(AF162:AF278,$H162:$H278,$B161&amp;"*"))</f>
        <v>0</v>
      </c>
      <c r="AG161" s="99">
        <f t="shared" si="531"/>
        <v>0</v>
      </c>
      <c r="AH161" s="99">
        <f t="shared" si="531"/>
        <v>0</v>
      </c>
      <c r="AI161" s="99">
        <f t="shared" si="531"/>
        <v>0</v>
      </c>
      <c r="AJ161" s="99">
        <f t="shared" si="531"/>
        <v>0</v>
      </c>
      <c r="AK161" s="99">
        <f t="shared" si="531"/>
        <v>0</v>
      </c>
      <c r="AL161" s="99">
        <f t="shared" si="531"/>
        <v>0</v>
      </c>
      <c r="AM161" s="99">
        <f t="shared" si="531"/>
        <v>0</v>
      </c>
      <c r="AN161" s="99">
        <f t="shared" si="531"/>
        <v>0</v>
      </c>
      <c r="AO161" s="99">
        <f t="shared" si="531"/>
        <v>0</v>
      </c>
      <c r="AP161" s="99">
        <f t="shared" si="531"/>
        <v>0</v>
      </c>
      <c r="AQ161" s="99">
        <f t="shared" si="531"/>
        <v>0</v>
      </c>
      <c r="AR161" s="99">
        <f t="shared" si="531"/>
        <v>0</v>
      </c>
      <c r="AS161" s="99">
        <f t="shared" si="531"/>
        <v>0</v>
      </c>
      <c r="AT161" s="99">
        <f t="shared" si="531"/>
        <v>0</v>
      </c>
      <c r="AU161" s="99">
        <f t="shared" si="531"/>
        <v>0</v>
      </c>
      <c r="AV161" s="99">
        <f t="shared" si="531"/>
        <v>0</v>
      </c>
      <c r="AW161" s="99">
        <f t="shared" si="531"/>
        <v>0</v>
      </c>
      <c r="AX161" s="99">
        <f t="shared" si="531"/>
        <v>0</v>
      </c>
      <c r="AY161" s="99">
        <f t="shared" si="531"/>
        <v>0</v>
      </c>
      <c r="AZ161" s="99">
        <f t="shared" si="531"/>
        <v>0</v>
      </c>
      <c r="BA161" s="99">
        <f t="shared" si="531"/>
        <v>0</v>
      </c>
      <c r="BB161" s="99">
        <f t="shared" si="531"/>
        <v>0</v>
      </c>
      <c r="BC161" s="99">
        <f t="shared" si="531"/>
        <v>0</v>
      </c>
      <c r="BD161" s="99">
        <f t="shared" si="531"/>
        <v>0</v>
      </c>
      <c r="BE161" s="99">
        <f t="shared" si="531"/>
        <v>0</v>
      </c>
      <c r="BF161" s="99">
        <f t="shared" si="531"/>
        <v>0</v>
      </c>
      <c r="BG161" s="99">
        <f t="shared" si="531"/>
        <v>0</v>
      </c>
      <c r="BH161" s="99">
        <f t="shared" si="531"/>
        <v>0</v>
      </c>
      <c r="BI161" s="99">
        <f t="shared" si="531"/>
        <v>0</v>
      </c>
      <c r="BJ161" s="99">
        <f t="shared" si="531"/>
        <v>0</v>
      </c>
      <c r="BK161" s="99">
        <f t="shared" si="531"/>
        <v>0</v>
      </c>
      <c r="BL161" s="99">
        <f t="shared" si="531"/>
        <v>0</v>
      </c>
      <c r="BM161" s="99">
        <f t="shared" si="531"/>
        <v>0</v>
      </c>
      <c r="BN161" s="99">
        <f t="shared" si="531"/>
        <v>0</v>
      </c>
      <c r="BO161" s="99">
        <f t="shared" si="531"/>
        <v>0</v>
      </c>
      <c r="BP161" s="99">
        <f t="shared" si="531"/>
        <v>0</v>
      </c>
      <c r="BQ161" s="99">
        <f t="shared" si="531"/>
        <v>0</v>
      </c>
      <c r="BR161" s="99">
        <f t="shared" si="531"/>
        <v>0</v>
      </c>
      <c r="BS161" s="99">
        <f t="shared" si="531"/>
        <v>0</v>
      </c>
      <c r="BT161" s="99">
        <f t="shared" si="531"/>
        <v>0</v>
      </c>
      <c r="BU161" s="99">
        <f t="shared" si="531"/>
        <v>0</v>
      </c>
      <c r="BV161" s="99">
        <f t="shared" si="531"/>
        <v>0</v>
      </c>
      <c r="BW161" s="99">
        <f t="shared" si="531"/>
        <v>0</v>
      </c>
      <c r="BX161" s="99">
        <f t="shared" si="531"/>
        <v>0</v>
      </c>
      <c r="BY161" s="99">
        <f t="shared" si="531"/>
        <v>0</v>
      </c>
      <c r="BZ161" s="99">
        <f t="shared" si="531"/>
        <v>0</v>
      </c>
      <c r="CA161" s="99">
        <f t="shared" si="531"/>
        <v>0</v>
      </c>
      <c r="CB161" s="99">
        <f t="shared" si="531"/>
        <v>0</v>
      </c>
      <c r="CC161" s="99">
        <f t="shared" si="531"/>
        <v>0</v>
      </c>
      <c r="CD161" s="99">
        <f t="shared" si="531"/>
        <v>0</v>
      </c>
      <c r="CE161" s="99">
        <f t="shared" si="531"/>
        <v>0</v>
      </c>
      <c r="CF161" s="99">
        <f t="shared" si="531"/>
        <v>0</v>
      </c>
      <c r="CG161" s="99">
        <f t="shared" si="531"/>
        <v>0</v>
      </c>
      <c r="CH161" s="99">
        <f t="shared" si="531"/>
        <v>0</v>
      </c>
      <c r="CI161" s="99">
        <f t="shared" si="531"/>
        <v>0</v>
      </c>
      <c r="CJ161" s="99">
        <f t="shared" si="531"/>
        <v>0</v>
      </c>
      <c r="CK161" s="99">
        <f t="shared" si="531"/>
        <v>0</v>
      </c>
      <c r="CL161" s="99">
        <f t="shared" si="531"/>
        <v>0</v>
      </c>
      <c r="CM161" s="99">
        <f t="shared" si="531"/>
        <v>0</v>
      </c>
      <c r="CN161" s="99">
        <f t="shared" si="531"/>
        <v>0</v>
      </c>
      <c r="CO161" s="99">
        <f t="shared" si="531"/>
        <v>0</v>
      </c>
      <c r="CP161" s="99">
        <f t="shared" si="531"/>
        <v>0</v>
      </c>
      <c r="CQ161" s="99">
        <f t="shared" si="531"/>
        <v>0</v>
      </c>
      <c r="CR161" s="99">
        <f t="shared" ref="CR161:DT161" si="532">IF(CR$8="",0,SUMIFS(CR162:CR278,$H162:$H278,$B161&amp;"*"))</f>
        <v>0</v>
      </c>
      <c r="CS161" s="99">
        <f t="shared" si="532"/>
        <v>0</v>
      </c>
      <c r="CT161" s="99">
        <f t="shared" si="532"/>
        <v>0</v>
      </c>
      <c r="CU161" s="99">
        <f t="shared" si="532"/>
        <v>0</v>
      </c>
      <c r="CV161" s="99">
        <f t="shared" si="532"/>
        <v>0</v>
      </c>
      <c r="CW161" s="99">
        <f t="shared" si="532"/>
        <v>0</v>
      </c>
      <c r="CX161" s="99">
        <f t="shared" si="532"/>
        <v>0</v>
      </c>
      <c r="CY161" s="99">
        <f t="shared" si="532"/>
        <v>0</v>
      </c>
      <c r="CZ161" s="99">
        <f t="shared" si="532"/>
        <v>0</v>
      </c>
      <c r="DA161" s="99">
        <f t="shared" si="532"/>
        <v>0</v>
      </c>
      <c r="DB161" s="99">
        <f t="shared" si="532"/>
        <v>0</v>
      </c>
      <c r="DC161" s="99">
        <f t="shared" si="532"/>
        <v>0</v>
      </c>
      <c r="DD161" s="99">
        <f t="shared" si="532"/>
        <v>0</v>
      </c>
      <c r="DE161" s="99">
        <f t="shared" si="532"/>
        <v>0</v>
      </c>
      <c r="DF161" s="99">
        <f t="shared" si="532"/>
        <v>0</v>
      </c>
      <c r="DG161" s="99">
        <f t="shared" si="532"/>
        <v>0</v>
      </c>
      <c r="DH161" s="99">
        <f t="shared" si="532"/>
        <v>0</v>
      </c>
      <c r="DI161" s="99">
        <f t="shared" si="532"/>
        <v>0</v>
      </c>
      <c r="DJ161" s="99">
        <f t="shared" si="532"/>
        <v>0</v>
      </c>
      <c r="DK161" s="99">
        <f t="shared" si="532"/>
        <v>0</v>
      </c>
      <c r="DL161" s="99">
        <f t="shared" si="532"/>
        <v>0</v>
      </c>
      <c r="DM161" s="99">
        <f t="shared" si="532"/>
        <v>0</v>
      </c>
      <c r="DN161" s="99">
        <f t="shared" si="532"/>
        <v>0</v>
      </c>
      <c r="DO161" s="99">
        <f t="shared" si="532"/>
        <v>0</v>
      </c>
      <c r="DP161" s="99">
        <f t="shared" si="532"/>
        <v>0</v>
      </c>
      <c r="DQ161" s="99">
        <f t="shared" si="532"/>
        <v>0</v>
      </c>
      <c r="DR161" s="99">
        <f t="shared" si="532"/>
        <v>0</v>
      </c>
      <c r="DS161" s="99">
        <f t="shared" si="532"/>
        <v>0</v>
      </c>
      <c r="DT161" s="99">
        <f t="shared" si="532"/>
        <v>0</v>
      </c>
      <c r="DU161" s="35"/>
      <c r="DV161" s="35"/>
    </row>
    <row r="162" spans="1:126" ht="4.2" customHeight="1">
      <c r="A162" s="1"/>
      <c r="B162" s="40"/>
      <c r="C162" s="40"/>
      <c r="D162" s="40"/>
      <c r="E162" s="40"/>
      <c r="F162" s="40"/>
      <c r="G162" s="40"/>
      <c r="H162" s="40"/>
      <c r="I162" s="40"/>
      <c r="J162" s="40"/>
      <c r="K162" s="40"/>
      <c r="L162" s="1"/>
      <c r="M162" s="5"/>
      <c r="N162" s="40"/>
      <c r="O162" s="1"/>
      <c r="P162" s="5"/>
      <c r="Q162" s="1"/>
      <c r="R162" s="1"/>
      <c r="S162" s="5"/>
      <c r="T162" s="7"/>
      <c r="U162" s="23"/>
      <c r="V162" s="1"/>
      <c r="W162" s="40"/>
      <c r="X162" s="10"/>
      <c r="Y162" s="45"/>
      <c r="Z162" s="92"/>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
      <c r="DV162" s="1"/>
    </row>
    <row r="163" spans="1:126" ht="7.2" customHeight="1">
      <c r="A163" s="1"/>
      <c r="B163" s="1"/>
      <c r="C163" s="1"/>
      <c r="D163" s="1"/>
      <c r="E163" s="261"/>
      <c r="F163" s="47"/>
      <c r="G163" s="229"/>
      <c r="H163" s="1"/>
      <c r="I163" s="1"/>
      <c r="J163" s="1"/>
      <c r="K163" s="1"/>
      <c r="L163" s="1"/>
      <c r="M163" s="5"/>
      <c r="N163" s="1"/>
      <c r="O163" s="1"/>
      <c r="P163" s="5"/>
      <c r="Q163" s="1"/>
      <c r="R163" s="1"/>
      <c r="S163" s="5"/>
      <c r="T163" s="7"/>
      <c r="U163" s="23"/>
      <c r="V163" s="1"/>
      <c r="W163" s="11"/>
      <c r="X163" s="10"/>
      <c r="Y163" s="45"/>
      <c r="Z163" s="92"/>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1"/>
      <c r="DV163" s="1"/>
    </row>
    <row r="164" spans="1:126" s="22" customFormat="1" ht="12.6" thickBot="1">
      <c r="A164" s="18"/>
      <c r="B164" s="242" t="s">
        <v>123</v>
      </c>
      <c r="C164" s="18"/>
      <c r="D164" s="18"/>
      <c r="E164" s="267"/>
      <c r="F164" s="51"/>
      <c r="G164" s="230" t="s">
        <v>6</v>
      </c>
      <c r="H164" s="18"/>
      <c r="I164" s="18" t="s">
        <v>287</v>
      </c>
      <c r="J164" s="18"/>
      <c r="K164" s="18"/>
      <c r="L164" s="18"/>
      <c r="M164" s="5" t="s">
        <v>6</v>
      </c>
      <c r="N164" s="583"/>
      <c r="O164" s="18"/>
      <c r="P164" s="19"/>
      <c r="Q164" s="18" t="s">
        <v>12</v>
      </c>
      <c r="R164" s="18"/>
      <c r="S164" s="19" t="s">
        <v>6</v>
      </c>
      <c r="T164" s="204"/>
      <c r="U164" s="25" t="s">
        <v>7</v>
      </c>
      <c r="V164" s="18"/>
      <c r="W164" s="20"/>
      <c r="X164" s="21"/>
      <c r="Y164" s="46"/>
      <c r="Z164" s="95"/>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18"/>
      <c r="DV164" s="18"/>
    </row>
    <row r="165" spans="1:126" ht="4.2" customHeight="1" thickTop="1">
      <c r="A165" s="1"/>
      <c r="B165" s="1"/>
      <c r="C165" s="1"/>
      <c r="D165" s="1"/>
      <c r="E165" s="261"/>
      <c r="F165" s="47"/>
      <c r="G165" s="229"/>
      <c r="H165" s="1"/>
      <c r="I165" s="1"/>
      <c r="J165" s="1"/>
      <c r="K165" s="1"/>
      <c r="L165" s="1"/>
      <c r="M165" s="5"/>
      <c r="N165" s="308"/>
      <c r="O165" s="1"/>
      <c r="P165" s="5"/>
      <c r="Q165" s="1"/>
      <c r="R165" s="1"/>
      <c r="S165" s="5"/>
      <c r="T165" s="7"/>
      <c r="U165" s="23"/>
      <c r="V165" s="1"/>
      <c r="W165" s="11"/>
      <c r="X165" s="10"/>
      <c r="Y165" s="45"/>
      <c r="Z165" s="92"/>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1"/>
      <c r="DV165" s="1"/>
    </row>
    <row r="166" spans="1:126" s="22" customFormat="1">
      <c r="A166" s="18"/>
      <c r="B166" s="242" t="s">
        <v>131</v>
      </c>
      <c r="C166" s="18"/>
      <c r="D166" s="18"/>
      <c r="E166" s="267"/>
      <c r="F166" s="51"/>
      <c r="G166" s="230"/>
      <c r="H166" s="18"/>
      <c r="I166" s="18" t="str">
        <f>IF(T164=справочники!$H$10,"Выберите показатель, от которого зависит расход","")</f>
        <v/>
      </c>
      <c r="J166" s="18"/>
      <c r="K166" s="18"/>
      <c r="L166" s="18"/>
      <c r="M166" s="5"/>
      <c r="N166" s="18"/>
      <c r="O166" s="18"/>
      <c r="P166" s="19"/>
      <c r="Q166" s="18" t="str">
        <f>IF(T164=справочники!$H$10,"вып.список","")</f>
        <v/>
      </c>
      <c r="R166" s="18"/>
      <c r="S166" s="19" t="str">
        <f>IF(T164=справочники!$H$10,"*","")</f>
        <v/>
      </c>
      <c r="T166" s="204"/>
      <c r="U166" s="25" t="str">
        <f>IF(T164=справочники!$H$10,"^","")</f>
        <v/>
      </c>
      <c r="V166" s="18"/>
      <c r="W166" s="20"/>
      <c r="X166" s="21"/>
      <c r="Y166" s="46"/>
      <c r="Z166" s="95"/>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18"/>
      <c r="DV166" s="18"/>
    </row>
    <row r="167" spans="1:126" ht="4.2" customHeight="1">
      <c r="A167" s="1"/>
      <c r="B167" s="1"/>
      <c r="C167" s="1"/>
      <c r="D167" s="1"/>
      <c r="E167" s="261"/>
      <c r="F167" s="47"/>
      <c r="G167" s="229"/>
      <c r="H167" s="1"/>
      <c r="I167" s="1"/>
      <c r="J167" s="1"/>
      <c r="K167" s="1"/>
      <c r="L167" s="1"/>
      <c r="M167" s="5"/>
      <c r="N167" s="18"/>
      <c r="O167" s="1"/>
      <c r="P167" s="5"/>
      <c r="Q167" s="1"/>
      <c r="R167" s="1"/>
      <c r="S167" s="5"/>
      <c r="T167" s="7"/>
      <c r="U167" s="23"/>
      <c r="V167" s="1"/>
      <c r="W167" s="11"/>
      <c r="X167" s="10"/>
      <c r="Y167" s="45"/>
      <c r="Z167" s="92"/>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1"/>
      <c r="DV167" s="1"/>
    </row>
    <row r="168" spans="1:126" s="22" customFormat="1">
      <c r="A168" s="18"/>
      <c r="B168" s="243" t="s">
        <v>132</v>
      </c>
      <c r="C168" s="18"/>
      <c r="D168" s="18"/>
      <c r="E168" s="267"/>
      <c r="F168" s="51"/>
      <c r="G168" s="230"/>
      <c r="H168" s="18"/>
      <c r="I168" s="18" t="str">
        <f>IF($T164=справочники!$H$9,"расходы на одну единицу проданной продукции",IF($T164=справочники!$H$10,"доля от выбранного показателя продаж","??"))</f>
        <v>??</v>
      </c>
      <c r="J168" s="18"/>
      <c r="K168" s="18"/>
      <c r="L168" s="18"/>
      <c r="M168" s="19"/>
      <c r="N168" s="18"/>
      <c r="O168" s="18"/>
      <c r="P168" s="19"/>
      <c r="Q168" s="18" t="str">
        <f>IF($T164=справочники!$H$9,"руб.",IF($T164=справочники!$H$10,"доля","??"))</f>
        <v>??</v>
      </c>
      <c r="R168" s="18"/>
      <c r="S168" s="19" t="s">
        <v>6</v>
      </c>
      <c r="T168" s="211"/>
      <c r="U168" s="25"/>
      <c r="V168" s="18"/>
      <c r="W168" s="20"/>
      <c r="X168" s="21"/>
      <c r="Y168" s="46"/>
      <c r="Z168" s="95"/>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18"/>
      <c r="DV168" s="18"/>
    </row>
    <row r="169" spans="1:126" ht="4.2" customHeight="1">
      <c r="A169" s="1"/>
      <c r="B169" s="1"/>
      <c r="C169" s="1"/>
      <c r="D169" s="1"/>
      <c r="E169" s="261"/>
      <c r="F169" s="47"/>
      <c r="G169" s="229"/>
      <c r="H169" s="1"/>
      <c r="I169" s="1"/>
      <c r="J169" s="1"/>
      <c r="K169" s="1"/>
      <c r="L169" s="1"/>
      <c r="M169" s="5"/>
      <c r="N169" s="1"/>
      <c r="O169" s="1"/>
      <c r="P169" s="5"/>
      <c r="Q169" s="1"/>
      <c r="R169" s="1"/>
      <c r="S169" s="5"/>
      <c r="T169" s="7"/>
      <c r="U169" s="23"/>
      <c r="V169" s="1"/>
      <c r="W169" s="11"/>
      <c r="X169" s="10"/>
      <c r="Y169" s="45"/>
      <c r="Z169" s="92"/>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1"/>
      <c r="DV169" s="1"/>
    </row>
    <row r="170" spans="1:126" s="4" customFormat="1">
      <c r="A170" s="3"/>
      <c r="B170" s="257" t="s">
        <v>129</v>
      </c>
      <c r="C170" s="3"/>
      <c r="D170" s="3"/>
      <c r="E170" s="9"/>
      <c r="F170" s="50"/>
      <c r="G170" s="230"/>
      <c r="H170" s="12" t="str">
        <f>B170&amp;N164</f>
        <v xml:space="preserve">Учет - </v>
      </c>
      <c r="I170" s="12"/>
      <c r="J170" s="3"/>
      <c r="K170" s="3"/>
      <c r="L170" s="3"/>
      <c r="M170" s="5"/>
      <c r="N170" s="35" t="str">
        <f>N39</f>
        <v>Продажа жилых помещений</v>
      </c>
      <c r="O170" s="35"/>
      <c r="P170" s="5"/>
      <c r="Q170" s="35" t="s">
        <v>25</v>
      </c>
      <c r="R170" s="35"/>
      <c r="S170" s="19" t="s">
        <v>6</v>
      </c>
      <c r="T170" s="306"/>
      <c r="U170" s="23" t="s">
        <v>7</v>
      </c>
      <c r="V170" s="35"/>
      <c r="W170" s="37">
        <f>SUM($Y170:$DU170)</f>
        <v>0</v>
      </c>
      <c r="X170" s="37"/>
      <c r="Y170" s="45"/>
      <c r="Z170" s="98"/>
      <c r="AA170" s="99">
        <f>IF(AA$8="",0,IF($T164=справочники!$H$9,$T168*SUMIFS(AA$36:AA169,$H$36:$H169,$H$65,$N$36:$N169,$N170),IF($T164=справочники!$H$10,$T168*SUMIFS(AA$36:AA169,$H$36:$H169,$T166,$N$36:$N169,$N170),0)))</f>
        <v>0</v>
      </c>
      <c r="AB170" s="99">
        <f>IF(AB$8="",0,IF($T164=справочники!$H$9,$T168*SUMIFS(AB$36:AB169,$H$36:$H169,$H$65,$N$36:$N169,$N170),IF($T164=справочники!$H$10,$T168*SUMIFS(AB$36:AB169,$H$36:$H169,$T166,$N$36:$N169,$N170),0)))</f>
        <v>0</v>
      </c>
      <c r="AC170" s="99">
        <f>IF(AC$8="",0,IF($T164=справочники!$H$9,$T168*SUMIFS(AC$36:AC169,$H$36:$H169,$H$65,$N$36:$N169,$N170),IF($T164=справочники!$H$10,$T168*SUMIFS(AC$36:AC169,$H$36:$H169,$T166,$N$36:$N169,$N170),0)))</f>
        <v>0</v>
      </c>
      <c r="AD170" s="99">
        <f>IF(AD$8="",0,IF($T164=справочники!$H$9,$T168*SUMIFS(AD$36:AD169,$H$36:$H169,$H$65,$N$36:$N169,$N170),IF($T164=справочники!$H$10,$T168*SUMIFS(AD$36:AD169,$H$36:$H169,$T166,$N$36:$N169,$N170),0)))</f>
        <v>0</v>
      </c>
      <c r="AE170" s="99">
        <f>IF(AE$8="",0,IF($T164=справочники!$H$9,$T168*SUMIFS(AE$36:AE169,$H$36:$H169,$H$65,$N$36:$N169,$N170),IF($T164=справочники!$H$10,$T168*SUMIFS(AE$36:AE169,$H$36:$H169,$T166,$N$36:$N169,$N170),0)))</f>
        <v>0</v>
      </c>
      <c r="AF170" s="99">
        <f>IF(AF$8="",0,IF($T164=справочники!$H$9,$T168*SUMIFS(AF$36:AF169,$H$36:$H169,$H$65,$N$36:$N169,$N170),IF($T164=справочники!$H$10,$T168*SUMIFS(AF$36:AF169,$H$36:$H169,$T166,$N$36:$N169,$N170),0)))</f>
        <v>0</v>
      </c>
      <c r="AG170" s="99">
        <f>IF(AG$8="",0,IF($T164=справочники!$H$9,$T168*SUMIFS(AG$36:AG169,$H$36:$H169,$H$65,$N$36:$N169,$N170),IF($T164=справочники!$H$10,$T168*SUMIFS(AG$36:AG169,$H$36:$H169,$T166,$N$36:$N169,$N170),0)))</f>
        <v>0</v>
      </c>
      <c r="AH170" s="99">
        <f>IF(AH$8="",0,IF($T164=справочники!$H$9,$T168*SUMIFS(AH$36:AH169,$H$36:$H169,$H$65,$N$36:$N169,$N170),IF($T164=справочники!$H$10,$T168*SUMIFS(AH$36:AH169,$H$36:$H169,$T166,$N$36:$N169,$N170),0)))</f>
        <v>0</v>
      </c>
      <c r="AI170" s="99">
        <f>IF(AI$8="",0,IF($T164=справочники!$H$9,$T168*SUMIFS(AI$36:AI169,$H$36:$H169,$H$65,$N$36:$N169,$N170),IF($T164=справочники!$H$10,$T168*SUMIFS(AI$36:AI169,$H$36:$H169,$T166,$N$36:$N169,$N170),0)))</f>
        <v>0</v>
      </c>
      <c r="AJ170" s="99">
        <f>IF(AJ$8="",0,IF($T164=справочники!$H$9,$T168*SUMIFS(AJ$36:AJ169,$H$36:$H169,$H$65,$N$36:$N169,$N170),IF($T164=справочники!$H$10,$T168*SUMIFS(AJ$36:AJ169,$H$36:$H169,$T166,$N$36:$N169,$N170),0)))</f>
        <v>0</v>
      </c>
      <c r="AK170" s="99">
        <f>IF(AK$8="",0,IF($T164=справочники!$H$9,$T168*SUMIFS(AK$36:AK169,$H$36:$H169,$H$65,$N$36:$N169,$N170),IF($T164=справочники!$H$10,$T168*SUMIFS(AK$36:AK169,$H$36:$H169,$T166,$N$36:$N169,$N170),0)))</f>
        <v>0</v>
      </c>
      <c r="AL170" s="99">
        <f>IF(AL$8="",0,IF($T164=справочники!$H$9,$T168*SUMIFS(AL$36:AL169,$H$36:$H169,$H$65,$N$36:$N169,$N170),IF($T164=справочники!$H$10,$T168*SUMIFS(AL$36:AL169,$H$36:$H169,$T166,$N$36:$N169,$N170),0)))</f>
        <v>0</v>
      </c>
      <c r="AM170" s="99">
        <f>IF(AM$8="",0,IF($T164=справочники!$H$9,$T168*SUMIFS(AM$36:AM169,$H$36:$H169,$H$65,$N$36:$N169,$N170),IF($T164=справочники!$H$10,$T168*SUMIFS(AM$36:AM169,$H$36:$H169,$T166,$N$36:$N169,$N170),0)))</f>
        <v>0</v>
      </c>
      <c r="AN170" s="99">
        <f>IF(AN$8="",0,IF($T164=справочники!$H$9,$T168*SUMIFS(AN$36:AN169,$H$36:$H169,$H$65,$N$36:$N169,$N170),IF($T164=справочники!$H$10,$T168*SUMIFS(AN$36:AN169,$H$36:$H169,$T166,$N$36:$N169,$N170),0)))</f>
        <v>0</v>
      </c>
      <c r="AO170" s="99">
        <f>IF(AO$8="",0,IF($T164=справочники!$H$9,$T168*SUMIFS(AO$36:AO169,$H$36:$H169,$H$65,$N$36:$N169,$N170),IF($T164=справочники!$H$10,$T168*SUMIFS(AO$36:AO169,$H$36:$H169,$T166,$N$36:$N169,$N170),0)))</f>
        <v>0</v>
      </c>
      <c r="AP170" s="99">
        <f>IF(AP$8="",0,IF($T164=справочники!$H$9,$T168*SUMIFS(AP$36:AP169,$H$36:$H169,$H$65,$N$36:$N169,$N170),IF($T164=справочники!$H$10,$T168*SUMIFS(AP$36:AP169,$H$36:$H169,$T166,$N$36:$N169,$N170),0)))</f>
        <v>0</v>
      </c>
      <c r="AQ170" s="99">
        <f>IF(AQ$8="",0,IF($T164=справочники!$H$9,$T168*SUMIFS(AQ$36:AQ169,$H$36:$H169,$H$65,$N$36:$N169,$N170),IF($T164=справочники!$H$10,$T168*SUMIFS(AQ$36:AQ169,$H$36:$H169,$T166,$N$36:$N169,$N170),0)))</f>
        <v>0</v>
      </c>
      <c r="AR170" s="99">
        <f>IF(AR$8="",0,IF($T164=справочники!$H$9,$T168*SUMIFS(AR$36:AR169,$H$36:$H169,$H$65,$N$36:$N169,$N170),IF($T164=справочники!$H$10,$T168*SUMIFS(AR$36:AR169,$H$36:$H169,$T166,$N$36:$N169,$N170),0)))</f>
        <v>0</v>
      </c>
      <c r="AS170" s="99">
        <f>IF(AS$8="",0,IF($T164=справочники!$H$9,$T168*SUMIFS(AS$36:AS169,$H$36:$H169,$H$65,$N$36:$N169,$N170),IF($T164=справочники!$H$10,$T168*SUMIFS(AS$36:AS169,$H$36:$H169,$T166,$N$36:$N169,$N170),0)))</f>
        <v>0</v>
      </c>
      <c r="AT170" s="99">
        <f>IF(AT$8="",0,IF($T164=справочники!$H$9,$T168*SUMIFS(AT$36:AT169,$H$36:$H169,$H$65,$N$36:$N169,$N170),IF($T164=справочники!$H$10,$T168*SUMIFS(AT$36:AT169,$H$36:$H169,$T166,$N$36:$N169,$N170),0)))</f>
        <v>0</v>
      </c>
      <c r="AU170" s="99">
        <f>IF(AU$8="",0,IF($T164=справочники!$H$9,$T168*SUMIFS(AU$36:AU169,$H$36:$H169,$H$65,$N$36:$N169,$N170),IF($T164=справочники!$H$10,$T168*SUMIFS(AU$36:AU169,$H$36:$H169,$T166,$N$36:$N169,$N170),0)))</f>
        <v>0</v>
      </c>
      <c r="AV170" s="99">
        <f>IF(AV$8="",0,IF($T164=справочники!$H$9,$T168*SUMIFS(AV$36:AV169,$H$36:$H169,$H$65,$N$36:$N169,$N170),IF($T164=справочники!$H$10,$T168*SUMIFS(AV$36:AV169,$H$36:$H169,$T166,$N$36:$N169,$N170),0)))</f>
        <v>0</v>
      </c>
      <c r="AW170" s="99">
        <f>IF(AW$8="",0,IF($T164=справочники!$H$9,$T168*SUMIFS(AW$36:AW169,$H$36:$H169,$H$65,$N$36:$N169,$N170),IF($T164=справочники!$H$10,$T168*SUMIFS(AW$36:AW169,$H$36:$H169,$T166,$N$36:$N169,$N170),0)))</f>
        <v>0</v>
      </c>
      <c r="AX170" s="99">
        <f>IF(AX$8="",0,IF($T164=справочники!$H$9,$T168*SUMIFS(AX$36:AX169,$H$36:$H169,$H$65,$N$36:$N169,$N170),IF($T164=справочники!$H$10,$T168*SUMIFS(AX$36:AX169,$H$36:$H169,$T166,$N$36:$N169,$N170),0)))</f>
        <v>0</v>
      </c>
      <c r="AY170" s="99">
        <f>IF(AY$8="",0,IF($T164=справочники!$H$9,$T168*SUMIFS(AY$36:AY169,$H$36:$H169,$H$65,$N$36:$N169,$N170),IF($T164=справочники!$H$10,$T168*SUMIFS(AY$36:AY169,$H$36:$H169,$T166,$N$36:$N169,$N170),0)))</f>
        <v>0</v>
      </c>
      <c r="AZ170" s="99">
        <f>IF(AZ$8="",0,IF($T164=справочники!$H$9,$T168*SUMIFS(AZ$36:AZ169,$H$36:$H169,$H$65,$N$36:$N169,$N170),IF($T164=справочники!$H$10,$T168*SUMIFS(AZ$36:AZ169,$H$36:$H169,$T166,$N$36:$N169,$N170),0)))</f>
        <v>0</v>
      </c>
      <c r="BA170" s="99">
        <f>IF(BA$8="",0,IF($T164=справочники!$H$9,$T168*SUMIFS(BA$36:BA169,$H$36:$H169,$H$65,$N$36:$N169,$N170),IF($T164=справочники!$H$10,$T168*SUMIFS(BA$36:BA169,$H$36:$H169,$T166,$N$36:$N169,$N170),0)))</f>
        <v>0</v>
      </c>
      <c r="BB170" s="99">
        <f>IF(BB$8="",0,IF($T164=справочники!$H$9,$T168*SUMIFS(BB$36:BB169,$H$36:$H169,$H$65,$N$36:$N169,$N170),IF($T164=справочники!$H$10,$T168*SUMIFS(BB$36:BB169,$H$36:$H169,$T166,$N$36:$N169,$N170),0)))</f>
        <v>0</v>
      </c>
      <c r="BC170" s="99">
        <f>IF(BC$8="",0,IF($T164=справочники!$H$9,$T168*SUMIFS(BC$36:BC169,$H$36:$H169,$H$65,$N$36:$N169,$N170),IF($T164=справочники!$H$10,$T168*SUMIFS(BC$36:BC169,$H$36:$H169,$T166,$N$36:$N169,$N170),0)))</f>
        <v>0</v>
      </c>
      <c r="BD170" s="99">
        <f>IF(BD$8="",0,IF($T164=справочники!$H$9,$T168*SUMIFS(BD$36:BD169,$H$36:$H169,$H$65,$N$36:$N169,$N170),IF($T164=справочники!$H$10,$T168*SUMIFS(BD$36:BD169,$H$36:$H169,$T166,$N$36:$N169,$N170),0)))</f>
        <v>0</v>
      </c>
      <c r="BE170" s="99">
        <f>IF(BE$8="",0,IF($T164=справочники!$H$9,$T168*SUMIFS(BE$36:BE169,$H$36:$H169,$H$65,$N$36:$N169,$N170),IF($T164=справочники!$H$10,$T168*SUMIFS(BE$36:BE169,$H$36:$H169,$T166,$N$36:$N169,$N170),0)))</f>
        <v>0</v>
      </c>
      <c r="BF170" s="99">
        <f>IF(BF$8="",0,IF($T164=справочники!$H$9,$T168*SUMIFS(BF$36:BF169,$H$36:$H169,$H$65,$N$36:$N169,$N170),IF($T164=справочники!$H$10,$T168*SUMIFS(BF$36:BF169,$H$36:$H169,$T166,$N$36:$N169,$N170),0)))</f>
        <v>0</v>
      </c>
      <c r="BG170" s="99">
        <f>IF(BG$8="",0,IF($T164=справочники!$H$9,$T168*SUMIFS(BG$36:BG169,$H$36:$H169,$H$65,$N$36:$N169,$N170),IF($T164=справочники!$H$10,$T168*SUMIFS(BG$36:BG169,$H$36:$H169,$T166,$N$36:$N169,$N170),0)))</f>
        <v>0</v>
      </c>
      <c r="BH170" s="99">
        <f>IF(BH$8="",0,IF($T164=справочники!$H$9,$T168*SUMIFS(BH$36:BH169,$H$36:$H169,$H$65,$N$36:$N169,$N170),IF($T164=справочники!$H$10,$T168*SUMIFS(BH$36:BH169,$H$36:$H169,$T166,$N$36:$N169,$N170),0)))</f>
        <v>0</v>
      </c>
      <c r="BI170" s="99">
        <f>IF(BI$8="",0,IF($T164=справочники!$H$9,$T168*SUMIFS(BI$36:BI169,$H$36:$H169,$H$65,$N$36:$N169,$N170),IF($T164=справочники!$H$10,$T168*SUMIFS(BI$36:BI169,$H$36:$H169,$T166,$N$36:$N169,$N170),0)))</f>
        <v>0</v>
      </c>
      <c r="BJ170" s="99">
        <f>IF(BJ$8="",0,IF($T164=справочники!$H$9,$T168*SUMIFS(BJ$36:BJ169,$H$36:$H169,$H$65,$N$36:$N169,$N170),IF($T164=справочники!$H$10,$T168*SUMIFS(BJ$36:BJ169,$H$36:$H169,$T166,$N$36:$N169,$N170),0)))</f>
        <v>0</v>
      </c>
      <c r="BK170" s="99">
        <f>IF(BK$8="",0,IF($T164=справочники!$H$9,$T168*SUMIFS(BK$36:BK169,$H$36:$H169,$H$65,$N$36:$N169,$N170),IF($T164=справочники!$H$10,$T168*SUMIFS(BK$36:BK169,$H$36:$H169,$T166,$N$36:$N169,$N170),0)))</f>
        <v>0</v>
      </c>
      <c r="BL170" s="99">
        <f>IF(BL$8="",0,IF($T164=справочники!$H$9,$T168*SUMIFS(BL$36:BL169,$H$36:$H169,$H$65,$N$36:$N169,$N170),IF($T164=справочники!$H$10,$T168*SUMIFS(BL$36:BL169,$H$36:$H169,$T166,$N$36:$N169,$N170),0)))</f>
        <v>0</v>
      </c>
      <c r="BM170" s="99">
        <f>IF(BM$8="",0,IF($T164=справочники!$H$9,$T168*SUMIFS(BM$36:BM169,$H$36:$H169,$H$65,$N$36:$N169,$N170),IF($T164=справочники!$H$10,$T168*SUMIFS(BM$36:BM169,$H$36:$H169,$T166,$N$36:$N169,$N170),0)))</f>
        <v>0</v>
      </c>
      <c r="BN170" s="99">
        <f>IF(BN$8="",0,IF($T164=справочники!$H$9,$T168*SUMIFS(BN$36:BN169,$H$36:$H169,$H$65,$N$36:$N169,$N170),IF($T164=справочники!$H$10,$T168*SUMIFS(BN$36:BN169,$H$36:$H169,$T166,$N$36:$N169,$N170),0)))</f>
        <v>0</v>
      </c>
      <c r="BO170" s="99">
        <f>IF(BO$8="",0,IF($T164=справочники!$H$9,$T168*SUMIFS(BO$36:BO169,$H$36:$H169,$H$65,$N$36:$N169,$N170),IF($T164=справочники!$H$10,$T168*SUMIFS(BO$36:BO169,$H$36:$H169,$T166,$N$36:$N169,$N170),0)))</f>
        <v>0</v>
      </c>
      <c r="BP170" s="99">
        <f>IF(BP$8="",0,IF($T164=справочники!$H$9,$T168*SUMIFS(BP$36:BP169,$H$36:$H169,$H$65,$N$36:$N169,$N170),IF($T164=справочники!$H$10,$T168*SUMIFS(BP$36:BP169,$H$36:$H169,$T166,$N$36:$N169,$N170),0)))</f>
        <v>0</v>
      </c>
      <c r="BQ170" s="99">
        <f>IF(BQ$8="",0,IF($T164=справочники!$H$9,$T168*SUMIFS(BQ$36:BQ169,$H$36:$H169,$H$65,$N$36:$N169,$N170),IF($T164=справочники!$H$10,$T168*SUMIFS(BQ$36:BQ169,$H$36:$H169,$T166,$N$36:$N169,$N170),0)))</f>
        <v>0</v>
      </c>
      <c r="BR170" s="99">
        <f>IF(BR$8="",0,IF($T164=справочники!$H$9,$T168*SUMIFS(BR$36:BR169,$H$36:$H169,$H$65,$N$36:$N169,$N170),IF($T164=справочники!$H$10,$T168*SUMIFS(BR$36:BR169,$H$36:$H169,$T166,$N$36:$N169,$N170),0)))</f>
        <v>0</v>
      </c>
      <c r="BS170" s="99">
        <f>IF(BS$8="",0,IF($T164=справочники!$H$9,$T168*SUMIFS(BS$36:BS169,$H$36:$H169,$H$65,$N$36:$N169,$N170),IF($T164=справочники!$H$10,$T168*SUMIFS(BS$36:BS169,$H$36:$H169,$T166,$N$36:$N169,$N170),0)))</f>
        <v>0</v>
      </c>
      <c r="BT170" s="99">
        <f>IF(BT$8="",0,IF($T164=справочники!$H$9,$T168*SUMIFS(BT$36:BT169,$H$36:$H169,$H$65,$N$36:$N169,$N170),IF($T164=справочники!$H$10,$T168*SUMIFS(BT$36:BT169,$H$36:$H169,$T166,$N$36:$N169,$N170),0)))</f>
        <v>0</v>
      </c>
      <c r="BU170" s="99">
        <f>IF(BU$8="",0,IF($T164=справочники!$H$9,$T168*SUMIFS(BU$36:BU169,$H$36:$H169,$H$65,$N$36:$N169,$N170),IF($T164=справочники!$H$10,$T168*SUMIFS(BU$36:BU169,$H$36:$H169,$T166,$N$36:$N169,$N170),0)))</f>
        <v>0</v>
      </c>
      <c r="BV170" s="99">
        <f>IF(BV$8="",0,IF($T164=справочники!$H$9,$T168*SUMIFS(BV$36:BV169,$H$36:$H169,$H$65,$N$36:$N169,$N170),IF($T164=справочники!$H$10,$T168*SUMIFS(BV$36:BV169,$H$36:$H169,$T166,$N$36:$N169,$N170),0)))</f>
        <v>0</v>
      </c>
      <c r="BW170" s="99">
        <f>IF(BW$8="",0,IF($T164=справочники!$H$9,$T168*SUMIFS(BW$36:BW169,$H$36:$H169,$H$65,$N$36:$N169,$N170),IF($T164=справочники!$H$10,$T168*SUMIFS(BW$36:BW169,$H$36:$H169,$T166,$N$36:$N169,$N170),0)))</f>
        <v>0</v>
      </c>
      <c r="BX170" s="99">
        <f>IF(BX$8="",0,IF($T164=справочники!$H$9,$T168*SUMIFS(BX$36:BX169,$H$36:$H169,$H$65,$N$36:$N169,$N170),IF($T164=справочники!$H$10,$T168*SUMIFS(BX$36:BX169,$H$36:$H169,$T166,$N$36:$N169,$N170),0)))</f>
        <v>0</v>
      </c>
      <c r="BY170" s="99">
        <f>IF(BY$8="",0,IF($T164=справочники!$H$9,$T168*SUMIFS(BY$36:BY169,$H$36:$H169,$H$65,$N$36:$N169,$N170),IF($T164=справочники!$H$10,$T168*SUMIFS(BY$36:BY169,$H$36:$H169,$T166,$N$36:$N169,$N170),0)))</f>
        <v>0</v>
      </c>
      <c r="BZ170" s="99">
        <f>IF(BZ$8="",0,IF($T164=справочники!$H$9,$T168*SUMIFS(BZ$36:BZ169,$H$36:$H169,$H$65,$N$36:$N169,$N170),IF($T164=справочники!$H$10,$T168*SUMIFS(BZ$36:BZ169,$H$36:$H169,$T166,$N$36:$N169,$N170),0)))</f>
        <v>0</v>
      </c>
      <c r="CA170" s="99">
        <f>IF(CA$8="",0,IF($T164=справочники!$H$9,$T168*SUMIFS(CA$36:CA169,$H$36:$H169,$H$65,$N$36:$N169,$N170),IF($T164=справочники!$H$10,$T168*SUMIFS(CA$36:CA169,$H$36:$H169,$T166,$N$36:$N169,$N170),0)))</f>
        <v>0</v>
      </c>
      <c r="CB170" s="99">
        <f>IF(CB$8="",0,IF($T164=справочники!$H$9,$T168*SUMIFS(CB$36:CB169,$H$36:$H169,$H$65,$N$36:$N169,$N170),IF($T164=справочники!$H$10,$T168*SUMIFS(CB$36:CB169,$H$36:$H169,$T166,$N$36:$N169,$N170),0)))</f>
        <v>0</v>
      </c>
      <c r="CC170" s="99">
        <f>IF(CC$8="",0,IF($T164=справочники!$H$9,$T168*SUMIFS(CC$36:CC169,$H$36:$H169,$H$65,$N$36:$N169,$N170),IF($T164=справочники!$H$10,$T168*SUMIFS(CC$36:CC169,$H$36:$H169,$T166,$N$36:$N169,$N170),0)))</f>
        <v>0</v>
      </c>
      <c r="CD170" s="99">
        <f>IF(CD$8="",0,IF($T164=справочники!$H$9,$T168*SUMIFS(CD$36:CD169,$H$36:$H169,$H$65,$N$36:$N169,$N170),IF($T164=справочники!$H$10,$T168*SUMIFS(CD$36:CD169,$H$36:$H169,$T166,$N$36:$N169,$N170),0)))</f>
        <v>0</v>
      </c>
      <c r="CE170" s="99">
        <f>IF(CE$8="",0,IF($T164=справочники!$H$9,$T168*SUMIFS(CE$36:CE169,$H$36:$H169,$H$65,$N$36:$N169,$N170),IF($T164=справочники!$H$10,$T168*SUMIFS(CE$36:CE169,$H$36:$H169,$T166,$N$36:$N169,$N170),0)))</f>
        <v>0</v>
      </c>
      <c r="CF170" s="99">
        <f>IF(CF$8="",0,IF($T164=справочники!$H$9,$T168*SUMIFS(CF$36:CF169,$H$36:$H169,$H$65,$N$36:$N169,$N170),IF($T164=справочники!$H$10,$T168*SUMIFS(CF$36:CF169,$H$36:$H169,$T166,$N$36:$N169,$N170),0)))</f>
        <v>0</v>
      </c>
      <c r="CG170" s="99">
        <f>IF(CG$8="",0,IF($T164=справочники!$H$9,$T168*SUMIFS(CG$36:CG169,$H$36:$H169,$H$65,$N$36:$N169,$N170),IF($T164=справочники!$H$10,$T168*SUMIFS(CG$36:CG169,$H$36:$H169,$T166,$N$36:$N169,$N170),0)))</f>
        <v>0</v>
      </c>
      <c r="CH170" s="99">
        <f>IF(CH$8="",0,IF($T164=справочники!$H$9,$T168*SUMIFS(CH$36:CH169,$H$36:$H169,$H$65,$N$36:$N169,$N170),IF($T164=справочники!$H$10,$T168*SUMIFS(CH$36:CH169,$H$36:$H169,$T166,$N$36:$N169,$N170),0)))</f>
        <v>0</v>
      </c>
      <c r="CI170" s="99">
        <f>IF(CI$8="",0,IF($T164=справочники!$H$9,$T168*SUMIFS(CI$36:CI169,$H$36:$H169,$H$65,$N$36:$N169,$N170),IF($T164=справочники!$H$10,$T168*SUMIFS(CI$36:CI169,$H$36:$H169,$T166,$N$36:$N169,$N170),0)))</f>
        <v>0</v>
      </c>
      <c r="CJ170" s="99">
        <f>IF(CJ$8="",0,IF($T164=справочники!$H$9,$T168*SUMIFS(CJ$36:CJ169,$H$36:$H169,$H$65,$N$36:$N169,$N170),IF($T164=справочники!$H$10,$T168*SUMIFS(CJ$36:CJ169,$H$36:$H169,$T166,$N$36:$N169,$N170),0)))</f>
        <v>0</v>
      </c>
      <c r="CK170" s="99">
        <f>IF(CK$8="",0,IF($T164=справочники!$H$9,$T168*SUMIFS(CK$36:CK169,$H$36:$H169,$H$65,$N$36:$N169,$N170),IF($T164=справочники!$H$10,$T168*SUMIFS(CK$36:CK169,$H$36:$H169,$T166,$N$36:$N169,$N170),0)))</f>
        <v>0</v>
      </c>
      <c r="CL170" s="99">
        <f>IF(CL$8="",0,IF($T164=справочники!$H$9,$T168*SUMIFS(CL$36:CL169,$H$36:$H169,$H$65,$N$36:$N169,$N170),IF($T164=справочники!$H$10,$T168*SUMIFS(CL$36:CL169,$H$36:$H169,$T166,$N$36:$N169,$N170),0)))</f>
        <v>0</v>
      </c>
      <c r="CM170" s="99">
        <f>IF(CM$8="",0,IF($T164=справочники!$H$9,$T168*SUMIFS(CM$36:CM169,$H$36:$H169,$H$65,$N$36:$N169,$N170),IF($T164=справочники!$H$10,$T168*SUMIFS(CM$36:CM169,$H$36:$H169,$T166,$N$36:$N169,$N170),0)))</f>
        <v>0</v>
      </c>
      <c r="CN170" s="99">
        <f>IF(CN$8="",0,IF($T164=справочники!$H$9,$T168*SUMIFS(CN$36:CN169,$H$36:$H169,$H$65,$N$36:$N169,$N170),IF($T164=справочники!$H$10,$T168*SUMIFS(CN$36:CN169,$H$36:$H169,$T166,$N$36:$N169,$N170),0)))</f>
        <v>0</v>
      </c>
      <c r="CO170" s="99">
        <f>IF(CO$8="",0,IF($T164=справочники!$H$9,$T168*SUMIFS(CO$36:CO169,$H$36:$H169,$H$65,$N$36:$N169,$N170),IF($T164=справочники!$H$10,$T168*SUMIFS(CO$36:CO169,$H$36:$H169,$T166,$N$36:$N169,$N170),0)))</f>
        <v>0</v>
      </c>
      <c r="CP170" s="99">
        <f>IF(CP$8="",0,IF($T164=справочники!$H$9,$T168*SUMIFS(CP$36:CP169,$H$36:$H169,$H$65,$N$36:$N169,$N170),IF($T164=справочники!$H$10,$T168*SUMIFS(CP$36:CP169,$H$36:$H169,$T166,$N$36:$N169,$N170),0)))</f>
        <v>0</v>
      </c>
      <c r="CQ170" s="99">
        <f>IF(CQ$8="",0,IF($T164=справочники!$H$9,$T168*SUMIFS(CQ$36:CQ169,$H$36:$H169,$H$65,$N$36:$N169,$N170),IF($T164=справочники!$H$10,$T168*SUMIFS(CQ$36:CQ169,$H$36:$H169,$T166,$N$36:$N169,$N170),0)))</f>
        <v>0</v>
      </c>
      <c r="CR170" s="99">
        <f>IF(CR$8="",0,IF($T164=справочники!$H$9,$T168*SUMIFS(CR$36:CR169,$H$36:$H169,$H$65,$N$36:$N169,$N170),IF($T164=справочники!$H$10,$T168*SUMIFS(CR$36:CR169,$H$36:$H169,$T166,$N$36:$N169,$N170),0)))</f>
        <v>0</v>
      </c>
      <c r="CS170" s="99">
        <f>IF(CS$8="",0,IF($T164=справочники!$H$9,$T168*SUMIFS(CS$36:CS169,$H$36:$H169,$H$65,$N$36:$N169,$N170),IF($T164=справочники!$H$10,$T168*SUMIFS(CS$36:CS169,$H$36:$H169,$T166,$N$36:$N169,$N170),0)))</f>
        <v>0</v>
      </c>
      <c r="CT170" s="99">
        <f>IF(CT$8="",0,IF($T164=справочники!$H$9,$T168*SUMIFS(CT$36:CT169,$H$36:$H169,$H$65,$N$36:$N169,$N170),IF($T164=справочники!$H$10,$T168*SUMIFS(CT$36:CT169,$H$36:$H169,$T166,$N$36:$N169,$N170),0)))</f>
        <v>0</v>
      </c>
      <c r="CU170" s="99">
        <f>IF(CU$8="",0,IF($T164=справочники!$H$9,$T168*SUMIFS(CU$36:CU169,$H$36:$H169,$H$65,$N$36:$N169,$N170),IF($T164=справочники!$H$10,$T168*SUMIFS(CU$36:CU169,$H$36:$H169,$T166,$N$36:$N169,$N170),0)))</f>
        <v>0</v>
      </c>
      <c r="CV170" s="99">
        <f>IF(CV$8="",0,IF($T164=справочники!$H$9,$T168*SUMIFS(CV$36:CV169,$H$36:$H169,$H$65,$N$36:$N169,$N170),IF($T164=справочники!$H$10,$T168*SUMIFS(CV$36:CV169,$H$36:$H169,$T166,$N$36:$N169,$N170),0)))</f>
        <v>0</v>
      </c>
      <c r="CW170" s="99">
        <f>IF(CW$8="",0,IF($T164=справочники!$H$9,$T168*SUMIFS(CW$36:CW169,$H$36:$H169,$H$65,$N$36:$N169,$N170),IF($T164=справочники!$H$10,$T168*SUMIFS(CW$36:CW169,$H$36:$H169,$T166,$N$36:$N169,$N170),0)))</f>
        <v>0</v>
      </c>
      <c r="CX170" s="99">
        <f>IF(CX$8="",0,IF($T164=справочники!$H$9,$T168*SUMIFS(CX$36:CX169,$H$36:$H169,$H$65,$N$36:$N169,$N170),IF($T164=справочники!$H$10,$T168*SUMIFS(CX$36:CX169,$H$36:$H169,$T166,$N$36:$N169,$N170),0)))</f>
        <v>0</v>
      </c>
      <c r="CY170" s="99">
        <f>IF(CY$8="",0,IF($T164=справочники!$H$9,$T168*SUMIFS(CY$36:CY169,$H$36:$H169,$H$65,$N$36:$N169,$N170),IF($T164=справочники!$H$10,$T168*SUMIFS(CY$36:CY169,$H$36:$H169,$T166,$N$36:$N169,$N170),0)))</f>
        <v>0</v>
      </c>
      <c r="CZ170" s="99">
        <f>IF(CZ$8="",0,IF($T164=справочники!$H$9,$T168*SUMIFS(CZ$36:CZ169,$H$36:$H169,$H$65,$N$36:$N169,$N170),IF($T164=справочники!$H$10,$T168*SUMIFS(CZ$36:CZ169,$H$36:$H169,$T166,$N$36:$N169,$N170),0)))</f>
        <v>0</v>
      </c>
      <c r="DA170" s="99">
        <f>IF(DA$8="",0,IF($T164=справочники!$H$9,$T168*SUMIFS(DA$36:DA169,$H$36:$H169,$H$65,$N$36:$N169,$N170),IF($T164=справочники!$H$10,$T168*SUMIFS(DA$36:DA169,$H$36:$H169,$T166,$N$36:$N169,$N170),0)))</f>
        <v>0</v>
      </c>
      <c r="DB170" s="99">
        <f>IF(DB$8="",0,IF($T164=справочники!$H$9,$T168*SUMIFS(DB$36:DB169,$H$36:$H169,$H$65,$N$36:$N169,$N170),IF($T164=справочники!$H$10,$T168*SUMIFS(DB$36:DB169,$H$36:$H169,$T166,$N$36:$N169,$N170),0)))</f>
        <v>0</v>
      </c>
      <c r="DC170" s="99">
        <f>IF(DC$8="",0,IF($T164=справочники!$H$9,$T168*SUMIFS(DC$36:DC169,$H$36:$H169,$H$65,$N$36:$N169,$N170),IF($T164=справочники!$H$10,$T168*SUMIFS(DC$36:DC169,$H$36:$H169,$T166,$N$36:$N169,$N170),0)))</f>
        <v>0</v>
      </c>
      <c r="DD170" s="99">
        <f>IF(DD$8="",0,IF($T164=справочники!$H$9,$T168*SUMIFS(DD$36:DD169,$H$36:$H169,$H$65,$N$36:$N169,$N170),IF($T164=справочники!$H$10,$T168*SUMIFS(DD$36:DD169,$H$36:$H169,$T166,$N$36:$N169,$N170),0)))</f>
        <v>0</v>
      </c>
      <c r="DE170" s="99">
        <f>IF(DE$8="",0,IF($T164=справочники!$H$9,$T168*SUMIFS(DE$36:DE169,$H$36:$H169,$H$65,$N$36:$N169,$N170),IF($T164=справочники!$H$10,$T168*SUMIFS(DE$36:DE169,$H$36:$H169,$T166,$N$36:$N169,$N170),0)))</f>
        <v>0</v>
      </c>
      <c r="DF170" s="99">
        <f>IF(DF$8="",0,IF($T164=справочники!$H$9,$T168*SUMIFS(DF$36:DF169,$H$36:$H169,$H$65,$N$36:$N169,$N170),IF($T164=справочники!$H$10,$T168*SUMIFS(DF$36:DF169,$H$36:$H169,$T166,$N$36:$N169,$N170),0)))</f>
        <v>0</v>
      </c>
      <c r="DG170" s="99">
        <f>IF(DG$8="",0,IF($T164=справочники!$H$9,$T168*SUMIFS(DG$36:DG169,$H$36:$H169,$H$65,$N$36:$N169,$N170),IF($T164=справочники!$H$10,$T168*SUMIFS(DG$36:DG169,$H$36:$H169,$T166,$N$36:$N169,$N170),0)))</f>
        <v>0</v>
      </c>
      <c r="DH170" s="99">
        <f>IF(DH$8="",0,IF($T164=справочники!$H$9,$T168*SUMIFS(DH$36:DH169,$H$36:$H169,$H$65,$N$36:$N169,$N170),IF($T164=справочники!$H$10,$T168*SUMIFS(DH$36:DH169,$H$36:$H169,$T166,$N$36:$N169,$N170),0)))</f>
        <v>0</v>
      </c>
      <c r="DI170" s="99">
        <f>IF(DI$8="",0,IF($T164=справочники!$H$9,$T168*SUMIFS(DI$36:DI169,$H$36:$H169,$H$65,$N$36:$N169,$N170),IF($T164=справочники!$H$10,$T168*SUMIFS(DI$36:DI169,$H$36:$H169,$T166,$N$36:$N169,$N170),0)))</f>
        <v>0</v>
      </c>
      <c r="DJ170" s="99">
        <f>IF(DJ$8="",0,IF($T164=справочники!$H$9,$T168*SUMIFS(DJ$36:DJ169,$H$36:$H169,$H$65,$N$36:$N169,$N170),IF($T164=справочники!$H$10,$T168*SUMIFS(DJ$36:DJ169,$H$36:$H169,$T166,$N$36:$N169,$N170),0)))</f>
        <v>0</v>
      </c>
      <c r="DK170" s="99">
        <f>IF(DK$8="",0,IF($T164=справочники!$H$9,$T168*SUMIFS(DK$36:DK169,$H$36:$H169,$H$65,$N$36:$N169,$N170),IF($T164=справочники!$H$10,$T168*SUMIFS(DK$36:DK169,$H$36:$H169,$T166,$N$36:$N169,$N170),0)))</f>
        <v>0</v>
      </c>
      <c r="DL170" s="99">
        <f>IF(DL$8="",0,IF($T164=справочники!$H$9,$T168*SUMIFS(DL$36:DL169,$H$36:$H169,$H$65,$N$36:$N169,$N170),IF($T164=справочники!$H$10,$T168*SUMIFS(DL$36:DL169,$H$36:$H169,$T166,$N$36:$N169,$N170),0)))</f>
        <v>0</v>
      </c>
      <c r="DM170" s="99">
        <f>IF(DM$8="",0,IF($T164=справочники!$H$9,$T168*SUMIFS(DM$36:DM169,$H$36:$H169,$H$65,$N$36:$N169,$N170),IF($T164=справочники!$H$10,$T168*SUMIFS(DM$36:DM169,$H$36:$H169,$T166,$N$36:$N169,$N170),0)))</f>
        <v>0</v>
      </c>
      <c r="DN170" s="99">
        <f>IF(DN$8="",0,IF($T164=справочники!$H$9,$T168*SUMIFS(DN$36:DN169,$H$36:$H169,$H$65,$N$36:$N169,$N170),IF($T164=справочники!$H$10,$T168*SUMIFS(DN$36:DN169,$H$36:$H169,$T166,$N$36:$N169,$N170),0)))</f>
        <v>0</v>
      </c>
      <c r="DO170" s="99">
        <f>IF(DO$8="",0,IF($T164=справочники!$H$9,$T168*SUMIFS(DO$36:DO169,$H$36:$H169,$H$65,$N$36:$N169,$N170),IF($T164=справочники!$H$10,$T168*SUMIFS(DO$36:DO169,$H$36:$H169,$T166,$N$36:$N169,$N170),0)))</f>
        <v>0</v>
      </c>
      <c r="DP170" s="99">
        <f>IF(DP$8="",0,IF($T164=справочники!$H$9,$T168*SUMIFS(DP$36:DP169,$H$36:$H169,$H$65,$N$36:$N169,$N170),IF($T164=справочники!$H$10,$T168*SUMIFS(DP$36:DP169,$H$36:$H169,$T166,$N$36:$N169,$N170),0)))</f>
        <v>0</v>
      </c>
      <c r="DQ170" s="99">
        <f>IF(DQ$8="",0,IF($T164=справочники!$H$9,$T168*SUMIFS(DQ$36:DQ169,$H$36:$H169,$H$65,$N$36:$N169,$N170),IF($T164=справочники!$H$10,$T168*SUMIFS(DQ$36:DQ169,$H$36:$H169,$T166,$N$36:$N169,$N170),0)))</f>
        <v>0</v>
      </c>
      <c r="DR170" s="99">
        <f>IF(DR$8="",0,IF($T164=справочники!$H$9,$T168*SUMIFS(DR$36:DR169,$H$36:$H169,$H$65,$N$36:$N169,$N170),IF($T164=справочники!$H$10,$T168*SUMIFS(DR$36:DR169,$H$36:$H169,$T166,$N$36:$N169,$N170),0)))</f>
        <v>0</v>
      </c>
      <c r="DS170" s="99">
        <f>IF(DS$8="",0,IF($T164=справочники!$H$9,$T168*SUMIFS(DS$36:DS169,$H$36:$H169,$H$65,$N$36:$N169,$N170),IF($T164=справочники!$H$10,$T168*SUMIFS(DS$36:DS169,$H$36:$H169,$T166,$N$36:$N169,$N170),0)))</f>
        <v>0</v>
      </c>
      <c r="DT170" s="99">
        <f>IF(DT$8="",0,IF($T164=справочники!$H$9,$T168*SUMIFS(DT$36:DT169,$H$36:$H169,$H$65,$N$36:$N169,$N170),IF($T164=справочники!$H$10,$T168*SUMIFS(DT$36:DT169,$H$36:$H169,$T166,$N$36:$N169,$N170),0)))</f>
        <v>0</v>
      </c>
      <c r="DU170" s="3"/>
      <c r="DV170" s="3"/>
    </row>
    <row r="171" spans="1:126" ht="4.2" customHeight="1">
      <c r="A171" s="1"/>
      <c r="B171" s="1"/>
      <c r="C171" s="1"/>
      <c r="D171" s="1"/>
      <c r="E171" s="261"/>
      <c r="F171" s="47"/>
      <c r="G171" s="229"/>
      <c r="H171" s="1"/>
      <c r="I171" s="1"/>
      <c r="J171" s="1"/>
      <c r="K171" s="1"/>
      <c r="L171" s="1"/>
      <c r="M171" s="5"/>
      <c r="N171" s="1"/>
      <c r="O171" s="1"/>
      <c r="P171" s="5"/>
      <c r="Q171" s="1"/>
      <c r="R171" s="1"/>
      <c r="S171" s="5"/>
      <c r="T171" s="7"/>
      <c r="U171" s="23"/>
      <c r="V171" s="1"/>
      <c r="W171" s="11"/>
      <c r="X171" s="10"/>
      <c r="Y171" s="45"/>
      <c r="Z171" s="92"/>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1"/>
      <c r="DV171" s="1"/>
    </row>
    <row r="172" spans="1:126" s="237" customFormat="1" ht="10.199999999999999">
      <c r="A172" s="226"/>
      <c r="B172" s="243" t="s">
        <v>127</v>
      </c>
      <c r="C172" s="228"/>
      <c r="D172" s="227"/>
      <c r="E172" s="268"/>
      <c r="F172" s="114"/>
      <c r="G172" s="229" t="s">
        <v>6</v>
      </c>
      <c r="H172" s="226"/>
      <c r="I172" s="226" t="s">
        <v>125</v>
      </c>
      <c r="J172" s="226"/>
      <c r="K172" s="226"/>
      <c r="L172" s="226"/>
      <c r="M172" s="229"/>
      <c r="N172" s="226"/>
      <c r="O172" s="226"/>
      <c r="P172" s="229"/>
      <c r="Q172" s="226" t="s">
        <v>40</v>
      </c>
      <c r="R172" s="226"/>
      <c r="S172" s="229" t="s">
        <v>6</v>
      </c>
      <c r="T172" s="307"/>
      <c r="U172" s="226"/>
      <c r="V172" s="226"/>
      <c r="W172" s="233"/>
      <c r="X172" s="234"/>
      <c r="Y172" s="245"/>
      <c r="Z172" s="246"/>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c r="BC172" s="247"/>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7"/>
      <c r="CE172" s="247"/>
      <c r="CF172" s="247"/>
      <c r="CG172" s="247"/>
      <c r="CH172" s="247"/>
      <c r="CI172" s="247"/>
      <c r="CJ172" s="247"/>
      <c r="CK172" s="247"/>
      <c r="CL172" s="247"/>
      <c r="CM172" s="247"/>
      <c r="CN172" s="247"/>
      <c r="CO172" s="247"/>
      <c r="CP172" s="247"/>
      <c r="CQ172" s="247"/>
      <c r="CR172" s="247"/>
      <c r="CS172" s="247"/>
      <c r="CT172" s="247"/>
      <c r="CU172" s="247"/>
      <c r="CV172" s="247"/>
      <c r="CW172" s="247"/>
      <c r="CX172" s="247"/>
      <c r="CY172" s="247"/>
      <c r="CZ172" s="247"/>
      <c r="DA172" s="247"/>
      <c r="DB172" s="247"/>
      <c r="DC172" s="247"/>
      <c r="DD172" s="247"/>
      <c r="DE172" s="247"/>
      <c r="DF172" s="247"/>
      <c r="DG172" s="247"/>
      <c r="DH172" s="247"/>
      <c r="DI172" s="247"/>
      <c r="DJ172" s="247"/>
      <c r="DK172" s="247"/>
      <c r="DL172" s="247"/>
      <c r="DM172" s="247"/>
      <c r="DN172" s="247"/>
      <c r="DO172" s="247"/>
      <c r="DP172" s="247"/>
      <c r="DQ172" s="247"/>
      <c r="DR172" s="247"/>
      <c r="DS172" s="247"/>
      <c r="DT172" s="247"/>
      <c r="DU172" s="226"/>
      <c r="DV172" s="226"/>
    </row>
    <row r="173" spans="1:126" ht="4.2" customHeight="1">
      <c r="A173" s="1"/>
      <c r="B173" s="1"/>
      <c r="C173" s="1"/>
      <c r="D173" s="1"/>
      <c r="E173" s="261"/>
      <c r="F173" s="47"/>
      <c r="G173" s="229"/>
      <c r="H173" s="1"/>
      <c r="I173" s="1"/>
      <c r="J173" s="1"/>
      <c r="K173" s="1"/>
      <c r="L173" s="1"/>
      <c r="M173" s="5"/>
      <c r="N173" s="1"/>
      <c r="O173" s="1"/>
      <c r="P173" s="5"/>
      <c r="Q173" s="1"/>
      <c r="R173" s="1"/>
      <c r="S173" s="5"/>
      <c r="T173" s="7"/>
      <c r="U173" s="23"/>
      <c r="V173" s="1"/>
      <c r="W173" s="11"/>
      <c r="X173" s="10"/>
      <c r="Y173" s="45"/>
      <c r="Z173" s="92"/>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1"/>
      <c r="DV173" s="1"/>
    </row>
    <row r="174" spans="1:126" s="4" customFormat="1">
      <c r="A174" s="3"/>
      <c r="B174" s="257" t="s">
        <v>126</v>
      </c>
      <c r="C174" s="3"/>
      <c r="D174" s="3"/>
      <c r="E174" s="9" t="str">
        <f>IF(OR(Главная!$N$19=справочники!$N$10,Главная!$N$19=справочники!$N$11),"",IF(T174=справочники!$P$10,"","ндс(-)"))</f>
        <v>ндс(-)</v>
      </c>
      <c r="F174" s="50"/>
      <c r="G174" s="230"/>
      <c r="H174" s="12" t="str">
        <f>B174&amp;N164</f>
        <v xml:space="preserve">Начисление - </v>
      </c>
      <c r="I174" s="12"/>
      <c r="J174" s="3"/>
      <c r="K174" s="3"/>
      <c r="L174" s="3"/>
      <c r="M174" s="5"/>
      <c r="N174" s="35" t="str">
        <f>N39</f>
        <v>Продажа жилых помещений</v>
      </c>
      <c r="O174" s="35"/>
      <c r="P174" s="5"/>
      <c r="Q174" s="35" t="s">
        <v>25</v>
      </c>
      <c r="R174" s="35"/>
      <c r="S174" s="35"/>
      <c r="T174" s="61">
        <f>T170</f>
        <v>0</v>
      </c>
      <c r="U174" s="35"/>
      <c r="V174" s="35"/>
      <c r="W174" s="37">
        <f>SUM($Y174:$DU174)</f>
        <v>0</v>
      </c>
      <c r="X174" s="37"/>
      <c r="Y174" s="45"/>
      <c r="Z174" s="98"/>
      <c r="AA174" s="99">
        <f t="shared" ref="AA174:BF174" si="533">IF(AA$8="",0,IF(AA$1=1,SUMIFS(170:170,$1:$1,"&gt;="&amp;1,$1:$1,"&lt;="&amp;INT($T172/30))+($T172/30-INT($T172/30))*SUMIFS(170:170,$1:$1,INT($T172/30)+1),0)+($T172/30-INT($T172/30))*SUMIFS(170:170,$1:$1,AA$1+INT($T172/30)+1)+(INT($T172/30)+1-$T172/30)*SUMIFS(170:170,$1:$1,AA$1+INT($T172/30)))</f>
        <v>0</v>
      </c>
      <c r="AB174" s="99">
        <f t="shared" si="533"/>
        <v>0</v>
      </c>
      <c r="AC174" s="99">
        <f t="shared" si="533"/>
        <v>0</v>
      </c>
      <c r="AD174" s="99">
        <f t="shared" si="533"/>
        <v>0</v>
      </c>
      <c r="AE174" s="99">
        <f t="shared" si="533"/>
        <v>0</v>
      </c>
      <c r="AF174" s="99">
        <f t="shared" si="533"/>
        <v>0</v>
      </c>
      <c r="AG174" s="99">
        <f t="shared" si="533"/>
        <v>0</v>
      </c>
      <c r="AH174" s="99">
        <f t="shared" si="533"/>
        <v>0</v>
      </c>
      <c r="AI174" s="99">
        <f t="shared" si="533"/>
        <v>0</v>
      </c>
      <c r="AJ174" s="99">
        <f t="shared" si="533"/>
        <v>0</v>
      </c>
      <c r="AK174" s="99">
        <f t="shared" si="533"/>
        <v>0</v>
      </c>
      <c r="AL174" s="99">
        <f t="shared" si="533"/>
        <v>0</v>
      </c>
      <c r="AM174" s="99">
        <f t="shared" si="533"/>
        <v>0</v>
      </c>
      <c r="AN174" s="99">
        <f t="shared" si="533"/>
        <v>0</v>
      </c>
      <c r="AO174" s="99">
        <f t="shared" si="533"/>
        <v>0</v>
      </c>
      <c r="AP174" s="99">
        <f t="shared" si="533"/>
        <v>0</v>
      </c>
      <c r="AQ174" s="99">
        <f t="shared" si="533"/>
        <v>0</v>
      </c>
      <c r="AR174" s="99">
        <f t="shared" si="533"/>
        <v>0</v>
      </c>
      <c r="AS174" s="99">
        <f t="shared" si="533"/>
        <v>0</v>
      </c>
      <c r="AT174" s="99">
        <f t="shared" si="533"/>
        <v>0</v>
      </c>
      <c r="AU174" s="99">
        <f t="shared" si="533"/>
        <v>0</v>
      </c>
      <c r="AV174" s="99">
        <f t="shared" si="533"/>
        <v>0</v>
      </c>
      <c r="AW174" s="99">
        <f t="shared" si="533"/>
        <v>0</v>
      </c>
      <c r="AX174" s="99">
        <f t="shared" si="533"/>
        <v>0</v>
      </c>
      <c r="AY174" s="99">
        <f t="shared" si="533"/>
        <v>0</v>
      </c>
      <c r="AZ174" s="99">
        <f t="shared" si="533"/>
        <v>0</v>
      </c>
      <c r="BA174" s="99">
        <f t="shared" si="533"/>
        <v>0</v>
      </c>
      <c r="BB174" s="99">
        <f t="shared" si="533"/>
        <v>0</v>
      </c>
      <c r="BC174" s="99">
        <f t="shared" si="533"/>
        <v>0</v>
      </c>
      <c r="BD174" s="99">
        <f t="shared" si="533"/>
        <v>0</v>
      </c>
      <c r="BE174" s="99">
        <f t="shared" si="533"/>
        <v>0</v>
      </c>
      <c r="BF174" s="99">
        <f t="shared" si="533"/>
        <v>0</v>
      </c>
      <c r="BG174" s="99">
        <f t="shared" ref="BG174:CL174" si="534">IF(BG$8="",0,IF(BG$1=1,SUMIFS(170:170,$1:$1,"&gt;="&amp;1,$1:$1,"&lt;="&amp;INT($T172/30))+($T172/30-INT($T172/30))*SUMIFS(170:170,$1:$1,INT($T172/30)+1),0)+($T172/30-INT($T172/30))*SUMIFS(170:170,$1:$1,BG$1+INT($T172/30)+1)+(INT($T172/30)+1-$T172/30)*SUMIFS(170:170,$1:$1,BG$1+INT($T172/30)))</f>
        <v>0</v>
      </c>
      <c r="BH174" s="99">
        <f t="shared" si="534"/>
        <v>0</v>
      </c>
      <c r="BI174" s="99">
        <f t="shared" si="534"/>
        <v>0</v>
      </c>
      <c r="BJ174" s="99">
        <f t="shared" si="534"/>
        <v>0</v>
      </c>
      <c r="BK174" s="99">
        <f t="shared" si="534"/>
        <v>0</v>
      </c>
      <c r="BL174" s="99">
        <f t="shared" si="534"/>
        <v>0</v>
      </c>
      <c r="BM174" s="99">
        <f t="shared" si="534"/>
        <v>0</v>
      </c>
      <c r="BN174" s="99">
        <f t="shared" si="534"/>
        <v>0</v>
      </c>
      <c r="BO174" s="99">
        <f t="shared" si="534"/>
        <v>0</v>
      </c>
      <c r="BP174" s="99">
        <f t="shared" si="534"/>
        <v>0</v>
      </c>
      <c r="BQ174" s="99">
        <f t="shared" si="534"/>
        <v>0</v>
      </c>
      <c r="BR174" s="99">
        <f t="shared" si="534"/>
        <v>0</v>
      </c>
      <c r="BS174" s="99">
        <f t="shared" si="534"/>
        <v>0</v>
      </c>
      <c r="BT174" s="99">
        <f t="shared" si="534"/>
        <v>0</v>
      </c>
      <c r="BU174" s="99">
        <f t="shared" si="534"/>
        <v>0</v>
      </c>
      <c r="BV174" s="99">
        <f t="shared" si="534"/>
        <v>0</v>
      </c>
      <c r="BW174" s="99">
        <f t="shared" si="534"/>
        <v>0</v>
      </c>
      <c r="BX174" s="99">
        <f t="shared" si="534"/>
        <v>0</v>
      </c>
      <c r="BY174" s="99">
        <f t="shared" si="534"/>
        <v>0</v>
      </c>
      <c r="BZ174" s="99">
        <f t="shared" si="534"/>
        <v>0</v>
      </c>
      <c r="CA174" s="99">
        <f t="shared" si="534"/>
        <v>0</v>
      </c>
      <c r="CB174" s="99">
        <f t="shared" si="534"/>
        <v>0</v>
      </c>
      <c r="CC174" s="99">
        <f t="shared" si="534"/>
        <v>0</v>
      </c>
      <c r="CD174" s="99">
        <f t="shared" si="534"/>
        <v>0</v>
      </c>
      <c r="CE174" s="99">
        <f t="shared" si="534"/>
        <v>0</v>
      </c>
      <c r="CF174" s="99">
        <f t="shared" si="534"/>
        <v>0</v>
      </c>
      <c r="CG174" s="99">
        <f t="shared" si="534"/>
        <v>0</v>
      </c>
      <c r="CH174" s="99">
        <f t="shared" si="534"/>
        <v>0</v>
      </c>
      <c r="CI174" s="99">
        <f t="shared" si="534"/>
        <v>0</v>
      </c>
      <c r="CJ174" s="99">
        <f t="shared" si="534"/>
        <v>0</v>
      </c>
      <c r="CK174" s="99">
        <f t="shared" si="534"/>
        <v>0</v>
      </c>
      <c r="CL174" s="99">
        <f t="shared" si="534"/>
        <v>0</v>
      </c>
      <c r="CM174" s="99">
        <f t="shared" ref="CM174:DT174" si="535">IF(CM$8="",0,IF(CM$1=1,SUMIFS(170:170,$1:$1,"&gt;="&amp;1,$1:$1,"&lt;="&amp;INT($T172/30))+($T172/30-INT($T172/30))*SUMIFS(170:170,$1:$1,INT($T172/30)+1),0)+($T172/30-INT($T172/30))*SUMIFS(170:170,$1:$1,CM$1+INT($T172/30)+1)+(INT($T172/30)+1-$T172/30)*SUMIFS(170:170,$1:$1,CM$1+INT($T172/30)))</f>
        <v>0</v>
      </c>
      <c r="CN174" s="99">
        <f t="shared" si="535"/>
        <v>0</v>
      </c>
      <c r="CO174" s="99">
        <f t="shared" si="535"/>
        <v>0</v>
      </c>
      <c r="CP174" s="99">
        <f t="shared" si="535"/>
        <v>0</v>
      </c>
      <c r="CQ174" s="99">
        <f t="shared" si="535"/>
        <v>0</v>
      </c>
      <c r="CR174" s="99">
        <f t="shared" si="535"/>
        <v>0</v>
      </c>
      <c r="CS174" s="99">
        <f t="shared" si="535"/>
        <v>0</v>
      </c>
      <c r="CT174" s="99">
        <f t="shared" si="535"/>
        <v>0</v>
      </c>
      <c r="CU174" s="99">
        <f t="shared" si="535"/>
        <v>0</v>
      </c>
      <c r="CV174" s="99">
        <f t="shared" si="535"/>
        <v>0</v>
      </c>
      <c r="CW174" s="99">
        <f t="shared" si="535"/>
        <v>0</v>
      </c>
      <c r="CX174" s="99">
        <f t="shared" si="535"/>
        <v>0</v>
      </c>
      <c r="CY174" s="99">
        <f t="shared" si="535"/>
        <v>0</v>
      </c>
      <c r="CZ174" s="99">
        <f t="shared" si="535"/>
        <v>0</v>
      </c>
      <c r="DA174" s="99">
        <f t="shared" si="535"/>
        <v>0</v>
      </c>
      <c r="DB174" s="99">
        <f t="shared" si="535"/>
        <v>0</v>
      </c>
      <c r="DC174" s="99">
        <f t="shared" si="535"/>
        <v>0</v>
      </c>
      <c r="DD174" s="99">
        <f t="shared" si="535"/>
        <v>0</v>
      </c>
      <c r="DE174" s="99">
        <f t="shared" si="535"/>
        <v>0</v>
      </c>
      <c r="DF174" s="99">
        <f t="shared" si="535"/>
        <v>0</v>
      </c>
      <c r="DG174" s="99">
        <f t="shared" si="535"/>
        <v>0</v>
      </c>
      <c r="DH174" s="99">
        <f t="shared" si="535"/>
        <v>0</v>
      </c>
      <c r="DI174" s="99">
        <f t="shared" si="535"/>
        <v>0</v>
      </c>
      <c r="DJ174" s="99">
        <f t="shared" si="535"/>
        <v>0</v>
      </c>
      <c r="DK174" s="99">
        <f t="shared" si="535"/>
        <v>0</v>
      </c>
      <c r="DL174" s="99">
        <f t="shared" si="535"/>
        <v>0</v>
      </c>
      <c r="DM174" s="99">
        <f t="shared" si="535"/>
        <v>0</v>
      </c>
      <c r="DN174" s="99">
        <f t="shared" si="535"/>
        <v>0</v>
      </c>
      <c r="DO174" s="99">
        <f t="shared" si="535"/>
        <v>0</v>
      </c>
      <c r="DP174" s="99">
        <f t="shared" si="535"/>
        <v>0</v>
      </c>
      <c r="DQ174" s="99">
        <f t="shared" si="535"/>
        <v>0</v>
      </c>
      <c r="DR174" s="99">
        <f t="shared" si="535"/>
        <v>0</v>
      </c>
      <c r="DS174" s="99">
        <f t="shared" si="535"/>
        <v>0</v>
      </c>
      <c r="DT174" s="99">
        <f t="shared" si="535"/>
        <v>0</v>
      </c>
      <c r="DU174" s="3"/>
      <c r="DV174" s="3"/>
    </row>
    <row r="175" spans="1:126" ht="4.2" customHeight="1">
      <c r="A175" s="1"/>
      <c r="B175" s="1"/>
      <c r="C175" s="1"/>
      <c r="D175" s="1"/>
      <c r="E175" s="261"/>
      <c r="F175" s="47"/>
      <c r="G175" s="229"/>
      <c r="H175" s="1"/>
      <c r="I175" s="1"/>
      <c r="J175" s="1"/>
      <c r="K175" s="1"/>
      <c r="L175" s="1"/>
      <c r="M175" s="5"/>
      <c r="N175" s="1"/>
      <c r="O175" s="1"/>
      <c r="P175" s="5"/>
      <c r="Q175" s="1"/>
      <c r="R175" s="1"/>
      <c r="S175" s="5"/>
      <c r="T175" s="7"/>
      <c r="U175" s="23"/>
      <c r="V175" s="1"/>
      <c r="W175" s="11"/>
      <c r="X175" s="10"/>
      <c r="Y175" s="45"/>
      <c r="Z175" s="92"/>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1"/>
      <c r="DV175" s="1"/>
    </row>
    <row r="176" spans="1:126" s="237" customFormat="1" ht="10.199999999999999">
      <c r="A176" s="226"/>
      <c r="B176" s="243" t="s">
        <v>133</v>
      </c>
      <c r="C176" s="228"/>
      <c r="D176" s="227"/>
      <c r="E176" s="268"/>
      <c r="F176" s="114"/>
      <c r="G176" s="229"/>
      <c r="H176" s="226"/>
      <c r="I176" s="226" t="e">
        <f>#REF!</f>
        <v>#REF!</v>
      </c>
      <c r="J176" s="226"/>
      <c r="K176" s="226"/>
      <c r="L176" s="226"/>
      <c r="M176" s="229"/>
      <c r="N176" s="226"/>
      <c r="O176" s="226"/>
      <c r="P176" s="229"/>
      <c r="Q176" s="226" t="s">
        <v>40</v>
      </c>
      <c r="R176" s="226"/>
      <c r="S176" s="229" t="s">
        <v>6</v>
      </c>
      <c r="T176" s="307"/>
      <c r="U176" s="226"/>
      <c r="V176" s="226"/>
      <c r="W176" s="233"/>
      <c r="X176" s="234"/>
      <c r="Y176" s="245"/>
      <c r="Z176" s="246"/>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c r="BC176" s="247"/>
      <c r="BD176" s="247"/>
      <c r="BE176" s="247"/>
      <c r="BF176" s="247"/>
      <c r="BG176" s="247"/>
      <c r="BH176" s="247"/>
      <c r="BI176" s="247"/>
      <c r="BJ176" s="247"/>
      <c r="BK176" s="247"/>
      <c r="BL176" s="247"/>
      <c r="BM176" s="247"/>
      <c r="BN176" s="247"/>
      <c r="BO176" s="247"/>
      <c r="BP176" s="247"/>
      <c r="BQ176" s="247"/>
      <c r="BR176" s="247"/>
      <c r="BS176" s="247"/>
      <c r="BT176" s="247"/>
      <c r="BU176" s="247"/>
      <c r="BV176" s="247"/>
      <c r="BW176" s="247"/>
      <c r="BX176" s="247"/>
      <c r="BY176" s="247"/>
      <c r="BZ176" s="247"/>
      <c r="CA176" s="247"/>
      <c r="CB176" s="247"/>
      <c r="CC176" s="247"/>
      <c r="CD176" s="247"/>
      <c r="CE176" s="247"/>
      <c r="CF176" s="247"/>
      <c r="CG176" s="247"/>
      <c r="CH176" s="247"/>
      <c r="CI176" s="247"/>
      <c r="CJ176" s="247"/>
      <c r="CK176" s="247"/>
      <c r="CL176" s="247"/>
      <c r="CM176" s="247"/>
      <c r="CN176" s="247"/>
      <c r="CO176" s="247"/>
      <c r="CP176" s="247"/>
      <c r="CQ176" s="247"/>
      <c r="CR176" s="247"/>
      <c r="CS176" s="247"/>
      <c r="CT176" s="247"/>
      <c r="CU176" s="247"/>
      <c r="CV176" s="247"/>
      <c r="CW176" s="247"/>
      <c r="CX176" s="247"/>
      <c r="CY176" s="247"/>
      <c r="CZ176" s="247"/>
      <c r="DA176" s="247"/>
      <c r="DB176" s="247"/>
      <c r="DC176" s="247"/>
      <c r="DD176" s="247"/>
      <c r="DE176" s="247"/>
      <c r="DF176" s="247"/>
      <c r="DG176" s="247"/>
      <c r="DH176" s="247"/>
      <c r="DI176" s="247"/>
      <c r="DJ176" s="247"/>
      <c r="DK176" s="247"/>
      <c r="DL176" s="247"/>
      <c r="DM176" s="247"/>
      <c r="DN176" s="247"/>
      <c r="DO176" s="247"/>
      <c r="DP176" s="247"/>
      <c r="DQ176" s="247"/>
      <c r="DR176" s="247"/>
      <c r="DS176" s="247"/>
      <c r="DT176" s="247"/>
      <c r="DU176" s="226"/>
      <c r="DV176" s="226"/>
    </row>
    <row r="177" spans="1:126" ht="4.2" customHeight="1">
      <c r="A177" s="1"/>
      <c r="B177" s="1"/>
      <c r="C177" s="1"/>
      <c r="D177" s="1"/>
      <c r="E177" s="261"/>
      <c r="F177" s="47"/>
      <c r="G177" s="229"/>
      <c r="H177" s="1"/>
      <c r="I177" s="1"/>
      <c r="J177" s="1"/>
      <c r="K177" s="1"/>
      <c r="L177" s="1"/>
      <c r="M177" s="5"/>
      <c r="N177" s="1"/>
      <c r="O177" s="1"/>
      <c r="P177" s="5"/>
      <c r="Q177" s="1"/>
      <c r="R177" s="1"/>
      <c r="S177" s="5"/>
      <c r="T177" s="7"/>
      <c r="U177" s="23"/>
      <c r="V177" s="1"/>
      <c r="W177" s="11"/>
      <c r="X177" s="10"/>
      <c r="Y177" s="45"/>
      <c r="Z177" s="92"/>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1"/>
      <c r="DV177" s="1"/>
    </row>
    <row r="178" spans="1:126" s="4" customFormat="1">
      <c r="A178" s="3"/>
      <c r="B178" s="257" t="s">
        <v>130</v>
      </c>
      <c r="C178" s="3"/>
      <c r="D178" s="3"/>
      <c r="E178" s="9" t="s">
        <v>26</v>
      </c>
      <c r="F178" s="50"/>
      <c r="G178" s="230"/>
      <c r="H178" s="12" t="str">
        <f>B178&amp;N164</f>
        <v xml:space="preserve">Оплата - </v>
      </c>
      <c r="I178" s="12"/>
      <c r="J178" s="3"/>
      <c r="K178" s="3"/>
      <c r="L178" s="3"/>
      <c r="M178" s="5"/>
      <c r="N178" s="35" t="str">
        <f>N39</f>
        <v>Продажа жилых помещений</v>
      </c>
      <c r="O178" s="35"/>
      <c r="P178" s="5"/>
      <c r="Q178" s="35" t="s">
        <v>25</v>
      </c>
      <c r="R178" s="35"/>
      <c r="S178" s="35"/>
      <c r="T178" s="35"/>
      <c r="U178" s="35"/>
      <c r="V178" s="35"/>
      <c r="W178" s="37">
        <f>SUM($Y178:$DU178)</f>
        <v>0</v>
      </c>
      <c r="X178" s="37"/>
      <c r="Y178" s="45"/>
      <c r="Z178" s="98"/>
      <c r="AA178" s="99">
        <f t="shared" ref="AA178:BF178" si="536">IF(AA$8="",0,IF(AA$1=1,SUMIFS(174:174,$1:$1,"&gt;="&amp;1,$1:$1,"&lt;="&amp;INT(-$T176/30))+(-$T176/30-INT(-$T176/30))*SUMIFS(174:174,$1:$1,INT(-$T176/30)+1),0)+(-$T176/30-INT(-$T176/30))*SUMIFS(174:174,$1:$1,AA$1+INT(-$T176/30)+1)+(INT(-$T176/30)+1+$T176/30)*SUMIFS(174:174,$1:$1,AA$1+INT(-$T176/30)))</f>
        <v>0</v>
      </c>
      <c r="AB178" s="99">
        <f t="shared" si="536"/>
        <v>0</v>
      </c>
      <c r="AC178" s="99">
        <f t="shared" si="536"/>
        <v>0</v>
      </c>
      <c r="AD178" s="99">
        <f t="shared" si="536"/>
        <v>0</v>
      </c>
      <c r="AE178" s="99">
        <f t="shared" si="536"/>
        <v>0</v>
      </c>
      <c r="AF178" s="99">
        <f t="shared" si="536"/>
        <v>0</v>
      </c>
      <c r="AG178" s="99">
        <f t="shared" si="536"/>
        <v>0</v>
      </c>
      <c r="AH178" s="99">
        <f t="shared" si="536"/>
        <v>0</v>
      </c>
      <c r="AI178" s="99">
        <f t="shared" si="536"/>
        <v>0</v>
      </c>
      <c r="AJ178" s="99">
        <f t="shared" si="536"/>
        <v>0</v>
      </c>
      <c r="AK178" s="99">
        <f t="shared" si="536"/>
        <v>0</v>
      </c>
      <c r="AL178" s="99">
        <f t="shared" si="536"/>
        <v>0</v>
      </c>
      <c r="AM178" s="99">
        <f t="shared" si="536"/>
        <v>0</v>
      </c>
      <c r="AN178" s="99">
        <f t="shared" si="536"/>
        <v>0</v>
      </c>
      <c r="AO178" s="99">
        <f t="shared" si="536"/>
        <v>0</v>
      </c>
      <c r="AP178" s="99">
        <f t="shared" si="536"/>
        <v>0</v>
      </c>
      <c r="AQ178" s="99">
        <f t="shared" si="536"/>
        <v>0</v>
      </c>
      <c r="AR178" s="99">
        <f t="shared" si="536"/>
        <v>0</v>
      </c>
      <c r="AS178" s="99">
        <f t="shared" si="536"/>
        <v>0</v>
      </c>
      <c r="AT178" s="99">
        <f t="shared" si="536"/>
        <v>0</v>
      </c>
      <c r="AU178" s="99">
        <f t="shared" si="536"/>
        <v>0</v>
      </c>
      <c r="AV178" s="99">
        <f t="shared" si="536"/>
        <v>0</v>
      </c>
      <c r="AW178" s="99">
        <f t="shared" si="536"/>
        <v>0</v>
      </c>
      <c r="AX178" s="99">
        <f t="shared" si="536"/>
        <v>0</v>
      </c>
      <c r="AY178" s="99">
        <f t="shared" si="536"/>
        <v>0</v>
      </c>
      <c r="AZ178" s="99">
        <f t="shared" si="536"/>
        <v>0</v>
      </c>
      <c r="BA178" s="99">
        <f t="shared" si="536"/>
        <v>0</v>
      </c>
      <c r="BB178" s="99">
        <f t="shared" si="536"/>
        <v>0</v>
      </c>
      <c r="BC178" s="99">
        <f t="shared" si="536"/>
        <v>0</v>
      </c>
      <c r="BD178" s="99">
        <f t="shared" si="536"/>
        <v>0</v>
      </c>
      <c r="BE178" s="99">
        <f t="shared" si="536"/>
        <v>0</v>
      </c>
      <c r="BF178" s="99">
        <f t="shared" si="536"/>
        <v>0</v>
      </c>
      <c r="BG178" s="99">
        <f t="shared" ref="BG178:CL178" si="537">IF(BG$8="",0,IF(BG$1=1,SUMIFS(174:174,$1:$1,"&gt;="&amp;1,$1:$1,"&lt;="&amp;INT(-$T176/30))+(-$T176/30-INT(-$T176/30))*SUMIFS(174:174,$1:$1,INT(-$T176/30)+1),0)+(-$T176/30-INT(-$T176/30))*SUMIFS(174:174,$1:$1,BG$1+INT(-$T176/30)+1)+(INT(-$T176/30)+1+$T176/30)*SUMIFS(174:174,$1:$1,BG$1+INT(-$T176/30)))</f>
        <v>0</v>
      </c>
      <c r="BH178" s="99">
        <f t="shared" si="537"/>
        <v>0</v>
      </c>
      <c r="BI178" s="99">
        <f t="shared" si="537"/>
        <v>0</v>
      </c>
      <c r="BJ178" s="99">
        <f t="shared" si="537"/>
        <v>0</v>
      </c>
      <c r="BK178" s="99">
        <f t="shared" si="537"/>
        <v>0</v>
      </c>
      <c r="BL178" s="99">
        <f t="shared" si="537"/>
        <v>0</v>
      </c>
      <c r="BM178" s="99">
        <f t="shared" si="537"/>
        <v>0</v>
      </c>
      <c r="BN178" s="99">
        <f t="shared" si="537"/>
        <v>0</v>
      </c>
      <c r="BO178" s="99">
        <f t="shared" si="537"/>
        <v>0</v>
      </c>
      <c r="BP178" s="99">
        <f t="shared" si="537"/>
        <v>0</v>
      </c>
      <c r="BQ178" s="99">
        <f t="shared" si="537"/>
        <v>0</v>
      </c>
      <c r="BR178" s="99">
        <f t="shared" si="537"/>
        <v>0</v>
      </c>
      <c r="BS178" s="99">
        <f t="shared" si="537"/>
        <v>0</v>
      </c>
      <c r="BT178" s="99">
        <f t="shared" si="537"/>
        <v>0</v>
      </c>
      <c r="BU178" s="99">
        <f t="shared" si="537"/>
        <v>0</v>
      </c>
      <c r="BV178" s="99">
        <f t="shared" si="537"/>
        <v>0</v>
      </c>
      <c r="BW178" s="99">
        <f t="shared" si="537"/>
        <v>0</v>
      </c>
      <c r="BX178" s="99">
        <f t="shared" si="537"/>
        <v>0</v>
      </c>
      <c r="BY178" s="99">
        <f t="shared" si="537"/>
        <v>0</v>
      </c>
      <c r="BZ178" s="99">
        <f t="shared" si="537"/>
        <v>0</v>
      </c>
      <c r="CA178" s="99">
        <f t="shared" si="537"/>
        <v>0</v>
      </c>
      <c r="CB178" s="99">
        <f t="shared" si="537"/>
        <v>0</v>
      </c>
      <c r="CC178" s="99">
        <f t="shared" si="537"/>
        <v>0</v>
      </c>
      <c r="CD178" s="99">
        <f t="shared" si="537"/>
        <v>0</v>
      </c>
      <c r="CE178" s="99">
        <f t="shared" si="537"/>
        <v>0</v>
      </c>
      <c r="CF178" s="99">
        <f t="shared" si="537"/>
        <v>0</v>
      </c>
      <c r="CG178" s="99">
        <f t="shared" si="537"/>
        <v>0</v>
      </c>
      <c r="CH178" s="99">
        <f t="shared" si="537"/>
        <v>0</v>
      </c>
      <c r="CI178" s="99">
        <f t="shared" si="537"/>
        <v>0</v>
      </c>
      <c r="CJ178" s="99">
        <f t="shared" si="537"/>
        <v>0</v>
      </c>
      <c r="CK178" s="99">
        <f t="shared" si="537"/>
        <v>0</v>
      </c>
      <c r="CL178" s="99">
        <f t="shared" si="537"/>
        <v>0</v>
      </c>
      <c r="CM178" s="99">
        <f t="shared" ref="CM178:DT178" si="538">IF(CM$8="",0,IF(CM$1=1,SUMIFS(174:174,$1:$1,"&gt;="&amp;1,$1:$1,"&lt;="&amp;INT(-$T176/30))+(-$T176/30-INT(-$T176/30))*SUMIFS(174:174,$1:$1,INT(-$T176/30)+1),0)+(-$T176/30-INT(-$T176/30))*SUMIFS(174:174,$1:$1,CM$1+INT(-$T176/30)+1)+(INT(-$T176/30)+1+$T176/30)*SUMIFS(174:174,$1:$1,CM$1+INT(-$T176/30)))</f>
        <v>0</v>
      </c>
      <c r="CN178" s="99">
        <f t="shared" si="538"/>
        <v>0</v>
      </c>
      <c r="CO178" s="99">
        <f t="shared" si="538"/>
        <v>0</v>
      </c>
      <c r="CP178" s="99">
        <f t="shared" si="538"/>
        <v>0</v>
      </c>
      <c r="CQ178" s="99">
        <f t="shared" si="538"/>
        <v>0</v>
      </c>
      <c r="CR178" s="99">
        <f t="shared" si="538"/>
        <v>0</v>
      </c>
      <c r="CS178" s="99">
        <f t="shared" si="538"/>
        <v>0</v>
      </c>
      <c r="CT178" s="99">
        <f t="shared" si="538"/>
        <v>0</v>
      </c>
      <c r="CU178" s="99">
        <f t="shared" si="538"/>
        <v>0</v>
      </c>
      <c r="CV178" s="99">
        <f t="shared" si="538"/>
        <v>0</v>
      </c>
      <c r="CW178" s="99">
        <f t="shared" si="538"/>
        <v>0</v>
      </c>
      <c r="CX178" s="99">
        <f t="shared" si="538"/>
        <v>0</v>
      </c>
      <c r="CY178" s="99">
        <f t="shared" si="538"/>
        <v>0</v>
      </c>
      <c r="CZ178" s="99">
        <f t="shared" si="538"/>
        <v>0</v>
      </c>
      <c r="DA178" s="99">
        <f t="shared" si="538"/>
        <v>0</v>
      </c>
      <c r="DB178" s="99">
        <f t="shared" si="538"/>
        <v>0</v>
      </c>
      <c r="DC178" s="99">
        <f t="shared" si="538"/>
        <v>0</v>
      </c>
      <c r="DD178" s="99">
        <f t="shared" si="538"/>
        <v>0</v>
      </c>
      <c r="DE178" s="99">
        <f t="shared" si="538"/>
        <v>0</v>
      </c>
      <c r="DF178" s="99">
        <f t="shared" si="538"/>
        <v>0</v>
      </c>
      <c r="DG178" s="99">
        <f t="shared" si="538"/>
        <v>0</v>
      </c>
      <c r="DH178" s="99">
        <f t="shared" si="538"/>
        <v>0</v>
      </c>
      <c r="DI178" s="99">
        <f t="shared" si="538"/>
        <v>0</v>
      </c>
      <c r="DJ178" s="99">
        <f t="shared" si="538"/>
        <v>0</v>
      </c>
      <c r="DK178" s="99">
        <f t="shared" si="538"/>
        <v>0</v>
      </c>
      <c r="DL178" s="99">
        <f t="shared" si="538"/>
        <v>0</v>
      </c>
      <c r="DM178" s="99">
        <f t="shared" si="538"/>
        <v>0</v>
      </c>
      <c r="DN178" s="99">
        <f t="shared" si="538"/>
        <v>0</v>
      </c>
      <c r="DO178" s="99">
        <f t="shared" si="538"/>
        <v>0</v>
      </c>
      <c r="DP178" s="99">
        <f t="shared" si="538"/>
        <v>0</v>
      </c>
      <c r="DQ178" s="99">
        <f t="shared" si="538"/>
        <v>0</v>
      </c>
      <c r="DR178" s="99">
        <f t="shared" si="538"/>
        <v>0</v>
      </c>
      <c r="DS178" s="99">
        <f t="shared" si="538"/>
        <v>0</v>
      </c>
      <c r="DT178" s="99">
        <f t="shared" si="538"/>
        <v>0</v>
      </c>
      <c r="DU178" s="3"/>
      <c r="DV178" s="3"/>
    </row>
    <row r="179" spans="1:126" ht="4.2" customHeight="1">
      <c r="A179" s="1"/>
      <c r="B179" s="1"/>
      <c r="C179" s="1"/>
      <c r="D179" s="1"/>
      <c r="E179" s="261"/>
      <c r="F179" s="47"/>
      <c r="G179" s="229"/>
      <c r="H179" s="1"/>
      <c r="I179" s="1"/>
      <c r="J179" s="1"/>
      <c r="K179" s="1"/>
      <c r="L179" s="1"/>
      <c r="M179" s="5"/>
      <c r="N179" s="1"/>
      <c r="O179" s="1"/>
      <c r="P179" s="5"/>
      <c r="Q179" s="1"/>
      <c r="R179" s="1"/>
      <c r="S179" s="5"/>
      <c r="T179" s="7"/>
      <c r="U179" s="23"/>
      <c r="V179" s="1"/>
      <c r="W179" s="11"/>
      <c r="X179" s="10"/>
      <c r="Y179" s="45"/>
      <c r="Z179" s="92"/>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1"/>
      <c r="DV179" s="1"/>
    </row>
    <row r="180" spans="1:126" ht="4.2" customHeight="1">
      <c r="A180" s="1"/>
      <c r="B180" s="1"/>
      <c r="C180" s="1"/>
      <c r="D180" s="1"/>
      <c r="E180" s="39"/>
      <c r="F180" s="39"/>
      <c r="G180" s="39"/>
      <c r="H180" s="39"/>
      <c r="I180" s="39"/>
      <c r="J180" s="39"/>
      <c r="K180" s="39"/>
      <c r="L180" s="39"/>
      <c r="M180" s="41"/>
      <c r="N180" s="39"/>
      <c r="O180" s="39"/>
      <c r="P180" s="41"/>
      <c r="Q180" s="39"/>
      <c r="R180" s="1"/>
      <c r="S180" s="5"/>
      <c r="T180" s="7"/>
      <c r="U180" s="23"/>
      <c r="V180" s="1"/>
      <c r="W180" s="43"/>
      <c r="X180" s="10"/>
      <c r="Y180" s="45"/>
      <c r="Z180" s="92"/>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
      <c r="DV180" s="1"/>
    </row>
    <row r="181" spans="1:126" ht="7.2" customHeight="1">
      <c r="A181" s="1"/>
      <c r="B181" s="1"/>
      <c r="C181" s="1"/>
      <c r="D181" s="1"/>
      <c r="E181" s="261"/>
      <c r="F181" s="47"/>
      <c r="G181" s="229"/>
      <c r="H181" s="1"/>
      <c r="I181" s="1"/>
      <c r="J181" s="1"/>
      <c r="K181" s="1"/>
      <c r="L181" s="1"/>
      <c r="M181" s="5"/>
      <c r="N181" s="1"/>
      <c r="O181" s="1"/>
      <c r="P181" s="5"/>
      <c r="Q181" s="1"/>
      <c r="R181" s="1"/>
      <c r="S181" s="5"/>
      <c r="T181" s="7"/>
      <c r="U181" s="23"/>
      <c r="V181" s="1"/>
      <c r="W181" s="11"/>
      <c r="X181" s="10"/>
      <c r="Y181" s="45"/>
      <c r="Z181" s="92"/>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1"/>
      <c r="DV181" s="1"/>
    </row>
    <row r="182" spans="1:126" s="22" customFormat="1" ht="12.6" thickBot="1">
      <c r="A182" s="18"/>
      <c r="B182" s="242" t="s">
        <v>124</v>
      </c>
      <c r="C182" s="18"/>
      <c r="D182" s="18"/>
      <c r="E182" s="267"/>
      <c r="F182" s="51"/>
      <c r="G182" s="230"/>
      <c r="H182" s="18"/>
      <c r="I182" s="18" t="str">
        <f>$I$164</f>
        <v>прямой перем. расход, выберите тип зависимости</v>
      </c>
      <c r="J182" s="18"/>
      <c r="K182" s="18"/>
      <c r="L182" s="18"/>
      <c r="M182" s="5" t="s">
        <v>6</v>
      </c>
      <c r="N182" s="583"/>
      <c r="O182" s="18"/>
      <c r="P182" s="19"/>
      <c r="Q182" s="18" t="s">
        <v>12</v>
      </c>
      <c r="R182" s="18"/>
      <c r="S182" s="19" t="s">
        <v>6</v>
      </c>
      <c r="T182" s="204"/>
      <c r="U182" s="25" t="s">
        <v>7</v>
      </c>
      <c r="V182" s="18"/>
      <c r="W182" s="20"/>
      <c r="X182" s="21"/>
      <c r="Y182" s="46"/>
      <c r="Z182" s="95"/>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18"/>
      <c r="DV182" s="18"/>
    </row>
    <row r="183" spans="1:126" ht="4.2" customHeight="1" thickTop="1">
      <c r="A183" s="1"/>
      <c r="B183" s="1"/>
      <c r="C183" s="1"/>
      <c r="D183" s="1"/>
      <c r="E183" s="261"/>
      <c r="F183" s="47"/>
      <c r="G183" s="229"/>
      <c r="H183" s="1"/>
      <c r="I183" s="1"/>
      <c r="J183" s="1"/>
      <c r="K183" s="1"/>
      <c r="L183" s="1"/>
      <c r="M183" s="5"/>
      <c r="N183" s="308"/>
      <c r="O183" s="1"/>
      <c r="P183" s="5"/>
      <c r="Q183" s="1"/>
      <c r="R183" s="1"/>
      <c r="S183" s="5"/>
      <c r="T183" s="7"/>
      <c r="U183" s="23"/>
      <c r="V183" s="1"/>
      <c r="W183" s="11"/>
      <c r="X183" s="10"/>
      <c r="Y183" s="45"/>
      <c r="Z183" s="92"/>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1"/>
      <c r="DV183" s="1"/>
    </row>
    <row r="184" spans="1:126" s="22" customFormat="1">
      <c r="A184" s="18"/>
      <c r="B184" s="242" t="s">
        <v>134</v>
      </c>
      <c r="C184" s="18"/>
      <c r="D184" s="18"/>
      <c r="E184" s="267"/>
      <c r="F184" s="51"/>
      <c r="G184" s="230"/>
      <c r="H184" s="18"/>
      <c r="I184" s="18" t="str">
        <f>IF(T182=справочники!$H$10,"Выберите показатель, от которого зависит расход","")</f>
        <v/>
      </c>
      <c r="J184" s="18"/>
      <c r="K184" s="18"/>
      <c r="L184" s="18"/>
      <c r="M184" s="5"/>
      <c r="N184" s="18"/>
      <c r="O184" s="18"/>
      <c r="P184" s="19"/>
      <c r="Q184" s="18" t="str">
        <f>IF(T182=справочники!$H$10,"вып.список","")</f>
        <v/>
      </c>
      <c r="R184" s="18"/>
      <c r="S184" s="19" t="str">
        <f>IF(T182=справочники!$H$10,"*","")</f>
        <v/>
      </c>
      <c r="T184" s="204"/>
      <c r="U184" s="25" t="str">
        <f>IF(T182=справочники!$H$10,"^","")</f>
        <v/>
      </c>
      <c r="V184" s="18"/>
      <c r="W184" s="20"/>
      <c r="X184" s="21"/>
      <c r="Y184" s="46"/>
      <c r="Z184" s="95"/>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18"/>
      <c r="DV184" s="18"/>
    </row>
    <row r="185" spans="1:126" ht="4.2" customHeight="1">
      <c r="A185" s="1"/>
      <c r="B185" s="1"/>
      <c r="C185" s="1"/>
      <c r="D185" s="1"/>
      <c r="E185" s="261"/>
      <c r="F185" s="47"/>
      <c r="G185" s="229"/>
      <c r="H185" s="1"/>
      <c r="I185" s="1"/>
      <c r="J185" s="1"/>
      <c r="K185" s="1"/>
      <c r="L185" s="1"/>
      <c r="M185" s="5"/>
      <c r="N185" s="18"/>
      <c r="O185" s="1"/>
      <c r="P185" s="5"/>
      <c r="Q185" s="1"/>
      <c r="R185" s="1"/>
      <c r="S185" s="5"/>
      <c r="T185" s="7"/>
      <c r="U185" s="23"/>
      <c r="V185" s="1"/>
      <c r="W185" s="11"/>
      <c r="X185" s="10"/>
      <c r="Y185" s="45"/>
      <c r="Z185" s="92"/>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1"/>
      <c r="DV185" s="1"/>
    </row>
    <row r="186" spans="1:126" s="22" customFormat="1">
      <c r="A186" s="18"/>
      <c r="B186" s="243" t="s">
        <v>132</v>
      </c>
      <c r="C186" s="18"/>
      <c r="D186" s="18"/>
      <c r="E186" s="267"/>
      <c r="F186" s="51"/>
      <c r="G186" s="230"/>
      <c r="H186" s="18"/>
      <c r="I186" s="18" t="str">
        <f>IF($T182=справочники!$H$9,"расходы на одну единицу проданной продукции",IF($T182=справочники!$H$10,"доля от выбранного показателя продаж","??"))</f>
        <v>??</v>
      </c>
      <c r="J186" s="18"/>
      <c r="K186" s="18"/>
      <c r="L186" s="18"/>
      <c r="M186" s="19"/>
      <c r="N186" s="18"/>
      <c r="O186" s="18"/>
      <c r="P186" s="19"/>
      <c r="Q186" s="18" t="str">
        <f>IF($T182=справочники!$H$9,"руб.",IF($T182=справочники!$H$10,"доля","??"))</f>
        <v>??</v>
      </c>
      <c r="R186" s="18"/>
      <c r="S186" s="19" t="s">
        <v>6</v>
      </c>
      <c r="T186" s="211"/>
      <c r="U186" s="25"/>
      <c r="V186" s="18"/>
      <c r="W186" s="20"/>
      <c r="X186" s="21"/>
      <c r="Y186" s="46"/>
      <c r="Z186" s="95"/>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18"/>
      <c r="DV186" s="18"/>
    </row>
    <row r="187" spans="1:126" ht="4.2" customHeight="1">
      <c r="A187" s="1"/>
      <c r="B187" s="1"/>
      <c r="C187" s="1"/>
      <c r="D187" s="1"/>
      <c r="E187" s="261"/>
      <c r="F187" s="47"/>
      <c r="G187" s="229"/>
      <c r="H187" s="1"/>
      <c r="I187" s="1"/>
      <c r="J187" s="1"/>
      <c r="K187" s="1"/>
      <c r="L187" s="1"/>
      <c r="M187" s="5"/>
      <c r="N187" s="1"/>
      <c r="O187" s="1"/>
      <c r="P187" s="5"/>
      <c r="Q187" s="1"/>
      <c r="R187" s="1"/>
      <c r="S187" s="5"/>
      <c r="T187" s="7"/>
      <c r="U187" s="23"/>
      <c r="V187" s="1"/>
      <c r="W187" s="11"/>
      <c r="X187" s="10"/>
      <c r="Y187" s="45"/>
      <c r="Z187" s="92"/>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1"/>
      <c r="DV187" s="1"/>
    </row>
    <row r="188" spans="1:126" s="4" customFormat="1">
      <c r="A188" s="3"/>
      <c r="B188" s="257" t="s">
        <v>129</v>
      </c>
      <c r="C188" s="3"/>
      <c r="D188" s="3"/>
      <c r="E188" s="9"/>
      <c r="F188" s="50"/>
      <c r="G188" s="230"/>
      <c r="H188" s="12" t="str">
        <f>B188&amp;N182</f>
        <v xml:space="preserve">Учет - </v>
      </c>
      <c r="I188" s="12"/>
      <c r="J188" s="3"/>
      <c r="K188" s="3"/>
      <c r="L188" s="3"/>
      <c r="M188" s="5"/>
      <c r="N188" s="35" t="str">
        <f>N170</f>
        <v>Продажа жилых помещений</v>
      </c>
      <c r="O188" s="35"/>
      <c r="P188" s="5"/>
      <c r="Q188" s="35" t="s">
        <v>25</v>
      </c>
      <c r="R188" s="35"/>
      <c r="S188" s="19" t="s">
        <v>6</v>
      </c>
      <c r="T188" s="306"/>
      <c r="U188" s="23" t="s">
        <v>7</v>
      </c>
      <c r="V188" s="35"/>
      <c r="W188" s="37">
        <f>SUM($Y188:$DU188)</f>
        <v>0</v>
      </c>
      <c r="X188" s="37"/>
      <c r="Y188" s="45"/>
      <c r="Z188" s="98"/>
      <c r="AA188" s="99">
        <f>IF(AA$8="",0,IF($T182=справочники!$H$9,$T186*SUMIFS(AA$36:AA187,$H$36:$H187,$H$65,$N$36:$N187,$N188),IF($T182=справочники!$H$10,$T186*SUMIFS(AA$36:AA187,$H$36:$H187,$T184,$N$36:$N187,$N188),0)))</f>
        <v>0</v>
      </c>
      <c r="AB188" s="99">
        <f>IF(AB$8="",0,IF($T182=справочники!$H$9,$T186*SUMIFS(AB$36:AB187,$H$36:$H187,$H$65,$N$36:$N187,$N188),IF($T182=справочники!$H$10,$T186*SUMIFS(AB$36:AB187,$H$36:$H187,$T184,$N$36:$N187,$N188),0)))</f>
        <v>0</v>
      </c>
      <c r="AC188" s="99">
        <f>IF(AC$8="",0,IF($T182=справочники!$H$9,$T186*SUMIFS(AC$36:AC187,$H$36:$H187,$H$65,$N$36:$N187,$N188),IF($T182=справочники!$H$10,$T186*SUMIFS(AC$36:AC187,$H$36:$H187,$T184,$N$36:$N187,$N188),0)))</f>
        <v>0</v>
      </c>
      <c r="AD188" s="99">
        <f>IF(AD$8="",0,IF($T182=справочники!$H$9,$T186*SUMIFS(AD$36:AD187,$H$36:$H187,$H$65,$N$36:$N187,$N188),IF($T182=справочники!$H$10,$T186*SUMIFS(AD$36:AD187,$H$36:$H187,$T184,$N$36:$N187,$N188),0)))</f>
        <v>0</v>
      </c>
      <c r="AE188" s="99">
        <f>IF(AE$8="",0,IF($T182=справочники!$H$9,$T186*SUMIFS(AE$36:AE187,$H$36:$H187,$H$65,$N$36:$N187,$N188),IF($T182=справочники!$H$10,$T186*SUMIFS(AE$36:AE187,$H$36:$H187,$T184,$N$36:$N187,$N188),0)))</f>
        <v>0</v>
      </c>
      <c r="AF188" s="99">
        <f>IF(AF$8="",0,IF($T182=справочники!$H$9,$T186*SUMIFS(AF$36:AF187,$H$36:$H187,$H$65,$N$36:$N187,$N188),IF($T182=справочники!$H$10,$T186*SUMIFS(AF$36:AF187,$H$36:$H187,$T184,$N$36:$N187,$N188),0)))</f>
        <v>0</v>
      </c>
      <c r="AG188" s="99">
        <f>IF(AG$8="",0,IF($T182=справочники!$H$9,$T186*SUMIFS(AG$36:AG187,$H$36:$H187,$H$65,$N$36:$N187,$N188),IF($T182=справочники!$H$10,$T186*SUMIFS(AG$36:AG187,$H$36:$H187,$T184,$N$36:$N187,$N188),0)))</f>
        <v>0</v>
      </c>
      <c r="AH188" s="99">
        <f>IF(AH$8="",0,IF($T182=справочники!$H$9,$T186*SUMIFS(AH$36:AH187,$H$36:$H187,$H$65,$N$36:$N187,$N188),IF($T182=справочники!$H$10,$T186*SUMIFS(AH$36:AH187,$H$36:$H187,$T184,$N$36:$N187,$N188),0)))</f>
        <v>0</v>
      </c>
      <c r="AI188" s="99">
        <f>IF(AI$8="",0,IF($T182=справочники!$H$9,$T186*SUMIFS(AI$36:AI187,$H$36:$H187,$H$65,$N$36:$N187,$N188),IF($T182=справочники!$H$10,$T186*SUMIFS(AI$36:AI187,$H$36:$H187,$T184,$N$36:$N187,$N188),0)))</f>
        <v>0</v>
      </c>
      <c r="AJ188" s="99">
        <f>IF(AJ$8="",0,IF($T182=справочники!$H$9,$T186*SUMIFS(AJ$36:AJ187,$H$36:$H187,$H$65,$N$36:$N187,$N188),IF($T182=справочники!$H$10,$T186*SUMIFS(AJ$36:AJ187,$H$36:$H187,$T184,$N$36:$N187,$N188),0)))</f>
        <v>0</v>
      </c>
      <c r="AK188" s="99">
        <f>IF(AK$8="",0,IF($T182=справочники!$H$9,$T186*SUMIFS(AK$36:AK187,$H$36:$H187,$H$65,$N$36:$N187,$N188),IF($T182=справочники!$H$10,$T186*SUMIFS(AK$36:AK187,$H$36:$H187,$T184,$N$36:$N187,$N188),0)))</f>
        <v>0</v>
      </c>
      <c r="AL188" s="99">
        <f>IF(AL$8="",0,IF($T182=справочники!$H$9,$T186*SUMIFS(AL$36:AL187,$H$36:$H187,$H$65,$N$36:$N187,$N188),IF($T182=справочники!$H$10,$T186*SUMIFS(AL$36:AL187,$H$36:$H187,$T184,$N$36:$N187,$N188),0)))</f>
        <v>0</v>
      </c>
      <c r="AM188" s="99">
        <f>IF(AM$8="",0,IF($T182=справочники!$H$9,$T186*SUMIFS(AM$36:AM187,$H$36:$H187,$H$65,$N$36:$N187,$N188),IF($T182=справочники!$H$10,$T186*SUMIFS(AM$36:AM187,$H$36:$H187,$T184,$N$36:$N187,$N188),0)))</f>
        <v>0</v>
      </c>
      <c r="AN188" s="99">
        <f>IF(AN$8="",0,IF($T182=справочники!$H$9,$T186*SUMIFS(AN$36:AN187,$H$36:$H187,$H$65,$N$36:$N187,$N188),IF($T182=справочники!$H$10,$T186*SUMIFS(AN$36:AN187,$H$36:$H187,$T184,$N$36:$N187,$N188),0)))</f>
        <v>0</v>
      </c>
      <c r="AO188" s="99">
        <f>IF(AO$8="",0,IF($T182=справочники!$H$9,$T186*SUMIFS(AO$36:AO187,$H$36:$H187,$H$65,$N$36:$N187,$N188),IF($T182=справочники!$H$10,$T186*SUMIFS(AO$36:AO187,$H$36:$H187,$T184,$N$36:$N187,$N188),0)))</f>
        <v>0</v>
      </c>
      <c r="AP188" s="99">
        <f>IF(AP$8="",0,IF($T182=справочники!$H$9,$T186*SUMIFS(AP$36:AP187,$H$36:$H187,$H$65,$N$36:$N187,$N188),IF($T182=справочники!$H$10,$T186*SUMIFS(AP$36:AP187,$H$36:$H187,$T184,$N$36:$N187,$N188),0)))</f>
        <v>0</v>
      </c>
      <c r="AQ188" s="99">
        <f>IF(AQ$8="",0,IF($T182=справочники!$H$9,$T186*SUMIFS(AQ$36:AQ187,$H$36:$H187,$H$65,$N$36:$N187,$N188),IF($T182=справочники!$H$10,$T186*SUMIFS(AQ$36:AQ187,$H$36:$H187,$T184,$N$36:$N187,$N188),0)))</f>
        <v>0</v>
      </c>
      <c r="AR188" s="99">
        <f>IF(AR$8="",0,IF($T182=справочники!$H$9,$T186*SUMIFS(AR$36:AR187,$H$36:$H187,$H$65,$N$36:$N187,$N188),IF($T182=справочники!$H$10,$T186*SUMIFS(AR$36:AR187,$H$36:$H187,$T184,$N$36:$N187,$N188),0)))</f>
        <v>0</v>
      </c>
      <c r="AS188" s="99">
        <f>IF(AS$8="",0,IF($T182=справочники!$H$9,$T186*SUMIFS(AS$36:AS187,$H$36:$H187,$H$65,$N$36:$N187,$N188),IF($T182=справочники!$H$10,$T186*SUMIFS(AS$36:AS187,$H$36:$H187,$T184,$N$36:$N187,$N188),0)))</f>
        <v>0</v>
      </c>
      <c r="AT188" s="99">
        <f>IF(AT$8="",0,IF($T182=справочники!$H$9,$T186*SUMIFS(AT$36:AT187,$H$36:$H187,$H$65,$N$36:$N187,$N188),IF($T182=справочники!$H$10,$T186*SUMIFS(AT$36:AT187,$H$36:$H187,$T184,$N$36:$N187,$N188),0)))</f>
        <v>0</v>
      </c>
      <c r="AU188" s="99">
        <f>IF(AU$8="",0,IF($T182=справочники!$H$9,$T186*SUMIFS(AU$36:AU187,$H$36:$H187,$H$65,$N$36:$N187,$N188),IF($T182=справочники!$H$10,$T186*SUMIFS(AU$36:AU187,$H$36:$H187,$T184,$N$36:$N187,$N188),0)))</f>
        <v>0</v>
      </c>
      <c r="AV188" s="99">
        <f>IF(AV$8="",0,IF($T182=справочники!$H$9,$T186*SUMIFS(AV$36:AV187,$H$36:$H187,$H$65,$N$36:$N187,$N188),IF($T182=справочники!$H$10,$T186*SUMIFS(AV$36:AV187,$H$36:$H187,$T184,$N$36:$N187,$N188),0)))</f>
        <v>0</v>
      </c>
      <c r="AW188" s="99">
        <f>IF(AW$8="",0,IF($T182=справочники!$H$9,$T186*SUMIFS(AW$36:AW187,$H$36:$H187,$H$65,$N$36:$N187,$N188),IF($T182=справочники!$H$10,$T186*SUMIFS(AW$36:AW187,$H$36:$H187,$T184,$N$36:$N187,$N188),0)))</f>
        <v>0</v>
      </c>
      <c r="AX188" s="99">
        <f>IF(AX$8="",0,IF($T182=справочники!$H$9,$T186*SUMIFS(AX$36:AX187,$H$36:$H187,$H$65,$N$36:$N187,$N188),IF($T182=справочники!$H$10,$T186*SUMIFS(AX$36:AX187,$H$36:$H187,$T184,$N$36:$N187,$N188),0)))</f>
        <v>0</v>
      </c>
      <c r="AY188" s="99">
        <f>IF(AY$8="",0,IF($T182=справочники!$H$9,$T186*SUMIFS(AY$36:AY187,$H$36:$H187,$H$65,$N$36:$N187,$N188),IF($T182=справочники!$H$10,$T186*SUMIFS(AY$36:AY187,$H$36:$H187,$T184,$N$36:$N187,$N188),0)))</f>
        <v>0</v>
      </c>
      <c r="AZ188" s="99">
        <f>IF(AZ$8="",0,IF($T182=справочники!$H$9,$T186*SUMIFS(AZ$36:AZ187,$H$36:$H187,$H$65,$N$36:$N187,$N188),IF($T182=справочники!$H$10,$T186*SUMIFS(AZ$36:AZ187,$H$36:$H187,$T184,$N$36:$N187,$N188),0)))</f>
        <v>0</v>
      </c>
      <c r="BA188" s="99">
        <f>IF(BA$8="",0,IF($T182=справочники!$H$9,$T186*SUMIFS(BA$36:BA187,$H$36:$H187,$H$65,$N$36:$N187,$N188),IF($T182=справочники!$H$10,$T186*SUMIFS(BA$36:BA187,$H$36:$H187,$T184,$N$36:$N187,$N188),0)))</f>
        <v>0</v>
      </c>
      <c r="BB188" s="99">
        <f>IF(BB$8="",0,IF($T182=справочники!$H$9,$T186*SUMIFS(BB$36:BB187,$H$36:$H187,$H$65,$N$36:$N187,$N188),IF($T182=справочники!$H$10,$T186*SUMIFS(BB$36:BB187,$H$36:$H187,$T184,$N$36:$N187,$N188),0)))</f>
        <v>0</v>
      </c>
      <c r="BC188" s="99">
        <f>IF(BC$8="",0,IF($T182=справочники!$H$9,$T186*SUMIFS(BC$36:BC187,$H$36:$H187,$H$65,$N$36:$N187,$N188),IF($T182=справочники!$H$10,$T186*SUMIFS(BC$36:BC187,$H$36:$H187,$T184,$N$36:$N187,$N188),0)))</f>
        <v>0</v>
      </c>
      <c r="BD188" s="99">
        <f>IF(BD$8="",0,IF($T182=справочники!$H$9,$T186*SUMIFS(BD$36:BD187,$H$36:$H187,$H$65,$N$36:$N187,$N188),IF($T182=справочники!$H$10,$T186*SUMIFS(BD$36:BD187,$H$36:$H187,$T184,$N$36:$N187,$N188),0)))</f>
        <v>0</v>
      </c>
      <c r="BE188" s="99">
        <f>IF(BE$8="",0,IF($T182=справочники!$H$9,$T186*SUMIFS(BE$36:BE187,$H$36:$H187,$H$65,$N$36:$N187,$N188),IF($T182=справочники!$H$10,$T186*SUMIFS(BE$36:BE187,$H$36:$H187,$T184,$N$36:$N187,$N188),0)))</f>
        <v>0</v>
      </c>
      <c r="BF188" s="99">
        <f>IF(BF$8="",0,IF($T182=справочники!$H$9,$T186*SUMIFS(BF$36:BF187,$H$36:$H187,$H$65,$N$36:$N187,$N188),IF($T182=справочники!$H$10,$T186*SUMIFS(BF$36:BF187,$H$36:$H187,$T184,$N$36:$N187,$N188),0)))</f>
        <v>0</v>
      </c>
      <c r="BG188" s="99">
        <f>IF(BG$8="",0,IF($T182=справочники!$H$9,$T186*SUMIFS(BG$36:BG187,$H$36:$H187,$H$65,$N$36:$N187,$N188),IF($T182=справочники!$H$10,$T186*SUMIFS(BG$36:BG187,$H$36:$H187,$T184,$N$36:$N187,$N188),0)))</f>
        <v>0</v>
      </c>
      <c r="BH188" s="99">
        <f>IF(BH$8="",0,IF($T182=справочники!$H$9,$T186*SUMIFS(BH$36:BH187,$H$36:$H187,$H$65,$N$36:$N187,$N188),IF($T182=справочники!$H$10,$T186*SUMIFS(BH$36:BH187,$H$36:$H187,$T184,$N$36:$N187,$N188),0)))</f>
        <v>0</v>
      </c>
      <c r="BI188" s="99">
        <f>IF(BI$8="",0,IF($T182=справочники!$H$9,$T186*SUMIFS(BI$36:BI187,$H$36:$H187,$H$65,$N$36:$N187,$N188),IF($T182=справочники!$H$10,$T186*SUMIFS(BI$36:BI187,$H$36:$H187,$T184,$N$36:$N187,$N188),0)))</f>
        <v>0</v>
      </c>
      <c r="BJ188" s="99">
        <f>IF(BJ$8="",0,IF($T182=справочники!$H$9,$T186*SUMIFS(BJ$36:BJ187,$H$36:$H187,$H$65,$N$36:$N187,$N188),IF($T182=справочники!$H$10,$T186*SUMIFS(BJ$36:BJ187,$H$36:$H187,$T184,$N$36:$N187,$N188),0)))</f>
        <v>0</v>
      </c>
      <c r="BK188" s="99">
        <f>IF(BK$8="",0,IF($T182=справочники!$H$9,$T186*SUMIFS(BK$36:BK187,$H$36:$H187,$H$65,$N$36:$N187,$N188),IF($T182=справочники!$H$10,$T186*SUMIFS(BK$36:BK187,$H$36:$H187,$T184,$N$36:$N187,$N188),0)))</f>
        <v>0</v>
      </c>
      <c r="BL188" s="99">
        <f>IF(BL$8="",0,IF($T182=справочники!$H$9,$T186*SUMIFS(BL$36:BL187,$H$36:$H187,$H$65,$N$36:$N187,$N188),IF($T182=справочники!$H$10,$T186*SUMIFS(BL$36:BL187,$H$36:$H187,$T184,$N$36:$N187,$N188),0)))</f>
        <v>0</v>
      </c>
      <c r="BM188" s="99">
        <f>IF(BM$8="",0,IF($T182=справочники!$H$9,$T186*SUMIFS(BM$36:BM187,$H$36:$H187,$H$65,$N$36:$N187,$N188),IF($T182=справочники!$H$10,$T186*SUMIFS(BM$36:BM187,$H$36:$H187,$T184,$N$36:$N187,$N188),0)))</f>
        <v>0</v>
      </c>
      <c r="BN188" s="99">
        <f>IF(BN$8="",0,IF($T182=справочники!$H$9,$T186*SUMIFS(BN$36:BN187,$H$36:$H187,$H$65,$N$36:$N187,$N188),IF($T182=справочники!$H$10,$T186*SUMIFS(BN$36:BN187,$H$36:$H187,$T184,$N$36:$N187,$N188),0)))</f>
        <v>0</v>
      </c>
      <c r="BO188" s="99">
        <f>IF(BO$8="",0,IF($T182=справочники!$H$9,$T186*SUMIFS(BO$36:BO187,$H$36:$H187,$H$65,$N$36:$N187,$N188),IF($T182=справочники!$H$10,$T186*SUMIFS(BO$36:BO187,$H$36:$H187,$T184,$N$36:$N187,$N188),0)))</f>
        <v>0</v>
      </c>
      <c r="BP188" s="99">
        <f>IF(BP$8="",0,IF($T182=справочники!$H$9,$T186*SUMIFS(BP$36:BP187,$H$36:$H187,$H$65,$N$36:$N187,$N188),IF($T182=справочники!$H$10,$T186*SUMIFS(BP$36:BP187,$H$36:$H187,$T184,$N$36:$N187,$N188),0)))</f>
        <v>0</v>
      </c>
      <c r="BQ188" s="99">
        <f>IF(BQ$8="",0,IF($T182=справочники!$H$9,$T186*SUMIFS(BQ$36:BQ187,$H$36:$H187,$H$65,$N$36:$N187,$N188),IF($T182=справочники!$H$10,$T186*SUMIFS(BQ$36:BQ187,$H$36:$H187,$T184,$N$36:$N187,$N188),0)))</f>
        <v>0</v>
      </c>
      <c r="BR188" s="99">
        <f>IF(BR$8="",0,IF($T182=справочники!$H$9,$T186*SUMIFS(BR$36:BR187,$H$36:$H187,$H$65,$N$36:$N187,$N188),IF($T182=справочники!$H$10,$T186*SUMIFS(BR$36:BR187,$H$36:$H187,$T184,$N$36:$N187,$N188),0)))</f>
        <v>0</v>
      </c>
      <c r="BS188" s="99">
        <f>IF(BS$8="",0,IF($T182=справочники!$H$9,$T186*SUMIFS(BS$36:BS187,$H$36:$H187,$H$65,$N$36:$N187,$N188),IF($T182=справочники!$H$10,$T186*SUMIFS(BS$36:BS187,$H$36:$H187,$T184,$N$36:$N187,$N188),0)))</f>
        <v>0</v>
      </c>
      <c r="BT188" s="99">
        <f>IF(BT$8="",0,IF($T182=справочники!$H$9,$T186*SUMIFS(BT$36:BT187,$H$36:$H187,$H$65,$N$36:$N187,$N188),IF($T182=справочники!$H$10,$T186*SUMIFS(BT$36:BT187,$H$36:$H187,$T184,$N$36:$N187,$N188),0)))</f>
        <v>0</v>
      </c>
      <c r="BU188" s="99">
        <f>IF(BU$8="",0,IF($T182=справочники!$H$9,$T186*SUMIFS(BU$36:BU187,$H$36:$H187,$H$65,$N$36:$N187,$N188),IF($T182=справочники!$H$10,$T186*SUMIFS(BU$36:BU187,$H$36:$H187,$T184,$N$36:$N187,$N188),0)))</f>
        <v>0</v>
      </c>
      <c r="BV188" s="99">
        <f>IF(BV$8="",0,IF($T182=справочники!$H$9,$T186*SUMIFS(BV$36:BV187,$H$36:$H187,$H$65,$N$36:$N187,$N188),IF($T182=справочники!$H$10,$T186*SUMIFS(BV$36:BV187,$H$36:$H187,$T184,$N$36:$N187,$N188),0)))</f>
        <v>0</v>
      </c>
      <c r="BW188" s="99">
        <f>IF(BW$8="",0,IF($T182=справочники!$H$9,$T186*SUMIFS(BW$36:BW187,$H$36:$H187,$H$65,$N$36:$N187,$N188),IF($T182=справочники!$H$10,$T186*SUMIFS(BW$36:BW187,$H$36:$H187,$T184,$N$36:$N187,$N188),0)))</f>
        <v>0</v>
      </c>
      <c r="BX188" s="99">
        <f>IF(BX$8="",0,IF($T182=справочники!$H$9,$T186*SUMIFS(BX$36:BX187,$H$36:$H187,$H$65,$N$36:$N187,$N188),IF($T182=справочники!$H$10,$T186*SUMIFS(BX$36:BX187,$H$36:$H187,$T184,$N$36:$N187,$N188),0)))</f>
        <v>0</v>
      </c>
      <c r="BY188" s="99">
        <f>IF(BY$8="",0,IF($T182=справочники!$H$9,$T186*SUMIFS(BY$36:BY187,$H$36:$H187,$H$65,$N$36:$N187,$N188),IF($T182=справочники!$H$10,$T186*SUMIFS(BY$36:BY187,$H$36:$H187,$T184,$N$36:$N187,$N188),0)))</f>
        <v>0</v>
      </c>
      <c r="BZ188" s="99">
        <f>IF(BZ$8="",0,IF($T182=справочники!$H$9,$T186*SUMIFS(BZ$36:BZ187,$H$36:$H187,$H$65,$N$36:$N187,$N188),IF($T182=справочники!$H$10,$T186*SUMIFS(BZ$36:BZ187,$H$36:$H187,$T184,$N$36:$N187,$N188),0)))</f>
        <v>0</v>
      </c>
      <c r="CA188" s="99">
        <f>IF(CA$8="",0,IF($T182=справочники!$H$9,$T186*SUMIFS(CA$36:CA187,$H$36:$H187,$H$65,$N$36:$N187,$N188),IF($T182=справочники!$H$10,$T186*SUMIFS(CA$36:CA187,$H$36:$H187,$T184,$N$36:$N187,$N188),0)))</f>
        <v>0</v>
      </c>
      <c r="CB188" s="99">
        <f>IF(CB$8="",0,IF($T182=справочники!$H$9,$T186*SUMIFS(CB$36:CB187,$H$36:$H187,$H$65,$N$36:$N187,$N188),IF($T182=справочники!$H$10,$T186*SUMIFS(CB$36:CB187,$H$36:$H187,$T184,$N$36:$N187,$N188),0)))</f>
        <v>0</v>
      </c>
      <c r="CC188" s="99">
        <f>IF(CC$8="",0,IF($T182=справочники!$H$9,$T186*SUMIFS(CC$36:CC187,$H$36:$H187,$H$65,$N$36:$N187,$N188),IF($T182=справочники!$H$10,$T186*SUMIFS(CC$36:CC187,$H$36:$H187,$T184,$N$36:$N187,$N188),0)))</f>
        <v>0</v>
      </c>
      <c r="CD188" s="99">
        <f>IF(CD$8="",0,IF($T182=справочники!$H$9,$T186*SUMIFS(CD$36:CD187,$H$36:$H187,$H$65,$N$36:$N187,$N188),IF($T182=справочники!$H$10,$T186*SUMIFS(CD$36:CD187,$H$36:$H187,$T184,$N$36:$N187,$N188),0)))</f>
        <v>0</v>
      </c>
      <c r="CE188" s="99">
        <f>IF(CE$8="",0,IF($T182=справочники!$H$9,$T186*SUMIFS(CE$36:CE187,$H$36:$H187,$H$65,$N$36:$N187,$N188),IF($T182=справочники!$H$10,$T186*SUMIFS(CE$36:CE187,$H$36:$H187,$T184,$N$36:$N187,$N188),0)))</f>
        <v>0</v>
      </c>
      <c r="CF188" s="99">
        <f>IF(CF$8="",0,IF($T182=справочники!$H$9,$T186*SUMIFS(CF$36:CF187,$H$36:$H187,$H$65,$N$36:$N187,$N188),IF($T182=справочники!$H$10,$T186*SUMIFS(CF$36:CF187,$H$36:$H187,$T184,$N$36:$N187,$N188),0)))</f>
        <v>0</v>
      </c>
      <c r="CG188" s="99">
        <f>IF(CG$8="",0,IF($T182=справочники!$H$9,$T186*SUMIFS(CG$36:CG187,$H$36:$H187,$H$65,$N$36:$N187,$N188),IF($T182=справочники!$H$10,$T186*SUMIFS(CG$36:CG187,$H$36:$H187,$T184,$N$36:$N187,$N188),0)))</f>
        <v>0</v>
      </c>
      <c r="CH188" s="99">
        <f>IF(CH$8="",0,IF($T182=справочники!$H$9,$T186*SUMIFS(CH$36:CH187,$H$36:$H187,$H$65,$N$36:$N187,$N188),IF($T182=справочники!$H$10,$T186*SUMIFS(CH$36:CH187,$H$36:$H187,$T184,$N$36:$N187,$N188),0)))</f>
        <v>0</v>
      </c>
      <c r="CI188" s="99">
        <f>IF(CI$8="",0,IF($T182=справочники!$H$9,$T186*SUMIFS(CI$36:CI187,$H$36:$H187,$H$65,$N$36:$N187,$N188),IF($T182=справочники!$H$10,$T186*SUMIFS(CI$36:CI187,$H$36:$H187,$T184,$N$36:$N187,$N188),0)))</f>
        <v>0</v>
      </c>
      <c r="CJ188" s="99">
        <f>IF(CJ$8="",0,IF($T182=справочники!$H$9,$T186*SUMIFS(CJ$36:CJ187,$H$36:$H187,$H$65,$N$36:$N187,$N188),IF($T182=справочники!$H$10,$T186*SUMIFS(CJ$36:CJ187,$H$36:$H187,$T184,$N$36:$N187,$N188),0)))</f>
        <v>0</v>
      </c>
      <c r="CK188" s="99">
        <f>IF(CK$8="",0,IF($T182=справочники!$H$9,$T186*SUMIFS(CK$36:CK187,$H$36:$H187,$H$65,$N$36:$N187,$N188),IF($T182=справочники!$H$10,$T186*SUMIFS(CK$36:CK187,$H$36:$H187,$T184,$N$36:$N187,$N188),0)))</f>
        <v>0</v>
      </c>
      <c r="CL188" s="99">
        <f>IF(CL$8="",0,IF($T182=справочники!$H$9,$T186*SUMIFS(CL$36:CL187,$H$36:$H187,$H$65,$N$36:$N187,$N188),IF($T182=справочники!$H$10,$T186*SUMIFS(CL$36:CL187,$H$36:$H187,$T184,$N$36:$N187,$N188),0)))</f>
        <v>0</v>
      </c>
      <c r="CM188" s="99">
        <f>IF(CM$8="",0,IF($T182=справочники!$H$9,$T186*SUMIFS(CM$36:CM187,$H$36:$H187,$H$65,$N$36:$N187,$N188),IF($T182=справочники!$H$10,$T186*SUMIFS(CM$36:CM187,$H$36:$H187,$T184,$N$36:$N187,$N188),0)))</f>
        <v>0</v>
      </c>
      <c r="CN188" s="99">
        <f>IF(CN$8="",0,IF($T182=справочники!$H$9,$T186*SUMIFS(CN$36:CN187,$H$36:$H187,$H$65,$N$36:$N187,$N188),IF($T182=справочники!$H$10,$T186*SUMIFS(CN$36:CN187,$H$36:$H187,$T184,$N$36:$N187,$N188),0)))</f>
        <v>0</v>
      </c>
      <c r="CO188" s="99">
        <f>IF(CO$8="",0,IF($T182=справочники!$H$9,$T186*SUMIFS(CO$36:CO187,$H$36:$H187,$H$65,$N$36:$N187,$N188),IF($T182=справочники!$H$10,$T186*SUMIFS(CO$36:CO187,$H$36:$H187,$T184,$N$36:$N187,$N188),0)))</f>
        <v>0</v>
      </c>
      <c r="CP188" s="99">
        <f>IF(CP$8="",0,IF($T182=справочники!$H$9,$T186*SUMIFS(CP$36:CP187,$H$36:$H187,$H$65,$N$36:$N187,$N188),IF($T182=справочники!$H$10,$T186*SUMIFS(CP$36:CP187,$H$36:$H187,$T184,$N$36:$N187,$N188),0)))</f>
        <v>0</v>
      </c>
      <c r="CQ188" s="99">
        <f>IF(CQ$8="",0,IF($T182=справочники!$H$9,$T186*SUMIFS(CQ$36:CQ187,$H$36:$H187,$H$65,$N$36:$N187,$N188),IF($T182=справочники!$H$10,$T186*SUMIFS(CQ$36:CQ187,$H$36:$H187,$T184,$N$36:$N187,$N188),0)))</f>
        <v>0</v>
      </c>
      <c r="CR188" s="99">
        <f>IF(CR$8="",0,IF($T182=справочники!$H$9,$T186*SUMIFS(CR$36:CR187,$H$36:$H187,$H$65,$N$36:$N187,$N188),IF($T182=справочники!$H$10,$T186*SUMIFS(CR$36:CR187,$H$36:$H187,$T184,$N$36:$N187,$N188),0)))</f>
        <v>0</v>
      </c>
      <c r="CS188" s="99">
        <f>IF(CS$8="",0,IF($T182=справочники!$H$9,$T186*SUMIFS(CS$36:CS187,$H$36:$H187,$H$65,$N$36:$N187,$N188),IF($T182=справочники!$H$10,$T186*SUMIFS(CS$36:CS187,$H$36:$H187,$T184,$N$36:$N187,$N188),0)))</f>
        <v>0</v>
      </c>
      <c r="CT188" s="99">
        <f>IF(CT$8="",0,IF($T182=справочники!$H$9,$T186*SUMIFS(CT$36:CT187,$H$36:$H187,$H$65,$N$36:$N187,$N188),IF($T182=справочники!$H$10,$T186*SUMIFS(CT$36:CT187,$H$36:$H187,$T184,$N$36:$N187,$N188),0)))</f>
        <v>0</v>
      </c>
      <c r="CU188" s="99">
        <f>IF(CU$8="",0,IF($T182=справочники!$H$9,$T186*SUMIFS(CU$36:CU187,$H$36:$H187,$H$65,$N$36:$N187,$N188),IF($T182=справочники!$H$10,$T186*SUMIFS(CU$36:CU187,$H$36:$H187,$T184,$N$36:$N187,$N188),0)))</f>
        <v>0</v>
      </c>
      <c r="CV188" s="99">
        <f>IF(CV$8="",0,IF($T182=справочники!$H$9,$T186*SUMIFS(CV$36:CV187,$H$36:$H187,$H$65,$N$36:$N187,$N188),IF($T182=справочники!$H$10,$T186*SUMIFS(CV$36:CV187,$H$36:$H187,$T184,$N$36:$N187,$N188),0)))</f>
        <v>0</v>
      </c>
      <c r="CW188" s="99">
        <f>IF(CW$8="",0,IF($T182=справочники!$H$9,$T186*SUMIFS(CW$36:CW187,$H$36:$H187,$H$65,$N$36:$N187,$N188),IF($T182=справочники!$H$10,$T186*SUMIFS(CW$36:CW187,$H$36:$H187,$T184,$N$36:$N187,$N188),0)))</f>
        <v>0</v>
      </c>
      <c r="CX188" s="99">
        <f>IF(CX$8="",0,IF($T182=справочники!$H$9,$T186*SUMIFS(CX$36:CX187,$H$36:$H187,$H$65,$N$36:$N187,$N188),IF($T182=справочники!$H$10,$T186*SUMIFS(CX$36:CX187,$H$36:$H187,$T184,$N$36:$N187,$N188),0)))</f>
        <v>0</v>
      </c>
      <c r="CY188" s="99">
        <f>IF(CY$8="",0,IF($T182=справочники!$H$9,$T186*SUMIFS(CY$36:CY187,$H$36:$H187,$H$65,$N$36:$N187,$N188),IF($T182=справочники!$H$10,$T186*SUMIFS(CY$36:CY187,$H$36:$H187,$T184,$N$36:$N187,$N188),0)))</f>
        <v>0</v>
      </c>
      <c r="CZ188" s="99">
        <f>IF(CZ$8="",0,IF($T182=справочники!$H$9,$T186*SUMIFS(CZ$36:CZ187,$H$36:$H187,$H$65,$N$36:$N187,$N188),IF($T182=справочники!$H$10,$T186*SUMIFS(CZ$36:CZ187,$H$36:$H187,$T184,$N$36:$N187,$N188),0)))</f>
        <v>0</v>
      </c>
      <c r="DA188" s="99">
        <f>IF(DA$8="",0,IF($T182=справочники!$H$9,$T186*SUMIFS(DA$36:DA187,$H$36:$H187,$H$65,$N$36:$N187,$N188),IF($T182=справочники!$H$10,$T186*SUMIFS(DA$36:DA187,$H$36:$H187,$T184,$N$36:$N187,$N188),0)))</f>
        <v>0</v>
      </c>
      <c r="DB188" s="99">
        <f>IF(DB$8="",0,IF($T182=справочники!$H$9,$T186*SUMIFS(DB$36:DB187,$H$36:$H187,$H$65,$N$36:$N187,$N188),IF($T182=справочники!$H$10,$T186*SUMIFS(DB$36:DB187,$H$36:$H187,$T184,$N$36:$N187,$N188),0)))</f>
        <v>0</v>
      </c>
      <c r="DC188" s="99">
        <f>IF(DC$8="",0,IF($T182=справочники!$H$9,$T186*SUMIFS(DC$36:DC187,$H$36:$H187,$H$65,$N$36:$N187,$N188),IF($T182=справочники!$H$10,$T186*SUMIFS(DC$36:DC187,$H$36:$H187,$T184,$N$36:$N187,$N188),0)))</f>
        <v>0</v>
      </c>
      <c r="DD188" s="99">
        <f>IF(DD$8="",0,IF($T182=справочники!$H$9,$T186*SUMIFS(DD$36:DD187,$H$36:$H187,$H$65,$N$36:$N187,$N188),IF($T182=справочники!$H$10,$T186*SUMIFS(DD$36:DD187,$H$36:$H187,$T184,$N$36:$N187,$N188),0)))</f>
        <v>0</v>
      </c>
      <c r="DE188" s="99">
        <f>IF(DE$8="",0,IF($T182=справочники!$H$9,$T186*SUMIFS(DE$36:DE187,$H$36:$H187,$H$65,$N$36:$N187,$N188),IF($T182=справочники!$H$10,$T186*SUMIFS(DE$36:DE187,$H$36:$H187,$T184,$N$36:$N187,$N188),0)))</f>
        <v>0</v>
      </c>
      <c r="DF188" s="99">
        <f>IF(DF$8="",0,IF($T182=справочники!$H$9,$T186*SUMIFS(DF$36:DF187,$H$36:$H187,$H$65,$N$36:$N187,$N188),IF($T182=справочники!$H$10,$T186*SUMIFS(DF$36:DF187,$H$36:$H187,$T184,$N$36:$N187,$N188),0)))</f>
        <v>0</v>
      </c>
      <c r="DG188" s="99">
        <f>IF(DG$8="",0,IF($T182=справочники!$H$9,$T186*SUMIFS(DG$36:DG187,$H$36:$H187,$H$65,$N$36:$N187,$N188),IF($T182=справочники!$H$10,$T186*SUMIFS(DG$36:DG187,$H$36:$H187,$T184,$N$36:$N187,$N188),0)))</f>
        <v>0</v>
      </c>
      <c r="DH188" s="99">
        <f>IF(DH$8="",0,IF($T182=справочники!$H$9,$T186*SUMIFS(DH$36:DH187,$H$36:$H187,$H$65,$N$36:$N187,$N188),IF($T182=справочники!$H$10,$T186*SUMIFS(DH$36:DH187,$H$36:$H187,$T184,$N$36:$N187,$N188),0)))</f>
        <v>0</v>
      </c>
      <c r="DI188" s="99">
        <f>IF(DI$8="",0,IF($T182=справочники!$H$9,$T186*SUMIFS(DI$36:DI187,$H$36:$H187,$H$65,$N$36:$N187,$N188),IF($T182=справочники!$H$10,$T186*SUMIFS(DI$36:DI187,$H$36:$H187,$T184,$N$36:$N187,$N188),0)))</f>
        <v>0</v>
      </c>
      <c r="DJ188" s="99">
        <f>IF(DJ$8="",0,IF($T182=справочники!$H$9,$T186*SUMIFS(DJ$36:DJ187,$H$36:$H187,$H$65,$N$36:$N187,$N188),IF($T182=справочники!$H$10,$T186*SUMIFS(DJ$36:DJ187,$H$36:$H187,$T184,$N$36:$N187,$N188),0)))</f>
        <v>0</v>
      </c>
      <c r="DK188" s="99">
        <f>IF(DK$8="",0,IF($T182=справочники!$H$9,$T186*SUMIFS(DK$36:DK187,$H$36:$H187,$H$65,$N$36:$N187,$N188),IF($T182=справочники!$H$10,$T186*SUMIFS(DK$36:DK187,$H$36:$H187,$T184,$N$36:$N187,$N188),0)))</f>
        <v>0</v>
      </c>
      <c r="DL188" s="99">
        <f>IF(DL$8="",0,IF($T182=справочники!$H$9,$T186*SUMIFS(DL$36:DL187,$H$36:$H187,$H$65,$N$36:$N187,$N188),IF($T182=справочники!$H$10,$T186*SUMIFS(DL$36:DL187,$H$36:$H187,$T184,$N$36:$N187,$N188),0)))</f>
        <v>0</v>
      </c>
      <c r="DM188" s="99">
        <f>IF(DM$8="",0,IF($T182=справочники!$H$9,$T186*SUMIFS(DM$36:DM187,$H$36:$H187,$H$65,$N$36:$N187,$N188),IF($T182=справочники!$H$10,$T186*SUMIFS(DM$36:DM187,$H$36:$H187,$T184,$N$36:$N187,$N188),0)))</f>
        <v>0</v>
      </c>
      <c r="DN188" s="99">
        <f>IF(DN$8="",0,IF($T182=справочники!$H$9,$T186*SUMIFS(DN$36:DN187,$H$36:$H187,$H$65,$N$36:$N187,$N188),IF($T182=справочники!$H$10,$T186*SUMIFS(DN$36:DN187,$H$36:$H187,$T184,$N$36:$N187,$N188),0)))</f>
        <v>0</v>
      </c>
      <c r="DO188" s="99">
        <f>IF(DO$8="",0,IF($T182=справочники!$H$9,$T186*SUMIFS(DO$36:DO187,$H$36:$H187,$H$65,$N$36:$N187,$N188),IF($T182=справочники!$H$10,$T186*SUMIFS(DO$36:DO187,$H$36:$H187,$T184,$N$36:$N187,$N188),0)))</f>
        <v>0</v>
      </c>
      <c r="DP188" s="99">
        <f>IF(DP$8="",0,IF($T182=справочники!$H$9,$T186*SUMIFS(DP$36:DP187,$H$36:$H187,$H$65,$N$36:$N187,$N188),IF($T182=справочники!$H$10,$T186*SUMIFS(DP$36:DP187,$H$36:$H187,$T184,$N$36:$N187,$N188),0)))</f>
        <v>0</v>
      </c>
      <c r="DQ188" s="99">
        <f>IF(DQ$8="",0,IF($T182=справочники!$H$9,$T186*SUMIFS(DQ$36:DQ187,$H$36:$H187,$H$65,$N$36:$N187,$N188),IF($T182=справочники!$H$10,$T186*SUMIFS(DQ$36:DQ187,$H$36:$H187,$T184,$N$36:$N187,$N188),0)))</f>
        <v>0</v>
      </c>
      <c r="DR188" s="99">
        <f>IF(DR$8="",0,IF($T182=справочники!$H$9,$T186*SUMIFS(DR$36:DR187,$H$36:$H187,$H$65,$N$36:$N187,$N188),IF($T182=справочники!$H$10,$T186*SUMIFS(DR$36:DR187,$H$36:$H187,$T184,$N$36:$N187,$N188),0)))</f>
        <v>0</v>
      </c>
      <c r="DS188" s="99">
        <f>IF(DS$8="",0,IF($T182=справочники!$H$9,$T186*SUMIFS(DS$36:DS187,$H$36:$H187,$H$65,$N$36:$N187,$N188),IF($T182=справочники!$H$10,$T186*SUMIFS(DS$36:DS187,$H$36:$H187,$T184,$N$36:$N187,$N188),0)))</f>
        <v>0</v>
      </c>
      <c r="DT188" s="99">
        <f>IF(DT$8="",0,IF($T182=справочники!$H$9,$T186*SUMIFS(DT$36:DT187,$H$36:$H187,$H$65,$N$36:$N187,$N188),IF($T182=справочники!$H$10,$T186*SUMIFS(DT$36:DT187,$H$36:$H187,$T184,$N$36:$N187,$N188),0)))</f>
        <v>0</v>
      </c>
      <c r="DU188" s="3"/>
      <c r="DV188" s="3"/>
    </row>
    <row r="189" spans="1:126" ht="4.2" customHeight="1">
      <c r="A189" s="1"/>
      <c r="B189" s="1"/>
      <c r="C189" s="1"/>
      <c r="D189" s="1"/>
      <c r="E189" s="261"/>
      <c r="F189" s="47"/>
      <c r="G189" s="229"/>
      <c r="H189" s="1"/>
      <c r="I189" s="1"/>
      <c r="J189" s="1"/>
      <c r="K189" s="1"/>
      <c r="L189" s="1"/>
      <c r="M189" s="5"/>
      <c r="N189" s="1"/>
      <c r="O189" s="1"/>
      <c r="P189" s="5"/>
      <c r="Q189" s="1"/>
      <c r="R189" s="1"/>
      <c r="S189" s="5"/>
      <c r="T189" s="7"/>
      <c r="U189" s="23"/>
      <c r="V189" s="1"/>
      <c r="W189" s="11"/>
      <c r="X189" s="10"/>
      <c r="Y189" s="45"/>
      <c r="Z189" s="92"/>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1"/>
      <c r="DV189" s="1"/>
    </row>
    <row r="190" spans="1:126" s="237" customFormat="1" ht="10.199999999999999">
      <c r="A190" s="226"/>
      <c r="B190" s="243" t="s">
        <v>127</v>
      </c>
      <c r="C190" s="228"/>
      <c r="D190" s="227"/>
      <c r="E190" s="268"/>
      <c r="F190" s="114"/>
      <c r="G190" s="229"/>
      <c r="H190" s="226"/>
      <c r="I190" s="226" t="str">
        <f>$I$172</f>
        <v>Оборачиваемость начислений расходов</v>
      </c>
      <c r="J190" s="226"/>
      <c r="K190" s="226"/>
      <c r="L190" s="226"/>
      <c r="M190" s="229"/>
      <c r="N190" s="226"/>
      <c r="O190" s="226"/>
      <c r="P190" s="229"/>
      <c r="Q190" s="226" t="s">
        <v>40</v>
      </c>
      <c r="R190" s="226"/>
      <c r="S190" s="229" t="s">
        <v>6</v>
      </c>
      <c r="T190" s="307"/>
      <c r="U190" s="226"/>
      <c r="V190" s="226"/>
      <c r="W190" s="233"/>
      <c r="X190" s="234"/>
      <c r="Y190" s="245"/>
      <c r="Z190" s="246"/>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N190" s="247"/>
      <c r="BO190" s="247"/>
      <c r="BP190" s="247"/>
      <c r="BQ190" s="247"/>
      <c r="BR190" s="247"/>
      <c r="BS190" s="247"/>
      <c r="BT190" s="247"/>
      <c r="BU190" s="247"/>
      <c r="BV190" s="247"/>
      <c r="BW190" s="247"/>
      <c r="BX190" s="247"/>
      <c r="BY190" s="247"/>
      <c r="BZ190" s="247"/>
      <c r="CA190" s="247"/>
      <c r="CB190" s="247"/>
      <c r="CC190" s="247"/>
      <c r="CD190" s="247"/>
      <c r="CE190" s="247"/>
      <c r="CF190" s="247"/>
      <c r="CG190" s="247"/>
      <c r="CH190" s="247"/>
      <c r="CI190" s="247"/>
      <c r="CJ190" s="247"/>
      <c r="CK190" s="247"/>
      <c r="CL190" s="247"/>
      <c r="CM190" s="247"/>
      <c r="CN190" s="247"/>
      <c r="CO190" s="247"/>
      <c r="CP190" s="247"/>
      <c r="CQ190" s="247"/>
      <c r="CR190" s="247"/>
      <c r="CS190" s="247"/>
      <c r="CT190" s="247"/>
      <c r="CU190" s="247"/>
      <c r="CV190" s="247"/>
      <c r="CW190" s="247"/>
      <c r="CX190" s="247"/>
      <c r="CY190" s="247"/>
      <c r="CZ190" s="247"/>
      <c r="DA190" s="247"/>
      <c r="DB190" s="247"/>
      <c r="DC190" s="247"/>
      <c r="DD190" s="247"/>
      <c r="DE190" s="247"/>
      <c r="DF190" s="247"/>
      <c r="DG190" s="247"/>
      <c r="DH190" s="247"/>
      <c r="DI190" s="247"/>
      <c r="DJ190" s="247"/>
      <c r="DK190" s="247"/>
      <c r="DL190" s="247"/>
      <c r="DM190" s="247"/>
      <c r="DN190" s="247"/>
      <c r="DO190" s="247"/>
      <c r="DP190" s="247"/>
      <c r="DQ190" s="247"/>
      <c r="DR190" s="247"/>
      <c r="DS190" s="247"/>
      <c r="DT190" s="247"/>
      <c r="DU190" s="226"/>
      <c r="DV190" s="226"/>
    </row>
    <row r="191" spans="1:126" ht="4.2" customHeight="1">
      <c r="A191" s="1"/>
      <c r="B191" s="1"/>
      <c r="C191" s="1"/>
      <c r="D191" s="1"/>
      <c r="E191" s="261"/>
      <c r="F191" s="47"/>
      <c r="G191" s="229"/>
      <c r="H191" s="1"/>
      <c r="I191" s="1"/>
      <c r="J191" s="1"/>
      <c r="K191" s="1"/>
      <c r="L191" s="1"/>
      <c r="M191" s="5"/>
      <c r="N191" s="1"/>
      <c r="O191" s="1"/>
      <c r="P191" s="5"/>
      <c r="Q191" s="1"/>
      <c r="R191" s="1"/>
      <c r="S191" s="5"/>
      <c r="T191" s="7"/>
      <c r="U191" s="23"/>
      <c r="V191" s="1"/>
      <c r="W191" s="11"/>
      <c r="X191" s="10"/>
      <c r="Y191" s="45"/>
      <c r="Z191" s="92"/>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1"/>
      <c r="DV191" s="1"/>
    </row>
    <row r="192" spans="1:126" s="4" customFormat="1">
      <c r="A192" s="3"/>
      <c r="B192" s="257" t="s">
        <v>126</v>
      </c>
      <c r="C192" s="3"/>
      <c r="D192" s="3"/>
      <c r="E192" s="9" t="str">
        <f>IF(OR(Главная!$N$19=справочники!$N$10,Главная!$N$19=справочники!$N$11),"",IF(T192=справочники!$P$10,"","ндс(-)"))</f>
        <v>ндс(-)</v>
      </c>
      <c r="F192" s="50"/>
      <c r="G192" s="230"/>
      <c r="H192" s="12" t="str">
        <f>B192&amp;N182</f>
        <v xml:space="preserve">Начисление - </v>
      </c>
      <c r="I192" s="12"/>
      <c r="J192" s="3"/>
      <c r="K192" s="3"/>
      <c r="L192" s="3"/>
      <c r="M192" s="5"/>
      <c r="N192" s="35" t="str">
        <f>N174</f>
        <v>Продажа жилых помещений</v>
      </c>
      <c r="O192" s="35"/>
      <c r="P192" s="5"/>
      <c r="Q192" s="35" t="s">
        <v>25</v>
      </c>
      <c r="R192" s="35"/>
      <c r="S192" s="35"/>
      <c r="T192" s="61">
        <f>T188</f>
        <v>0</v>
      </c>
      <c r="U192" s="35"/>
      <c r="V192" s="35"/>
      <c r="W192" s="37">
        <f>SUM($Y192:$DU192)</f>
        <v>0</v>
      </c>
      <c r="X192" s="37"/>
      <c r="Y192" s="45"/>
      <c r="Z192" s="98"/>
      <c r="AA192" s="99">
        <f t="shared" ref="AA192:BF192" si="539">IF(AA$8="",0,IF(AA$1=1,SUMIFS(188:188,$1:$1,"&gt;="&amp;1,$1:$1,"&lt;="&amp;INT($T190/30))+($T190/30-INT($T190/30))*SUMIFS(188:188,$1:$1,INT($T190/30)+1),0)+($T190/30-INT($T190/30))*SUMIFS(188:188,$1:$1,AA$1+INT($T190/30)+1)+(INT($T190/30)+1-$T190/30)*SUMIFS(188:188,$1:$1,AA$1+INT($T190/30)))</f>
        <v>0</v>
      </c>
      <c r="AB192" s="99">
        <f t="shared" si="539"/>
        <v>0</v>
      </c>
      <c r="AC192" s="99">
        <f t="shared" si="539"/>
        <v>0</v>
      </c>
      <c r="AD192" s="99">
        <f t="shared" si="539"/>
        <v>0</v>
      </c>
      <c r="AE192" s="99">
        <f t="shared" si="539"/>
        <v>0</v>
      </c>
      <c r="AF192" s="99">
        <f t="shared" si="539"/>
        <v>0</v>
      </c>
      <c r="AG192" s="99">
        <f t="shared" si="539"/>
        <v>0</v>
      </c>
      <c r="AH192" s="99">
        <f t="shared" si="539"/>
        <v>0</v>
      </c>
      <c r="AI192" s="99">
        <f t="shared" si="539"/>
        <v>0</v>
      </c>
      <c r="AJ192" s="99">
        <f t="shared" si="539"/>
        <v>0</v>
      </c>
      <c r="AK192" s="99">
        <f t="shared" si="539"/>
        <v>0</v>
      </c>
      <c r="AL192" s="99">
        <f t="shared" si="539"/>
        <v>0</v>
      </c>
      <c r="AM192" s="99">
        <f t="shared" si="539"/>
        <v>0</v>
      </c>
      <c r="AN192" s="99">
        <f t="shared" si="539"/>
        <v>0</v>
      </c>
      <c r="AO192" s="99">
        <f t="shared" si="539"/>
        <v>0</v>
      </c>
      <c r="AP192" s="99">
        <f t="shared" si="539"/>
        <v>0</v>
      </c>
      <c r="AQ192" s="99">
        <f t="shared" si="539"/>
        <v>0</v>
      </c>
      <c r="AR192" s="99">
        <f t="shared" si="539"/>
        <v>0</v>
      </c>
      <c r="AS192" s="99">
        <f t="shared" si="539"/>
        <v>0</v>
      </c>
      <c r="AT192" s="99">
        <f t="shared" si="539"/>
        <v>0</v>
      </c>
      <c r="AU192" s="99">
        <f t="shared" si="539"/>
        <v>0</v>
      </c>
      <c r="AV192" s="99">
        <f t="shared" si="539"/>
        <v>0</v>
      </c>
      <c r="AW192" s="99">
        <f t="shared" si="539"/>
        <v>0</v>
      </c>
      <c r="AX192" s="99">
        <f t="shared" si="539"/>
        <v>0</v>
      </c>
      <c r="AY192" s="99">
        <f t="shared" si="539"/>
        <v>0</v>
      </c>
      <c r="AZ192" s="99">
        <f t="shared" si="539"/>
        <v>0</v>
      </c>
      <c r="BA192" s="99">
        <f t="shared" si="539"/>
        <v>0</v>
      </c>
      <c r="BB192" s="99">
        <f t="shared" si="539"/>
        <v>0</v>
      </c>
      <c r="BC192" s="99">
        <f t="shared" si="539"/>
        <v>0</v>
      </c>
      <c r="BD192" s="99">
        <f t="shared" si="539"/>
        <v>0</v>
      </c>
      <c r="BE192" s="99">
        <f t="shared" si="539"/>
        <v>0</v>
      </c>
      <c r="BF192" s="99">
        <f t="shared" si="539"/>
        <v>0</v>
      </c>
      <c r="BG192" s="99">
        <f t="shared" ref="BG192:CL192" si="540">IF(BG$8="",0,IF(BG$1=1,SUMIFS(188:188,$1:$1,"&gt;="&amp;1,$1:$1,"&lt;="&amp;INT($T190/30))+($T190/30-INT($T190/30))*SUMIFS(188:188,$1:$1,INT($T190/30)+1),0)+($T190/30-INT($T190/30))*SUMIFS(188:188,$1:$1,BG$1+INT($T190/30)+1)+(INT($T190/30)+1-$T190/30)*SUMIFS(188:188,$1:$1,BG$1+INT($T190/30)))</f>
        <v>0</v>
      </c>
      <c r="BH192" s="99">
        <f t="shared" si="540"/>
        <v>0</v>
      </c>
      <c r="BI192" s="99">
        <f t="shared" si="540"/>
        <v>0</v>
      </c>
      <c r="BJ192" s="99">
        <f t="shared" si="540"/>
        <v>0</v>
      </c>
      <c r="BK192" s="99">
        <f t="shared" si="540"/>
        <v>0</v>
      </c>
      <c r="BL192" s="99">
        <f t="shared" si="540"/>
        <v>0</v>
      </c>
      <c r="BM192" s="99">
        <f t="shared" si="540"/>
        <v>0</v>
      </c>
      <c r="BN192" s="99">
        <f t="shared" si="540"/>
        <v>0</v>
      </c>
      <c r="BO192" s="99">
        <f t="shared" si="540"/>
        <v>0</v>
      </c>
      <c r="BP192" s="99">
        <f t="shared" si="540"/>
        <v>0</v>
      </c>
      <c r="BQ192" s="99">
        <f t="shared" si="540"/>
        <v>0</v>
      </c>
      <c r="BR192" s="99">
        <f t="shared" si="540"/>
        <v>0</v>
      </c>
      <c r="BS192" s="99">
        <f t="shared" si="540"/>
        <v>0</v>
      </c>
      <c r="BT192" s="99">
        <f t="shared" si="540"/>
        <v>0</v>
      </c>
      <c r="BU192" s="99">
        <f t="shared" si="540"/>
        <v>0</v>
      </c>
      <c r="BV192" s="99">
        <f t="shared" si="540"/>
        <v>0</v>
      </c>
      <c r="BW192" s="99">
        <f t="shared" si="540"/>
        <v>0</v>
      </c>
      <c r="BX192" s="99">
        <f t="shared" si="540"/>
        <v>0</v>
      </c>
      <c r="BY192" s="99">
        <f t="shared" si="540"/>
        <v>0</v>
      </c>
      <c r="BZ192" s="99">
        <f t="shared" si="540"/>
        <v>0</v>
      </c>
      <c r="CA192" s="99">
        <f t="shared" si="540"/>
        <v>0</v>
      </c>
      <c r="CB192" s="99">
        <f t="shared" si="540"/>
        <v>0</v>
      </c>
      <c r="CC192" s="99">
        <f t="shared" si="540"/>
        <v>0</v>
      </c>
      <c r="CD192" s="99">
        <f t="shared" si="540"/>
        <v>0</v>
      </c>
      <c r="CE192" s="99">
        <f t="shared" si="540"/>
        <v>0</v>
      </c>
      <c r="CF192" s="99">
        <f t="shared" si="540"/>
        <v>0</v>
      </c>
      <c r="CG192" s="99">
        <f t="shared" si="540"/>
        <v>0</v>
      </c>
      <c r="CH192" s="99">
        <f t="shared" si="540"/>
        <v>0</v>
      </c>
      <c r="CI192" s="99">
        <f t="shared" si="540"/>
        <v>0</v>
      </c>
      <c r="CJ192" s="99">
        <f t="shared" si="540"/>
        <v>0</v>
      </c>
      <c r="CK192" s="99">
        <f t="shared" si="540"/>
        <v>0</v>
      </c>
      <c r="CL192" s="99">
        <f t="shared" si="540"/>
        <v>0</v>
      </c>
      <c r="CM192" s="99">
        <f t="shared" ref="CM192:DT192" si="541">IF(CM$8="",0,IF(CM$1=1,SUMIFS(188:188,$1:$1,"&gt;="&amp;1,$1:$1,"&lt;="&amp;INT($T190/30))+($T190/30-INT($T190/30))*SUMIFS(188:188,$1:$1,INT($T190/30)+1),0)+($T190/30-INT($T190/30))*SUMIFS(188:188,$1:$1,CM$1+INT($T190/30)+1)+(INT($T190/30)+1-$T190/30)*SUMIFS(188:188,$1:$1,CM$1+INT($T190/30)))</f>
        <v>0</v>
      </c>
      <c r="CN192" s="99">
        <f t="shared" si="541"/>
        <v>0</v>
      </c>
      <c r="CO192" s="99">
        <f t="shared" si="541"/>
        <v>0</v>
      </c>
      <c r="CP192" s="99">
        <f t="shared" si="541"/>
        <v>0</v>
      </c>
      <c r="CQ192" s="99">
        <f t="shared" si="541"/>
        <v>0</v>
      </c>
      <c r="CR192" s="99">
        <f t="shared" si="541"/>
        <v>0</v>
      </c>
      <c r="CS192" s="99">
        <f t="shared" si="541"/>
        <v>0</v>
      </c>
      <c r="CT192" s="99">
        <f t="shared" si="541"/>
        <v>0</v>
      </c>
      <c r="CU192" s="99">
        <f t="shared" si="541"/>
        <v>0</v>
      </c>
      <c r="CV192" s="99">
        <f t="shared" si="541"/>
        <v>0</v>
      </c>
      <c r="CW192" s="99">
        <f t="shared" si="541"/>
        <v>0</v>
      </c>
      <c r="CX192" s="99">
        <f t="shared" si="541"/>
        <v>0</v>
      </c>
      <c r="CY192" s="99">
        <f t="shared" si="541"/>
        <v>0</v>
      </c>
      <c r="CZ192" s="99">
        <f t="shared" si="541"/>
        <v>0</v>
      </c>
      <c r="DA192" s="99">
        <f t="shared" si="541"/>
        <v>0</v>
      </c>
      <c r="DB192" s="99">
        <f t="shared" si="541"/>
        <v>0</v>
      </c>
      <c r="DC192" s="99">
        <f t="shared" si="541"/>
        <v>0</v>
      </c>
      <c r="DD192" s="99">
        <f t="shared" si="541"/>
        <v>0</v>
      </c>
      <c r="DE192" s="99">
        <f t="shared" si="541"/>
        <v>0</v>
      </c>
      <c r="DF192" s="99">
        <f t="shared" si="541"/>
        <v>0</v>
      </c>
      <c r="DG192" s="99">
        <f t="shared" si="541"/>
        <v>0</v>
      </c>
      <c r="DH192" s="99">
        <f t="shared" si="541"/>
        <v>0</v>
      </c>
      <c r="DI192" s="99">
        <f t="shared" si="541"/>
        <v>0</v>
      </c>
      <c r="DJ192" s="99">
        <f t="shared" si="541"/>
        <v>0</v>
      </c>
      <c r="DK192" s="99">
        <f t="shared" si="541"/>
        <v>0</v>
      </c>
      <c r="DL192" s="99">
        <f t="shared" si="541"/>
        <v>0</v>
      </c>
      <c r="DM192" s="99">
        <f t="shared" si="541"/>
        <v>0</v>
      </c>
      <c r="DN192" s="99">
        <f t="shared" si="541"/>
        <v>0</v>
      </c>
      <c r="DO192" s="99">
        <f t="shared" si="541"/>
        <v>0</v>
      </c>
      <c r="DP192" s="99">
        <f t="shared" si="541"/>
        <v>0</v>
      </c>
      <c r="DQ192" s="99">
        <f t="shared" si="541"/>
        <v>0</v>
      </c>
      <c r="DR192" s="99">
        <f t="shared" si="541"/>
        <v>0</v>
      </c>
      <c r="DS192" s="99">
        <f t="shared" si="541"/>
        <v>0</v>
      </c>
      <c r="DT192" s="99">
        <f t="shared" si="541"/>
        <v>0</v>
      </c>
      <c r="DU192" s="3"/>
      <c r="DV192" s="3"/>
    </row>
    <row r="193" spans="1:126" ht="4.2" customHeight="1">
      <c r="A193" s="1"/>
      <c r="B193" s="1"/>
      <c r="C193" s="1"/>
      <c r="D193" s="1"/>
      <c r="E193" s="261"/>
      <c r="F193" s="47"/>
      <c r="G193" s="229"/>
      <c r="H193" s="1"/>
      <c r="I193" s="1"/>
      <c r="J193" s="1"/>
      <c r="K193" s="1"/>
      <c r="L193" s="1"/>
      <c r="M193" s="5"/>
      <c r="N193" s="1"/>
      <c r="O193" s="1"/>
      <c r="P193" s="5"/>
      <c r="Q193" s="1"/>
      <c r="R193" s="1"/>
      <c r="S193" s="5"/>
      <c r="T193" s="7"/>
      <c r="U193" s="23"/>
      <c r="V193" s="1"/>
      <c r="W193" s="11"/>
      <c r="X193" s="10"/>
      <c r="Y193" s="45"/>
      <c r="Z193" s="92"/>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1"/>
      <c r="DV193" s="1"/>
    </row>
    <row r="194" spans="1:126" s="237" customFormat="1" ht="10.199999999999999">
      <c r="A194" s="226"/>
      <c r="B194" s="243" t="s">
        <v>133</v>
      </c>
      <c r="C194" s="228"/>
      <c r="D194" s="227"/>
      <c r="E194" s="268"/>
      <c r="F194" s="114"/>
      <c r="G194" s="229"/>
      <c r="H194" s="226"/>
      <c r="I194" s="226" t="e">
        <f>#REF!</f>
        <v>#REF!</v>
      </c>
      <c r="J194" s="226"/>
      <c r="K194" s="226"/>
      <c r="L194" s="226"/>
      <c r="M194" s="229"/>
      <c r="N194" s="226"/>
      <c r="O194" s="226"/>
      <c r="P194" s="229"/>
      <c r="Q194" s="226" t="s">
        <v>40</v>
      </c>
      <c r="R194" s="226"/>
      <c r="S194" s="229" t="s">
        <v>6</v>
      </c>
      <c r="T194" s="307"/>
      <c r="U194" s="226"/>
      <c r="V194" s="226"/>
      <c r="W194" s="233"/>
      <c r="X194" s="234"/>
      <c r="Y194" s="245"/>
      <c r="Z194" s="246"/>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c r="BC194" s="247"/>
      <c r="BD194" s="247"/>
      <c r="BE194" s="247"/>
      <c r="BF194" s="247"/>
      <c r="BG194" s="247"/>
      <c r="BH194" s="247"/>
      <c r="BI194" s="247"/>
      <c r="BJ194" s="247"/>
      <c r="BK194" s="247"/>
      <c r="BL194" s="247"/>
      <c r="BM194" s="247"/>
      <c r="BN194" s="247"/>
      <c r="BO194" s="247"/>
      <c r="BP194" s="247"/>
      <c r="BQ194" s="247"/>
      <c r="BR194" s="247"/>
      <c r="BS194" s="247"/>
      <c r="BT194" s="247"/>
      <c r="BU194" s="247"/>
      <c r="BV194" s="247"/>
      <c r="BW194" s="247"/>
      <c r="BX194" s="247"/>
      <c r="BY194" s="247"/>
      <c r="BZ194" s="247"/>
      <c r="CA194" s="247"/>
      <c r="CB194" s="247"/>
      <c r="CC194" s="247"/>
      <c r="CD194" s="247"/>
      <c r="CE194" s="247"/>
      <c r="CF194" s="247"/>
      <c r="CG194" s="247"/>
      <c r="CH194" s="247"/>
      <c r="CI194" s="247"/>
      <c r="CJ194" s="247"/>
      <c r="CK194" s="247"/>
      <c r="CL194" s="247"/>
      <c r="CM194" s="247"/>
      <c r="CN194" s="247"/>
      <c r="CO194" s="247"/>
      <c r="CP194" s="247"/>
      <c r="CQ194" s="247"/>
      <c r="CR194" s="247"/>
      <c r="CS194" s="247"/>
      <c r="CT194" s="247"/>
      <c r="CU194" s="247"/>
      <c r="CV194" s="247"/>
      <c r="CW194" s="247"/>
      <c r="CX194" s="247"/>
      <c r="CY194" s="247"/>
      <c r="CZ194" s="247"/>
      <c r="DA194" s="247"/>
      <c r="DB194" s="247"/>
      <c r="DC194" s="247"/>
      <c r="DD194" s="247"/>
      <c r="DE194" s="247"/>
      <c r="DF194" s="247"/>
      <c r="DG194" s="247"/>
      <c r="DH194" s="247"/>
      <c r="DI194" s="247"/>
      <c r="DJ194" s="247"/>
      <c r="DK194" s="247"/>
      <c r="DL194" s="247"/>
      <c r="DM194" s="247"/>
      <c r="DN194" s="247"/>
      <c r="DO194" s="247"/>
      <c r="DP194" s="247"/>
      <c r="DQ194" s="247"/>
      <c r="DR194" s="247"/>
      <c r="DS194" s="247"/>
      <c r="DT194" s="247"/>
      <c r="DU194" s="226"/>
      <c r="DV194" s="226"/>
    </row>
    <row r="195" spans="1:126" ht="4.2" customHeight="1">
      <c r="A195" s="1"/>
      <c r="B195" s="1"/>
      <c r="C195" s="1"/>
      <c r="D195" s="1"/>
      <c r="E195" s="261"/>
      <c r="F195" s="47"/>
      <c r="G195" s="229"/>
      <c r="H195" s="1"/>
      <c r="I195" s="1"/>
      <c r="J195" s="1"/>
      <c r="K195" s="1"/>
      <c r="L195" s="1"/>
      <c r="M195" s="5"/>
      <c r="N195" s="1"/>
      <c r="O195" s="1"/>
      <c r="P195" s="5"/>
      <c r="Q195" s="1"/>
      <c r="R195" s="1"/>
      <c r="S195" s="5"/>
      <c r="T195" s="7"/>
      <c r="U195" s="23"/>
      <c r="V195" s="1"/>
      <c r="W195" s="11"/>
      <c r="X195" s="10"/>
      <c r="Y195" s="45"/>
      <c r="Z195" s="92"/>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1"/>
      <c r="DV195" s="1"/>
    </row>
    <row r="196" spans="1:126" s="4" customFormat="1">
      <c r="A196" s="3"/>
      <c r="B196" s="257" t="s">
        <v>130</v>
      </c>
      <c r="C196" s="3"/>
      <c r="D196" s="3"/>
      <c r="E196" s="9" t="s">
        <v>26</v>
      </c>
      <c r="F196" s="50"/>
      <c r="G196" s="230"/>
      <c r="H196" s="12" t="str">
        <f>B196&amp;N182</f>
        <v xml:space="preserve">Оплата - </v>
      </c>
      <c r="I196" s="12"/>
      <c r="J196" s="3"/>
      <c r="K196" s="3"/>
      <c r="L196" s="3"/>
      <c r="M196" s="5"/>
      <c r="N196" s="35" t="str">
        <f>N178</f>
        <v>Продажа жилых помещений</v>
      </c>
      <c r="O196" s="35"/>
      <c r="P196" s="5"/>
      <c r="Q196" s="35" t="s">
        <v>25</v>
      </c>
      <c r="R196" s="35"/>
      <c r="S196" s="35"/>
      <c r="T196" s="35"/>
      <c r="U196" s="35"/>
      <c r="V196" s="35"/>
      <c r="W196" s="37">
        <f>SUM($Y196:$DU196)</f>
        <v>0</v>
      </c>
      <c r="X196" s="37"/>
      <c r="Y196" s="45"/>
      <c r="Z196" s="98"/>
      <c r="AA196" s="99">
        <f t="shared" ref="AA196:BF196" si="542">IF(AA$8="",0,IF(AA$1=1,SUMIFS(192:192,$1:$1,"&gt;="&amp;1,$1:$1,"&lt;="&amp;INT(-$T194/30))+(-$T194/30-INT(-$T194/30))*SUMIFS(192:192,$1:$1,INT(-$T194/30)+1),0)+(-$T194/30-INT(-$T194/30))*SUMIFS(192:192,$1:$1,AA$1+INT(-$T194/30)+1)+(INT(-$T194/30)+1+$T194/30)*SUMIFS(192:192,$1:$1,AA$1+INT(-$T194/30)))</f>
        <v>0</v>
      </c>
      <c r="AB196" s="99">
        <f t="shared" si="542"/>
        <v>0</v>
      </c>
      <c r="AC196" s="99">
        <f t="shared" si="542"/>
        <v>0</v>
      </c>
      <c r="AD196" s="99">
        <f t="shared" si="542"/>
        <v>0</v>
      </c>
      <c r="AE196" s="99">
        <f t="shared" si="542"/>
        <v>0</v>
      </c>
      <c r="AF196" s="99">
        <f t="shared" si="542"/>
        <v>0</v>
      </c>
      <c r="AG196" s="99">
        <f t="shared" si="542"/>
        <v>0</v>
      </c>
      <c r="AH196" s="99">
        <f t="shared" si="542"/>
        <v>0</v>
      </c>
      <c r="AI196" s="99">
        <f t="shared" si="542"/>
        <v>0</v>
      </c>
      <c r="AJ196" s="99">
        <f t="shared" si="542"/>
        <v>0</v>
      </c>
      <c r="AK196" s="99">
        <f t="shared" si="542"/>
        <v>0</v>
      </c>
      <c r="AL196" s="99">
        <f t="shared" si="542"/>
        <v>0</v>
      </c>
      <c r="AM196" s="99">
        <f t="shared" si="542"/>
        <v>0</v>
      </c>
      <c r="AN196" s="99">
        <f t="shared" si="542"/>
        <v>0</v>
      </c>
      <c r="AO196" s="99">
        <f t="shared" si="542"/>
        <v>0</v>
      </c>
      <c r="AP196" s="99">
        <f t="shared" si="542"/>
        <v>0</v>
      </c>
      <c r="AQ196" s="99">
        <f t="shared" si="542"/>
        <v>0</v>
      </c>
      <c r="AR196" s="99">
        <f t="shared" si="542"/>
        <v>0</v>
      </c>
      <c r="AS196" s="99">
        <f t="shared" si="542"/>
        <v>0</v>
      </c>
      <c r="AT196" s="99">
        <f t="shared" si="542"/>
        <v>0</v>
      </c>
      <c r="AU196" s="99">
        <f t="shared" si="542"/>
        <v>0</v>
      </c>
      <c r="AV196" s="99">
        <f t="shared" si="542"/>
        <v>0</v>
      </c>
      <c r="AW196" s="99">
        <f t="shared" si="542"/>
        <v>0</v>
      </c>
      <c r="AX196" s="99">
        <f t="shared" si="542"/>
        <v>0</v>
      </c>
      <c r="AY196" s="99">
        <f t="shared" si="542"/>
        <v>0</v>
      </c>
      <c r="AZ196" s="99">
        <f t="shared" si="542"/>
        <v>0</v>
      </c>
      <c r="BA196" s="99">
        <f t="shared" si="542"/>
        <v>0</v>
      </c>
      <c r="BB196" s="99">
        <f t="shared" si="542"/>
        <v>0</v>
      </c>
      <c r="BC196" s="99">
        <f t="shared" si="542"/>
        <v>0</v>
      </c>
      <c r="BD196" s="99">
        <f t="shared" si="542"/>
        <v>0</v>
      </c>
      <c r="BE196" s="99">
        <f t="shared" si="542"/>
        <v>0</v>
      </c>
      <c r="BF196" s="99">
        <f t="shared" si="542"/>
        <v>0</v>
      </c>
      <c r="BG196" s="99">
        <f t="shared" ref="BG196:CL196" si="543">IF(BG$8="",0,IF(BG$1=1,SUMIFS(192:192,$1:$1,"&gt;="&amp;1,$1:$1,"&lt;="&amp;INT(-$T194/30))+(-$T194/30-INT(-$T194/30))*SUMIFS(192:192,$1:$1,INT(-$T194/30)+1),0)+(-$T194/30-INT(-$T194/30))*SUMIFS(192:192,$1:$1,BG$1+INT(-$T194/30)+1)+(INT(-$T194/30)+1+$T194/30)*SUMIFS(192:192,$1:$1,BG$1+INT(-$T194/30)))</f>
        <v>0</v>
      </c>
      <c r="BH196" s="99">
        <f t="shared" si="543"/>
        <v>0</v>
      </c>
      <c r="BI196" s="99">
        <f t="shared" si="543"/>
        <v>0</v>
      </c>
      <c r="BJ196" s="99">
        <f t="shared" si="543"/>
        <v>0</v>
      </c>
      <c r="BK196" s="99">
        <f t="shared" si="543"/>
        <v>0</v>
      </c>
      <c r="BL196" s="99">
        <f t="shared" si="543"/>
        <v>0</v>
      </c>
      <c r="BM196" s="99">
        <f t="shared" si="543"/>
        <v>0</v>
      </c>
      <c r="BN196" s="99">
        <f t="shared" si="543"/>
        <v>0</v>
      </c>
      <c r="BO196" s="99">
        <f t="shared" si="543"/>
        <v>0</v>
      </c>
      <c r="BP196" s="99">
        <f t="shared" si="543"/>
        <v>0</v>
      </c>
      <c r="BQ196" s="99">
        <f t="shared" si="543"/>
        <v>0</v>
      </c>
      <c r="BR196" s="99">
        <f t="shared" si="543"/>
        <v>0</v>
      </c>
      <c r="BS196" s="99">
        <f t="shared" si="543"/>
        <v>0</v>
      </c>
      <c r="BT196" s="99">
        <f t="shared" si="543"/>
        <v>0</v>
      </c>
      <c r="BU196" s="99">
        <f t="shared" si="543"/>
        <v>0</v>
      </c>
      <c r="BV196" s="99">
        <f t="shared" si="543"/>
        <v>0</v>
      </c>
      <c r="BW196" s="99">
        <f t="shared" si="543"/>
        <v>0</v>
      </c>
      <c r="BX196" s="99">
        <f t="shared" si="543"/>
        <v>0</v>
      </c>
      <c r="BY196" s="99">
        <f t="shared" si="543"/>
        <v>0</v>
      </c>
      <c r="BZ196" s="99">
        <f t="shared" si="543"/>
        <v>0</v>
      </c>
      <c r="CA196" s="99">
        <f t="shared" si="543"/>
        <v>0</v>
      </c>
      <c r="CB196" s="99">
        <f t="shared" si="543"/>
        <v>0</v>
      </c>
      <c r="CC196" s="99">
        <f t="shared" si="543"/>
        <v>0</v>
      </c>
      <c r="CD196" s="99">
        <f t="shared" si="543"/>
        <v>0</v>
      </c>
      <c r="CE196" s="99">
        <f t="shared" si="543"/>
        <v>0</v>
      </c>
      <c r="CF196" s="99">
        <f t="shared" si="543"/>
        <v>0</v>
      </c>
      <c r="CG196" s="99">
        <f t="shared" si="543"/>
        <v>0</v>
      </c>
      <c r="CH196" s="99">
        <f t="shared" si="543"/>
        <v>0</v>
      </c>
      <c r="CI196" s="99">
        <f t="shared" si="543"/>
        <v>0</v>
      </c>
      <c r="CJ196" s="99">
        <f t="shared" si="543"/>
        <v>0</v>
      </c>
      <c r="CK196" s="99">
        <f t="shared" si="543"/>
        <v>0</v>
      </c>
      <c r="CL196" s="99">
        <f t="shared" si="543"/>
        <v>0</v>
      </c>
      <c r="CM196" s="99">
        <f t="shared" ref="CM196:DT196" si="544">IF(CM$8="",0,IF(CM$1=1,SUMIFS(192:192,$1:$1,"&gt;="&amp;1,$1:$1,"&lt;="&amp;INT(-$T194/30))+(-$T194/30-INT(-$T194/30))*SUMIFS(192:192,$1:$1,INT(-$T194/30)+1),0)+(-$T194/30-INT(-$T194/30))*SUMIFS(192:192,$1:$1,CM$1+INT(-$T194/30)+1)+(INT(-$T194/30)+1+$T194/30)*SUMIFS(192:192,$1:$1,CM$1+INT(-$T194/30)))</f>
        <v>0</v>
      </c>
      <c r="CN196" s="99">
        <f t="shared" si="544"/>
        <v>0</v>
      </c>
      <c r="CO196" s="99">
        <f t="shared" si="544"/>
        <v>0</v>
      </c>
      <c r="CP196" s="99">
        <f t="shared" si="544"/>
        <v>0</v>
      </c>
      <c r="CQ196" s="99">
        <f t="shared" si="544"/>
        <v>0</v>
      </c>
      <c r="CR196" s="99">
        <f t="shared" si="544"/>
        <v>0</v>
      </c>
      <c r="CS196" s="99">
        <f t="shared" si="544"/>
        <v>0</v>
      </c>
      <c r="CT196" s="99">
        <f t="shared" si="544"/>
        <v>0</v>
      </c>
      <c r="CU196" s="99">
        <f t="shared" si="544"/>
        <v>0</v>
      </c>
      <c r="CV196" s="99">
        <f t="shared" si="544"/>
        <v>0</v>
      </c>
      <c r="CW196" s="99">
        <f t="shared" si="544"/>
        <v>0</v>
      </c>
      <c r="CX196" s="99">
        <f t="shared" si="544"/>
        <v>0</v>
      </c>
      <c r="CY196" s="99">
        <f t="shared" si="544"/>
        <v>0</v>
      </c>
      <c r="CZ196" s="99">
        <f t="shared" si="544"/>
        <v>0</v>
      </c>
      <c r="DA196" s="99">
        <f t="shared" si="544"/>
        <v>0</v>
      </c>
      <c r="DB196" s="99">
        <f t="shared" si="544"/>
        <v>0</v>
      </c>
      <c r="DC196" s="99">
        <f t="shared" si="544"/>
        <v>0</v>
      </c>
      <c r="DD196" s="99">
        <f t="shared" si="544"/>
        <v>0</v>
      </c>
      <c r="DE196" s="99">
        <f t="shared" si="544"/>
        <v>0</v>
      </c>
      <c r="DF196" s="99">
        <f t="shared" si="544"/>
        <v>0</v>
      </c>
      <c r="DG196" s="99">
        <f t="shared" si="544"/>
        <v>0</v>
      </c>
      <c r="DH196" s="99">
        <f t="shared" si="544"/>
        <v>0</v>
      </c>
      <c r="DI196" s="99">
        <f t="shared" si="544"/>
        <v>0</v>
      </c>
      <c r="DJ196" s="99">
        <f t="shared" si="544"/>
        <v>0</v>
      </c>
      <c r="DK196" s="99">
        <f t="shared" si="544"/>
        <v>0</v>
      </c>
      <c r="DL196" s="99">
        <f t="shared" si="544"/>
        <v>0</v>
      </c>
      <c r="DM196" s="99">
        <f t="shared" si="544"/>
        <v>0</v>
      </c>
      <c r="DN196" s="99">
        <f t="shared" si="544"/>
        <v>0</v>
      </c>
      <c r="DO196" s="99">
        <f t="shared" si="544"/>
        <v>0</v>
      </c>
      <c r="DP196" s="99">
        <f t="shared" si="544"/>
        <v>0</v>
      </c>
      <c r="DQ196" s="99">
        <f t="shared" si="544"/>
        <v>0</v>
      </c>
      <c r="DR196" s="99">
        <f t="shared" si="544"/>
        <v>0</v>
      </c>
      <c r="DS196" s="99">
        <f t="shared" si="544"/>
        <v>0</v>
      </c>
      <c r="DT196" s="99">
        <f t="shared" si="544"/>
        <v>0</v>
      </c>
      <c r="DU196" s="3"/>
      <c r="DV196" s="3"/>
    </row>
    <row r="197" spans="1:126" ht="4.2" customHeight="1">
      <c r="A197" s="1"/>
      <c r="B197" s="1"/>
      <c r="C197" s="1"/>
      <c r="D197" s="1"/>
      <c r="E197" s="261"/>
      <c r="F197" s="47"/>
      <c r="G197" s="229"/>
      <c r="H197" s="1"/>
      <c r="I197" s="1"/>
      <c r="J197" s="1"/>
      <c r="K197" s="1"/>
      <c r="L197" s="1"/>
      <c r="M197" s="5"/>
      <c r="N197" s="1"/>
      <c r="O197" s="1"/>
      <c r="P197" s="5"/>
      <c r="Q197" s="1"/>
      <c r="R197" s="1"/>
      <c r="S197" s="5"/>
      <c r="T197" s="7"/>
      <c r="U197" s="23"/>
      <c r="V197" s="1"/>
      <c r="W197" s="11"/>
      <c r="X197" s="10"/>
      <c r="Y197" s="45"/>
      <c r="Z197" s="92"/>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1"/>
      <c r="DV197" s="1"/>
    </row>
    <row r="198" spans="1:126" ht="4.2" customHeight="1">
      <c r="A198" s="1"/>
      <c r="B198" s="1"/>
      <c r="C198" s="1"/>
      <c r="D198" s="1"/>
      <c r="E198" s="39"/>
      <c r="F198" s="39"/>
      <c r="G198" s="39"/>
      <c r="H198" s="39"/>
      <c r="I198" s="39"/>
      <c r="J198" s="39"/>
      <c r="K198" s="39"/>
      <c r="L198" s="39"/>
      <c r="M198" s="41"/>
      <c r="N198" s="39"/>
      <c r="O198" s="39"/>
      <c r="P198" s="41"/>
      <c r="Q198" s="39"/>
      <c r="R198" s="1"/>
      <c r="S198" s="5"/>
      <c r="T198" s="7"/>
      <c r="U198" s="23"/>
      <c r="V198" s="1"/>
      <c r="W198" s="43"/>
      <c r="X198" s="10"/>
      <c r="Y198" s="45"/>
      <c r="Z198" s="92"/>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
      <c r="DV198" s="1"/>
    </row>
    <row r="199" spans="1:126" ht="7.2" customHeight="1">
      <c r="A199" s="1"/>
      <c r="B199" s="1"/>
      <c r="C199" s="1"/>
      <c r="D199" s="1"/>
      <c r="E199" s="261"/>
      <c r="F199" s="47"/>
      <c r="G199" s="229"/>
      <c r="H199" s="1"/>
      <c r="I199" s="1"/>
      <c r="J199" s="1"/>
      <c r="K199" s="1"/>
      <c r="L199" s="1"/>
      <c r="M199" s="5"/>
      <c r="N199" s="1"/>
      <c r="O199" s="1"/>
      <c r="P199" s="5"/>
      <c r="Q199" s="1"/>
      <c r="R199" s="1"/>
      <c r="S199" s="5"/>
      <c r="T199" s="7"/>
      <c r="U199" s="23"/>
      <c r="V199" s="1"/>
      <c r="W199" s="11"/>
      <c r="X199" s="10"/>
      <c r="Y199" s="45"/>
      <c r="Z199" s="92"/>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1"/>
      <c r="DV199" s="1"/>
    </row>
    <row r="200" spans="1:126" s="22" customFormat="1" ht="12.6" thickBot="1">
      <c r="A200" s="18"/>
      <c r="B200" s="242" t="s">
        <v>124</v>
      </c>
      <c r="C200" s="18"/>
      <c r="D200" s="18"/>
      <c r="E200" s="267"/>
      <c r="F200" s="51"/>
      <c r="G200" s="230"/>
      <c r="H200" s="18"/>
      <c r="I200" s="18" t="str">
        <f>$I$164</f>
        <v>прямой перем. расход, выберите тип зависимости</v>
      </c>
      <c r="J200" s="18"/>
      <c r="K200" s="18"/>
      <c r="L200" s="18"/>
      <c r="M200" s="5" t="s">
        <v>6</v>
      </c>
      <c r="N200" s="583"/>
      <c r="O200" s="18"/>
      <c r="P200" s="19"/>
      <c r="Q200" s="18" t="s">
        <v>12</v>
      </c>
      <c r="R200" s="18"/>
      <c r="S200" s="19" t="s">
        <v>6</v>
      </c>
      <c r="T200" s="204"/>
      <c r="U200" s="25" t="s">
        <v>7</v>
      </c>
      <c r="V200" s="18"/>
      <c r="W200" s="20"/>
      <c r="X200" s="21"/>
      <c r="Y200" s="46"/>
      <c r="Z200" s="95"/>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18"/>
      <c r="DV200" s="18"/>
    </row>
    <row r="201" spans="1:126" ht="4.2" customHeight="1" thickTop="1">
      <c r="A201" s="1"/>
      <c r="B201" s="1"/>
      <c r="C201" s="1"/>
      <c r="D201" s="1"/>
      <c r="E201" s="261"/>
      <c r="F201" s="47"/>
      <c r="G201" s="229"/>
      <c r="H201" s="1"/>
      <c r="I201" s="1"/>
      <c r="J201" s="1"/>
      <c r="K201" s="1"/>
      <c r="L201" s="1"/>
      <c r="M201" s="5"/>
      <c r="N201" s="308"/>
      <c r="O201" s="1"/>
      <c r="P201" s="5"/>
      <c r="Q201" s="1"/>
      <c r="R201" s="1"/>
      <c r="S201" s="5"/>
      <c r="T201" s="7"/>
      <c r="U201" s="23"/>
      <c r="V201" s="1"/>
      <c r="W201" s="11"/>
      <c r="X201" s="10"/>
      <c r="Y201" s="45"/>
      <c r="Z201" s="92"/>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1"/>
      <c r="DV201" s="1"/>
    </row>
    <row r="202" spans="1:126" s="22" customFormat="1">
      <c r="A202" s="18"/>
      <c r="B202" s="242" t="s">
        <v>135</v>
      </c>
      <c r="C202" s="18"/>
      <c r="D202" s="18"/>
      <c r="E202" s="267"/>
      <c r="F202" s="51"/>
      <c r="G202" s="230"/>
      <c r="H202" s="18"/>
      <c r="I202" s="18" t="str">
        <f>IF(T200=справочники!$H$10,"Выберите показатель, от которого зависит расход","")</f>
        <v/>
      </c>
      <c r="J202" s="18"/>
      <c r="K202" s="18"/>
      <c r="L202" s="18"/>
      <c r="M202" s="5"/>
      <c r="N202" s="18"/>
      <c r="O202" s="18"/>
      <c r="P202" s="19"/>
      <c r="Q202" s="18" t="str">
        <f>IF(T200=справочники!$H$10,"вып.список","")</f>
        <v/>
      </c>
      <c r="R202" s="18"/>
      <c r="S202" s="19" t="str">
        <f>IF(T200=справочники!$H$10,"*","")</f>
        <v/>
      </c>
      <c r="T202" s="204"/>
      <c r="U202" s="25" t="str">
        <f>IF(T200=справочники!$H$10,"^","")</f>
        <v/>
      </c>
      <c r="V202" s="18"/>
      <c r="W202" s="20"/>
      <c r="X202" s="21"/>
      <c r="Y202" s="46"/>
      <c r="Z202" s="95"/>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18"/>
      <c r="DV202" s="18"/>
    </row>
    <row r="203" spans="1:126" ht="4.2" customHeight="1">
      <c r="A203" s="1"/>
      <c r="B203" s="1"/>
      <c r="C203" s="1"/>
      <c r="D203" s="1"/>
      <c r="E203" s="261"/>
      <c r="F203" s="47"/>
      <c r="G203" s="229"/>
      <c r="H203" s="1"/>
      <c r="I203" s="1"/>
      <c r="J203" s="1"/>
      <c r="K203" s="1"/>
      <c r="L203" s="1"/>
      <c r="M203" s="5"/>
      <c r="N203" s="18"/>
      <c r="O203" s="1"/>
      <c r="P203" s="5"/>
      <c r="Q203" s="1"/>
      <c r="R203" s="1"/>
      <c r="S203" s="5"/>
      <c r="T203" s="7"/>
      <c r="U203" s="23"/>
      <c r="V203" s="1"/>
      <c r="W203" s="11"/>
      <c r="X203" s="10"/>
      <c r="Y203" s="45"/>
      <c r="Z203" s="92"/>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1"/>
      <c r="DV203" s="1"/>
    </row>
    <row r="204" spans="1:126" s="22" customFormat="1">
      <c r="A204" s="18"/>
      <c r="B204" s="243" t="s">
        <v>132</v>
      </c>
      <c r="C204" s="18"/>
      <c r="D204" s="18"/>
      <c r="E204" s="267"/>
      <c r="F204" s="51"/>
      <c r="G204" s="230"/>
      <c r="H204" s="18"/>
      <c r="I204" s="18" t="str">
        <f>IF($T200=справочники!$H$9,"расходы на одну единицу проданной продукции",IF($T200=справочники!$H$10,"доля от выбранного показателя продаж","??"))</f>
        <v>??</v>
      </c>
      <c r="J204" s="18"/>
      <c r="K204" s="18"/>
      <c r="L204" s="18"/>
      <c r="M204" s="19"/>
      <c r="N204" s="18"/>
      <c r="O204" s="18"/>
      <c r="P204" s="19"/>
      <c r="Q204" s="18" t="str">
        <f>IF($T200=справочники!$H$9,"руб.",IF($T200=справочники!$H$10,"доля","??"))</f>
        <v>??</v>
      </c>
      <c r="R204" s="18"/>
      <c r="S204" s="19" t="s">
        <v>6</v>
      </c>
      <c r="T204" s="211"/>
      <c r="U204" s="25"/>
      <c r="V204" s="18"/>
      <c r="W204" s="20"/>
      <c r="X204" s="21"/>
      <c r="Y204" s="46"/>
      <c r="Z204" s="95"/>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18"/>
      <c r="DV204" s="18"/>
    </row>
    <row r="205" spans="1:126" ht="4.2" customHeight="1">
      <c r="A205" s="1"/>
      <c r="B205" s="1"/>
      <c r="C205" s="1"/>
      <c r="D205" s="1"/>
      <c r="E205" s="261"/>
      <c r="F205" s="47"/>
      <c r="G205" s="229"/>
      <c r="H205" s="1"/>
      <c r="I205" s="1"/>
      <c r="J205" s="1"/>
      <c r="K205" s="1"/>
      <c r="L205" s="1"/>
      <c r="M205" s="5"/>
      <c r="N205" s="1"/>
      <c r="O205" s="1"/>
      <c r="P205" s="5"/>
      <c r="Q205" s="1"/>
      <c r="R205" s="1"/>
      <c r="S205" s="5"/>
      <c r="T205" s="7"/>
      <c r="U205" s="23"/>
      <c r="V205" s="1"/>
      <c r="W205" s="11"/>
      <c r="X205" s="10"/>
      <c r="Y205" s="45"/>
      <c r="Z205" s="92"/>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1"/>
      <c r="DV205" s="1"/>
    </row>
    <row r="206" spans="1:126" s="4" customFormat="1">
      <c r="A206" s="3"/>
      <c r="B206" s="257" t="s">
        <v>129</v>
      </c>
      <c r="C206" s="3"/>
      <c r="D206" s="3"/>
      <c r="E206" s="9"/>
      <c r="F206" s="50"/>
      <c r="G206" s="230"/>
      <c r="H206" s="12" t="str">
        <f>B206&amp;N200</f>
        <v xml:space="preserve">Учет - </v>
      </c>
      <c r="I206" s="12"/>
      <c r="J206" s="3"/>
      <c r="K206" s="3"/>
      <c r="L206" s="3"/>
      <c r="M206" s="5"/>
      <c r="N206" s="35" t="str">
        <f>N188</f>
        <v>Продажа жилых помещений</v>
      </c>
      <c r="O206" s="35"/>
      <c r="P206" s="5"/>
      <c r="Q206" s="35" t="s">
        <v>25</v>
      </c>
      <c r="R206" s="35"/>
      <c r="S206" s="19" t="s">
        <v>6</v>
      </c>
      <c r="T206" s="306"/>
      <c r="U206" s="23" t="s">
        <v>7</v>
      </c>
      <c r="V206" s="35"/>
      <c r="W206" s="37">
        <f>SUM($Y206:$DU206)</f>
        <v>0</v>
      </c>
      <c r="X206" s="37"/>
      <c r="Y206" s="45"/>
      <c r="Z206" s="98"/>
      <c r="AA206" s="99">
        <f>IF(AA$8="",0,IF($T200=справочники!$H$9,$T204*SUMIFS(AA$36:AA205,$H$36:$H205,$H$65,$N$36:$N205,$N206),IF($T200=справочники!$H$10,$T204*SUMIFS(AA$36:AA205,$H$36:$H205,$T202,$N$36:$N205,$N206),0)))</f>
        <v>0</v>
      </c>
      <c r="AB206" s="99">
        <f>IF(AB$8="",0,IF($T200=справочники!$H$9,$T204*SUMIFS(AB$36:AB205,$H$36:$H205,$H$65,$N$36:$N205,$N206),IF($T200=справочники!$H$10,$T204*SUMIFS(AB$36:AB205,$H$36:$H205,$T202,$N$36:$N205,$N206),0)))</f>
        <v>0</v>
      </c>
      <c r="AC206" s="99">
        <f>IF(AC$8="",0,IF($T200=справочники!$H$9,$T204*SUMIFS(AC$36:AC205,$H$36:$H205,$H$65,$N$36:$N205,$N206),IF($T200=справочники!$H$10,$T204*SUMIFS(AC$36:AC205,$H$36:$H205,$T202,$N$36:$N205,$N206),0)))</f>
        <v>0</v>
      </c>
      <c r="AD206" s="99">
        <f>IF(AD$8="",0,IF($T200=справочники!$H$9,$T204*SUMIFS(AD$36:AD205,$H$36:$H205,$H$65,$N$36:$N205,$N206),IF($T200=справочники!$H$10,$T204*SUMIFS(AD$36:AD205,$H$36:$H205,$T202,$N$36:$N205,$N206),0)))</f>
        <v>0</v>
      </c>
      <c r="AE206" s="99">
        <f>IF(AE$8="",0,IF($T200=справочники!$H$9,$T204*SUMIFS(AE$36:AE205,$H$36:$H205,$H$65,$N$36:$N205,$N206),IF($T200=справочники!$H$10,$T204*SUMIFS(AE$36:AE205,$H$36:$H205,$T202,$N$36:$N205,$N206),0)))</f>
        <v>0</v>
      </c>
      <c r="AF206" s="99">
        <f>IF(AF$8="",0,IF($T200=справочники!$H$9,$T204*SUMIFS(AF$36:AF205,$H$36:$H205,$H$65,$N$36:$N205,$N206),IF($T200=справочники!$H$10,$T204*SUMIFS(AF$36:AF205,$H$36:$H205,$T202,$N$36:$N205,$N206),0)))</f>
        <v>0</v>
      </c>
      <c r="AG206" s="99">
        <f>IF(AG$8="",0,IF($T200=справочники!$H$9,$T204*SUMIFS(AG$36:AG205,$H$36:$H205,$H$65,$N$36:$N205,$N206),IF($T200=справочники!$H$10,$T204*SUMIFS(AG$36:AG205,$H$36:$H205,$T202,$N$36:$N205,$N206),0)))</f>
        <v>0</v>
      </c>
      <c r="AH206" s="99">
        <f>IF(AH$8="",0,IF($T200=справочники!$H$9,$T204*SUMIFS(AH$36:AH205,$H$36:$H205,$H$65,$N$36:$N205,$N206),IF($T200=справочники!$H$10,$T204*SUMIFS(AH$36:AH205,$H$36:$H205,$T202,$N$36:$N205,$N206),0)))</f>
        <v>0</v>
      </c>
      <c r="AI206" s="99">
        <f>IF(AI$8="",0,IF($T200=справочники!$H$9,$T204*SUMIFS(AI$36:AI205,$H$36:$H205,$H$65,$N$36:$N205,$N206),IF($T200=справочники!$H$10,$T204*SUMIFS(AI$36:AI205,$H$36:$H205,$T202,$N$36:$N205,$N206),0)))</f>
        <v>0</v>
      </c>
      <c r="AJ206" s="99">
        <f>IF(AJ$8="",0,IF($T200=справочники!$H$9,$T204*SUMIFS(AJ$36:AJ205,$H$36:$H205,$H$65,$N$36:$N205,$N206),IF($T200=справочники!$H$10,$T204*SUMIFS(AJ$36:AJ205,$H$36:$H205,$T202,$N$36:$N205,$N206),0)))</f>
        <v>0</v>
      </c>
      <c r="AK206" s="99">
        <f>IF(AK$8="",0,IF($T200=справочники!$H$9,$T204*SUMIFS(AK$36:AK205,$H$36:$H205,$H$65,$N$36:$N205,$N206),IF($T200=справочники!$H$10,$T204*SUMIFS(AK$36:AK205,$H$36:$H205,$T202,$N$36:$N205,$N206),0)))</f>
        <v>0</v>
      </c>
      <c r="AL206" s="99">
        <f>IF(AL$8="",0,IF($T200=справочники!$H$9,$T204*SUMIFS(AL$36:AL205,$H$36:$H205,$H$65,$N$36:$N205,$N206),IF($T200=справочники!$H$10,$T204*SUMIFS(AL$36:AL205,$H$36:$H205,$T202,$N$36:$N205,$N206),0)))</f>
        <v>0</v>
      </c>
      <c r="AM206" s="99">
        <f>IF(AM$8="",0,IF($T200=справочники!$H$9,$T204*SUMIFS(AM$36:AM205,$H$36:$H205,$H$65,$N$36:$N205,$N206),IF($T200=справочники!$H$10,$T204*SUMIFS(AM$36:AM205,$H$36:$H205,$T202,$N$36:$N205,$N206),0)))</f>
        <v>0</v>
      </c>
      <c r="AN206" s="99">
        <f>IF(AN$8="",0,IF($T200=справочники!$H$9,$T204*SUMIFS(AN$36:AN205,$H$36:$H205,$H$65,$N$36:$N205,$N206),IF($T200=справочники!$H$10,$T204*SUMIFS(AN$36:AN205,$H$36:$H205,$T202,$N$36:$N205,$N206),0)))</f>
        <v>0</v>
      </c>
      <c r="AO206" s="99">
        <f>IF(AO$8="",0,IF($T200=справочники!$H$9,$T204*SUMIFS(AO$36:AO205,$H$36:$H205,$H$65,$N$36:$N205,$N206),IF($T200=справочники!$H$10,$T204*SUMIFS(AO$36:AO205,$H$36:$H205,$T202,$N$36:$N205,$N206),0)))</f>
        <v>0</v>
      </c>
      <c r="AP206" s="99">
        <f>IF(AP$8="",0,IF($T200=справочники!$H$9,$T204*SUMIFS(AP$36:AP205,$H$36:$H205,$H$65,$N$36:$N205,$N206),IF($T200=справочники!$H$10,$T204*SUMIFS(AP$36:AP205,$H$36:$H205,$T202,$N$36:$N205,$N206),0)))</f>
        <v>0</v>
      </c>
      <c r="AQ206" s="99">
        <f>IF(AQ$8="",0,IF($T200=справочники!$H$9,$T204*SUMIFS(AQ$36:AQ205,$H$36:$H205,$H$65,$N$36:$N205,$N206),IF($T200=справочники!$H$10,$T204*SUMIFS(AQ$36:AQ205,$H$36:$H205,$T202,$N$36:$N205,$N206),0)))</f>
        <v>0</v>
      </c>
      <c r="AR206" s="99">
        <f>IF(AR$8="",0,IF($T200=справочники!$H$9,$T204*SUMIFS(AR$36:AR205,$H$36:$H205,$H$65,$N$36:$N205,$N206),IF($T200=справочники!$H$10,$T204*SUMIFS(AR$36:AR205,$H$36:$H205,$T202,$N$36:$N205,$N206),0)))</f>
        <v>0</v>
      </c>
      <c r="AS206" s="99">
        <f>IF(AS$8="",0,IF($T200=справочники!$H$9,$T204*SUMIFS(AS$36:AS205,$H$36:$H205,$H$65,$N$36:$N205,$N206),IF($T200=справочники!$H$10,$T204*SUMIFS(AS$36:AS205,$H$36:$H205,$T202,$N$36:$N205,$N206),0)))</f>
        <v>0</v>
      </c>
      <c r="AT206" s="99">
        <f>IF(AT$8="",0,IF($T200=справочники!$H$9,$T204*SUMIFS(AT$36:AT205,$H$36:$H205,$H$65,$N$36:$N205,$N206),IF($T200=справочники!$H$10,$T204*SUMIFS(AT$36:AT205,$H$36:$H205,$T202,$N$36:$N205,$N206),0)))</f>
        <v>0</v>
      </c>
      <c r="AU206" s="99">
        <f>IF(AU$8="",0,IF($T200=справочники!$H$9,$T204*SUMIFS(AU$36:AU205,$H$36:$H205,$H$65,$N$36:$N205,$N206),IF($T200=справочники!$H$10,$T204*SUMIFS(AU$36:AU205,$H$36:$H205,$T202,$N$36:$N205,$N206),0)))</f>
        <v>0</v>
      </c>
      <c r="AV206" s="99">
        <f>IF(AV$8="",0,IF($T200=справочники!$H$9,$T204*SUMIFS(AV$36:AV205,$H$36:$H205,$H$65,$N$36:$N205,$N206),IF($T200=справочники!$H$10,$T204*SUMIFS(AV$36:AV205,$H$36:$H205,$T202,$N$36:$N205,$N206),0)))</f>
        <v>0</v>
      </c>
      <c r="AW206" s="99">
        <f>IF(AW$8="",0,IF($T200=справочники!$H$9,$T204*SUMIFS(AW$36:AW205,$H$36:$H205,$H$65,$N$36:$N205,$N206),IF($T200=справочники!$H$10,$T204*SUMIFS(AW$36:AW205,$H$36:$H205,$T202,$N$36:$N205,$N206),0)))</f>
        <v>0</v>
      </c>
      <c r="AX206" s="99">
        <f>IF(AX$8="",0,IF($T200=справочники!$H$9,$T204*SUMIFS(AX$36:AX205,$H$36:$H205,$H$65,$N$36:$N205,$N206),IF($T200=справочники!$H$10,$T204*SUMIFS(AX$36:AX205,$H$36:$H205,$T202,$N$36:$N205,$N206),0)))</f>
        <v>0</v>
      </c>
      <c r="AY206" s="99">
        <f>IF(AY$8="",0,IF($T200=справочники!$H$9,$T204*SUMIFS(AY$36:AY205,$H$36:$H205,$H$65,$N$36:$N205,$N206),IF($T200=справочники!$H$10,$T204*SUMIFS(AY$36:AY205,$H$36:$H205,$T202,$N$36:$N205,$N206),0)))</f>
        <v>0</v>
      </c>
      <c r="AZ206" s="99">
        <f>IF(AZ$8="",0,IF($T200=справочники!$H$9,$T204*SUMIFS(AZ$36:AZ205,$H$36:$H205,$H$65,$N$36:$N205,$N206),IF($T200=справочники!$H$10,$T204*SUMIFS(AZ$36:AZ205,$H$36:$H205,$T202,$N$36:$N205,$N206),0)))</f>
        <v>0</v>
      </c>
      <c r="BA206" s="99">
        <f>IF(BA$8="",0,IF($T200=справочники!$H$9,$T204*SUMIFS(BA$36:BA205,$H$36:$H205,$H$65,$N$36:$N205,$N206),IF($T200=справочники!$H$10,$T204*SUMIFS(BA$36:BA205,$H$36:$H205,$T202,$N$36:$N205,$N206),0)))</f>
        <v>0</v>
      </c>
      <c r="BB206" s="99">
        <f>IF(BB$8="",0,IF($T200=справочники!$H$9,$T204*SUMIFS(BB$36:BB205,$H$36:$H205,$H$65,$N$36:$N205,$N206),IF($T200=справочники!$H$10,$T204*SUMIFS(BB$36:BB205,$H$36:$H205,$T202,$N$36:$N205,$N206),0)))</f>
        <v>0</v>
      </c>
      <c r="BC206" s="99">
        <f>IF(BC$8="",0,IF($T200=справочники!$H$9,$T204*SUMIFS(BC$36:BC205,$H$36:$H205,$H$65,$N$36:$N205,$N206),IF($T200=справочники!$H$10,$T204*SUMIFS(BC$36:BC205,$H$36:$H205,$T202,$N$36:$N205,$N206),0)))</f>
        <v>0</v>
      </c>
      <c r="BD206" s="99">
        <f>IF(BD$8="",0,IF($T200=справочники!$H$9,$T204*SUMIFS(BD$36:BD205,$H$36:$H205,$H$65,$N$36:$N205,$N206),IF($T200=справочники!$H$10,$T204*SUMIFS(BD$36:BD205,$H$36:$H205,$T202,$N$36:$N205,$N206),0)))</f>
        <v>0</v>
      </c>
      <c r="BE206" s="99">
        <f>IF(BE$8="",0,IF($T200=справочники!$H$9,$T204*SUMIFS(BE$36:BE205,$H$36:$H205,$H$65,$N$36:$N205,$N206),IF($T200=справочники!$H$10,$T204*SUMIFS(BE$36:BE205,$H$36:$H205,$T202,$N$36:$N205,$N206),0)))</f>
        <v>0</v>
      </c>
      <c r="BF206" s="99">
        <f>IF(BF$8="",0,IF($T200=справочники!$H$9,$T204*SUMIFS(BF$36:BF205,$H$36:$H205,$H$65,$N$36:$N205,$N206),IF($T200=справочники!$H$10,$T204*SUMIFS(BF$36:BF205,$H$36:$H205,$T202,$N$36:$N205,$N206),0)))</f>
        <v>0</v>
      </c>
      <c r="BG206" s="99">
        <f>IF(BG$8="",0,IF($T200=справочники!$H$9,$T204*SUMIFS(BG$36:BG205,$H$36:$H205,$H$65,$N$36:$N205,$N206),IF($T200=справочники!$H$10,$T204*SUMIFS(BG$36:BG205,$H$36:$H205,$T202,$N$36:$N205,$N206),0)))</f>
        <v>0</v>
      </c>
      <c r="BH206" s="99">
        <f>IF(BH$8="",0,IF($T200=справочники!$H$9,$T204*SUMIFS(BH$36:BH205,$H$36:$H205,$H$65,$N$36:$N205,$N206),IF($T200=справочники!$H$10,$T204*SUMIFS(BH$36:BH205,$H$36:$H205,$T202,$N$36:$N205,$N206),0)))</f>
        <v>0</v>
      </c>
      <c r="BI206" s="99">
        <f>IF(BI$8="",0,IF($T200=справочники!$H$9,$T204*SUMIFS(BI$36:BI205,$H$36:$H205,$H$65,$N$36:$N205,$N206),IF($T200=справочники!$H$10,$T204*SUMIFS(BI$36:BI205,$H$36:$H205,$T202,$N$36:$N205,$N206),0)))</f>
        <v>0</v>
      </c>
      <c r="BJ206" s="99">
        <f>IF(BJ$8="",0,IF($T200=справочники!$H$9,$T204*SUMIFS(BJ$36:BJ205,$H$36:$H205,$H$65,$N$36:$N205,$N206),IF($T200=справочники!$H$10,$T204*SUMIFS(BJ$36:BJ205,$H$36:$H205,$T202,$N$36:$N205,$N206),0)))</f>
        <v>0</v>
      </c>
      <c r="BK206" s="99">
        <f>IF(BK$8="",0,IF($T200=справочники!$H$9,$T204*SUMIFS(BK$36:BK205,$H$36:$H205,$H$65,$N$36:$N205,$N206),IF($T200=справочники!$H$10,$T204*SUMIFS(BK$36:BK205,$H$36:$H205,$T202,$N$36:$N205,$N206),0)))</f>
        <v>0</v>
      </c>
      <c r="BL206" s="99">
        <f>IF(BL$8="",0,IF($T200=справочники!$H$9,$T204*SUMIFS(BL$36:BL205,$H$36:$H205,$H$65,$N$36:$N205,$N206),IF($T200=справочники!$H$10,$T204*SUMIFS(BL$36:BL205,$H$36:$H205,$T202,$N$36:$N205,$N206),0)))</f>
        <v>0</v>
      </c>
      <c r="BM206" s="99">
        <f>IF(BM$8="",0,IF($T200=справочники!$H$9,$T204*SUMIFS(BM$36:BM205,$H$36:$H205,$H$65,$N$36:$N205,$N206),IF($T200=справочники!$H$10,$T204*SUMIFS(BM$36:BM205,$H$36:$H205,$T202,$N$36:$N205,$N206),0)))</f>
        <v>0</v>
      </c>
      <c r="BN206" s="99">
        <f>IF(BN$8="",0,IF($T200=справочники!$H$9,$T204*SUMIFS(BN$36:BN205,$H$36:$H205,$H$65,$N$36:$N205,$N206),IF($T200=справочники!$H$10,$T204*SUMIFS(BN$36:BN205,$H$36:$H205,$T202,$N$36:$N205,$N206),0)))</f>
        <v>0</v>
      </c>
      <c r="BO206" s="99">
        <f>IF(BO$8="",0,IF($T200=справочники!$H$9,$T204*SUMIFS(BO$36:BO205,$H$36:$H205,$H$65,$N$36:$N205,$N206),IF($T200=справочники!$H$10,$T204*SUMIFS(BO$36:BO205,$H$36:$H205,$T202,$N$36:$N205,$N206),0)))</f>
        <v>0</v>
      </c>
      <c r="BP206" s="99">
        <f>IF(BP$8="",0,IF($T200=справочники!$H$9,$T204*SUMIFS(BP$36:BP205,$H$36:$H205,$H$65,$N$36:$N205,$N206),IF($T200=справочники!$H$10,$T204*SUMIFS(BP$36:BP205,$H$36:$H205,$T202,$N$36:$N205,$N206),0)))</f>
        <v>0</v>
      </c>
      <c r="BQ206" s="99">
        <f>IF(BQ$8="",0,IF($T200=справочники!$H$9,$T204*SUMIFS(BQ$36:BQ205,$H$36:$H205,$H$65,$N$36:$N205,$N206),IF($T200=справочники!$H$10,$T204*SUMIFS(BQ$36:BQ205,$H$36:$H205,$T202,$N$36:$N205,$N206),0)))</f>
        <v>0</v>
      </c>
      <c r="BR206" s="99">
        <f>IF(BR$8="",0,IF($T200=справочники!$H$9,$T204*SUMIFS(BR$36:BR205,$H$36:$H205,$H$65,$N$36:$N205,$N206),IF($T200=справочники!$H$10,$T204*SUMIFS(BR$36:BR205,$H$36:$H205,$T202,$N$36:$N205,$N206),0)))</f>
        <v>0</v>
      </c>
      <c r="BS206" s="99">
        <f>IF(BS$8="",0,IF($T200=справочники!$H$9,$T204*SUMIFS(BS$36:BS205,$H$36:$H205,$H$65,$N$36:$N205,$N206),IF($T200=справочники!$H$10,$T204*SUMIFS(BS$36:BS205,$H$36:$H205,$T202,$N$36:$N205,$N206),0)))</f>
        <v>0</v>
      </c>
      <c r="BT206" s="99">
        <f>IF(BT$8="",0,IF($T200=справочники!$H$9,$T204*SUMIFS(BT$36:BT205,$H$36:$H205,$H$65,$N$36:$N205,$N206),IF($T200=справочники!$H$10,$T204*SUMIFS(BT$36:BT205,$H$36:$H205,$T202,$N$36:$N205,$N206),0)))</f>
        <v>0</v>
      </c>
      <c r="BU206" s="99">
        <f>IF(BU$8="",0,IF($T200=справочники!$H$9,$T204*SUMIFS(BU$36:BU205,$H$36:$H205,$H$65,$N$36:$N205,$N206),IF($T200=справочники!$H$10,$T204*SUMIFS(BU$36:BU205,$H$36:$H205,$T202,$N$36:$N205,$N206),0)))</f>
        <v>0</v>
      </c>
      <c r="BV206" s="99">
        <f>IF(BV$8="",0,IF($T200=справочники!$H$9,$T204*SUMIFS(BV$36:BV205,$H$36:$H205,$H$65,$N$36:$N205,$N206),IF($T200=справочники!$H$10,$T204*SUMIFS(BV$36:BV205,$H$36:$H205,$T202,$N$36:$N205,$N206),0)))</f>
        <v>0</v>
      </c>
      <c r="BW206" s="99">
        <f>IF(BW$8="",0,IF($T200=справочники!$H$9,$T204*SUMIFS(BW$36:BW205,$H$36:$H205,$H$65,$N$36:$N205,$N206),IF($T200=справочники!$H$10,$T204*SUMIFS(BW$36:BW205,$H$36:$H205,$T202,$N$36:$N205,$N206),0)))</f>
        <v>0</v>
      </c>
      <c r="BX206" s="99">
        <f>IF(BX$8="",0,IF($T200=справочники!$H$9,$T204*SUMIFS(BX$36:BX205,$H$36:$H205,$H$65,$N$36:$N205,$N206),IF($T200=справочники!$H$10,$T204*SUMIFS(BX$36:BX205,$H$36:$H205,$T202,$N$36:$N205,$N206),0)))</f>
        <v>0</v>
      </c>
      <c r="BY206" s="99">
        <f>IF(BY$8="",0,IF($T200=справочники!$H$9,$T204*SUMIFS(BY$36:BY205,$H$36:$H205,$H$65,$N$36:$N205,$N206),IF($T200=справочники!$H$10,$T204*SUMIFS(BY$36:BY205,$H$36:$H205,$T202,$N$36:$N205,$N206),0)))</f>
        <v>0</v>
      </c>
      <c r="BZ206" s="99">
        <f>IF(BZ$8="",0,IF($T200=справочники!$H$9,$T204*SUMIFS(BZ$36:BZ205,$H$36:$H205,$H$65,$N$36:$N205,$N206),IF($T200=справочники!$H$10,$T204*SUMIFS(BZ$36:BZ205,$H$36:$H205,$T202,$N$36:$N205,$N206),0)))</f>
        <v>0</v>
      </c>
      <c r="CA206" s="99">
        <f>IF(CA$8="",0,IF($T200=справочники!$H$9,$T204*SUMIFS(CA$36:CA205,$H$36:$H205,$H$65,$N$36:$N205,$N206),IF($T200=справочники!$H$10,$T204*SUMIFS(CA$36:CA205,$H$36:$H205,$T202,$N$36:$N205,$N206),0)))</f>
        <v>0</v>
      </c>
      <c r="CB206" s="99">
        <f>IF(CB$8="",0,IF($T200=справочники!$H$9,$T204*SUMIFS(CB$36:CB205,$H$36:$H205,$H$65,$N$36:$N205,$N206),IF($T200=справочники!$H$10,$T204*SUMIFS(CB$36:CB205,$H$36:$H205,$T202,$N$36:$N205,$N206),0)))</f>
        <v>0</v>
      </c>
      <c r="CC206" s="99">
        <f>IF(CC$8="",0,IF($T200=справочники!$H$9,$T204*SUMIFS(CC$36:CC205,$H$36:$H205,$H$65,$N$36:$N205,$N206),IF($T200=справочники!$H$10,$T204*SUMIFS(CC$36:CC205,$H$36:$H205,$T202,$N$36:$N205,$N206),0)))</f>
        <v>0</v>
      </c>
      <c r="CD206" s="99">
        <f>IF(CD$8="",0,IF($T200=справочники!$H$9,$T204*SUMIFS(CD$36:CD205,$H$36:$H205,$H$65,$N$36:$N205,$N206),IF($T200=справочники!$H$10,$T204*SUMIFS(CD$36:CD205,$H$36:$H205,$T202,$N$36:$N205,$N206),0)))</f>
        <v>0</v>
      </c>
      <c r="CE206" s="99">
        <f>IF(CE$8="",0,IF($T200=справочники!$H$9,$T204*SUMIFS(CE$36:CE205,$H$36:$H205,$H$65,$N$36:$N205,$N206),IF($T200=справочники!$H$10,$T204*SUMIFS(CE$36:CE205,$H$36:$H205,$T202,$N$36:$N205,$N206),0)))</f>
        <v>0</v>
      </c>
      <c r="CF206" s="99">
        <f>IF(CF$8="",0,IF($T200=справочники!$H$9,$T204*SUMIFS(CF$36:CF205,$H$36:$H205,$H$65,$N$36:$N205,$N206),IF($T200=справочники!$H$10,$T204*SUMIFS(CF$36:CF205,$H$36:$H205,$T202,$N$36:$N205,$N206),0)))</f>
        <v>0</v>
      </c>
      <c r="CG206" s="99">
        <f>IF(CG$8="",0,IF($T200=справочники!$H$9,$T204*SUMIFS(CG$36:CG205,$H$36:$H205,$H$65,$N$36:$N205,$N206),IF($T200=справочники!$H$10,$T204*SUMIFS(CG$36:CG205,$H$36:$H205,$T202,$N$36:$N205,$N206),0)))</f>
        <v>0</v>
      </c>
      <c r="CH206" s="99">
        <f>IF(CH$8="",0,IF($T200=справочники!$H$9,$T204*SUMIFS(CH$36:CH205,$H$36:$H205,$H$65,$N$36:$N205,$N206),IF($T200=справочники!$H$10,$T204*SUMIFS(CH$36:CH205,$H$36:$H205,$T202,$N$36:$N205,$N206),0)))</f>
        <v>0</v>
      </c>
      <c r="CI206" s="99">
        <f>IF(CI$8="",0,IF($T200=справочники!$H$9,$T204*SUMIFS(CI$36:CI205,$H$36:$H205,$H$65,$N$36:$N205,$N206),IF($T200=справочники!$H$10,$T204*SUMIFS(CI$36:CI205,$H$36:$H205,$T202,$N$36:$N205,$N206),0)))</f>
        <v>0</v>
      </c>
      <c r="CJ206" s="99">
        <f>IF(CJ$8="",0,IF($T200=справочники!$H$9,$T204*SUMIFS(CJ$36:CJ205,$H$36:$H205,$H$65,$N$36:$N205,$N206),IF($T200=справочники!$H$10,$T204*SUMIFS(CJ$36:CJ205,$H$36:$H205,$T202,$N$36:$N205,$N206),0)))</f>
        <v>0</v>
      </c>
      <c r="CK206" s="99">
        <f>IF(CK$8="",0,IF($T200=справочники!$H$9,$T204*SUMIFS(CK$36:CK205,$H$36:$H205,$H$65,$N$36:$N205,$N206),IF($T200=справочники!$H$10,$T204*SUMIFS(CK$36:CK205,$H$36:$H205,$T202,$N$36:$N205,$N206),0)))</f>
        <v>0</v>
      </c>
      <c r="CL206" s="99">
        <f>IF(CL$8="",0,IF($T200=справочники!$H$9,$T204*SUMIFS(CL$36:CL205,$H$36:$H205,$H$65,$N$36:$N205,$N206),IF($T200=справочники!$H$10,$T204*SUMIFS(CL$36:CL205,$H$36:$H205,$T202,$N$36:$N205,$N206),0)))</f>
        <v>0</v>
      </c>
      <c r="CM206" s="99">
        <f>IF(CM$8="",0,IF($T200=справочники!$H$9,$T204*SUMIFS(CM$36:CM205,$H$36:$H205,$H$65,$N$36:$N205,$N206),IF($T200=справочники!$H$10,$T204*SUMIFS(CM$36:CM205,$H$36:$H205,$T202,$N$36:$N205,$N206),0)))</f>
        <v>0</v>
      </c>
      <c r="CN206" s="99">
        <f>IF(CN$8="",0,IF($T200=справочники!$H$9,$T204*SUMIFS(CN$36:CN205,$H$36:$H205,$H$65,$N$36:$N205,$N206),IF($T200=справочники!$H$10,$T204*SUMIFS(CN$36:CN205,$H$36:$H205,$T202,$N$36:$N205,$N206),0)))</f>
        <v>0</v>
      </c>
      <c r="CO206" s="99">
        <f>IF(CO$8="",0,IF($T200=справочники!$H$9,$T204*SUMIFS(CO$36:CO205,$H$36:$H205,$H$65,$N$36:$N205,$N206),IF($T200=справочники!$H$10,$T204*SUMIFS(CO$36:CO205,$H$36:$H205,$T202,$N$36:$N205,$N206),0)))</f>
        <v>0</v>
      </c>
      <c r="CP206" s="99">
        <f>IF(CP$8="",0,IF($T200=справочники!$H$9,$T204*SUMIFS(CP$36:CP205,$H$36:$H205,$H$65,$N$36:$N205,$N206),IF($T200=справочники!$H$10,$T204*SUMIFS(CP$36:CP205,$H$36:$H205,$T202,$N$36:$N205,$N206),0)))</f>
        <v>0</v>
      </c>
      <c r="CQ206" s="99">
        <f>IF(CQ$8="",0,IF($T200=справочники!$H$9,$T204*SUMIFS(CQ$36:CQ205,$H$36:$H205,$H$65,$N$36:$N205,$N206),IF($T200=справочники!$H$10,$T204*SUMIFS(CQ$36:CQ205,$H$36:$H205,$T202,$N$36:$N205,$N206),0)))</f>
        <v>0</v>
      </c>
      <c r="CR206" s="99">
        <f>IF(CR$8="",0,IF($T200=справочники!$H$9,$T204*SUMIFS(CR$36:CR205,$H$36:$H205,$H$65,$N$36:$N205,$N206),IF($T200=справочники!$H$10,$T204*SUMIFS(CR$36:CR205,$H$36:$H205,$T202,$N$36:$N205,$N206),0)))</f>
        <v>0</v>
      </c>
      <c r="CS206" s="99">
        <f>IF(CS$8="",0,IF($T200=справочники!$H$9,$T204*SUMIFS(CS$36:CS205,$H$36:$H205,$H$65,$N$36:$N205,$N206),IF($T200=справочники!$H$10,$T204*SUMIFS(CS$36:CS205,$H$36:$H205,$T202,$N$36:$N205,$N206),0)))</f>
        <v>0</v>
      </c>
      <c r="CT206" s="99">
        <f>IF(CT$8="",0,IF($T200=справочники!$H$9,$T204*SUMIFS(CT$36:CT205,$H$36:$H205,$H$65,$N$36:$N205,$N206),IF($T200=справочники!$H$10,$T204*SUMIFS(CT$36:CT205,$H$36:$H205,$T202,$N$36:$N205,$N206),0)))</f>
        <v>0</v>
      </c>
      <c r="CU206" s="99">
        <f>IF(CU$8="",0,IF($T200=справочники!$H$9,$T204*SUMIFS(CU$36:CU205,$H$36:$H205,$H$65,$N$36:$N205,$N206),IF($T200=справочники!$H$10,$T204*SUMIFS(CU$36:CU205,$H$36:$H205,$T202,$N$36:$N205,$N206),0)))</f>
        <v>0</v>
      </c>
      <c r="CV206" s="99">
        <f>IF(CV$8="",0,IF($T200=справочники!$H$9,$T204*SUMIFS(CV$36:CV205,$H$36:$H205,$H$65,$N$36:$N205,$N206),IF($T200=справочники!$H$10,$T204*SUMIFS(CV$36:CV205,$H$36:$H205,$T202,$N$36:$N205,$N206),0)))</f>
        <v>0</v>
      </c>
      <c r="CW206" s="99">
        <f>IF(CW$8="",0,IF($T200=справочники!$H$9,$T204*SUMIFS(CW$36:CW205,$H$36:$H205,$H$65,$N$36:$N205,$N206),IF($T200=справочники!$H$10,$T204*SUMIFS(CW$36:CW205,$H$36:$H205,$T202,$N$36:$N205,$N206),0)))</f>
        <v>0</v>
      </c>
      <c r="CX206" s="99">
        <f>IF(CX$8="",0,IF($T200=справочники!$H$9,$T204*SUMIFS(CX$36:CX205,$H$36:$H205,$H$65,$N$36:$N205,$N206),IF($T200=справочники!$H$10,$T204*SUMIFS(CX$36:CX205,$H$36:$H205,$T202,$N$36:$N205,$N206),0)))</f>
        <v>0</v>
      </c>
      <c r="CY206" s="99">
        <f>IF(CY$8="",0,IF($T200=справочники!$H$9,$T204*SUMIFS(CY$36:CY205,$H$36:$H205,$H$65,$N$36:$N205,$N206),IF($T200=справочники!$H$10,$T204*SUMIFS(CY$36:CY205,$H$36:$H205,$T202,$N$36:$N205,$N206),0)))</f>
        <v>0</v>
      </c>
      <c r="CZ206" s="99">
        <f>IF(CZ$8="",0,IF($T200=справочники!$H$9,$T204*SUMIFS(CZ$36:CZ205,$H$36:$H205,$H$65,$N$36:$N205,$N206),IF($T200=справочники!$H$10,$T204*SUMIFS(CZ$36:CZ205,$H$36:$H205,$T202,$N$36:$N205,$N206),0)))</f>
        <v>0</v>
      </c>
      <c r="DA206" s="99">
        <f>IF(DA$8="",0,IF($T200=справочники!$H$9,$T204*SUMIFS(DA$36:DA205,$H$36:$H205,$H$65,$N$36:$N205,$N206),IF($T200=справочники!$H$10,$T204*SUMIFS(DA$36:DA205,$H$36:$H205,$T202,$N$36:$N205,$N206),0)))</f>
        <v>0</v>
      </c>
      <c r="DB206" s="99">
        <f>IF(DB$8="",0,IF($T200=справочники!$H$9,$T204*SUMIFS(DB$36:DB205,$H$36:$H205,$H$65,$N$36:$N205,$N206),IF($T200=справочники!$H$10,$T204*SUMIFS(DB$36:DB205,$H$36:$H205,$T202,$N$36:$N205,$N206),0)))</f>
        <v>0</v>
      </c>
      <c r="DC206" s="99">
        <f>IF(DC$8="",0,IF($T200=справочники!$H$9,$T204*SUMIFS(DC$36:DC205,$H$36:$H205,$H$65,$N$36:$N205,$N206),IF($T200=справочники!$H$10,$T204*SUMIFS(DC$36:DC205,$H$36:$H205,$T202,$N$36:$N205,$N206),0)))</f>
        <v>0</v>
      </c>
      <c r="DD206" s="99">
        <f>IF(DD$8="",0,IF($T200=справочники!$H$9,$T204*SUMIFS(DD$36:DD205,$H$36:$H205,$H$65,$N$36:$N205,$N206),IF($T200=справочники!$H$10,$T204*SUMIFS(DD$36:DD205,$H$36:$H205,$T202,$N$36:$N205,$N206),0)))</f>
        <v>0</v>
      </c>
      <c r="DE206" s="99">
        <f>IF(DE$8="",0,IF($T200=справочники!$H$9,$T204*SUMIFS(DE$36:DE205,$H$36:$H205,$H$65,$N$36:$N205,$N206),IF($T200=справочники!$H$10,$T204*SUMIFS(DE$36:DE205,$H$36:$H205,$T202,$N$36:$N205,$N206),0)))</f>
        <v>0</v>
      </c>
      <c r="DF206" s="99">
        <f>IF(DF$8="",0,IF($T200=справочники!$H$9,$T204*SUMIFS(DF$36:DF205,$H$36:$H205,$H$65,$N$36:$N205,$N206),IF($T200=справочники!$H$10,$T204*SUMIFS(DF$36:DF205,$H$36:$H205,$T202,$N$36:$N205,$N206),0)))</f>
        <v>0</v>
      </c>
      <c r="DG206" s="99">
        <f>IF(DG$8="",0,IF($T200=справочники!$H$9,$T204*SUMIFS(DG$36:DG205,$H$36:$H205,$H$65,$N$36:$N205,$N206),IF($T200=справочники!$H$10,$T204*SUMIFS(DG$36:DG205,$H$36:$H205,$T202,$N$36:$N205,$N206),0)))</f>
        <v>0</v>
      </c>
      <c r="DH206" s="99">
        <f>IF(DH$8="",0,IF($T200=справочники!$H$9,$T204*SUMIFS(DH$36:DH205,$H$36:$H205,$H$65,$N$36:$N205,$N206),IF($T200=справочники!$H$10,$T204*SUMIFS(DH$36:DH205,$H$36:$H205,$T202,$N$36:$N205,$N206),0)))</f>
        <v>0</v>
      </c>
      <c r="DI206" s="99">
        <f>IF(DI$8="",0,IF($T200=справочники!$H$9,$T204*SUMIFS(DI$36:DI205,$H$36:$H205,$H$65,$N$36:$N205,$N206),IF($T200=справочники!$H$10,$T204*SUMIFS(DI$36:DI205,$H$36:$H205,$T202,$N$36:$N205,$N206),0)))</f>
        <v>0</v>
      </c>
      <c r="DJ206" s="99">
        <f>IF(DJ$8="",0,IF($T200=справочники!$H$9,$T204*SUMIFS(DJ$36:DJ205,$H$36:$H205,$H$65,$N$36:$N205,$N206),IF($T200=справочники!$H$10,$T204*SUMIFS(DJ$36:DJ205,$H$36:$H205,$T202,$N$36:$N205,$N206),0)))</f>
        <v>0</v>
      </c>
      <c r="DK206" s="99">
        <f>IF(DK$8="",0,IF($T200=справочники!$H$9,$T204*SUMIFS(DK$36:DK205,$H$36:$H205,$H$65,$N$36:$N205,$N206),IF($T200=справочники!$H$10,$T204*SUMIFS(DK$36:DK205,$H$36:$H205,$T202,$N$36:$N205,$N206),0)))</f>
        <v>0</v>
      </c>
      <c r="DL206" s="99">
        <f>IF(DL$8="",0,IF($T200=справочники!$H$9,$T204*SUMIFS(DL$36:DL205,$H$36:$H205,$H$65,$N$36:$N205,$N206),IF($T200=справочники!$H$10,$T204*SUMIFS(DL$36:DL205,$H$36:$H205,$T202,$N$36:$N205,$N206),0)))</f>
        <v>0</v>
      </c>
      <c r="DM206" s="99">
        <f>IF(DM$8="",0,IF($T200=справочники!$H$9,$T204*SUMIFS(DM$36:DM205,$H$36:$H205,$H$65,$N$36:$N205,$N206),IF($T200=справочники!$H$10,$T204*SUMIFS(DM$36:DM205,$H$36:$H205,$T202,$N$36:$N205,$N206),0)))</f>
        <v>0</v>
      </c>
      <c r="DN206" s="99">
        <f>IF(DN$8="",0,IF($T200=справочники!$H$9,$T204*SUMIFS(DN$36:DN205,$H$36:$H205,$H$65,$N$36:$N205,$N206),IF($T200=справочники!$H$10,$T204*SUMIFS(DN$36:DN205,$H$36:$H205,$T202,$N$36:$N205,$N206),0)))</f>
        <v>0</v>
      </c>
      <c r="DO206" s="99">
        <f>IF(DO$8="",0,IF($T200=справочники!$H$9,$T204*SUMIFS(DO$36:DO205,$H$36:$H205,$H$65,$N$36:$N205,$N206),IF($T200=справочники!$H$10,$T204*SUMIFS(DO$36:DO205,$H$36:$H205,$T202,$N$36:$N205,$N206),0)))</f>
        <v>0</v>
      </c>
      <c r="DP206" s="99">
        <f>IF(DP$8="",0,IF($T200=справочники!$H$9,$T204*SUMIFS(DP$36:DP205,$H$36:$H205,$H$65,$N$36:$N205,$N206),IF($T200=справочники!$H$10,$T204*SUMIFS(DP$36:DP205,$H$36:$H205,$T202,$N$36:$N205,$N206),0)))</f>
        <v>0</v>
      </c>
      <c r="DQ206" s="99">
        <f>IF(DQ$8="",0,IF($T200=справочники!$H$9,$T204*SUMIFS(DQ$36:DQ205,$H$36:$H205,$H$65,$N$36:$N205,$N206),IF($T200=справочники!$H$10,$T204*SUMIFS(DQ$36:DQ205,$H$36:$H205,$T202,$N$36:$N205,$N206),0)))</f>
        <v>0</v>
      </c>
      <c r="DR206" s="99">
        <f>IF(DR$8="",0,IF($T200=справочники!$H$9,$T204*SUMIFS(DR$36:DR205,$H$36:$H205,$H$65,$N$36:$N205,$N206),IF($T200=справочники!$H$10,$T204*SUMIFS(DR$36:DR205,$H$36:$H205,$T202,$N$36:$N205,$N206),0)))</f>
        <v>0</v>
      </c>
      <c r="DS206" s="99">
        <f>IF(DS$8="",0,IF($T200=справочники!$H$9,$T204*SUMIFS(DS$36:DS205,$H$36:$H205,$H$65,$N$36:$N205,$N206),IF($T200=справочники!$H$10,$T204*SUMIFS(DS$36:DS205,$H$36:$H205,$T202,$N$36:$N205,$N206),0)))</f>
        <v>0</v>
      </c>
      <c r="DT206" s="99">
        <f>IF(DT$8="",0,IF($T200=справочники!$H$9,$T204*SUMIFS(DT$36:DT205,$H$36:$H205,$H$65,$N$36:$N205,$N206),IF($T200=справочники!$H$10,$T204*SUMIFS(DT$36:DT205,$H$36:$H205,$T202,$N$36:$N205,$N206),0)))</f>
        <v>0</v>
      </c>
      <c r="DU206" s="3"/>
      <c r="DV206" s="3"/>
    </row>
    <row r="207" spans="1:126" ht="4.2" customHeight="1">
      <c r="A207" s="1"/>
      <c r="B207" s="1"/>
      <c r="C207" s="1"/>
      <c r="D207" s="1"/>
      <c r="E207" s="261"/>
      <c r="F207" s="47"/>
      <c r="G207" s="229"/>
      <c r="H207" s="1"/>
      <c r="I207" s="1"/>
      <c r="J207" s="1"/>
      <c r="K207" s="1"/>
      <c r="L207" s="1"/>
      <c r="M207" s="5"/>
      <c r="N207" s="1"/>
      <c r="O207" s="1"/>
      <c r="P207" s="5"/>
      <c r="Q207" s="1"/>
      <c r="R207" s="1"/>
      <c r="S207" s="5"/>
      <c r="T207" s="7"/>
      <c r="U207" s="23"/>
      <c r="V207" s="1"/>
      <c r="W207" s="11"/>
      <c r="X207" s="10"/>
      <c r="Y207" s="45"/>
      <c r="Z207" s="92"/>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1"/>
      <c r="DV207" s="1"/>
    </row>
    <row r="208" spans="1:126" s="237" customFormat="1" ht="10.199999999999999">
      <c r="A208" s="226"/>
      <c r="B208" s="243" t="s">
        <v>127</v>
      </c>
      <c r="C208" s="228"/>
      <c r="D208" s="227"/>
      <c r="E208" s="268"/>
      <c r="F208" s="114"/>
      <c r="G208" s="229"/>
      <c r="H208" s="226"/>
      <c r="I208" s="226" t="str">
        <f>$I$172</f>
        <v>Оборачиваемость начислений расходов</v>
      </c>
      <c r="J208" s="226"/>
      <c r="K208" s="226"/>
      <c r="L208" s="226"/>
      <c r="M208" s="229"/>
      <c r="N208" s="226"/>
      <c r="O208" s="226"/>
      <c r="P208" s="229"/>
      <c r="Q208" s="226" t="s">
        <v>40</v>
      </c>
      <c r="R208" s="226"/>
      <c r="S208" s="229" t="s">
        <v>6</v>
      </c>
      <c r="T208" s="307"/>
      <c r="U208" s="226"/>
      <c r="V208" s="226"/>
      <c r="W208" s="233"/>
      <c r="X208" s="234"/>
      <c r="Y208" s="245"/>
      <c r="Z208" s="246"/>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c r="BF208" s="247"/>
      <c r="BG208" s="247"/>
      <c r="BH208" s="247"/>
      <c r="BI208" s="247"/>
      <c r="BJ208" s="247"/>
      <c r="BK208" s="247"/>
      <c r="BL208" s="247"/>
      <c r="BM208" s="247"/>
      <c r="BN208" s="247"/>
      <c r="BO208" s="247"/>
      <c r="BP208" s="247"/>
      <c r="BQ208" s="247"/>
      <c r="BR208" s="247"/>
      <c r="BS208" s="247"/>
      <c r="BT208" s="247"/>
      <c r="BU208" s="247"/>
      <c r="BV208" s="247"/>
      <c r="BW208" s="247"/>
      <c r="BX208" s="247"/>
      <c r="BY208" s="247"/>
      <c r="BZ208" s="247"/>
      <c r="CA208" s="247"/>
      <c r="CB208" s="247"/>
      <c r="CC208" s="247"/>
      <c r="CD208" s="247"/>
      <c r="CE208" s="247"/>
      <c r="CF208" s="247"/>
      <c r="CG208" s="247"/>
      <c r="CH208" s="247"/>
      <c r="CI208" s="247"/>
      <c r="CJ208" s="247"/>
      <c r="CK208" s="247"/>
      <c r="CL208" s="247"/>
      <c r="CM208" s="247"/>
      <c r="CN208" s="247"/>
      <c r="CO208" s="247"/>
      <c r="CP208" s="247"/>
      <c r="CQ208" s="247"/>
      <c r="CR208" s="247"/>
      <c r="CS208" s="247"/>
      <c r="CT208" s="247"/>
      <c r="CU208" s="247"/>
      <c r="CV208" s="247"/>
      <c r="CW208" s="247"/>
      <c r="CX208" s="247"/>
      <c r="CY208" s="247"/>
      <c r="CZ208" s="247"/>
      <c r="DA208" s="247"/>
      <c r="DB208" s="247"/>
      <c r="DC208" s="247"/>
      <c r="DD208" s="247"/>
      <c r="DE208" s="247"/>
      <c r="DF208" s="247"/>
      <c r="DG208" s="247"/>
      <c r="DH208" s="247"/>
      <c r="DI208" s="247"/>
      <c r="DJ208" s="247"/>
      <c r="DK208" s="247"/>
      <c r="DL208" s="247"/>
      <c r="DM208" s="247"/>
      <c r="DN208" s="247"/>
      <c r="DO208" s="247"/>
      <c r="DP208" s="247"/>
      <c r="DQ208" s="247"/>
      <c r="DR208" s="247"/>
      <c r="DS208" s="247"/>
      <c r="DT208" s="247"/>
      <c r="DU208" s="226"/>
      <c r="DV208" s="226"/>
    </row>
    <row r="209" spans="1:126" ht="4.2" customHeight="1">
      <c r="A209" s="1"/>
      <c r="B209" s="1"/>
      <c r="C209" s="1"/>
      <c r="D209" s="1"/>
      <c r="E209" s="261"/>
      <c r="F209" s="47"/>
      <c r="G209" s="229"/>
      <c r="H209" s="1"/>
      <c r="I209" s="1"/>
      <c r="J209" s="1"/>
      <c r="K209" s="1"/>
      <c r="L209" s="1"/>
      <c r="M209" s="5"/>
      <c r="N209" s="1"/>
      <c r="O209" s="1"/>
      <c r="P209" s="5"/>
      <c r="Q209" s="1"/>
      <c r="R209" s="1"/>
      <c r="S209" s="5"/>
      <c r="T209" s="7"/>
      <c r="U209" s="23"/>
      <c r="V209" s="1"/>
      <c r="W209" s="11"/>
      <c r="X209" s="10"/>
      <c r="Y209" s="45"/>
      <c r="Z209" s="92"/>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1"/>
      <c r="DV209" s="1"/>
    </row>
    <row r="210" spans="1:126" s="4" customFormat="1">
      <c r="A210" s="3"/>
      <c r="B210" s="257" t="s">
        <v>126</v>
      </c>
      <c r="C210" s="3"/>
      <c r="D210" s="3"/>
      <c r="E210" s="9" t="str">
        <f>IF(OR(Главная!$N$19=справочники!$N$10,Главная!$N$19=справочники!$N$11),"",IF(T210=справочники!$P$10,"","ндс(-)"))</f>
        <v>ндс(-)</v>
      </c>
      <c r="F210" s="50"/>
      <c r="G210" s="230"/>
      <c r="H210" s="12" t="str">
        <f>B210&amp;N200</f>
        <v xml:space="preserve">Начисление - </v>
      </c>
      <c r="I210" s="12"/>
      <c r="J210" s="3"/>
      <c r="K210" s="3"/>
      <c r="L210" s="3"/>
      <c r="M210" s="5"/>
      <c r="N210" s="35" t="str">
        <f>N192</f>
        <v>Продажа жилых помещений</v>
      </c>
      <c r="O210" s="35"/>
      <c r="P210" s="5"/>
      <c r="Q210" s="35" t="s">
        <v>25</v>
      </c>
      <c r="R210" s="35"/>
      <c r="S210" s="35"/>
      <c r="T210" s="61">
        <f>T206</f>
        <v>0</v>
      </c>
      <c r="U210" s="35"/>
      <c r="V210" s="35"/>
      <c r="W210" s="37">
        <f>SUM($Y210:$DU210)</f>
        <v>0</v>
      </c>
      <c r="X210" s="37"/>
      <c r="Y210" s="45"/>
      <c r="Z210" s="98"/>
      <c r="AA210" s="99">
        <f t="shared" ref="AA210:BF210" si="545">IF(AA$8="",0,IF(AA$1=1,SUMIFS(206:206,$1:$1,"&gt;="&amp;1,$1:$1,"&lt;="&amp;INT($T208/30))+($T208/30-INT($T208/30))*SUMIFS(206:206,$1:$1,INT($T208/30)+1),0)+($T208/30-INT($T208/30))*SUMIFS(206:206,$1:$1,AA$1+INT($T208/30)+1)+(INT($T208/30)+1-$T208/30)*SUMIFS(206:206,$1:$1,AA$1+INT($T208/30)))</f>
        <v>0</v>
      </c>
      <c r="AB210" s="99">
        <f t="shared" si="545"/>
        <v>0</v>
      </c>
      <c r="AC210" s="99">
        <f t="shared" si="545"/>
        <v>0</v>
      </c>
      <c r="AD210" s="99">
        <f t="shared" si="545"/>
        <v>0</v>
      </c>
      <c r="AE210" s="99">
        <f t="shared" si="545"/>
        <v>0</v>
      </c>
      <c r="AF210" s="99">
        <f t="shared" si="545"/>
        <v>0</v>
      </c>
      <c r="AG210" s="99">
        <f t="shared" si="545"/>
        <v>0</v>
      </c>
      <c r="AH210" s="99">
        <f t="shared" si="545"/>
        <v>0</v>
      </c>
      <c r="AI210" s="99">
        <f t="shared" si="545"/>
        <v>0</v>
      </c>
      <c r="AJ210" s="99">
        <f t="shared" si="545"/>
        <v>0</v>
      </c>
      <c r="AK210" s="99">
        <f t="shared" si="545"/>
        <v>0</v>
      </c>
      <c r="AL210" s="99">
        <f t="shared" si="545"/>
        <v>0</v>
      </c>
      <c r="AM210" s="99">
        <f t="shared" si="545"/>
        <v>0</v>
      </c>
      <c r="AN210" s="99">
        <f t="shared" si="545"/>
        <v>0</v>
      </c>
      <c r="AO210" s="99">
        <f t="shared" si="545"/>
        <v>0</v>
      </c>
      <c r="AP210" s="99">
        <f t="shared" si="545"/>
        <v>0</v>
      </c>
      <c r="AQ210" s="99">
        <f t="shared" si="545"/>
        <v>0</v>
      </c>
      <c r="AR210" s="99">
        <f t="shared" si="545"/>
        <v>0</v>
      </c>
      <c r="AS210" s="99">
        <f t="shared" si="545"/>
        <v>0</v>
      </c>
      <c r="AT210" s="99">
        <f t="shared" si="545"/>
        <v>0</v>
      </c>
      <c r="AU210" s="99">
        <f t="shared" si="545"/>
        <v>0</v>
      </c>
      <c r="AV210" s="99">
        <f t="shared" si="545"/>
        <v>0</v>
      </c>
      <c r="AW210" s="99">
        <f t="shared" si="545"/>
        <v>0</v>
      </c>
      <c r="AX210" s="99">
        <f t="shared" si="545"/>
        <v>0</v>
      </c>
      <c r="AY210" s="99">
        <f t="shared" si="545"/>
        <v>0</v>
      </c>
      <c r="AZ210" s="99">
        <f t="shared" si="545"/>
        <v>0</v>
      </c>
      <c r="BA210" s="99">
        <f t="shared" si="545"/>
        <v>0</v>
      </c>
      <c r="BB210" s="99">
        <f t="shared" si="545"/>
        <v>0</v>
      </c>
      <c r="BC210" s="99">
        <f t="shared" si="545"/>
        <v>0</v>
      </c>
      <c r="BD210" s="99">
        <f t="shared" si="545"/>
        <v>0</v>
      </c>
      <c r="BE210" s="99">
        <f t="shared" si="545"/>
        <v>0</v>
      </c>
      <c r="BF210" s="99">
        <f t="shared" si="545"/>
        <v>0</v>
      </c>
      <c r="BG210" s="99">
        <f t="shared" ref="BG210:CL210" si="546">IF(BG$8="",0,IF(BG$1=1,SUMIFS(206:206,$1:$1,"&gt;="&amp;1,$1:$1,"&lt;="&amp;INT($T208/30))+($T208/30-INT($T208/30))*SUMIFS(206:206,$1:$1,INT($T208/30)+1),0)+($T208/30-INT($T208/30))*SUMIFS(206:206,$1:$1,BG$1+INT($T208/30)+1)+(INT($T208/30)+1-$T208/30)*SUMIFS(206:206,$1:$1,BG$1+INT($T208/30)))</f>
        <v>0</v>
      </c>
      <c r="BH210" s="99">
        <f t="shared" si="546"/>
        <v>0</v>
      </c>
      <c r="BI210" s="99">
        <f t="shared" si="546"/>
        <v>0</v>
      </c>
      <c r="BJ210" s="99">
        <f t="shared" si="546"/>
        <v>0</v>
      </c>
      <c r="BK210" s="99">
        <f t="shared" si="546"/>
        <v>0</v>
      </c>
      <c r="BL210" s="99">
        <f t="shared" si="546"/>
        <v>0</v>
      </c>
      <c r="BM210" s="99">
        <f t="shared" si="546"/>
        <v>0</v>
      </c>
      <c r="BN210" s="99">
        <f t="shared" si="546"/>
        <v>0</v>
      </c>
      <c r="BO210" s="99">
        <f t="shared" si="546"/>
        <v>0</v>
      </c>
      <c r="BP210" s="99">
        <f t="shared" si="546"/>
        <v>0</v>
      </c>
      <c r="BQ210" s="99">
        <f t="shared" si="546"/>
        <v>0</v>
      </c>
      <c r="BR210" s="99">
        <f t="shared" si="546"/>
        <v>0</v>
      </c>
      <c r="BS210" s="99">
        <f t="shared" si="546"/>
        <v>0</v>
      </c>
      <c r="BT210" s="99">
        <f t="shared" si="546"/>
        <v>0</v>
      </c>
      <c r="BU210" s="99">
        <f t="shared" si="546"/>
        <v>0</v>
      </c>
      <c r="BV210" s="99">
        <f t="shared" si="546"/>
        <v>0</v>
      </c>
      <c r="BW210" s="99">
        <f t="shared" si="546"/>
        <v>0</v>
      </c>
      <c r="BX210" s="99">
        <f t="shared" si="546"/>
        <v>0</v>
      </c>
      <c r="BY210" s="99">
        <f t="shared" si="546"/>
        <v>0</v>
      </c>
      <c r="BZ210" s="99">
        <f t="shared" si="546"/>
        <v>0</v>
      </c>
      <c r="CA210" s="99">
        <f t="shared" si="546"/>
        <v>0</v>
      </c>
      <c r="CB210" s="99">
        <f t="shared" si="546"/>
        <v>0</v>
      </c>
      <c r="CC210" s="99">
        <f t="shared" si="546"/>
        <v>0</v>
      </c>
      <c r="CD210" s="99">
        <f t="shared" si="546"/>
        <v>0</v>
      </c>
      <c r="CE210" s="99">
        <f t="shared" si="546"/>
        <v>0</v>
      </c>
      <c r="CF210" s="99">
        <f t="shared" si="546"/>
        <v>0</v>
      </c>
      <c r="CG210" s="99">
        <f t="shared" si="546"/>
        <v>0</v>
      </c>
      <c r="CH210" s="99">
        <f t="shared" si="546"/>
        <v>0</v>
      </c>
      <c r="CI210" s="99">
        <f t="shared" si="546"/>
        <v>0</v>
      </c>
      <c r="CJ210" s="99">
        <f t="shared" si="546"/>
        <v>0</v>
      </c>
      <c r="CK210" s="99">
        <f t="shared" si="546"/>
        <v>0</v>
      </c>
      <c r="CL210" s="99">
        <f t="shared" si="546"/>
        <v>0</v>
      </c>
      <c r="CM210" s="99">
        <f t="shared" ref="CM210:DT210" si="547">IF(CM$8="",0,IF(CM$1=1,SUMIFS(206:206,$1:$1,"&gt;="&amp;1,$1:$1,"&lt;="&amp;INT($T208/30))+($T208/30-INT($T208/30))*SUMIFS(206:206,$1:$1,INT($T208/30)+1),0)+($T208/30-INT($T208/30))*SUMIFS(206:206,$1:$1,CM$1+INT($T208/30)+1)+(INT($T208/30)+1-$T208/30)*SUMIFS(206:206,$1:$1,CM$1+INT($T208/30)))</f>
        <v>0</v>
      </c>
      <c r="CN210" s="99">
        <f t="shared" si="547"/>
        <v>0</v>
      </c>
      <c r="CO210" s="99">
        <f t="shared" si="547"/>
        <v>0</v>
      </c>
      <c r="CP210" s="99">
        <f t="shared" si="547"/>
        <v>0</v>
      </c>
      <c r="CQ210" s="99">
        <f t="shared" si="547"/>
        <v>0</v>
      </c>
      <c r="CR210" s="99">
        <f t="shared" si="547"/>
        <v>0</v>
      </c>
      <c r="CS210" s="99">
        <f t="shared" si="547"/>
        <v>0</v>
      </c>
      <c r="CT210" s="99">
        <f t="shared" si="547"/>
        <v>0</v>
      </c>
      <c r="CU210" s="99">
        <f t="shared" si="547"/>
        <v>0</v>
      </c>
      <c r="CV210" s="99">
        <f t="shared" si="547"/>
        <v>0</v>
      </c>
      <c r="CW210" s="99">
        <f t="shared" si="547"/>
        <v>0</v>
      </c>
      <c r="CX210" s="99">
        <f t="shared" si="547"/>
        <v>0</v>
      </c>
      <c r="CY210" s="99">
        <f t="shared" si="547"/>
        <v>0</v>
      </c>
      <c r="CZ210" s="99">
        <f t="shared" si="547"/>
        <v>0</v>
      </c>
      <c r="DA210" s="99">
        <f t="shared" si="547"/>
        <v>0</v>
      </c>
      <c r="DB210" s="99">
        <f t="shared" si="547"/>
        <v>0</v>
      </c>
      <c r="DC210" s="99">
        <f t="shared" si="547"/>
        <v>0</v>
      </c>
      <c r="DD210" s="99">
        <f t="shared" si="547"/>
        <v>0</v>
      </c>
      <c r="DE210" s="99">
        <f t="shared" si="547"/>
        <v>0</v>
      </c>
      <c r="DF210" s="99">
        <f t="shared" si="547"/>
        <v>0</v>
      </c>
      <c r="DG210" s="99">
        <f t="shared" si="547"/>
        <v>0</v>
      </c>
      <c r="DH210" s="99">
        <f t="shared" si="547"/>
        <v>0</v>
      </c>
      <c r="DI210" s="99">
        <f t="shared" si="547"/>
        <v>0</v>
      </c>
      <c r="DJ210" s="99">
        <f t="shared" si="547"/>
        <v>0</v>
      </c>
      <c r="DK210" s="99">
        <f t="shared" si="547"/>
        <v>0</v>
      </c>
      <c r="DL210" s="99">
        <f t="shared" si="547"/>
        <v>0</v>
      </c>
      <c r="DM210" s="99">
        <f t="shared" si="547"/>
        <v>0</v>
      </c>
      <c r="DN210" s="99">
        <f t="shared" si="547"/>
        <v>0</v>
      </c>
      <c r="DO210" s="99">
        <f t="shared" si="547"/>
        <v>0</v>
      </c>
      <c r="DP210" s="99">
        <f t="shared" si="547"/>
        <v>0</v>
      </c>
      <c r="DQ210" s="99">
        <f t="shared" si="547"/>
        <v>0</v>
      </c>
      <c r="DR210" s="99">
        <f t="shared" si="547"/>
        <v>0</v>
      </c>
      <c r="DS210" s="99">
        <f t="shared" si="547"/>
        <v>0</v>
      </c>
      <c r="DT210" s="99">
        <f t="shared" si="547"/>
        <v>0</v>
      </c>
      <c r="DU210" s="3"/>
      <c r="DV210" s="3"/>
    </row>
    <row r="211" spans="1:126" ht="4.2" customHeight="1">
      <c r="A211" s="1"/>
      <c r="B211" s="1"/>
      <c r="C211" s="1"/>
      <c r="D211" s="1"/>
      <c r="E211" s="261"/>
      <c r="F211" s="47"/>
      <c r="G211" s="229"/>
      <c r="H211" s="1"/>
      <c r="I211" s="1"/>
      <c r="J211" s="1"/>
      <c r="K211" s="1"/>
      <c r="L211" s="1"/>
      <c r="M211" s="5"/>
      <c r="N211" s="1"/>
      <c r="O211" s="1"/>
      <c r="P211" s="5"/>
      <c r="Q211" s="1"/>
      <c r="R211" s="1"/>
      <c r="S211" s="5"/>
      <c r="T211" s="7"/>
      <c r="U211" s="23"/>
      <c r="V211" s="1"/>
      <c r="W211" s="11"/>
      <c r="X211" s="10"/>
      <c r="Y211" s="45"/>
      <c r="Z211" s="92"/>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1"/>
      <c r="DV211" s="1"/>
    </row>
    <row r="212" spans="1:126" s="237" customFormat="1" ht="10.199999999999999">
      <c r="A212" s="226"/>
      <c r="B212" s="243" t="s">
        <v>133</v>
      </c>
      <c r="C212" s="228"/>
      <c r="D212" s="227"/>
      <c r="E212" s="268"/>
      <c r="F212" s="114"/>
      <c r="G212" s="229"/>
      <c r="H212" s="226"/>
      <c r="I212" s="226" t="e">
        <f>#REF!</f>
        <v>#REF!</v>
      </c>
      <c r="J212" s="226"/>
      <c r="K212" s="226"/>
      <c r="L212" s="226"/>
      <c r="M212" s="229"/>
      <c r="N212" s="226"/>
      <c r="O212" s="226"/>
      <c r="P212" s="229"/>
      <c r="Q212" s="226" t="s">
        <v>40</v>
      </c>
      <c r="R212" s="226"/>
      <c r="S212" s="229" t="s">
        <v>6</v>
      </c>
      <c r="T212" s="307"/>
      <c r="U212" s="226"/>
      <c r="V212" s="226"/>
      <c r="W212" s="233"/>
      <c r="X212" s="234"/>
      <c r="Y212" s="245"/>
      <c r="Z212" s="246"/>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c r="BC212" s="247"/>
      <c r="BD212" s="247"/>
      <c r="BE212" s="247"/>
      <c r="BF212" s="247"/>
      <c r="BG212" s="247"/>
      <c r="BH212" s="247"/>
      <c r="BI212" s="247"/>
      <c r="BJ212" s="247"/>
      <c r="BK212" s="247"/>
      <c r="BL212" s="247"/>
      <c r="BM212" s="247"/>
      <c r="BN212" s="247"/>
      <c r="BO212" s="247"/>
      <c r="BP212" s="247"/>
      <c r="BQ212" s="247"/>
      <c r="BR212" s="247"/>
      <c r="BS212" s="247"/>
      <c r="BT212" s="247"/>
      <c r="BU212" s="247"/>
      <c r="BV212" s="247"/>
      <c r="BW212" s="247"/>
      <c r="BX212" s="247"/>
      <c r="BY212" s="247"/>
      <c r="BZ212" s="247"/>
      <c r="CA212" s="247"/>
      <c r="CB212" s="247"/>
      <c r="CC212" s="247"/>
      <c r="CD212" s="247"/>
      <c r="CE212" s="247"/>
      <c r="CF212" s="247"/>
      <c r="CG212" s="247"/>
      <c r="CH212" s="247"/>
      <c r="CI212" s="247"/>
      <c r="CJ212" s="247"/>
      <c r="CK212" s="247"/>
      <c r="CL212" s="247"/>
      <c r="CM212" s="247"/>
      <c r="CN212" s="247"/>
      <c r="CO212" s="247"/>
      <c r="CP212" s="247"/>
      <c r="CQ212" s="247"/>
      <c r="CR212" s="247"/>
      <c r="CS212" s="247"/>
      <c r="CT212" s="247"/>
      <c r="CU212" s="247"/>
      <c r="CV212" s="247"/>
      <c r="CW212" s="247"/>
      <c r="CX212" s="247"/>
      <c r="CY212" s="247"/>
      <c r="CZ212" s="247"/>
      <c r="DA212" s="247"/>
      <c r="DB212" s="247"/>
      <c r="DC212" s="247"/>
      <c r="DD212" s="247"/>
      <c r="DE212" s="247"/>
      <c r="DF212" s="247"/>
      <c r="DG212" s="247"/>
      <c r="DH212" s="247"/>
      <c r="DI212" s="247"/>
      <c r="DJ212" s="247"/>
      <c r="DK212" s="247"/>
      <c r="DL212" s="247"/>
      <c r="DM212" s="247"/>
      <c r="DN212" s="247"/>
      <c r="DO212" s="247"/>
      <c r="DP212" s="247"/>
      <c r="DQ212" s="247"/>
      <c r="DR212" s="247"/>
      <c r="DS212" s="247"/>
      <c r="DT212" s="247"/>
      <c r="DU212" s="226"/>
      <c r="DV212" s="226"/>
    </row>
    <row r="213" spans="1:126" ht="4.2" customHeight="1">
      <c r="A213" s="1"/>
      <c r="B213" s="1"/>
      <c r="C213" s="1"/>
      <c r="D213" s="1"/>
      <c r="E213" s="261"/>
      <c r="F213" s="47"/>
      <c r="G213" s="229"/>
      <c r="H213" s="1"/>
      <c r="I213" s="1"/>
      <c r="J213" s="1"/>
      <c r="K213" s="1"/>
      <c r="L213" s="1"/>
      <c r="M213" s="5"/>
      <c r="N213" s="1"/>
      <c r="O213" s="1"/>
      <c r="P213" s="5"/>
      <c r="Q213" s="1"/>
      <c r="R213" s="1"/>
      <c r="S213" s="5"/>
      <c r="T213" s="7"/>
      <c r="U213" s="23"/>
      <c r="V213" s="1"/>
      <c r="W213" s="11"/>
      <c r="X213" s="10"/>
      <c r="Y213" s="45"/>
      <c r="Z213" s="92"/>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1"/>
      <c r="DV213" s="1"/>
    </row>
    <row r="214" spans="1:126" s="4" customFormat="1">
      <c r="A214" s="3"/>
      <c r="B214" s="257" t="s">
        <v>130</v>
      </c>
      <c r="C214" s="3"/>
      <c r="D214" s="3"/>
      <c r="E214" s="9" t="s">
        <v>26</v>
      </c>
      <c r="F214" s="50"/>
      <c r="G214" s="230"/>
      <c r="H214" s="12" t="str">
        <f>B214&amp;N200</f>
        <v xml:space="preserve">Оплата - </v>
      </c>
      <c r="I214" s="12"/>
      <c r="J214" s="3"/>
      <c r="K214" s="3"/>
      <c r="L214" s="3"/>
      <c r="M214" s="5"/>
      <c r="N214" s="35" t="str">
        <f>N196</f>
        <v>Продажа жилых помещений</v>
      </c>
      <c r="O214" s="35"/>
      <c r="P214" s="5"/>
      <c r="Q214" s="35" t="s">
        <v>25</v>
      </c>
      <c r="R214" s="35"/>
      <c r="S214" s="35"/>
      <c r="T214" s="35"/>
      <c r="U214" s="35"/>
      <c r="V214" s="35"/>
      <c r="W214" s="37">
        <f>SUM($Y214:$DU214)</f>
        <v>0</v>
      </c>
      <c r="X214" s="37"/>
      <c r="Y214" s="45"/>
      <c r="Z214" s="98"/>
      <c r="AA214" s="99">
        <f t="shared" ref="AA214:BF214" si="548">IF(AA$8="",0,IF(AA$1=1,SUMIFS(210:210,$1:$1,"&gt;="&amp;1,$1:$1,"&lt;="&amp;INT(-$T212/30))+(-$T212/30-INT(-$T212/30))*SUMIFS(210:210,$1:$1,INT(-$T212/30)+1),0)+(-$T212/30-INT(-$T212/30))*SUMIFS(210:210,$1:$1,AA$1+INT(-$T212/30)+1)+(INT(-$T212/30)+1+$T212/30)*SUMIFS(210:210,$1:$1,AA$1+INT(-$T212/30)))</f>
        <v>0</v>
      </c>
      <c r="AB214" s="99">
        <f t="shared" si="548"/>
        <v>0</v>
      </c>
      <c r="AC214" s="99">
        <f t="shared" si="548"/>
        <v>0</v>
      </c>
      <c r="AD214" s="99">
        <f t="shared" si="548"/>
        <v>0</v>
      </c>
      <c r="AE214" s="99">
        <f t="shared" si="548"/>
        <v>0</v>
      </c>
      <c r="AF214" s="99">
        <f t="shared" si="548"/>
        <v>0</v>
      </c>
      <c r="AG214" s="99">
        <f t="shared" si="548"/>
        <v>0</v>
      </c>
      <c r="AH214" s="99">
        <f t="shared" si="548"/>
        <v>0</v>
      </c>
      <c r="AI214" s="99">
        <f t="shared" si="548"/>
        <v>0</v>
      </c>
      <c r="AJ214" s="99">
        <f t="shared" si="548"/>
        <v>0</v>
      </c>
      <c r="AK214" s="99">
        <f t="shared" si="548"/>
        <v>0</v>
      </c>
      <c r="AL214" s="99">
        <f t="shared" si="548"/>
        <v>0</v>
      </c>
      <c r="AM214" s="99">
        <f t="shared" si="548"/>
        <v>0</v>
      </c>
      <c r="AN214" s="99">
        <f t="shared" si="548"/>
        <v>0</v>
      </c>
      <c r="AO214" s="99">
        <f t="shared" si="548"/>
        <v>0</v>
      </c>
      <c r="AP214" s="99">
        <f t="shared" si="548"/>
        <v>0</v>
      </c>
      <c r="AQ214" s="99">
        <f t="shared" si="548"/>
        <v>0</v>
      </c>
      <c r="AR214" s="99">
        <f t="shared" si="548"/>
        <v>0</v>
      </c>
      <c r="AS214" s="99">
        <f t="shared" si="548"/>
        <v>0</v>
      </c>
      <c r="AT214" s="99">
        <f t="shared" si="548"/>
        <v>0</v>
      </c>
      <c r="AU214" s="99">
        <f t="shared" si="548"/>
        <v>0</v>
      </c>
      <c r="AV214" s="99">
        <f t="shared" si="548"/>
        <v>0</v>
      </c>
      <c r="AW214" s="99">
        <f t="shared" si="548"/>
        <v>0</v>
      </c>
      <c r="AX214" s="99">
        <f t="shared" si="548"/>
        <v>0</v>
      </c>
      <c r="AY214" s="99">
        <f t="shared" si="548"/>
        <v>0</v>
      </c>
      <c r="AZ214" s="99">
        <f t="shared" si="548"/>
        <v>0</v>
      </c>
      <c r="BA214" s="99">
        <f t="shared" si="548"/>
        <v>0</v>
      </c>
      <c r="BB214" s="99">
        <f t="shared" si="548"/>
        <v>0</v>
      </c>
      <c r="BC214" s="99">
        <f t="shared" si="548"/>
        <v>0</v>
      </c>
      <c r="BD214" s="99">
        <f t="shared" si="548"/>
        <v>0</v>
      </c>
      <c r="BE214" s="99">
        <f t="shared" si="548"/>
        <v>0</v>
      </c>
      <c r="BF214" s="99">
        <f t="shared" si="548"/>
        <v>0</v>
      </c>
      <c r="BG214" s="99">
        <f t="shared" ref="BG214:CL214" si="549">IF(BG$8="",0,IF(BG$1=1,SUMIFS(210:210,$1:$1,"&gt;="&amp;1,$1:$1,"&lt;="&amp;INT(-$T212/30))+(-$T212/30-INT(-$T212/30))*SUMIFS(210:210,$1:$1,INT(-$T212/30)+1),0)+(-$T212/30-INT(-$T212/30))*SUMIFS(210:210,$1:$1,BG$1+INT(-$T212/30)+1)+(INT(-$T212/30)+1+$T212/30)*SUMIFS(210:210,$1:$1,BG$1+INT(-$T212/30)))</f>
        <v>0</v>
      </c>
      <c r="BH214" s="99">
        <f t="shared" si="549"/>
        <v>0</v>
      </c>
      <c r="BI214" s="99">
        <f t="shared" si="549"/>
        <v>0</v>
      </c>
      <c r="BJ214" s="99">
        <f t="shared" si="549"/>
        <v>0</v>
      </c>
      <c r="BK214" s="99">
        <f t="shared" si="549"/>
        <v>0</v>
      </c>
      <c r="BL214" s="99">
        <f t="shared" si="549"/>
        <v>0</v>
      </c>
      <c r="BM214" s="99">
        <f t="shared" si="549"/>
        <v>0</v>
      </c>
      <c r="BN214" s="99">
        <f t="shared" si="549"/>
        <v>0</v>
      </c>
      <c r="BO214" s="99">
        <f t="shared" si="549"/>
        <v>0</v>
      </c>
      <c r="BP214" s="99">
        <f t="shared" si="549"/>
        <v>0</v>
      </c>
      <c r="BQ214" s="99">
        <f t="shared" si="549"/>
        <v>0</v>
      </c>
      <c r="BR214" s="99">
        <f t="shared" si="549"/>
        <v>0</v>
      </c>
      <c r="BS214" s="99">
        <f t="shared" si="549"/>
        <v>0</v>
      </c>
      <c r="BT214" s="99">
        <f t="shared" si="549"/>
        <v>0</v>
      </c>
      <c r="BU214" s="99">
        <f t="shared" si="549"/>
        <v>0</v>
      </c>
      <c r="BV214" s="99">
        <f t="shared" si="549"/>
        <v>0</v>
      </c>
      <c r="BW214" s="99">
        <f t="shared" si="549"/>
        <v>0</v>
      </c>
      <c r="BX214" s="99">
        <f t="shared" si="549"/>
        <v>0</v>
      </c>
      <c r="BY214" s="99">
        <f t="shared" si="549"/>
        <v>0</v>
      </c>
      <c r="BZ214" s="99">
        <f t="shared" si="549"/>
        <v>0</v>
      </c>
      <c r="CA214" s="99">
        <f t="shared" si="549"/>
        <v>0</v>
      </c>
      <c r="CB214" s="99">
        <f t="shared" si="549"/>
        <v>0</v>
      </c>
      <c r="CC214" s="99">
        <f t="shared" si="549"/>
        <v>0</v>
      </c>
      <c r="CD214" s="99">
        <f t="shared" si="549"/>
        <v>0</v>
      </c>
      <c r="CE214" s="99">
        <f t="shared" si="549"/>
        <v>0</v>
      </c>
      <c r="CF214" s="99">
        <f t="shared" si="549"/>
        <v>0</v>
      </c>
      <c r="CG214" s="99">
        <f t="shared" si="549"/>
        <v>0</v>
      </c>
      <c r="CH214" s="99">
        <f t="shared" si="549"/>
        <v>0</v>
      </c>
      <c r="CI214" s="99">
        <f t="shared" si="549"/>
        <v>0</v>
      </c>
      <c r="CJ214" s="99">
        <f t="shared" si="549"/>
        <v>0</v>
      </c>
      <c r="CK214" s="99">
        <f t="shared" si="549"/>
        <v>0</v>
      </c>
      <c r="CL214" s="99">
        <f t="shared" si="549"/>
        <v>0</v>
      </c>
      <c r="CM214" s="99">
        <f t="shared" ref="CM214:DT214" si="550">IF(CM$8="",0,IF(CM$1=1,SUMIFS(210:210,$1:$1,"&gt;="&amp;1,$1:$1,"&lt;="&amp;INT(-$T212/30))+(-$T212/30-INT(-$T212/30))*SUMIFS(210:210,$1:$1,INT(-$T212/30)+1),0)+(-$T212/30-INT(-$T212/30))*SUMIFS(210:210,$1:$1,CM$1+INT(-$T212/30)+1)+(INT(-$T212/30)+1+$T212/30)*SUMIFS(210:210,$1:$1,CM$1+INT(-$T212/30)))</f>
        <v>0</v>
      </c>
      <c r="CN214" s="99">
        <f t="shared" si="550"/>
        <v>0</v>
      </c>
      <c r="CO214" s="99">
        <f t="shared" si="550"/>
        <v>0</v>
      </c>
      <c r="CP214" s="99">
        <f t="shared" si="550"/>
        <v>0</v>
      </c>
      <c r="CQ214" s="99">
        <f t="shared" si="550"/>
        <v>0</v>
      </c>
      <c r="CR214" s="99">
        <f t="shared" si="550"/>
        <v>0</v>
      </c>
      <c r="CS214" s="99">
        <f t="shared" si="550"/>
        <v>0</v>
      </c>
      <c r="CT214" s="99">
        <f t="shared" si="550"/>
        <v>0</v>
      </c>
      <c r="CU214" s="99">
        <f t="shared" si="550"/>
        <v>0</v>
      </c>
      <c r="CV214" s="99">
        <f t="shared" si="550"/>
        <v>0</v>
      </c>
      <c r="CW214" s="99">
        <f t="shared" si="550"/>
        <v>0</v>
      </c>
      <c r="CX214" s="99">
        <f t="shared" si="550"/>
        <v>0</v>
      </c>
      <c r="CY214" s="99">
        <f t="shared" si="550"/>
        <v>0</v>
      </c>
      <c r="CZ214" s="99">
        <f t="shared" si="550"/>
        <v>0</v>
      </c>
      <c r="DA214" s="99">
        <f t="shared" si="550"/>
        <v>0</v>
      </c>
      <c r="DB214" s="99">
        <f t="shared" si="550"/>
        <v>0</v>
      </c>
      <c r="DC214" s="99">
        <f t="shared" si="550"/>
        <v>0</v>
      </c>
      <c r="DD214" s="99">
        <f t="shared" si="550"/>
        <v>0</v>
      </c>
      <c r="DE214" s="99">
        <f t="shared" si="550"/>
        <v>0</v>
      </c>
      <c r="DF214" s="99">
        <f t="shared" si="550"/>
        <v>0</v>
      </c>
      <c r="DG214" s="99">
        <f t="shared" si="550"/>
        <v>0</v>
      </c>
      <c r="DH214" s="99">
        <f t="shared" si="550"/>
        <v>0</v>
      </c>
      <c r="DI214" s="99">
        <f t="shared" si="550"/>
        <v>0</v>
      </c>
      <c r="DJ214" s="99">
        <f t="shared" si="550"/>
        <v>0</v>
      </c>
      <c r="DK214" s="99">
        <f t="shared" si="550"/>
        <v>0</v>
      </c>
      <c r="DL214" s="99">
        <f t="shared" si="550"/>
        <v>0</v>
      </c>
      <c r="DM214" s="99">
        <f t="shared" si="550"/>
        <v>0</v>
      </c>
      <c r="DN214" s="99">
        <f t="shared" si="550"/>
        <v>0</v>
      </c>
      <c r="DO214" s="99">
        <f t="shared" si="550"/>
        <v>0</v>
      </c>
      <c r="DP214" s="99">
        <f t="shared" si="550"/>
        <v>0</v>
      </c>
      <c r="DQ214" s="99">
        <f t="shared" si="550"/>
        <v>0</v>
      </c>
      <c r="DR214" s="99">
        <f t="shared" si="550"/>
        <v>0</v>
      </c>
      <c r="DS214" s="99">
        <f t="shared" si="550"/>
        <v>0</v>
      </c>
      <c r="DT214" s="99">
        <f t="shared" si="550"/>
        <v>0</v>
      </c>
      <c r="DU214" s="3"/>
      <c r="DV214" s="3"/>
    </row>
    <row r="215" spans="1:126" ht="4.2" customHeight="1">
      <c r="A215" s="1"/>
      <c r="B215" s="1"/>
      <c r="C215" s="1"/>
      <c r="D215" s="1"/>
      <c r="E215" s="261"/>
      <c r="F215" s="47"/>
      <c r="G215" s="229"/>
      <c r="H215" s="1"/>
      <c r="I215" s="1"/>
      <c r="J215" s="1"/>
      <c r="K215" s="1"/>
      <c r="L215" s="1"/>
      <c r="M215" s="5"/>
      <c r="N215" s="1"/>
      <c r="O215" s="1"/>
      <c r="P215" s="5"/>
      <c r="Q215" s="1"/>
      <c r="R215" s="1"/>
      <c r="S215" s="5"/>
      <c r="T215" s="7"/>
      <c r="U215" s="23"/>
      <c r="V215" s="1"/>
      <c r="W215" s="11"/>
      <c r="X215" s="10"/>
      <c r="Y215" s="45"/>
      <c r="Z215" s="92"/>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1"/>
      <c r="DV215" s="1"/>
    </row>
    <row r="216" spans="1:126" ht="4.2" customHeight="1">
      <c r="A216" s="1"/>
      <c r="B216" s="1"/>
      <c r="C216" s="1"/>
      <c r="D216" s="1"/>
      <c r="E216" s="39"/>
      <c r="F216" s="39"/>
      <c r="G216" s="39"/>
      <c r="H216" s="39"/>
      <c r="I216" s="39"/>
      <c r="J216" s="39"/>
      <c r="K216" s="39"/>
      <c r="L216" s="39"/>
      <c r="M216" s="41"/>
      <c r="N216" s="39"/>
      <c r="O216" s="39"/>
      <c r="P216" s="41"/>
      <c r="Q216" s="39"/>
      <c r="R216" s="1"/>
      <c r="S216" s="5"/>
      <c r="T216" s="7"/>
      <c r="U216" s="23"/>
      <c r="V216" s="1"/>
      <c r="W216" s="43"/>
      <c r="X216" s="10"/>
      <c r="Y216" s="45"/>
      <c r="Z216" s="92"/>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
      <c r="DV216" s="1"/>
    </row>
    <row r="217" spans="1:126" ht="7.2" customHeight="1">
      <c r="A217" s="1"/>
      <c r="B217" s="1"/>
      <c r="C217" s="1"/>
      <c r="D217" s="1"/>
      <c r="E217" s="261"/>
      <c r="F217" s="47"/>
      <c r="G217" s="229"/>
      <c r="H217" s="1"/>
      <c r="I217" s="1"/>
      <c r="J217" s="1"/>
      <c r="K217" s="1"/>
      <c r="L217" s="1"/>
      <c r="M217" s="5"/>
      <c r="N217" s="1"/>
      <c r="O217" s="1"/>
      <c r="P217" s="5"/>
      <c r="Q217" s="1"/>
      <c r="R217" s="1"/>
      <c r="S217" s="5"/>
      <c r="T217" s="7"/>
      <c r="U217" s="23"/>
      <c r="V217" s="1"/>
      <c r="W217" s="11"/>
      <c r="X217" s="10"/>
      <c r="Y217" s="45"/>
      <c r="Z217" s="92"/>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1"/>
      <c r="DV217" s="1"/>
    </row>
    <row r="218" spans="1:126" ht="12.6" thickBot="1">
      <c r="A218" s="1"/>
      <c r="B218" s="242" t="s">
        <v>123</v>
      </c>
      <c r="C218" s="197"/>
      <c r="D218" s="196"/>
      <c r="E218" s="261"/>
      <c r="F218" s="47"/>
      <c r="G218" s="230" t="s">
        <v>6</v>
      </c>
      <c r="H218" s="18"/>
      <c r="I218" s="18" t="s">
        <v>289</v>
      </c>
      <c r="J218" s="1"/>
      <c r="K218" s="1"/>
      <c r="L218" s="1"/>
      <c r="M218" s="5" t="s">
        <v>6</v>
      </c>
      <c r="N218" s="584"/>
      <c r="O218" s="1"/>
      <c r="P218" s="5"/>
      <c r="Q218" s="1" t="s">
        <v>25</v>
      </c>
      <c r="R218" s="1"/>
      <c r="S218" s="5" t="s">
        <v>6</v>
      </c>
      <c r="T218" s="202"/>
      <c r="U218" s="23"/>
      <c r="V218" s="1"/>
      <c r="W218" s="11"/>
      <c r="X218" s="10"/>
      <c r="Y218" s="45"/>
      <c r="Z218" s="92"/>
      <c r="AA218" s="580" t="str">
        <f>IF(AA220=1,"1-ый мес. расхода","")</f>
        <v/>
      </c>
      <c r="AB218" s="580" t="str">
        <f t="shared" ref="AB218:AC218" si="551">IF(AB220=1,"1-ый мес. расхода","")</f>
        <v/>
      </c>
      <c r="AC218" s="580" t="str">
        <f t="shared" si="551"/>
        <v/>
      </c>
      <c r="AD218" s="580" t="str">
        <f t="shared" ref="AD218:CO218" si="552">IF(AD220=1,"1-ый мес. расхода","")</f>
        <v/>
      </c>
      <c r="AE218" s="580" t="str">
        <f t="shared" si="552"/>
        <v/>
      </c>
      <c r="AF218" s="580" t="str">
        <f t="shared" si="552"/>
        <v/>
      </c>
      <c r="AG218" s="580" t="str">
        <f t="shared" si="552"/>
        <v/>
      </c>
      <c r="AH218" s="580" t="str">
        <f t="shared" si="552"/>
        <v/>
      </c>
      <c r="AI218" s="580" t="str">
        <f t="shared" si="552"/>
        <v/>
      </c>
      <c r="AJ218" s="580" t="str">
        <f t="shared" si="552"/>
        <v/>
      </c>
      <c r="AK218" s="580" t="str">
        <f t="shared" si="552"/>
        <v/>
      </c>
      <c r="AL218" s="580" t="str">
        <f t="shared" si="552"/>
        <v/>
      </c>
      <c r="AM218" s="580" t="str">
        <f t="shared" si="552"/>
        <v/>
      </c>
      <c r="AN218" s="580" t="str">
        <f t="shared" si="552"/>
        <v/>
      </c>
      <c r="AO218" s="580" t="str">
        <f t="shared" si="552"/>
        <v/>
      </c>
      <c r="AP218" s="580" t="str">
        <f t="shared" si="552"/>
        <v/>
      </c>
      <c r="AQ218" s="580" t="str">
        <f t="shared" si="552"/>
        <v/>
      </c>
      <c r="AR218" s="580" t="str">
        <f t="shared" si="552"/>
        <v/>
      </c>
      <c r="AS218" s="580" t="str">
        <f t="shared" si="552"/>
        <v/>
      </c>
      <c r="AT218" s="580" t="str">
        <f t="shared" si="552"/>
        <v/>
      </c>
      <c r="AU218" s="580" t="str">
        <f t="shared" si="552"/>
        <v/>
      </c>
      <c r="AV218" s="580" t="str">
        <f t="shared" si="552"/>
        <v/>
      </c>
      <c r="AW218" s="580" t="str">
        <f t="shared" si="552"/>
        <v/>
      </c>
      <c r="AX218" s="580" t="str">
        <f t="shared" si="552"/>
        <v/>
      </c>
      <c r="AY218" s="580" t="str">
        <f t="shared" si="552"/>
        <v/>
      </c>
      <c r="AZ218" s="580" t="str">
        <f t="shared" si="552"/>
        <v/>
      </c>
      <c r="BA218" s="580" t="str">
        <f t="shared" si="552"/>
        <v/>
      </c>
      <c r="BB218" s="580" t="str">
        <f t="shared" si="552"/>
        <v/>
      </c>
      <c r="BC218" s="580" t="str">
        <f t="shared" si="552"/>
        <v/>
      </c>
      <c r="BD218" s="580" t="str">
        <f t="shared" si="552"/>
        <v/>
      </c>
      <c r="BE218" s="580" t="str">
        <f t="shared" si="552"/>
        <v/>
      </c>
      <c r="BF218" s="580" t="str">
        <f t="shared" si="552"/>
        <v/>
      </c>
      <c r="BG218" s="580" t="str">
        <f t="shared" si="552"/>
        <v/>
      </c>
      <c r="BH218" s="580" t="str">
        <f t="shared" si="552"/>
        <v/>
      </c>
      <c r="BI218" s="580" t="str">
        <f t="shared" si="552"/>
        <v/>
      </c>
      <c r="BJ218" s="580" t="str">
        <f t="shared" si="552"/>
        <v/>
      </c>
      <c r="BK218" s="580" t="str">
        <f t="shared" si="552"/>
        <v/>
      </c>
      <c r="BL218" s="580" t="str">
        <f t="shared" si="552"/>
        <v/>
      </c>
      <c r="BM218" s="580" t="str">
        <f t="shared" si="552"/>
        <v/>
      </c>
      <c r="BN218" s="580" t="str">
        <f t="shared" si="552"/>
        <v/>
      </c>
      <c r="BO218" s="580" t="str">
        <f t="shared" si="552"/>
        <v/>
      </c>
      <c r="BP218" s="580" t="str">
        <f t="shared" si="552"/>
        <v/>
      </c>
      <c r="BQ218" s="580" t="str">
        <f t="shared" si="552"/>
        <v/>
      </c>
      <c r="BR218" s="580" t="str">
        <f t="shared" si="552"/>
        <v/>
      </c>
      <c r="BS218" s="580" t="str">
        <f t="shared" si="552"/>
        <v/>
      </c>
      <c r="BT218" s="580" t="str">
        <f t="shared" si="552"/>
        <v/>
      </c>
      <c r="BU218" s="580" t="str">
        <f t="shared" si="552"/>
        <v/>
      </c>
      <c r="BV218" s="580" t="str">
        <f t="shared" si="552"/>
        <v/>
      </c>
      <c r="BW218" s="580" t="str">
        <f t="shared" si="552"/>
        <v/>
      </c>
      <c r="BX218" s="580" t="str">
        <f t="shared" si="552"/>
        <v/>
      </c>
      <c r="BY218" s="580" t="str">
        <f t="shared" si="552"/>
        <v/>
      </c>
      <c r="BZ218" s="580" t="str">
        <f t="shared" si="552"/>
        <v/>
      </c>
      <c r="CA218" s="580" t="str">
        <f t="shared" si="552"/>
        <v/>
      </c>
      <c r="CB218" s="580" t="str">
        <f t="shared" si="552"/>
        <v/>
      </c>
      <c r="CC218" s="580" t="str">
        <f t="shared" si="552"/>
        <v/>
      </c>
      <c r="CD218" s="580" t="str">
        <f t="shared" si="552"/>
        <v/>
      </c>
      <c r="CE218" s="580" t="str">
        <f t="shared" si="552"/>
        <v/>
      </c>
      <c r="CF218" s="580" t="str">
        <f t="shared" si="552"/>
        <v/>
      </c>
      <c r="CG218" s="580" t="str">
        <f t="shared" si="552"/>
        <v/>
      </c>
      <c r="CH218" s="580" t="str">
        <f t="shared" si="552"/>
        <v/>
      </c>
      <c r="CI218" s="580" t="str">
        <f t="shared" si="552"/>
        <v/>
      </c>
      <c r="CJ218" s="580" t="str">
        <f t="shared" si="552"/>
        <v/>
      </c>
      <c r="CK218" s="580" t="str">
        <f t="shared" si="552"/>
        <v/>
      </c>
      <c r="CL218" s="580" t="str">
        <f t="shared" si="552"/>
        <v/>
      </c>
      <c r="CM218" s="580" t="str">
        <f t="shared" si="552"/>
        <v/>
      </c>
      <c r="CN218" s="580" t="str">
        <f t="shared" si="552"/>
        <v/>
      </c>
      <c r="CO218" s="580" t="str">
        <f t="shared" si="552"/>
        <v/>
      </c>
      <c r="CP218" s="580" t="str">
        <f t="shared" ref="CP218:DT218" si="553">IF(CP220=1,"1-ый мес. расхода","")</f>
        <v/>
      </c>
      <c r="CQ218" s="580" t="str">
        <f t="shared" si="553"/>
        <v/>
      </c>
      <c r="CR218" s="580" t="str">
        <f t="shared" si="553"/>
        <v/>
      </c>
      <c r="CS218" s="580" t="str">
        <f t="shared" si="553"/>
        <v/>
      </c>
      <c r="CT218" s="580" t="str">
        <f t="shared" si="553"/>
        <v/>
      </c>
      <c r="CU218" s="580" t="str">
        <f t="shared" si="553"/>
        <v/>
      </c>
      <c r="CV218" s="580" t="str">
        <f t="shared" si="553"/>
        <v/>
      </c>
      <c r="CW218" s="580" t="str">
        <f t="shared" si="553"/>
        <v/>
      </c>
      <c r="CX218" s="580" t="str">
        <f t="shared" si="553"/>
        <v/>
      </c>
      <c r="CY218" s="580" t="str">
        <f t="shared" si="553"/>
        <v/>
      </c>
      <c r="CZ218" s="580" t="str">
        <f t="shared" si="553"/>
        <v/>
      </c>
      <c r="DA218" s="580" t="str">
        <f t="shared" si="553"/>
        <v/>
      </c>
      <c r="DB218" s="580" t="str">
        <f t="shared" si="553"/>
        <v/>
      </c>
      <c r="DC218" s="580" t="str">
        <f t="shared" si="553"/>
        <v/>
      </c>
      <c r="DD218" s="580" t="str">
        <f t="shared" si="553"/>
        <v/>
      </c>
      <c r="DE218" s="580" t="str">
        <f t="shared" si="553"/>
        <v/>
      </c>
      <c r="DF218" s="580" t="str">
        <f t="shared" si="553"/>
        <v/>
      </c>
      <c r="DG218" s="580" t="str">
        <f t="shared" si="553"/>
        <v/>
      </c>
      <c r="DH218" s="580" t="str">
        <f t="shared" si="553"/>
        <v/>
      </c>
      <c r="DI218" s="580" t="str">
        <f t="shared" si="553"/>
        <v/>
      </c>
      <c r="DJ218" s="580" t="str">
        <f t="shared" si="553"/>
        <v/>
      </c>
      <c r="DK218" s="580" t="str">
        <f t="shared" si="553"/>
        <v/>
      </c>
      <c r="DL218" s="580" t="str">
        <f t="shared" si="553"/>
        <v/>
      </c>
      <c r="DM218" s="580" t="str">
        <f t="shared" si="553"/>
        <v/>
      </c>
      <c r="DN218" s="580" t="str">
        <f t="shared" si="553"/>
        <v/>
      </c>
      <c r="DO218" s="580" t="str">
        <f t="shared" si="553"/>
        <v/>
      </c>
      <c r="DP218" s="580" t="str">
        <f t="shared" si="553"/>
        <v/>
      </c>
      <c r="DQ218" s="580" t="str">
        <f t="shared" si="553"/>
        <v/>
      </c>
      <c r="DR218" s="580" t="str">
        <f t="shared" si="553"/>
        <v/>
      </c>
      <c r="DS218" s="580" t="str">
        <f t="shared" si="553"/>
        <v/>
      </c>
      <c r="DT218" s="580" t="str">
        <f t="shared" si="553"/>
        <v/>
      </c>
      <c r="DU218" s="1"/>
      <c r="DV218" s="1"/>
    </row>
    <row r="219" spans="1:126" ht="4.2" customHeight="1" thickTop="1">
      <c r="A219" s="1"/>
      <c r="B219" s="1"/>
      <c r="C219" s="1"/>
      <c r="D219" s="1"/>
      <c r="E219" s="261"/>
      <c r="F219" s="47"/>
      <c r="G219" s="229"/>
      <c r="H219" s="1"/>
      <c r="I219" s="1"/>
      <c r="J219" s="1"/>
      <c r="K219" s="1"/>
      <c r="L219" s="1"/>
      <c r="M219" s="5"/>
      <c r="N219" s="308"/>
      <c r="O219" s="1"/>
      <c r="P219" s="5"/>
      <c r="Q219" s="1"/>
      <c r="R219" s="1"/>
      <c r="S219" s="5"/>
      <c r="T219" s="7"/>
      <c r="U219" s="23"/>
      <c r="V219" s="1"/>
      <c r="W219" s="11"/>
      <c r="X219" s="10"/>
      <c r="Y219" s="45"/>
      <c r="Z219" s="92"/>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1"/>
      <c r="DV219" s="1"/>
    </row>
    <row r="220" spans="1:126" s="22" customFormat="1">
      <c r="A220" s="18"/>
      <c r="B220" s="5" t="s">
        <v>6</v>
      </c>
      <c r="C220" s="33" t="s">
        <v>290</v>
      </c>
      <c r="D220" s="196"/>
      <c r="E220" s="267"/>
      <c r="F220" s="51"/>
      <c r="G220" s="230"/>
      <c r="H220" s="18"/>
      <c r="I220" s="18"/>
      <c r="J220" s="5" t="s">
        <v>6</v>
      </c>
      <c r="K220" s="578"/>
      <c r="L220" s="23" t="s">
        <v>7</v>
      </c>
      <c r="M220" s="19"/>
      <c r="N220" s="196" t="s">
        <v>140</v>
      </c>
      <c r="O220" s="18"/>
      <c r="P220" s="19"/>
      <c r="Q220" s="18" t="s">
        <v>12</v>
      </c>
      <c r="R220" s="18"/>
      <c r="S220" s="19" t="s">
        <v>6</v>
      </c>
      <c r="T220" s="204"/>
      <c r="U220" s="25" t="s">
        <v>7</v>
      </c>
      <c r="V220" s="18"/>
      <c r="W220" s="20"/>
      <c r="X220" s="21"/>
      <c r="Y220" s="46"/>
      <c r="Z220" s="95"/>
      <c r="AA220" s="581" t="str">
        <f>IF(AA222="","",IF(AND(Z222="",AA222&lt;&gt;""),1,Z220+1))</f>
        <v/>
      </c>
      <c r="AB220" s="581" t="str">
        <f t="shared" ref="AB220:AC220" si="554">IF(AB222="","",IF(AND(AA222="",AB222&lt;&gt;""),1,AA220+1))</f>
        <v/>
      </c>
      <c r="AC220" s="581" t="str">
        <f t="shared" si="554"/>
        <v/>
      </c>
      <c r="AD220" s="581" t="str">
        <f t="shared" ref="AD220:CO220" si="555">IF(AD222="","",IF(AND(AC222="",AD222&lt;&gt;""),1,AC220+1))</f>
        <v/>
      </c>
      <c r="AE220" s="581" t="str">
        <f t="shared" si="555"/>
        <v/>
      </c>
      <c r="AF220" s="581" t="str">
        <f t="shared" si="555"/>
        <v/>
      </c>
      <c r="AG220" s="581" t="str">
        <f t="shared" si="555"/>
        <v/>
      </c>
      <c r="AH220" s="581" t="str">
        <f t="shared" si="555"/>
        <v/>
      </c>
      <c r="AI220" s="581" t="str">
        <f t="shared" si="555"/>
        <v/>
      </c>
      <c r="AJ220" s="581" t="str">
        <f t="shared" si="555"/>
        <v/>
      </c>
      <c r="AK220" s="581" t="str">
        <f t="shared" si="555"/>
        <v/>
      </c>
      <c r="AL220" s="581" t="str">
        <f t="shared" si="555"/>
        <v/>
      </c>
      <c r="AM220" s="581" t="str">
        <f t="shared" si="555"/>
        <v/>
      </c>
      <c r="AN220" s="581" t="str">
        <f t="shared" si="555"/>
        <v/>
      </c>
      <c r="AO220" s="581" t="str">
        <f t="shared" si="555"/>
        <v/>
      </c>
      <c r="AP220" s="581" t="str">
        <f t="shared" si="555"/>
        <v/>
      </c>
      <c r="AQ220" s="581" t="str">
        <f t="shared" si="555"/>
        <v/>
      </c>
      <c r="AR220" s="581" t="str">
        <f t="shared" si="555"/>
        <v/>
      </c>
      <c r="AS220" s="581" t="str">
        <f t="shared" si="555"/>
        <v/>
      </c>
      <c r="AT220" s="581" t="str">
        <f t="shared" si="555"/>
        <v/>
      </c>
      <c r="AU220" s="581" t="str">
        <f t="shared" si="555"/>
        <v/>
      </c>
      <c r="AV220" s="581" t="str">
        <f t="shared" si="555"/>
        <v/>
      </c>
      <c r="AW220" s="581" t="str">
        <f t="shared" si="555"/>
        <v/>
      </c>
      <c r="AX220" s="581" t="str">
        <f t="shared" si="555"/>
        <v/>
      </c>
      <c r="AY220" s="581" t="str">
        <f t="shared" si="555"/>
        <v/>
      </c>
      <c r="AZ220" s="581" t="str">
        <f t="shared" si="555"/>
        <v/>
      </c>
      <c r="BA220" s="581" t="str">
        <f t="shared" si="555"/>
        <v/>
      </c>
      <c r="BB220" s="581" t="str">
        <f t="shared" si="555"/>
        <v/>
      </c>
      <c r="BC220" s="581" t="str">
        <f t="shared" si="555"/>
        <v/>
      </c>
      <c r="BD220" s="581" t="str">
        <f t="shared" si="555"/>
        <v/>
      </c>
      <c r="BE220" s="581" t="str">
        <f t="shared" si="555"/>
        <v/>
      </c>
      <c r="BF220" s="581" t="str">
        <f t="shared" si="555"/>
        <v/>
      </c>
      <c r="BG220" s="581" t="str">
        <f t="shared" si="555"/>
        <v/>
      </c>
      <c r="BH220" s="581" t="str">
        <f t="shared" si="555"/>
        <v/>
      </c>
      <c r="BI220" s="581" t="str">
        <f t="shared" si="555"/>
        <v/>
      </c>
      <c r="BJ220" s="581" t="str">
        <f t="shared" si="555"/>
        <v/>
      </c>
      <c r="BK220" s="581" t="str">
        <f t="shared" si="555"/>
        <v/>
      </c>
      <c r="BL220" s="581" t="str">
        <f t="shared" si="555"/>
        <v/>
      </c>
      <c r="BM220" s="581" t="str">
        <f t="shared" si="555"/>
        <v/>
      </c>
      <c r="BN220" s="581" t="str">
        <f t="shared" si="555"/>
        <v/>
      </c>
      <c r="BO220" s="581" t="str">
        <f t="shared" si="555"/>
        <v/>
      </c>
      <c r="BP220" s="581" t="str">
        <f t="shared" si="555"/>
        <v/>
      </c>
      <c r="BQ220" s="581" t="str">
        <f t="shared" si="555"/>
        <v/>
      </c>
      <c r="BR220" s="581" t="str">
        <f t="shared" si="555"/>
        <v/>
      </c>
      <c r="BS220" s="581" t="str">
        <f t="shared" si="555"/>
        <v/>
      </c>
      <c r="BT220" s="581" t="str">
        <f t="shared" si="555"/>
        <v/>
      </c>
      <c r="BU220" s="581" t="str">
        <f t="shared" si="555"/>
        <v/>
      </c>
      <c r="BV220" s="581" t="str">
        <f t="shared" si="555"/>
        <v/>
      </c>
      <c r="BW220" s="581" t="str">
        <f t="shared" si="555"/>
        <v/>
      </c>
      <c r="BX220" s="581" t="str">
        <f t="shared" si="555"/>
        <v/>
      </c>
      <c r="BY220" s="581" t="str">
        <f t="shared" si="555"/>
        <v/>
      </c>
      <c r="BZ220" s="581" t="str">
        <f t="shared" si="555"/>
        <v/>
      </c>
      <c r="CA220" s="581" t="str">
        <f t="shared" si="555"/>
        <v/>
      </c>
      <c r="CB220" s="581" t="str">
        <f t="shared" si="555"/>
        <v/>
      </c>
      <c r="CC220" s="581" t="str">
        <f t="shared" si="555"/>
        <v/>
      </c>
      <c r="CD220" s="581" t="str">
        <f t="shared" si="555"/>
        <v/>
      </c>
      <c r="CE220" s="581" t="str">
        <f t="shared" si="555"/>
        <v/>
      </c>
      <c r="CF220" s="581" t="str">
        <f t="shared" si="555"/>
        <v/>
      </c>
      <c r="CG220" s="581" t="str">
        <f t="shared" si="555"/>
        <v/>
      </c>
      <c r="CH220" s="581" t="str">
        <f t="shared" si="555"/>
        <v/>
      </c>
      <c r="CI220" s="581" t="str">
        <f t="shared" si="555"/>
        <v/>
      </c>
      <c r="CJ220" s="581" t="str">
        <f t="shared" si="555"/>
        <v/>
      </c>
      <c r="CK220" s="581" t="str">
        <f t="shared" si="555"/>
        <v/>
      </c>
      <c r="CL220" s="581" t="str">
        <f t="shared" si="555"/>
        <v/>
      </c>
      <c r="CM220" s="581" t="str">
        <f t="shared" si="555"/>
        <v/>
      </c>
      <c r="CN220" s="581" t="str">
        <f t="shared" si="555"/>
        <v/>
      </c>
      <c r="CO220" s="581" t="str">
        <f t="shared" si="555"/>
        <v/>
      </c>
      <c r="CP220" s="581" t="str">
        <f t="shared" ref="CP220:DT220" si="556">IF(CP222="","",IF(AND(CO222="",CP222&lt;&gt;""),1,CO220+1))</f>
        <v/>
      </c>
      <c r="CQ220" s="581" t="str">
        <f t="shared" si="556"/>
        <v/>
      </c>
      <c r="CR220" s="581" t="str">
        <f t="shared" si="556"/>
        <v/>
      </c>
      <c r="CS220" s="581" t="str">
        <f t="shared" si="556"/>
        <v/>
      </c>
      <c r="CT220" s="581" t="str">
        <f t="shared" si="556"/>
        <v/>
      </c>
      <c r="CU220" s="581" t="str">
        <f t="shared" si="556"/>
        <v/>
      </c>
      <c r="CV220" s="581" t="str">
        <f t="shared" si="556"/>
        <v/>
      </c>
      <c r="CW220" s="581" t="str">
        <f t="shared" si="556"/>
        <v/>
      </c>
      <c r="CX220" s="581" t="str">
        <f t="shared" si="556"/>
        <v/>
      </c>
      <c r="CY220" s="581" t="str">
        <f t="shared" si="556"/>
        <v/>
      </c>
      <c r="CZ220" s="581" t="str">
        <f t="shared" si="556"/>
        <v/>
      </c>
      <c r="DA220" s="581" t="str">
        <f t="shared" si="556"/>
        <v/>
      </c>
      <c r="DB220" s="581" t="str">
        <f t="shared" si="556"/>
        <v/>
      </c>
      <c r="DC220" s="581" t="str">
        <f t="shared" si="556"/>
        <v/>
      </c>
      <c r="DD220" s="581" t="str">
        <f t="shared" si="556"/>
        <v/>
      </c>
      <c r="DE220" s="581" t="str">
        <f t="shared" si="556"/>
        <v/>
      </c>
      <c r="DF220" s="581" t="str">
        <f t="shared" si="556"/>
        <v/>
      </c>
      <c r="DG220" s="581" t="str">
        <f t="shared" si="556"/>
        <v/>
      </c>
      <c r="DH220" s="581" t="str">
        <f t="shared" si="556"/>
        <v/>
      </c>
      <c r="DI220" s="581" t="str">
        <f t="shared" si="556"/>
        <v/>
      </c>
      <c r="DJ220" s="581" t="str">
        <f t="shared" si="556"/>
        <v/>
      </c>
      <c r="DK220" s="581" t="str">
        <f t="shared" si="556"/>
        <v/>
      </c>
      <c r="DL220" s="581" t="str">
        <f t="shared" si="556"/>
        <v/>
      </c>
      <c r="DM220" s="581" t="str">
        <f t="shared" si="556"/>
        <v/>
      </c>
      <c r="DN220" s="581" t="str">
        <f t="shared" si="556"/>
        <v/>
      </c>
      <c r="DO220" s="581" t="str">
        <f t="shared" si="556"/>
        <v/>
      </c>
      <c r="DP220" s="581" t="str">
        <f t="shared" si="556"/>
        <v/>
      </c>
      <c r="DQ220" s="581" t="str">
        <f t="shared" si="556"/>
        <v/>
      </c>
      <c r="DR220" s="581" t="str">
        <f t="shared" si="556"/>
        <v/>
      </c>
      <c r="DS220" s="581" t="str">
        <f t="shared" si="556"/>
        <v/>
      </c>
      <c r="DT220" s="581" t="str">
        <f t="shared" si="556"/>
        <v/>
      </c>
      <c r="DU220" s="18"/>
      <c r="DV220" s="18"/>
    </row>
    <row r="221" spans="1:126" ht="4.2" customHeight="1">
      <c r="A221" s="1"/>
      <c r="B221" s="5"/>
      <c r="C221" s="1"/>
      <c r="D221" s="1"/>
      <c r="E221" s="261"/>
      <c r="F221" s="47"/>
      <c r="G221" s="229"/>
      <c r="H221" s="1"/>
      <c r="I221" s="1"/>
      <c r="J221" s="1"/>
      <c r="K221" s="1"/>
      <c r="L221" s="1"/>
      <c r="M221" s="5"/>
      <c r="N221" s="18"/>
      <c r="O221" s="1"/>
      <c r="P221" s="5"/>
      <c r="Q221" s="1"/>
      <c r="R221" s="1"/>
      <c r="S221" s="5"/>
      <c r="T221" s="7"/>
      <c r="U221" s="23"/>
      <c r="V221" s="1"/>
      <c r="W221" s="11"/>
      <c r="X221" s="10"/>
      <c r="Y221" s="45"/>
      <c r="Z221" s="92"/>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1"/>
      <c r="DV221" s="1"/>
    </row>
    <row r="222" spans="1:126" s="22" customFormat="1">
      <c r="A222" s="18"/>
      <c r="B222" s="5" t="s">
        <v>6</v>
      </c>
      <c r="C222" s="33" t="s">
        <v>291</v>
      </c>
      <c r="D222" s="18"/>
      <c r="E222" s="267"/>
      <c r="F222" s="51"/>
      <c r="G222" s="230"/>
      <c r="H222" s="18"/>
      <c r="I222" s="18"/>
      <c r="J222" s="5" t="s">
        <v>6</v>
      </c>
      <c r="K222" s="578"/>
      <c r="L222" s="23" t="s">
        <v>7</v>
      </c>
      <c r="M222" s="19"/>
      <c r="N222" s="196" t="s">
        <v>142</v>
      </c>
      <c r="O222" s="18"/>
      <c r="P222" s="19"/>
      <c r="Q222" s="18" t="str">
        <f>IF(T220=справочники!$E$9,"a+qx",IF(T220=справочники!$E$10,"aq^x",IF(T220=справочники!$E$11,"a^(1+qx)","??")))</f>
        <v>??</v>
      </c>
      <c r="R222" s="18"/>
      <c r="S222" s="19" t="s">
        <v>6</v>
      </c>
      <c r="T222" s="212"/>
      <c r="U222" s="25"/>
      <c r="V222" s="18"/>
      <c r="W222" s="20"/>
      <c r="X222" s="21"/>
      <c r="Y222" s="46"/>
      <c r="Z222" s="95"/>
      <c r="AA222" s="582" t="str">
        <f>IF(AND(AA$8&gt;=$K220,AA$8&lt;=IF(OR($K222="",$K222=0),1000000,$K222)),AA$8,"")</f>
        <v/>
      </c>
      <c r="AB222" s="582" t="str">
        <f t="shared" ref="AB222:AC222" si="557">IF(AND(AB$8&gt;=$K220,AB$8&lt;=IF(OR($K222="",$K222=0),1000000,$K222)),AB$8,"")</f>
        <v/>
      </c>
      <c r="AC222" s="582" t="str">
        <f t="shared" si="557"/>
        <v/>
      </c>
      <c r="AD222" s="582" t="str">
        <f t="shared" ref="AD222:CO222" si="558">IF(AND(AD$8&gt;=$K220,AD$8&lt;=IF(OR($K222="",$K222=0),1000000,$K222)),AD$8,"")</f>
        <v/>
      </c>
      <c r="AE222" s="582" t="str">
        <f t="shared" si="558"/>
        <v/>
      </c>
      <c r="AF222" s="582" t="str">
        <f t="shared" si="558"/>
        <v/>
      </c>
      <c r="AG222" s="582" t="str">
        <f t="shared" si="558"/>
        <v/>
      </c>
      <c r="AH222" s="582" t="str">
        <f t="shared" si="558"/>
        <v/>
      </c>
      <c r="AI222" s="582" t="str">
        <f t="shared" si="558"/>
        <v/>
      </c>
      <c r="AJ222" s="582" t="str">
        <f t="shared" si="558"/>
        <v/>
      </c>
      <c r="AK222" s="582" t="str">
        <f t="shared" si="558"/>
        <v/>
      </c>
      <c r="AL222" s="582" t="str">
        <f t="shared" si="558"/>
        <v/>
      </c>
      <c r="AM222" s="582" t="str">
        <f t="shared" si="558"/>
        <v/>
      </c>
      <c r="AN222" s="582" t="str">
        <f t="shared" si="558"/>
        <v/>
      </c>
      <c r="AO222" s="582" t="str">
        <f t="shared" si="558"/>
        <v/>
      </c>
      <c r="AP222" s="582" t="str">
        <f t="shared" si="558"/>
        <v/>
      </c>
      <c r="AQ222" s="582" t="str">
        <f t="shared" si="558"/>
        <v/>
      </c>
      <c r="AR222" s="582" t="str">
        <f t="shared" si="558"/>
        <v/>
      </c>
      <c r="AS222" s="582" t="str">
        <f t="shared" si="558"/>
        <v/>
      </c>
      <c r="AT222" s="582" t="str">
        <f t="shared" si="558"/>
        <v/>
      </c>
      <c r="AU222" s="582" t="str">
        <f t="shared" si="558"/>
        <v/>
      </c>
      <c r="AV222" s="582" t="str">
        <f t="shared" si="558"/>
        <v/>
      </c>
      <c r="AW222" s="582" t="str">
        <f t="shared" si="558"/>
        <v/>
      </c>
      <c r="AX222" s="582" t="str">
        <f t="shared" si="558"/>
        <v/>
      </c>
      <c r="AY222" s="582" t="str">
        <f t="shared" si="558"/>
        <v/>
      </c>
      <c r="AZ222" s="582" t="str">
        <f t="shared" si="558"/>
        <v/>
      </c>
      <c r="BA222" s="582" t="str">
        <f t="shared" si="558"/>
        <v/>
      </c>
      <c r="BB222" s="582" t="str">
        <f t="shared" si="558"/>
        <v/>
      </c>
      <c r="BC222" s="582" t="str">
        <f t="shared" si="558"/>
        <v/>
      </c>
      <c r="BD222" s="582" t="str">
        <f t="shared" si="558"/>
        <v/>
      </c>
      <c r="BE222" s="582" t="str">
        <f t="shared" si="558"/>
        <v/>
      </c>
      <c r="BF222" s="582" t="str">
        <f t="shared" si="558"/>
        <v/>
      </c>
      <c r="BG222" s="582" t="str">
        <f t="shared" si="558"/>
        <v/>
      </c>
      <c r="BH222" s="582" t="str">
        <f t="shared" si="558"/>
        <v/>
      </c>
      <c r="BI222" s="582" t="str">
        <f t="shared" si="558"/>
        <v/>
      </c>
      <c r="BJ222" s="582" t="str">
        <f t="shared" si="558"/>
        <v/>
      </c>
      <c r="BK222" s="582" t="str">
        <f t="shared" si="558"/>
        <v/>
      </c>
      <c r="BL222" s="582" t="str">
        <f t="shared" si="558"/>
        <v/>
      </c>
      <c r="BM222" s="582" t="str">
        <f t="shared" si="558"/>
        <v/>
      </c>
      <c r="BN222" s="582" t="str">
        <f t="shared" si="558"/>
        <v/>
      </c>
      <c r="BO222" s="582" t="str">
        <f t="shared" si="558"/>
        <v/>
      </c>
      <c r="BP222" s="582" t="str">
        <f t="shared" si="558"/>
        <v/>
      </c>
      <c r="BQ222" s="582" t="str">
        <f t="shared" si="558"/>
        <v/>
      </c>
      <c r="BR222" s="582" t="str">
        <f t="shared" si="558"/>
        <v/>
      </c>
      <c r="BS222" s="582" t="str">
        <f t="shared" si="558"/>
        <v/>
      </c>
      <c r="BT222" s="582" t="str">
        <f t="shared" si="558"/>
        <v/>
      </c>
      <c r="BU222" s="582" t="str">
        <f t="shared" si="558"/>
        <v/>
      </c>
      <c r="BV222" s="582" t="str">
        <f t="shared" si="558"/>
        <v/>
      </c>
      <c r="BW222" s="582" t="str">
        <f t="shared" si="558"/>
        <v/>
      </c>
      <c r="BX222" s="582" t="str">
        <f t="shared" si="558"/>
        <v/>
      </c>
      <c r="BY222" s="582" t="str">
        <f t="shared" si="558"/>
        <v/>
      </c>
      <c r="BZ222" s="582" t="str">
        <f t="shared" si="558"/>
        <v/>
      </c>
      <c r="CA222" s="582" t="str">
        <f t="shared" si="558"/>
        <v/>
      </c>
      <c r="CB222" s="582" t="str">
        <f t="shared" si="558"/>
        <v/>
      </c>
      <c r="CC222" s="582" t="str">
        <f t="shared" si="558"/>
        <v/>
      </c>
      <c r="CD222" s="582" t="str">
        <f t="shared" si="558"/>
        <v/>
      </c>
      <c r="CE222" s="582" t="str">
        <f t="shared" si="558"/>
        <v/>
      </c>
      <c r="CF222" s="582" t="str">
        <f t="shared" si="558"/>
        <v/>
      </c>
      <c r="CG222" s="582" t="str">
        <f t="shared" si="558"/>
        <v/>
      </c>
      <c r="CH222" s="582" t="str">
        <f t="shared" si="558"/>
        <v/>
      </c>
      <c r="CI222" s="582" t="str">
        <f t="shared" si="558"/>
        <v/>
      </c>
      <c r="CJ222" s="582" t="str">
        <f t="shared" si="558"/>
        <v/>
      </c>
      <c r="CK222" s="582" t="str">
        <f t="shared" si="558"/>
        <v/>
      </c>
      <c r="CL222" s="582" t="str">
        <f t="shared" si="558"/>
        <v/>
      </c>
      <c r="CM222" s="582" t="str">
        <f t="shared" si="558"/>
        <v/>
      </c>
      <c r="CN222" s="582" t="str">
        <f t="shared" si="558"/>
        <v/>
      </c>
      <c r="CO222" s="582" t="str">
        <f t="shared" si="558"/>
        <v/>
      </c>
      <c r="CP222" s="582" t="str">
        <f t="shared" ref="CP222:DT222" si="559">IF(AND(CP$8&gt;=$K220,CP$8&lt;=IF(OR($K222="",$K222=0),1000000,$K222)),CP$8,"")</f>
        <v/>
      </c>
      <c r="CQ222" s="582" t="str">
        <f t="shared" si="559"/>
        <v/>
      </c>
      <c r="CR222" s="582" t="str">
        <f t="shared" si="559"/>
        <v/>
      </c>
      <c r="CS222" s="582" t="str">
        <f t="shared" si="559"/>
        <v/>
      </c>
      <c r="CT222" s="582" t="str">
        <f t="shared" si="559"/>
        <v/>
      </c>
      <c r="CU222" s="582" t="str">
        <f t="shared" si="559"/>
        <v/>
      </c>
      <c r="CV222" s="582" t="str">
        <f t="shared" si="559"/>
        <v/>
      </c>
      <c r="CW222" s="582" t="str">
        <f t="shared" si="559"/>
        <v/>
      </c>
      <c r="CX222" s="582" t="str">
        <f t="shared" si="559"/>
        <v/>
      </c>
      <c r="CY222" s="582" t="str">
        <f t="shared" si="559"/>
        <v/>
      </c>
      <c r="CZ222" s="582" t="str">
        <f t="shared" si="559"/>
        <v/>
      </c>
      <c r="DA222" s="582" t="str">
        <f t="shared" si="559"/>
        <v/>
      </c>
      <c r="DB222" s="582" t="str">
        <f t="shared" si="559"/>
        <v/>
      </c>
      <c r="DC222" s="582" t="str">
        <f t="shared" si="559"/>
        <v/>
      </c>
      <c r="DD222" s="582" t="str">
        <f t="shared" si="559"/>
        <v/>
      </c>
      <c r="DE222" s="582" t="str">
        <f t="shared" si="559"/>
        <v/>
      </c>
      <c r="DF222" s="582" t="str">
        <f t="shared" si="559"/>
        <v/>
      </c>
      <c r="DG222" s="582" t="str">
        <f t="shared" si="559"/>
        <v/>
      </c>
      <c r="DH222" s="582" t="str">
        <f t="shared" si="559"/>
        <v/>
      </c>
      <c r="DI222" s="582" t="str">
        <f t="shared" si="559"/>
        <v/>
      </c>
      <c r="DJ222" s="582" t="str">
        <f t="shared" si="559"/>
        <v/>
      </c>
      <c r="DK222" s="582" t="str">
        <f t="shared" si="559"/>
        <v/>
      </c>
      <c r="DL222" s="582" t="str">
        <f t="shared" si="559"/>
        <v/>
      </c>
      <c r="DM222" s="582" t="str">
        <f t="shared" si="559"/>
        <v/>
      </c>
      <c r="DN222" s="582" t="str">
        <f t="shared" si="559"/>
        <v/>
      </c>
      <c r="DO222" s="582" t="str">
        <f t="shared" si="559"/>
        <v/>
      </c>
      <c r="DP222" s="582" t="str">
        <f t="shared" si="559"/>
        <v/>
      </c>
      <c r="DQ222" s="582" t="str">
        <f t="shared" si="559"/>
        <v/>
      </c>
      <c r="DR222" s="582" t="str">
        <f t="shared" si="559"/>
        <v/>
      </c>
      <c r="DS222" s="582" t="str">
        <f t="shared" si="559"/>
        <v/>
      </c>
      <c r="DT222" s="582" t="str">
        <f t="shared" si="559"/>
        <v/>
      </c>
      <c r="DU222" s="18"/>
      <c r="DV222" s="18"/>
    </row>
    <row r="223" spans="1:126" ht="4.2" customHeight="1">
      <c r="A223" s="1"/>
      <c r="B223" s="1"/>
      <c r="C223" s="1"/>
      <c r="D223" s="1"/>
      <c r="E223" s="261"/>
      <c r="F223" s="47"/>
      <c r="G223" s="229"/>
      <c r="H223" s="1"/>
      <c r="I223" s="1"/>
      <c r="J223" s="1"/>
      <c r="K223" s="1"/>
      <c r="L223" s="1"/>
      <c r="M223" s="5"/>
      <c r="N223" s="1"/>
      <c r="O223" s="1"/>
      <c r="P223" s="5"/>
      <c r="Q223" s="1"/>
      <c r="R223" s="1"/>
      <c r="S223" s="5"/>
      <c r="T223" s="7"/>
      <c r="U223" s="23"/>
      <c r="V223" s="1"/>
      <c r="W223" s="11"/>
      <c r="X223" s="10"/>
      <c r="Y223" s="45"/>
      <c r="Z223" s="92"/>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1"/>
      <c r="DV223" s="1"/>
    </row>
    <row r="224" spans="1:126" s="22" customFormat="1">
      <c r="A224" s="18"/>
      <c r="B224" s="242" t="s">
        <v>131</v>
      </c>
      <c r="C224" s="18"/>
      <c r="D224" s="18"/>
      <c r="E224" s="267"/>
      <c r="F224" s="51"/>
      <c r="G224" s="230"/>
      <c r="H224" s="18"/>
      <c r="I224" s="243" t="s">
        <v>132</v>
      </c>
      <c r="J224" s="18"/>
      <c r="K224" s="18"/>
      <c r="L224" s="18"/>
      <c r="M224" s="19"/>
      <c r="N224" s="196" t="s">
        <v>141</v>
      </c>
      <c r="O224" s="18"/>
      <c r="P224" s="19"/>
      <c r="Q224" s="18" t="s">
        <v>69</v>
      </c>
      <c r="R224" s="18"/>
      <c r="S224" s="19" t="s">
        <v>6</v>
      </c>
      <c r="T224" s="205"/>
      <c r="U224" s="25" t="s">
        <v>7</v>
      </c>
      <c r="V224" s="18"/>
      <c r="W224" s="20"/>
      <c r="X224" s="21"/>
      <c r="Y224" s="46"/>
      <c r="Z224" s="95"/>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18"/>
      <c r="DV224" s="18"/>
    </row>
    <row r="225" spans="1:126" ht="4.2" customHeight="1">
      <c r="A225" s="1"/>
      <c r="B225" s="1"/>
      <c r="C225" s="1"/>
      <c r="D225" s="1"/>
      <c r="E225" s="261"/>
      <c r="F225" s="47"/>
      <c r="G225" s="229"/>
      <c r="H225" s="1"/>
      <c r="I225" s="1"/>
      <c r="J225" s="1"/>
      <c r="K225" s="1"/>
      <c r="L225" s="1"/>
      <c r="M225" s="5"/>
      <c r="N225" s="1"/>
      <c r="O225" s="1"/>
      <c r="P225" s="5"/>
      <c r="Q225" s="1"/>
      <c r="R225" s="1"/>
      <c r="S225" s="5"/>
      <c r="T225" s="7"/>
      <c r="U225" s="23"/>
      <c r="V225" s="1"/>
      <c r="W225" s="11"/>
      <c r="X225" s="10"/>
      <c r="Y225" s="45"/>
      <c r="Z225" s="92"/>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1"/>
      <c r="DV225" s="1"/>
    </row>
    <row r="226" spans="1:126" s="4" customFormat="1">
      <c r="A226" s="3"/>
      <c r="B226" s="257" t="s">
        <v>129</v>
      </c>
      <c r="C226" s="3"/>
      <c r="D226" s="3"/>
      <c r="E226" s="9"/>
      <c r="F226" s="50"/>
      <c r="G226" s="230"/>
      <c r="H226" s="12" t="str">
        <f>B226&amp;N218</f>
        <v xml:space="preserve">Учет - </v>
      </c>
      <c r="I226" s="12"/>
      <c r="J226" s="3"/>
      <c r="K226" s="3"/>
      <c r="L226" s="3"/>
      <c r="M226" s="5"/>
      <c r="N226" s="35" t="str">
        <f>N39</f>
        <v>Продажа жилых помещений</v>
      </c>
      <c r="O226" s="35"/>
      <c r="P226" s="5"/>
      <c r="Q226" s="35" t="s">
        <v>25</v>
      </c>
      <c r="R226" s="35"/>
      <c r="S226" s="19" t="s">
        <v>6</v>
      </c>
      <c r="T226" s="306"/>
      <c r="U226" s="23" t="s">
        <v>7</v>
      </c>
      <c r="V226" s="35"/>
      <c r="W226" s="37">
        <f>SUM($Y226:$DU226)</f>
        <v>0</v>
      </c>
      <c r="X226" s="37"/>
      <c r="Y226" s="45"/>
      <c r="Z226" s="98"/>
      <c r="AA226" s="99">
        <f>IF(AA222="",0,IF(AA220=1,$T218,IF($T220=справочники!$E$9,$T218+$T222*INT((AA220-1)/IF(OR($T224=0,$T224=""),1,$T224)),IF($T220=справочники!$E$10,$T218*POWER($T222,INT((AA220-1)/IF(OR($T224=0,$T224=""),1,$T224))),IF($T220=справочники!$E$11,POWER($T218,1+$T222*INT((AA220-1)/IF(OR($T224=0,$T224=""),1,$T224))),0)))))</f>
        <v>0</v>
      </c>
      <c r="AB226" s="99">
        <f>IF(AB222="",0,IF(AB220=1,$T218,IF($T220=справочники!$E$9,$T218+$T222*INT((AB220-1)/IF(OR($T224=0,$T224=""),1,$T224)),IF($T220=справочники!$E$10,$T218*POWER($T222,INT((AB220-1)/IF(OR($T224=0,$T224=""),1,$T224))),IF($T220=справочники!$E$11,POWER($T218,1+$T222*INT((AB220-1)/IF(OR($T224=0,$T224=""),1,$T224))),0)))))</f>
        <v>0</v>
      </c>
      <c r="AC226" s="99">
        <f>IF(AC222="",0,IF(AC220=1,$T218,IF($T220=справочники!$E$9,$T218+$T222*INT((AC220-1)/IF(OR($T224=0,$T224=""),1,$T224)),IF($T220=справочники!$E$10,$T218*POWER($T222,INT((AC220-1)/IF(OR($T224=0,$T224=""),1,$T224))),IF($T220=справочники!$E$11,POWER($T218,1+$T222*INT((AC220-1)/IF(OR($T224=0,$T224=""),1,$T224))),0)))))</f>
        <v>0</v>
      </c>
      <c r="AD226" s="99">
        <f>IF(AD222="",0,IF(AD220=1,$T218,IF($T220=справочники!$E$9,$T218+$T222*INT((AD220-1)/IF(OR($T224=0,$T224=""),1,$T224)),IF($T220=справочники!$E$10,$T218*POWER($T222,INT((AD220-1)/IF(OR($T224=0,$T224=""),1,$T224))),IF($T220=справочники!$E$11,POWER($T218,1+$T222*INT((AD220-1)/IF(OR($T224=0,$T224=""),1,$T224))),0)))))</f>
        <v>0</v>
      </c>
      <c r="AE226" s="99">
        <f>IF(AE222="",0,IF(AE220=1,$T218,IF($T220=справочники!$E$9,$T218+$T222*INT((AE220-1)/IF(OR($T224=0,$T224=""),1,$T224)),IF($T220=справочники!$E$10,$T218*POWER($T222,INT((AE220-1)/IF(OR($T224=0,$T224=""),1,$T224))),IF($T220=справочники!$E$11,POWER($T218,1+$T222*INT((AE220-1)/IF(OR($T224=0,$T224=""),1,$T224))),0)))))</f>
        <v>0</v>
      </c>
      <c r="AF226" s="99">
        <f>IF(AF222="",0,IF(AF220=1,$T218,IF($T220=справочники!$E$9,$T218+$T222*INT((AF220-1)/IF(OR($T224=0,$T224=""),1,$T224)),IF($T220=справочники!$E$10,$T218*POWER($T222,INT((AF220-1)/IF(OR($T224=0,$T224=""),1,$T224))),IF($T220=справочники!$E$11,POWER($T218,1+$T222*INT((AF220-1)/IF(OR($T224=0,$T224=""),1,$T224))),0)))))</f>
        <v>0</v>
      </c>
      <c r="AG226" s="99">
        <f>IF(AG222="",0,IF(AG220=1,$T218,IF($T220=справочники!$E$9,$T218+$T222*INT((AG220-1)/IF(OR($T224=0,$T224=""),1,$T224)),IF($T220=справочники!$E$10,$T218*POWER($T222,INT((AG220-1)/IF(OR($T224=0,$T224=""),1,$T224))),IF($T220=справочники!$E$11,POWER($T218,1+$T222*INT((AG220-1)/IF(OR($T224=0,$T224=""),1,$T224))),0)))))</f>
        <v>0</v>
      </c>
      <c r="AH226" s="99">
        <f>IF(AH222="",0,IF(AH220=1,$T218,IF($T220=справочники!$E$9,$T218+$T222*INT((AH220-1)/IF(OR($T224=0,$T224=""),1,$T224)),IF($T220=справочники!$E$10,$T218*POWER($T222,INT((AH220-1)/IF(OR($T224=0,$T224=""),1,$T224))),IF($T220=справочники!$E$11,POWER($T218,1+$T222*INT((AH220-1)/IF(OR($T224=0,$T224=""),1,$T224))),0)))))</f>
        <v>0</v>
      </c>
      <c r="AI226" s="99">
        <f>IF(AI222="",0,IF(AI220=1,$T218,IF($T220=справочники!$E$9,$T218+$T222*INT((AI220-1)/IF(OR($T224=0,$T224=""),1,$T224)),IF($T220=справочники!$E$10,$T218*POWER($T222,INT((AI220-1)/IF(OR($T224=0,$T224=""),1,$T224))),IF($T220=справочники!$E$11,POWER($T218,1+$T222*INT((AI220-1)/IF(OR($T224=0,$T224=""),1,$T224))),0)))))</f>
        <v>0</v>
      </c>
      <c r="AJ226" s="99">
        <f>IF(AJ222="",0,IF(AJ220=1,$T218,IF($T220=справочники!$E$9,$T218+$T222*INT((AJ220-1)/IF(OR($T224=0,$T224=""),1,$T224)),IF($T220=справочники!$E$10,$T218*POWER($T222,INT((AJ220-1)/IF(OR($T224=0,$T224=""),1,$T224))),IF($T220=справочники!$E$11,POWER($T218,1+$T222*INT((AJ220-1)/IF(OR($T224=0,$T224=""),1,$T224))),0)))))</f>
        <v>0</v>
      </c>
      <c r="AK226" s="99">
        <f>IF(AK222="",0,IF(AK220=1,$T218,IF($T220=справочники!$E$9,$T218+$T222*INT((AK220-1)/IF(OR($T224=0,$T224=""),1,$T224)),IF($T220=справочники!$E$10,$T218*POWER($T222,INT((AK220-1)/IF(OR($T224=0,$T224=""),1,$T224))),IF($T220=справочники!$E$11,POWER($T218,1+$T222*INT((AK220-1)/IF(OR($T224=0,$T224=""),1,$T224))),0)))))</f>
        <v>0</v>
      </c>
      <c r="AL226" s="99">
        <f>IF(AL222="",0,IF(AL220=1,$T218,IF($T220=справочники!$E$9,$T218+$T222*INT((AL220-1)/IF(OR($T224=0,$T224=""),1,$T224)),IF($T220=справочники!$E$10,$T218*POWER($T222,INT((AL220-1)/IF(OR($T224=0,$T224=""),1,$T224))),IF($T220=справочники!$E$11,POWER($T218,1+$T222*INT((AL220-1)/IF(OR($T224=0,$T224=""),1,$T224))),0)))))</f>
        <v>0</v>
      </c>
      <c r="AM226" s="99">
        <f>IF(AM222="",0,IF(AM220=1,$T218,IF($T220=справочники!$E$9,$T218+$T222*INT((AM220-1)/IF(OR($T224=0,$T224=""),1,$T224)),IF($T220=справочники!$E$10,$T218*POWER($T222,INT((AM220-1)/IF(OR($T224=0,$T224=""),1,$T224))),IF($T220=справочники!$E$11,POWER($T218,1+$T222*INT((AM220-1)/IF(OR($T224=0,$T224=""),1,$T224))),0)))))</f>
        <v>0</v>
      </c>
      <c r="AN226" s="99">
        <f>IF(AN222="",0,IF(AN220=1,$T218,IF($T220=справочники!$E$9,$T218+$T222*INT((AN220-1)/IF(OR($T224=0,$T224=""),1,$T224)),IF($T220=справочники!$E$10,$T218*POWER($T222,INT((AN220-1)/IF(OR($T224=0,$T224=""),1,$T224))),IF($T220=справочники!$E$11,POWER($T218,1+$T222*INT((AN220-1)/IF(OR($T224=0,$T224=""),1,$T224))),0)))))</f>
        <v>0</v>
      </c>
      <c r="AO226" s="99">
        <f>IF(AO222="",0,IF(AO220=1,$T218,IF($T220=справочники!$E$9,$T218+$T222*INT((AO220-1)/IF(OR($T224=0,$T224=""),1,$T224)),IF($T220=справочники!$E$10,$T218*POWER($T222,INT((AO220-1)/IF(OR($T224=0,$T224=""),1,$T224))),IF($T220=справочники!$E$11,POWER($T218,1+$T222*INT((AO220-1)/IF(OR($T224=0,$T224=""),1,$T224))),0)))))</f>
        <v>0</v>
      </c>
      <c r="AP226" s="99">
        <f>IF(AP222="",0,IF(AP220=1,$T218,IF($T220=справочники!$E$9,$T218+$T222*INT((AP220-1)/IF(OR($T224=0,$T224=""),1,$T224)),IF($T220=справочники!$E$10,$T218*POWER($T222,INT((AP220-1)/IF(OR($T224=0,$T224=""),1,$T224))),IF($T220=справочники!$E$11,POWER($T218,1+$T222*INT((AP220-1)/IF(OR($T224=0,$T224=""),1,$T224))),0)))))</f>
        <v>0</v>
      </c>
      <c r="AQ226" s="99">
        <f>IF(AQ222="",0,IF(AQ220=1,$T218,IF($T220=справочники!$E$9,$T218+$T222*INT((AQ220-1)/IF(OR($T224=0,$T224=""),1,$T224)),IF($T220=справочники!$E$10,$T218*POWER($T222,INT((AQ220-1)/IF(OR($T224=0,$T224=""),1,$T224))),IF($T220=справочники!$E$11,POWER($T218,1+$T222*INT((AQ220-1)/IF(OR($T224=0,$T224=""),1,$T224))),0)))))</f>
        <v>0</v>
      </c>
      <c r="AR226" s="99">
        <f>IF(AR222="",0,IF(AR220=1,$T218,IF($T220=справочники!$E$9,$T218+$T222*INT((AR220-1)/IF(OR($T224=0,$T224=""),1,$T224)),IF($T220=справочники!$E$10,$T218*POWER($T222,INT((AR220-1)/IF(OR($T224=0,$T224=""),1,$T224))),IF($T220=справочники!$E$11,POWER($T218,1+$T222*INT((AR220-1)/IF(OR($T224=0,$T224=""),1,$T224))),0)))))</f>
        <v>0</v>
      </c>
      <c r="AS226" s="99">
        <f>IF(AS222="",0,IF(AS220=1,$T218,IF($T220=справочники!$E$9,$T218+$T222*INT((AS220-1)/IF(OR($T224=0,$T224=""),1,$T224)),IF($T220=справочники!$E$10,$T218*POWER($T222,INT((AS220-1)/IF(OR($T224=0,$T224=""),1,$T224))),IF($T220=справочники!$E$11,POWER($T218,1+$T222*INT((AS220-1)/IF(OR($T224=0,$T224=""),1,$T224))),0)))))</f>
        <v>0</v>
      </c>
      <c r="AT226" s="99">
        <f>IF(AT222="",0,IF(AT220=1,$T218,IF($T220=справочники!$E$9,$T218+$T222*INT((AT220-1)/IF(OR($T224=0,$T224=""),1,$T224)),IF($T220=справочники!$E$10,$T218*POWER($T222,INT((AT220-1)/IF(OR($T224=0,$T224=""),1,$T224))),IF($T220=справочники!$E$11,POWER($T218,1+$T222*INT((AT220-1)/IF(OR($T224=0,$T224=""),1,$T224))),0)))))</f>
        <v>0</v>
      </c>
      <c r="AU226" s="99">
        <f>IF(AU222="",0,IF(AU220=1,$T218,IF($T220=справочники!$E$9,$T218+$T222*INT((AU220-1)/IF(OR($T224=0,$T224=""),1,$T224)),IF($T220=справочники!$E$10,$T218*POWER($T222,INT((AU220-1)/IF(OR($T224=0,$T224=""),1,$T224))),IF($T220=справочники!$E$11,POWER($T218,1+$T222*INT((AU220-1)/IF(OR($T224=0,$T224=""),1,$T224))),0)))))</f>
        <v>0</v>
      </c>
      <c r="AV226" s="99">
        <f>IF(AV222="",0,IF(AV220=1,$T218,IF($T220=справочники!$E$9,$T218+$T222*INT((AV220-1)/IF(OR($T224=0,$T224=""),1,$T224)),IF($T220=справочники!$E$10,$T218*POWER($T222,INT((AV220-1)/IF(OR($T224=0,$T224=""),1,$T224))),IF($T220=справочники!$E$11,POWER($T218,1+$T222*INT((AV220-1)/IF(OR($T224=0,$T224=""),1,$T224))),0)))))</f>
        <v>0</v>
      </c>
      <c r="AW226" s="99">
        <f>IF(AW222="",0,IF(AW220=1,$T218,IF($T220=справочники!$E$9,$T218+$T222*INT((AW220-1)/IF(OR($T224=0,$T224=""),1,$T224)),IF($T220=справочники!$E$10,$T218*POWER($T222,INT((AW220-1)/IF(OR($T224=0,$T224=""),1,$T224))),IF($T220=справочники!$E$11,POWER($T218,1+$T222*INT((AW220-1)/IF(OR($T224=0,$T224=""),1,$T224))),0)))))</f>
        <v>0</v>
      </c>
      <c r="AX226" s="99">
        <f>IF(AX222="",0,IF(AX220=1,$T218,IF($T220=справочники!$E$9,$T218+$T222*INT((AX220-1)/IF(OR($T224=0,$T224=""),1,$T224)),IF($T220=справочники!$E$10,$T218*POWER($T222,INT((AX220-1)/IF(OR($T224=0,$T224=""),1,$T224))),IF($T220=справочники!$E$11,POWER($T218,1+$T222*INT((AX220-1)/IF(OR($T224=0,$T224=""),1,$T224))),0)))))</f>
        <v>0</v>
      </c>
      <c r="AY226" s="99">
        <f>IF(AY222="",0,IF(AY220=1,$T218,IF($T220=справочники!$E$9,$T218+$T222*INT((AY220-1)/IF(OR($T224=0,$T224=""),1,$T224)),IF($T220=справочники!$E$10,$T218*POWER($T222,INT((AY220-1)/IF(OR($T224=0,$T224=""),1,$T224))),IF($T220=справочники!$E$11,POWER($T218,1+$T222*INT((AY220-1)/IF(OR($T224=0,$T224=""),1,$T224))),0)))))</f>
        <v>0</v>
      </c>
      <c r="AZ226" s="99">
        <f>IF(AZ222="",0,IF(AZ220=1,$T218,IF($T220=справочники!$E$9,$T218+$T222*INT((AZ220-1)/IF(OR($T224=0,$T224=""),1,$T224)),IF($T220=справочники!$E$10,$T218*POWER($T222,INT((AZ220-1)/IF(OR($T224=0,$T224=""),1,$T224))),IF($T220=справочники!$E$11,POWER($T218,1+$T222*INT((AZ220-1)/IF(OR($T224=0,$T224=""),1,$T224))),0)))))</f>
        <v>0</v>
      </c>
      <c r="BA226" s="99">
        <f>IF(BA222="",0,IF(BA220=1,$T218,IF($T220=справочники!$E$9,$T218+$T222*INT((BA220-1)/IF(OR($T224=0,$T224=""),1,$T224)),IF($T220=справочники!$E$10,$T218*POWER($T222,INT((BA220-1)/IF(OR($T224=0,$T224=""),1,$T224))),IF($T220=справочники!$E$11,POWER($T218,1+$T222*INT((BA220-1)/IF(OR($T224=0,$T224=""),1,$T224))),0)))))</f>
        <v>0</v>
      </c>
      <c r="BB226" s="99">
        <f>IF(BB222="",0,IF(BB220=1,$T218,IF($T220=справочники!$E$9,$T218+$T222*INT((BB220-1)/IF(OR($T224=0,$T224=""),1,$T224)),IF($T220=справочники!$E$10,$T218*POWER($T222,INT((BB220-1)/IF(OR($T224=0,$T224=""),1,$T224))),IF($T220=справочники!$E$11,POWER($T218,1+$T222*INT((BB220-1)/IF(OR($T224=0,$T224=""),1,$T224))),0)))))</f>
        <v>0</v>
      </c>
      <c r="BC226" s="99">
        <f>IF(BC222="",0,IF(BC220=1,$T218,IF($T220=справочники!$E$9,$T218+$T222*INT((BC220-1)/IF(OR($T224=0,$T224=""),1,$T224)),IF($T220=справочники!$E$10,$T218*POWER($T222,INT((BC220-1)/IF(OR($T224=0,$T224=""),1,$T224))),IF($T220=справочники!$E$11,POWER($T218,1+$T222*INT((BC220-1)/IF(OR($T224=0,$T224=""),1,$T224))),0)))))</f>
        <v>0</v>
      </c>
      <c r="BD226" s="99">
        <f>IF(BD222="",0,IF(BD220=1,$T218,IF($T220=справочники!$E$9,$T218+$T222*INT((BD220-1)/IF(OR($T224=0,$T224=""),1,$T224)),IF($T220=справочники!$E$10,$T218*POWER($T222,INT((BD220-1)/IF(OR($T224=0,$T224=""),1,$T224))),IF($T220=справочники!$E$11,POWER($T218,1+$T222*INT((BD220-1)/IF(OR($T224=0,$T224=""),1,$T224))),0)))))</f>
        <v>0</v>
      </c>
      <c r="BE226" s="99">
        <f>IF(BE222="",0,IF(BE220=1,$T218,IF($T220=справочники!$E$9,$T218+$T222*INT((BE220-1)/IF(OR($T224=0,$T224=""),1,$T224)),IF($T220=справочники!$E$10,$T218*POWER($T222,INT((BE220-1)/IF(OR($T224=0,$T224=""),1,$T224))),IF($T220=справочники!$E$11,POWER($T218,1+$T222*INT((BE220-1)/IF(OR($T224=0,$T224=""),1,$T224))),0)))))</f>
        <v>0</v>
      </c>
      <c r="BF226" s="99">
        <f>IF(BF222="",0,IF(BF220=1,$T218,IF($T220=справочники!$E$9,$T218+$T222*INT((BF220-1)/IF(OR($T224=0,$T224=""),1,$T224)),IF($T220=справочники!$E$10,$T218*POWER($T222,INT((BF220-1)/IF(OR($T224=0,$T224=""),1,$T224))),IF($T220=справочники!$E$11,POWER($T218,1+$T222*INT((BF220-1)/IF(OR($T224=0,$T224=""),1,$T224))),0)))))</f>
        <v>0</v>
      </c>
      <c r="BG226" s="99">
        <f>IF(BG222="",0,IF(BG220=1,$T218,IF($T220=справочники!$E$9,$T218+$T222*INT((BG220-1)/IF(OR($T224=0,$T224=""),1,$T224)),IF($T220=справочники!$E$10,$T218*POWER($T222,INT((BG220-1)/IF(OR($T224=0,$T224=""),1,$T224))),IF($T220=справочники!$E$11,POWER($T218,1+$T222*INT((BG220-1)/IF(OR($T224=0,$T224=""),1,$T224))),0)))))</f>
        <v>0</v>
      </c>
      <c r="BH226" s="99">
        <f>IF(BH222="",0,IF(BH220=1,$T218,IF($T220=справочники!$E$9,$T218+$T222*INT((BH220-1)/IF(OR($T224=0,$T224=""),1,$T224)),IF($T220=справочники!$E$10,$T218*POWER($T222,INT((BH220-1)/IF(OR($T224=0,$T224=""),1,$T224))),IF($T220=справочники!$E$11,POWER($T218,1+$T222*INT((BH220-1)/IF(OR($T224=0,$T224=""),1,$T224))),0)))))</f>
        <v>0</v>
      </c>
      <c r="BI226" s="99">
        <f>IF(BI222="",0,IF(BI220=1,$T218,IF($T220=справочники!$E$9,$T218+$T222*INT((BI220-1)/IF(OR($T224=0,$T224=""),1,$T224)),IF($T220=справочники!$E$10,$T218*POWER($T222,INT((BI220-1)/IF(OR($T224=0,$T224=""),1,$T224))),IF($T220=справочники!$E$11,POWER($T218,1+$T222*INT((BI220-1)/IF(OR($T224=0,$T224=""),1,$T224))),0)))))</f>
        <v>0</v>
      </c>
      <c r="BJ226" s="99">
        <f>IF(BJ222="",0,IF(BJ220=1,$T218,IF($T220=справочники!$E$9,$T218+$T222*INT((BJ220-1)/IF(OR($T224=0,$T224=""),1,$T224)),IF($T220=справочники!$E$10,$T218*POWER($T222,INT((BJ220-1)/IF(OR($T224=0,$T224=""),1,$T224))),IF($T220=справочники!$E$11,POWER($T218,1+$T222*INT((BJ220-1)/IF(OR($T224=0,$T224=""),1,$T224))),0)))))</f>
        <v>0</v>
      </c>
      <c r="BK226" s="99">
        <f>IF(BK222="",0,IF(BK220=1,$T218,IF($T220=справочники!$E$9,$T218+$T222*INT((BK220-1)/IF(OR($T224=0,$T224=""),1,$T224)),IF($T220=справочники!$E$10,$T218*POWER($T222,INT((BK220-1)/IF(OR($T224=0,$T224=""),1,$T224))),IF($T220=справочники!$E$11,POWER($T218,1+$T222*INT((BK220-1)/IF(OR($T224=0,$T224=""),1,$T224))),0)))))</f>
        <v>0</v>
      </c>
      <c r="BL226" s="99">
        <f>IF(BL222="",0,IF(BL220=1,$T218,IF($T220=справочники!$E$9,$T218+$T222*INT((BL220-1)/IF(OR($T224=0,$T224=""),1,$T224)),IF($T220=справочники!$E$10,$T218*POWER($T222,INT((BL220-1)/IF(OR($T224=0,$T224=""),1,$T224))),IF($T220=справочники!$E$11,POWER($T218,1+$T222*INT((BL220-1)/IF(OR($T224=0,$T224=""),1,$T224))),0)))))</f>
        <v>0</v>
      </c>
      <c r="BM226" s="99">
        <f>IF(BM222="",0,IF(BM220=1,$T218,IF($T220=справочники!$E$9,$T218+$T222*INT((BM220-1)/IF(OR($T224=0,$T224=""),1,$T224)),IF($T220=справочники!$E$10,$T218*POWER($T222,INT((BM220-1)/IF(OR($T224=0,$T224=""),1,$T224))),IF($T220=справочники!$E$11,POWER($T218,1+$T222*INT((BM220-1)/IF(OR($T224=0,$T224=""),1,$T224))),0)))))</f>
        <v>0</v>
      </c>
      <c r="BN226" s="99">
        <f>IF(BN222="",0,IF(BN220=1,$T218,IF($T220=справочники!$E$9,$T218+$T222*INT((BN220-1)/IF(OR($T224=0,$T224=""),1,$T224)),IF($T220=справочники!$E$10,$T218*POWER($T222,INT((BN220-1)/IF(OR($T224=0,$T224=""),1,$T224))),IF($T220=справочники!$E$11,POWER($T218,1+$T222*INT((BN220-1)/IF(OR($T224=0,$T224=""),1,$T224))),0)))))</f>
        <v>0</v>
      </c>
      <c r="BO226" s="99">
        <f>IF(BO222="",0,IF(BO220=1,$T218,IF($T220=справочники!$E$9,$T218+$T222*INT((BO220-1)/IF(OR($T224=0,$T224=""),1,$T224)),IF($T220=справочники!$E$10,$T218*POWER($T222,INT((BO220-1)/IF(OR($T224=0,$T224=""),1,$T224))),IF($T220=справочники!$E$11,POWER($T218,1+$T222*INT((BO220-1)/IF(OR($T224=0,$T224=""),1,$T224))),0)))))</f>
        <v>0</v>
      </c>
      <c r="BP226" s="99">
        <f>IF(BP222="",0,IF(BP220=1,$T218,IF($T220=справочники!$E$9,$T218+$T222*INT((BP220-1)/IF(OR($T224=0,$T224=""),1,$T224)),IF($T220=справочники!$E$10,$T218*POWER($T222,INT((BP220-1)/IF(OR($T224=0,$T224=""),1,$T224))),IF($T220=справочники!$E$11,POWER($T218,1+$T222*INT((BP220-1)/IF(OR($T224=0,$T224=""),1,$T224))),0)))))</f>
        <v>0</v>
      </c>
      <c r="BQ226" s="99">
        <f>IF(BQ222="",0,IF(BQ220=1,$T218,IF($T220=справочники!$E$9,$T218+$T222*INT((BQ220-1)/IF(OR($T224=0,$T224=""),1,$T224)),IF($T220=справочники!$E$10,$T218*POWER($T222,INT((BQ220-1)/IF(OR($T224=0,$T224=""),1,$T224))),IF($T220=справочники!$E$11,POWER($T218,1+$T222*INT((BQ220-1)/IF(OR($T224=0,$T224=""),1,$T224))),0)))))</f>
        <v>0</v>
      </c>
      <c r="BR226" s="99">
        <f>IF(BR222="",0,IF(BR220=1,$T218,IF($T220=справочники!$E$9,$T218+$T222*INT((BR220-1)/IF(OR($T224=0,$T224=""),1,$T224)),IF($T220=справочники!$E$10,$T218*POWER($T222,INT((BR220-1)/IF(OR($T224=0,$T224=""),1,$T224))),IF($T220=справочники!$E$11,POWER($T218,1+$T222*INT((BR220-1)/IF(OR($T224=0,$T224=""),1,$T224))),0)))))</f>
        <v>0</v>
      </c>
      <c r="BS226" s="99">
        <f>IF(BS222="",0,IF(BS220=1,$T218,IF($T220=справочники!$E$9,$T218+$T222*INT((BS220-1)/IF(OR($T224=0,$T224=""),1,$T224)),IF($T220=справочники!$E$10,$T218*POWER($T222,INT((BS220-1)/IF(OR($T224=0,$T224=""),1,$T224))),IF($T220=справочники!$E$11,POWER($T218,1+$T222*INT((BS220-1)/IF(OR($T224=0,$T224=""),1,$T224))),0)))))</f>
        <v>0</v>
      </c>
      <c r="BT226" s="99">
        <f>IF(BT222="",0,IF(BT220=1,$T218,IF($T220=справочники!$E$9,$T218+$T222*INT((BT220-1)/IF(OR($T224=0,$T224=""),1,$T224)),IF($T220=справочники!$E$10,$T218*POWER($T222,INT((BT220-1)/IF(OR($T224=0,$T224=""),1,$T224))),IF($T220=справочники!$E$11,POWER($T218,1+$T222*INT((BT220-1)/IF(OR($T224=0,$T224=""),1,$T224))),0)))))</f>
        <v>0</v>
      </c>
      <c r="BU226" s="99">
        <f>IF(BU222="",0,IF(BU220=1,$T218,IF($T220=справочники!$E$9,$T218+$T222*INT((BU220-1)/IF(OR($T224=0,$T224=""),1,$T224)),IF($T220=справочники!$E$10,$T218*POWER($T222,INT((BU220-1)/IF(OR($T224=0,$T224=""),1,$T224))),IF($T220=справочники!$E$11,POWER($T218,1+$T222*INT((BU220-1)/IF(OR($T224=0,$T224=""),1,$T224))),0)))))</f>
        <v>0</v>
      </c>
      <c r="BV226" s="99">
        <f>IF(BV222="",0,IF(BV220=1,$T218,IF($T220=справочники!$E$9,$T218+$T222*INT((BV220-1)/IF(OR($T224=0,$T224=""),1,$T224)),IF($T220=справочники!$E$10,$T218*POWER($T222,INT((BV220-1)/IF(OR($T224=0,$T224=""),1,$T224))),IF($T220=справочники!$E$11,POWER($T218,1+$T222*INT((BV220-1)/IF(OR($T224=0,$T224=""),1,$T224))),0)))))</f>
        <v>0</v>
      </c>
      <c r="BW226" s="99">
        <f>IF(BW222="",0,IF(BW220=1,$T218,IF($T220=справочники!$E$9,$T218+$T222*INT((BW220-1)/IF(OR($T224=0,$T224=""),1,$T224)),IF($T220=справочники!$E$10,$T218*POWER($T222,INT((BW220-1)/IF(OR($T224=0,$T224=""),1,$T224))),IF($T220=справочники!$E$11,POWER($T218,1+$T222*INT((BW220-1)/IF(OR($T224=0,$T224=""),1,$T224))),0)))))</f>
        <v>0</v>
      </c>
      <c r="BX226" s="99">
        <f>IF(BX222="",0,IF(BX220=1,$T218,IF($T220=справочники!$E$9,$T218+$T222*INT((BX220-1)/IF(OR($T224=0,$T224=""),1,$T224)),IF($T220=справочники!$E$10,$T218*POWER($T222,INT((BX220-1)/IF(OR($T224=0,$T224=""),1,$T224))),IF($T220=справочники!$E$11,POWER($T218,1+$T222*INT((BX220-1)/IF(OR($T224=0,$T224=""),1,$T224))),0)))))</f>
        <v>0</v>
      </c>
      <c r="BY226" s="99">
        <f>IF(BY222="",0,IF(BY220=1,$T218,IF($T220=справочники!$E$9,$T218+$T222*INT((BY220-1)/IF(OR($T224=0,$T224=""),1,$T224)),IF($T220=справочники!$E$10,$T218*POWER($T222,INT((BY220-1)/IF(OR($T224=0,$T224=""),1,$T224))),IF($T220=справочники!$E$11,POWER($T218,1+$T222*INT((BY220-1)/IF(OR($T224=0,$T224=""),1,$T224))),0)))))</f>
        <v>0</v>
      </c>
      <c r="BZ226" s="99">
        <f>IF(BZ222="",0,IF(BZ220=1,$T218,IF($T220=справочники!$E$9,$T218+$T222*INT((BZ220-1)/IF(OR($T224=0,$T224=""),1,$T224)),IF($T220=справочники!$E$10,$T218*POWER($T222,INT((BZ220-1)/IF(OR($T224=0,$T224=""),1,$T224))),IF($T220=справочники!$E$11,POWER($T218,1+$T222*INT((BZ220-1)/IF(OR($T224=0,$T224=""),1,$T224))),0)))))</f>
        <v>0</v>
      </c>
      <c r="CA226" s="99">
        <f>IF(CA222="",0,IF(CA220=1,$T218,IF($T220=справочники!$E$9,$T218+$T222*INT((CA220-1)/IF(OR($T224=0,$T224=""),1,$T224)),IF($T220=справочники!$E$10,$T218*POWER($T222,INT((CA220-1)/IF(OR($T224=0,$T224=""),1,$T224))),IF($T220=справочники!$E$11,POWER($T218,1+$T222*INT((CA220-1)/IF(OR($T224=0,$T224=""),1,$T224))),0)))))</f>
        <v>0</v>
      </c>
      <c r="CB226" s="99">
        <f>IF(CB222="",0,IF(CB220=1,$T218,IF($T220=справочники!$E$9,$T218+$T222*INT((CB220-1)/IF(OR($T224=0,$T224=""),1,$T224)),IF($T220=справочники!$E$10,$T218*POWER($T222,INT((CB220-1)/IF(OR($T224=0,$T224=""),1,$T224))),IF($T220=справочники!$E$11,POWER($T218,1+$T222*INT((CB220-1)/IF(OR($T224=0,$T224=""),1,$T224))),0)))))</f>
        <v>0</v>
      </c>
      <c r="CC226" s="99">
        <f>IF(CC222="",0,IF(CC220=1,$T218,IF($T220=справочники!$E$9,$T218+$T222*INT((CC220-1)/IF(OR($T224=0,$T224=""),1,$T224)),IF($T220=справочники!$E$10,$T218*POWER($T222,INT((CC220-1)/IF(OR($T224=0,$T224=""),1,$T224))),IF($T220=справочники!$E$11,POWER($T218,1+$T222*INT((CC220-1)/IF(OR($T224=0,$T224=""),1,$T224))),0)))))</f>
        <v>0</v>
      </c>
      <c r="CD226" s="99">
        <f>IF(CD222="",0,IF(CD220=1,$T218,IF($T220=справочники!$E$9,$T218+$T222*INT((CD220-1)/IF(OR($T224=0,$T224=""),1,$T224)),IF($T220=справочники!$E$10,$T218*POWER($T222,INT((CD220-1)/IF(OR($T224=0,$T224=""),1,$T224))),IF($T220=справочники!$E$11,POWER($T218,1+$T222*INT((CD220-1)/IF(OR($T224=0,$T224=""),1,$T224))),0)))))</f>
        <v>0</v>
      </c>
      <c r="CE226" s="99">
        <f>IF(CE222="",0,IF(CE220=1,$T218,IF($T220=справочники!$E$9,$T218+$T222*INT((CE220-1)/IF(OR($T224=0,$T224=""),1,$T224)),IF($T220=справочники!$E$10,$T218*POWER($T222,INT((CE220-1)/IF(OR($T224=0,$T224=""),1,$T224))),IF($T220=справочники!$E$11,POWER($T218,1+$T222*INT((CE220-1)/IF(OR($T224=0,$T224=""),1,$T224))),0)))))</f>
        <v>0</v>
      </c>
      <c r="CF226" s="99">
        <f>IF(CF222="",0,IF(CF220=1,$T218,IF($T220=справочники!$E$9,$T218+$T222*INT((CF220-1)/IF(OR($T224=0,$T224=""),1,$T224)),IF($T220=справочники!$E$10,$T218*POWER($T222,INT((CF220-1)/IF(OR($T224=0,$T224=""),1,$T224))),IF($T220=справочники!$E$11,POWER($T218,1+$T222*INT((CF220-1)/IF(OR($T224=0,$T224=""),1,$T224))),0)))))</f>
        <v>0</v>
      </c>
      <c r="CG226" s="99">
        <f>IF(CG222="",0,IF(CG220=1,$T218,IF($T220=справочники!$E$9,$T218+$T222*INT((CG220-1)/IF(OR($T224=0,$T224=""),1,$T224)),IF($T220=справочники!$E$10,$T218*POWER($T222,INT((CG220-1)/IF(OR($T224=0,$T224=""),1,$T224))),IF($T220=справочники!$E$11,POWER($T218,1+$T222*INT((CG220-1)/IF(OR($T224=0,$T224=""),1,$T224))),0)))))</f>
        <v>0</v>
      </c>
      <c r="CH226" s="99">
        <f>IF(CH222="",0,IF(CH220=1,$T218,IF($T220=справочники!$E$9,$T218+$T222*INT((CH220-1)/IF(OR($T224=0,$T224=""),1,$T224)),IF($T220=справочники!$E$10,$T218*POWER($T222,INT((CH220-1)/IF(OR($T224=0,$T224=""),1,$T224))),IF($T220=справочники!$E$11,POWER($T218,1+$T222*INT((CH220-1)/IF(OR($T224=0,$T224=""),1,$T224))),0)))))</f>
        <v>0</v>
      </c>
      <c r="CI226" s="99">
        <f>IF(CI222="",0,IF(CI220=1,$T218,IF($T220=справочники!$E$9,$T218+$T222*INT((CI220-1)/IF(OR($T224=0,$T224=""),1,$T224)),IF($T220=справочники!$E$10,$T218*POWER($T222,INT((CI220-1)/IF(OR($T224=0,$T224=""),1,$T224))),IF($T220=справочники!$E$11,POWER($T218,1+$T222*INT((CI220-1)/IF(OR($T224=0,$T224=""),1,$T224))),0)))))</f>
        <v>0</v>
      </c>
      <c r="CJ226" s="99">
        <f>IF(CJ222="",0,IF(CJ220=1,$T218,IF($T220=справочники!$E$9,$T218+$T222*INT((CJ220-1)/IF(OR($T224=0,$T224=""),1,$T224)),IF($T220=справочники!$E$10,$T218*POWER($T222,INT((CJ220-1)/IF(OR($T224=0,$T224=""),1,$T224))),IF($T220=справочники!$E$11,POWER($T218,1+$T222*INT((CJ220-1)/IF(OR($T224=0,$T224=""),1,$T224))),0)))))</f>
        <v>0</v>
      </c>
      <c r="CK226" s="99">
        <f>IF(CK222="",0,IF(CK220=1,$T218,IF($T220=справочники!$E$9,$T218+$T222*INT((CK220-1)/IF(OR($T224=0,$T224=""),1,$T224)),IF($T220=справочники!$E$10,$T218*POWER($T222,INT((CK220-1)/IF(OR($T224=0,$T224=""),1,$T224))),IF($T220=справочники!$E$11,POWER($T218,1+$T222*INT((CK220-1)/IF(OR($T224=0,$T224=""),1,$T224))),0)))))</f>
        <v>0</v>
      </c>
      <c r="CL226" s="99">
        <f>IF(CL222="",0,IF(CL220=1,$T218,IF($T220=справочники!$E$9,$T218+$T222*INT((CL220-1)/IF(OR($T224=0,$T224=""),1,$T224)),IF($T220=справочники!$E$10,$T218*POWER($T222,INT((CL220-1)/IF(OR($T224=0,$T224=""),1,$T224))),IF($T220=справочники!$E$11,POWER($T218,1+$T222*INT((CL220-1)/IF(OR($T224=0,$T224=""),1,$T224))),0)))))</f>
        <v>0</v>
      </c>
      <c r="CM226" s="99">
        <f>IF(CM222="",0,IF(CM220=1,$T218,IF($T220=справочники!$E$9,$T218+$T222*INT((CM220-1)/IF(OR($T224=0,$T224=""),1,$T224)),IF($T220=справочники!$E$10,$T218*POWER($T222,INT((CM220-1)/IF(OR($T224=0,$T224=""),1,$T224))),IF($T220=справочники!$E$11,POWER($T218,1+$T222*INT((CM220-1)/IF(OR($T224=0,$T224=""),1,$T224))),0)))))</f>
        <v>0</v>
      </c>
      <c r="CN226" s="99">
        <f>IF(CN222="",0,IF(CN220=1,$T218,IF($T220=справочники!$E$9,$T218+$T222*INT((CN220-1)/IF(OR($T224=0,$T224=""),1,$T224)),IF($T220=справочники!$E$10,$T218*POWER($T222,INT((CN220-1)/IF(OR($T224=0,$T224=""),1,$T224))),IF($T220=справочники!$E$11,POWER($T218,1+$T222*INT((CN220-1)/IF(OR($T224=0,$T224=""),1,$T224))),0)))))</f>
        <v>0</v>
      </c>
      <c r="CO226" s="99">
        <f>IF(CO222="",0,IF(CO220=1,$T218,IF($T220=справочники!$E$9,$T218+$T222*INT((CO220-1)/IF(OR($T224=0,$T224=""),1,$T224)),IF($T220=справочники!$E$10,$T218*POWER($T222,INT((CO220-1)/IF(OR($T224=0,$T224=""),1,$T224))),IF($T220=справочники!$E$11,POWER($T218,1+$T222*INT((CO220-1)/IF(OR($T224=0,$T224=""),1,$T224))),0)))))</f>
        <v>0</v>
      </c>
      <c r="CP226" s="99">
        <f>IF(CP222="",0,IF(CP220=1,$T218,IF($T220=справочники!$E$9,$T218+$T222*INT((CP220-1)/IF(OR($T224=0,$T224=""),1,$T224)),IF($T220=справочники!$E$10,$T218*POWER($T222,INT((CP220-1)/IF(OR($T224=0,$T224=""),1,$T224))),IF($T220=справочники!$E$11,POWER($T218,1+$T222*INT((CP220-1)/IF(OR($T224=0,$T224=""),1,$T224))),0)))))</f>
        <v>0</v>
      </c>
      <c r="CQ226" s="99">
        <f>IF(CQ222="",0,IF(CQ220=1,$T218,IF($T220=справочники!$E$9,$T218+$T222*INT((CQ220-1)/IF(OR($T224=0,$T224=""),1,$T224)),IF($T220=справочники!$E$10,$T218*POWER($T222,INT((CQ220-1)/IF(OR($T224=0,$T224=""),1,$T224))),IF($T220=справочники!$E$11,POWER($T218,1+$T222*INT((CQ220-1)/IF(OR($T224=0,$T224=""),1,$T224))),0)))))</f>
        <v>0</v>
      </c>
      <c r="CR226" s="99">
        <f>IF(CR222="",0,IF(CR220=1,$T218,IF($T220=справочники!$E$9,$T218+$T222*INT((CR220-1)/IF(OR($T224=0,$T224=""),1,$T224)),IF($T220=справочники!$E$10,$T218*POWER($T222,INT((CR220-1)/IF(OR($T224=0,$T224=""),1,$T224))),IF($T220=справочники!$E$11,POWER($T218,1+$T222*INT((CR220-1)/IF(OR($T224=0,$T224=""),1,$T224))),0)))))</f>
        <v>0</v>
      </c>
      <c r="CS226" s="99">
        <f>IF(CS222="",0,IF(CS220=1,$T218,IF($T220=справочники!$E$9,$T218+$T222*INT((CS220-1)/IF(OR($T224=0,$T224=""),1,$T224)),IF($T220=справочники!$E$10,$T218*POWER($T222,INT((CS220-1)/IF(OR($T224=0,$T224=""),1,$T224))),IF($T220=справочники!$E$11,POWER($T218,1+$T222*INT((CS220-1)/IF(OR($T224=0,$T224=""),1,$T224))),0)))))</f>
        <v>0</v>
      </c>
      <c r="CT226" s="99">
        <f>IF(CT222="",0,IF(CT220=1,$T218,IF($T220=справочники!$E$9,$T218+$T222*INT((CT220-1)/IF(OR($T224=0,$T224=""),1,$T224)),IF($T220=справочники!$E$10,$T218*POWER($T222,INT((CT220-1)/IF(OR($T224=0,$T224=""),1,$T224))),IF($T220=справочники!$E$11,POWER($T218,1+$T222*INT((CT220-1)/IF(OR($T224=0,$T224=""),1,$T224))),0)))))</f>
        <v>0</v>
      </c>
      <c r="CU226" s="99">
        <f>IF(CU222="",0,IF(CU220=1,$T218,IF($T220=справочники!$E$9,$T218+$T222*INT((CU220-1)/IF(OR($T224=0,$T224=""),1,$T224)),IF($T220=справочники!$E$10,$T218*POWER($T222,INT((CU220-1)/IF(OR($T224=0,$T224=""),1,$T224))),IF($T220=справочники!$E$11,POWER($T218,1+$T222*INT((CU220-1)/IF(OR($T224=0,$T224=""),1,$T224))),0)))))</f>
        <v>0</v>
      </c>
      <c r="CV226" s="99">
        <f>IF(CV222="",0,IF(CV220=1,$T218,IF($T220=справочники!$E$9,$T218+$T222*INT((CV220-1)/IF(OR($T224=0,$T224=""),1,$T224)),IF($T220=справочники!$E$10,$T218*POWER($T222,INT((CV220-1)/IF(OR($T224=0,$T224=""),1,$T224))),IF($T220=справочники!$E$11,POWER($T218,1+$T222*INT((CV220-1)/IF(OR($T224=0,$T224=""),1,$T224))),0)))))</f>
        <v>0</v>
      </c>
      <c r="CW226" s="99">
        <f>IF(CW222="",0,IF(CW220=1,$T218,IF($T220=справочники!$E$9,$T218+$T222*INT((CW220-1)/IF(OR($T224=0,$T224=""),1,$T224)),IF($T220=справочники!$E$10,$T218*POWER($T222,INT((CW220-1)/IF(OR($T224=0,$T224=""),1,$T224))),IF($T220=справочники!$E$11,POWER($T218,1+$T222*INT((CW220-1)/IF(OR($T224=0,$T224=""),1,$T224))),0)))))</f>
        <v>0</v>
      </c>
      <c r="CX226" s="99">
        <f>IF(CX222="",0,IF(CX220=1,$T218,IF($T220=справочники!$E$9,$T218+$T222*INT((CX220-1)/IF(OR($T224=0,$T224=""),1,$T224)),IF($T220=справочники!$E$10,$T218*POWER($T222,INT((CX220-1)/IF(OR($T224=0,$T224=""),1,$T224))),IF($T220=справочники!$E$11,POWER($T218,1+$T222*INT((CX220-1)/IF(OR($T224=0,$T224=""),1,$T224))),0)))))</f>
        <v>0</v>
      </c>
      <c r="CY226" s="99">
        <f>IF(CY222="",0,IF(CY220=1,$T218,IF($T220=справочники!$E$9,$T218+$T222*INT((CY220-1)/IF(OR($T224=0,$T224=""),1,$T224)),IF($T220=справочники!$E$10,$T218*POWER($T222,INT((CY220-1)/IF(OR($T224=0,$T224=""),1,$T224))),IF($T220=справочники!$E$11,POWER($T218,1+$T222*INT((CY220-1)/IF(OR($T224=0,$T224=""),1,$T224))),0)))))</f>
        <v>0</v>
      </c>
      <c r="CZ226" s="99">
        <f>IF(CZ222="",0,IF(CZ220=1,$T218,IF($T220=справочники!$E$9,$T218+$T222*INT((CZ220-1)/IF(OR($T224=0,$T224=""),1,$T224)),IF($T220=справочники!$E$10,$T218*POWER($T222,INT((CZ220-1)/IF(OR($T224=0,$T224=""),1,$T224))),IF($T220=справочники!$E$11,POWER($T218,1+$T222*INT((CZ220-1)/IF(OR($T224=0,$T224=""),1,$T224))),0)))))</f>
        <v>0</v>
      </c>
      <c r="DA226" s="99">
        <f>IF(DA222="",0,IF(DA220=1,$T218,IF($T220=справочники!$E$9,$T218+$T222*INT((DA220-1)/IF(OR($T224=0,$T224=""),1,$T224)),IF($T220=справочники!$E$10,$T218*POWER($T222,INT((DA220-1)/IF(OR($T224=0,$T224=""),1,$T224))),IF($T220=справочники!$E$11,POWER($T218,1+$T222*INT((DA220-1)/IF(OR($T224=0,$T224=""),1,$T224))),0)))))</f>
        <v>0</v>
      </c>
      <c r="DB226" s="99">
        <f>IF(DB222="",0,IF(DB220=1,$T218,IF($T220=справочники!$E$9,$T218+$T222*INT((DB220-1)/IF(OR($T224=0,$T224=""),1,$T224)),IF($T220=справочники!$E$10,$T218*POWER($T222,INT((DB220-1)/IF(OR($T224=0,$T224=""),1,$T224))),IF($T220=справочники!$E$11,POWER($T218,1+$T222*INT((DB220-1)/IF(OR($T224=0,$T224=""),1,$T224))),0)))))</f>
        <v>0</v>
      </c>
      <c r="DC226" s="99">
        <f>IF(DC222="",0,IF(DC220=1,$T218,IF($T220=справочники!$E$9,$T218+$T222*INT((DC220-1)/IF(OR($T224=0,$T224=""),1,$T224)),IF($T220=справочники!$E$10,$T218*POWER($T222,INT((DC220-1)/IF(OR($T224=0,$T224=""),1,$T224))),IF($T220=справочники!$E$11,POWER($T218,1+$T222*INT((DC220-1)/IF(OR($T224=0,$T224=""),1,$T224))),0)))))</f>
        <v>0</v>
      </c>
      <c r="DD226" s="99">
        <f>IF(DD222="",0,IF(DD220=1,$T218,IF($T220=справочники!$E$9,$T218+$T222*INT((DD220-1)/IF(OR($T224=0,$T224=""),1,$T224)),IF($T220=справочники!$E$10,$T218*POWER($T222,INT((DD220-1)/IF(OR($T224=0,$T224=""),1,$T224))),IF($T220=справочники!$E$11,POWER($T218,1+$T222*INT((DD220-1)/IF(OR($T224=0,$T224=""),1,$T224))),0)))))</f>
        <v>0</v>
      </c>
      <c r="DE226" s="99">
        <f>IF(DE222="",0,IF(DE220=1,$T218,IF($T220=справочники!$E$9,$T218+$T222*INT((DE220-1)/IF(OR($T224=0,$T224=""),1,$T224)),IF($T220=справочники!$E$10,$T218*POWER($T222,INT((DE220-1)/IF(OR($T224=0,$T224=""),1,$T224))),IF($T220=справочники!$E$11,POWER($T218,1+$T222*INT((DE220-1)/IF(OR($T224=0,$T224=""),1,$T224))),0)))))</f>
        <v>0</v>
      </c>
      <c r="DF226" s="99">
        <f>IF(DF222="",0,IF(DF220=1,$T218,IF($T220=справочники!$E$9,$T218+$T222*INT((DF220-1)/IF(OR($T224=0,$T224=""),1,$T224)),IF($T220=справочники!$E$10,$T218*POWER($T222,INT((DF220-1)/IF(OR($T224=0,$T224=""),1,$T224))),IF($T220=справочники!$E$11,POWER($T218,1+$T222*INT((DF220-1)/IF(OR($T224=0,$T224=""),1,$T224))),0)))))</f>
        <v>0</v>
      </c>
      <c r="DG226" s="99">
        <f>IF(DG222="",0,IF(DG220=1,$T218,IF($T220=справочники!$E$9,$T218+$T222*INT((DG220-1)/IF(OR($T224=0,$T224=""),1,$T224)),IF($T220=справочники!$E$10,$T218*POWER($T222,INT((DG220-1)/IF(OR($T224=0,$T224=""),1,$T224))),IF($T220=справочники!$E$11,POWER($T218,1+$T222*INT((DG220-1)/IF(OR($T224=0,$T224=""),1,$T224))),0)))))</f>
        <v>0</v>
      </c>
      <c r="DH226" s="99">
        <f>IF(DH222="",0,IF(DH220=1,$T218,IF($T220=справочники!$E$9,$T218+$T222*INT((DH220-1)/IF(OR($T224=0,$T224=""),1,$T224)),IF($T220=справочники!$E$10,$T218*POWER($T222,INT((DH220-1)/IF(OR($T224=0,$T224=""),1,$T224))),IF($T220=справочники!$E$11,POWER($T218,1+$T222*INT((DH220-1)/IF(OR($T224=0,$T224=""),1,$T224))),0)))))</f>
        <v>0</v>
      </c>
      <c r="DI226" s="99">
        <f>IF(DI222="",0,IF(DI220=1,$T218,IF($T220=справочники!$E$9,$T218+$T222*INT((DI220-1)/IF(OR($T224=0,$T224=""),1,$T224)),IF($T220=справочники!$E$10,$T218*POWER($T222,INT((DI220-1)/IF(OR($T224=0,$T224=""),1,$T224))),IF($T220=справочники!$E$11,POWER($T218,1+$T222*INT((DI220-1)/IF(OR($T224=0,$T224=""),1,$T224))),0)))))</f>
        <v>0</v>
      </c>
      <c r="DJ226" s="99">
        <f>IF(DJ222="",0,IF(DJ220=1,$T218,IF($T220=справочники!$E$9,$T218+$T222*INT((DJ220-1)/IF(OR($T224=0,$T224=""),1,$T224)),IF($T220=справочники!$E$10,$T218*POWER($T222,INT((DJ220-1)/IF(OR($T224=0,$T224=""),1,$T224))),IF($T220=справочники!$E$11,POWER($T218,1+$T222*INT((DJ220-1)/IF(OR($T224=0,$T224=""),1,$T224))),0)))))</f>
        <v>0</v>
      </c>
      <c r="DK226" s="99">
        <f>IF(DK222="",0,IF(DK220=1,$T218,IF($T220=справочники!$E$9,$T218+$T222*INT((DK220-1)/IF(OR($T224=0,$T224=""),1,$T224)),IF($T220=справочники!$E$10,$T218*POWER($T222,INT((DK220-1)/IF(OR($T224=0,$T224=""),1,$T224))),IF($T220=справочники!$E$11,POWER($T218,1+$T222*INT((DK220-1)/IF(OR($T224=0,$T224=""),1,$T224))),0)))))</f>
        <v>0</v>
      </c>
      <c r="DL226" s="99">
        <f>IF(DL222="",0,IF(DL220=1,$T218,IF($T220=справочники!$E$9,$T218+$T222*INT((DL220-1)/IF(OR($T224=0,$T224=""),1,$T224)),IF($T220=справочники!$E$10,$T218*POWER($T222,INT((DL220-1)/IF(OR($T224=0,$T224=""),1,$T224))),IF($T220=справочники!$E$11,POWER($T218,1+$T222*INT((DL220-1)/IF(OR($T224=0,$T224=""),1,$T224))),0)))))</f>
        <v>0</v>
      </c>
      <c r="DM226" s="99">
        <f>IF(DM222="",0,IF(DM220=1,$T218,IF($T220=справочники!$E$9,$T218+$T222*INT((DM220-1)/IF(OR($T224=0,$T224=""),1,$T224)),IF($T220=справочники!$E$10,$T218*POWER($T222,INT((DM220-1)/IF(OR($T224=0,$T224=""),1,$T224))),IF($T220=справочники!$E$11,POWER($T218,1+$T222*INT((DM220-1)/IF(OR($T224=0,$T224=""),1,$T224))),0)))))</f>
        <v>0</v>
      </c>
      <c r="DN226" s="99">
        <f>IF(DN222="",0,IF(DN220=1,$T218,IF($T220=справочники!$E$9,$T218+$T222*INT((DN220-1)/IF(OR($T224=0,$T224=""),1,$T224)),IF($T220=справочники!$E$10,$T218*POWER($T222,INT((DN220-1)/IF(OR($T224=0,$T224=""),1,$T224))),IF($T220=справочники!$E$11,POWER($T218,1+$T222*INT((DN220-1)/IF(OR($T224=0,$T224=""),1,$T224))),0)))))</f>
        <v>0</v>
      </c>
      <c r="DO226" s="99">
        <f>IF(DO222="",0,IF(DO220=1,$T218,IF($T220=справочники!$E$9,$T218+$T222*INT((DO220-1)/IF(OR($T224=0,$T224=""),1,$T224)),IF($T220=справочники!$E$10,$T218*POWER($T222,INT((DO220-1)/IF(OR($T224=0,$T224=""),1,$T224))),IF($T220=справочники!$E$11,POWER($T218,1+$T222*INT((DO220-1)/IF(OR($T224=0,$T224=""),1,$T224))),0)))))</f>
        <v>0</v>
      </c>
      <c r="DP226" s="99">
        <f>IF(DP222="",0,IF(DP220=1,$T218,IF($T220=справочники!$E$9,$T218+$T222*INT((DP220-1)/IF(OR($T224=0,$T224=""),1,$T224)),IF($T220=справочники!$E$10,$T218*POWER($T222,INT((DP220-1)/IF(OR($T224=0,$T224=""),1,$T224))),IF($T220=справочники!$E$11,POWER($T218,1+$T222*INT((DP220-1)/IF(OR($T224=0,$T224=""),1,$T224))),0)))))</f>
        <v>0</v>
      </c>
      <c r="DQ226" s="99">
        <f>IF(DQ222="",0,IF(DQ220=1,$T218,IF($T220=справочники!$E$9,$T218+$T222*INT((DQ220-1)/IF(OR($T224=0,$T224=""),1,$T224)),IF($T220=справочники!$E$10,$T218*POWER($T222,INT((DQ220-1)/IF(OR($T224=0,$T224=""),1,$T224))),IF($T220=справочники!$E$11,POWER($T218,1+$T222*INT((DQ220-1)/IF(OR($T224=0,$T224=""),1,$T224))),0)))))</f>
        <v>0</v>
      </c>
      <c r="DR226" s="99">
        <f>IF(DR222="",0,IF(DR220=1,$T218,IF($T220=справочники!$E$9,$T218+$T222*INT((DR220-1)/IF(OR($T224=0,$T224=""),1,$T224)),IF($T220=справочники!$E$10,$T218*POWER($T222,INT((DR220-1)/IF(OR($T224=0,$T224=""),1,$T224))),IF($T220=справочники!$E$11,POWER($T218,1+$T222*INT((DR220-1)/IF(OR($T224=0,$T224=""),1,$T224))),0)))))</f>
        <v>0</v>
      </c>
      <c r="DS226" s="99">
        <f>IF(DS222="",0,IF(DS220=1,$T218,IF($T220=справочники!$E$9,$T218+$T222*INT((DS220-1)/IF(OR($T224=0,$T224=""),1,$T224)),IF($T220=справочники!$E$10,$T218*POWER($T222,INT((DS220-1)/IF(OR($T224=0,$T224=""),1,$T224))),IF($T220=справочники!$E$11,POWER($T218,1+$T222*INT((DS220-1)/IF(OR($T224=0,$T224=""),1,$T224))),0)))))</f>
        <v>0</v>
      </c>
      <c r="DT226" s="99">
        <f>IF(DT222="",0,IF(DT220=1,$T218,IF($T220=справочники!$E$9,$T218+$T222*INT((DT220-1)/IF(OR($T224=0,$T224=""),1,$T224)),IF($T220=справочники!$E$10,$T218*POWER($T222,INT((DT220-1)/IF(OR($T224=0,$T224=""),1,$T224))),IF($T220=справочники!$E$11,POWER($T218,1+$T222*INT((DT220-1)/IF(OR($T224=0,$T224=""),1,$T224))),0)))))</f>
        <v>0</v>
      </c>
      <c r="DU226" s="3"/>
      <c r="DV226" s="3"/>
    </row>
    <row r="227" spans="1:126" ht="4.2" customHeight="1">
      <c r="A227" s="1"/>
      <c r="B227" s="1"/>
      <c r="C227" s="1"/>
      <c r="D227" s="1"/>
      <c r="E227" s="261"/>
      <c r="F227" s="47"/>
      <c r="G227" s="229"/>
      <c r="H227" s="1"/>
      <c r="I227" s="1"/>
      <c r="J227" s="1"/>
      <c r="K227" s="1"/>
      <c r="L227" s="1"/>
      <c r="M227" s="5"/>
      <c r="N227" s="1"/>
      <c r="O227" s="1"/>
      <c r="P227" s="5"/>
      <c r="Q227" s="1"/>
      <c r="R227" s="1"/>
      <c r="S227" s="5"/>
      <c r="T227" s="7"/>
      <c r="U227" s="23"/>
      <c r="V227" s="1"/>
      <c r="W227" s="11"/>
      <c r="X227" s="10"/>
      <c r="Y227" s="45"/>
      <c r="Z227" s="92"/>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1"/>
      <c r="DV227" s="1"/>
    </row>
    <row r="228" spans="1:126" s="237" customFormat="1" ht="10.199999999999999">
      <c r="A228" s="226"/>
      <c r="B228" s="243" t="s">
        <v>127</v>
      </c>
      <c r="C228" s="228"/>
      <c r="D228" s="227"/>
      <c r="E228" s="268"/>
      <c r="F228" s="114"/>
      <c r="G228" s="229"/>
      <c r="H228" s="226"/>
      <c r="I228" s="226" t="str">
        <f>$I$172</f>
        <v>Оборачиваемость начислений расходов</v>
      </c>
      <c r="J228" s="226"/>
      <c r="K228" s="226"/>
      <c r="L228" s="226"/>
      <c r="M228" s="229"/>
      <c r="N228" s="226"/>
      <c r="O228" s="226"/>
      <c r="P228" s="229"/>
      <c r="Q228" s="226" t="s">
        <v>40</v>
      </c>
      <c r="R228" s="226"/>
      <c r="S228" s="229" t="s">
        <v>6</v>
      </c>
      <c r="T228" s="307"/>
      <c r="U228" s="226"/>
      <c r="V228" s="226"/>
      <c r="W228" s="233"/>
      <c r="X228" s="234"/>
      <c r="Y228" s="245"/>
      <c r="Z228" s="246"/>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7"/>
      <c r="CE228" s="247"/>
      <c r="CF228" s="247"/>
      <c r="CG228" s="247"/>
      <c r="CH228" s="247"/>
      <c r="CI228" s="247"/>
      <c r="CJ228" s="247"/>
      <c r="CK228" s="247"/>
      <c r="CL228" s="247"/>
      <c r="CM228" s="247"/>
      <c r="CN228" s="247"/>
      <c r="CO228" s="247"/>
      <c r="CP228" s="247"/>
      <c r="CQ228" s="247"/>
      <c r="CR228" s="247"/>
      <c r="CS228" s="247"/>
      <c r="CT228" s="247"/>
      <c r="CU228" s="247"/>
      <c r="CV228" s="247"/>
      <c r="CW228" s="247"/>
      <c r="CX228" s="247"/>
      <c r="CY228" s="247"/>
      <c r="CZ228" s="247"/>
      <c r="DA228" s="247"/>
      <c r="DB228" s="247"/>
      <c r="DC228" s="247"/>
      <c r="DD228" s="247"/>
      <c r="DE228" s="247"/>
      <c r="DF228" s="247"/>
      <c r="DG228" s="247"/>
      <c r="DH228" s="247"/>
      <c r="DI228" s="247"/>
      <c r="DJ228" s="247"/>
      <c r="DK228" s="247"/>
      <c r="DL228" s="247"/>
      <c r="DM228" s="247"/>
      <c r="DN228" s="247"/>
      <c r="DO228" s="247"/>
      <c r="DP228" s="247"/>
      <c r="DQ228" s="247"/>
      <c r="DR228" s="247"/>
      <c r="DS228" s="247"/>
      <c r="DT228" s="247"/>
      <c r="DU228" s="226"/>
      <c r="DV228" s="226"/>
    </row>
    <row r="229" spans="1:126" ht="4.2" customHeight="1">
      <c r="A229" s="1"/>
      <c r="B229" s="1"/>
      <c r="C229" s="1"/>
      <c r="D229" s="1"/>
      <c r="E229" s="261"/>
      <c r="F229" s="47"/>
      <c r="G229" s="229"/>
      <c r="H229" s="1"/>
      <c r="I229" s="1"/>
      <c r="J229" s="1"/>
      <c r="K229" s="1"/>
      <c r="L229" s="1"/>
      <c r="M229" s="5"/>
      <c r="N229" s="1"/>
      <c r="O229" s="1"/>
      <c r="P229" s="5"/>
      <c r="Q229" s="1"/>
      <c r="R229" s="1"/>
      <c r="S229" s="5"/>
      <c r="T229" s="7"/>
      <c r="U229" s="23"/>
      <c r="V229" s="1"/>
      <c r="W229" s="11"/>
      <c r="X229" s="10"/>
      <c r="Y229" s="45"/>
      <c r="Z229" s="92"/>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1"/>
      <c r="DV229" s="1"/>
    </row>
    <row r="230" spans="1:126" s="4" customFormat="1">
      <c r="A230" s="3"/>
      <c r="B230" s="257" t="s">
        <v>126</v>
      </c>
      <c r="C230" s="3"/>
      <c r="D230" s="3"/>
      <c r="E230" s="9" t="str">
        <f>IF(OR(Главная!$N$19=справочники!$N$10,Главная!$N$19=справочники!$N$11),"",IF(T230=справочники!$P$10,"","ндс(-)"))</f>
        <v>ндс(-)</v>
      </c>
      <c r="F230" s="50"/>
      <c r="G230" s="230"/>
      <c r="H230" s="12" t="str">
        <f>B230&amp;N218</f>
        <v xml:space="preserve">Начисление - </v>
      </c>
      <c r="I230" s="12"/>
      <c r="J230" s="3"/>
      <c r="K230" s="3"/>
      <c r="L230" s="3"/>
      <c r="M230" s="5"/>
      <c r="N230" s="35" t="str">
        <f>N39</f>
        <v>Продажа жилых помещений</v>
      </c>
      <c r="O230" s="35"/>
      <c r="P230" s="5"/>
      <c r="Q230" s="35" t="s">
        <v>25</v>
      </c>
      <c r="R230" s="35"/>
      <c r="S230" s="35"/>
      <c r="T230" s="61">
        <f>T226</f>
        <v>0</v>
      </c>
      <c r="U230" s="35"/>
      <c r="V230" s="35"/>
      <c r="W230" s="37">
        <f>SUM($Y230:$DU230)</f>
        <v>0</v>
      </c>
      <c r="X230" s="37"/>
      <c r="Y230" s="45"/>
      <c r="Z230" s="98"/>
      <c r="AA230" s="99">
        <f t="shared" ref="AA230:BF230" si="560">IF(AA$8="",0,IF(AA$1=1,SUMIFS(226:226,$1:$1,"&gt;="&amp;1,$1:$1,"&lt;="&amp;INT($T228/30))+($T228/30-INT($T228/30))*SUMIFS(226:226,$1:$1,INT($T228/30)+1),0)+($T228/30-INT($T228/30))*SUMIFS(226:226,$1:$1,AA$1+INT($T228/30)+1)+(INT($T228/30)+1-$T228/30)*SUMIFS(226:226,$1:$1,AA$1+INT($T228/30)))</f>
        <v>0</v>
      </c>
      <c r="AB230" s="99">
        <f t="shared" si="560"/>
        <v>0</v>
      </c>
      <c r="AC230" s="99">
        <f t="shared" si="560"/>
        <v>0</v>
      </c>
      <c r="AD230" s="99">
        <f t="shared" si="560"/>
        <v>0</v>
      </c>
      <c r="AE230" s="99">
        <f t="shared" si="560"/>
        <v>0</v>
      </c>
      <c r="AF230" s="99">
        <f t="shared" si="560"/>
        <v>0</v>
      </c>
      <c r="AG230" s="99">
        <f t="shared" si="560"/>
        <v>0</v>
      </c>
      <c r="AH230" s="99">
        <f t="shared" si="560"/>
        <v>0</v>
      </c>
      <c r="AI230" s="99">
        <f t="shared" si="560"/>
        <v>0</v>
      </c>
      <c r="AJ230" s="99">
        <f t="shared" si="560"/>
        <v>0</v>
      </c>
      <c r="AK230" s="99">
        <f t="shared" si="560"/>
        <v>0</v>
      </c>
      <c r="AL230" s="99">
        <f t="shared" si="560"/>
        <v>0</v>
      </c>
      <c r="AM230" s="99">
        <f t="shared" si="560"/>
        <v>0</v>
      </c>
      <c r="AN230" s="99">
        <f t="shared" si="560"/>
        <v>0</v>
      </c>
      <c r="AO230" s="99">
        <f t="shared" si="560"/>
        <v>0</v>
      </c>
      <c r="AP230" s="99">
        <f t="shared" si="560"/>
        <v>0</v>
      </c>
      <c r="AQ230" s="99">
        <f t="shared" si="560"/>
        <v>0</v>
      </c>
      <c r="AR230" s="99">
        <f t="shared" si="560"/>
        <v>0</v>
      </c>
      <c r="AS230" s="99">
        <f t="shared" si="560"/>
        <v>0</v>
      </c>
      <c r="AT230" s="99">
        <f t="shared" si="560"/>
        <v>0</v>
      </c>
      <c r="AU230" s="99">
        <f t="shared" si="560"/>
        <v>0</v>
      </c>
      <c r="AV230" s="99">
        <f t="shared" si="560"/>
        <v>0</v>
      </c>
      <c r="AW230" s="99">
        <f t="shared" si="560"/>
        <v>0</v>
      </c>
      <c r="AX230" s="99">
        <f t="shared" si="560"/>
        <v>0</v>
      </c>
      <c r="AY230" s="99">
        <f t="shared" si="560"/>
        <v>0</v>
      </c>
      <c r="AZ230" s="99">
        <f t="shared" si="560"/>
        <v>0</v>
      </c>
      <c r="BA230" s="99">
        <f t="shared" si="560"/>
        <v>0</v>
      </c>
      <c r="BB230" s="99">
        <f t="shared" si="560"/>
        <v>0</v>
      </c>
      <c r="BC230" s="99">
        <f t="shared" si="560"/>
        <v>0</v>
      </c>
      <c r="BD230" s="99">
        <f t="shared" si="560"/>
        <v>0</v>
      </c>
      <c r="BE230" s="99">
        <f t="shared" si="560"/>
        <v>0</v>
      </c>
      <c r="BF230" s="99">
        <f t="shared" si="560"/>
        <v>0</v>
      </c>
      <c r="BG230" s="99">
        <f t="shared" ref="BG230:CL230" si="561">IF(BG$8="",0,IF(BG$1=1,SUMIFS(226:226,$1:$1,"&gt;="&amp;1,$1:$1,"&lt;="&amp;INT($T228/30))+($T228/30-INT($T228/30))*SUMIFS(226:226,$1:$1,INT($T228/30)+1),0)+($T228/30-INT($T228/30))*SUMIFS(226:226,$1:$1,BG$1+INT($T228/30)+1)+(INT($T228/30)+1-$T228/30)*SUMIFS(226:226,$1:$1,BG$1+INT($T228/30)))</f>
        <v>0</v>
      </c>
      <c r="BH230" s="99">
        <f t="shared" si="561"/>
        <v>0</v>
      </c>
      <c r="BI230" s="99">
        <f t="shared" si="561"/>
        <v>0</v>
      </c>
      <c r="BJ230" s="99">
        <f t="shared" si="561"/>
        <v>0</v>
      </c>
      <c r="BK230" s="99">
        <f t="shared" si="561"/>
        <v>0</v>
      </c>
      <c r="BL230" s="99">
        <f t="shared" si="561"/>
        <v>0</v>
      </c>
      <c r="BM230" s="99">
        <f t="shared" si="561"/>
        <v>0</v>
      </c>
      <c r="BN230" s="99">
        <f t="shared" si="561"/>
        <v>0</v>
      </c>
      <c r="BO230" s="99">
        <f t="shared" si="561"/>
        <v>0</v>
      </c>
      <c r="BP230" s="99">
        <f t="shared" si="561"/>
        <v>0</v>
      </c>
      <c r="BQ230" s="99">
        <f t="shared" si="561"/>
        <v>0</v>
      </c>
      <c r="BR230" s="99">
        <f t="shared" si="561"/>
        <v>0</v>
      </c>
      <c r="BS230" s="99">
        <f t="shared" si="561"/>
        <v>0</v>
      </c>
      <c r="BT230" s="99">
        <f t="shared" si="561"/>
        <v>0</v>
      </c>
      <c r="BU230" s="99">
        <f t="shared" si="561"/>
        <v>0</v>
      </c>
      <c r="BV230" s="99">
        <f t="shared" si="561"/>
        <v>0</v>
      </c>
      <c r="BW230" s="99">
        <f t="shared" si="561"/>
        <v>0</v>
      </c>
      <c r="BX230" s="99">
        <f t="shared" si="561"/>
        <v>0</v>
      </c>
      <c r="BY230" s="99">
        <f t="shared" si="561"/>
        <v>0</v>
      </c>
      <c r="BZ230" s="99">
        <f t="shared" si="561"/>
        <v>0</v>
      </c>
      <c r="CA230" s="99">
        <f t="shared" si="561"/>
        <v>0</v>
      </c>
      <c r="CB230" s="99">
        <f t="shared" si="561"/>
        <v>0</v>
      </c>
      <c r="CC230" s="99">
        <f t="shared" si="561"/>
        <v>0</v>
      </c>
      <c r="CD230" s="99">
        <f t="shared" si="561"/>
        <v>0</v>
      </c>
      <c r="CE230" s="99">
        <f t="shared" si="561"/>
        <v>0</v>
      </c>
      <c r="CF230" s="99">
        <f t="shared" si="561"/>
        <v>0</v>
      </c>
      <c r="CG230" s="99">
        <f t="shared" si="561"/>
        <v>0</v>
      </c>
      <c r="CH230" s="99">
        <f t="shared" si="561"/>
        <v>0</v>
      </c>
      <c r="CI230" s="99">
        <f t="shared" si="561"/>
        <v>0</v>
      </c>
      <c r="CJ230" s="99">
        <f t="shared" si="561"/>
        <v>0</v>
      </c>
      <c r="CK230" s="99">
        <f t="shared" si="561"/>
        <v>0</v>
      </c>
      <c r="CL230" s="99">
        <f t="shared" si="561"/>
        <v>0</v>
      </c>
      <c r="CM230" s="99">
        <f t="shared" ref="CM230:DT230" si="562">IF(CM$8="",0,IF(CM$1=1,SUMIFS(226:226,$1:$1,"&gt;="&amp;1,$1:$1,"&lt;="&amp;INT($T228/30))+($T228/30-INT($T228/30))*SUMIFS(226:226,$1:$1,INT($T228/30)+1),0)+($T228/30-INT($T228/30))*SUMIFS(226:226,$1:$1,CM$1+INT($T228/30)+1)+(INT($T228/30)+1-$T228/30)*SUMIFS(226:226,$1:$1,CM$1+INT($T228/30)))</f>
        <v>0</v>
      </c>
      <c r="CN230" s="99">
        <f t="shared" si="562"/>
        <v>0</v>
      </c>
      <c r="CO230" s="99">
        <f t="shared" si="562"/>
        <v>0</v>
      </c>
      <c r="CP230" s="99">
        <f t="shared" si="562"/>
        <v>0</v>
      </c>
      <c r="CQ230" s="99">
        <f t="shared" si="562"/>
        <v>0</v>
      </c>
      <c r="CR230" s="99">
        <f t="shared" si="562"/>
        <v>0</v>
      </c>
      <c r="CS230" s="99">
        <f t="shared" si="562"/>
        <v>0</v>
      </c>
      <c r="CT230" s="99">
        <f t="shared" si="562"/>
        <v>0</v>
      </c>
      <c r="CU230" s="99">
        <f t="shared" si="562"/>
        <v>0</v>
      </c>
      <c r="CV230" s="99">
        <f t="shared" si="562"/>
        <v>0</v>
      </c>
      <c r="CW230" s="99">
        <f t="shared" si="562"/>
        <v>0</v>
      </c>
      <c r="CX230" s="99">
        <f t="shared" si="562"/>
        <v>0</v>
      </c>
      <c r="CY230" s="99">
        <f t="shared" si="562"/>
        <v>0</v>
      </c>
      <c r="CZ230" s="99">
        <f t="shared" si="562"/>
        <v>0</v>
      </c>
      <c r="DA230" s="99">
        <f t="shared" si="562"/>
        <v>0</v>
      </c>
      <c r="DB230" s="99">
        <f t="shared" si="562"/>
        <v>0</v>
      </c>
      <c r="DC230" s="99">
        <f t="shared" si="562"/>
        <v>0</v>
      </c>
      <c r="DD230" s="99">
        <f t="shared" si="562"/>
        <v>0</v>
      </c>
      <c r="DE230" s="99">
        <f t="shared" si="562"/>
        <v>0</v>
      </c>
      <c r="DF230" s="99">
        <f t="shared" si="562"/>
        <v>0</v>
      </c>
      <c r="DG230" s="99">
        <f t="shared" si="562"/>
        <v>0</v>
      </c>
      <c r="DH230" s="99">
        <f t="shared" si="562"/>
        <v>0</v>
      </c>
      <c r="DI230" s="99">
        <f t="shared" si="562"/>
        <v>0</v>
      </c>
      <c r="DJ230" s="99">
        <f t="shared" si="562"/>
        <v>0</v>
      </c>
      <c r="DK230" s="99">
        <f t="shared" si="562"/>
        <v>0</v>
      </c>
      <c r="DL230" s="99">
        <f t="shared" si="562"/>
        <v>0</v>
      </c>
      <c r="DM230" s="99">
        <f t="shared" si="562"/>
        <v>0</v>
      </c>
      <c r="DN230" s="99">
        <f t="shared" si="562"/>
        <v>0</v>
      </c>
      <c r="DO230" s="99">
        <f t="shared" si="562"/>
        <v>0</v>
      </c>
      <c r="DP230" s="99">
        <f t="shared" si="562"/>
        <v>0</v>
      </c>
      <c r="DQ230" s="99">
        <f t="shared" si="562"/>
        <v>0</v>
      </c>
      <c r="DR230" s="99">
        <f t="shared" si="562"/>
        <v>0</v>
      </c>
      <c r="DS230" s="99">
        <f t="shared" si="562"/>
        <v>0</v>
      </c>
      <c r="DT230" s="99">
        <f t="shared" si="562"/>
        <v>0</v>
      </c>
      <c r="DU230" s="3"/>
      <c r="DV230" s="3"/>
    </row>
    <row r="231" spans="1:126" ht="4.2" customHeight="1">
      <c r="A231" s="1"/>
      <c r="B231" s="1"/>
      <c r="C231" s="1"/>
      <c r="D231" s="1"/>
      <c r="E231" s="261"/>
      <c r="F231" s="47"/>
      <c r="G231" s="229"/>
      <c r="H231" s="1"/>
      <c r="I231" s="1"/>
      <c r="J231" s="1"/>
      <c r="K231" s="1"/>
      <c r="L231" s="1"/>
      <c r="M231" s="5"/>
      <c r="N231" s="1"/>
      <c r="O231" s="1"/>
      <c r="P231" s="5"/>
      <c r="Q231" s="1"/>
      <c r="R231" s="1"/>
      <c r="S231" s="5"/>
      <c r="T231" s="7"/>
      <c r="U231" s="23"/>
      <c r="V231" s="1"/>
      <c r="W231" s="11"/>
      <c r="X231" s="10"/>
      <c r="Y231" s="45"/>
      <c r="Z231" s="92"/>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1"/>
      <c r="DV231" s="1"/>
    </row>
    <row r="232" spans="1:126" s="237" customFormat="1" ht="10.199999999999999">
      <c r="A232" s="226"/>
      <c r="B232" s="243" t="s">
        <v>133</v>
      </c>
      <c r="C232" s="228"/>
      <c r="D232" s="227"/>
      <c r="E232" s="268"/>
      <c r="F232" s="114"/>
      <c r="G232" s="229"/>
      <c r="H232" s="226"/>
      <c r="I232" s="226" t="e">
        <f>#REF!</f>
        <v>#REF!</v>
      </c>
      <c r="J232" s="226"/>
      <c r="K232" s="226"/>
      <c r="L232" s="226"/>
      <c r="M232" s="229"/>
      <c r="N232" s="226"/>
      <c r="O232" s="226"/>
      <c r="P232" s="229"/>
      <c r="Q232" s="226" t="s">
        <v>40</v>
      </c>
      <c r="R232" s="226"/>
      <c r="S232" s="229" t="s">
        <v>6</v>
      </c>
      <c r="T232" s="307"/>
      <c r="U232" s="226"/>
      <c r="V232" s="226"/>
      <c r="W232" s="233"/>
      <c r="X232" s="234"/>
      <c r="Y232" s="245"/>
      <c r="Z232" s="246"/>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c r="BC232" s="247"/>
      <c r="BD232" s="247"/>
      <c r="BE232" s="247"/>
      <c r="BF232" s="247"/>
      <c r="BG232" s="247"/>
      <c r="BH232" s="247"/>
      <c r="BI232" s="247"/>
      <c r="BJ232" s="247"/>
      <c r="BK232" s="247"/>
      <c r="BL232" s="247"/>
      <c r="BM232" s="247"/>
      <c r="BN232" s="247"/>
      <c r="BO232" s="247"/>
      <c r="BP232" s="247"/>
      <c r="BQ232" s="247"/>
      <c r="BR232" s="247"/>
      <c r="BS232" s="247"/>
      <c r="BT232" s="247"/>
      <c r="BU232" s="247"/>
      <c r="BV232" s="247"/>
      <c r="BW232" s="247"/>
      <c r="BX232" s="247"/>
      <c r="BY232" s="247"/>
      <c r="BZ232" s="247"/>
      <c r="CA232" s="247"/>
      <c r="CB232" s="247"/>
      <c r="CC232" s="247"/>
      <c r="CD232" s="247"/>
      <c r="CE232" s="247"/>
      <c r="CF232" s="247"/>
      <c r="CG232" s="247"/>
      <c r="CH232" s="247"/>
      <c r="CI232" s="247"/>
      <c r="CJ232" s="247"/>
      <c r="CK232" s="247"/>
      <c r="CL232" s="247"/>
      <c r="CM232" s="247"/>
      <c r="CN232" s="247"/>
      <c r="CO232" s="247"/>
      <c r="CP232" s="247"/>
      <c r="CQ232" s="247"/>
      <c r="CR232" s="247"/>
      <c r="CS232" s="247"/>
      <c r="CT232" s="247"/>
      <c r="CU232" s="247"/>
      <c r="CV232" s="247"/>
      <c r="CW232" s="247"/>
      <c r="CX232" s="247"/>
      <c r="CY232" s="247"/>
      <c r="CZ232" s="247"/>
      <c r="DA232" s="247"/>
      <c r="DB232" s="247"/>
      <c r="DC232" s="247"/>
      <c r="DD232" s="247"/>
      <c r="DE232" s="247"/>
      <c r="DF232" s="247"/>
      <c r="DG232" s="247"/>
      <c r="DH232" s="247"/>
      <c r="DI232" s="247"/>
      <c r="DJ232" s="247"/>
      <c r="DK232" s="247"/>
      <c r="DL232" s="247"/>
      <c r="DM232" s="247"/>
      <c r="DN232" s="247"/>
      <c r="DO232" s="247"/>
      <c r="DP232" s="247"/>
      <c r="DQ232" s="247"/>
      <c r="DR232" s="247"/>
      <c r="DS232" s="247"/>
      <c r="DT232" s="247"/>
      <c r="DU232" s="226"/>
      <c r="DV232" s="226"/>
    </row>
    <row r="233" spans="1:126" ht="4.2" customHeight="1">
      <c r="A233" s="1"/>
      <c r="B233" s="1"/>
      <c r="C233" s="1"/>
      <c r="D233" s="1"/>
      <c r="E233" s="261"/>
      <c r="F233" s="47"/>
      <c r="G233" s="229"/>
      <c r="H233" s="1"/>
      <c r="I233" s="1"/>
      <c r="J233" s="1"/>
      <c r="K233" s="1"/>
      <c r="L233" s="1"/>
      <c r="M233" s="5"/>
      <c r="N233" s="1"/>
      <c r="O233" s="1"/>
      <c r="P233" s="5"/>
      <c r="Q233" s="1"/>
      <c r="R233" s="1"/>
      <c r="S233" s="5"/>
      <c r="T233" s="7"/>
      <c r="U233" s="23"/>
      <c r="V233" s="1"/>
      <c r="W233" s="11"/>
      <c r="X233" s="10"/>
      <c r="Y233" s="45"/>
      <c r="Z233" s="92"/>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1"/>
      <c r="DV233" s="1"/>
    </row>
    <row r="234" spans="1:126" s="4" customFormat="1">
      <c r="A234" s="3"/>
      <c r="B234" s="257" t="s">
        <v>130</v>
      </c>
      <c r="C234" s="3"/>
      <c r="D234" s="3"/>
      <c r="E234" s="9" t="s">
        <v>26</v>
      </c>
      <c r="F234" s="50"/>
      <c r="G234" s="230"/>
      <c r="H234" s="12" t="str">
        <f>B234&amp;N218</f>
        <v xml:space="preserve">Оплата - </v>
      </c>
      <c r="I234" s="12"/>
      <c r="J234" s="3"/>
      <c r="K234" s="3"/>
      <c r="L234" s="3"/>
      <c r="M234" s="5"/>
      <c r="N234" s="35" t="str">
        <f>N39</f>
        <v>Продажа жилых помещений</v>
      </c>
      <c r="O234" s="35"/>
      <c r="P234" s="5"/>
      <c r="Q234" s="35" t="s">
        <v>25</v>
      </c>
      <c r="R234" s="35"/>
      <c r="S234" s="35"/>
      <c r="T234" s="35"/>
      <c r="U234" s="35"/>
      <c r="V234" s="35"/>
      <c r="W234" s="37">
        <f>SUM($Y234:$DU234)</f>
        <v>0</v>
      </c>
      <c r="X234" s="37"/>
      <c r="Y234" s="45"/>
      <c r="Z234" s="98"/>
      <c r="AA234" s="99">
        <f t="shared" ref="AA234:BF234" si="563">IF(AA$8="",0,IF(AA$1=1,SUMIFS(230:230,$1:$1,"&gt;="&amp;1,$1:$1,"&lt;="&amp;INT(-$T232/30))+(-$T232/30-INT(-$T232/30))*SUMIFS(230:230,$1:$1,INT(-$T232/30)+1),0)+(-$T232/30-INT(-$T232/30))*SUMIFS(230:230,$1:$1,AA$1+INT(-$T232/30)+1)+(INT(-$T232/30)+1+$T232/30)*SUMIFS(230:230,$1:$1,AA$1+INT(-$T232/30)))</f>
        <v>0</v>
      </c>
      <c r="AB234" s="99">
        <f t="shared" si="563"/>
        <v>0</v>
      </c>
      <c r="AC234" s="99">
        <f t="shared" si="563"/>
        <v>0</v>
      </c>
      <c r="AD234" s="99">
        <f t="shared" si="563"/>
        <v>0</v>
      </c>
      <c r="AE234" s="99">
        <f t="shared" si="563"/>
        <v>0</v>
      </c>
      <c r="AF234" s="99">
        <f t="shared" si="563"/>
        <v>0</v>
      </c>
      <c r="AG234" s="99">
        <f t="shared" si="563"/>
        <v>0</v>
      </c>
      <c r="AH234" s="99">
        <f t="shared" si="563"/>
        <v>0</v>
      </c>
      <c r="AI234" s="99">
        <f t="shared" si="563"/>
        <v>0</v>
      </c>
      <c r="AJ234" s="99">
        <f t="shared" si="563"/>
        <v>0</v>
      </c>
      <c r="AK234" s="99">
        <f t="shared" si="563"/>
        <v>0</v>
      </c>
      <c r="AL234" s="99">
        <f t="shared" si="563"/>
        <v>0</v>
      </c>
      <c r="AM234" s="99">
        <f t="shared" si="563"/>
        <v>0</v>
      </c>
      <c r="AN234" s="99">
        <f t="shared" si="563"/>
        <v>0</v>
      </c>
      <c r="AO234" s="99">
        <f t="shared" si="563"/>
        <v>0</v>
      </c>
      <c r="AP234" s="99">
        <f t="shared" si="563"/>
        <v>0</v>
      </c>
      <c r="AQ234" s="99">
        <f t="shared" si="563"/>
        <v>0</v>
      </c>
      <c r="AR234" s="99">
        <f t="shared" si="563"/>
        <v>0</v>
      </c>
      <c r="AS234" s="99">
        <f t="shared" si="563"/>
        <v>0</v>
      </c>
      <c r="AT234" s="99">
        <f t="shared" si="563"/>
        <v>0</v>
      </c>
      <c r="AU234" s="99">
        <f t="shared" si="563"/>
        <v>0</v>
      </c>
      <c r="AV234" s="99">
        <f t="shared" si="563"/>
        <v>0</v>
      </c>
      <c r="AW234" s="99">
        <f t="shared" si="563"/>
        <v>0</v>
      </c>
      <c r="AX234" s="99">
        <f t="shared" si="563"/>
        <v>0</v>
      </c>
      <c r="AY234" s="99">
        <f t="shared" si="563"/>
        <v>0</v>
      </c>
      <c r="AZ234" s="99">
        <f t="shared" si="563"/>
        <v>0</v>
      </c>
      <c r="BA234" s="99">
        <f t="shared" si="563"/>
        <v>0</v>
      </c>
      <c r="BB234" s="99">
        <f t="shared" si="563"/>
        <v>0</v>
      </c>
      <c r="BC234" s="99">
        <f t="shared" si="563"/>
        <v>0</v>
      </c>
      <c r="BD234" s="99">
        <f t="shared" si="563"/>
        <v>0</v>
      </c>
      <c r="BE234" s="99">
        <f t="shared" si="563"/>
        <v>0</v>
      </c>
      <c r="BF234" s="99">
        <f t="shared" si="563"/>
        <v>0</v>
      </c>
      <c r="BG234" s="99">
        <f t="shared" ref="BG234:CL234" si="564">IF(BG$8="",0,IF(BG$1=1,SUMIFS(230:230,$1:$1,"&gt;="&amp;1,$1:$1,"&lt;="&amp;INT(-$T232/30))+(-$T232/30-INT(-$T232/30))*SUMIFS(230:230,$1:$1,INT(-$T232/30)+1),0)+(-$T232/30-INT(-$T232/30))*SUMIFS(230:230,$1:$1,BG$1+INT(-$T232/30)+1)+(INT(-$T232/30)+1+$T232/30)*SUMIFS(230:230,$1:$1,BG$1+INT(-$T232/30)))</f>
        <v>0</v>
      </c>
      <c r="BH234" s="99">
        <f t="shared" si="564"/>
        <v>0</v>
      </c>
      <c r="BI234" s="99">
        <f t="shared" si="564"/>
        <v>0</v>
      </c>
      <c r="BJ234" s="99">
        <f t="shared" si="564"/>
        <v>0</v>
      </c>
      <c r="BK234" s="99">
        <f t="shared" si="564"/>
        <v>0</v>
      </c>
      <c r="BL234" s="99">
        <f t="shared" si="564"/>
        <v>0</v>
      </c>
      <c r="BM234" s="99">
        <f t="shared" si="564"/>
        <v>0</v>
      </c>
      <c r="BN234" s="99">
        <f t="shared" si="564"/>
        <v>0</v>
      </c>
      <c r="BO234" s="99">
        <f t="shared" si="564"/>
        <v>0</v>
      </c>
      <c r="BP234" s="99">
        <f t="shared" si="564"/>
        <v>0</v>
      </c>
      <c r="BQ234" s="99">
        <f t="shared" si="564"/>
        <v>0</v>
      </c>
      <c r="BR234" s="99">
        <f t="shared" si="564"/>
        <v>0</v>
      </c>
      <c r="BS234" s="99">
        <f t="shared" si="564"/>
        <v>0</v>
      </c>
      <c r="BT234" s="99">
        <f t="shared" si="564"/>
        <v>0</v>
      </c>
      <c r="BU234" s="99">
        <f t="shared" si="564"/>
        <v>0</v>
      </c>
      <c r="BV234" s="99">
        <f t="shared" si="564"/>
        <v>0</v>
      </c>
      <c r="BW234" s="99">
        <f t="shared" si="564"/>
        <v>0</v>
      </c>
      <c r="BX234" s="99">
        <f t="shared" si="564"/>
        <v>0</v>
      </c>
      <c r="BY234" s="99">
        <f t="shared" si="564"/>
        <v>0</v>
      </c>
      <c r="BZ234" s="99">
        <f t="shared" si="564"/>
        <v>0</v>
      </c>
      <c r="CA234" s="99">
        <f t="shared" si="564"/>
        <v>0</v>
      </c>
      <c r="CB234" s="99">
        <f t="shared" si="564"/>
        <v>0</v>
      </c>
      <c r="CC234" s="99">
        <f t="shared" si="564"/>
        <v>0</v>
      </c>
      <c r="CD234" s="99">
        <f t="shared" si="564"/>
        <v>0</v>
      </c>
      <c r="CE234" s="99">
        <f t="shared" si="564"/>
        <v>0</v>
      </c>
      <c r="CF234" s="99">
        <f t="shared" si="564"/>
        <v>0</v>
      </c>
      <c r="CG234" s="99">
        <f t="shared" si="564"/>
        <v>0</v>
      </c>
      <c r="CH234" s="99">
        <f t="shared" si="564"/>
        <v>0</v>
      </c>
      <c r="CI234" s="99">
        <f t="shared" si="564"/>
        <v>0</v>
      </c>
      <c r="CJ234" s="99">
        <f t="shared" si="564"/>
        <v>0</v>
      </c>
      <c r="CK234" s="99">
        <f t="shared" si="564"/>
        <v>0</v>
      </c>
      <c r="CL234" s="99">
        <f t="shared" si="564"/>
        <v>0</v>
      </c>
      <c r="CM234" s="99">
        <f t="shared" ref="CM234:DT234" si="565">IF(CM$8="",0,IF(CM$1=1,SUMIFS(230:230,$1:$1,"&gt;="&amp;1,$1:$1,"&lt;="&amp;INT(-$T232/30))+(-$T232/30-INT(-$T232/30))*SUMIFS(230:230,$1:$1,INT(-$T232/30)+1),0)+(-$T232/30-INT(-$T232/30))*SUMIFS(230:230,$1:$1,CM$1+INT(-$T232/30)+1)+(INT(-$T232/30)+1+$T232/30)*SUMIFS(230:230,$1:$1,CM$1+INT(-$T232/30)))</f>
        <v>0</v>
      </c>
      <c r="CN234" s="99">
        <f t="shared" si="565"/>
        <v>0</v>
      </c>
      <c r="CO234" s="99">
        <f t="shared" si="565"/>
        <v>0</v>
      </c>
      <c r="CP234" s="99">
        <f t="shared" si="565"/>
        <v>0</v>
      </c>
      <c r="CQ234" s="99">
        <f t="shared" si="565"/>
        <v>0</v>
      </c>
      <c r="CR234" s="99">
        <f t="shared" si="565"/>
        <v>0</v>
      </c>
      <c r="CS234" s="99">
        <f t="shared" si="565"/>
        <v>0</v>
      </c>
      <c r="CT234" s="99">
        <f t="shared" si="565"/>
        <v>0</v>
      </c>
      <c r="CU234" s="99">
        <f t="shared" si="565"/>
        <v>0</v>
      </c>
      <c r="CV234" s="99">
        <f t="shared" si="565"/>
        <v>0</v>
      </c>
      <c r="CW234" s="99">
        <f t="shared" si="565"/>
        <v>0</v>
      </c>
      <c r="CX234" s="99">
        <f t="shared" si="565"/>
        <v>0</v>
      </c>
      <c r="CY234" s="99">
        <f t="shared" si="565"/>
        <v>0</v>
      </c>
      <c r="CZ234" s="99">
        <f t="shared" si="565"/>
        <v>0</v>
      </c>
      <c r="DA234" s="99">
        <f t="shared" si="565"/>
        <v>0</v>
      </c>
      <c r="DB234" s="99">
        <f t="shared" si="565"/>
        <v>0</v>
      </c>
      <c r="DC234" s="99">
        <f t="shared" si="565"/>
        <v>0</v>
      </c>
      <c r="DD234" s="99">
        <f t="shared" si="565"/>
        <v>0</v>
      </c>
      <c r="DE234" s="99">
        <f t="shared" si="565"/>
        <v>0</v>
      </c>
      <c r="DF234" s="99">
        <f t="shared" si="565"/>
        <v>0</v>
      </c>
      <c r="DG234" s="99">
        <f t="shared" si="565"/>
        <v>0</v>
      </c>
      <c r="DH234" s="99">
        <f t="shared" si="565"/>
        <v>0</v>
      </c>
      <c r="DI234" s="99">
        <f t="shared" si="565"/>
        <v>0</v>
      </c>
      <c r="DJ234" s="99">
        <f t="shared" si="565"/>
        <v>0</v>
      </c>
      <c r="DK234" s="99">
        <f t="shared" si="565"/>
        <v>0</v>
      </c>
      <c r="DL234" s="99">
        <f t="shared" si="565"/>
        <v>0</v>
      </c>
      <c r="DM234" s="99">
        <f t="shared" si="565"/>
        <v>0</v>
      </c>
      <c r="DN234" s="99">
        <f t="shared" si="565"/>
        <v>0</v>
      </c>
      <c r="DO234" s="99">
        <f t="shared" si="565"/>
        <v>0</v>
      </c>
      <c r="DP234" s="99">
        <f t="shared" si="565"/>
        <v>0</v>
      </c>
      <c r="DQ234" s="99">
        <f t="shared" si="565"/>
        <v>0</v>
      </c>
      <c r="DR234" s="99">
        <f t="shared" si="565"/>
        <v>0</v>
      </c>
      <c r="DS234" s="99">
        <f t="shared" si="565"/>
        <v>0</v>
      </c>
      <c r="DT234" s="99">
        <f t="shared" si="565"/>
        <v>0</v>
      </c>
      <c r="DU234" s="3"/>
      <c r="DV234" s="3"/>
    </row>
    <row r="235" spans="1:126" ht="4.2" customHeight="1">
      <c r="A235" s="1"/>
      <c r="B235" s="1"/>
      <c r="C235" s="1"/>
      <c r="D235" s="1"/>
      <c r="E235" s="261"/>
      <c r="F235" s="47"/>
      <c r="G235" s="229"/>
      <c r="H235" s="1"/>
      <c r="I235" s="1"/>
      <c r="J235" s="1"/>
      <c r="K235" s="1"/>
      <c r="L235" s="1"/>
      <c r="M235" s="5"/>
      <c r="N235" s="1"/>
      <c r="O235" s="1"/>
      <c r="P235" s="5"/>
      <c r="Q235" s="1"/>
      <c r="R235" s="1"/>
      <c r="S235" s="5"/>
      <c r="T235" s="7"/>
      <c r="U235" s="23"/>
      <c r="V235" s="1"/>
      <c r="W235" s="11"/>
      <c r="X235" s="10"/>
      <c r="Y235" s="45"/>
      <c r="Z235" s="92"/>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1"/>
      <c r="DV235" s="1"/>
    </row>
    <row r="236" spans="1:126" ht="4.2" customHeight="1">
      <c r="A236" s="1"/>
      <c r="B236" s="1"/>
      <c r="C236" s="1"/>
      <c r="D236" s="39"/>
      <c r="E236" s="39"/>
      <c r="F236" s="39"/>
      <c r="G236" s="39"/>
      <c r="H236" s="39"/>
      <c r="I236" s="39"/>
      <c r="J236" s="39"/>
      <c r="K236" s="39"/>
      <c r="L236" s="39"/>
      <c r="M236" s="41"/>
      <c r="N236" s="39"/>
      <c r="O236" s="39"/>
      <c r="P236" s="41"/>
      <c r="Q236" s="39"/>
      <c r="R236" s="1"/>
      <c r="S236" s="5"/>
      <c r="T236" s="7"/>
      <c r="U236" s="23"/>
      <c r="V236" s="1"/>
      <c r="W236" s="43"/>
      <c r="X236" s="10"/>
      <c r="Y236" s="45"/>
      <c r="Z236" s="92"/>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c r="DO236" s="101"/>
      <c r="DP236" s="101"/>
      <c r="DQ236" s="101"/>
      <c r="DR236" s="101"/>
      <c r="DS236" s="101"/>
      <c r="DT236" s="101"/>
      <c r="DU236" s="1"/>
      <c r="DV236" s="1"/>
    </row>
    <row r="237" spans="1:126" ht="7.2" customHeight="1">
      <c r="A237" s="1"/>
      <c r="B237" s="1"/>
      <c r="C237" s="1"/>
      <c r="D237" s="1"/>
      <c r="E237" s="261"/>
      <c r="F237" s="47"/>
      <c r="G237" s="229"/>
      <c r="H237" s="1"/>
      <c r="I237" s="1"/>
      <c r="J237" s="1"/>
      <c r="K237" s="1"/>
      <c r="L237" s="1"/>
      <c r="M237" s="5"/>
      <c r="N237" s="1"/>
      <c r="O237" s="1"/>
      <c r="P237" s="5"/>
      <c r="Q237" s="1"/>
      <c r="R237" s="1"/>
      <c r="S237" s="5"/>
      <c r="T237" s="7"/>
      <c r="U237" s="23"/>
      <c r="V237" s="1"/>
      <c r="W237" s="11"/>
      <c r="X237" s="10"/>
      <c r="Y237" s="45"/>
      <c r="Z237" s="92"/>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1"/>
      <c r="DV237" s="1"/>
    </row>
    <row r="238" spans="1:126" ht="12.6" thickBot="1">
      <c r="A238" s="1"/>
      <c r="B238" s="242" t="s">
        <v>124</v>
      </c>
      <c r="C238" s="197"/>
      <c r="D238" s="196"/>
      <c r="E238" s="261"/>
      <c r="F238" s="47"/>
      <c r="G238" s="230"/>
      <c r="H238" s="18"/>
      <c r="I238" s="18" t="str">
        <f>$I$218</f>
        <v>прямой пост. расход, укажите сумму в месяц с ндс</v>
      </c>
      <c r="J238" s="1"/>
      <c r="K238" s="1"/>
      <c r="L238" s="1"/>
      <c r="M238" s="5" t="s">
        <v>6</v>
      </c>
      <c r="N238" s="584"/>
      <c r="O238" s="1"/>
      <c r="P238" s="5"/>
      <c r="Q238" s="1" t="s">
        <v>25</v>
      </c>
      <c r="R238" s="1"/>
      <c r="S238" s="5" t="s">
        <v>6</v>
      </c>
      <c r="T238" s="202"/>
      <c r="U238" s="23"/>
      <c r="V238" s="1"/>
      <c r="W238" s="11"/>
      <c r="X238" s="10"/>
      <c r="Y238" s="45"/>
      <c r="Z238" s="92"/>
      <c r="AA238" s="580" t="str">
        <f>IF(AA240=1,"1-ый мес. расхода","")</f>
        <v/>
      </c>
      <c r="AB238" s="580" t="str">
        <f t="shared" ref="AB238:CM238" si="566">IF(AB240=1,"1-ый мес. расхода","")</f>
        <v/>
      </c>
      <c r="AC238" s="580" t="str">
        <f t="shared" si="566"/>
        <v/>
      </c>
      <c r="AD238" s="580" t="str">
        <f t="shared" si="566"/>
        <v/>
      </c>
      <c r="AE238" s="580" t="str">
        <f t="shared" si="566"/>
        <v/>
      </c>
      <c r="AF238" s="580" t="str">
        <f t="shared" si="566"/>
        <v/>
      </c>
      <c r="AG238" s="580" t="str">
        <f t="shared" si="566"/>
        <v/>
      </c>
      <c r="AH238" s="580" t="str">
        <f t="shared" si="566"/>
        <v/>
      </c>
      <c r="AI238" s="580" t="str">
        <f t="shared" si="566"/>
        <v/>
      </c>
      <c r="AJ238" s="580" t="str">
        <f t="shared" si="566"/>
        <v/>
      </c>
      <c r="AK238" s="580" t="str">
        <f t="shared" si="566"/>
        <v/>
      </c>
      <c r="AL238" s="580" t="str">
        <f t="shared" si="566"/>
        <v/>
      </c>
      <c r="AM238" s="580" t="str">
        <f t="shared" si="566"/>
        <v/>
      </c>
      <c r="AN238" s="580" t="str">
        <f t="shared" si="566"/>
        <v/>
      </c>
      <c r="AO238" s="580" t="str">
        <f t="shared" si="566"/>
        <v/>
      </c>
      <c r="AP238" s="580" t="str">
        <f t="shared" si="566"/>
        <v/>
      </c>
      <c r="AQ238" s="580" t="str">
        <f t="shared" si="566"/>
        <v/>
      </c>
      <c r="AR238" s="580" t="str">
        <f t="shared" si="566"/>
        <v/>
      </c>
      <c r="AS238" s="580" t="str">
        <f t="shared" si="566"/>
        <v/>
      </c>
      <c r="AT238" s="580" t="str">
        <f t="shared" si="566"/>
        <v/>
      </c>
      <c r="AU238" s="580" t="str">
        <f t="shared" si="566"/>
        <v/>
      </c>
      <c r="AV238" s="580" t="str">
        <f t="shared" si="566"/>
        <v/>
      </c>
      <c r="AW238" s="580" t="str">
        <f t="shared" si="566"/>
        <v/>
      </c>
      <c r="AX238" s="580" t="str">
        <f t="shared" si="566"/>
        <v/>
      </c>
      <c r="AY238" s="580" t="str">
        <f t="shared" si="566"/>
        <v/>
      </c>
      <c r="AZ238" s="580" t="str">
        <f t="shared" si="566"/>
        <v/>
      </c>
      <c r="BA238" s="580" t="str">
        <f t="shared" si="566"/>
        <v/>
      </c>
      <c r="BB238" s="580" t="str">
        <f t="shared" si="566"/>
        <v/>
      </c>
      <c r="BC238" s="580" t="str">
        <f t="shared" si="566"/>
        <v/>
      </c>
      <c r="BD238" s="580" t="str">
        <f t="shared" si="566"/>
        <v/>
      </c>
      <c r="BE238" s="580" t="str">
        <f t="shared" si="566"/>
        <v/>
      </c>
      <c r="BF238" s="580" t="str">
        <f t="shared" si="566"/>
        <v/>
      </c>
      <c r="BG238" s="580" t="str">
        <f t="shared" si="566"/>
        <v/>
      </c>
      <c r="BH238" s="580" t="str">
        <f t="shared" si="566"/>
        <v/>
      </c>
      <c r="BI238" s="580" t="str">
        <f t="shared" si="566"/>
        <v/>
      </c>
      <c r="BJ238" s="580" t="str">
        <f t="shared" si="566"/>
        <v/>
      </c>
      <c r="BK238" s="580" t="str">
        <f t="shared" si="566"/>
        <v/>
      </c>
      <c r="BL238" s="580" t="str">
        <f t="shared" si="566"/>
        <v/>
      </c>
      <c r="BM238" s="580" t="str">
        <f t="shared" si="566"/>
        <v/>
      </c>
      <c r="BN238" s="580" t="str">
        <f t="shared" si="566"/>
        <v/>
      </c>
      <c r="BO238" s="580" t="str">
        <f t="shared" si="566"/>
        <v/>
      </c>
      <c r="BP238" s="580" t="str">
        <f t="shared" si="566"/>
        <v/>
      </c>
      <c r="BQ238" s="580" t="str">
        <f t="shared" si="566"/>
        <v/>
      </c>
      <c r="BR238" s="580" t="str">
        <f t="shared" si="566"/>
        <v/>
      </c>
      <c r="BS238" s="580" t="str">
        <f t="shared" si="566"/>
        <v/>
      </c>
      <c r="BT238" s="580" t="str">
        <f t="shared" si="566"/>
        <v/>
      </c>
      <c r="BU238" s="580" t="str">
        <f t="shared" si="566"/>
        <v/>
      </c>
      <c r="BV238" s="580" t="str">
        <f t="shared" si="566"/>
        <v/>
      </c>
      <c r="BW238" s="580" t="str">
        <f t="shared" si="566"/>
        <v/>
      </c>
      <c r="BX238" s="580" t="str">
        <f t="shared" si="566"/>
        <v/>
      </c>
      <c r="BY238" s="580" t="str">
        <f t="shared" si="566"/>
        <v/>
      </c>
      <c r="BZ238" s="580" t="str">
        <f t="shared" si="566"/>
        <v/>
      </c>
      <c r="CA238" s="580" t="str">
        <f t="shared" si="566"/>
        <v/>
      </c>
      <c r="CB238" s="580" t="str">
        <f t="shared" si="566"/>
        <v/>
      </c>
      <c r="CC238" s="580" t="str">
        <f t="shared" si="566"/>
        <v/>
      </c>
      <c r="CD238" s="580" t="str">
        <f t="shared" si="566"/>
        <v/>
      </c>
      <c r="CE238" s="580" t="str">
        <f t="shared" si="566"/>
        <v/>
      </c>
      <c r="CF238" s="580" t="str">
        <f t="shared" si="566"/>
        <v/>
      </c>
      <c r="CG238" s="580" t="str">
        <f t="shared" si="566"/>
        <v/>
      </c>
      <c r="CH238" s="580" t="str">
        <f t="shared" si="566"/>
        <v/>
      </c>
      <c r="CI238" s="580" t="str">
        <f t="shared" si="566"/>
        <v/>
      </c>
      <c r="CJ238" s="580" t="str">
        <f t="shared" si="566"/>
        <v/>
      </c>
      <c r="CK238" s="580" t="str">
        <f t="shared" si="566"/>
        <v/>
      </c>
      <c r="CL238" s="580" t="str">
        <f t="shared" si="566"/>
        <v/>
      </c>
      <c r="CM238" s="580" t="str">
        <f t="shared" si="566"/>
        <v/>
      </c>
      <c r="CN238" s="580" t="str">
        <f t="shared" ref="CN238:DT238" si="567">IF(CN240=1,"1-ый мес. расхода","")</f>
        <v/>
      </c>
      <c r="CO238" s="580" t="str">
        <f t="shared" si="567"/>
        <v/>
      </c>
      <c r="CP238" s="580" t="str">
        <f t="shared" si="567"/>
        <v/>
      </c>
      <c r="CQ238" s="580" t="str">
        <f t="shared" si="567"/>
        <v/>
      </c>
      <c r="CR238" s="580" t="str">
        <f t="shared" si="567"/>
        <v/>
      </c>
      <c r="CS238" s="580" t="str">
        <f t="shared" si="567"/>
        <v/>
      </c>
      <c r="CT238" s="580" t="str">
        <f t="shared" si="567"/>
        <v/>
      </c>
      <c r="CU238" s="580" t="str">
        <f t="shared" si="567"/>
        <v/>
      </c>
      <c r="CV238" s="580" t="str">
        <f t="shared" si="567"/>
        <v/>
      </c>
      <c r="CW238" s="580" t="str">
        <f t="shared" si="567"/>
        <v/>
      </c>
      <c r="CX238" s="580" t="str">
        <f t="shared" si="567"/>
        <v/>
      </c>
      <c r="CY238" s="580" t="str">
        <f t="shared" si="567"/>
        <v/>
      </c>
      <c r="CZ238" s="580" t="str">
        <f t="shared" si="567"/>
        <v/>
      </c>
      <c r="DA238" s="580" t="str">
        <f t="shared" si="567"/>
        <v/>
      </c>
      <c r="DB238" s="580" t="str">
        <f t="shared" si="567"/>
        <v/>
      </c>
      <c r="DC238" s="580" t="str">
        <f t="shared" si="567"/>
        <v/>
      </c>
      <c r="DD238" s="580" t="str">
        <f t="shared" si="567"/>
        <v/>
      </c>
      <c r="DE238" s="580" t="str">
        <f t="shared" si="567"/>
        <v/>
      </c>
      <c r="DF238" s="580" t="str">
        <f t="shared" si="567"/>
        <v/>
      </c>
      <c r="DG238" s="580" t="str">
        <f t="shared" si="567"/>
        <v/>
      </c>
      <c r="DH238" s="580" t="str">
        <f t="shared" si="567"/>
        <v/>
      </c>
      <c r="DI238" s="580" t="str">
        <f t="shared" si="567"/>
        <v/>
      </c>
      <c r="DJ238" s="580" t="str">
        <f t="shared" si="567"/>
        <v/>
      </c>
      <c r="DK238" s="580" t="str">
        <f t="shared" si="567"/>
        <v/>
      </c>
      <c r="DL238" s="580" t="str">
        <f t="shared" si="567"/>
        <v/>
      </c>
      <c r="DM238" s="580" t="str">
        <f t="shared" si="567"/>
        <v/>
      </c>
      <c r="DN238" s="580" t="str">
        <f t="shared" si="567"/>
        <v/>
      </c>
      <c r="DO238" s="580" t="str">
        <f t="shared" si="567"/>
        <v/>
      </c>
      <c r="DP238" s="580" t="str">
        <f t="shared" si="567"/>
        <v/>
      </c>
      <c r="DQ238" s="580" t="str">
        <f t="shared" si="567"/>
        <v/>
      </c>
      <c r="DR238" s="580" t="str">
        <f t="shared" si="567"/>
        <v/>
      </c>
      <c r="DS238" s="580" t="str">
        <f t="shared" si="567"/>
        <v/>
      </c>
      <c r="DT238" s="580" t="str">
        <f t="shared" si="567"/>
        <v/>
      </c>
      <c r="DU238" s="1"/>
      <c r="DV238" s="1"/>
    </row>
    <row r="239" spans="1:126" ht="4.2" customHeight="1" thickTop="1">
      <c r="A239" s="1"/>
      <c r="B239" s="1"/>
      <c r="C239" s="1"/>
      <c r="D239" s="1"/>
      <c r="E239" s="261"/>
      <c r="F239" s="47"/>
      <c r="G239" s="229"/>
      <c r="H239" s="1"/>
      <c r="I239" s="1"/>
      <c r="J239" s="1"/>
      <c r="K239" s="1"/>
      <c r="L239" s="1"/>
      <c r="M239" s="5"/>
      <c r="N239" s="308"/>
      <c r="O239" s="1"/>
      <c r="P239" s="5"/>
      <c r="Q239" s="1"/>
      <c r="R239" s="1"/>
      <c r="S239" s="5"/>
      <c r="T239" s="7"/>
      <c r="U239" s="23"/>
      <c r="V239" s="1"/>
      <c r="W239" s="11"/>
      <c r="X239" s="10"/>
      <c r="Y239" s="45"/>
      <c r="Z239" s="92"/>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1"/>
      <c r="DV239" s="1"/>
    </row>
    <row r="240" spans="1:126" s="22" customFormat="1">
      <c r="A240" s="18"/>
      <c r="B240" s="5"/>
      <c r="C240" s="33" t="str">
        <f>$C$220</f>
        <v>месяц старта расхода</v>
      </c>
      <c r="D240" s="196"/>
      <c r="E240" s="267"/>
      <c r="F240" s="51"/>
      <c r="G240" s="230"/>
      <c r="H240" s="18"/>
      <c r="I240" s="18"/>
      <c r="J240" s="5" t="s">
        <v>6</v>
      </c>
      <c r="K240" s="578"/>
      <c r="L240" s="23" t="s">
        <v>7</v>
      </c>
      <c r="M240" s="19"/>
      <c r="N240" s="196" t="s">
        <v>140</v>
      </c>
      <c r="O240" s="18"/>
      <c r="P240" s="19"/>
      <c r="Q240" s="18" t="s">
        <v>12</v>
      </c>
      <c r="R240" s="18"/>
      <c r="S240" s="19" t="s">
        <v>6</v>
      </c>
      <c r="T240" s="204"/>
      <c r="U240" s="25" t="s">
        <v>7</v>
      </c>
      <c r="V240" s="18"/>
      <c r="W240" s="20"/>
      <c r="X240" s="21"/>
      <c r="Y240" s="46"/>
      <c r="Z240" s="95"/>
      <c r="AA240" s="581" t="str">
        <f>IF(AA242="","",IF(AND(Z242="",AA242&lt;&gt;""),1,Z240+1))</f>
        <v/>
      </c>
      <c r="AB240" s="581" t="str">
        <f t="shared" ref="AB240:CM240" si="568">IF(AB242="","",IF(AND(AA242="",AB242&lt;&gt;""),1,AA240+1))</f>
        <v/>
      </c>
      <c r="AC240" s="581" t="str">
        <f t="shared" si="568"/>
        <v/>
      </c>
      <c r="AD240" s="581" t="str">
        <f t="shared" si="568"/>
        <v/>
      </c>
      <c r="AE240" s="581" t="str">
        <f t="shared" si="568"/>
        <v/>
      </c>
      <c r="AF240" s="581" t="str">
        <f t="shared" si="568"/>
        <v/>
      </c>
      <c r="AG240" s="581" t="str">
        <f t="shared" si="568"/>
        <v/>
      </c>
      <c r="AH240" s="581" t="str">
        <f t="shared" si="568"/>
        <v/>
      </c>
      <c r="AI240" s="581" t="str">
        <f t="shared" si="568"/>
        <v/>
      </c>
      <c r="AJ240" s="581" t="str">
        <f t="shared" si="568"/>
        <v/>
      </c>
      <c r="AK240" s="581" t="str">
        <f t="shared" si="568"/>
        <v/>
      </c>
      <c r="AL240" s="581" t="str">
        <f t="shared" si="568"/>
        <v/>
      </c>
      <c r="AM240" s="581" t="str">
        <f t="shared" si="568"/>
        <v/>
      </c>
      <c r="AN240" s="581" t="str">
        <f t="shared" si="568"/>
        <v/>
      </c>
      <c r="AO240" s="581" t="str">
        <f t="shared" si="568"/>
        <v/>
      </c>
      <c r="AP240" s="581" t="str">
        <f t="shared" si="568"/>
        <v/>
      </c>
      <c r="AQ240" s="581" t="str">
        <f t="shared" si="568"/>
        <v/>
      </c>
      <c r="AR240" s="581" t="str">
        <f t="shared" si="568"/>
        <v/>
      </c>
      <c r="AS240" s="581" t="str">
        <f t="shared" si="568"/>
        <v/>
      </c>
      <c r="AT240" s="581" t="str">
        <f t="shared" si="568"/>
        <v/>
      </c>
      <c r="AU240" s="581" t="str">
        <f t="shared" si="568"/>
        <v/>
      </c>
      <c r="AV240" s="581" t="str">
        <f t="shared" si="568"/>
        <v/>
      </c>
      <c r="AW240" s="581" t="str">
        <f t="shared" si="568"/>
        <v/>
      </c>
      <c r="AX240" s="581" t="str">
        <f t="shared" si="568"/>
        <v/>
      </c>
      <c r="AY240" s="581" t="str">
        <f t="shared" si="568"/>
        <v/>
      </c>
      <c r="AZ240" s="581" t="str">
        <f t="shared" si="568"/>
        <v/>
      </c>
      <c r="BA240" s="581" t="str">
        <f t="shared" si="568"/>
        <v/>
      </c>
      <c r="BB240" s="581" t="str">
        <f t="shared" si="568"/>
        <v/>
      </c>
      <c r="BC240" s="581" t="str">
        <f t="shared" si="568"/>
        <v/>
      </c>
      <c r="BD240" s="581" t="str">
        <f t="shared" si="568"/>
        <v/>
      </c>
      <c r="BE240" s="581" t="str">
        <f t="shared" si="568"/>
        <v/>
      </c>
      <c r="BF240" s="581" t="str">
        <f t="shared" si="568"/>
        <v/>
      </c>
      <c r="BG240" s="581" t="str">
        <f t="shared" si="568"/>
        <v/>
      </c>
      <c r="BH240" s="581" t="str">
        <f t="shared" si="568"/>
        <v/>
      </c>
      <c r="BI240" s="581" t="str">
        <f t="shared" si="568"/>
        <v/>
      </c>
      <c r="BJ240" s="581" t="str">
        <f t="shared" si="568"/>
        <v/>
      </c>
      <c r="BK240" s="581" t="str">
        <f t="shared" si="568"/>
        <v/>
      </c>
      <c r="BL240" s="581" t="str">
        <f t="shared" si="568"/>
        <v/>
      </c>
      <c r="BM240" s="581" t="str">
        <f t="shared" si="568"/>
        <v/>
      </c>
      <c r="BN240" s="581" t="str">
        <f t="shared" si="568"/>
        <v/>
      </c>
      <c r="BO240" s="581" t="str">
        <f t="shared" si="568"/>
        <v/>
      </c>
      <c r="BP240" s="581" t="str">
        <f t="shared" si="568"/>
        <v/>
      </c>
      <c r="BQ240" s="581" t="str">
        <f t="shared" si="568"/>
        <v/>
      </c>
      <c r="BR240" s="581" t="str">
        <f t="shared" si="568"/>
        <v/>
      </c>
      <c r="BS240" s="581" t="str">
        <f t="shared" si="568"/>
        <v/>
      </c>
      <c r="BT240" s="581" t="str">
        <f t="shared" si="568"/>
        <v/>
      </c>
      <c r="BU240" s="581" t="str">
        <f t="shared" si="568"/>
        <v/>
      </c>
      <c r="BV240" s="581" t="str">
        <f t="shared" si="568"/>
        <v/>
      </c>
      <c r="BW240" s="581" t="str">
        <f t="shared" si="568"/>
        <v/>
      </c>
      <c r="BX240" s="581" t="str">
        <f t="shared" si="568"/>
        <v/>
      </c>
      <c r="BY240" s="581" t="str">
        <f t="shared" si="568"/>
        <v/>
      </c>
      <c r="BZ240" s="581" t="str">
        <f t="shared" si="568"/>
        <v/>
      </c>
      <c r="CA240" s="581" t="str">
        <f t="shared" si="568"/>
        <v/>
      </c>
      <c r="CB240" s="581" t="str">
        <f t="shared" si="568"/>
        <v/>
      </c>
      <c r="CC240" s="581" t="str">
        <f t="shared" si="568"/>
        <v/>
      </c>
      <c r="CD240" s="581" t="str">
        <f t="shared" si="568"/>
        <v/>
      </c>
      <c r="CE240" s="581" t="str">
        <f t="shared" si="568"/>
        <v/>
      </c>
      <c r="CF240" s="581" t="str">
        <f t="shared" si="568"/>
        <v/>
      </c>
      <c r="CG240" s="581" t="str">
        <f t="shared" si="568"/>
        <v/>
      </c>
      <c r="CH240" s="581" t="str">
        <f t="shared" si="568"/>
        <v/>
      </c>
      <c r="CI240" s="581" t="str">
        <f t="shared" si="568"/>
        <v/>
      </c>
      <c r="CJ240" s="581" t="str">
        <f t="shared" si="568"/>
        <v/>
      </c>
      <c r="CK240" s="581" t="str">
        <f t="shared" si="568"/>
        <v/>
      </c>
      <c r="CL240" s="581" t="str">
        <f t="shared" si="568"/>
        <v/>
      </c>
      <c r="CM240" s="581" t="str">
        <f t="shared" si="568"/>
        <v/>
      </c>
      <c r="CN240" s="581" t="str">
        <f t="shared" ref="CN240:DT240" si="569">IF(CN242="","",IF(AND(CM242="",CN242&lt;&gt;""),1,CM240+1))</f>
        <v/>
      </c>
      <c r="CO240" s="581" t="str">
        <f t="shared" si="569"/>
        <v/>
      </c>
      <c r="CP240" s="581" t="str">
        <f t="shared" si="569"/>
        <v/>
      </c>
      <c r="CQ240" s="581" t="str">
        <f t="shared" si="569"/>
        <v/>
      </c>
      <c r="CR240" s="581" t="str">
        <f t="shared" si="569"/>
        <v/>
      </c>
      <c r="CS240" s="581" t="str">
        <f t="shared" si="569"/>
        <v/>
      </c>
      <c r="CT240" s="581" t="str">
        <f t="shared" si="569"/>
        <v/>
      </c>
      <c r="CU240" s="581" t="str">
        <f t="shared" si="569"/>
        <v/>
      </c>
      <c r="CV240" s="581" t="str">
        <f t="shared" si="569"/>
        <v/>
      </c>
      <c r="CW240" s="581" t="str">
        <f t="shared" si="569"/>
        <v/>
      </c>
      <c r="CX240" s="581" t="str">
        <f t="shared" si="569"/>
        <v/>
      </c>
      <c r="CY240" s="581" t="str">
        <f t="shared" si="569"/>
        <v/>
      </c>
      <c r="CZ240" s="581" t="str">
        <f t="shared" si="569"/>
        <v/>
      </c>
      <c r="DA240" s="581" t="str">
        <f t="shared" si="569"/>
        <v/>
      </c>
      <c r="DB240" s="581" t="str">
        <f t="shared" si="569"/>
        <v/>
      </c>
      <c r="DC240" s="581" t="str">
        <f t="shared" si="569"/>
        <v/>
      </c>
      <c r="DD240" s="581" t="str">
        <f t="shared" si="569"/>
        <v/>
      </c>
      <c r="DE240" s="581" t="str">
        <f t="shared" si="569"/>
        <v/>
      </c>
      <c r="DF240" s="581" t="str">
        <f t="shared" si="569"/>
        <v/>
      </c>
      <c r="DG240" s="581" t="str">
        <f t="shared" si="569"/>
        <v/>
      </c>
      <c r="DH240" s="581" t="str">
        <f t="shared" si="569"/>
        <v/>
      </c>
      <c r="DI240" s="581" t="str">
        <f t="shared" si="569"/>
        <v/>
      </c>
      <c r="DJ240" s="581" t="str">
        <f t="shared" si="569"/>
        <v/>
      </c>
      <c r="DK240" s="581" t="str">
        <f t="shared" si="569"/>
        <v/>
      </c>
      <c r="DL240" s="581" t="str">
        <f t="shared" si="569"/>
        <v/>
      </c>
      <c r="DM240" s="581" t="str">
        <f t="shared" si="569"/>
        <v/>
      </c>
      <c r="DN240" s="581" t="str">
        <f t="shared" si="569"/>
        <v/>
      </c>
      <c r="DO240" s="581" t="str">
        <f t="shared" si="569"/>
        <v/>
      </c>
      <c r="DP240" s="581" t="str">
        <f t="shared" si="569"/>
        <v/>
      </c>
      <c r="DQ240" s="581" t="str">
        <f t="shared" si="569"/>
        <v/>
      </c>
      <c r="DR240" s="581" t="str">
        <f t="shared" si="569"/>
        <v/>
      </c>
      <c r="DS240" s="581" t="str">
        <f t="shared" si="569"/>
        <v/>
      </c>
      <c r="DT240" s="581" t="str">
        <f t="shared" si="569"/>
        <v/>
      </c>
      <c r="DU240" s="18"/>
      <c r="DV240" s="18"/>
    </row>
    <row r="241" spans="1:126" ht="4.2" customHeight="1">
      <c r="A241" s="1"/>
      <c r="B241" s="5"/>
      <c r="C241" s="1"/>
      <c r="D241" s="1"/>
      <c r="E241" s="261"/>
      <c r="F241" s="47"/>
      <c r="G241" s="229"/>
      <c r="H241" s="1"/>
      <c r="I241" s="1"/>
      <c r="J241" s="1"/>
      <c r="K241" s="1"/>
      <c r="L241" s="1"/>
      <c r="M241" s="5"/>
      <c r="N241" s="18"/>
      <c r="O241" s="1"/>
      <c r="P241" s="5"/>
      <c r="Q241" s="1"/>
      <c r="R241" s="1"/>
      <c r="S241" s="5"/>
      <c r="T241" s="7"/>
      <c r="U241" s="23"/>
      <c r="V241" s="1"/>
      <c r="W241" s="11"/>
      <c r="X241" s="10"/>
      <c r="Y241" s="45"/>
      <c r="Z241" s="92"/>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1"/>
      <c r="DV241" s="1"/>
    </row>
    <row r="242" spans="1:126" s="22" customFormat="1">
      <c r="A242" s="18"/>
      <c r="B242" s="5"/>
      <c r="C242" s="33" t="str">
        <f>$C$222</f>
        <v>месяц окончания расхода</v>
      </c>
      <c r="D242" s="18"/>
      <c r="E242" s="267"/>
      <c r="F242" s="51"/>
      <c r="G242" s="230"/>
      <c r="H242" s="18"/>
      <c r="I242" s="18"/>
      <c r="J242" s="5" t="s">
        <v>6</v>
      </c>
      <c r="K242" s="578"/>
      <c r="L242" s="23" t="s">
        <v>7</v>
      </c>
      <c r="M242" s="19"/>
      <c r="N242" s="196" t="s">
        <v>142</v>
      </c>
      <c r="O242" s="18"/>
      <c r="P242" s="19"/>
      <c r="Q242" s="18" t="str">
        <f>IF(T240=справочники!$E$9,"a+qx",IF(T240=справочники!$E$10,"aq^x",IF(T240=справочники!$E$11,"a^(1+qx)","??")))</f>
        <v>??</v>
      </c>
      <c r="R242" s="18"/>
      <c r="S242" s="19" t="s">
        <v>6</v>
      </c>
      <c r="T242" s="212"/>
      <c r="U242" s="25"/>
      <c r="V242" s="18"/>
      <c r="W242" s="20"/>
      <c r="X242" s="21"/>
      <c r="Y242" s="46"/>
      <c r="Z242" s="95"/>
      <c r="AA242" s="582" t="str">
        <f>IF(AND(AA$8&gt;=$K240,AA$8&lt;=IF(OR($K242="",$K242=0),1000000,$K242)),AA$8,"")</f>
        <v/>
      </c>
      <c r="AB242" s="582" t="str">
        <f t="shared" ref="AB242:CM242" si="570">IF(AND(AB$8&gt;=$K240,AB$8&lt;=IF(OR($K242="",$K242=0),1000000,$K242)),AB$8,"")</f>
        <v/>
      </c>
      <c r="AC242" s="582" t="str">
        <f t="shared" si="570"/>
        <v/>
      </c>
      <c r="AD242" s="582" t="str">
        <f>IF(AND(AD$8&gt;=$K240,AD$8&lt;=IF(OR($K242="",$K242=0),1000000,$K242)),AD$8,"")</f>
        <v/>
      </c>
      <c r="AE242" s="582" t="str">
        <f t="shared" si="570"/>
        <v/>
      </c>
      <c r="AF242" s="582" t="str">
        <f t="shared" si="570"/>
        <v/>
      </c>
      <c r="AG242" s="582" t="str">
        <f t="shared" si="570"/>
        <v/>
      </c>
      <c r="AH242" s="582" t="str">
        <f t="shared" si="570"/>
        <v/>
      </c>
      <c r="AI242" s="582" t="str">
        <f t="shared" si="570"/>
        <v/>
      </c>
      <c r="AJ242" s="582" t="str">
        <f t="shared" si="570"/>
        <v/>
      </c>
      <c r="AK242" s="582" t="str">
        <f t="shared" si="570"/>
        <v/>
      </c>
      <c r="AL242" s="582" t="str">
        <f t="shared" si="570"/>
        <v/>
      </c>
      <c r="AM242" s="582" t="str">
        <f t="shared" si="570"/>
        <v/>
      </c>
      <c r="AN242" s="582" t="str">
        <f t="shared" si="570"/>
        <v/>
      </c>
      <c r="AO242" s="582" t="str">
        <f t="shared" si="570"/>
        <v/>
      </c>
      <c r="AP242" s="582" t="str">
        <f t="shared" si="570"/>
        <v/>
      </c>
      <c r="AQ242" s="582" t="str">
        <f t="shared" si="570"/>
        <v/>
      </c>
      <c r="AR242" s="582" t="str">
        <f t="shared" si="570"/>
        <v/>
      </c>
      <c r="AS242" s="582" t="str">
        <f t="shared" si="570"/>
        <v/>
      </c>
      <c r="AT242" s="582" t="str">
        <f t="shared" si="570"/>
        <v/>
      </c>
      <c r="AU242" s="582" t="str">
        <f t="shared" si="570"/>
        <v/>
      </c>
      <c r="AV242" s="582" t="str">
        <f t="shared" si="570"/>
        <v/>
      </c>
      <c r="AW242" s="582" t="str">
        <f t="shared" si="570"/>
        <v/>
      </c>
      <c r="AX242" s="582" t="str">
        <f t="shared" si="570"/>
        <v/>
      </c>
      <c r="AY242" s="582" t="str">
        <f t="shared" si="570"/>
        <v/>
      </c>
      <c r="AZ242" s="582" t="str">
        <f t="shared" si="570"/>
        <v/>
      </c>
      <c r="BA242" s="582" t="str">
        <f t="shared" si="570"/>
        <v/>
      </c>
      <c r="BB242" s="582" t="str">
        <f t="shared" si="570"/>
        <v/>
      </c>
      <c r="BC242" s="582" t="str">
        <f t="shared" si="570"/>
        <v/>
      </c>
      <c r="BD242" s="582" t="str">
        <f t="shared" si="570"/>
        <v/>
      </c>
      <c r="BE242" s="582" t="str">
        <f t="shared" si="570"/>
        <v/>
      </c>
      <c r="BF242" s="582" t="str">
        <f t="shared" si="570"/>
        <v/>
      </c>
      <c r="BG242" s="582" t="str">
        <f t="shared" si="570"/>
        <v/>
      </c>
      <c r="BH242" s="582" t="str">
        <f t="shared" si="570"/>
        <v/>
      </c>
      <c r="BI242" s="582" t="str">
        <f t="shared" si="570"/>
        <v/>
      </c>
      <c r="BJ242" s="582" t="str">
        <f t="shared" si="570"/>
        <v/>
      </c>
      <c r="BK242" s="582" t="str">
        <f t="shared" si="570"/>
        <v/>
      </c>
      <c r="BL242" s="582" t="str">
        <f t="shared" si="570"/>
        <v/>
      </c>
      <c r="BM242" s="582" t="str">
        <f t="shared" si="570"/>
        <v/>
      </c>
      <c r="BN242" s="582" t="str">
        <f t="shared" si="570"/>
        <v/>
      </c>
      <c r="BO242" s="582" t="str">
        <f t="shared" si="570"/>
        <v/>
      </c>
      <c r="BP242" s="582" t="str">
        <f t="shared" si="570"/>
        <v/>
      </c>
      <c r="BQ242" s="582" t="str">
        <f t="shared" si="570"/>
        <v/>
      </c>
      <c r="BR242" s="582" t="str">
        <f t="shared" si="570"/>
        <v/>
      </c>
      <c r="BS242" s="582" t="str">
        <f t="shared" si="570"/>
        <v/>
      </c>
      <c r="BT242" s="582" t="str">
        <f t="shared" si="570"/>
        <v/>
      </c>
      <c r="BU242" s="582" t="str">
        <f t="shared" si="570"/>
        <v/>
      </c>
      <c r="BV242" s="582" t="str">
        <f t="shared" si="570"/>
        <v/>
      </c>
      <c r="BW242" s="582" t="str">
        <f t="shared" si="570"/>
        <v/>
      </c>
      <c r="BX242" s="582" t="str">
        <f t="shared" si="570"/>
        <v/>
      </c>
      <c r="BY242" s="582" t="str">
        <f t="shared" si="570"/>
        <v/>
      </c>
      <c r="BZ242" s="582" t="str">
        <f t="shared" si="570"/>
        <v/>
      </c>
      <c r="CA242" s="582" t="str">
        <f t="shared" si="570"/>
        <v/>
      </c>
      <c r="CB242" s="582" t="str">
        <f t="shared" si="570"/>
        <v/>
      </c>
      <c r="CC242" s="582" t="str">
        <f t="shared" si="570"/>
        <v/>
      </c>
      <c r="CD242" s="582" t="str">
        <f t="shared" si="570"/>
        <v/>
      </c>
      <c r="CE242" s="582" t="str">
        <f t="shared" si="570"/>
        <v/>
      </c>
      <c r="CF242" s="582" t="str">
        <f t="shared" si="570"/>
        <v/>
      </c>
      <c r="CG242" s="582" t="str">
        <f t="shared" si="570"/>
        <v/>
      </c>
      <c r="CH242" s="582" t="str">
        <f t="shared" si="570"/>
        <v/>
      </c>
      <c r="CI242" s="582" t="str">
        <f t="shared" si="570"/>
        <v/>
      </c>
      <c r="CJ242" s="582" t="str">
        <f t="shared" si="570"/>
        <v/>
      </c>
      <c r="CK242" s="582" t="str">
        <f t="shared" si="570"/>
        <v/>
      </c>
      <c r="CL242" s="582" t="str">
        <f t="shared" si="570"/>
        <v/>
      </c>
      <c r="CM242" s="582" t="str">
        <f t="shared" si="570"/>
        <v/>
      </c>
      <c r="CN242" s="582" t="str">
        <f t="shared" ref="CN242:DT242" si="571">IF(AND(CN$8&gt;=$K240,CN$8&lt;=IF(OR($K242="",$K242=0),1000000,$K242)),CN$8,"")</f>
        <v/>
      </c>
      <c r="CO242" s="582" t="str">
        <f t="shared" si="571"/>
        <v/>
      </c>
      <c r="CP242" s="582" t="str">
        <f t="shared" si="571"/>
        <v/>
      </c>
      <c r="CQ242" s="582" t="str">
        <f t="shared" si="571"/>
        <v/>
      </c>
      <c r="CR242" s="582" t="str">
        <f t="shared" si="571"/>
        <v/>
      </c>
      <c r="CS242" s="582" t="str">
        <f t="shared" si="571"/>
        <v/>
      </c>
      <c r="CT242" s="582" t="str">
        <f t="shared" si="571"/>
        <v/>
      </c>
      <c r="CU242" s="582" t="str">
        <f t="shared" si="571"/>
        <v/>
      </c>
      <c r="CV242" s="582" t="str">
        <f t="shared" si="571"/>
        <v/>
      </c>
      <c r="CW242" s="582" t="str">
        <f t="shared" si="571"/>
        <v/>
      </c>
      <c r="CX242" s="582" t="str">
        <f t="shared" si="571"/>
        <v/>
      </c>
      <c r="CY242" s="582" t="str">
        <f t="shared" si="571"/>
        <v/>
      </c>
      <c r="CZ242" s="582" t="str">
        <f t="shared" si="571"/>
        <v/>
      </c>
      <c r="DA242" s="582" t="str">
        <f t="shared" si="571"/>
        <v/>
      </c>
      <c r="DB242" s="582" t="str">
        <f t="shared" si="571"/>
        <v/>
      </c>
      <c r="DC242" s="582" t="str">
        <f t="shared" si="571"/>
        <v/>
      </c>
      <c r="DD242" s="582" t="str">
        <f t="shared" si="571"/>
        <v/>
      </c>
      <c r="DE242" s="582" t="str">
        <f t="shared" si="571"/>
        <v/>
      </c>
      <c r="DF242" s="582" t="str">
        <f t="shared" si="571"/>
        <v/>
      </c>
      <c r="DG242" s="582" t="str">
        <f t="shared" si="571"/>
        <v/>
      </c>
      <c r="DH242" s="582" t="str">
        <f t="shared" si="571"/>
        <v/>
      </c>
      <c r="DI242" s="582" t="str">
        <f t="shared" si="571"/>
        <v/>
      </c>
      <c r="DJ242" s="582" t="str">
        <f t="shared" si="571"/>
        <v/>
      </c>
      <c r="DK242" s="582" t="str">
        <f t="shared" si="571"/>
        <v/>
      </c>
      <c r="DL242" s="582" t="str">
        <f t="shared" si="571"/>
        <v/>
      </c>
      <c r="DM242" s="582" t="str">
        <f t="shared" si="571"/>
        <v/>
      </c>
      <c r="DN242" s="582" t="str">
        <f t="shared" si="571"/>
        <v/>
      </c>
      <c r="DO242" s="582" t="str">
        <f t="shared" si="571"/>
        <v/>
      </c>
      <c r="DP242" s="582" t="str">
        <f t="shared" si="571"/>
        <v/>
      </c>
      <c r="DQ242" s="582" t="str">
        <f t="shared" si="571"/>
        <v/>
      </c>
      <c r="DR242" s="582" t="str">
        <f t="shared" si="571"/>
        <v/>
      </c>
      <c r="DS242" s="582" t="str">
        <f t="shared" si="571"/>
        <v/>
      </c>
      <c r="DT242" s="582" t="str">
        <f t="shared" si="571"/>
        <v/>
      </c>
      <c r="DU242" s="18"/>
      <c r="DV242" s="18"/>
    </row>
    <row r="243" spans="1:126" ht="4.2" customHeight="1">
      <c r="A243" s="1"/>
      <c r="B243" s="1"/>
      <c r="C243" s="1"/>
      <c r="D243" s="1"/>
      <c r="E243" s="261"/>
      <c r="F243" s="47"/>
      <c r="G243" s="229"/>
      <c r="H243" s="1"/>
      <c r="I243" s="1"/>
      <c r="J243" s="1"/>
      <c r="K243" s="1"/>
      <c r="L243" s="1"/>
      <c r="M243" s="5"/>
      <c r="N243" s="1"/>
      <c r="O243" s="1"/>
      <c r="P243" s="5"/>
      <c r="Q243" s="1"/>
      <c r="R243" s="1"/>
      <c r="S243" s="5"/>
      <c r="T243" s="7"/>
      <c r="U243" s="23"/>
      <c r="V243" s="1"/>
      <c r="W243" s="11"/>
      <c r="X243" s="10"/>
      <c r="Y243" s="45"/>
      <c r="Z243" s="92"/>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1"/>
      <c r="DV243" s="1"/>
    </row>
    <row r="244" spans="1:126" s="22" customFormat="1">
      <c r="A244" s="18"/>
      <c r="B244" s="242" t="s">
        <v>134</v>
      </c>
      <c r="C244" s="18"/>
      <c r="D244" s="18"/>
      <c r="E244" s="267"/>
      <c r="F244" s="51"/>
      <c r="G244" s="230"/>
      <c r="H244" s="18"/>
      <c r="I244" s="243" t="s">
        <v>132</v>
      </c>
      <c r="J244" s="18"/>
      <c r="K244" s="18"/>
      <c r="L244" s="18"/>
      <c r="M244" s="19"/>
      <c r="N244" s="196" t="s">
        <v>141</v>
      </c>
      <c r="O244" s="18"/>
      <c r="P244" s="19"/>
      <c r="Q244" s="18" t="s">
        <v>69</v>
      </c>
      <c r="R244" s="18"/>
      <c r="S244" s="19" t="s">
        <v>6</v>
      </c>
      <c r="T244" s="205"/>
      <c r="U244" s="25" t="s">
        <v>7</v>
      </c>
      <c r="V244" s="18"/>
      <c r="W244" s="20"/>
      <c r="X244" s="21"/>
      <c r="Y244" s="46"/>
      <c r="Z244" s="95"/>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18"/>
      <c r="DV244" s="18"/>
    </row>
    <row r="245" spans="1:126" ht="4.2" customHeight="1">
      <c r="A245" s="1"/>
      <c r="B245" s="1"/>
      <c r="C245" s="1"/>
      <c r="D245" s="1"/>
      <c r="E245" s="261"/>
      <c r="F245" s="47"/>
      <c r="G245" s="229"/>
      <c r="H245" s="1"/>
      <c r="I245" s="1"/>
      <c r="J245" s="1"/>
      <c r="K245" s="1"/>
      <c r="L245" s="1"/>
      <c r="M245" s="5"/>
      <c r="N245" s="1"/>
      <c r="O245" s="1"/>
      <c r="P245" s="5"/>
      <c r="Q245" s="1"/>
      <c r="R245" s="1"/>
      <c r="S245" s="5"/>
      <c r="T245" s="7"/>
      <c r="U245" s="23"/>
      <c r="V245" s="1"/>
      <c r="W245" s="11"/>
      <c r="X245" s="10"/>
      <c r="Y245" s="45"/>
      <c r="Z245" s="92"/>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1"/>
      <c r="DV245" s="1"/>
    </row>
    <row r="246" spans="1:126" s="4" customFormat="1">
      <c r="A246" s="3"/>
      <c r="B246" s="257" t="s">
        <v>129</v>
      </c>
      <c r="C246" s="3"/>
      <c r="D246" s="3"/>
      <c r="E246" s="9"/>
      <c r="F246" s="50"/>
      <c r="G246" s="230"/>
      <c r="H246" s="12" t="str">
        <f>B246&amp;N238</f>
        <v xml:space="preserve">Учет - </v>
      </c>
      <c r="I246" s="12"/>
      <c r="J246" s="3"/>
      <c r="K246" s="3"/>
      <c r="L246" s="3"/>
      <c r="M246" s="5"/>
      <c r="N246" s="35" t="str">
        <f>N226</f>
        <v>Продажа жилых помещений</v>
      </c>
      <c r="O246" s="35"/>
      <c r="P246" s="5"/>
      <c r="Q246" s="35" t="s">
        <v>25</v>
      </c>
      <c r="R246" s="35"/>
      <c r="S246" s="19" t="s">
        <v>6</v>
      </c>
      <c r="T246" s="306"/>
      <c r="U246" s="23" t="s">
        <v>7</v>
      </c>
      <c r="V246" s="35"/>
      <c r="W246" s="37">
        <f>SUM($Y246:$DU246)</f>
        <v>0</v>
      </c>
      <c r="X246" s="37"/>
      <c r="Y246" s="45"/>
      <c r="Z246" s="98"/>
      <c r="AA246" s="99">
        <f>IF(AA242="",0,IF(AA240=1,$T238,IF($T240=справочники!$E$9,$T238+$T242*INT((AA240-1)/IF(OR($T244=0,$T244=""),1,$T244)),IF($T240=справочники!$E$10,$T238*POWER($T242,INT((AA240-1)/IF(OR($T244=0,$T244=""),1,$T244))),IF($T240=справочники!$E$11,POWER($T238,1+$T242*INT((AA240-1)/IF(OR($T244=0,$T244=""),1,$T244))),0)))))</f>
        <v>0</v>
      </c>
      <c r="AB246" s="99">
        <f>IF(AB242="",0,IF(AB240=1,$T238,IF($T240=справочники!$E$9,$T238+$T242*INT((AB240-1)/IF(OR($T244=0,$T244=""),1,$T244)),IF($T240=справочники!$E$10,$T238*POWER($T242,INT((AB240-1)/IF(OR($T244=0,$T244=""),1,$T244))),IF($T240=справочники!$E$11,POWER($T238,1+$T242*INT((AB240-1)/IF(OR($T244=0,$T244=""),1,$T244))),0)))))</f>
        <v>0</v>
      </c>
      <c r="AC246" s="99">
        <f>IF(AC242="",0,IF(AC240=1,$T238,IF($T240=справочники!$E$9,$T238+$T242*INT((AC240-1)/IF(OR($T244=0,$T244=""),1,$T244)),IF($T240=справочники!$E$10,$T238*POWER($T242,INT((AC240-1)/IF(OR($T244=0,$T244=""),1,$T244))),IF($T240=справочники!$E$11,POWER($T238,1+$T242*INT((AC240-1)/IF(OR($T244=0,$T244=""),1,$T244))),0)))))</f>
        <v>0</v>
      </c>
      <c r="AD246" s="99">
        <f>IF(AD242="",0,IF(AD240=1,$T238,IF($T240=справочники!$E$9,$T238+$T242*INT((AD240-1)/IF(OR($T244=0,$T244=""),1,$T244)),IF($T240=справочники!$E$10,$T238*POWER($T242,INT((AD240-1)/IF(OR($T244=0,$T244=""),1,$T244))),IF($T240=справочники!$E$11,POWER($T238,1+$T242*INT((AD240-1)/IF(OR($T244=0,$T244=""),1,$T244))),0)))))</f>
        <v>0</v>
      </c>
      <c r="AE246" s="99">
        <f>IF(AE242="",0,IF(AE240=1,$T238,IF($T240=справочники!$E$9,$T238+$T242*INT((AE240-1)/IF(OR($T244=0,$T244=""),1,$T244)),IF($T240=справочники!$E$10,$T238*POWER($T242,INT((AE240-1)/IF(OR($T244=0,$T244=""),1,$T244))),IF($T240=справочники!$E$11,POWER($T238,1+$T242*INT((AE240-1)/IF(OR($T244=0,$T244=""),1,$T244))),0)))))</f>
        <v>0</v>
      </c>
      <c r="AF246" s="99">
        <f>IF(AF242="",0,IF(AF240=1,$T238,IF($T240=справочники!$E$9,$T238+$T242*INT((AF240-1)/IF(OR($T244=0,$T244=""),1,$T244)),IF($T240=справочники!$E$10,$T238*POWER($T242,INT((AF240-1)/IF(OR($T244=0,$T244=""),1,$T244))),IF($T240=справочники!$E$11,POWER($T238,1+$T242*INT((AF240-1)/IF(OR($T244=0,$T244=""),1,$T244))),0)))))</f>
        <v>0</v>
      </c>
      <c r="AG246" s="99">
        <f>IF(AG242="",0,IF(AG240=1,$T238,IF($T240=справочники!$E$9,$T238+$T242*INT((AG240-1)/IF(OR($T244=0,$T244=""),1,$T244)),IF($T240=справочники!$E$10,$T238*POWER($T242,INT((AG240-1)/IF(OR($T244=0,$T244=""),1,$T244))),IF($T240=справочники!$E$11,POWER($T238,1+$T242*INT((AG240-1)/IF(OR($T244=0,$T244=""),1,$T244))),0)))))</f>
        <v>0</v>
      </c>
      <c r="AH246" s="99">
        <f>IF(AH242="",0,IF(AH240=1,$T238,IF($T240=справочники!$E$9,$T238+$T242*INT((AH240-1)/IF(OR($T244=0,$T244=""),1,$T244)),IF($T240=справочники!$E$10,$T238*POWER($T242,INT((AH240-1)/IF(OR($T244=0,$T244=""),1,$T244))),IF($T240=справочники!$E$11,POWER($T238,1+$T242*INT((AH240-1)/IF(OR($T244=0,$T244=""),1,$T244))),0)))))</f>
        <v>0</v>
      </c>
      <c r="AI246" s="99">
        <f>IF(AI242="",0,IF(AI240=1,$T238,IF($T240=справочники!$E$9,$T238+$T242*INT((AI240-1)/IF(OR($T244=0,$T244=""),1,$T244)),IF($T240=справочники!$E$10,$T238*POWER($T242,INT((AI240-1)/IF(OR($T244=0,$T244=""),1,$T244))),IF($T240=справочники!$E$11,POWER($T238,1+$T242*INT((AI240-1)/IF(OR($T244=0,$T244=""),1,$T244))),0)))))</f>
        <v>0</v>
      </c>
      <c r="AJ246" s="99">
        <f>IF(AJ242="",0,IF(AJ240=1,$T238,IF($T240=справочники!$E$9,$T238+$T242*INT((AJ240-1)/IF(OR($T244=0,$T244=""),1,$T244)),IF($T240=справочники!$E$10,$T238*POWER($T242,INT((AJ240-1)/IF(OR($T244=0,$T244=""),1,$T244))),IF($T240=справочники!$E$11,POWER($T238,1+$T242*INT((AJ240-1)/IF(OR($T244=0,$T244=""),1,$T244))),0)))))</f>
        <v>0</v>
      </c>
      <c r="AK246" s="99">
        <f>IF(AK242="",0,IF(AK240=1,$T238,IF($T240=справочники!$E$9,$T238+$T242*INT((AK240-1)/IF(OR($T244=0,$T244=""),1,$T244)),IF($T240=справочники!$E$10,$T238*POWER($T242,INT((AK240-1)/IF(OR($T244=0,$T244=""),1,$T244))),IF($T240=справочники!$E$11,POWER($T238,1+$T242*INT((AK240-1)/IF(OR($T244=0,$T244=""),1,$T244))),0)))))</f>
        <v>0</v>
      </c>
      <c r="AL246" s="99">
        <f>IF(AL242="",0,IF(AL240=1,$T238,IF($T240=справочники!$E$9,$T238+$T242*INT((AL240-1)/IF(OR($T244=0,$T244=""),1,$T244)),IF($T240=справочники!$E$10,$T238*POWER($T242,INT((AL240-1)/IF(OR($T244=0,$T244=""),1,$T244))),IF($T240=справочники!$E$11,POWER($T238,1+$T242*INT((AL240-1)/IF(OR($T244=0,$T244=""),1,$T244))),0)))))</f>
        <v>0</v>
      </c>
      <c r="AM246" s="99">
        <f>IF(AM242="",0,IF(AM240=1,$T238,IF($T240=справочники!$E$9,$T238+$T242*INT((AM240-1)/IF(OR($T244=0,$T244=""),1,$T244)),IF($T240=справочники!$E$10,$T238*POWER($T242,INT((AM240-1)/IF(OR($T244=0,$T244=""),1,$T244))),IF($T240=справочники!$E$11,POWER($T238,1+$T242*INT((AM240-1)/IF(OR($T244=0,$T244=""),1,$T244))),0)))))</f>
        <v>0</v>
      </c>
      <c r="AN246" s="99">
        <f>IF(AN242="",0,IF(AN240=1,$T238,IF($T240=справочники!$E$9,$T238+$T242*INT((AN240-1)/IF(OR($T244=0,$T244=""),1,$T244)),IF($T240=справочники!$E$10,$T238*POWER($T242,INT((AN240-1)/IF(OR($T244=0,$T244=""),1,$T244))),IF($T240=справочники!$E$11,POWER($T238,1+$T242*INT((AN240-1)/IF(OR($T244=0,$T244=""),1,$T244))),0)))))</f>
        <v>0</v>
      </c>
      <c r="AO246" s="99">
        <f>IF(AO242="",0,IF(AO240=1,$T238,IF($T240=справочники!$E$9,$T238+$T242*INT((AO240-1)/IF(OR($T244=0,$T244=""),1,$T244)),IF($T240=справочники!$E$10,$T238*POWER($T242,INT((AO240-1)/IF(OR($T244=0,$T244=""),1,$T244))),IF($T240=справочники!$E$11,POWER($T238,1+$T242*INT((AO240-1)/IF(OR($T244=0,$T244=""),1,$T244))),0)))))</f>
        <v>0</v>
      </c>
      <c r="AP246" s="99">
        <f>IF(AP242="",0,IF(AP240=1,$T238,IF($T240=справочники!$E$9,$T238+$T242*INT((AP240-1)/IF(OR($T244=0,$T244=""),1,$T244)),IF($T240=справочники!$E$10,$T238*POWER($T242,INT((AP240-1)/IF(OR($T244=0,$T244=""),1,$T244))),IF($T240=справочники!$E$11,POWER($T238,1+$T242*INT((AP240-1)/IF(OR($T244=0,$T244=""),1,$T244))),0)))))</f>
        <v>0</v>
      </c>
      <c r="AQ246" s="99">
        <f>IF(AQ242="",0,IF(AQ240=1,$T238,IF($T240=справочники!$E$9,$T238+$T242*INT((AQ240-1)/IF(OR($T244=0,$T244=""),1,$T244)),IF($T240=справочники!$E$10,$T238*POWER($T242,INT((AQ240-1)/IF(OR($T244=0,$T244=""),1,$T244))),IF($T240=справочники!$E$11,POWER($T238,1+$T242*INT((AQ240-1)/IF(OR($T244=0,$T244=""),1,$T244))),0)))))</f>
        <v>0</v>
      </c>
      <c r="AR246" s="99">
        <f>IF(AR242="",0,IF(AR240=1,$T238,IF($T240=справочники!$E$9,$T238+$T242*INT((AR240-1)/IF(OR($T244=0,$T244=""),1,$T244)),IF($T240=справочники!$E$10,$T238*POWER($T242,INT((AR240-1)/IF(OR($T244=0,$T244=""),1,$T244))),IF($T240=справочники!$E$11,POWER($T238,1+$T242*INT((AR240-1)/IF(OR($T244=0,$T244=""),1,$T244))),0)))))</f>
        <v>0</v>
      </c>
      <c r="AS246" s="99">
        <f>IF(AS242="",0,IF(AS240=1,$T238,IF($T240=справочники!$E$9,$T238+$T242*INT((AS240-1)/IF(OR($T244=0,$T244=""),1,$T244)),IF($T240=справочники!$E$10,$T238*POWER($T242,INT((AS240-1)/IF(OR($T244=0,$T244=""),1,$T244))),IF($T240=справочники!$E$11,POWER($T238,1+$T242*INT((AS240-1)/IF(OR($T244=0,$T244=""),1,$T244))),0)))))</f>
        <v>0</v>
      </c>
      <c r="AT246" s="99">
        <f>IF(AT242="",0,IF(AT240=1,$T238,IF($T240=справочники!$E$9,$T238+$T242*INT((AT240-1)/IF(OR($T244=0,$T244=""),1,$T244)),IF($T240=справочники!$E$10,$T238*POWER($T242,INT((AT240-1)/IF(OR($T244=0,$T244=""),1,$T244))),IF($T240=справочники!$E$11,POWER($T238,1+$T242*INT((AT240-1)/IF(OR($T244=0,$T244=""),1,$T244))),0)))))</f>
        <v>0</v>
      </c>
      <c r="AU246" s="99">
        <f>IF(AU242="",0,IF(AU240=1,$T238,IF($T240=справочники!$E$9,$T238+$T242*INT((AU240-1)/IF(OR($T244=0,$T244=""),1,$T244)),IF($T240=справочники!$E$10,$T238*POWER($T242,INT((AU240-1)/IF(OR($T244=0,$T244=""),1,$T244))),IF($T240=справочники!$E$11,POWER($T238,1+$T242*INT((AU240-1)/IF(OR($T244=0,$T244=""),1,$T244))),0)))))</f>
        <v>0</v>
      </c>
      <c r="AV246" s="99">
        <f>IF(AV242="",0,IF(AV240=1,$T238,IF($T240=справочники!$E$9,$T238+$T242*INT((AV240-1)/IF(OR($T244=0,$T244=""),1,$T244)),IF($T240=справочники!$E$10,$T238*POWER($T242,INT((AV240-1)/IF(OR($T244=0,$T244=""),1,$T244))),IF($T240=справочники!$E$11,POWER($T238,1+$T242*INT((AV240-1)/IF(OR($T244=0,$T244=""),1,$T244))),0)))))</f>
        <v>0</v>
      </c>
      <c r="AW246" s="99">
        <f>IF(AW242="",0,IF(AW240=1,$T238,IF($T240=справочники!$E$9,$T238+$T242*INT((AW240-1)/IF(OR($T244=0,$T244=""),1,$T244)),IF($T240=справочники!$E$10,$T238*POWER($T242,INT((AW240-1)/IF(OR($T244=0,$T244=""),1,$T244))),IF($T240=справочники!$E$11,POWER($T238,1+$T242*INT((AW240-1)/IF(OR($T244=0,$T244=""),1,$T244))),0)))))</f>
        <v>0</v>
      </c>
      <c r="AX246" s="99">
        <f>IF(AX242="",0,IF(AX240=1,$T238,IF($T240=справочники!$E$9,$T238+$T242*INT((AX240-1)/IF(OR($T244=0,$T244=""),1,$T244)),IF($T240=справочники!$E$10,$T238*POWER($T242,INT((AX240-1)/IF(OR($T244=0,$T244=""),1,$T244))),IF($T240=справочники!$E$11,POWER($T238,1+$T242*INT((AX240-1)/IF(OR($T244=0,$T244=""),1,$T244))),0)))))</f>
        <v>0</v>
      </c>
      <c r="AY246" s="99">
        <f>IF(AY242="",0,IF(AY240=1,$T238,IF($T240=справочники!$E$9,$T238+$T242*INT((AY240-1)/IF(OR($T244=0,$T244=""),1,$T244)),IF($T240=справочники!$E$10,$T238*POWER($T242,INT((AY240-1)/IF(OR($T244=0,$T244=""),1,$T244))),IF($T240=справочники!$E$11,POWER($T238,1+$T242*INT((AY240-1)/IF(OR($T244=0,$T244=""),1,$T244))),0)))))</f>
        <v>0</v>
      </c>
      <c r="AZ246" s="99">
        <f>IF(AZ242="",0,IF(AZ240=1,$T238,IF($T240=справочники!$E$9,$T238+$T242*INT((AZ240-1)/IF(OR($T244=0,$T244=""),1,$T244)),IF($T240=справочники!$E$10,$T238*POWER($T242,INT((AZ240-1)/IF(OR($T244=0,$T244=""),1,$T244))),IF($T240=справочники!$E$11,POWER($T238,1+$T242*INT((AZ240-1)/IF(OR($T244=0,$T244=""),1,$T244))),0)))))</f>
        <v>0</v>
      </c>
      <c r="BA246" s="99">
        <f>IF(BA242="",0,IF(BA240=1,$T238,IF($T240=справочники!$E$9,$T238+$T242*INT((BA240-1)/IF(OR($T244=0,$T244=""),1,$T244)),IF($T240=справочники!$E$10,$T238*POWER($T242,INT((BA240-1)/IF(OR($T244=0,$T244=""),1,$T244))),IF($T240=справочники!$E$11,POWER($T238,1+$T242*INT((BA240-1)/IF(OR($T244=0,$T244=""),1,$T244))),0)))))</f>
        <v>0</v>
      </c>
      <c r="BB246" s="99">
        <f>IF(BB242="",0,IF(BB240=1,$T238,IF($T240=справочники!$E$9,$T238+$T242*INT((BB240-1)/IF(OR($T244=0,$T244=""),1,$T244)),IF($T240=справочники!$E$10,$T238*POWER($T242,INT((BB240-1)/IF(OR($T244=0,$T244=""),1,$T244))),IF($T240=справочники!$E$11,POWER($T238,1+$T242*INT((BB240-1)/IF(OR($T244=0,$T244=""),1,$T244))),0)))))</f>
        <v>0</v>
      </c>
      <c r="BC246" s="99">
        <f>IF(BC242="",0,IF(BC240=1,$T238,IF($T240=справочники!$E$9,$T238+$T242*INT((BC240-1)/IF(OR($T244=0,$T244=""),1,$T244)),IF($T240=справочники!$E$10,$T238*POWER($T242,INT((BC240-1)/IF(OR($T244=0,$T244=""),1,$T244))),IF($T240=справочники!$E$11,POWER($T238,1+$T242*INT((BC240-1)/IF(OR($T244=0,$T244=""),1,$T244))),0)))))</f>
        <v>0</v>
      </c>
      <c r="BD246" s="99">
        <f>IF(BD242="",0,IF(BD240=1,$T238,IF($T240=справочники!$E$9,$T238+$T242*INT((BD240-1)/IF(OR($T244=0,$T244=""),1,$T244)),IF($T240=справочники!$E$10,$T238*POWER($T242,INT((BD240-1)/IF(OR($T244=0,$T244=""),1,$T244))),IF($T240=справочники!$E$11,POWER($T238,1+$T242*INT((BD240-1)/IF(OR($T244=0,$T244=""),1,$T244))),0)))))</f>
        <v>0</v>
      </c>
      <c r="BE246" s="99">
        <f>IF(BE242="",0,IF(BE240=1,$T238,IF($T240=справочники!$E$9,$T238+$T242*INT((BE240-1)/IF(OR($T244=0,$T244=""),1,$T244)),IF($T240=справочники!$E$10,$T238*POWER($T242,INT((BE240-1)/IF(OR($T244=0,$T244=""),1,$T244))),IF($T240=справочники!$E$11,POWER($T238,1+$T242*INT((BE240-1)/IF(OR($T244=0,$T244=""),1,$T244))),0)))))</f>
        <v>0</v>
      </c>
      <c r="BF246" s="99">
        <f>IF(BF242="",0,IF(BF240=1,$T238,IF($T240=справочники!$E$9,$T238+$T242*INT((BF240-1)/IF(OR($T244=0,$T244=""),1,$T244)),IF($T240=справочники!$E$10,$T238*POWER($T242,INT((BF240-1)/IF(OR($T244=0,$T244=""),1,$T244))),IF($T240=справочники!$E$11,POWER($T238,1+$T242*INT((BF240-1)/IF(OR($T244=0,$T244=""),1,$T244))),0)))))</f>
        <v>0</v>
      </c>
      <c r="BG246" s="99">
        <f>IF(BG242="",0,IF(BG240=1,$T238,IF($T240=справочники!$E$9,$T238+$T242*INT((BG240-1)/IF(OR($T244=0,$T244=""),1,$T244)),IF($T240=справочники!$E$10,$T238*POWER($T242,INT((BG240-1)/IF(OR($T244=0,$T244=""),1,$T244))),IF($T240=справочники!$E$11,POWER($T238,1+$T242*INT((BG240-1)/IF(OR($T244=0,$T244=""),1,$T244))),0)))))</f>
        <v>0</v>
      </c>
      <c r="BH246" s="99">
        <f>IF(BH242="",0,IF(BH240=1,$T238,IF($T240=справочники!$E$9,$T238+$T242*INT((BH240-1)/IF(OR($T244=0,$T244=""),1,$T244)),IF($T240=справочники!$E$10,$T238*POWER($T242,INT((BH240-1)/IF(OR($T244=0,$T244=""),1,$T244))),IF($T240=справочники!$E$11,POWER($T238,1+$T242*INT((BH240-1)/IF(OR($T244=0,$T244=""),1,$T244))),0)))))</f>
        <v>0</v>
      </c>
      <c r="BI246" s="99">
        <f>IF(BI242="",0,IF(BI240=1,$T238,IF($T240=справочники!$E$9,$T238+$T242*INT((BI240-1)/IF(OR($T244=0,$T244=""),1,$T244)),IF($T240=справочники!$E$10,$T238*POWER($T242,INT((BI240-1)/IF(OR($T244=0,$T244=""),1,$T244))),IF($T240=справочники!$E$11,POWER($T238,1+$T242*INT((BI240-1)/IF(OR($T244=0,$T244=""),1,$T244))),0)))))</f>
        <v>0</v>
      </c>
      <c r="BJ246" s="99">
        <f>IF(BJ242="",0,IF(BJ240=1,$T238,IF($T240=справочники!$E$9,$T238+$T242*INT((BJ240-1)/IF(OR($T244=0,$T244=""),1,$T244)),IF($T240=справочники!$E$10,$T238*POWER($T242,INT((BJ240-1)/IF(OR($T244=0,$T244=""),1,$T244))),IF($T240=справочники!$E$11,POWER($T238,1+$T242*INT((BJ240-1)/IF(OR($T244=0,$T244=""),1,$T244))),0)))))</f>
        <v>0</v>
      </c>
      <c r="BK246" s="99">
        <f>IF(BK242="",0,IF(BK240=1,$T238,IF($T240=справочники!$E$9,$T238+$T242*INT((BK240-1)/IF(OR($T244=0,$T244=""),1,$T244)),IF($T240=справочники!$E$10,$T238*POWER($T242,INT((BK240-1)/IF(OR($T244=0,$T244=""),1,$T244))),IF($T240=справочники!$E$11,POWER($T238,1+$T242*INT((BK240-1)/IF(OR($T244=0,$T244=""),1,$T244))),0)))))</f>
        <v>0</v>
      </c>
      <c r="BL246" s="99">
        <f>IF(BL242="",0,IF(BL240=1,$T238,IF($T240=справочники!$E$9,$T238+$T242*INT((BL240-1)/IF(OR($T244=0,$T244=""),1,$T244)),IF($T240=справочники!$E$10,$T238*POWER($T242,INT((BL240-1)/IF(OR($T244=0,$T244=""),1,$T244))),IF($T240=справочники!$E$11,POWER($T238,1+$T242*INT((BL240-1)/IF(OR($T244=0,$T244=""),1,$T244))),0)))))</f>
        <v>0</v>
      </c>
      <c r="BM246" s="99">
        <f>IF(BM242="",0,IF(BM240=1,$T238,IF($T240=справочники!$E$9,$T238+$T242*INT((BM240-1)/IF(OR($T244=0,$T244=""),1,$T244)),IF($T240=справочники!$E$10,$T238*POWER($T242,INT((BM240-1)/IF(OR($T244=0,$T244=""),1,$T244))),IF($T240=справочники!$E$11,POWER($T238,1+$T242*INT((BM240-1)/IF(OR($T244=0,$T244=""),1,$T244))),0)))))</f>
        <v>0</v>
      </c>
      <c r="BN246" s="99">
        <f>IF(BN242="",0,IF(BN240=1,$T238,IF($T240=справочники!$E$9,$T238+$T242*INT((BN240-1)/IF(OR($T244=0,$T244=""),1,$T244)),IF($T240=справочники!$E$10,$T238*POWER($T242,INT((BN240-1)/IF(OR($T244=0,$T244=""),1,$T244))),IF($T240=справочники!$E$11,POWER($T238,1+$T242*INT((BN240-1)/IF(OR($T244=0,$T244=""),1,$T244))),0)))))</f>
        <v>0</v>
      </c>
      <c r="BO246" s="99">
        <f>IF(BO242="",0,IF(BO240=1,$T238,IF($T240=справочники!$E$9,$T238+$T242*INT((BO240-1)/IF(OR($T244=0,$T244=""),1,$T244)),IF($T240=справочники!$E$10,$T238*POWER($T242,INT((BO240-1)/IF(OR($T244=0,$T244=""),1,$T244))),IF($T240=справочники!$E$11,POWER($T238,1+$T242*INT((BO240-1)/IF(OR($T244=0,$T244=""),1,$T244))),0)))))</f>
        <v>0</v>
      </c>
      <c r="BP246" s="99">
        <f>IF(BP242="",0,IF(BP240=1,$T238,IF($T240=справочники!$E$9,$T238+$T242*INT((BP240-1)/IF(OR($T244=0,$T244=""),1,$T244)),IF($T240=справочники!$E$10,$T238*POWER($T242,INT((BP240-1)/IF(OR($T244=0,$T244=""),1,$T244))),IF($T240=справочники!$E$11,POWER($T238,1+$T242*INT((BP240-1)/IF(OR($T244=0,$T244=""),1,$T244))),0)))))</f>
        <v>0</v>
      </c>
      <c r="BQ246" s="99">
        <f>IF(BQ242="",0,IF(BQ240=1,$T238,IF($T240=справочники!$E$9,$T238+$T242*INT((BQ240-1)/IF(OR($T244=0,$T244=""),1,$T244)),IF($T240=справочники!$E$10,$T238*POWER($T242,INT((BQ240-1)/IF(OR($T244=0,$T244=""),1,$T244))),IF($T240=справочники!$E$11,POWER($T238,1+$T242*INT((BQ240-1)/IF(OR($T244=0,$T244=""),1,$T244))),0)))))</f>
        <v>0</v>
      </c>
      <c r="BR246" s="99">
        <f>IF(BR242="",0,IF(BR240=1,$T238,IF($T240=справочники!$E$9,$T238+$T242*INT((BR240-1)/IF(OR($T244=0,$T244=""),1,$T244)),IF($T240=справочники!$E$10,$T238*POWER($T242,INT((BR240-1)/IF(OR($T244=0,$T244=""),1,$T244))),IF($T240=справочники!$E$11,POWER($T238,1+$T242*INT((BR240-1)/IF(OR($T244=0,$T244=""),1,$T244))),0)))))</f>
        <v>0</v>
      </c>
      <c r="BS246" s="99">
        <f>IF(BS242="",0,IF(BS240=1,$T238,IF($T240=справочники!$E$9,$T238+$T242*INT((BS240-1)/IF(OR($T244=0,$T244=""),1,$T244)),IF($T240=справочники!$E$10,$T238*POWER($T242,INT((BS240-1)/IF(OR($T244=0,$T244=""),1,$T244))),IF($T240=справочники!$E$11,POWER($T238,1+$T242*INT((BS240-1)/IF(OR($T244=0,$T244=""),1,$T244))),0)))))</f>
        <v>0</v>
      </c>
      <c r="BT246" s="99">
        <f>IF(BT242="",0,IF(BT240=1,$T238,IF($T240=справочники!$E$9,$T238+$T242*INT((BT240-1)/IF(OR($T244=0,$T244=""),1,$T244)),IF($T240=справочники!$E$10,$T238*POWER($T242,INT((BT240-1)/IF(OR($T244=0,$T244=""),1,$T244))),IF($T240=справочники!$E$11,POWER($T238,1+$T242*INT((BT240-1)/IF(OR($T244=0,$T244=""),1,$T244))),0)))))</f>
        <v>0</v>
      </c>
      <c r="BU246" s="99">
        <f>IF(BU242="",0,IF(BU240=1,$T238,IF($T240=справочники!$E$9,$T238+$T242*INT((BU240-1)/IF(OR($T244=0,$T244=""),1,$T244)),IF($T240=справочники!$E$10,$T238*POWER($T242,INT((BU240-1)/IF(OR($T244=0,$T244=""),1,$T244))),IF($T240=справочники!$E$11,POWER($T238,1+$T242*INT((BU240-1)/IF(OR($T244=0,$T244=""),1,$T244))),0)))))</f>
        <v>0</v>
      </c>
      <c r="BV246" s="99">
        <f>IF(BV242="",0,IF(BV240=1,$T238,IF($T240=справочники!$E$9,$T238+$T242*INT((BV240-1)/IF(OR($T244=0,$T244=""),1,$T244)),IF($T240=справочники!$E$10,$T238*POWER($T242,INT((BV240-1)/IF(OR($T244=0,$T244=""),1,$T244))),IF($T240=справочники!$E$11,POWER($T238,1+$T242*INT((BV240-1)/IF(OR($T244=0,$T244=""),1,$T244))),0)))))</f>
        <v>0</v>
      </c>
      <c r="BW246" s="99">
        <f>IF(BW242="",0,IF(BW240=1,$T238,IF($T240=справочники!$E$9,$T238+$T242*INT((BW240-1)/IF(OR($T244=0,$T244=""),1,$T244)),IF($T240=справочники!$E$10,$T238*POWER($T242,INT((BW240-1)/IF(OR($T244=0,$T244=""),1,$T244))),IF($T240=справочники!$E$11,POWER($T238,1+$T242*INT((BW240-1)/IF(OR($T244=0,$T244=""),1,$T244))),0)))))</f>
        <v>0</v>
      </c>
      <c r="BX246" s="99">
        <f>IF(BX242="",0,IF(BX240=1,$T238,IF($T240=справочники!$E$9,$T238+$T242*INT((BX240-1)/IF(OR($T244=0,$T244=""),1,$T244)),IF($T240=справочники!$E$10,$T238*POWER($T242,INT((BX240-1)/IF(OR($T244=0,$T244=""),1,$T244))),IF($T240=справочники!$E$11,POWER($T238,1+$T242*INT((BX240-1)/IF(OR($T244=0,$T244=""),1,$T244))),0)))))</f>
        <v>0</v>
      </c>
      <c r="BY246" s="99">
        <f>IF(BY242="",0,IF(BY240=1,$T238,IF($T240=справочники!$E$9,$T238+$T242*INT((BY240-1)/IF(OR($T244=0,$T244=""),1,$T244)),IF($T240=справочники!$E$10,$T238*POWER($T242,INT((BY240-1)/IF(OR($T244=0,$T244=""),1,$T244))),IF($T240=справочники!$E$11,POWER($T238,1+$T242*INT((BY240-1)/IF(OR($T244=0,$T244=""),1,$T244))),0)))))</f>
        <v>0</v>
      </c>
      <c r="BZ246" s="99">
        <f>IF(BZ242="",0,IF(BZ240=1,$T238,IF($T240=справочники!$E$9,$T238+$T242*INT((BZ240-1)/IF(OR($T244=0,$T244=""),1,$T244)),IF($T240=справочники!$E$10,$T238*POWER($T242,INT((BZ240-1)/IF(OR($T244=0,$T244=""),1,$T244))),IF($T240=справочники!$E$11,POWER($T238,1+$T242*INT((BZ240-1)/IF(OR($T244=0,$T244=""),1,$T244))),0)))))</f>
        <v>0</v>
      </c>
      <c r="CA246" s="99">
        <f>IF(CA242="",0,IF(CA240=1,$T238,IF($T240=справочники!$E$9,$T238+$T242*INT((CA240-1)/IF(OR($T244=0,$T244=""),1,$T244)),IF($T240=справочники!$E$10,$T238*POWER($T242,INT((CA240-1)/IF(OR($T244=0,$T244=""),1,$T244))),IF($T240=справочники!$E$11,POWER($T238,1+$T242*INT((CA240-1)/IF(OR($T244=0,$T244=""),1,$T244))),0)))))</f>
        <v>0</v>
      </c>
      <c r="CB246" s="99">
        <f>IF(CB242="",0,IF(CB240=1,$T238,IF($T240=справочники!$E$9,$T238+$T242*INT((CB240-1)/IF(OR($T244=0,$T244=""),1,$T244)),IF($T240=справочники!$E$10,$T238*POWER($T242,INT((CB240-1)/IF(OR($T244=0,$T244=""),1,$T244))),IF($T240=справочники!$E$11,POWER($T238,1+$T242*INT((CB240-1)/IF(OR($T244=0,$T244=""),1,$T244))),0)))))</f>
        <v>0</v>
      </c>
      <c r="CC246" s="99">
        <f>IF(CC242="",0,IF(CC240=1,$T238,IF($T240=справочники!$E$9,$T238+$T242*INT((CC240-1)/IF(OR($T244=0,$T244=""),1,$T244)),IF($T240=справочники!$E$10,$T238*POWER($T242,INT((CC240-1)/IF(OR($T244=0,$T244=""),1,$T244))),IF($T240=справочники!$E$11,POWER($T238,1+$T242*INT((CC240-1)/IF(OR($T244=0,$T244=""),1,$T244))),0)))))</f>
        <v>0</v>
      </c>
      <c r="CD246" s="99">
        <f>IF(CD242="",0,IF(CD240=1,$T238,IF($T240=справочники!$E$9,$T238+$T242*INT((CD240-1)/IF(OR($T244=0,$T244=""),1,$T244)),IF($T240=справочники!$E$10,$T238*POWER($T242,INT((CD240-1)/IF(OR($T244=0,$T244=""),1,$T244))),IF($T240=справочники!$E$11,POWER($T238,1+$T242*INT((CD240-1)/IF(OR($T244=0,$T244=""),1,$T244))),0)))))</f>
        <v>0</v>
      </c>
      <c r="CE246" s="99">
        <f>IF(CE242="",0,IF(CE240=1,$T238,IF($T240=справочники!$E$9,$T238+$T242*INT((CE240-1)/IF(OR($T244=0,$T244=""),1,$T244)),IF($T240=справочники!$E$10,$T238*POWER($T242,INT((CE240-1)/IF(OR($T244=0,$T244=""),1,$T244))),IF($T240=справочники!$E$11,POWER($T238,1+$T242*INT((CE240-1)/IF(OR($T244=0,$T244=""),1,$T244))),0)))))</f>
        <v>0</v>
      </c>
      <c r="CF246" s="99">
        <f>IF(CF242="",0,IF(CF240=1,$T238,IF($T240=справочники!$E$9,$T238+$T242*INT((CF240-1)/IF(OR($T244=0,$T244=""),1,$T244)),IF($T240=справочники!$E$10,$T238*POWER($T242,INT((CF240-1)/IF(OR($T244=0,$T244=""),1,$T244))),IF($T240=справочники!$E$11,POWER($T238,1+$T242*INT((CF240-1)/IF(OR($T244=0,$T244=""),1,$T244))),0)))))</f>
        <v>0</v>
      </c>
      <c r="CG246" s="99">
        <f>IF(CG242="",0,IF(CG240=1,$T238,IF($T240=справочники!$E$9,$T238+$T242*INT((CG240-1)/IF(OR($T244=0,$T244=""),1,$T244)),IF($T240=справочники!$E$10,$T238*POWER($T242,INT((CG240-1)/IF(OR($T244=0,$T244=""),1,$T244))),IF($T240=справочники!$E$11,POWER($T238,1+$T242*INT((CG240-1)/IF(OR($T244=0,$T244=""),1,$T244))),0)))))</f>
        <v>0</v>
      </c>
      <c r="CH246" s="99">
        <f>IF(CH242="",0,IF(CH240=1,$T238,IF($T240=справочники!$E$9,$T238+$T242*INT((CH240-1)/IF(OR($T244=0,$T244=""),1,$T244)),IF($T240=справочники!$E$10,$T238*POWER($T242,INT((CH240-1)/IF(OR($T244=0,$T244=""),1,$T244))),IF($T240=справочники!$E$11,POWER($T238,1+$T242*INT((CH240-1)/IF(OR($T244=0,$T244=""),1,$T244))),0)))))</f>
        <v>0</v>
      </c>
      <c r="CI246" s="99">
        <f>IF(CI242="",0,IF(CI240=1,$T238,IF($T240=справочники!$E$9,$T238+$T242*INT((CI240-1)/IF(OR($T244=0,$T244=""),1,$T244)),IF($T240=справочники!$E$10,$T238*POWER($T242,INT((CI240-1)/IF(OR($T244=0,$T244=""),1,$T244))),IF($T240=справочники!$E$11,POWER($T238,1+$T242*INT((CI240-1)/IF(OR($T244=0,$T244=""),1,$T244))),0)))))</f>
        <v>0</v>
      </c>
      <c r="CJ246" s="99">
        <f>IF(CJ242="",0,IF(CJ240=1,$T238,IF($T240=справочники!$E$9,$T238+$T242*INT((CJ240-1)/IF(OR($T244=0,$T244=""),1,$T244)),IF($T240=справочники!$E$10,$T238*POWER($T242,INT((CJ240-1)/IF(OR($T244=0,$T244=""),1,$T244))),IF($T240=справочники!$E$11,POWER($T238,1+$T242*INT((CJ240-1)/IF(OR($T244=0,$T244=""),1,$T244))),0)))))</f>
        <v>0</v>
      </c>
      <c r="CK246" s="99">
        <f>IF(CK242="",0,IF(CK240=1,$T238,IF($T240=справочники!$E$9,$T238+$T242*INT((CK240-1)/IF(OR($T244=0,$T244=""),1,$T244)),IF($T240=справочники!$E$10,$T238*POWER($T242,INT((CK240-1)/IF(OR($T244=0,$T244=""),1,$T244))),IF($T240=справочники!$E$11,POWER($T238,1+$T242*INT((CK240-1)/IF(OR($T244=0,$T244=""),1,$T244))),0)))))</f>
        <v>0</v>
      </c>
      <c r="CL246" s="99">
        <f>IF(CL242="",0,IF(CL240=1,$T238,IF($T240=справочники!$E$9,$T238+$T242*INT((CL240-1)/IF(OR($T244=0,$T244=""),1,$T244)),IF($T240=справочники!$E$10,$T238*POWER($T242,INT((CL240-1)/IF(OR($T244=0,$T244=""),1,$T244))),IF($T240=справочники!$E$11,POWER($T238,1+$T242*INT((CL240-1)/IF(OR($T244=0,$T244=""),1,$T244))),0)))))</f>
        <v>0</v>
      </c>
      <c r="CM246" s="99">
        <f>IF(CM242="",0,IF(CM240=1,$T238,IF($T240=справочники!$E$9,$T238+$T242*INT((CM240-1)/IF(OR($T244=0,$T244=""),1,$T244)),IF($T240=справочники!$E$10,$T238*POWER($T242,INT((CM240-1)/IF(OR($T244=0,$T244=""),1,$T244))),IF($T240=справочники!$E$11,POWER($T238,1+$T242*INT((CM240-1)/IF(OR($T244=0,$T244=""),1,$T244))),0)))))</f>
        <v>0</v>
      </c>
      <c r="CN246" s="99">
        <f>IF(CN242="",0,IF(CN240=1,$T238,IF($T240=справочники!$E$9,$T238+$T242*INT((CN240-1)/IF(OR($T244=0,$T244=""),1,$T244)),IF($T240=справочники!$E$10,$T238*POWER($T242,INT((CN240-1)/IF(OR($T244=0,$T244=""),1,$T244))),IF($T240=справочники!$E$11,POWER($T238,1+$T242*INT((CN240-1)/IF(OR($T244=0,$T244=""),1,$T244))),0)))))</f>
        <v>0</v>
      </c>
      <c r="CO246" s="99">
        <f>IF(CO242="",0,IF(CO240=1,$T238,IF($T240=справочники!$E$9,$T238+$T242*INT((CO240-1)/IF(OR($T244=0,$T244=""),1,$T244)),IF($T240=справочники!$E$10,$T238*POWER($T242,INT((CO240-1)/IF(OR($T244=0,$T244=""),1,$T244))),IF($T240=справочники!$E$11,POWER($T238,1+$T242*INT((CO240-1)/IF(OR($T244=0,$T244=""),1,$T244))),0)))))</f>
        <v>0</v>
      </c>
      <c r="CP246" s="99">
        <f>IF(CP242="",0,IF(CP240=1,$T238,IF($T240=справочники!$E$9,$T238+$T242*INT((CP240-1)/IF(OR($T244=0,$T244=""),1,$T244)),IF($T240=справочники!$E$10,$T238*POWER($T242,INT((CP240-1)/IF(OR($T244=0,$T244=""),1,$T244))),IF($T240=справочники!$E$11,POWER($T238,1+$T242*INT((CP240-1)/IF(OR($T244=0,$T244=""),1,$T244))),0)))))</f>
        <v>0</v>
      </c>
      <c r="CQ246" s="99">
        <f>IF(CQ242="",0,IF(CQ240=1,$T238,IF($T240=справочники!$E$9,$T238+$T242*INT((CQ240-1)/IF(OR($T244=0,$T244=""),1,$T244)),IF($T240=справочники!$E$10,$T238*POWER($T242,INT((CQ240-1)/IF(OR($T244=0,$T244=""),1,$T244))),IF($T240=справочники!$E$11,POWER($T238,1+$T242*INT((CQ240-1)/IF(OR($T244=0,$T244=""),1,$T244))),0)))))</f>
        <v>0</v>
      </c>
      <c r="CR246" s="99">
        <f>IF(CR242="",0,IF(CR240=1,$T238,IF($T240=справочники!$E$9,$T238+$T242*INT((CR240-1)/IF(OR($T244=0,$T244=""),1,$T244)),IF($T240=справочники!$E$10,$T238*POWER($T242,INT((CR240-1)/IF(OR($T244=0,$T244=""),1,$T244))),IF($T240=справочники!$E$11,POWER($T238,1+$T242*INT((CR240-1)/IF(OR($T244=0,$T244=""),1,$T244))),0)))))</f>
        <v>0</v>
      </c>
      <c r="CS246" s="99">
        <f>IF(CS242="",0,IF(CS240=1,$T238,IF($T240=справочники!$E$9,$T238+$T242*INT((CS240-1)/IF(OR($T244=0,$T244=""),1,$T244)),IF($T240=справочники!$E$10,$T238*POWER($T242,INT((CS240-1)/IF(OR($T244=0,$T244=""),1,$T244))),IF($T240=справочники!$E$11,POWER($T238,1+$T242*INT((CS240-1)/IF(OR($T244=0,$T244=""),1,$T244))),0)))))</f>
        <v>0</v>
      </c>
      <c r="CT246" s="99">
        <f>IF(CT242="",0,IF(CT240=1,$T238,IF($T240=справочники!$E$9,$T238+$T242*INT((CT240-1)/IF(OR($T244=0,$T244=""),1,$T244)),IF($T240=справочники!$E$10,$T238*POWER($T242,INT((CT240-1)/IF(OR($T244=0,$T244=""),1,$T244))),IF($T240=справочники!$E$11,POWER($T238,1+$T242*INT((CT240-1)/IF(OR($T244=0,$T244=""),1,$T244))),0)))))</f>
        <v>0</v>
      </c>
      <c r="CU246" s="99">
        <f>IF(CU242="",0,IF(CU240=1,$T238,IF($T240=справочники!$E$9,$T238+$T242*INT((CU240-1)/IF(OR($T244=0,$T244=""),1,$T244)),IF($T240=справочники!$E$10,$T238*POWER($T242,INT((CU240-1)/IF(OR($T244=0,$T244=""),1,$T244))),IF($T240=справочники!$E$11,POWER($T238,1+$T242*INT((CU240-1)/IF(OR($T244=0,$T244=""),1,$T244))),0)))))</f>
        <v>0</v>
      </c>
      <c r="CV246" s="99">
        <f>IF(CV242="",0,IF(CV240=1,$T238,IF($T240=справочники!$E$9,$T238+$T242*INT((CV240-1)/IF(OR($T244=0,$T244=""),1,$T244)),IF($T240=справочники!$E$10,$T238*POWER($T242,INT((CV240-1)/IF(OR($T244=0,$T244=""),1,$T244))),IF($T240=справочники!$E$11,POWER($T238,1+$T242*INT((CV240-1)/IF(OR($T244=0,$T244=""),1,$T244))),0)))))</f>
        <v>0</v>
      </c>
      <c r="CW246" s="99">
        <f>IF(CW242="",0,IF(CW240=1,$T238,IF($T240=справочники!$E$9,$T238+$T242*INT((CW240-1)/IF(OR($T244=0,$T244=""),1,$T244)),IF($T240=справочники!$E$10,$T238*POWER($T242,INT((CW240-1)/IF(OR($T244=0,$T244=""),1,$T244))),IF($T240=справочники!$E$11,POWER($T238,1+$T242*INT((CW240-1)/IF(OR($T244=0,$T244=""),1,$T244))),0)))))</f>
        <v>0</v>
      </c>
      <c r="CX246" s="99">
        <f>IF(CX242="",0,IF(CX240=1,$T238,IF($T240=справочники!$E$9,$T238+$T242*INT((CX240-1)/IF(OR($T244=0,$T244=""),1,$T244)),IF($T240=справочники!$E$10,$T238*POWER($T242,INT((CX240-1)/IF(OR($T244=0,$T244=""),1,$T244))),IF($T240=справочники!$E$11,POWER($T238,1+$T242*INT((CX240-1)/IF(OR($T244=0,$T244=""),1,$T244))),0)))))</f>
        <v>0</v>
      </c>
      <c r="CY246" s="99">
        <f>IF(CY242="",0,IF(CY240=1,$T238,IF($T240=справочники!$E$9,$T238+$T242*INT((CY240-1)/IF(OR($T244=0,$T244=""),1,$T244)),IF($T240=справочники!$E$10,$T238*POWER($T242,INT((CY240-1)/IF(OR($T244=0,$T244=""),1,$T244))),IF($T240=справочники!$E$11,POWER($T238,1+$T242*INT((CY240-1)/IF(OR($T244=0,$T244=""),1,$T244))),0)))))</f>
        <v>0</v>
      </c>
      <c r="CZ246" s="99">
        <f>IF(CZ242="",0,IF(CZ240=1,$T238,IF($T240=справочники!$E$9,$T238+$T242*INT((CZ240-1)/IF(OR($T244=0,$T244=""),1,$T244)),IF($T240=справочники!$E$10,$T238*POWER($T242,INT((CZ240-1)/IF(OR($T244=0,$T244=""),1,$T244))),IF($T240=справочники!$E$11,POWER($T238,1+$T242*INT((CZ240-1)/IF(OR($T244=0,$T244=""),1,$T244))),0)))))</f>
        <v>0</v>
      </c>
      <c r="DA246" s="99">
        <f>IF(DA242="",0,IF(DA240=1,$T238,IF($T240=справочники!$E$9,$T238+$T242*INT((DA240-1)/IF(OR($T244=0,$T244=""),1,$T244)),IF($T240=справочники!$E$10,$T238*POWER($T242,INT((DA240-1)/IF(OR($T244=0,$T244=""),1,$T244))),IF($T240=справочники!$E$11,POWER($T238,1+$T242*INT((DA240-1)/IF(OR($T244=0,$T244=""),1,$T244))),0)))))</f>
        <v>0</v>
      </c>
      <c r="DB246" s="99">
        <f>IF(DB242="",0,IF(DB240=1,$T238,IF($T240=справочники!$E$9,$T238+$T242*INT((DB240-1)/IF(OR($T244=0,$T244=""),1,$T244)),IF($T240=справочники!$E$10,$T238*POWER($T242,INT((DB240-1)/IF(OR($T244=0,$T244=""),1,$T244))),IF($T240=справочники!$E$11,POWER($T238,1+$T242*INT((DB240-1)/IF(OR($T244=0,$T244=""),1,$T244))),0)))))</f>
        <v>0</v>
      </c>
      <c r="DC246" s="99">
        <f>IF(DC242="",0,IF(DC240=1,$T238,IF($T240=справочники!$E$9,$T238+$T242*INT((DC240-1)/IF(OR($T244=0,$T244=""),1,$T244)),IF($T240=справочники!$E$10,$T238*POWER($T242,INT((DC240-1)/IF(OR($T244=0,$T244=""),1,$T244))),IF($T240=справочники!$E$11,POWER($T238,1+$T242*INT((DC240-1)/IF(OR($T244=0,$T244=""),1,$T244))),0)))))</f>
        <v>0</v>
      </c>
      <c r="DD246" s="99">
        <f>IF(DD242="",0,IF(DD240=1,$T238,IF($T240=справочники!$E$9,$T238+$T242*INT((DD240-1)/IF(OR($T244=0,$T244=""),1,$T244)),IF($T240=справочники!$E$10,$T238*POWER($T242,INT((DD240-1)/IF(OR($T244=0,$T244=""),1,$T244))),IF($T240=справочники!$E$11,POWER($T238,1+$T242*INT((DD240-1)/IF(OR($T244=0,$T244=""),1,$T244))),0)))))</f>
        <v>0</v>
      </c>
      <c r="DE246" s="99">
        <f>IF(DE242="",0,IF(DE240=1,$T238,IF($T240=справочники!$E$9,$T238+$T242*INT((DE240-1)/IF(OR($T244=0,$T244=""),1,$T244)),IF($T240=справочники!$E$10,$T238*POWER($T242,INT((DE240-1)/IF(OR($T244=0,$T244=""),1,$T244))),IF($T240=справочники!$E$11,POWER($T238,1+$T242*INT((DE240-1)/IF(OR($T244=0,$T244=""),1,$T244))),0)))))</f>
        <v>0</v>
      </c>
      <c r="DF246" s="99">
        <f>IF(DF242="",0,IF(DF240=1,$T238,IF($T240=справочники!$E$9,$T238+$T242*INT((DF240-1)/IF(OR($T244=0,$T244=""),1,$T244)),IF($T240=справочники!$E$10,$T238*POWER($T242,INT((DF240-1)/IF(OR($T244=0,$T244=""),1,$T244))),IF($T240=справочники!$E$11,POWER($T238,1+$T242*INT((DF240-1)/IF(OR($T244=0,$T244=""),1,$T244))),0)))))</f>
        <v>0</v>
      </c>
      <c r="DG246" s="99">
        <f>IF(DG242="",0,IF(DG240=1,$T238,IF($T240=справочники!$E$9,$T238+$T242*INT((DG240-1)/IF(OR($T244=0,$T244=""),1,$T244)),IF($T240=справочники!$E$10,$T238*POWER($T242,INT((DG240-1)/IF(OR($T244=0,$T244=""),1,$T244))),IF($T240=справочники!$E$11,POWER($T238,1+$T242*INT((DG240-1)/IF(OR($T244=0,$T244=""),1,$T244))),0)))))</f>
        <v>0</v>
      </c>
      <c r="DH246" s="99">
        <f>IF(DH242="",0,IF(DH240=1,$T238,IF($T240=справочники!$E$9,$T238+$T242*INT((DH240-1)/IF(OR($T244=0,$T244=""),1,$T244)),IF($T240=справочники!$E$10,$T238*POWER($T242,INT((DH240-1)/IF(OR($T244=0,$T244=""),1,$T244))),IF($T240=справочники!$E$11,POWER($T238,1+$T242*INT((DH240-1)/IF(OR($T244=0,$T244=""),1,$T244))),0)))))</f>
        <v>0</v>
      </c>
      <c r="DI246" s="99">
        <f>IF(DI242="",0,IF(DI240=1,$T238,IF($T240=справочники!$E$9,$T238+$T242*INT((DI240-1)/IF(OR($T244=0,$T244=""),1,$T244)),IF($T240=справочники!$E$10,$T238*POWER($T242,INT((DI240-1)/IF(OR($T244=0,$T244=""),1,$T244))),IF($T240=справочники!$E$11,POWER($T238,1+$T242*INT((DI240-1)/IF(OR($T244=0,$T244=""),1,$T244))),0)))))</f>
        <v>0</v>
      </c>
      <c r="DJ246" s="99">
        <f>IF(DJ242="",0,IF(DJ240=1,$T238,IF($T240=справочники!$E$9,$T238+$T242*INT((DJ240-1)/IF(OR($T244=0,$T244=""),1,$T244)),IF($T240=справочники!$E$10,$T238*POWER($T242,INT((DJ240-1)/IF(OR($T244=0,$T244=""),1,$T244))),IF($T240=справочники!$E$11,POWER($T238,1+$T242*INT((DJ240-1)/IF(OR($T244=0,$T244=""),1,$T244))),0)))))</f>
        <v>0</v>
      </c>
      <c r="DK246" s="99">
        <f>IF(DK242="",0,IF(DK240=1,$T238,IF($T240=справочники!$E$9,$T238+$T242*INT((DK240-1)/IF(OR($T244=0,$T244=""),1,$T244)),IF($T240=справочники!$E$10,$T238*POWER($T242,INT((DK240-1)/IF(OR($T244=0,$T244=""),1,$T244))),IF($T240=справочники!$E$11,POWER($T238,1+$T242*INT((DK240-1)/IF(OR($T244=0,$T244=""),1,$T244))),0)))))</f>
        <v>0</v>
      </c>
      <c r="DL246" s="99">
        <f>IF(DL242="",0,IF(DL240=1,$T238,IF($T240=справочники!$E$9,$T238+$T242*INT((DL240-1)/IF(OR($T244=0,$T244=""),1,$T244)),IF($T240=справочники!$E$10,$T238*POWER($T242,INT((DL240-1)/IF(OR($T244=0,$T244=""),1,$T244))),IF($T240=справочники!$E$11,POWER($T238,1+$T242*INT((DL240-1)/IF(OR($T244=0,$T244=""),1,$T244))),0)))))</f>
        <v>0</v>
      </c>
      <c r="DM246" s="99">
        <f>IF(DM242="",0,IF(DM240=1,$T238,IF($T240=справочники!$E$9,$T238+$T242*INT((DM240-1)/IF(OR($T244=0,$T244=""),1,$T244)),IF($T240=справочники!$E$10,$T238*POWER($T242,INT((DM240-1)/IF(OR($T244=0,$T244=""),1,$T244))),IF($T240=справочники!$E$11,POWER($T238,1+$T242*INT((DM240-1)/IF(OR($T244=0,$T244=""),1,$T244))),0)))))</f>
        <v>0</v>
      </c>
      <c r="DN246" s="99">
        <f>IF(DN242="",0,IF(DN240=1,$T238,IF($T240=справочники!$E$9,$T238+$T242*INT((DN240-1)/IF(OR($T244=0,$T244=""),1,$T244)),IF($T240=справочники!$E$10,$T238*POWER($T242,INT((DN240-1)/IF(OR($T244=0,$T244=""),1,$T244))),IF($T240=справочники!$E$11,POWER($T238,1+$T242*INT((DN240-1)/IF(OR($T244=0,$T244=""),1,$T244))),0)))))</f>
        <v>0</v>
      </c>
      <c r="DO246" s="99">
        <f>IF(DO242="",0,IF(DO240=1,$T238,IF($T240=справочники!$E$9,$T238+$T242*INT((DO240-1)/IF(OR($T244=0,$T244=""),1,$T244)),IF($T240=справочники!$E$10,$T238*POWER($T242,INT((DO240-1)/IF(OR($T244=0,$T244=""),1,$T244))),IF($T240=справочники!$E$11,POWER($T238,1+$T242*INT((DO240-1)/IF(OR($T244=0,$T244=""),1,$T244))),0)))))</f>
        <v>0</v>
      </c>
      <c r="DP246" s="99">
        <f>IF(DP242="",0,IF(DP240=1,$T238,IF($T240=справочники!$E$9,$T238+$T242*INT((DP240-1)/IF(OR($T244=0,$T244=""),1,$T244)),IF($T240=справочники!$E$10,$T238*POWER($T242,INT((DP240-1)/IF(OR($T244=0,$T244=""),1,$T244))),IF($T240=справочники!$E$11,POWER($T238,1+$T242*INT((DP240-1)/IF(OR($T244=0,$T244=""),1,$T244))),0)))))</f>
        <v>0</v>
      </c>
      <c r="DQ246" s="99">
        <f>IF(DQ242="",0,IF(DQ240=1,$T238,IF($T240=справочники!$E$9,$T238+$T242*INT((DQ240-1)/IF(OR($T244=0,$T244=""),1,$T244)),IF($T240=справочники!$E$10,$T238*POWER($T242,INT((DQ240-1)/IF(OR($T244=0,$T244=""),1,$T244))),IF($T240=справочники!$E$11,POWER($T238,1+$T242*INT((DQ240-1)/IF(OR($T244=0,$T244=""),1,$T244))),0)))))</f>
        <v>0</v>
      </c>
      <c r="DR246" s="99">
        <f>IF(DR242="",0,IF(DR240=1,$T238,IF($T240=справочники!$E$9,$T238+$T242*INT((DR240-1)/IF(OR($T244=0,$T244=""),1,$T244)),IF($T240=справочники!$E$10,$T238*POWER($T242,INT((DR240-1)/IF(OR($T244=0,$T244=""),1,$T244))),IF($T240=справочники!$E$11,POWER($T238,1+$T242*INT((DR240-1)/IF(OR($T244=0,$T244=""),1,$T244))),0)))))</f>
        <v>0</v>
      </c>
      <c r="DS246" s="99">
        <f>IF(DS242="",0,IF(DS240=1,$T238,IF($T240=справочники!$E$9,$T238+$T242*INT((DS240-1)/IF(OR($T244=0,$T244=""),1,$T244)),IF($T240=справочники!$E$10,$T238*POWER($T242,INT((DS240-1)/IF(OR($T244=0,$T244=""),1,$T244))),IF($T240=справочники!$E$11,POWER($T238,1+$T242*INT((DS240-1)/IF(OR($T244=0,$T244=""),1,$T244))),0)))))</f>
        <v>0</v>
      </c>
      <c r="DT246" s="99">
        <f>IF(DT242="",0,IF(DT240=1,$T238,IF($T240=справочники!$E$9,$T238+$T242*INT((DT240-1)/IF(OR($T244=0,$T244=""),1,$T244)),IF($T240=справочники!$E$10,$T238*POWER($T242,INT((DT240-1)/IF(OR($T244=0,$T244=""),1,$T244))),IF($T240=справочники!$E$11,POWER($T238,1+$T242*INT((DT240-1)/IF(OR($T244=0,$T244=""),1,$T244))),0)))))</f>
        <v>0</v>
      </c>
      <c r="DU246" s="3"/>
      <c r="DV246" s="3"/>
    </row>
    <row r="247" spans="1:126" ht="4.2" customHeight="1">
      <c r="A247" s="1"/>
      <c r="B247" s="1"/>
      <c r="C247" s="1"/>
      <c r="D247" s="1"/>
      <c r="E247" s="261"/>
      <c r="F247" s="47"/>
      <c r="G247" s="229"/>
      <c r="H247" s="1"/>
      <c r="I247" s="1"/>
      <c r="J247" s="1"/>
      <c r="K247" s="1"/>
      <c r="L247" s="1"/>
      <c r="M247" s="5"/>
      <c r="N247" s="1"/>
      <c r="O247" s="1"/>
      <c r="P247" s="5"/>
      <c r="Q247" s="1"/>
      <c r="R247" s="1"/>
      <c r="S247" s="5"/>
      <c r="T247" s="7"/>
      <c r="U247" s="23"/>
      <c r="V247" s="1"/>
      <c r="W247" s="11"/>
      <c r="X247" s="10"/>
      <c r="Y247" s="45"/>
      <c r="Z247" s="92"/>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1"/>
      <c r="DV247" s="1"/>
    </row>
    <row r="248" spans="1:126" s="237" customFormat="1" ht="10.199999999999999">
      <c r="A248" s="226"/>
      <c r="B248" s="243" t="s">
        <v>127</v>
      </c>
      <c r="C248" s="228"/>
      <c r="D248" s="227"/>
      <c r="E248" s="268"/>
      <c r="F248" s="114"/>
      <c r="G248" s="229"/>
      <c r="H248" s="226"/>
      <c r="I248" s="226" t="str">
        <f>$I$172</f>
        <v>Оборачиваемость начислений расходов</v>
      </c>
      <c r="J248" s="226"/>
      <c r="K248" s="226"/>
      <c r="L248" s="226"/>
      <c r="M248" s="229"/>
      <c r="N248" s="226"/>
      <c r="O248" s="226"/>
      <c r="P248" s="229"/>
      <c r="Q248" s="226" t="s">
        <v>40</v>
      </c>
      <c r="R248" s="226"/>
      <c r="S248" s="229" t="s">
        <v>6</v>
      </c>
      <c r="T248" s="307"/>
      <c r="U248" s="226"/>
      <c r="V248" s="226"/>
      <c r="W248" s="233"/>
      <c r="X248" s="234"/>
      <c r="Y248" s="245"/>
      <c r="Z248" s="246"/>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c r="BC248" s="247"/>
      <c r="BD248" s="247"/>
      <c r="BE248" s="247"/>
      <c r="BF248" s="247"/>
      <c r="BG248" s="247"/>
      <c r="BH248" s="247"/>
      <c r="BI248" s="247"/>
      <c r="BJ248" s="247"/>
      <c r="BK248" s="247"/>
      <c r="BL248" s="247"/>
      <c r="BM248" s="247"/>
      <c r="BN248" s="247"/>
      <c r="BO248" s="247"/>
      <c r="BP248" s="247"/>
      <c r="BQ248" s="247"/>
      <c r="BR248" s="247"/>
      <c r="BS248" s="247"/>
      <c r="BT248" s="247"/>
      <c r="BU248" s="247"/>
      <c r="BV248" s="247"/>
      <c r="BW248" s="247"/>
      <c r="BX248" s="247"/>
      <c r="BY248" s="247"/>
      <c r="BZ248" s="247"/>
      <c r="CA248" s="247"/>
      <c r="CB248" s="247"/>
      <c r="CC248" s="247"/>
      <c r="CD248" s="247"/>
      <c r="CE248" s="247"/>
      <c r="CF248" s="247"/>
      <c r="CG248" s="247"/>
      <c r="CH248" s="247"/>
      <c r="CI248" s="247"/>
      <c r="CJ248" s="247"/>
      <c r="CK248" s="247"/>
      <c r="CL248" s="247"/>
      <c r="CM248" s="247"/>
      <c r="CN248" s="247"/>
      <c r="CO248" s="247"/>
      <c r="CP248" s="247"/>
      <c r="CQ248" s="247"/>
      <c r="CR248" s="247"/>
      <c r="CS248" s="247"/>
      <c r="CT248" s="247"/>
      <c r="CU248" s="247"/>
      <c r="CV248" s="247"/>
      <c r="CW248" s="247"/>
      <c r="CX248" s="247"/>
      <c r="CY248" s="247"/>
      <c r="CZ248" s="247"/>
      <c r="DA248" s="247"/>
      <c r="DB248" s="247"/>
      <c r="DC248" s="247"/>
      <c r="DD248" s="247"/>
      <c r="DE248" s="247"/>
      <c r="DF248" s="247"/>
      <c r="DG248" s="247"/>
      <c r="DH248" s="247"/>
      <c r="DI248" s="247"/>
      <c r="DJ248" s="247"/>
      <c r="DK248" s="247"/>
      <c r="DL248" s="247"/>
      <c r="DM248" s="247"/>
      <c r="DN248" s="247"/>
      <c r="DO248" s="247"/>
      <c r="DP248" s="247"/>
      <c r="DQ248" s="247"/>
      <c r="DR248" s="247"/>
      <c r="DS248" s="247"/>
      <c r="DT248" s="247"/>
      <c r="DU248" s="226"/>
      <c r="DV248" s="226"/>
    </row>
    <row r="249" spans="1:126" ht="4.2" customHeight="1">
      <c r="A249" s="1"/>
      <c r="B249" s="1"/>
      <c r="C249" s="1"/>
      <c r="D249" s="1"/>
      <c r="E249" s="261"/>
      <c r="F249" s="47"/>
      <c r="G249" s="229"/>
      <c r="H249" s="1"/>
      <c r="I249" s="1"/>
      <c r="J249" s="1"/>
      <c r="K249" s="1"/>
      <c r="L249" s="1"/>
      <c r="M249" s="5"/>
      <c r="N249" s="1"/>
      <c r="O249" s="1"/>
      <c r="P249" s="5"/>
      <c r="Q249" s="1"/>
      <c r="R249" s="1"/>
      <c r="S249" s="5"/>
      <c r="T249" s="7"/>
      <c r="U249" s="23"/>
      <c r="V249" s="1"/>
      <c r="W249" s="11"/>
      <c r="X249" s="10"/>
      <c r="Y249" s="45"/>
      <c r="Z249" s="92"/>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1"/>
      <c r="DV249" s="1"/>
    </row>
    <row r="250" spans="1:126" s="4" customFormat="1">
      <c r="A250" s="3"/>
      <c r="B250" s="257" t="s">
        <v>126</v>
      </c>
      <c r="C250" s="3"/>
      <c r="D250" s="3"/>
      <c r="E250" s="9" t="str">
        <f>IF(OR(Главная!$N$19=справочники!$N$10,Главная!$N$19=справочники!$N$11),"",IF(T250=справочники!$P$10,"","ндс(-)"))</f>
        <v>ндс(-)</v>
      </c>
      <c r="F250" s="50"/>
      <c r="G250" s="230"/>
      <c r="H250" s="12" t="str">
        <f>B250&amp;N238</f>
        <v xml:space="preserve">Начисление - </v>
      </c>
      <c r="I250" s="12"/>
      <c r="J250" s="3"/>
      <c r="K250" s="3"/>
      <c r="L250" s="3"/>
      <c r="M250" s="5"/>
      <c r="N250" s="35" t="str">
        <f>N230</f>
        <v>Продажа жилых помещений</v>
      </c>
      <c r="O250" s="35"/>
      <c r="P250" s="5"/>
      <c r="Q250" s="35" t="s">
        <v>25</v>
      </c>
      <c r="R250" s="35"/>
      <c r="S250" s="35"/>
      <c r="T250" s="61">
        <f>T246</f>
        <v>0</v>
      </c>
      <c r="U250" s="35"/>
      <c r="V250" s="35"/>
      <c r="W250" s="37">
        <f>SUM($Y250:$DU250)</f>
        <v>0</v>
      </c>
      <c r="X250" s="37"/>
      <c r="Y250" s="45"/>
      <c r="Z250" s="98"/>
      <c r="AA250" s="99">
        <f t="shared" ref="AA250:BF250" si="572">IF(AA$8="",0,IF(AA$1=1,SUMIFS(246:246,$1:$1,"&gt;="&amp;1,$1:$1,"&lt;="&amp;INT($T248/30))+($T248/30-INT($T248/30))*SUMIFS(246:246,$1:$1,INT($T248/30)+1),0)+($T248/30-INT($T248/30))*SUMIFS(246:246,$1:$1,AA$1+INT($T248/30)+1)+(INT($T248/30)+1-$T248/30)*SUMIFS(246:246,$1:$1,AA$1+INT($T248/30)))</f>
        <v>0</v>
      </c>
      <c r="AB250" s="99">
        <f t="shared" si="572"/>
        <v>0</v>
      </c>
      <c r="AC250" s="99">
        <f t="shared" si="572"/>
        <v>0</v>
      </c>
      <c r="AD250" s="99">
        <f t="shared" si="572"/>
        <v>0</v>
      </c>
      <c r="AE250" s="99">
        <f t="shared" si="572"/>
        <v>0</v>
      </c>
      <c r="AF250" s="99">
        <f t="shared" si="572"/>
        <v>0</v>
      </c>
      <c r="AG250" s="99">
        <f t="shared" si="572"/>
        <v>0</v>
      </c>
      <c r="AH250" s="99">
        <f t="shared" si="572"/>
        <v>0</v>
      </c>
      <c r="AI250" s="99">
        <f t="shared" si="572"/>
        <v>0</v>
      </c>
      <c r="AJ250" s="99">
        <f t="shared" si="572"/>
        <v>0</v>
      </c>
      <c r="AK250" s="99">
        <f t="shared" si="572"/>
        <v>0</v>
      </c>
      <c r="AL250" s="99">
        <f t="shared" si="572"/>
        <v>0</v>
      </c>
      <c r="AM250" s="99">
        <f t="shared" si="572"/>
        <v>0</v>
      </c>
      <c r="AN250" s="99">
        <f t="shared" si="572"/>
        <v>0</v>
      </c>
      <c r="AO250" s="99">
        <f t="shared" si="572"/>
        <v>0</v>
      </c>
      <c r="AP250" s="99">
        <f t="shared" si="572"/>
        <v>0</v>
      </c>
      <c r="AQ250" s="99">
        <f t="shared" si="572"/>
        <v>0</v>
      </c>
      <c r="AR250" s="99">
        <f t="shared" si="572"/>
        <v>0</v>
      </c>
      <c r="AS250" s="99">
        <f t="shared" si="572"/>
        <v>0</v>
      </c>
      <c r="AT250" s="99">
        <f t="shared" si="572"/>
        <v>0</v>
      </c>
      <c r="AU250" s="99">
        <f t="shared" si="572"/>
        <v>0</v>
      </c>
      <c r="AV250" s="99">
        <f t="shared" si="572"/>
        <v>0</v>
      </c>
      <c r="AW250" s="99">
        <f t="shared" si="572"/>
        <v>0</v>
      </c>
      <c r="AX250" s="99">
        <f t="shared" si="572"/>
        <v>0</v>
      </c>
      <c r="AY250" s="99">
        <f t="shared" si="572"/>
        <v>0</v>
      </c>
      <c r="AZ250" s="99">
        <f t="shared" si="572"/>
        <v>0</v>
      </c>
      <c r="BA250" s="99">
        <f t="shared" si="572"/>
        <v>0</v>
      </c>
      <c r="BB250" s="99">
        <f t="shared" si="572"/>
        <v>0</v>
      </c>
      <c r="BC250" s="99">
        <f t="shared" si="572"/>
        <v>0</v>
      </c>
      <c r="BD250" s="99">
        <f t="shared" si="572"/>
        <v>0</v>
      </c>
      <c r="BE250" s="99">
        <f t="shared" si="572"/>
        <v>0</v>
      </c>
      <c r="BF250" s="99">
        <f t="shared" si="572"/>
        <v>0</v>
      </c>
      <c r="BG250" s="99">
        <f t="shared" ref="BG250:CL250" si="573">IF(BG$8="",0,IF(BG$1=1,SUMIFS(246:246,$1:$1,"&gt;="&amp;1,$1:$1,"&lt;="&amp;INT($T248/30))+($T248/30-INT($T248/30))*SUMIFS(246:246,$1:$1,INT($T248/30)+1),0)+($T248/30-INT($T248/30))*SUMIFS(246:246,$1:$1,BG$1+INT($T248/30)+1)+(INT($T248/30)+1-$T248/30)*SUMIFS(246:246,$1:$1,BG$1+INT($T248/30)))</f>
        <v>0</v>
      </c>
      <c r="BH250" s="99">
        <f t="shared" si="573"/>
        <v>0</v>
      </c>
      <c r="BI250" s="99">
        <f t="shared" si="573"/>
        <v>0</v>
      </c>
      <c r="BJ250" s="99">
        <f t="shared" si="573"/>
        <v>0</v>
      </c>
      <c r="BK250" s="99">
        <f t="shared" si="573"/>
        <v>0</v>
      </c>
      <c r="BL250" s="99">
        <f t="shared" si="573"/>
        <v>0</v>
      </c>
      <c r="BM250" s="99">
        <f t="shared" si="573"/>
        <v>0</v>
      </c>
      <c r="BN250" s="99">
        <f t="shared" si="573"/>
        <v>0</v>
      </c>
      <c r="BO250" s="99">
        <f t="shared" si="573"/>
        <v>0</v>
      </c>
      <c r="BP250" s="99">
        <f t="shared" si="573"/>
        <v>0</v>
      </c>
      <c r="BQ250" s="99">
        <f t="shared" si="573"/>
        <v>0</v>
      </c>
      <c r="BR250" s="99">
        <f t="shared" si="573"/>
        <v>0</v>
      </c>
      <c r="BS250" s="99">
        <f t="shared" si="573"/>
        <v>0</v>
      </c>
      <c r="BT250" s="99">
        <f t="shared" si="573"/>
        <v>0</v>
      </c>
      <c r="BU250" s="99">
        <f t="shared" si="573"/>
        <v>0</v>
      </c>
      <c r="BV250" s="99">
        <f t="shared" si="573"/>
        <v>0</v>
      </c>
      <c r="BW250" s="99">
        <f t="shared" si="573"/>
        <v>0</v>
      </c>
      <c r="BX250" s="99">
        <f t="shared" si="573"/>
        <v>0</v>
      </c>
      <c r="BY250" s="99">
        <f t="shared" si="573"/>
        <v>0</v>
      </c>
      <c r="BZ250" s="99">
        <f t="shared" si="573"/>
        <v>0</v>
      </c>
      <c r="CA250" s="99">
        <f t="shared" si="573"/>
        <v>0</v>
      </c>
      <c r="CB250" s="99">
        <f t="shared" si="573"/>
        <v>0</v>
      </c>
      <c r="CC250" s="99">
        <f t="shared" si="573"/>
        <v>0</v>
      </c>
      <c r="CD250" s="99">
        <f t="shared" si="573"/>
        <v>0</v>
      </c>
      <c r="CE250" s="99">
        <f t="shared" si="573"/>
        <v>0</v>
      </c>
      <c r="CF250" s="99">
        <f t="shared" si="573"/>
        <v>0</v>
      </c>
      <c r="CG250" s="99">
        <f t="shared" si="573"/>
        <v>0</v>
      </c>
      <c r="CH250" s="99">
        <f t="shared" si="573"/>
        <v>0</v>
      </c>
      <c r="CI250" s="99">
        <f t="shared" si="573"/>
        <v>0</v>
      </c>
      <c r="CJ250" s="99">
        <f t="shared" si="573"/>
        <v>0</v>
      </c>
      <c r="CK250" s="99">
        <f t="shared" si="573"/>
        <v>0</v>
      </c>
      <c r="CL250" s="99">
        <f t="shared" si="573"/>
        <v>0</v>
      </c>
      <c r="CM250" s="99">
        <f t="shared" ref="CM250:DT250" si="574">IF(CM$8="",0,IF(CM$1=1,SUMIFS(246:246,$1:$1,"&gt;="&amp;1,$1:$1,"&lt;="&amp;INT($T248/30))+($T248/30-INT($T248/30))*SUMIFS(246:246,$1:$1,INT($T248/30)+1),0)+($T248/30-INT($T248/30))*SUMIFS(246:246,$1:$1,CM$1+INT($T248/30)+1)+(INT($T248/30)+1-$T248/30)*SUMIFS(246:246,$1:$1,CM$1+INT($T248/30)))</f>
        <v>0</v>
      </c>
      <c r="CN250" s="99">
        <f t="shared" si="574"/>
        <v>0</v>
      </c>
      <c r="CO250" s="99">
        <f t="shared" si="574"/>
        <v>0</v>
      </c>
      <c r="CP250" s="99">
        <f t="shared" si="574"/>
        <v>0</v>
      </c>
      <c r="CQ250" s="99">
        <f t="shared" si="574"/>
        <v>0</v>
      </c>
      <c r="CR250" s="99">
        <f t="shared" si="574"/>
        <v>0</v>
      </c>
      <c r="CS250" s="99">
        <f t="shared" si="574"/>
        <v>0</v>
      </c>
      <c r="CT250" s="99">
        <f t="shared" si="574"/>
        <v>0</v>
      </c>
      <c r="CU250" s="99">
        <f t="shared" si="574"/>
        <v>0</v>
      </c>
      <c r="CV250" s="99">
        <f t="shared" si="574"/>
        <v>0</v>
      </c>
      <c r="CW250" s="99">
        <f t="shared" si="574"/>
        <v>0</v>
      </c>
      <c r="CX250" s="99">
        <f t="shared" si="574"/>
        <v>0</v>
      </c>
      <c r="CY250" s="99">
        <f t="shared" si="574"/>
        <v>0</v>
      </c>
      <c r="CZ250" s="99">
        <f t="shared" si="574"/>
        <v>0</v>
      </c>
      <c r="DA250" s="99">
        <f t="shared" si="574"/>
        <v>0</v>
      </c>
      <c r="DB250" s="99">
        <f t="shared" si="574"/>
        <v>0</v>
      </c>
      <c r="DC250" s="99">
        <f t="shared" si="574"/>
        <v>0</v>
      </c>
      <c r="DD250" s="99">
        <f t="shared" si="574"/>
        <v>0</v>
      </c>
      <c r="DE250" s="99">
        <f t="shared" si="574"/>
        <v>0</v>
      </c>
      <c r="DF250" s="99">
        <f t="shared" si="574"/>
        <v>0</v>
      </c>
      <c r="DG250" s="99">
        <f t="shared" si="574"/>
        <v>0</v>
      </c>
      <c r="DH250" s="99">
        <f t="shared" si="574"/>
        <v>0</v>
      </c>
      <c r="DI250" s="99">
        <f t="shared" si="574"/>
        <v>0</v>
      </c>
      <c r="DJ250" s="99">
        <f t="shared" si="574"/>
        <v>0</v>
      </c>
      <c r="DK250" s="99">
        <f t="shared" si="574"/>
        <v>0</v>
      </c>
      <c r="DL250" s="99">
        <f t="shared" si="574"/>
        <v>0</v>
      </c>
      <c r="DM250" s="99">
        <f t="shared" si="574"/>
        <v>0</v>
      </c>
      <c r="DN250" s="99">
        <f t="shared" si="574"/>
        <v>0</v>
      </c>
      <c r="DO250" s="99">
        <f t="shared" si="574"/>
        <v>0</v>
      </c>
      <c r="DP250" s="99">
        <f t="shared" si="574"/>
        <v>0</v>
      </c>
      <c r="DQ250" s="99">
        <f t="shared" si="574"/>
        <v>0</v>
      </c>
      <c r="DR250" s="99">
        <f t="shared" si="574"/>
        <v>0</v>
      </c>
      <c r="DS250" s="99">
        <f t="shared" si="574"/>
        <v>0</v>
      </c>
      <c r="DT250" s="99">
        <f t="shared" si="574"/>
        <v>0</v>
      </c>
      <c r="DU250" s="3"/>
      <c r="DV250" s="3"/>
    </row>
    <row r="251" spans="1:126" ht="4.2" customHeight="1">
      <c r="A251" s="1"/>
      <c r="B251" s="1"/>
      <c r="C251" s="1"/>
      <c r="D251" s="1"/>
      <c r="E251" s="261"/>
      <c r="F251" s="47"/>
      <c r="G251" s="229"/>
      <c r="H251" s="1"/>
      <c r="I251" s="1"/>
      <c r="J251" s="1"/>
      <c r="K251" s="1"/>
      <c r="L251" s="1"/>
      <c r="M251" s="5"/>
      <c r="N251" s="1"/>
      <c r="O251" s="1"/>
      <c r="P251" s="5"/>
      <c r="Q251" s="1"/>
      <c r="R251" s="1"/>
      <c r="S251" s="5"/>
      <c r="T251" s="7"/>
      <c r="U251" s="23"/>
      <c r="V251" s="1"/>
      <c r="W251" s="11"/>
      <c r="X251" s="10"/>
      <c r="Y251" s="45"/>
      <c r="Z251" s="92"/>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1"/>
      <c r="DV251" s="1"/>
    </row>
    <row r="252" spans="1:126" s="237" customFormat="1" ht="10.199999999999999">
      <c r="A252" s="226"/>
      <c r="B252" s="243" t="s">
        <v>133</v>
      </c>
      <c r="C252" s="228"/>
      <c r="D252" s="227"/>
      <c r="E252" s="268"/>
      <c r="F252" s="114"/>
      <c r="G252" s="229"/>
      <c r="H252" s="226"/>
      <c r="I252" s="226" t="e">
        <f>#REF!</f>
        <v>#REF!</v>
      </c>
      <c r="J252" s="226"/>
      <c r="K252" s="226"/>
      <c r="L252" s="226"/>
      <c r="M252" s="229"/>
      <c r="N252" s="226"/>
      <c r="O252" s="226"/>
      <c r="P252" s="229"/>
      <c r="Q252" s="226" t="s">
        <v>40</v>
      </c>
      <c r="R252" s="226"/>
      <c r="S252" s="229" t="s">
        <v>6</v>
      </c>
      <c r="T252" s="307"/>
      <c r="U252" s="226"/>
      <c r="V252" s="226"/>
      <c r="W252" s="233"/>
      <c r="X252" s="234"/>
      <c r="Y252" s="245"/>
      <c r="Z252" s="246"/>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247"/>
      <c r="AY252" s="247"/>
      <c r="AZ252" s="247"/>
      <c r="BA252" s="247"/>
      <c r="BB252" s="247"/>
      <c r="BC252" s="247"/>
      <c r="BD252" s="247"/>
      <c r="BE252" s="247"/>
      <c r="BF252" s="247"/>
      <c r="BG252" s="247"/>
      <c r="BH252" s="247"/>
      <c r="BI252" s="247"/>
      <c r="BJ252" s="247"/>
      <c r="BK252" s="247"/>
      <c r="BL252" s="247"/>
      <c r="BM252" s="247"/>
      <c r="BN252" s="247"/>
      <c r="BO252" s="247"/>
      <c r="BP252" s="247"/>
      <c r="BQ252" s="247"/>
      <c r="BR252" s="247"/>
      <c r="BS252" s="247"/>
      <c r="BT252" s="247"/>
      <c r="BU252" s="247"/>
      <c r="BV252" s="247"/>
      <c r="BW252" s="247"/>
      <c r="BX252" s="247"/>
      <c r="BY252" s="247"/>
      <c r="BZ252" s="247"/>
      <c r="CA252" s="247"/>
      <c r="CB252" s="247"/>
      <c r="CC252" s="247"/>
      <c r="CD252" s="247"/>
      <c r="CE252" s="247"/>
      <c r="CF252" s="247"/>
      <c r="CG252" s="247"/>
      <c r="CH252" s="247"/>
      <c r="CI252" s="247"/>
      <c r="CJ252" s="247"/>
      <c r="CK252" s="247"/>
      <c r="CL252" s="247"/>
      <c r="CM252" s="247"/>
      <c r="CN252" s="247"/>
      <c r="CO252" s="247"/>
      <c r="CP252" s="247"/>
      <c r="CQ252" s="247"/>
      <c r="CR252" s="247"/>
      <c r="CS252" s="247"/>
      <c r="CT252" s="247"/>
      <c r="CU252" s="247"/>
      <c r="CV252" s="247"/>
      <c r="CW252" s="247"/>
      <c r="CX252" s="247"/>
      <c r="CY252" s="247"/>
      <c r="CZ252" s="247"/>
      <c r="DA252" s="247"/>
      <c r="DB252" s="247"/>
      <c r="DC252" s="247"/>
      <c r="DD252" s="247"/>
      <c r="DE252" s="247"/>
      <c r="DF252" s="247"/>
      <c r="DG252" s="247"/>
      <c r="DH252" s="247"/>
      <c r="DI252" s="247"/>
      <c r="DJ252" s="247"/>
      <c r="DK252" s="247"/>
      <c r="DL252" s="247"/>
      <c r="DM252" s="247"/>
      <c r="DN252" s="247"/>
      <c r="DO252" s="247"/>
      <c r="DP252" s="247"/>
      <c r="DQ252" s="247"/>
      <c r="DR252" s="247"/>
      <c r="DS252" s="247"/>
      <c r="DT252" s="247"/>
      <c r="DU252" s="226"/>
      <c r="DV252" s="226"/>
    </row>
    <row r="253" spans="1:126" ht="4.2" customHeight="1">
      <c r="A253" s="1"/>
      <c r="B253" s="1"/>
      <c r="C253" s="1"/>
      <c r="D253" s="1"/>
      <c r="E253" s="261"/>
      <c r="F253" s="47"/>
      <c r="G253" s="229"/>
      <c r="H253" s="1"/>
      <c r="I253" s="1"/>
      <c r="J253" s="1"/>
      <c r="K253" s="1"/>
      <c r="L253" s="1"/>
      <c r="M253" s="5"/>
      <c r="N253" s="1"/>
      <c r="O253" s="1"/>
      <c r="P253" s="5"/>
      <c r="Q253" s="1"/>
      <c r="R253" s="1"/>
      <c r="S253" s="5"/>
      <c r="T253" s="7"/>
      <c r="U253" s="23"/>
      <c r="V253" s="1"/>
      <c r="W253" s="11"/>
      <c r="X253" s="10"/>
      <c r="Y253" s="45"/>
      <c r="Z253" s="92"/>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1"/>
      <c r="DV253" s="1"/>
    </row>
    <row r="254" spans="1:126" s="4" customFormat="1">
      <c r="A254" s="3"/>
      <c r="B254" s="257" t="s">
        <v>130</v>
      </c>
      <c r="C254" s="3"/>
      <c r="D254" s="3"/>
      <c r="E254" s="9" t="s">
        <v>26</v>
      </c>
      <c r="F254" s="50"/>
      <c r="G254" s="230"/>
      <c r="H254" s="12" t="str">
        <f>B254&amp;N238</f>
        <v xml:space="preserve">Оплата - </v>
      </c>
      <c r="I254" s="12"/>
      <c r="J254" s="3"/>
      <c r="K254" s="3"/>
      <c r="L254" s="3"/>
      <c r="M254" s="5"/>
      <c r="N254" s="35" t="str">
        <f>N234</f>
        <v>Продажа жилых помещений</v>
      </c>
      <c r="O254" s="35"/>
      <c r="P254" s="5"/>
      <c r="Q254" s="35" t="s">
        <v>25</v>
      </c>
      <c r="R254" s="35"/>
      <c r="S254" s="35"/>
      <c r="T254" s="35"/>
      <c r="U254" s="35"/>
      <c r="V254" s="35"/>
      <c r="W254" s="37">
        <f>SUM($Y254:$DU254)</f>
        <v>0</v>
      </c>
      <c r="X254" s="37"/>
      <c r="Y254" s="45"/>
      <c r="Z254" s="98"/>
      <c r="AA254" s="99">
        <f t="shared" ref="AA254:BF254" si="575">IF(AA$8="",0,IF(AA$1=1,SUMIFS(250:250,$1:$1,"&gt;="&amp;1,$1:$1,"&lt;="&amp;INT(-$T252/30))+(-$T252/30-INT(-$T252/30))*SUMIFS(250:250,$1:$1,INT(-$T252/30)+1),0)+(-$T252/30-INT(-$T252/30))*SUMIFS(250:250,$1:$1,AA$1+INT(-$T252/30)+1)+(INT(-$T252/30)+1+$T252/30)*SUMIFS(250:250,$1:$1,AA$1+INT(-$T252/30)))</f>
        <v>0</v>
      </c>
      <c r="AB254" s="99">
        <f t="shared" si="575"/>
        <v>0</v>
      </c>
      <c r="AC254" s="99">
        <f t="shared" si="575"/>
        <v>0</v>
      </c>
      <c r="AD254" s="99">
        <f t="shared" si="575"/>
        <v>0</v>
      </c>
      <c r="AE254" s="99">
        <f t="shared" si="575"/>
        <v>0</v>
      </c>
      <c r="AF254" s="99">
        <f t="shared" si="575"/>
        <v>0</v>
      </c>
      <c r="AG254" s="99">
        <f t="shared" si="575"/>
        <v>0</v>
      </c>
      <c r="AH254" s="99">
        <f t="shared" si="575"/>
        <v>0</v>
      </c>
      <c r="AI254" s="99">
        <f t="shared" si="575"/>
        <v>0</v>
      </c>
      <c r="AJ254" s="99">
        <f t="shared" si="575"/>
        <v>0</v>
      </c>
      <c r="AK254" s="99">
        <f t="shared" si="575"/>
        <v>0</v>
      </c>
      <c r="AL254" s="99">
        <f t="shared" si="575"/>
        <v>0</v>
      </c>
      <c r="AM254" s="99">
        <f t="shared" si="575"/>
        <v>0</v>
      </c>
      <c r="AN254" s="99">
        <f t="shared" si="575"/>
        <v>0</v>
      </c>
      <c r="AO254" s="99">
        <f t="shared" si="575"/>
        <v>0</v>
      </c>
      <c r="AP254" s="99">
        <f t="shared" si="575"/>
        <v>0</v>
      </c>
      <c r="AQ254" s="99">
        <f t="shared" si="575"/>
        <v>0</v>
      </c>
      <c r="AR254" s="99">
        <f t="shared" si="575"/>
        <v>0</v>
      </c>
      <c r="AS254" s="99">
        <f t="shared" si="575"/>
        <v>0</v>
      </c>
      <c r="AT254" s="99">
        <f t="shared" si="575"/>
        <v>0</v>
      </c>
      <c r="AU254" s="99">
        <f t="shared" si="575"/>
        <v>0</v>
      </c>
      <c r="AV254" s="99">
        <f t="shared" si="575"/>
        <v>0</v>
      </c>
      <c r="AW254" s="99">
        <f t="shared" si="575"/>
        <v>0</v>
      </c>
      <c r="AX254" s="99">
        <f t="shared" si="575"/>
        <v>0</v>
      </c>
      <c r="AY254" s="99">
        <f t="shared" si="575"/>
        <v>0</v>
      </c>
      <c r="AZ254" s="99">
        <f t="shared" si="575"/>
        <v>0</v>
      </c>
      <c r="BA254" s="99">
        <f t="shared" si="575"/>
        <v>0</v>
      </c>
      <c r="BB254" s="99">
        <f t="shared" si="575"/>
        <v>0</v>
      </c>
      <c r="BC254" s="99">
        <f t="shared" si="575"/>
        <v>0</v>
      </c>
      <c r="BD254" s="99">
        <f t="shared" si="575"/>
        <v>0</v>
      </c>
      <c r="BE254" s="99">
        <f t="shared" si="575"/>
        <v>0</v>
      </c>
      <c r="BF254" s="99">
        <f t="shared" si="575"/>
        <v>0</v>
      </c>
      <c r="BG254" s="99">
        <f t="shared" ref="BG254:CL254" si="576">IF(BG$8="",0,IF(BG$1=1,SUMIFS(250:250,$1:$1,"&gt;="&amp;1,$1:$1,"&lt;="&amp;INT(-$T252/30))+(-$T252/30-INT(-$T252/30))*SUMIFS(250:250,$1:$1,INT(-$T252/30)+1),0)+(-$T252/30-INT(-$T252/30))*SUMIFS(250:250,$1:$1,BG$1+INT(-$T252/30)+1)+(INT(-$T252/30)+1+$T252/30)*SUMIFS(250:250,$1:$1,BG$1+INT(-$T252/30)))</f>
        <v>0</v>
      </c>
      <c r="BH254" s="99">
        <f t="shared" si="576"/>
        <v>0</v>
      </c>
      <c r="BI254" s="99">
        <f t="shared" si="576"/>
        <v>0</v>
      </c>
      <c r="BJ254" s="99">
        <f t="shared" si="576"/>
        <v>0</v>
      </c>
      <c r="BK254" s="99">
        <f t="shared" si="576"/>
        <v>0</v>
      </c>
      <c r="BL254" s="99">
        <f t="shared" si="576"/>
        <v>0</v>
      </c>
      <c r="BM254" s="99">
        <f t="shared" si="576"/>
        <v>0</v>
      </c>
      <c r="BN254" s="99">
        <f t="shared" si="576"/>
        <v>0</v>
      </c>
      <c r="BO254" s="99">
        <f t="shared" si="576"/>
        <v>0</v>
      </c>
      <c r="BP254" s="99">
        <f t="shared" si="576"/>
        <v>0</v>
      </c>
      <c r="BQ254" s="99">
        <f t="shared" si="576"/>
        <v>0</v>
      </c>
      <c r="BR254" s="99">
        <f t="shared" si="576"/>
        <v>0</v>
      </c>
      <c r="BS254" s="99">
        <f t="shared" si="576"/>
        <v>0</v>
      </c>
      <c r="BT254" s="99">
        <f t="shared" si="576"/>
        <v>0</v>
      </c>
      <c r="BU254" s="99">
        <f t="shared" si="576"/>
        <v>0</v>
      </c>
      <c r="BV254" s="99">
        <f t="shared" si="576"/>
        <v>0</v>
      </c>
      <c r="BW254" s="99">
        <f t="shared" si="576"/>
        <v>0</v>
      </c>
      <c r="BX254" s="99">
        <f t="shared" si="576"/>
        <v>0</v>
      </c>
      <c r="BY254" s="99">
        <f t="shared" si="576"/>
        <v>0</v>
      </c>
      <c r="BZ254" s="99">
        <f t="shared" si="576"/>
        <v>0</v>
      </c>
      <c r="CA254" s="99">
        <f t="shared" si="576"/>
        <v>0</v>
      </c>
      <c r="CB254" s="99">
        <f t="shared" si="576"/>
        <v>0</v>
      </c>
      <c r="CC254" s="99">
        <f t="shared" si="576"/>
        <v>0</v>
      </c>
      <c r="CD254" s="99">
        <f t="shared" si="576"/>
        <v>0</v>
      </c>
      <c r="CE254" s="99">
        <f t="shared" si="576"/>
        <v>0</v>
      </c>
      <c r="CF254" s="99">
        <f t="shared" si="576"/>
        <v>0</v>
      </c>
      <c r="CG254" s="99">
        <f t="shared" si="576"/>
        <v>0</v>
      </c>
      <c r="CH254" s="99">
        <f t="shared" si="576"/>
        <v>0</v>
      </c>
      <c r="CI254" s="99">
        <f t="shared" si="576"/>
        <v>0</v>
      </c>
      <c r="CJ254" s="99">
        <f t="shared" si="576"/>
        <v>0</v>
      </c>
      <c r="CK254" s="99">
        <f t="shared" si="576"/>
        <v>0</v>
      </c>
      <c r="CL254" s="99">
        <f t="shared" si="576"/>
        <v>0</v>
      </c>
      <c r="CM254" s="99">
        <f t="shared" ref="CM254:DT254" si="577">IF(CM$8="",0,IF(CM$1=1,SUMIFS(250:250,$1:$1,"&gt;="&amp;1,$1:$1,"&lt;="&amp;INT(-$T252/30))+(-$T252/30-INT(-$T252/30))*SUMIFS(250:250,$1:$1,INT(-$T252/30)+1),0)+(-$T252/30-INT(-$T252/30))*SUMIFS(250:250,$1:$1,CM$1+INT(-$T252/30)+1)+(INT(-$T252/30)+1+$T252/30)*SUMIFS(250:250,$1:$1,CM$1+INT(-$T252/30)))</f>
        <v>0</v>
      </c>
      <c r="CN254" s="99">
        <f t="shared" si="577"/>
        <v>0</v>
      </c>
      <c r="CO254" s="99">
        <f t="shared" si="577"/>
        <v>0</v>
      </c>
      <c r="CP254" s="99">
        <f t="shared" si="577"/>
        <v>0</v>
      </c>
      <c r="CQ254" s="99">
        <f t="shared" si="577"/>
        <v>0</v>
      </c>
      <c r="CR254" s="99">
        <f t="shared" si="577"/>
        <v>0</v>
      </c>
      <c r="CS254" s="99">
        <f t="shared" si="577"/>
        <v>0</v>
      </c>
      <c r="CT254" s="99">
        <f t="shared" si="577"/>
        <v>0</v>
      </c>
      <c r="CU254" s="99">
        <f t="shared" si="577"/>
        <v>0</v>
      </c>
      <c r="CV254" s="99">
        <f t="shared" si="577"/>
        <v>0</v>
      </c>
      <c r="CW254" s="99">
        <f t="shared" si="577"/>
        <v>0</v>
      </c>
      <c r="CX254" s="99">
        <f t="shared" si="577"/>
        <v>0</v>
      </c>
      <c r="CY254" s="99">
        <f t="shared" si="577"/>
        <v>0</v>
      </c>
      <c r="CZ254" s="99">
        <f t="shared" si="577"/>
        <v>0</v>
      </c>
      <c r="DA254" s="99">
        <f t="shared" si="577"/>
        <v>0</v>
      </c>
      <c r="DB254" s="99">
        <f t="shared" si="577"/>
        <v>0</v>
      </c>
      <c r="DC254" s="99">
        <f t="shared" si="577"/>
        <v>0</v>
      </c>
      <c r="DD254" s="99">
        <f t="shared" si="577"/>
        <v>0</v>
      </c>
      <c r="DE254" s="99">
        <f t="shared" si="577"/>
        <v>0</v>
      </c>
      <c r="DF254" s="99">
        <f t="shared" si="577"/>
        <v>0</v>
      </c>
      <c r="DG254" s="99">
        <f t="shared" si="577"/>
        <v>0</v>
      </c>
      <c r="DH254" s="99">
        <f t="shared" si="577"/>
        <v>0</v>
      </c>
      <c r="DI254" s="99">
        <f t="shared" si="577"/>
        <v>0</v>
      </c>
      <c r="DJ254" s="99">
        <f t="shared" si="577"/>
        <v>0</v>
      </c>
      <c r="DK254" s="99">
        <f t="shared" si="577"/>
        <v>0</v>
      </c>
      <c r="DL254" s="99">
        <f t="shared" si="577"/>
        <v>0</v>
      </c>
      <c r="DM254" s="99">
        <f t="shared" si="577"/>
        <v>0</v>
      </c>
      <c r="DN254" s="99">
        <f t="shared" si="577"/>
        <v>0</v>
      </c>
      <c r="DO254" s="99">
        <f t="shared" si="577"/>
        <v>0</v>
      </c>
      <c r="DP254" s="99">
        <f t="shared" si="577"/>
        <v>0</v>
      </c>
      <c r="DQ254" s="99">
        <f t="shared" si="577"/>
        <v>0</v>
      </c>
      <c r="DR254" s="99">
        <f t="shared" si="577"/>
        <v>0</v>
      </c>
      <c r="DS254" s="99">
        <f t="shared" si="577"/>
        <v>0</v>
      </c>
      <c r="DT254" s="99">
        <f t="shared" si="577"/>
        <v>0</v>
      </c>
      <c r="DU254" s="3"/>
      <c r="DV254" s="3"/>
    </row>
    <row r="255" spans="1:126" ht="4.2" customHeight="1">
      <c r="A255" s="1"/>
      <c r="B255" s="1"/>
      <c r="C255" s="1"/>
      <c r="D255" s="1"/>
      <c r="E255" s="261"/>
      <c r="F255" s="47"/>
      <c r="G255" s="229"/>
      <c r="H255" s="1"/>
      <c r="I255" s="1"/>
      <c r="J255" s="1"/>
      <c r="K255" s="1"/>
      <c r="L255" s="1"/>
      <c r="M255" s="5"/>
      <c r="N255" s="1"/>
      <c r="O255" s="1"/>
      <c r="P255" s="5"/>
      <c r="Q255" s="1"/>
      <c r="R255" s="1"/>
      <c r="S255" s="5"/>
      <c r="T255" s="7"/>
      <c r="U255" s="23"/>
      <c r="V255" s="1"/>
      <c r="W255" s="11"/>
      <c r="X255" s="10"/>
      <c r="Y255" s="45"/>
      <c r="Z255" s="92"/>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1"/>
      <c r="DV255" s="1"/>
    </row>
    <row r="256" spans="1:126" ht="4.2" customHeight="1">
      <c r="A256" s="1"/>
      <c r="B256" s="1"/>
      <c r="C256" s="1"/>
      <c r="D256" s="39"/>
      <c r="E256" s="39"/>
      <c r="F256" s="39"/>
      <c r="G256" s="39"/>
      <c r="H256" s="39"/>
      <c r="I256" s="39"/>
      <c r="J256" s="39"/>
      <c r="K256" s="39"/>
      <c r="L256" s="39"/>
      <c r="M256" s="41"/>
      <c r="N256" s="39"/>
      <c r="O256" s="39"/>
      <c r="P256" s="41"/>
      <c r="Q256" s="39"/>
      <c r="R256" s="1"/>
      <c r="S256" s="5"/>
      <c r="T256" s="7"/>
      <c r="U256" s="23"/>
      <c r="V256" s="1"/>
      <c r="W256" s="43"/>
      <c r="X256" s="10"/>
      <c r="Y256" s="45"/>
      <c r="Z256" s="92"/>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c r="DO256" s="101"/>
      <c r="DP256" s="101"/>
      <c r="DQ256" s="101"/>
      <c r="DR256" s="101"/>
      <c r="DS256" s="101"/>
      <c r="DT256" s="101"/>
      <c r="DU256" s="1"/>
      <c r="DV256" s="1"/>
    </row>
    <row r="257" spans="1:126" ht="7.2" customHeight="1">
      <c r="A257" s="1"/>
      <c r="B257" s="1"/>
      <c r="C257" s="1"/>
      <c r="D257" s="1"/>
      <c r="E257" s="261"/>
      <c r="F257" s="47"/>
      <c r="G257" s="229"/>
      <c r="H257" s="1"/>
      <c r="I257" s="1"/>
      <c r="J257" s="1"/>
      <c r="K257" s="1"/>
      <c r="L257" s="1"/>
      <c r="M257" s="5"/>
      <c r="N257" s="1"/>
      <c r="O257" s="1"/>
      <c r="P257" s="5"/>
      <c r="Q257" s="1"/>
      <c r="R257" s="1"/>
      <c r="S257" s="5"/>
      <c r="T257" s="7"/>
      <c r="U257" s="23"/>
      <c r="V257" s="1"/>
      <c r="W257" s="11"/>
      <c r="X257" s="10"/>
      <c r="Y257" s="45"/>
      <c r="Z257" s="92"/>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1"/>
      <c r="DV257" s="1"/>
    </row>
    <row r="258" spans="1:126" ht="12.6" thickBot="1">
      <c r="A258" s="1"/>
      <c r="B258" s="242" t="s">
        <v>124</v>
      </c>
      <c r="C258" s="197"/>
      <c r="D258" s="196"/>
      <c r="E258" s="261"/>
      <c r="F258" s="47"/>
      <c r="G258" s="230"/>
      <c r="H258" s="18"/>
      <c r="I258" s="18" t="str">
        <f>$I$218</f>
        <v>прямой пост. расход, укажите сумму в месяц с ндс</v>
      </c>
      <c r="J258" s="1"/>
      <c r="K258" s="1"/>
      <c r="L258" s="1"/>
      <c r="M258" s="5" t="s">
        <v>6</v>
      </c>
      <c r="N258" s="584"/>
      <c r="O258" s="1"/>
      <c r="P258" s="5"/>
      <c r="Q258" s="1" t="s">
        <v>25</v>
      </c>
      <c r="R258" s="1"/>
      <c r="S258" s="5" t="s">
        <v>6</v>
      </c>
      <c r="T258" s="202"/>
      <c r="U258" s="23"/>
      <c r="V258" s="1"/>
      <c r="W258" s="11"/>
      <c r="X258" s="10"/>
      <c r="Y258" s="45"/>
      <c r="Z258" s="92"/>
      <c r="AA258" s="580" t="str">
        <f>IF(AA260=1,"1-ый мес. расхода","")</f>
        <v/>
      </c>
      <c r="AB258" s="580" t="str">
        <f t="shared" ref="AB258:CM258" si="578">IF(AB260=1,"1-ый мес. расхода","")</f>
        <v/>
      </c>
      <c r="AC258" s="580" t="str">
        <f t="shared" si="578"/>
        <v/>
      </c>
      <c r="AD258" s="580" t="str">
        <f t="shared" si="578"/>
        <v/>
      </c>
      <c r="AE258" s="580" t="str">
        <f t="shared" si="578"/>
        <v/>
      </c>
      <c r="AF258" s="580" t="str">
        <f t="shared" si="578"/>
        <v/>
      </c>
      <c r="AG258" s="580" t="str">
        <f t="shared" si="578"/>
        <v/>
      </c>
      <c r="AH258" s="580" t="str">
        <f t="shared" si="578"/>
        <v/>
      </c>
      <c r="AI258" s="580" t="str">
        <f t="shared" si="578"/>
        <v/>
      </c>
      <c r="AJ258" s="580" t="str">
        <f t="shared" si="578"/>
        <v/>
      </c>
      <c r="AK258" s="580" t="str">
        <f t="shared" si="578"/>
        <v/>
      </c>
      <c r="AL258" s="580" t="str">
        <f t="shared" si="578"/>
        <v/>
      </c>
      <c r="AM258" s="580" t="str">
        <f t="shared" si="578"/>
        <v/>
      </c>
      <c r="AN258" s="580" t="str">
        <f t="shared" si="578"/>
        <v/>
      </c>
      <c r="AO258" s="580" t="str">
        <f t="shared" si="578"/>
        <v/>
      </c>
      <c r="AP258" s="580" t="str">
        <f t="shared" si="578"/>
        <v/>
      </c>
      <c r="AQ258" s="580" t="str">
        <f t="shared" si="578"/>
        <v/>
      </c>
      <c r="AR258" s="580" t="str">
        <f t="shared" si="578"/>
        <v/>
      </c>
      <c r="AS258" s="580" t="str">
        <f t="shared" si="578"/>
        <v/>
      </c>
      <c r="AT258" s="580" t="str">
        <f t="shared" si="578"/>
        <v/>
      </c>
      <c r="AU258" s="580" t="str">
        <f t="shared" si="578"/>
        <v/>
      </c>
      <c r="AV258" s="580" t="str">
        <f t="shared" si="578"/>
        <v/>
      </c>
      <c r="AW258" s="580" t="str">
        <f t="shared" si="578"/>
        <v/>
      </c>
      <c r="AX258" s="580" t="str">
        <f t="shared" si="578"/>
        <v/>
      </c>
      <c r="AY258" s="580" t="str">
        <f t="shared" si="578"/>
        <v/>
      </c>
      <c r="AZ258" s="580" t="str">
        <f t="shared" si="578"/>
        <v/>
      </c>
      <c r="BA258" s="580" t="str">
        <f t="shared" si="578"/>
        <v/>
      </c>
      <c r="BB258" s="580" t="str">
        <f t="shared" si="578"/>
        <v/>
      </c>
      <c r="BC258" s="580" t="str">
        <f t="shared" si="578"/>
        <v/>
      </c>
      <c r="BD258" s="580" t="str">
        <f t="shared" si="578"/>
        <v/>
      </c>
      <c r="BE258" s="580" t="str">
        <f t="shared" si="578"/>
        <v/>
      </c>
      <c r="BF258" s="580" t="str">
        <f t="shared" si="578"/>
        <v/>
      </c>
      <c r="BG258" s="580" t="str">
        <f t="shared" si="578"/>
        <v/>
      </c>
      <c r="BH258" s="580" t="str">
        <f t="shared" si="578"/>
        <v/>
      </c>
      <c r="BI258" s="580" t="str">
        <f t="shared" si="578"/>
        <v/>
      </c>
      <c r="BJ258" s="580" t="str">
        <f t="shared" si="578"/>
        <v/>
      </c>
      <c r="BK258" s="580" t="str">
        <f t="shared" si="578"/>
        <v/>
      </c>
      <c r="BL258" s="580" t="str">
        <f t="shared" si="578"/>
        <v/>
      </c>
      <c r="BM258" s="580" t="str">
        <f t="shared" si="578"/>
        <v/>
      </c>
      <c r="BN258" s="580" t="str">
        <f t="shared" si="578"/>
        <v/>
      </c>
      <c r="BO258" s="580" t="str">
        <f t="shared" si="578"/>
        <v/>
      </c>
      <c r="BP258" s="580" t="str">
        <f t="shared" si="578"/>
        <v/>
      </c>
      <c r="BQ258" s="580" t="str">
        <f t="shared" si="578"/>
        <v/>
      </c>
      <c r="BR258" s="580" t="str">
        <f t="shared" si="578"/>
        <v/>
      </c>
      <c r="BS258" s="580" t="str">
        <f t="shared" si="578"/>
        <v/>
      </c>
      <c r="BT258" s="580" t="str">
        <f t="shared" si="578"/>
        <v/>
      </c>
      <c r="BU258" s="580" t="str">
        <f t="shared" si="578"/>
        <v/>
      </c>
      <c r="BV258" s="580" t="str">
        <f t="shared" si="578"/>
        <v/>
      </c>
      <c r="BW258" s="580" t="str">
        <f t="shared" si="578"/>
        <v/>
      </c>
      <c r="BX258" s="580" t="str">
        <f t="shared" si="578"/>
        <v/>
      </c>
      <c r="BY258" s="580" t="str">
        <f t="shared" si="578"/>
        <v/>
      </c>
      <c r="BZ258" s="580" t="str">
        <f t="shared" si="578"/>
        <v/>
      </c>
      <c r="CA258" s="580" t="str">
        <f t="shared" si="578"/>
        <v/>
      </c>
      <c r="CB258" s="580" t="str">
        <f t="shared" si="578"/>
        <v/>
      </c>
      <c r="CC258" s="580" t="str">
        <f t="shared" si="578"/>
        <v/>
      </c>
      <c r="CD258" s="580" t="str">
        <f t="shared" si="578"/>
        <v/>
      </c>
      <c r="CE258" s="580" t="str">
        <f t="shared" si="578"/>
        <v/>
      </c>
      <c r="CF258" s="580" t="str">
        <f t="shared" si="578"/>
        <v/>
      </c>
      <c r="CG258" s="580" t="str">
        <f t="shared" si="578"/>
        <v/>
      </c>
      <c r="CH258" s="580" t="str">
        <f t="shared" si="578"/>
        <v/>
      </c>
      <c r="CI258" s="580" t="str">
        <f t="shared" si="578"/>
        <v/>
      </c>
      <c r="CJ258" s="580" t="str">
        <f t="shared" si="578"/>
        <v/>
      </c>
      <c r="CK258" s="580" t="str">
        <f t="shared" si="578"/>
        <v/>
      </c>
      <c r="CL258" s="580" t="str">
        <f t="shared" si="578"/>
        <v/>
      </c>
      <c r="CM258" s="580" t="str">
        <f t="shared" si="578"/>
        <v/>
      </c>
      <c r="CN258" s="580" t="str">
        <f t="shared" ref="CN258:DT258" si="579">IF(CN260=1,"1-ый мес. расхода","")</f>
        <v/>
      </c>
      <c r="CO258" s="580" t="str">
        <f t="shared" si="579"/>
        <v/>
      </c>
      <c r="CP258" s="580" t="str">
        <f t="shared" si="579"/>
        <v/>
      </c>
      <c r="CQ258" s="580" t="str">
        <f t="shared" si="579"/>
        <v/>
      </c>
      <c r="CR258" s="580" t="str">
        <f t="shared" si="579"/>
        <v/>
      </c>
      <c r="CS258" s="580" t="str">
        <f t="shared" si="579"/>
        <v/>
      </c>
      <c r="CT258" s="580" t="str">
        <f t="shared" si="579"/>
        <v/>
      </c>
      <c r="CU258" s="580" t="str">
        <f t="shared" si="579"/>
        <v/>
      </c>
      <c r="CV258" s="580" t="str">
        <f t="shared" si="579"/>
        <v/>
      </c>
      <c r="CW258" s="580" t="str">
        <f t="shared" si="579"/>
        <v/>
      </c>
      <c r="CX258" s="580" t="str">
        <f t="shared" si="579"/>
        <v/>
      </c>
      <c r="CY258" s="580" t="str">
        <f t="shared" si="579"/>
        <v/>
      </c>
      <c r="CZ258" s="580" t="str">
        <f t="shared" si="579"/>
        <v/>
      </c>
      <c r="DA258" s="580" t="str">
        <f t="shared" si="579"/>
        <v/>
      </c>
      <c r="DB258" s="580" t="str">
        <f t="shared" si="579"/>
        <v/>
      </c>
      <c r="DC258" s="580" t="str">
        <f t="shared" si="579"/>
        <v/>
      </c>
      <c r="DD258" s="580" t="str">
        <f t="shared" si="579"/>
        <v/>
      </c>
      <c r="DE258" s="580" t="str">
        <f t="shared" si="579"/>
        <v/>
      </c>
      <c r="DF258" s="580" t="str">
        <f t="shared" si="579"/>
        <v/>
      </c>
      <c r="DG258" s="580" t="str">
        <f t="shared" si="579"/>
        <v/>
      </c>
      <c r="DH258" s="580" t="str">
        <f t="shared" si="579"/>
        <v/>
      </c>
      <c r="DI258" s="580" t="str">
        <f t="shared" si="579"/>
        <v/>
      </c>
      <c r="DJ258" s="580" t="str">
        <f t="shared" si="579"/>
        <v/>
      </c>
      <c r="DK258" s="580" t="str">
        <f t="shared" si="579"/>
        <v/>
      </c>
      <c r="DL258" s="580" t="str">
        <f t="shared" si="579"/>
        <v/>
      </c>
      <c r="DM258" s="580" t="str">
        <f t="shared" si="579"/>
        <v/>
      </c>
      <c r="DN258" s="580" t="str">
        <f t="shared" si="579"/>
        <v/>
      </c>
      <c r="DO258" s="580" t="str">
        <f t="shared" si="579"/>
        <v/>
      </c>
      <c r="DP258" s="580" t="str">
        <f t="shared" si="579"/>
        <v/>
      </c>
      <c r="DQ258" s="580" t="str">
        <f t="shared" si="579"/>
        <v/>
      </c>
      <c r="DR258" s="580" t="str">
        <f t="shared" si="579"/>
        <v/>
      </c>
      <c r="DS258" s="580" t="str">
        <f t="shared" si="579"/>
        <v/>
      </c>
      <c r="DT258" s="580" t="str">
        <f t="shared" si="579"/>
        <v/>
      </c>
      <c r="DU258" s="1"/>
      <c r="DV258" s="1"/>
    </row>
    <row r="259" spans="1:126" ht="4.2" customHeight="1" thickTop="1">
      <c r="A259" s="1"/>
      <c r="B259" s="1"/>
      <c r="C259" s="1"/>
      <c r="D259" s="1"/>
      <c r="E259" s="261"/>
      <c r="F259" s="47"/>
      <c r="G259" s="229"/>
      <c r="H259" s="1"/>
      <c r="I259" s="1"/>
      <c r="J259" s="1"/>
      <c r="K259" s="1"/>
      <c r="L259" s="1"/>
      <c r="M259" s="5"/>
      <c r="N259" s="308"/>
      <c r="O259" s="1"/>
      <c r="P259" s="5"/>
      <c r="Q259" s="1"/>
      <c r="R259" s="1"/>
      <c r="S259" s="5"/>
      <c r="T259" s="7"/>
      <c r="U259" s="23"/>
      <c r="V259" s="1"/>
      <c r="W259" s="11"/>
      <c r="X259" s="10"/>
      <c r="Y259" s="45"/>
      <c r="Z259" s="92"/>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1"/>
      <c r="DV259" s="1"/>
    </row>
    <row r="260" spans="1:126" s="22" customFormat="1">
      <c r="A260" s="18"/>
      <c r="B260" s="5"/>
      <c r="C260" s="33" t="str">
        <f>$C$220</f>
        <v>месяц старта расхода</v>
      </c>
      <c r="D260" s="196"/>
      <c r="E260" s="267"/>
      <c r="F260" s="51"/>
      <c r="G260" s="230"/>
      <c r="H260" s="18"/>
      <c r="I260" s="18"/>
      <c r="J260" s="5" t="s">
        <v>6</v>
      </c>
      <c r="K260" s="578"/>
      <c r="L260" s="23" t="s">
        <v>7</v>
      </c>
      <c r="M260" s="19"/>
      <c r="N260" s="196" t="s">
        <v>140</v>
      </c>
      <c r="O260" s="18"/>
      <c r="P260" s="19"/>
      <c r="Q260" s="18" t="s">
        <v>12</v>
      </c>
      <c r="R260" s="18"/>
      <c r="S260" s="19" t="s">
        <v>6</v>
      </c>
      <c r="T260" s="204"/>
      <c r="U260" s="25" t="s">
        <v>7</v>
      </c>
      <c r="V260" s="18"/>
      <c r="W260" s="20"/>
      <c r="X260" s="21"/>
      <c r="Y260" s="46"/>
      <c r="Z260" s="95"/>
      <c r="AA260" s="581" t="str">
        <f>IF(AA262="","",IF(AND(Z262="",AA262&lt;&gt;""),1,Z260+1))</f>
        <v/>
      </c>
      <c r="AB260" s="581" t="str">
        <f t="shared" ref="AB260:CM260" si="580">IF(AB262="","",IF(AND(AA262="",AB262&lt;&gt;""),1,AA260+1))</f>
        <v/>
      </c>
      <c r="AC260" s="581" t="str">
        <f t="shared" si="580"/>
        <v/>
      </c>
      <c r="AD260" s="581" t="str">
        <f t="shared" si="580"/>
        <v/>
      </c>
      <c r="AE260" s="581" t="str">
        <f t="shared" si="580"/>
        <v/>
      </c>
      <c r="AF260" s="581" t="str">
        <f t="shared" si="580"/>
        <v/>
      </c>
      <c r="AG260" s="581" t="str">
        <f t="shared" si="580"/>
        <v/>
      </c>
      <c r="AH260" s="581" t="str">
        <f t="shared" si="580"/>
        <v/>
      </c>
      <c r="AI260" s="581" t="str">
        <f t="shared" si="580"/>
        <v/>
      </c>
      <c r="AJ260" s="581" t="str">
        <f t="shared" si="580"/>
        <v/>
      </c>
      <c r="AK260" s="581" t="str">
        <f t="shared" si="580"/>
        <v/>
      </c>
      <c r="AL260" s="581" t="str">
        <f t="shared" si="580"/>
        <v/>
      </c>
      <c r="AM260" s="581" t="str">
        <f t="shared" si="580"/>
        <v/>
      </c>
      <c r="AN260" s="581" t="str">
        <f t="shared" si="580"/>
        <v/>
      </c>
      <c r="AO260" s="581" t="str">
        <f t="shared" si="580"/>
        <v/>
      </c>
      <c r="AP260" s="581" t="str">
        <f t="shared" si="580"/>
        <v/>
      </c>
      <c r="AQ260" s="581" t="str">
        <f t="shared" si="580"/>
        <v/>
      </c>
      <c r="AR260" s="581" t="str">
        <f t="shared" si="580"/>
        <v/>
      </c>
      <c r="AS260" s="581" t="str">
        <f t="shared" si="580"/>
        <v/>
      </c>
      <c r="AT260" s="581" t="str">
        <f t="shared" si="580"/>
        <v/>
      </c>
      <c r="AU260" s="581" t="str">
        <f t="shared" si="580"/>
        <v/>
      </c>
      <c r="AV260" s="581" t="str">
        <f t="shared" si="580"/>
        <v/>
      </c>
      <c r="AW260" s="581" t="str">
        <f t="shared" si="580"/>
        <v/>
      </c>
      <c r="AX260" s="581" t="str">
        <f t="shared" si="580"/>
        <v/>
      </c>
      <c r="AY260" s="581" t="str">
        <f t="shared" si="580"/>
        <v/>
      </c>
      <c r="AZ260" s="581" t="str">
        <f t="shared" si="580"/>
        <v/>
      </c>
      <c r="BA260" s="581" t="str">
        <f t="shared" si="580"/>
        <v/>
      </c>
      <c r="BB260" s="581" t="str">
        <f t="shared" si="580"/>
        <v/>
      </c>
      <c r="BC260" s="581" t="str">
        <f t="shared" si="580"/>
        <v/>
      </c>
      <c r="BD260" s="581" t="str">
        <f t="shared" si="580"/>
        <v/>
      </c>
      <c r="BE260" s="581" t="str">
        <f t="shared" si="580"/>
        <v/>
      </c>
      <c r="BF260" s="581" t="str">
        <f t="shared" si="580"/>
        <v/>
      </c>
      <c r="BG260" s="581" t="str">
        <f t="shared" si="580"/>
        <v/>
      </c>
      <c r="BH260" s="581" t="str">
        <f t="shared" si="580"/>
        <v/>
      </c>
      <c r="BI260" s="581" t="str">
        <f t="shared" si="580"/>
        <v/>
      </c>
      <c r="BJ260" s="581" t="str">
        <f t="shared" si="580"/>
        <v/>
      </c>
      <c r="BK260" s="581" t="str">
        <f t="shared" si="580"/>
        <v/>
      </c>
      <c r="BL260" s="581" t="str">
        <f t="shared" si="580"/>
        <v/>
      </c>
      <c r="BM260" s="581" t="str">
        <f t="shared" si="580"/>
        <v/>
      </c>
      <c r="BN260" s="581" t="str">
        <f t="shared" si="580"/>
        <v/>
      </c>
      <c r="BO260" s="581" t="str">
        <f t="shared" si="580"/>
        <v/>
      </c>
      <c r="BP260" s="581" t="str">
        <f t="shared" si="580"/>
        <v/>
      </c>
      <c r="BQ260" s="581" t="str">
        <f t="shared" si="580"/>
        <v/>
      </c>
      <c r="BR260" s="581" t="str">
        <f t="shared" si="580"/>
        <v/>
      </c>
      <c r="BS260" s="581" t="str">
        <f t="shared" si="580"/>
        <v/>
      </c>
      <c r="BT260" s="581" t="str">
        <f t="shared" si="580"/>
        <v/>
      </c>
      <c r="BU260" s="581" t="str">
        <f t="shared" si="580"/>
        <v/>
      </c>
      <c r="BV260" s="581" t="str">
        <f t="shared" si="580"/>
        <v/>
      </c>
      <c r="BW260" s="581" t="str">
        <f t="shared" si="580"/>
        <v/>
      </c>
      <c r="BX260" s="581" t="str">
        <f t="shared" si="580"/>
        <v/>
      </c>
      <c r="BY260" s="581" t="str">
        <f t="shared" si="580"/>
        <v/>
      </c>
      <c r="BZ260" s="581" t="str">
        <f t="shared" si="580"/>
        <v/>
      </c>
      <c r="CA260" s="581" t="str">
        <f t="shared" si="580"/>
        <v/>
      </c>
      <c r="CB260" s="581" t="str">
        <f t="shared" si="580"/>
        <v/>
      </c>
      <c r="CC260" s="581" t="str">
        <f t="shared" si="580"/>
        <v/>
      </c>
      <c r="CD260" s="581" t="str">
        <f t="shared" si="580"/>
        <v/>
      </c>
      <c r="CE260" s="581" t="str">
        <f t="shared" si="580"/>
        <v/>
      </c>
      <c r="CF260" s="581" t="str">
        <f t="shared" si="580"/>
        <v/>
      </c>
      <c r="CG260" s="581" t="str">
        <f t="shared" si="580"/>
        <v/>
      </c>
      <c r="CH260" s="581" t="str">
        <f t="shared" si="580"/>
        <v/>
      </c>
      <c r="CI260" s="581" t="str">
        <f t="shared" si="580"/>
        <v/>
      </c>
      <c r="CJ260" s="581" t="str">
        <f t="shared" si="580"/>
        <v/>
      </c>
      <c r="CK260" s="581" t="str">
        <f t="shared" si="580"/>
        <v/>
      </c>
      <c r="CL260" s="581" t="str">
        <f t="shared" si="580"/>
        <v/>
      </c>
      <c r="CM260" s="581" t="str">
        <f t="shared" si="580"/>
        <v/>
      </c>
      <c r="CN260" s="581" t="str">
        <f t="shared" ref="CN260:DT260" si="581">IF(CN262="","",IF(AND(CM262="",CN262&lt;&gt;""),1,CM260+1))</f>
        <v/>
      </c>
      <c r="CO260" s="581" t="str">
        <f t="shared" si="581"/>
        <v/>
      </c>
      <c r="CP260" s="581" t="str">
        <f t="shared" si="581"/>
        <v/>
      </c>
      <c r="CQ260" s="581" t="str">
        <f t="shared" si="581"/>
        <v/>
      </c>
      <c r="CR260" s="581" t="str">
        <f t="shared" si="581"/>
        <v/>
      </c>
      <c r="CS260" s="581" t="str">
        <f t="shared" si="581"/>
        <v/>
      </c>
      <c r="CT260" s="581" t="str">
        <f t="shared" si="581"/>
        <v/>
      </c>
      <c r="CU260" s="581" t="str">
        <f t="shared" si="581"/>
        <v/>
      </c>
      <c r="CV260" s="581" t="str">
        <f t="shared" si="581"/>
        <v/>
      </c>
      <c r="CW260" s="581" t="str">
        <f t="shared" si="581"/>
        <v/>
      </c>
      <c r="CX260" s="581" t="str">
        <f t="shared" si="581"/>
        <v/>
      </c>
      <c r="CY260" s="581" t="str">
        <f t="shared" si="581"/>
        <v/>
      </c>
      <c r="CZ260" s="581" t="str">
        <f t="shared" si="581"/>
        <v/>
      </c>
      <c r="DA260" s="581" t="str">
        <f t="shared" si="581"/>
        <v/>
      </c>
      <c r="DB260" s="581" t="str">
        <f t="shared" si="581"/>
        <v/>
      </c>
      <c r="DC260" s="581" t="str">
        <f t="shared" si="581"/>
        <v/>
      </c>
      <c r="DD260" s="581" t="str">
        <f t="shared" si="581"/>
        <v/>
      </c>
      <c r="DE260" s="581" t="str">
        <f t="shared" si="581"/>
        <v/>
      </c>
      <c r="DF260" s="581" t="str">
        <f t="shared" si="581"/>
        <v/>
      </c>
      <c r="DG260" s="581" t="str">
        <f t="shared" si="581"/>
        <v/>
      </c>
      <c r="DH260" s="581" t="str">
        <f t="shared" si="581"/>
        <v/>
      </c>
      <c r="DI260" s="581" t="str">
        <f t="shared" si="581"/>
        <v/>
      </c>
      <c r="DJ260" s="581" t="str">
        <f t="shared" si="581"/>
        <v/>
      </c>
      <c r="DK260" s="581" t="str">
        <f t="shared" si="581"/>
        <v/>
      </c>
      <c r="DL260" s="581" t="str">
        <f t="shared" si="581"/>
        <v/>
      </c>
      <c r="DM260" s="581" t="str">
        <f t="shared" si="581"/>
        <v/>
      </c>
      <c r="DN260" s="581" t="str">
        <f t="shared" si="581"/>
        <v/>
      </c>
      <c r="DO260" s="581" t="str">
        <f t="shared" si="581"/>
        <v/>
      </c>
      <c r="DP260" s="581" t="str">
        <f t="shared" si="581"/>
        <v/>
      </c>
      <c r="DQ260" s="581" t="str">
        <f t="shared" si="581"/>
        <v/>
      </c>
      <c r="DR260" s="581" t="str">
        <f t="shared" si="581"/>
        <v/>
      </c>
      <c r="DS260" s="581" t="str">
        <f t="shared" si="581"/>
        <v/>
      </c>
      <c r="DT260" s="581" t="str">
        <f t="shared" si="581"/>
        <v/>
      </c>
      <c r="DU260" s="18"/>
      <c r="DV260" s="18"/>
    </row>
    <row r="261" spans="1:126" ht="4.2" customHeight="1">
      <c r="A261" s="1"/>
      <c r="B261" s="5"/>
      <c r="C261" s="1"/>
      <c r="D261" s="1"/>
      <c r="E261" s="261"/>
      <c r="F261" s="47"/>
      <c r="G261" s="229"/>
      <c r="H261" s="1"/>
      <c r="I261" s="1"/>
      <c r="J261" s="1"/>
      <c r="K261" s="1"/>
      <c r="L261" s="1"/>
      <c r="M261" s="5"/>
      <c r="N261" s="18"/>
      <c r="O261" s="1"/>
      <c r="P261" s="5"/>
      <c r="Q261" s="1"/>
      <c r="R261" s="1"/>
      <c r="S261" s="5"/>
      <c r="T261" s="7"/>
      <c r="U261" s="23"/>
      <c r="V261" s="1"/>
      <c r="W261" s="11"/>
      <c r="X261" s="10"/>
      <c r="Y261" s="45"/>
      <c r="Z261" s="92"/>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1"/>
      <c r="DV261" s="1"/>
    </row>
    <row r="262" spans="1:126" s="22" customFormat="1">
      <c r="A262" s="18"/>
      <c r="B262" s="5"/>
      <c r="C262" s="33" t="str">
        <f>$C$222</f>
        <v>месяц окончания расхода</v>
      </c>
      <c r="D262" s="18"/>
      <c r="E262" s="267"/>
      <c r="F262" s="51"/>
      <c r="G262" s="230"/>
      <c r="H262" s="18"/>
      <c r="I262" s="18"/>
      <c r="J262" s="5" t="s">
        <v>6</v>
      </c>
      <c r="K262" s="578"/>
      <c r="L262" s="23" t="s">
        <v>7</v>
      </c>
      <c r="M262" s="19"/>
      <c r="N262" s="196" t="s">
        <v>142</v>
      </c>
      <c r="O262" s="18"/>
      <c r="P262" s="19"/>
      <c r="Q262" s="18" t="str">
        <f>IF(T260=справочники!$E$9,"a+qx",IF(T260=справочники!$E$10,"aq^x",IF(T260=справочники!$E$11,"a^(1+qx)","??")))</f>
        <v>??</v>
      </c>
      <c r="R262" s="18"/>
      <c r="S262" s="19" t="s">
        <v>6</v>
      </c>
      <c r="T262" s="212"/>
      <c r="U262" s="25"/>
      <c r="V262" s="18"/>
      <c r="W262" s="20"/>
      <c r="X262" s="21"/>
      <c r="Y262" s="46"/>
      <c r="Z262" s="95"/>
      <c r="AA262" s="582" t="str">
        <f>IF(AND(AA$8&gt;=$K260,AA$8&lt;=IF(OR($K262="",$K262=0),1000000,$K262)),AA$8,"")</f>
        <v/>
      </c>
      <c r="AB262" s="582" t="str">
        <f t="shared" ref="AB262:CM262" si="582">IF(AND(AB$8&gt;=$K260,AB$8&lt;=IF(OR($K262="",$K262=0),1000000,$K262)),AB$8,"")</f>
        <v/>
      </c>
      <c r="AC262" s="582" t="str">
        <f t="shared" si="582"/>
        <v/>
      </c>
      <c r="AD262" s="582" t="str">
        <f t="shared" si="582"/>
        <v/>
      </c>
      <c r="AE262" s="582" t="str">
        <f t="shared" si="582"/>
        <v/>
      </c>
      <c r="AF262" s="582" t="str">
        <f t="shared" si="582"/>
        <v/>
      </c>
      <c r="AG262" s="582" t="str">
        <f t="shared" si="582"/>
        <v/>
      </c>
      <c r="AH262" s="582" t="str">
        <f t="shared" si="582"/>
        <v/>
      </c>
      <c r="AI262" s="582" t="str">
        <f t="shared" si="582"/>
        <v/>
      </c>
      <c r="AJ262" s="582" t="str">
        <f t="shared" si="582"/>
        <v/>
      </c>
      <c r="AK262" s="582" t="str">
        <f t="shared" si="582"/>
        <v/>
      </c>
      <c r="AL262" s="582" t="str">
        <f t="shared" si="582"/>
        <v/>
      </c>
      <c r="AM262" s="582" t="str">
        <f t="shared" si="582"/>
        <v/>
      </c>
      <c r="AN262" s="582" t="str">
        <f t="shared" si="582"/>
        <v/>
      </c>
      <c r="AO262" s="582" t="str">
        <f t="shared" si="582"/>
        <v/>
      </c>
      <c r="AP262" s="582" t="str">
        <f t="shared" si="582"/>
        <v/>
      </c>
      <c r="AQ262" s="582" t="str">
        <f t="shared" si="582"/>
        <v/>
      </c>
      <c r="AR262" s="582" t="str">
        <f t="shared" si="582"/>
        <v/>
      </c>
      <c r="AS262" s="582" t="str">
        <f t="shared" si="582"/>
        <v/>
      </c>
      <c r="AT262" s="582" t="str">
        <f t="shared" si="582"/>
        <v/>
      </c>
      <c r="AU262" s="582" t="str">
        <f t="shared" si="582"/>
        <v/>
      </c>
      <c r="AV262" s="582" t="str">
        <f t="shared" si="582"/>
        <v/>
      </c>
      <c r="AW262" s="582" t="str">
        <f t="shared" si="582"/>
        <v/>
      </c>
      <c r="AX262" s="582" t="str">
        <f t="shared" si="582"/>
        <v/>
      </c>
      <c r="AY262" s="582" t="str">
        <f t="shared" si="582"/>
        <v/>
      </c>
      <c r="AZ262" s="582" t="str">
        <f t="shared" si="582"/>
        <v/>
      </c>
      <c r="BA262" s="582" t="str">
        <f t="shared" si="582"/>
        <v/>
      </c>
      <c r="BB262" s="582" t="str">
        <f t="shared" si="582"/>
        <v/>
      </c>
      <c r="BC262" s="582" t="str">
        <f t="shared" si="582"/>
        <v/>
      </c>
      <c r="BD262" s="582" t="str">
        <f t="shared" si="582"/>
        <v/>
      </c>
      <c r="BE262" s="582" t="str">
        <f t="shared" si="582"/>
        <v/>
      </c>
      <c r="BF262" s="582" t="str">
        <f t="shared" si="582"/>
        <v/>
      </c>
      <c r="BG262" s="582" t="str">
        <f t="shared" si="582"/>
        <v/>
      </c>
      <c r="BH262" s="582" t="str">
        <f t="shared" si="582"/>
        <v/>
      </c>
      <c r="BI262" s="582" t="str">
        <f t="shared" si="582"/>
        <v/>
      </c>
      <c r="BJ262" s="582" t="str">
        <f t="shared" si="582"/>
        <v/>
      </c>
      <c r="BK262" s="582" t="str">
        <f t="shared" si="582"/>
        <v/>
      </c>
      <c r="BL262" s="582" t="str">
        <f t="shared" si="582"/>
        <v/>
      </c>
      <c r="BM262" s="582" t="str">
        <f t="shared" si="582"/>
        <v/>
      </c>
      <c r="BN262" s="582" t="str">
        <f t="shared" si="582"/>
        <v/>
      </c>
      <c r="BO262" s="582" t="str">
        <f t="shared" si="582"/>
        <v/>
      </c>
      <c r="BP262" s="582" t="str">
        <f t="shared" si="582"/>
        <v/>
      </c>
      <c r="BQ262" s="582" t="str">
        <f t="shared" si="582"/>
        <v/>
      </c>
      <c r="BR262" s="582" t="str">
        <f t="shared" si="582"/>
        <v/>
      </c>
      <c r="BS262" s="582" t="str">
        <f t="shared" si="582"/>
        <v/>
      </c>
      <c r="BT262" s="582" t="str">
        <f t="shared" si="582"/>
        <v/>
      </c>
      <c r="BU262" s="582" t="str">
        <f t="shared" si="582"/>
        <v/>
      </c>
      <c r="BV262" s="582" t="str">
        <f t="shared" si="582"/>
        <v/>
      </c>
      <c r="BW262" s="582" t="str">
        <f t="shared" si="582"/>
        <v/>
      </c>
      <c r="BX262" s="582" t="str">
        <f t="shared" si="582"/>
        <v/>
      </c>
      <c r="BY262" s="582" t="str">
        <f t="shared" si="582"/>
        <v/>
      </c>
      <c r="BZ262" s="582" t="str">
        <f t="shared" si="582"/>
        <v/>
      </c>
      <c r="CA262" s="582" t="str">
        <f t="shared" si="582"/>
        <v/>
      </c>
      <c r="CB262" s="582" t="str">
        <f t="shared" si="582"/>
        <v/>
      </c>
      <c r="CC262" s="582" t="str">
        <f t="shared" si="582"/>
        <v/>
      </c>
      <c r="CD262" s="582" t="str">
        <f t="shared" si="582"/>
        <v/>
      </c>
      <c r="CE262" s="582" t="str">
        <f t="shared" si="582"/>
        <v/>
      </c>
      <c r="CF262" s="582" t="str">
        <f t="shared" si="582"/>
        <v/>
      </c>
      <c r="CG262" s="582" t="str">
        <f t="shared" si="582"/>
        <v/>
      </c>
      <c r="CH262" s="582" t="str">
        <f t="shared" si="582"/>
        <v/>
      </c>
      <c r="CI262" s="582" t="str">
        <f t="shared" si="582"/>
        <v/>
      </c>
      <c r="CJ262" s="582" t="str">
        <f t="shared" si="582"/>
        <v/>
      </c>
      <c r="CK262" s="582" t="str">
        <f t="shared" si="582"/>
        <v/>
      </c>
      <c r="CL262" s="582" t="str">
        <f t="shared" si="582"/>
        <v/>
      </c>
      <c r="CM262" s="582" t="str">
        <f t="shared" si="582"/>
        <v/>
      </c>
      <c r="CN262" s="582" t="str">
        <f t="shared" ref="CN262:DT262" si="583">IF(AND(CN$8&gt;=$K260,CN$8&lt;=IF(OR($K262="",$K262=0),1000000,$K262)),CN$8,"")</f>
        <v/>
      </c>
      <c r="CO262" s="582" t="str">
        <f t="shared" si="583"/>
        <v/>
      </c>
      <c r="CP262" s="582" t="str">
        <f t="shared" si="583"/>
        <v/>
      </c>
      <c r="CQ262" s="582" t="str">
        <f t="shared" si="583"/>
        <v/>
      </c>
      <c r="CR262" s="582" t="str">
        <f t="shared" si="583"/>
        <v/>
      </c>
      <c r="CS262" s="582" t="str">
        <f t="shared" si="583"/>
        <v/>
      </c>
      <c r="CT262" s="582" t="str">
        <f t="shared" si="583"/>
        <v/>
      </c>
      <c r="CU262" s="582" t="str">
        <f t="shared" si="583"/>
        <v/>
      </c>
      <c r="CV262" s="582" t="str">
        <f t="shared" si="583"/>
        <v/>
      </c>
      <c r="CW262" s="582" t="str">
        <f t="shared" si="583"/>
        <v/>
      </c>
      <c r="CX262" s="582" t="str">
        <f t="shared" si="583"/>
        <v/>
      </c>
      <c r="CY262" s="582" t="str">
        <f t="shared" si="583"/>
        <v/>
      </c>
      <c r="CZ262" s="582" t="str">
        <f t="shared" si="583"/>
        <v/>
      </c>
      <c r="DA262" s="582" t="str">
        <f t="shared" si="583"/>
        <v/>
      </c>
      <c r="DB262" s="582" t="str">
        <f t="shared" si="583"/>
        <v/>
      </c>
      <c r="DC262" s="582" t="str">
        <f t="shared" si="583"/>
        <v/>
      </c>
      <c r="DD262" s="582" t="str">
        <f t="shared" si="583"/>
        <v/>
      </c>
      <c r="DE262" s="582" t="str">
        <f t="shared" si="583"/>
        <v/>
      </c>
      <c r="DF262" s="582" t="str">
        <f t="shared" si="583"/>
        <v/>
      </c>
      <c r="DG262" s="582" t="str">
        <f t="shared" si="583"/>
        <v/>
      </c>
      <c r="DH262" s="582" t="str">
        <f t="shared" si="583"/>
        <v/>
      </c>
      <c r="DI262" s="582" t="str">
        <f t="shared" si="583"/>
        <v/>
      </c>
      <c r="DJ262" s="582" t="str">
        <f t="shared" si="583"/>
        <v/>
      </c>
      <c r="DK262" s="582" t="str">
        <f t="shared" si="583"/>
        <v/>
      </c>
      <c r="DL262" s="582" t="str">
        <f t="shared" si="583"/>
        <v/>
      </c>
      <c r="DM262" s="582" t="str">
        <f t="shared" si="583"/>
        <v/>
      </c>
      <c r="DN262" s="582" t="str">
        <f t="shared" si="583"/>
        <v/>
      </c>
      <c r="DO262" s="582" t="str">
        <f t="shared" si="583"/>
        <v/>
      </c>
      <c r="DP262" s="582" t="str">
        <f t="shared" si="583"/>
        <v/>
      </c>
      <c r="DQ262" s="582" t="str">
        <f t="shared" si="583"/>
        <v/>
      </c>
      <c r="DR262" s="582" t="str">
        <f t="shared" si="583"/>
        <v/>
      </c>
      <c r="DS262" s="582" t="str">
        <f t="shared" si="583"/>
        <v/>
      </c>
      <c r="DT262" s="582" t="str">
        <f t="shared" si="583"/>
        <v/>
      </c>
      <c r="DU262" s="18"/>
      <c r="DV262" s="18"/>
    </row>
    <row r="263" spans="1:126" ht="4.2" customHeight="1">
      <c r="A263" s="1"/>
      <c r="B263" s="1"/>
      <c r="C263" s="1"/>
      <c r="D263" s="1"/>
      <c r="E263" s="261"/>
      <c r="F263" s="47"/>
      <c r="G263" s="229"/>
      <c r="H263" s="1"/>
      <c r="I263" s="1"/>
      <c r="J263" s="1"/>
      <c r="K263" s="1"/>
      <c r="L263" s="1"/>
      <c r="M263" s="5"/>
      <c r="N263" s="1"/>
      <c r="O263" s="1"/>
      <c r="P263" s="5"/>
      <c r="Q263" s="1"/>
      <c r="R263" s="1"/>
      <c r="S263" s="5"/>
      <c r="T263" s="7"/>
      <c r="U263" s="23"/>
      <c r="V263" s="1"/>
      <c r="W263" s="11"/>
      <c r="X263" s="10"/>
      <c r="Y263" s="45"/>
      <c r="Z263" s="92"/>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1"/>
      <c r="DV263" s="1"/>
    </row>
    <row r="264" spans="1:126" s="22" customFormat="1">
      <c r="A264" s="18"/>
      <c r="B264" s="242" t="s">
        <v>135</v>
      </c>
      <c r="C264" s="18"/>
      <c r="D264" s="18"/>
      <c r="E264" s="267"/>
      <c r="F264" s="51"/>
      <c r="G264" s="230"/>
      <c r="H264" s="18"/>
      <c r="I264" s="243" t="s">
        <v>132</v>
      </c>
      <c r="J264" s="18"/>
      <c r="K264" s="18"/>
      <c r="L264" s="18"/>
      <c r="M264" s="19"/>
      <c r="N264" s="196" t="s">
        <v>141</v>
      </c>
      <c r="O264" s="18"/>
      <c r="P264" s="19"/>
      <c r="Q264" s="18" t="s">
        <v>69</v>
      </c>
      <c r="R264" s="18"/>
      <c r="S264" s="19" t="s">
        <v>6</v>
      </c>
      <c r="T264" s="205"/>
      <c r="U264" s="25" t="s">
        <v>7</v>
      </c>
      <c r="V264" s="18"/>
      <c r="W264" s="20"/>
      <c r="X264" s="21"/>
      <c r="Y264" s="46"/>
      <c r="Z264" s="95"/>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18"/>
      <c r="DV264" s="18"/>
    </row>
    <row r="265" spans="1:126" ht="4.2" customHeight="1">
      <c r="A265" s="1"/>
      <c r="B265" s="1"/>
      <c r="C265" s="1"/>
      <c r="D265" s="1"/>
      <c r="E265" s="261"/>
      <c r="F265" s="47"/>
      <c r="G265" s="229"/>
      <c r="H265" s="1"/>
      <c r="I265" s="1"/>
      <c r="J265" s="1"/>
      <c r="K265" s="1"/>
      <c r="L265" s="1"/>
      <c r="M265" s="5"/>
      <c r="N265" s="1"/>
      <c r="O265" s="1"/>
      <c r="P265" s="5"/>
      <c r="Q265" s="1"/>
      <c r="R265" s="1"/>
      <c r="S265" s="5"/>
      <c r="T265" s="7"/>
      <c r="U265" s="23"/>
      <c r="V265" s="1"/>
      <c r="W265" s="11"/>
      <c r="X265" s="10"/>
      <c r="Y265" s="45"/>
      <c r="Z265" s="92"/>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1"/>
      <c r="DV265" s="1"/>
    </row>
    <row r="266" spans="1:126" s="4" customFormat="1">
      <c r="A266" s="3"/>
      <c r="B266" s="257" t="s">
        <v>129</v>
      </c>
      <c r="C266" s="3"/>
      <c r="D266" s="3"/>
      <c r="E266" s="9"/>
      <c r="F266" s="50"/>
      <c r="G266" s="230"/>
      <c r="H266" s="12" t="str">
        <f>B266&amp;N258</f>
        <v xml:space="preserve">Учет - </v>
      </c>
      <c r="I266" s="12"/>
      <c r="J266" s="3"/>
      <c r="K266" s="3"/>
      <c r="L266" s="3"/>
      <c r="M266" s="5"/>
      <c r="N266" s="35" t="str">
        <f>N246</f>
        <v>Продажа жилых помещений</v>
      </c>
      <c r="O266" s="35"/>
      <c r="P266" s="5"/>
      <c r="Q266" s="35" t="s">
        <v>25</v>
      </c>
      <c r="R266" s="35"/>
      <c r="S266" s="19" t="s">
        <v>6</v>
      </c>
      <c r="T266" s="306"/>
      <c r="U266" s="23" t="s">
        <v>7</v>
      </c>
      <c r="V266" s="35"/>
      <c r="W266" s="37">
        <f>SUM($Y266:$DU266)</f>
        <v>0</v>
      </c>
      <c r="X266" s="37"/>
      <c r="Y266" s="45"/>
      <c r="Z266" s="98"/>
      <c r="AA266" s="99">
        <f>IF(AA262="",0,IF(AA260=1,$T258,IF($T260=справочники!$E$9,$T258+$T262*INT((AA260-1)/IF(OR($T264=0,$T264=""),1,$T264)),IF($T260=справочники!$E$10,$T258*POWER($T262,INT((AA260-1)/IF(OR($T264=0,$T264=""),1,$T264))),IF($T260=справочники!$E$11,POWER($T258,1+$T262*INT((AA260-1)/IF(OR($T264=0,$T264=""),1,$T264))),0)))))</f>
        <v>0</v>
      </c>
      <c r="AB266" s="99">
        <f>IF(AB262="",0,IF(AB260=1,$T258,IF($T260=справочники!$E$9,$T258+$T262*INT((AB260-1)/IF(OR($T264=0,$T264=""),1,$T264)),IF($T260=справочники!$E$10,$T258*POWER($T262,INT((AB260-1)/IF(OR($T264=0,$T264=""),1,$T264))),IF($T260=справочники!$E$11,POWER($T258,1+$T262*INT((AB260-1)/IF(OR($T264=0,$T264=""),1,$T264))),0)))))</f>
        <v>0</v>
      </c>
      <c r="AC266" s="99">
        <f>IF(AC262="",0,IF(AC260=1,$T258,IF($T260=справочники!$E$9,$T258+$T262*INT((AC260-1)/IF(OR($T264=0,$T264=""),1,$T264)),IF($T260=справочники!$E$10,$T258*POWER($T262,INT((AC260-1)/IF(OR($T264=0,$T264=""),1,$T264))),IF($T260=справочники!$E$11,POWER($T258,1+$T262*INT((AC260-1)/IF(OR($T264=0,$T264=""),1,$T264))),0)))))</f>
        <v>0</v>
      </c>
      <c r="AD266" s="99">
        <f>IF(AD262="",0,IF(AD260=1,$T258,IF($T260=справочники!$E$9,$T258+$T262*INT((AD260-1)/IF(OR($T264=0,$T264=""),1,$T264)),IF($T260=справочники!$E$10,$T258*POWER($T262,INT((AD260-1)/IF(OR($T264=0,$T264=""),1,$T264))),IF($T260=справочники!$E$11,POWER($T258,1+$T262*INT((AD260-1)/IF(OR($T264=0,$T264=""),1,$T264))),0)))))</f>
        <v>0</v>
      </c>
      <c r="AE266" s="99">
        <f>IF(AE262="",0,IF(AE260=1,$T258,IF($T260=справочники!$E$9,$T258+$T262*INT((AE260-1)/IF(OR($T264=0,$T264=""),1,$T264)),IF($T260=справочники!$E$10,$T258*POWER($T262,INT((AE260-1)/IF(OR($T264=0,$T264=""),1,$T264))),IF($T260=справочники!$E$11,POWER($T258,1+$T262*INT((AE260-1)/IF(OR($T264=0,$T264=""),1,$T264))),0)))))</f>
        <v>0</v>
      </c>
      <c r="AF266" s="99">
        <f>IF(AF262="",0,IF(AF260=1,$T258,IF($T260=справочники!$E$9,$T258+$T262*INT((AF260-1)/IF(OR($T264=0,$T264=""),1,$T264)),IF($T260=справочники!$E$10,$T258*POWER($T262,INT((AF260-1)/IF(OR($T264=0,$T264=""),1,$T264))),IF($T260=справочники!$E$11,POWER($T258,1+$T262*INT((AF260-1)/IF(OR($T264=0,$T264=""),1,$T264))),0)))))</f>
        <v>0</v>
      </c>
      <c r="AG266" s="99">
        <f>IF(AG262="",0,IF(AG260=1,$T258,IF($T260=справочники!$E$9,$T258+$T262*INT((AG260-1)/IF(OR($T264=0,$T264=""),1,$T264)),IF($T260=справочники!$E$10,$T258*POWER($T262,INT((AG260-1)/IF(OR($T264=0,$T264=""),1,$T264))),IF($T260=справочники!$E$11,POWER($T258,1+$T262*INT((AG260-1)/IF(OR($T264=0,$T264=""),1,$T264))),0)))))</f>
        <v>0</v>
      </c>
      <c r="AH266" s="99">
        <f>IF(AH262="",0,IF(AH260=1,$T258,IF($T260=справочники!$E$9,$T258+$T262*INT((AH260-1)/IF(OR($T264=0,$T264=""),1,$T264)),IF($T260=справочники!$E$10,$T258*POWER($T262,INT((AH260-1)/IF(OR($T264=0,$T264=""),1,$T264))),IF($T260=справочники!$E$11,POWER($T258,1+$T262*INT((AH260-1)/IF(OR($T264=0,$T264=""),1,$T264))),0)))))</f>
        <v>0</v>
      </c>
      <c r="AI266" s="99">
        <f>IF(AI262="",0,IF(AI260=1,$T258,IF($T260=справочники!$E$9,$T258+$T262*INT((AI260-1)/IF(OR($T264=0,$T264=""),1,$T264)),IF($T260=справочники!$E$10,$T258*POWER($T262,INT((AI260-1)/IF(OR($T264=0,$T264=""),1,$T264))),IF($T260=справочники!$E$11,POWER($T258,1+$T262*INT((AI260-1)/IF(OR($T264=0,$T264=""),1,$T264))),0)))))</f>
        <v>0</v>
      </c>
      <c r="AJ266" s="99">
        <f>IF(AJ262="",0,IF(AJ260=1,$T258,IF($T260=справочники!$E$9,$T258+$T262*INT((AJ260-1)/IF(OR($T264=0,$T264=""),1,$T264)),IF($T260=справочники!$E$10,$T258*POWER($T262,INT((AJ260-1)/IF(OR($T264=0,$T264=""),1,$T264))),IF($T260=справочники!$E$11,POWER($T258,1+$T262*INT((AJ260-1)/IF(OR($T264=0,$T264=""),1,$T264))),0)))))</f>
        <v>0</v>
      </c>
      <c r="AK266" s="99">
        <f>IF(AK262="",0,IF(AK260=1,$T258,IF($T260=справочники!$E$9,$T258+$T262*INT((AK260-1)/IF(OR($T264=0,$T264=""),1,$T264)),IF($T260=справочники!$E$10,$T258*POWER($T262,INT((AK260-1)/IF(OR($T264=0,$T264=""),1,$T264))),IF($T260=справочники!$E$11,POWER($T258,1+$T262*INT((AK260-1)/IF(OR($T264=0,$T264=""),1,$T264))),0)))))</f>
        <v>0</v>
      </c>
      <c r="AL266" s="99">
        <f>IF(AL262="",0,IF(AL260=1,$T258,IF($T260=справочники!$E$9,$T258+$T262*INT((AL260-1)/IF(OR($T264=0,$T264=""),1,$T264)),IF($T260=справочники!$E$10,$T258*POWER($T262,INT((AL260-1)/IF(OR($T264=0,$T264=""),1,$T264))),IF($T260=справочники!$E$11,POWER($T258,1+$T262*INT((AL260-1)/IF(OR($T264=0,$T264=""),1,$T264))),0)))))</f>
        <v>0</v>
      </c>
      <c r="AM266" s="99">
        <f>IF(AM262="",0,IF(AM260=1,$T258,IF($T260=справочники!$E$9,$T258+$T262*INT((AM260-1)/IF(OR($T264=0,$T264=""),1,$T264)),IF($T260=справочники!$E$10,$T258*POWER($T262,INT((AM260-1)/IF(OR($T264=0,$T264=""),1,$T264))),IF($T260=справочники!$E$11,POWER($T258,1+$T262*INT((AM260-1)/IF(OR($T264=0,$T264=""),1,$T264))),0)))))</f>
        <v>0</v>
      </c>
      <c r="AN266" s="99">
        <f>IF(AN262="",0,IF(AN260=1,$T258,IF($T260=справочники!$E$9,$T258+$T262*INT((AN260-1)/IF(OR($T264=0,$T264=""),1,$T264)),IF($T260=справочники!$E$10,$T258*POWER($T262,INT((AN260-1)/IF(OR($T264=0,$T264=""),1,$T264))),IF($T260=справочники!$E$11,POWER($T258,1+$T262*INT((AN260-1)/IF(OR($T264=0,$T264=""),1,$T264))),0)))))</f>
        <v>0</v>
      </c>
      <c r="AO266" s="99">
        <f>IF(AO262="",0,IF(AO260=1,$T258,IF($T260=справочники!$E$9,$T258+$T262*INT((AO260-1)/IF(OR($T264=0,$T264=""),1,$T264)),IF($T260=справочники!$E$10,$T258*POWER($T262,INT((AO260-1)/IF(OR($T264=0,$T264=""),1,$T264))),IF($T260=справочники!$E$11,POWER($T258,1+$T262*INT((AO260-1)/IF(OR($T264=0,$T264=""),1,$T264))),0)))))</f>
        <v>0</v>
      </c>
      <c r="AP266" s="99">
        <f>IF(AP262="",0,IF(AP260=1,$T258,IF($T260=справочники!$E$9,$T258+$T262*INT((AP260-1)/IF(OR($T264=0,$T264=""),1,$T264)),IF($T260=справочники!$E$10,$T258*POWER($T262,INT((AP260-1)/IF(OR($T264=0,$T264=""),1,$T264))),IF($T260=справочники!$E$11,POWER($T258,1+$T262*INT((AP260-1)/IF(OR($T264=0,$T264=""),1,$T264))),0)))))</f>
        <v>0</v>
      </c>
      <c r="AQ266" s="99">
        <f>IF(AQ262="",0,IF(AQ260=1,$T258,IF($T260=справочники!$E$9,$T258+$T262*INT((AQ260-1)/IF(OR($T264=0,$T264=""),1,$T264)),IF($T260=справочники!$E$10,$T258*POWER($T262,INT((AQ260-1)/IF(OR($T264=0,$T264=""),1,$T264))),IF($T260=справочники!$E$11,POWER($T258,1+$T262*INT((AQ260-1)/IF(OR($T264=0,$T264=""),1,$T264))),0)))))</f>
        <v>0</v>
      </c>
      <c r="AR266" s="99">
        <f>IF(AR262="",0,IF(AR260=1,$T258,IF($T260=справочники!$E$9,$T258+$T262*INT((AR260-1)/IF(OR($T264=0,$T264=""),1,$T264)),IF($T260=справочники!$E$10,$T258*POWER($T262,INT((AR260-1)/IF(OR($T264=0,$T264=""),1,$T264))),IF($T260=справочники!$E$11,POWER($T258,1+$T262*INT((AR260-1)/IF(OR($T264=0,$T264=""),1,$T264))),0)))))</f>
        <v>0</v>
      </c>
      <c r="AS266" s="99">
        <f>IF(AS262="",0,IF(AS260=1,$T258,IF($T260=справочники!$E$9,$T258+$T262*INT((AS260-1)/IF(OR($T264=0,$T264=""),1,$T264)),IF($T260=справочники!$E$10,$T258*POWER($T262,INT((AS260-1)/IF(OR($T264=0,$T264=""),1,$T264))),IF($T260=справочники!$E$11,POWER($T258,1+$T262*INT((AS260-1)/IF(OR($T264=0,$T264=""),1,$T264))),0)))))</f>
        <v>0</v>
      </c>
      <c r="AT266" s="99">
        <f>IF(AT262="",0,IF(AT260=1,$T258,IF($T260=справочники!$E$9,$T258+$T262*INT((AT260-1)/IF(OR($T264=0,$T264=""),1,$T264)),IF($T260=справочники!$E$10,$T258*POWER($T262,INT((AT260-1)/IF(OR($T264=0,$T264=""),1,$T264))),IF($T260=справочники!$E$11,POWER($T258,1+$T262*INT((AT260-1)/IF(OR($T264=0,$T264=""),1,$T264))),0)))))</f>
        <v>0</v>
      </c>
      <c r="AU266" s="99">
        <f>IF(AU262="",0,IF(AU260=1,$T258,IF($T260=справочники!$E$9,$T258+$T262*INT((AU260-1)/IF(OR($T264=0,$T264=""),1,$T264)),IF($T260=справочники!$E$10,$T258*POWER($T262,INT((AU260-1)/IF(OR($T264=0,$T264=""),1,$T264))),IF($T260=справочники!$E$11,POWER($T258,1+$T262*INT((AU260-1)/IF(OR($T264=0,$T264=""),1,$T264))),0)))))</f>
        <v>0</v>
      </c>
      <c r="AV266" s="99">
        <f>IF(AV262="",0,IF(AV260=1,$T258,IF($T260=справочники!$E$9,$T258+$T262*INT((AV260-1)/IF(OR($T264=0,$T264=""),1,$T264)),IF($T260=справочники!$E$10,$T258*POWER($T262,INT((AV260-1)/IF(OR($T264=0,$T264=""),1,$T264))),IF($T260=справочники!$E$11,POWER($T258,1+$T262*INT((AV260-1)/IF(OR($T264=0,$T264=""),1,$T264))),0)))))</f>
        <v>0</v>
      </c>
      <c r="AW266" s="99">
        <f>IF(AW262="",0,IF(AW260=1,$T258,IF($T260=справочники!$E$9,$T258+$T262*INT((AW260-1)/IF(OR($T264=0,$T264=""),1,$T264)),IF($T260=справочники!$E$10,$T258*POWER($T262,INT((AW260-1)/IF(OR($T264=0,$T264=""),1,$T264))),IF($T260=справочники!$E$11,POWER($T258,1+$T262*INT((AW260-1)/IF(OR($T264=0,$T264=""),1,$T264))),0)))))</f>
        <v>0</v>
      </c>
      <c r="AX266" s="99">
        <f>IF(AX262="",0,IF(AX260=1,$T258,IF($T260=справочники!$E$9,$T258+$T262*INT((AX260-1)/IF(OR($T264=0,$T264=""),1,$T264)),IF($T260=справочники!$E$10,$T258*POWER($T262,INT((AX260-1)/IF(OR($T264=0,$T264=""),1,$T264))),IF($T260=справочники!$E$11,POWER($T258,1+$T262*INT((AX260-1)/IF(OR($T264=0,$T264=""),1,$T264))),0)))))</f>
        <v>0</v>
      </c>
      <c r="AY266" s="99">
        <f>IF(AY262="",0,IF(AY260=1,$T258,IF($T260=справочники!$E$9,$T258+$T262*INT((AY260-1)/IF(OR($T264=0,$T264=""),1,$T264)),IF($T260=справочники!$E$10,$T258*POWER($T262,INT((AY260-1)/IF(OR($T264=0,$T264=""),1,$T264))),IF($T260=справочники!$E$11,POWER($T258,1+$T262*INT((AY260-1)/IF(OR($T264=0,$T264=""),1,$T264))),0)))))</f>
        <v>0</v>
      </c>
      <c r="AZ266" s="99">
        <f>IF(AZ262="",0,IF(AZ260=1,$T258,IF($T260=справочники!$E$9,$T258+$T262*INT((AZ260-1)/IF(OR($T264=0,$T264=""),1,$T264)),IF($T260=справочники!$E$10,$T258*POWER($T262,INT((AZ260-1)/IF(OR($T264=0,$T264=""),1,$T264))),IF($T260=справочники!$E$11,POWER($T258,1+$T262*INT((AZ260-1)/IF(OR($T264=0,$T264=""),1,$T264))),0)))))</f>
        <v>0</v>
      </c>
      <c r="BA266" s="99">
        <f>IF(BA262="",0,IF(BA260=1,$T258,IF($T260=справочники!$E$9,$T258+$T262*INT((BA260-1)/IF(OR($T264=0,$T264=""),1,$T264)),IF($T260=справочники!$E$10,$T258*POWER($T262,INT((BA260-1)/IF(OR($T264=0,$T264=""),1,$T264))),IF($T260=справочники!$E$11,POWER($T258,1+$T262*INT((BA260-1)/IF(OR($T264=0,$T264=""),1,$T264))),0)))))</f>
        <v>0</v>
      </c>
      <c r="BB266" s="99">
        <f>IF(BB262="",0,IF(BB260=1,$T258,IF($T260=справочники!$E$9,$T258+$T262*INT((BB260-1)/IF(OR($T264=0,$T264=""),1,$T264)),IF($T260=справочники!$E$10,$T258*POWER($T262,INT((BB260-1)/IF(OR($T264=0,$T264=""),1,$T264))),IF($T260=справочники!$E$11,POWER($T258,1+$T262*INT((BB260-1)/IF(OR($T264=0,$T264=""),1,$T264))),0)))))</f>
        <v>0</v>
      </c>
      <c r="BC266" s="99">
        <f>IF(BC262="",0,IF(BC260=1,$T258,IF($T260=справочники!$E$9,$T258+$T262*INT((BC260-1)/IF(OR($T264=0,$T264=""),1,$T264)),IF($T260=справочники!$E$10,$T258*POWER($T262,INT((BC260-1)/IF(OR($T264=0,$T264=""),1,$T264))),IF($T260=справочники!$E$11,POWER($T258,1+$T262*INT((BC260-1)/IF(OR($T264=0,$T264=""),1,$T264))),0)))))</f>
        <v>0</v>
      </c>
      <c r="BD266" s="99">
        <f>IF(BD262="",0,IF(BD260=1,$T258,IF($T260=справочники!$E$9,$T258+$T262*INT((BD260-1)/IF(OR($T264=0,$T264=""),1,$T264)),IF($T260=справочники!$E$10,$T258*POWER($T262,INT((BD260-1)/IF(OR($T264=0,$T264=""),1,$T264))),IF($T260=справочники!$E$11,POWER($T258,1+$T262*INT((BD260-1)/IF(OR($T264=0,$T264=""),1,$T264))),0)))))</f>
        <v>0</v>
      </c>
      <c r="BE266" s="99">
        <f>IF(BE262="",0,IF(BE260=1,$T258,IF($T260=справочники!$E$9,$T258+$T262*INT((BE260-1)/IF(OR($T264=0,$T264=""),1,$T264)),IF($T260=справочники!$E$10,$T258*POWER($T262,INT((BE260-1)/IF(OR($T264=0,$T264=""),1,$T264))),IF($T260=справочники!$E$11,POWER($T258,1+$T262*INT((BE260-1)/IF(OR($T264=0,$T264=""),1,$T264))),0)))))</f>
        <v>0</v>
      </c>
      <c r="BF266" s="99">
        <f>IF(BF262="",0,IF(BF260=1,$T258,IF($T260=справочники!$E$9,$T258+$T262*INT((BF260-1)/IF(OR($T264=0,$T264=""),1,$T264)),IF($T260=справочники!$E$10,$T258*POWER($T262,INT((BF260-1)/IF(OR($T264=0,$T264=""),1,$T264))),IF($T260=справочники!$E$11,POWER($T258,1+$T262*INT((BF260-1)/IF(OR($T264=0,$T264=""),1,$T264))),0)))))</f>
        <v>0</v>
      </c>
      <c r="BG266" s="99">
        <f>IF(BG262="",0,IF(BG260=1,$T258,IF($T260=справочники!$E$9,$T258+$T262*INT((BG260-1)/IF(OR($T264=0,$T264=""),1,$T264)),IF($T260=справочники!$E$10,$T258*POWER($T262,INT((BG260-1)/IF(OR($T264=0,$T264=""),1,$T264))),IF($T260=справочники!$E$11,POWER($T258,1+$T262*INT((BG260-1)/IF(OR($T264=0,$T264=""),1,$T264))),0)))))</f>
        <v>0</v>
      </c>
      <c r="BH266" s="99">
        <f>IF(BH262="",0,IF(BH260=1,$T258,IF($T260=справочники!$E$9,$T258+$T262*INT((BH260-1)/IF(OR($T264=0,$T264=""),1,$T264)),IF($T260=справочники!$E$10,$T258*POWER($T262,INT((BH260-1)/IF(OR($T264=0,$T264=""),1,$T264))),IF($T260=справочники!$E$11,POWER($T258,1+$T262*INT((BH260-1)/IF(OR($T264=0,$T264=""),1,$T264))),0)))))</f>
        <v>0</v>
      </c>
      <c r="BI266" s="99">
        <f>IF(BI262="",0,IF(BI260=1,$T258,IF($T260=справочники!$E$9,$T258+$T262*INT((BI260-1)/IF(OR($T264=0,$T264=""),1,$T264)),IF($T260=справочники!$E$10,$T258*POWER($T262,INT((BI260-1)/IF(OR($T264=0,$T264=""),1,$T264))),IF($T260=справочники!$E$11,POWER($T258,1+$T262*INT((BI260-1)/IF(OR($T264=0,$T264=""),1,$T264))),0)))))</f>
        <v>0</v>
      </c>
      <c r="BJ266" s="99">
        <f>IF(BJ262="",0,IF(BJ260=1,$T258,IF($T260=справочники!$E$9,$T258+$T262*INT((BJ260-1)/IF(OR($T264=0,$T264=""),1,$T264)),IF($T260=справочники!$E$10,$T258*POWER($T262,INT((BJ260-1)/IF(OR($T264=0,$T264=""),1,$T264))),IF($T260=справочники!$E$11,POWER($T258,1+$T262*INT((BJ260-1)/IF(OR($T264=0,$T264=""),1,$T264))),0)))))</f>
        <v>0</v>
      </c>
      <c r="BK266" s="99">
        <f>IF(BK262="",0,IF(BK260=1,$T258,IF($T260=справочники!$E$9,$T258+$T262*INT((BK260-1)/IF(OR($T264=0,$T264=""),1,$T264)),IF($T260=справочники!$E$10,$T258*POWER($T262,INT((BK260-1)/IF(OR($T264=0,$T264=""),1,$T264))),IF($T260=справочники!$E$11,POWER($T258,1+$T262*INT((BK260-1)/IF(OR($T264=0,$T264=""),1,$T264))),0)))))</f>
        <v>0</v>
      </c>
      <c r="BL266" s="99">
        <f>IF(BL262="",0,IF(BL260=1,$T258,IF($T260=справочники!$E$9,$T258+$T262*INT((BL260-1)/IF(OR($T264=0,$T264=""),1,$T264)),IF($T260=справочники!$E$10,$T258*POWER($T262,INT((BL260-1)/IF(OR($T264=0,$T264=""),1,$T264))),IF($T260=справочники!$E$11,POWER($T258,1+$T262*INT((BL260-1)/IF(OR($T264=0,$T264=""),1,$T264))),0)))))</f>
        <v>0</v>
      </c>
      <c r="BM266" s="99">
        <f>IF(BM262="",0,IF(BM260=1,$T258,IF($T260=справочники!$E$9,$T258+$T262*INT((BM260-1)/IF(OR($T264=0,$T264=""),1,$T264)),IF($T260=справочники!$E$10,$T258*POWER($T262,INT((BM260-1)/IF(OR($T264=0,$T264=""),1,$T264))),IF($T260=справочники!$E$11,POWER($T258,1+$T262*INT((BM260-1)/IF(OR($T264=0,$T264=""),1,$T264))),0)))))</f>
        <v>0</v>
      </c>
      <c r="BN266" s="99">
        <f>IF(BN262="",0,IF(BN260=1,$T258,IF($T260=справочники!$E$9,$T258+$T262*INT((BN260-1)/IF(OR($T264=0,$T264=""),1,$T264)),IF($T260=справочники!$E$10,$T258*POWER($T262,INT((BN260-1)/IF(OR($T264=0,$T264=""),1,$T264))),IF($T260=справочники!$E$11,POWER($T258,1+$T262*INT((BN260-1)/IF(OR($T264=0,$T264=""),1,$T264))),0)))))</f>
        <v>0</v>
      </c>
      <c r="BO266" s="99">
        <f>IF(BO262="",0,IF(BO260=1,$T258,IF($T260=справочники!$E$9,$T258+$T262*INT((BO260-1)/IF(OR($T264=0,$T264=""),1,$T264)),IF($T260=справочники!$E$10,$T258*POWER($T262,INT((BO260-1)/IF(OR($T264=0,$T264=""),1,$T264))),IF($T260=справочники!$E$11,POWER($T258,1+$T262*INT((BO260-1)/IF(OR($T264=0,$T264=""),1,$T264))),0)))))</f>
        <v>0</v>
      </c>
      <c r="BP266" s="99">
        <f>IF(BP262="",0,IF(BP260=1,$T258,IF($T260=справочники!$E$9,$T258+$T262*INT((BP260-1)/IF(OR($T264=0,$T264=""),1,$T264)),IF($T260=справочники!$E$10,$T258*POWER($T262,INT((BP260-1)/IF(OR($T264=0,$T264=""),1,$T264))),IF($T260=справочники!$E$11,POWER($T258,1+$T262*INT((BP260-1)/IF(OR($T264=0,$T264=""),1,$T264))),0)))))</f>
        <v>0</v>
      </c>
      <c r="BQ266" s="99">
        <f>IF(BQ262="",0,IF(BQ260=1,$T258,IF($T260=справочники!$E$9,$T258+$T262*INT((BQ260-1)/IF(OR($T264=0,$T264=""),1,$T264)),IF($T260=справочники!$E$10,$T258*POWER($T262,INT((BQ260-1)/IF(OR($T264=0,$T264=""),1,$T264))),IF($T260=справочники!$E$11,POWER($T258,1+$T262*INT((BQ260-1)/IF(OR($T264=0,$T264=""),1,$T264))),0)))))</f>
        <v>0</v>
      </c>
      <c r="BR266" s="99">
        <f>IF(BR262="",0,IF(BR260=1,$T258,IF($T260=справочники!$E$9,$T258+$T262*INT((BR260-1)/IF(OR($T264=0,$T264=""),1,$T264)),IF($T260=справочники!$E$10,$T258*POWER($T262,INT((BR260-1)/IF(OR($T264=0,$T264=""),1,$T264))),IF($T260=справочники!$E$11,POWER($T258,1+$T262*INT((BR260-1)/IF(OR($T264=0,$T264=""),1,$T264))),0)))))</f>
        <v>0</v>
      </c>
      <c r="BS266" s="99">
        <f>IF(BS262="",0,IF(BS260=1,$T258,IF($T260=справочники!$E$9,$T258+$T262*INT((BS260-1)/IF(OR($T264=0,$T264=""),1,$T264)),IF($T260=справочники!$E$10,$T258*POWER($T262,INT((BS260-1)/IF(OR($T264=0,$T264=""),1,$T264))),IF($T260=справочники!$E$11,POWER($T258,1+$T262*INT((BS260-1)/IF(OR($T264=0,$T264=""),1,$T264))),0)))))</f>
        <v>0</v>
      </c>
      <c r="BT266" s="99">
        <f>IF(BT262="",0,IF(BT260=1,$T258,IF($T260=справочники!$E$9,$T258+$T262*INT((BT260-1)/IF(OR($T264=0,$T264=""),1,$T264)),IF($T260=справочники!$E$10,$T258*POWER($T262,INT((BT260-1)/IF(OR($T264=0,$T264=""),1,$T264))),IF($T260=справочники!$E$11,POWER($T258,1+$T262*INT((BT260-1)/IF(OR($T264=0,$T264=""),1,$T264))),0)))))</f>
        <v>0</v>
      </c>
      <c r="BU266" s="99">
        <f>IF(BU262="",0,IF(BU260=1,$T258,IF($T260=справочники!$E$9,$T258+$T262*INT((BU260-1)/IF(OR($T264=0,$T264=""),1,$T264)),IF($T260=справочники!$E$10,$T258*POWER($T262,INT((BU260-1)/IF(OR($T264=0,$T264=""),1,$T264))),IF($T260=справочники!$E$11,POWER($T258,1+$T262*INT((BU260-1)/IF(OR($T264=0,$T264=""),1,$T264))),0)))))</f>
        <v>0</v>
      </c>
      <c r="BV266" s="99">
        <f>IF(BV262="",0,IF(BV260=1,$T258,IF($T260=справочники!$E$9,$T258+$T262*INT((BV260-1)/IF(OR($T264=0,$T264=""),1,$T264)),IF($T260=справочники!$E$10,$T258*POWER($T262,INT((BV260-1)/IF(OR($T264=0,$T264=""),1,$T264))),IF($T260=справочники!$E$11,POWER($T258,1+$T262*INT((BV260-1)/IF(OR($T264=0,$T264=""),1,$T264))),0)))))</f>
        <v>0</v>
      </c>
      <c r="BW266" s="99">
        <f>IF(BW262="",0,IF(BW260=1,$T258,IF($T260=справочники!$E$9,$T258+$T262*INT((BW260-1)/IF(OR($T264=0,$T264=""),1,$T264)),IF($T260=справочники!$E$10,$T258*POWER($T262,INT((BW260-1)/IF(OR($T264=0,$T264=""),1,$T264))),IF($T260=справочники!$E$11,POWER($T258,1+$T262*INT((BW260-1)/IF(OR($T264=0,$T264=""),1,$T264))),0)))))</f>
        <v>0</v>
      </c>
      <c r="BX266" s="99">
        <f>IF(BX262="",0,IF(BX260=1,$T258,IF($T260=справочники!$E$9,$T258+$T262*INT((BX260-1)/IF(OR($T264=0,$T264=""),1,$T264)),IF($T260=справочники!$E$10,$T258*POWER($T262,INT((BX260-1)/IF(OR($T264=0,$T264=""),1,$T264))),IF($T260=справочники!$E$11,POWER($T258,1+$T262*INT((BX260-1)/IF(OR($T264=0,$T264=""),1,$T264))),0)))))</f>
        <v>0</v>
      </c>
      <c r="BY266" s="99">
        <f>IF(BY262="",0,IF(BY260=1,$T258,IF($T260=справочники!$E$9,$T258+$T262*INT((BY260-1)/IF(OR($T264=0,$T264=""),1,$T264)),IF($T260=справочники!$E$10,$T258*POWER($T262,INT((BY260-1)/IF(OR($T264=0,$T264=""),1,$T264))),IF($T260=справочники!$E$11,POWER($T258,1+$T262*INT((BY260-1)/IF(OR($T264=0,$T264=""),1,$T264))),0)))))</f>
        <v>0</v>
      </c>
      <c r="BZ266" s="99">
        <f>IF(BZ262="",0,IF(BZ260=1,$T258,IF($T260=справочники!$E$9,$T258+$T262*INT((BZ260-1)/IF(OR($T264=0,$T264=""),1,$T264)),IF($T260=справочники!$E$10,$T258*POWER($T262,INT((BZ260-1)/IF(OR($T264=0,$T264=""),1,$T264))),IF($T260=справочники!$E$11,POWER($T258,1+$T262*INT((BZ260-1)/IF(OR($T264=0,$T264=""),1,$T264))),0)))))</f>
        <v>0</v>
      </c>
      <c r="CA266" s="99">
        <f>IF(CA262="",0,IF(CA260=1,$T258,IF($T260=справочники!$E$9,$T258+$T262*INT((CA260-1)/IF(OR($T264=0,$T264=""),1,$T264)),IF($T260=справочники!$E$10,$T258*POWER($T262,INT((CA260-1)/IF(OR($T264=0,$T264=""),1,$T264))),IF($T260=справочники!$E$11,POWER($T258,1+$T262*INT((CA260-1)/IF(OR($T264=0,$T264=""),1,$T264))),0)))))</f>
        <v>0</v>
      </c>
      <c r="CB266" s="99">
        <f>IF(CB262="",0,IF(CB260=1,$T258,IF($T260=справочники!$E$9,$T258+$T262*INT((CB260-1)/IF(OR($T264=0,$T264=""),1,$T264)),IF($T260=справочники!$E$10,$T258*POWER($T262,INT((CB260-1)/IF(OR($T264=0,$T264=""),1,$T264))),IF($T260=справочники!$E$11,POWER($T258,1+$T262*INT((CB260-1)/IF(OR($T264=0,$T264=""),1,$T264))),0)))))</f>
        <v>0</v>
      </c>
      <c r="CC266" s="99">
        <f>IF(CC262="",0,IF(CC260=1,$T258,IF($T260=справочники!$E$9,$T258+$T262*INT((CC260-1)/IF(OR($T264=0,$T264=""),1,$T264)),IF($T260=справочники!$E$10,$T258*POWER($T262,INT((CC260-1)/IF(OR($T264=0,$T264=""),1,$T264))),IF($T260=справочники!$E$11,POWER($T258,1+$T262*INT((CC260-1)/IF(OR($T264=0,$T264=""),1,$T264))),0)))))</f>
        <v>0</v>
      </c>
      <c r="CD266" s="99">
        <f>IF(CD262="",0,IF(CD260=1,$T258,IF($T260=справочники!$E$9,$T258+$T262*INT((CD260-1)/IF(OR($T264=0,$T264=""),1,$T264)),IF($T260=справочники!$E$10,$T258*POWER($T262,INT((CD260-1)/IF(OR($T264=0,$T264=""),1,$T264))),IF($T260=справочники!$E$11,POWER($T258,1+$T262*INT((CD260-1)/IF(OR($T264=0,$T264=""),1,$T264))),0)))))</f>
        <v>0</v>
      </c>
      <c r="CE266" s="99">
        <f>IF(CE262="",0,IF(CE260=1,$T258,IF($T260=справочники!$E$9,$T258+$T262*INT((CE260-1)/IF(OR($T264=0,$T264=""),1,$T264)),IF($T260=справочники!$E$10,$T258*POWER($T262,INT((CE260-1)/IF(OR($T264=0,$T264=""),1,$T264))),IF($T260=справочники!$E$11,POWER($T258,1+$T262*INT((CE260-1)/IF(OR($T264=0,$T264=""),1,$T264))),0)))))</f>
        <v>0</v>
      </c>
      <c r="CF266" s="99">
        <f>IF(CF262="",0,IF(CF260=1,$T258,IF($T260=справочники!$E$9,$T258+$T262*INT((CF260-1)/IF(OR($T264=0,$T264=""),1,$T264)),IF($T260=справочники!$E$10,$T258*POWER($T262,INT((CF260-1)/IF(OR($T264=0,$T264=""),1,$T264))),IF($T260=справочники!$E$11,POWER($T258,1+$T262*INT((CF260-1)/IF(OR($T264=0,$T264=""),1,$T264))),0)))))</f>
        <v>0</v>
      </c>
      <c r="CG266" s="99">
        <f>IF(CG262="",0,IF(CG260=1,$T258,IF($T260=справочники!$E$9,$T258+$T262*INT((CG260-1)/IF(OR($T264=0,$T264=""),1,$T264)),IF($T260=справочники!$E$10,$T258*POWER($T262,INT((CG260-1)/IF(OR($T264=0,$T264=""),1,$T264))),IF($T260=справочники!$E$11,POWER($T258,1+$T262*INT((CG260-1)/IF(OR($T264=0,$T264=""),1,$T264))),0)))))</f>
        <v>0</v>
      </c>
      <c r="CH266" s="99">
        <f>IF(CH262="",0,IF(CH260=1,$T258,IF($T260=справочники!$E$9,$T258+$T262*INT((CH260-1)/IF(OR($T264=0,$T264=""),1,$T264)),IF($T260=справочники!$E$10,$T258*POWER($T262,INT((CH260-1)/IF(OR($T264=0,$T264=""),1,$T264))),IF($T260=справочники!$E$11,POWER($T258,1+$T262*INT((CH260-1)/IF(OR($T264=0,$T264=""),1,$T264))),0)))))</f>
        <v>0</v>
      </c>
      <c r="CI266" s="99">
        <f>IF(CI262="",0,IF(CI260=1,$T258,IF($T260=справочники!$E$9,$T258+$T262*INT((CI260-1)/IF(OR($T264=0,$T264=""),1,$T264)),IF($T260=справочники!$E$10,$T258*POWER($T262,INT((CI260-1)/IF(OR($T264=0,$T264=""),1,$T264))),IF($T260=справочники!$E$11,POWER($T258,1+$T262*INT((CI260-1)/IF(OR($T264=0,$T264=""),1,$T264))),0)))))</f>
        <v>0</v>
      </c>
      <c r="CJ266" s="99">
        <f>IF(CJ262="",0,IF(CJ260=1,$T258,IF($T260=справочники!$E$9,$T258+$T262*INT((CJ260-1)/IF(OR($T264=0,$T264=""),1,$T264)),IF($T260=справочники!$E$10,$T258*POWER($T262,INT((CJ260-1)/IF(OR($T264=0,$T264=""),1,$T264))),IF($T260=справочники!$E$11,POWER($T258,1+$T262*INT((CJ260-1)/IF(OR($T264=0,$T264=""),1,$T264))),0)))))</f>
        <v>0</v>
      </c>
      <c r="CK266" s="99">
        <f>IF(CK262="",0,IF(CK260=1,$T258,IF($T260=справочники!$E$9,$T258+$T262*INT((CK260-1)/IF(OR($T264=0,$T264=""),1,$T264)),IF($T260=справочники!$E$10,$T258*POWER($T262,INT((CK260-1)/IF(OR($T264=0,$T264=""),1,$T264))),IF($T260=справочники!$E$11,POWER($T258,1+$T262*INT((CK260-1)/IF(OR($T264=0,$T264=""),1,$T264))),0)))))</f>
        <v>0</v>
      </c>
      <c r="CL266" s="99">
        <f>IF(CL262="",0,IF(CL260=1,$T258,IF($T260=справочники!$E$9,$T258+$T262*INT((CL260-1)/IF(OR($T264=0,$T264=""),1,$T264)),IF($T260=справочники!$E$10,$T258*POWER($T262,INT((CL260-1)/IF(OR($T264=0,$T264=""),1,$T264))),IF($T260=справочники!$E$11,POWER($T258,1+$T262*INT((CL260-1)/IF(OR($T264=0,$T264=""),1,$T264))),0)))))</f>
        <v>0</v>
      </c>
      <c r="CM266" s="99">
        <f>IF(CM262="",0,IF(CM260=1,$T258,IF($T260=справочники!$E$9,$T258+$T262*INT((CM260-1)/IF(OR($T264=0,$T264=""),1,$T264)),IF($T260=справочники!$E$10,$T258*POWER($T262,INT((CM260-1)/IF(OR($T264=0,$T264=""),1,$T264))),IF($T260=справочники!$E$11,POWER($T258,1+$T262*INT((CM260-1)/IF(OR($T264=0,$T264=""),1,$T264))),0)))))</f>
        <v>0</v>
      </c>
      <c r="CN266" s="99">
        <f>IF(CN262="",0,IF(CN260=1,$T258,IF($T260=справочники!$E$9,$T258+$T262*INT((CN260-1)/IF(OR($T264=0,$T264=""),1,$T264)),IF($T260=справочники!$E$10,$T258*POWER($T262,INT((CN260-1)/IF(OR($T264=0,$T264=""),1,$T264))),IF($T260=справочники!$E$11,POWER($T258,1+$T262*INT((CN260-1)/IF(OR($T264=0,$T264=""),1,$T264))),0)))))</f>
        <v>0</v>
      </c>
      <c r="CO266" s="99">
        <f>IF(CO262="",0,IF(CO260=1,$T258,IF($T260=справочники!$E$9,$T258+$T262*INT((CO260-1)/IF(OR($T264=0,$T264=""),1,$T264)),IF($T260=справочники!$E$10,$T258*POWER($T262,INT((CO260-1)/IF(OR($T264=0,$T264=""),1,$T264))),IF($T260=справочники!$E$11,POWER($T258,1+$T262*INT((CO260-1)/IF(OR($T264=0,$T264=""),1,$T264))),0)))))</f>
        <v>0</v>
      </c>
      <c r="CP266" s="99">
        <f>IF(CP262="",0,IF(CP260=1,$T258,IF($T260=справочники!$E$9,$T258+$T262*INT((CP260-1)/IF(OR($T264=0,$T264=""),1,$T264)),IF($T260=справочники!$E$10,$T258*POWER($T262,INT((CP260-1)/IF(OR($T264=0,$T264=""),1,$T264))),IF($T260=справочники!$E$11,POWER($T258,1+$T262*INT((CP260-1)/IF(OR($T264=0,$T264=""),1,$T264))),0)))))</f>
        <v>0</v>
      </c>
      <c r="CQ266" s="99">
        <f>IF(CQ262="",0,IF(CQ260=1,$T258,IF($T260=справочники!$E$9,$T258+$T262*INT((CQ260-1)/IF(OR($T264=0,$T264=""),1,$T264)),IF($T260=справочники!$E$10,$T258*POWER($T262,INT((CQ260-1)/IF(OR($T264=0,$T264=""),1,$T264))),IF($T260=справочники!$E$11,POWER($T258,1+$T262*INT((CQ260-1)/IF(OR($T264=0,$T264=""),1,$T264))),0)))))</f>
        <v>0</v>
      </c>
      <c r="CR266" s="99">
        <f>IF(CR262="",0,IF(CR260=1,$T258,IF($T260=справочники!$E$9,$T258+$T262*INT((CR260-1)/IF(OR($T264=0,$T264=""),1,$T264)),IF($T260=справочники!$E$10,$T258*POWER($T262,INT((CR260-1)/IF(OR($T264=0,$T264=""),1,$T264))),IF($T260=справочники!$E$11,POWER($T258,1+$T262*INT((CR260-1)/IF(OR($T264=0,$T264=""),1,$T264))),0)))))</f>
        <v>0</v>
      </c>
      <c r="CS266" s="99">
        <f>IF(CS262="",0,IF(CS260=1,$T258,IF($T260=справочники!$E$9,$T258+$T262*INT((CS260-1)/IF(OR($T264=0,$T264=""),1,$T264)),IF($T260=справочники!$E$10,$T258*POWER($T262,INT((CS260-1)/IF(OR($T264=0,$T264=""),1,$T264))),IF($T260=справочники!$E$11,POWER($T258,1+$T262*INT((CS260-1)/IF(OR($T264=0,$T264=""),1,$T264))),0)))))</f>
        <v>0</v>
      </c>
      <c r="CT266" s="99">
        <f>IF(CT262="",0,IF(CT260=1,$T258,IF($T260=справочники!$E$9,$T258+$T262*INT((CT260-1)/IF(OR($T264=0,$T264=""),1,$T264)),IF($T260=справочники!$E$10,$T258*POWER($T262,INT((CT260-1)/IF(OR($T264=0,$T264=""),1,$T264))),IF($T260=справочники!$E$11,POWER($T258,1+$T262*INT((CT260-1)/IF(OR($T264=0,$T264=""),1,$T264))),0)))))</f>
        <v>0</v>
      </c>
      <c r="CU266" s="99">
        <f>IF(CU262="",0,IF(CU260=1,$T258,IF($T260=справочники!$E$9,$T258+$T262*INT((CU260-1)/IF(OR($T264=0,$T264=""),1,$T264)),IF($T260=справочники!$E$10,$T258*POWER($T262,INT((CU260-1)/IF(OR($T264=0,$T264=""),1,$T264))),IF($T260=справочники!$E$11,POWER($T258,1+$T262*INT((CU260-1)/IF(OR($T264=0,$T264=""),1,$T264))),0)))))</f>
        <v>0</v>
      </c>
      <c r="CV266" s="99">
        <f>IF(CV262="",0,IF(CV260=1,$T258,IF($T260=справочники!$E$9,$T258+$T262*INT((CV260-1)/IF(OR($T264=0,$T264=""),1,$T264)),IF($T260=справочники!$E$10,$T258*POWER($T262,INT((CV260-1)/IF(OR($T264=0,$T264=""),1,$T264))),IF($T260=справочники!$E$11,POWER($T258,1+$T262*INT((CV260-1)/IF(OR($T264=0,$T264=""),1,$T264))),0)))))</f>
        <v>0</v>
      </c>
      <c r="CW266" s="99">
        <f>IF(CW262="",0,IF(CW260=1,$T258,IF($T260=справочники!$E$9,$T258+$T262*INT((CW260-1)/IF(OR($T264=0,$T264=""),1,$T264)),IF($T260=справочники!$E$10,$T258*POWER($T262,INT((CW260-1)/IF(OR($T264=0,$T264=""),1,$T264))),IF($T260=справочники!$E$11,POWER($T258,1+$T262*INT((CW260-1)/IF(OR($T264=0,$T264=""),1,$T264))),0)))))</f>
        <v>0</v>
      </c>
      <c r="CX266" s="99">
        <f>IF(CX262="",0,IF(CX260=1,$T258,IF($T260=справочники!$E$9,$T258+$T262*INT((CX260-1)/IF(OR($T264=0,$T264=""),1,$T264)),IF($T260=справочники!$E$10,$T258*POWER($T262,INT((CX260-1)/IF(OR($T264=0,$T264=""),1,$T264))),IF($T260=справочники!$E$11,POWER($T258,1+$T262*INT((CX260-1)/IF(OR($T264=0,$T264=""),1,$T264))),0)))))</f>
        <v>0</v>
      </c>
      <c r="CY266" s="99">
        <f>IF(CY262="",0,IF(CY260=1,$T258,IF($T260=справочники!$E$9,$T258+$T262*INT((CY260-1)/IF(OR($T264=0,$T264=""),1,$T264)),IF($T260=справочники!$E$10,$T258*POWER($T262,INT((CY260-1)/IF(OR($T264=0,$T264=""),1,$T264))),IF($T260=справочники!$E$11,POWER($T258,1+$T262*INT((CY260-1)/IF(OR($T264=0,$T264=""),1,$T264))),0)))))</f>
        <v>0</v>
      </c>
      <c r="CZ266" s="99">
        <f>IF(CZ262="",0,IF(CZ260=1,$T258,IF($T260=справочники!$E$9,$T258+$T262*INT((CZ260-1)/IF(OR($T264=0,$T264=""),1,$T264)),IF($T260=справочники!$E$10,$T258*POWER($T262,INT((CZ260-1)/IF(OR($T264=0,$T264=""),1,$T264))),IF($T260=справочники!$E$11,POWER($T258,1+$T262*INT((CZ260-1)/IF(OR($T264=0,$T264=""),1,$T264))),0)))))</f>
        <v>0</v>
      </c>
      <c r="DA266" s="99">
        <f>IF(DA262="",0,IF(DA260=1,$T258,IF($T260=справочники!$E$9,$T258+$T262*INT((DA260-1)/IF(OR($T264=0,$T264=""),1,$T264)),IF($T260=справочники!$E$10,$T258*POWER($T262,INT((DA260-1)/IF(OR($T264=0,$T264=""),1,$T264))),IF($T260=справочники!$E$11,POWER($T258,1+$T262*INT((DA260-1)/IF(OR($T264=0,$T264=""),1,$T264))),0)))))</f>
        <v>0</v>
      </c>
      <c r="DB266" s="99">
        <f>IF(DB262="",0,IF(DB260=1,$T258,IF($T260=справочники!$E$9,$T258+$T262*INT((DB260-1)/IF(OR($T264=0,$T264=""),1,$T264)),IF($T260=справочники!$E$10,$T258*POWER($T262,INT((DB260-1)/IF(OR($T264=0,$T264=""),1,$T264))),IF($T260=справочники!$E$11,POWER($T258,1+$T262*INT((DB260-1)/IF(OR($T264=0,$T264=""),1,$T264))),0)))))</f>
        <v>0</v>
      </c>
      <c r="DC266" s="99">
        <f>IF(DC262="",0,IF(DC260=1,$T258,IF($T260=справочники!$E$9,$T258+$T262*INT((DC260-1)/IF(OR($T264=0,$T264=""),1,$T264)),IF($T260=справочники!$E$10,$T258*POWER($T262,INT((DC260-1)/IF(OR($T264=0,$T264=""),1,$T264))),IF($T260=справочники!$E$11,POWER($T258,1+$T262*INT((DC260-1)/IF(OR($T264=0,$T264=""),1,$T264))),0)))))</f>
        <v>0</v>
      </c>
      <c r="DD266" s="99">
        <f>IF(DD262="",0,IF(DD260=1,$T258,IF($T260=справочники!$E$9,$T258+$T262*INT((DD260-1)/IF(OR($T264=0,$T264=""),1,$T264)),IF($T260=справочники!$E$10,$T258*POWER($T262,INT((DD260-1)/IF(OR($T264=0,$T264=""),1,$T264))),IF($T260=справочники!$E$11,POWER($T258,1+$T262*INT((DD260-1)/IF(OR($T264=0,$T264=""),1,$T264))),0)))))</f>
        <v>0</v>
      </c>
      <c r="DE266" s="99">
        <f>IF(DE262="",0,IF(DE260=1,$T258,IF($T260=справочники!$E$9,$T258+$T262*INT((DE260-1)/IF(OR($T264=0,$T264=""),1,$T264)),IF($T260=справочники!$E$10,$T258*POWER($T262,INT((DE260-1)/IF(OR($T264=0,$T264=""),1,$T264))),IF($T260=справочники!$E$11,POWER($T258,1+$T262*INT((DE260-1)/IF(OR($T264=0,$T264=""),1,$T264))),0)))))</f>
        <v>0</v>
      </c>
      <c r="DF266" s="99">
        <f>IF(DF262="",0,IF(DF260=1,$T258,IF($T260=справочники!$E$9,$T258+$T262*INT((DF260-1)/IF(OR($T264=0,$T264=""),1,$T264)),IF($T260=справочники!$E$10,$T258*POWER($T262,INT((DF260-1)/IF(OR($T264=0,$T264=""),1,$T264))),IF($T260=справочники!$E$11,POWER($T258,1+$T262*INT((DF260-1)/IF(OR($T264=0,$T264=""),1,$T264))),0)))))</f>
        <v>0</v>
      </c>
      <c r="DG266" s="99">
        <f>IF(DG262="",0,IF(DG260=1,$T258,IF($T260=справочники!$E$9,$T258+$T262*INT((DG260-1)/IF(OR($T264=0,$T264=""),1,$T264)),IF($T260=справочники!$E$10,$T258*POWER($T262,INT((DG260-1)/IF(OR($T264=0,$T264=""),1,$T264))),IF($T260=справочники!$E$11,POWER($T258,1+$T262*INT((DG260-1)/IF(OR($T264=0,$T264=""),1,$T264))),0)))))</f>
        <v>0</v>
      </c>
      <c r="DH266" s="99">
        <f>IF(DH262="",0,IF(DH260=1,$T258,IF($T260=справочники!$E$9,$T258+$T262*INT((DH260-1)/IF(OR($T264=0,$T264=""),1,$T264)),IF($T260=справочники!$E$10,$T258*POWER($T262,INT((DH260-1)/IF(OR($T264=0,$T264=""),1,$T264))),IF($T260=справочники!$E$11,POWER($T258,1+$T262*INT((DH260-1)/IF(OR($T264=0,$T264=""),1,$T264))),0)))))</f>
        <v>0</v>
      </c>
      <c r="DI266" s="99">
        <f>IF(DI262="",0,IF(DI260=1,$T258,IF($T260=справочники!$E$9,$T258+$T262*INT((DI260-1)/IF(OR($T264=0,$T264=""),1,$T264)),IF($T260=справочники!$E$10,$T258*POWER($T262,INT((DI260-1)/IF(OR($T264=0,$T264=""),1,$T264))),IF($T260=справочники!$E$11,POWER($T258,1+$T262*INT((DI260-1)/IF(OR($T264=0,$T264=""),1,$T264))),0)))))</f>
        <v>0</v>
      </c>
      <c r="DJ266" s="99">
        <f>IF(DJ262="",0,IF(DJ260=1,$T258,IF($T260=справочники!$E$9,$T258+$T262*INT((DJ260-1)/IF(OR($T264=0,$T264=""),1,$T264)),IF($T260=справочники!$E$10,$T258*POWER($T262,INT((DJ260-1)/IF(OR($T264=0,$T264=""),1,$T264))),IF($T260=справочники!$E$11,POWER($T258,1+$T262*INT((DJ260-1)/IF(OR($T264=0,$T264=""),1,$T264))),0)))))</f>
        <v>0</v>
      </c>
      <c r="DK266" s="99">
        <f>IF(DK262="",0,IF(DK260=1,$T258,IF($T260=справочники!$E$9,$T258+$T262*INT((DK260-1)/IF(OR($T264=0,$T264=""),1,$T264)),IF($T260=справочники!$E$10,$T258*POWER($T262,INT((DK260-1)/IF(OR($T264=0,$T264=""),1,$T264))),IF($T260=справочники!$E$11,POWER($T258,1+$T262*INT((DK260-1)/IF(OR($T264=0,$T264=""),1,$T264))),0)))))</f>
        <v>0</v>
      </c>
      <c r="DL266" s="99">
        <f>IF(DL262="",0,IF(DL260=1,$T258,IF($T260=справочники!$E$9,$T258+$T262*INT((DL260-1)/IF(OR($T264=0,$T264=""),1,$T264)),IF($T260=справочники!$E$10,$T258*POWER($T262,INT((DL260-1)/IF(OR($T264=0,$T264=""),1,$T264))),IF($T260=справочники!$E$11,POWER($T258,1+$T262*INT((DL260-1)/IF(OR($T264=0,$T264=""),1,$T264))),0)))))</f>
        <v>0</v>
      </c>
      <c r="DM266" s="99">
        <f>IF(DM262="",0,IF(DM260=1,$T258,IF($T260=справочники!$E$9,$T258+$T262*INT((DM260-1)/IF(OR($T264=0,$T264=""),1,$T264)),IF($T260=справочники!$E$10,$T258*POWER($T262,INT((DM260-1)/IF(OR($T264=0,$T264=""),1,$T264))),IF($T260=справочники!$E$11,POWER($T258,1+$T262*INT((DM260-1)/IF(OR($T264=0,$T264=""),1,$T264))),0)))))</f>
        <v>0</v>
      </c>
      <c r="DN266" s="99">
        <f>IF(DN262="",0,IF(DN260=1,$T258,IF($T260=справочники!$E$9,$T258+$T262*INT((DN260-1)/IF(OR($T264=0,$T264=""),1,$T264)),IF($T260=справочники!$E$10,$T258*POWER($T262,INT((DN260-1)/IF(OR($T264=0,$T264=""),1,$T264))),IF($T260=справочники!$E$11,POWER($T258,1+$T262*INT((DN260-1)/IF(OR($T264=0,$T264=""),1,$T264))),0)))))</f>
        <v>0</v>
      </c>
      <c r="DO266" s="99">
        <f>IF(DO262="",0,IF(DO260=1,$T258,IF($T260=справочники!$E$9,$T258+$T262*INT((DO260-1)/IF(OR($T264=0,$T264=""),1,$T264)),IF($T260=справочники!$E$10,$T258*POWER($T262,INT((DO260-1)/IF(OR($T264=0,$T264=""),1,$T264))),IF($T260=справочники!$E$11,POWER($T258,1+$T262*INT((DO260-1)/IF(OR($T264=0,$T264=""),1,$T264))),0)))))</f>
        <v>0</v>
      </c>
      <c r="DP266" s="99">
        <f>IF(DP262="",0,IF(DP260=1,$T258,IF($T260=справочники!$E$9,$T258+$T262*INT((DP260-1)/IF(OR($T264=0,$T264=""),1,$T264)),IF($T260=справочники!$E$10,$T258*POWER($T262,INT((DP260-1)/IF(OR($T264=0,$T264=""),1,$T264))),IF($T260=справочники!$E$11,POWER($T258,1+$T262*INT((DP260-1)/IF(OR($T264=0,$T264=""),1,$T264))),0)))))</f>
        <v>0</v>
      </c>
      <c r="DQ266" s="99">
        <f>IF(DQ262="",0,IF(DQ260=1,$T258,IF($T260=справочники!$E$9,$T258+$T262*INT((DQ260-1)/IF(OR($T264=0,$T264=""),1,$T264)),IF($T260=справочники!$E$10,$T258*POWER($T262,INT((DQ260-1)/IF(OR($T264=0,$T264=""),1,$T264))),IF($T260=справочники!$E$11,POWER($T258,1+$T262*INT((DQ260-1)/IF(OR($T264=0,$T264=""),1,$T264))),0)))))</f>
        <v>0</v>
      </c>
      <c r="DR266" s="99">
        <f>IF(DR262="",0,IF(DR260=1,$T258,IF($T260=справочники!$E$9,$T258+$T262*INT((DR260-1)/IF(OR($T264=0,$T264=""),1,$T264)),IF($T260=справочники!$E$10,$T258*POWER($T262,INT((DR260-1)/IF(OR($T264=0,$T264=""),1,$T264))),IF($T260=справочники!$E$11,POWER($T258,1+$T262*INT((DR260-1)/IF(OR($T264=0,$T264=""),1,$T264))),0)))))</f>
        <v>0</v>
      </c>
      <c r="DS266" s="99">
        <f>IF(DS262="",0,IF(DS260=1,$T258,IF($T260=справочники!$E$9,$T258+$T262*INT((DS260-1)/IF(OR($T264=0,$T264=""),1,$T264)),IF($T260=справочники!$E$10,$T258*POWER($T262,INT((DS260-1)/IF(OR($T264=0,$T264=""),1,$T264))),IF($T260=справочники!$E$11,POWER($T258,1+$T262*INT((DS260-1)/IF(OR($T264=0,$T264=""),1,$T264))),0)))))</f>
        <v>0</v>
      </c>
      <c r="DT266" s="99">
        <f>IF(DT262="",0,IF(DT260=1,$T258,IF($T260=справочники!$E$9,$T258+$T262*INT((DT260-1)/IF(OR($T264=0,$T264=""),1,$T264)),IF($T260=справочники!$E$10,$T258*POWER($T262,INT((DT260-1)/IF(OR($T264=0,$T264=""),1,$T264))),IF($T260=справочники!$E$11,POWER($T258,1+$T262*INT((DT260-1)/IF(OR($T264=0,$T264=""),1,$T264))),0)))))</f>
        <v>0</v>
      </c>
      <c r="DU266" s="3"/>
      <c r="DV266" s="3"/>
    </row>
    <row r="267" spans="1:126" ht="4.2" customHeight="1">
      <c r="A267" s="1"/>
      <c r="B267" s="1"/>
      <c r="C267" s="1"/>
      <c r="D267" s="1"/>
      <c r="E267" s="261"/>
      <c r="F267" s="47"/>
      <c r="G267" s="229"/>
      <c r="H267" s="1"/>
      <c r="I267" s="1"/>
      <c r="J267" s="1"/>
      <c r="K267" s="1"/>
      <c r="L267" s="1"/>
      <c r="M267" s="5"/>
      <c r="N267" s="1"/>
      <c r="O267" s="1"/>
      <c r="P267" s="5"/>
      <c r="Q267" s="1"/>
      <c r="R267" s="1"/>
      <c r="S267" s="5"/>
      <c r="T267" s="7"/>
      <c r="U267" s="23"/>
      <c r="V267" s="1"/>
      <c r="W267" s="11"/>
      <c r="X267" s="10"/>
      <c r="Y267" s="45"/>
      <c r="Z267" s="92"/>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1"/>
      <c r="DV267" s="1"/>
    </row>
    <row r="268" spans="1:126" s="237" customFormat="1" ht="10.199999999999999">
      <c r="A268" s="226"/>
      <c r="B268" s="243" t="s">
        <v>127</v>
      </c>
      <c r="C268" s="228"/>
      <c r="D268" s="227"/>
      <c r="E268" s="268"/>
      <c r="F268" s="114"/>
      <c r="G268" s="229"/>
      <c r="H268" s="226"/>
      <c r="I268" s="226" t="str">
        <f>$I$172</f>
        <v>Оборачиваемость начислений расходов</v>
      </c>
      <c r="J268" s="226"/>
      <c r="K268" s="226"/>
      <c r="L268" s="226"/>
      <c r="M268" s="229"/>
      <c r="N268" s="226"/>
      <c r="O268" s="226"/>
      <c r="P268" s="229"/>
      <c r="Q268" s="226" t="s">
        <v>40</v>
      </c>
      <c r="R268" s="226"/>
      <c r="S268" s="229" t="s">
        <v>6</v>
      </c>
      <c r="T268" s="307"/>
      <c r="U268" s="226"/>
      <c r="V268" s="226"/>
      <c r="W268" s="233"/>
      <c r="X268" s="234"/>
      <c r="Y268" s="245"/>
      <c r="Z268" s="246"/>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c r="BF268" s="247"/>
      <c r="BG268" s="247"/>
      <c r="BH268" s="247"/>
      <c r="BI268" s="247"/>
      <c r="BJ268" s="247"/>
      <c r="BK268" s="247"/>
      <c r="BL268" s="247"/>
      <c r="BM268" s="247"/>
      <c r="BN268" s="247"/>
      <c r="BO268" s="247"/>
      <c r="BP268" s="247"/>
      <c r="BQ268" s="247"/>
      <c r="BR268" s="247"/>
      <c r="BS268" s="247"/>
      <c r="BT268" s="247"/>
      <c r="BU268" s="247"/>
      <c r="BV268" s="247"/>
      <c r="BW268" s="247"/>
      <c r="BX268" s="247"/>
      <c r="BY268" s="247"/>
      <c r="BZ268" s="247"/>
      <c r="CA268" s="247"/>
      <c r="CB268" s="247"/>
      <c r="CC268" s="247"/>
      <c r="CD268" s="247"/>
      <c r="CE268" s="247"/>
      <c r="CF268" s="247"/>
      <c r="CG268" s="247"/>
      <c r="CH268" s="247"/>
      <c r="CI268" s="247"/>
      <c r="CJ268" s="247"/>
      <c r="CK268" s="247"/>
      <c r="CL268" s="247"/>
      <c r="CM268" s="247"/>
      <c r="CN268" s="247"/>
      <c r="CO268" s="247"/>
      <c r="CP268" s="247"/>
      <c r="CQ268" s="247"/>
      <c r="CR268" s="247"/>
      <c r="CS268" s="247"/>
      <c r="CT268" s="247"/>
      <c r="CU268" s="247"/>
      <c r="CV268" s="247"/>
      <c r="CW268" s="247"/>
      <c r="CX268" s="247"/>
      <c r="CY268" s="247"/>
      <c r="CZ268" s="247"/>
      <c r="DA268" s="247"/>
      <c r="DB268" s="247"/>
      <c r="DC268" s="247"/>
      <c r="DD268" s="247"/>
      <c r="DE268" s="247"/>
      <c r="DF268" s="247"/>
      <c r="DG268" s="247"/>
      <c r="DH268" s="247"/>
      <c r="DI268" s="247"/>
      <c r="DJ268" s="247"/>
      <c r="DK268" s="247"/>
      <c r="DL268" s="247"/>
      <c r="DM268" s="247"/>
      <c r="DN268" s="247"/>
      <c r="DO268" s="247"/>
      <c r="DP268" s="247"/>
      <c r="DQ268" s="247"/>
      <c r="DR268" s="247"/>
      <c r="DS268" s="247"/>
      <c r="DT268" s="247"/>
      <c r="DU268" s="226"/>
      <c r="DV268" s="226"/>
    </row>
    <row r="269" spans="1:126" ht="4.2" customHeight="1">
      <c r="A269" s="1"/>
      <c r="B269" s="1"/>
      <c r="C269" s="1"/>
      <c r="D269" s="1"/>
      <c r="E269" s="261"/>
      <c r="F269" s="47"/>
      <c r="G269" s="229"/>
      <c r="H269" s="1"/>
      <c r="I269" s="1"/>
      <c r="J269" s="1"/>
      <c r="K269" s="1"/>
      <c r="L269" s="1"/>
      <c r="M269" s="5"/>
      <c r="N269" s="1"/>
      <c r="O269" s="1"/>
      <c r="P269" s="5"/>
      <c r="Q269" s="1"/>
      <c r="R269" s="1"/>
      <c r="S269" s="5"/>
      <c r="T269" s="7"/>
      <c r="U269" s="23"/>
      <c r="V269" s="1"/>
      <c r="W269" s="11"/>
      <c r="X269" s="10"/>
      <c r="Y269" s="45"/>
      <c r="Z269" s="92"/>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1"/>
      <c r="DV269" s="1"/>
    </row>
    <row r="270" spans="1:126" s="4" customFormat="1">
      <c r="A270" s="3"/>
      <c r="B270" s="257" t="s">
        <v>126</v>
      </c>
      <c r="C270" s="3"/>
      <c r="D270" s="3"/>
      <c r="E270" s="9" t="str">
        <f>IF(OR(Главная!$N$19=справочники!$N$10,Главная!$N$19=справочники!$N$11),"",IF(T270=справочники!$P$10,"","ндс(-)"))</f>
        <v>ндс(-)</v>
      </c>
      <c r="F270" s="50"/>
      <c r="G270" s="230"/>
      <c r="H270" s="12" t="str">
        <f>B270&amp;N258</f>
        <v xml:space="preserve">Начисление - </v>
      </c>
      <c r="I270" s="12"/>
      <c r="J270" s="3"/>
      <c r="K270" s="3"/>
      <c r="L270" s="3"/>
      <c r="M270" s="5"/>
      <c r="N270" s="35" t="str">
        <f>N250</f>
        <v>Продажа жилых помещений</v>
      </c>
      <c r="O270" s="35"/>
      <c r="P270" s="5"/>
      <c r="Q270" s="35" t="s">
        <v>25</v>
      </c>
      <c r="R270" s="35"/>
      <c r="S270" s="35"/>
      <c r="T270" s="61">
        <f>T266</f>
        <v>0</v>
      </c>
      <c r="U270" s="35"/>
      <c r="V270" s="35"/>
      <c r="W270" s="37">
        <f>SUM($Y270:$DU270)</f>
        <v>0</v>
      </c>
      <c r="X270" s="37"/>
      <c r="Y270" s="45"/>
      <c r="Z270" s="98"/>
      <c r="AA270" s="99">
        <f t="shared" ref="AA270:BF270" si="584">IF(AA$8="",0,IF(AA$1=1,SUMIFS(266:266,$1:$1,"&gt;="&amp;1,$1:$1,"&lt;="&amp;INT($T268/30))+($T268/30-INT($T268/30))*SUMIFS(266:266,$1:$1,INT($T268/30)+1),0)+($T268/30-INT($T268/30))*SUMIFS(266:266,$1:$1,AA$1+INT($T268/30)+1)+(INT($T268/30)+1-$T268/30)*SUMIFS(266:266,$1:$1,AA$1+INT($T268/30)))</f>
        <v>0</v>
      </c>
      <c r="AB270" s="99">
        <f t="shared" si="584"/>
        <v>0</v>
      </c>
      <c r="AC270" s="99">
        <f t="shared" si="584"/>
        <v>0</v>
      </c>
      <c r="AD270" s="99">
        <f t="shared" si="584"/>
        <v>0</v>
      </c>
      <c r="AE270" s="99">
        <f t="shared" si="584"/>
        <v>0</v>
      </c>
      <c r="AF270" s="99">
        <f t="shared" si="584"/>
        <v>0</v>
      </c>
      <c r="AG270" s="99">
        <f t="shared" si="584"/>
        <v>0</v>
      </c>
      <c r="AH270" s="99">
        <f t="shared" si="584"/>
        <v>0</v>
      </c>
      <c r="AI270" s="99">
        <f t="shared" si="584"/>
        <v>0</v>
      </c>
      <c r="AJ270" s="99">
        <f t="shared" si="584"/>
        <v>0</v>
      </c>
      <c r="AK270" s="99">
        <f t="shared" si="584"/>
        <v>0</v>
      </c>
      <c r="AL270" s="99">
        <f t="shared" si="584"/>
        <v>0</v>
      </c>
      <c r="AM270" s="99">
        <f t="shared" si="584"/>
        <v>0</v>
      </c>
      <c r="AN270" s="99">
        <f t="shared" si="584"/>
        <v>0</v>
      </c>
      <c r="AO270" s="99">
        <f t="shared" si="584"/>
        <v>0</v>
      </c>
      <c r="AP270" s="99">
        <f t="shared" si="584"/>
        <v>0</v>
      </c>
      <c r="AQ270" s="99">
        <f t="shared" si="584"/>
        <v>0</v>
      </c>
      <c r="AR270" s="99">
        <f t="shared" si="584"/>
        <v>0</v>
      </c>
      <c r="AS270" s="99">
        <f t="shared" si="584"/>
        <v>0</v>
      </c>
      <c r="AT270" s="99">
        <f t="shared" si="584"/>
        <v>0</v>
      </c>
      <c r="AU270" s="99">
        <f t="shared" si="584"/>
        <v>0</v>
      </c>
      <c r="AV270" s="99">
        <f t="shared" si="584"/>
        <v>0</v>
      </c>
      <c r="AW270" s="99">
        <f t="shared" si="584"/>
        <v>0</v>
      </c>
      <c r="AX270" s="99">
        <f t="shared" si="584"/>
        <v>0</v>
      </c>
      <c r="AY270" s="99">
        <f t="shared" si="584"/>
        <v>0</v>
      </c>
      <c r="AZ270" s="99">
        <f t="shared" si="584"/>
        <v>0</v>
      </c>
      <c r="BA270" s="99">
        <f t="shared" si="584"/>
        <v>0</v>
      </c>
      <c r="BB270" s="99">
        <f t="shared" si="584"/>
        <v>0</v>
      </c>
      <c r="BC270" s="99">
        <f t="shared" si="584"/>
        <v>0</v>
      </c>
      <c r="BD270" s="99">
        <f t="shared" si="584"/>
        <v>0</v>
      </c>
      <c r="BE270" s="99">
        <f t="shared" si="584"/>
        <v>0</v>
      </c>
      <c r="BF270" s="99">
        <f t="shared" si="584"/>
        <v>0</v>
      </c>
      <c r="BG270" s="99">
        <f t="shared" ref="BG270:CL270" si="585">IF(BG$8="",0,IF(BG$1=1,SUMIFS(266:266,$1:$1,"&gt;="&amp;1,$1:$1,"&lt;="&amp;INT($T268/30))+($T268/30-INT($T268/30))*SUMIFS(266:266,$1:$1,INT($T268/30)+1),0)+($T268/30-INT($T268/30))*SUMIFS(266:266,$1:$1,BG$1+INT($T268/30)+1)+(INT($T268/30)+1-$T268/30)*SUMIFS(266:266,$1:$1,BG$1+INT($T268/30)))</f>
        <v>0</v>
      </c>
      <c r="BH270" s="99">
        <f t="shared" si="585"/>
        <v>0</v>
      </c>
      <c r="BI270" s="99">
        <f t="shared" si="585"/>
        <v>0</v>
      </c>
      <c r="BJ270" s="99">
        <f t="shared" si="585"/>
        <v>0</v>
      </c>
      <c r="BK270" s="99">
        <f t="shared" si="585"/>
        <v>0</v>
      </c>
      <c r="BL270" s="99">
        <f t="shared" si="585"/>
        <v>0</v>
      </c>
      <c r="BM270" s="99">
        <f t="shared" si="585"/>
        <v>0</v>
      </c>
      <c r="BN270" s="99">
        <f t="shared" si="585"/>
        <v>0</v>
      </c>
      <c r="BO270" s="99">
        <f t="shared" si="585"/>
        <v>0</v>
      </c>
      <c r="BP270" s="99">
        <f t="shared" si="585"/>
        <v>0</v>
      </c>
      <c r="BQ270" s="99">
        <f t="shared" si="585"/>
        <v>0</v>
      </c>
      <c r="BR270" s="99">
        <f t="shared" si="585"/>
        <v>0</v>
      </c>
      <c r="BS270" s="99">
        <f t="shared" si="585"/>
        <v>0</v>
      </c>
      <c r="BT270" s="99">
        <f t="shared" si="585"/>
        <v>0</v>
      </c>
      <c r="BU270" s="99">
        <f t="shared" si="585"/>
        <v>0</v>
      </c>
      <c r="BV270" s="99">
        <f t="shared" si="585"/>
        <v>0</v>
      </c>
      <c r="BW270" s="99">
        <f t="shared" si="585"/>
        <v>0</v>
      </c>
      <c r="BX270" s="99">
        <f t="shared" si="585"/>
        <v>0</v>
      </c>
      <c r="BY270" s="99">
        <f t="shared" si="585"/>
        <v>0</v>
      </c>
      <c r="BZ270" s="99">
        <f t="shared" si="585"/>
        <v>0</v>
      </c>
      <c r="CA270" s="99">
        <f t="shared" si="585"/>
        <v>0</v>
      </c>
      <c r="CB270" s="99">
        <f t="shared" si="585"/>
        <v>0</v>
      </c>
      <c r="CC270" s="99">
        <f t="shared" si="585"/>
        <v>0</v>
      </c>
      <c r="CD270" s="99">
        <f t="shared" si="585"/>
        <v>0</v>
      </c>
      <c r="CE270" s="99">
        <f t="shared" si="585"/>
        <v>0</v>
      </c>
      <c r="CF270" s="99">
        <f t="shared" si="585"/>
        <v>0</v>
      </c>
      <c r="CG270" s="99">
        <f t="shared" si="585"/>
        <v>0</v>
      </c>
      <c r="CH270" s="99">
        <f t="shared" si="585"/>
        <v>0</v>
      </c>
      <c r="CI270" s="99">
        <f t="shared" si="585"/>
        <v>0</v>
      </c>
      <c r="CJ270" s="99">
        <f t="shared" si="585"/>
        <v>0</v>
      </c>
      <c r="CK270" s="99">
        <f t="shared" si="585"/>
        <v>0</v>
      </c>
      <c r="CL270" s="99">
        <f t="shared" si="585"/>
        <v>0</v>
      </c>
      <c r="CM270" s="99">
        <f t="shared" ref="CM270:DT270" si="586">IF(CM$8="",0,IF(CM$1=1,SUMIFS(266:266,$1:$1,"&gt;="&amp;1,$1:$1,"&lt;="&amp;INT($T268/30))+($T268/30-INT($T268/30))*SUMIFS(266:266,$1:$1,INT($T268/30)+1),0)+($T268/30-INT($T268/30))*SUMIFS(266:266,$1:$1,CM$1+INT($T268/30)+1)+(INT($T268/30)+1-$T268/30)*SUMIFS(266:266,$1:$1,CM$1+INT($T268/30)))</f>
        <v>0</v>
      </c>
      <c r="CN270" s="99">
        <f t="shared" si="586"/>
        <v>0</v>
      </c>
      <c r="CO270" s="99">
        <f t="shared" si="586"/>
        <v>0</v>
      </c>
      <c r="CP270" s="99">
        <f t="shared" si="586"/>
        <v>0</v>
      </c>
      <c r="CQ270" s="99">
        <f t="shared" si="586"/>
        <v>0</v>
      </c>
      <c r="CR270" s="99">
        <f t="shared" si="586"/>
        <v>0</v>
      </c>
      <c r="CS270" s="99">
        <f t="shared" si="586"/>
        <v>0</v>
      </c>
      <c r="CT270" s="99">
        <f t="shared" si="586"/>
        <v>0</v>
      </c>
      <c r="CU270" s="99">
        <f t="shared" si="586"/>
        <v>0</v>
      </c>
      <c r="CV270" s="99">
        <f t="shared" si="586"/>
        <v>0</v>
      </c>
      <c r="CW270" s="99">
        <f t="shared" si="586"/>
        <v>0</v>
      </c>
      <c r="CX270" s="99">
        <f t="shared" si="586"/>
        <v>0</v>
      </c>
      <c r="CY270" s="99">
        <f t="shared" si="586"/>
        <v>0</v>
      </c>
      <c r="CZ270" s="99">
        <f t="shared" si="586"/>
        <v>0</v>
      </c>
      <c r="DA270" s="99">
        <f t="shared" si="586"/>
        <v>0</v>
      </c>
      <c r="DB270" s="99">
        <f t="shared" si="586"/>
        <v>0</v>
      </c>
      <c r="DC270" s="99">
        <f t="shared" si="586"/>
        <v>0</v>
      </c>
      <c r="DD270" s="99">
        <f t="shared" si="586"/>
        <v>0</v>
      </c>
      <c r="DE270" s="99">
        <f t="shared" si="586"/>
        <v>0</v>
      </c>
      <c r="DF270" s="99">
        <f t="shared" si="586"/>
        <v>0</v>
      </c>
      <c r="DG270" s="99">
        <f t="shared" si="586"/>
        <v>0</v>
      </c>
      <c r="DH270" s="99">
        <f t="shared" si="586"/>
        <v>0</v>
      </c>
      <c r="DI270" s="99">
        <f t="shared" si="586"/>
        <v>0</v>
      </c>
      <c r="DJ270" s="99">
        <f t="shared" si="586"/>
        <v>0</v>
      </c>
      <c r="DK270" s="99">
        <f t="shared" si="586"/>
        <v>0</v>
      </c>
      <c r="DL270" s="99">
        <f t="shared" si="586"/>
        <v>0</v>
      </c>
      <c r="DM270" s="99">
        <f t="shared" si="586"/>
        <v>0</v>
      </c>
      <c r="DN270" s="99">
        <f t="shared" si="586"/>
        <v>0</v>
      </c>
      <c r="DO270" s="99">
        <f t="shared" si="586"/>
        <v>0</v>
      </c>
      <c r="DP270" s="99">
        <f t="shared" si="586"/>
        <v>0</v>
      </c>
      <c r="DQ270" s="99">
        <f t="shared" si="586"/>
        <v>0</v>
      </c>
      <c r="DR270" s="99">
        <f t="shared" si="586"/>
        <v>0</v>
      </c>
      <c r="DS270" s="99">
        <f t="shared" si="586"/>
        <v>0</v>
      </c>
      <c r="DT270" s="99">
        <f t="shared" si="586"/>
        <v>0</v>
      </c>
      <c r="DU270" s="3"/>
      <c r="DV270" s="3"/>
    </row>
    <row r="271" spans="1:126" ht="4.2" customHeight="1">
      <c r="A271" s="1"/>
      <c r="B271" s="1"/>
      <c r="C271" s="1"/>
      <c r="D271" s="1"/>
      <c r="E271" s="261"/>
      <c r="F271" s="47"/>
      <c r="G271" s="229"/>
      <c r="H271" s="1"/>
      <c r="I271" s="1"/>
      <c r="J271" s="1"/>
      <c r="K271" s="1"/>
      <c r="L271" s="1"/>
      <c r="M271" s="5"/>
      <c r="N271" s="1"/>
      <c r="O271" s="1"/>
      <c r="P271" s="5"/>
      <c r="Q271" s="1"/>
      <c r="R271" s="1"/>
      <c r="S271" s="5"/>
      <c r="T271" s="7"/>
      <c r="U271" s="23"/>
      <c r="V271" s="1"/>
      <c r="W271" s="11"/>
      <c r="X271" s="10"/>
      <c r="Y271" s="45"/>
      <c r="Z271" s="92"/>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1"/>
      <c r="DV271" s="1"/>
    </row>
    <row r="272" spans="1:126" s="237" customFormat="1" ht="10.199999999999999">
      <c r="A272" s="226"/>
      <c r="B272" s="243" t="s">
        <v>133</v>
      </c>
      <c r="C272" s="228"/>
      <c r="D272" s="227"/>
      <c r="E272" s="268"/>
      <c r="F272" s="114"/>
      <c r="G272" s="229"/>
      <c r="H272" s="226"/>
      <c r="I272" s="226" t="e">
        <f>#REF!</f>
        <v>#REF!</v>
      </c>
      <c r="J272" s="226"/>
      <c r="K272" s="226"/>
      <c r="L272" s="226"/>
      <c r="M272" s="229"/>
      <c r="N272" s="226"/>
      <c r="O272" s="226"/>
      <c r="P272" s="229"/>
      <c r="Q272" s="226" t="s">
        <v>40</v>
      </c>
      <c r="R272" s="226"/>
      <c r="S272" s="229" t="s">
        <v>6</v>
      </c>
      <c r="T272" s="307"/>
      <c r="U272" s="226"/>
      <c r="V272" s="226"/>
      <c r="W272" s="233"/>
      <c r="X272" s="234"/>
      <c r="Y272" s="245"/>
      <c r="Z272" s="246"/>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c r="BC272" s="247"/>
      <c r="BD272" s="247"/>
      <c r="BE272" s="247"/>
      <c r="BF272" s="247"/>
      <c r="BG272" s="247"/>
      <c r="BH272" s="247"/>
      <c r="BI272" s="247"/>
      <c r="BJ272" s="247"/>
      <c r="BK272" s="247"/>
      <c r="BL272" s="247"/>
      <c r="BM272" s="247"/>
      <c r="BN272" s="247"/>
      <c r="BO272" s="247"/>
      <c r="BP272" s="247"/>
      <c r="BQ272" s="247"/>
      <c r="BR272" s="247"/>
      <c r="BS272" s="247"/>
      <c r="BT272" s="247"/>
      <c r="BU272" s="247"/>
      <c r="BV272" s="247"/>
      <c r="BW272" s="247"/>
      <c r="BX272" s="247"/>
      <c r="BY272" s="247"/>
      <c r="BZ272" s="247"/>
      <c r="CA272" s="247"/>
      <c r="CB272" s="247"/>
      <c r="CC272" s="247"/>
      <c r="CD272" s="247"/>
      <c r="CE272" s="247"/>
      <c r="CF272" s="247"/>
      <c r="CG272" s="247"/>
      <c r="CH272" s="247"/>
      <c r="CI272" s="247"/>
      <c r="CJ272" s="247"/>
      <c r="CK272" s="247"/>
      <c r="CL272" s="247"/>
      <c r="CM272" s="247"/>
      <c r="CN272" s="247"/>
      <c r="CO272" s="247"/>
      <c r="CP272" s="247"/>
      <c r="CQ272" s="247"/>
      <c r="CR272" s="247"/>
      <c r="CS272" s="247"/>
      <c r="CT272" s="247"/>
      <c r="CU272" s="247"/>
      <c r="CV272" s="247"/>
      <c r="CW272" s="247"/>
      <c r="CX272" s="247"/>
      <c r="CY272" s="247"/>
      <c r="CZ272" s="247"/>
      <c r="DA272" s="247"/>
      <c r="DB272" s="247"/>
      <c r="DC272" s="247"/>
      <c r="DD272" s="247"/>
      <c r="DE272" s="247"/>
      <c r="DF272" s="247"/>
      <c r="DG272" s="247"/>
      <c r="DH272" s="247"/>
      <c r="DI272" s="247"/>
      <c r="DJ272" s="247"/>
      <c r="DK272" s="247"/>
      <c r="DL272" s="247"/>
      <c r="DM272" s="247"/>
      <c r="DN272" s="247"/>
      <c r="DO272" s="247"/>
      <c r="DP272" s="247"/>
      <c r="DQ272" s="247"/>
      <c r="DR272" s="247"/>
      <c r="DS272" s="247"/>
      <c r="DT272" s="247"/>
      <c r="DU272" s="226"/>
      <c r="DV272" s="226"/>
    </row>
    <row r="273" spans="1:126" ht="4.2" customHeight="1">
      <c r="A273" s="1"/>
      <c r="B273" s="1"/>
      <c r="C273" s="1"/>
      <c r="D273" s="1"/>
      <c r="E273" s="261"/>
      <c r="F273" s="47"/>
      <c r="G273" s="229"/>
      <c r="H273" s="1"/>
      <c r="I273" s="1"/>
      <c r="J273" s="1"/>
      <c r="K273" s="1"/>
      <c r="L273" s="1"/>
      <c r="M273" s="5"/>
      <c r="N273" s="1"/>
      <c r="O273" s="1"/>
      <c r="P273" s="5"/>
      <c r="Q273" s="1"/>
      <c r="R273" s="1"/>
      <c r="S273" s="5"/>
      <c r="T273" s="7"/>
      <c r="U273" s="23"/>
      <c r="V273" s="1"/>
      <c r="W273" s="11"/>
      <c r="X273" s="10"/>
      <c r="Y273" s="45"/>
      <c r="Z273" s="92"/>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1"/>
      <c r="DV273" s="1"/>
    </row>
    <row r="274" spans="1:126" s="4" customFormat="1">
      <c r="A274" s="3"/>
      <c r="B274" s="257" t="s">
        <v>130</v>
      </c>
      <c r="C274" s="3"/>
      <c r="D274" s="3"/>
      <c r="E274" s="9" t="s">
        <v>26</v>
      </c>
      <c r="F274" s="50"/>
      <c r="G274" s="230"/>
      <c r="H274" s="12" t="str">
        <f>B274&amp;N258</f>
        <v xml:space="preserve">Оплата - </v>
      </c>
      <c r="I274" s="12"/>
      <c r="J274" s="3"/>
      <c r="K274" s="3"/>
      <c r="L274" s="3"/>
      <c r="M274" s="5"/>
      <c r="N274" s="35" t="str">
        <f>N254</f>
        <v>Продажа жилых помещений</v>
      </c>
      <c r="O274" s="35"/>
      <c r="P274" s="5"/>
      <c r="Q274" s="35" t="s">
        <v>25</v>
      </c>
      <c r="R274" s="35"/>
      <c r="S274" s="35"/>
      <c r="T274" s="35"/>
      <c r="U274" s="35"/>
      <c r="V274" s="35"/>
      <c r="W274" s="37">
        <f>SUM($Y274:$DU274)</f>
        <v>0</v>
      </c>
      <c r="X274" s="37"/>
      <c r="Y274" s="45"/>
      <c r="Z274" s="98"/>
      <c r="AA274" s="99">
        <f t="shared" ref="AA274:BF274" si="587">IF(AA$8="",0,IF(AA$1=1,SUMIFS(270:270,$1:$1,"&gt;="&amp;1,$1:$1,"&lt;="&amp;INT(-$T272/30))+(-$T272/30-INT(-$T272/30))*SUMIFS(270:270,$1:$1,INT(-$T272/30)+1),0)+(-$T272/30-INT(-$T272/30))*SUMIFS(270:270,$1:$1,AA$1+INT(-$T272/30)+1)+(INT(-$T272/30)+1+$T272/30)*SUMIFS(270:270,$1:$1,AA$1+INT(-$T272/30)))</f>
        <v>0</v>
      </c>
      <c r="AB274" s="99">
        <f t="shared" si="587"/>
        <v>0</v>
      </c>
      <c r="AC274" s="99">
        <f t="shared" si="587"/>
        <v>0</v>
      </c>
      <c r="AD274" s="99">
        <f t="shared" si="587"/>
        <v>0</v>
      </c>
      <c r="AE274" s="99">
        <f t="shared" si="587"/>
        <v>0</v>
      </c>
      <c r="AF274" s="99">
        <f t="shared" si="587"/>
        <v>0</v>
      </c>
      <c r="AG274" s="99">
        <f t="shared" si="587"/>
        <v>0</v>
      </c>
      <c r="AH274" s="99">
        <f t="shared" si="587"/>
        <v>0</v>
      </c>
      <c r="AI274" s="99">
        <f t="shared" si="587"/>
        <v>0</v>
      </c>
      <c r="AJ274" s="99">
        <f t="shared" si="587"/>
        <v>0</v>
      </c>
      <c r="AK274" s="99">
        <f t="shared" si="587"/>
        <v>0</v>
      </c>
      <c r="AL274" s="99">
        <f t="shared" si="587"/>
        <v>0</v>
      </c>
      <c r="AM274" s="99">
        <f t="shared" si="587"/>
        <v>0</v>
      </c>
      <c r="AN274" s="99">
        <f t="shared" si="587"/>
        <v>0</v>
      </c>
      <c r="AO274" s="99">
        <f t="shared" si="587"/>
        <v>0</v>
      </c>
      <c r="AP274" s="99">
        <f t="shared" si="587"/>
        <v>0</v>
      </c>
      <c r="AQ274" s="99">
        <f t="shared" si="587"/>
        <v>0</v>
      </c>
      <c r="AR274" s="99">
        <f t="shared" si="587"/>
        <v>0</v>
      </c>
      <c r="AS274" s="99">
        <f t="shared" si="587"/>
        <v>0</v>
      </c>
      <c r="AT274" s="99">
        <f t="shared" si="587"/>
        <v>0</v>
      </c>
      <c r="AU274" s="99">
        <f t="shared" si="587"/>
        <v>0</v>
      </c>
      <c r="AV274" s="99">
        <f t="shared" si="587"/>
        <v>0</v>
      </c>
      <c r="AW274" s="99">
        <f t="shared" si="587"/>
        <v>0</v>
      </c>
      <c r="AX274" s="99">
        <f t="shared" si="587"/>
        <v>0</v>
      </c>
      <c r="AY274" s="99">
        <f t="shared" si="587"/>
        <v>0</v>
      </c>
      <c r="AZ274" s="99">
        <f t="shared" si="587"/>
        <v>0</v>
      </c>
      <c r="BA274" s="99">
        <f t="shared" si="587"/>
        <v>0</v>
      </c>
      <c r="BB274" s="99">
        <f t="shared" si="587"/>
        <v>0</v>
      </c>
      <c r="BC274" s="99">
        <f t="shared" si="587"/>
        <v>0</v>
      </c>
      <c r="BD274" s="99">
        <f t="shared" si="587"/>
        <v>0</v>
      </c>
      <c r="BE274" s="99">
        <f t="shared" si="587"/>
        <v>0</v>
      </c>
      <c r="BF274" s="99">
        <f t="shared" si="587"/>
        <v>0</v>
      </c>
      <c r="BG274" s="99">
        <f t="shared" ref="BG274:CL274" si="588">IF(BG$8="",0,IF(BG$1=1,SUMIFS(270:270,$1:$1,"&gt;="&amp;1,$1:$1,"&lt;="&amp;INT(-$T272/30))+(-$T272/30-INT(-$T272/30))*SUMIFS(270:270,$1:$1,INT(-$T272/30)+1),0)+(-$T272/30-INT(-$T272/30))*SUMIFS(270:270,$1:$1,BG$1+INT(-$T272/30)+1)+(INT(-$T272/30)+1+$T272/30)*SUMIFS(270:270,$1:$1,BG$1+INT(-$T272/30)))</f>
        <v>0</v>
      </c>
      <c r="BH274" s="99">
        <f t="shared" si="588"/>
        <v>0</v>
      </c>
      <c r="BI274" s="99">
        <f t="shared" si="588"/>
        <v>0</v>
      </c>
      <c r="BJ274" s="99">
        <f t="shared" si="588"/>
        <v>0</v>
      </c>
      <c r="BK274" s="99">
        <f t="shared" si="588"/>
        <v>0</v>
      </c>
      <c r="BL274" s="99">
        <f t="shared" si="588"/>
        <v>0</v>
      </c>
      <c r="BM274" s="99">
        <f t="shared" si="588"/>
        <v>0</v>
      </c>
      <c r="BN274" s="99">
        <f t="shared" si="588"/>
        <v>0</v>
      </c>
      <c r="BO274" s="99">
        <f t="shared" si="588"/>
        <v>0</v>
      </c>
      <c r="BP274" s="99">
        <f t="shared" si="588"/>
        <v>0</v>
      </c>
      <c r="BQ274" s="99">
        <f t="shared" si="588"/>
        <v>0</v>
      </c>
      <c r="BR274" s="99">
        <f t="shared" si="588"/>
        <v>0</v>
      </c>
      <c r="BS274" s="99">
        <f t="shared" si="588"/>
        <v>0</v>
      </c>
      <c r="BT274" s="99">
        <f t="shared" si="588"/>
        <v>0</v>
      </c>
      <c r="BU274" s="99">
        <f t="shared" si="588"/>
        <v>0</v>
      </c>
      <c r="BV274" s="99">
        <f t="shared" si="588"/>
        <v>0</v>
      </c>
      <c r="BW274" s="99">
        <f t="shared" si="588"/>
        <v>0</v>
      </c>
      <c r="BX274" s="99">
        <f t="shared" si="588"/>
        <v>0</v>
      </c>
      <c r="BY274" s="99">
        <f t="shared" si="588"/>
        <v>0</v>
      </c>
      <c r="BZ274" s="99">
        <f t="shared" si="588"/>
        <v>0</v>
      </c>
      <c r="CA274" s="99">
        <f t="shared" si="588"/>
        <v>0</v>
      </c>
      <c r="CB274" s="99">
        <f t="shared" si="588"/>
        <v>0</v>
      </c>
      <c r="CC274" s="99">
        <f t="shared" si="588"/>
        <v>0</v>
      </c>
      <c r="CD274" s="99">
        <f t="shared" si="588"/>
        <v>0</v>
      </c>
      <c r="CE274" s="99">
        <f t="shared" si="588"/>
        <v>0</v>
      </c>
      <c r="CF274" s="99">
        <f t="shared" si="588"/>
        <v>0</v>
      </c>
      <c r="CG274" s="99">
        <f t="shared" si="588"/>
        <v>0</v>
      </c>
      <c r="CH274" s="99">
        <f t="shared" si="588"/>
        <v>0</v>
      </c>
      <c r="CI274" s="99">
        <f t="shared" si="588"/>
        <v>0</v>
      </c>
      <c r="CJ274" s="99">
        <f t="shared" si="588"/>
        <v>0</v>
      </c>
      <c r="CK274" s="99">
        <f t="shared" si="588"/>
        <v>0</v>
      </c>
      <c r="CL274" s="99">
        <f t="shared" si="588"/>
        <v>0</v>
      </c>
      <c r="CM274" s="99">
        <f t="shared" ref="CM274:DT274" si="589">IF(CM$8="",0,IF(CM$1=1,SUMIFS(270:270,$1:$1,"&gt;="&amp;1,$1:$1,"&lt;="&amp;INT(-$T272/30))+(-$T272/30-INT(-$T272/30))*SUMIFS(270:270,$1:$1,INT(-$T272/30)+1),0)+(-$T272/30-INT(-$T272/30))*SUMIFS(270:270,$1:$1,CM$1+INT(-$T272/30)+1)+(INT(-$T272/30)+1+$T272/30)*SUMIFS(270:270,$1:$1,CM$1+INT(-$T272/30)))</f>
        <v>0</v>
      </c>
      <c r="CN274" s="99">
        <f t="shared" si="589"/>
        <v>0</v>
      </c>
      <c r="CO274" s="99">
        <f t="shared" si="589"/>
        <v>0</v>
      </c>
      <c r="CP274" s="99">
        <f t="shared" si="589"/>
        <v>0</v>
      </c>
      <c r="CQ274" s="99">
        <f t="shared" si="589"/>
        <v>0</v>
      </c>
      <c r="CR274" s="99">
        <f t="shared" si="589"/>
        <v>0</v>
      </c>
      <c r="CS274" s="99">
        <f t="shared" si="589"/>
        <v>0</v>
      </c>
      <c r="CT274" s="99">
        <f t="shared" si="589"/>
        <v>0</v>
      </c>
      <c r="CU274" s="99">
        <f t="shared" si="589"/>
        <v>0</v>
      </c>
      <c r="CV274" s="99">
        <f t="shared" si="589"/>
        <v>0</v>
      </c>
      <c r="CW274" s="99">
        <f t="shared" si="589"/>
        <v>0</v>
      </c>
      <c r="CX274" s="99">
        <f t="shared" si="589"/>
        <v>0</v>
      </c>
      <c r="CY274" s="99">
        <f t="shared" si="589"/>
        <v>0</v>
      </c>
      <c r="CZ274" s="99">
        <f t="shared" si="589"/>
        <v>0</v>
      </c>
      <c r="DA274" s="99">
        <f t="shared" si="589"/>
        <v>0</v>
      </c>
      <c r="DB274" s="99">
        <f t="shared" si="589"/>
        <v>0</v>
      </c>
      <c r="DC274" s="99">
        <f t="shared" si="589"/>
        <v>0</v>
      </c>
      <c r="DD274" s="99">
        <f t="shared" si="589"/>
        <v>0</v>
      </c>
      <c r="DE274" s="99">
        <f t="shared" si="589"/>
        <v>0</v>
      </c>
      <c r="DF274" s="99">
        <f t="shared" si="589"/>
        <v>0</v>
      </c>
      <c r="DG274" s="99">
        <f t="shared" si="589"/>
        <v>0</v>
      </c>
      <c r="DH274" s="99">
        <f t="shared" si="589"/>
        <v>0</v>
      </c>
      <c r="DI274" s="99">
        <f t="shared" si="589"/>
        <v>0</v>
      </c>
      <c r="DJ274" s="99">
        <f t="shared" si="589"/>
        <v>0</v>
      </c>
      <c r="DK274" s="99">
        <f t="shared" si="589"/>
        <v>0</v>
      </c>
      <c r="DL274" s="99">
        <f t="shared" si="589"/>
        <v>0</v>
      </c>
      <c r="DM274" s="99">
        <f t="shared" si="589"/>
        <v>0</v>
      </c>
      <c r="DN274" s="99">
        <f t="shared" si="589"/>
        <v>0</v>
      </c>
      <c r="DO274" s="99">
        <f t="shared" si="589"/>
        <v>0</v>
      </c>
      <c r="DP274" s="99">
        <f t="shared" si="589"/>
        <v>0</v>
      </c>
      <c r="DQ274" s="99">
        <f t="shared" si="589"/>
        <v>0</v>
      </c>
      <c r="DR274" s="99">
        <f t="shared" si="589"/>
        <v>0</v>
      </c>
      <c r="DS274" s="99">
        <f t="shared" si="589"/>
        <v>0</v>
      </c>
      <c r="DT274" s="99">
        <f t="shared" si="589"/>
        <v>0</v>
      </c>
      <c r="DU274" s="3"/>
      <c r="DV274" s="3"/>
    </row>
    <row r="275" spans="1:126" ht="4.2" customHeight="1">
      <c r="A275" s="1"/>
      <c r="B275" s="1"/>
      <c r="C275" s="1"/>
      <c r="D275" s="1"/>
      <c r="E275" s="261"/>
      <c r="F275" s="47"/>
      <c r="G275" s="229"/>
      <c r="H275" s="1"/>
      <c r="I275" s="1"/>
      <c r="J275" s="1"/>
      <c r="K275" s="1"/>
      <c r="L275" s="1"/>
      <c r="M275" s="5"/>
      <c r="N275" s="1"/>
      <c r="O275" s="1"/>
      <c r="P275" s="5"/>
      <c r="Q275" s="1"/>
      <c r="R275" s="1"/>
      <c r="S275" s="5"/>
      <c r="T275" s="7"/>
      <c r="U275" s="23"/>
      <c r="V275" s="1"/>
      <c r="W275" s="11"/>
      <c r="X275" s="10"/>
      <c r="Y275" s="45"/>
      <c r="Z275" s="92"/>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1"/>
      <c r="DV275" s="1"/>
    </row>
    <row r="276" spans="1:126" ht="4.2" customHeight="1">
      <c r="A276" s="1"/>
      <c r="B276" s="1"/>
      <c r="C276" s="1"/>
      <c r="D276" s="39"/>
      <c r="E276" s="39"/>
      <c r="F276" s="39"/>
      <c r="G276" s="39"/>
      <c r="H276" s="39"/>
      <c r="I276" s="39"/>
      <c r="J276" s="39"/>
      <c r="K276" s="39"/>
      <c r="L276" s="39"/>
      <c r="M276" s="41"/>
      <c r="N276" s="39"/>
      <c r="O276" s="39"/>
      <c r="P276" s="41"/>
      <c r="Q276" s="39"/>
      <c r="R276" s="1"/>
      <c r="S276" s="5"/>
      <c r="T276" s="7"/>
      <c r="U276" s="23"/>
      <c r="V276" s="1"/>
      <c r="W276" s="43"/>
      <c r="X276" s="10"/>
      <c r="Y276" s="45"/>
      <c r="Z276" s="92"/>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
      <c r="DV276" s="1"/>
    </row>
    <row r="277" spans="1:126" ht="7.2" customHeight="1">
      <c r="A277" s="1"/>
      <c r="B277" s="1"/>
      <c r="C277" s="1"/>
      <c r="D277" s="1"/>
      <c r="E277" s="261"/>
      <c r="F277" s="47"/>
      <c r="G277" s="229"/>
      <c r="H277" s="1"/>
      <c r="I277" s="1"/>
      <c r="J277" s="1"/>
      <c r="K277" s="1"/>
      <c r="L277" s="1"/>
      <c r="M277" s="5"/>
      <c r="N277" s="1"/>
      <c r="O277" s="1"/>
      <c r="P277" s="5"/>
      <c r="Q277" s="1"/>
      <c r="R277" s="1"/>
      <c r="S277" s="5"/>
      <c r="T277" s="7"/>
      <c r="U277" s="23"/>
      <c r="V277" s="1"/>
      <c r="W277" s="11"/>
      <c r="X277" s="10"/>
      <c r="Y277" s="45"/>
      <c r="Z277" s="92"/>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1"/>
      <c r="DV277" s="1"/>
    </row>
    <row r="278" spans="1:126" ht="4.2" customHeight="1">
      <c r="A278" s="1"/>
      <c r="B278" s="40"/>
      <c r="C278" s="40"/>
      <c r="D278" s="40"/>
      <c r="E278" s="40"/>
      <c r="F278" s="40"/>
      <c r="G278" s="40"/>
      <c r="H278" s="40"/>
      <c r="I278" s="40"/>
      <c r="J278" s="40"/>
      <c r="K278" s="40"/>
      <c r="L278" s="1"/>
      <c r="M278" s="5"/>
      <c r="N278" s="40"/>
      <c r="O278" s="1"/>
      <c r="P278" s="5"/>
      <c r="Q278" s="1"/>
      <c r="R278" s="1"/>
      <c r="S278" s="5"/>
      <c r="T278" s="7"/>
      <c r="U278" s="23"/>
      <c r="V278" s="1"/>
      <c r="W278" s="40"/>
      <c r="X278" s="10"/>
      <c r="Y278" s="45"/>
      <c r="Z278" s="92"/>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
      <c r="DV278" s="1"/>
    </row>
    <row r="279" spans="1:126" ht="7.2" customHeight="1">
      <c r="A279" s="1"/>
      <c r="B279" s="1"/>
      <c r="C279" s="1"/>
      <c r="D279" s="1"/>
      <c r="E279" s="261"/>
      <c r="F279" s="47"/>
      <c r="G279" s="229"/>
      <c r="H279" s="1"/>
      <c r="I279" s="1"/>
      <c r="J279" s="1"/>
      <c r="K279" s="1"/>
      <c r="L279" s="1"/>
      <c r="M279" s="5"/>
      <c r="N279" s="1"/>
      <c r="O279" s="1"/>
      <c r="P279" s="5"/>
      <c r="Q279" s="1"/>
      <c r="R279" s="1"/>
      <c r="S279" s="5"/>
      <c r="T279" s="7"/>
      <c r="U279" s="23"/>
      <c r="V279" s="1"/>
      <c r="W279" s="11"/>
      <c r="X279" s="10"/>
      <c r="Y279" s="45"/>
      <c r="Z279" s="92"/>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1"/>
      <c r="DV279" s="1"/>
    </row>
    <row r="280" spans="1:126" ht="4.2" customHeight="1">
      <c r="A280" s="1"/>
      <c r="B280" s="1"/>
      <c r="C280" s="1"/>
      <c r="D280" s="13"/>
      <c r="E280" s="262"/>
      <c r="F280" s="13"/>
      <c r="G280" s="302"/>
      <c r="H280" s="13"/>
      <c r="I280" s="13"/>
      <c r="J280" s="13"/>
      <c r="K280" s="13"/>
      <c r="L280" s="13"/>
      <c r="M280" s="14"/>
      <c r="N280" s="13"/>
      <c r="O280" s="13"/>
      <c r="P280" s="14"/>
      <c r="Q280" s="13"/>
      <c r="R280" s="13"/>
      <c r="S280" s="14"/>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c r="BX280" s="176"/>
      <c r="BY280" s="176"/>
      <c r="BZ280" s="176"/>
      <c r="CA280" s="176"/>
      <c r="CB280" s="176"/>
      <c r="CC280" s="176"/>
      <c r="CD280" s="176"/>
      <c r="CE280" s="176"/>
      <c r="CF280" s="176"/>
      <c r="CG280" s="176"/>
      <c r="CH280" s="176"/>
      <c r="CI280" s="176"/>
      <c r="CJ280" s="176"/>
      <c r="CK280" s="176"/>
      <c r="CL280" s="176"/>
      <c r="CM280" s="176"/>
      <c r="CN280" s="176"/>
      <c r="CO280" s="176"/>
      <c r="CP280" s="176"/>
      <c r="CQ280" s="176"/>
      <c r="CR280" s="176"/>
      <c r="CS280" s="176"/>
      <c r="CT280" s="176"/>
      <c r="CU280" s="176"/>
      <c r="CV280" s="176"/>
      <c r="CW280" s="176"/>
      <c r="CX280" s="176"/>
      <c r="CY280" s="176"/>
      <c r="CZ280" s="176"/>
      <c r="DA280" s="176"/>
      <c r="DB280" s="176"/>
      <c r="DC280" s="176"/>
      <c r="DD280" s="176"/>
      <c r="DE280" s="176"/>
      <c r="DF280" s="176"/>
      <c r="DG280" s="176"/>
      <c r="DH280" s="176"/>
      <c r="DI280" s="176"/>
      <c r="DJ280" s="176"/>
      <c r="DK280" s="176"/>
      <c r="DL280" s="176"/>
      <c r="DM280" s="176"/>
      <c r="DN280" s="176"/>
      <c r="DO280" s="176"/>
      <c r="DP280" s="176"/>
      <c r="DQ280" s="176"/>
      <c r="DR280" s="176"/>
      <c r="DS280" s="176"/>
      <c r="DT280" s="176"/>
      <c r="DU280" s="1"/>
      <c r="DV280" s="1"/>
    </row>
    <row r="281" spans="1:126" ht="4.2" customHeight="1">
      <c r="A281" s="1"/>
      <c r="B281" s="1"/>
      <c r="C281" s="1"/>
      <c r="D281" s="1"/>
      <c r="E281" s="261"/>
      <c r="F281" s="47"/>
      <c r="G281" s="229"/>
      <c r="H281" s="5"/>
      <c r="I281" s="5"/>
      <c r="J281" s="5"/>
      <c r="K281" s="5"/>
      <c r="L281" s="5"/>
      <c r="M281" s="5"/>
      <c r="N281" s="5"/>
      <c r="O281" s="5"/>
      <c r="P281" s="5"/>
      <c r="Q281" s="5"/>
      <c r="R281" s="5"/>
      <c r="S281" s="5"/>
      <c r="T281" s="208"/>
      <c r="U281" s="23"/>
      <c r="V281" s="1"/>
      <c r="W281" s="11"/>
      <c r="X281" s="10"/>
      <c r="Y281" s="45"/>
      <c r="Z281" s="92"/>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1"/>
      <c r="DV281" s="1"/>
    </row>
    <row r="282" spans="1:126" s="4" customFormat="1" ht="12.6" thickBot="1">
      <c r="A282" s="3"/>
      <c r="B282" s="242"/>
      <c r="C282" s="3"/>
      <c r="D282" s="3"/>
      <c r="E282" s="9"/>
      <c r="F282" s="50"/>
      <c r="G282" s="248"/>
      <c r="H282" s="213" t="str">
        <f>$H$16</f>
        <v>Маржинальная прибыль-Gross</v>
      </c>
      <c r="I282" s="3"/>
      <c r="J282" s="3"/>
      <c r="K282" s="3"/>
      <c r="L282" s="3"/>
      <c r="M282" s="5"/>
      <c r="N282" s="3" t="str">
        <f>N39</f>
        <v>Продажа жилых помещений</v>
      </c>
      <c r="O282" s="3"/>
      <c r="P282" s="5"/>
      <c r="Q282" s="3" t="s">
        <v>25</v>
      </c>
      <c r="R282" s="3"/>
      <c r="S282" s="5"/>
      <c r="T282" s="83"/>
      <c r="U282" s="23"/>
      <c r="V282" s="3"/>
      <c r="W282" s="11">
        <f>SUM($Y282:$DU282)</f>
        <v>0</v>
      </c>
      <c r="X282" s="11"/>
      <c r="Y282" s="45"/>
      <c r="Z282" s="90"/>
      <c r="AA282" s="91">
        <f t="shared" ref="AA282:BF282" si="590">IF(AA$8="",0,AA130-AA158)</f>
        <v>0</v>
      </c>
      <c r="AB282" s="91">
        <f t="shared" si="590"/>
        <v>0</v>
      </c>
      <c r="AC282" s="91">
        <f t="shared" si="590"/>
        <v>0</v>
      </c>
      <c r="AD282" s="91">
        <f t="shared" si="590"/>
        <v>0</v>
      </c>
      <c r="AE282" s="91">
        <f t="shared" si="590"/>
        <v>0</v>
      </c>
      <c r="AF282" s="91">
        <f t="shared" si="590"/>
        <v>0</v>
      </c>
      <c r="AG282" s="91">
        <f t="shared" si="590"/>
        <v>0</v>
      </c>
      <c r="AH282" s="91">
        <f t="shared" si="590"/>
        <v>0</v>
      </c>
      <c r="AI282" s="91">
        <f t="shared" si="590"/>
        <v>0</v>
      </c>
      <c r="AJ282" s="91">
        <f t="shared" si="590"/>
        <v>0</v>
      </c>
      <c r="AK282" s="91">
        <f t="shared" si="590"/>
        <v>0</v>
      </c>
      <c r="AL282" s="91">
        <f t="shared" si="590"/>
        <v>0</v>
      </c>
      <c r="AM282" s="91">
        <f t="shared" si="590"/>
        <v>0</v>
      </c>
      <c r="AN282" s="91">
        <f t="shared" si="590"/>
        <v>0</v>
      </c>
      <c r="AO282" s="91">
        <f t="shared" si="590"/>
        <v>0</v>
      </c>
      <c r="AP282" s="91">
        <f t="shared" si="590"/>
        <v>0</v>
      </c>
      <c r="AQ282" s="91">
        <f t="shared" si="590"/>
        <v>0</v>
      </c>
      <c r="AR282" s="91">
        <f t="shared" si="590"/>
        <v>0</v>
      </c>
      <c r="AS282" s="91">
        <f t="shared" si="590"/>
        <v>0</v>
      </c>
      <c r="AT282" s="91">
        <f t="shared" si="590"/>
        <v>0</v>
      </c>
      <c r="AU282" s="91">
        <f t="shared" si="590"/>
        <v>0</v>
      </c>
      <c r="AV282" s="91">
        <f t="shared" si="590"/>
        <v>0</v>
      </c>
      <c r="AW282" s="91">
        <f t="shared" si="590"/>
        <v>0</v>
      </c>
      <c r="AX282" s="91">
        <f t="shared" si="590"/>
        <v>0</v>
      </c>
      <c r="AY282" s="91">
        <f t="shared" si="590"/>
        <v>0</v>
      </c>
      <c r="AZ282" s="91">
        <f t="shared" si="590"/>
        <v>0</v>
      </c>
      <c r="BA282" s="91">
        <f t="shared" si="590"/>
        <v>0</v>
      </c>
      <c r="BB282" s="91">
        <f t="shared" si="590"/>
        <v>0</v>
      </c>
      <c r="BC282" s="91">
        <f t="shared" si="590"/>
        <v>0</v>
      </c>
      <c r="BD282" s="91">
        <f t="shared" si="590"/>
        <v>0</v>
      </c>
      <c r="BE282" s="91">
        <f t="shared" si="590"/>
        <v>0</v>
      </c>
      <c r="BF282" s="91">
        <f t="shared" si="590"/>
        <v>0</v>
      </c>
      <c r="BG282" s="91">
        <f t="shared" ref="BG282:CL282" si="591">IF(BG$8="",0,BG130-BG158)</f>
        <v>0</v>
      </c>
      <c r="BH282" s="91">
        <f t="shared" si="591"/>
        <v>0</v>
      </c>
      <c r="BI282" s="91">
        <f t="shared" si="591"/>
        <v>0</v>
      </c>
      <c r="BJ282" s="91">
        <f t="shared" si="591"/>
        <v>0</v>
      </c>
      <c r="BK282" s="91">
        <f t="shared" si="591"/>
        <v>0</v>
      </c>
      <c r="BL282" s="91">
        <f t="shared" si="591"/>
        <v>0</v>
      </c>
      <c r="BM282" s="91">
        <f t="shared" si="591"/>
        <v>0</v>
      </c>
      <c r="BN282" s="91">
        <f t="shared" si="591"/>
        <v>0</v>
      </c>
      <c r="BO282" s="91">
        <f t="shared" si="591"/>
        <v>0</v>
      </c>
      <c r="BP282" s="91">
        <f t="shared" si="591"/>
        <v>0</v>
      </c>
      <c r="BQ282" s="91">
        <f t="shared" si="591"/>
        <v>0</v>
      </c>
      <c r="BR282" s="91">
        <f t="shared" si="591"/>
        <v>0</v>
      </c>
      <c r="BS282" s="91">
        <f t="shared" si="591"/>
        <v>0</v>
      </c>
      <c r="BT282" s="91">
        <f t="shared" si="591"/>
        <v>0</v>
      </c>
      <c r="BU282" s="91">
        <f t="shared" si="591"/>
        <v>0</v>
      </c>
      <c r="BV282" s="91">
        <f t="shared" si="591"/>
        <v>0</v>
      </c>
      <c r="BW282" s="91">
        <f t="shared" si="591"/>
        <v>0</v>
      </c>
      <c r="BX282" s="91">
        <f t="shared" si="591"/>
        <v>0</v>
      </c>
      <c r="BY282" s="91">
        <f t="shared" si="591"/>
        <v>0</v>
      </c>
      <c r="BZ282" s="91">
        <f t="shared" si="591"/>
        <v>0</v>
      </c>
      <c r="CA282" s="91">
        <f t="shared" si="591"/>
        <v>0</v>
      </c>
      <c r="CB282" s="91">
        <f t="shared" si="591"/>
        <v>0</v>
      </c>
      <c r="CC282" s="91">
        <f t="shared" si="591"/>
        <v>0</v>
      </c>
      <c r="CD282" s="91">
        <f t="shared" si="591"/>
        <v>0</v>
      </c>
      <c r="CE282" s="91">
        <f t="shared" si="591"/>
        <v>0</v>
      </c>
      <c r="CF282" s="91">
        <f t="shared" si="591"/>
        <v>0</v>
      </c>
      <c r="CG282" s="91">
        <f t="shared" si="591"/>
        <v>0</v>
      </c>
      <c r="CH282" s="91">
        <f t="shared" si="591"/>
        <v>0</v>
      </c>
      <c r="CI282" s="91">
        <f t="shared" si="591"/>
        <v>0</v>
      </c>
      <c r="CJ282" s="91">
        <f t="shared" si="591"/>
        <v>0</v>
      </c>
      <c r="CK282" s="91">
        <f t="shared" si="591"/>
        <v>0</v>
      </c>
      <c r="CL282" s="91">
        <f t="shared" si="591"/>
        <v>0</v>
      </c>
      <c r="CM282" s="91">
        <f t="shared" ref="CM282:DT282" si="592">IF(CM$8="",0,CM130-CM158)</f>
        <v>0</v>
      </c>
      <c r="CN282" s="91">
        <f t="shared" si="592"/>
        <v>0</v>
      </c>
      <c r="CO282" s="91">
        <f t="shared" si="592"/>
        <v>0</v>
      </c>
      <c r="CP282" s="91">
        <f t="shared" si="592"/>
        <v>0</v>
      </c>
      <c r="CQ282" s="91">
        <f t="shared" si="592"/>
        <v>0</v>
      </c>
      <c r="CR282" s="91">
        <f t="shared" si="592"/>
        <v>0</v>
      </c>
      <c r="CS282" s="91">
        <f t="shared" si="592"/>
        <v>0</v>
      </c>
      <c r="CT282" s="91">
        <f t="shared" si="592"/>
        <v>0</v>
      </c>
      <c r="CU282" s="91">
        <f t="shared" si="592"/>
        <v>0</v>
      </c>
      <c r="CV282" s="91">
        <f t="shared" si="592"/>
        <v>0</v>
      </c>
      <c r="CW282" s="91">
        <f t="shared" si="592"/>
        <v>0</v>
      </c>
      <c r="CX282" s="91">
        <f t="shared" si="592"/>
        <v>0</v>
      </c>
      <c r="CY282" s="91">
        <f t="shared" si="592"/>
        <v>0</v>
      </c>
      <c r="CZ282" s="91">
        <f t="shared" si="592"/>
        <v>0</v>
      </c>
      <c r="DA282" s="91">
        <f t="shared" si="592"/>
        <v>0</v>
      </c>
      <c r="DB282" s="91">
        <f t="shared" si="592"/>
        <v>0</v>
      </c>
      <c r="DC282" s="91">
        <f t="shared" si="592"/>
        <v>0</v>
      </c>
      <c r="DD282" s="91">
        <f t="shared" si="592"/>
        <v>0</v>
      </c>
      <c r="DE282" s="91">
        <f t="shared" si="592"/>
        <v>0</v>
      </c>
      <c r="DF282" s="91">
        <f t="shared" si="592"/>
        <v>0</v>
      </c>
      <c r="DG282" s="91">
        <f t="shared" si="592"/>
        <v>0</v>
      </c>
      <c r="DH282" s="91">
        <f t="shared" si="592"/>
        <v>0</v>
      </c>
      <c r="DI282" s="91">
        <f t="shared" si="592"/>
        <v>0</v>
      </c>
      <c r="DJ282" s="91">
        <f t="shared" si="592"/>
        <v>0</v>
      </c>
      <c r="DK282" s="91">
        <f t="shared" si="592"/>
        <v>0</v>
      </c>
      <c r="DL282" s="91">
        <f t="shared" si="592"/>
        <v>0</v>
      </c>
      <c r="DM282" s="91">
        <f t="shared" si="592"/>
        <v>0</v>
      </c>
      <c r="DN282" s="91">
        <f t="shared" si="592"/>
        <v>0</v>
      </c>
      <c r="DO282" s="91">
        <f t="shared" si="592"/>
        <v>0</v>
      </c>
      <c r="DP282" s="91">
        <f t="shared" si="592"/>
        <v>0</v>
      </c>
      <c r="DQ282" s="91">
        <f t="shared" si="592"/>
        <v>0</v>
      </c>
      <c r="DR282" s="91">
        <f t="shared" si="592"/>
        <v>0</v>
      </c>
      <c r="DS282" s="91">
        <f t="shared" si="592"/>
        <v>0</v>
      </c>
      <c r="DT282" s="91">
        <f t="shared" si="592"/>
        <v>0</v>
      </c>
      <c r="DU282" s="3"/>
      <c r="DV282" s="3"/>
    </row>
    <row r="283" spans="1:126" s="34" customFormat="1">
      <c r="A283" s="33"/>
      <c r="B283" s="196"/>
      <c r="C283" s="33"/>
      <c r="D283" s="33"/>
      <c r="E283" s="269"/>
      <c r="F283" s="52"/>
      <c r="G283" s="248"/>
      <c r="H283" s="222" t="str">
        <f>$H$17</f>
        <v>Маржа-Gross</v>
      </c>
      <c r="I283" s="222"/>
      <c r="J283" s="222"/>
      <c r="K283" s="222"/>
      <c r="L283" s="222"/>
      <c r="M283" s="223"/>
      <c r="N283" s="324" t="str">
        <f>N39</f>
        <v>Продажа жилых помещений</v>
      </c>
      <c r="O283" s="222"/>
      <c r="P283" s="223"/>
      <c r="Q283" s="222" t="s">
        <v>14</v>
      </c>
      <c r="R283" s="33"/>
      <c r="S283" s="19"/>
      <c r="T283" s="207"/>
      <c r="U283" s="25"/>
      <c r="V283" s="322"/>
      <c r="W283" s="323">
        <f>IF(W$8="",0,IF(W96=0,0,W282/W96))</f>
        <v>0</v>
      </c>
      <c r="X283" s="294"/>
      <c r="Y283" s="46"/>
      <c r="Z283" s="102"/>
      <c r="AA283" s="225">
        <f t="shared" ref="AA283:BF283" si="593">IF(AA$8="",0,IF(AA96=0,0,AA282/AA96))</f>
        <v>0</v>
      </c>
      <c r="AB283" s="225">
        <f t="shared" si="593"/>
        <v>0</v>
      </c>
      <c r="AC283" s="225">
        <f t="shared" si="593"/>
        <v>0</v>
      </c>
      <c r="AD283" s="225">
        <f t="shared" si="593"/>
        <v>0</v>
      </c>
      <c r="AE283" s="225">
        <f t="shared" si="593"/>
        <v>0</v>
      </c>
      <c r="AF283" s="225">
        <f t="shared" si="593"/>
        <v>0</v>
      </c>
      <c r="AG283" s="225">
        <f t="shared" si="593"/>
        <v>0</v>
      </c>
      <c r="AH283" s="225">
        <f t="shared" si="593"/>
        <v>0</v>
      </c>
      <c r="AI283" s="225">
        <f t="shared" si="593"/>
        <v>0</v>
      </c>
      <c r="AJ283" s="225">
        <f t="shared" si="593"/>
        <v>0</v>
      </c>
      <c r="AK283" s="225">
        <f t="shared" si="593"/>
        <v>0</v>
      </c>
      <c r="AL283" s="225">
        <f t="shared" si="593"/>
        <v>0</v>
      </c>
      <c r="AM283" s="225">
        <f t="shared" si="593"/>
        <v>0</v>
      </c>
      <c r="AN283" s="225">
        <f t="shared" si="593"/>
        <v>0</v>
      </c>
      <c r="AO283" s="225">
        <f t="shared" si="593"/>
        <v>0</v>
      </c>
      <c r="AP283" s="225">
        <f t="shared" si="593"/>
        <v>0</v>
      </c>
      <c r="AQ283" s="225">
        <f t="shared" si="593"/>
        <v>0</v>
      </c>
      <c r="AR283" s="225">
        <f t="shared" si="593"/>
        <v>0</v>
      </c>
      <c r="AS283" s="225">
        <f t="shared" si="593"/>
        <v>0</v>
      </c>
      <c r="AT283" s="225">
        <f t="shared" si="593"/>
        <v>0</v>
      </c>
      <c r="AU283" s="225">
        <f t="shared" si="593"/>
        <v>0</v>
      </c>
      <c r="AV283" s="225">
        <f t="shared" si="593"/>
        <v>0</v>
      </c>
      <c r="AW283" s="225">
        <f t="shared" si="593"/>
        <v>0</v>
      </c>
      <c r="AX283" s="225">
        <f t="shared" si="593"/>
        <v>0</v>
      </c>
      <c r="AY283" s="225">
        <f t="shared" si="593"/>
        <v>0</v>
      </c>
      <c r="AZ283" s="225">
        <f t="shared" si="593"/>
        <v>0</v>
      </c>
      <c r="BA283" s="225">
        <f t="shared" si="593"/>
        <v>0</v>
      </c>
      <c r="BB283" s="225">
        <f t="shared" si="593"/>
        <v>0</v>
      </c>
      <c r="BC283" s="225">
        <f t="shared" si="593"/>
        <v>0</v>
      </c>
      <c r="BD283" s="225">
        <f t="shared" si="593"/>
        <v>0</v>
      </c>
      <c r="BE283" s="225">
        <f t="shared" si="593"/>
        <v>0</v>
      </c>
      <c r="BF283" s="225">
        <f t="shared" si="593"/>
        <v>0</v>
      </c>
      <c r="BG283" s="225">
        <f t="shared" ref="BG283:CL283" si="594">IF(BG$8="",0,IF(BG96=0,0,BG282/BG96))</f>
        <v>0</v>
      </c>
      <c r="BH283" s="225">
        <f t="shared" si="594"/>
        <v>0</v>
      </c>
      <c r="BI283" s="225">
        <f t="shared" si="594"/>
        <v>0</v>
      </c>
      <c r="BJ283" s="225">
        <f t="shared" si="594"/>
        <v>0</v>
      </c>
      <c r="BK283" s="225">
        <f t="shared" si="594"/>
        <v>0</v>
      </c>
      <c r="BL283" s="225">
        <f t="shared" si="594"/>
        <v>0</v>
      </c>
      <c r="BM283" s="225">
        <f t="shared" si="594"/>
        <v>0</v>
      </c>
      <c r="BN283" s="225">
        <f t="shared" si="594"/>
        <v>0</v>
      </c>
      <c r="BO283" s="225">
        <f t="shared" si="594"/>
        <v>0</v>
      </c>
      <c r="BP283" s="225">
        <f t="shared" si="594"/>
        <v>0</v>
      </c>
      <c r="BQ283" s="225">
        <f t="shared" si="594"/>
        <v>0</v>
      </c>
      <c r="BR283" s="225">
        <f t="shared" si="594"/>
        <v>0</v>
      </c>
      <c r="BS283" s="225">
        <f t="shared" si="594"/>
        <v>0</v>
      </c>
      <c r="BT283" s="225">
        <f t="shared" si="594"/>
        <v>0</v>
      </c>
      <c r="BU283" s="225">
        <f t="shared" si="594"/>
        <v>0</v>
      </c>
      <c r="BV283" s="225">
        <f t="shared" si="594"/>
        <v>0</v>
      </c>
      <c r="BW283" s="225">
        <f t="shared" si="594"/>
        <v>0</v>
      </c>
      <c r="BX283" s="225">
        <f t="shared" si="594"/>
        <v>0</v>
      </c>
      <c r="BY283" s="225">
        <f t="shared" si="594"/>
        <v>0</v>
      </c>
      <c r="BZ283" s="225">
        <f t="shared" si="594"/>
        <v>0</v>
      </c>
      <c r="CA283" s="225">
        <f t="shared" si="594"/>
        <v>0</v>
      </c>
      <c r="CB283" s="225">
        <f t="shared" si="594"/>
        <v>0</v>
      </c>
      <c r="CC283" s="225">
        <f t="shared" si="594"/>
        <v>0</v>
      </c>
      <c r="CD283" s="225">
        <f t="shared" si="594"/>
        <v>0</v>
      </c>
      <c r="CE283" s="225">
        <f t="shared" si="594"/>
        <v>0</v>
      </c>
      <c r="CF283" s="225">
        <f t="shared" si="594"/>
        <v>0</v>
      </c>
      <c r="CG283" s="225">
        <f t="shared" si="594"/>
        <v>0</v>
      </c>
      <c r="CH283" s="225">
        <f t="shared" si="594"/>
        <v>0</v>
      </c>
      <c r="CI283" s="225">
        <f t="shared" si="594"/>
        <v>0</v>
      </c>
      <c r="CJ283" s="225">
        <f t="shared" si="594"/>
        <v>0</v>
      </c>
      <c r="CK283" s="225">
        <f t="shared" si="594"/>
        <v>0</v>
      </c>
      <c r="CL283" s="225">
        <f t="shared" si="594"/>
        <v>0</v>
      </c>
      <c r="CM283" s="225">
        <f t="shared" ref="CM283:DR283" si="595">IF(CM$8="",0,IF(CM96=0,0,CM282/CM96))</f>
        <v>0</v>
      </c>
      <c r="CN283" s="225">
        <f t="shared" si="595"/>
        <v>0</v>
      </c>
      <c r="CO283" s="225">
        <f t="shared" si="595"/>
        <v>0</v>
      </c>
      <c r="CP283" s="225">
        <f t="shared" si="595"/>
        <v>0</v>
      </c>
      <c r="CQ283" s="225">
        <f t="shared" si="595"/>
        <v>0</v>
      </c>
      <c r="CR283" s="225">
        <f t="shared" si="595"/>
        <v>0</v>
      </c>
      <c r="CS283" s="225">
        <f t="shared" si="595"/>
        <v>0</v>
      </c>
      <c r="CT283" s="225">
        <f t="shared" si="595"/>
        <v>0</v>
      </c>
      <c r="CU283" s="225">
        <f t="shared" si="595"/>
        <v>0</v>
      </c>
      <c r="CV283" s="225">
        <f t="shared" si="595"/>
        <v>0</v>
      </c>
      <c r="CW283" s="225">
        <f t="shared" si="595"/>
        <v>0</v>
      </c>
      <c r="CX283" s="225">
        <f t="shared" si="595"/>
        <v>0</v>
      </c>
      <c r="CY283" s="225">
        <f t="shared" si="595"/>
        <v>0</v>
      </c>
      <c r="CZ283" s="225">
        <f t="shared" si="595"/>
        <v>0</v>
      </c>
      <c r="DA283" s="225">
        <f t="shared" si="595"/>
        <v>0</v>
      </c>
      <c r="DB283" s="225">
        <f t="shared" si="595"/>
        <v>0</v>
      </c>
      <c r="DC283" s="225">
        <f t="shared" si="595"/>
        <v>0</v>
      </c>
      <c r="DD283" s="225">
        <f t="shared" si="595"/>
        <v>0</v>
      </c>
      <c r="DE283" s="225">
        <f t="shared" si="595"/>
        <v>0</v>
      </c>
      <c r="DF283" s="225">
        <f t="shared" si="595"/>
        <v>0</v>
      </c>
      <c r="DG283" s="225">
        <f t="shared" si="595"/>
        <v>0</v>
      </c>
      <c r="DH283" s="225">
        <f t="shared" si="595"/>
        <v>0</v>
      </c>
      <c r="DI283" s="225">
        <f t="shared" si="595"/>
        <v>0</v>
      </c>
      <c r="DJ283" s="225">
        <f t="shared" si="595"/>
        <v>0</v>
      </c>
      <c r="DK283" s="225">
        <f t="shared" si="595"/>
        <v>0</v>
      </c>
      <c r="DL283" s="225">
        <f t="shared" si="595"/>
        <v>0</v>
      </c>
      <c r="DM283" s="225">
        <f t="shared" si="595"/>
        <v>0</v>
      </c>
      <c r="DN283" s="225">
        <f t="shared" si="595"/>
        <v>0</v>
      </c>
      <c r="DO283" s="225">
        <f t="shared" si="595"/>
        <v>0</v>
      </c>
      <c r="DP283" s="225">
        <f t="shared" si="595"/>
        <v>0</v>
      </c>
      <c r="DQ283" s="225">
        <f t="shared" si="595"/>
        <v>0</v>
      </c>
      <c r="DR283" s="225">
        <f t="shared" si="595"/>
        <v>0</v>
      </c>
      <c r="DS283" s="225">
        <f t="shared" ref="DS283:DT283" si="596">IF(DS$8="",0,IF(DS96=0,0,DS282/DS96))</f>
        <v>0</v>
      </c>
      <c r="DT283" s="225">
        <f t="shared" si="596"/>
        <v>0</v>
      </c>
      <c r="DU283" s="33"/>
      <c r="DV283" s="33"/>
    </row>
    <row r="284" spans="1:126" ht="4.2" customHeight="1">
      <c r="A284" s="1"/>
      <c r="B284" s="1"/>
      <c r="C284" s="1"/>
      <c r="D284" s="1"/>
      <c r="E284" s="261"/>
      <c r="F284" s="47"/>
      <c r="G284" s="248"/>
      <c r="H284" s="32"/>
      <c r="I284" s="32"/>
      <c r="J284" s="32"/>
      <c r="K284" s="32"/>
      <c r="L284" s="32"/>
      <c r="M284" s="16"/>
      <c r="N284" s="32"/>
      <c r="O284" s="32"/>
      <c r="P284" s="16"/>
      <c r="Q284" s="32"/>
      <c r="R284" s="1"/>
      <c r="S284" s="5"/>
      <c r="T284" s="7"/>
      <c r="U284" s="23"/>
      <c r="V284" s="1"/>
      <c r="W284" s="10"/>
      <c r="X284" s="10"/>
      <c r="Y284" s="45"/>
      <c r="Z284" s="92"/>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c r="BX284" s="97"/>
      <c r="BY284" s="97"/>
      <c r="BZ284" s="97"/>
      <c r="CA284" s="97"/>
      <c r="CB284" s="97"/>
      <c r="CC284" s="97"/>
      <c r="CD284" s="97"/>
      <c r="CE284" s="97"/>
      <c r="CF284" s="97"/>
      <c r="CG284" s="97"/>
      <c r="CH284" s="97"/>
      <c r="CI284" s="97"/>
      <c r="CJ284" s="97"/>
      <c r="CK284" s="97"/>
      <c r="CL284" s="97"/>
      <c r="CM284" s="97"/>
      <c r="CN284" s="97"/>
      <c r="CO284" s="97"/>
      <c r="CP284" s="97"/>
      <c r="CQ284" s="97"/>
      <c r="CR284" s="97"/>
      <c r="CS284" s="97"/>
      <c r="CT284" s="97"/>
      <c r="CU284" s="97"/>
      <c r="CV284" s="97"/>
      <c r="CW284" s="97"/>
      <c r="CX284" s="97"/>
      <c r="CY284" s="97"/>
      <c r="CZ284" s="97"/>
      <c r="DA284" s="97"/>
      <c r="DB284" s="97"/>
      <c r="DC284" s="97"/>
      <c r="DD284" s="97"/>
      <c r="DE284" s="97"/>
      <c r="DF284" s="97"/>
      <c r="DG284" s="97"/>
      <c r="DH284" s="97"/>
      <c r="DI284" s="97"/>
      <c r="DJ284" s="97"/>
      <c r="DK284" s="97"/>
      <c r="DL284" s="97"/>
      <c r="DM284" s="97"/>
      <c r="DN284" s="97"/>
      <c r="DO284" s="97"/>
      <c r="DP284" s="97"/>
      <c r="DQ284" s="97"/>
      <c r="DR284" s="97"/>
      <c r="DS284" s="97"/>
      <c r="DT284" s="97"/>
      <c r="DU284" s="1"/>
      <c r="DV284" s="1"/>
    </row>
    <row r="285" spans="1:126" ht="4.2" customHeight="1">
      <c r="A285" s="1"/>
      <c r="B285" s="1"/>
      <c r="C285" s="1"/>
      <c r="D285" s="1"/>
      <c r="E285" s="261"/>
      <c r="F285" s="47"/>
      <c r="G285" s="248"/>
      <c r="H285" s="1"/>
      <c r="I285" s="1"/>
      <c r="J285" s="1"/>
      <c r="K285" s="1"/>
      <c r="L285" s="1"/>
      <c r="M285" s="5"/>
      <c r="N285" s="1"/>
      <c r="O285" s="1"/>
      <c r="P285" s="5"/>
      <c r="Q285" s="1"/>
      <c r="R285" s="1"/>
      <c r="S285" s="5"/>
      <c r="T285" s="7"/>
      <c r="U285" s="23"/>
      <c r="V285" s="1"/>
      <c r="W285" s="11"/>
      <c r="X285" s="10"/>
      <c r="Y285" s="45"/>
      <c r="Z285" s="92"/>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1"/>
      <c r="DV285" s="1"/>
    </row>
    <row r="286" spans="1:126" s="4" customFormat="1" ht="12.6" thickBot="1">
      <c r="A286" s="3"/>
      <c r="B286" s="3"/>
      <c r="C286" s="3"/>
      <c r="D286" s="3"/>
      <c r="E286" s="9" t="s">
        <v>107</v>
      </c>
      <c r="F286" s="50"/>
      <c r="G286" s="248"/>
      <c r="H286" s="3" t="str">
        <f>$H$24</f>
        <v>Прибыль от коммерческой деятельности</v>
      </c>
      <c r="I286" s="3"/>
      <c r="J286" s="3"/>
      <c r="K286" s="3"/>
      <c r="L286" s="3"/>
      <c r="M286" s="5"/>
      <c r="N286" s="3" t="str">
        <f>N39</f>
        <v>Продажа жилых помещений</v>
      </c>
      <c r="O286" s="3"/>
      <c r="P286" s="5"/>
      <c r="Q286" s="3" t="s">
        <v>25</v>
      </c>
      <c r="R286" s="3"/>
      <c r="S286" s="5"/>
      <c r="T286" s="83"/>
      <c r="U286" s="23"/>
      <c r="V286" s="3"/>
      <c r="W286" s="11">
        <f>SUM($Y286:$DU286)</f>
        <v>0</v>
      </c>
      <c r="X286" s="11"/>
      <c r="Y286" s="45"/>
      <c r="Z286" s="90"/>
      <c r="AA286" s="91">
        <f t="shared" ref="AA286:BF286" si="597">IF(AA$8="",0,AA142-AA159)</f>
        <v>0</v>
      </c>
      <c r="AB286" s="91">
        <f t="shared" si="597"/>
        <v>0</v>
      </c>
      <c r="AC286" s="91">
        <f t="shared" si="597"/>
        <v>0</v>
      </c>
      <c r="AD286" s="91">
        <f t="shared" si="597"/>
        <v>0</v>
      </c>
      <c r="AE286" s="91">
        <f t="shared" si="597"/>
        <v>0</v>
      </c>
      <c r="AF286" s="91">
        <f t="shared" si="597"/>
        <v>0</v>
      </c>
      <c r="AG286" s="91">
        <f t="shared" si="597"/>
        <v>0</v>
      </c>
      <c r="AH286" s="91">
        <f t="shared" si="597"/>
        <v>0</v>
      </c>
      <c r="AI286" s="91">
        <f t="shared" si="597"/>
        <v>0</v>
      </c>
      <c r="AJ286" s="91">
        <f t="shared" si="597"/>
        <v>0</v>
      </c>
      <c r="AK286" s="91">
        <f t="shared" si="597"/>
        <v>0</v>
      </c>
      <c r="AL286" s="91">
        <f t="shared" si="597"/>
        <v>0</v>
      </c>
      <c r="AM286" s="91">
        <f t="shared" si="597"/>
        <v>0</v>
      </c>
      <c r="AN286" s="91">
        <f t="shared" si="597"/>
        <v>0</v>
      </c>
      <c r="AO286" s="91">
        <f t="shared" si="597"/>
        <v>0</v>
      </c>
      <c r="AP286" s="91">
        <f t="shared" si="597"/>
        <v>0</v>
      </c>
      <c r="AQ286" s="91">
        <f t="shared" si="597"/>
        <v>0</v>
      </c>
      <c r="AR286" s="91">
        <f t="shared" si="597"/>
        <v>0</v>
      </c>
      <c r="AS286" s="91">
        <f t="shared" si="597"/>
        <v>0</v>
      </c>
      <c r="AT286" s="91">
        <f t="shared" si="597"/>
        <v>0</v>
      </c>
      <c r="AU286" s="91">
        <f t="shared" si="597"/>
        <v>0</v>
      </c>
      <c r="AV286" s="91">
        <f t="shared" si="597"/>
        <v>0</v>
      </c>
      <c r="AW286" s="91">
        <f t="shared" si="597"/>
        <v>0</v>
      </c>
      <c r="AX286" s="91">
        <f t="shared" si="597"/>
        <v>0</v>
      </c>
      <c r="AY286" s="91">
        <f t="shared" si="597"/>
        <v>0</v>
      </c>
      <c r="AZ286" s="91">
        <f t="shared" si="597"/>
        <v>0</v>
      </c>
      <c r="BA286" s="91">
        <f t="shared" si="597"/>
        <v>0</v>
      </c>
      <c r="BB286" s="91">
        <f t="shared" si="597"/>
        <v>0</v>
      </c>
      <c r="BC286" s="91">
        <f t="shared" si="597"/>
        <v>0</v>
      </c>
      <c r="BD286" s="91">
        <f t="shared" si="597"/>
        <v>0</v>
      </c>
      <c r="BE286" s="91">
        <f t="shared" si="597"/>
        <v>0</v>
      </c>
      <c r="BF286" s="91">
        <f t="shared" si="597"/>
        <v>0</v>
      </c>
      <c r="BG286" s="91">
        <f t="shared" ref="BG286:CL286" si="598">IF(BG$8="",0,BG142-BG159)</f>
        <v>0</v>
      </c>
      <c r="BH286" s="91">
        <f t="shared" si="598"/>
        <v>0</v>
      </c>
      <c r="BI286" s="91">
        <f t="shared" si="598"/>
        <v>0</v>
      </c>
      <c r="BJ286" s="91">
        <f t="shared" si="598"/>
        <v>0</v>
      </c>
      <c r="BK286" s="91">
        <f t="shared" si="598"/>
        <v>0</v>
      </c>
      <c r="BL286" s="91">
        <f t="shared" si="598"/>
        <v>0</v>
      </c>
      <c r="BM286" s="91">
        <f t="shared" si="598"/>
        <v>0</v>
      </c>
      <c r="BN286" s="91">
        <f t="shared" si="598"/>
        <v>0</v>
      </c>
      <c r="BO286" s="91">
        <f t="shared" si="598"/>
        <v>0</v>
      </c>
      <c r="BP286" s="91">
        <f t="shared" si="598"/>
        <v>0</v>
      </c>
      <c r="BQ286" s="91">
        <f t="shared" si="598"/>
        <v>0</v>
      </c>
      <c r="BR286" s="91">
        <f t="shared" si="598"/>
        <v>0</v>
      </c>
      <c r="BS286" s="91">
        <f t="shared" si="598"/>
        <v>0</v>
      </c>
      <c r="BT286" s="91">
        <f t="shared" si="598"/>
        <v>0</v>
      </c>
      <c r="BU286" s="91">
        <f t="shared" si="598"/>
        <v>0</v>
      </c>
      <c r="BV286" s="91">
        <f t="shared" si="598"/>
        <v>0</v>
      </c>
      <c r="BW286" s="91">
        <f t="shared" si="598"/>
        <v>0</v>
      </c>
      <c r="BX286" s="91">
        <f t="shared" si="598"/>
        <v>0</v>
      </c>
      <c r="BY286" s="91">
        <f t="shared" si="598"/>
        <v>0</v>
      </c>
      <c r="BZ286" s="91">
        <f t="shared" si="598"/>
        <v>0</v>
      </c>
      <c r="CA286" s="91">
        <f t="shared" si="598"/>
        <v>0</v>
      </c>
      <c r="CB286" s="91">
        <f t="shared" si="598"/>
        <v>0</v>
      </c>
      <c r="CC286" s="91">
        <f t="shared" si="598"/>
        <v>0</v>
      </c>
      <c r="CD286" s="91">
        <f t="shared" si="598"/>
        <v>0</v>
      </c>
      <c r="CE286" s="91">
        <f t="shared" si="598"/>
        <v>0</v>
      </c>
      <c r="CF286" s="91">
        <f t="shared" si="598"/>
        <v>0</v>
      </c>
      <c r="CG286" s="91">
        <f t="shared" si="598"/>
        <v>0</v>
      </c>
      <c r="CH286" s="91">
        <f t="shared" si="598"/>
        <v>0</v>
      </c>
      <c r="CI286" s="91">
        <f t="shared" si="598"/>
        <v>0</v>
      </c>
      <c r="CJ286" s="91">
        <f t="shared" si="598"/>
        <v>0</v>
      </c>
      <c r="CK286" s="91">
        <f t="shared" si="598"/>
        <v>0</v>
      </c>
      <c r="CL286" s="91">
        <f t="shared" si="598"/>
        <v>0</v>
      </c>
      <c r="CM286" s="91">
        <f t="shared" ref="CM286:DT286" si="599">IF(CM$8="",0,CM142-CM159)</f>
        <v>0</v>
      </c>
      <c r="CN286" s="91">
        <f t="shared" si="599"/>
        <v>0</v>
      </c>
      <c r="CO286" s="91">
        <f t="shared" si="599"/>
        <v>0</v>
      </c>
      <c r="CP286" s="91">
        <f t="shared" si="599"/>
        <v>0</v>
      </c>
      <c r="CQ286" s="91">
        <f t="shared" si="599"/>
        <v>0</v>
      </c>
      <c r="CR286" s="91">
        <f t="shared" si="599"/>
        <v>0</v>
      </c>
      <c r="CS286" s="91">
        <f t="shared" si="599"/>
        <v>0</v>
      </c>
      <c r="CT286" s="91">
        <f t="shared" si="599"/>
        <v>0</v>
      </c>
      <c r="CU286" s="91">
        <f t="shared" si="599"/>
        <v>0</v>
      </c>
      <c r="CV286" s="91">
        <f t="shared" si="599"/>
        <v>0</v>
      </c>
      <c r="CW286" s="91">
        <f t="shared" si="599"/>
        <v>0</v>
      </c>
      <c r="CX286" s="91">
        <f t="shared" si="599"/>
        <v>0</v>
      </c>
      <c r="CY286" s="91">
        <f t="shared" si="599"/>
        <v>0</v>
      </c>
      <c r="CZ286" s="91">
        <f t="shared" si="599"/>
        <v>0</v>
      </c>
      <c r="DA286" s="91">
        <f t="shared" si="599"/>
        <v>0</v>
      </c>
      <c r="DB286" s="91">
        <f t="shared" si="599"/>
        <v>0</v>
      </c>
      <c r="DC286" s="91">
        <f t="shared" si="599"/>
        <v>0</v>
      </c>
      <c r="DD286" s="91">
        <f t="shared" si="599"/>
        <v>0</v>
      </c>
      <c r="DE286" s="91">
        <f t="shared" si="599"/>
        <v>0</v>
      </c>
      <c r="DF286" s="91">
        <f t="shared" si="599"/>
        <v>0</v>
      </c>
      <c r="DG286" s="91">
        <f t="shared" si="599"/>
        <v>0</v>
      </c>
      <c r="DH286" s="91">
        <f t="shared" si="599"/>
        <v>0</v>
      </c>
      <c r="DI286" s="91">
        <f t="shared" si="599"/>
        <v>0</v>
      </c>
      <c r="DJ286" s="91">
        <f t="shared" si="599"/>
        <v>0</v>
      </c>
      <c r="DK286" s="91">
        <f t="shared" si="599"/>
        <v>0</v>
      </c>
      <c r="DL286" s="91">
        <f t="shared" si="599"/>
        <v>0</v>
      </c>
      <c r="DM286" s="91">
        <f t="shared" si="599"/>
        <v>0</v>
      </c>
      <c r="DN286" s="91">
        <f t="shared" si="599"/>
        <v>0</v>
      </c>
      <c r="DO286" s="91">
        <f t="shared" si="599"/>
        <v>0</v>
      </c>
      <c r="DP286" s="91">
        <f t="shared" si="599"/>
        <v>0</v>
      </c>
      <c r="DQ286" s="91">
        <f t="shared" si="599"/>
        <v>0</v>
      </c>
      <c r="DR286" s="91">
        <f t="shared" si="599"/>
        <v>0</v>
      </c>
      <c r="DS286" s="91">
        <f t="shared" si="599"/>
        <v>0</v>
      </c>
      <c r="DT286" s="91">
        <f t="shared" si="599"/>
        <v>0</v>
      </c>
      <c r="DU286" s="3"/>
      <c r="DV286" s="3"/>
    </row>
    <row r="287" spans="1:126" s="34" customFormat="1">
      <c r="A287" s="33"/>
      <c r="B287" s="196"/>
      <c r="C287" s="33"/>
      <c r="D287" s="33"/>
      <c r="E287" s="9" t="s">
        <v>107</v>
      </c>
      <c r="F287" s="52"/>
      <c r="G287" s="248"/>
      <c r="H287" s="222" t="str">
        <f>$H$25</f>
        <v>Рентабельность коммерческой деятельности</v>
      </c>
      <c r="I287" s="222"/>
      <c r="J287" s="222"/>
      <c r="K287" s="222"/>
      <c r="L287" s="222"/>
      <c r="M287" s="223"/>
      <c r="N287" s="324" t="str">
        <f>N39</f>
        <v>Продажа жилых помещений</v>
      </c>
      <c r="O287" s="222"/>
      <c r="P287" s="223"/>
      <c r="Q287" s="222" t="s">
        <v>14</v>
      </c>
      <c r="R287" s="33"/>
      <c r="S287" s="19"/>
      <c r="T287" s="207"/>
      <c r="U287" s="25"/>
      <c r="V287" s="322"/>
      <c r="W287" s="323">
        <f>IF(W$8="",0,IF(W134=0,0,W286/W134))</f>
        <v>0</v>
      </c>
      <c r="X287" s="294"/>
      <c r="Y287" s="325"/>
      <c r="Z287" s="102"/>
      <c r="AA287" s="225">
        <f t="shared" ref="AA287:BF287" si="600">IF(AA$8="",0,IF(AA134=0,0,AA286/AA134))</f>
        <v>0</v>
      </c>
      <c r="AB287" s="225">
        <f t="shared" si="600"/>
        <v>0</v>
      </c>
      <c r="AC287" s="225">
        <f t="shared" si="600"/>
        <v>0</v>
      </c>
      <c r="AD287" s="225">
        <f t="shared" si="600"/>
        <v>0</v>
      </c>
      <c r="AE287" s="225">
        <f t="shared" si="600"/>
        <v>0</v>
      </c>
      <c r="AF287" s="225">
        <f t="shared" si="600"/>
        <v>0</v>
      </c>
      <c r="AG287" s="225">
        <f t="shared" si="600"/>
        <v>0</v>
      </c>
      <c r="AH287" s="225">
        <f t="shared" si="600"/>
        <v>0</v>
      </c>
      <c r="AI287" s="225">
        <f t="shared" si="600"/>
        <v>0</v>
      </c>
      <c r="AJ287" s="225">
        <f t="shared" si="600"/>
        <v>0</v>
      </c>
      <c r="AK287" s="225">
        <f t="shared" si="600"/>
        <v>0</v>
      </c>
      <c r="AL287" s="225">
        <f t="shared" si="600"/>
        <v>0</v>
      </c>
      <c r="AM287" s="225">
        <f t="shared" si="600"/>
        <v>0</v>
      </c>
      <c r="AN287" s="225">
        <f t="shared" si="600"/>
        <v>0</v>
      </c>
      <c r="AO287" s="225">
        <f t="shared" si="600"/>
        <v>0</v>
      </c>
      <c r="AP287" s="225">
        <f t="shared" si="600"/>
        <v>0</v>
      </c>
      <c r="AQ287" s="225">
        <f t="shared" si="600"/>
        <v>0</v>
      </c>
      <c r="AR287" s="225">
        <f t="shared" si="600"/>
        <v>0</v>
      </c>
      <c r="AS287" s="225">
        <f t="shared" si="600"/>
        <v>0</v>
      </c>
      <c r="AT287" s="225">
        <f t="shared" si="600"/>
        <v>0</v>
      </c>
      <c r="AU287" s="225">
        <f t="shared" si="600"/>
        <v>0</v>
      </c>
      <c r="AV287" s="225">
        <f t="shared" si="600"/>
        <v>0</v>
      </c>
      <c r="AW287" s="225">
        <f t="shared" si="600"/>
        <v>0</v>
      </c>
      <c r="AX287" s="225">
        <f t="shared" si="600"/>
        <v>0</v>
      </c>
      <c r="AY287" s="225">
        <f t="shared" si="600"/>
        <v>0</v>
      </c>
      <c r="AZ287" s="225">
        <f t="shared" si="600"/>
        <v>0</v>
      </c>
      <c r="BA287" s="225">
        <f t="shared" si="600"/>
        <v>0</v>
      </c>
      <c r="BB287" s="225">
        <f t="shared" si="600"/>
        <v>0</v>
      </c>
      <c r="BC287" s="225">
        <f t="shared" si="600"/>
        <v>0</v>
      </c>
      <c r="BD287" s="225">
        <f t="shared" si="600"/>
        <v>0</v>
      </c>
      <c r="BE287" s="225">
        <f t="shared" si="600"/>
        <v>0</v>
      </c>
      <c r="BF287" s="225">
        <f t="shared" si="600"/>
        <v>0</v>
      </c>
      <c r="BG287" s="225">
        <f t="shared" ref="BG287:CL287" si="601">IF(BG$8="",0,IF(BG134=0,0,BG286/BG134))</f>
        <v>0</v>
      </c>
      <c r="BH287" s="225">
        <f t="shared" si="601"/>
        <v>0</v>
      </c>
      <c r="BI287" s="225">
        <f t="shared" si="601"/>
        <v>0</v>
      </c>
      <c r="BJ287" s="225">
        <f t="shared" si="601"/>
        <v>0</v>
      </c>
      <c r="BK287" s="225">
        <f t="shared" si="601"/>
        <v>0</v>
      </c>
      <c r="BL287" s="225">
        <f t="shared" si="601"/>
        <v>0</v>
      </c>
      <c r="BM287" s="225">
        <f t="shared" si="601"/>
        <v>0</v>
      </c>
      <c r="BN287" s="225">
        <f t="shared" si="601"/>
        <v>0</v>
      </c>
      <c r="BO287" s="225">
        <f t="shared" si="601"/>
        <v>0</v>
      </c>
      <c r="BP287" s="225">
        <f t="shared" si="601"/>
        <v>0</v>
      </c>
      <c r="BQ287" s="225">
        <f t="shared" si="601"/>
        <v>0</v>
      </c>
      <c r="BR287" s="225">
        <f t="shared" si="601"/>
        <v>0</v>
      </c>
      <c r="BS287" s="225">
        <f t="shared" si="601"/>
        <v>0</v>
      </c>
      <c r="BT287" s="225">
        <f t="shared" si="601"/>
        <v>0</v>
      </c>
      <c r="BU287" s="225">
        <f t="shared" si="601"/>
        <v>0</v>
      </c>
      <c r="BV287" s="225">
        <f t="shared" si="601"/>
        <v>0</v>
      </c>
      <c r="BW287" s="225">
        <f t="shared" si="601"/>
        <v>0</v>
      </c>
      <c r="BX287" s="225">
        <f t="shared" si="601"/>
        <v>0</v>
      </c>
      <c r="BY287" s="225">
        <f t="shared" si="601"/>
        <v>0</v>
      </c>
      <c r="BZ287" s="225">
        <f t="shared" si="601"/>
        <v>0</v>
      </c>
      <c r="CA287" s="225">
        <f t="shared" si="601"/>
        <v>0</v>
      </c>
      <c r="CB287" s="225">
        <f t="shared" si="601"/>
        <v>0</v>
      </c>
      <c r="CC287" s="225">
        <f t="shared" si="601"/>
        <v>0</v>
      </c>
      <c r="CD287" s="225">
        <f t="shared" si="601"/>
        <v>0</v>
      </c>
      <c r="CE287" s="225">
        <f t="shared" si="601"/>
        <v>0</v>
      </c>
      <c r="CF287" s="225">
        <f t="shared" si="601"/>
        <v>0</v>
      </c>
      <c r="CG287" s="225">
        <f t="shared" si="601"/>
        <v>0</v>
      </c>
      <c r="CH287" s="225">
        <f t="shared" si="601"/>
        <v>0</v>
      </c>
      <c r="CI287" s="225">
        <f t="shared" si="601"/>
        <v>0</v>
      </c>
      <c r="CJ287" s="225">
        <f t="shared" si="601"/>
        <v>0</v>
      </c>
      <c r="CK287" s="225">
        <f t="shared" si="601"/>
        <v>0</v>
      </c>
      <c r="CL287" s="225">
        <f t="shared" si="601"/>
        <v>0</v>
      </c>
      <c r="CM287" s="225">
        <f t="shared" ref="CM287:DR287" si="602">IF(CM$8="",0,IF(CM134=0,0,CM286/CM134))</f>
        <v>0</v>
      </c>
      <c r="CN287" s="225">
        <f t="shared" si="602"/>
        <v>0</v>
      </c>
      <c r="CO287" s="225">
        <f t="shared" si="602"/>
        <v>0</v>
      </c>
      <c r="CP287" s="225">
        <f t="shared" si="602"/>
        <v>0</v>
      </c>
      <c r="CQ287" s="225">
        <f t="shared" si="602"/>
        <v>0</v>
      </c>
      <c r="CR287" s="225">
        <f t="shared" si="602"/>
        <v>0</v>
      </c>
      <c r="CS287" s="225">
        <f t="shared" si="602"/>
        <v>0</v>
      </c>
      <c r="CT287" s="225">
        <f t="shared" si="602"/>
        <v>0</v>
      </c>
      <c r="CU287" s="225">
        <f t="shared" si="602"/>
        <v>0</v>
      </c>
      <c r="CV287" s="225">
        <f t="shared" si="602"/>
        <v>0</v>
      </c>
      <c r="CW287" s="225">
        <f t="shared" si="602"/>
        <v>0</v>
      </c>
      <c r="CX287" s="225">
        <f t="shared" si="602"/>
        <v>0</v>
      </c>
      <c r="CY287" s="225">
        <f t="shared" si="602"/>
        <v>0</v>
      </c>
      <c r="CZ287" s="225">
        <f t="shared" si="602"/>
        <v>0</v>
      </c>
      <c r="DA287" s="225">
        <f t="shared" si="602"/>
        <v>0</v>
      </c>
      <c r="DB287" s="225">
        <f t="shared" si="602"/>
        <v>0</v>
      </c>
      <c r="DC287" s="225">
        <f t="shared" si="602"/>
        <v>0</v>
      </c>
      <c r="DD287" s="225">
        <f t="shared" si="602"/>
        <v>0</v>
      </c>
      <c r="DE287" s="225">
        <f t="shared" si="602"/>
        <v>0</v>
      </c>
      <c r="DF287" s="225">
        <f t="shared" si="602"/>
        <v>0</v>
      </c>
      <c r="DG287" s="225">
        <f t="shared" si="602"/>
        <v>0</v>
      </c>
      <c r="DH287" s="225">
        <f t="shared" si="602"/>
        <v>0</v>
      </c>
      <c r="DI287" s="225">
        <f t="shared" si="602"/>
        <v>0</v>
      </c>
      <c r="DJ287" s="225">
        <f t="shared" si="602"/>
        <v>0</v>
      </c>
      <c r="DK287" s="225">
        <f t="shared" si="602"/>
        <v>0</v>
      </c>
      <c r="DL287" s="225">
        <f t="shared" si="602"/>
        <v>0</v>
      </c>
      <c r="DM287" s="225">
        <f t="shared" si="602"/>
        <v>0</v>
      </c>
      <c r="DN287" s="225">
        <f t="shared" si="602"/>
        <v>0</v>
      </c>
      <c r="DO287" s="225">
        <f t="shared" si="602"/>
        <v>0</v>
      </c>
      <c r="DP287" s="225">
        <f t="shared" si="602"/>
        <v>0</v>
      </c>
      <c r="DQ287" s="225">
        <f t="shared" si="602"/>
        <v>0</v>
      </c>
      <c r="DR287" s="225">
        <f t="shared" si="602"/>
        <v>0</v>
      </c>
      <c r="DS287" s="225">
        <f t="shared" ref="DS287:DT287" si="603">IF(DS$8="",0,IF(DS134=0,0,DS286/DS134))</f>
        <v>0</v>
      </c>
      <c r="DT287" s="225">
        <f t="shared" si="603"/>
        <v>0</v>
      </c>
      <c r="DU287" s="33"/>
      <c r="DV287" s="33"/>
    </row>
    <row r="288" spans="1:126" ht="4.2" customHeight="1">
      <c r="A288" s="1"/>
      <c r="B288" s="1"/>
      <c r="C288" s="1"/>
      <c r="D288" s="1"/>
      <c r="E288" s="261"/>
      <c r="F288" s="47"/>
      <c r="G288" s="248"/>
      <c r="H288" s="32"/>
      <c r="I288" s="32"/>
      <c r="J288" s="32"/>
      <c r="K288" s="32"/>
      <c r="L288" s="32"/>
      <c r="M288" s="16"/>
      <c r="N288" s="32"/>
      <c r="O288" s="32"/>
      <c r="P288" s="16"/>
      <c r="Q288" s="32"/>
      <c r="R288" s="1"/>
      <c r="S288" s="5"/>
      <c r="T288" s="7"/>
      <c r="U288" s="23"/>
      <c r="V288" s="1"/>
      <c r="W288" s="10"/>
      <c r="X288" s="10"/>
      <c r="Y288" s="45"/>
      <c r="Z288" s="92"/>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1"/>
      <c r="DV288" s="1"/>
    </row>
    <row r="289" spans="1:126" ht="4.2" customHeight="1">
      <c r="A289" s="1"/>
      <c r="B289" s="1"/>
      <c r="C289" s="1"/>
      <c r="D289" s="1"/>
      <c r="E289" s="261"/>
      <c r="F289" s="47"/>
      <c r="G289" s="248"/>
      <c r="H289" s="1"/>
      <c r="I289" s="1"/>
      <c r="J289" s="1"/>
      <c r="K289" s="1"/>
      <c r="L289" s="1"/>
      <c r="M289" s="5"/>
      <c r="N289" s="1"/>
      <c r="O289" s="1"/>
      <c r="P289" s="5"/>
      <c r="Q289" s="1"/>
      <c r="R289" s="1"/>
      <c r="S289" s="5"/>
      <c r="T289" s="7"/>
      <c r="U289" s="23"/>
      <c r="V289" s="1"/>
      <c r="W289" s="11"/>
      <c r="X289" s="10"/>
      <c r="Y289" s="45"/>
      <c r="Z289" s="92"/>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1"/>
      <c r="DV289" s="1"/>
    </row>
    <row r="290" spans="1:126" ht="4.2" customHeight="1">
      <c r="A290" s="1"/>
      <c r="B290" s="1"/>
      <c r="C290" s="1"/>
      <c r="D290" s="1"/>
      <c r="E290" s="261"/>
      <c r="F290" s="47"/>
      <c r="G290" s="248"/>
      <c r="H290" s="1"/>
      <c r="I290" s="1"/>
      <c r="J290" s="1"/>
      <c r="K290" s="1"/>
      <c r="L290" s="1"/>
      <c r="M290" s="5"/>
      <c r="N290" s="1"/>
      <c r="O290" s="1"/>
      <c r="P290" s="5"/>
      <c r="Q290" s="1"/>
      <c r="R290" s="1"/>
      <c r="S290" s="5"/>
      <c r="T290" s="7"/>
      <c r="U290" s="23"/>
      <c r="V290" s="1"/>
      <c r="W290" s="11"/>
      <c r="X290" s="10"/>
      <c r="Y290" s="45"/>
      <c r="Z290" s="92"/>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1"/>
      <c r="DV290" s="1"/>
    </row>
    <row r="291" spans="1:126" s="4" customFormat="1" ht="12.6" thickBot="1">
      <c r="A291" s="3"/>
      <c r="B291" s="196"/>
      <c r="C291" s="3"/>
      <c r="D291" s="3"/>
      <c r="E291" s="9" t="s">
        <v>110</v>
      </c>
      <c r="F291" s="50"/>
      <c r="G291" s="248"/>
      <c r="H291" s="214" t="str">
        <f>$H$30</f>
        <v>Финпоток по коммерческой деятельности</v>
      </c>
      <c r="I291" s="214"/>
      <c r="J291" s="214"/>
      <c r="K291" s="214"/>
      <c r="L291" s="214"/>
      <c r="M291" s="215"/>
      <c r="N291" s="214" t="str">
        <f>N39</f>
        <v>Продажа жилых помещений</v>
      </c>
      <c r="O291" s="214"/>
      <c r="P291" s="215"/>
      <c r="Q291" s="214" t="s">
        <v>25</v>
      </c>
      <c r="R291" s="3"/>
      <c r="S291" s="5"/>
      <c r="T291" s="83"/>
      <c r="U291" s="23"/>
      <c r="V291" s="3"/>
      <c r="W291" s="216">
        <f>SUM($Y291:$DU291)</f>
        <v>0</v>
      </c>
      <c r="X291" s="11"/>
      <c r="Y291" s="45"/>
      <c r="Z291" s="90"/>
      <c r="AA291" s="217">
        <f t="shared" ref="AA291:BF291" si="604">IF(AA$8="",0,AA148-AA161)</f>
        <v>0</v>
      </c>
      <c r="AB291" s="217">
        <f t="shared" si="604"/>
        <v>0</v>
      </c>
      <c r="AC291" s="217">
        <f t="shared" si="604"/>
        <v>0</v>
      </c>
      <c r="AD291" s="217">
        <f t="shared" si="604"/>
        <v>0</v>
      </c>
      <c r="AE291" s="217">
        <f t="shared" si="604"/>
        <v>0</v>
      </c>
      <c r="AF291" s="217">
        <f t="shared" si="604"/>
        <v>0</v>
      </c>
      <c r="AG291" s="217">
        <f t="shared" si="604"/>
        <v>0</v>
      </c>
      <c r="AH291" s="217">
        <f t="shared" si="604"/>
        <v>0</v>
      </c>
      <c r="AI291" s="217">
        <f t="shared" si="604"/>
        <v>0</v>
      </c>
      <c r="AJ291" s="217">
        <f t="shared" si="604"/>
        <v>0</v>
      </c>
      <c r="AK291" s="217">
        <f t="shared" si="604"/>
        <v>0</v>
      </c>
      <c r="AL291" s="217">
        <f t="shared" si="604"/>
        <v>0</v>
      </c>
      <c r="AM291" s="217">
        <f t="shared" si="604"/>
        <v>0</v>
      </c>
      <c r="AN291" s="217">
        <f t="shared" si="604"/>
        <v>0</v>
      </c>
      <c r="AO291" s="217">
        <f t="shared" si="604"/>
        <v>0</v>
      </c>
      <c r="AP291" s="217">
        <f t="shared" si="604"/>
        <v>0</v>
      </c>
      <c r="AQ291" s="217">
        <f t="shared" si="604"/>
        <v>0</v>
      </c>
      <c r="AR291" s="217">
        <f t="shared" si="604"/>
        <v>0</v>
      </c>
      <c r="AS291" s="217">
        <f t="shared" si="604"/>
        <v>0</v>
      </c>
      <c r="AT291" s="217">
        <f t="shared" si="604"/>
        <v>0</v>
      </c>
      <c r="AU291" s="217">
        <f t="shared" si="604"/>
        <v>0</v>
      </c>
      <c r="AV291" s="217">
        <f t="shared" si="604"/>
        <v>0</v>
      </c>
      <c r="AW291" s="217">
        <f t="shared" si="604"/>
        <v>0</v>
      </c>
      <c r="AX291" s="217">
        <f t="shared" si="604"/>
        <v>0</v>
      </c>
      <c r="AY291" s="217">
        <f t="shared" si="604"/>
        <v>0</v>
      </c>
      <c r="AZ291" s="217">
        <f t="shared" si="604"/>
        <v>0</v>
      </c>
      <c r="BA291" s="217">
        <f t="shared" si="604"/>
        <v>0</v>
      </c>
      <c r="BB291" s="217">
        <f t="shared" si="604"/>
        <v>0</v>
      </c>
      <c r="BC291" s="217">
        <f t="shared" si="604"/>
        <v>0</v>
      </c>
      <c r="BD291" s="217">
        <f t="shared" si="604"/>
        <v>0</v>
      </c>
      <c r="BE291" s="217">
        <f t="shared" si="604"/>
        <v>0</v>
      </c>
      <c r="BF291" s="217">
        <f t="shared" si="604"/>
        <v>0</v>
      </c>
      <c r="BG291" s="217">
        <f t="shared" ref="BG291:CL291" si="605">IF(BG$8="",0,BG148-BG161)</f>
        <v>0</v>
      </c>
      <c r="BH291" s="217">
        <f t="shared" si="605"/>
        <v>0</v>
      </c>
      <c r="BI291" s="217">
        <f t="shared" si="605"/>
        <v>0</v>
      </c>
      <c r="BJ291" s="217">
        <f t="shared" si="605"/>
        <v>0</v>
      </c>
      <c r="BK291" s="217">
        <f t="shared" si="605"/>
        <v>0</v>
      </c>
      <c r="BL291" s="217">
        <f t="shared" si="605"/>
        <v>0</v>
      </c>
      <c r="BM291" s="217">
        <f t="shared" si="605"/>
        <v>0</v>
      </c>
      <c r="BN291" s="217">
        <f t="shared" si="605"/>
        <v>0</v>
      </c>
      <c r="BO291" s="217">
        <f t="shared" si="605"/>
        <v>0</v>
      </c>
      <c r="BP291" s="217">
        <f t="shared" si="605"/>
        <v>0</v>
      </c>
      <c r="BQ291" s="217">
        <f t="shared" si="605"/>
        <v>0</v>
      </c>
      <c r="BR291" s="217">
        <f t="shared" si="605"/>
        <v>0</v>
      </c>
      <c r="BS291" s="217">
        <f t="shared" si="605"/>
        <v>0</v>
      </c>
      <c r="BT291" s="217">
        <f t="shared" si="605"/>
        <v>0</v>
      </c>
      <c r="BU291" s="217">
        <f t="shared" si="605"/>
        <v>0</v>
      </c>
      <c r="BV291" s="217">
        <f t="shared" si="605"/>
        <v>0</v>
      </c>
      <c r="BW291" s="217">
        <f t="shared" si="605"/>
        <v>0</v>
      </c>
      <c r="BX291" s="217">
        <f t="shared" si="605"/>
        <v>0</v>
      </c>
      <c r="BY291" s="217">
        <f t="shared" si="605"/>
        <v>0</v>
      </c>
      <c r="BZ291" s="217">
        <f t="shared" si="605"/>
        <v>0</v>
      </c>
      <c r="CA291" s="217">
        <f t="shared" si="605"/>
        <v>0</v>
      </c>
      <c r="CB291" s="217">
        <f t="shared" si="605"/>
        <v>0</v>
      </c>
      <c r="CC291" s="217">
        <f t="shared" si="605"/>
        <v>0</v>
      </c>
      <c r="CD291" s="217">
        <f t="shared" si="605"/>
        <v>0</v>
      </c>
      <c r="CE291" s="217">
        <f t="shared" si="605"/>
        <v>0</v>
      </c>
      <c r="CF291" s="217">
        <f t="shared" si="605"/>
        <v>0</v>
      </c>
      <c r="CG291" s="217">
        <f t="shared" si="605"/>
        <v>0</v>
      </c>
      <c r="CH291" s="217">
        <f t="shared" si="605"/>
        <v>0</v>
      </c>
      <c r="CI291" s="217">
        <f t="shared" si="605"/>
        <v>0</v>
      </c>
      <c r="CJ291" s="217">
        <f t="shared" si="605"/>
        <v>0</v>
      </c>
      <c r="CK291" s="217">
        <f t="shared" si="605"/>
        <v>0</v>
      </c>
      <c r="CL291" s="217">
        <f t="shared" si="605"/>
        <v>0</v>
      </c>
      <c r="CM291" s="217">
        <f t="shared" ref="CM291:DT291" si="606">IF(CM$8="",0,CM148-CM161)</f>
        <v>0</v>
      </c>
      <c r="CN291" s="217">
        <f t="shared" si="606"/>
        <v>0</v>
      </c>
      <c r="CO291" s="217">
        <f t="shared" si="606"/>
        <v>0</v>
      </c>
      <c r="CP291" s="217">
        <f t="shared" si="606"/>
        <v>0</v>
      </c>
      <c r="CQ291" s="217">
        <f t="shared" si="606"/>
        <v>0</v>
      </c>
      <c r="CR291" s="217">
        <f t="shared" si="606"/>
        <v>0</v>
      </c>
      <c r="CS291" s="217">
        <f t="shared" si="606"/>
        <v>0</v>
      </c>
      <c r="CT291" s="217">
        <f t="shared" si="606"/>
        <v>0</v>
      </c>
      <c r="CU291" s="217">
        <f t="shared" si="606"/>
        <v>0</v>
      </c>
      <c r="CV291" s="217">
        <f t="shared" si="606"/>
        <v>0</v>
      </c>
      <c r="CW291" s="217">
        <f t="shared" si="606"/>
        <v>0</v>
      </c>
      <c r="CX291" s="217">
        <f t="shared" si="606"/>
        <v>0</v>
      </c>
      <c r="CY291" s="217">
        <f t="shared" si="606"/>
        <v>0</v>
      </c>
      <c r="CZ291" s="217">
        <f t="shared" si="606"/>
        <v>0</v>
      </c>
      <c r="DA291" s="217">
        <f t="shared" si="606"/>
        <v>0</v>
      </c>
      <c r="DB291" s="217">
        <f t="shared" si="606"/>
        <v>0</v>
      </c>
      <c r="DC291" s="217">
        <f t="shared" si="606"/>
        <v>0</v>
      </c>
      <c r="DD291" s="217">
        <f t="shared" si="606"/>
        <v>0</v>
      </c>
      <c r="DE291" s="217">
        <f t="shared" si="606"/>
        <v>0</v>
      </c>
      <c r="DF291" s="217">
        <f t="shared" si="606"/>
        <v>0</v>
      </c>
      <c r="DG291" s="217">
        <f t="shared" si="606"/>
        <v>0</v>
      </c>
      <c r="DH291" s="217">
        <f t="shared" si="606"/>
        <v>0</v>
      </c>
      <c r="DI291" s="217">
        <f t="shared" si="606"/>
        <v>0</v>
      </c>
      <c r="DJ291" s="217">
        <f t="shared" si="606"/>
        <v>0</v>
      </c>
      <c r="DK291" s="217">
        <f t="shared" si="606"/>
        <v>0</v>
      </c>
      <c r="DL291" s="217">
        <f t="shared" si="606"/>
        <v>0</v>
      </c>
      <c r="DM291" s="217">
        <f t="shared" si="606"/>
        <v>0</v>
      </c>
      <c r="DN291" s="217">
        <f t="shared" si="606"/>
        <v>0</v>
      </c>
      <c r="DO291" s="217">
        <f t="shared" si="606"/>
        <v>0</v>
      </c>
      <c r="DP291" s="217">
        <f t="shared" si="606"/>
        <v>0</v>
      </c>
      <c r="DQ291" s="217">
        <f t="shared" si="606"/>
        <v>0</v>
      </c>
      <c r="DR291" s="217">
        <f t="shared" si="606"/>
        <v>0</v>
      </c>
      <c r="DS291" s="217">
        <f t="shared" si="606"/>
        <v>0</v>
      </c>
      <c r="DT291" s="217">
        <f t="shared" si="606"/>
        <v>0</v>
      </c>
      <c r="DU291" s="3"/>
      <c r="DV291" s="3"/>
    </row>
    <row r="292" spans="1:126" s="4" customFormat="1">
      <c r="A292" s="3"/>
      <c r="B292" s="196"/>
      <c r="C292" s="3"/>
      <c r="D292" s="3"/>
      <c r="E292" s="9" t="s">
        <v>108</v>
      </c>
      <c r="F292" s="50"/>
      <c r="G292" s="248"/>
      <c r="H292" s="276" t="str">
        <f>$H$33</f>
        <v>Финпоток по комм. деят-ти накопительным итогом</v>
      </c>
      <c r="I292" s="276"/>
      <c r="J292" s="276"/>
      <c r="K292" s="276"/>
      <c r="L292" s="276"/>
      <c r="M292" s="169"/>
      <c r="N292" s="276" t="str">
        <f>N39</f>
        <v>Продажа жилых помещений</v>
      </c>
      <c r="O292" s="276"/>
      <c r="P292" s="169"/>
      <c r="Q292" s="276" t="s">
        <v>25</v>
      </c>
      <c r="R292" s="276"/>
      <c r="S292" s="169"/>
      <c r="T292" s="277"/>
      <c r="U292" s="278"/>
      <c r="V292" s="276"/>
      <c r="W292" s="282"/>
      <c r="X292" s="279"/>
      <c r="Y292" s="280"/>
      <c r="Z292" s="90"/>
      <c r="AA292" s="91">
        <f>IF(AA$8="",0,Z292+AA291)</f>
        <v>0</v>
      </c>
      <c r="AB292" s="91">
        <f t="shared" ref="AB292:AE292" si="607">IF(AB$8="",0,AA292+AB291)</f>
        <v>0</v>
      </c>
      <c r="AC292" s="91">
        <f t="shared" si="607"/>
        <v>0</v>
      </c>
      <c r="AD292" s="91">
        <f t="shared" si="607"/>
        <v>0</v>
      </c>
      <c r="AE292" s="91">
        <f t="shared" si="607"/>
        <v>0</v>
      </c>
      <c r="AF292" s="91">
        <f t="shared" ref="AF292" si="608">IF(AF$8="",0,AE292+AF291)</f>
        <v>0</v>
      </c>
      <c r="AG292" s="91">
        <f t="shared" ref="AG292" si="609">IF(AG$8="",0,AF292+AG291)</f>
        <v>0</v>
      </c>
      <c r="AH292" s="91">
        <f t="shared" ref="AH292" si="610">IF(AH$8="",0,AG292+AH291)</f>
        <v>0</v>
      </c>
      <c r="AI292" s="91">
        <f t="shared" ref="AI292" si="611">IF(AI$8="",0,AH292+AI291)</f>
        <v>0</v>
      </c>
      <c r="AJ292" s="91">
        <f t="shared" ref="AJ292" si="612">IF(AJ$8="",0,AI292+AJ291)</f>
        <v>0</v>
      </c>
      <c r="AK292" s="91">
        <f t="shared" ref="AK292" si="613">IF(AK$8="",0,AJ292+AK291)</f>
        <v>0</v>
      </c>
      <c r="AL292" s="91">
        <f t="shared" ref="AL292" si="614">IF(AL$8="",0,AK292+AL291)</f>
        <v>0</v>
      </c>
      <c r="AM292" s="91">
        <f t="shared" ref="AM292" si="615">IF(AM$8="",0,AL292+AM291)</f>
        <v>0</v>
      </c>
      <c r="AN292" s="91">
        <f t="shared" ref="AN292" si="616">IF(AN$8="",0,AM292+AN291)</f>
        <v>0</v>
      </c>
      <c r="AO292" s="91">
        <f t="shared" ref="AO292" si="617">IF(AO$8="",0,AN292+AO291)</f>
        <v>0</v>
      </c>
      <c r="AP292" s="91">
        <f t="shared" ref="AP292" si="618">IF(AP$8="",0,AO292+AP291)</f>
        <v>0</v>
      </c>
      <c r="AQ292" s="91">
        <f t="shared" ref="AQ292" si="619">IF(AQ$8="",0,AP292+AQ291)</f>
        <v>0</v>
      </c>
      <c r="AR292" s="91">
        <f t="shared" ref="AR292" si="620">IF(AR$8="",0,AQ292+AR291)</f>
        <v>0</v>
      </c>
      <c r="AS292" s="91">
        <f t="shared" ref="AS292" si="621">IF(AS$8="",0,AR292+AS291)</f>
        <v>0</v>
      </c>
      <c r="AT292" s="91">
        <f t="shared" ref="AT292" si="622">IF(AT$8="",0,AS292+AT291)</f>
        <v>0</v>
      </c>
      <c r="AU292" s="91">
        <f t="shared" ref="AU292" si="623">IF(AU$8="",0,AT292+AU291)</f>
        <v>0</v>
      </c>
      <c r="AV292" s="91">
        <f t="shared" ref="AV292" si="624">IF(AV$8="",0,AU292+AV291)</f>
        <v>0</v>
      </c>
      <c r="AW292" s="91">
        <f t="shared" ref="AW292" si="625">IF(AW$8="",0,AV292+AW291)</f>
        <v>0</v>
      </c>
      <c r="AX292" s="91">
        <f t="shared" ref="AX292" si="626">IF(AX$8="",0,AW292+AX291)</f>
        <v>0</v>
      </c>
      <c r="AY292" s="91">
        <f t="shared" ref="AY292" si="627">IF(AY$8="",0,AX292+AY291)</f>
        <v>0</v>
      </c>
      <c r="AZ292" s="91">
        <f t="shared" ref="AZ292" si="628">IF(AZ$8="",0,AY292+AZ291)</f>
        <v>0</v>
      </c>
      <c r="BA292" s="91">
        <f t="shared" ref="BA292" si="629">IF(BA$8="",0,AZ292+BA291)</f>
        <v>0</v>
      </c>
      <c r="BB292" s="91">
        <f t="shared" ref="BB292" si="630">IF(BB$8="",0,BA292+BB291)</f>
        <v>0</v>
      </c>
      <c r="BC292" s="91">
        <f t="shared" ref="BC292" si="631">IF(BC$8="",0,BB292+BC291)</f>
        <v>0</v>
      </c>
      <c r="BD292" s="91">
        <f t="shared" ref="BD292" si="632">IF(BD$8="",0,BC292+BD291)</f>
        <v>0</v>
      </c>
      <c r="BE292" s="91">
        <f t="shared" ref="BE292" si="633">IF(BE$8="",0,BD292+BE291)</f>
        <v>0</v>
      </c>
      <c r="BF292" s="91">
        <f t="shared" ref="BF292" si="634">IF(BF$8="",0,BE292+BF291)</f>
        <v>0</v>
      </c>
      <c r="BG292" s="91">
        <f t="shared" ref="BG292" si="635">IF(BG$8="",0,BF292+BG291)</f>
        <v>0</v>
      </c>
      <c r="BH292" s="91">
        <f t="shared" ref="BH292" si="636">IF(BH$8="",0,BG292+BH291)</f>
        <v>0</v>
      </c>
      <c r="BI292" s="91">
        <f t="shared" ref="BI292" si="637">IF(BI$8="",0,BH292+BI291)</f>
        <v>0</v>
      </c>
      <c r="BJ292" s="91">
        <f t="shared" ref="BJ292" si="638">IF(BJ$8="",0,BI292+BJ291)</f>
        <v>0</v>
      </c>
      <c r="BK292" s="91">
        <f t="shared" ref="BK292" si="639">IF(BK$8="",0,BJ292+BK291)</f>
        <v>0</v>
      </c>
      <c r="BL292" s="91">
        <f t="shared" ref="BL292" si="640">IF(BL$8="",0,BK292+BL291)</f>
        <v>0</v>
      </c>
      <c r="BM292" s="91">
        <f t="shared" ref="BM292" si="641">IF(BM$8="",0,BL292+BM291)</f>
        <v>0</v>
      </c>
      <c r="BN292" s="91">
        <f t="shared" ref="BN292" si="642">IF(BN$8="",0,BM292+BN291)</f>
        <v>0</v>
      </c>
      <c r="BO292" s="91">
        <f t="shared" ref="BO292" si="643">IF(BO$8="",0,BN292+BO291)</f>
        <v>0</v>
      </c>
      <c r="BP292" s="91">
        <f t="shared" ref="BP292" si="644">IF(BP$8="",0,BO292+BP291)</f>
        <v>0</v>
      </c>
      <c r="BQ292" s="91">
        <f t="shared" ref="BQ292" si="645">IF(BQ$8="",0,BP292+BQ291)</f>
        <v>0</v>
      </c>
      <c r="BR292" s="91">
        <f t="shared" ref="BR292" si="646">IF(BR$8="",0,BQ292+BR291)</f>
        <v>0</v>
      </c>
      <c r="BS292" s="91">
        <f t="shared" ref="BS292" si="647">IF(BS$8="",0,BR292+BS291)</f>
        <v>0</v>
      </c>
      <c r="BT292" s="91">
        <f t="shared" ref="BT292" si="648">IF(BT$8="",0,BS292+BT291)</f>
        <v>0</v>
      </c>
      <c r="BU292" s="91">
        <f t="shared" ref="BU292" si="649">IF(BU$8="",0,BT292+BU291)</f>
        <v>0</v>
      </c>
      <c r="BV292" s="91">
        <f t="shared" ref="BV292" si="650">IF(BV$8="",0,BU292+BV291)</f>
        <v>0</v>
      </c>
      <c r="BW292" s="91">
        <f t="shared" ref="BW292" si="651">IF(BW$8="",0,BV292+BW291)</f>
        <v>0</v>
      </c>
      <c r="BX292" s="91">
        <f t="shared" ref="BX292" si="652">IF(BX$8="",0,BW292+BX291)</f>
        <v>0</v>
      </c>
      <c r="BY292" s="91">
        <f t="shared" ref="BY292" si="653">IF(BY$8="",0,BX292+BY291)</f>
        <v>0</v>
      </c>
      <c r="BZ292" s="91">
        <f t="shared" ref="BZ292" si="654">IF(BZ$8="",0,BY292+BZ291)</f>
        <v>0</v>
      </c>
      <c r="CA292" s="91">
        <f t="shared" ref="CA292" si="655">IF(CA$8="",0,BZ292+CA291)</f>
        <v>0</v>
      </c>
      <c r="CB292" s="91">
        <f t="shared" ref="CB292" si="656">IF(CB$8="",0,CA292+CB291)</f>
        <v>0</v>
      </c>
      <c r="CC292" s="91">
        <f t="shared" ref="CC292" si="657">IF(CC$8="",0,CB292+CC291)</f>
        <v>0</v>
      </c>
      <c r="CD292" s="91">
        <f t="shared" ref="CD292" si="658">IF(CD$8="",0,CC292+CD291)</f>
        <v>0</v>
      </c>
      <c r="CE292" s="91">
        <f t="shared" ref="CE292" si="659">IF(CE$8="",0,CD292+CE291)</f>
        <v>0</v>
      </c>
      <c r="CF292" s="91">
        <f t="shared" ref="CF292" si="660">IF(CF$8="",0,CE292+CF291)</f>
        <v>0</v>
      </c>
      <c r="CG292" s="91">
        <f t="shared" ref="CG292" si="661">IF(CG$8="",0,CF292+CG291)</f>
        <v>0</v>
      </c>
      <c r="CH292" s="91">
        <f t="shared" ref="CH292" si="662">IF(CH$8="",0,CG292+CH291)</f>
        <v>0</v>
      </c>
      <c r="CI292" s="91">
        <f t="shared" ref="CI292" si="663">IF(CI$8="",0,CH292+CI291)</f>
        <v>0</v>
      </c>
      <c r="CJ292" s="91">
        <f t="shared" ref="CJ292" si="664">IF(CJ$8="",0,CI292+CJ291)</f>
        <v>0</v>
      </c>
      <c r="CK292" s="91">
        <f t="shared" ref="CK292" si="665">IF(CK$8="",0,CJ292+CK291)</f>
        <v>0</v>
      </c>
      <c r="CL292" s="91">
        <f t="shared" ref="CL292" si="666">IF(CL$8="",0,CK292+CL291)</f>
        <v>0</v>
      </c>
      <c r="CM292" s="91">
        <f t="shared" ref="CM292" si="667">IF(CM$8="",0,CL292+CM291)</f>
        <v>0</v>
      </c>
      <c r="CN292" s="91">
        <f t="shared" ref="CN292" si="668">IF(CN$8="",0,CM292+CN291)</f>
        <v>0</v>
      </c>
      <c r="CO292" s="91">
        <f t="shared" ref="CO292" si="669">IF(CO$8="",0,CN292+CO291)</f>
        <v>0</v>
      </c>
      <c r="CP292" s="91">
        <f t="shared" ref="CP292" si="670">IF(CP$8="",0,CO292+CP291)</f>
        <v>0</v>
      </c>
      <c r="CQ292" s="91">
        <f t="shared" ref="CQ292" si="671">IF(CQ$8="",0,CP292+CQ291)</f>
        <v>0</v>
      </c>
      <c r="CR292" s="91">
        <f t="shared" ref="CR292" si="672">IF(CR$8="",0,CQ292+CR291)</f>
        <v>0</v>
      </c>
      <c r="CS292" s="91">
        <f t="shared" ref="CS292" si="673">IF(CS$8="",0,CR292+CS291)</f>
        <v>0</v>
      </c>
      <c r="CT292" s="91">
        <f t="shared" ref="CT292" si="674">IF(CT$8="",0,CS292+CT291)</f>
        <v>0</v>
      </c>
      <c r="CU292" s="91">
        <f t="shared" ref="CU292" si="675">IF(CU$8="",0,CT292+CU291)</f>
        <v>0</v>
      </c>
      <c r="CV292" s="91">
        <f t="shared" ref="CV292" si="676">IF(CV$8="",0,CU292+CV291)</f>
        <v>0</v>
      </c>
      <c r="CW292" s="91">
        <f t="shared" ref="CW292" si="677">IF(CW$8="",0,CV292+CW291)</f>
        <v>0</v>
      </c>
      <c r="CX292" s="91">
        <f t="shared" ref="CX292" si="678">IF(CX$8="",0,CW292+CX291)</f>
        <v>0</v>
      </c>
      <c r="CY292" s="91">
        <f t="shared" ref="CY292" si="679">IF(CY$8="",0,CX292+CY291)</f>
        <v>0</v>
      </c>
      <c r="CZ292" s="91">
        <f t="shared" ref="CZ292" si="680">IF(CZ$8="",0,CY292+CZ291)</f>
        <v>0</v>
      </c>
      <c r="DA292" s="91">
        <f t="shared" ref="DA292" si="681">IF(DA$8="",0,CZ292+DA291)</f>
        <v>0</v>
      </c>
      <c r="DB292" s="91">
        <f t="shared" ref="DB292" si="682">IF(DB$8="",0,DA292+DB291)</f>
        <v>0</v>
      </c>
      <c r="DC292" s="91">
        <f t="shared" ref="DC292" si="683">IF(DC$8="",0,DB292+DC291)</f>
        <v>0</v>
      </c>
      <c r="DD292" s="91">
        <f t="shared" ref="DD292" si="684">IF(DD$8="",0,DC292+DD291)</f>
        <v>0</v>
      </c>
      <c r="DE292" s="91">
        <f t="shared" ref="DE292" si="685">IF(DE$8="",0,DD292+DE291)</f>
        <v>0</v>
      </c>
      <c r="DF292" s="91">
        <f t="shared" ref="DF292" si="686">IF(DF$8="",0,DE292+DF291)</f>
        <v>0</v>
      </c>
      <c r="DG292" s="91">
        <f t="shared" ref="DG292" si="687">IF(DG$8="",0,DF292+DG291)</f>
        <v>0</v>
      </c>
      <c r="DH292" s="91">
        <f t="shared" ref="DH292" si="688">IF(DH$8="",0,DG292+DH291)</f>
        <v>0</v>
      </c>
      <c r="DI292" s="91">
        <f t="shared" ref="DI292" si="689">IF(DI$8="",0,DH292+DI291)</f>
        <v>0</v>
      </c>
      <c r="DJ292" s="91">
        <f t="shared" ref="DJ292" si="690">IF(DJ$8="",0,DI292+DJ291)</f>
        <v>0</v>
      </c>
      <c r="DK292" s="91">
        <f t="shared" ref="DK292" si="691">IF(DK$8="",0,DJ292+DK291)</f>
        <v>0</v>
      </c>
      <c r="DL292" s="91">
        <f t="shared" ref="DL292" si="692">IF(DL$8="",0,DK292+DL291)</f>
        <v>0</v>
      </c>
      <c r="DM292" s="91">
        <f t="shared" ref="DM292" si="693">IF(DM$8="",0,DL292+DM291)</f>
        <v>0</v>
      </c>
      <c r="DN292" s="91">
        <f t="shared" ref="DN292" si="694">IF(DN$8="",0,DM292+DN291)</f>
        <v>0</v>
      </c>
      <c r="DO292" s="91">
        <f t="shared" ref="DO292" si="695">IF(DO$8="",0,DN292+DO291)</f>
        <v>0</v>
      </c>
      <c r="DP292" s="91">
        <f t="shared" ref="DP292" si="696">IF(DP$8="",0,DO292+DP291)</f>
        <v>0</v>
      </c>
      <c r="DQ292" s="91">
        <f t="shared" ref="DQ292" si="697">IF(DQ$8="",0,DP292+DQ291)</f>
        <v>0</v>
      </c>
      <c r="DR292" s="91">
        <f t="shared" ref="DR292" si="698">IF(DR$8="",0,DQ292+DR291)</f>
        <v>0</v>
      </c>
      <c r="DS292" s="91">
        <f t="shared" ref="DS292" si="699">IF(DS$8="",0,DR292+DS291)</f>
        <v>0</v>
      </c>
      <c r="DT292" s="91">
        <f t="shared" ref="DT292" si="700">IF(DT$8="",0,DS292+DT291)</f>
        <v>0</v>
      </c>
      <c r="DU292" s="3"/>
      <c r="DV292" s="3"/>
    </row>
    <row r="293" spans="1:126" ht="4.2" customHeight="1">
      <c r="A293" s="1"/>
      <c r="B293" s="1"/>
      <c r="C293" s="1"/>
      <c r="D293" s="1"/>
      <c r="E293" s="261"/>
      <c r="F293" s="47"/>
      <c r="G293" s="229"/>
      <c r="H293" s="170"/>
      <c r="I293" s="170"/>
      <c r="J293" s="170"/>
      <c r="K293" s="170"/>
      <c r="L293" s="170"/>
      <c r="M293" s="169"/>
      <c r="N293" s="170"/>
      <c r="O293" s="170"/>
      <c r="P293" s="169"/>
      <c r="Q293" s="170"/>
      <c r="R293" s="170"/>
      <c r="S293" s="169"/>
      <c r="T293" s="171"/>
      <c r="U293" s="278"/>
      <c r="V293" s="170"/>
      <c r="W293" s="281"/>
      <c r="X293" s="281"/>
      <c r="Y293" s="280"/>
      <c r="Z293" s="92"/>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1"/>
      <c r="DV293" s="1"/>
    </row>
    <row r="294" spans="1:126" ht="4.2" customHeight="1">
      <c r="A294" s="1"/>
      <c r="B294" s="1"/>
      <c r="C294" s="1"/>
      <c r="D294" s="13"/>
      <c r="E294" s="262"/>
      <c r="F294" s="13"/>
      <c r="G294" s="302"/>
      <c r="H294" s="13"/>
      <c r="I294" s="13"/>
      <c r="J294" s="13"/>
      <c r="K294" s="13"/>
      <c r="L294" s="13"/>
      <c r="M294" s="14"/>
      <c r="N294" s="13"/>
      <c r="O294" s="13"/>
      <c r="P294" s="14"/>
      <c r="Q294" s="13"/>
      <c r="R294" s="13"/>
      <c r="S294" s="14"/>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
      <c r="DV294" s="1"/>
    </row>
    <row r="295" spans="1:126" ht="4.2" customHeight="1">
      <c r="A295" s="1"/>
      <c r="B295" s="1"/>
      <c r="C295" s="1"/>
      <c r="D295" s="1"/>
      <c r="E295" s="261"/>
      <c r="F295" s="47"/>
      <c r="G295" s="229"/>
      <c r="H295" s="5"/>
      <c r="I295" s="5"/>
      <c r="J295" s="5"/>
      <c r="K295" s="5"/>
      <c r="L295" s="5"/>
      <c r="M295" s="5"/>
      <c r="N295" s="5"/>
      <c r="O295" s="5"/>
      <c r="P295" s="5"/>
      <c r="Q295" s="5"/>
      <c r="R295" s="5"/>
      <c r="S295" s="5"/>
      <c r="T295" s="208"/>
      <c r="U295" s="23"/>
      <c r="V295" s="1"/>
      <c r="W295" s="11"/>
      <c r="X295" s="10"/>
      <c r="Y295" s="45"/>
      <c r="Z295" s="92"/>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1"/>
      <c r="DV295" s="1"/>
    </row>
    <row r="296" spans="1:126" ht="4.2" customHeight="1">
      <c r="A296" s="1"/>
      <c r="B296" s="1"/>
      <c r="C296" s="1"/>
      <c r="D296" s="1"/>
      <c r="E296" s="261"/>
      <c r="F296" s="47"/>
      <c r="G296" s="248"/>
      <c r="H296" s="1"/>
      <c r="I296" s="1"/>
      <c r="J296" s="1"/>
      <c r="K296" s="1"/>
      <c r="L296" s="1"/>
      <c r="M296" s="5"/>
      <c r="N296" s="1"/>
      <c r="O296" s="1"/>
      <c r="P296" s="5"/>
      <c r="Q296" s="1"/>
      <c r="R296" s="1"/>
      <c r="S296" s="5"/>
      <c r="T296" s="7"/>
      <c r="U296" s="23"/>
      <c r="V296" s="1"/>
      <c r="W296" s="11"/>
      <c r="X296" s="10"/>
      <c r="Y296" s="45"/>
      <c r="Z296" s="92"/>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1"/>
      <c r="DV296" s="1"/>
    </row>
    <row r="297" spans="1:126" s="4" customFormat="1">
      <c r="A297" s="3"/>
      <c r="B297" s="3"/>
      <c r="C297" s="3"/>
      <c r="D297" s="3"/>
      <c r="E297" s="9" t="s">
        <v>108</v>
      </c>
      <c r="F297" s="50"/>
      <c r="G297" s="248"/>
      <c r="H297" s="3" t="str">
        <f>$H$35</f>
        <v>Кредиторская задолженнсоть по прямым расходам</v>
      </c>
      <c r="I297" s="3"/>
      <c r="J297" s="3"/>
      <c r="K297" s="3"/>
      <c r="L297" s="3"/>
      <c r="M297" s="5"/>
      <c r="N297" s="3" t="str">
        <f>N39</f>
        <v>Продажа жилых помещений</v>
      </c>
      <c r="O297" s="3"/>
      <c r="P297" s="5"/>
      <c r="Q297" s="3" t="s">
        <v>25</v>
      </c>
      <c r="R297" s="3"/>
      <c r="S297" s="5"/>
      <c r="T297" s="83"/>
      <c r="U297" s="23"/>
      <c r="V297" s="3"/>
      <c r="W297" s="11"/>
      <c r="X297" s="11"/>
      <c r="Y297" s="45"/>
      <c r="Z297" s="90"/>
      <c r="AA297" s="91">
        <f>IF(AA$8="",0,SUM($Y160:AA160)-SUM($Y161:AA161))</f>
        <v>0</v>
      </c>
      <c r="AB297" s="91">
        <f>IF(AB$8="",0,SUM($Y160:AB160)-SUM($Y161:AB161))</f>
        <v>0</v>
      </c>
      <c r="AC297" s="91">
        <f>IF(AC$8="",0,SUM($Y160:AC160)-SUM($Y161:AC161))</f>
        <v>0</v>
      </c>
      <c r="AD297" s="91">
        <f>IF(AD$8="",0,SUM($Y160:AD160)-SUM($Y161:AD161))</f>
        <v>0</v>
      </c>
      <c r="AE297" s="91">
        <f>IF(AE$8="",0,SUM($Y160:AE160)-SUM($Y161:AE161))</f>
        <v>0</v>
      </c>
      <c r="AF297" s="91">
        <f>IF(AF$8="",0,SUM($Y160:AF160)-SUM($Y161:AF161))</f>
        <v>0</v>
      </c>
      <c r="AG297" s="91">
        <f>IF(AG$8="",0,SUM($Y160:AG160)-SUM($Y161:AG161))</f>
        <v>0</v>
      </c>
      <c r="AH297" s="91">
        <f>IF(AH$8="",0,SUM($Y160:AH160)-SUM($Y161:AH161))</f>
        <v>0</v>
      </c>
      <c r="AI297" s="91">
        <f>IF(AI$8="",0,SUM($Y160:AI160)-SUM($Y161:AI161))</f>
        <v>0</v>
      </c>
      <c r="AJ297" s="91">
        <f>IF(AJ$8="",0,SUM($Y160:AJ160)-SUM($Y161:AJ161))</f>
        <v>0</v>
      </c>
      <c r="AK297" s="91">
        <f>IF(AK$8="",0,SUM($Y160:AK160)-SUM($Y161:AK161))</f>
        <v>0</v>
      </c>
      <c r="AL297" s="91">
        <f>IF(AL$8="",0,SUM($Y160:AL160)-SUM($Y161:AL161))</f>
        <v>0</v>
      </c>
      <c r="AM297" s="91">
        <f>IF(AM$8="",0,SUM($Y160:AM160)-SUM($Y161:AM161))</f>
        <v>0</v>
      </c>
      <c r="AN297" s="91">
        <f>IF(AN$8="",0,SUM($Y160:AN160)-SUM($Y161:AN161))</f>
        <v>0</v>
      </c>
      <c r="AO297" s="91">
        <f>IF(AO$8="",0,SUM($Y160:AO160)-SUM($Y161:AO161))</f>
        <v>0</v>
      </c>
      <c r="AP297" s="91">
        <f>IF(AP$8="",0,SUM($Y160:AP160)-SUM($Y161:AP161))</f>
        <v>0</v>
      </c>
      <c r="AQ297" s="91">
        <f>IF(AQ$8="",0,SUM($Y160:AQ160)-SUM($Y161:AQ161))</f>
        <v>0</v>
      </c>
      <c r="AR297" s="91">
        <f>IF(AR$8="",0,SUM($Y160:AR160)-SUM($Y161:AR161))</f>
        <v>0</v>
      </c>
      <c r="AS297" s="91">
        <f>IF(AS$8="",0,SUM($Y160:AS160)-SUM($Y161:AS161))</f>
        <v>0</v>
      </c>
      <c r="AT297" s="91">
        <f>IF(AT$8="",0,SUM($Y160:AT160)-SUM($Y161:AT161))</f>
        <v>0</v>
      </c>
      <c r="AU297" s="91">
        <f>IF(AU$8="",0,SUM($Y160:AU160)-SUM($Y161:AU161))</f>
        <v>0</v>
      </c>
      <c r="AV297" s="91">
        <f>IF(AV$8="",0,SUM($Y160:AV160)-SUM($Y161:AV161))</f>
        <v>0</v>
      </c>
      <c r="AW297" s="91">
        <f>IF(AW$8="",0,SUM($Y160:AW160)-SUM($Y161:AW161))</f>
        <v>0</v>
      </c>
      <c r="AX297" s="91">
        <f>IF(AX$8="",0,SUM($Y160:AX160)-SUM($Y161:AX161))</f>
        <v>0</v>
      </c>
      <c r="AY297" s="91">
        <f>IF(AY$8="",0,SUM($Y160:AY160)-SUM($Y161:AY161))</f>
        <v>0</v>
      </c>
      <c r="AZ297" s="91">
        <f>IF(AZ$8="",0,SUM($Y160:AZ160)-SUM($Y161:AZ161))</f>
        <v>0</v>
      </c>
      <c r="BA297" s="91">
        <f>IF(BA$8="",0,SUM($Y160:BA160)-SUM($Y161:BA161))</f>
        <v>0</v>
      </c>
      <c r="BB297" s="91">
        <f>IF(BB$8="",0,SUM($Y160:BB160)-SUM($Y161:BB161))</f>
        <v>0</v>
      </c>
      <c r="BC297" s="91">
        <f>IF(BC$8="",0,SUM($Y160:BC160)-SUM($Y161:BC161))</f>
        <v>0</v>
      </c>
      <c r="BD297" s="91">
        <f>IF(BD$8="",0,SUM($Y160:BD160)-SUM($Y161:BD161))</f>
        <v>0</v>
      </c>
      <c r="BE297" s="91">
        <f>IF(BE$8="",0,SUM($Y160:BE160)-SUM($Y161:BE161))</f>
        <v>0</v>
      </c>
      <c r="BF297" s="91">
        <f>IF(BF$8="",0,SUM($Y160:BF160)-SUM($Y161:BF161))</f>
        <v>0</v>
      </c>
      <c r="BG297" s="91">
        <f>IF(BG$8="",0,SUM($Y160:BG160)-SUM($Y161:BG161))</f>
        <v>0</v>
      </c>
      <c r="BH297" s="91">
        <f>IF(BH$8="",0,SUM($Y160:BH160)-SUM($Y161:BH161))</f>
        <v>0</v>
      </c>
      <c r="BI297" s="91">
        <f>IF(BI$8="",0,SUM($Y160:BI160)-SUM($Y161:BI161))</f>
        <v>0</v>
      </c>
      <c r="BJ297" s="91">
        <f>IF(BJ$8="",0,SUM($Y160:BJ160)-SUM($Y161:BJ161))</f>
        <v>0</v>
      </c>
      <c r="BK297" s="91">
        <f>IF(BK$8="",0,SUM($Y160:BK160)-SUM($Y161:BK161))</f>
        <v>0</v>
      </c>
      <c r="BL297" s="91">
        <f>IF(BL$8="",0,SUM($Y160:BL160)-SUM($Y161:BL161))</f>
        <v>0</v>
      </c>
      <c r="BM297" s="91">
        <f>IF(BM$8="",0,SUM($Y160:BM160)-SUM($Y161:BM161))</f>
        <v>0</v>
      </c>
      <c r="BN297" s="91">
        <f>IF(BN$8="",0,SUM($Y160:BN160)-SUM($Y161:BN161))</f>
        <v>0</v>
      </c>
      <c r="BO297" s="91">
        <f>IF(BO$8="",0,SUM($Y160:BO160)-SUM($Y161:BO161))</f>
        <v>0</v>
      </c>
      <c r="BP297" s="91">
        <f>IF(BP$8="",0,SUM($Y160:BP160)-SUM($Y161:BP161))</f>
        <v>0</v>
      </c>
      <c r="BQ297" s="91">
        <f>IF(BQ$8="",0,SUM($Y160:BQ160)-SUM($Y161:BQ161))</f>
        <v>0</v>
      </c>
      <c r="BR297" s="91">
        <f>IF(BR$8="",0,SUM($Y160:BR160)-SUM($Y161:BR161))</f>
        <v>0</v>
      </c>
      <c r="BS297" s="91">
        <f>IF(BS$8="",0,SUM($Y160:BS160)-SUM($Y161:BS161))</f>
        <v>0</v>
      </c>
      <c r="BT297" s="91">
        <f>IF(BT$8="",0,SUM($Y160:BT160)-SUM($Y161:BT161))</f>
        <v>0</v>
      </c>
      <c r="BU297" s="91">
        <f>IF(BU$8="",0,SUM($Y160:BU160)-SUM($Y161:BU161))</f>
        <v>0</v>
      </c>
      <c r="BV297" s="91">
        <f>IF(BV$8="",0,SUM($Y160:BV160)-SUM($Y161:BV161))</f>
        <v>0</v>
      </c>
      <c r="BW297" s="91">
        <f>IF(BW$8="",0,SUM($Y160:BW160)-SUM($Y161:BW161))</f>
        <v>0</v>
      </c>
      <c r="BX297" s="91">
        <f>IF(BX$8="",0,SUM($Y160:BX160)-SUM($Y161:BX161))</f>
        <v>0</v>
      </c>
      <c r="BY297" s="91">
        <f>IF(BY$8="",0,SUM($Y160:BY160)-SUM($Y161:BY161))</f>
        <v>0</v>
      </c>
      <c r="BZ297" s="91">
        <f>IF(BZ$8="",0,SUM($Y160:BZ160)-SUM($Y161:BZ161))</f>
        <v>0</v>
      </c>
      <c r="CA297" s="91">
        <f>IF(CA$8="",0,SUM($Y160:CA160)-SUM($Y161:CA161))</f>
        <v>0</v>
      </c>
      <c r="CB297" s="91">
        <f>IF(CB$8="",0,SUM($Y160:CB160)-SUM($Y161:CB161))</f>
        <v>0</v>
      </c>
      <c r="CC297" s="91">
        <f>IF(CC$8="",0,SUM($Y160:CC160)-SUM($Y161:CC161))</f>
        <v>0</v>
      </c>
      <c r="CD297" s="91">
        <f>IF(CD$8="",0,SUM($Y160:CD160)-SUM($Y161:CD161))</f>
        <v>0</v>
      </c>
      <c r="CE297" s="91">
        <f>IF(CE$8="",0,SUM($Y160:CE160)-SUM($Y161:CE161))</f>
        <v>0</v>
      </c>
      <c r="CF297" s="91">
        <f>IF(CF$8="",0,SUM($Y160:CF160)-SUM($Y161:CF161))</f>
        <v>0</v>
      </c>
      <c r="CG297" s="91">
        <f>IF(CG$8="",0,SUM($Y160:CG160)-SUM($Y161:CG161))</f>
        <v>0</v>
      </c>
      <c r="CH297" s="91">
        <f>IF(CH$8="",0,SUM($Y160:CH160)-SUM($Y161:CH161))</f>
        <v>0</v>
      </c>
      <c r="CI297" s="91">
        <f>IF(CI$8="",0,SUM($Y160:CI160)-SUM($Y161:CI161))</f>
        <v>0</v>
      </c>
      <c r="CJ297" s="91">
        <f>IF(CJ$8="",0,SUM($Y160:CJ160)-SUM($Y161:CJ161))</f>
        <v>0</v>
      </c>
      <c r="CK297" s="91">
        <f>IF(CK$8="",0,SUM($Y160:CK160)-SUM($Y161:CK161))</f>
        <v>0</v>
      </c>
      <c r="CL297" s="91">
        <f>IF(CL$8="",0,SUM($Y160:CL160)-SUM($Y161:CL161))</f>
        <v>0</v>
      </c>
      <c r="CM297" s="91">
        <f>IF(CM$8="",0,SUM($Y160:CM160)-SUM($Y161:CM161))</f>
        <v>0</v>
      </c>
      <c r="CN297" s="91">
        <f>IF(CN$8="",0,SUM($Y160:CN160)-SUM($Y161:CN161))</f>
        <v>0</v>
      </c>
      <c r="CO297" s="91">
        <f>IF(CO$8="",0,SUM($Y160:CO160)-SUM($Y161:CO161))</f>
        <v>0</v>
      </c>
      <c r="CP297" s="91">
        <f>IF(CP$8="",0,SUM($Y160:CP160)-SUM($Y161:CP161))</f>
        <v>0</v>
      </c>
      <c r="CQ297" s="91">
        <f>IF(CQ$8="",0,SUM($Y160:CQ160)-SUM($Y161:CQ161))</f>
        <v>0</v>
      </c>
      <c r="CR297" s="91">
        <f>IF(CR$8="",0,SUM($Y160:CR160)-SUM($Y161:CR161))</f>
        <v>0</v>
      </c>
      <c r="CS297" s="91">
        <f>IF(CS$8="",0,SUM($Y160:CS160)-SUM($Y161:CS161))</f>
        <v>0</v>
      </c>
      <c r="CT297" s="91">
        <f>IF(CT$8="",0,SUM($Y160:CT160)-SUM($Y161:CT161))</f>
        <v>0</v>
      </c>
      <c r="CU297" s="91">
        <f>IF(CU$8="",0,SUM($Y160:CU160)-SUM($Y161:CU161))</f>
        <v>0</v>
      </c>
      <c r="CV297" s="91">
        <f>IF(CV$8="",0,SUM($Y160:CV160)-SUM($Y161:CV161))</f>
        <v>0</v>
      </c>
      <c r="CW297" s="91">
        <f>IF(CW$8="",0,SUM($Y160:CW160)-SUM($Y161:CW161))</f>
        <v>0</v>
      </c>
      <c r="CX297" s="91">
        <f>IF(CX$8="",0,SUM($Y160:CX160)-SUM($Y161:CX161))</f>
        <v>0</v>
      </c>
      <c r="CY297" s="91">
        <f>IF(CY$8="",0,SUM($Y160:CY160)-SUM($Y161:CY161))</f>
        <v>0</v>
      </c>
      <c r="CZ297" s="91">
        <f>IF(CZ$8="",0,SUM($Y160:CZ160)-SUM($Y161:CZ161))</f>
        <v>0</v>
      </c>
      <c r="DA297" s="91">
        <f>IF(DA$8="",0,SUM($Y160:DA160)-SUM($Y161:DA161))</f>
        <v>0</v>
      </c>
      <c r="DB297" s="91">
        <f>IF(DB$8="",0,SUM($Y160:DB160)-SUM($Y161:DB161))</f>
        <v>0</v>
      </c>
      <c r="DC297" s="91">
        <f>IF(DC$8="",0,SUM($Y160:DC160)-SUM($Y161:DC161))</f>
        <v>0</v>
      </c>
      <c r="DD297" s="91">
        <f>IF(DD$8="",0,SUM($Y160:DD160)-SUM($Y161:DD161))</f>
        <v>0</v>
      </c>
      <c r="DE297" s="91">
        <f>IF(DE$8="",0,SUM($Y160:DE160)-SUM($Y161:DE161))</f>
        <v>0</v>
      </c>
      <c r="DF297" s="91">
        <f>IF(DF$8="",0,SUM($Y160:DF160)-SUM($Y161:DF161))</f>
        <v>0</v>
      </c>
      <c r="DG297" s="91">
        <f>IF(DG$8="",0,SUM($Y160:DG160)-SUM($Y161:DG161))</f>
        <v>0</v>
      </c>
      <c r="DH297" s="91">
        <f>IF(DH$8="",0,SUM($Y160:DH160)-SUM($Y161:DH161))</f>
        <v>0</v>
      </c>
      <c r="DI297" s="91">
        <f>IF(DI$8="",0,SUM($Y160:DI160)-SUM($Y161:DI161))</f>
        <v>0</v>
      </c>
      <c r="DJ297" s="91">
        <f>IF(DJ$8="",0,SUM($Y160:DJ160)-SUM($Y161:DJ161))</f>
        <v>0</v>
      </c>
      <c r="DK297" s="91">
        <f>IF(DK$8="",0,SUM($Y160:DK160)-SUM($Y161:DK161))</f>
        <v>0</v>
      </c>
      <c r="DL297" s="91">
        <f>IF(DL$8="",0,SUM($Y160:DL160)-SUM($Y161:DL161))</f>
        <v>0</v>
      </c>
      <c r="DM297" s="91">
        <f>IF(DM$8="",0,SUM($Y160:DM160)-SUM($Y161:DM161))</f>
        <v>0</v>
      </c>
      <c r="DN297" s="91">
        <f>IF(DN$8="",0,SUM($Y160:DN160)-SUM($Y161:DN161))</f>
        <v>0</v>
      </c>
      <c r="DO297" s="91">
        <f>IF(DO$8="",0,SUM($Y160:DO160)-SUM($Y161:DO161))</f>
        <v>0</v>
      </c>
      <c r="DP297" s="91">
        <f>IF(DP$8="",0,SUM($Y160:DP160)-SUM($Y161:DP161))</f>
        <v>0</v>
      </c>
      <c r="DQ297" s="91">
        <f>IF(DQ$8="",0,SUM($Y160:DQ160)-SUM($Y161:DQ161))</f>
        <v>0</v>
      </c>
      <c r="DR297" s="91">
        <f>IF(DR$8="",0,SUM($Y160:DR160)-SUM($Y161:DR161))</f>
        <v>0</v>
      </c>
      <c r="DS297" s="91">
        <f>IF(DS$8="",0,SUM($Y160:DS160)-SUM($Y161:DS161))</f>
        <v>0</v>
      </c>
      <c r="DT297" s="91">
        <f>IF(DT$8="",0,SUM($Y160:DT160)-SUM($Y161:DT161))</f>
        <v>0</v>
      </c>
      <c r="DU297" s="3"/>
      <c r="DV297" s="3"/>
    </row>
    <row r="298" spans="1:126" ht="4.2" customHeight="1">
      <c r="A298" s="1"/>
      <c r="B298" s="1"/>
      <c r="C298" s="1"/>
      <c r="D298" s="1"/>
      <c r="E298" s="261"/>
      <c r="F298" s="47"/>
      <c r="G298" s="248"/>
      <c r="H298" s="32"/>
      <c r="I298" s="32"/>
      <c r="J298" s="32"/>
      <c r="K298" s="32"/>
      <c r="L298" s="32"/>
      <c r="M298" s="16"/>
      <c r="N298" s="32"/>
      <c r="O298" s="32"/>
      <c r="P298" s="16"/>
      <c r="Q298" s="32"/>
      <c r="R298" s="1"/>
      <c r="S298" s="5"/>
      <c r="T298" s="7"/>
      <c r="U298" s="23"/>
      <c r="V298" s="1"/>
      <c r="W298" s="10"/>
      <c r="X298" s="10"/>
      <c r="Y298" s="45"/>
      <c r="Z298" s="92"/>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1"/>
      <c r="DV298" s="1"/>
    </row>
    <row r="299" spans="1:126" ht="4.2" customHeight="1">
      <c r="A299" s="1"/>
      <c r="B299" s="1"/>
      <c r="C299" s="1"/>
      <c r="D299" s="1"/>
      <c r="E299" s="261"/>
      <c r="F299" s="47"/>
      <c r="G299" s="229"/>
      <c r="H299" s="170"/>
      <c r="I299" s="170"/>
      <c r="J299" s="170"/>
      <c r="K299" s="170"/>
      <c r="L299" s="170"/>
      <c r="M299" s="169"/>
      <c r="N299" s="170"/>
      <c r="O299" s="170"/>
      <c r="P299" s="169"/>
      <c r="Q299" s="170"/>
      <c r="R299" s="170"/>
      <c r="S299" s="169"/>
      <c r="T299" s="171"/>
      <c r="U299" s="278"/>
      <c r="V299" s="170"/>
      <c r="W299" s="281"/>
      <c r="X299" s="281"/>
      <c r="Y299" s="280"/>
      <c r="Z299" s="92"/>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1"/>
      <c r="DV299" s="1"/>
    </row>
    <row r="300" spans="1:126" ht="4.2" customHeight="1">
      <c r="A300" s="1"/>
      <c r="B300" s="1"/>
      <c r="C300" s="1"/>
      <c r="D300" s="13"/>
      <c r="E300" s="262"/>
      <c r="F300" s="13"/>
      <c r="G300" s="302"/>
      <c r="H300" s="13"/>
      <c r="I300" s="13"/>
      <c r="J300" s="13"/>
      <c r="K300" s="13"/>
      <c r="L300" s="13"/>
      <c r="M300" s="14"/>
      <c r="N300" s="13"/>
      <c r="O300" s="13"/>
      <c r="P300" s="14"/>
      <c r="Q300" s="13"/>
      <c r="R300" s="13"/>
      <c r="S300" s="14"/>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c r="BP300" s="176"/>
      <c r="BQ300" s="176"/>
      <c r="BR300" s="176"/>
      <c r="BS300" s="176"/>
      <c r="BT300" s="176"/>
      <c r="BU300" s="176"/>
      <c r="BV300" s="176"/>
      <c r="BW300" s="176"/>
      <c r="BX300" s="176"/>
      <c r="BY300" s="176"/>
      <c r="BZ300" s="176"/>
      <c r="CA300" s="176"/>
      <c r="CB300" s="176"/>
      <c r="CC300" s="176"/>
      <c r="CD300" s="176"/>
      <c r="CE300" s="176"/>
      <c r="CF300" s="176"/>
      <c r="CG300" s="176"/>
      <c r="CH300" s="176"/>
      <c r="CI300" s="176"/>
      <c r="CJ300" s="176"/>
      <c r="CK300" s="176"/>
      <c r="CL300" s="176"/>
      <c r="CM300" s="176"/>
      <c r="CN300" s="176"/>
      <c r="CO300" s="176"/>
      <c r="CP300" s="176"/>
      <c r="CQ300" s="176"/>
      <c r="CR300" s="176"/>
      <c r="CS300" s="176"/>
      <c r="CT300" s="176"/>
      <c r="CU300" s="176"/>
      <c r="CV300" s="176"/>
      <c r="CW300" s="176"/>
      <c r="CX300" s="176"/>
      <c r="CY300" s="176"/>
      <c r="CZ300" s="176"/>
      <c r="DA300" s="176"/>
      <c r="DB300" s="176"/>
      <c r="DC300" s="176"/>
      <c r="DD300" s="176"/>
      <c r="DE300" s="176"/>
      <c r="DF300" s="176"/>
      <c r="DG300" s="176"/>
      <c r="DH300" s="176"/>
      <c r="DI300" s="176"/>
      <c r="DJ300" s="176"/>
      <c r="DK300" s="176"/>
      <c r="DL300" s="176"/>
      <c r="DM300" s="176"/>
      <c r="DN300" s="176"/>
      <c r="DO300" s="176"/>
      <c r="DP300" s="176"/>
      <c r="DQ300" s="176"/>
      <c r="DR300" s="176"/>
      <c r="DS300" s="176"/>
      <c r="DT300" s="176"/>
      <c r="DU300" s="1"/>
      <c r="DV300" s="1"/>
    </row>
    <row r="301" spans="1:126" ht="7.2" customHeight="1">
      <c r="A301" s="1"/>
      <c r="B301" s="1"/>
      <c r="C301" s="1"/>
      <c r="D301" s="1"/>
      <c r="E301" s="261"/>
      <c r="F301" s="47"/>
      <c r="G301" s="229"/>
      <c r="H301" s="1"/>
      <c r="I301" s="1"/>
      <c r="J301" s="1"/>
      <c r="K301" s="1"/>
      <c r="L301" s="1"/>
      <c r="M301" s="5"/>
      <c r="N301" s="1"/>
      <c r="O301" s="1"/>
      <c r="P301" s="5"/>
      <c r="Q301" s="1"/>
      <c r="R301" s="1"/>
      <c r="S301" s="5"/>
      <c r="T301" s="7"/>
      <c r="U301" s="23"/>
      <c r="V301" s="1"/>
      <c r="W301" s="11"/>
      <c r="X301" s="10"/>
      <c r="Y301" s="45"/>
      <c r="Z301" s="92"/>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1"/>
      <c r="DV301" s="1"/>
    </row>
    <row r="302" spans="1:126" s="38" customFormat="1" ht="12.6" thickBot="1">
      <c r="A302" s="35"/>
      <c r="B302" s="319" t="s">
        <v>151</v>
      </c>
      <c r="C302" s="319"/>
      <c r="D302" s="319"/>
      <c r="E302" s="320"/>
      <c r="F302" s="319"/>
      <c r="G302" s="319"/>
      <c r="H302" s="319" t="s">
        <v>145</v>
      </c>
      <c r="I302" s="319"/>
      <c r="J302" s="319"/>
      <c r="K302" s="319"/>
      <c r="L302" s="35"/>
      <c r="M302" s="36"/>
      <c r="N302" s="321" t="str">
        <f>N39</f>
        <v>Продажа жилых помещений</v>
      </c>
      <c r="O302" s="35"/>
      <c r="P302" s="5"/>
      <c r="Q302" s="35"/>
      <c r="R302" s="35"/>
      <c r="S302" s="35"/>
      <c r="T302" s="201"/>
      <c r="U302" s="35"/>
      <c r="V302" s="35"/>
      <c r="W302" s="37"/>
      <c r="X302" s="37"/>
      <c r="Y302" s="122"/>
      <c r="Z302" s="98"/>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35"/>
      <c r="DV302" s="35"/>
    </row>
    <row r="303" spans="1:126" ht="7.2" customHeight="1" thickTop="1" thickBot="1">
      <c r="A303" s="1"/>
      <c r="B303" s="309"/>
      <c r="C303" s="309"/>
      <c r="D303" s="309"/>
      <c r="E303" s="310"/>
      <c r="F303" s="309"/>
      <c r="G303" s="311"/>
      <c r="H303" s="309"/>
      <c r="I303" s="309"/>
      <c r="J303" s="309"/>
      <c r="K303" s="309"/>
      <c r="L303" s="309"/>
      <c r="M303" s="312"/>
      <c r="N303" s="309"/>
      <c r="O303" s="309"/>
      <c r="P303" s="312"/>
      <c r="Q303" s="309"/>
      <c r="R303" s="309"/>
      <c r="S303" s="312"/>
      <c r="T303" s="313"/>
      <c r="U303" s="313"/>
      <c r="V303" s="313"/>
      <c r="W303" s="313"/>
      <c r="X303" s="313"/>
      <c r="Y303" s="313"/>
      <c r="Z303" s="313"/>
      <c r="AA303" s="313"/>
      <c r="AB303" s="313"/>
      <c r="AC303" s="313"/>
      <c r="AD303" s="313"/>
      <c r="AE303" s="313"/>
      <c r="AF303" s="313"/>
      <c r="AG303" s="313"/>
      <c r="AH303" s="313"/>
      <c r="AI303" s="313"/>
      <c r="AJ303" s="313"/>
      <c r="AK303" s="313"/>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F303" s="313"/>
      <c r="BG303" s="313"/>
      <c r="BH303" s="313"/>
      <c r="BI303" s="313"/>
      <c r="BJ303" s="313"/>
      <c r="BK303" s="313"/>
      <c r="BL303" s="313"/>
      <c r="BM303" s="313"/>
      <c r="BN303" s="313"/>
      <c r="BO303" s="313"/>
      <c r="BP303" s="313"/>
      <c r="BQ303" s="313"/>
      <c r="BR303" s="313"/>
      <c r="BS303" s="313"/>
      <c r="BT303" s="313"/>
      <c r="BU303" s="313"/>
      <c r="BV303" s="313"/>
      <c r="BW303" s="313"/>
      <c r="BX303" s="313"/>
      <c r="BY303" s="313"/>
      <c r="BZ303" s="313"/>
      <c r="CA303" s="313"/>
      <c r="CB303" s="313"/>
      <c r="CC303" s="313"/>
      <c r="CD303" s="313"/>
      <c r="CE303" s="313"/>
      <c r="CF303" s="313"/>
      <c r="CG303" s="313"/>
      <c r="CH303" s="313"/>
      <c r="CI303" s="313"/>
      <c r="CJ303" s="313"/>
      <c r="CK303" s="313"/>
      <c r="CL303" s="313"/>
      <c r="CM303" s="313"/>
      <c r="CN303" s="313"/>
      <c r="CO303" s="313"/>
      <c r="CP303" s="313"/>
      <c r="CQ303" s="313"/>
      <c r="CR303" s="313"/>
      <c r="CS303" s="313"/>
      <c r="CT303" s="313"/>
      <c r="CU303" s="313"/>
      <c r="CV303" s="313"/>
      <c r="CW303" s="313"/>
      <c r="CX303" s="313"/>
      <c r="CY303" s="313"/>
      <c r="CZ303" s="313"/>
      <c r="DA303" s="313"/>
      <c r="DB303" s="313"/>
      <c r="DC303" s="313"/>
      <c r="DD303" s="313"/>
      <c r="DE303" s="313"/>
      <c r="DF303" s="313"/>
      <c r="DG303" s="313"/>
      <c r="DH303" s="313"/>
      <c r="DI303" s="313"/>
      <c r="DJ303" s="313"/>
      <c r="DK303" s="313"/>
      <c r="DL303" s="313"/>
      <c r="DM303" s="313"/>
      <c r="DN303" s="313"/>
      <c r="DO303" s="313"/>
      <c r="DP303" s="313"/>
      <c r="DQ303" s="313"/>
      <c r="DR303" s="313"/>
      <c r="DS303" s="313"/>
      <c r="DT303" s="313"/>
      <c r="DU303" s="1"/>
      <c r="DV303" s="1"/>
    </row>
    <row r="304" spans="1:126" ht="7.2" customHeight="1">
      <c r="A304" s="1"/>
      <c r="B304" s="314"/>
      <c r="C304" s="314"/>
      <c r="D304" s="314"/>
      <c r="E304" s="315"/>
      <c r="F304" s="314"/>
      <c r="G304" s="316"/>
      <c r="H304" s="314"/>
      <c r="I304" s="314"/>
      <c r="J304" s="314"/>
      <c r="K304" s="314"/>
      <c r="L304" s="314"/>
      <c r="M304" s="317"/>
      <c r="N304" s="314"/>
      <c r="O304" s="314"/>
      <c r="P304" s="317"/>
      <c r="Q304" s="314"/>
      <c r="R304" s="314"/>
      <c r="S304" s="317"/>
      <c r="T304" s="318"/>
      <c r="U304" s="318"/>
      <c r="V304" s="318"/>
      <c r="W304" s="318"/>
      <c r="X304" s="318"/>
      <c r="Y304" s="318"/>
      <c r="Z304" s="318"/>
      <c r="AA304" s="318"/>
      <c r="AB304" s="318"/>
      <c r="AC304" s="318"/>
      <c r="AD304" s="318"/>
      <c r="AE304" s="318"/>
      <c r="AF304" s="318"/>
      <c r="AG304" s="318"/>
      <c r="AH304" s="318"/>
      <c r="AI304" s="318"/>
      <c r="AJ304" s="318"/>
      <c r="AK304" s="318"/>
      <c r="AL304" s="318"/>
      <c r="AM304" s="318"/>
      <c r="AN304" s="318"/>
      <c r="AO304" s="318"/>
      <c r="AP304" s="318"/>
      <c r="AQ304" s="318"/>
      <c r="AR304" s="318"/>
      <c r="AS304" s="318"/>
      <c r="AT304" s="318"/>
      <c r="AU304" s="318"/>
      <c r="AV304" s="318"/>
      <c r="AW304" s="318"/>
      <c r="AX304" s="318"/>
      <c r="AY304" s="318"/>
      <c r="AZ304" s="318"/>
      <c r="BA304" s="318"/>
      <c r="BB304" s="318"/>
      <c r="BC304" s="318"/>
      <c r="BD304" s="318"/>
      <c r="BE304" s="318"/>
      <c r="BF304" s="318"/>
      <c r="BG304" s="318"/>
      <c r="BH304" s="318"/>
      <c r="BI304" s="318"/>
      <c r="BJ304" s="318"/>
      <c r="BK304" s="318"/>
      <c r="BL304" s="318"/>
      <c r="BM304" s="318"/>
      <c r="BN304" s="318"/>
      <c r="BO304" s="318"/>
      <c r="BP304" s="318"/>
      <c r="BQ304" s="318"/>
      <c r="BR304" s="318"/>
      <c r="BS304" s="318"/>
      <c r="BT304" s="318"/>
      <c r="BU304" s="318"/>
      <c r="BV304" s="318"/>
      <c r="BW304" s="318"/>
      <c r="BX304" s="318"/>
      <c r="BY304" s="318"/>
      <c r="BZ304" s="318"/>
      <c r="CA304" s="318"/>
      <c r="CB304" s="318"/>
      <c r="CC304" s="318"/>
      <c r="CD304" s="318"/>
      <c r="CE304" s="318"/>
      <c r="CF304" s="318"/>
      <c r="CG304" s="318"/>
      <c r="CH304" s="318"/>
      <c r="CI304" s="318"/>
      <c r="CJ304" s="318"/>
      <c r="CK304" s="318"/>
      <c r="CL304" s="318"/>
      <c r="CM304" s="318"/>
      <c r="CN304" s="318"/>
      <c r="CO304" s="318"/>
      <c r="CP304" s="318"/>
      <c r="CQ304" s="318"/>
      <c r="CR304" s="318"/>
      <c r="CS304" s="318"/>
      <c r="CT304" s="318"/>
      <c r="CU304" s="318"/>
      <c r="CV304" s="318"/>
      <c r="CW304" s="318"/>
      <c r="CX304" s="318"/>
      <c r="CY304" s="318"/>
      <c r="CZ304" s="318"/>
      <c r="DA304" s="318"/>
      <c r="DB304" s="318"/>
      <c r="DC304" s="318"/>
      <c r="DD304" s="318"/>
      <c r="DE304" s="318"/>
      <c r="DF304" s="318"/>
      <c r="DG304" s="318"/>
      <c r="DH304" s="318"/>
      <c r="DI304" s="318"/>
      <c r="DJ304" s="318"/>
      <c r="DK304" s="318"/>
      <c r="DL304" s="318"/>
      <c r="DM304" s="318"/>
      <c r="DN304" s="318"/>
      <c r="DO304" s="318"/>
      <c r="DP304" s="318"/>
      <c r="DQ304" s="318"/>
      <c r="DR304" s="318"/>
      <c r="DS304" s="318"/>
      <c r="DT304" s="318"/>
      <c r="DU304" s="1"/>
      <c r="DV304" s="1"/>
    </row>
    <row r="305" spans="1:126" ht="12.6" thickBot="1">
      <c r="A305" s="1"/>
      <c r="B305" s="219" t="s">
        <v>152</v>
      </c>
      <c r="C305" s="220"/>
      <c r="D305" s="220"/>
      <c r="E305" s="265"/>
      <c r="F305" s="221"/>
      <c r="G305" s="229"/>
      <c r="H305" s="1"/>
      <c r="I305" s="1" t="str">
        <f>$I39</f>
        <v>Название продукта/категории (товара, работы, услуги)</v>
      </c>
      <c r="J305" s="1"/>
      <c r="K305" s="1"/>
      <c r="L305" s="1"/>
      <c r="M305" s="5" t="s">
        <v>6</v>
      </c>
      <c r="N305" s="121" t="s">
        <v>430</v>
      </c>
      <c r="O305" s="1"/>
      <c r="P305" s="5"/>
      <c r="Q305" s="1"/>
      <c r="R305" s="1"/>
      <c r="S305" s="1"/>
      <c r="T305" s="7"/>
      <c r="U305" s="1"/>
      <c r="V305" s="1"/>
      <c r="W305" s="11"/>
      <c r="X305" s="10"/>
      <c r="Y305" s="45"/>
      <c r="Z305" s="92"/>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1"/>
      <c r="DV305" s="1"/>
    </row>
    <row r="306" spans="1:126" ht="4.2" customHeight="1" thickTop="1">
      <c r="A306" s="1"/>
      <c r="B306" s="1"/>
      <c r="C306" s="1"/>
      <c r="D306" s="1"/>
      <c r="E306" s="261"/>
      <c r="F306" s="47"/>
      <c r="G306" s="229"/>
      <c r="H306" s="1"/>
      <c r="I306" s="1"/>
      <c r="J306" s="1"/>
      <c r="K306" s="1"/>
      <c r="L306" s="1"/>
      <c r="M306" s="5"/>
      <c r="N306" s="44"/>
      <c r="O306" s="1"/>
      <c r="P306" s="5"/>
      <c r="Q306" s="1"/>
      <c r="R306" s="1"/>
      <c r="S306" s="5"/>
      <c r="T306" s="7"/>
      <c r="U306" s="23"/>
      <c r="V306" s="1"/>
      <c r="W306" s="11"/>
      <c r="X306" s="10"/>
      <c r="Y306" s="45"/>
      <c r="Z306" s="92"/>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1"/>
      <c r="DV306" s="1"/>
    </row>
    <row r="307" spans="1:126" ht="7.2" customHeight="1">
      <c r="A307" s="1"/>
      <c r="B307" s="1"/>
      <c r="C307" s="1"/>
      <c r="D307" s="1"/>
      <c r="E307" s="261"/>
      <c r="F307" s="47"/>
      <c r="G307" s="229"/>
      <c r="H307" s="1"/>
      <c r="I307" s="1"/>
      <c r="J307" s="1"/>
      <c r="K307" s="1"/>
      <c r="L307" s="1"/>
      <c r="M307" s="5"/>
      <c r="N307" s="1"/>
      <c r="O307" s="1"/>
      <c r="P307" s="5"/>
      <c r="Q307" s="1"/>
      <c r="R307" s="1"/>
      <c r="S307" s="5"/>
      <c r="T307" s="7"/>
      <c r="U307" s="23"/>
      <c r="V307" s="1"/>
      <c r="W307" s="11"/>
      <c r="X307" s="10"/>
      <c r="Y307" s="45"/>
      <c r="Z307" s="92"/>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1"/>
      <c r="DV307" s="1"/>
    </row>
    <row r="308" spans="1:126">
      <c r="A308" s="1"/>
      <c r="B308" s="242" t="s">
        <v>153</v>
      </c>
      <c r="C308" s="1"/>
      <c r="D308" s="1"/>
      <c r="E308" s="261"/>
      <c r="F308" s="47"/>
      <c r="G308" s="229"/>
      <c r="H308" s="3" t="str">
        <f>$H$42</f>
        <v>месяц старта продаж</v>
      </c>
      <c r="I308" s="3"/>
      <c r="J308" s="3"/>
      <c r="K308" s="3"/>
      <c r="L308" s="3"/>
      <c r="M308" s="5"/>
      <c r="N308" s="3" t="str">
        <f>N305</f>
        <v>Продажа нежилых помещений</v>
      </c>
      <c r="O308" s="3"/>
      <c r="P308" s="5"/>
      <c r="Q308" s="3" t="str">
        <f>$Q$42</f>
        <v>месяц</v>
      </c>
      <c r="R308" s="3"/>
      <c r="S308" s="5" t="s">
        <v>6</v>
      </c>
      <c r="T308" s="578"/>
      <c r="U308" s="23" t="s">
        <v>7</v>
      </c>
      <c r="V308" s="1"/>
      <c r="W308" s="11"/>
      <c r="X308" s="10"/>
      <c r="Y308" s="45"/>
      <c r="Z308" s="92"/>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1"/>
      <c r="DV308" s="1"/>
    </row>
    <row r="309" spans="1:126" ht="4.2" customHeight="1">
      <c r="A309" s="1"/>
      <c r="B309" s="1"/>
      <c r="C309" s="1"/>
      <c r="D309" s="1"/>
      <c r="E309" s="261"/>
      <c r="F309" s="47"/>
      <c r="G309" s="229"/>
      <c r="H309" s="13"/>
      <c r="I309" s="13"/>
      <c r="J309" s="13"/>
      <c r="K309" s="13"/>
      <c r="L309" s="13"/>
      <c r="M309" s="14"/>
      <c r="N309" s="13"/>
      <c r="O309" s="13"/>
      <c r="P309" s="14"/>
      <c r="Q309" s="13"/>
      <c r="R309" s="13"/>
      <c r="S309" s="14"/>
      <c r="T309" s="176"/>
      <c r="U309" s="23"/>
      <c r="V309" s="1"/>
      <c r="W309" s="11"/>
      <c r="X309" s="10"/>
      <c r="Y309" s="45"/>
      <c r="Z309" s="92"/>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1"/>
      <c r="DV309" s="1"/>
    </row>
    <row r="310" spans="1:126">
      <c r="A310" s="1"/>
      <c r="B310" s="242"/>
      <c r="C310" s="1"/>
      <c r="D310" s="1"/>
      <c r="E310" s="261"/>
      <c r="F310" s="47"/>
      <c r="G310" s="229"/>
      <c r="H310" s="3" t="str">
        <f>$H$44</f>
        <v>месяц окончания продаж</v>
      </c>
      <c r="I310" s="3"/>
      <c r="J310" s="3"/>
      <c r="K310" s="3"/>
      <c r="L310" s="3"/>
      <c r="M310" s="5"/>
      <c r="N310" s="3" t="str">
        <f>N305</f>
        <v>Продажа нежилых помещений</v>
      </c>
      <c r="O310" s="3"/>
      <c r="P310" s="5"/>
      <c r="Q310" s="3" t="str">
        <f>$Q$42</f>
        <v>месяц</v>
      </c>
      <c r="R310" s="3"/>
      <c r="S310" s="5" t="s">
        <v>6</v>
      </c>
      <c r="T310" s="578"/>
      <c r="U310" s="23" t="s">
        <v>7</v>
      </c>
      <c r="V310" s="1"/>
      <c r="W310" s="11"/>
      <c r="X310" s="10"/>
      <c r="Y310" s="45"/>
      <c r="Z310" s="92"/>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1"/>
      <c r="DV310" s="1"/>
    </row>
    <row r="311" spans="1:126" ht="4.2" customHeight="1">
      <c r="A311" s="1"/>
      <c r="B311" s="1"/>
      <c r="C311" s="1"/>
      <c r="D311" s="1"/>
      <c r="E311" s="261"/>
      <c r="F311" s="47"/>
      <c r="G311" s="229"/>
      <c r="H311" s="13"/>
      <c r="I311" s="13"/>
      <c r="J311" s="13"/>
      <c r="K311" s="13"/>
      <c r="L311" s="13"/>
      <c r="M311" s="14"/>
      <c r="N311" s="13"/>
      <c r="O311" s="13"/>
      <c r="P311" s="14"/>
      <c r="Q311" s="13"/>
      <c r="R311" s="13"/>
      <c r="S311" s="14"/>
      <c r="T311" s="176"/>
      <c r="U311" s="23"/>
      <c r="V311" s="1"/>
      <c r="W311" s="11"/>
      <c r="X311" s="10"/>
      <c r="Y311" s="45"/>
      <c r="Z311" s="92"/>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1"/>
      <c r="DV311" s="1"/>
    </row>
    <row r="312" spans="1:126">
      <c r="A312" s="1"/>
      <c r="B312" s="242"/>
      <c r="C312" s="1"/>
      <c r="D312" s="1"/>
      <c r="E312" s="261"/>
      <c r="F312" s="47"/>
      <c r="G312" s="229"/>
      <c r="H312" s="3" t="str">
        <f>$H$46</f>
        <v>максимальный объем продаж в месяц</v>
      </c>
      <c r="I312" s="3"/>
      <c r="J312" s="3"/>
      <c r="K312" s="3"/>
      <c r="L312" s="3"/>
      <c r="M312" s="5"/>
      <c r="N312" s="3" t="str">
        <f>N305</f>
        <v>Продажа нежилых помещений</v>
      </c>
      <c r="O312" s="3"/>
      <c r="P312" s="5" t="s">
        <v>6</v>
      </c>
      <c r="Q312" s="3" t="s">
        <v>361</v>
      </c>
      <c r="R312" s="3"/>
      <c r="S312" s="5" t="s">
        <v>6</v>
      </c>
      <c r="T312" s="202"/>
      <c r="U312" s="23"/>
      <c r="V312" s="1"/>
      <c r="W312" s="11"/>
      <c r="X312" s="10"/>
      <c r="Y312" s="45"/>
      <c r="Z312" s="92"/>
      <c r="AA312" s="580" t="str">
        <f>IF(AA314=1,"1-ый мес. продаж","")</f>
        <v/>
      </c>
      <c r="AB312" s="580" t="str">
        <f t="shared" ref="AB312:CM312" si="701">IF(AB314=1,"1-ый мес. продаж","")</f>
        <v/>
      </c>
      <c r="AC312" s="580" t="str">
        <f t="shared" si="701"/>
        <v/>
      </c>
      <c r="AD312" s="580" t="str">
        <f t="shared" si="701"/>
        <v/>
      </c>
      <c r="AE312" s="580" t="str">
        <f t="shared" si="701"/>
        <v/>
      </c>
      <c r="AF312" s="580" t="str">
        <f t="shared" si="701"/>
        <v/>
      </c>
      <c r="AG312" s="580" t="str">
        <f t="shared" si="701"/>
        <v/>
      </c>
      <c r="AH312" s="580" t="str">
        <f t="shared" si="701"/>
        <v/>
      </c>
      <c r="AI312" s="580" t="str">
        <f t="shared" si="701"/>
        <v/>
      </c>
      <c r="AJ312" s="580" t="str">
        <f t="shared" si="701"/>
        <v/>
      </c>
      <c r="AK312" s="580" t="str">
        <f t="shared" si="701"/>
        <v/>
      </c>
      <c r="AL312" s="580" t="str">
        <f t="shared" si="701"/>
        <v/>
      </c>
      <c r="AM312" s="580" t="str">
        <f t="shared" si="701"/>
        <v/>
      </c>
      <c r="AN312" s="580" t="str">
        <f t="shared" si="701"/>
        <v/>
      </c>
      <c r="AO312" s="580" t="str">
        <f t="shared" si="701"/>
        <v/>
      </c>
      <c r="AP312" s="580" t="str">
        <f t="shared" si="701"/>
        <v/>
      </c>
      <c r="AQ312" s="580" t="str">
        <f t="shared" si="701"/>
        <v/>
      </c>
      <c r="AR312" s="580" t="str">
        <f t="shared" si="701"/>
        <v/>
      </c>
      <c r="AS312" s="580" t="str">
        <f t="shared" si="701"/>
        <v/>
      </c>
      <c r="AT312" s="580" t="str">
        <f t="shared" si="701"/>
        <v/>
      </c>
      <c r="AU312" s="580" t="str">
        <f t="shared" si="701"/>
        <v/>
      </c>
      <c r="AV312" s="580" t="str">
        <f t="shared" si="701"/>
        <v/>
      </c>
      <c r="AW312" s="580" t="str">
        <f t="shared" si="701"/>
        <v/>
      </c>
      <c r="AX312" s="580" t="str">
        <f t="shared" si="701"/>
        <v/>
      </c>
      <c r="AY312" s="580" t="str">
        <f t="shared" si="701"/>
        <v/>
      </c>
      <c r="AZ312" s="580" t="str">
        <f t="shared" si="701"/>
        <v/>
      </c>
      <c r="BA312" s="580" t="str">
        <f t="shared" si="701"/>
        <v/>
      </c>
      <c r="BB312" s="580" t="str">
        <f t="shared" si="701"/>
        <v/>
      </c>
      <c r="BC312" s="580" t="str">
        <f t="shared" si="701"/>
        <v/>
      </c>
      <c r="BD312" s="580" t="str">
        <f t="shared" si="701"/>
        <v/>
      </c>
      <c r="BE312" s="580" t="str">
        <f t="shared" si="701"/>
        <v/>
      </c>
      <c r="BF312" s="580" t="str">
        <f t="shared" si="701"/>
        <v/>
      </c>
      <c r="BG312" s="580" t="str">
        <f t="shared" si="701"/>
        <v/>
      </c>
      <c r="BH312" s="580" t="str">
        <f t="shared" si="701"/>
        <v/>
      </c>
      <c r="BI312" s="580" t="str">
        <f t="shared" si="701"/>
        <v/>
      </c>
      <c r="BJ312" s="580" t="str">
        <f t="shared" si="701"/>
        <v/>
      </c>
      <c r="BK312" s="580" t="str">
        <f t="shared" si="701"/>
        <v/>
      </c>
      <c r="BL312" s="580" t="str">
        <f t="shared" si="701"/>
        <v/>
      </c>
      <c r="BM312" s="580" t="str">
        <f t="shared" si="701"/>
        <v/>
      </c>
      <c r="BN312" s="580" t="str">
        <f t="shared" si="701"/>
        <v/>
      </c>
      <c r="BO312" s="580" t="str">
        <f t="shared" si="701"/>
        <v/>
      </c>
      <c r="BP312" s="580" t="str">
        <f t="shared" si="701"/>
        <v/>
      </c>
      <c r="BQ312" s="580" t="str">
        <f t="shared" si="701"/>
        <v/>
      </c>
      <c r="BR312" s="580" t="str">
        <f t="shared" si="701"/>
        <v/>
      </c>
      <c r="BS312" s="580" t="str">
        <f t="shared" si="701"/>
        <v/>
      </c>
      <c r="BT312" s="580" t="str">
        <f t="shared" si="701"/>
        <v/>
      </c>
      <c r="BU312" s="580" t="str">
        <f t="shared" si="701"/>
        <v/>
      </c>
      <c r="BV312" s="580" t="str">
        <f t="shared" si="701"/>
        <v/>
      </c>
      <c r="BW312" s="580" t="str">
        <f t="shared" si="701"/>
        <v/>
      </c>
      <c r="BX312" s="580" t="str">
        <f t="shared" si="701"/>
        <v/>
      </c>
      <c r="BY312" s="580" t="str">
        <f t="shared" si="701"/>
        <v/>
      </c>
      <c r="BZ312" s="580" t="str">
        <f t="shared" si="701"/>
        <v/>
      </c>
      <c r="CA312" s="580" t="str">
        <f t="shared" si="701"/>
        <v/>
      </c>
      <c r="CB312" s="580" t="str">
        <f t="shared" si="701"/>
        <v/>
      </c>
      <c r="CC312" s="580" t="str">
        <f t="shared" si="701"/>
        <v/>
      </c>
      <c r="CD312" s="580" t="str">
        <f t="shared" si="701"/>
        <v/>
      </c>
      <c r="CE312" s="580" t="str">
        <f t="shared" si="701"/>
        <v/>
      </c>
      <c r="CF312" s="580" t="str">
        <f t="shared" si="701"/>
        <v/>
      </c>
      <c r="CG312" s="580" t="str">
        <f t="shared" si="701"/>
        <v/>
      </c>
      <c r="CH312" s="580" t="str">
        <f t="shared" si="701"/>
        <v/>
      </c>
      <c r="CI312" s="580" t="str">
        <f t="shared" si="701"/>
        <v/>
      </c>
      <c r="CJ312" s="580" t="str">
        <f t="shared" si="701"/>
        <v/>
      </c>
      <c r="CK312" s="580" t="str">
        <f t="shared" si="701"/>
        <v/>
      </c>
      <c r="CL312" s="580" t="str">
        <f t="shared" si="701"/>
        <v/>
      </c>
      <c r="CM312" s="580" t="str">
        <f t="shared" si="701"/>
        <v/>
      </c>
      <c r="CN312" s="580" t="str">
        <f t="shared" ref="CN312:DT312" si="702">IF(CN314=1,"1-ый мес. продаж","")</f>
        <v/>
      </c>
      <c r="CO312" s="580" t="str">
        <f t="shared" si="702"/>
        <v/>
      </c>
      <c r="CP312" s="580" t="str">
        <f t="shared" si="702"/>
        <v/>
      </c>
      <c r="CQ312" s="580" t="str">
        <f t="shared" si="702"/>
        <v/>
      </c>
      <c r="CR312" s="580" t="str">
        <f t="shared" si="702"/>
        <v/>
      </c>
      <c r="CS312" s="580" t="str">
        <f t="shared" si="702"/>
        <v/>
      </c>
      <c r="CT312" s="580" t="str">
        <f t="shared" si="702"/>
        <v/>
      </c>
      <c r="CU312" s="580" t="str">
        <f t="shared" si="702"/>
        <v/>
      </c>
      <c r="CV312" s="580" t="str">
        <f t="shared" si="702"/>
        <v/>
      </c>
      <c r="CW312" s="580" t="str">
        <f t="shared" si="702"/>
        <v/>
      </c>
      <c r="CX312" s="580" t="str">
        <f t="shared" si="702"/>
        <v/>
      </c>
      <c r="CY312" s="580" t="str">
        <f t="shared" si="702"/>
        <v/>
      </c>
      <c r="CZ312" s="580" t="str">
        <f t="shared" si="702"/>
        <v/>
      </c>
      <c r="DA312" s="580" t="str">
        <f t="shared" si="702"/>
        <v/>
      </c>
      <c r="DB312" s="580" t="str">
        <f t="shared" si="702"/>
        <v/>
      </c>
      <c r="DC312" s="580" t="str">
        <f t="shared" si="702"/>
        <v/>
      </c>
      <c r="DD312" s="580" t="str">
        <f t="shared" si="702"/>
        <v/>
      </c>
      <c r="DE312" s="580" t="str">
        <f t="shared" si="702"/>
        <v/>
      </c>
      <c r="DF312" s="580" t="str">
        <f t="shared" si="702"/>
        <v/>
      </c>
      <c r="DG312" s="580" t="str">
        <f t="shared" si="702"/>
        <v/>
      </c>
      <c r="DH312" s="580" t="str">
        <f t="shared" si="702"/>
        <v/>
      </c>
      <c r="DI312" s="580" t="str">
        <f t="shared" si="702"/>
        <v/>
      </c>
      <c r="DJ312" s="580" t="str">
        <f t="shared" si="702"/>
        <v/>
      </c>
      <c r="DK312" s="580" t="str">
        <f t="shared" si="702"/>
        <v/>
      </c>
      <c r="DL312" s="580" t="str">
        <f t="shared" si="702"/>
        <v/>
      </c>
      <c r="DM312" s="580" t="str">
        <f t="shared" si="702"/>
        <v/>
      </c>
      <c r="DN312" s="580" t="str">
        <f t="shared" si="702"/>
        <v/>
      </c>
      <c r="DO312" s="580" t="str">
        <f t="shared" si="702"/>
        <v/>
      </c>
      <c r="DP312" s="580" t="str">
        <f t="shared" si="702"/>
        <v/>
      </c>
      <c r="DQ312" s="580" t="str">
        <f t="shared" si="702"/>
        <v/>
      </c>
      <c r="DR312" s="580" t="str">
        <f t="shared" si="702"/>
        <v/>
      </c>
      <c r="DS312" s="580" t="str">
        <f t="shared" si="702"/>
        <v/>
      </c>
      <c r="DT312" s="580" t="str">
        <f t="shared" si="702"/>
        <v/>
      </c>
      <c r="DU312" s="1"/>
      <c r="DV312" s="1"/>
    </row>
    <row r="313" spans="1:126" ht="4.2" customHeight="1">
      <c r="A313" s="1"/>
      <c r="B313" s="1"/>
      <c r="C313" s="1"/>
      <c r="D313" s="1"/>
      <c r="E313" s="261"/>
      <c r="F313" s="47"/>
      <c r="G313" s="229"/>
      <c r="H313" s="13"/>
      <c r="I313" s="13"/>
      <c r="J313" s="13"/>
      <c r="K313" s="13"/>
      <c r="L313" s="13"/>
      <c r="M313" s="14"/>
      <c r="N313" s="13"/>
      <c r="O313" s="13"/>
      <c r="P313" s="14"/>
      <c r="Q313" s="13"/>
      <c r="R313" s="13"/>
      <c r="S313" s="14"/>
      <c r="T313" s="176"/>
      <c r="U313" s="23"/>
      <c r="V313" s="1"/>
      <c r="W313" s="11"/>
      <c r="X313" s="10"/>
      <c r="Y313" s="45"/>
      <c r="Z313" s="92"/>
      <c r="AA313" s="581"/>
      <c r="AB313" s="581"/>
      <c r="AC313" s="581"/>
      <c r="AD313" s="581"/>
      <c r="AE313" s="581"/>
      <c r="AF313" s="581"/>
      <c r="AG313" s="581"/>
      <c r="AH313" s="581"/>
      <c r="AI313" s="581"/>
      <c r="AJ313" s="581"/>
      <c r="AK313" s="581"/>
      <c r="AL313" s="581"/>
      <c r="AM313" s="581"/>
      <c r="AN313" s="581"/>
      <c r="AO313" s="581"/>
      <c r="AP313" s="581"/>
      <c r="AQ313" s="581"/>
      <c r="AR313" s="581"/>
      <c r="AS313" s="581"/>
      <c r="AT313" s="581"/>
      <c r="AU313" s="581"/>
      <c r="AV313" s="581"/>
      <c r="AW313" s="581"/>
      <c r="AX313" s="581"/>
      <c r="AY313" s="581"/>
      <c r="AZ313" s="581"/>
      <c r="BA313" s="581"/>
      <c r="BB313" s="581"/>
      <c r="BC313" s="581"/>
      <c r="BD313" s="581"/>
      <c r="BE313" s="581"/>
      <c r="BF313" s="581"/>
      <c r="BG313" s="581"/>
      <c r="BH313" s="581"/>
      <c r="BI313" s="581"/>
      <c r="BJ313" s="581"/>
      <c r="BK313" s="581"/>
      <c r="BL313" s="581"/>
      <c r="BM313" s="581"/>
      <c r="BN313" s="581"/>
      <c r="BO313" s="581"/>
      <c r="BP313" s="581"/>
      <c r="BQ313" s="581"/>
      <c r="BR313" s="581"/>
      <c r="BS313" s="581"/>
      <c r="BT313" s="581"/>
      <c r="BU313" s="581"/>
      <c r="BV313" s="581"/>
      <c r="BW313" s="581"/>
      <c r="BX313" s="581"/>
      <c r="BY313" s="581"/>
      <c r="BZ313" s="581"/>
      <c r="CA313" s="581"/>
      <c r="CB313" s="581"/>
      <c r="CC313" s="581"/>
      <c r="CD313" s="581"/>
      <c r="CE313" s="581"/>
      <c r="CF313" s="581"/>
      <c r="CG313" s="581"/>
      <c r="CH313" s="581"/>
      <c r="CI313" s="581"/>
      <c r="CJ313" s="581"/>
      <c r="CK313" s="581"/>
      <c r="CL313" s="581"/>
      <c r="CM313" s="581"/>
      <c r="CN313" s="581"/>
      <c r="CO313" s="581"/>
      <c r="CP313" s="581"/>
      <c r="CQ313" s="581"/>
      <c r="CR313" s="581"/>
      <c r="CS313" s="581"/>
      <c r="CT313" s="581"/>
      <c r="CU313" s="581"/>
      <c r="CV313" s="581"/>
      <c r="CW313" s="581"/>
      <c r="CX313" s="581"/>
      <c r="CY313" s="581"/>
      <c r="CZ313" s="581"/>
      <c r="DA313" s="581"/>
      <c r="DB313" s="581"/>
      <c r="DC313" s="581"/>
      <c r="DD313" s="581"/>
      <c r="DE313" s="581"/>
      <c r="DF313" s="581"/>
      <c r="DG313" s="581"/>
      <c r="DH313" s="581"/>
      <c r="DI313" s="581"/>
      <c r="DJ313" s="581"/>
      <c r="DK313" s="581"/>
      <c r="DL313" s="581"/>
      <c r="DM313" s="581"/>
      <c r="DN313" s="581"/>
      <c r="DO313" s="581"/>
      <c r="DP313" s="581"/>
      <c r="DQ313" s="581"/>
      <c r="DR313" s="581"/>
      <c r="DS313" s="581"/>
      <c r="DT313" s="581"/>
      <c r="DU313" s="1"/>
      <c r="DV313" s="1"/>
    </row>
    <row r="314" spans="1:126">
      <c r="A314" s="11"/>
      <c r="B314" s="195" t="s">
        <v>60</v>
      </c>
      <c r="C314" s="11"/>
      <c r="D314" s="11"/>
      <c r="E314" s="266"/>
      <c r="F314" s="11"/>
      <c r="G314" s="233"/>
      <c r="H314" s="11"/>
      <c r="I314" s="11"/>
      <c r="J314" s="11"/>
      <c r="K314" s="11"/>
      <c r="L314" s="11"/>
      <c r="M314" s="11"/>
      <c r="N314" s="11"/>
      <c r="O314" s="11"/>
      <c r="P314" s="45"/>
      <c r="Q314" s="11"/>
      <c r="R314" s="11"/>
      <c r="S314" s="11"/>
      <c r="T314" s="203"/>
      <c r="U314" s="11"/>
      <c r="V314" s="11"/>
      <c r="W314" s="11"/>
      <c r="X314" s="10"/>
      <c r="Y314" s="45"/>
      <c r="Z314" s="92"/>
      <c r="AA314" s="581" t="str">
        <f>IF(AA315="","",IF(AND(Z315="",AA315&lt;&gt;""),1,Z314+1))</f>
        <v/>
      </c>
      <c r="AB314" s="581" t="str">
        <f t="shared" ref="AB314" si="703">IF(AB315="","",IF(AND(AA315="",AB315&lt;&gt;""),1,AA314+1))</f>
        <v/>
      </c>
      <c r="AC314" s="581" t="str">
        <f t="shared" ref="AC314" si="704">IF(AC315="","",IF(AND(AB315="",AC315&lt;&gt;""),1,AB314+1))</f>
        <v/>
      </c>
      <c r="AD314" s="581" t="str">
        <f t="shared" ref="AD314" si="705">IF(AD315="","",IF(AND(AC315="",AD315&lt;&gt;""),1,AC314+1))</f>
        <v/>
      </c>
      <c r="AE314" s="581" t="str">
        <f t="shared" ref="AE314" si="706">IF(AE315="","",IF(AND(AD315="",AE315&lt;&gt;""),1,AD314+1))</f>
        <v/>
      </c>
      <c r="AF314" s="581" t="str">
        <f t="shared" ref="AF314" si="707">IF(AF315="","",IF(AND(AE315="",AF315&lt;&gt;""),1,AE314+1))</f>
        <v/>
      </c>
      <c r="AG314" s="581" t="str">
        <f t="shared" ref="AG314" si="708">IF(AG315="","",IF(AND(AF315="",AG315&lt;&gt;""),1,AF314+1))</f>
        <v/>
      </c>
      <c r="AH314" s="581" t="str">
        <f t="shared" ref="AH314" si="709">IF(AH315="","",IF(AND(AG315="",AH315&lt;&gt;""),1,AG314+1))</f>
        <v/>
      </c>
      <c r="AI314" s="581" t="str">
        <f t="shared" ref="AI314" si="710">IF(AI315="","",IF(AND(AH315="",AI315&lt;&gt;""),1,AH314+1))</f>
        <v/>
      </c>
      <c r="AJ314" s="581" t="str">
        <f t="shared" ref="AJ314" si="711">IF(AJ315="","",IF(AND(AI315="",AJ315&lt;&gt;""),1,AI314+1))</f>
        <v/>
      </c>
      <c r="AK314" s="581" t="str">
        <f t="shared" ref="AK314" si="712">IF(AK315="","",IF(AND(AJ315="",AK315&lt;&gt;""),1,AJ314+1))</f>
        <v/>
      </c>
      <c r="AL314" s="581" t="str">
        <f t="shared" ref="AL314" si="713">IF(AL315="","",IF(AND(AK315="",AL315&lt;&gt;""),1,AK314+1))</f>
        <v/>
      </c>
      <c r="AM314" s="581" t="str">
        <f t="shared" ref="AM314" si="714">IF(AM315="","",IF(AND(AL315="",AM315&lt;&gt;""),1,AL314+1))</f>
        <v/>
      </c>
      <c r="AN314" s="581" t="str">
        <f t="shared" ref="AN314" si="715">IF(AN315="","",IF(AND(AM315="",AN315&lt;&gt;""),1,AM314+1))</f>
        <v/>
      </c>
      <c r="AO314" s="581" t="str">
        <f t="shared" ref="AO314" si="716">IF(AO315="","",IF(AND(AN315="",AO315&lt;&gt;""),1,AN314+1))</f>
        <v/>
      </c>
      <c r="AP314" s="581" t="str">
        <f t="shared" ref="AP314" si="717">IF(AP315="","",IF(AND(AO315="",AP315&lt;&gt;""),1,AO314+1))</f>
        <v/>
      </c>
      <c r="AQ314" s="581" t="str">
        <f t="shared" ref="AQ314" si="718">IF(AQ315="","",IF(AND(AP315="",AQ315&lt;&gt;""),1,AP314+1))</f>
        <v/>
      </c>
      <c r="AR314" s="581" t="str">
        <f t="shared" ref="AR314" si="719">IF(AR315="","",IF(AND(AQ315="",AR315&lt;&gt;""),1,AQ314+1))</f>
        <v/>
      </c>
      <c r="AS314" s="581" t="str">
        <f t="shared" ref="AS314" si="720">IF(AS315="","",IF(AND(AR315="",AS315&lt;&gt;""),1,AR314+1))</f>
        <v/>
      </c>
      <c r="AT314" s="581" t="str">
        <f t="shared" ref="AT314" si="721">IF(AT315="","",IF(AND(AS315="",AT315&lt;&gt;""),1,AS314+1))</f>
        <v/>
      </c>
      <c r="AU314" s="581" t="str">
        <f t="shared" ref="AU314" si="722">IF(AU315="","",IF(AND(AT315="",AU315&lt;&gt;""),1,AT314+1))</f>
        <v/>
      </c>
      <c r="AV314" s="581" t="str">
        <f t="shared" ref="AV314" si="723">IF(AV315="","",IF(AND(AU315="",AV315&lt;&gt;""),1,AU314+1))</f>
        <v/>
      </c>
      <c r="AW314" s="581" t="str">
        <f t="shared" ref="AW314" si="724">IF(AW315="","",IF(AND(AV315="",AW315&lt;&gt;""),1,AV314+1))</f>
        <v/>
      </c>
      <c r="AX314" s="581" t="str">
        <f t="shared" ref="AX314" si="725">IF(AX315="","",IF(AND(AW315="",AX315&lt;&gt;""),1,AW314+1))</f>
        <v/>
      </c>
      <c r="AY314" s="581" t="str">
        <f t="shared" ref="AY314" si="726">IF(AY315="","",IF(AND(AX315="",AY315&lt;&gt;""),1,AX314+1))</f>
        <v/>
      </c>
      <c r="AZ314" s="581" t="str">
        <f t="shared" ref="AZ314" si="727">IF(AZ315="","",IF(AND(AY315="",AZ315&lt;&gt;""),1,AY314+1))</f>
        <v/>
      </c>
      <c r="BA314" s="581" t="str">
        <f t="shared" ref="BA314" si="728">IF(BA315="","",IF(AND(AZ315="",BA315&lt;&gt;""),1,AZ314+1))</f>
        <v/>
      </c>
      <c r="BB314" s="581" t="str">
        <f t="shared" ref="BB314" si="729">IF(BB315="","",IF(AND(BA315="",BB315&lt;&gt;""),1,BA314+1))</f>
        <v/>
      </c>
      <c r="BC314" s="581" t="str">
        <f t="shared" ref="BC314" si="730">IF(BC315="","",IF(AND(BB315="",BC315&lt;&gt;""),1,BB314+1))</f>
        <v/>
      </c>
      <c r="BD314" s="581" t="str">
        <f t="shared" ref="BD314" si="731">IF(BD315="","",IF(AND(BC315="",BD315&lt;&gt;""),1,BC314+1))</f>
        <v/>
      </c>
      <c r="BE314" s="581" t="str">
        <f t="shared" ref="BE314" si="732">IF(BE315="","",IF(AND(BD315="",BE315&lt;&gt;""),1,BD314+1))</f>
        <v/>
      </c>
      <c r="BF314" s="581" t="str">
        <f t="shared" ref="BF314" si="733">IF(BF315="","",IF(AND(BE315="",BF315&lt;&gt;""),1,BE314+1))</f>
        <v/>
      </c>
      <c r="BG314" s="581" t="str">
        <f t="shared" ref="BG314" si="734">IF(BG315="","",IF(AND(BF315="",BG315&lt;&gt;""),1,BF314+1))</f>
        <v/>
      </c>
      <c r="BH314" s="581" t="str">
        <f t="shared" ref="BH314" si="735">IF(BH315="","",IF(AND(BG315="",BH315&lt;&gt;""),1,BG314+1))</f>
        <v/>
      </c>
      <c r="BI314" s="581" t="str">
        <f t="shared" ref="BI314" si="736">IF(BI315="","",IF(AND(BH315="",BI315&lt;&gt;""),1,BH314+1))</f>
        <v/>
      </c>
      <c r="BJ314" s="581" t="str">
        <f t="shared" ref="BJ314" si="737">IF(BJ315="","",IF(AND(BI315="",BJ315&lt;&gt;""),1,BI314+1))</f>
        <v/>
      </c>
      <c r="BK314" s="581" t="str">
        <f t="shared" ref="BK314" si="738">IF(BK315="","",IF(AND(BJ315="",BK315&lt;&gt;""),1,BJ314+1))</f>
        <v/>
      </c>
      <c r="BL314" s="581" t="str">
        <f t="shared" ref="BL314" si="739">IF(BL315="","",IF(AND(BK315="",BL315&lt;&gt;""),1,BK314+1))</f>
        <v/>
      </c>
      <c r="BM314" s="581" t="str">
        <f t="shared" ref="BM314" si="740">IF(BM315="","",IF(AND(BL315="",BM315&lt;&gt;""),1,BL314+1))</f>
        <v/>
      </c>
      <c r="BN314" s="581" t="str">
        <f t="shared" ref="BN314" si="741">IF(BN315="","",IF(AND(BM315="",BN315&lt;&gt;""),1,BM314+1))</f>
        <v/>
      </c>
      <c r="BO314" s="581" t="str">
        <f t="shared" ref="BO314" si="742">IF(BO315="","",IF(AND(BN315="",BO315&lt;&gt;""),1,BN314+1))</f>
        <v/>
      </c>
      <c r="BP314" s="581" t="str">
        <f t="shared" ref="BP314" si="743">IF(BP315="","",IF(AND(BO315="",BP315&lt;&gt;""),1,BO314+1))</f>
        <v/>
      </c>
      <c r="BQ314" s="581" t="str">
        <f t="shared" ref="BQ314" si="744">IF(BQ315="","",IF(AND(BP315="",BQ315&lt;&gt;""),1,BP314+1))</f>
        <v/>
      </c>
      <c r="BR314" s="581" t="str">
        <f t="shared" ref="BR314" si="745">IF(BR315="","",IF(AND(BQ315="",BR315&lt;&gt;""),1,BQ314+1))</f>
        <v/>
      </c>
      <c r="BS314" s="581" t="str">
        <f t="shared" ref="BS314" si="746">IF(BS315="","",IF(AND(BR315="",BS315&lt;&gt;""),1,BR314+1))</f>
        <v/>
      </c>
      <c r="BT314" s="581" t="str">
        <f t="shared" ref="BT314" si="747">IF(BT315="","",IF(AND(BS315="",BT315&lt;&gt;""),1,BS314+1))</f>
        <v/>
      </c>
      <c r="BU314" s="581" t="str">
        <f t="shared" ref="BU314" si="748">IF(BU315="","",IF(AND(BT315="",BU315&lt;&gt;""),1,BT314+1))</f>
        <v/>
      </c>
      <c r="BV314" s="581" t="str">
        <f t="shared" ref="BV314" si="749">IF(BV315="","",IF(AND(BU315="",BV315&lt;&gt;""),1,BU314+1))</f>
        <v/>
      </c>
      <c r="BW314" s="581" t="str">
        <f t="shared" ref="BW314" si="750">IF(BW315="","",IF(AND(BV315="",BW315&lt;&gt;""),1,BV314+1))</f>
        <v/>
      </c>
      <c r="BX314" s="581" t="str">
        <f t="shared" ref="BX314" si="751">IF(BX315="","",IF(AND(BW315="",BX315&lt;&gt;""),1,BW314+1))</f>
        <v/>
      </c>
      <c r="BY314" s="581" t="str">
        <f t="shared" ref="BY314" si="752">IF(BY315="","",IF(AND(BX315="",BY315&lt;&gt;""),1,BX314+1))</f>
        <v/>
      </c>
      <c r="BZ314" s="581" t="str">
        <f t="shared" ref="BZ314" si="753">IF(BZ315="","",IF(AND(BY315="",BZ315&lt;&gt;""),1,BY314+1))</f>
        <v/>
      </c>
      <c r="CA314" s="581" t="str">
        <f t="shared" ref="CA314" si="754">IF(CA315="","",IF(AND(BZ315="",CA315&lt;&gt;""),1,BZ314+1))</f>
        <v/>
      </c>
      <c r="CB314" s="581" t="str">
        <f t="shared" ref="CB314" si="755">IF(CB315="","",IF(AND(CA315="",CB315&lt;&gt;""),1,CA314+1))</f>
        <v/>
      </c>
      <c r="CC314" s="581" t="str">
        <f t="shared" ref="CC314" si="756">IF(CC315="","",IF(AND(CB315="",CC315&lt;&gt;""),1,CB314+1))</f>
        <v/>
      </c>
      <c r="CD314" s="581" t="str">
        <f t="shared" ref="CD314" si="757">IF(CD315="","",IF(AND(CC315="",CD315&lt;&gt;""),1,CC314+1))</f>
        <v/>
      </c>
      <c r="CE314" s="581" t="str">
        <f t="shared" ref="CE314" si="758">IF(CE315="","",IF(AND(CD315="",CE315&lt;&gt;""),1,CD314+1))</f>
        <v/>
      </c>
      <c r="CF314" s="581" t="str">
        <f t="shared" ref="CF314" si="759">IF(CF315="","",IF(AND(CE315="",CF315&lt;&gt;""),1,CE314+1))</f>
        <v/>
      </c>
      <c r="CG314" s="581" t="str">
        <f t="shared" ref="CG314" si="760">IF(CG315="","",IF(AND(CF315="",CG315&lt;&gt;""),1,CF314+1))</f>
        <v/>
      </c>
      <c r="CH314" s="581" t="str">
        <f t="shared" ref="CH314" si="761">IF(CH315="","",IF(AND(CG315="",CH315&lt;&gt;""),1,CG314+1))</f>
        <v/>
      </c>
      <c r="CI314" s="581" t="str">
        <f t="shared" ref="CI314" si="762">IF(CI315="","",IF(AND(CH315="",CI315&lt;&gt;""),1,CH314+1))</f>
        <v/>
      </c>
      <c r="CJ314" s="581" t="str">
        <f t="shared" ref="CJ314" si="763">IF(CJ315="","",IF(AND(CI315="",CJ315&lt;&gt;""),1,CI314+1))</f>
        <v/>
      </c>
      <c r="CK314" s="581" t="str">
        <f t="shared" ref="CK314" si="764">IF(CK315="","",IF(AND(CJ315="",CK315&lt;&gt;""),1,CJ314+1))</f>
        <v/>
      </c>
      <c r="CL314" s="581" t="str">
        <f t="shared" ref="CL314" si="765">IF(CL315="","",IF(AND(CK315="",CL315&lt;&gt;""),1,CK314+1))</f>
        <v/>
      </c>
      <c r="CM314" s="581" t="str">
        <f t="shared" ref="CM314" si="766">IF(CM315="","",IF(AND(CL315="",CM315&lt;&gt;""),1,CL314+1))</f>
        <v/>
      </c>
      <c r="CN314" s="581" t="str">
        <f t="shared" ref="CN314" si="767">IF(CN315="","",IF(AND(CM315="",CN315&lt;&gt;""),1,CM314+1))</f>
        <v/>
      </c>
      <c r="CO314" s="581" t="str">
        <f t="shared" ref="CO314" si="768">IF(CO315="","",IF(AND(CN315="",CO315&lt;&gt;""),1,CN314+1))</f>
        <v/>
      </c>
      <c r="CP314" s="581" t="str">
        <f t="shared" ref="CP314" si="769">IF(CP315="","",IF(AND(CO315="",CP315&lt;&gt;""),1,CO314+1))</f>
        <v/>
      </c>
      <c r="CQ314" s="581" t="str">
        <f t="shared" ref="CQ314" si="770">IF(CQ315="","",IF(AND(CP315="",CQ315&lt;&gt;""),1,CP314+1))</f>
        <v/>
      </c>
      <c r="CR314" s="581" t="str">
        <f t="shared" ref="CR314" si="771">IF(CR315="","",IF(AND(CQ315="",CR315&lt;&gt;""),1,CQ314+1))</f>
        <v/>
      </c>
      <c r="CS314" s="581" t="str">
        <f t="shared" ref="CS314" si="772">IF(CS315="","",IF(AND(CR315="",CS315&lt;&gt;""),1,CR314+1))</f>
        <v/>
      </c>
      <c r="CT314" s="581" t="str">
        <f t="shared" ref="CT314" si="773">IF(CT315="","",IF(AND(CS315="",CT315&lt;&gt;""),1,CS314+1))</f>
        <v/>
      </c>
      <c r="CU314" s="581" t="str">
        <f t="shared" ref="CU314" si="774">IF(CU315="","",IF(AND(CT315="",CU315&lt;&gt;""),1,CT314+1))</f>
        <v/>
      </c>
      <c r="CV314" s="581" t="str">
        <f t="shared" ref="CV314" si="775">IF(CV315="","",IF(AND(CU315="",CV315&lt;&gt;""),1,CU314+1))</f>
        <v/>
      </c>
      <c r="CW314" s="581" t="str">
        <f t="shared" ref="CW314" si="776">IF(CW315="","",IF(AND(CV315="",CW315&lt;&gt;""),1,CV314+1))</f>
        <v/>
      </c>
      <c r="CX314" s="581" t="str">
        <f t="shared" ref="CX314" si="777">IF(CX315="","",IF(AND(CW315="",CX315&lt;&gt;""),1,CW314+1))</f>
        <v/>
      </c>
      <c r="CY314" s="581" t="str">
        <f t="shared" ref="CY314" si="778">IF(CY315="","",IF(AND(CX315="",CY315&lt;&gt;""),1,CX314+1))</f>
        <v/>
      </c>
      <c r="CZ314" s="581" t="str">
        <f t="shared" ref="CZ314" si="779">IF(CZ315="","",IF(AND(CY315="",CZ315&lt;&gt;""),1,CY314+1))</f>
        <v/>
      </c>
      <c r="DA314" s="581" t="str">
        <f t="shared" ref="DA314" si="780">IF(DA315="","",IF(AND(CZ315="",DA315&lt;&gt;""),1,CZ314+1))</f>
        <v/>
      </c>
      <c r="DB314" s="581" t="str">
        <f t="shared" ref="DB314" si="781">IF(DB315="","",IF(AND(DA315="",DB315&lt;&gt;""),1,DA314+1))</f>
        <v/>
      </c>
      <c r="DC314" s="581" t="str">
        <f t="shared" ref="DC314" si="782">IF(DC315="","",IF(AND(DB315="",DC315&lt;&gt;""),1,DB314+1))</f>
        <v/>
      </c>
      <c r="DD314" s="581" t="str">
        <f t="shared" ref="DD314" si="783">IF(DD315="","",IF(AND(DC315="",DD315&lt;&gt;""),1,DC314+1))</f>
        <v/>
      </c>
      <c r="DE314" s="581" t="str">
        <f t="shared" ref="DE314" si="784">IF(DE315="","",IF(AND(DD315="",DE315&lt;&gt;""),1,DD314+1))</f>
        <v/>
      </c>
      <c r="DF314" s="581" t="str">
        <f t="shared" ref="DF314" si="785">IF(DF315="","",IF(AND(DE315="",DF315&lt;&gt;""),1,DE314+1))</f>
        <v/>
      </c>
      <c r="DG314" s="581" t="str">
        <f t="shared" ref="DG314" si="786">IF(DG315="","",IF(AND(DF315="",DG315&lt;&gt;""),1,DF314+1))</f>
        <v/>
      </c>
      <c r="DH314" s="581" t="str">
        <f t="shared" ref="DH314" si="787">IF(DH315="","",IF(AND(DG315="",DH315&lt;&gt;""),1,DG314+1))</f>
        <v/>
      </c>
      <c r="DI314" s="581" t="str">
        <f t="shared" ref="DI314" si="788">IF(DI315="","",IF(AND(DH315="",DI315&lt;&gt;""),1,DH314+1))</f>
        <v/>
      </c>
      <c r="DJ314" s="581" t="str">
        <f t="shared" ref="DJ314" si="789">IF(DJ315="","",IF(AND(DI315="",DJ315&lt;&gt;""),1,DI314+1))</f>
        <v/>
      </c>
      <c r="DK314" s="581" t="str">
        <f t="shared" ref="DK314" si="790">IF(DK315="","",IF(AND(DJ315="",DK315&lt;&gt;""),1,DJ314+1))</f>
        <v/>
      </c>
      <c r="DL314" s="581" t="str">
        <f t="shared" ref="DL314" si="791">IF(DL315="","",IF(AND(DK315="",DL315&lt;&gt;""),1,DK314+1))</f>
        <v/>
      </c>
      <c r="DM314" s="581" t="str">
        <f t="shared" ref="DM314" si="792">IF(DM315="","",IF(AND(DL315="",DM315&lt;&gt;""),1,DL314+1))</f>
        <v/>
      </c>
      <c r="DN314" s="581" t="str">
        <f t="shared" ref="DN314" si="793">IF(DN315="","",IF(AND(DM315="",DN315&lt;&gt;""),1,DM314+1))</f>
        <v/>
      </c>
      <c r="DO314" s="581" t="str">
        <f t="shared" ref="DO314" si="794">IF(DO315="","",IF(AND(DN315="",DO315&lt;&gt;""),1,DN314+1))</f>
        <v/>
      </c>
      <c r="DP314" s="581" t="str">
        <f t="shared" ref="DP314" si="795">IF(DP315="","",IF(AND(DO315="",DP315&lt;&gt;""),1,DO314+1))</f>
        <v/>
      </c>
      <c r="DQ314" s="581" t="str">
        <f t="shared" ref="DQ314" si="796">IF(DQ315="","",IF(AND(DP315="",DQ315&lt;&gt;""),1,DP314+1))</f>
        <v/>
      </c>
      <c r="DR314" s="581" t="str">
        <f t="shared" ref="DR314" si="797">IF(DR315="","",IF(AND(DQ315="",DR315&lt;&gt;""),1,DQ314+1))</f>
        <v/>
      </c>
      <c r="DS314" s="581" t="str">
        <f t="shared" ref="DS314" si="798">IF(DS315="","",IF(AND(DR315="",DS315&lt;&gt;""),1,DR314+1))</f>
        <v/>
      </c>
      <c r="DT314" s="581" t="str">
        <f t="shared" ref="DT314" si="799">IF(DT315="","",IF(AND(DS315="",DT315&lt;&gt;""),1,DS314+1))</f>
        <v/>
      </c>
      <c r="DU314" s="1"/>
      <c r="DV314" s="1"/>
    </row>
    <row r="315" spans="1:126">
      <c r="A315" s="11"/>
      <c r="B315" s="195" t="s">
        <v>61</v>
      </c>
      <c r="C315" s="11"/>
      <c r="D315" s="11"/>
      <c r="E315" s="266"/>
      <c r="F315" s="11"/>
      <c r="G315" s="233"/>
      <c r="H315" s="11"/>
      <c r="I315" s="11"/>
      <c r="J315" s="11"/>
      <c r="K315" s="11"/>
      <c r="L315" s="11"/>
      <c r="M315" s="11"/>
      <c r="N315" s="11"/>
      <c r="O315" s="11"/>
      <c r="P315" s="45"/>
      <c r="Q315" s="11"/>
      <c r="R315" s="11"/>
      <c r="S315" s="11"/>
      <c r="T315" s="586" t="str">
        <f>$T$49</f>
        <v>внутренняя временная шкала продукта:</v>
      </c>
      <c r="U315" s="11"/>
      <c r="V315" s="11"/>
      <c r="W315" s="11"/>
      <c r="X315" s="10"/>
      <c r="Y315" s="45"/>
      <c r="Z315" s="92"/>
      <c r="AA315" s="582" t="str">
        <f>IF(AND(AA$8&gt;=$T308,AA$8&lt;=IF(OR($T310="",$T310=0),1000000,$T310)),AA$8,"")</f>
        <v/>
      </c>
      <c r="AB315" s="582" t="str">
        <f t="shared" ref="AB315:CM315" si="800">IF(AND(AB$8&gt;=$T308,AB$8&lt;=IF(OR($T310="",$T310=0),1000000,$T310)),AB$8,"")</f>
        <v/>
      </c>
      <c r="AC315" s="582" t="str">
        <f t="shared" si="800"/>
        <v/>
      </c>
      <c r="AD315" s="582" t="str">
        <f t="shared" si="800"/>
        <v/>
      </c>
      <c r="AE315" s="582" t="str">
        <f t="shared" si="800"/>
        <v/>
      </c>
      <c r="AF315" s="582" t="str">
        <f t="shared" si="800"/>
        <v/>
      </c>
      <c r="AG315" s="582" t="str">
        <f t="shared" si="800"/>
        <v/>
      </c>
      <c r="AH315" s="582" t="str">
        <f t="shared" si="800"/>
        <v/>
      </c>
      <c r="AI315" s="582" t="str">
        <f t="shared" si="800"/>
        <v/>
      </c>
      <c r="AJ315" s="582" t="str">
        <f t="shared" si="800"/>
        <v/>
      </c>
      <c r="AK315" s="582" t="str">
        <f t="shared" si="800"/>
        <v/>
      </c>
      <c r="AL315" s="582" t="str">
        <f t="shared" si="800"/>
        <v/>
      </c>
      <c r="AM315" s="582" t="str">
        <f t="shared" si="800"/>
        <v/>
      </c>
      <c r="AN315" s="582" t="str">
        <f t="shared" si="800"/>
        <v/>
      </c>
      <c r="AO315" s="582" t="str">
        <f t="shared" si="800"/>
        <v/>
      </c>
      <c r="AP315" s="582" t="str">
        <f t="shared" si="800"/>
        <v/>
      </c>
      <c r="AQ315" s="582" t="str">
        <f t="shared" si="800"/>
        <v/>
      </c>
      <c r="AR315" s="582" t="str">
        <f t="shared" si="800"/>
        <v/>
      </c>
      <c r="AS315" s="582" t="str">
        <f t="shared" si="800"/>
        <v/>
      </c>
      <c r="AT315" s="582" t="str">
        <f t="shared" si="800"/>
        <v/>
      </c>
      <c r="AU315" s="582" t="str">
        <f t="shared" si="800"/>
        <v/>
      </c>
      <c r="AV315" s="582" t="str">
        <f t="shared" si="800"/>
        <v/>
      </c>
      <c r="AW315" s="582" t="str">
        <f t="shared" si="800"/>
        <v/>
      </c>
      <c r="AX315" s="582" t="str">
        <f t="shared" si="800"/>
        <v/>
      </c>
      <c r="AY315" s="582" t="str">
        <f t="shared" si="800"/>
        <v/>
      </c>
      <c r="AZ315" s="582" t="str">
        <f t="shared" si="800"/>
        <v/>
      </c>
      <c r="BA315" s="582" t="str">
        <f t="shared" si="800"/>
        <v/>
      </c>
      <c r="BB315" s="582" t="str">
        <f t="shared" si="800"/>
        <v/>
      </c>
      <c r="BC315" s="582" t="str">
        <f t="shared" si="800"/>
        <v/>
      </c>
      <c r="BD315" s="582" t="str">
        <f t="shared" si="800"/>
        <v/>
      </c>
      <c r="BE315" s="582" t="str">
        <f t="shared" si="800"/>
        <v/>
      </c>
      <c r="BF315" s="582" t="str">
        <f t="shared" si="800"/>
        <v/>
      </c>
      <c r="BG315" s="582" t="str">
        <f t="shared" si="800"/>
        <v/>
      </c>
      <c r="BH315" s="582" t="str">
        <f t="shared" si="800"/>
        <v/>
      </c>
      <c r="BI315" s="582" t="str">
        <f t="shared" si="800"/>
        <v/>
      </c>
      <c r="BJ315" s="582" t="str">
        <f t="shared" si="800"/>
        <v/>
      </c>
      <c r="BK315" s="582" t="str">
        <f t="shared" si="800"/>
        <v/>
      </c>
      <c r="BL315" s="582" t="str">
        <f t="shared" si="800"/>
        <v/>
      </c>
      <c r="BM315" s="582" t="str">
        <f t="shared" si="800"/>
        <v/>
      </c>
      <c r="BN315" s="582" t="str">
        <f t="shared" si="800"/>
        <v/>
      </c>
      <c r="BO315" s="582" t="str">
        <f t="shared" si="800"/>
        <v/>
      </c>
      <c r="BP315" s="582" t="str">
        <f t="shared" si="800"/>
        <v/>
      </c>
      <c r="BQ315" s="582" t="str">
        <f t="shared" si="800"/>
        <v/>
      </c>
      <c r="BR315" s="582" t="str">
        <f t="shared" si="800"/>
        <v/>
      </c>
      <c r="BS315" s="582" t="str">
        <f t="shared" si="800"/>
        <v/>
      </c>
      <c r="BT315" s="582" t="str">
        <f t="shared" si="800"/>
        <v/>
      </c>
      <c r="BU315" s="582" t="str">
        <f t="shared" si="800"/>
        <v/>
      </c>
      <c r="BV315" s="582" t="str">
        <f t="shared" si="800"/>
        <v/>
      </c>
      <c r="BW315" s="582" t="str">
        <f t="shared" si="800"/>
        <v/>
      </c>
      <c r="BX315" s="582" t="str">
        <f t="shared" si="800"/>
        <v/>
      </c>
      <c r="BY315" s="582" t="str">
        <f t="shared" si="800"/>
        <v/>
      </c>
      <c r="BZ315" s="582" t="str">
        <f t="shared" si="800"/>
        <v/>
      </c>
      <c r="CA315" s="582" t="str">
        <f t="shared" si="800"/>
        <v/>
      </c>
      <c r="CB315" s="582" t="str">
        <f t="shared" si="800"/>
        <v/>
      </c>
      <c r="CC315" s="582" t="str">
        <f t="shared" si="800"/>
        <v/>
      </c>
      <c r="CD315" s="582" t="str">
        <f t="shared" si="800"/>
        <v/>
      </c>
      <c r="CE315" s="582" t="str">
        <f t="shared" si="800"/>
        <v/>
      </c>
      <c r="CF315" s="582" t="str">
        <f t="shared" si="800"/>
        <v/>
      </c>
      <c r="CG315" s="582" t="str">
        <f t="shared" si="800"/>
        <v/>
      </c>
      <c r="CH315" s="582" t="str">
        <f t="shared" si="800"/>
        <v/>
      </c>
      <c r="CI315" s="582" t="str">
        <f t="shared" si="800"/>
        <v/>
      </c>
      <c r="CJ315" s="582" t="str">
        <f t="shared" si="800"/>
        <v/>
      </c>
      <c r="CK315" s="582" t="str">
        <f t="shared" si="800"/>
        <v/>
      </c>
      <c r="CL315" s="582" t="str">
        <f t="shared" si="800"/>
        <v/>
      </c>
      <c r="CM315" s="582" t="str">
        <f t="shared" si="800"/>
        <v/>
      </c>
      <c r="CN315" s="582" t="str">
        <f t="shared" ref="CN315:DT315" si="801">IF(AND(CN$8&gt;=$T308,CN$8&lt;=IF(OR($T310="",$T310=0),1000000,$T310)),CN$8,"")</f>
        <v/>
      </c>
      <c r="CO315" s="582" t="str">
        <f t="shared" si="801"/>
        <v/>
      </c>
      <c r="CP315" s="582" t="str">
        <f t="shared" si="801"/>
        <v/>
      </c>
      <c r="CQ315" s="582" t="str">
        <f t="shared" si="801"/>
        <v/>
      </c>
      <c r="CR315" s="582" t="str">
        <f t="shared" si="801"/>
        <v/>
      </c>
      <c r="CS315" s="582" t="str">
        <f t="shared" si="801"/>
        <v/>
      </c>
      <c r="CT315" s="582" t="str">
        <f t="shared" si="801"/>
        <v/>
      </c>
      <c r="CU315" s="582" t="str">
        <f t="shared" si="801"/>
        <v/>
      </c>
      <c r="CV315" s="582" t="str">
        <f t="shared" si="801"/>
        <v/>
      </c>
      <c r="CW315" s="582" t="str">
        <f t="shared" si="801"/>
        <v/>
      </c>
      <c r="CX315" s="582" t="str">
        <f t="shared" si="801"/>
        <v/>
      </c>
      <c r="CY315" s="582" t="str">
        <f t="shared" si="801"/>
        <v/>
      </c>
      <c r="CZ315" s="582" t="str">
        <f t="shared" si="801"/>
        <v/>
      </c>
      <c r="DA315" s="582" t="str">
        <f t="shared" si="801"/>
        <v/>
      </c>
      <c r="DB315" s="582" t="str">
        <f t="shared" si="801"/>
        <v/>
      </c>
      <c r="DC315" s="582" t="str">
        <f t="shared" si="801"/>
        <v/>
      </c>
      <c r="DD315" s="582" t="str">
        <f t="shared" si="801"/>
        <v/>
      </c>
      <c r="DE315" s="582" t="str">
        <f t="shared" si="801"/>
        <v/>
      </c>
      <c r="DF315" s="582" t="str">
        <f t="shared" si="801"/>
        <v/>
      </c>
      <c r="DG315" s="582" t="str">
        <f t="shared" si="801"/>
        <v/>
      </c>
      <c r="DH315" s="582" t="str">
        <f t="shared" si="801"/>
        <v/>
      </c>
      <c r="DI315" s="582" t="str">
        <f t="shared" si="801"/>
        <v/>
      </c>
      <c r="DJ315" s="582" t="str">
        <f t="shared" si="801"/>
        <v/>
      </c>
      <c r="DK315" s="582" t="str">
        <f t="shared" si="801"/>
        <v/>
      </c>
      <c r="DL315" s="582" t="str">
        <f t="shared" si="801"/>
        <v/>
      </c>
      <c r="DM315" s="582" t="str">
        <f t="shared" si="801"/>
        <v/>
      </c>
      <c r="DN315" s="582" t="str">
        <f t="shared" si="801"/>
        <v/>
      </c>
      <c r="DO315" s="582" t="str">
        <f t="shared" si="801"/>
        <v/>
      </c>
      <c r="DP315" s="582" t="str">
        <f t="shared" si="801"/>
        <v/>
      </c>
      <c r="DQ315" s="582" t="str">
        <f t="shared" si="801"/>
        <v/>
      </c>
      <c r="DR315" s="582" t="str">
        <f t="shared" si="801"/>
        <v/>
      </c>
      <c r="DS315" s="582" t="str">
        <f t="shared" si="801"/>
        <v/>
      </c>
      <c r="DT315" s="582" t="str">
        <f t="shared" si="801"/>
        <v/>
      </c>
      <c r="DU315" s="1"/>
      <c r="DV315" s="1"/>
    </row>
    <row r="316" spans="1:126" ht="4.2" customHeight="1">
      <c r="A316" s="1"/>
      <c r="B316" s="1"/>
      <c r="C316" s="13"/>
      <c r="D316" s="13"/>
      <c r="E316" s="262"/>
      <c r="F316" s="13"/>
      <c r="G316" s="302"/>
      <c r="H316" s="13"/>
      <c r="I316" s="13"/>
      <c r="J316" s="13"/>
      <c r="K316" s="13"/>
      <c r="L316" s="13"/>
      <c r="M316" s="14"/>
      <c r="N316" s="13"/>
      <c r="O316" s="13"/>
      <c r="P316" s="14"/>
      <c r="Q316" s="13"/>
      <c r="R316" s="13"/>
      <c r="S316" s="14"/>
      <c r="T316" s="176"/>
      <c r="U316" s="23"/>
      <c r="V316" s="1"/>
      <c r="W316" s="11"/>
      <c r="X316" s="10"/>
      <c r="Y316" s="45"/>
      <c r="Z316" s="92"/>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1"/>
      <c r="DV316" s="1"/>
    </row>
    <row r="317" spans="1:126">
      <c r="A317" s="1"/>
      <c r="B317" s="1"/>
      <c r="C317" s="1"/>
      <c r="D317" s="196" t="s">
        <v>62</v>
      </c>
      <c r="E317" s="261"/>
      <c r="F317" s="47"/>
      <c r="G317" s="229"/>
      <c r="H317" s="1"/>
      <c r="I317" s="1" t="str">
        <f>$I$51</f>
        <v>Кол-во продаж вручную</v>
      </c>
      <c r="J317" s="1"/>
      <c r="K317" s="1"/>
      <c r="L317" s="1"/>
      <c r="M317" s="5" t="s">
        <v>6</v>
      </c>
      <c r="N317" s="585" t="s">
        <v>370</v>
      </c>
      <c r="O317" s="1"/>
      <c r="P317" s="5"/>
      <c r="Q317" s="1" t="str">
        <f>Q312</f>
        <v>кв.м.</v>
      </c>
      <c r="R317" s="1"/>
      <c r="S317" s="1"/>
      <c r="T317" s="7"/>
      <c r="U317" s="1"/>
      <c r="V317" s="1"/>
      <c r="W317" s="11">
        <f>Главная!$N$50</f>
        <v>0</v>
      </c>
      <c r="X317" s="10"/>
      <c r="Y317" s="5" t="s">
        <v>6</v>
      </c>
      <c r="Z317" s="92"/>
      <c r="AA317" s="198">
        <f>IF(AA$8="",0,IF(OR(AA$8&lt;Главная!$N$74,AA$8&gt;Главная!$N$82),0,(AA$2)*($W317*(MAX($2:$2)/(MAX($2:$2)+MAX($3:$3)))/((MAX($2:$2)*(MAX($2:$2)+1)/2))))+IF(OR(AA$8&lt;=Главная!$N$82,AA$8&gt;Главная!$N$80),0,(-AA$3+MAX($3:$3))*($W317*(MAX($3:$3)/(MAX($2:$2)+MAX($3:$3)))/((MAX($3:$3)*(MAX($3:$3)+1)/2)))))</f>
        <v>0</v>
      </c>
      <c r="AB317" s="198">
        <f>IF(AB$8="",0,IF(OR(AB$8&lt;Главная!$N$74,AB$8&gt;Главная!$N$82),0,(AB$2)*($W317*(MAX($2:$2)/(MAX($2:$2)+MAX($3:$3)))/((MAX($2:$2)*(MAX($2:$2)+1)/2))))+IF(OR(AB$8&lt;=Главная!$N$82,AB$8&gt;Главная!$N$80),0,(-AB$3+MAX($3:$3))*($W317*(MAX($3:$3)/(MAX($2:$2)+MAX($3:$3)))/((MAX($3:$3)*(MAX($3:$3)+1)/2)))))</f>
        <v>0</v>
      </c>
      <c r="AC317" s="198">
        <f>IF(AC$8="",0,IF(OR(AC$8&lt;Главная!$N$74,AC$8&gt;Главная!$N$82),0,(AC$2)*($W317*(MAX($2:$2)/(MAX($2:$2)+MAX($3:$3)))/((MAX($2:$2)*(MAX($2:$2)+1)/2))))+IF(OR(AC$8&lt;=Главная!$N$82,AC$8&gt;Главная!$N$80),0,(-AC$3+MAX($3:$3))*($W317*(MAX($3:$3)/(MAX($2:$2)+MAX($3:$3)))/((MAX($3:$3)*(MAX($3:$3)+1)/2)))))</f>
        <v>0</v>
      </c>
      <c r="AD317" s="198">
        <f>IF(AD$8="",0,IF(OR(AD$8&lt;Главная!$N$74,AD$8&gt;Главная!$N$82),0,(AD$2)*($W317*(MAX($2:$2)/(MAX($2:$2)+MAX($3:$3)))/((MAX($2:$2)*(MAX($2:$2)+1)/2))))+IF(OR(AD$8&lt;=Главная!$N$82,AD$8&gt;Главная!$N$80),0,(-AD$3+MAX($3:$3))*($W317*(MAX($3:$3)/(MAX($2:$2)+MAX($3:$3)))/((MAX($3:$3)*(MAX($3:$3)+1)/2)))))</f>
        <v>0</v>
      </c>
      <c r="AE317" s="198">
        <f>IF(AE$8="",0,IF(OR(AE$8&lt;Главная!$N$74,AE$8&gt;Главная!$N$82),0,(AE$2)*($W317*(MAX($2:$2)/(MAX($2:$2)+MAX($3:$3)))/((MAX($2:$2)*(MAX($2:$2)+1)/2))))+IF(OR(AE$8&lt;=Главная!$N$82,AE$8&gt;Главная!$N$80),0,(-AE$3+MAX($3:$3))*($W317*(MAX($3:$3)/(MAX($2:$2)+MAX($3:$3)))/((MAX($3:$3)*(MAX($3:$3)+1)/2)))))</f>
        <v>0</v>
      </c>
      <c r="AF317" s="198">
        <f>IF(AF$8="",0,IF(OR(AF$8&lt;Главная!$N$74,AF$8&gt;Главная!$N$82),0,(AF$2)*($W317*(MAX($2:$2)/(MAX($2:$2)+MAX($3:$3)))/((MAX($2:$2)*(MAX($2:$2)+1)/2))))+IF(OR(AF$8&lt;=Главная!$N$82,AF$8&gt;Главная!$N$80),0,(-AF$3+MAX($3:$3))*($W317*(MAX($3:$3)/(MAX($2:$2)+MAX($3:$3)))/((MAX($3:$3)*(MAX($3:$3)+1)/2)))))</f>
        <v>0</v>
      </c>
      <c r="AG317" s="198">
        <f>IF(AG$8="",0,IF(OR(AG$8&lt;Главная!$N$74,AG$8&gt;Главная!$N$82),0,(AG$2)*($W317*(MAX($2:$2)/(MAX($2:$2)+MAX($3:$3)))/((MAX($2:$2)*(MAX($2:$2)+1)/2))))+IF(OR(AG$8&lt;=Главная!$N$82,AG$8&gt;Главная!$N$80),0,(-AG$3+MAX($3:$3))*($W317*(MAX($3:$3)/(MAX($2:$2)+MAX($3:$3)))/((MAX($3:$3)*(MAX($3:$3)+1)/2)))))</f>
        <v>0</v>
      </c>
      <c r="AH317" s="198">
        <f>IF(AH$8="",0,IF(OR(AH$8&lt;Главная!$N$74,AH$8&gt;Главная!$N$82),0,(AH$2)*($W317*(MAX($2:$2)/(MAX($2:$2)+MAX($3:$3)))/((MAX($2:$2)*(MAX($2:$2)+1)/2))))+IF(OR(AH$8&lt;=Главная!$N$82,AH$8&gt;Главная!$N$80),0,(-AH$3+MAX($3:$3))*($W317*(MAX($3:$3)/(MAX($2:$2)+MAX($3:$3)))/((MAX($3:$3)*(MAX($3:$3)+1)/2)))))</f>
        <v>0</v>
      </c>
      <c r="AI317" s="198">
        <f>IF(AI$8="",0,IF(OR(AI$8&lt;Главная!$N$74,AI$8&gt;Главная!$N$82),0,(AI$2)*($W317*(MAX($2:$2)/(MAX($2:$2)+MAX($3:$3)))/((MAX($2:$2)*(MAX($2:$2)+1)/2))))+IF(OR(AI$8&lt;=Главная!$N$82,AI$8&gt;Главная!$N$80),0,(-AI$3+MAX($3:$3))*($W317*(MAX($3:$3)/(MAX($2:$2)+MAX($3:$3)))/((MAX($3:$3)*(MAX($3:$3)+1)/2)))))</f>
        <v>0</v>
      </c>
      <c r="AJ317" s="198">
        <f>IF(AJ$8="",0,IF(OR(AJ$8&lt;Главная!$N$74,AJ$8&gt;Главная!$N$82),0,(AJ$2)*($W317*(MAX($2:$2)/(MAX($2:$2)+MAX($3:$3)))/((MAX($2:$2)*(MAX($2:$2)+1)/2))))+IF(OR(AJ$8&lt;=Главная!$N$82,AJ$8&gt;Главная!$N$80),0,(-AJ$3+MAX($3:$3))*($W317*(MAX($3:$3)/(MAX($2:$2)+MAX($3:$3)))/((MAX($3:$3)*(MAX($3:$3)+1)/2)))))</f>
        <v>0</v>
      </c>
      <c r="AK317" s="198">
        <f>IF(AK$8="",0,IF(OR(AK$8&lt;Главная!$N$74,AK$8&gt;Главная!$N$82),0,(AK$2)*($W317*(MAX($2:$2)/(MAX($2:$2)+MAX($3:$3)))/((MAX($2:$2)*(MAX($2:$2)+1)/2))))+IF(OR(AK$8&lt;=Главная!$N$82,AK$8&gt;Главная!$N$80),0,(-AK$3+MAX($3:$3))*($W317*(MAX($3:$3)/(MAX($2:$2)+MAX($3:$3)))/((MAX($3:$3)*(MAX($3:$3)+1)/2)))))</f>
        <v>0</v>
      </c>
      <c r="AL317" s="198">
        <f>IF(AL$8="",0,IF(OR(AL$8&lt;Главная!$N$74,AL$8&gt;Главная!$N$82),0,(AL$2)*($W317*(MAX($2:$2)/(MAX($2:$2)+MAX($3:$3)))/((MAX($2:$2)*(MAX($2:$2)+1)/2))))+IF(OR(AL$8&lt;=Главная!$N$82,AL$8&gt;Главная!$N$80),0,(-AL$3+MAX($3:$3))*($W317*(MAX($3:$3)/(MAX($2:$2)+MAX($3:$3)))/((MAX($3:$3)*(MAX($3:$3)+1)/2)))))</f>
        <v>0</v>
      </c>
      <c r="AM317" s="198">
        <f>IF(AM$8="",0,IF(OR(AM$8&lt;Главная!$N$74,AM$8&gt;Главная!$N$82),0,(AM$2)*($W317*(MAX($2:$2)/(MAX($2:$2)+MAX($3:$3)))/((MAX($2:$2)*(MAX($2:$2)+1)/2))))+IF(OR(AM$8&lt;=Главная!$N$82,AM$8&gt;Главная!$N$80),0,(-AM$3+MAX($3:$3))*($W317*(MAX($3:$3)/(MAX($2:$2)+MAX($3:$3)))/((MAX($3:$3)*(MAX($3:$3)+1)/2)))))</f>
        <v>0</v>
      </c>
      <c r="AN317" s="198">
        <f>IF(AN$8="",0,IF(OR(AN$8&lt;Главная!$N$74,AN$8&gt;Главная!$N$82),0,(AN$2)*($W317*(MAX($2:$2)/(MAX($2:$2)+MAX($3:$3)))/((MAX($2:$2)*(MAX($2:$2)+1)/2))))+IF(OR(AN$8&lt;=Главная!$N$82,AN$8&gt;Главная!$N$80),0,(-AN$3+MAX($3:$3))*($W317*(MAX($3:$3)/(MAX($2:$2)+MAX($3:$3)))/((MAX($3:$3)*(MAX($3:$3)+1)/2)))))</f>
        <v>0</v>
      </c>
      <c r="AO317" s="198">
        <f>IF(AO$8="",0,IF(OR(AO$8&lt;Главная!$N$74,AO$8&gt;Главная!$N$82),0,(AO$2)*($W317*(MAX($2:$2)/(MAX($2:$2)+MAX($3:$3)))/((MAX($2:$2)*(MAX($2:$2)+1)/2))))+IF(OR(AO$8&lt;=Главная!$N$82,AO$8&gt;Главная!$N$80),0,(-AO$3+MAX($3:$3))*($W317*(MAX($3:$3)/(MAX($2:$2)+MAX($3:$3)))/((MAX($3:$3)*(MAX($3:$3)+1)/2)))))</f>
        <v>0</v>
      </c>
      <c r="AP317" s="198">
        <f>IF(AP$8="",0,IF(OR(AP$8&lt;Главная!$N$74,AP$8&gt;Главная!$N$82),0,(AP$2)*($W317*(MAX($2:$2)/(MAX($2:$2)+MAX($3:$3)))/((MAX($2:$2)*(MAX($2:$2)+1)/2))))+IF(OR(AP$8&lt;=Главная!$N$82,AP$8&gt;Главная!$N$80),0,(-AP$3+MAX($3:$3))*($W317*(MAX($3:$3)/(MAX($2:$2)+MAX($3:$3)))/((MAX($3:$3)*(MAX($3:$3)+1)/2)))))</f>
        <v>0</v>
      </c>
      <c r="AQ317" s="198">
        <f>IF(AQ$8="",0,IF(OR(AQ$8&lt;Главная!$N$74,AQ$8&gt;Главная!$N$82),0,(AQ$2)*($W317*(MAX($2:$2)/(MAX($2:$2)+MAX($3:$3)))/((MAX($2:$2)*(MAX($2:$2)+1)/2))))+IF(OR(AQ$8&lt;=Главная!$N$82,AQ$8&gt;Главная!$N$80),0,(-AQ$3+MAX($3:$3))*($W317*(MAX($3:$3)/(MAX($2:$2)+MAX($3:$3)))/((MAX($3:$3)*(MAX($3:$3)+1)/2)))))</f>
        <v>0</v>
      </c>
      <c r="AR317" s="198">
        <f>IF(AR$8="",0,IF(OR(AR$8&lt;Главная!$N$74,AR$8&gt;Главная!$N$82),0,(AR$2)*($W317*(MAX($2:$2)/(MAX($2:$2)+MAX($3:$3)))/((MAX($2:$2)*(MAX($2:$2)+1)/2))))+IF(OR(AR$8&lt;=Главная!$N$82,AR$8&gt;Главная!$N$80),0,(-AR$3+MAX($3:$3))*($W317*(MAX($3:$3)/(MAX($2:$2)+MAX($3:$3)))/((MAX($3:$3)*(MAX($3:$3)+1)/2)))))</f>
        <v>0</v>
      </c>
      <c r="AS317" s="198">
        <f>IF(AS$8="",0,IF(OR(AS$8&lt;Главная!$N$74,AS$8&gt;Главная!$N$82),0,(AS$2)*($W317*(MAX($2:$2)/(MAX($2:$2)+MAX($3:$3)))/((MAX($2:$2)*(MAX($2:$2)+1)/2))))+IF(OR(AS$8&lt;=Главная!$N$82,AS$8&gt;Главная!$N$80),0,(-AS$3+MAX($3:$3))*($W317*(MAX($3:$3)/(MAX($2:$2)+MAX($3:$3)))/((MAX($3:$3)*(MAX($3:$3)+1)/2)))))</f>
        <v>0</v>
      </c>
      <c r="AT317" s="198">
        <f>IF(AT$8="",0,IF(OR(AT$8&lt;Главная!$N$74,AT$8&gt;Главная!$N$82),0,(AT$2)*($W317*(MAX($2:$2)/(MAX($2:$2)+MAX($3:$3)))/((MAX($2:$2)*(MAX($2:$2)+1)/2))))+IF(OR(AT$8&lt;=Главная!$N$82,AT$8&gt;Главная!$N$80),0,(-AT$3+MAX($3:$3))*($W317*(MAX($3:$3)/(MAX($2:$2)+MAX($3:$3)))/((MAX($3:$3)*(MAX($3:$3)+1)/2)))))</f>
        <v>0</v>
      </c>
      <c r="AU317" s="198">
        <f>IF(AU$8="",0,IF(OR(AU$8&lt;Главная!$N$74,AU$8&gt;Главная!$N$82),0,(AU$2)*($W317*(MAX($2:$2)/(MAX($2:$2)+MAX($3:$3)))/((MAX($2:$2)*(MAX($2:$2)+1)/2))))+IF(OR(AU$8&lt;=Главная!$N$82,AU$8&gt;Главная!$N$80),0,(-AU$3+MAX($3:$3))*($W317*(MAX($3:$3)/(MAX($2:$2)+MAX($3:$3)))/((MAX($3:$3)*(MAX($3:$3)+1)/2)))))</f>
        <v>0</v>
      </c>
      <c r="AV317" s="198">
        <f>IF(AV$8="",0,IF(OR(AV$8&lt;Главная!$N$74,AV$8&gt;Главная!$N$82),0,(AV$2)*($W317*(MAX($2:$2)/(MAX($2:$2)+MAX($3:$3)))/((MAX($2:$2)*(MAX($2:$2)+1)/2))))+IF(OR(AV$8&lt;=Главная!$N$82,AV$8&gt;Главная!$N$80),0,(-AV$3+MAX($3:$3))*($W317*(MAX($3:$3)/(MAX($2:$2)+MAX($3:$3)))/((MAX($3:$3)*(MAX($3:$3)+1)/2)))))</f>
        <v>0</v>
      </c>
      <c r="AW317" s="198">
        <f>IF(AW$8="",0,IF(OR(AW$8&lt;Главная!$N$74,AW$8&gt;Главная!$N$82),0,(AW$2)*($W317*(MAX($2:$2)/(MAX($2:$2)+MAX($3:$3)))/((MAX($2:$2)*(MAX($2:$2)+1)/2))))+IF(OR(AW$8&lt;=Главная!$N$82,AW$8&gt;Главная!$N$80),0,(-AW$3+MAX($3:$3))*($W317*(MAX($3:$3)/(MAX($2:$2)+MAX($3:$3)))/((MAX($3:$3)*(MAX($3:$3)+1)/2)))))</f>
        <v>0</v>
      </c>
      <c r="AX317" s="198">
        <f>IF(AX$8="",0,IF(OR(AX$8&lt;Главная!$N$74,AX$8&gt;Главная!$N$82),0,(AX$2)*($W317*(MAX($2:$2)/(MAX($2:$2)+MAX($3:$3)))/((MAX($2:$2)*(MAX($2:$2)+1)/2))))+IF(OR(AX$8&lt;=Главная!$N$82,AX$8&gt;Главная!$N$80),0,(-AX$3+MAX($3:$3))*($W317*(MAX($3:$3)/(MAX($2:$2)+MAX($3:$3)))/((MAX($3:$3)*(MAX($3:$3)+1)/2)))))</f>
        <v>0</v>
      </c>
      <c r="AY317" s="198">
        <f>IF(AY$8="",0,IF(OR(AY$8&lt;Главная!$N$74,AY$8&gt;Главная!$N$82),0,(AY$2)*($W317*(MAX($2:$2)/(MAX($2:$2)+MAX($3:$3)))/((MAX($2:$2)*(MAX($2:$2)+1)/2))))+IF(OR(AY$8&lt;=Главная!$N$82,AY$8&gt;Главная!$N$80),0,(-AY$3+MAX($3:$3))*($W317*(MAX($3:$3)/(MAX($2:$2)+MAX($3:$3)))/((MAX($3:$3)*(MAX($3:$3)+1)/2)))))</f>
        <v>0</v>
      </c>
      <c r="AZ317" s="198">
        <f>IF(AZ$8="",0,IF(OR(AZ$8&lt;Главная!$N$74,AZ$8&gt;Главная!$N$82),0,(AZ$2)*($W317*(MAX($2:$2)/(MAX($2:$2)+MAX($3:$3)))/((MAX($2:$2)*(MAX($2:$2)+1)/2))))+IF(OR(AZ$8&lt;=Главная!$N$82,AZ$8&gt;Главная!$N$80),0,(-AZ$3+MAX($3:$3))*($W317*(MAX($3:$3)/(MAX($2:$2)+MAX($3:$3)))/((MAX($3:$3)*(MAX($3:$3)+1)/2)))))</f>
        <v>0</v>
      </c>
      <c r="BA317" s="198">
        <f>IF(BA$8="",0,IF(OR(BA$8&lt;Главная!$N$74,BA$8&gt;Главная!$N$82),0,(BA$2)*($W317*(MAX($2:$2)/(MAX($2:$2)+MAX($3:$3)))/((MAX($2:$2)*(MAX($2:$2)+1)/2))))+IF(OR(BA$8&lt;=Главная!$N$82,BA$8&gt;Главная!$N$80),0,(-BA$3+MAX($3:$3))*($W317*(MAX($3:$3)/(MAX($2:$2)+MAX($3:$3)))/((MAX($3:$3)*(MAX($3:$3)+1)/2)))))</f>
        <v>0</v>
      </c>
      <c r="BB317" s="198">
        <f>IF(BB$8="",0,IF(OR(BB$8&lt;Главная!$N$74,BB$8&gt;Главная!$N$82),0,(BB$2)*($W317*(MAX($2:$2)/(MAX($2:$2)+MAX($3:$3)))/((MAX($2:$2)*(MAX($2:$2)+1)/2))))+IF(OR(BB$8&lt;=Главная!$N$82,BB$8&gt;Главная!$N$80),0,(-BB$3+MAX($3:$3))*($W317*(MAX($3:$3)/(MAX($2:$2)+MAX($3:$3)))/((MAX($3:$3)*(MAX($3:$3)+1)/2)))))</f>
        <v>0</v>
      </c>
      <c r="BC317" s="198">
        <f>IF(BC$8="",0,IF(OR(BC$8&lt;Главная!$N$74,BC$8&gt;Главная!$N$82),0,(BC$2)*($W317*(MAX($2:$2)/(MAX($2:$2)+MAX($3:$3)))/((MAX($2:$2)*(MAX($2:$2)+1)/2))))+IF(OR(BC$8&lt;=Главная!$N$82,BC$8&gt;Главная!$N$80),0,(-BC$3+MAX($3:$3))*($W317*(MAX($3:$3)/(MAX($2:$2)+MAX($3:$3)))/((MAX($3:$3)*(MAX($3:$3)+1)/2)))))</f>
        <v>0</v>
      </c>
      <c r="BD317" s="198">
        <f>IF(BD$8="",0,IF(OR(BD$8&lt;Главная!$N$74,BD$8&gt;Главная!$N$82),0,(BD$2)*($W317*(MAX($2:$2)/(MAX($2:$2)+MAX($3:$3)))/((MAX($2:$2)*(MAX($2:$2)+1)/2))))+IF(OR(BD$8&lt;=Главная!$N$82,BD$8&gt;Главная!$N$80),0,(-BD$3+MAX($3:$3))*($W317*(MAX($3:$3)/(MAX($2:$2)+MAX($3:$3)))/((MAX($3:$3)*(MAX($3:$3)+1)/2)))))</f>
        <v>0</v>
      </c>
      <c r="BE317" s="198">
        <f>IF(BE$8="",0,IF(OR(BE$8&lt;Главная!$N$74,BE$8&gt;Главная!$N$82),0,(BE$2)*($W317*(MAX($2:$2)/(MAX($2:$2)+MAX($3:$3)))/((MAX($2:$2)*(MAX($2:$2)+1)/2))))+IF(OR(BE$8&lt;=Главная!$N$82,BE$8&gt;Главная!$N$80),0,(-BE$3+MAX($3:$3))*($W317*(MAX($3:$3)/(MAX($2:$2)+MAX($3:$3)))/((MAX($3:$3)*(MAX($3:$3)+1)/2)))))</f>
        <v>0</v>
      </c>
      <c r="BF317" s="198">
        <f>IF(BF$8="",0,IF(OR(BF$8&lt;Главная!$N$74,BF$8&gt;Главная!$N$82),0,(BF$2)*($W317*(MAX($2:$2)/(MAX($2:$2)+MAX($3:$3)))/((MAX($2:$2)*(MAX($2:$2)+1)/2))))+IF(OR(BF$8&lt;=Главная!$N$82,BF$8&gt;Главная!$N$80),0,(-BF$3+MAX($3:$3))*($W317*(MAX($3:$3)/(MAX($2:$2)+MAX($3:$3)))/((MAX($3:$3)*(MAX($3:$3)+1)/2)))))</f>
        <v>0</v>
      </c>
      <c r="BG317" s="198">
        <f>IF(BG$8="",0,IF(OR(BG$8&lt;Главная!$N$74,BG$8&gt;Главная!$N$82),0,(BG$2)*($W317*(MAX($2:$2)/(MAX($2:$2)+MAX($3:$3)))/((MAX($2:$2)*(MAX($2:$2)+1)/2))))+IF(OR(BG$8&lt;=Главная!$N$82,BG$8&gt;Главная!$N$80),0,(-BG$3+MAX($3:$3))*($W317*(MAX($3:$3)/(MAX($2:$2)+MAX($3:$3)))/((MAX($3:$3)*(MAX($3:$3)+1)/2)))))</f>
        <v>0</v>
      </c>
      <c r="BH317" s="198">
        <f>IF(BH$8="",0,IF(OR(BH$8&lt;Главная!$N$74,BH$8&gt;Главная!$N$82),0,(BH$2)*($W317*(MAX($2:$2)/(MAX($2:$2)+MAX($3:$3)))/((MAX($2:$2)*(MAX($2:$2)+1)/2))))+IF(OR(BH$8&lt;=Главная!$N$82,BH$8&gt;Главная!$N$80),0,(-BH$3+MAX($3:$3))*($W317*(MAX($3:$3)/(MAX($2:$2)+MAX($3:$3)))/((MAX($3:$3)*(MAX($3:$3)+1)/2)))))</f>
        <v>0</v>
      </c>
      <c r="BI317" s="198">
        <f>IF(BI$8="",0,IF(OR(BI$8&lt;Главная!$N$74,BI$8&gt;Главная!$N$82),0,(BI$2)*($W317*(MAX($2:$2)/(MAX($2:$2)+MAX($3:$3)))/((MAX($2:$2)*(MAX($2:$2)+1)/2))))+IF(OR(BI$8&lt;=Главная!$N$82,BI$8&gt;Главная!$N$80),0,(-BI$3+MAX($3:$3))*($W317*(MAX($3:$3)/(MAX($2:$2)+MAX($3:$3)))/((MAX($3:$3)*(MAX($3:$3)+1)/2)))))</f>
        <v>0</v>
      </c>
      <c r="BJ317" s="198">
        <f>IF(BJ$8="",0,IF(OR(BJ$8&lt;Главная!$N$74,BJ$8&gt;Главная!$N$82),0,(BJ$2)*($W317*(MAX($2:$2)/(MAX($2:$2)+MAX($3:$3)))/((MAX($2:$2)*(MAX($2:$2)+1)/2))))+IF(OR(BJ$8&lt;=Главная!$N$82,BJ$8&gt;Главная!$N$80),0,(-BJ$3+MAX($3:$3))*($W317*(MAX($3:$3)/(MAX($2:$2)+MAX($3:$3)))/((MAX($3:$3)*(MAX($3:$3)+1)/2)))))</f>
        <v>0</v>
      </c>
      <c r="BK317" s="198">
        <f>IF(BK$8="",0,IF(OR(BK$8&lt;Главная!$N$74,BK$8&gt;Главная!$N$82),0,(BK$2)*($W317*(MAX($2:$2)/(MAX($2:$2)+MAX($3:$3)))/((MAX($2:$2)*(MAX($2:$2)+1)/2))))+IF(OR(BK$8&lt;=Главная!$N$82,BK$8&gt;Главная!$N$80),0,(-BK$3+MAX($3:$3))*($W317*(MAX($3:$3)/(MAX($2:$2)+MAX($3:$3)))/((MAX($3:$3)*(MAX($3:$3)+1)/2)))))</f>
        <v>0</v>
      </c>
      <c r="BL317" s="198">
        <f>IF(BL$8="",0,IF(OR(BL$8&lt;Главная!$N$74,BL$8&gt;Главная!$N$82),0,(BL$2)*($W317*(MAX($2:$2)/(MAX($2:$2)+MAX($3:$3)))/((MAX($2:$2)*(MAX($2:$2)+1)/2))))+IF(OR(BL$8&lt;=Главная!$N$82,BL$8&gt;Главная!$N$80),0,(-BL$3+MAX($3:$3))*($W317*(MAX($3:$3)/(MAX($2:$2)+MAX($3:$3)))/((MAX($3:$3)*(MAX($3:$3)+1)/2)))))</f>
        <v>0</v>
      </c>
      <c r="BM317" s="198">
        <f>IF(BM$8="",0,IF(OR(BM$8&lt;Главная!$N$74,BM$8&gt;Главная!$N$82),0,(BM$2)*($W317*(MAX($2:$2)/(MAX($2:$2)+MAX($3:$3)))/((MAX($2:$2)*(MAX($2:$2)+1)/2))))+IF(OR(BM$8&lt;=Главная!$N$82,BM$8&gt;Главная!$N$80),0,(-BM$3+MAX($3:$3))*($W317*(MAX($3:$3)/(MAX($2:$2)+MAX($3:$3)))/((MAX($3:$3)*(MAX($3:$3)+1)/2)))))</f>
        <v>0</v>
      </c>
      <c r="BN317" s="198">
        <f>IF(BN$8="",0,IF(OR(BN$8&lt;Главная!$N$74,BN$8&gt;Главная!$N$82),0,(BN$2)*($W317*(MAX($2:$2)/(MAX($2:$2)+MAX($3:$3)))/((MAX($2:$2)*(MAX($2:$2)+1)/2))))+IF(OR(BN$8&lt;=Главная!$N$82,BN$8&gt;Главная!$N$80),0,(-BN$3+MAX($3:$3))*($W317*(MAX($3:$3)/(MAX($2:$2)+MAX($3:$3)))/((MAX($3:$3)*(MAX($3:$3)+1)/2)))))</f>
        <v>0</v>
      </c>
      <c r="BO317" s="198">
        <f>IF(BO$8="",0,IF(OR(BO$8&lt;Главная!$N$74,BO$8&gt;Главная!$N$82),0,(BO$2)*($W317*(MAX($2:$2)/(MAX($2:$2)+MAX($3:$3)))/((MAX($2:$2)*(MAX($2:$2)+1)/2))))+IF(OR(BO$8&lt;=Главная!$N$82,BO$8&gt;Главная!$N$80),0,(-BO$3+MAX($3:$3))*($W317*(MAX($3:$3)/(MAX($2:$2)+MAX($3:$3)))/((MAX($3:$3)*(MAX($3:$3)+1)/2)))))</f>
        <v>0</v>
      </c>
      <c r="BP317" s="198">
        <f>IF(BP$8="",0,IF(OR(BP$8&lt;Главная!$N$74,BP$8&gt;Главная!$N$82),0,(BP$2)*($W317*(MAX($2:$2)/(MAX($2:$2)+MAX($3:$3)))/((MAX($2:$2)*(MAX($2:$2)+1)/2))))+IF(OR(BP$8&lt;=Главная!$N$82,BP$8&gt;Главная!$N$80),0,(-BP$3+MAX($3:$3))*($W317*(MAX($3:$3)/(MAX($2:$2)+MAX($3:$3)))/((MAX($3:$3)*(MAX($3:$3)+1)/2)))))</f>
        <v>0</v>
      </c>
      <c r="BQ317" s="198">
        <f>IF(BQ$8="",0,IF(OR(BQ$8&lt;Главная!$N$74,BQ$8&gt;Главная!$N$82),0,(BQ$2)*($W317*(MAX($2:$2)/(MAX($2:$2)+MAX($3:$3)))/((MAX($2:$2)*(MAX($2:$2)+1)/2))))+IF(OR(BQ$8&lt;=Главная!$N$82,BQ$8&gt;Главная!$N$80),0,(-BQ$3+MAX($3:$3))*($W317*(MAX($3:$3)/(MAX($2:$2)+MAX($3:$3)))/((MAX($3:$3)*(MAX($3:$3)+1)/2)))))</f>
        <v>0</v>
      </c>
      <c r="BR317" s="198">
        <f>IF(BR$8="",0,IF(OR(BR$8&lt;Главная!$N$74,BR$8&gt;Главная!$N$82),0,(BR$2)*($W317*(MAX($2:$2)/(MAX($2:$2)+MAX($3:$3)))/((MAX($2:$2)*(MAX($2:$2)+1)/2))))+IF(OR(BR$8&lt;=Главная!$N$82,BR$8&gt;Главная!$N$80),0,(-BR$3+MAX($3:$3))*($W317*(MAX($3:$3)/(MAX($2:$2)+MAX($3:$3)))/((MAX($3:$3)*(MAX($3:$3)+1)/2)))))</f>
        <v>0</v>
      </c>
      <c r="BS317" s="198">
        <f>IF(BS$8="",0,IF(OR(BS$8&lt;Главная!$N$74,BS$8&gt;Главная!$N$82),0,(BS$2)*($W317*(MAX($2:$2)/(MAX($2:$2)+MAX($3:$3)))/((MAX($2:$2)*(MAX($2:$2)+1)/2))))+IF(OR(BS$8&lt;=Главная!$N$82,BS$8&gt;Главная!$N$80),0,(-BS$3+MAX($3:$3))*($W317*(MAX($3:$3)/(MAX($2:$2)+MAX($3:$3)))/((MAX($3:$3)*(MAX($3:$3)+1)/2)))))</f>
        <v>0</v>
      </c>
      <c r="BT317" s="198">
        <f>IF(BT$8="",0,IF(OR(BT$8&lt;Главная!$N$74,BT$8&gt;Главная!$N$82),0,(BT$2)*($W317*(MAX($2:$2)/(MAX($2:$2)+MAX($3:$3)))/((MAX($2:$2)*(MAX($2:$2)+1)/2))))+IF(OR(BT$8&lt;=Главная!$N$82,BT$8&gt;Главная!$N$80),0,(-BT$3+MAX($3:$3))*($W317*(MAX($3:$3)/(MAX($2:$2)+MAX($3:$3)))/((MAX($3:$3)*(MAX($3:$3)+1)/2)))))</f>
        <v>0</v>
      </c>
      <c r="BU317" s="198">
        <f>IF(BU$8="",0,IF(OR(BU$8&lt;Главная!$N$74,BU$8&gt;Главная!$N$82),0,(BU$2)*($W317*(MAX($2:$2)/(MAX($2:$2)+MAX($3:$3)))/((MAX($2:$2)*(MAX($2:$2)+1)/2))))+IF(OR(BU$8&lt;=Главная!$N$82,BU$8&gt;Главная!$N$80),0,(-BU$3+MAX($3:$3))*($W317*(MAX($3:$3)/(MAX($2:$2)+MAX($3:$3)))/((MAX($3:$3)*(MAX($3:$3)+1)/2)))))</f>
        <v>0</v>
      </c>
      <c r="BV317" s="198">
        <f>IF(BV$8="",0,IF(OR(BV$8&lt;Главная!$N$74,BV$8&gt;Главная!$N$82),0,(BV$2)*($W317*(MAX($2:$2)/(MAX($2:$2)+MAX($3:$3)))/((MAX($2:$2)*(MAX($2:$2)+1)/2))))+IF(OR(BV$8&lt;=Главная!$N$82,BV$8&gt;Главная!$N$80),0,(-BV$3+MAX($3:$3))*($W317*(MAX($3:$3)/(MAX($2:$2)+MAX($3:$3)))/((MAX($3:$3)*(MAX($3:$3)+1)/2)))))</f>
        <v>0</v>
      </c>
      <c r="BW317" s="198">
        <f>IF(BW$8="",0,IF(OR(BW$8&lt;Главная!$N$74,BW$8&gt;Главная!$N$82),0,(BW$2)*($W317*(MAX($2:$2)/(MAX($2:$2)+MAX($3:$3)))/((MAX($2:$2)*(MAX($2:$2)+1)/2))))+IF(OR(BW$8&lt;=Главная!$N$82,BW$8&gt;Главная!$N$80),0,(-BW$3+MAX($3:$3))*($W317*(MAX($3:$3)/(MAX($2:$2)+MAX($3:$3)))/((MAX($3:$3)*(MAX($3:$3)+1)/2)))))</f>
        <v>0</v>
      </c>
      <c r="BX317" s="198">
        <f>IF(BX$8="",0,IF(OR(BX$8&lt;Главная!$N$74,BX$8&gt;Главная!$N$82),0,(BX$2)*($W317*(MAX($2:$2)/(MAX($2:$2)+MAX($3:$3)))/((MAX($2:$2)*(MAX($2:$2)+1)/2))))+IF(OR(BX$8&lt;=Главная!$N$82,BX$8&gt;Главная!$N$80),0,(-BX$3+MAX($3:$3))*($W317*(MAX($3:$3)/(MAX($2:$2)+MAX($3:$3)))/((MAX($3:$3)*(MAX($3:$3)+1)/2)))))</f>
        <v>0</v>
      </c>
      <c r="BY317" s="198">
        <f>IF(BY$8="",0,IF(OR(BY$8&lt;Главная!$N$74,BY$8&gt;Главная!$N$82),0,(BY$2)*($W317*(MAX($2:$2)/(MAX($2:$2)+MAX($3:$3)))/((MAX($2:$2)*(MAX($2:$2)+1)/2))))+IF(OR(BY$8&lt;=Главная!$N$82,BY$8&gt;Главная!$N$80),0,(-BY$3+MAX($3:$3))*($W317*(MAX($3:$3)/(MAX($2:$2)+MAX($3:$3)))/((MAX($3:$3)*(MAX($3:$3)+1)/2)))))</f>
        <v>0</v>
      </c>
      <c r="BZ317" s="198">
        <f>IF(BZ$8="",0,IF(OR(BZ$8&lt;Главная!$N$74,BZ$8&gt;Главная!$N$82),0,(BZ$2)*($W317*(MAX($2:$2)/(MAX($2:$2)+MAX($3:$3)))/((MAX($2:$2)*(MAX($2:$2)+1)/2))))+IF(OR(BZ$8&lt;=Главная!$N$82,BZ$8&gt;Главная!$N$80),0,(-BZ$3+MAX($3:$3))*($W317*(MAX($3:$3)/(MAX($2:$2)+MAX($3:$3)))/((MAX($3:$3)*(MAX($3:$3)+1)/2)))))</f>
        <v>0</v>
      </c>
      <c r="CA317" s="198">
        <f>IF(CA$8="",0,IF(OR(CA$8&lt;Главная!$N$74,CA$8&gt;Главная!$N$82),0,(CA$2)*($W317*(MAX($2:$2)/(MAX($2:$2)+MAX($3:$3)))/((MAX($2:$2)*(MAX($2:$2)+1)/2))))+IF(OR(CA$8&lt;=Главная!$N$82,CA$8&gt;Главная!$N$80),0,(-CA$3+MAX($3:$3))*($W317*(MAX($3:$3)/(MAX($2:$2)+MAX($3:$3)))/((MAX($3:$3)*(MAX($3:$3)+1)/2)))))</f>
        <v>0</v>
      </c>
      <c r="CB317" s="198">
        <f>IF(CB$8="",0,IF(OR(CB$8&lt;Главная!$N$74,CB$8&gt;Главная!$N$82),0,(CB$2)*($W317*(MAX($2:$2)/(MAX($2:$2)+MAX($3:$3)))/((MAX($2:$2)*(MAX($2:$2)+1)/2))))+IF(OR(CB$8&lt;=Главная!$N$82,CB$8&gt;Главная!$N$80),0,(-CB$3+MAX($3:$3))*($W317*(MAX($3:$3)/(MAX($2:$2)+MAX($3:$3)))/((MAX($3:$3)*(MAX($3:$3)+1)/2)))))</f>
        <v>0</v>
      </c>
      <c r="CC317" s="198">
        <f>IF(CC$8="",0,IF(OR(CC$8&lt;Главная!$N$74,CC$8&gt;Главная!$N$82),0,(CC$2)*($W317*(MAX($2:$2)/(MAX($2:$2)+MAX($3:$3)))/((MAX($2:$2)*(MAX($2:$2)+1)/2))))+IF(OR(CC$8&lt;=Главная!$N$82,CC$8&gt;Главная!$N$80),0,(-CC$3+MAX($3:$3))*($W317*(MAX($3:$3)/(MAX($2:$2)+MAX($3:$3)))/((MAX($3:$3)*(MAX($3:$3)+1)/2)))))</f>
        <v>0</v>
      </c>
      <c r="CD317" s="198">
        <f>IF(CD$8="",0,IF(OR(CD$8&lt;Главная!$N$74,CD$8&gt;Главная!$N$82),0,(CD$2)*($W317*(MAX($2:$2)/(MAX($2:$2)+MAX($3:$3)))/((MAX($2:$2)*(MAX($2:$2)+1)/2))))+IF(OR(CD$8&lt;=Главная!$N$82,CD$8&gt;Главная!$N$80),0,(-CD$3+MAX($3:$3))*($W317*(MAX($3:$3)/(MAX($2:$2)+MAX($3:$3)))/((MAX($3:$3)*(MAX($3:$3)+1)/2)))))</f>
        <v>0</v>
      </c>
      <c r="CE317" s="198">
        <f>IF(CE$8="",0,IF(OR(CE$8&lt;Главная!$N$74,CE$8&gt;Главная!$N$82),0,(CE$2)*($W317*(MAX($2:$2)/(MAX($2:$2)+MAX($3:$3)))/((MAX($2:$2)*(MAX($2:$2)+1)/2))))+IF(OR(CE$8&lt;=Главная!$N$82,CE$8&gt;Главная!$N$80),0,(-CE$3+MAX($3:$3))*($W317*(MAX($3:$3)/(MAX($2:$2)+MAX($3:$3)))/((MAX($3:$3)*(MAX($3:$3)+1)/2)))))</f>
        <v>0</v>
      </c>
      <c r="CF317" s="198">
        <f>IF(CF$8="",0,IF(OR(CF$8&lt;Главная!$N$74,CF$8&gt;Главная!$N$82),0,(CF$2)*($W317*(MAX($2:$2)/(MAX($2:$2)+MAX($3:$3)))/((MAX($2:$2)*(MAX($2:$2)+1)/2))))+IF(OR(CF$8&lt;=Главная!$N$82,CF$8&gt;Главная!$N$80),0,(-CF$3+MAX($3:$3))*($W317*(MAX($3:$3)/(MAX($2:$2)+MAX($3:$3)))/((MAX($3:$3)*(MAX($3:$3)+1)/2)))))</f>
        <v>0</v>
      </c>
      <c r="CG317" s="198">
        <f>IF(CG$8="",0,IF(OR(CG$8&lt;Главная!$N$74,CG$8&gt;Главная!$N$82),0,(CG$2)*($W317*(MAX($2:$2)/(MAX($2:$2)+MAX($3:$3)))/((MAX($2:$2)*(MAX($2:$2)+1)/2))))+IF(OR(CG$8&lt;=Главная!$N$82,CG$8&gt;Главная!$N$80),0,(-CG$3+MAX($3:$3))*($W317*(MAX($3:$3)/(MAX($2:$2)+MAX($3:$3)))/((MAX($3:$3)*(MAX($3:$3)+1)/2)))))</f>
        <v>0</v>
      </c>
      <c r="CH317" s="198">
        <f>IF(CH$8="",0,IF(OR(CH$8&lt;Главная!$N$74,CH$8&gt;Главная!$N$82),0,(CH$2)*($W317*(MAX($2:$2)/(MAX($2:$2)+MAX($3:$3)))/((MAX($2:$2)*(MAX($2:$2)+1)/2))))+IF(OR(CH$8&lt;=Главная!$N$82,CH$8&gt;Главная!$N$80),0,(-CH$3+MAX($3:$3))*($W317*(MAX($3:$3)/(MAX($2:$2)+MAX($3:$3)))/((MAX($3:$3)*(MAX($3:$3)+1)/2)))))</f>
        <v>0</v>
      </c>
      <c r="CI317" s="198">
        <f>IF(CI$8="",0,IF(OR(CI$8&lt;Главная!$N$74,CI$8&gt;Главная!$N$82),0,(CI$2)*($W317*(MAX($2:$2)/(MAX($2:$2)+MAX($3:$3)))/((MAX($2:$2)*(MAX($2:$2)+1)/2))))+IF(OR(CI$8&lt;=Главная!$N$82,CI$8&gt;Главная!$N$80),0,(-CI$3+MAX($3:$3))*($W317*(MAX($3:$3)/(MAX($2:$2)+MAX($3:$3)))/((MAX($3:$3)*(MAX($3:$3)+1)/2)))))</f>
        <v>0</v>
      </c>
      <c r="CJ317" s="198">
        <f>IF(CJ$8="",0,IF(OR(CJ$8&lt;Главная!$N$74,CJ$8&gt;Главная!$N$82),0,(CJ$2)*($W317*(MAX($2:$2)/(MAX($2:$2)+MAX($3:$3)))/((MAX($2:$2)*(MAX($2:$2)+1)/2))))+IF(OR(CJ$8&lt;=Главная!$N$82,CJ$8&gt;Главная!$N$80),0,(-CJ$3+MAX($3:$3))*($W317*(MAX($3:$3)/(MAX($2:$2)+MAX($3:$3)))/((MAX($3:$3)*(MAX($3:$3)+1)/2)))))</f>
        <v>0</v>
      </c>
      <c r="CK317" s="198">
        <f>IF(CK$8="",0,IF(OR(CK$8&lt;Главная!$N$74,CK$8&gt;Главная!$N$82),0,(CK$2)*($W317*(MAX($2:$2)/(MAX($2:$2)+MAX($3:$3)))/((MAX($2:$2)*(MAX($2:$2)+1)/2))))+IF(OR(CK$8&lt;=Главная!$N$82,CK$8&gt;Главная!$N$80),0,(-CK$3+MAX($3:$3))*($W317*(MAX($3:$3)/(MAX($2:$2)+MAX($3:$3)))/((MAX($3:$3)*(MAX($3:$3)+1)/2)))))</f>
        <v>0</v>
      </c>
      <c r="CL317" s="198">
        <f>IF(CL$8="",0,IF(OR(CL$8&lt;Главная!$N$74,CL$8&gt;Главная!$N$82),0,(CL$2)*($W317*(MAX($2:$2)/(MAX($2:$2)+MAX($3:$3)))/((MAX($2:$2)*(MAX($2:$2)+1)/2))))+IF(OR(CL$8&lt;=Главная!$N$82,CL$8&gt;Главная!$N$80),0,(-CL$3+MAX($3:$3))*($W317*(MAX($3:$3)/(MAX($2:$2)+MAX($3:$3)))/((MAX($3:$3)*(MAX($3:$3)+1)/2)))))</f>
        <v>0</v>
      </c>
      <c r="CM317" s="198">
        <f>IF(CM$8="",0,IF(OR(CM$8&lt;Главная!$N$74,CM$8&gt;Главная!$N$82),0,(CM$2)*($W317*(MAX($2:$2)/(MAX($2:$2)+MAX($3:$3)))/((MAX($2:$2)*(MAX($2:$2)+1)/2))))+IF(OR(CM$8&lt;=Главная!$N$82,CM$8&gt;Главная!$N$80),0,(-CM$3+MAX($3:$3))*($W317*(MAX($3:$3)/(MAX($2:$2)+MAX($3:$3)))/((MAX($3:$3)*(MAX($3:$3)+1)/2)))))</f>
        <v>0</v>
      </c>
      <c r="CN317" s="198">
        <f>IF(CN$8="",0,IF(OR(CN$8&lt;Главная!$N$74,CN$8&gt;Главная!$N$82),0,(CN$2)*($W317*(MAX($2:$2)/(MAX($2:$2)+MAX($3:$3)))/((MAX($2:$2)*(MAX($2:$2)+1)/2))))+IF(OR(CN$8&lt;=Главная!$N$82,CN$8&gt;Главная!$N$80),0,(-CN$3+MAX($3:$3))*($W317*(MAX($3:$3)/(MAX($2:$2)+MAX($3:$3)))/((MAX($3:$3)*(MAX($3:$3)+1)/2)))))</f>
        <v>0</v>
      </c>
      <c r="CO317" s="198">
        <f>IF(CO$8="",0,IF(OR(CO$8&lt;Главная!$N$74,CO$8&gt;Главная!$N$82),0,(CO$2)*($W317*(MAX($2:$2)/(MAX($2:$2)+MAX($3:$3)))/((MAX($2:$2)*(MAX($2:$2)+1)/2))))+IF(OR(CO$8&lt;=Главная!$N$82,CO$8&gt;Главная!$N$80),0,(-CO$3+MAX($3:$3))*($W317*(MAX($3:$3)/(MAX($2:$2)+MAX($3:$3)))/((MAX($3:$3)*(MAX($3:$3)+1)/2)))))</f>
        <v>0</v>
      </c>
      <c r="CP317" s="198">
        <f>IF(CP$8="",0,IF(OR(CP$8&lt;Главная!$N$74,CP$8&gt;Главная!$N$82),0,(CP$2)*($W317*(MAX($2:$2)/(MAX($2:$2)+MAX($3:$3)))/((MAX($2:$2)*(MAX($2:$2)+1)/2))))+IF(OR(CP$8&lt;=Главная!$N$82,CP$8&gt;Главная!$N$80),0,(-CP$3+MAX($3:$3))*($W317*(MAX($3:$3)/(MAX($2:$2)+MAX($3:$3)))/((MAX($3:$3)*(MAX($3:$3)+1)/2)))))</f>
        <v>0</v>
      </c>
      <c r="CQ317" s="198">
        <f>IF(CQ$8="",0,IF(OR(CQ$8&lt;Главная!$N$74,CQ$8&gt;Главная!$N$82),0,(CQ$2)*($W317*(MAX($2:$2)/(MAX($2:$2)+MAX($3:$3)))/((MAX($2:$2)*(MAX($2:$2)+1)/2))))+IF(OR(CQ$8&lt;=Главная!$N$82,CQ$8&gt;Главная!$N$80),0,(-CQ$3+MAX($3:$3))*($W317*(MAX($3:$3)/(MAX($2:$2)+MAX($3:$3)))/((MAX($3:$3)*(MAX($3:$3)+1)/2)))))</f>
        <v>0</v>
      </c>
      <c r="CR317" s="198">
        <f>IF(CR$8="",0,IF(OR(CR$8&lt;Главная!$N$74,CR$8&gt;Главная!$N$82),0,(CR$2)*($W317*(MAX($2:$2)/(MAX($2:$2)+MAX($3:$3)))/((MAX($2:$2)*(MAX($2:$2)+1)/2))))+IF(OR(CR$8&lt;=Главная!$N$82,CR$8&gt;Главная!$N$80),0,(-CR$3+MAX($3:$3))*($W317*(MAX($3:$3)/(MAX($2:$2)+MAX($3:$3)))/((MAX($3:$3)*(MAX($3:$3)+1)/2)))))</f>
        <v>0</v>
      </c>
      <c r="CS317" s="198">
        <f>IF(CS$8="",0,IF(OR(CS$8&lt;Главная!$N$74,CS$8&gt;Главная!$N$82),0,(CS$2)*($W317*(MAX($2:$2)/(MAX($2:$2)+MAX($3:$3)))/((MAX($2:$2)*(MAX($2:$2)+1)/2))))+IF(OR(CS$8&lt;=Главная!$N$82,CS$8&gt;Главная!$N$80),0,(-CS$3+MAX($3:$3))*($W317*(MAX($3:$3)/(MAX($2:$2)+MAX($3:$3)))/((MAX($3:$3)*(MAX($3:$3)+1)/2)))))</f>
        <v>0</v>
      </c>
      <c r="CT317" s="198">
        <f>IF(CT$8="",0,IF(OR(CT$8&lt;Главная!$N$74,CT$8&gt;Главная!$N$82),0,(CT$2)*($W317*(MAX($2:$2)/(MAX($2:$2)+MAX($3:$3)))/((MAX($2:$2)*(MAX($2:$2)+1)/2))))+IF(OR(CT$8&lt;=Главная!$N$82,CT$8&gt;Главная!$N$80),0,(-CT$3+MAX($3:$3))*($W317*(MAX($3:$3)/(MAX($2:$2)+MAX($3:$3)))/((MAX($3:$3)*(MAX($3:$3)+1)/2)))))</f>
        <v>0</v>
      </c>
      <c r="CU317" s="198">
        <f>IF(CU$8="",0,IF(OR(CU$8&lt;Главная!$N$74,CU$8&gt;Главная!$N$82),0,(CU$2)*($W317*(MAX($2:$2)/(MAX($2:$2)+MAX($3:$3)))/((MAX($2:$2)*(MAX($2:$2)+1)/2))))+IF(OR(CU$8&lt;=Главная!$N$82,CU$8&gt;Главная!$N$80),0,(-CU$3+MAX($3:$3))*($W317*(MAX($3:$3)/(MAX($2:$2)+MAX($3:$3)))/((MAX($3:$3)*(MAX($3:$3)+1)/2)))))</f>
        <v>0</v>
      </c>
      <c r="CV317" s="198">
        <f>IF(CV$8="",0,IF(OR(CV$8&lt;Главная!$N$74,CV$8&gt;Главная!$N$82),0,(CV$2)*($W317*(MAX($2:$2)/(MAX($2:$2)+MAX($3:$3)))/((MAX($2:$2)*(MAX($2:$2)+1)/2))))+IF(OR(CV$8&lt;=Главная!$N$82,CV$8&gt;Главная!$N$80),0,(-CV$3+MAX($3:$3))*($W317*(MAX($3:$3)/(MAX($2:$2)+MAX($3:$3)))/((MAX($3:$3)*(MAX($3:$3)+1)/2)))))</f>
        <v>0</v>
      </c>
      <c r="CW317" s="198">
        <f>IF(CW$8="",0,IF(OR(CW$8&lt;Главная!$N$74,CW$8&gt;Главная!$N$82),0,(CW$2)*($W317*(MAX($2:$2)/(MAX($2:$2)+MAX($3:$3)))/((MAX($2:$2)*(MAX($2:$2)+1)/2))))+IF(OR(CW$8&lt;=Главная!$N$82,CW$8&gt;Главная!$N$80),0,(-CW$3+MAX($3:$3))*($W317*(MAX($3:$3)/(MAX($2:$2)+MAX($3:$3)))/((MAX($3:$3)*(MAX($3:$3)+1)/2)))))</f>
        <v>0</v>
      </c>
      <c r="CX317" s="198">
        <f>IF(CX$8="",0,IF(OR(CX$8&lt;Главная!$N$74,CX$8&gt;Главная!$N$82),0,(CX$2)*($W317*(MAX($2:$2)/(MAX($2:$2)+MAX($3:$3)))/((MAX($2:$2)*(MAX($2:$2)+1)/2))))+IF(OR(CX$8&lt;=Главная!$N$82,CX$8&gt;Главная!$N$80),0,(-CX$3+MAX($3:$3))*($W317*(MAX($3:$3)/(MAX($2:$2)+MAX($3:$3)))/((MAX($3:$3)*(MAX($3:$3)+1)/2)))))</f>
        <v>0</v>
      </c>
      <c r="CY317" s="198">
        <f>IF(CY$8="",0,IF(OR(CY$8&lt;Главная!$N$74,CY$8&gt;Главная!$N$82),0,(CY$2)*($W317*(MAX($2:$2)/(MAX($2:$2)+MAX($3:$3)))/((MAX($2:$2)*(MAX($2:$2)+1)/2))))+IF(OR(CY$8&lt;=Главная!$N$82,CY$8&gt;Главная!$N$80),0,(-CY$3+MAX($3:$3))*($W317*(MAX($3:$3)/(MAX($2:$2)+MAX($3:$3)))/((MAX($3:$3)*(MAX($3:$3)+1)/2)))))</f>
        <v>0</v>
      </c>
      <c r="CZ317" s="198">
        <f>IF(CZ$8="",0,IF(OR(CZ$8&lt;Главная!$N$74,CZ$8&gt;Главная!$N$82),0,(CZ$2)*($W317*(MAX($2:$2)/(MAX($2:$2)+MAX($3:$3)))/((MAX($2:$2)*(MAX($2:$2)+1)/2))))+IF(OR(CZ$8&lt;=Главная!$N$82,CZ$8&gt;Главная!$N$80),0,(-CZ$3+MAX($3:$3))*($W317*(MAX($3:$3)/(MAX($2:$2)+MAX($3:$3)))/((MAX($3:$3)*(MAX($3:$3)+1)/2)))))</f>
        <v>0</v>
      </c>
      <c r="DA317" s="198">
        <f>IF(DA$8="",0,IF(OR(DA$8&lt;Главная!$N$74,DA$8&gt;Главная!$N$82),0,(DA$2)*($W317*(MAX($2:$2)/(MAX($2:$2)+MAX($3:$3)))/((MAX($2:$2)*(MAX($2:$2)+1)/2))))+IF(OR(DA$8&lt;=Главная!$N$82,DA$8&gt;Главная!$N$80),0,(-DA$3+MAX($3:$3))*($W317*(MAX($3:$3)/(MAX($2:$2)+MAX($3:$3)))/((MAX($3:$3)*(MAX($3:$3)+1)/2)))))</f>
        <v>0</v>
      </c>
      <c r="DB317" s="198">
        <f>IF(DB$8="",0,IF(OR(DB$8&lt;Главная!$N$74,DB$8&gt;Главная!$N$82),0,(DB$2)*($W317*(MAX($2:$2)/(MAX($2:$2)+MAX($3:$3)))/((MAX($2:$2)*(MAX($2:$2)+1)/2))))+IF(OR(DB$8&lt;=Главная!$N$82,DB$8&gt;Главная!$N$80),0,(-DB$3+MAX($3:$3))*($W317*(MAX($3:$3)/(MAX($2:$2)+MAX($3:$3)))/((MAX($3:$3)*(MAX($3:$3)+1)/2)))))</f>
        <v>0</v>
      </c>
      <c r="DC317" s="198">
        <f>IF(DC$8="",0,IF(OR(DC$8&lt;Главная!$N$74,DC$8&gt;Главная!$N$82),0,(DC$2)*($W317*(MAX($2:$2)/(MAX($2:$2)+MAX($3:$3)))/((MAX($2:$2)*(MAX($2:$2)+1)/2))))+IF(OR(DC$8&lt;=Главная!$N$82,DC$8&gt;Главная!$N$80),0,(-DC$3+MAX($3:$3))*($W317*(MAX($3:$3)/(MAX($2:$2)+MAX($3:$3)))/((MAX($3:$3)*(MAX($3:$3)+1)/2)))))</f>
        <v>0</v>
      </c>
      <c r="DD317" s="198">
        <f>IF(DD$8="",0,IF(OR(DD$8&lt;Главная!$N$74,DD$8&gt;Главная!$N$82),0,(DD$2)*($W317*(MAX($2:$2)/(MAX($2:$2)+MAX($3:$3)))/((MAX($2:$2)*(MAX($2:$2)+1)/2))))+IF(OR(DD$8&lt;=Главная!$N$82,DD$8&gt;Главная!$N$80),0,(-DD$3+MAX($3:$3))*($W317*(MAX($3:$3)/(MAX($2:$2)+MAX($3:$3)))/((MAX($3:$3)*(MAX($3:$3)+1)/2)))))</f>
        <v>0</v>
      </c>
      <c r="DE317" s="198">
        <f>IF(DE$8="",0,IF(OR(DE$8&lt;Главная!$N$74,DE$8&gt;Главная!$N$82),0,(DE$2)*($W317*(MAX($2:$2)/(MAX($2:$2)+MAX($3:$3)))/((MAX($2:$2)*(MAX($2:$2)+1)/2))))+IF(OR(DE$8&lt;=Главная!$N$82,DE$8&gt;Главная!$N$80),0,(-DE$3+MAX($3:$3))*($W317*(MAX($3:$3)/(MAX($2:$2)+MAX($3:$3)))/((MAX($3:$3)*(MAX($3:$3)+1)/2)))))</f>
        <v>0</v>
      </c>
      <c r="DF317" s="198">
        <f>IF(DF$8="",0,IF(OR(DF$8&lt;Главная!$N$74,DF$8&gt;Главная!$N$82),0,(DF$2)*($W317*(MAX($2:$2)/(MAX($2:$2)+MAX($3:$3)))/((MAX($2:$2)*(MAX($2:$2)+1)/2))))+IF(OR(DF$8&lt;=Главная!$N$82,DF$8&gt;Главная!$N$80),0,(-DF$3+MAX($3:$3))*($W317*(MAX($3:$3)/(MAX($2:$2)+MAX($3:$3)))/((MAX($3:$3)*(MAX($3:$3)+1)/2)))))</f>
        <v>0</v>
      </c>
      <c r="DG317" s="198">
        <f>IF(DG$8="",0,IF(OR(DG$8&lt;Главная!$N$74,DG$8&gt;Главная!$N$82),0,(DG$2)*($W317*(MAX($2:$2)/(MAX($2:$2)+MAX($3:$3)))/((MAX($2:$2)*(MAX($2:$2)+1)/2))))+IF(OR(DG$8&lt;=Главная!$N$82,DG$8&gt;Главная!$N$80),0,(-DG$3+MAX($3:$3))*($W317*(MAX($3:$3)/(MAX($2:$2)+MAX($3:$3)))/((MAX($3:$3)*(MAX($3:$3)+1)/2)))))</f>
        <v>0</v>
      </c>
      <c r="DH317" s="198">
        <f>IF(DH$8="",0,IF(OR(DH$8&lt;Главная!$N$74,DH$8&gt;Главная!$N$82),0,(DH$2)*($W317*(MAX($2:$2)/(MAX($2:$2)+MAX($3:$3)))/((MAX($2:$2)*(MAX($2:$2)+1)/2))))+IF(OR(DH$8&lt;=Главная!$N$82,DH$8&gt;Главная!$N$80),0,(-DH$3+MAX($3:$3))*($W317*(MAX($3:$3)/(MAX($2:$2)+MAX($3:$3)))/((MAX($3:$3)*(MAX($3:$3)+1)/2)))))</f>
        <v>0</v>
      </c>
      <c r="DI317" s="198">
        <f>IF(DI$8="",0,IF(OR(DI$8&lt;Главная!$N$74,DI$8&gt;Главная!$N$82),0,(DI$2)*($W317*(MAX($2:$2)/(MAX($2:$2)+MAX($3:$3)))/((MAX($2:$2)*(MAX($2:$2)+1)/2))))+IF(OR(DI$8&lt;=Главная!$N$82,DI$8&gt;Главная!$N$80),0,(-DI$3+MAX($3:$3))*($W317*(MAX($3:$3)/(MAX($2:$2)+MAX($3:$3)))/((MAX($3:$3)*(MAX($3:$3)+1)/2)))))</f>
        <v>0</v>
      </c>
      <c r="DJ317" s="198">
        <f>IF(DJ$8="",0,IF(OR(DJ$8&lt;Главная!$N$74,DJ$8&gt;Главная!$N$82),0,(DJ$2)*($W317*(MAX($2:$2)/(MAX($2:$2)+MAX($3:$3)))/((MAX($2:$2)*(MAX($2:$2)+1)/2))))+IF(OR(DJ$8&lt;=Главная!$N$82,DJ$8&gt;Главная!$N$80),0,(-DJ$3+MAX($3:$3))*($W317*(MAX($3:$3)/(MAX($2:$2)+MAX($3:$3)))/((MAX($3:$3)*(MAX($3:$3)+1)/2)))))</f>
        <v>0</v>
      </c>
      <c r="DK317" s="198">
        <f>IF(DK$8="",0,IF(OR(DK$8&lt;Главная!$N$74,DK$8&gt;Главная!$N$82),0,(DK$2)*($W317*(MAX($2:$2)/(MAX($2:$2)+MAX($3:$3)))/((MAX($2:$2)*(MAX($2:$2)+1)/2))))+IF(OR(DK$8&lt;=Главная!$N$82,DK$8&gt;Главная!$N$80),0,(-DK$3+MAX($3:$3))*($W317*(MAX($3:$3)/(MAX($2:$2)+MAX($3:$3)))/((MAX($3:$3)*(MAX($3:$3)+1)/2)))))</f>
        <v>0</v>
      </c>
      <c r="DL317" s="198">
        <f>IF(DL$8="",0,IF(OR(DL$8&lt;Главная!$N$74,DL$8&gt;Главная!$N$82),0,(DL$2)*($W317*(MAX($2:$2)/(MAX($2:$2)+MAX($3:$3)))/((MAX($2:$2)*(MAX($2:$2)+1)/2))))+IF(OR(DL$8&lt;=Главная!$N$82,DL$8&gt;Главная!$N$80),0,(-DL$3+MAX($3:$3))*($W317*(MAX($3:$3)/(MAX($2:$2)+MAX($3:$3)))/((MAX($3:$3)*(MAX($3:$3)+1)/2)))))</f>
        <v>0</v>
      </c>
      <c r="DM317" s="198">
        <f>IF(DM$8="",0,IF(OR(DM$8&lt;Главная!$N$74,DM$8&gt;Главная!$N$82),0,(DM$2)*($W317*(MAX($2:$2)/(MAX($2:$2)+MAX($3:$3)))/((MAX($2:$2)*(MAX($2:$2)+1)/2))))+IF(OR(DM$8&lt;=Главная!$N$82,DM$8&gt;Главная!$N$80),0,(-DM$3+MAX($3:$3))*($W317*(MAX($3:$3)/(MAX($2:$2)+MAX($3:$3)))/((MAX($3:$3)*(MAX($3:$3)+1)/2)))))</f>
        <v>0</v>
      </c>
      <c r="DN317" s="198">
        <f>IF(DN$8="",0,IF(OR(DN$8&lt;Главная!$N$74,DN$8&gt;Главная!$N$82),0,(DN$2)*($W317*(MAX($2:$2)/(MAX($2:$2)+MAX($3:$3)))/((MAX($2:$2)*(MAX($2:$2)+1)/2))))+IF(OR(DN$8&lt;=Главная!$N$82,DN$8&gt;Главная!$N$80),0,(-DN$3+MAX($3:$3))*($W317*(MAX($3:$3)/(MAX($2:$2)+MAX($3:$3)))/((MAX($3:$3)*(MAX($3:$3)+1)/2)))))</f>
        <v>0</v>
      </c>
      <c r="DO317" s="198">
        <f>IF(DO$8="",0,IF(OR(DO$8&lt;Главная!$N$74,DO$8&gt;Главная!$N$82),0,(DO$2)*($W317*(MAX($2:$2)/(MAX($2:$2)+MAX($3:$3)))/((MAX($2:$2)*(MAX($2:$2)+1)/2))))+IF(OR(DO$8&lt;=Главная!$N$82,DO$8&gt;Главная!$N$80),0,(-DO$3+MAX($3:$3))*($W317*(MAX($3:$3)/(MAX($2:$2)+MAX($3:$3)))/((MAX($3:$3)*(MAX($3:$3)+1)/2)))))</f>
        <v>0</v>
      </c>
      <c r="DP317" s="198">
        <f>IF(DP$8="",0,IF(OR(DP$8&lt;Главная!$N$74,DP$8&gt;Главная!$N$82),0,(DP$2)*($W317*(MAX($2:$2)/(MAX($2:$2)+MAX($3:$3)))/((MAX($2:$2)*(MAX($2:$2)+1)/2))))+IF(OR(DP$8&lt;=Главная!$N$82,DP$8&gt;Главная!$N$80),0,(-DP$3+MAX($3:$3))*($W317*(MAX($3:$3)/(MAX($2:$2)+MAX($3:$3)))/((MAX($3:$3)*(MAX($3:$3)+1)/2)))))</f>
        <v>0</v>
      </c>
      <c r="DQ317" s="198">
        <f>IF(DQ$8="",0,IF(OR(DQ$8&lt;Главная!$N$74,DQ$8&gt;Главная!$N$82),0,(DQ$2)*($W317*(MAX($2:$2)/(MAX($2:$2)+MAX($3:$3)))/((MAX($2:$2)*(MAX($2:$2)+1)/2))))+IF(OR(DQ$8&lt;=Главная!$N$82,DQ$8&gt;Главная!$N$80),0,(-DQ$3+MAX($3:$3))*($W317*(MAX($3:$3)/(MAX($2:$2)+MAX($3:$3)))/((MAX($3:$3)*(MAX($3:$3)+1)/2)))))</f>
        <v>0</v>
      </c>
      <c r="DR317" s="198">
        <f>IF(DR$8="",0,IF(OR(DR$8&lt;Главная!$N$74,DR$8&gt;Главная!$N$82),0,(DR$2)*($W317*(MAX($2:$2)/(MAX($2:$2)+MAX($3:$3)))/((MAX($2:$2)*(MAX($2:$2)+1)/2))))+IF(OR(DR$8&lt;=Главная!$N$82,DR$8&gt;Главная!$N$80),0,(-DR$3+MAX($3:$3))*($W317*(MAX($3:$3)/(MAX($2:$2)+MAX($3:$3)))/((MAX($3:$3)*(MAX($3:$3)+1)/2)))))</f>
        <v>0</v>
      </c>
      <c r="DS317" s="198">
        <f>IF(DS$8="",0,IF(OR(DS$8&lt;Главная!$N$74,DS$8&gt;Главная!$N$82),0,(DS$2)*($W317*(MAX($2:$2)/(MAX($2:$2)+MAX($3:$3)))/((MAX($2:$2)*(MAX($2:$2)+1)/2))))+IF(OR(DS$8&lt;=Главная!$N$82,DS$8&gt;Главная!$N$80),0,(-DS$3+MAX($3:$3))*($W317*(MAX($3:$3)/(MAX($2:$2)+MAX($3:$3)))/((MAX($3:$3)*(MAX($3:$3)+1)/2)))))</f>
        <v>0</v>
      </c>
      <c r="DT317" s="198">
        <f>IF(DT$8="",0,IF(OR(DT$8&lt;Главная!$N$74,DT$8&gt;Главная!$N$82),0,(DT$2)*($W317*(MAX($2:$2)/(MAX($2:$2)+MAX($3:$3)))/((MAX($2:$2)*(MAX($2:$2)+1)/2))))+IF(OR(DT$8&lt;=Главная!$N$82,DT$8&gt;Главная!$N$80),0,(-DT$3+MAX($3:$3))*($W317*(MAX($3:$3)/(MAX($2:$2)+MAX($3:$3)))/((MAX($3:$3)*(MAX($3:$3)+1)/2)))))</f>
        <v>0</v>
      </c>
      <c r="DU317" s="1"/>
      <c r="DV317" s="1"/>
    </row>
    <row r="318" spans="1:126" ht="4.2" customHeight="1">
      <c r="A318" s="1"/>
      <c r="B318" s="1"/>
      <c r="C318" s="1"/>
      <c r="D318" s="13"/>
      <c r="E318" s="262"/>
      <c r="F318" s="13"/>
      <c r="G318" s="302"/>
      <c r="H318" s="13"/>
      <c r="I318" s="13"/>
      <c r="J318" s="13"/>
      <c r="K318" s="13"/>
      <c r="L318" s="13"/>
      <c r="M318" s="14"/>
      <c r="N318" s="13"/>
      <c r="O318" s="13"/>
      <c r="P318" s="14"/>
      <c r="Q318" s="13"/>
      <c r="R318" s="13"/>
      <c r="S318" s="14"/>
      <c r="T318" s="176"/>
      <c r="U318" s="23"/>
      <c r="V318" s="1"/>
      <c r="W318" s="11"/>
      <c r="X318" s="10"/>
      <c r="Y318" s="45"/>
      <c r="Z318" s="92"/>
      <c r="AA318" s="603"/>
      <c r="AB318" s="603"/>
      <c r="AC318" s="603"/>
      <c r="AD318" s="603"/>
      <c r="AE318" s="603"/>
      <c r="AF318" s="603"/>
      <c r="AG318" s="603"/>
      <c r="AH318" s="603"/>
      <c r="AI318" s="603"/>
      <c r="AJ318" s="603"/>
      <c r="AK318" s="603"/>
      <c r="AL318" s="603"/>
      <c r="AM318" s="603"/>
      <c r="AN318" s="603"/>
      <c r="AO318" s="603"/>
      <c r="AP318" s="603"/>
      <c r="AQ318" s="603"/>
      <c r="AR318" s="603"/>
      <c r="AS318" s="603"/>
      <c r="AT318" s="603"/>
      <c r="AU318" s="603"/>
      <c r="AV318" s="603"/>
      <c r="AW318" s="603"/>
      <c r="AX318" s="603"/>
      <c r="AY318" s="603"/>
      <c r="AZ318" s="603"/>
      <c r="BA318" s="603"/>
      <c r="BB318" s="603"/>
      <c r="BC318" s="603"/>
      <c r="BD318" s="603"/>
      <c r="BE318" s="603"/>
      <c r="BF318" s="603"/>
      <c r="BG318" s="603"/>
      <c r="BH318" s="603"/>
      <c r="BI318" s="603"/>
      <c r="BJ318" s="603"/>
      <c r="BK318" s="603"/>
      <c r="BL318" s="603"/>
      <c r="BM318" s="603"/>
      <c r="BN318" s="603"/>
      <c r="BO318" s="603"/>
      <c r="BP318" s="603"/>
      <c r="BQ318" s="603"/>
      <c r="BR318" s="603"/>
      <c r="BS318" s="603"/>
      <c r="BT318" s="603"/>
      <c r="BU318" s="603"/>
      <c r="BV318" s="603"/>
      <c r="BW318" s="603"/>
      <c r="BX318" s="603"/>
      <c r="BY318" s="603"/>
      <c r="BZ318" s="603"/>
      <c r="CA318" s="603"/>
      <c r="CB318" s="603"/>
      <c r="CC318" s="603"/>
      <c r="CD318" s="603"/>
      <c r="CE318" s="603"/>
      <c r="CF318" s="603"/>
      <c r="CG318" s="603"/>
      <c r="CH318" s="603"/>
      <c r="CI318" s="603"/>
      <c r="CJ318" s="603"/>
      <c r="CK318" s="603"/>
      <c r="CL318" s="603"/>
      <c r="CM318" s="603"/>
      <c r="CN318" s="603"/>
      <c r="CO318" s="603"/>
      <c r="CP318" s="603"/>
      <c r="CQ318" s="603"/>
      <c r="CR318" s="603"/>
      <c r="CS318" s="603"/>
      <c r="CT318" s="603"/>
      <c r="CU318" s="603"/>
      <c r="CV318" s="603"/>
      <c r="CW318" s="603"/>
      <c r="CX318" s="603"/>
      <c r="CY318" s="603"/>
      <c r="CZ318" s="603"/>
      <c r="DA318" s="603"/>
      <c r="DB318" s="603"/>
      <c r="DC318" s="603"/>
      <c r="DD318" s="603"/>
      <c r="DE318" s="603"/>
      <c r="DF318" s="603"/>
      <c r="DG318" s="603"/>
      <c r="DH318" s="603"/>
      <c r="DI318" s="603"/>
      <c r="DJ318" s="603"/>
      <c r="DK318" s="603"/>
      <c r="DL318" s="603"/>
      <c r="DM318" s="603"/>
      <c r="DN318" s="603"/>
      <c r="DO318" s="603"/>
      <c r="DP318" s="603"/>
      <c r="DQ318" s="603"/>
      <c r="DR318" s="603"/>
      <c r="DS318" s="603"/>
      <c r="DT318" s="603"/>
      <c r="DU318" s="1"/>
      <c r="DV318" s="1"/>
    </row>
    <row r="319" spans="1:126">
      <c r="A319" s="1"/>
      <c r="B319" s="1"/>
      <c r="C319" s="197" t="s">
        <v>66</v>
      </c>
      <c r="D319" s="196" t="s">
        <v>63</v>
      </c>
      <c r="E319" s="261"/>
      <c r="F319" s="47"/>
      <c r="G319" s="229"/>
      <c r="H319" s="1"/>
      <c r="I319" s="1" t="str">
        <f>$I$53</f>
        <v>Кол-во продаж через приросты вручную / Кол-во продаж в 1-ый месяц продаж</v>
      </c>
      <c r="J319" s="1"/>
      <c r="K319" s="1"/>
      <c r="L319" s="1"/>
      <c r="M319" s="5"/>
      <c r="N319" s="18"/>
      <c r="O319" s="1"/>
      <c r="P319" s="5"/>
      <c r="Q319" s="1" t="str">
        <f>Q312</f>
        <v>кв.м.</v>
      </c>
      <c r="R319" s="1"/>
      <c r="S319" s="1"/>
      <c r="T319" s="7"/>
      <c r="U319" s="1"/>
      <c r="V319" s="1"/>
      <c r="W319" s="11">
        <f>SUM($Y319:$DU319)</f>
        <v>0</v>
      </c>
      <c r="X319" s="10"/>
      <c r="Y319" s="5" t="s">
        <v>6</v>
      </c>
      <c r="Z319" s="92"/>
      <c r="AA319" s="198"/>
      <c r="AB319" s="590">
        <f>AA319*(1+AB320)</f>
        <v>0</v>
      </c>
      <c r="AC319" s="590">
        <f t="shared" ref="AC319" si="802">AB319*(1+AC320)</f>
        <v>0</v>
      </c>
      <c r="AD319" s="590">
        <f t="shared" ref="AD319" si="803">AC319*(1+AD320)</f>
        <v>0</v>
      </c>
      <c r="AE319" s="590">
        <f t="shared" ref="AE319" si="804">AD319*(1+AE320)</f>
        <v>0</v>
      </c>
      <c r="AF319" s="590">
        <f t="shared" ref="AF319" si="805">AE319*(1+AF320)</f>
        <v>0</v>
      </c>
      <c r="AG319" s="590">
        <f t="shared" ref="AG319" si="806">AF319*(1+AG320)</f>
        <v>0</v>
      </c>
      <c r="AH319" s="590">
        <f t="shared" ref="AH319" si="807">AG319*(1+AH320)</f>
        <v>0</v>
      </c>
      <c r="AI319" s="590">
        <f t="shared" ref="AI319" si="808">AH319*(1+AI320)</f>
        <v>0</v>
      </c>
      <c r="AJ319" s="590">
        <f t="shared" ref="AJ319" si="809">AI319*(1+AJ320)</f>
        <v>0</v>
      </c>
      <c r="AK319" s="590">
        <f t="shared" ref="AK319" si="810">AJ319*(1+AK320)</f>
        <v>0</v>
      </c>
      <c r="AL319" s="590">
        <f t="shared" ref="AL319" si="811">AK319*(1+AL320)</f>
        <v>0</v>
      </c>
      <c r="AM319" s="590">
        <f t="shared" ref="AM319" si="812">AL319*(1+AM320)</f>
        <v>0</v>
      </c>
      <c r="AN319" s="590">
        <f t="shared" ref="AN319" si="813">AM319*(1+AN320)</f>
        <v>0</v>
      </c>
      <c r="AO319" s="590">
        <f t="shared" ref="AO319" si="814">AN319*(1+AO320)</f>
        <v>0</v>
      </c>
      <c r="AP319" s="590">
        <f t="shared" ref="AP319" si="815">AO319*(1+AP320)</f>
        <v>0</v>
      </c>
      <c r="AQ319" s="590">
        <f t="shared" ref="AQ319" si="816">AP319*(1+AQ320)</f>
        <v>0</v>
      </c>
      <c r="AR319" s="590">
        <f t="shared" ref="AR319" si="817">AQ319*(1+AR320)</f>
        <v>0</v>
      </c>
      <c r="AS319" s="590">
        <f t="shared" ref="AS319" si="818">AR319*(1+AS320)</f>
        <v>0</v>
      </c>
      <c r="AT319" s="590">
        <f t="shared" ref="AT319" si="819">AS319*(1+AT320)</f>
        <v>0</v>
      </c>
      <c r="AU319" s="590">
        <f t="shared" ref="AU319" si="820">AT319*(1+AU320)</f>
        <v>0</v>
      </c>
      <c r="AV319" s="590">
        <f t="shared" ref="AV319" si="821">AU319*(1+AV320)</f>
        <v>0</v>
      </c>
      <c r="AW319" s="590">
        <f t="shared" ref="AW319" si="822">AV319*(1+AW320)</f>
        <v>0</v>
      </c>
      <c r="AX319" s="590">
        <f t="shared" ref="AX319" si="823">AW319*(1+AX320)</f>
        <v>0</v>
      </c>
      <c r="AY319" s="590">
        <f t="shared" ref="AY319" si="824">AX319*(1+AY320)</f>
        <v>0</v>
      </c>
      <c r="AZ319" s="590">
        <f t="shared" ref="AZ319" si="825">AY319*(1+AZ320)</f>
        <v>0</v>
      </c>
      <c r="BA319" s="590">
        <f t="shared" ref="BA319" si="826">AZ319*(1+BA320)</f>
        <v>0</v>
      </c>
      <c r="BB319" s="590">
        <f t="shared" ref="BB319" si="827">BA319*(1+BB320)</f>
        <v>0</v>
      </c>
      <c r="BC319" s="590">
        <f t="shared" ref="BC319" si="828">BB319*(1+BC320)</f>
        <v>0</v>
      </c>
      <c r="BD319" s="590">
        <f t="shared" ref="BD319" si="829">BC319*(1+BD320)</f>
        <v>0</v>
      </c>
      <c r="BE319" s="590">
        <f t="shared" ref="BE319" si="830">BD319*(1+BE320)</f>
        <v>0</v>
      </c>
      <c r="BF319" s="590">
        <f t="shared" ref="BF319" si="831">BE319*(1+BF320)</f>
        <v>0</v>
      </c>
      <c r="BG319" s="590">
        <f t="shared" ref="BG319" si="832">BF319*(1+BG320)</f>
        <v>0</v>
      </c>
      <c r="BH319" s="590">
        <f t="shared" ref="BH319" si="833">BG319*(1+BH320)</f>
        <v>0</v>
      </c>
      <c r="BI319" s="590">
        <f t="shared" ref="BI319" si="834">BH319*(1+BI320)</f>
        <v>0</v>
      </c>
      <c r="BJ319" s="590">
        <f t="shared" ref="BJ319" si="835">BI319*(1+BJ320)</f>
        <v>0</v>
      </c>
      <c r="BK319" s="590">
        <f t="shared" ref="BK319" si="836">BJ319*(1+BK320)</f>
        <v>0</v>
      </c>
      <c r="BL319" s="590">
        <f t="shared" ref="BL319" si="837">BK319*(1+BL320)</f>
        <v>0</v>
      </c>
      <c r="BM319" s="590">
        <f t="shared" ref="BM319" si="838">BL319*(1+BM320)</f>
        <v>0</v>
      </c>
      <c r="BN319" s="590">
        <f t="shared" ref="BN319" si="839">BM319*(1+BN320)</f>
        <v>0</v>
      </c>
      <c r="BO319" s="590">
        <f t="shared" ref="BO319" si="840">BN319*(1+BO320)</f>
        <v>0</v>
      </c>
      <c r="BP319" s="590">
        <f t="shared" ref="BP319" si="841">BO319*(1+BP320)</f>
        <v>0</v>
      </c>
      <c r="BQ319" s="590">
        <f t="shared" ref="BQ319" si="842">BP319*(1+BQ320)</f>
        <v>0</v>
      </c>
      <c r="BR319" s="590">
        <f t="shared" ref="BR319" si="843">BQ319*(1+BR320)</f>
        <v>0</v>
      </c>
      <c r="BS319" s="590">
        <f t="shared" ref="BS319" si="844">BR319*(1+BS320)</f>
        <v>0</v>
      </c>
      <c r="BT319" s="590">
        <f t="shared" ref="BT319" si="845">BS319*(1+BT320)</f>
        <v>0</v>
      </c>
      <c r="BU319" s="590">
        <f t="shared" ref="BU319" si="846">BT319*(1+BU320)</f>
        <v>0</v>
      </c>
      <c r="BV319" s="590">
        <f t="shared" ref="BV319" si="847">BU319*(1+BV320)</f>
        <v>0</v>
      </c>
      <c r="BW319" s="590">
        <f t="shared" ref="BW319" si="848">BV319*(1+BW320)</f>
        <v>0</v>
      </c>
      <c r="BX319" s="590">
        <f t="shared" ref="BX319" si="849">BW319*(1+BX320)</f>
        <v>0</v>
      </c>
      <c r="BY319" s="590">
        <f t="shared" ref="BY319" si="850">BX319*(1+BY320)</f>
        <v>0</v>
      </c>
      <c r="BZ319" s="590">
        <f t="shared" ref="BZ319" si="851">BY319*(1+BZ320)</f>
        <v>0</v>
      </c>
      <c r="CA319" s="590">
        <f t="shared" ref="CA319" si="852">BZ319*(1+CA320)</f>
        <v>0</v>
      </c>
      <c r="CB319" s="590">
        <f t="shared" ref="CB319" si="853">CA319*(1+CB320)</f>
        <v>0</v>
      </c>
      <c r="CC319" s="590">
        <f t="shared" ref="CC319" si="854">CB319*(1+CC320)</f>
        <v>0</v>
      </c>
      <c r="CD319" s="590">
        <f t="shared" ref="CD319" si="855">CC319*(1+CD320)</f>
        <v>0</v>
      </c>
      <c r="CE319" s="590">
        <f t="shared" ref="CE319" si="856">CD319*(1+CE320)</f>
        <v>0</v>
      </c>
      <c r="CF319" s="590">
        <f t="shared" ref="CF319" si="857">CE319*(1+CF320)</f>
        <v>0</v>
      </c>
      <c r="CG319" s="590">
        <f t="shared" ref="CG319" si="858">CF319*(1+CG320)</f>
        <v>0</v>
      </c>
      <c r="CH319" s="590">
        <f t="shared" ref="CH319" si="859">CG319*(1+CH320)</f>
        <v>0</v>
      </c>
      <c r="CI319" s="590">
        <f t="shared" ref="CI319" si="860">CH319*(1+CI320)</f>
        <v>0</v>
      </c>
      <c r="CJ319" s="590">
        <f t="shared" ref="CJ319" si="861">CI319*(1+CJ320)</f>
        <v>0</v>
      </c>
      <c r="CK319" s="590">
        <f t="shared" ref="CK319" si="862">CJ319*(1+CK320)</f>
        <v>0</v>
      </c>
      <c r="CL319" s="590">
        <f t="shared" ref="CL319" si="863">CK319*(1+CL320)</f>
        <v>0</v>
      </c>
      <c r="CM319" s="590">
        <f t="shared" ref="CM319" si="864">CL319*(1+CM320)</f>
        <v>0</v>
      </c>
      <c r="CN319" s="590">
        <f t="shared" ref="CN319" si="865">CM319*(1+CN320)</f>
        <v>0</v>
      </c>
      <c r="CO319" s="590">
        <f t="shared" ref="CO319" si="866">CN319*(1+CO320)</f>
        <v>0</v>
      </c>
      <c r="CP319" s="590">
        <f t="shared" ref="CP319" si="867">CO319*(1+CP320)</f>
        <v>0</v>
      </c>
      <c r="CQ319" s="590">
        <f t="shared" ref="CQ319" si="868">CP319*(1+CQ320)</f>
        <v>0</v>
      </c>
      <c r="CR319" s="590">
        <f t="shared" ref="CR319" si="869">CQ319*(1+CR320)</f>
        <v>0</v>
      </c>
      <c r="CS319" s="590">
        <f t="shared" ref="CS319" si="870">CR319*(1+CS320)</f>
        <v>0</v>
      </c>
      <c r="CT319" s="590">
        <f t="shared" ref="CT319" si="871">CS319*(1+CT320)</f>
        <v>0</v>
      </c>
      <c r="CU319" s="590">
        <f t="shared" ref="CU319" si="872">CT319*(1+CU320)</f>
        <v>0</v>
      </c>
      <c r="CV319" s="590">
        <f t="shared" ref="CV319" si="873">CU319*(1+CV320)</f>
        <v>0</v>
      </c>
      <c r="CW319" s="590">
        <f t="shared" ref="CW319" si="874">CV319*(1+CW320)</f>
        <v>0</v>
      </c>
      <c r="CX319" s="590">
        <f t="shared" ref="CX319" si="875">CW319*(1+CX320)</f>
        <v>0</v>
      </c>
      <c r="CY319" s="590">
        <f t="shared" ref="CY319" si="876">CX319*(1+CY320)</f>
        <v>0</v>
      </c>
      <c r="CZ319" s="590">
        <f t="shared" ref="CZ319" si="877">CY319*(1+CZ320)</f>
        <v>0</v>
      </c>
      <c r="DA319" s="590">
        <f t="shared" ref="DA319" si="878">CZ319*(1+DA320)</f>
        <v>0</v>
      </c>
      <c r="DB319" s="590">
        <f t="shared" ref="DB319" si="879">DA319*(1+DB320)</f>
        <v>0</v>
      </c>
      <c r="DC319" s="590">
        <f t="shared" ref="DC319" si="880">DB319*(1+DC320)</f>
        <v>0</v>
      </c>
      <c r="DD319" s="590">
        <f t="shared" ref="DD319" si="881">DC319*(1+DD320)</f>
        <v>0</v>
      </c>
      <c r="DE319" s="590">
        <f t="shared" ref="DE319" si="882">DD319*(1+DE320)</f>
        <v>0</v>
      </c>
      <c r="DF319" s="590">
        <f t="shared" ref="DF319" si="883">DE319*(1+DF320)</f>
        <v>0</v>
      </c>
      <c r="DG319" s="590">
        <f t="shared" ref="DG319" si="884">DF319*(1+DG320)</f>
        <v>0</v>
      </c>
      <c r="DH319" s="590">
        <f t="shared" ref="DH319" si="885">DG319*(1+DH320)</f>
        <v>0</v>
      </c>
      <c r="DI319" s="590">
        <f t="shared" ref="DI319" si="886">DH319*(1+DI320)</f>
        <v>0</v>
      </c>
      <c r="DJ319" s="590">
        <f t="shared" ref="DJ319" si="887">DI319*(1+DJ320)</f>
        <v>0</v>
      </c>
      <c r="DK319" s="590">
        <f t="shared" ref="DK319" si="888">DJ319*(1+DK320)</f>
        <v>0</v>
      </c>
      <c r="DL319" s="590">
        <f t="shared" ref="DL319" si="889">DK319*(1+DL320)</f>
        <v>0</v>
      </c>
      <c r="DM319" s="590">
        <f t="shared" ref="DM319" si="890">DL319*(1+DM320)</f>
        <v>0</v>
      </c>
      <c r="DN319" s="590">
        <f t="shared" ref="DN319" si="891">DM319*(1+DN320)</f>
        <v>0</v>
      </c>
      <c r="DO319" s="590">
        <f t="shared" ref="DO319" si="892">DN319*(1+DO320)</f>
        <v>0</v>
      </c>
      <c r="DP319" s="590">
        <f t="shared" ref="DP319" si="893">DO319*(1+DP320)</f>
        <v>0</v>
      </c>
      <c r="DQ319" s="590">
        <f t="shared" ref="DQ319" si="894">DP319*(1+DQ320)</f>
        <v>0</v>
      </c>
      <c r="DR319" s="590">
        <f t="shared" ref="DR319" si="895">DQ319*(1+DR320)</f>
        <v>0</v>
      </c>
      <c r="DS319" s="590">
        <f t="shared" ref="DS319" si="896">DR319*(1+DS320)</f>
        <v>0</v>
      </c>
      <c r="DT319" s="590">
        <f t="shared" ref="DT319" si="897">DS319*(1+DT320)</f>
        <v>0</v>
      </c>
      <c r="DU319" s="1"/>
      <c r="DV319" s="1"/>
    </row>
    <row r="320" spans="1:126">
      <c r="A320" s="1"/>
      <c r="B320" s="1"/>
      <c r="C320" s="1"/>
      <c r="D320" s="196"/>
      <c r="E320" s="261"/>
      <c r="F320" s="47"/>
      <c r="G320" s="229"/>
      <c r="H320" s="1"/>
      <c r="I320" s="1" t="str">
        <f>$I$54</f>
        <v>Приросты мес/мес</v>
      </c>
      <c r="J320" s="1"/>
      <c r="K320" s="1"/>
      <c r="L320" s="1"/>
      <c r="M320" s="5"/>
      <c r="N320" s="18"/>
      <c r="O320" s="1"/>
      <c r="P320" s="5"/>
      <c r="Q320" s="1" t="s">
        <v>14</v>
      </c>
      <c r="R320" s="1"/>
      <c r="S320" s="1"/>
      <c r="T320" s="7"/>
      <c r="U320" s="1"/>
      <c r="V320" s="1"/>
      <c r="W320" s="11"/>
      <c r="X320" s="10"/>
      <c r="Y320" s="5" t="s">
        <v>6</v>
      </c>
      <c r="Z320" s="92"/>
      <c r="AA320" s="93"/>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
      <c r="DV320" s="1"/>
    </row>
    <row r="321" spans="1:126" ht="4.2" customHeight="1">
      <c r="A321" s="1"/>
      <c r="B321" s="1"/>
      <c r="C321" s="1"/>
      <c r="D321" s="13"/>
      <c r="E321" s="262"/>
      <c r="F321" s="13"/>
      <c r="G321" s="302"/>
      <c r="H321" s="13"/>
      <c r="I321" s="13"/>
      <c r="J321" s="13"/>
      <c r="K321" s="13"/>
      <c r="L321" s="13"/>
      <c r="M321" s="14"/>
      <c r="N321" s="13"/>
      <c r="O321" s="13"/>
      <c r="P321" s="14"/>
      <c r="Q321" s="13"/>
      <c r="R321" s="13"/>
      <c r="S321" s="14"/>
      <c r="T321" s="176"/>
      <c r="U321" s="23"/>
      <c r="V321" s="1"/>
      <c r="W321" s="11"/>
      <c r="X321" s="10"/>
      <c r="Y321" s="45"/>
      <c r="Z321" s="92"/>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1"/>
      <c r="DV321" s="1"/>
    </row>
    <row r="322" spans="1:126">
      <c r="A322" s="1"/>
      <c r="B322" s="1"/>
      <c r="C322" s="197" t="s">
        <v>66</v>
      </c>
      <c r="D322" s="196" t="s">
        <v>67</v>
      </c>
      <c r="E322" s="261"/>
      <c r="F322" s="47"/>
      <c r="G322" s="229"/>
      <c r="H322" s="1"/>
      <c r="I322" s="1" t="str">
        <f>$I$56</f>
        <v>Кол-во продаж в 1-ый месяц продаж</v>
      </c>
      <c r="J322" s="1"/>
      <c r="K322" s="1"/>
      <c r="L322" s="1"/>
      <c r="M322" s="5"/>
      <c r="N322" s="18"/>
      <c r="O322" s="1"/>
      <c r="P322" s="5"/>
      <c r="Q322" s="1" t="str">
        <f>Q312</f>
        <v>кв.м.</v>
      </c>
      <c r="R322" s="1"/>
      <c r="S322" s="5" t="s">
        <v>6</v>
      </c>
      <c r="T322" s="592"/>
      <c r="U322" s="23"/>
      <c r="V322" s="1"/>
      <c r="W322" s="11"/>
      <c r="X322" s="10"/>
      <c r="Y322" s="45"/>
      <c r="Z322" s="92"/>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1"/>
      <c r="DV322" s="1"/>
    </row>
    <row r="323" spans="1:126" ht="4.2" customHeight="1">
      <c r="A323" s="1"/>
      <c r="B323" s="1"/>
      <c r="C323" s="1"/>
      <c r="D323" s="1"/>
      <c r="E323" s="261"/>
      <c r="F323" s="47"/>
      <c r="G323" s="229"/>
      <c r="H323" s="1"/>
      <c r="I323" s="1"/>
      <c r="J323" s="1"/>
      <c r="K323" s="1"/>
      <c r="L323" s="1"/>
      <c r="M323" s="5"/>
      <c r="N323" s="18"/>
      <c r="O323" s="1"/>
      <c r="P323" s="5"/>
      <c r="Q323" s="1"/>
      <c r="R323" s="1"/>
      <c r="S323" s="5"/>
      <c r="T323" s="7"/>
      <c r="U323" s="23"/>
      <c r="V323" s="1"/>
      <c r="W323" s="11"/>
      <c r="X323" s="10"/>
      <c r="Y323" s="45"/>
      <c r="Z323" s="92"/>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1"/>
      <c r="DV323" s="1"/>
    </row>
    <row r="324" spans="1:126" s="22" customFormat="1">
      <c r="A324" s="18"/>
      <c r="B324" s="18"/>
      <c r="C324" s="18"/>
      <c r="D324" s="18"/>
      <c r="E324" s="267"/>
      <c r="F324" s="51"/>
      <c r="G324" s="230"/>
      <c r="H324" s="18"/>
      <c r="I324" s="18" t="str">
        <f>$I$58</f>
        <v>скорость прироста</v>
      </c>
      <c r="J324" s="18"/>
      <c r="K324" s="18"/>
      <c r="L324" s="18"/>
      <c r="M324" s="19"/>
      <c r="N324" s="18"/>
      <c r="O324" s="18"/>
      <c r="P324" s="19"/>
      <c r="Q324" s="18" t="s">
        <v>12</v>
      </c>
      <c r="R324" s="18"/>
      <c r="S324" s="19" t="s">
        <v>6</v>
      </c>
      <c r="T324" s="204"/>
      <c r="U324" s="25" t="s">
        <v>7</v>
      </c>
      <c r="V324" s="18"/>
      <c r="W324" s="20"/>
      <c r="X324" s="21"/>
      <c r="Y324" s="46"/>
      <c r="Z324" s="95"/>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96"/>
      <c r="CM324" s="96"/>
      <c r="CN324" s="96"/>
      <c r="CO324" s="96"/>
      <c r="CP324" s="96"/>
      <c r="CQ324" s="96"/>
      <c r="CR324" s="96"/>
      <c r="CS324" s="96"/>
      <c r="CT324" s="96"/>
      <c r="CU324" s="96"/>
      <c r="CV324" s="96"/>
      <c r="CW324" s="96"/>
      <c r="CX324" s="96"/>
      <c r="CY324" s="96"/>
      <c r="CZ324" s="96"/>
      <c r="DA324" s="96"/>
      <c r="DB324" s="96"/>
      <c r="DC324" s="96"/>
      <c r="DD324" s="96"/>
      <c r="DE324" s="96"/>
      <c r="DF324" s="96"/>
      <c r="DG324" s="96"/>
      <c r="DH324" s="96"/>
      <c r="DI324" s="96"/>
      <c r="DJ324" s="96"/>
      <c r="DK324" s="96"/>
      <c r="DL324" s="96"/>
      <c r="DM324" s="96"/>
      <c r="DN324" s="96"/>
      <c r="DO324" s="96"/>
      <c r="DP324" s="96"/>
      <c r="DQ324" s="96"/>
      <c r="DR324" s="96"/>
      <c r="DS324" s="96"/>
      <c r="DT324" s="96"/>
      <c r="DU324" s="18"/>
      <c r="DV324" s="18"/>
    </row>
    <row r="325" spans="1:126" ht="4.2" customHeight="1">
      <c r="A325" s="1"/>
      <c r="B325" s="1"/>
      <c r="C325" s="1"/>
      <c r="D325" s="1"/>
      <c r="E325" s="261"/>
      <c r="F325" s="47"/>
      <c r="G325" s="229"/>
      <c r="H325" s="1"/>
      <c r="I325" s="1"/>
      <c r="J325" s="1"/>
      <c r="K325" s="1"/>
      <c r="L325" s="1"/>
      <c r="M325" s="5"/>
      <c r="N325" s="18"/>
      <c r="O325" s="1"/>
      <c r="P325" s="5"/>
      <c r="Q325" s="1"/>
      <c r="R325" s="1"/>
      <c r="S325" s="5"/>
      <c r="T325" s="7"/>
      <c r="U325" s="23"/>
      <c r="V325" s="1"/>
      <c r="W325" s="11"/>
      <c r="X325" s="10"/>
      <c r="Y325" s="45"/>
      <c r="Z325" s="92"/>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1"/>
      <c r="DV325" s="1"/>
    </row>
    <row r="326" spans="1:126" s="22" customFormat="1">
      <c r="A326" s="18"/>
      <c r="B326" s="18"/>
      <c r="C326" s="18"/>
      <c r="D326" s="18"/>
      <c r="E326" s="267"/>
      <c r="F326" s="51"/>
      <c r="G326" s="230"/>
      <c r="H326" s="18"/>
      <c r="I326" s="18" t="str">
        <f>$I$60</f>
        <v>коэффициент (q) прироста</v>
      </c>
      <c r="J326" s="18"/>
      <c r="K326" s="18"/>
      <c r="L326" s="18"/>
      <c r="M326" s="19"/>
      <c r="N326" s="18"/>
      <c r="O326" s="18"/>
      <c r="P326" s="19"/>
      <c r="Q326" s="18" t="str">
        <f>IF(T324=справочники!$E$9,"a+qx",IF(T324=справочники!$E$10,"aq^x",IF(T324=справочники!$E$11,"a^(1+qx)","??")))</f>
        <v>??</v>
      </c>
      <c r="R326" s="18"/>
      <c r="S326" s="19" t="s">
        <v>6</v>
      </c>
      <c r="T326" s="212"/>
      <c r="U326" s="25"/>
      <c r="V326" s="18"/>
      <c r="W326" s="20"/>
      <c r="X326" s="21"/>
      <c r="Y326" s="46"/>
      <c r="Z326" s="95"/>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c r="CJ326" s="96"/>
      <c r="CK326" s="96"/>
      <c r="CL326" s="96"/>
      <c r="CM326" s="96"/>
      <c r="CN326" s="96"/>
      <c r="CO326" s="96"/>
      <c r="CP326" s="96"/>
      <c r="CQ326" s="96"/>
      <c r="CR326" s="96"/>
      <c r="CS326" s="96"/>
      <c r="CT326" s="96"/>
      <c r="CU326" s="96"/>
      <c r="CV326" s="96"/>
      <c r="CW326" s="96"/>
      <c r="CX326" s="96"/>
      <c r="CY326" s="96"/>
      <c r="CZ326" s="96"/>
      <c r="DA326" s="96"/>
      <c r="DB326" s="96"/>
      <c r="DC326" s="96"/>
      <c r="DD326" s="96"/>
      <c r="DE326" s="96"/>
      <c r="DF326" s="96"/>
      <c r="DG326" s="96"/>
      <c r="DH326" s="96"/>
      <c r="DI326" s="96"/>
      <c r="DJ326" s="96"/>
      <c r="DK326" s="96"/>
      <c r="DL326" s="96"/>
      <c r="DM326" s="96"/>
      <c r="DN326" s="96"/>
      <c r="DO326" s="96"/>
      <c r="DP326" s="96"/>
      <c r="DQ326" s="96"/>
      <c r="DR326" s="96"/>
      <c r="DS326" s="96"/>
      <c r="DT326" s="96"/>
      <c r="DU326" s="18"/>
      <c r="DV326" s="18"/>
    </row>
    <row r="327" spans="1:126" ht="4.2" customHeight="1">
      <c r="A327" s="1"/>
      <c r="B327" s="1"/>
      <c r="C327" s="1"/>
      <c r="D327" s="1"/>
      <c r="E327" s="261"/>
      <c r="F327" s="47"/>
      <c r="G327" s="229"/>
      <c r="H327" s="1"/>
      <c r="I327" s="1"/>
      <c r="J327" s="1"/>
      <c r="K327" s="1"/>
      <c r="L327" s="1"/>
      <c r="M327" s="5"/>
      <c r="N327" s="1"/>
      <c r="O327" s="1"/>
      <c r="P327" s="5"/>
      <c r="Q327" s="1"/>
      <c r="R327" s="1"/>
      <c r="S327" s="5"/>
      <c r="T327" s="7"/>
      <c r="U327" s="23"/>
      <c r="V327" s="1"/>
      <c r="W327" s="11"/>
      <c r="X327" s="10"/>
      <c r="Y327" s="45"/>
      <c r="Z327" s="92"/>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1"/>
      <c r="DV327" s="1"/>
    </row>
    <row r="328" spans="1:126" s="22" customFormat="1">
      <c r="A328" s="18"/>
      <c r="B328" s="18"/>
      <c r="C328" s="18"/>
      <c r="D328" s="18"/>
      <c r="E328" s="267"/>
      <c r="F328" s="51"/>
      <c r="G328" s="230"/>
      <c r="H328" s="18"/>
      <c r="I328" s="18" t="str">
        <f>справочники!$T$6</f>
        <v>частота прироста</v>
      </c>
      <c r="J328" s="18"/>
      <c r="K328" s="18"/>
      <c r="L328" s="18"/>
      <c r="M328" s="19"/>
      <c r="N328" s="18"/>
      <c r="O328" s="18"/>
      <c r="P328" s="19"/>
      <c r="Q328" s="18" t="s">
        <v>69</v>
      </c>
      <c r="R328" s="18"/>
      <c r="S328" s="19" t="s">
        <v>6</v>
      </c>
      <c r="T328" s="205"/>
      <c r="U328" s="25" t="s">
        <v>7</v>
      </c>
      <c r="V328" s="18"/>
      <c r="W328" s="20"/>
      <c r="X328" s="21"/>
      <c r="Y328" s="46"/>
      <c r="Z328" s="95"/>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c r="DH328" s="96"/>
      <c r="DI328" s="96"/>
      <c r="DJ328" s="96"/>
      <c r="DK328" s="96"/>
      <c r="DL328" s="96"/>
      <c r="DM328" s="96"/>
      <c r="DN328" s="96"/>
      <c r="DO328" s="96"/>
      <c r="DP328" s="96"/>
      <c r="DQ328" s="96"/>
      <c r="DR328" s="96"/>
      <c r="DS328" s="96"/>
      <c r="DT328" s="96"/>
      <c r="DU328" s="18"/>
      <c r="DV328" s="18"/>
    </row>
    <row r="329" spans="1:126" ht="4.2" customHeight="1">
      <c r="A329" s="1"/>
      <c r="B329" s="1"/>
      <c r="C329" s="1"/>
      <c r="D329" s="13"/>
      <c r="E329" s="262"/>
      <c r="F329" s="13"/>
      <c r="G329" s="302"/>
      <c r="H329" s="13"/>
      <c r="I329" s="13"/>
      <c r="J329" s="13"/>
      <c r="K329" s="13"/>
      <c r="L329" s="13"/>
      <c r="M329" s="14"/>
      <c r="N329" s="13"/>
      <c r="O329" s="13"/>
      <c r="P329" s="14"/>
      <c r="Q329" s="13"/>
      <c r="R329" s="13"/>
      <c r="S329" s="14"/>
      <c r="T329" s="176"/>
      <c r="U329" s="23"/>
      <c r="V329" s="1"/>
      <c r="W329" s="11"/>
      <c r="X329" s="10"/>
      <c r="Y329" s="45"/>
      <c r="Z329" s="92"/>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1"/>
      <c r="DV329" s="1"/>
    </row>
    <row r="330" spans="1:126" ht="4.2" customHeight="1">
      <c r="A330" s="1"/>
      <c r="B330" s="1"/>
      <c r="C330" s="1"/>
      <c r="D330" s="1"/>
      <c r="E330" s="261"/>
      <c r="F330" s="47"/>
      <c r="G330" s="229"/>
      <c r="H330" s="1"/>
      <c r="I330" s="1"/>
      <c r="J330" s="1"/>
      <c r="K330" s="1"/>
      <c r="L330" s="1"/>
      <c r="M330" s="5"/>
      <c r="N330" s="1"/>
      <c r="O330" s="1"/>
      <c r="P330" s="5"/>
      <c r="Q330" s="1"/>
      <c r="R330" s="1"/>
      <c r="S330" s="5"/>
      <c r="T330" s="7"/>
      <c r="U330" s="23"/>
      <c r="V330" s="1"/>
      <c r="W330" s="11"/>
      <c r="X330" s="10"/>
      <c r="Y330" s="45"/>
      <c r="Z330" s="92"/>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1"/>
      <c r="DV330" s="1"/>
    </row>
    <row r="331" spans="1:126" s="4" customFormat="1">
      <c r="A331" s="3"/>
      <c r="B331" s="196" t="s">
        <v>72</v>
      </c>
      <c r="C331" s="3"/>
      <c r="D331" s="3"/>
      <c r="E331" s="9"/>
      <c r="F331" s="50"/>
      <c r="G331" s="229"/>
      <c r="H331" s="587" t="str">
        <f>$H$65</f>
        <v>Кол-во продаж</v>
      </c>
      <c r="I331" s="587"/>
      <c r="J331" s="587"/>
      <c r="K331" s="587"/>
      <c r="L331" s="3"/>
      <c r="M331" s="5"/>
      <c r="N331" s="3" t="str">
        <f>N305</f>
        <v>Продажа нежилых помещений</v>
      </c>
      <c r="O331" s="3"/>
      <c r="P331" s="5"/>
      <c r="Q331" s="3" t="str">
        <f>Q312</f>
        <v>кв.м.</v>
      </c>
      <c r="R331" s="3"/>
      <c r="S331" s="5"/>
      <c r="T331" s="83"/>
      <c r="U331" s="23"/>
      <c r="V331" s="3"/>
      <c r="W331" s="593">
        <f>SUM($Y331:$DU331)</f>
        <v>0</v>
      </c>
      <c r="X331" s="604"/>
      <c r="Y331" s="605"/>
      <c r="Z331" s="606"/>
      <c r="AA331" s="591">
        <f>IF(AA315="",0,IF($W317&gt;0,IF(AA317&gt;IF(OR($T312="",$T312=0),10^20,$T312),IF(OR($T312="",$T312=0),10^20,$T312),AA317),IF($W319&gt;0,IF(AA319&gt;IF(OR($T312="",$T312=0),10^20,$T312),IF(OR($T312="",$T312=0),10^20,$T312),AA319),IF(AA314=1,IF($T322&gt;IF(OR($T312="",$T312=0),10^20,$T312),IF(OR($T312="",$T312=0),10^20,$T312),$T322),IF(IF($T324=справочники!$E$9,$T322+$T326*INT((AA314-1)/IF(OR($T328=0,$T328=""),1,$T328)),IF($T324=справочники!$E$10,$T322*POWER($T326,INT((AA314-1)/IF(OR($T328=0,$T328=""),1,$T328))),IF($T324=справочники!$E$11,POWER($T322,1+$T326*INT((AA314-1)/IF(OR($T328=0,$T328=""),1,$T328))),0)))&gt;IF(OR($T312="",$T312=0),10^20,$T312),IF(OR($T312="",$T312=0),10^20,$T312),IF($T324=справочники!$E$9,$T322+$T326*INT((AA314-1)/IF(OR($T328=0,$T328=""),1,$T328)),IF($T324=справочники!$E$10,$T322*POWER($T326,INT((AA314-1)/IF(OR($T328=0,$T328=""),1,$T328))),IF($T324=справочники!$E$11,POWER($T322,1+$T326*INT((AA314-1)/IF(OR($T328=0,$T328=""),1,$T328))),0))))))))</f>
        <v>0</v>
      </c>
      <c r="AB331" s="591">
        <f>IF(AB315="",0,IF($W317&gt;0,IF(AB317&gt;IF(OR($T312="",$T312=0),10^20,$T312),IF(OR($T312="",$T312=0),10^20,$T312),AB317),IF($W319&gt;0,IF(AB319&gt;IF(OR($T312="",$T312=0),10^20,$T312),IF(OR($T312="",$T312=0),10^20,$T312),AB319),IF(AB314=1,IF($T322&gt;IF(OR($T312="",$T312=0),10^20,$T312),IF(OR($T312="",$T312=0),10^20,$T312),$T322),IF(IF($T324=справочники!$E$9,$T322+$T326*INT((AB314-1)/IF(OR($T328=0,$T328=""),1,$T328)),IF($T324=справочники!$E$10,$T322*POWER($T326,INT((AB314-1)/IF(OR($T328=0,$T328=""),1,$T328))),IF($T324=справочники!$E$11,POWER($T322,1+$T326*INT((AB314-1)/IF(OR($T328=0,$T328=""),1,$T328))),0)))&gt;IF(OR($T312="",$T312=0),10^20,$T312),IF(OR($T312="",$T312=0),10^20,$T312),IF($T324=справочники!$E$9,$T322+$T326*INT((AB314-1)/IF(OR($T328=0,$T328=""),1,$T328)),IF($T324=справочники!$E$10,$T322*POWER($T326,INT((AB314-1)/IF(OR($T328=0,$T328=""),1,$T328))),IF($T324=справочники!$E$11,POWER($T322,1+$T326*INT((AB314-1)/IF(OR($T328=0,$T328=""),1,$T328))),0))))))))</f>
        <v>0</v>
      </c>
      <c r="AC331" s="591">
        <f>IF(AC315="",0,IF($W317&gt;0,IF(AC317&gt;IF(OR($T312="",$T312=0),10^20,$T312),IF(OR($T312="",$T312=0),10^20,$T312),AC317),IF($W319&gt;0,IF(AC319&gt;IF(OR($T312="",$T312=0),10^20,$T312),IF(OR($T312="",$T312=0),10^20,$T312),AC319),IF(AC314=1,IF($T322&gt;IF(OR($T312="",$T312=0),10^20,$T312),IF(OR($T312="",$T312=0),10^20,$T312),$T322),IF(IF($T324=справочники!$E$9,$T322+$T326*INT((AC314-1)/IF(OR($T328=0,$T328=""),1,$T328)),IF($T324=справочники!$E$10,$T322*POWER($T326,INT((AC314-1)/IF(OR($T328=0,$T328=""),1,$T328))),IF($T324=справочники!$E$11,POWER($T322,1+$T326*INT((AC314-1)/IF(OR($T328=0,$T328=""),1,$T328))),0)))&gt;IF(OR($T312="",$T312=0),10^20,$T312),IF(OR($T312="",$T312=0),10^20,$T312),IF($T324=справочники!$E$9,$T322+$T326*INT((AC314-1)/IF(OR($T328=0,$T328=""),1,$T328)),IF($T324=справочники!$E$10,$T322*POWER($T326,INT((AC314-1)/IF(OR($T328=0,$T328=""),1,$T328))),IF($T324=справочники!$E$11,POWER($T322,1+$T326*INT((AC314-1)/IF(OR($T328=0,$T328=""),1,$T328))),0))))))))</f>
        <v>0</v>
      </c>
      <c r="AD331" s="591">
        <f>IF(AD315="",0,IF($W317&gt;0,IF(AD317&gt;IF(OR($T312="",$T312=0),10^20,$T312),IF(OR($T312="",$T312=0),10^20,$T312),AD317),IF($W319&gt;0,IF(AD319&gt;IF(OR($T312="",$T312=0),10^20,$T312),IF(OR($T312="",$T312=0),10^20,$T312),AD319),IF(AD314=1,IF($T322&gt;IF(OR($T312="",$T312=0),10^20,$T312),IF(OR($T312="",$T312=0),10^20,$T312),$T322),IF(IF($T324=справочники!$E$9,$T322+$T326*INT((AD314-1)/IF(OR($T328=0,$T328=""),1,$T328)),IF($T324=справочники!$E$10,$T322*POWER($T326,INT((AD314-1)/IF(OR($T328=0,$T328=""),1,$T328))),IF($T324=справочники!$E$11,POWER($T322,1+$T326*INT((AD314-1)/IF(OR($T328=0,$T328=""),1,$T328))),0)))&gt;IF(OR($T312="",$T312=0),10^20,$T312),IF(OR($T312="",$T312=0),10^20,$T312),IF($T324=справочники!$E$9,$T322+$T326*INT((AD314-1)/IF(OR($T328=0,$T328=""),1,$T328)),IF($T324=справочники!$E$10,$T322*POWER($T326,INT((AD314-1)/IF(OR($T328=0,$T328=""),1,$T328))),IF($T324=справочники!$E$11,POWER($T322,1+$T326*INT((AD314-1)/IF(OR($T328=0,$T328=""),1,$T328))),0))))))))</f>
        <v>0</v>
      </c>
      <c r="AE331" s="591">
        <f>IF(AE315="",0,IF($W317&gt;0,IF(AE317&gt;IF(OR($T312="",$T312=0),10^20,$T312),IF(OR($T312="",$T312=0),10^20,$T312),AE317),IF($W319&gt;0,IF(AE319&gt;IF(OR($T312="",$T312=0),10^20,$T312),IF(OR($T312="",$T312=0),10^20,$T312),AE319),IF(AE314=1,IF($T322&gt;IF(OR($T312="",$T312=0),10^20,$T312),IF(OR($T312="",$T312=0),10^20,$T312),$T322),IF(IF($T324=справочники!$E$9,$T322+$T326*INT((AE314-1)/IF(OR($T328=0,$T328=""),1,$T328)),IF($T324=справочники!$E$10,$T322*POWER($T326,INT((AE314-1)/IF(OR($T328=0,$T328=""),1,$T328))),IF($T324=справочники!$E$11,POWER($T322,1+$T326*INT((AE314-1)/IF(OR($T328=0,$T328=""),1,$T328))),0)))&gt;IF(OR($T312="",$T312=0),10^20,$T312),IF(OR($T312="",$T312=0),10^20,$T312),IF($T324=справочники!$E$9,$T322+$T326*INT((AE314-1)/IF(OR($T328=0,$T328=""),1,$T328)),IF($T324=справочники!$E$10,$T322*POWER($T326,INT((AE314-1)/IF(OR($T328=0,$T328=""),1,$T328))),IF($T324=справочники!$E$11,POWER($T322,1+$T326*INT((AE314-1)/IF(OR($T328=0,$T328=""),1,$T328))),0))))))))</f>
        <v>0</v>
      </c>
      <c r="AF331" s="591">
        <f>IF(AF315="",0,IF($W317&gt;0,IF(AF317&gt;IF(OR($T312="",$T312=0),10^20,$T312),IF(OR($T312="",$T312=0),10^20,$T312),AF317),IF($W319&gt;0,IF(AF319&gt;IF(OR($T312="",$T312=0),10^20,$T312),IF(OR($T312="",$T312=0),10^20,$T312),AF319),IF(AF314=1,IF($T322&gt;IF(OR($T312="",$T312=0),10^20,$T312),IF(OR($T312="",$T312=0),10^20,$T312),$T322),IF(IF($T324=справочники!$E$9,$T322+$T326*INT((AF314-1)/IF(OR($T328=0,$T328=""),1,$T328)),IF($T324=справочники!$E$10,$T322*POWER($T326,INT((AF314-1)/IF(OR($T328=0,$T328=""),1,$T328))),IF($T324=справочники!$E$11,POWER($T322,1+$T326*INT((AF314-1)/IF(OR($T328=0,$T328=""),1,$T328))),0)))&gt;IF(OR($T312="",$T312=0),10^20,$T312),IF(OR($T312="",$T312=0),10^20,$T312),IF($T324=справочники!$E$9,$T322+$T326*INT((AF314-1)/IF(OR($T328=0,$T328=""),1,$T328)),IF($T324=справочники!$E$10,$T322*POWER($T326,INT((AF314-1)/IF(OR($T328=0,$T328=""),1,$T328))),IF($T324=справочники!$E$11,POWER($T322,1+$T326*INT((AF314-1)/IF(OR($T328=0,$T328=""),1,$T328))),0))))))))</f>
        <v>0</v>
      </c>
      <c r="AG331" s="591">
        <f>IF(AG315="",0,IF($W317&gt;0,IF(AG317&gt;IF(OR($T312="",$T312=0),10^20,$T312),IF(OR($T312="",$T312=0),10^20,$T312),AG317),IF($W319&gt;0,IF(AG319&gt;IF(OR($T312="",$T312=0),10^20,$T312),IF(OR($T312="",$T312=0),10^20,$T312),AG319),IF(AG314=1,IF($T322&gt;IF(OR($T312="",$T312=0),10^20,$T312),IF(OR($T312="",$T312=0),10^20,$T312),$T322),IF(IF($T324=справочники!$E$9,$T322+$T326*INT((AG314-1)/IF(OR($T328=0,$T328=""),1,$T328)),IF($T324=справочники!$E$10,$T322*POWER($T326,INT((AG314-1)/IF(OR($T328=0,$T328=""),1,$T328))),IF($T324=справочники!$E$11,POWER($T322,1+$T326*INT((AG314-1)/IF(OR($T328=0,$T328=""),1,$T328))),0)))&gt;IF(OR($T312="",$T312=0),10^20,$T312),IF(OR($T312="",$T312=0),10^20,$T312),IF($T324=справочники!$E$9,$T322+$T326*INT((AG314-1)/IF(OR($T328=0,$T328=""),1,$T328)),IF($T324=справочники!$E$10,$T322*POWER($T326,INT((AG314-1)/IF(OR($T328=0,$T328=""),1,$T328))),IF($T324=справочники!$E$11,POWER($T322,1+$T326*INT((AG314-1)/IF(OR($T328=0,$T328=""),1,$T328))),0))))))))</f>
        <v>0</v>
      </c>
      <c r="AH331" s="591">
        <f>IF(AH315="",0,IF($W317&gt;0,IF(AH317&gt;IF(OR($T312="",$T312=0),10^20,$T312),IF(OR($T312="",$T312=0),10^20,$T312),AH317),IF($W319&gt;0,IF(AH319&gt;IF(OR($T312="",$T312=0),10^20,$T312),IF(OR($T312="",$T312=0),10^20,$T312),AH319),IF(AH314=1,IF($T322&gt;IF(OR($T312="",$T312=0),10^20,$T312),IF(OR($T312="",$T312=0),10^20,$T312),$T322),IF(IF($T324=справочники!$E$9,$T322+$T326*INT((AH314-1)/IF(OR($T328=0,$T328=""),1,$T328)),IF($T324=справочники!$E$10,$T322*POWER($T326,INT((AH314-1)/IF(OR($T328=0,$T328=""),1,$T328))),IF($T324=справочники!$E$11,POWER($T322,1+$T326*INT((AH314-1)/IF(OR($T328=0,$T328=""),1,$T328))),0)))&gt;IF(OR($T312="",$T312=0),10^20,$T312),IF(OR($T312="",$T312=0),10^20,$T312),IF($T324=справочники!$E$9,$T322+$T326*INT((AH314-1)/IF(OR($T328=0,$T328=""),1,$T328)),IF($T324=справочники!$E$10,$T322*POWER($T326,INT((AH314-1)/IF(OR($T328=0,$T328=""),1,$T328))),IF($T324=справочники!$E$11,POWER($T322,1+$T326*INT((AH314-1)/IF(OR($T328=0,$T328=""),1,$T328))),0))))))))</f>
        <v>0</v>
      </c>
      <c r="AI331" s="591">
        <f>IF(AI315="",0,IF($W317&gt;0,IF(AI317&gt;IF(OR($T312="",$T312=0),10^20,$T312),IF(OR($T312="",$T312=0),10^20,$T312),AI317),IF($W319&gt;0,IF(AI319&gt;IF(OR($T312="",$T312=0),10^20,$T312),IF(OR($T312="",$T312=0),10^20,$T312),AI319),IF(AI314=1,IF($T322&gt;IF(OR($T312="",$T312=0),10^20,$T312),IF(OR($T312="",$T312=0),10^20,$T312),$T322),IF(IF($T324=справочники!$E$9,$T322+$T326*INT((AI314-1)/IF(OR($T328=0,$T328=""),1,$T328)),IF($T324=справочники!$E$10,$T322*POWER($T326,INT((AI314-1)/IF(OR($T328=0,$T328=""),1,$T328))),IF($T324=справочники!$E$11,POWER($T322,1+$T326*INT((AI314-1)/IF(OR($T328=0,$T328=""),1,$T328))),0)))&gt;IF(OR($T312="",$T312=0),10^20,$T312),IF(OR($T312="",$T312=0),10^20,$T312),IF($T324=справочники!$E$9,$T322+$T326*INT((AI314-1)/IF(OR($T328=0,$T328=""),1,$T328)),IF($T324=справочники!$E$10,$T322*POWER($T326,INT((AI314-1)/IF(OR($T328=0,$T328=""),1,$T328))),IF($T324=справочники!$E$11,POWER($T322,1+$T326*INT((AI314-1)/IF(OR($T328=0,$T328=""),1,$T328))),0))))))))</f>
        <v>0</v>
      </c>
      <c r="AJ331" s="591">
        <f>IF(AJ315="",0,IF($W317&gt;0,IF(AJ317&gt;IF(OR($T312="",$T312=0),10^20,$T312),IF(OR($T312="",$T312=0),10^20,$T312),AJ317),IF($W319&gt;0,IF(AJ319&gt;IF(OR($T312="",$T312=0),10^20,$T312),IF(OR($T312="",$T312=0),10^20,$T312),AJ319),IF(AJ314=1,IF($T322&gt;IF(OR($T312="",$T312=0),10^20,$T312),IF(OR($T312="",$T312=0),10^20,$T312),$T322),IF(IF($T324=справочники!$E$9,$T322+$T326*INT((AJ314-1)/IF(OR($T328=0,$T328=""),1,$T328)),IF($T324=справочники!$E$10,$T322*POWER($T326,INT((AJ314-1)/IF(OR($T328=0,$T328=""),1,$T328))),IF($T324=справочники!$E$11,POWER($T322,1+$T326*INT((AJ314-1)/IF(OR($T328=0,$T328=""),1,$T328))),0)))&gt;IF(OR($T312="",$T312=0),10^20,$T312),IF(OR($T312="",$T312=0),10^20,$T312),IF($T324=справочники!$E$9,$T322+$T326*INT((AJ314-1)/IF(OR($T328=0,$T328=""),1,$T328)),IF($T324=справочники!$E$10,$T322*POWER($T326,INT((AJ314-1)/IF(OR($T328=0,$T328=""),1,$T328))),IF($T324=справочники!$E$11,POWER($T322,1+$T326*INT((AJ314-1)/IF(OR($T328=0,$T328=""),1,$T328))),0))))))))</f>
        <v>0</v>
      </c>
      <c r="AK331" s="591">
        <f>IF(AK315="",0,IF($W317&gt;0,IF(AK317&gt;IF(OR($T312="",$T312=0),10^20,$T312),IF(OR($T312="",$T312=0),10^20,$T312),AK317),IF($W319&gt;0,IF(AK319&gt;IF(OR($T312="",$T312=0),10^20,$T312),IF(OR($T312="",$T312=0),10^20,$T312),AK319),IF(AK314=1,IF($T322&gt;IF(OR($T312="",$T312=0),10^20,$T312),IF(OR($T312="",$T312=0),10^20,$T312),$T322),IF(IF($T324=справочники!$E$9,$T322+$T326*INT((AK314-1)/IF(OR($T328=0,$T328=""),1,$T328)),IF($T324=справочники!$E$10,$T322*POWER($T326,INT((AK314-1)/IF(OR($T328=0,$T328=""),1,$T328))),IF($T324=справочники!$E$11,POWER($T322,1+$T326*INT((AK314-1)/IF(OR($T328=0,$T328=""),1,$T328))),0)))&gt;IF(OR($T312="",$T312=0),10^20,$T312),IF(OR($T312="",$T312=0),10^20,$T312),IF($T324=справочники!$E$9,$T322+$T326*INT((AK314-1)/IF(OR($T328=0,$T328=""),1,$T328)),IF($T324=справочники!$E$10,$T322*POWER($T326,INT((AK314-1)/IF(OR($T328=0,$T328=""),1,$T328))),IF($T324=справочники!$E$11,POWER($T322,1+$T326*INT((AK314-1)/IF(OR($T328=0,$T328=""),1,$T328))),0))))))))</f>
        <v>0</v>
      </c>
      <c r="AL331" s="591">
        <f>IF(AL315="",0,IF($W317&gt;0,IF(AL317&gt;IF(OR($T312="",$T312=0),10^20,$T312),IF(OR($T312="",$T312=0),10^20,$T312),AL317),IF($W319&gt;0,IF(AL319&gt;IF(OR($T312="",$T312=0),10^20,$T312),IF(OR($T312="",$T312=0),10^20,$T312),AL319),IF(AL314=1,IF($T322&gt;IF(OR($T312="",$T312=0),10^20,$T312),IF(OR($T312="",$T312=0),10^20,$T312),$T322),IF(IF($T324=справочники!$E$9,$T322+$T326*INT((AL314-1)/IF(OR($T328=0,$T328=""),1,$T328)),IF($T324=справочники!$E$10,$T322*POWER($T326,INT((AL314-1)/IF(OR($T328=0,$T328=""),1,$T328))),IF($T324=справочники!$E$11,POWER($T322,1+$T326*INT((AL314-1)/IF(OR($T328=0,$T328=""),1,$T328))),0)))&gt;IF(OR($T312="",$T312=0),10^20,$T312),IF(OR($T312="",$T312=0),10^20,$T312),IF($T324=справочники!$E$9,$T322+$T326*INT((AL314-1)/IF(OR($T328=0,$T328=""),1,$T328)),IF($T324=справочники!$E$10,$T322*POWER($T326,INT((AL314-1)/IF(OR($T328=0,$T328=""),1,$T328))),IF($T324=справочники!$E$11,POWER($T322,1+$T326*INT((AL314-1)/IF(OR($T328=0,$T328=""),1,$T328))),0))))))))</f>
        <v>0</v>
      </c>
      <c r="AM331" s="591">
        <f>IF(AM315="",0,IF($W317&gt;0,IF(AM317&gt;IF(OR($T312="",$T312=0),10^20,$T312),IF(OR($T312="",$T312=0),10^20,$T312),AM317),IF($W319&gt;0,IF(AM319&gt;IF(OR($T312="",$T312=0),10^20,$T312),IF(OR($T312="",$T312=0),10^20,$T312),AM319),IF(AM314=1,IF($T322&gt;IF(OR($T312="",$T312=0),10^20,$T312),IF(OR($T312="",$T312=0),10^20,$T312),$T322),IF(IF($T324=справочники!$E$9,$T322+$T326*INT((AM314-1)/IF(OR($T328=0,$T328=""),1,$T328)),IF($T324=справочники!$E$10,$T322*POWER($T326,INT((AM314-1)/IF(OR($T328=0,$T328=""),1,$T328))),IF($T324=справочники!$E$11,POWER($T322,1+$T326*INT((AM314-1)/IF(OR($T328=0,$T328=""),1,$T328))),0)))&gt;IF(OR($T312="",$T312=0),10^20,$T312),IF(OR($T312="",$T312=0),10^20,$T312),IF($T324=справочники!$E$9,$T322+$T326*INT((AM314-1)/IF(OR($T328=0,$T328=""),1,$T328)),IF($T324=справочники!$E$10,$T322*POWER($T326,INT((AM314-1)/IF(OR($T328=0,$T328=""),1,$T328))),IF($T324=справочники!$E$11,POWER($T322,1+$T326*INT((AM314-1)/IF(OR($T328=0,$T328=""),1,$T328))),0))))))))</f>
        <v>0</v>
      </c>
      <c r="AN331" s="591">
        <f>IF(AN315="",0,IF($W317&gt;0,IF(AN317&gt;IF(OR($T312="",$T312=0),10^20,$T312),IF(OR($T312="",$T312=0),10^20,$T312),AN317),IF($W319&gt;0,IF(AN319&gt;IF(OR($T312="",$T312=0),10^20,$T312),IF(OR($T312="",$T312=0),10^20,$T312),AN319),IF(AN314=1,IF($T322&gt;IF(OR($T312="",$T312=0),10^20,$T312),IF(OR($T312="",$T312=0),10^20,$T312),$T322),IF(IF($T324=справочники!$E$9,$T322+$T326*INT((AN314-1)/IF(OR($T328=0,$T328=""),1,$T328)),IF($T324=справочники!$E$10,$T322*POWER($T326,INT((AN314-1)/IF(OR($T328=0,$T328=""),1,$T328))),IF($T324=справочники!$E$11,POWER($T322,1+$T326*INT((AN314-1)/IF(OR($T328=0,$T328=""),1,$T328))),0)))&gt;IF(OR($T312="",$T312=0),10^20,$T312),IF(OR($T312="",$T312=0),10^20,$T312),IF($T324=справочники!$E$9,$T322+$T326*INT((AN314-1)/IF(OR($T328=0,$T328=""),1,$T328)),IF($T324=справочники!$E$10,$T322*POWER($T326,INT((AN314-1)/IF(OR($T328=0,$T328=""),1,$T328))),IF($T324=справочники!$E$11,POWER($T322,1+$T326*INT((AN314-1)/IF(OR($T328=0,$T328=""),1,$T328))),0))))))))</f>
        <v>0</v>
      </c>
      <c r="AO331" s="591">
        <f>IF(AO315="",0,IF($W317&gt;0,IF(AO317&gt;IF(OR($T312="",$T312=0),10^20,$T312),IF(OR($T312="",$T312=0),10^20,$T312),AO317),IF($W319&gt;0,IF(AO319&gt;IF(OR($T312="",$T312=0),10^20,$T312),IF(OR($T312="",$T312=0),10^20,$T312),AO319),IF(AO314=1,IF($T322&gt;IF(OR($T312="",$T312=0),10^20,$T312),IF(OR($T312="",$T312=0),10^20,$T312),$T322),IF(IF($T324=справочники!$E$9,$T322+$T326*INT((AO314-1)/IF(OR($T328=0,$T328=""),1,$T328)),IF($T324=справочники!$E$10,$T322*POWER($T326,INT((AO314-1)/IF(OR($T328=0,$T328=""),1,$T328))),IF($T324=справочники!$E$11,POWER($T322,1+$T326*INT((AO314-1)/IF(OR($T328=0,$T328=""),1,$T328))),0)))&gt;IF(OR($T312="",$T312=0),10^20,$T312),IF(OR($T312="",$T312=0),10^20,$T312),IF($T324=справочники!$E$9,$T322+$T326*INT((AO314-1)/IF(OR($T328=0,$T328=""),1,$T328)),IF($T324=справочники!$E$10,$T322*POWER($T326,INT((AO314-1)/IF(OR($T328=0,$T328=""),1,$T328))),IF($T324=справочники!$E$11,POWER($T322,1+$T326*INT((AO314-1)/IF(OR($T328=0,$T328=""),1,$T328))),0))))))))</f>
        <v>0</v>
      </c>
      <c r="AP331" s="591">
        <f>IF(AP315="",0,IF($W317&gt;0,IF(AP317&gt;IF(OR($T312="",$T312=0),10^20,$T312),IF(OR($T312="",$T312=0),10^20,$T312),AP317),IF($W319&gt;0,IF(AP319&gt;IF(OR($T312="",$T312=0),10^20,$T312),IF(OR($T312="",$T312=0),10^20,$T312),AP319),IF(AP314=1,IF($T322&gt;IF(OR($T312="",$T312=0),10^20,$T312),IF(OR($T312="",$T312=0),10^20,$T312),$T322),IF(IF($T324=справочники!$E$9,$T322+$T326*INT((AP314-1)/IF(OR($T328=0,$T328=""),1,$T328)),IF($T324=справочники!$E$10,$T322*POWER($T326,INT((AP314-1)/IF(OR($T328=0,$T328=""),1,$T328))),IF($T324=справочники!$E$11,POWER($T322,1+$T326*INT((AP314-1)/IF(OR($T328=0,$T328=""),1,$T328))),0)))&gt;IF(OR($T312="",$T312=0),10^20,$T312),IF(OR($T312="",$T312=0),10^20,$T312),IF($T324=справочники!$E$9,$T322+$T326*INT((AP314-1)/IF(OR($T328=0,$T328=""),1,$T328)),IF($T324=справочники!$E$10,$T322*POWER($T326,INT((AP314-1)/IF(OR($T328=0,$T328=""),1,$T328))),IF($T324=справочники!$E$11,POWER($T322,1+$T326*INT((AP314-1)/IF(OR($T328=0,$T328=""),1,$T328))),0))))))))</f>
        <v>0</v>
      </c>
      <c r="AQ331" s="591">
        <f>IF(AQ315="",0,IF($W317&gt;0,IF(AQ317&gt;IF(OR($T312="",$T312=0),10^20,$T312),IF(OR($T312="",$T312=0),10^20,$T312),AQ317),IF($W319&gt;0,IF(AQ319&gt;IF(OR($T312="",$T312=0),10^20,$T312),IF(OR($T312="",$T312=0),10^20,$T312),AQ319),IF(AQ314=1,IF($T322&gt;IF(OR($T312="",$T312=0),10^20,$T312),IF(OR($T312="",$T312=0),10^20,$T312),$T322),IF(IF($T324=справочники!$E$9,$T322+$T326*INT((AQ314-1)/IF(OR($T328=0,$T328=""),1,$T328)),IF($T324=справочники!$E$10,$T322*POWER($T326,INT((AQ314-1)/IF(OR($T328=0,$T328=""),1,$T328))),IF($T324=справочники!$E$11,POWER($T322,1+$T326*INT((AQ314-1)/IF(OR($T328=0,$T328=""),1,$T328))),0)))&gt;IF(OR($T312="",$T312=0),10^20,$T312),IF(OR($T312="",$T312=0),10^20,$T312),IF($T324=справочники!$E$9,$T322+$T326*INT((AQ314-1)/IF(OR($T328=0,$T328=""),1,$T328)),IF($T324=справочники!$E$10,$T322*POWER($T326,INT((AQ314-1)/IF(OR($T328=0,$T328=""),1,$T328))),IF($T324=справочники!$E$11,POWER($T322,1+$T326*INT((AQ314-1)/IF(OR($T328=0,$T328=""),1,$T328))),0))))))))</f>
        <v>0</v>
      </c>
      <c r="AR331" s="591">
        <f>IF(AR315="",0,IF($W317&gt;0,IF(AR317&gt;IF(OR($T312="",$T312=0),10^20,$T312),IF(OR($T312="",$T312=0),10^20,$T312),AR317),IF($W319&gt;0,IF(AR319&gt;IF(OR($T312="",$T312=0),10^20,$T312),IF(OR($T312="",$T312=0),10^20,$T312),AR319),IF(AR314=1,IF($T322&gt;IF(OR($T312="",$T312=0),10^20,$T312),IF(OR($T312="",$T312=0),10^20,$T312),$T322),IF(IF($T324=справочники!$E$9,$T322+$T326*INT((AR314-1)/IF(OR($T328=0,$T328=""),1,$T328)),IF($T324=справочники!$E$10,$T322*POWER($T326,INT((AR314-1)/IF(OR($T328=0,$T328=""),1,$T328))),IF($T324=справочники!$E$11,POWER($T322,1+$T326*INT((AR314-1)/IF(OR($T328=0,$T328=""),1,$T328))),0)))&gt;IF(OR($T312="",$T312=0),10^20,$T312),IF(OR($T312="",$T312=0),10^20,$T312),IF($T324=справочники!$E$9,$T322+$T326*INT((AR314-1)/IF(OR($T328=0,$T328=""),1,$T328)),IF($T324=справочники!$E$10,$T322*POWER($T326,INT((AR314-1)/IF(OR($T328=0,$T328=""),1,$T328))),IF($T324=справочники!$E$11,POWER($T322,1+$T326*INT((AR314-1)/IF(OR($T328=0,$T328=""),1,$T328))),0))))))))</f>
        <v>0</v>
      </c>
      <c r="AS331" s="591">
        <f>IF(AS315="",0,IF($W317&gt;0,IF(AS317&gt;IF(OR($T312="",$T312=0),10^20,$T312),IF(OR($T312="",$T312=0),10^20,$T312),AS317),IF($W319&gt;0,IF(AS319&gt;IF(OR($T312="",$T312=0),10^20,$T312),IF(OR($T312="",$T312=0),10^20,$T312),AS319),IF(AS314=1,IF($T322&gt;IF(OR($T312="",$T312=0),10^20,$T312),IF(OR($T312="",$T312=0),10^20,$T312),$T322),IF(IF($T324=справочники!$E$9,$T322+$T326*INT((AS314-1)/IF(OR($T328=0,$T328=""),1,$T328)),IF($T324=справочники!$E$10,$T322*POWER($T326,INT((AS314-1)/IF(OR($T328=0,$T328=""),1,$T328))),IF($T324=справочники!$E$11,POWER($T322,1+$T326*INT((AS314-1)/IF(OR($T328=0,$T328=""),1,$T328))),0)))&gt;IF(OR($T312="",$T312=0),10^20,$T312),IF(OR($T312="",$T312=0),10^20,$T312),IF($T324=справочники!$E$9,$T322+$T326*INT((AS314-1)/IF(OR($T328=0,$T328=""),1,$T328)),IF($T324=справочники!$E$10,$T322*POWER($T326,INT((AS314-1)/IF(OR($T328=0,$T328=""),1,$T328))),IF($T324=справочники!$E$11,POWER($T322,1+$T326*INT((AS314-1)/IF(OR($T328=0,$T328=""),1,$T328))),0))))))))</f>
        <v>0</v>
      </c>
      <c r="AT331" s="591">
        <f>IF(AT315="",0,IF($W317&gt;0,IF(AT317&gt;IF(OR($T312="",$T312=0),10^20,$T312),IF(OR($T312="",$T312=0),10^20,$T312),AT317),IF($W319&gt;0,IF(AT319&gt;IF(OR($T312="",$T312=0),10^20,$T312),IF(OR($T312="",$T312=0),10^20,$T312),AT319),IF(AT314=1,IF($T322&gt;IF(OR($T312="",$T312=0),10^20,$T312),IF(OR($T312="",$T312=0),10^20,$T312),$T322),IF(IF($T324=справочники!$E$9,$T322+$T326*INT((AT314-1)/IF(OR($T328=0,$T328=""),1,$T328)),IF($T324=справочники!$E$10,$T322*POWER($T326,INT((AT314-1)/IF(OR($T328=0,$T328=""),1,$T328))),IF($T324=справочники!$E$11,POWER($T322,1+$T326*INT((AT314-1)/IF(OR($T328=0,$T328=""),1,$T328))),0)))&gt;IF(OR($T312="",$T312=0),10^20,$T312),IF(OR($T312="",$T312=0),10^20,$T312),IF($T324=справочники!$E$9,$T322+$T326*INT((AT314-1)/IF(OR($T328=0,$T328=""),1,$T328)),IF($T324=справочники!$E$10,$T322*POWER($T326,INT((AT314-1)/IF(OR($T328=0,$T328=""),1,$T328))),IF($T324=справочники!$E$11,POWER($T322,1+$T326*INT((AT314-1)/IF(OR($T328=0,$T328=""),1,$T328))),0))))))))</f>
        <v>0</v>
      </c>
      <c r="AU331" s="591">
        <f>IF(AU315="",0,IF($W317&gt;0,IF(AU317&gt;IF(OR($T312="",$T312=0),10^20,$T312),IF(OR($T312="",$T312=0),10^20,$T312),AU317),IF($W319&gt;0,IF(AU319&gt;IF(OR($T312="",$T312=0),10^20,$T312),IF(OR($T312="",$T312=0),10^20,$T312),AU319),IF(AU314=1,IF($T322&gt;IF(OR($T312="",$T312=0),10^20,$T312),IF(OR($T312="",$T312=0),10^20,$T312),$T322),IF(IF($T324=справочники!$E$9,$T322+$T326*INT((AU314-1)/IF(OR($T328=0,$T328=""),1,$T328)),IF($T324=справочники!$E$10,$T322*POWER($T326,INT((AU314-1)/IF(OR($T328=0,$T328=""),1,$T328))),IF($T324=справочники!$E$11,POWER($T322,1+$T326*INT((AU314-1)/IF(OR($T328=0,$T328=""),1,$T328))),0)))&gt;IF(OR($T312="",$T312=0),10^20,$T312),IF(OR($T312="",$T312=0),10^20,$T312),IF($T324=справочники!$E$9,$T322+$T326*INT((AU314-1)/IF(OR($T328=0,$T328=""),1,$T328)),IF($T324=справочники!$E$10,$T322*POWER($T326,INT((AU314-1)/IF(OR($T328=0,$T328=""),1,$T328))),IF($T324=справочники!$E$11,POWER($T322,1+$T326*INT((AU314-1)/IF(OR($T328=0,$T328=""),1,$T328))),0))))))))</f>
        <v>0</v>
      </c>
      <c r="AV331" s="591">
        <f>IF(AV315="",0,IF($W317&gt;0,IF(AV317&gt;IF(OR($T312="",$T312=0),10^20,$T312),IF(OR($T312="",$T312=0),10^20,$T312),AV317),IF($W319&gt;0,IF(AV319&gt;IF(OR($T312="",$T312=0),10^20,$T312),IF(OR($T312="",$T312=0),10^20,$T312),AV319),IF(AV314=1,IF($T322&gt;IF(OR($T312="",$T312=0),10^20,$T312),IF(OR($T312="",$T312=0),10^20,$T312),$T322),IF(IF($T324=справочники!$E$9,$T322+$T326*INT((AV314-1)/IF(OR($T328=0,$T328=""),1,$T328)),IF($T324=справочники!$E$10,$T322*POWER($T326,INT((AV314-1)/IF(OR($T328=0,$T328=""),1,$T328))),IF($T324=справочники!$E$11,POWER($T322,1+$T326*INT((AV314-1)/IF(OR($T328=0,$T328=""),1,$T328))),0)))&gt;IF(OR($T312="",$T312=0),10^20,$T312),IF(OR($T312="",$T312=0),10^20,$T312),IF($T324=справочники!$E$9,$T322+$T326*INT((AV314-1)/IF(OR($T328=0,$T328=""),1,$T328)),IF($T324=справочники!$E$10,$T322*POWER($T326,INT((AV314-1)/IF(OR($T328=0,$T328=""),1,$T328))),IF($T324=справочники!$E$11,POWER($T322,1+$T326*INT((AV314-1)/IF(OR($T328=0,$T328=""),1,$T328))),0))))))))</f>
        <v>0</v>
      </c>
      <c r="AW331" s="591">
        <f>IF(AW315="",0,IF($W317&gt;0,IF(AW317&gt;IF(OR($T312="",$T312=0),10^20,$T312),IF(OR($T312="",$T312=0),10^20,$T312),AW317),IF($W319&gt;0,IF(AW319&gt;IF(OR($T312="",$T312=0),10^20,$T312),IF(OR($T312="",$T312=0),10^20,$T312),AW319),IF(AW314=1,IF($T322&gt;IF(OR($T312="",$T312=0),10^20,$T312),IF(OR($T312="",$T312=0),10^20,$T312),$T322),IF(IF($T324=справочники!$E$9,$T322+$T326*INT((AW314-1)/IF(OR($T328=0,$T328=""),1,$T328)),IF($T324=справочники!$E$10,$T322*POWER($T326,INT((AW314-1)/IF(OR($T328=0,$T328=""),1,$T328))),IF($T324=справочники!$E$11,POWER($T322,1+$T326*INT((AW314-1)/IF(OR($T328=0,$T328=""),1,$T328))),0)))&gt;IF(OR($T312="",$T312=0),10^20,$T312),IF(OR($T312="",$T312=0),10^20,$T312),IF($T324=справочники!$E$9,$T322+$T326*INT((AW314-1)/IF(OR($T328=0,$T328=""),1,$T328)),IF($T324=справочники!$E$10,$T322*POWER($T326,INT((AW314-1)/IF(OR($T328=0,$T328=""),1,$T328))),IF($T324=справочники!$E$11,POWER($T322,1+$T326*INT((AW314-1)/IF(OR($T328=0,$T328=""),1,$T328))),0))))))))</f>
        <v>0</v>
      </c>
      <c r="AX331" s="591">
        <f>IF(AX315="",0,IF($W317&gt;0,IF(AX317&gt;IF(OR($T312="",$T312=0),10^20,$T312),IF(OR($T312="",$T312=0),10^20,$T312),AX317),IF($W319&gt;0,IF(AX319&gt;IF(OR($T312="",$T312=0),10^20,$T312),IF(OR($T312="",$T312=0),10^20,$T312),AX319),IF(AX314=1,IF($T322&gt;IF(OR($T312="",$T312=0),10^20,$T312),IF(OR($T312="",$T312=0),10^20,$T312),$T322),IF(IF($T324=справочники!$E$9,$T322+$T326*INT((AX314-1)/IF(OR($T328=0,$T328=""),1,$T328)),IF($T324=справочники!$E$10,$T322*POWER($T326,INT((AX314-1)/IF(OR($T328=0,$T328=""),1,$T328))),IF($T324=справочники!$E$11,POWER($T322,1+$T326*INT((AX314-1)/IF(OR($T328=0,$T328=""),1,$T328))),0)))&gt;IF(OR($T312="",$T312=0),10^20,$T312),IF(OR($T312="",$T312=0),10^20,$T312),IF($T324=справочники!$E$9,$T322+$T326*INT((AX314-1)/IF(OR($T328=0,$T328=""),1,$T328)),IF($T324=справочники!$E$10,$T322*POWER($T326,INT((AX314-1)/IF(OR($T328=0,$T328=""),1,$T328))),IF($T324=справочники!$E$11,POWER($T322,1+$T326*INT((AX314-1)/IF(OR($T328=0,$T328=""),1,$T328))),0))))))))</f>
        <v>0</v>
      </c>
      <c r="AY331" s="591">
        <f>IF(AY315="",0,IF($W317&gt;0,IF(AY317&gt;IF(OR($T312="",$T312=0),10^20,$T312),IF(OR($T312="",$T312=0),10^20,$T312),AY317),IF($W319&gt;0,IF(AY319&gt;IF(OR($T312="",$T312=0),10^20,$T312),IF(OR($T312="",$T312=0),10^20,$T312),AY319),IF(AY314=1,IF($T322&gt;IF(OR($T312="",$T312=0),10^20,$T312),IF(OR($T312="",$T312=0),10^20,$T312),$T322),IF(IF($T324=справочники!$E$9,$T322+$T326*INT((AY314-1)/IF(OR($T328=0,$T328=""),1,$T328)),IF($T324=справочники!$E$10,$T322*POWER($T326,INT((AY314-1)/IF(OR($T328=0,$T328=""),1,$T328))),IF($T324=справочники!$E$11,POWER($T322,1+$T326*INT((AY314-1)/IF(OR($T328=0,$T328=""),1,$T328))),0)))&gt;IF(OR($T312="",$T312=0),10^20,$T312),IF(OR($T312="",$T312=0),10^20,$T312),IF($T324=справочники!$E$9,$T322+$T326*INT((AY314-1)/IF(OR($T328=0,$T328=""),1,$T328)),IF($T324=справочники!$E$10,$T322*POWER($T326,INT((AY314-1)/IF(OR($T328=0,$T328=""),1,$T328))),IF($T324=справочники!$E$11,POWER($T322,1+$T326*INT((AY314-1)/IF(OR($T328=0,$T328=""),1,$T328))),0))))))))</f>
        <v>0</v>
      </c>
      <c r="AZ331" s="591">
        <f>IF(AZ315="",0,IF($W317&gt;0,IF(AZ317&gt;IF(OR($T312="",$T312=0),10^20,$T312),IF(OR($T312="",$T312=0),10^20,$T312),AZ317),IF($W319&gt;0,IF(AZ319&gt;IF(OR($T312="",$T312=0),10^20,$T312),IF(OR($T312="",$T312=0),10^20,$T312),AZ319),IF(AZ314=1,IF($T322&gt;IF(OR($T312="",$T312=0),10^20,$T312),IF(OR($T312="",$T312=0),10^20,$T312),$T322),IF(IF($T324=справочники!$E$9,$T322+$T326*INT((AZ314-1)/IF(OR($T328=0,$T328=""),1,$T328)),IF($T324=справочники!$E$10,$T322*POWER($T326,INT((AZ314-1)/IF(OR($T328=0,$T328=""),1,$T328))),IF($T324=справочники!$E$11,POWER($T322,1+$T326*INT((AZ314-1)/IF(OR($T328=0,$T328=""),1,$T328))),0)))&gt;IF(OR($T312="",$T312=0),10^20,$T312),IF(OR($T312="",$T312=0),10^20,$T312),IF($T324=справочники!$E$9,$T322+$T326*INT((AZ314-1)/IF(OR($T328=0,$T328=""),1,$T328)),IF($T324=справочники!$E$10,$T322*POWER($T326,INT((AZ314-1)/IF(OR($T328=0,$T328=""),1,$T328))),IF($T324=справочники!$E$11,POWER($T322,1+$T326*INT((AZ314-1)/IF(OR($T328=0,$T328=""),1,$T328))),0))))))))</f>
        <v>0</v>
      </c>
      <c r="BA331" s="591">
        <f>IF(BA315="",0,IF($W317&gt;0,IF(BA317&gt;IF(OR($T312="",$T312=0),10^20,$T312),IF(OR($T312="",$T312=0),10^20,$T312),BA317),IF($W319&gt;0,IF(BA319&gt;IF(OR($T312="",$T312=0),10^20,$T312),IF(OR($T312="",$T312=0),10^20,$T312),BA319),IF(BA314=1,IF($T322&gt;IF(OR($T312="",$T312=0),10^20,$T312),IF(OR($T312="",$T312=0),10^20,$T312),$T322),IF(IF($T324=справочники!$E$9,$T322+$T326*INT((BA314-1)/IF(OR($T328=0,$T328=""),1,$T328)),IF($T324=справочники!$E$10,$T322*POWER($T326,INT((BA314-1)/IF(OR($T328=0,$T328=""),1,$T328))),IF($T324=справочники!$E$11,POWER($T322,1+$T326*INT((BA314-1)/IF(OR($T328=0,$T328=""),1,$T328))),0)))&gt;IF(OR($T312="",$T312=0),10^20,$T312),IF(OR($T312="",$T312=0),10^20,$T312),IF($T324=справочники!$E$9,$T322+$T326*INT((BA314-1)/IF(OR($T328=0,$T328=""),1,$T328)),IF($T324=справочники!$E$10,$T322*POWER($T326,INT((BA314-1)/IF(OR($T328=0,$T328=""),1,$T328))),IF($T324=справочники!$E$11,POWER($T322,1+$T326*INT((BA314-1)/IF(OR($T328=0,$T328=""),1,$T328))),0))))))))</f>
        <v>0</v>
      </c>
      <c r="BB331" s="591">
        <f>IF(BB315="",0,IF($W317&gt;0,IF(BB317&gt;IF(OR($T312="",$T312=0),10^20,$T312),IF(OR($T312="",$T312=0),10^20,$T312),BB317),IF($W319&gt;0,IF(BB319&gt;IF(OR($T312="",$T312=0),10^20,$T312),IF(OR($T312="",$T312=0),10^20,$T312),BB319),IF(BB314=1,IF($T322&gt;IF(OR($T312="",$T312=0),10^20,$T312),IF(OR($T312="",$T312=0),10^20,$T312),$T322),IF(IF($T324=справочники!$E$9,$T322+$T326*INT((BB314-1)/IF(OR($T328=0,$T328=""),1,$T328)),IF($T324=справочники!$E$10,$T322*POWER($T326,INT((BB314-1)/IF(OR($T328=0,$T328=""),1,$T328))),IF($T324=справочники!$E$11,POWER($T322,1+$T326*INT((BB314-1)/IF(OR($T328=0,$T328=""),1,$T328))),0)))&gt;IF(OR($T312="",$T312=0),10^20,$T312),IF(OR($T312="",$T312=0),10^20,$T312),IF($T324=справочники!$E$9,$T322+$T326*INT((BB314-1)/IF(OR($T328=0,$T328=""),1,$T328)),IF($T324=справочники!$E$10,$T322*POWER($T326,INT((BB314-1)/IF(OR($T328=0,$T328=""),1,$T328))),IF($T324=справочники!$E$11,POWER($T322,1+$T326*INT((BB314-1)/IF(OR($T328=0,$T328=""),1,$T328))),0))))))))</f>
        <v>0</v>
      </c>
      <c r="BC331" s="591">
        <f>IF(BC315="",0,IF($W317&gt;0,IF(BC317&gt;IF(OR($T312="",$T312=0),10^20,$T312),IF(OR($T312="",$T312=0),10^20,$T312),BC317),IF($W319&gt;0,IF(BC319&gt;IF(OR($T312="",$T312=0),10^20,$T312),IF(OR($T312="",$T312=0),10^20,$T312),BC319),IF(BC314=1,IF($T322&gt;IF(OR($T312="",$T312=0),10^20,$T312),IF(OR($T312="",$T312=0),10^20,$T312),$T322),IF(IF($T324=справочники!$E$9,$T322+$T326*INT((BC314-1)/IF(OR($T328=0,$T328=""),1,$T328)),IF($T324=справочники!$E$10,$T322*POWER($T326,INT((BC314-1)/IF(OR($T328=0,$T328=""),1,$T328))),IF($T324=справочники!$E$11,POWER($T322,1+$T326*INT((BC314-1)/IF(OR($T328=0,$T328=""),1,$T328))),0)))&gt;IF(OR($T312="",$T312=0),10^20,$T312),IF(OR($T312="",$T312=0),10^20,$T312),IF($T324=справочники!$E$9,$T322+$T326*INT((BC314-1)/IF(OR($T328=0,$T328=""),1,$T328)),IF($T324=справочники!$E$10,$T322*POWER($T326,INT((BC314-1)/IF(OR($T328=0,$T328=""),1,$T328))),IF($T324=справочники!$E$11,POWER($T322,1+$T326*INT((BC314-1)/IF(OR($T328=0,$T328=""),1,$T328))),0))))))))</f>
        <v>0</v>
      </c>
      <c r="BD331" s="591">
        <f>IF(BD315="",0,IF($W317&gt;0,IF(BD317&gt;IF(OR($T312="",$T312=0),10^20,$T312),IF(OR($T312="",$T312=0),10^20,$T312),BD317),IF($W319&gt;0,IF(BD319&gt;IF(OR($T312="",$T312=0),10^20,$T312),IF(OR($T312="",$T312=0),10^20,$T312),BD319),IF(BD314=1,IF($T322&gt;IF(OR($T312="",$T312=0),10^20,$T312),IF(OR($T312="",$T312=0),10^20,$T312),$T322),IF(IF($T324=справочники!$E$9,$T322+$T326*INT((BD314-1)/IF(OR($T328=0,$T328=""),1,$T328)),IF($T324=справочники!$E$10,$T322*POWER($T326,INT((BD314-1)/IF(OR($T328=0,$T328=""),1,$T328))),IF($T324=справочники!$E$11,POWER($T322,1+$T326*INT((BD314-1)/IF(OR($T328=0,$T328=""),1,$T328))),0)))&gt;IF(OR($T312="",$T312=0),10^20,$T312),IF(OR($T312="",$T312=0),10^20,$T312),IF($T324=справочники!$E$9,$T322+$T326*INT((BD314-1)/IF(OR($T328=0,$T328=""),1,$T328)),IF($T324=справочники!$E$10,$T322*POWER($T326,INT((BD314-1)/IF(OR($T328=0,$T328=""),1,$T328))),IF($T324=справочники!$E$11,POWER($T322,1+$T326*INT((BD314-1)/IF(OR($T328=0,$T328=""),1,$T328))),0))))))))</f>
        <v>0</v>
      </c>
      <c r="BE331" s="591">
        <f>IF(BE315="",0,IF($W317&gt;0,IF(BE317&gt;IF(OR($T312="",$T312=0),10^20,$T312),IF(OR($T312="",$T312=0),10^20,$T312),BE317),IF($W319&gt;0,IF(BE319&gt;IF(OR($T312="",$T312=0),10^20,$T312),IF(OR($T312="",$T312=0),10^20,$T312),BE319),IF(BE314=1,IF($T322&gt;IF(OR($T312="",$T312=0),10^20,$T312),IF(OR($T312="",$T312=0),10^20,$T312),$T322),IF(IF($T324=справочники!$E$9,$T322+$T326*INT((BE314-1)/IF(OR($T328=0,$T328=""),1,$T328)),IF($T324=справочники!$E$10,$T322*POWER($T326,INT((BE314-1)/IF(OR($T328=0,$T328=""),1,$T328))),IF($T324=справочники!$E$11,POWER($T322,1+$T326*INT((BE314-1)/IF(OR($T328=0,$T328=""),1,$T328))),0)))&gt;IF(OR($T312="",$T312=0),10^20,$T312),IF(OR($T312="",$T312=0),10^20,$T312),IF($T324=справочники!$E$9,$T322+$T326*INT((BE314-1)/IF(OR($T328=0,$T328=""),1,$T328)),IF($T324=справочники!$E$10,$T322*POWER($T326,INT((BE314-1)/IF(OR($T328=0,$T328=""),1,$T328))),IF($T324=справочники!$E$11,POWER($T322,1+$T326*INT((BE314-1)/IF(OR($T328=0,$T328=""),1,$T328))),0))))))))</f>
        <v>0</v>
      </c>
      <c r="BF331" s="591">
        <f>IF(BF315="",0,IF($W317&gt;0,IF(BF317&gt;IF(OR($T312="",$T312=0),10^20,$T312),IF(OR($T312="",$T312=0),10^20,$T312),BF317),IF($W319&gt;0,IF(BF319&gt;IF(OR($T312="",$T312=0),10^20,$T312),IF(OR($T312="",$T312=0),10^20,$T312),BF319),IF(BF314=1,IF($T322&gt;IF(OR($T312="",$T312=0),10^20,$T312),IF(OR($T312="",$T312=0),10^20,$T312),$T322),IF(IF($T324=справочники!$E$9,$T322+$T326*INT((BF314-1)/IF(OR($T328=0,$T328=""),1,$T328)),IF($T324=справочники!$E$10,$T322*POWER($T326,INT((BF314-1)/IF(OR($T328=0,$T328=""),1,$T328))),IF($T324=справочники!$E$11,POWER($T322,1+$T326*INT((BF314-1)/IF(OR($T328=0,$T328=""),1,$T328))),0)))&gt;IF(OR($T312="",$T312=0),10^20,$T312),IF(OR($T312="",$T312=0),10^20,$T312),IF($T324=справочники!$E$9,$T322+$T326*INT((BF314-1)/IF(OR($T328=0,$T328=""),1,$T328)),IF($T324=справочники!$E$10,$T322*POWER($T326,INT((BF314-1)/IF(OR($T328=0,$T328=""),1,$T328))),IF($T324=справочники!$E$11,POWER($T322,1+$T326*INT((BF314-1)/IF(OR($T328=0,$T328=""),1,$T328))),0))))))))</f>
        <v>0</v>
      </c>
      <c r="BG331" s="591">
        <f>IF(BG315="",0,IF($W317&gt;0,IF(BG317&gt;IF(OR($T312="",$T312=0),10^20,$T312),IF(OR($T312="",$T312=0),10^20,$T312),BG317),IF($W319&gt;0,IF(BG319&gt;IF(OR($T312="",$T312=0),10^20,$T312),IF(OR($T312="",$T312=0),10^20,$T312),BG319),IF(BG314=1,IF($T322&gt;IF(OR($T312="",$T312=0),10^20,$T312),IF(OR($T312="",$T312=0),10^20,$T312),$T322),IF(IF($T324=справочники!$E$9,$T322+$T326*INT((BG314-1)/IF(OR($T328=0,$T328=""),1,$T328)),IF($T324=справочники!$E$10,$T322*POWER($T326,INT((BG314-1)/IF(OR($T328=0,$T328=""),1,$T328))),IF($T324=справочники!$E$11,POWER($T322,1+$T326*INT((BG314-1)/IF(OR($T328=0,$T328=""),1,$T328))),0)))&gt;IF(OR($T312="",$T312=0),10^20,$T312),IF(OR($T312="",$T312=0),10^20,$T312),IF($T324=справочники!$E$9,$T322+$T326*INT((BG314-1)/IF(OR($T328=0,$T328=""),1,$T328)),IF($T324=справочники!$E$10,$T322*POWER($T326,INT((BG314-1)/IF(OR($T328=0,$T328=""),1,$T328))),IF($T324=справочники!$E$11,POWER($T322,1+$T326*INT((BG314-1)/IF(OR($T328=0,$T328=""),1,$T328))),0))))))))</f>
        <v>0</v>
      </c>
      <c r="BH331" s="591">
        <f>IF(BH315="",0,IF($W317&gt;0,IF(BH317&gt;IF(OR($T312="",$T312=0),10^20,$T312),IF(OR($T312="",$T312=0),10^20,$T312),BH317),IF($W319&gt;0,IF(BH319&gt;IF(OR($T312="",$T312=0),10^20,$T312),IF(OR($T312="",$T312=0),10^20,$T312),BH319),IF(BH314=1,IF($T322&gt;IF(OR($T312="",$T312=0),10^20,$T312),IF(OR($T312="",$T312=0),10^20,$T312),$T322),IF(IF($T324=справочники!$E$9,$T322+$T326*INT((BH314-1)/IF(OR($T328=0,$T328=""),1,$T328)),IF($T324=справочники!$E$10,$T322*POWER($T326,INT((BH314-1)/IF(OR($T328=0,$T328=""),1,$T328))),IF($T324=справочники!$E$11,POWER($T322,1+$T326*INT((BH314-1)/IF(OR($T328=0,$T328=""),1,$T328))),0)))&gt;IF(OR($T312="",$T312=0),10^20,$T312),IF(OR($T312="",$T312=0),10^20,$T312),IF($T324=справочники!$E$9,$T322+$T326*INT((BH314-1)/IF(OR($T328=0,$T328=""),1,$T328)),IF($T324=справочники!$E$10,$T322*POWER($T326,INT((BH314-1)/IF(OR($T328=0,$T328=""),1,$T328))),IF($T324=справочники!$E$11,POWER($T322,1+$T326*INT((BH314-1)/IF(OR($T328=0,$T328=""),1,$T328))),0))))))))</f>
        <v>0</v>
      </c>
      <c r="BI331" s="591">
        <f>IF(BI315="",0,IF($W317&gt;0,IF(BI317&gt;IF(OR($T312="",$T312=0),10^20,$T312),IF(OR($T312="",$T312=0),10^20,$T312),BI317),IF($W319&gt;0,IF(BI319&gt;IF(OR($T312="",$T312=0),10^20,$T312),IF(OR($T312="",$T312=0),10^20,$T312),BI319),IF(BI314=1,IF($T322&gt;IF(OR($T312="",$T312=0),10^20,$T312),IF(OR($T312="",$T312=0),10^20,$T312),$T322),IF(IF($T324=справочники!$E$9,$T322+$T326*INT((BI314-1)/IF(OR($T328=0,$T328=""),1,$T328)),IF($T324=справочники!$E$10,$T322*POWER($T326,INT((BI314-1)/IF(OR($T328=0,$T328=""),1,$T328))),IF($T324=справочники!$E$11,POWER($T322,1+$T326*INT((BI314-1)/IF(OR($T328=0,$T328=""),1,$T328))),0)))&gt;IF(OR($T312="",$T312=0),10^20,$T312),IF(OR($T312="",$T312=0),10^20,$T312),IF($T324=справочники!$E$9,$T322+$T326*INT((BI314-1)/IF(OR($T328=0,$T328=""),1,$T328)),IF($T324=справочники!$E$10,$T322*POWER($T326,INT((BI314-1)/IF(OR($T328=0,$T328=""),1,$T328))),IF($T324=справочники!$E$11,POWER($T322,1+$T326*INT((BI314-1)/IF(OR($T328=0,$T328=""),1,$T328))),0))))))))</f>
        <v>0</v>
      </c>
      <c r="BJ331" s="591">
        <f>IF(BJ315="",0,IF($W317&gt;0,IF(BJ317&gt;IF(OR($T312="",$T312=0),10^20,$T312),IF(OR($T312="",$T312=0),10^20,$T312),BJ317),IF($W319&gt;0,IF(BJ319&gt;IF(OR($T312="",$T312=0),10^20,$T312),IF(OR($T312="",$T312=0),10^20,$T312),BJ319),IF(BJ314=1,IF($T322&gt;IF(OR($T312="",$T312=0),10^20,$T312),IF(OR($T312="",$T312=0),10^20,$T312),$T322),IF(IF($T324=справочники!$E$9,$T322+$T326*INT((BJ314-1)/IF(OR($T328=0,$T328=""),1,$T328)),IF($T324=справочники!$E$10,$T322*POWER($T326,INT((BJ314-1)/IF(OR($T328=0,$T328=""),1,$T328))),IF($T324=справочники!$E$11,POWER($T322,1+$T326*INT((BJ314-1)/IF(OR($T328=0,$T328=""),1,$T328))),0)))&gt;IF(OR($T312="",$T312=0),10^20,$T312),IF(OR($T312="",$T312=0),10^20,$T312),IF($T324=справочники!$E$9,$T322+$T326*INT((BJ314-1)/IF(OR($T328=0,$T328=""),1,$T328)),IF($T324=справочники!$E$10,$T322*POWER($T326,INT((BJ314-1)/IF(OR($T328=0,$T328=""),1,$T328))),IF($T324=справочники!$E$11,POWER($T322,1+$T326*INT((BJ314-1)/IF(OR($T328=0,$T328=""),1,$T328))),0))))))))</f>
        <v>0</v>
      </c>
      <c r="BK331" s="591">
        <f>IF(BK315="",0,IF($W317&gt;0,IF(BK317&gt;IF(OR($T312="",$T312=0),10^20,$T312),IF(OR($T312="",$T312=0),10^20,$T312),BK317),IF($W319&gt;0,IF(BK319&gt;IF(OR($T312="",$T312=0),10^20,$T312),IF(OR($T312="",$T312=0),10^20,$T312),BK319),IF(BK314=1,IF($T322&gt;IF(OR($T312="",$T312=0),10^20,$T312),IF(OR($T312="",$T312=0),10^20,$T312),$T322),IF(IF($T324=справочники!$E$9,$T322+$T326*INT((BK314-1)/IF(OR($T328=0,$T328=""),1,$T328)),IF($T324=справочники!$E$10,$T322*POWER($T326,INT((BK314-1)/IF(OR($T328=0,$T328=""),1,$T328))),IF($T324=справочники!$E$11,POWER($T322,1+$T326*INT((BK314-1)/IF(OR($T328=0,$T328=""),1,$T328))),0)))&gt;IF(OR($T312="",$T312=0),10^20,$T312),IF(OR($T312="",$T312=0),10^20,$T312),IF($T324=справочники!$E$9,$T322+$T326*INT((BK314-1)/IF(OR($T328=0,$T328=""),1,$T328)),IF($T324=справочники!$E$10,$T322*POWER($T326,INT((BK314-1)/IF(OR($T328=0,$T328=""),1,$T328))),IF($T324=справочники!$E$11,POWER($T322,1+$T326*INT((BK314-1)/IF(OR($T328=0,$T328=""),1,$T328))),0))))))))</f>
        <v>0</v>
      </c>
      <c r="BL331" s="591">
        <f>IF(BL315="",0,IF($W317&gt;0,IF(BL317&gt;IF(OR($T312="",$T312=0),10^20,$T312),IF(OR($T312="",$T312=0),10^20,$T312),BL317),IF($W319&gt;0,IF(BL319&gt;IF(OR($T312="",$T312=0),10^20,$T312),IF(OR($T312="",$T312=0),10^20,$T312),BL319),IF(BL314=1,IF($T322&gt;IF(OR($T312="",$T312=0),10^20,$T312),IF(OR($T312="",$T312=0),10^20,$T312),$T322),IF(IF($T324=справочники!$E$9,$T322+$T326*INT((BL314-1)/IF(OR($T328=0,$T328=""),1,$T328)),IF($T324=справочники!$E$10,$T322*POWER($T326,INT((BL314-1)/IF(OR($T328=0,$T328=""),1,$T328))),IF($T324=справочники!$E$11,POWER($T322,1+$T326*INT((BL314-1)/IF(OR($T328=0,$T328=""),1,$T328))),0)))&gt;IF(OR($T312="",$T312=0),10^20,$T312),IF(OR($T312="",$T312=0),10^20,$T312),IF($T324=справочники!$E$9,$T322+$T326*INT((BL314-1)/IF(OR($T328=0,$T328=""),1,$T328)),IF($T324=справочники!$E$10,$T322*POWER($T326,INT((BL314-1)/IF(OR($T328=0,$T328=""),1,$T328))),IF($T324=справочники!$E$11,POWER($T322,1+$T326*INT((BL314-1)/IF(OR($T328=0,$T328=""),1,$T328))),0))))))))</f>
        <v>0</v>
      </c>
      <c r="BM331" s="591">
        <f>IF(BM315="",0,IF($W317&gt;0,IF(BM317&gt;IF(OR($T312="",$T312=0),10^20,$T312),IF(OR($T312="",$T312=0),10^20,$T312),BM317),IF($W319&gt;0,IF(BM319&gt;IF(OR($T312="",$T312=0),10^20,$T312),IF(OR($T312="",$T312=0),10^20,$T312),BM319),IF(BM314=1,IF($T322&gt;IF(OR($T312="",$T312=0),10^20,$T312),IF(OR($T312="",$T312=0),10^20,$T312),$T322),IF(IF($T324=справочники!$E$9,$T322+$T326*INT((BM314-1)/IF(OR($T328=0,$T328=""),1,$T328)),IF($T324=справочники!$E$10,$T322*POWER($T326,INT((BM314-1)/IF(OR($T328=0,$T328=""),1,$T328))),IF($T324=справочники!$E$11,POWER($T322,1+$T326*INT((BM314-1)/IF(OR($T328=0,$T328=""),1,$T328))),0)))&gt;IF(OR($T312="",$T312=0),10^20,$T312),IF(OR($T312="",$T312=0),10^20,$T312),IF($T324=справочники!$E$9,$T322+$T326*INT((BM314-1)/IF(OR($T328=0,$T328=""),1,$T328)),IF($T324=справочники!$E$10,$T322*POWER($T326,INT((BM314-1)/IF(OR($T328=0,$T328=""),1,$T328))),IF($T324=справочники!$E$11,POWER($T322,1+$T326*INT((BM314-1)/IF(OR($T328=0,$T328=""),1,$T328))),0))))))))</f>
        <v>0</v>
      </c>
      <c r="BN331" s="591">
        <f>IF(BN315="",0,IF($W317&gt;0,IF(BN317&gt;IF(OR($T312="",$T312=0),10^20,$T312),IF(OR($T312="",$T312=0),10^20,$T312),BN317),IF($W319&gt;0,IF(BN319&gt;IF(OR($T312="",$T312=0),10^20,$T312),IF(OR($T312="",$T312=0),10^20,$T312),BN319),IF(BN314=1,IF($T322&gt;IF(OR($T312="",$T312=0),10^20,$T312),IF(OR($T312="",$T312=0),10^20,$T312),$T322),IF(IF($T324=справочники!$E$9,$T322+$T326*INT((BN314-1)/IF(OR($T328=0,$T328=""),1,$T328)),IF($T324=справочники!$E$10,$T322*POWER($T326,INT((BN314-1)/IF(OR($T328=0,$T328=""),1,$T328))),IF($T324=справочники!$E$11,POWER($T322,1+$T326*INT((BN314-1)/IF(OR($T328=0,$T328=""),1,$T328))),0)))&gt;IF(OR($T312="",$T312=0),10^20,$T312),IF(OR($T312="",$T312=0),10^20,$T312),IF($T324=справочники!$E$9,$T322+$T326*INT((BN314-1)/IF(OR($T328=0,$T328=""),1,$T328)),IF($T324=справочники!$E$10,$T322*POWER($T326,INT((BN314-1)/IF(OR($T328=0,$T328=""),1,$T328))),IF($T324=справочники!$E$11,POWER($T322,1+$T326*INT((BN314-1)/IF(OR($T328=0,$T328=""),1,$T328))),0))))))))</f>
        <v>0</v>
      </c>
      <c r="BO331" s="591">
        <f>IF(BO315="",0,IF($W317&gt;0,IF(BO317&gt;IF(OR($T312="",$T312=0),10^20,$T312),IF(OR($T312="",$T312=0),10^20,$T312),BO317),IF($W319&gt;0,IF(BO319&gt;IF(OR($T312="",$T312=0),10^20,$T312),IF(OR($T312="",$T312=0),10^20,$T312),BO319),IF(BO314=1,IF($T322&gt;IF(OR($T312="",$T312=0),10^20,$T312),IF(OR($T312="",$T312=0),10^20,$T312),$T322),IF(IF($T324=справочники!$E$9,$T322+$T326*INT((BO314-1)/IF(OR($T328=0,$T328=""),1,$T328)),IF($T324=справочники!$E$10,$T322*POWER($T326,INT((BO314-1)/IF(OR($T328=0,$T328=""),1,$T328))),IF($T324=справочники!$E$11,POWER($T322,1+$T326*INT((BO314-1)/IF(OR($T328=0,$T328=""),1,$T328))),0)))&gt;IF(OR($T312="",$T312=0),10^20,$T312),IF(OR($T312="",$T312=0),10^20,$T312),IF($T324=справочники!$E$9,$T322+$T326*INT((BO314-1)/IF(OR($T328=0,$T328=""),1,$T328)),IF($T324=справочники!$E$10,$T322*POWER($T326,INT((BO314-1)/IF(OR($T328=0,$T328=""),1,$T328))),IF($T324=справочники!$E$11,POWER($T322,1+$T326*INT((BO314-1)/IF(OR($T328=0,$T328=""),1,$T328))),0))))))))</f>
        <v>0</v>
      </c>
      <c r="BP331" s="591">
        <f>IF(BP315="",0,IF($W317&gt;0,IF(BP317&gt;IF(OR($T312="",$T312=0),10^20,$T312),IF(OR($T312="",$T312=0),10^20,$T312),BP317),IF($W319&gt;0,IF(BP319&gt;IF(OR($T312="",$T312=0),10^20,$T312),IF(OR($T312="",$T312=0),10^20,$T312),BP319),IF(BP314=1,IF($T322&gt;IF(OR($T312="",$T312=0),10^20,$T312),IF(OR($T312="",$T312=0),10^20,$T312),$T322),IF(IF($T324=справочники!$E$9,$T322+$T326*INT((BP314-1)/IF(OR($T328=0,$T328=""),1,$T328)),IF($T324=справочники!$E$10,$T322*POWER($T326,INT((BP314-1)/IF(OR($T328=0,$T328=""),1,$T328))),IF($T324=справочники!$E$11,POWER($T322,1+$T326*INT((BP314-1)/IF(OR($T328=0,$T328=""),1,$T328))),0)))&gt;IF(OR($T312="",$T312=0),10^20,$T312),IF(OR($T312="",$T312=0),10^20,$T312),IF($T324=справочники!$E$9,$T322+$T326*INT((BP314-1)/IF(OR($T328=0,$T328=""),1,$T328)),IF($T324=справочники!$E$10,$T322*POWER($T326,INT((BP314-1)/IF(OR($T328=0,$T328=""),1,$T328))),IF($T324=справочники!$E$11,POWER($T322,1+$T326*INT((BP314-1)/IF(OR($T328=0,$T328=""),1,$T328))),0))))))))</f>
        <v>0</v>
      </c>
      <c r="BQ331" s="591">
        <f>IF(BQ315="",0,IF($W317&gt;0,IF(BQ317&gt;IF(OR($T312="",$T312=0),10^20,$T312),IF(OR($T312="",$T312=0),10^20,$T312),BQ317),IF($W319&gt;0,IF(BQ319&gt;IF(OR($T312="",$T312=0),10^20,$T312),IF(OR($T312="",$T312=0),10^20,$T312),BQ319),IF(BQ314=1,IF($T322&gt;IF(OR($T312="",$T312=0),10^20,$T312),IF(OR($T312="",$T312=0),10^20,$T312),$T322),IF(IF($T324=справочники!$E$9,$T322+$T326*INT((BQ314-1)/IF(OR($T328=0,$T328=""),1,$T328)),IF($T324=справочники!$E$10,$T322*POWER($T326,INT((BQ314-1)/IF(OR($T328=0,$T328=""),1,$T328))),IF($T324=справочники!$E$11,POWER($T322,1+$T326*INT((BQ314-1)/IF(OR($T328=0,$T328=""),1,$T328))),0)))&gt;IF(OR($T312="",$T312=0),10^20,$T312),IF(OR($T312="",$T312=0),10^20,$T312),IF($T324=справочники!$E$9,$T322+$T326*INT((BQ314-1)/IF(OR($T328=0,$T328=""),1,$T328)),IF($T324=справочники!$E$10,$T322*POWER($T326,INT((BQ314-1)/IF(OR($T328=0,$T328=""),1,$T328))),IF($T324=справочники!$E$11,POWER($T322,1+$T326*INT((BQ314-1)/IF(OR($T328=0,$T328=""),1,$T328))),0))))))))</f>
        <v>0</v>
      </c>
      <c r="BR331" s="591">
        <f>IF(BR315="",0,IF($W317&gt;0,IF(BR317&gt;IF(OR($T312="",$T312=0),10^20,$T312),IF(OR($T312="",$T312=0),10^20,$T312),BR317),IF($W319&gt;0,IF(BR319&gt;IF(OR($T312="",$T312=0),10^20,$T312),IF(OR($T312="",$T312=0),10^20,$T312),BR319),IF(BR314=1,IF($T322&gt;IF(OR($T312="",$T312=0),10^20,$T312),IF(OR($T312="",$T312=0),10^20,$T312),$T322),IF(IF($T324=справочники!$E$9,$T322+$T326*INT((BR314-1)/IF(OR($T328=0,$T328=""),1,$T328)),IF($T324=справочники!$E$10,$T322*POWER($T326,INT((BR314-1)/IF(OR($T328=0,$T328=""),1,$T328))),IF($T324=справочники!$E$11,POWER($T322,1+$T326*INT((BR314-1)/IF(OR($T328=0,$T328=""),1,$T328))),0)))&gt;IF(OR($T312="",$T312=0),10^20,$T312),IF(OR($T312="",$T312=0),10^20,$T312),IF($T324=справочники!$E$9,$T322+$T326*INT((BR314-1)/IF(OR($T328=0,$T328=""),1,$T328)),IF($T324=справочники!$E$10,$T322*POWER($T326,INT((BR314-1)/IF(OR($T328=0,$T328=""),1,$T328))),IF($T324=справочники!$E$11,POWER($T322,1+$T326*INT((BR314-1)/IF(OR($T328=0,$T328=""),1,$T328))),0))))))))</f>
        <v>0</v>
      </c>
      <c r="BS331" s="591">
        <f>IF(BS315="",0,IF($W317&gt;0,IF(BS317&gt;IF(OR($T312="",$T312=0),10^20,$T312),IF(OR($T312="",$T312=0),10^20,$T312),BS317),IF($W319&gt;0,IF(BS319&gt;IF(OR($T312="",$T312=0),10^20,$T312),IF(OR($T312="",$T312=0),10^20,$T312),BS319),IF(BS314=1,IF($T322&gt;IF(OR($T312="",$T312=0),10^20,$T312),IF(OR($T312="",$T312=0),10^20,$T312),$T322),IF(IF($T324=справочники!$E$9,$T322+$T326*INT((BS314-1)/IF(OR($T328=0,$T328=""),1,$T328)),IF($T324=справочники!$E$10,$T322*POWER($T326,INT((BS314-1)/IF(OR($T328=0,$T328=""),1,$T328))),IF($T324=справочники!$E$11,POWER($T322,1+$T326*INT((BS314-1)/IF(OR($T328=0,$T328=""),1,$T328))),0)))&gt;IF(OR($T312="",$T312=0),10^20,$T312),IF(OR($T312="",$T312=0),10^20,$T312),IF($T324=справочники!$E$9,$T322+$T326*INT((BS314-1)/IF(OR($T328=0,$T328=""),1,$T328)),IF($T324=справочники!$E$10,$T322*POWER($T326,INT((BS314-1)/IF(OR($T328=0,$T328=""),1,$T328))),IF($T324=справочники!$E$11,POWER($T322,1+$T326*INT((BS314-1)/IF(OR($T328=0,$T328=""),1,$T328))),0))))))))</f>
        <v>0</v>
      </c>
      <c r="BT331" s="591">
        <f>IF(BT315="",0,IF($W317&gt;0,IF(BT317&gt;IF(OR($T312="",$T312=0),10^20,$T312),IF(OR($T312="",$T312=0),10^20,$T312),BT317),IF($W319&gt;0,IF(BT319&gt;IF(OR($T312="",$T312=0),10^20,$T312),IF(OR($T312="",$T312=0),10^20,$T312),BT319),IF(BT314=1,IF($T322&gt;IF(OR($T312="",$T312=0),10^20,$T312),IF(OR($T312="",$T312=0),10^20,$T312),$T322),IF(IF($T324=справочники!$E$9,$T322+$T326*INT((BT314-1)/IF(OR($T328=0,$T328=""),1,$T328)),IF($T324=справочники!$E$10,$T322*POWER($T326,INT((BT314-1)/IF(OR($T328=0,$T328=""),1,$T328))),IF($T324=справочники!$E$11,POWER($T322,1+$T326*INT((BT314-1)/IF(OR($T328=0,$T328=""),1,$T328))),0)))&gt;IF(OR($T312="",$T312=0),10^20,$T312),IF(OR($T312="",$T312=0),10^20,$T312),IF($T324=справочники!$E$9,$T322+$T326*INT((BT314-1)/IF(OR($T328=0,$T328=""),1,$T328)),IF($T324=справочники!$E$10,$T322*POWER($T326,INT((BT314-1)/IF(OR($T328=0,$T328=""),1,$T328))),IF($T324=справочники!$E$11,POWER($T322,1+$T326*INT((BT314-1)/IF(OR($T328=0,$T328=""),1,$T328))),0))))))))</f>
        <v>0</v>
      </c>
      <c r="BU331" s="591">
        <f>IF(BU315="",0,IF($W317&gt;0,IF(BU317&gt;IF(OR($T312="",$T312=0),10^20,$T312),IF(OR($T312="",$T312=0),10^20,$T312),BU317),IF($W319&gt;0,IF(BU319&gt;IF(OR($T312="",$T312=0),10^20,$T312),IF(OR($T312="",$T312=0),10^20,$T312),BU319),IF(BU314=1,IF($T322&gt;IF(OR($T312="",$T312=0),10^20,$T312),IF(OR($T312="",$T312=0),10^20,$T312),$T322),IF(IF($T324=справочники!$E$9,$T322+$T326*INT((BU314-1)/IF(OR($T328=0,$T328=""),1,$T328)),IF($T324=справочники!$E$10,$T322*POWER($T326,INT((BU314-1)/IF(OR($T328=0,$T328=""),1,$T328))),IF($T324=справочники!$E$11,POWER($T322,1+$T326*INT((BU314-1)/IF(OR($T328=0,$T328=""),1,$T328))),0)))&gt;IF(OR($T312="",$T312=0),10^20,$T312),IF(OR($T312="",$T312=0),10^20,$T312),IF($T324=справочники!$E$9,$T322+$T326*INT((BU314-1)/IF(OR($T328=0,$T328=""),1,$T328)),IF($T324=справочники!$E$10,$T322*POWER($T326,INT((BU314-1)/IF(OR($T328=0,$T328=""),1,$T328))),IF($T324=справочники!$E$11,POWER($T322,1+$T326*INT((BU314-1)/IF(OR($T328=0,$T328=""),1,$T328))),0))))))))</f>
        <v>0</v>
      </c>
      <c r="BV331" s="591">
        <f>IF(BV315="",0,IF($W317&gt;0,IF(BV317&gt;IF(OR($T312="",$T312=0),10^20,$T312),IF(OR($T312="",$T312=0),10^20,$T312),BV317),IF($W319&gt;0,IF(BV319&gt;IF(OR($T312="",$T312=0),10^20,$T312),IF(OR($T312="",$T312=0),10^20,$T312),BV319),IF(BV314=1,IF($T322&gt;IF(OR($T312="",$T312=0),10^20,$T312),IF(OR($T312="",$T312=0),10^20,$T312),$T322),IF(IF($T324=справочники!$E$9,$T322+$T326*INT((BV314-1)/IF(OR($T328=0,$T328=""),1,$T328)),IF($T324=справочники!$E$10,$T322*POWER($T326,INT((BV314-1)/IF(OR($T328=0,$T328=""),1,$T328))),IF($T324=справочники!$E$11,POWER($T322,1+$T326*INT((BV314-1)/IF(OR($T328=0,$T328=""),1,$T328))),0)))&gt;IF(OR($T312="",$T312=0),10^20,$T312),IF(OR($T312="",$T312=0),10^20,$T312),IF($T324=справочники!$E$9,$T322+$T326*INT((BV314-1)/IF(OR($T328=0,$T328=""),1,$T328)),IF($T324=справочники!$E$10,$T322*POWER($T326,INT((BV314-1)/IF(OR($T328=0,$T328=""),1,$T328))),IF($T324=справочники!$E$11,POWER($T322,1+$T326*INT((BV314-1)/IF(OR($T328=0,$T328=""),1,$T328))),0))))))))</f>
        <v>0</v>
      </c>
      <c r="BW331" s="591">
        <f>IF(BW315="",0,IF($W317&gt;0,IF(BW317&gt;IF(OR($T312="",$T312=0),10^20,$T312),IF(OR($T312="",$T312=0),10^20,$T312),BW317),IF($W319&gt;0,IF(BW319&gt;IF(OR($T312="",$T312=0),10^20,$T312),IF(OR($T312="",$T312=0),10^20,$T312),BW319),IF(BW314=1,IF($T322&gt;IF(OR($T312="",$T312=0),10^20,$T312),IF(OR($T312="",$T312=0),10^20,$T312),$T322),IF(IF($T324=справочники!$E$9,$T322+$T326*INT((BW314-1)/IF(OR($T328=0,$T328=""),1,$T328)),IF($T324=справочники!$E$10,$T322*POWER($T326,INT((BW314-1)/IF(OR($T328=0,$T328=""),1,$T328))),IF($T324=справочники!$E$11,POWER($T322,1+$T326*INT((BW314-1)/IF(OR($T328=0,$T328=""),1,$T328))),0)))&gt;IF(OR($T312="",$T312=0),10^20,$T312),IF(OR($T312="",$T312=0),10^20,$T312),IF($T324=справочники!$E$9,$T322+$T326*INT((BW314-1)/IF(OR($T328=0,$T328=""),1,$T328)),IF($T324=справочники!$E$10,$T322*POWER($T326,INT((BW314-1)/IF(OR($T328=0,$T328=""),1,$T328))),IF($T324=справочники!$E$11,POWER($T322,1+$T326*INT((BW314-1)/IF(OR($T328=0,$T328=""),1,$T328))),0))))))))</f>
        <v>0</v>
      </c>
      <c r="BX331" s="591">
        <f>IF(BX315="",0,IF($W317&gt;0,IF(BX317&gt;IF(OR($T312="",$T312=0),10^20,$T312),IF(OR($T312="",$T312=0),10^20,$T312),BX317),IF($W319&gt;0,IF(BX319&gt;IF(OR($T312="",$T312=0),10^20,$T312),IF(OR($T312="",$T312=0),10^20,$T312),BX319),IF(BX314=1,IF($T322&gt;IF(OR($T312="",$T312=0),10^20,$T312),IF(OR($T312="",$T312=0),10^20,$T312),$T322),IF(IF($T324=справочники!$E$9,$T322+$T326*INT((BX314-1)/IF(OR($T328=0,$T328=""),1,$T328)),IF($T324=справочники!$E$10,$T322*POWER($T326,INT((BX314-1)/IF(OR($T328=0,$T328=""),1,$T328))),IF($T324=справочники!$E$11,POWER($T322,1+$T326*INT((BX314-1)/IF(OR($T328=0,$T328=""),1,$T328))),0)))&gt;IF(OR($T312="",$T312=0),10^20,$T312),IF(OR($T312="",$T312=0),10^20,$T312),IF($T324=справочники!$E$9,$T322+$T326*INT((BX314-1)/IF(OR($T328=0,$T328=""),1,$T328)),IF($T324=справочники!$E$10,$T322*POWER($T326,INT((BX314-1)/IF(OR($T328=0,$T328=""),1,$T328))),IF($T324=справочники!$E$11,POWER($T322,1+$T326*INT((BX314-1)/IF(OR($T328=0,$T328=""),1,$T328))),0))))))))</f>
        <v>0</v>
      </c>
      <c r="BY331" s="591">
        <f>IF(BY315="",0,IF($W317&gt;0,IF(BY317&gt;IF(OR($T312="",$T312=0),10^20,$T312),IF(OR($T312="",$T312=0),10^20,$T312),BY317),IF($W319&gt;0,IF(BY319&gt;IF(OR($T312="",$T312=0),10^20,$T312),IF(OR($T312="",$T312=0),10^20,$T312),BY319),IF(BY314=1,IF($T322&gt;IF(OR($T312="",$T312=0),10^20,$T312),IF(OR($T312="",$T312=0),10^20,$T312),$T322),IF(IF($T324=справочники!$E$9,$T322+$T326*INT((BY314-1)/IF(OR($T328=0,$T328=""),1,$T328)),IF($T324=справочники!$E$10,$T322*POWER($T326,INT((BY314-1)/IF(OR($T328=0,$T328=""),1,$T328))),IF($T324=справочники!$E$11,POWER($T322,1+$T326*INT((BY314-1)/IF(OR($T328=0,$T328=""),1,$T328))),0)))&gt;IF(OR($T312="",$T312=0),10^20,$T312),IF(OR($T312="",$T312=0),10^20,$T312),IF($T324=справочники!$E$9,$T322+$T326*INT((BY314-1)/IF(OR($T328=0,$T328=""),1,$T328)),IF($T324=справочники!$E$10,$T322*POWER($T326,INT((BY314-1)/IF(OR($T328=0,$T328=""),1,$T328))),IF($T324=справочники!$E$11,POWER($T322,1+$T326*INT((BY314-1)/IF(OR($T328=0,$T328=""),1,$T328))),0))))))))</f>
        <v>0</v>
      </c>
      <c r="BZ331" s="591">
        <f>IF(BZ315="",0,IF($W317&gt;0,IF(BZ317&gt;IF(OR($T312="",$T312=0),10^20,$T312),IF(OR($T312="",$T312=0),10^20,$T312),BZ317),IF($W319&gt;0,IF(BZ319&gt;IF(OR($T312="",$T312=0),10^20,$T312),IF(OR($T312="",$T312=0),10^20,$T312),BZ319),IF(BZ314=1,IF($T322&gt;IF(OR($T312="",$T312=0),10^20,$T312),IF(OR($T312="",$T312=0),10^20,$T312),$T322),IF(IF($T324=справочники!$E$9,$T322+$T326*INT((BZ314-1)/IF(OR($T328=0,$T328=""),1,$T328)),IF($T324=справочники!$E$10,$T322*POWER($T326,INT((BZ314-1)/IF(OR($T328=0,$T328=""),1,$T328))),IF($T324=справочники!$E$11,POWER($T322,1+$T326*INT((BZ314-1)/IF(OR($T328=0,$T328=""),1,$T328))),0)))&gt;IF(OR($T312="",$T312=0),10^20,$T312),IF(OR($T312="",$T312=0),10^20,$T312),IF($T324=справочники!$E$9,$T322+$T326*INT((BZ314-1)/IF(OR($T328=0,$T328=""),1,$T328)),IF($T324=справочники!$E$10,$T322*POWER($T326,INT((BZ314-1)/IF(OR($T328=0,$T328=""),1,$T328))),IF($T324=справочники!$E$11,POWER($T322,1+$T326*INT((BZ314-1)/IF(OR($T328=0,$T328=""),1,$T328))),0))))))))</f>
        <v>0</v>
      </c>
      <c r="CA331" s="591">
        <f>IF(CA315="",0,IF($W317&gt;0,IF(CA317&gt;IF(OR($T312="",$T312=0),10^20,$T312),IF(OR($T312="",$T312=0),10^20,$T312),CA317),IF($W319&gt;0,IF(CA319&gt;IF(OR($T312="",$T312=0),10^20,$T312),IF(OR($T312="",$T312=0),10^20,$T312),CA319),IF(CA314=1,IF($T322&gt;IF(OR($T312="",$T312=0),10^20,$T312),IF(OR($T312="",$T312=0),10^20,$T312),$T322),IF(IF($T324=справочники!$E$9,$T322+$T326*INT((CA314-1)/IF(OR($T328=0,$T328=""),1,$T328)),IF($T324=справочники!$E$10,$T322*POWER($T326,INT((CA314-1)/IF(OR($T328=0,$T328=""),1,$T328))),IF($T324=справочники!$E$11,POWER($T322,1+$T326*INT((CA314-1)/IF(OR($T328=0,$T328=""),1,$T328))),0)))&gt;IF(OR($T312="",$T312=0),10^20,$T312),IF(OR($T312="",$T312=0),10^20,$T312),IF($T324=справочники!$E$9,$T322+$T326*INT((CA314-1)/IF(OR($T328=0,$T328=""),1,$T328)),IF($T324=справочники!$E$10,$T322*POWER($T326,INT((CA314-1)/IF(OR($T328=0,$T328=""),1,$T328))),IF($T324=справочники!$E$11,POWER($T322,1+$T326*INT((CA314-1)/IF(OR($T328=0,$T328=""),1,$T328))),0))))))))</f>
        <v>0</v>
      </c>
      <c r="CB331" s="591">
        <f>IF(CB315="",0,IF($W317&gt;0,IF(CB317&gt;IF(OR($T312="",$T312=0),10^20,$T312),IF(OR($T312="",$T312=0),10^20,$T312),CB317),IF($W319&gt;0,IF(CB319&gt;IF(OR($T312="",$T312=0),10^20,$T312),IF(OR($T312="",$T312=0),10^20,$T312),CB319),IF(CB314=1,IF($T322&gt;IF(OR($T312="",$T312=0),10^20,$T312),IF(OR($T312="",$T312=0),10^20,$T312),$T322),IF(IF($T324=справочники!$E$9,$T322+$T326*INT((CB314-1)/IF(OR($T328=0,$T328=""),1,$T328)),IF($T324=справочники!$E$10,$T322*POWER($T326,INT((CB314-1)/IF(OR($T328=0,$T328=""),1,$T328))),IF($T324=справочники!$E$11,POWER($T322,1+$T326*INT((CB314-1)/IF(OR($T328=0,$T328=""),1,$T328))),0)))&gt;IF(OR($T312="",$T312=0),10^20,$T312),IF(OR($T312="",$T312=0),10^20,$T312),IF($T324=справочники!$E$9,$T322+$T326*INT((CB314-1)/IF(OR($T328=0,$T328=""),1,$T328)),IF($T324=справочники!$E$10,$T322*POWER($T326,INT((CB314-1)/IF(OR($T328=0,$T328=""),1,$T328))),IF($T324=справочники!$E$11,POWER($T322,1+$T326*INT((CB314-1)/IF(OR($T328=0,$T328=""),1,$T328))),0))))))))</f>
        <v>0</v>
      </c>
      <c r="CC331" s="591">
        <f>IF(CC315="",0,IF($W317&gt;0,IF(CC317&gt;IF(OR($T312="",$T312=0),10^20,$T312),IF(OR($T312="",$T312=0),10^20,$T312),CC317),IF($W319&gt;0,IF(CC319&gt;IF(OR($T312="",$T312=0),10^20,$T312),IF(OR($T312="",$T312=0),10^20,$T312),CC319),IF(CC314=1,IF($T322&gt;IF(OR($T312="",$T312=0),10^20,$T312),IF(OR($T312="",$T312=0),10^20,$T312),$T322),IF(IF($T324=справочники!$E$9,$T322+$T326*INT((CC314-1)/IF(OR($T328=0,$T328=""),1,$T328)),IF($T324=справочники!$E$10,$T322*POWER($T326,INT((CC314-1)/IF(OR($T328=0,$T328=""),1,$T328))),IF($T324=справочники!$E$11,POWER($T322,1+$T326*INT((CC314-1)/IF(OR($T328=0,$T328=""),1,$T328))),0)))&gt;IF(OR($T312="",$T312=0),10^20,$T312),IF(OR($T312="",$T312=0),10^20,$T312),IF($T324=справочники!$E$9,$T322+$T326*INT((CC314-1)/IF(OR($T328=0,$T328=""),1,$T328)),IF($T324=справочники!$E$10,$T322*POWER($T326,INT((CC314-1)/IF(OR($T328=0,$T328=""),1,$T328))),IF($T324=справочники!$E$11,POWER($T322,1+$T326*INT((CC314-1)/IF(OR($T328=0,$T328=""),1,$T328))),0))))))))</f>
        <v>0</v>
      </c>
      <c r="CD331" s="591">
        <f>IF(CD315="",0,IF($W317&gt;0,IF(CD317&gt;IF(OR($T312="",$T312=0),10^20,$T312),IF(OR($T312="",$T312=0),10^20,$T312),CD317),IF($W319&gt;0,IF(CD319&gt;IF(OR($T312="",$T312=0),10^20,$T312),IF(OR($T312="",$T312=0),10^20,$T312),CD319),IF(CD314=1,IF($T322&gt;IF(OR($T312="",$T312=0),10^20,$T312),IF(OR($T312="",$T312=0),10^20,$T312),$T322),IF(IF($T324=справочники!$E$9,$T322+$T326*INT((CD314-1)/IF(OR($T328=0,$T328=""),1,$T328)),IF($T324=справочники!$E$10,$T322*POWER($T326,INT((CD314-1)/IF(OR($T328=0,$T328=""),1,$T328))),IF($T324=справочники!$E$11,POWER($T322,1+$T326*INT((CD314-1)/IF(OR($T328=0,$T328=""),1,$T328))),0)))&gt;IF(OR($T312="",$T312=0),10^20,$T312),IF(OR($T312="",$T312=0),10^20,$T312),IF($T324=справочники!$E$9,$T322+$T326*INT((CD314-1)/IF(OR($T328=0,$T328=""),1,$T328)),IF($T324=справочники!$E$10,$T322*POWER($T326,INT((CD314-1)/IF(OR($T328=0,$T328=""),1,$T328))),IF($T324=справочники!$E$11,POWER($T322,1+$T326*INT((CD314-1)/IF(OR($T328=0,$T328=""),1,$T328))),0))))))))</f>
        <v>0</v>
      </c>
      <c r="CE331" s="591">
        <f>IF(CE315="",0,IF($W317&gt;0,IF(CE317&gt;IF(OR($T312="",$T312=0),10^20,$T312),IF(OR($T312="",$T312=0),10^20,$T312),CE317),IF($W319&gt;0,IF(CE319&gt;IF(OR($T312="",$T312=0),10^20,$T312),IF(OR($T312="",$T312=0),10^20,$T312),CE319),IF(CE314=1,IF($T322&gt;IF(OR($T312="",$T312=0),10^20,$T312),IF(OR($T312="",$T312=0),10^20,$T312),$T322),IF(IF($T324=справочники!$E$9,$T322+$T326*INT((CE314-1)/IF(OR($T328=0,$T328=""),1,$T328)),IF($T324=справочники!$E$10,$T322*POWER($T326,INT((CE314-1)/IF(OR($T328=0,$T328=""),1,$T328))),IF($T324=справочники!$E$11,POWER($T322,1+$T326*INT((CE314-1)/IF(OR($T328=0,$T328=""),1,$T328))),0)))&gt;IF(OR($T312="",$T312=0),10^20,$T312),IF(OR($T312="",$T312=0),10^20,$T312),IF($T324=справочники!$E$9,$T322+$T326*INT((CE314-1)/IF(OR($T328=0,$T328=""),1,$T328)),IF($T324=справочники!$E$10,$T322*POWER($T326,INT((CE314-1)/IF(OR($T328=0,$T328=""),1,$T328))),IF($T324=справочники!$E$11,POWER($T322,1+$T326*INT((CE314-1)/IF(OR($T328=0,$T328=""),1,$T328))),0))))))))</f>
        <v>0</v>
      </c>
      <c r="CF331" s="591">
        <f>IF(CF315="",0,IF($W317&gt;0,IF(CF317&gt;IF(OR($T312="",$T312=0),10^20,$T312),IF(OR($T312="",$T312=0),10^20,$T312),CF317),IF($W319&gt;0,IF(CF319&gt;IF(OR($T312="",$T312=0),10^20,$T312),IF(OR($T312="",$T312=0),10^20,$T312),CF319),IF(CF314=1,IF($T322&gt;IF(OR($T312="",$T312=0),10^20,$T312),IF(OR($T312="",$T312=0),10^20,$T312),$T322),IF(IF($T324=справочники!$E$9,$T322+$T326*INT((CF314-1)/IF(OR($T328=0,$T328=""),1,$T328)),IF($T324=справочники!$E$10,$T322*POWER($T326,INT((CF314-1)/IF(OR($T328=0,$T328=""),1,$T328))),IF($T324=справочники!$E$11,POWER($T322,1+$T326*INT((CF314-1)/IF(OR($T328=0,$T328=""),1,$T328))),0)))&gt;IF(OR($T312="",$T312=0),10^20,$T312),IF(OR($T312="",$T312=0),10^20,$T312),IF($T324=справочники!$E$9,$T322+$T326*INT((CF314-1)/IF(OR($T328=0,$T328=""),1,$T328)),IF($T324=справочники!$E$10,$T322*POWER($T326,INT((CF314-1)/IF(OR($T328=0,$T328=""),1,$T328))),IF($T324=справочники!$E$11,POWER($T322,1+$T326*INT((CF314-1)/IF(OR($T328=0,$T328=""),1,$T328))),0))))))))</f>
        <v>0</v>
      </c>
      <c r="CG331" s="591">
        <f>IF(CG315="",0,IF($W317&gt;0,IF(CG317&gt;IF(OR($T312="",$T312=0),10^20,$T312),IF(OR($T312="",$T312=0),10^20,$T312),CG317),IF($W319&gt;0,IF(CG319&gt;IF(OR($T312="",$T312=0),10^20,$T312),IF(OR($T312="",$T312=0),10^20,$T312),CG319),IF(CG314=1,IF($T322&gt;IF(OR($T312="",$T312=0),10^20,$T312),IF(OR($T312="",$T312=0),10^20,$T312),$T322),IF(IF($T324=справочники!$E$9,$T322+$T326*INT((CG314-1)/IF(OR($T328=0,$T328=""),1,$T328)),IF($T324=справочники!$E$10,$T322*POWER($T326,INT((CG314-1)/IF(OR($T328=0,$T328=""),1,$T328))),IF($T324=справочники!$E$11,POWER($T322,1+$T326*INT((CG314-1)/IF(OR($T328=0,$T328=""),1,$T328))),0)))&gt;IF(OR($T312="",$T312=0),10^20,$T312),IF(OR($T312="",$T312=0),10^20,$T312),IF($T324=справочники!$E$9,$T322+$T326*INT((CG314-1)/IF(OR($T328=0,$T328=""),1,$T328)),IF($T324=справочники!$E$10,$T322*POWER($T326,INT((CG314-1)/IF(OR($T328=0,$T328=""),1,$T328))),IF($T324=справочники!$E$11,POWER($T322,1+$T326*INT((CG314-1)/IF(OR($T328=0,$T328=""),1,$T328))),0))))))))</f>
        <v>0</v>
      </c>
      <c r="CH331" s="591">
        <f>IF(CH315="",0,IF($W317&gt;0,IF(CH317&gt;IF(OR($T312="",$T312=0),10^20,$T312),IF(OR($T312="",$T312=0),10^20,$T312),CH317),IF($W319&gt;0,IF(CH319&gt;IF(OR($T312="",$T312=0),10^20,$T312),IF(OR($T312="",$T312=0),10^20,$T312),CH319),IF(CH314=1,IF($T322&gt;IF(OR($T312="",$T312=0),10^20,$T312),IF(OR($T312="",$T312=0),10^20,$T312),$T322),IF(IF($T324=справочники!$E$9,$T322+$T326*INT((CH314-1)/IF(OR($T328=0,$T328=""),1,$T328)),IF($T324=справочники!$E$10,$T322*POWER($T326,INT((CH314-1)/IF(OR($T328=0,$T328=""),1,$T328))),IF($T324=справочники!$E$11,POWER($T322,1+$T326*INT((CH314-1)/IF(OR($T328=0,$T328=""),1,$T328))),0)))&gt;IF(OR($T312="",$T312=0),10^20,$T312),IF(OR($T312="",$T312=0),10^20,$T312),IF($T324=справочники!$E$9,$T322+$T326*INT((CH314-1)/IF(OR($T328=0,$T328=""),1,$T328)),IF($T324=справочники!$E$10,$T322*POWER($T326,INT((CH314-1)/IF(OR($T328=0,$T328=""),1,$T328))),IF($T324=справочники!$E$11,POWER($T322,1+$T326*INT((CH314-1)/IF(OR($T328=0,$T328=""),1,$T328))),0))))))))</f>
        <v>0</v>
      </c>
      <c r="CI331" s="591">
        <f>IF(CI315="",0,IF($W317&gt;0,IF(CI317&gt;IF(OR($T312="",$T312=0),10^20,$T312),IF(OR($T312="",$T312=0),10^20,$T312),CI317),IF($W319&gt;0,IF(CI319&gt;IF(OR($T312="",$T312=0),10^20,$T312),IF(OR($T312="",$T312=0),10^20,$T312),CI319),IF(CI314=1,IF($T322&gt;IF(OR($T312="",$T312=0),10^20,$T312),IF(OR($T312="",$T312=0),10^20,$T312),$T322),IF(IF($T324=справочники!$E$9,$T322+$T326*INT((CI314-1)/IF(OR($T328=0,$T328=""),1,$T328)),IF($T324=справочники!$E$10,$T322*POWER($T326,INT((CI314-1)/IF(OR($T328=0,$T328=""),1,$T328))),IF($T324=справочники!$E$11,POWER($T322,1+$T326*INT((CI314-1)/IF(OR($T328=0,$T328=""),1,$T328))),0)))&gt;IF(OR($T312="",$T312=0),10^20,$T312),IF(OR($T312="",$T312=0),10^20,$T312),IF($T324=справочники!$E$9,$T322+$T326*INT((CI314-1)/IF(OR($T328=0,$T328=""),1,$T328)),IF($T324=справочники!$E$10,$T322*POWER($T326,INT((CI314-1)/IF(OR($T328=0,$T328=""),1,$T328))),IF($T324=справочники!$E$11,POWER($T322,1+$T326*INT((CI314-1)/IF(OR($T328=0,$T328=""),1,$T328))),0))))))))</f>
        <v>0</v>
      </c>
      <c r="CJ331" s="591">
        <f>IF(CJ315="",0,IF($W317&gt;0,IF(CJ317&gt;IF(OR($T312="",$T312=0),10^20,$T312),IF(OR($T312="",$T312=0),10^20,$T312),CJ317),IF($W319&gt;0,IF(CJ319&gt;IF(OR($T312="",$T312=0),10^20,$T312),IF(OR($T312="",$T312=0),10^20,$T312),CJ319),IF(CJ314=1,IF($T322&gt;IF(OR($T312="",$T312=0),10^20,$T312),IF(OR($T312="",$T312=0),10^20,$T312),$T322),IF(IF($T324=справочники!$E$9,$T322+$T326*INT((CJ314-1)/IF(OR($T328=0,$T328=""),1,$T328)),IF($T324=справочники!$E$10,$T322*POWER($T326,INT((CJ314-1)/IF(OR($T328=0,$T328=""),1,$T328))),IF($T324=справочники!$E$11,POWER($T322,1+$T326*INT((CJ314-1)/IF(OR($T328=0,$T328=""),1,$T328))),0)))&gt;IF(OR($T312="",$T312=0),10^20,$T312),IF(OR($T312="",$T312=0),10^20,$T312),IF($T324=справочники!$E$9,$T322+$T326*INT((CJ314-1)/IF(OR($T328=0,$T328=""),1,$T328)),IF($T324=справочники!$E$10,$T322*POWER($T326,INT((CJ314-1)/IF(OR($T328=0,$T328=""),1,$T328))),IF($T324=справочники!$E$11,POWER($T322,1+$T326*INT((CJ314-1)/IF(OR($T328=0,$T328=""),1,$T328))),0))))))))</f>
        <v>0</v>
      </c>
      <c r="CK331" s="591">
        <f>IF(CK315="",0,IF($W317&gt;0,IF(CK317&gt;IF(OR($T312="",$T312=0),10^20,$T312),IF(OR($T312="",$T312=0),10^20,$T312),CK317),IF($W319&gt;0,IF(CK319&gt;IF(OR($T312="",$T312=0),10^20,$T312),IF(OR($T312="",$T312=0),10^20,$T312),CK319),IF(CK314=1,IF($T322&gt;IF(OR($T312="",$T312=0),10^20,$T312),IF(OR($T312="",$T312=0),10^20,$T312),$T322),IF(IF($T324=справочники!$E$9,$T322+$T326*INT((CK314-1)/IF(OR($T328=0,$T328=""),1,$T328)),IF($T324=справочники!$E$10,$T322*POWER($T326,INT((CK314-1)/IF(OR($T328=0,$T328=""),1,$T328))),IF($T324=справочники!$E$11,POWER($T322,1+$T326*INT((CK314-1)/IF(OR($T328=0,$T328=""),1,$T328))),0)))&gt;IF(OR($T312="",$T312=0),10^20,$T312),IF(OR($T312="",$T312=0),10^20,$T312),IF($T324=справочники!$E$9,$T322+$T326*INT((CK314-1)/IF(OR($T328=0,$T328=""),1,$T328)),IF($T324=справочники!$E$10,$T322*POWER($T326,INT((CK314-1)/IF(OR($T328=0,$T328=""),1,$T328))),IF($T324=справочники!$E$11,POWER($T322,1+$T326*INT((CK314-1)/IF(OR($T328=0,$T328=""),1,$T328))),0))))))))</f>
        <v>0</v>
      </c>
      <c r="CL331" s="591">
        <f>IF(CL315="",0,IF($W317&gt;0,IF(CL317&gt;IF(OR($T312="",$T312=0),10^20,$T312),IF(OR($T312="",$T312=0),10^20,$T312),CL317),IF($W319&gt;0,IF(CL319&gt;IF(OR($T312="",$T312=0),10^20,$T312),IF(OR($T312="",$T312=0),10^20,$T312),CL319),IF(CL314=1,IF($T322&gt;IF(OR($T312="",$T312=0),10^20,$T312),IF(OR($T312="",$T312=0),10^20,$T312),$T322),IF(IF($T324=справочники!$E$9,$T322+$T326*INT((CL314-1)/IF(OR($T328=0,$T328=""),1,$T328)),IF($T324=справочники!$E$10,$T322*POWER($T326,INT((CL314-1)/IF(OR($T328=0,$T328=""),1,$T328))),IF($T324=справочники!$E$11,POWER($T322,1+$T326*INT((CL314-1)/IF(OR($T328=0,$T328=""),1,$T328))),0)))&gt;IF(OR($T312="",$T312=0),10^20,$T312),IF(OR($T312="",$T312=0),10^20,$T312),IF($T324=справочники!$E$9,$T322+$T326*INT((CL314-1)/IF(OR($T328=0,$T328=""),1,$T328)),IF($T324=справочники!$E$10,$T322*POWER($T326,INT((CL314-1)/IF(OR($T328=0,$T328=""),1,$T328))),IF($T324=справочники!$E$11,POWER($T322,1+$T326*INT((CL314-1)/IF(OR($T328=0,$T328=""),1,$T328))),0))))))))</f>
        <v>0</v>
      </c>
      <c r="CM331" s="591">
        <f>IF(CM315="",0,IF($W317&gt;0,IF(CM317&gt;IF(OR($T312="",$T312=0),10^20,$T312),IF(OR($T312="",$T312=0),10^20,$T312),CM317),IF($W319&gt;0,IF(CM319&gt;IF(OR($T312="",$T312=0),10^20,$T312),IF(OR($T312="",$T312=0),10^20,$T312),CM319),IF(CM314=1,IF($T322&gt;IF(OR($T312="",$T312=0),10^20,$T312),IF(OR($T312="",$T312=0),10^20,$T312),$T322),IF(IF($T324=справочники!$E$9,$T322+$T326*INT((CM314-1)/IF(OR($T328=0,$T328=""),1,$T328)),IF($T324=справочники!$E$10,$T322*POWER($T326,INT((CM314-1)/IF(OR($T328=0,$T328=""),1,$T328))),IF($T324=справочники!$E$11,POWER($T322,1+$T326*INT((CM314-1)/IF(OR($T328=0,$T328=""),1,$T328))),0)))&gt;IF(OR($T312="",$T312=0),10^20,$T312),IF(OR($T312="",$T312=0),10^20,$T312),IF($T324=справочники!$E$9,$T322+$T326*INT((CM314-1)/IF(OR($T328=0,$T328=""),1,$T328)),IF($T324=справочники!$E$10,$T322*POWER($T326,INT((CM314-1)/IF(OR($T328=0,$T328=""),1,$T328))),IF($T324=справочники!$E$11,POWER($T322,1+$T326*INT((CM314-1)/IF(OR($T328=0,$T328=""),1,$T328))),0))))))))</f>
        <v>0</v>
      </c>
      <c r="CN331" s="591">
        <f>IF(CN315="",0,IF($W317&gt;0,IF(CN317&gt;IF(OR($T312="",$T312=0),10^20,$T312),IF(OR($T312="",$T312=0),10^20,$T312),CN317),IF($W319&gt;0,IF(CN319&gt;IF(OR($T312="",$T312=0),10^20,$T312),IF(OR($T312="",$T312=0),10^20,$T312),CN319),IF(CN314=1,IF($T322&gt;IF(OR($T312="",$T312=0),10^20,$T312),IF(OR($T312="",$T312=0),10^20,$T312),$T322),IF(IF($T324=справочники!$E$9,$T322+$T326*INT((CN314-1)/IF(OR($T328=0,$T328=""),1,$T328)),IF($T324=справочники!$E$10,$T322*POWER($T326,INT((CN314-1)/IF(OR($T328=0,$T328=""),1,$T328))),IF($T324=справочники!$E$11,POWER($T322,1+$T326*INT((CN314-1)/IF(OR($T328=0,$T328=""),1,$T328))),0)))&gt;IF(OR($T312="",$T312=0),10^20,$T312),IF(OR($T312="",$T312=0),10^20,$T312),IF($T324=справочники!$E$9,$T322+$T326*INT((CN314-1)/IF(OR($T328=0,$T328=""),1,$T328)),IF($T324=справочники!$E$10,$T322*POWER($T326,INT((CN314-1)/IF(OR($T328=0,$T328=""),1,$T328))),IF($T324=справочники!$E$11,POWER($T322,1+$T326*INT((CN314-1)/IF(OR($T328=0,$T328=""),1,$T328))),0))))))))</f>
        <v>0</v>
      </c>
      <c r="CO331" s="591">
        <f>IF(CO315="",0,IF($W317&gt;0,IF(CO317&gt;IF(OR($T312="",$T312=0),10^20,$T312),IF(OR($T312="",$T312=0),10^20,$T312),CO317),IF($W319&gt;0,IF(CO319&gt;IF(OR($T312="",$T312=0),10^20,$T312),IF(OR($T312="",$T312=0),10^20,$T312),CO319),IF(CO314=1,IF($T322&gt;IF(OR($T312="",$T312=0),10^20,$T312),IF(OR($T312="",$T312=0),10^20,$T312),$T322),IF(IF($T324=справочники!$E$9,$T322+$T326*INT((CO314-1)/IF(OR($T328=0,$T328=""),1,$T328)),IF($T324=справочники!$E$10,$T322*POWER($T326,INT((CO314-1)/IF(OR($T328=0,$T328=""),1,$T328))),IF($T324=справочники!$E$11,POWER($T322,1+$T326*INT((CO314-1)/IF(OR($T328=0,$T328=""),1,$T328))),0)))&gt;IF(OR($T312="",$T312=0),10^20,$T312),IF(OR($T312="",$T312=0),10^20,$T312),IF($T324=справочники!$E$9,$T322+$T326*INT((CO314-1)/IF(OR($T328=0,$T328=""),1,$T328)),IF($T324=справочники!$E$10,$T322*POWER($T326,INT((CO314-1)/IF(OR($T328=0,$T328=""),1,$T328))),IF($T324=справочники!$E$11,POWER($T322,1+$T326*INT((CO314-1)/IF(OR($T328=0,$T328=""),1,$T328))),0))))))))</f>
        <v>0</v>
      </c>
      <c r="CP331" s="591">
        <f>IF(CP315="",0,IF($W317&gt;0,IF(CP317&gt;IF(OR($T312="",$T312=0),10^20,$T312),IF(OR($T312="",$T312=0),10^20,$T312),CP317),IF($W319&gt;0,IF(CP319&gt;IF(OR($T312="",$T312=0),10^20,$T312),IF(OR($T312="",$T312=0),10^20,$T312),CP319),IF(CP314=1,IF($T322&gt;IF(OR($T312="",$T312=0),10^20,$T312),IF(OR($T312="",$T312=0),10^20,$T312),$T322),IF(IF($T324=справочники!$E$9,$T322+$T326*INT((CP314-1)/IF(OR($T328=0,$T328=""),1,$T328)),IF($T324=справочники!$E$10,$T322*POWER($T326,INT((CP314-1)/IF(OR($T328=0,$T328=""),1,$T328))),IF($T324=справочники!$E$11,POWER($T322,1+$T326*INT((CP314-1)/IF(OR($T328=0,$T328=""),1,$T328))),0)))&gt;IF(OR($T312="",$T312=0),10^20,$T312),IF(OR($T312="",$T312=0),10^20,$T312),IF($T324=справочники!$E$9,$T322+$T326*INT((CP314-1)/IF(OR($T328=0,$T328=""),1,$T328)),IF($T324=справочники!$E$10,$T322*POWER($T326,INT((CP314-1)/IF(OR($T328=0,$T328=""),1,$T328))),IF($T324=справочники!$E$11,POWER($T322,1+$T326*INT((CP314-1)/IF(OR($T328=0,$T328=""),1,$T328))),0))))))))</f>
        <v>0</v>
      </c>
      <c r="CQ331" s="591">
        <f>IF(CQ315="",0,IF($W317&gt;0,IF(CQ317&gt;IF(OR($T312="",$T312=0),10^20,$T312),IF(OR($T312="",$T312=0),10^20,$T312),CQ317),IF($W319&gt;0,IF(CQ319&gt;IF(OR($T312="",$T312=0),10^20,$T312),IF(OR($T312="",$T312=0),10^20,$T312),CQ319),IF(CQ314=1,IF($T322&gt;IF(OR($T312="",$T312=0),10^20,$T312),IF(OR($T312="",$T312=0),10^20,$T312),$T322),IF(IF($T324=справочники!$E$9,$T322+$T326*INT((CQ314-1)/IF(OR($T328=0,$T328=""),1,$T328)),IF($T324=справочники!$E$10,$T322*POWER($T326,INT((CQ314-1)/IF(OR($T328=0,$T328=""),1,$T328))),IF($T324=справочники!$E$11,POWER($T322,1+$T326*INT((CQ314-1)/IF(OR($T328=0,$T328=""),1,$T328))),0)))&gt;IF(OR($T312="",$T312=0),10^20,$T312),IF(OR($T312="",$T312=0),10^20,$T312),IF($T324=справочники!$E$9,$T322+$T326*INT((CQ314-1)/IF(OR($T328=0,$T328=""),1,$T328)),IF($T324=справочники!$E$10,$T322*POWER($T326,INT((CQ314-1)/IF(OR($T328=0,$T328=""),1,$T328))),IF($T324=справочники!$E$11,POWER($T322,1+$T326*INT((CQ314-1)/IF(OR($T328=0,$T328=""),1,$T328))),0))))))))</f>
        <v>0</v>
      </c>
      <c r="CR331" s="591">
        <f>IF(CR315="",0,IF($W317&gt;0,IF(CR317&gt;IF(OR($T312="",$T312=0),10^20,$T312),IF(OR($T312="",$T312=0),10^20,$T312),CR317),IF($W319&gt;0,IF(CR319&gt;IF(OR($T312="",$T312=0),10^20,$T312),IF(OR($T312="",$T312=0),10^20,$T312),CR319),IF(CR314=1,IF($T322&gt;IF(OR($T312="",$T312=0),10^20,$T312),IF(OR($T312="",$T312=0),10^20,$T312),$T322),IF(IF($T324=справочники!$E$9,$T322+$T326*INT((CR314-1)/IF(OR($T328=0,$T328=""),1,$T328)),IF($T324=справочники!$E$10,$T322*POWER($T326,INT((CR314-1)/IF(OR($T328=0,$T328=""),1,$T328))),IF($T324=справочники!$E$11,POWER($T322,1+$T326*INT((CR314-1)/IF(OR($T328=0,$T328=""),1,$T328))),0)))&gt;IF(OR($T312="",$T312=0),10^20,$T312),IF(OR($T312="",$T312=0),10^20,$T312),IF($T324=справочники!$E$9,$T322+$T326*INT((CR314-1)/IF(OR($T328=0,$T328=""),1,$T328)),IF($T324=справочники!$E$10,$T322*POWER($T326,INT((CR314-1)/IF(OR($T328=0,$T328=""),1,$T328))),IF($T324=справочники!$E$11,POWER($T322,1+$T326*INT((CR314-1)/IF(OR($T328=0,$T328=""),1,$T328))),0))))))))</f>
        <v>0</v>
      </c>
      <c r="CS331" s="591">
        <f>IF(CS315="",0,IF($W317&gt;0,IF(CS317&gt;IF(OR($T312="",$T312=0),10^20,$T312),IF(OR($T312="",$T312=0),10^20,$T312),CS317),IF($W319&gt;0,IF(CS319&gt;IF(OR($T312="",$T312=0),10^20,$T312),IF(OR($T312="",$T312=0),10^20,$T312),CS319),IF(CS314=1,IF($T322&gt;IF(OR($T312="",$T312=0),10^20,$T312),IF(OR($T312="",$T312=0),10^20,$T312),$T322),IF(IF($T324=справочники!$E$9,$T322+$T326*INT((CS314-1)/IF(OR($T328=0,$T328=""),1,$T328)),IF($T324=справочники!$E$10,$T322*POWER($T326,INT((CS314-1)/IF(OR($T328=0,$T328=""),1,$T328))),IF($T324=справочники!$E$11,POWER($T322,1+$T326*INT((CS314-1)/IF(OR($T328=0,$T328=""),1,$T328))),0)))&gt;IF(OR($T312="",$T312=0),10^20,$T312),IF(OR($T312="",$T312=0),10^20,$T312),IF($T324=справочники!$E$9,$T322+$T326*INT((CS314-1)/IF(OR($T328=0,$T328=""),1,$T328)),IF($T324=справочники!$E$10,$T322*POWER($T326,INT((CS314-1)/IF(OR($T328=0,$T328=""),1,$T328))),IF($T324=справочники!$E$11,POWER($T322,1+$T326*INT((CS314-1)/IF(OR($T328=0,$T328=""),1,$T328))),0))))))))</f>
        <v>0</v>
      </c>
      <c r="CT331" s="591">
        <f>IF(CT315="",0,IF($W317&gt;0,IF(CT317&gt;IF(OR($T312="",$T312=0),10^20,$T312),IF(OR($T312="",$T312=0),10^20,$T312),CT317),IF($W319&gt;0,IF(CT319&gt;IF(OR($T312="",$T312=0),10^20,$T312),IF(OR($T312="",$T312=0),10^20,$T312),CT319),IF(CT314=1,IF($T322&gt;IF(OR($T312="",$T312=0),10^20,$T312),IF(OR($T312="",$T312=0),10^20,$T312),$T322),IF(IF($T324=справочники!$E$9,$T322+$T326*INT((CT314-1)/IF(OR($T328=0,$T328=""),1,$T328)),IF($T324=справочники!$E$10,$T322*POWER($T326,INT((CT314-1)/IF(OR($T328=0,$T328=""),1,$T328))),IF($T324=справочники!$E$11,POWER($T322,1+$T326*INT((CT314-1)/IF(OR($T328=0,$T328=""),1,$T328))),0)))&gt;IF(OR($T312="",$T312=0),10^20,$T312),IF(OR($T312="",$T312=0),10^20,$T312),IF($T324=справочники!$E$9,$T322+$T326*INT((CT314-1)/IF(OR($T328=0,$T328=""),1,$T328)),IF($T324=справочники!$E$10,$T322*POWER($T326,INT((CT314-1)/IF(OR($T328=0,$T328=""),1,$T328))),IF($T324=справочники!$E$11,POWER($T322,1+$T326*INT((CT314-1)/IF(OR($T328=0,$T328=""),1,$T328))),0))))))))</f>
        <v>0</v>
      </c>
      <c r="CU331" s="591">
        <f>IF(CU315="",0,IF($W317&gt;0,IF(CU317&gt;IF(OR($T312="",$T312=0),10^20,$T312),IF(OR($T312="",$T312=0),10^20,$T312),CU317),IF($W319&gt;0,IF(CU319&gt;IF(OR($T312="",$T312=0),10^20,$T312),IF(OR($T312="",$T312=0),10^20,$T312),CU319),IF(CU314=1,IF($T322&gt;IF(OR($T312="",$T312=0),10^20,$T312),IF(OR($T312="",$T312=0),10^20,$T312),$T322),IF(IF($T324=справочники!$E$9,$T322+$T326*INT((CU314-1)/IF(OR($T328=0,$T328=""),1,$T328)),IF($T324=справочники!$E$10,$T322*POWER($T326,INT((CU314-1)/IF(OR($T328=0,$T328=""),1,$T328))),IF($T324=справочники!$E$11,POWER($T322,1+$T326*INT((CU314-1)/IF(OR($T328=0,$T328=""),1,$T328))),0)))&gt;IF(OR($T312="",$T312=0),10^20,$T312),IF(OR($T312="",$T312=0),10^20,$T312),IF($T324=справочники!$E$9,$T322+$T326*INT((CU314-1)/IF(OR($T328=0,$T328=""),1,$T328)),IF($T324=справочники!$E$10,$T322*POWER($T326,INT((CU314-1)/IF(OR($T328=0,$T328=""),1,$T328))),IF($T324=справочники!$E$11,POWER($T322,1+$T326*INT((CU314-1)/IF(OR($T328=0,$T328=""),1,$T328))),0))))))))</f>
        <v>0</v>
      </c>
      <c r="CV331" s="591">
        <f>IF(CV315="",0,IF($W317&gt;0,IF(CV317&gt;IF(OR($T312="",$T312=0),10^20,$T312),IF(OR($T312="",$T312=0),10^20,$T312),CV317),IF($W319&gt;0,IF(CV319&gt;IF(OR($T312="",$T312=0),10^20,$T312),IF(OR($T312="",$T312=0),10^20,$T312),CV319),IF(CV314=1,IF($T322&gt;IF(OR($T312="",$T312=0),10^20,$T312),IF(OR($T312="",$T312=0),10^20,$T312),$T322),IF(IF($T324=справочники!$E$9,$T322+$T326*INT((CV314-1)/IF(OR($T328=0,$T328=""),1,$T328)),IF($T324=справочники!$E$10,$T322*POWER($T326,INT((CV314-1)/IF(OR($T328=0,$T328=""),1,$T328))),IF($T324=справочники!$E$11,POWER($T322,1+$T326*INT((CV314-1)/IF(OR($T328=0,$T328=""),1,$T328))),0)))&gt;IF(OR($T312="",$T312=0),10^20,$T312),IF(OR($T312="",$T312=0),10^20,$T312),IF($T324=справочники!$E$9,$T322+$T326*INT((CV314-1)/IF(OR($T328=0,$T328=""),1,$T328)),IF($T324=справочники!$E$10,$T322*POWER($T326,INT((CV314-1)/IF(OR($T328=0,$T328=""),1,$T328))),IF($T324=справочники!$E$11,POWER($T322,1+$T326*INT((CV314-1)/IF(OR($T328=0,$T328=""),1,$T328))),0))))))))</f>
        <v>0</v>
      </c>
      <c r="CW331" s="591">
        <f>IF(CW315="",0,IF($W317&gt;0,IF(CW317&gt;IF(OR($T312="",$T312=0),10^20,$T312),IF(OR($T312="",$T312=0),10^20,$T312),CW317),IF($W319&gt;0,IF(CW319&gt;IF(OR($T312="",$T312=0),10^20,$T312),IF(OR($T312="",$T312=0),10^20,$T312),CW319),IF(CW314=1,IF($T322&gt;IF(OR($T312="",$T312=0),10^20,$T312),IF(OR($T312="",$T312=0),10^20,$T312),$T322),IF(IF($T324=справочники!$E$9,$T322+$T326*INT((CW314-1)/IF(OR($T328=0,$T328=""),1,$T328)),IF($T324=справочники!$E$10,$T322*POWER($T326,INT((CW314-1)/IF(OR($T328=0,$T328=""),1,$T328))),IF($T324=справочники!$E$11,POWER($T322,1+$T326*INT((CW314-1)/IF(OR($T328=0,$T328=""),1,$T328))),0)))&gt;IF(OR($T312="",$T312=0),10^20,$T312),IF(OR($T312="",$T312=0),10^20,$T312),IF($T324=справочники!$E$9,$T322+$T326*INT((CW314-1)/IF(OR($T328=0,$T328=""),1,$T328)),IF($T324=справочники!$E$10,$T322*POWER($T326,INT((CW314-1)/IF(OR($T328=0,$T328=""),1,$T328))),IF($T324=справочники!$E$11,POWER($T322,1+$T326*INT((CW314-1)/IF(OR($T328=0,$T328=""),1,$T328))),0))))))))</f>
        <v>0</v>
      </c>
      <c r="CX331" s="591">
        <f>IF(CX315="",0,IF($W317&gt;0,IF(CX317&gt;IF(OR($T312="",$T312=0),10^20,$T312),IF(OR($T312="",$T312=0),10^20,$T312),CX317),IF($W319&gt;0,IF(CX319&gt;IF(OR($T312="",$T312=0),10^20,$T312),IF(OR($T312="",$T312=0),10^20,$T312),CX319),IF(CX314=1,IF($T322&gt;IF(OR($T312="",$T312=0),10^20,$T312),IF(OR($T312="",$T312=0),10^20,$T312),$T322),IF(IF($T324=справочники!$E$9,$T322+$T326*INT((CX314-1)/IF(OR($T328=0,$T328=""),1,$T328)),IF($T324=справочники!$E$10,$T322*POWER($T326,INT((CX314-1)/IF(OR($T328=0,$T328=""),1,$T328))),IF($T324=справочники!$E$11,POWER($T322,1+$T326*INT((CX314-1)/IF(OR($T328=0,$T328=""),1,$T328))),0)))&gt;IF(OR($T312="",$T312=0),10^20,$T312),IF(OR($T312="",$T312=0),10^20,$T312),IF($T324=справочники!$E$9,$T322+$T326*INT((CX314-1)/IF(OR($T328=0,$T328=""),1,$T328)),IF($T324=справочники!$E$10,$T322*POWER($T326,INT((CX314-1)/IF(OR($T328=0,$T328=""),1,$T328))),IF($T324=справочники!$E$11,POWER($T322,1+$T326*INT((CX314-1)/IF(OR($T328=0,$T328=""),1,$T328))),0))))))))</f>
        <v>0</v>
      </c>
      <c r="CY331" s="591">
        <f>IF(CY315="",0,IF($W317&gt;0,IF(CY317&gt;IF(OR($T312="",$T312=0),10^20,$T312),IF(OR($T312="",$T312=0),10^20,$T312),CY317),IF($W319&gt;0,IF(CY319&gt;IF(OR($T312="",$T312=0),10^20,$T312),IF(OR($T312="",$T312=0),10^20,$T312),CY319),IF(CY314=1,IF($T322&gt;IF(OR($T312="",$T312=0),10^20,$T312),IF(OR($T312="",$T312=0),10^20,$T312),$T322),IF(IF($T324=справочники!$E$9,$T322+$T326*INT((CY314-1)/IF(OR($T328=0,$T328=""),1,$T328)),IF($T324=справочники!$E$10,$T322*POWER($T326,INT((CY314-1)/IF(OR($T328=0,$T328=""),1,$T328))),IF($T324=справочники!$E$11,POWER($T322,1+$T326*INT((CY314-1)/IF(OR($T328=0,$T328=""),1,$T328))),0)))&gt;IF(OR($T312="",$T312=0),10^20,$T312),IF(OR($T312="",$T312=0),10^20,$T312),IF($T324=справочники!$E$9,$T322+$T326*INT((CY314-1)/IF(OR($T328=0,$T328=""),1,$T328)),IF($T324=справочники!$E$10,$T322*POWER($T326,INT((CY314-1)/IF(OR($T328=0,$T328=""),1,$T328))),IF($T324=справочники!$E$11,POWER($T322,1+$T326*INT((CY314-1)/IF(OR($T328=0,$T328=""),1,$T328))),0))))))))</f>
        <v>0</v>
      </c>
      <c r="CZ331" s="591">
        <f>IF(CZ315="",0,IF($W317&gt;0,IF(CZ317&gt;IF(OR($T312="",$T312=0),10^20,$T312),IF(OR($T312="",$T312=0),10^20,$T312),CZ317),IF($W319&gt;0,IF(CZ319&gt;IF(OR($T312="",$T312=0),10^20,$T312),IF(OR($T312="",$T312=0),10^20,$T312),CZ319),IF(CZ314=1,IF($T322&gt;IF(OR($T312="",$T312=0),10^20,$T312),IF(OR($T312="",$T312=0),10^20,$T312),$T322),IF(IF($T324=справочники!$E$9,$T322+$T326*INT((CZ314-1)/IF(OR($T328=0,$T328=""),1,$T328)),IF($T324=справочники!$E$10,$T322*POWER($T326,INT((CZ314-1)/IF(OR($T328=0,$T328=""),1,$T328))),IF($T324=справочники!$E$11,POWER($T322,1+$T326*INT((CZ314-1)/IF(OR($T328=0,$T328=""),1,$T328))),0)))&gt;IF(OR($T312="",$T312=0),10^20,$T312),IF(OR($T312="",$T312=0),10^20,$T312),IF($T324=справочники!$E$9,$T322+$T326*INT((CZ314-1)/IF(OR($T328=0,$T328=""),1,$T328)),IF($T324=справочники!$E$10,$T322*POWER($T326,INT((CZ314-1)/IF(OR($T328=0,$T328=""),1,$T328))),IF($T324=справочники!$E$11,POWER($T322,1+$T326*INT((CZ314-1)/IF(OR($T328=0,$T328=""),1,$T328))),0))))))))</f>
        <v>0</v>
      </c>
      <c r="DA331" s="591">
        <f>IF(DA315="",0,IF($W317&gt;0,IF(DA317&gt;IF(OR($T312="",$T312=0),10^20,$T312),IF(OR($T312="",$T312=0),10^20,$T312),DA317),IF($W319&gt;0,IF(DA319&gt;IF(OR($T312="",$T312=0),10^20,$T312),IF(OR($T312="",$T312=0),10^20,$T312),DA319),IF(DA314=1,IF($T322&gt;IF(OR($T312="",$T312=0),10^20,$T312),IF(OR($T312="",$T312=0),10^20,$T312),$T322),IF(IF($T324=справочники!$E$9,$T322+$T326*INT((DA314-1)/IF(OR($T328=0,$T328=""),1,$T328)),IF($T324=справочники!$E$10,$T322*POWER($T326,INT((DA314-1)/IF(OR($T328=0,$T328=""),1,$T328))),IF($T324=справочники!$E$11,POWER($T322,1+$T326*INT((DA314-1)/IF(OR($T328=0,$T328=""),1,$T328))),0)))&gt;IF(OR($T312="",$T312=0),10^20,$T312),IF(OR($T312="",$T312=0),10^20,$T312),IF($T324=справочники!$E$9,$T322+$T326*INT((DA314-1)/IF(OR($T328=0,$T328=""),1,$T328)),IF($T324=справочники!$E$10,$T322*POWER($T326,INT((DA314-1)/IF(OR($T328=0,$T328=""),1,$T328))),IF($T324=справочники!$E$11,POWER($T322,1+$T326*INT((DA314-1)/IF(OR($T328=0,$T328=""),1,$T328))),0))))))))</f>
        <v>0</v>
      </c>
      <c r="DB331" s="591">
        <f>IF(DB315="",0,IF($W317&gt;0,IF(DB317&gt;IF(OR($T312="",$T312=0),10^20,$T312),IF(OR($T312="",$T312=0),10^20,$T312),DB317),IF($W319&gt;0,IF(DB319&gt;IF(OR($T312="",$T312=0),10^20,$T312),IF(OR($T312="",$T312=0),10^20,$T312),DB319),IF(DB314=1,IF($T322&gt;IF(OR($T312="",$T312=0),10^20,$T312),IF(OR($T312="",$T312=0),10^20,$T312),$T322),IF(IF($T324=справочники!$E$9,$T322+$T326*INT((DB314-1)/IF(OR($T328=0,$T328=""),1,$T328)),IF($T324=справочники!$E$10,$T322*POWER($T326,INT((DB314-1)/IF(OR($T328=0,$T328=""),1,$T328))),IF($T324=справочники!$E$11,POWER($T322,1+$T326*INT((DB314-1)/IF(OR($T328=0,$T328=""),1,$T328))),0)))&gt;IF(OR($T312="",$T312=0),10^20,$T312),IF(OR($T312="",$T312=0),10^20,$T312),IF($T324=справочники!$E$9,$T322+$T326*INT((DB314-1)/IF(OR($T328=0,$T328=""),1,$T328)),IF($T324=справочники!$E$10,$T322*POWER($T326,INT((DB314-1)/IF(OR($T328=0,$T328=""),1,$T328))),IF($T324=справочники!$E$11,POWER($T322,1+$T326*INT((DB314-1)/IF(OR($T328=0,$T328=""),1,$T328))),0))))))))</f>
        <v>0</v>
      </c>
      <c r="DC331" s="591">
        <f>IF(DC315="",0,IF($W317&gt;0,IF(DC317&gt;IF(OR($T312="",$T312=0),10^20,$T312),IF(OR($T312="",$T312=0),10^20,$T312),DC317),IF($W319&gt;0,IF(DC319&gt;IF(OR($T312="",$T312=0),10^20,$T312),IF(OR($T312="",$T312=0),10^20,$T312),DC319),IF(DC314=1,IF($T322&gt;IF(OR($T312="",$T312=0),10^20,$T312),IF(OR($T312="",$T312=0),10^20,$T312),$T322),IF(IF($T324=справочники!$E$9,$T322+$T326*INT((DC314-1)/IF(OR($T328=0,$T328=""),1,$T328)),IF($T324=справочники!$E$10,$T322*POWER($T326,INT((DC314-1)/IF(OR($T328=0,$T328=""),1,$T328))),IF($T324=справочники!$E$11,POWER($T322,1+$T326*INT((DC314-1)/IF(OR($T328=0,$T328=""),1,$T328))),0)))&gt;IF(OR($T312="",$T312=0),10^20,$T312),IF(OR($T312="",$T312=0),10^20,$T312),IF($T324=справочники!$E$9,$T322+$T326*INT((DC314-1)/IF(OR($T328=0,$T328=""),1,$T328)),IF($T324=справочники!$E$10,$T322*POWER($T326,INT((DC314-1)/IF(OR($T328=0,$T328=""),1,$T328))),IF($T324=справочники!$E$11,POWER($T322,1+$T326*INT((DC314-1)/IF(OR($T328=0,$T328=""),1,$T328))),0))))))))</f>
        <v>0</v>
      </c>
      <c r="DD331" s="591">
        <f>IF(DD315="",0,IF($W317&gt;0,IF(DD317&gt;IF(OR($T312="",$T312=0),10^20,$T312),IF(OR($T312="",$T312=0),10^20,$T312),DD317),IF($W319&gt;0,IF(DD319&gt;IF(OR($T312="",$T312=0),10^20,$T312),IF(OR($T312="",$T312=0),10^20,$T312),DD319),IF(DD314=1,IF($T322&gt;IF(OR($T312="",$T312=0),10^20,$T312),IF(OR($T312="",$T312=0),10^20,$T312),$T322),IF(IF($T324=справочники!$E$9,$T322+$T326*INT((DD314-1)/IF(OR($T328=0,$T328=""),1,$T328)),IF($T324=справочники!$E$10,$T322*POWER($T326,INT((DD314-1)/IF(OR($T328=0,$T328=""),1,$T328))),IF($T324=справочники!$E$11,POWER($T322,1+$T326*INT((DD314-1)/IF(OR($T328=0,$T328=""),1,$T328))),0)))&gt;IF(OR($T312="",$T312=0),10^20,$T312),IF(OR($T312="",$T312=0),10^20,$T312),IF($T324=справочники!$E$9,$T322+$T326*INT((DD314-1)/IF(OR($T328=0,$T328=""),1,$T328)),IF($T324=справочники!$E$10,$T322*POWER($T326,INT((DD314-1)/IF(OR($T328=0,$T328=""),1,$T328))),IF($T324=справочники!$E$11,POWER($T322,1+$T326*INT((DD314-1)/IF(OR($T328=0,$T328=""),1,$T328))),0))))))))</f>
        <v>0</v>
      </c>
      <c r="DE331" s="591">
        <f>IF(DE315="",0,IF($W317&gt;0,IF(DE317&gt;IF(OR($T312="",$T312=0),10^20,$T312),IF(OR($T312="",$T312=0),10^20,$T312),DE317),IF($W319&gt;0,IF(DE319&gt;IF(OR($T312="",$T312=0),10^20,$T312),IF(OR($T312="",$T312=0),10^20,$T312),DE319),IF(DE314=1,IF($T322&gt;IF(OR($T312="",$T312=0),10^20,$T312),IF(OR($T312="",$T312=0),10^20,$T312),$T322),IF(IF($T324=справочники!$E$9,$T322+$T326*INT((DE314-1)/IF(OR($T328=0,$T328=""),1,$T328)),IF($T324=справочники!$E$10,$T322*POWER($T326,INT((DE314-1)/IF(OR($T328=0,$T328=""),1,$T328))),IF($T324=справочники!$E$11,POWER($T322,1+$T326*INT((DE314-1)/IF(OR($T328=0,$T328=""),1,$T328))),0)))&gt;IF(OR($T312="",$T312=0),10^20,$T312),IF(OR($T312="",$T312=0),10^20,$T312),IF($T324=справочники!$E$9,$T322+$T326*INT((DE314-1)/IF(OR($T328=0,$T328=""),1,$T328)),IF($T324=справочники!$E$10,$T322*POWER($T326,INT((DE314-1)/IF(OR($T328=0,$T328=""),1,$T328))),IF($T324=справочники!$E$11,POWER($T322,1+$T326*INT((DE314-1)/IF(OR($T328=0,$T328=""),1,$T328))),0))))))))</f>
        <v>0</v>
      </c>
      <c r="DF331" s="591">
        <f>IF(DF315="",0,IF($W317&gt;0,IF(DF317&gt;IF(OR($T312="",$T312=0),10^20,$T312),IF(OR($T312="",$T312=0),10^20,$T312),DF317),IF($W319&gt;0,IF(DF319&gt;IF(OR($T312="",$T312=0),10^20,$T312),IF(OR($T312="",$T312=0),10^20,$T312),DF319),IF(DF314=1,IF($T322&gt;IF(OR($T312="",$T312=0),10^20,$T312),IF(OR($T312="",$T312=0),10^20,$T312),$T322),IF(IF($T324=справочники!$E$9,$T322+$T326*INT((DF314-1)/IF(OR($T328=0,$T328=""),1,$T328)),IF($T324=справочники!$E$10,$T322*POWER($T326,INT((DF314-1)/IF(OR($T328=0,$T328=""),1,$T328))),IF($T324=справочники!$E$11,POWER($T322,1+$T326*INT((DF314-1)/IF(OR($T328=0,$T328=""),1,$T328))),0)))&gt;IF(OR($T312="",$T312=0),10^20,$T312),IF(OR($T312="",$T312=0),10^20,$T312),IF($T324=справочники!$E$9,$T322+$T326*INT((DF314-1)/IF(OR($T328=0,$T328=""),1,$T328)),IF($T324=справочники!$E$10,$T322*POWER($T326,INT((DF314-1)/IF(OR($T328=0,$T328=""),1,$T328))),IF($T324=справочники!$E$11,POWER($T322,1+$T326*INT((DF314-1)/IF(OR($T328=0,$T328=""),1,$T328))),0))))))))</f>
        <v>0</v>
      </c>
      <c r="DG331" s="591">
        <f>IF(DG315="",0,IF($W317&gt;0,IF(DG317&gt;IF(OR($T312="",$T312=0),10^20,$T312),IF(OR($T312="",$T312=0),10^20,$T312),DG317),IF($W319&gt;0,IF(DG319&gt;IF(OR($T312="",$T312=0),10^20,$T312),IF(OR($T312="",$T312=0),10^20,$T312),DG319),IF(DG314=1,IF($T322&gt;IF(OR($T312="",$T312=0),10^20,$T312),IF(OR($T312="",$T312=0),10^20,$T312),$T322),IF(IF($T324=справочники!$E$9,$T322+$T326*INT((DG314-1)/IF(OR($T328=0,$T328=""),1,$T328)),IF($T324=справочники!$E$10,$T322*POWER($T326,INT((DG314-1)/IF(OR($T328=0,$T328=""),1,$T328))),IF($T324=справочники!$E$11,POWER($T322,1+$T326*INT((DG314-1)/IF(OR($T328=0,$T328=""),1,$T328))),0)))&gt;IF(OR($T312="",$T312=0),10^20,$T312),IF(OR($T312="",$T312=0),10^20,$T312),IF($T324=справочники!$E$9,$T322+$T326*INT((DG314-1)/IF(OR($T328=0,$T328=""),1,$T328)),IF($T324=справочники!$E$10,$T322*POWER($T326,INT((DG314-1)/IF(OR($T328=0,$T328=""),1,$T328))),IF($T324=справочники!$E$11,POWER($T322,1+$T326*INT((DG314-1)/IF(OR($T328=0,$T328=""),1,$T328))),0))))))))</f>
        <v>0</v>
      </c>
      <c r="DH331" s="591">
        <f>IF(DH315="",0,IF($W317&gt;0,IF(DH317&gt;IF(OR($T312="",$T312=0),10^20,$T312),IF(OR($T312="",$T312=0),10^20,$T312),DH317),IF($W319&gt;0,IF(DH319&gt;IF(OR($T312="",$T312=0),10^20,$T312),IF(OR($T312="",$T312=0),10^20,$T312),DH319),IF(DH314=1,IF($T322&gt;IF(OR($T312="",$T312=0),10^20,$T312),IF(OR($T312="",$T312=0),10^20,$T312),$T322),IF(IF($T324=справочники!$E$9,$T322+$T326*INT((DH314-1)/IF(OR($T328=0,$T328=""),1,$T328)),IF($T324=справочники!$E$10,$T322*POWER($T326,INT((DH314-1)/IF(OR($T328=0,$T328=""),1,$T328))),IF($T324=справочники!$E$11,POWER($T322,1+$T326*INT((DH314-1)/IF(OR($T328=0,$T328=""),1,$T328))),0)))&gt;IF(OR($T312="",$T312=0),10^20,$T312),IF(OR($T312="",$T312=0),10^20,$T312),IF($T324=справочники!$E$9,$T322+$T326*INT((DH314-1)/IF(OR($T328=0,$T328=""),1,$T328)),IF($T324=справочники!$E$10,$T322*POWER($T326,INT((DH314-1)/IF(OR($T328=0,$T328=""),1,$T328))),IF($T324=справочники!$E$11,POWER($T322,1+$T326*INT((DH314-1)/IF(OR($T328=0,$T328=""),1,$T328))),0))))))))</f>
        <v>0</v>
      </c>
      <c r="DI331" s="591">
        <f>IF(DI315="",0,IF($W317&gt;0,IF(DI317&gt;IF(OR($T312="",$T312=0),10^20,$T312),IF(OR($T312="",$T312=0),10^20,$T312),DI317),IF($W319&gt;0,IF(DI319&gt;IF(OR($T312="",$T312=0),10^20,$T312),IF(OR($T312="",$T312=0),10^20,$T312),DI319),IF(DI314=1,IF($T322&gt;IF(OR($T312="",$T312=0),10^20,$T312),IF(OR($T312="",$T312=0),10^20,$T312),$T322),IF(IF($T324=справочники!$E$9,$T322+$T326*INT((DI314-1)/IF(OR($T328=0,$T328=""),1,$T328)),IF($T324=справочники!$E$10,$T322*POWER($T326,INT((DI314-1)/IF(OR($T328=0,$T328=""),1,$T328))),IF($T324=справочники!$E$11,POWER($T322,1+$T326*INT((DI314-1)/IF(OR($T328=0,$T328=""),1,$T328))),0)))&gt;IF(OR($T312="",$T312=0),10^20,$T312),IF(OR($T312="",$T312=0),10^20,$T312),IF($T324=справочники!$E$9,$T322+$T326*INT((DI314-1)/IF(OR($T328=0,$T328=""),1,$T328)),IF($T324=справочники!$E$10,$T322*POWER($T326,INT((DI314-1)/IF(OR($T328=0,$T328=""),1,$T328))),IF($T324=справочники!$E$11,POWER($T322,1+$T326*INT((DI314-1)/IF(OR($T328=0,$T328=""),1,$T328))),0))))))))</f>
        <v>0</v>
      </c>
      <c r="DJ331" s="591">
        <f>IF(DJ315="",0,IF($W317&gt;0,IF(DJ317&gt;IF(OR($T312="",$T312=0),10^20,$T312),IF(OR($T312="",$T312=0),10^20,$T312),DJ317),IF($W319&gt;0,IF(DJ319&gt;IF(OR($T312="",$T312=0),10^20,$T312),IF(OR($T312="",$T312=0),10^20,$T312),DJ319),IF(DJ314=1,IF($T322&gt;IF(OR($T312="",$T312=0),10^20,$T312),IF(OR($T312="",$T312=0),10^20,$T312),$T322),IF(IF($T324=справочники!$E$9,$T322+$T326*INT((DJ314-1)/IF(OR($T328=0,$T328=""),1,$T328)),IF($T324=справочники!$E$10,$T322*POWER($T326,INT((DJ314-1)/IF(OR($T328=0,$T328=""),1,$T328))),IF($T324=справочники!$E$11,POWER($T322,1+$T326*INT((DJ314-1)/IF(OR($T328=0,$T328=""),1,$T328))),0)))&gt;IF(OR($T312="",$T312=0),10^20,$T312),IF(OR($T312="",$T312=0),10^20,$T312),IF($T324=справочники!$E$9,$T322+$T326*INT((DJ314-1)/IF(OR($T328=0,$T328=""),1,$T328)),IF($T324=справочники!$E$10,$T322*POWER($T326,INT((DJ314-1)/IF(OR($T328=0,$T328=""),1,$T328))),IF($T324=справочники!$E$11,POWER($T322,1+$T326*INT((DJ314-1)/IF(OR($T328=0,$T328=""),1,$T328))),0))))))))</f>
        <v>0</v>
      </c>
      <c r="DK331" s="591">
        <f>IF(DK315="",0,IF($W317&gt;0,IF(DK317&gt;IF(OR($T312="",$T312=0),10^20,$T312),IF(OR($T312="",$T312=0),10^20,$T312),DK317),IF($W319&gt;0,IF(DK319&gt;IF(OR($T312="",$T312=0),10^20,$T312),IF(OR($T312="",$T312=0),10^20,$T312),DK319),IF(DK314=1,IF($T322&gt;IF(OR($T312="",$T312=0),10^20,$T312),IF(OR($T312="",$T312=0),10^20,$T312),$T322),IF(IF($T324=справочники!$E$9,$T322+$T326*INT((DK314-1)/IF(OR($T328=0,$T328=""),1,$T328)),IF($T324=справочники!$E$10,$T322*POWER($T326,INT((DK314-1)/IF(OR($T328=0,$T328=""),1,$T328))),IF($T324=справочники!$E$11,POWER($T322,1+$T326*INT((DK314-1)/IF(OR($T328=0,$T328=""),1,$T328))),0)))&gt;IF(OR($T312="",$T312=0),10^20,$T312),IF(OR($T312="",$T312=0),10^20,$T312),IF($T324=справочники!$E$9,$T322+$T326*INT((DK314-1)/IF(OR($T328=0,$T328=""),1,$T328)),IF($T324=справочники!$E$10,$T322*POWER($T326,INT((DK314-1)/IF(OR($T328=0,$T328=""),1,$T328))),IF($T324=справочники!$E$11,POWER($T322,1+$T326*INT((DK314-1)/IF(OR($T328=0,$T328=""),1,$T328))),0))))))))</f>
        <v>0</v>
      </c>
      <c r="DL331" s="591">
        <f>IF(DL315="",0,IF($W317&gt;0,IF(DL317&gt;IF(OR($T312="",$T312=0),10^20,$T312),IF(OR($T312="",$T312=0),10^20,$T312),DL317),IF($W319&gt;0,IF(DL319&gt;IF(OR($T312="",$T312=0),10^20,$T312),IF(OR($T312="",$T312=0),10^20,$T312),DL319),IF(DL314=1,IF($T322&gt;IF(OR($T312="",$T312=0),10^20,$T312),IF(OR($T312="",$T312=0),10^20,$T312),$T322),IF(IF($T324=справочники!$E$9,$T322+$T326*INT((DL314-1)/IF(OR($T328=0,$T328=""),1,$T328)),IF($T324=справочники!$E$10,$T322*POWER($T326,INT((DL314-1)/IF(OR($T328=0,$T328=""),1,$T328))),IF($T324=справочники!$E$11,POWER($T322,1+$T326*INT((DL314-1)/IF(OR($T328=0,$T328=""),1,$T328))),0)))&gt;IF(OR($T312="",$T312=0),10^20,$T312),IF(OR($T312="",$T312=0),10^20,$T312),IF($T324=справочники!$E$9,$T322+$T326*INT((DL314-1)/IF(OR($T328=0,$T328=""),1,$T328)),IF($T324=справочники!$E$10,$T322*POWER($T326,INT((DL314-1)/IF(OR($T328=0,$T328=""),1,$T328))),IF($T324=справочники!$E$11,POWER($T322,1+$T326*INT((DL314-1)/IF(OR($T328=0,$T328=""),1,$T328))),0))))))))</f>
        <v>0</v>
      </c>
      <c r="DM331" s="591">
        <f>IF(DM315="",0,IF($W317&gt;0,IF(DM317&gt;IF(OR($T312="",$T312=0),10^20,$T312),IF(OR($T312="",$T312=0),10^20,$T312),DM317),IF($W319&gt;0,IF(DM319&gt;IF(OR($T312="",$T312=0),10^20,$T312),IF(OR($T312="",$T312=0),10^20,$T312),DM319),IF(DM314=1,IF($T322&gt;IF(OR($T312="",$T312=0),10^20,$T312),IF(OR($T312="",$T312=0),10^20,$T312),$T322),IF(IF($T324=справочники!$E$9,$T322+$T326*INT((DM314-1)/IF(OR($T328=0,$T328=""),1,$T328)),IF($T324=справочники!$E$10,$T322*POWER($T326,INT((DM314-1)/IF(OR($T328=0,$T328=""),1,$T328))),IF($T324=справочники!$E$11,POWER($T322,1+$T326*INT((DM314-1)/IF(OR($T328=0,$T328=""),1,$T328))),0)))&gt;IF(OR($T312="",$T312=0),10^20,$T312),IF(OR($T312="",$T312=0),10^20,$T312),IF($T324=справочники!$E$9,$T322+$T326*INT((DM314-1)/IF(OR($T328=0,$T328=""),1,$T328)),IF($T324=справочники!$E$10,$T322*POWER($T326,INT((DM314-1)/IF(OR($T328=0,$T328=""),1,$T328))),IF($T324=справочники!$E$11,POWER($T322,1+$T326*INT((DM314-1)/IF(OR($T328=0,$T328=""),1,$T328))),0))))))))</f>
        <v>0</v>
      </c>
      <c r="DN331" s="591">
        <f>IF(DN315="",0,IF($W317&gt;0,IF(DN317&gt;IF(OR($T312="",$T312=0),10^20,$T312),IF(OR($T312="",$T312=0),10^20,$T312),DN317),IF($W319&gt;0,IF(DN319&gt;IF(OR($T312="",$T312=0),10^20,$T312),IF(OR($T312="",$T312=0),10^20,$T312),DN319),IF(DN314=1,IF($T322&gt;IF(OR($T312="",$T312=0),10^20,$T312),IF(OR($T312="",$T312=0),10^20,$T312),$T322),IF(IF($T324=справочники!$E$9,$T322+$T326*INT((DN314-1)/IF(OR($T328=0,$T328=""),1,$T328)),IF($T324=справочники!$E$10,$T322*POWER($T326,INT((DN314-1)/IF(OR($T328=0,$T328=""),1,$T328))),IF($T324=справочники!$E$11,POWER($T322,1+$T326*INT((DN314-1)/IF(OR($T328=0,$T328=""),1,$T328))),0)))&gt;IF(OR($T312="",$T312=0),10^20,$T312),IF(OR($T312="",$T312=0),10^20,$T312),IF($T324=справочники!$E$9,$T322+$T326*INT((DN314-1)/IF(OR($T328=0,$T328=""),1,$T328)),IF($T324=справочники!$E$10,$T322*POWER($T326,INT((DN314-1)/IF(OR($T328=0,$T328=""),1,$T328))),IF($T324=справочники!$E$11,POWER($T322,1+$T326*INT((DN314-1)/IF(OR($T328=0,$T328=""),1,$T328))),0))))))))</f>
        <v>0</v>
      </c>
      <c r="DO331" s="591">
        <f>IF(DO315="",0,IF($W317&gt;0,IF(DO317&gt;IF(OR($T312="",$T312=0),10^20,$T312),IF(OR($T312="",$T312=0),10^20,$T312),DO317),IF($W319&gt;0,IF(DO319&gt;IF(OR($T312="",$T312=0),10^20,$T312),IF(OR($T312="",$T312=0),10^20,$T312),DO319),IF(DO314=1,IF($T322&gt;IF(OR($T312="",$T312=0),10^20,$T312),IF(OR($T312="",$T312=0),10^20,$T312),$T322),IF(IF($T324=справочники!$E$9,$T322+$T326*INT((DO314-1)/IF(OR($T328=0,$T328=""),1,$T328)),IF($T324=справочники!$E$10,$T322*POWER($T326,INT((DO314-1)/IF(OR($T328=0,$T328=""),1,$T328))),IF($T324=справочники!$E$11,POWER($T322,1+$T326*INT((DO314-1)/IF(OR($T328=0,$T328=""),1,$T328))),0)))&gt;IF(OR($T312="",$T312=0),10^20,$T312),IF(OR($T312="",$T312=0),10^20,$T312),IF($T324=справочники!$E$9,$T322+$T326*INT((DO314-1)/IF(OR($T328=0,$T328=""),1,$T328)),IF($T324=справочники!$E$10,$T322*POWER($T326,INT((DO314-1)/IF(OR($T328=0,$T328=""),1,$T328))),IF($T324=справочники!$E$11,POWER($T322,1+$T326*INT((DO314-1)/IF(OR($T328=0,$T328=""),1,$T328))),0))))))))</f>
        <v>0</v>
      </c>
      <c r="DP331" s="591">
        <f>IF(DP315="",0,IF($W317&gt;0,IF(DP317&gt;IF(OR($T312="",$T312=0),10^20,$T312),IF(OR($T312="",$T312=0),10^20,$T312),DP317),IF($W319&gt;0,IF(DP319&gt;IF(OR($T312="",$T312=0),10^20,$T312),IF(OR($T312="",$T312=0),10^20,$T312),DP319),IF(DP314=1,IF($T322&gt;IF(OR($T312="",$T312=0),10^20,$T312),IF(OR($T312="",$T312=0),10^20,$T312),$T322),IF(IF($T324=справочники!$E$9,$T322+$T326*INT((DP314-1)/IF(OR($T328=0,$T328=""),1,$T328)),IF($T324=справочники!$E$10,$T322*POWER($T326,INT((DP314-1)/IF(OR($T328=0,$T328=""),1,$T328))),IF($T324=справочники!$E$11,POWER($T322,1+$T326*INT((DP314-1)/IF(OR($T328=0,$T328=""),1,$T328))),0)))&gt;IF(OR($T312="",$T312=0),10^20,$T312),IF(OR($T312="",$T312=0),10^20,$T312),IF($T324=справочники!$E$9,$T322+$T326*INT((DP314-1)/IF(OR($T328=0,$T328=""),1,$T328)),IF($T324=справочники!$E$10,$T322*POWER($T326,INT((DP314-1)/IF(OR($T328=0,$T328=""),1,$T328))),IF($T324=справочники!$E$11,POWER($T322,1+$T326*INT((DP314-1)/IF(OR($T328=0,$T328=""),1,$T328))),0))))))))</f>
        <v>0</v>
      </c>
      <c r="DQ331" s="591">
        <f>IF(DQ315="",0,IF($W317&gt;0,IF(DQ317&gt;IF(OR($T312="",$T312=0),10^20,$T312),IF(OR($T312="",$T312=0),10^20,$T312),DQ317),IF($W319&gt;0,IF(DQ319&gt;IF(OR($T312="",$T312=0),10^20,$T312),IF(OR($T312="",$T312=0),10^20,$T312),DQ319),IF(DQ314=1,IF($T322&gt;IF(OR($T312="",$T312=0),10^20,$T312),IF(OR($T312="",$T312=0),10^20,$T312),$T322),IF(IF($T324=справочники!$E$9,$T322+$T326*INT((DQ314-1)/IF(OR($T328=0,$T328=""),1,$T328)),IF($T324=справочники!$E$10,$T322*POWER($T326,INT((DQ314-1)/IF(OR($T328=0,$T328=""),1,$T328))),IF($T324=справочники!$E$11,POWER($T322,1+$T326*INT((DQ314-1)/IF(OR($T328=0,$T328=""),1,$T328))),0)))&gt;IF(OR($T312="",$T312=0),10^20,$T312),IF(OR($T312="",$T312=0),10^20,$T312),IF($T324=справочники!$E$9,$T322+$T326*INT((DQ314-1)/IF(OR($T328=0,$T328=""),1,$T328)),IF($T324=справочники!$E$10,$T322*POWER($T326,INT((DQ314-1)/IF(OR($T328=0,$T328=""),1,$T328))),IF($T324=справочники!$E$11,POWER($T322,1+$T326*INT((DQ314-1)/IF(OR($T328=0,$T328=""),1,$T328))),0))))))))</f>
        <v>0</v>
      </c>
      <c r="DR331" s="591">
        <f>IF(DR315="",0,IF($W317&gt;0,IF(DR317&gt;IF(OR($T312="",$T312=0),10^20,$T312),IF(OR($T312="",$T312=0),10^20,$T312),DR317),IF($W319&gt;0,IF(DR319&gt;IF(OR($T312="",$T312=0),10^20,$T312),IF(OR($T312="",$T312=0),10^20,$T312),DR319),IF(DR314=1,IF($T322&gt;IF(OR($T312="",$T312=0),10^20,$T312),IF(OR($T312="",$T312=0),10^20,$T312),$T322),IF(IF($T324=справочники!$E$9,$T322+$T326*INT((DR314-1)/IF(OR($T328=0,$T328=""),1,$T328)),IF($T324=справочники!$E$10,$T322*POWER($T326,INT((DR314-1)/IF(OR($T328=0,$T328=""),1,$T328))),IF($T324=справочники!$E$11,POWER($T322,1+$T326*INT((DR314-1)/IF(OR($T328=0,$T328=""),1,$T328))),0)))&gt;IF(OR($T312="",$T312=0),10^20,$T312),IF(OR($T312="",$T312=0),10^20,$T312),IF($T324=справочники!$E$9,$T322+$T326*INT((DR314-1)/IF(OR($T328=0,$T328=""),1,$T328)),IF($T324=справочники!$E$10,$T322*POWER($T326,INT((DR314-1)/IF(OR($T328=0,$T328=""),1,$T328))),IF($T324=справочники!$E$11,POWER($T322,1+$T326*INT((DR314-1)/IF(OR($T328=0,$T328=""),1,$T328))),0))))))))</f>
        <v>0</v>
      </c>
      <c r="DS331" s="591">
        <f>IF(DS315="",0,IF($W317&gt;0,IF(DS317&gt;IF(OR($T312="",$T312=0),10^20,$T312),IF(OR($T312="",$T312=0),10^20,$T312),DS317),IF($W319&gt;0,IF(DS319&gt;IF(OR($T312="",$T312=0),10^20,$T312),IF(OR($T312="",$T312=0),10^20,$T312),DS319),IF(DS314=1,IF($T322&gt;IF(OR($T312="",$T312=0),10^20,$T312),IF(OR($T312="",$T312=0),10^20,$T312),$T322),IF(IF($T324=справочники!$E$9,$T322+$T326*INT((DS314-1)/IF(OR($T328=0,$T328=""),1,$T328)),IF($T324=справочники!$E$10,$T322*POWER($T326,INT((DS314-1)/IF(OR($T328=0,$T328=""),1,$T328))),IF($T324=справочники!$E$11,POWER($T322,1+$T326*INT((DS314-1)/IF(OR($T328=0,$T328=""),1,$T328))),0)))&gt;IF(OR($T312="",$T312=0),10^20,$T312),IF(OR($T312="",$T312=0),10^20,$T312),IF($T324=справочники!$E$9,$T322+$T326*INT((DS314-1)/IF(OR($T328=0,$T328=""),1,$T328)),IF($T324=справочники!$E$10,$T322*POWER($T326,INT((DS314-1)/IF(OR($T328=0,$T328=""),1,$T328))),IF($T324=справочники!$E$11,POWER($T322,1+$T326*INT((DS314-1)/IF(OR($T328=0,$T328=""),1,$T328))),0))))))))</f>
        <v>0</v>
      </c>
      <c r="DT331" s="591">
        <f>IF(DT315="",0,IF($W317&gt;0,IF(DT317&gt;IF(OR($T312="",$T312=0),10^20,$T312),IF(OR($T312="",$T312=0),10^20,$T312),DT317),IF($W319&gt;0,IF(DT319&gt;IF(OR($T312="",$T312=0),10^20,$T312),IF(OR($T312="",$T312=0),10^20,$T312),DT319),IF(DT314=1,IF($T322&gt;IF(OR($T312="",$T312=0),10^20,$T312),IF(OR($T312="",$T312=0),10^20,$T312),$T322),IF(IF($T324=справочники!$E$9,$T322+$T326*INT((DT314-1)/IF(OR($T328=0,$T328=""),1,$T328)),IF($T324=справочники!$E$10,$T322*POWER($T326,INT((DT314-1)/IF(OR($T328=0,$T328=""),1,$T328))),IF($T324=справочники!$E$11,POWER($T322,1+$T326*INT((DT314-1)/IF(OR($T328=0,$T328=""),1,$T328))),0)))&gt;IF(OR($T312="",$T312=0),10^20,$T312),IF(OR($T312="",$T312=0),10^20,$T312),IF($T324=справочники!$E$9,$T322+$T326*INT((DT314-1)/IF(OR($T328=0,$T328=""),1,$T328)),IF($T324=справочники!$E$10,$T322*POWER($T326,INT((DT314-1)/IF(OR($T328=0,$T328=""),1,$T328))),IF($T324=справочники!$E$11,POWER($T322,1+$T326*INT((DT314-1)/IF(OR($T328=0,$T328=""),1,$T328))),0))))))))</f>
        <v>0</v>
      </c>
      <c r="DU331" s="3"/>
      <c r="DV331" s="3"/>
    </row>
    <row r="332" spans="1:126" ht="4.2" customHeight="1">
      <c r="A332" s="1"/>
      <c r="B332" s="1"/>
      <c r="C332" s="13"/>
      <c r="D332" s="13"/>
      <c r="E332" s="262"/>
      <c r="F332" s="13"/>
      <c r="G332" s="302"/>
      <c r="H332" s="13"/>
      <c r="I332" s="13"/>
      <c r="J332" s="13"/>
      <c r="K332" s="13"/>
      <c r="L332" s="13"/>
      <c r="M332" s="14"/>
      <c r="N332" s="13"/>
      <c r="O332" s="13"/>
      <c r="P332" s="14"/>
      <c r="Q332" s="13"/>
      <c r="R332" s="13"/>
      <c r="S332" s="14"/>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c r="BX332" s="176"/>
      <c r="BY332" s="176"/>
      <c r="BZ332" s="176"/>
      <c r="CA332" s="176"/>
      <c r="CB332" s="176"/>
      <c r="CC332" s="176"/>
      <c r="CD332" s="176"/>
      <c r="CE332" s="176"/>
      <c r="CF332" s="176"/>
      <c r="CG332" s="176"/>
      <c r="CH332" s="176"/>
      <c r="CI332" s="176"/>
      <c r="CJ332" s="176"/>
      <c r="CK332" s="176"/>
      <c r="CL332" s="176"/>
      <c r="CM332" s="176"/>
      <c r="CN332" s="176"/>
      <c r="CO332" s="176"/>
      <c r="CP332" s="176"/>
      <c r="CQ332" s="176"/>
      <c r="CR332" s="176"/>
      <c r="CS332" s="176"/>
      <c r="CT332" s="176"/>
      <c r="CU332" s="176"/>
      <c r="CV332" s="176"/>
      <c r="CW332" s="176"/>
      <c r="CX332" s="176"/>
      <c r="CY332" s="176"/>
      <c r="CZ332" s="176"/>
      <c r="DA332" s="176"/>
      <c r="DB332" s="176"/>
      <c r="DC332" s="176"/>
      <c r="DD332" s="176"/>
      <c r="DE332" s="176"/>
      <c r="DF332" s="176"/>
      <c r="DG332" s="176"/>
      <c r="DH332" s="176"/>
      <c r="DI332" s="176"/>
      <c r="DJ332" s="176"/>
      <c r="DK332" s="176"/>
      <c r="DL332" s="176"/>
      <c r="DM332" s="176"/>
      <c r="DN332" s="176"/>
      <c r="DO332" s="176"/>
      <c r="DP332" s="176"/>
      <c r="DQ332" s="176"/>
      <c r="DR332" s="176"/>
      <c r="DS332" s="176"/>
      <c r="DT332" s="176"/>
      <c r="DU332" s="1"/>
      <c r="DV332" s="1"/>
    </row>
    <row r="333" spans="1:126" ht="4.2" customHeight="1">
      <c r="A333" s="1"/>
      <c r="B333" s="1"/>
      <c r="C333" s="1"/>
      <c r="D333" s="1"/>
      <c r="E333" s="261"/>
      <c r="F333" s="47"/>
      <c r="G333" s="229"/>
      <c r="H333" s="1"/>
      <c r="I333" s="1"/>
      <c r="J333" s="1"/>
      <c r="K333" s="1"/>
      <c r="L333" s="1"/>
      <c r="M333" s="5"/>
      <c r="N333" s="1"/>
      <c r="O333" s="1"/>
      <c r="P333" s="5"/>
      <c r="Q333" s="1"/>
      <c r="R333" s="1"/>
      <c r="S333" s="5"/>
      <c r="T333" s="7"/>
      <c r="U333" s="23"/>
      <c r="V333" s="1"/>
      <c r="W333" s="11"/>
      <c r="X333" s="10"/>
      <c r="Y333" s="45"/>
      <c r="Z333" s="92"/>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1"/>
      <c r="DV333" s="1"/>
    </row>
    <row r="334" spans="1:126" s="237" customFormat="1" ht="10.199999999999999">
      <c r="A334" s="226"/>
      <c r="B334" s="227" t="s">
        <v>73</v>
      </c>
      <c r="C334" s="228"/>
      <c r="D334" s="227"/>
      <c r="E334" s="268"/>
      <c r="F334" s="114"/>
      <c r="G334" s="229"/>
      <c r="H334" s="226"/>
      <c r="I334" s="226" t="str">
        <f>$I$68</f>
        <v>Доля регулярных ликвидных продаж</v>
      </c>
      <c r="J334" s="226"/>
      <c r="K334" s="226"/>
      <c r="L334" s="226"/>
      <c r="M334" s="229"/>
      <c r="N334" s="244" t="str">
        <f>$N$68</f>
        <v>Регулярная, ликвидная продукция</v>
      </c>
      <c r="O334" s="226"/>
      <c r="P334" s="229"/>
      <c r="Q334" s="226" t="s">
        <v>14</v>
      </c>
      <c r="R334" s="226"/>
      <c r="S334" s="226"/>
      <c r="T334" s="232"/>
      <c r="U334" s="226"/>
      <c r="V334" s="226"/>
      <c r="W334" s="233"/>
      <c r="X334" s="234"/>
      <c r="Y334" s="229"/>
      <c r="Z334" s="235"/>
      <c r="AA334" s="240">
        <f>100%-SUM(AA335:AA337)</f>
        <v>1</v>
      </c>
      <c r="AB334" s="240">
        <f t="shared" ref="AB334:AE334" si="898">100%-SUM(AB335:AB337)</f>
        <v>1</v>
      </c>
      <c r="AC334" s="240">
        <f t="shared" si="898"/>
        <v>1</v>
      </c>
      <c r="AD334" s="240">
        <f t="shared" si="898"/>
        <v>1</v>
      </c>
      <c r="AE334" s="240">
        <f t="shared" si="898"/>
        <v>1</v>
      </c>
      <c r="AF334" s="240">
        <f t="shared" ref="AF334:CQ334" si="899">100%-SUM(AF335:AF337)</f>
        <v>1</v>
      </c>
      <c r="AG334" s="240">
        <f t="shared" si="899"/>
        <v>1</v>
      </c>
      <c r="AH334" s="240">
        <f t="shared" si="899"/>
        <v>1</v>
      </c>
      <c r="AI334" s="240">
        <f t="shared" si="899"/>
        <v>1</v>
      </c>
      <c r="AJ334" s="240">
        <f t="shared" si="899"/>
        <v>1</v>
      </c>
      <c r="AK334" s="240">
        <f t="shared" si="899"/>
        <v>1</v>
      </c>
      <c r="AL334" s="240">
        <f t="shared" si="899"/>
        <v>1</v>
      </c>
      <c r="AM334" s="240">
        <f t="shared" si="899"/>
        <v>1</v>
      </c>
      <c r="AN334" s="240">
        <f t="shared" si="899"/>
        <v>1</v>
      </c>
      <c r="AO334" s="240">
        <f t="shared" si="899"/>
        <v>1</v>
      </c>
      <c r="AP334" s="240">
        <f t="shared" si="899"/>
        <v>1</v>
      </c>
      <c r="AQ334" s="240">
        <f t="shared" si="899"/>
        <v>1</v>
      </c>
      <c r="AR334" s="240">
        <f t="shared" si="899"/>
        <v>1</v>
      </c>
      <c r="AS334" s="240">
        <f t="shared" si="899"/>
        <v>1</v>
      </c>
      <c r="AT334" s="240">
        <f t="shared" si="899"/>
        <v>1</v>
      </c>
      <c r="AU334" s="240">
        <f t="shared" si="899"/>
        <v>1</v>
      </c>
      <c r="AV334" s="240">
        <f t="shared" si="899"/>
        <v>1</v>
      </c>
      <c r="AW334" s="240">
        <f t="shared" si="899"/>
        <v>1</v>
      </c>
      <c r="AX334" s="240">
        <f t="shared" si="899"/>
        <v>1</v>
      </c>
      <c r="AY334" s="240">
        <f t="shared" si="899"/>
        <v>1</v>
      </c>
      <c r="AZ334" s="240">
        <f t="shared" si="899"/>
        <v>1</v>
      </c>
      <c r="BA334" s="240">
        <f t="shared" si="899"/>
        <v>1</v>
      </c>
      <c r="BB334" s="240">
        <f t="shared" si="899"/>
        <v>1</v>
      </c>
      <c r="BC334" s="240">
        <f t="shared" si="899"/>
        <v>1</v>
      </c>
      <c r="BD334" s="240">
        <f t="shared" si="899"/>
        <v>1</v>
      </c>
      <c r="BE334" s="240">
        <f t="shared" si="899"/>
        <v>1</v>
      </c>
      <c r="BF334" s="240">
        <f t="shared" si="899"/>
        <v>1</v>
      </c>
      <c r="BG334" s="240">
        <f t="shared" si="899"/>
        <v>1</v>
      </c>
      <c r="BH334" s="240">
        <f t="shared" si="899"/>
        <v>1</v>
      </c>
      <c r="BI334" s="240">
        <f t="shared" si="899"/>
        <v>1</v>
      </c>
      <c r="BJ334" s="240">
        <f t="shared" si="899"/>
        <v>1</v>
      </c>
      <c r="BK334" s="240">
        <f t="shared" si="899"/>
        <v>1</v>
      </c>
      <c r="BL334" s="240">
        <f t="shared" si="899"/>
        <v>1</v>
      </c>
      <c r="BM334" s="240">
        <f t="shared" si="899"/>
        <v>1</v>
      </c>
      <c r="BN334" s="240">
        <f t="shared" si="899"/>
        <v>1</v>
      </c>
      <c r="BO334" s="240">
        <f t="shared" si="899"/>
        <v>1</v>
      </c>
      <c r="BP334" s="240">
        <f t="shared" si="899"/>
        <v>1</v>
      </c>
      <c r="BQ334" s="240">
        <f t="shared" si="899"/>
        <v>1</v>
      </c>
      <c r="BR334" s="240">
        <f t="shared" si="899"/>
        <v>1</v>
      </c>
      <c r="BS334" s="240">
        <f t="shared" si="899"/>
        <v>1</v>
      </c>
      <c r="BT334" s="240">
        <f t="shared" si="899"/>
        <v>1</v>
      </c>
      <c r="BU334" s="240">
        <f t="shared" si="899"/>
        <v>1</v>
      </c>
      <c r="BV334" s="240">
        <f t="shared" si="899"/>
        <v>1</v>
      </c>
      <c r="BW334" s="240">
        <f t="shared" si="899"/>
        <v>1</v>
      </c>
      <c r="BX334" s="240">
        <f t="shared" si="899"/>
        <v>1</v>
      </c>
      <c r="BY334" s="240">
        <f t="shared" si="899"/>
        <v>1</v>
      </c>
      <c r="BZ334" s="240">
        <f t="shared" si="899"/>
        <v>1</v>
      </c>
      <c r="CA334" s="240">
        <f t="shared" si="899"/>
        <v>1</v>
      </c>
      <c r="CB334" s="240">
        <f t="shared" si="899"/>
        <v>1</v>
      </c>
      <c r="CC334" s="240">
        <f t="shared" si="899"/>
        <v>1</v>
      </c>
      <c r="CD334" s="240">
        <f t="shared" si="899"/>
        <v>1</v>
      </c>
      <c r="CE334" s="240">
        <f t="shared" si="899"/>
        <v>1</v>
      </c>
      <c r="CF334" s="240">
        <f t="shared" si="899"/>
        <v>1</v>
      </c>
      <c r="CG334" s="240">
        <f t="shared" si="899"/>
        <v>1</v>
      </c>
      <c r="CH334" s="240">
        <f t="shared" si="899"/>
        <v>1</v>
      </c>
      <c r="CI334" s="240">
        <f t="shared" si="899"/>
        <v>1</v>
      </c>
      <c r="CJ334" s="240">
        <f t="shared" si="899"/>
        <v>1</v>
      </c>
      <c r="CK334" s="240">
        <f t="shared" si="899"/>
        <v>1</v>
      </c>
      <c r="CL334" s="240">
        <f t="shared" si="899"/>
        <v>1</v>
      </c>
      <c r="CM334" s="240">
        <f t="shared" si="899"/>
        <v>1</v>
      </c>
      <c r="CN334" s="240">
        <f t="shared" si="899"/>
        <v>1</v>
      </c>
      <c r="CO334" s="240">
        <f t="shared" si="899"/>
        <v>1</v>
      </c>
      <c r="CP334" s="240">
        <f t="shared" si="899"/>
        <v>1</v>
      </c>
      <c r="CQ334" s="240">
        <f t="shared" si="899"/>
        <v>1</v>
      </c>
      <c r="CR334" s="240">
        <f t="shared" ref="CR334:DT334" si="900">100%-SUM(CR335:CR337)</f>
        <v>1</v>
      </c>
      <c r="CS334" s="240">
        <f t="shared" si="900"/>
        <v>1</v>
      </c>
      <c r="CT334" s="240">
        <f t="shared" si="900"/>
        <v>1</v>
      </c>
      <c r="CU334" s="240">
        <f t="shared" si="900"/>
        <v>1</v>
      </c>
      <c r="CV334" s="240">
        <f t="shared" si="900"/>
        <v>1</v>
      </c>
      <c r="CW334" s="240">
        <f t="shared" si="900"/>
        <v>1</v>
      </c>
      <c r="CX334" s="240">
        <f t="shared" si="900"/>
        <v>1</v>
      </c>
      <c r="CY334" s="240">
        <f t="shared" si="900"/>
        <v>1</v>
      </c>
      <c r="CZ334" s="240">
        <f t="shared" si="900"/>
        <v>1</v>
      </c>
      <c r="DA334" s="240">
        <f t="shared" si="900"/>
        <v>1</v>
      </c>
      <c r="DB334" s="240">
        <f t="shared" si="900"/>
        <v>1</v>
      </c>
      <c r="DC334" s="240">
        <f t="shared" si="900"/>
        <v>1</v>
      </c>
      <c r="DD334" s="240">
        <f t="shared" si="900"/>
        <v>1</v>
      </c>
      <c r="DE334" s="240">
        <f t="shared" si="900"/>
        <v>1</v>
      </c>
      <c r="DF334" s="240">
        <f t="shared" si="900"/>
        <v>1</v>
      </c>
      <c r="DG334" s="240">
        <f t="shared" si="900"/>
        <v>1</v>
      </c>
      <c r="DH334" s="240">
        <f t="shared" si="900"/>
        <v>1</v>
      </c>
      <c r="DI334" s="240">
        <f t="shared" si="900"/>
        <v>1</v>
      </c>
      <c r="DJ334" s="240">
        <f t="shared" si="900"/>
        <v>1</v>
      </c>
      <c r="DK334" s="240">
        <f t="shared" si="900"/>
        <v>1</v>
      </c>
      <c r="DL334" s="240">
        <f t="shared" si="900"/>
        <v>1</v>
      </c>
      <c r="DM334" s="240">
        <f t="shared" si="900"/>
        <v>1</v>
      </c>
      <c r="DN334" s="240">
        <f t="shared" si="900"/>
        <v>1</v>
      </c>
      <c r="DO334" s="240">
        <f t="shared" si="900"/>
        <v>1</v>
      </c>
      <c r="DP334" s="240">
        <f t="shared" si="900"/>
        <v>1</v>
      </c>
      <c r="DQ334" s="240">
        <f t="shared" si="900"/>
        <v>1</v>
      </c>
      <c r="DR334" s="240">
        <f t="shared" si="900"/>
        <v>1</v>
      </c>
      <c r="DS334" s="240">
        <f t="shared" si="900"/>
        <v>1</v>
      </c>
      <c r="DT334" s="240">
        <f t="shared" si="900"/>
        <v>1</v>
      </c>
      <c r="DU334" s="226"/>
      <c r="DV334" s="226"/>
    </row>
    <row r="335" spans="1:126" s="237" customFormat="1" ht="10.199999999999999">
      <c r="A335" s="226"/>
      <c r="B335" s="227" t="s">
        <v>74</v>
      </c>
      <c r="C335" s="228"/>
      <c r="D335" s="227"/>
      <c r="E335" s="268"/>
      <c r="F335" s="114"/>
      <c r="G335" s="229"/>
      <c r="H335" s="226"/>
      <c r="I335" s="226" t="str">
        <f>$I$69</f>
        <v>Доля продаж по акциям, со скидками</v>
      </c>
      <c r="J335" s="226"/>
      <c r="K335" s="226"/>
      <c r="L335" s="226"/>
      <c r="M335" s="229"/>
      <c r="N335" s="244" t="str">
        <f>$N$69</f>
        <v>Низколиквидная продукция</v>
      </c>
      <c r="O335" s="226"/>
      <c r="P335" s="229"/>
      <c r="Q335" s="226" t="s">
        <v>14</v>
      </c>
      <c r="R335" s="226"/>
      <c r="S335" s="226"/>
      <c r="T335" s="232"/>
      <c r="U335" s="226"/>
      <c r="V335" s="226"/>
      <c r="W335" s="233"/>
      <c r="X335" s="234"/>
      <c r="Y335" s="229" t="s">
        <v>6</v>
      </c>
      <c r="Z335" s="235"/>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26"/>
      <c r="DV335" s="226"/>
    </row>
    <row r="336" spans="1:126" s="237" customFormat="1" ht="10.199999999999999">
      <c r="A336" s="226"/>
      <c r="B336" s="226"/>
      <c r="C336" s="226"/>
      <c r="D336" s="227"/>
      <c r="E336" s="268"/>
      <c r="F336" s="114"/>
      <c r="G336" s="229"/>
      <c r="H336" s="226"/>
      <c r="I336" s="226" t="str">
        <f>$I$70</f>
        <v>Доля распродаж неликвида</v>
      </c>
      <c r="J336" s="226"/>
      <c r="K336" s="226"/>
      <c r="L336" s="226"/>
      <c r="M336" s="229"/>
      <c r="N336" s="244" t="str">
        <f>$N$70</f>
        <v>Неликвидная продукция</v>
      </c>
      <c r="O336" s="226"/>
      <c r="P336" s="229"/>
      <c r="Q336" s="226" t="s">
        <v>14</v>
      </c>
      <c r="R336" s="226"/>
      <c r="S336" s="226"/>
      <c r="T336" s="232"/>
      <c r="U336" s="226"/>
      <c r="V336" s="226"/>
      <c r="W336" s="233"/>
      <c r="X336" s="234"/>
      <c r="Y336" s="229" t="s">
        <v>6</v>
      </c>
      <c r="Z336" s="235"/>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26"/>
      <c r="DV336" s="226"/>
    </row>
    <row r="337" spans="1:126" ht="4.2" customHeight="1">
      <c r="A337" s="1"/>
      <c r="B337" s="1"/>
      <c r="C337" s="1"/>
      <c r="D337" s="13"/>
      <c r="E337" s="262"/>
      <c r="F337" s="13"/>
      <c r="G337" s="302"/>
      <c r="H337" s="13"/>
      <c r="I337" s="13"/>
      <c r="J337" s="13"/>
      <c r="K337" s="13"/>
      <c r="L337" s="13"/>
      <c r="M337" s="14"/>
      <c r="N337" s="13"/>
      <c r="O337" s="13"/>
      <c r="P337" s="14"/>
      <c r="Q337" s="13"/>
      <c r="R337" s="13"/>
      <c r="S337" s="14"/>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c r="CX337" s="176"/>
      <c r="CY337" s="176"/>
      <c r="CZ337" s="176"/>
      <c r="DA337" s="176"/>
      <c r="DB337" s="176"/>
      <c r="DC337" s="176"/>
      <c r="DD337" s="176"/>
      <c r="DE337" s="176"/>
      <c r="DF337" s="176"/>
      <c r="DG337" s="176"/>
      <c r="DH337" s="176"/>
      <c r="DI337" s="176"/>
      <c r="DJ337" s="176"/>
      <c r="DK337" s="176"/>
      <c r="DL337" s="176"/>
      <c r="DM337" s="176"/>
      <c r="DN337" s="176"/>
      <c r="DO337" s="176"/>
      <c r="DP337" s="176"/>
      <c r="DQ337" s="176"/>
      <c r="DR337" s="176"/>
      <c r="DS337" s="176"/>
      <c r="DT337" s="176"/>
      <c r="DU337" s="1"/>
      <c r="DV337" s="1"/>
    </row>
    <row r="338" spans="1:126">
      <c r="A338" s="11"/>
      <c r="B338" s="195" t="s">
        <v>78</v>
      </c>
      <c r="C338" s="11"/>
      <c r="D338" s="11"/>
      <c r="E338" s="266"/>
      <c r="F338" s="11"/>
      <c r="G338" s="233"/>
      <c r="H338" s="11"/>
      <c r="I338" s="11"/>
      <c r="J338" s="11"/>
      <c r="K338" s="11"/>
      <c r="L338" s="11"/>
      <c r="M338" s="11"/>
      <c r="N338" s="11"/>
      <c r="O338" s="11"/>
      <c r="P338" s="45"/>
      <c r="Q338" s="11"/>
      <c r="R338" s="11"/>
      <c r="S338" s="11"/>
      <c r="T338" s="203"/>
      <c r="U338" s="11"/>
      <c r="V338" s="11"/>
      <c r="W338" s="11"/>
      <c r="X338" s="10"/>
      <c r="Y338" s="45"/>
      <c r="Z338" s="92"/>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1"/>
      <c r="DV338" s="1"/>
    </row>
    <row r="339" spans="1:126" ht="4.2" customHeight="1">
      <c r="A339" s="1"/>
      <c r="B339" s="1"/>
      <c r="C339" s="13"/>
      <c r="D339" s="13"/>
      <c r="E339" s="262"/>
      <c r="F339" s="13"/>
      <c r="G339" s="302"/>
      <c r="H339" s="13"/>
      <c r="I339" s="13"/>
      <c r="J339" s="13"/>
      <c r="K339" s="13"/>
      <c r="L339" s="13"/>
      <c r="M339" s="14"/>
      <c r="N339" s="13"/>
      <c r="O339" s="13"/>
      <c r="P339" s="14"/>
      <c r="Q339" s="13"/>
      <c r="R339" s="13"/>
      <c r="S339" s="14"/>
      <c r="T339" s="176"/>
      <c r="U339" s="23"/>
      <c r="V339" s="1"/>
      <c r="W339" s="11"/>
      <c r="X339" s="10"/>
      <c r="Y339" s="45"/>
      <c r="Z339" s="92"/>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1"/>
      <c r="DV339" s="1"/>
    </row>
    <row r="340" spans="1:126">
      <c r="A340" s="1"/>
      <c r="B340" s="1"/>
      <c r="C340" s="1"/>
      <c r="D340" s="196" t="s">
        <v>79</v>
      </c>
      <c r="E340" s="261"/>
      <c r="F340" s="47"/>
      <c r="G340" s="229"/>
      <c r="H340" s="1"/>
      <c r="I340" s="1" t="str">
        <f>$I$74</f>
        <v>Средний чек или стоимость одной продажи вручную</v>
      </c>
      <c r="J340" s="1"/>
      <c r="K340" s="1"/>
      <c r="L340" s="1"/>
      <c r="M340" s="5"/>
      <c r="N340" s="18"/>
      <c r="O340" s="1"/>
      <c r="P340" s="5"/>
      <c r="Q340" s="1" t="s">
        <v>25</v>
      </c>
      <c r="R340" s="1"/>
      <c r="S340" s="1"/>
      <c r="T340" s="7"/>
      <c r="U340" s="1"/>
      <c r="V340" s="1"/>
      <c r="W340" s="11">
        <f>SUM($Y340:$DU340)</f>
        <v>0</v>
      </c>
      <c r="X340" s="10"/>
      <c r="Y340" s="5" t="s">
        <v>6</v>
      </c>
      <c r="Z340" s="92"/>
      <c r="AA340" s="600"/>
      <c r="AB340" s="600"/>
      <c r="AC340" s="600"/>
      <c r="AD340" s="600"/>
      <c r="AE340" s="600"/>
      <c r="AF340" s="600"/>
      <c r="AG340" s="600"/>
      <c r="AH340" s="600"/>
      <c r="AI340" s="600"/>
      <c r="AJ340" s="600"/>
      <c r="AK340" s="600"/>
      <c r="AL340" s="600"/>
      <c r="AM340" s="600"/>
      <c r="AN340" s="600"/>
      <c r="AO340" s="600"/>
      <c r="AP340" s="600"/>
      <c r="AQ340" s="600"/>
      <c r="AR340" s="600"/>
      <c r="AS340" s="600"/>
      <c r="AT340" s="600"/>
      <c r="AU340" s="600"/>
      <c r="AV340" s="600"/>
      <c r="AW340" s="600"/>
      <c r="AX340" s="600"/>
      <c r="AY340" s="600"/>
      <c r="AZ340" s="600"/>
      <c r="BA340" s="600"/>
      <c r="BB340" s="600"/>
      <c r="BC340" s="600"/>
      <c r="BD340" s="600"/>
      <c r="BE340" s="600"/>
      <c r="BF340" s="600"/>
      <c r="BG340" s="600"/>
      <c r="BH340" s="600"/>
      <c r="BI340" s="600"/>
      <c r="BJ340" s="600"/>
      <c r="BK340" s="600"/>
      <c r="BL340" s="600"/>
      <c r="BM340" s="600"/>
      <c r="BN340" s="600"/>
      <c r="BO340" s="600"/>
      <c r="BP340" s="600"/>
      <c r="BQ340" s="600"/>
      <c r="BR340" s="600"/>
      <c r="BS340" s="600"/>
      <c r="BT340" s="600"/>
      <c r="BU340" s="600"/>
      <c r="BV340" s="600"/>
      <c r="BW340" s="600"/>
      <c r="BX340" s="600"/>
      <c r="BY340" s="600"/>
      <c r="BZ340" s="600"/>
      <c r="CA340" s="600"/>
      <c r="CB340" s="600"/>
      <c r="CC340" s="600"/>
      <c r="CD340" s="600"/>
      <c r="CE340" s="600"/>
      <c r="CF340" s="600"/>
      <c r="CG340" s="600"/>
      <c r="CH340" s="600"/>
      <c r="CI340" s="600"/>
      <c r="CJ340" s="600"/>
      <c r="CK340" s="600"/>
      <c r="CL340" s="600"/>
      <c r="CM340" s="600"/>
      <c r="CN340" s="600"/>
      <c r="CO340" s="600"/>
      <c r="CP340" s="600"/>
      <c r="CQ340" s="600"/>
      <c r="CR340" s="600"/>
      <c r="CS340" s="600"/>
      <c r="CT340" s="600"/>
      <c r="CU340" s="600"/>
      <c r="CV340" s="600"/>
      <c r="CW340" s="600"/>
      <c r="CX340" s="600"/>
      <c r="CY340" s="600"/>
      <c r="CZ340" s="600"/>
      <c r="DA340" s="600"/>
      <c r="DB340" s="600"/>
      <c r="DC340" s="600"/>
      <c r="DD340" s="600"/>
      <c r="DE340" s="600"/>
      <c r="DF340" s="600"/>
      <c r="DG340" s="600"/>
      <c r="DH340" s="600"/>
      <c r="DI340" s="600"/>
      <c r="DJ340" s="600"/>
      <c r="DK340" s="600"/>
      <c r="DL340" s="600"/>
      <c r="DM340" s="600"/>
      <c r="DN340" s="600"/>
      <c r="DO340" s="600"/>
      <c r="DP340" s="600"/>
      <c r="DQ340" s="600"/>
      <c r="DR340" s="600"/>
      <c r="DS340" s="600"/>
      <c r="DT340" s="600"/>
      <c r="DU340" s="1"/>
      <c r="DV340" s="1"/>
    </row>
    <row r="341" spans="1:126" ht="4.2" customHeight="1">
      <c r="A341" s="1"/>
      <c r="B341" s="1"/>
      <c r="C341" s="1"/>
      <c r="D341" s="13"/>
      <c r="E341" s="262"/>
      <c r="F341" s="13"/>
      <c r="G341" s="302"/>
      <c r="H341" s="13"/>
      <c r="I341" s="13"/>
      <c r="J341" s="13"/>
      <c r="K341" s="13"/>
      <c r="L341" s="13"/>
      <c r="M341" s="14"/>
      <c r="N341" s="13"/>
      <c r="O341" s="13"/>
      <c r="P341" s="14"/>
      <c r="Q341" s="13"/>
      <c r="R341" s="13"/>
      <c r="S341" s="14"/>
      <c r="T341" s="176"/>
      <c r="U341" s="23"/>
      <c r="V341" s="1"/>
      <c r="W341" s="11"/>
      <c r="X341" s="10"/>
      <c r="Y341" s="45"/>
      <c r="Z341" s="92"/>
      <c r="AA341" s="601"/>
      <c r="AB341" s="601"/>
      <c r="AC341" s="601"/>
      <c r="AD341" s="601"/>
      <c r="AE341" s="601"/>
      <c r="AF341" s="601"/>
      <c r="AG341" s="601"/>
      <c r="AH341" s="601"/>
      <c r="AI341" s="601"/>
      <c r="AJ341" s="601"/>
      <c r="AK341" s="601"/>
      <c r="AL341" s="601"/>
      <c r="AM341" s="601"/>
      <c r="AN341" s="601"/>
      <c r="AO341" s="601"/>
      <c r="AP341" s="601"/>
      <c r="AQ341" s="601"/>
      <c r="AR341" s="601"/>
      <c r="AS341" s="601"/>
      <c r="AT341" s="601"/>
      <c r="AU341" s="601"/>
      <c r="AV341" s="601"/>
      <c r="AW341" s="601"/>
      <c r="AX341" s="601"/>
      <c r="AY341" s="601"/>
      <c r="AZ341" s="601"/>
      <c r="BA341" s="601"/>
      <c r="BB341" s="601"/>
      <c r="BC341" s="601"/>
      <c r="BD341" s="601"/>
      <c r="BE341" s="601"/>
      <c r="BF341" s="601"/>
      <c r="BG341" s="601"/>
      <c r="BH341" s="601"/>
      <c r="BI341" s="601"/>
      <c r="BJ341" s="601"/>
      <c r="BK341" s="601"/>
      <c r="BL341" s="601"/>
      <c r="BM341" s="601"/>
      <c r="BN341" s="601"/>
      <c r="BO341" s="601"/>
      <c r="BP341" s="601"/>
      <c r="BQ341" s="601"/>
      <c r="BR341" s="601"/>
      <c r="BS341" s="601"/>
      <c r="BT341" s="601"/>
      <c r="BU341" s="601"/>
      <c r="BV341" s="601"/>
      <c r="BW341" s="601"/>
      <c r="BX341" s="601"/>
      <c r="BY341" s="601"/>
      <c r="BZ341" s="601"/>
      <c r="CA341" s="601"/>
      <c r="CB341" s="601"/>
      <c r="CC341" s="601"/>
      <c r="CD341" s="601"/>
      <c r="CE341" s="601"/>
      <c r="CF341" s="601"/>
      <c r="CG341" s="601"/>
      <c r="CH341" s="601"/>
      <c r="CI341" s="601"/>
      <c r="CJ341" s="601"/>
      <c r="CK341" s="601"/>
      <c r="CL341" s="601"/>
      <c r="CM341" s="601"/>
      <c r="CN341" s="601"/>
      <c r="CO341" s="601"/>
      <c r="CP341" s="601"/>
      <c r="CQ341" s="601"/>
      <c r="CR341" s="601"/>
      <c r="CS341" s="601"/>
      <c r="CT341" s="601"/>
      <c r="CU341" s="601"/>
      <c r="CV341" s="601"/>
      <c r="CW341" s="601"/>
      <c r="CX341" s="601"/>
      <c r="CY341" s="601"/>
      <c r="CZ341" s="601"/>
      <c r="DA341" s="601"/>
      <c r="DB341" s="601"/>
      <c r="DC341" s="601"/>
      <c r="DD341" s="601"/>
      <c r="DE341" s="601"/>
      <c r="DF341" s="601"/>
      <c r="DG341" s="601"/>
      <c r="DH341" s="601"/>
      <c r="DI341" s="601"/>
      <c r="DJ341" s="601"/>
      <c r="DK341" s="601"/>
      <c r="DL341" s="601"/>
      <c r="DM341" s="601"/>
      <c r="DN341" s="601"/>
      <c r="DO341" s="601"/>
      <c r="DP341" s="601"/>
      <c r="DQ341" s="601"/>
      <c r="DR341" s="601"/>
      <c r="DS341" s="601"/>
      <c r="DT341" s="601"/>
      <c r="DU341" s="1"/>
      <c r="DV341" s="1"/>
    </row>
    <row r="342" spans="1:126">
      <c r="A342" s="1"/>
      <c r="B342" s="1"/>
      <c r="C342" s="197" t="s">
        <v>66</v>
      </c>
      <c r="D342" s="196" t="s">
        <v>63</v>
      </c>
      <c r="E342" s="261"/>
      <c r="F342" s="47"/>
      <c r="G342" s="229"/>
      <c r="H342" s="1"/>
      <c r="I342" s="1" t="str">
        <f>$I$76</f>
        <v>Стоимость 1й продажи через приросты вручную / Ст-ть 1й продажи в 1-ый месяц модели</v>
      </c>
      <c r="J342" s="1"/>
      <c r="K342" s="1"/>
      <c r="L342" s="1"/>
      <c r="M342" s="5"/>
      <c r="N342" s="18"/>
      <c r="O342" s="1"/>
      <c r="P342" s="5"/>
      <c r="Q342" s="1" t="s">
        <v>25</v>
      </c>
      <c r="R342" s="1"/>
      <c r="S342" s="1"/>
      <c r="T342" s="7"/>
      <c r="U342" s="1"/>
      <c r="V342" s="1"/>
      <c r="W342" s="11">
        <f>SUM($Y342:$DU342)</f>
        <v>0</v>
      </c>
      <c r="X342" s="10"/>
      <c r="Y342" s="5" t="s">
        <v>6</v>
      </c>
      <c r="Z342" s="92"/>
      <c r="AA342" s="600"/>
      <c r="AB342" s="602">
        <f>AA342*(1+AB343)</f>
        <v>0</v>
      </c>
      <c r="AC342" s="602">
        <f t="shared" ref="AC342" si="901">AB342*(1+AC343)</f>
        <v>0</v>
      </c>
      <c r="AD342" s="602">
        <f t="shared" ref="AD342" si="902">AC342*(1+AD343)</f>
        <v>0</v>
      </c>
      <c r="AE342" s="602">
        <f t="shared" ref="AE342" si="903">AD342*(1+AE343)</f>
        <v>0</v>
      </c>
      <c r="AF342" s="602">
        <f t="shared" ref="AF342" si="904">AE342*(1+AF343)</f>
        <v>0</v>
      </c>
      <c r="AG342" s="602">
        <f t="shared" ref="AG342" si="905">AF342*(1+AG343)</f>
        <v>0</v>
      </c>
      <c r="AH342" s="602">
        <f t="shared" ref="AH342" si="906">AG342*(1+AH343)</f>
        <v>0</v>
      </c>
      <c r="AI342" s="602">
        <f t="shared" ref="AI342" si="907">AH342*(1+AI343)</f>
        <v>0</v>
      </c>
      <c r="AJ342" s="602">
        <f t="shared" ref="AJ342" si="908">AI342*(1+AJ343)</f>
        <v>0</v>
      </c>
      <c r="AK342" s="602">
        <f t="shared" ref="AK342" si="909">AJ342*(1+AK343)</f>
        <v>0</v>
      </c>
      <c r="AL342" s="602">
        <f t="shared" ref="AL342" si="910">AK342*(1+AL343)</f>
        <v>0</v>
      </c>
      <c r="AM342" s="602">
        <f t="shared" ref="AM342" si="911">AL342*(1+AM343)</f>
        <v>0</v>
      </c>
      <c r="AN342" s="602">
        <f t="shared" ref="AN342" si="912">AM342*(1+AN343)</f>
        <v>0</v>
      </c>
      <c r="AO342" s="602">
        <f t="shared" ref="AO342" si="913">AN342*(1+AO343)</f>
        <v>0</v>
      </c>
      <c r="AP342" s="602">
        <f t="shared" ref="AP342" si="914">AO342*(1+AP343)</f>
        <v>0</v>
      </c>
      <c r="AQ342" s="602">
        <f t="shared" ref="AQ342" si="915">AP342*(1+AQ343)</f>
        <v>0</v>
      </c>
      <c r="AR342" s="602">
        <f t="shared" ref="AR342" si="916">AQ342*(1+AR343)</f>
        <v>0</v>
      </c>
      <c r="AS342" s="602">
        <f t="shared" ref="AS342" si="917">AR342*(1+AS343)</f>
        <v>0</v>
      </c>
      <c r="AT342" s="602">
        <f t="shared" ref="AT342" si="918">AS342*(1+AT343)</f>
        <v>0</v>
      </c>
      <c r="AU342" s="602">
        <f t="shared" ref="AU342" si="919">AT342*(1+AU343)</f>
        <v>0</v>
      </c>
      <c r="AV342" s="602">
        <f t="shared" ref="AV342" si="920">AU342*(1+AV343)</f>
        <v>0</v>
      </c>
      <c r="AW342" s="602">
        <f t="shared" ref="AW342" si="921">AV342*(1+AW343)</f>
        <v>0</v>
      </c>
      <c r="AX342" s="602">
        <f t="shared" ref="AX342" si="922">AW342*(1+AX343)</f>
        <v>0</v>
      </c>
      <c r="AY342" s="602">
        <f t="shared" ref="AY342" si="923">AX342*(1+AY343)</f>
        <v>0</v>
      </c>
      <c r="AZ342" s="602">
        <f t="shared" ref="AZ342" si="924">AY342*(1+AZ343)</f>
        <v>0</v>
      </c>
      <c r="BA342" s="602">
        <f t="shared" ref="BA342" si="925">AZ342*(1+BA343)</f>
        <v>0</v>
      </c>
      <c r="BB342" s="602">
        <f t="shared" ref="BB342" si="926">BA342*(1+BB343)</f>
        <v>0</v>
      </c>
      <c r="BC342" s="602">
        <f t="shared" ref="BC342" si="927">BB342*(1+BC343)</f>
        <v>0</v>
      </c>
      <c r="BD342" s="602">
        <f t="shared" ref="BD342" si="928">BC342*(1+BD343)</f>
        <v>0</v>
      </c>
      <c r="BE342" s="602">
        <f t="shared" ref="BE342" si="929">BD342*(1+BE343)</f>
        <v>0</v>
      </c>
      <c r="BF342" s="602">
        <f t="shared" ref="BF342" si="930">BE342*(1+BF343)</f>
        <v>0</v>
      </c>
      <c r="BG342" s="602">
        <f t="shared" ref="BG342" si="931">BF342*(1+BG343)</f>
        <v>0</v>
      </c>
      <c r="BH342" s="602">
        <f t="shared" ref="BH342" si="932">BG342*(1+BH343)</f>
        <v>0</v>
      </c>
      <c r="BI342" s="602">
        <f t="shared" ref="BI342" si="933">BH342*(1+BI343)</f>
        <v>0</v>
      </c>
      <c r="BJ342" s="602">
        <f t="shared" ref="BJ342" si="934">BI342*(1+BJ343)</f>
        <v>0</v>
      </c>
      <c r="BK342" s="602">
        <f t="shared" ref="BK342" si="935">BJ342*(1+BK343)</f>
        <v>0</v>
      </c>
      <c r="BL342" s="602">
        <f t="shared" ref="BL342" si="936">BK342*(1+BL343)</f>
        <v>0</v>
      </c>
      <c r="BM342" s="602">
        <f t="shared" ref="BM342" si="937">BL342*(1+BM343)</f>
        <v>0</v>
      </c>
      <c r="BN342" s="602">
        <f t="shared" ref="BN342" si="938">BM342*(1+BN343)</f>
        <v>0</v>
      </c>
      <c r="BO342" s="602">
        <f t="shared" ref="BO342" si="939">BN342*(1+BO343)</f>
        <v>0</v>
      </c>
      <c r="BP342" s="602">
        <f t="shared" ref="BP342" si="940">BO342*(1+BP343)</f>
        <v>0</v>
      </c>
      <c r="BQ342" s="602">
        <f t="shared" ref="BQ342" si="941">BP342*(1+BQ343)</f>
        <v>0</v>
      </c>
      <c r="BR342" s="602">
        <f t="shared" ref="BR342" si="942">BQ342*(1+BR343)</f>
        <v>0</v>
      </c>
      <c r="BS342" s="602">
        <f t="shared" ref="BS342" si="943">BR342*(1+BS343)</f>
        <v>0</v>
      </c>
      <c r="BT342" s="602">
        <f t="shared" ref="BT342" si="944">BS342*(1+BT343)</f>
        <v>0</v>
      </c>
      <c r="BU342" s="602">
        <f t="shared" ref="BU342" si="945">BT342*(1+BU343)</f>
        <v>0</v>
      </c>
      <c r="BV342" s="602">
        <f t="shared" ref="BV342" si="946">BU342*(1+BV343)</f>
        <v>0</v>
      </c>
      <c r="BW342" s="602">
        <f t="shared" ref="BW342" si="947">BV342*(1+BW343)</f>
        <v>0</v>
      </c>
      <c r="BX342" s="602">
        <f t="shared" ref="BX342" si="948">BW342*(1+BX343)</f>
        <v>0</v>
      </c>
      <c r="BY342" s="602">
        <f t="shared" ref="BY342" si="949">BX342*(1+BY343)</f>
        <v>0</v>
      </c>
      <c r="BZ342" s="602">
        <f t="shared" ref="BZ342" si="950">BY342*(1+BZ343)</f>
        <v>0</v>
      </c>
      <c r="CA342" s="602">
        <f t="shared" ref="CA342" si="951">BZ342*(1+CA343)</f>
        <v>0</v>
      </c>
      <c r="CB342" s="602">
        <f t="shared" ref="CB342" si="952">CA342*(1+CB343)</f>
        <v>0</v>
      </c>
      <c r="CC342" s="602">
        <f t="shared" ref="CC342" si="953">CB342*(1+CC343)</f>
        <v>0</v>
      </c>
      <c r="CD342" s="602">
        <f t="shared" ref="CD342" si="954">CC342*(1+CD343)</f>
        <v>0</v>
      </c>
      <c r="CE342" s="602">
        <f t="shared" ref="CE342" si="955">CD342*(1+CE343)</f>
        <v>0</v>
      </c>
      <c r="CF342" s="602">
        <f t="shared" ref="CF342" si="956">CE342*(1+CF343)</f>
        <v>0</v>
      </c>
      <c r="CG342" s="602">
        <f t="shared" ref="CG342" si="957">CF342*(1+CG343)</f>
        <v>0</v>
      </c>
      <c r="CH342" s="602">
        <f t="shared" ref="CH342" si="958">CG342*(1+CH343)</f>
        <v>0</v>
      </c>
      <c r="CI342" s="602">
        <f t="shared" ref="CI342" si="959">CH342*(1+CI343)</f>
        <v>0</v>
      </c>
      <c r="CJ342" s="602">
        <f t="shared" ref="CJ342" si="960">CI342*(1+CJ343)</f>
        <v>0</v>
      </c>
      <c r="CK342" s="602">
        <f t="shared" ref="CK342" si="961">CJ342*(1+CK343)</f>
        <v>0</v>
      </c>
      <c r="CL342" s="602">
        <f t="shared" ref="CL342" si="962">CK342*(1+CL343)</f>
        <v>0</v>
      </c>
      <c r="CM342" s="602">
        <f t="shared" ref="CM342" si="963">CL342*(1+CM343)</f>
        <v>0</v>
      </c>
      <c r="CN342" s="602">
        <f t="shared" ref="CN342" si="964">CM342*(1+CN343)</f>
        <v>0</v>
      </c>
      <c r="CO342" s="602">
        <f t="shared" ref="CO342" si="965">CN342*(1+CO343)</f>
        <v>0</v>
      </c>
      <c r="CP342" s="602">
        <f t="shared" ref="CP342" si="966">CO342*(1+CP343)</f>
        <v>0</v>
      </c>
      <c r="CQ342" s="602">
        <f t="shared" ref="CQ342" si="967">CP342*(1+CQ343)</f>
        <v>0</v>
      </c>
      <c r="CR342" s="602">
        <f t="shared" ref="CR342" si="968">CQ342*(1+CR343)</f>
        <v>0</v>
      </c>
      <c r="CS342" s="602">
        <f t="shared" ref="CS342" si="969">CR342*(1+CS343)</f>
        <v>0</v>
      </c>
      <c r="CT342" s="602">
        <f t="shared" ref="CT342" si="970">CS342*(1+CT343)</f>
        <v>0</v>
      </c>
      <c r="CU342" s="602">
        <f t="shared" ref="CU342" si="971">CT342*(1+CU343)</f>
        <v>0</v>
      </c>
      <c r="CV342" s="602">
        <f t="shared" ref="CV342" si="972">CU342*(1+CV343)</f>
        <v>0</v>
      </c>
      <c r="CW342" s="602">
        <f t="shared" ref="CW342" si="973">CV342*(1+CW343)</f>
        <v>0</v>
      </c>
      <c r="CX342" s="602">
        <f t="shared" ref="CX342" si="974">CW342*(1+CX343)</f>
        <v>0</v>
      </c>
      <c r="CY342" s="602">
        <f t="shared" ref="CY342" si="975">CX342*(1+CY343)</f>
        <v>0</v>
      </c>
      <c r="CZ342" s="602">
        <f t="shared" ref="CZ342" si="976">CY342*(1+CZ343)</f>
        <v>0</v>
      </c>
      <c r="DA342" s="602">
        <f t="shared" ref="DA342" si="977">CZ342*(1+DA343)</f>
        <v>0</v>
      </c>
      <c r="DB342" s="602">
        <f t="shared" ref="DB342" si="978">DA342*(1+DB343)</f>
        <v>0</v>
      </c>
      <c r="DC342" s="602">
        <f t="shared" ref="DC342" si="979">DB342*(1+DC343)</f>
        <v>0</v>
      </c>
      <c r="DD342" s="602">
        <f t="shared" ref="DD342" si="980">DC342*(1+DD343)</f>
        <v>0</v>
      </c>
      <c r="DE342" s="602">
        <f t="shared" ref="DE342" si="981">DD342*(1+DE343)</f>
        <v>0</v>
      </c>
      <c r="DF342" s="602">
        <f t="shared" ref="DF342" si="982">DE342*(1+DF343)</f>
        <v>0</v>
      </c>
      <c r="DG342" s="602">
        <f t="shared" ref="DG342" si="983">DF342*(1+DG343)</f>
        <v>0</v>
      </c>
      <c r="DH342" s="602">
        <f t="shared" ref="DH342" si="984">DG342*(1+DH343)</f>
        <v>0</v>
      </c>
      <c r="DI342" s="602">
        <f t="shared" ref="DI342" si="985">DH342*(1+DI343)</f>
        <v>0</v>
      </c>
      <c r="DJ342" s="602">
        <f t="shared" ref="DJ342" si="986">DI342*(1+DJ343)</f>
        <v>0</v>
      </c>
      <c r="DK342" s="602">
        <f t="shared" ref="DK342" si="987">DJ342*(1+DK343)</f>
        <v>0</v>
      </c>
      <c r="DL342" s="602">
        <f t="shared" ref="DL342" si="988">DK342*(1+DL343)</f>
        <v>0</v>
      </c>
      <c r="DM342" s="602">
        <f t="shared" ref="DM342" si="989">DL342*(1+DM343)</f>
        <v>0</v>
      </c>
      <c r="DN342" s="602">
        <f t="shared" ref="DN342" si="990">DM342*(1+DN343)</f>
        <v>0</v>
      </c>
      <c r="DO342" s="602">
        <f t="shared" ref="DO342" si="991">DN342*(1+DO343)</f>
        <v>0</v>
      </c>
      <c r="DP342" s="602">
        <f t="shared" ref="DP342" si="992">DO342*(1+DP343)</f>
        <v>0</v>
      </c>
      <c r="DQ342" s="602">
        <f t="shared" ref="DQ342" si="993">DP342*(1+DQ343)</f>
        <v>0</v>
      </c>
      <c r="DR342" s="602">
        <f t="shared" ref="DR342" si="994">DQ342*(1+DR343)</f>
        <v>0</v>
      </c>
      <c r="DS342" s="602">
        <f t="shared" ref="DS342" si="995">DR342*(1+DS343)</f>
        <v>0</v>
      </c>
      <c r="DT342" s="602">
        <f t="shared" ref="DT342" si="996">DS342*(1+DT343)</f>
        <v>0</v>
      </c>
      <c r="DU342" s="1"/>
      <c r="DV342" s="1"/>
    </row>
    <row r="343" spans="1:126">
      <c r="A343" s="1"/>
      <c r="B343" s="1"/>
      <c r="C343" s="1"/>
      <c r="D343" s="196"/>
      <c r="E343" s="261"/>
      <c r="F343" s="47"/>
      <c r="G343" s="229"/>
      <c r="H343" s="1"/>
      <c r="I343" s="1" t="str">
        <f>$I$54</f>
        <v>Приросты мес/мес</v>
      </c>
      <c r="J343" s="1"/>
      <c r="K343" s="1"/>
      <c r="L343" s="1"/>
      <c r="M343" s="5"/>
      <c r="N343" s="18"/>
      <c r="O343" s="1"/>
      <c r="P343" s="5"/>
      <c r="Q343" s="1" t="s">
        <v>14</v>
      </c>
      <c r="R343" s="1"/>
      <c r="S343" s="1"/>
      <c r="T343" s="7"/>
      <c r="U343" s="1"/>
      <c r="V343" s="1"/>
      <c r="W343" s="11"/>
      <c r="X343" s="10"/>
      <c r="Y343" s="5" t="s">
        <v>6</v>
      </c>
      <c r="Z343" s="92"/>
      <c r="AA343" s="93"/>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
      <c r="DV343" s="1"/>
    </row>
    <row r="344" spans="1:126" ht="4.2" customHeight="1">
      <c r="A344" s="1"/>
      <c r="B344" s="1"/>
      <c r="C344" s="1"/>
      <c r="D344" s="13"/>
      <c r="E344" s="262"/>
      <c r="F344" s="13"/>
      <c r="G344" s="302"/>
      <c r="H344" s="13"/>
      <c r="I344" s="13"/>
      <c r="J344" s="13"/>
      <c r="K344" s="13"/>
      <c r="L344" s="13"/>
      <c r="M344" s="14"/>
      <c r="N344" s="13"/>
      <c r="O344" s="13"/>
      <c r="P344" s="14"/>
      <c r="Q344" s="13"/>
      <c r="R344" s="13"/>
      <c r="S344" s="14"/>
      <c r="T344" s="176"/>
      <c r="U344" s="23"/>
      <c r="V344" s="1"/>
      <c r="W344" s="11"/>
      <c r="X344" s="10"/>
      <c r="Y344" s="45"/>
      <c r="Z344" s="92"/>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1"/>
      <c r="DV344" s="1"/>
    </row>
    <row r="345" spans="1:126">
      <c r="A345" s="1"/>
      <c r="B345" s="1"/>
      <c r="C345" s="197" t="s">
        <v>66</v>
      </c>
      <c r="D345" s="196" t="s">
        <v>67</v>
      </c>
      <c r="E345" s="261"/>
      <c r="F345" s="47"/>
      <c r="G345" s="229"/>
      <c r="H345" s="1"/>
      <c r="I345" s="1" t="str">
        <f>$I$79</f>
        <v>Ст-ть 1й продажи в 1-ый месяц модели</v>
      </c>
      <c r="J345" s="1"/>
      <c r="K345" s="1"/>
      <c r="L345" s="1"/>
      <c r="M345" s="5"/>
      <c r="N345" s="18" t="str">
        <f>$N$68</f>
        <v>Регулярная, ликвидная продукция</v>
      </c>
      <c r="O345" s="1"/>
      <c r="P345" s="5"/>
      <c r="Q345" s="1" t="s">
        <v>25</v>
      </c>
      <c r="R345" s="1"/>
      <c r="S345" s="5" t="s">
        <v>6</v>
      </c>
      <c r="T345" s="599">
        <f>Главная!$N$70</f>
        <v>0</v>
      </c>
      <c r="U345" s="23"/>
      <c r="V345" s="1"/>
      <c r="W345" s="11"/>
      <c r="X345" s="10"/>
      <c r="Y345" s="45"/>
      <c r="Z345" s="92"/>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1"/>
      <c r="DV345" s="1"/>
    </row>
    <row r="346" spans="1:126" ht="4.2" customHeight="1">
      <c r="A346" s="1"/>
      <c r="B346" s="1"/>
      <c r="C346" s="1"/>
      <c r="D346" s="1"/>
      <c r="E346" s="261"/>
      <c r="F346" s="47"/>
      <c r="G346" s="229"/>
      <c r="H346" s="1"/>
      <c r="I346" s="1"/>
      <c r="J346" s="1"/>
      <c r="K346" s="1"/>
      <c r="L346" s="1"/>
      <c r="M346" s="5"/>
      <c r="N346" s="18"/>
      <c r="O346" s="1"/>
      <c r="P346" s="5"/>
      <c r="Q346" s="1"/>
      <c r="R346" s="1"/>
      <c r="S346" s="5"/>
      <c r="T346" s="7"/>
      <c r="U346" s="23"/>
      <c r="V346" s="1"/>
      <c r="W346" s="11"/>
      <c r="X346" s="10"/>
      <c r="Y346" s="45"/>
      <c r="Z346" s="92"/>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1"/>
      <c r="DV346" s="1"/>
    </row>
    <row r="347" spans="1:126" s="22" customFormat="1">
      <c r="A347" s="18"/>
      <c r="B347" s="18"/>
      <c r="C347" s="18"/>
      <c r="D347" s="18"/>
      <c r="E347" s="267"/>
      <c r="F347" s="51"/>
      <c r="G347" s="230"/>
      <c r="H347" s="18"/>
      <c r="I347" s="18" t="str">
        <f>$I$58</f>
        <v>скорость прироста</v>
      </c>
      <c r="J347" s="18"/>
      <c r="K347" s="18"/>
      <c r="L347" s="18"/>
      <c r="M347" s="19"/>
      <c r="N347" s="18"/>
      <c r="O347" s="18"/>
      <c r="P347" s="19"/>
      <c r="Q347" s="18" t="s">
        <v>12</v>
      </c>
      <c r="R347" s="18"/>
      <c r="S347" s="19" t="s">
        <v>6</v>
      </c>
      <c r="T347" s="204" t="s">
        <v>10</v>
      </c>
      <c r="U347" s="25" t="s">
        <v>7</v>
      </c>
      <c r="V347" s="18"/>
      <c r="W347" s="20"/>
      <c r="X347" s="21"/>
      <c r="Y347" s="46"/>
      <c r="Z347" s="95"/>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18"/>
      <c r="DV347" s="18"/>
    </row>
    <row r="348" spans="1:126" ht="4.2" customHeight="1">
      <c r="A348" s="1"/>
      <c r="B348" s="1"/>
      <c r="C348" s="1"/>
      <c r="D348" s="1"/>
      <c r="E348" s="261"/>
      <c r="F348" s="47"/>
      <c r="G348" s="229"/>
      <c r="H348" s="1"/>
      <c r="I348" s="1"/>
      <c r="J348" s="1"/>
      <c r="K348" s="1"/>
      <c r="L348" s="1"/>
      <c r="M348" s="5"/>
      <c r="N348" s="18"/>
      <c r="O348" s="1"/>
      <c r="P348" s="5"/>
      <c r="Q348" s="1"/>
      <c r="R348" s="1"/>
      <c r="S348" s="5"/>
      <c r="T348" s="7"/>
      <c r="U348" s="23"/>
      <c r="V348" s="1"/>
      <c r="W348" s="11"/>
      <c r="X348" s="10"/>
      <c r="Y348" s="45"/>
      <c r="Z348" s="92"/>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1"/>
      <c r="DV348" s="1"/>
    </row>
    <row r="349" spans="1:126" s="22" customFormat="1">
      <c r="A349" s="18"/>
      <c r="B349" s="18"/>
      <c r="C349" s="18"/>
      <c r="D349" s="18"/>
      <c r="E349" s="267"/>
      <c r="F349" s="51"/>
      <c r="G349" s="230"/>
      <c r="H349" s="18"/>
      <c r="I349" s="18" t="str">
        <f>$I$60</f>
        <v>коэффициент (q) прироста</v>
      </c>
      <c r="J349" s="18"/>
      <c r="K349" s="18"/>
      <c r="L349" s="18"/>
      <c r="M349" s="19"/>
      <c r="N349" s="18"/>
      <c r="O349" s="18"/>
      <c r="P349" s="19"/>
      <c r="Q349" s="18" t="str">
        <f>IF(T347=справочники!$E$9,"a+qx",IF(T347=справочники!$E$10,"aq^x",IF(T347=справочники!$E$11,"a^(1+qx)","??")))</f>
        <v>aq^x</v>
      </c>
      <c r="R349" s="18"/>
      <c r="S349" s="19" t="s">
        <v>6</v>
      </c>
      <c r="T349" s="212">
        <f>100%+Главная!$N$72</f>
        <v>1</v>
      </c>
      <c r="U349" s="25"/>
      <c r="V349" s="18"/>
      <c r="W349" s="20"/>
      <c r="X349" s="21"/>
      <c r="Y349" s="46"/>
      <c r="Z349" s="95"/>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c r="DH349" s="96"/>
      <c r="DI349" s="96"/>
      <c r="DJ349" s="96"/>
      <c r="DK349" s="96"/>
      <c r="DL349" s="96"/>
      <c r="DM349" s="96"/>
      <c r="DN349" s="96"/>
      <c r="DO349" s="96"/>
      <c r="DP349" s="96"/>
      <c r="DQ349" s="96"/>
      <c r="DR349" s="96"/>
      <c r="DS349" s="96"/>
      <c r="DT349" s="96"/>
      <c r="DU349" s="18"/>
      <c r="DV349" s="18"/>
    </row>
    <row r="350" spans="1:126" ht="4.2" customHeight="1">
      <c r="A350" s="1"/>
      <c r="B350" s="1"/>
      <c r="C350" s="1"/>
      <c r="D350" s="1"/>
      <c r="E350" s="261"/>
      <c r="F350" s="47"/>
      <c r="G350" s="229"/>
      <c r="H350" s="1"/>
      <c r="I350" s="1"/>
      <c r="J350" s="1"/>
      <c r="K350" s="1"/>
      <c r="L350" s="1"/>
      <c r="M350" s="5"/>
      <c r="N350" s="1"/>
      <c r="O350" s="1"/>
      <c r="P350" s="5"/>
      <c r="Q350" s="1"/>
      <c r="R350" s="1"/>
      <c r="S350" s="5"/>
      <c r="T350" s="7"/>
      <c r="U350" s="23"/>
      <c r="V350" s="1"/>
      <c r="W350" s="11"/>
      <c r="X350" s="10"/>
      <c r="Y350" s="45"/>
      <c r="Z350" s="92"/>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1"/>
      <c r="DV350" s="1"/>
    </row>
    <row r="351" spans="1:126" s="22" customFormat="1">
      <c r="A351" s="18"/>
      <c r="B351" s="18"/>
      <c r="C351" s="18"/>
      <c r="D351" s="18"/>
      <c r="E351" s="267"/>
      <c r="F351" s="51"/>
      <c r="G351" s="230"/>
      <c r="H351" s="18"/>
      <c r="I351" s="18" t="str">
        <f>справочники!$T$6</f>
        <v>частота прироста</v>
      </c>
      <c r="J351" s="18"/>
      <c r="K351" s="18"/>
      <c r="L351" s="18"/>
      <c r="M351" s="19"/>
      <c r="N351" s="18"/>
      <c r="O351" s="18"/>
      <c r="P351" s="19"/>
      <c r="Q351" s="18" t="s">
        <v>69</v>
      </c>
      <c r="R351" s="18"/>
      <c r="S351" s="19" t="s">
        <v>6</v>
      </c>
      <c r="T351" s="205">
        <v>12</v>
      </c>
      <c r="U351" s="25" t="s">
        <v>7</v>
      </c>
      <c r="V351" s="18"/>
      <c r="W351" s="20"/>
      <c r="X351" s="21"/>
      <c r="Y351" s="46"/>
      <c r="Z351" s="95"/>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18"/>
      <c r="DV351" s="18"/>
    </row>
    <row r="352" spans="1:126" ht="4.2" customHeight="1">
      <c r="A352" s="1"/>
      <c r="B352" s="1"/>
      <c r="C352" s="1"/>
      <c r="D352" s="13"/>
      <c r="E352" s="262"/>
      <c r="F352" s="13"/>
      <c r="G352" s="302"/>
      <c r="H352" s="13"/>
      <c r="I352" s="13"/>
      <c r="J352" s="13"/>
      <c r="K352" s="13"/>
      <c r="L352" s="13"/>
      <c r="M352" s="14"/>
      <c r="N352" s="13"/>
      <c r="O352" s="13"/>
      <c r="P352" s="14"/>
      <c r="Q352" s="13"/>
      <c r="R352" s="13"/>
      <c r="S352" s="14"/>
      <c r="T352" s="176"/>
      <c r="U352" s="23"/>
      <c r="V352" s="1"/>
      <c r="W352" s="11"/>
      <c r="X352" s="10"/>
      <c r="Y352" s="45"/>
      <c r="Z352" s="92"/>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1"/>
      <c r="DV352" s="1"/>
    </row>
    <row r="353" spans="1:126" ht="4.2" customHeight="1">
      <c r="A353" s="1"/>
      <c r="B353" s="1"/>
      <c r="C353" s="1"/>
      <c r="D353" s="1"/>
      <c r="E353" s="261"/>
      <c r="F353" s="47"/>
      <c r="G353" s="229"/>
      <c r="H353" s="1"/>
      <c r="I353" s="1"/>
      <c r="J353" s="1"/>
      <c r="K353" s="1"/>
      <c r="L353" s="1"/>
      <c r="M353" s="5"/>
      <c r="N353" s="1"/>
      <c r="O353" s="1"/>
      <c r="P353" s="5"/>
      <c r="Q353" s="1"/>
      <c r="R353" s="1"/>
      <c r="S353" s="5"/>
      <c r="T353" s="7"/>
      <c r="U353" s="23"/>
      <c r="V353" s="1"/>
      <c r="W353" s="11"/>
      <c r="X353" s="10"/>
      <c r="Y353" s="45"/>
      <c r="Z353" s="92"/>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1"/>
      <c r="DV353" s="1"/>
    </row>
    <row r="354" spans="1:126" s="4" customFormat="1">
      <c r="A354" s="3"/>
      <c r="B354" s="196" t="s">
        <v>72</v>
      </c>
      <c r="C354" s="3"/>
      <c r="D354" s="3"/>
      <c r="E354" s="9"/>
      <c r="F354" s="50"/>
      <c r="G354" s="229"/>
      <c r="H354" s="588" t="str">
        <f>$H$88</f>
        <v>Средний чек или стоимость 1й продажи</v>
      </c>
      <c r="I354" s="588"/>
      <c r="J354" s="588"/>
      <c r="K354" s="588"/>
      <c r="L354" s="3"/>
      <c r="M354" s="5"/>
      <c r="N354" s="3" t="str">
        <f>N305</f>
        <v>Продажа нежилых помещений</v>
      </c>
      <c r="O354" s="3"/>
      <c r="P354" s="5"/>
      <c r="Q354" s="3" t="s">
        <v>25</v>
      </c>
      <c r="R354" s="3"/>
      <c r="S354" s="5"/>
      <c r="T354" s="83"/>
      <c r="U354" s="23"/>
      <c r="V354" s="3"/>
      <c r="W354" s="594">
        <f>IF(W331=0,0,W362/W331)</f>
        <v>0</v>
      </c>
      <c r="X354" s="595"/>
      <c r="Y354" s="596"/>
      <c r="Z354" s="597"/>
      <c r="AA354" s="598">
        <f>IF(AA$8="",0,IF($W340&gt;0,AA340,IF($W342&gt;0,AA342,IF(AA$1=1,$T345,IF($T347=справочники!$E$9,$T345+$T349*INT((AA$1-$AA$1)/IF(OR($T351=0,$T351=""),1,$T351)),IF($T347=справочники!$E$10,$T345*POWER($T349,INT((AA$1-$AA$1)/IF(OR($T351=0,$T351=""),1,$T351))),IF($T347=справочники!$E$11,POWER($T345,1+$T349*INT((AA$1-$AA$1)/IF(OR($T351=0,$T351=""),1,$T351))),0)))))))</f>
        <v>0</v>
      </c>
      <c r="AB354" s="598">
        <f>IF(AB$8="",0,IF($W340&gt;0,AB340,IF($W342&gt;0,AB342,IF(AB$1=1,$T345,IF($T347=справочники!$E$9,$T345+$T349*INT((AB$1-$AA$1)/IF(OR($T351=0,$T351=""),1,$T351)),IF($T347=справочники!$E$10,$T345*POWER($T349,INT((AB$1-$AA$1)/IF(OR($T351=0,$T351=""),1,$T351))),IF($T347=справочники!$E$11,POWER($T345,1+$T349*INT((AB$1-$AA$1)/IF(OR($T351=0,$T351=""),1,$T351))),0)))))))</f>
        <v>0</v>
      </c>
      <c r="AC354" s="598">
        <f>IF(AC$8="",0,IF($W340&gt;0,AC340,IF($W342&gt;0,AC342,IF(AC$1=1,$T345,IF($T347=справочники!$E$9,$T345+$T349*INT((AC$1-$AA$1)/IF(OR($T351=0,$T351=""),1,$T351)),IF($T347=справочники!$E$10,$T345*POWER($T349,INT((AC$1-$AA$1)/IF(OR($T351=0,$T351=""),1,$T351))),IF($T347=справочники!$E$11,POWER($T345,1+$T349*INT((AC$1-$AA$1)/IF(OR($T351=0,$T351=""),1,$T351))),0)))))))</f>
        <v>0</v>
      </c>
      <c r="AD354" s="598">
        <f>IF(AD$8="",0,IF($W340&gt;0,AD340,IF($W342&gt;0,AD342,IF(AD$1=1,$T345,IF($T347=справочники!$E$9,$T345+$T349*INT((AD$1-$AA$1)/IF(OR($T351=0,$T351=""),1,$T351)),IF($T347=справочники!$E$10,$T345*POWER($T349,INT((AD$1-$AA$1)/IF(OR($T351=0,$T351=""),1,$T351))),IF($T347=справочники!$E$11,POWER($T345,1+$T349*INT((AD$1-$AA$1)/IF(OR($T351=0,$T351=""),1,$T351))),0)))))))</f>
        <v>0</v>
      </c>
      <c r="AE354" s="598">
        <f>IF(AE$8="",0,IF($W340&gt;0,AE340,IF($W342&gt;0,AE342,IF(AE$1=1,$T345,IF($T347=справочники!$E$9,$T345+$T349*INT((AE$1-$AA$1)/IF(OR($T351=0,$T351=""),1,$T351)),IF($T347=справочники!$E$10,$T345*POWER($T349,INT((AE$1-$AA$1)/IF(OR($T351=0,$T351=""),1,$T351))),IF($T347=справочники!$E$11,POWER($T345,1+$T349*INT((AE$1-$AA$1)/IF(OR($T351=0,$T351=""),1,$T351))),0)))))))</f>
        <v>0</v>
      </c>
      <c r="AF354" s="598">
        <f>IF(AF$8="",0,IF($W340&gt;0,AF340,IF($W342&gt;0,AF342,IF(AF$1=1,$T345,IF($T347=справочники!$E$9,$T345+$T349*INT((AF$1-$AA$1)/IF(OR($T351=0,$T351=""),1,$T351)),IF($T347=справочники!$E$10,$T345*POWER($T349,INT((AF$1-$AA$1)/IF(OR($T351=0,$T351=""),1,$T351))),IF($T347=справочники!$E$11,POWER($T345,1+$T349*INT((AF$1-$AA$1)/IF(OR($T351=0,$T351=""),1,$T351))),0)))))))</f>
        <v>0</v>
      </c>
      <c r="AG354" s="598">
        <f>IF(AG$8="",0,IF($W340&gt;0,AG340,IF($W342&gt;0,AG342,IF(AG$1=1,$T345,IF($T347=справочники!$E$9,$T345+$T349*INT((AG$1-$AA$1)/IF(OR($T351=0,$T351=""),1,$T351)),IF($T347=справочники!$E$10,$T345*POWER($T349,INT((AG$1-$AA$1)/IF(OR($T351=0,$T351=""),1,$T351))),IF($T347=справочники!$E$11,POWER($T345,1+$T349*INT((AG$1-$AA$1)/IF(OR($T351=0,$T351=""),1,$T351))),0)))))))</f>
        <v>0</v>
      </c>
      <c r="AH354" s="598">
        <f>IF(AH$8="",0,IF($W340&gt;0,AH340,IF($W342&gt;0,AH342,IF(AH$1=1,$T345,IF($T347=справочники!$E$9,$T345+$T349*INT((AH$1-$AA$1)/IF(OR($T351=0,$T351=""),1,$T351)),IF($T347=справочники!$E$10,$T345*POWER($T349,INT((AH$1-$AA$1)/IF(OR($T351=0,$T351=""),1,$T351))),IF($T347=справочники!$E$11,POWER($T345,1+$T349*INT((AH$1-$AA$1)/IF(OR($T351=0,$T351=""),1,$T351))),0)))))))</f>
        <v>0</v>
      </c>
      <c r="AI354" s="598">
        <f>IF(AI$8="",0,IF($W340&gt;0,AI340,IF($W342&gt;0,AI342,IF(AI$1=1,$T345,IF($T347=справочники!$E$9,$T345+$T349*INT((AI$1-$AA$1)/IF(OR($T351=0,$T351=""),1,$T351)),IF($T347=справочники!$E$10,$T345*POWER($T349,INT((AI$1-$AA$1)/IF(OR($T351=0,$T351=""),1,$T351))),IF($T347=справочники!$E$11,POWER($T345,1+$T349*INT((AI$1-$AA$1)/IF(OR($T351=0,$T351=""),1,$T351))),0)))))))</f>
        <v>0</v>
      </c>
      <c r="AJ354" s="598">
        <f>IF(AJ$8="",0,IF($W340&gt;0,AJ340,IF($W342&gt;0,AJ342,IF(AJ$1=1,$T345,IF($T347=справочники!$E$9,$T345+$T349*INT((AJ$1-$AA$1)/IF(OR($T351=0,$T351=""),1,$T351)),IF($T347=справочники!$E$10,$T345*POWER($T349,INT((AJ$1-$AA$1)/IF(OR($T351=0,$T351=""),1,$T351))),IF($T347=справочники!$E$11,POWER($T345,1+$T349*INT((AJ$1-$AA$1)/IF(OR($T351=0,$T351=""),1,$T351))),0)))))))</f>
        <v>0</v>
      </c>
      <c r="AK354" s="598">
        <f>IF(AK$8="",0,IF($W340&gt;0,AK340,IF($W342&gt;0,AK342,IF(AK$1=1,$T345,IF($T347=справочники!$E$9,$T345+$T349*INT((AK$1-$AA$1)/IF(OR($T351=0,$T351=""),1,$T351)),IF($T347=справочники!$E$10,$T345*POWER($T349,INT((AK$1-$AA$1)/IF(OR($T351=0,$T351=""),1,$T351))),IF($T347=справочники!$E$11,POWER($T345,1+$T349*INT((AK$1-$AA$1)/IF(OR($T351=0,$T351=""),1,$T351))),0)))))))</f>
        <v>0</v>
      </c>
      <c r="AL354" s="598">
        <f>IF(AL$8="",0,IF($W340&gt;0,AL340,IF($W342&gt;0,AL342,IF(AL$1=1,$T345,IF($T347=справочники!$E$9,$T345+$T349*INT((AL$1-$AA$1)/IF(OR($T351=0,$T351=""),1,$T351)),IF($T347=справочники!$E$10,$T345*POWER($T349,INT((AL$1-$AA$1)/IF(OR($T351=0,$T351=""),1,$T351))),IF($T347=справочники!$E$11,POWER($T345,1+$T349*INT((AL$1-$AA$1)/IF(OR($T351=0,$T351=""),1,$T351))),0)))))))</f>
        <v>0</v>
      </c>
      <c r="AM354" s="598">
        <f>IF(AM$8="",0,IF($W340&gt;0,AM340,IF($W342&gt;0,AM342,IF(AM$1=1,$T345,IF($T347=справочники!$E$9,$T345+$T349*INT((AM$1-$AA$1)/IF(OR($T351=0,$T351=""),1,$T351)),IF($T347=справочники!$E$10,$T345*POWER($T349,INT((AM$1-$AA$1)/IF(OR($T351=0,$T351=""),1,$T351))),IF($T347=справочники!$E$11,POWER($T345,1+$T349*INT((AM$1-$AA$1)/IF(OR($T351=0,$T351=""),1,$T351))),0)))))))</f>
        <v>0</v>
      </c>
      <c r="AN354" s="598">
        <f>IF(AN$8="",0,IF($W340&gt;0,AN340,IF($W342&gt;0,AN342,IF(AN$1=1,$T345,IF($T347=справочники!$E$9,$T345+$T349*INT((AN$1-$AA$1)/IF(OR($T351=0,$T351=""),1,$T351)),IF($T347=справочники!$E$10,$T345*POWER($T349,INT((AN$1-$AA$1)/IF(OR($T351=0,$T351=""),1,$T351))),IF($T347=справочники!$E$11,POWER($T345,1+$T349*INT((AN$1-$AA$1)/IF(OR($T351=0,$T351=""),1,$T351))),0)))))))</f>
        <v>0</v>
      </c>
      <c r="AO354" s="598">
        <f>IF(AO$8="",0,IF($W340&gt;0,AO340,IF($W342&gt;0,AO342,IF(AO$1=1,$T345,IF($T347=справочники!$E$9,$T345+$T349*INT((AO$1-$AA$1)/IF(OR($T351=0,$T351=""),1,$T351)),IF($T347=справочники!$E$10,$T345*POWER($T349,INT((AO$1-$AA$1)/IF(OR($T351=0,$T351=""),1,$T351))),IF($T347=справочники!$E$11,POWER($T345,1+$T349*INT((AO$1-$AA$1)/IF(OR($T351=0,$T351=""),1,$T351))),0)))))))</f>
        <v>0</v>
      </c>
      <c r="AP354" s="598">
        <f>IF(AP$8="",0,IF($W340&gt;0,AP340,IF($W342&gt;0,AP342,IF(AP$1=1,$T345,IF($T347=справочники!$E$9,$T345+$T349*INT((AP$1-$AA$1)/IF(OR($T351=0,$T351=""),1,$T351)),IF($T347=справочники!$E$10,$T345*POWER($T349,INT((AP$1-$AA$1)/IF(OR($T351=0,$T351=""),1,$T351))),IF($T347=справочники!$E$11,POWER($T345,1+$T349*INT((AP$1-$AA$1)/IF(OR($T351=0,$T351=""),1,$T351))),0)))))))</f>
        <v>0</v>
      </c>
      <c r="AQ354" s="598">
        <f>IF(AQ$8="",0,IF($W340&gt;0,AQ340,IF($W342&gt;0,AQ342,IF(AQ$1=1,$T345,IF($T347=справочники!$E$9,$T345+$T349*INT((AQ$1-$AA$1)/IF(OR($T351=0,$T351=""),1,$T351)),IF($T347=справочники!$E$10,$T345*POWER($T349,INT((AQ$1-$AA$1)/IF(OR($T351=0,$T351=""),1,$T351))),IF($T347=справочники!$E$11,POWER($T345,1+$T349*INT((AQ$1-$AA$1)/IF(OR($T351=0,$T351=""),1,$T351))),0)))))))</f>
        <v>0</v>
      </c>
      <c r="AR354" s="598">
        <f>IF(AR$8="",0,IF($W340&gt;0,AR340,IF($W342&gt;0,AR342,IF(AR$1=1,$T345,IF($T347=справочники!$E$9,$T345+$T349*INT((AR$1-$AA$1)/IF(OR($T351=0,$T351=""),1,$T351)),IF($T347=справочники!$E$10,$T345*POWER($T349,INT((AR$1-$AA$1)/IF(OR($T351=0,$T351=""),1,$T351))),IF($T347=справочники!$E$11,POWER($T345,1+$T349*INT((AR$1-$AA$1)/IF(OR($T351=0,$T351=""),1,$T351))),0)))))))</f>
        <v>0</v>
      </c>
      <c r="AS354" s="598">
        <f>IF(AS$8="",0,IF($W340&gt;0,AS340,IF($W342&gt;0,AS342,IF(AS$1=1,$T345,IF($T347=справочники!$E$9,$T345+$T349*INT((AS$1-$AA$1)/IF(OR($T351=0,$T351=""),1,$T351)),IF($T347=справочники!$E$10,$T345*POWER($T349,INT((AS$1-$AA$1)/IF(OR($T351=0,$T351=""),1,$T351))),IF($T347=справочники!$E$11,POWER($T345,1+$T349*INT((AS$1-$AA$1)/IF(OR($T351=0,$T351=""),1,$T351))),0)))))))</f>
        <v>0</v>
      </c>
      <c r="AT354" s="598">
        <f>IF(AT$8="",0,IF($W340&gt;0,AT340,IF($W342&gt;0,AT342,IF(AT$1=1,$T345,IF($T347=справочники!$E$9,$T345+$T349*INT((AT$1-$AA$1)/IF(OR($T351=0,$T351=""),1,$T351)),IF($T347=справочники!$E$10,$T345*POWER($T349,INT((AT$1-$AA$1)/IF(OR($T351=0,$T351=""),1,$T351))),IF($T347=справочники!$E$11,POWER($T345,1+$T349*INT((AT$1-$AA$1)/IF(OR($T351=0,$T351=""),1,$T351))),0)))))))</f>
        <v>0</v>
      </c>
      <c r="AU354" s="598">
        <f>IF(AU$8="",0,IF($W340&gt;0,AU340,IF($W342&gt;0,AU342,IF(AU$1=1,$T345,IF($T347=справочники!$E$9,$T345+$T349*INT((AU$1-$AA$1)/IF(OR($T351=0,$T351=""),1,$T351)),IF($T347=справочники!$E$10,$T345*POWER($T349,INT((AU$1-$AA$1)/IF(OR($T351=0,$T351=""),1,$T351))),IF($T347=справочники!$E$11,POWER($T345,1+$T349*INT((AU$1-$AA$1)/IF(OR($T351=0,$T351=""),1,$T351))),0)))))))</f>
        <v>0</v>
      </c>
      <c r="AV354" s="598">
        <f>IF(AV$8="",0,IF($W340&gt;0,AV340,IF($W342&gt;0,AV342,IF(AV$1=1,$T345,IF($T347=справочники!$E$9,$T345+$T349*INT((AV$1-$AA$1)/IF(OR($T351=0,$T351=""),1,$T351)),IF($T347=справочники!$E$10,$T345*POWER($T349,INT((AV$1-$AA$1)/IF(OR($T351=0,$T351=""),1,$T351))),IF($T347=справочники!$E$11,POWER($T345,1+$T349*INT((AV$1-$AA$1)/IF(OR($T351=0,$T351=""),1,$T351))),0)))))))</f>
        <v>0</v>
      </c>
      <c r="AW354" s="598">
        <f>IF(AW$8="",0,IF($W340&gt;0,AW340,IF($W342&gt;0,AW342,IF(AW$1=1,$T345,IF($T347=справочники!$E$9,$T345+$T349*INT((AW$1-$AA$1)/IF(OR($T351=0,$T351=""),1,$T351)),IF($T347=справочники!$E$10,$T345*POWER($T349,INT((AW$1-$AA$1)/IF(OR($T351=0,$T351=""),1,$T351))),IF($T347=справочники!$E$11,POWER($T345,1+$T349*INT((AW$1-$AA$1)/IF(OR($T351=0,$T351=""),1,$T351))),0)))))))</f>
        <v>0</v>
      </c>
      <c r="AX354" s="598">
        <f>IF(AX$8="",0,IF($W340&gt;0,AX340,IF($W342&gt;0,AX342,IF(AX$1=1,$T345,IF($T347=справочники!$E$9,$T345+$T349*INT((AX$1-$AA$1)/IF(OR($T351=0,$T351=""),1,$T351)),IF($T347=справочники!$E$10,$T345*POWER($T349,INT((AX$1-$AA$1)/IF(OR($T351=0,$T351=""),1,$T351))),IF($T347=справочники!$E$11,POWER($T345,1+$T349*INT((AX$1-$AA$1)/IF(OR($T351=0,$T351=""),1,$T351))),0)))))))</f>
        <v>0</v>
      </c>
      <c r="AY354" s="598">
        <f>IF(AY$8="",0,IF($W340&gt;0,AY340,IF($W342&gt;0,AY342,IF(AY$1=1,$T345,IF($T347=справочники!$E$9,$T345+$T349*INT((AY$1-$AA$1)/IF(OR($T351=0,$T351=""),1,$T351)),IF($T347=справочники!$E$10,$T345*POWER($T349,INT((AY$1-$AA$1)/IF(OR($T351=0,$T351=""),1,$T351))),IF($T347=справочники!$E$11,POWER($T345,1+$T349*INT((AY$1-$AA$1)/IF(OR($T351=0,$T351=""),1,$T351))),0)))))))</f>
        <v>0</v>
      </c>
      <c r="AZ354" s="598">
        <f>IF(AZ$8="",0,IF($W340&gt;0,AZ340,IF($W342&gt;0,AZ342,IF(AZ$1=1,$T345,IF($T347=справочники!$E$9,$T345+$T349*INT((AZ$1-$AA$1)/IF(OR($T351=0,$T351=""),1,$T351)),IF($T347=справочники!$E$10,$T345*POWER($T349,INT((AZ$1-$AA$1)/IF(OR($T351=0,$T351=""),1,$T351))),IF($T347=справочники!$E$11,POWER($T345,1+$T349*INT((AZ$1-$AA$1)/IF(OR($T351=0,$T351=""),1,$T351))),0)))))))</f>
        <v>0</v>
      </c>
      <c r="BA354" s="598">
        <f>IF(BA$8="",0,IF($W340&gt;0,BA340,IF($W342&gt;0,BA342,IF(BA$1=1,$T345,IF($T347=справочники!$E$9,$T345+$T349*INT((BA$1-$AA$1)/IF(OR($T351=0,$T351=""),1,$T351)),IF($T347=справочники!$E$10,$T345*POWER($T349,INT((BA$1-$AA$1)/IF(OR($T351=0,$T351=""),1,$T351))),IF($T347=справочники!$E$11,POWER($T345,1+$T349*INT((BA$1-$AA$1)/IF(OR($T351=0,$T351=""),1,$T351))),0)))))))</f>
        <v>0</v>
      </c>
      <c r="BB354" s="598">
        <f>IF(BB$8="",0,IF($W340&gt;0,BB340,IF($W342&gt;0,BB342,IF(BB$1=1,$T345,IF($T347=справочники!$E$9,$T345+$T349*INT((BB$1-$AA$1)/IF(OR($T351=0,$T351=""),1,$T351)),IF($T347=справочники!$E$10,$T345*POWER($T349,INT((BB$1-$AA$1)/IF(OR($T351=0,$T351=""),1,$T351))),IF($T347=справочники!$E$11,POWER($T345,1+$T349*INT((BB$1-$AA$1)/IF(OR($T351=0,$T351=""),1,$T351))),0)))))))</f>
        <v>0</v>
      </c>
      <c r="BC354" s="598">
        <f>IF(BC$8="",0,IF($W340&gt;0,BC340,IF($W342&gt;0,BC342,IF(BC$1=1,$T345,IF($T347=справочники!$E$9,$T345+$T349*INT((BC$1-$AA$1)/IF(OR($T351=0,$T351=""),1,$T351)),IF($T347=справочники!$E$10,$T345*POWER($T349,INT((BC$1-$AA$1)/IF(OR($T351=0,$T351=""),1,$T351))),IF($T347=справочники!$E$11,POWER($T345,1+$T349*INT((BC$1-$AA$1)/IF(OR($T351=0,$T351=""),1,$T351))),0)))))))</f>
        <v>0</v>
      </c>
      <c r="BD354" s="598">
        <f>IF(BD$8="",0,IF($W340&gt;0,BD340,IF($W342&gt;0,BD342,IF(BD$1=1,$T345,IF($T347=справочники!$E$9,$T345+$T349*INT((BD$1-$AA$1)/IF(OR($T351=0,$T351=""),1,$T351)),IF($T347=справочники!$E$10,$T345*POWER($T349,INT((BD$1-$AA$1)/IF(OR($T351=0,$T351=""),1,$T351))),IF($T347=справочники!$E$11,POWER($T345,1+$T349*INT((BD$1-$AA$1)/IF(OR($T351=0,$T351=""),1,$T351))),0)))))))</f>
        <v>0</v>
      </c>
      <c r="BE354" s="598">
        <f>IF(BE$8="",0,IF($W340&gt;0,BE340,IF($W342&gt;0,BE342,IF(BE$1=1,$T345,IF($T347=справочники!$E$9,$T345+$T349*INT((BE$1-$AA$1)/IF(OR($T351=0,$T351=""),1,$T351)),IF($T347=справочники!$E$10,$T345*POWER($T349,INT((BE$1-$AA$1)/IF(OR($T351=0,$T351=""),1,$T351))),IF($T347=справочники!$E$11,POWER($T345,1+$T349*INT((BE$1-$AA$1)/IF(OR($T351=0,$T351=""),1,$T351))),0)))))))</f>
        <v>0</v>
      </c>
      <c r="BF354" s="598">
        <f>IF(BF$8="",0,IF($W340&gt;0,BF340,IF($W342&gt;0,BF342,IF(BF$1=1,$T345,IF($T347=справочники!$E$9,$T345+$T349*INT((BF$1-$AA$1)/IF(OR($T351=0,$T351=""),1,$T351)),IF($T347=справочники!$E$10,$T345*POWER($T349,INT((BF$1-$AA$1)/IF(OR($T351=0,$T351=""),1,$T351))),IF($T347=справочники!$E$11,POWER($T345,1+$T349*INT((BF$1-$AA$1)/IF(OR($T351=0,$T351=""),1,$T351))),0)))))))</f>
        <v>0</v>
      </c>
      <c r="BG354" s="598">
        <f>IF(BG$8="",0,IF($W340&gt;0,BG340,IF($W342&gt;0,BG342,IF(BG$1=1,$T345,IF($T347=справочники!$E$9,$T345+$T349*INT((BG$1-$AA$1)/IF(OR($T351=0,$T351=""),1,$T351)),IF($T347=справочники!$E$10,$T345*POWER($T349,INT((BG$1-$AA$1)/IF(OR($T351=0,$T351=""),1,$T351))),IF($T347=справочники!$E$11,POWER($T345,1+$T349*INT((BG$1-$AA$1)/IF(OR($T351=0,$T351=""),1,$T351))),0)))))))</f>
        <v>0</v>
      </c>
      <c r="BH354" s="598">
        <f>IF(BH$8="",0,IF($W340&gt;0,BH340,IF($W342&gt;0,BH342,IF(BH$1=1,$T345,IF($T347=справочники!$E$9,$T345+$T349*INT((BH$1-$AA$1)/IF(OR($T351=0,$T351=""),1,$T351)),IF($T347=справочники!$E$10,$T345*POWER($T349,INT((BH$1-$AA$1)/IF(OR($T351=0,$T351=""),1,$T351))),IF($T347=справочники!$E$11,POWER($T345,1+$T349*INT((BH$1-$AA$1)/IF(OR($T351=0,$T351=""),1,$T351))),0)))))))</f>
        <v>0</v>
      </c>
      <c r="BI354" s="598">
        <f>IF(BI$8="",0,IF($W340&gt;0,BI340,IF($W342&gt;0,BI342,IF(BI$1=1,$T345,IF($T347=справочники!$E$9,$T345+$T349*INT((BI$1-$AA$1)/IF(OR($T351=0,$T351=""),1,$T351)),IF($T347=справочники!$E$10,$T345*POWER($T349,INT((BI$1-$AA$1)/IF(OR($T351=0,$T351=""),1,$T351))),IF($T347=справочники!$E$11,POWER($T345,1+$T349*INT((BI$1-$AA$1)/IF(OR($T351=0,$T351=""),1,$T351))),0)))))))</f>
        <v>0</v>
      </c>
      <c r="BJ354" s="598">
        <f>IF(BJ$8="",0,IF($W340&gt;0,BJ340,IF($W342&gt;0,BJ342,IF(BJ$1=1,$T345,IF($T347=справочники!$E$9,$T345+$T349*INT((BJ$1-$AA$1)/IF(OR($T351=0,$T351=""),1,$T351)),IF($T347=справочники!$E$10,$T345*POWER($T349,INT((BJ$1-$AA$1)/IF(OR($T351=0,$T351=""),1,$T351))),IF($T347=справочники!$E$11,POWER($T345,1+$T349*INT((BJ$1-$AA$1)/IF(OR($T351=0,$T351=""),1,$T351))),0)))))))</f>
        <v>0</v>
      </c>
      <c r="BK354" s="598">
        <f>IF(BK$8="",0,IF($W340&gt;0,BK340,IF($W342&gt;0,BK342,IF(BK$1=1,$T345,IF($T347=справочники!$E$9,$T345+$T349*INT((BK$1-$AA$1)/IF(OR($T351=0,$T351=""),1,$T351)),IF($T347=справочники!$E$10,$T345*POWER($T349,INT((BK$1-$AA$1)/IF(OR($T351=0,$T351=""),1,$T351))),IF($T347=справочники!$E$11,POWER($T345,1+$T349*INT((BK$1-$AA$1)/IF(OR($T351=0,$T351=""),1,$T351))),0)))))))</f>
        <v>0</v>
      </c>
      <c r="BL354" s="598">
        <f>IF(BL$8="",0,IF($W340&gt;0,BL340,IF($W342&gt;0,BL342,IF(BL$1=1,$T345,IF($T347=справочники!$E$9,$T345+$T349*INT((BL$1-$AA$1)/IF(OR($T351=0,$T351=""),1,$T351)),IF($T347=справочники!$E$10,$T345*POWER($T349,INT((BL$1-$AA$1)/IF(OR($T351=0,$T351=""),1,$T351))),IF($T347=справочники!$E$11,POWER($T345,1+$T349*INT((BL$1-$AA$1)/IF(OR($T351=0,$T351=""),1,$T351))),0)))))))</f>
        <v>0</v>
      </c>
      <c r="BM354" s="598">
        <f>IF(BM$8="",0,IF($W340&gt;0,BM340,IF($W342&gt;0,BM342,IF(BM$1=1,$T345,IF($T347=справочники!$E$9,$T345+$T349*INT((BM$1-$AA$1)/IF(OR($T351=0,$T351=""),1,$T351)),IF($T347=справочники!$E$10,$T345*POWER($T349,INT((BM$1-$AA$1)/IF(OR($T351=0,$T351=""),1,$T351))),IF($T347=справочники!$E$11,POWER($T345,1+$T349*INT((BM$1-$AA$1)/IF(OR($T351=0,$T351=""),1,$T351))),0)))))))</f>
        <v>0</v>
      </c>
      <c r="BN354" s="598">
        <f>IF(BN$8="",0,IF($W340&gt;0,BN340,IF($W342&gt;0,BN342,IF(BN$1=1,$T345,IF($T347=справочники!$E$9,$T345+$T349*INT((BN$1-$AA$1)/IF(OR($T351=0,$T351=""),1,$T351)),IF($T347=справочники!$E$10,$T345*POWER($T349,INT((BN$1-$AA$1)/IF(OR($T351=0,$T351=""),1,$T351))),IF($T347=справочники!$E$11,POWER($T345,1+$T349*INT((BN$1-$AA$1)/IF(OR($T351=0,$T351=""),1,$T351))),0)))))))</f>
        <v>0</v>
      </c>
      <c r="BO354" s="598">
        <f>IF(BO$8="",0,IF($W340&gt;0,BO340,IF($W342&gt;0,BO342,IF(BO$1=1,$T345,IF($T347=справочники!$E$9,$T345+$T349*INT((BO$1-$AA$1)/IF(OR($T351=0,$T351=""),1,$T351)),IF($T347=справочники!$E$10,$T345*POWER($T349,INT((BO$1-$AA$1)/IF(OR($T351=0,$T351=""),1,$T351))),IF($T347=справочники!$E$11,POWER($T345,1+$T349*INT((BO$1-$AA$1)/IF(OR($T351=0,$T351=""),1,$T351))),0)))))))</f>
        <v>0</v>
      </c>
      <c r="BP354" s="598">
        <f>IF(BP$8="",0,IF($W340&gt;0,BP340,IF($W342&gt;0,BP342,IF(BP$1=1,$T345,IF($T347=справочники!$E$9,$T345+$T349*INT((BP$1-$AA$1)/IF(OR($T351=0,$T351=""),1,$T351)),IF($T347=справочники!$E$10,$T345*POWER($T349,INT((BP$1-$AA$1)/IF(OR($T351=0,$T351=""),1,$T351))),IF($T347=справочники!$E$11,POWER($T345,1+$T349*INT((BP$1-$AA$1)/IF(OR($T351=0,$T351=""),1,$T351))),0)))))))</f>
        <v>0</v>
      </c>
      <c r="BQ354" s="598">
        <f>IF(BQ$8="",0,IF($W340&gt;0,BQ340,IF($W342&gt;0,BQ342,IF(BQ$1=1,$T345,IF($T347=справочники!$E$9,$T345+$T349*INT((BQ$1-$AA$1)/IF(OR($T351=0,$T351=""),1,$T351)),IF($T347=справочники!$E$10,$T345*POWER($T349,INT((BQ$1-$AA$1)/IF(OR($T351=0,$T351=""),1,$T351))),IF($T347=справочники!$E$11,POWER($T345,1+$T349*INT((BQ$1-$AA$1)/IF(OR($T351=0,$T351=""),1,$T351))),0)))))))</f>
        <v>0</v>
      </c>
      <c r="BR354" s="598">
        <f>IF(BR$8="",0,IF($W340&gt;0,BR340,IF($W342&gt;0,BR342,IF(BR$1=1,$T345,IF($T347=справочники!$E$9,$T345+$T349*INT((BR$1-$AA$1)/IF(OR($T351=0,$T351=""),1,$T351)),IF($T347=справочники!$E$10,$T345*POWER($T349,INT((BR$1-$AA$1)/IF(OR($T351=0,$T351=""),1,$T351))),IF($T347=справочники!$E$11,POWER($T345,1+$T349*INT((BR$1-$AA$1)/IF(OR($T351=0,$T351=""),1,$T351))),0)))))))</f>
        <v>0</v>
      </c>
      <c r="BS354" s="598">
        <f>IF(BS$8="",0,IF($W340&gt;0,BS340,IF($W342&gt;0,BS342,IF(BS$1=1,$T345,IF($T347=справочники!$E$9,$T345+$T349*INT((BS$1-$AA$1)/IF(OR($T351=0,$T351=""),1,$T351)),IF($T347=справочники!$E$10,$T345*POWER($T349,INT((BS$1-$AA$1)/IF(OR($T351=0,$T351=""),1,$T351))),IF($T347=справочники!$E$11,POWER($T345,1+$T349*INT((BS$1-$AA$1)/IF(OR($T351=0,$T351=""),1,$T351))),0)))))))</f>
        <v>0</v>
      </c>
      <c r="BT354" s="598">
        <f>IF(BT$8="",0,IF($W340&gt;0,BT340,IF($W342&gt;0,BT342,IF(BT$1=1,$T345,IF($T347=справочники!$E$9,$T345+$T349*INT((BT$1-$AA$1)/IF(OR($T351=0,$T351=""),1,$T351)),IF($T347=справочники!$E$10,$T345*POWER($T349,INT((BT$1-$AA$1)/IF(OR($T351=0,$T351=""),1,$T351))),IF($T347=справочники!$E$11,POWER($T345,1+$T349*INT((BT$1-$AA$1)/IF(OR($T351=0,$T351=""),1,$T351))),0)))))))</f>
        <v>0</v>
      </c>
      <c r="BU354" s="598">
        <f>IF(BU$8="",0,IF($W340&gt;0,BU340,IF($W342&gt;0,BU342,IF(BU$1=1,$T345,IF($T347=справочники!$E$9,$T345+$T349*INT((BU$1-$AA$1)/IF(OR($T351=0,$T351=""),1,$T351)),IF($T347=справочники!$E$10,$T345*POWER($T349,INT((BU$1-$AA$1)/IF(OR($T351=0,$T351=""),1,$T351))),IF($T347=справочники!$E$11,POWER($T345,1+$T349*INT((BU$1-$AA$1)/IF(OR($T351=0,$T351=""),1,$T351))),0)))))))</f>
        <v>0</v>
      </c>
      <c r="BV354" s="598">
        <f>IF(BV$8="",0,IF($W340&gt;0,BV340,IF($W342&gt;0,BV342,IF(BV$1=1,$T345,IF($T347=справочники!$E$9,$T345+$T349*INT((BV$1-$AA$1)/IF(OR($T351=0,$T351=""),1,$T351)),IF($T347=справочники!$E$10,$T345*POWER($T349,INT((BV$1-$AA$1)/IF(OR($T351=0,$T351=""),1,$T351))),IF($T347=справочники!$E$11,POWER($T345,1+$T349*INT((BV$1-$AA$1)/IF(OR($T351=0,$T351=""),1,$T351))),0)))))))</f>
        <v>0</v>
      </c>
      <c r="BW354" s="598">
        <f>IF(BW$8="",0,IF($W340&gt;0,BW340,IF($W342&gt;0,BW342,IF(BW$1=1,$T345,IF($T347=справочники!$E$9,$T345+$T349*INT((BW$1-$AA$1)/IF(OR($T351=0,$T351=""),1,$T351)),IF($T347=справочники!$E$10,$T345*POWER($T349,INT((BW$1-$AA$1)/IF(OR($T351=0,$T351=""),1,$T351))),IF($T347=справочники!$E$11,POWER($T345,1+$T349*INT((BW$1-$AA$1)/IF(OR($T351=0,$T351=""),1,$T351))),0)))))))</f>
        <v>0</v>
      </c>
      <c r="BX354" s="598">
        <f>IF(BX$8="",0,IF($W340&gt;0,BX340,IF($W342&gt;0,BX342,IF(BX$1=1,$T345,IF($T347=справочники!$E$9,$T345+$T349*INT((BX$1-$AA$1)/IF(OR($T351=0,$T351=""),1,$T351)),IF($T347=справочники!$E$10,$T345*POWER($T349,INT((BX$1-$AA$1)/IF(OR($T351=0,$T351=""),1,$T351))),IF($T347=справочники!$E$11,POWER($T345,1+$T349*INT((BX$1-$AA$1)/IF(OR($T351=0,$T351=""),1,$T351))),0)))))))</f>
        <v>0</v>
      </c>
      <c r="BY354" s="598">
        <f>IF(BY$8="",0,IF($W340&gt;0,BY340,IF($W342&gt;0,BY342,IF(BY$1=1,$T345,IF($T347=справочники!$E$9,$T345+$T349*INT((BY$1-$AA$1)/IF(OR($T351=0,$T351=""),1,$T351)),IF($T347=справочники!$E$10,$T345*POWER($T349,INT((BY$1-$AA$1)/IF(OR($T351=0,$T351=""),1,$T351))),IF($T347=справочники!$E$11,POWER($T345,1+$T349*INT((BY$1-$AA$1)/IF(OR($T351=0,$T351=""),1,$T351))),0)))))))</f>
        <v>0</v>
      </c>
      <c r="BZ354" s="598">
        <f>IF(BZ$8="",0,IF($W340&gt;0,BZ340,IF($W342&gt;0,BZ342,IF(BZ$1=1,$T345,IF($T347=справочники!$E$9,$T345+$T349*INT((BZ$1-$AA$1)/IF(OR($T351=0,$T351=""),1,$T351)),IF($T347=справочники!$E$10,$T345*POWER($T349,INT((BZ$1-$AA$1)/IF(OR($T351=0,$T351=""),1,$T351))),IF($T347=справочники!$E$11,POWER($T345,1+$T349*INT((BZ$1-$AA$1)/IF(OR($T351=0,$T351=""),1,$T351))),0)))))))</f>
        <v>0</v>
      </c>
      <c r="CA354" s="598">
        <f>IF(CA$8="",0,IF($W340&gt;0,CA340,IF($W342&gt;0,CA342,IF(CA$1=1,$T345,IF($T347=справочники!$E$9,$T345+$T349*INT((CA$1-$AA$1)/IF(OR($T351=0,$T351=""),1,$T351)),IF($T347=справочники!$E$10,$T345*POWER($T349,INT((CA$1-$AA$1)/IF(OR($T351=0,$T351=""),1,$T351))),IF($T347=справочники!$E$11,POWER($T345,1+$T349*INT((CA$1-$AA$1)/IF(OR($T351=0,$T351=""),1,$T351))),0)))))))</f>
        <v>0</v>
      </c>
      <c r="CB354" s="598">
        <f>IF(CB$8="",0,IF($W340&gt;0,CB340,IF($W342&gt;0,CB342,IF(CB$1=1,$T345,IF($T347=справочники!$E$9,$T345+$T349*INT((CB$1-$AA$1)/IF(OR($T351=0,$T351=""),1,$T351)),IF($T347=справочники!$E$10,$T345*POWER($T349,INT((CB$1-$AA$1)/IF(OR($T351=0,$T351=""),1,$T351))),IF($T347=справочники!$E$11,POWER($T345,1+$T349*INT((CB$1-$AA$1)/IF(OR($T351=0,$T351=""),1,$T351))),0)))))))</f>
        <v>0</v>
      </c>
      <c r="CC354" s="598">
        <f>IF(CC$8="",0,IF($W340&gt;0,CC340,IF($W342&gt;0,CC342,IF(CC$1=1,$T345,IF($T347=справочники!$E$9,$T345+$T349*INT((CC$1-$AA$1)/IF(OR($T351=0,$T351=""),1,$T351)),IF($T347=справочники!$E$10,$T345*POWER($T349,INT((CC$1-$AA$1)/IF(OR($T351=0,$T351=""),1,$T351))),IF($T347=справочники!$E$11,POWER($T345,1+$T349*INT((CC$1-$AA$1)/IF(OR($T351=0,$T351=""),1,$T351))),0)))))))</f>
        <v>0</v>
      </c>
      <c r="CD354" s="598">
        <f>IF(CD$8="",0,IF($W340&gt;0,CD340,IF($W342&gt;0,CD342,IF(CD$1=1,$T345,IF($T347=справочники!$E$9,$T345+$T349*INT((CD$1-$AA$1)/IF(OR($T351=0,$T351=""),1,$T351)),IF($T347=справочники!$E$10,$T345*POWER($T349,INT((CD$1-$AA$1)/IF(OR($T351=0,$T351=""),1,$T351))),IF($T347=справочники!$E$11,POWER($T345,1+$T349*INT((CD$1-$AA$1)/IF(OR($T351=0,$T351=""),1,$T351))),0)))))))</f>
        <v>0</v>
      </c>
      <c r="CE354" s="598">
        <f>IF(CE$8="",0,IF($W340&gt;0,CE340,IF($W342&gt;0,CE342,IF(CE$1=1,$T345,IF($T347=справочники!$E$9,$T345+$T349*INT((CE$1-$AA$1)/IF(OR($T351=0,$T351=""),1,$T351)),IF($T347=справочники!$E$10,$T345*POWER($T349,INT((CE$1-$AA$1)/IF(OR($T351=0,$T351=""),1,$T351))),IF($T347=справочники!$E$11,POWER($T345,1+$T349*INT((CE$1-$AA$1)/IF(OR($T351=0,$T351=""),1,$T351))),0)))))))</f>
        <v>0</v>
      </c>
      <c r="CF354" s="598">
        <f>IF(CF$8="",0,IF($W340&gt;0,CF340,IF($W342&gt;0,CF342,IF(CF$1=1,$T345,IF($T347=справочники!$E$9,$T345+$T349*INT((CF$1-$AA$1)/IF(OR($T351=0,$T351=""),1,$T351)),IF($T347=справочники!$E$10,$T345*POWER($T349,INT((CF$1-$AA$1)/IF(OR($T351=0,$T351=""),1,$T351))),IF($T347=справочники!$E$11,POWER($T345,1+$T349*INT((CF$1-$AA$1)/IF(OR($T351=0,$T351=""),1,$T351))),0)))))))</f>
        <v>0</v>
      </c>
      <c r="CG354" s="598">
        <f>IF(CG$8="",0,IF($W340&gt;0,CG340,IF($W342&gt;0,CG342,IF(CG$1=1,$T345,IF($T347=справочники!$E$9,$T345+$T349*INT((CG$1-$AA$1)/IF(OR($T351=0,$T351=""),1,$T351)),IF($T347=справочники!$E$10,$T345*POWER($T349,INT((CG$1-$AA$1)/IF(OR($T351=0,$T351=""),1,$T351))),IF($T347=справочники!$E$11,POWER($T345,1+$T349*INT((CG$1-$AA$1)/IF(OR($T351=0,$T351=""),1,$T351))),0)))))))</f>
        <v>0</v>
      </c>
      <c r="CH354" s="598">
        <f>IF(CH$8="",0,IF($W340&gt;0,CH340,IF($W342&gt;0,CH342,IF(CH$1=1,$T345,IF($T347=справочники!$E$9,$T345+$T349*INT((CH$1-$AA$1)/IF(OR($T351=0,$T351=""),1,$T351)),IF($T347=справочники!$E$10,$T345*POWER($T349,INT((CH$1-$AA$1)/IF(OR($T351=0,$T351=""),1,$T351))),IF($T347=справочники!$E$11,POWER($T345,1+$T349*INT((CH$1-$AA$1)/IF(OR($T351=0,$T351=""),1,$T351))),0)))))))</f>
        <v>0</v>
      </c>
      <c r="CI354" s="598">
        <f>IF(CI$8="",0,IF($W340&gt;0,CI340,IF($W342&gt;0,CI342,IF(CI$1=1,$T345,IF($T347=справочники!$E$9,$T345+$T349*INT((CI$1-$AA$1)/IF(OR($T351=0,$T351=""),1,$T351)),IF($T347=справочники!$E$10,$T345*POWER($T349,INT((CI$1-$AA$1)/IF(OR($T351=0,$T351=""),1,$T351))),IF($T347=справочники!$E$11,POWER($T345,1+$T349*INT((CI$1-$AA$1)/IF(OR($T351=0,$T351=""),1,$T351))),0)))))))</f>
        <v>0</v>
      </c>
      <c r="CJ354" s="598">
        <f>IF(CJ$8="",0,IF($W340&gt;0,CJ340,IF($W342&gt;0,CJ342,IF(CJ$1=1,$T345,IF($T347=справочники!$E$9,$T345+$T349*INT((CJ$1-$AA$1)/IF(OR($T351=0,$T351=""),1,$T351)),IF($T347=справочники!$E$10,$T345*POWER($T349,INT((CJ$1-$AA$1)/IF(OR($T351=0,$T351=""),1,$T351))),IF($T347=справочники!$E$11,POWER($T345,1+$T349*INT((CJ$1-$AA$1)/IF(OR($T351=0,$T351=""),1,$T351))),0)))))))</f>
        <v>0</v>
      </c>
      <c r="CK354" s="598">
        <f>IF(CK$8="",0,IF($W340&gt;0,CK340,IF($W342&gt;0,CK342,IF(CK$1=1,$T345,IF($T347=справочники!$E$9,$T345+$T349*INT((CK$1-$AA$1)/IF(OR($T351=0,$T351=""),1,$T351)),IF($T347=справочники!$E$10,$T345*POWER($T349,INT((CK$1-$AA$1)/IF(OR($T351=0,$T351=""),1,$T351))),IF($T347=справочники!$E$11,POWER($T345,1+$T349*INT((CK$1-$AA$1)/IF(OR($T351=0,$T351=""),1,$T351))),0)))))))</f>
        <v>0</v>
      </c>
      <c r="CL354" s="598">
        <f>IF(CL$8="",0,IF($W340&gt;0,CL340,IF($W342&gt;0,CL342,IF(CL$1=1,$T345,IF($T347=справочники!$E$9,$T345+$T349*INT((CL$1-$AA$1)/IF(OR($T351=0,$T351=""),1,$T351)),IF($T347=справочники!$E$10,$T345*POWER($T349,INT((CL$1-$AA$1)/IF(OR($T351=0,$T351=""),1,$T351))),IF($T347=справочники!$E$11,POWER($T345,1+$T349*INT((CL$1-$AA$1)/IF(OR($T351=0,$T351=""),1,$T351))),0)))))))</f>
        <v>0</v>
      </c>
      <c r="CM354" s="598">
        <f>IF(CM$8="",0,IF($W340&gt;0,CM340,IF($W342&gt;0,CM342,IF(CM$1=1,$T345,IF($T347=справочники!$E$9,$T345+$T349*INT((CM$1-$AA$1)/IF(OR($T351=0,$T351=""),1,$T351)),IF($T347=справочники!$E$10,$T345*POWER($T349,INT((CM$1-$AA$1)/IF(OR($T351=0,$T351=""),1,$T351))),IF($T347=справочники!$E$11,POWER($T345,1+$T349*INT((CM$1-$AA$1)/IF(OR($T351=0,$T351=""),1,$T351))),0)))))))</f>
        <v>0</v>
      </c>
      <c r="CN354" s="598">
        <f>IF(CN$8="",0,IF($W340&gt;0,CN340,IF($W342&gt;0,CN342,IF(CN$1=1,$T345,IF($T347=справочники!$E$9,$T345+$T349*INT((CN$1-$AA$1)/IF(OR($T351=0,$T351=""),1,$T351)),IF($T347=справочники!$E$10,$T345*POWER($T349,INT((CN$1-$AA$1)/IF(OR($T351=0,$T351=""),1,$T351))),IF($T347=справочники!$E$11,POWER($T345,1+$T349*INT((CN$1-$AA$1)/IF(OR($T351=0,$T351=""),1,$T351))),0)))))))</f>
        <v>0</v>
      </c>
      <c r="CO354" s="598">
        <f>IF(CO$8="",0,IF($W340&gt;0,CO340,IF($W342&gt;0,CO342,IF(CO$1=1,$T345,IF($T347=справочники!$E$9,$T345+$T349*INT((CO$1-$AA$1)/IF(OR($T351=0,$T351=""),1,$T351)),IF($T347=справочники!$E$10,$T345*POWER($T349,INT((CO$1-$AA$1)/IF(OR($T351=0,$T351=""),1,$T351))),IF($T347=справочники!$E$11,POWER($T345,1+$T349*INT((CO$1-$AA$1)/IF(OR($T351=0,$T351=""),1,$T351))),0)))))))</f>
        <v>0</v>
      </c>
      <c r="CP354" s="598">
        <f>IF(CP$8="",0,IF($W340&gt;0,CP340,IF($W342&gt;0,CP342,IF(CP$1=1,$T345,IF($T347=справочники!$E$9,$T345+$T349*INT((CP$1-$AA$1)/IF(OR($T351=0,$T351=""),1,$T351)),IF($T347=справочники!$E$10,$T345*POWER($T349,INT((CP$1-$AA$1)/IF(OR($T351=0,$T351=""),1,$T351))),IF($T347=справочники!$E$11,POWER($T345,1+$T349*INT((CP$1-$AA$1)/IF(OR($T351=0,$T351=""),1,$T351))),0)))))))</f>
        <v>0</v>
      </c>
      <c r="CQ354" s="598">
        <f>IF(CQ$8="",0,IF($W340&gt;0,CQ340,IF($W342&gt;0,CQ342,IF(CQ$1=1,$T345,IF($T347=справочники!$E$9,$T345+$T349*INT((CQ$1-$AA$1)/IF(OR($T351=0,$T351=""),1,$T351)),IF($T347=справочники!$E$10,$T345*POWER($T349,INT((CQ$1-$AA$1)/IF(OR($T351=0,$T351=""),1,$T351))),IF($T347=справочники!$E$11,POWER($T345,1+$T349*INT((CQ$1-$AA$1)/IF(OR($T351=0,$T351=""),1,$T351))),0)))))))</f>
        <v>0</v>
      </c>
      <c r="CR354" s="598">
        <f>IF(CR$8="",0,IF($W340&gt;0,CR340,IF($W342&gt;0,CR342,IF(CR$1=1,$T345,IF($T347=справочники!$E$9,$T345+$T349*INT((CR$1-$AA$1)/IF(OR($T351=0,$T351=""),1,$T351)),IF($T347=справочники!$E$10,$T345*POWER($T349,INT((CR$1-$AA$1)/IF(OR($T351=0,$T351=""),1,$T351))),IF($T347=справочники!$E$11,POWER($T345,1+$T349*INT((CR$1-$AA$1)/IF(OR($T351=0,$T351=""),1,$T351))),0)))))))</f>
        <v>0</v>
      </c>
      <c r="CS354" s="598">
        <f>IF(CS$8="",0,IF($W340&gt;0,CS340,IF($W342&gt;0,CS342,IF(CS$1=1,$T345,IF($T347=справочники!$E$9,$T345+$T349*INT((CS$1-$AA$1)/IF(OR($T351=0,$T351=""),1,$T351)),IF($T347=справочники!$E$10,$T345*POWER($T349,INT((CS$1-$AA$1)/IF(OR($T351=0,$T351=""),1,$T351))),IF($T347=справочники!$E$11,POWER($T345,1+$T349*INT((CS$1-$AA$1)/IF(OR($T351=0,$T351=""),1,$T351))),0)))))))</f>
        <v>0</v>
      </c>
      <c r="CT354" s="598">
        <f>IF(CT$8="",0,IF($W340&gt;0,CT340,IF($W342&gt;0,CT342,IF(CT$1=1,$T345,IF($T347=справочники!$E$9,$T345+$T349*INT((CT$1-$AA$1)/IF(OR($T351=0,$T351=""),1,$T351)),IF($T347=справочники!$E$10,$T345*POWER($T349,INT((CT$1-$AA$1)/IF(OR($T351=0,$T351=""),1,$T351))),IF($T347=справочники!$E$11,POWER($T345,1+$T349*INT((CT$1-$AA$1)/IF(OR($T351=0,$T351=""),1,$T351))),0)))))))</f>
        <v>0</v>
      </c>
      <c r="CU354" s="598">
        <f>IF(CU$8="",0,IF($W340&gt;0,CU340,IF($W342&gt;0,CU342,IF(CU$1=1,$T345,IF($T347=справочники!$E$9,$T345+$T349*INT((CU$1-$AA$1)/IF(OR($T351=0,$T351=""),1,$T351)),IF($T347=справочники!$E$10,$T345*POWER($T349,INT((CU$1-$AA$1)/IF(OR($T351=0,$T351=""),1,$T351))),IF($T347=справочники!$E$11,POWER($T345,1+$T349*INT((CU$1-$AA$1)/IF(OR($T351=0,$T351=""),1,$T351))),0)))))))</f>
        <v>0</v>
      </c>
      <c r="CV354" s="598">
        <f>IF(CV$8="",0,IF($W340&gt;0,CV340,IF($W342&gt;0,CV342,IF(CV$1=1,$T345,IF($T347=справочники!$E$9,$T345+$T349*INT((CV$1-$AA$1)/IF(OR($T351=0,$T351=""),1,$T351)),IF($T347=справочники!$E$10,$T345*POWER($T349,INT((CV$1-$AA$1)/IF(OR($T351=0,$T351=""),1,$T351))),IF($T347=справочники!$E$11,POWER($T345,1+$T349*INT((CV$1-$AA$1)/IF(OR($T351=0,$T351=""),1,$T351))),0)))))))</f>
        <v>0</v>
      </c>
      <c r="CW354" s="598">
        <f>IF(CW$8="",0,IF($W340&gt;0,CW340,IF($W342&gt;0,CW342,IF(CW$1=1,$T345,IF($T347=справочники!$E$9,$T345+$T349*INT((CW$1-$AA$1)/IF(OR($T351=0,$T351=""),1,$T351)),IF($T347=справочники!$E$10,$T345*POWER($T349,INT((CW$1-$AA$1)/IF(OR($T351=0,$T351=""),1,$T351))),IF($T347=справочники!$E$11,POWER($T345,1+$T349*INT((CW$1-$AA$1)/IF(OR($T351=0,$T351=""),1,$T351))),0)))))))</f>
        <v>0</v>
      </c>
      <c r="CX354" s="598">
        <f>IF(CX$8="",0,IF($W340&gt;0,CX340,IF($W342&gt;0,CX342,IF(CX$1=1,$T345,IF($T347=справочники!$E$9,$T345+$T349*INT((CX$1-$AA$1)/IF(OR($T351=0,$T351=""),1,$T351)),IF($T347=справочники!$E$10,$T345*POWER($T349,INT((CX$1-$AA$1)/IF(OR($T351=0,$T351=""),1,$T351))),IF($T347=справочники!$E$11,POWER($T345,1+$T349*INT((CX$1-$AA$1)/IF(OR($T351=0,$T351=""),1,$T351))),0)))))))</f>
        <v>0</v>
      </c>
      <c r="CY354" s="598">
        <f>IF(CY$8="",0,IF($W340&gt;0,CY340,IF($W342&gt;0,CY342,IF(CY$1=1,$T345,IF($T347=справочники!$E$9,$T345+$T349*INT((CY$1-$AA$1)/IF(OR($T351=0,$T351=""),1,$T351)),IF($T347=справочники!$E$10,$T345*POWER($T349,INT((CY$1-$AA$1)/IF(OR($T351=0,$T351=""),1,$T351))),IF($T347=справочники!$E$11,POWER($T345,1+$T349*INT((CY$1-$AA$1)/IF(OR($T351=0,$T351=""),1,$T351))),0)))))))</f>
        <v>0</v>
      </c>
      <c r="CZ354" s="598">
        <f>IF(CZ$8="",0,IF($W340&gt;0,CZ340,IF($W342&gt;0,CZ342,IF(CZ$1=1,$T345,IF($T347=справочники!$E$9,$T345+$T349*INT((CZ$1-$AA$1)/IF(OR($T351=0,$T351=""),1,$T351)),IF($T347=справочники!$E$10,$T345*POWER($T349,INT((CZ$1-$AA$1)/IF(OR($T351=0,$T351=""),1,$T351))),IF($T347=справочники!$E$11,POWER($T345,1+$T349*INT((CZ$1-$AA$1)/IF(OR($T351=0,$T351=""),1,$T351))),0)))))))</f>
        <v>0</v>
      </c>
      <c r="DA354" s="598">
        <f>IF(DA$8="",0,IF($W340&gt;0,DA340,IF($W342&gt;0,DA342,IF(DA$1=1,$T345,IF($T347=справочники!$E$9,$T345+$T349*INT((DA$1-$AA$1)/IF(OR($T351=0,$T351=""),1,$T351)),IF($T347=справочники!$E$10,$T345*POWER($T349,INT((DA$1-$AA$1)/IF(OR($T351=0,$T351=""),1,$T351))),IF($T347=справочники!$E$11,POWER($T345,1+$T349*INT((DA$1-$AA$1)/IF(OR($T351=0,$T351=""),1,$T351))),0)))))))</f>
        <v>0</v>
      </c>
      <c r="DB354" s="598">
        <f>IF(DB$8="",0,IF($W340&gt;0,DB340,IF($W342&gt;0,DB342,IF(DB$1=1,$T345,IF($T347=справочники!$E$9,$T345+$T349*INT((DB$1-$AA$1)/IF(OR($T351=0,$T351=""),1,$T351)),IF($T347=справочники!$E$10,$T345*POWER($T349,INT((DB$1-$AA$1)/IF(OR($T351=0,$T351=""),1,$T351))),IF($T347=справочники!$E$11,POWER($T345,1+$T349*INT((DB$1-$AA$1)/IF(OR($T351=0,$T351=""),1,$T351))),0)))))))</f>
        <v>0</v>
      </c>
      <c r="DC354" s="598">
        <f>IF(DC$8="",0,IF($W340&gt;0,DC340,IF($W342&gt;0,DC342,IF(DC$1=1,$T345,IF($T347=справочники!$E$9,$T345+$T349*INT((DC$1-$AA$1)/IF(OR($T351=0,$T351=""),1,$T351)),IF($T347=справочники!$E$10,$T345*POWER($T349,INT((DC$1-$AA$1)/IF(OR($T351=0,$T351=""),1,$T351))),IF($T347=справочники!$E$11,POWER($T345,1+$T349*INT((DC$1-$AA$1)/IF(OR($T351=0,$T351=""),1,$T351))),0)))))))</f>
        <v>0</v>
      </c>
      <c r="DD354" s="598">
        <f>IF(DD$8="",0,IF($W340&gt;0,DD340,IF($W342&gt;0,DD342,IF(DD$1=1,$T345,IF($T347=справочники!$E$9,$T345+$T349*INT((DD$1-$AA$1)/IF(OR($T351=0,$T351=""),1,$T351)),IF($T347=справочники!$E$10,$T345*POWER($T349,INT((DD$1-$AA$1)/IF(OR($T351=0,$T351=""),1,$T351))),IF($T347=справочники!$E$11,POWER($T345,1+$T349*INT((DD$1-$AA$1)/IF(OR($T351=0,$T351=""),1,$T351))),0)))))))</f>
        <v>0</v>
      </c>
      <c r="DE354" s="598">
        <f>IF(DE$8="",0,IF($W340&gt;0,DE340,IF($W342&gt;0,DE342,IF(DE$1=1,$T345,IF($T347=справочники!$E$9,$T345+$T349*INT((DE$1-$AA$1)/IF(OR($T351=0,$T351=""),1,$T351)),IF($T347=справочники!$E$10,$T345*POWER($T349,INT((DE$1-$AA$1)/IF(OR($T351=0,$T351=""),1,$T351))),IF($T347=справочники!$E$11,POWER($T345,1+$T349*INT((DE$1-$AA$1)/IF(OR($T351=0,$T351=""),1,$T351))),0)))))))</f>
        <v>0</v>
      </c>
      <c r="DF354" s="598">
        <f>IF(DF$8="",0,IF($W340&gt;0,DF340,IF($W342&gt;0,DF342,IF(DF$1=1,$T345,IF($T347=справочники!$E$9,$T345+$T349*INT((DF$1-$AA$1)/IF(OR($T351=0,$T351=""),1,$T351)),IF($T347=справочники!$E$10,$T345*POWER($T349,INT((DF$1-$AA$1)/IF(OR($T351=0,$T351=""),1,$T351))),IF($T347=справочники!$E$11,POWER($T345,1+$T349*INT((DF$1-$AA$1)/IF(OR($T351=0,$T351=""),1,$T351))),0)))))))</f>
        <v>0</v>
      </c>
      <c r="DG354" s="598">
        <f>IF(DG$8="",0,IF($W340&gt;0,DG340,IF($W342&gt;0,DG342,IF(DG$1=1,$T345,IF($T347=справочники!$E$9,$T345+$T349*INT((DG$1-$AA$1)/IF(OR($T351=0,$T351=""),1,$T351)),IF($T347=справочники!$E$10,$T345*POWER($T349,INT((DG$1-$AA$1)/IF(OR($T351=0,$T351=""),1,$T351))),IF($T347=справочники!$E$11,POWER($T345,1+$T349*INT((DG$1-$AA$1)/IF(OR($T351=0,$T351=""),1,$T351))),0)))))))</f>
        <v>0</v>
      </c>
      <c r="DH354" s="598">
        <f>IF(DH$8="",0,IF($W340&gt;0,DH340,IF($W342&gt;0,DH342,IF(DH$1=1,$T345,IF($T347=справочники!$E$9,$T345+$T349*INT((DH$1-$AA$1)/IF(OR($T351=0,$T351=""),1,$T351)),IF($T347=справочники!$E$10,$T345*POWER($T349,INT((DH$1-$AA$1)/IF(OR($T351=0,$T351=""),1,$T351))),IF($T347=справочники!$E$11,POWER($T345,1+$T349*INT((DH$1-$AA$1)/IF(OR($T351=0,$T351=""),1,$T351))),0)))))))</f>
        <v>0</v>
      </c>
      <c r="DI354" s="598">
        <f>IF(DI$8="",0,IF($W340&gt;0,DI340,IF($W342&gt;0,DI342,IF(DI$1=1,$T345,IF($T347=справочники!$E$9,$T345+$T349*INT((DI$1-$AA$1)/IF(OR($T351=0,$T351=""),1,$T351)),IF($T347=справочники!$E$10,$T345*POWER($T349,INT((DI$1-$AA$1)/IF(OR($T351=0,$T351=""),1,$T351))),IF($T347=справочники!$E$11,POWER($T345,1+$T349*INT((DI$1-$AA$1)/IF(OR($T351=0,$T351=""),1,$T351))),0)))))))</f>
        <v>0</v>
      </c>
      <c r="DJ354" s="598">
        <f>IF(DJ$8="",0,IF($W340&gt;0,DJ340,IF($W342&gt;0,DJ342,IF(DJ$1=1,$T345,IF($T347=справочники!$E$9,$T345+$T349*INT((DJ$1-$AA$1)/IF(OR($T351=0,$T351=""),1,$T351)),IF($T347=справочники!$E$10,$T345*POWER($T349,INT((DJ$1-$AA$1)/IF(OR($T351=0,$T351=""),1,$T351))),IF($T347=справочники!$E$11,POWER($T345,1+$T349*INT((DJ$1-$AA$1)/IF(OR($T351=0,$T351=""),1,$T351))),0)))))))</f>
        <v>0</v>
      </c>
      <c r="DK354" s="598">
        <f>IF(DK$8="",0,IF($W340&gt;0,DK340,IF($W342&gt;0,DK342,IF(DK$1=1,$T345,IF($T347=справочники!$E$9,$T345+$T349*INT((DK$1-$AA$1)/IF(OR($T351=0,$T351=""),1,$T351)),IF($T347=справочники!$E$10,$T345*POWER($T349,INT((DK$1-$AA$1)/IF(OR($T351=0,$T351=""),1,$T351))),IF($T347=справочники!$E$11,POWER($T345,1+$T349*INT((DK$1-$AA$1)/IF(OR($T351=0,$T351=""),1,$T351))),0)))))))</f>
        <v>0</v>
      </c>
      <c r="DL354" s="598">
        <f>IF(DL$8="",0,IF($W340&gt;0,DL340,IF($W342&gt;0,DL342,IF(DL$1=1,$T345,IF($T347=справочники!$E$9,$T345+$T349*INT((DL$1-$AA$1)/IF(OR($T351=0,$T351=""),1,$T351)),IF($T347=справочники!$E$10,$T345*POWER($T349,INT((DL$1-$AA$1)/IF(OR($T351=0,$T351=""),1,$T351))),IF($T347=справочники!$E$11,POWER($T345,1+$T349*INT((DL$1-$AA$1)/IF(OR($T351=0,$T351=""),1,$T351))),0)))))))</f>
        <v>0</v>
      </c>
      <c r="DM354" s="598">
        <f>IF(DM$8="",0,IF($W340&gt;0,DM340,IF($W342&gt;0,DM342,IF(DM$1=1,$T345,IF($T347=справочники!$E$9,$T345+$T349*INT((DM$1-$AA$1)/IF(OR($T351=0,$T351=""),1,$T351)),IF($T347=справочники!$E$10,$T345*POWER($T349,INT((DM$1-$AA$1)/IF(OR($T351=0,$T351=""),1,$T351))),IF($T347=справочники!$E$11,POWER($T345,1+$T349*INT((DM$1-$AA$1)/IF(OR($T351=0,$T351=""),1,$T351))),0)))))))</f>
        <v>0</v>
      </c>
      <c r="DN354" s="598">
        <f>IF(DN$8="",0,IF($W340&gt;0,DN340,IF($W342&gt;0,DN342,IF(DN$1=1,$T345,IF($T347=справочники!$E$9,$T345+$T349*INT((DN$1-$AA$1)/IF(OR($T351=0,$T351=""),1,$T351)),IF($T347=справочники!$E$10,$T345*POWER($T349,INT((DN$1-$AA$1)/IF(OR($T351=0,$T351=""),1,$T351))),IF($T347=справочники!$E$11,POWER($T345,1+$T349*INT((DN$1-$AA$1)/IF(OR($T351=0,$T351=""),1,$T351))),0)))))))</f>
        <v>0</v>
      </c>
      <c r="DO354" s="598">
        <f>IF(DO$8="",0,IF($W340&gt;0,DO340,IF($W342&gt;0,DO342,IF(DO$1=1,$T345,IF($T347=справочники!$E$9,$T345+$T349*INT((DO$1-$AA$1)/IF(OR($T351=0,$T351=""),1,$T351)),IF($T347=справочники!$E$10,$T345*POWER($T349,INT((DO$1-$AA$1)/IF(OR($T351=0,$T351=""),1,$T351))),IF($T347=справочники!$E$11,POWER($T345,1+$T349*INT((DO$1-$AA$1)/IF(OR($T351=0,$T351=""),1,$T351))),0)))))))</f>
        <v>0</v>
      </c>
      <c r="DP354" s="598">
        <f>IF(DP$8="",0,IF($W340&gt;0,DP340,IF($W342&gt;0,DP342,IF(DP$1=1,$T345,IF($T347=справочники!$E$9,$T345+$T349*INT((DP$1-$AA$1)/IF(OR($T351=0,$T351=""),1,$T351)),IF($T347=справочники!$E$10,$T345*POWER($T349,INT((DP$1-$AA$1)/IF(OR($T351=0,$T351=""),1,$T351))),IF($T347=справочники!$E$11,POWER($T345,1+$T349*INT((DP$1-$AA$1)/IF(OR($T351=0,$T351=""),1,$T351))),0)))))))</f>
        <v>0</v>
      </c>
      <c r="DQ354" s="598">
        <f>IF(DQ$8="",0,IF($W340&gt;0,DQ340,IF($W342&gt;0,DQ342,IF(DQ$1=1,$T345,IF($T347=справочники!$E$9,$T345+$T349*INT((DQ$1-$AA$1)/IF(OR($T351=0,$T351=""),1,$T351)),IF($T347=справочники!$E$10,$T345*POWER($T349,INT((DQ$1-$AA$1)/IF(OR($T351=0,$T351=""),1,$T351))),IF($T347=справочники!$E$11,POWER($T345,1+$T349*INT((DQ$1-$AA$1)/IF(OR($T351=0,$T351=""),1,$T351))),0)))))))</f>
        <v>0</v>
      </c>
      <c r="DR354" s="598">
        <f>IF(DR$8="",0,IF($W340&gt;0,DR340,IF($W342&gt;0,DR342,IF(DR$1=1,$T345,IF($T347=справочники!$E$9,$T345+$T349*INT((DR$1-$AA$1)/IF(OR($T351=0,$T351=""),1,$T351)),IF($T347=справочники!$E$10,$T345*POWER($T349,INT((DR$1-$AA$1)/IF(OR($T351=0,$T351=""),1,$T351))),IF($T347=справочники!$E$11,POWER($T345,1+$T349*INT((DR$1-$AA$1)/IF(OR($T351=0,$T351=""),1,$T351))),0)))))))</f>
        <v>0</v>
      </c>
      <c r="DS354" s="598">
        <f>IF(DS$8="",0,IF($W340&gt;0,DS340,IF($W342&gt;0,DS342,IF(DS$1=1,$T345,IF($T347=справочники!$E$9,$T345+$T349*INT((DS$1-$AA$1)/IF(OR($T351=0,$T351=""),1,$T351)),IF($T347=справочники!$E$10,$T345*POWER($T349,INT((DS$1-$AA$1)/IF(OR($T351=0,$T351=""),1,$T351))),IF($T347=справочники!$E$11,POWER($T345,1+$T349*INT((DS$1-$AA$1)/IF(OR($T351=0,$T351=""),1,$T351))),0)))))))</f>
        <v>0</v>
      </c>
      <c r="DT354" s="598">
        <f>IF(DT$8="",0,IF($W340&gt;0,DT340,IF($W342&gt;0,DT342,IF(DT$1=1,$T345,IF($T347=справочники!$E$9,$T345+$T349*INT((DT$1-$AA$1)/IF(OR($T351=0,$T351=""),1,$T351)),IF($T347=справочники!$E$10,$T345*POWER($T349,INT((DT$1-$AA$1)/IF(OR($T351=0,$T351=""),1,$T351))),IF($T347=справочники!$E$11,POWER($T345,1+$T349*INT((DT$1-$AA$1)/IF(OR($T351=0,$T351=""),1,$T351))),0)))))))</f>
        <v>0</v>
      </c>
      <c r="DU354" s="3"/>
      <c r="DV354" s="3"/>
    </row>
    <row r="355" spans="1:126" ht="4.2" customHeight="1">
      <c r="A355" s="1"/>
      <c r="B355" s="1"/>
      <c r="C355" s="13"/>
      <c r="D355" s="13"/>
      <c r="E355" s="262"/>
      <c r="F355" s="13"/>
      <c r="G355" s="302"/>
      <c r="H355" s="13"/>
      <c r="I355" s="13"/>
      <c r="J355" s="13"/>
      <c r="K355" s="13"/>
      <c r="L355" s="13"/>
      <c r="M355" s="14"/>
      <c r="N355" s="13"/>
      <c r="O355" s="13"/>
      <c r="P355" s="14"/>
      <c r="Q355" s="13"/>
      <c r="R355" s="13"/>
      <c r="S355" s="14"/>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c r="BL355" s="176"/>
      <c r="BM355" s="176"/>
      <c r="BN355" s="176"/>
      <c r="BO355" s="176"/>
      <c r="BP355" s="176"/>
      <c r="BQ355" s="176"/>
      <c r="BR355" s="176"/>
      <c r="BS355" s="176"/>
      <c r="BT355" s="176"/>
      <c r="BU355" s="176"/>
      <c r="BV355" s="176"/>
      <c r="BW355" s="176"/>
      <c r="BX355" s="176"/>
      <c r="BY355" s="176"/>
      <c r="BZ355" s="176"/>
      <c r="CA355" s="176"/>
      <c r="CB355" s="176"/>
      <c r="CC355" s="176"/>
      <c r="CD355" s="176"/>
      <c r="CE355" s="176"/>
      <c r="CF355" s="176"/>
      <c r="CG355" s="176"/>
      <c r="CH355" s="176"/>
      <c r="CI355" s="176"/>
      <c r="CJ355" s="176"/>
      <c r="CK355" s="176"/>
      <c r="CL355" s="176"/>
      <c r="CM355" s="176"/>
      <c r="CN355" s="176"/>
      <c r="CO355" s="176"/>
      <c r="CP355" s="176"/>
      <c r="CQ355" s="176"/>
      <c r="CR355" s="176"/>
      <c r="CS355" s="176"/>
      <c r="CT355" s="176"/>
      <c r="CU355" s="176"/>
      <c r="CV355" s="176"/>
      <c r="CW355" s="176"/>
      <c r="CX355" s="176"/>
      <c r="CY355" s="176"/>
      <c r="CZ355" s="176"/>
      <c r="DA355" s="176"/>
      <c r="DB355" s="176"/>
      <c r="DC355" s="176"/>
      <c r="DD355" s="176"/>
      <c r="DE355" s="176"/>
      <c r="DF355" s="176"/>
      <c r="DG355" s="176"/>
      <c r="DH355" s="176"/>
      <c r="DI355" s="176"/>
      <c r="DJ355" s="176"/>
      <c r="DK355" s="176"/>
      <c r="DL355" s="176"/>
      <c r="DM355" s="176"/>
      <c r="DN355" s="176"/>
      <c r="DO355" s="176"/>
      <c r="DP355" s="176"/>
      <c r="DQ355" s="176"/>
      <c r="DR355" s="176"/>
      <c r="DS355" s="176"/>
      <c r="DT355" s="176"/>
      <c r="DU355" s="1"/>
      <c r="DV355" s="1"/>
    </row>
    <row r="356" spans="1:126">
      <c r="A356" s="1"/>
      <c r="B356" s="196" t="s">
        <v>74</v>
      </c>
      <c r="C356" s="197"/>
      <c r="D356" s="196"/>
      <c r="E356" s="261"/>
      <c r="F356" s="47"/>
      <c r="G356" s="229"/>
      <c r="H356" s="1"/>
      <c r="I356" s="1" t="str">
        <f>$I$90</f>
        <v>Скидки</v>
      </c>
      <c r="J356" s="1"/>
      <c r="K356" s="1"/>
      <c r="L356" s="1"/>
      <c r="M356" s="5"/>
      <c r="N356" s="18" t="str">
        <f>$N$69</f>
        <v>Низколиквидная продукция</v>
      </c>
      <c r="O356" s="1"/>
      <c r="P356" s="5"/>
      <c r="Q356" s="1" t="s">
        <v>14</v>
      </c>
      <c r="R356" s="1"/>
      <c r="S356" s="5" t="s">
        <v>6</v>
      </c>
      <c r="T356" s="200"/>
      <c r="U356" s="1"/>
      <c r="V356" s="1"/>
      <c r="W356" s="11"/>
      <c r="X356" s="10"/>
      <c r="Y356" s="45"/>
      <c r="Z356" s="92"/>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1"/>
      <c r="DV356" s="1"/>
    </row>
    <row r="357" spans="1:126">
      <c r="A357" s="1"/>
      <c r="B357" s="1"/>
      <c r="C357" s="1"/>
      <c r="D357" s="196"/>
      <c r="E357" s="261"/>
      <c r="F357" s="47"/>
      <c r="G357" s="229"/>
      <c r="H357" s="1"/>
      <c r="I357" s="1" t="str">
        <f>$I$90</f>
        <v>Скидки</v>
      </c>
      <c r="J357" s="1"/>
      <c r="K357" s="1"/>
      <c r="L357" s="1"/>
      <c r="M357" s="5"/>
      <c r="N357" s="18" t="str">
        <f>$N$70</f>
        <v>Неликвидная продукция</v>
      </c>
      <c r="O357" s="1"/>
      <c r="P357" s="5"/>
      <c r="Q357" s="1" t="s">
        <v>14</v>
      </c>
      <c r="R357" s="1"/>
      <c r="S357" s="5" t="s">
        <v>6</v>
      </c>
      <c r="T357" s="200"/>
      <c r="U357" s="1"/>
      <c r="V357" s="1"/>
      <c r="W357" s="11"/>
      <c r="X357" s="10"/>
      <c r="Y357" s="46"/>
      <c r="Z357" s="95"/>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6"/>
      <c r="DH357" s="96"/>
      <c r="DI357" s="96"/>
      <c r="DJ357" s="96"/>
      <c r="DK357" s="96"/>
      <c r="DL357" s="96"/>
      <c r="DM357" s="96"/>
      <c r="DN357" s="96"/>
      <c r="DO357" s="96"/>
      <c r="DP357" s="96"/>
      <c r="DQ357" s="96"/>
      <c r="DR357" s="96"/>
      <c r="DS357" s="96"/>
      <c r="DT357" s="96"/>
      <c r="DU357" s="1"/>
      <c r="DV357" s="1"/>
    </row>
    <row r="358" spans="1:126">
      <c r="A358" s="1"/>
      <c r="B358" s="196"/>
      <c r="C358" s="197"/>
      <c r="D358" s="196"/>
      <c r="E358" s="261"/>
      <c r="F358" s="47"/>
      <c r="G358" s="229"/>
      <c r="H358" s="1"/>
      <c r="I358" s="1" t="str">
        <f>$H$88</f>
        <v>Средний чек или стоимость 1й продажи</v>
      </c>
      <c r="J358" s="1"/>
      <c r="K358" s="1"/>
      <c r="L358" s="1"/>
      <c r="M358" s="5"/>
      <c r="N358" s="18" t="str">
        <f>$N$69</f>
        <v>Низколиквидная продукция</v>
      </c>
      <c r="O358" s="1"/>
      <c r="P358" s="5"/>
      <c r="Q358" s="1" t="s">
        <v>25</v>
      </c>
      <c r="R358" s="1"/>
      <c r="S358" s="1"/>
      <c r="T358" s="7"/>
      <c r="U358" s="1"/>
      <c r="V358" s="1"/>
      <c r="W358" s="11"/>
      <c r="X358" s="10"/>
      <c r="Y358" s="45"/>
      <c r="Z358" s="90"/>
      <c r="AA358" s="91">
        <f>IF(AA$8="",0,AA354*(1-$T356))</f>
        <v>0</v>
      </c>
      <c r="AB358" s="91">
        <f t="shared" ref="AB358:AE358" si="997">IF(AB$8="",0,AB354*(1-$T356))</f>
        <v>0</v>
      </c>
      <c r="AC358" s="91">
        <f t="shared" si="997"/>
        <v>0</v>
      </c>
      <c r="AD358" s="91">
        <f t="shared" si="997"/>
        <v>0</v>
      </c>
      <c r="AE358" s="91">
        <f t="shared" si="997"/>
        <v>0</v>
      </c>
      <c r="AF358" s="91">
        <f t="shared" ref="AF358:CQ358" si="998">IF(AF$8="",0,AF354*(1-$T356))</f>
        <v>0</v>
      </c>
      <c r="AG358" s="91">
        <f t="shared" si="998"/>
        <v>0</v>
      </c>
      <c r="AH358" s="91">
        <f t="shared" si="998"/>
        <v>0</v>
      </c>
      <c r="AI358" s="91">
        <f t="shared" si="998"/>
        <v>0</v>
      </c>
      <c r="AJ358" s="91">
        <f t="shared" si="998"/>
        <v>0</v>
      </c>
      <c r="AK358" s="91">
        <f t="shared" si="998"/>
        <v>0</v>
      </c>
      <c r="AL358" s="91">
        <f t="shared" si="998"/>
        <v>0</v>
      </c>
      <c r="AM358" s="91">
        <f t="shared" si="998"/>
        <v>0</v>
      </c>
      <c r="AN358" s="91">
        <f t="shared" si="998"/>
        <v>0</v>
      </c>
      <c r="AO358" s="91">
        <f t="shared" si="998"/>
        <v>0</v>
      </c>
      <c r="AP358" s="91">
        <f t="shared" si="998"/>
        <v>0</v>
      </c>
      <c r="AQ358" s="91">
        <f t="shared" si="998"/>
        <v>0</v>
      </c>
      <c r="AR358" s="91">
        <f t="shared" si="998"/>
        <v>0</v>
      </c>
      <c r="AS358" s="91">
        <f t="shared" si="998"/>
        <v>0</v>
      </c>
      <c r="AT358" s="91">
        <f t="shared" si="998"/>
        <v>0</v>
      </c>
      <c r="AU358" s="91">
        <f t="shared" si="998"/>
        <v>0</v>
      </c>
      <c r="AV358" s="91">
        <f t="shared" si="998"/>
        <v>0</v>
      </c>
      <c r="AW358" s="91">
        <f t="shared" si="998"/>
        <v>0</v>
      </c>
      <c r="AX358" s="91">
        <f t="shared" si="998"/>
        <v>0</v>
      </c>
      <c r="AY358" s="91">
        <f t="shared" si="998"/>
        <v>0</v>
      </c>
      <c r="AZ358" s="91">
        <f t="shared" si="998"/>
        <v>0</v>
      </c>
      <c r="BA358" s="91">
        <f t="shared" si="998"/>
        <v>0</v>
      </c>
      <c r="BB358" s="91">
        <f t="shared" si="998"/>
        <v>0</v>
      </c>
      <c r="BC358" s="91">
        <f t="shared" si="998"/>
        <v>0</v>
      </c>
      <c r="BD358" s="91">
        <f t="shared" si="998"/>
        <v>0</v>
      </c>
      <c r="BE358" s="91">
        <f t="shared" si="998"/>
        <v>0</v>
      </c>
      <c r="BF358" s="91">
        <f t="shared" si="998"/>
        <v>0</v>
      </c>
      <c r="BG358" s="91">
        <f t="shared" si="998"/>
        <v>0</v>
      </c>
      <c r="BH358" s="91">
        <f t="shared" si="998"/>
        <v>0</v>
      </c>
      <c r="BI358" s="91">
        <f t="shared" si="998"/>
        <v>0</v>
      </c>
      <c r="BJ358" s="91">
        <f t="shared" si="998"/>
        <v>0</v>
      </c>
      <c r="BK358" s="91">
        <f t="shared" si="998"/>
        <v>0</v>
      </c>
      <c r="BL358" s="91">
        <f t="shared" si="998"/>
        <v>0</v>
      </c>
      <c r="BM358" s="91">
        <f t="shared" si="998"/>
        <v>0</v>
      </c>
      <c r="BN358" s="91">
        <f t="shared" si="998"/>
        <v>0</v>
      </c>
      <c r="BO358" s="91">
        <f t="shared" si="998"/>
        <v>0</v>
      </c>
      <c r="BP358" s="91">
        <f t="shared" si="998"/>
        <v>0</v>
      </c>
      <c r="BQ358" s="91">
        <f t="shared" si="998"/>
        <v>0</v>
      </c>
      <c r="BR358" s="91">
        <f t="shared" si="998"/>
        <v>0</v>
      </c>
      <c r="BS358" s="91">
        <f t="shared" si="998"/>
        <v>0</v>
      </c>
      <c r="BT358" s="91">
        <f t="shared" si="998"/>
        <v>0</v>
      </c>
      <c r="BU358" s="91">
        <f t="shared" si="998"/>
        <v>0</v>
      </c>
      <c r="BV358" s="91">
        <f t="shared" si="998"/>
        <v>0</v>
      </c>
      <c r="BW358" s="91">
        <f t="shared" si="998"/>
        <v>0</v>
      </c>
      <c r="BX358" s="91">
        <f t="shared" si="998"/>
        <v>0</v>
      </c>
      <c r="BY358" s="91">
        <f t="shared" si="998"/>
        <v>0</v>
      </c>
      <c r="BZ358" s="91">
        <f t="shared" si="998"/>
        <v>0</v>
      </c>
      <c r="CA358" s="91">
        <f t="shared" si="998"/>
        <v>0</v>
      </c>
      <c r="CB358" s="91">
        <f t="shared" si="998"/>
        <v>0</v>
      </c>
      <c r="CC358" s="91">
        <f t="shared" si="998"/>
        <v>0</v>
      </c>
      <c r="CD358" s="91">
        <f t="shared" si="998"/>
        <v>0</v>
      </c>
      <c r="CE358" s="91">
        <f t="shared" si="998"/>
        <v>0</v>
      </c>
      <c r="CF358" s="91">
        <f t="shared" si="998"/>
        <v>0</v>
      </c>
      <c r="CG358" s="91">
        <f t="shared" si="998"/>
        <v>0</v>
      </c>
      <c r="CH358" s="91">
        <f t="shared" si="998"/>
        <v>0</v>
      </c>
      <c r="CI358" s="91">
        <f t="shared" si="998"/>
        <v>0</v>
      </c>
      <c r="CJ358" s="91">
        <f t="shared" si="998"/>
        <v>0</v>
      </c>
      <c r="CK358" s="91">
        <f t="shared" si="998"/>
        <v>0</v>
      </c>
      <c r="CL358" s="91">
        <f t="shared" si="998"/>
        <v>0</v>
      </c>
      <c r="CM358" s="91">
        <f t="shared" si="998"/>
        <v>0</v>
      </c>
      <c r="CN358" s="91">
        <f t="shared" si="998"/>
        <v>0</v>
      </c>
      <c r="CO358" s="91">
        <f t="shared" si="998"/>
        <v>0</v>
      </c>
      <c r="CP358" s="91">
        <f t="shared" si="998"/>
        <v>0</v>
      </c>
      <c r="CQ358" s="91">
        <f t="shared" si="998"/>
        <v>0</v>
      </c>
      <c r="CR358" s="91">
        <f t="shared" ref="CR358:DT358" si="999">IF(CR$8="",0,CR354*(1-$T356))</f>
        <v>0</v>
      </c>
      <c r="CS358" s="91">
        <f t="shared" si="999"/>
        <v>0</v>
      </c>
      <c r="CT358" s="91">
        <f t="shared" si="999"/>
        <v>0</v>
      </c>
      <c r="CU358" s="91">
        <f t="shared" si="999"/>
        <v>0</v>
      </c>
      <c r="CV358" s="91">
        <f t="shared" si="999"/>
        <v>0</v>
      </c>
      <c r="CW358" s="91">
        <f t="shared" si="999"/>
        <v>0</v>
      </c>
      <c r="CX358" s="91">
        <f t="shared" si="999"/>
        <v>0</v>
      </c>
      <c r="CY358" s="91">
        <f t="shared" si="999"/>
        <v>0</v>
      </c>
      <c r="CZ358" s="91">
        <f t="shared" si="999"/>
        <v>0</v>
      </c>
      <c r="DA358" s="91">
        <f t="shared" si="999"/>
        <v>0</v>
      </c>
      <c r="DB358" s="91">
        <f t="shared" si="999"/>
        <v>0</v>
      </c>
      <c r="DC358" s="91">
        <f t="shared" si="999"/>
        <v>0</v>
      </c>
      <c r="DD358" s="91">
        <f t="shared" si="999"/>
        <v>0</v>
      </c>
      <c r="DE358" s="91">
        <f t="shared" si="999"/>
        <v>0</v>
      </c>
      <c r="DF358" s="91">
        <f t="shared" si="999"/>
        <v>0</v>
      </c>
      <c r="DG358" s="91">
        <f t="shared" si="999"/>
        <v>0</v>
      </c>
      <c r="DH358" s="91">
        <f t="shared" si="999"/>
        <v>0</v>
      </c>
      <c r="DI358" s="91">
        <f t="shared" si="999"/>
        <v>0</v>
      </c>
      <c r="DJ358" s="91">
        <f t="shared" si="999"/>
        <v>0</v>
      </c>
      <c r="DK358" s="91">
        <f t="shared" si="999"/>
        <v>0</v>
      </c>
      <c r="DL358" s="91">
        <f t="shared" si="999"/>
        <v>0</v>
      </c>
      <c r="DM358" s="91">
        <f t="shared" si="999"/>
        <v>0</v>
      </c>
      <c r="DN358" s="91">
        <f t="shared" si="999"/>
        <v>0</v>
      </c>
      <c r="DO358" s="91">
        <f t="shared" si="999"/>
        <v>0</v>
      </c>
      <c r="DP358" s="91">
        <f t="shared" si="999"/>
        <v>0</v>
      </c>
      <c r="DQ358" s="91">
        <f t="shared" si="999"/>
        <v>0</v>
      </c>
      <c r="DR358" s="91">
        <f t="shared" si="999"/>
        <v>0</v>
      </c>
      <c r="DS358" s="91">
        <f t="shared" si="999"/>
        <v>0</v>
      </c>
      <c r="DT358" s="91">
        <f t="shared" si="999"/>
        <v>0</v>
      </c>
      <c r="DU358" s="1"/>
      <c r="DV358" s="1"/>
    </row>
    <row r="359" spans="1:126">
      <c r="A359" s="1"/>
      <c r="B359" s="1"/>
      <c r="C359" s="1"/>
      <c r="D359" s="196"/>
      <c r="E359" s="261"/>
      <c r="F359" s="47"/>
      <c r="G359" s="229"/>
      <c r="H359" s="1"/>
      <c r="I359" s="1" t="str">
        <f>$H$88</f>
        <v>Средний чек или стоимость 1й продажи</v>
      </c>
      <c r="J359" s="1"/>
      <c r="K359" s="1"/>
      <c r="L359" s="1"/>
      <c r="M359" s="5"/>
      <c r="N359" s="18" t="str">
        <f>$N$70</f>
        <v>Неликвидная продукция</v>
      </c>
      <c r="O359" s="1"/>
      <c r="P359" s="5"/>
      <c r="Q359" s="1" t="s">
        <v>25</v>
      </c>
      <c r="R359" s="1"/>
      <c r="S359" s="1"/>
      <c r="T359" s="7"/>
      <c r="U359" s="1"/>
      <c r="V359" s="1"/>
      <c r="W359" s="11"/>
      <c r="X359" s="10"/>
      <c r="Y359" s="45"/>
      <c r="Z359" s="90"/>
      <c r="AA359" s="91">
        <f>IF(AA$8="",0,AA354*(1-$T357))</f>
        <v>0</v>
      </c>
      <c r="AB359" s="91">
        <f t="shared" ref="AB359:AE359" si="1000">IF(AB$8="",0,AB354*(1-$T357))</f>
        <v>0</v>
      </c>
      <c r="AC359" s="91">
        <f t="shared" si="1000"/>
        <v>0</v>
      </c>
      <c r="AD359" s="91">
        <f t="shared" si="1000"/>
        <v>0</v>
      </c>
      <c r="AE359" s="91">
        <f t="shared" si="1000"/>
        <v>0</v>
      </c>
      <c r="AF359" s="91">
        <f t="shared" ref="AF359:CQ359" si="1001">IF(AF$8="",0,AF354*(1-$T357))</f>
        <v>0</v>
      </c>
      <c r="AG359" s="91">
        <f t="shared" si="1001"/>
        <v>0</v>
      </c>
      <c r="AH359" s="91">
        <f t="shared" si="1001"/>
        <v>0</v>
      </c>
      <c r="AI359" s="91">
        <f t="shared" si="1001"/>
        <v>0</v>
      </c>
      <c r="AJ359" s="91">
        <f t="shared" si="1001"/>
        <v>0</v>
      </c>
      <c r="AK359" s="91">
        <f t="shared" si="1001"/>
        <v>0</v>
      </c>
      <c r="AL359" s="91">
        <f t="shared" si="1001"/>
        <v>0</v>
      </c>
      <c r="AM359" s="91">
        <f t="shared" si="1001"/>
        <v>0</v>
      </c>
      <c r="AN359" s="91">
        <f t="shared" si="1001"/>
        <v>0</v>
      </c>
      <c r="AO359" s="91">
        <f t="shared" si="1001"/>
        <v>0</v>
      </c>
      <c r="AP359" s="91">
        <f t="shared" si="1001"/>
        <v>0</v>
      </c>
      <c r="AQ359" s="91">
        <f t="shared" si="1001"/>
        <v>0</v>
      </c>
      <c r="AR359" s="91">
        <f t="shared" si="1001"/>
        <v>0</v>
      </c>
      <c r="AS359" s="91">
        <f t="shared" si="1001"/>
        <v>0</v>
      </c>
      <c r="AT359" s="91">
        <f t="shared" si="1001"/>
        <v>0</v>
      </c>
      <c r="AU359" s="91">
        <f t="shared" si="1001"/>
        <v>0</v>
      </c>
      <c r="AV359" s="91">
        <f t="shared" si="1001"/>
        <v>0</v>
      </c>
      <c r="AW359" s="91">
        <f t="shared" si="1001"/>
        <v>0</v>
      </c>
      <c r="AX359" s="91">
        <f t="shared" si="1001"/>
        <v>0</v>
      </c>
      <c r="AY359" s="91">
        <f t="shared" si="1001"/>
        <v>0</v>
      </c>
      <c r="AZ359" s="91">
        <f t="shared" si="1001"/>
        <v>0</v>
      </c>
      <c r="BA359" s="91">
        <f t="shared" si="1001"/>
        <v>0</v>
      </c>
      <c r="BB359" s="91">
        <f t="shared" si="1001"/>
        <v>0</v>
      </c>
      <c r="BC359" s="91">
        <f t="shared" si="1001"/>
        <v>0</v>
      </c>
      <c r="BD359" s="91">
        <f t="shared" si="1001"/>
        <v>0</v>
      </c>
      <c r="BE359" s="91">
        <f t="shared" si="1001"/>
        <v>0</v>
      </c>
      <c r="BF359" s="91">
        <f t="shared" si="1001"/>
        <v>0</v>
      </c>
      <c r="BG359" s="91">
        <f t="shared" si="1001"/>
        <v>0</v>
      </c>
      <c r="BH359" s="91">
        <f t="shared" si="1001"/>
        <v>0</v>
      </c>
      <c r="BI359" s="91">
        <f t="shared" si="1001"/>
        <v>0</v>
      </c>
      <c r="BJ359" s="91">
        <f t="shared" si="1001"/>
        <v>0</v>
      </c>
      <c r="BK359" s="91">
        <f t="shared" si="1001"/>
        <v>0</v>
      </c>
      <c r="BL359" s="91">
        <f t="shared" si="1001"/>
        <v>0</v>
      </c>
      <c r="BM359" s="91">
        <f t="shared" si="1001"/>
        <v>0</v>
      </c>
      <c r="BN359" s="91">
        <f t="shared" si="1001"/>
        <v>0</v>
      </c>
      <c r="BO359" s="91">
        <f t="shared" si="1001"/>
        <v>0</v>
      </c>
      <c r="BP359" s="91">
        <f t="shared" si="1001"/>
        <v>0</v>
      </c>
      <c r="BQ359" s="91">
        <f t="shared" si="1001"/>
        <v>0</v>
      </c>
      <c r="BR359" s="91">
        <f t="shared" si="1001"/>
        <v>0</v>
      </c>
      <c r="BS359" s="91">
        <f t="shared" si="1001"/>
        <v>0</v>
      </c>
      <c r="BT359" s="91">
        <f t="shared" si="1001"/>
        <v>0</v>
      </c>
      <c r="BU359" s="91">
        <f t="shared" si="1001"/>
        <v>0</v>
      </c>
      <c r="BV359" s="91">
        <f t="shared" si="1001"/>
        <v>0</v>
      </c>
      <c r="BW359" s="91">
        <f t="shared" si="1001"/>
        <v>0</v>
      </c>
      <c r="BX359" s="91">
        <f t="shared" si="1001"/>
        <v>0</v>
      </c>
      <c r="BY359" s="91">
        <f t="shared" si="1001"/>
        <v>0</v>
      </c>
      <c r="BZ359" s="91">
        <f t="shared" si="1001"/>
        <v>0</v>
      </c>
      <c r="CA359" s="91">
        <f t="shared" si="1001"/>
        <v>0</v>
      </c>
      <c r="CB359" s="91">
        <f t="shared" si="1001"/>
        <v>0</v>
      </c>
      <c r="CC359" s="91">
        <f t="shared" si="1001"/>
        <v>0</v>
      </c>
      <c r="CD359" s="91">
        <f t="shared" si="1001"/>
        <v>0</v>
      </c>
      <c r="CE359" s="91">
        <f t="shared" si="1001"/>
        <v>0</v>
      </c>
      <c r="CF359" s="91">
        <f t="shared" si="1001"/>
        <v>0</v>
      </c>
      <c r="CG359" s="91">
        <f t="shared" si="1001"/>
        <v>0</v>
      </c>
      <c r="CH359" s="91">
        <f t="shared" si="1001"/>
        <v>0</v>
      </c>
      <c r="CI359" s="91">
        <f t="shared" si="1001"/>
        <v>0</v>
      </c>
      <c r="CJ359" s="91">
        <f t="shared" si="1001"/>
        <v>0</v>
      </c>
      <c r="CK359" s="91">
        <f t="shared" si="1001"/>
        <v>0</v>
      </c>
      <c r="CL359" s="91">
        <f t="shared" si="1001"/>
        <v>0</v>
      </c>
      <c r="CM359" s="91">
        <f t="shared" si="1001"/>
        <v>0</v>
      </c>
      <c r="CN359" s="91">
        <f t="shared" si="1001"/>
        <v>0</v>
      </c>
      <c r="CO359" s="91">
        <f t="shared" si="1001"/>
        <v>0</v>
      </c>
      <c r="CP359" s="91">
        <f t="shared" si="1001"/>
        <v>0</v>
      </c>
      <c r="CQ359" s="91">
        <f t="shared" si="1001"/>
        <v>0</v>
      </c>
      <c r="CR359" s="91">
        <f t="shared" ref="CR359:DT359" si="1002">IF(CR$8="",0,CR354*(1-$T357))</f>
        <v>0</v>
      </c>
      <c r="CS359" s="91">
        <f t="shared" si="1002"/>
        <v>0</v>
      </c>
      <c r="CT359" s="91">
        <f t="shared" si="1002"/>
        <v>0</v>
      </c>
      <c r="CU359" s="91">
        <f t="shared" si="1002"/>
        <v>0</v>
      </c>
      <c r="CV359" s="91">
        <f t="shared" si="1002"/>
        <v>0</v>
      </c>
      <c r="CW359" s="91">
        <f t="shared" si="1002"/>
        <v>0</v>
      </c>
      <c r="CX359" s="91">
        <f t="shared" si="1002"/>
        <v>0</v>
      </c>
      <c r="CY359" s="91">
        <f t="shared" si="1002"/>
        <v>0</v>
      </c>
      <c r="CZ359" s="91">
        <f t="shared" si="1002"/>
        <v>0</v>
      </c>
      <c r="DA359" s="91">
        <f t="shared" si="1002"/>
        <v>0</v>
      </c>
      <c r="DB359" s="91">
        <f t="shared" si="1002"/>
        <v>0</v>
      </c>
      <c r="DC359" s="91">
        <f t="shared" si="1002"/>
        <v>0</v>
      </c>
      <c r="DD359" s="91">
        <f t="shared" si="1002"/>
        <v>0</v>
      </c>
      <c r="DE359" s="91">
        <f t="shared" si="1002"/>
        <v>0</v>
      </c>
      <c r="DF359" s="91">
        <f t="shared" si="1002"/>
        <v>0</v>
      </c>
      <c r="DG359" s="91">
        <f t="shared" si="1002"/>
        <v>0</v>
      </c>
      <c r="DH359" s="91">
        <f t="shared" si="1002"/>
        <v>0</v>
      </c>
      <c r="DI359" s="91">
        <f t="shared" si="1002"/>
        <v>0</v>
      </c>
      <c r="DJ359" s="91">
        <f t="shared" si="1002"/>
        <v>0</v>
      </c>
      <c r="DK359" s="91">
        <f t="shared" si="1002"/>
        <v>0</v>
      </c>
      <c r="DL359" s="91">
        <f t="shared" si="1002"/>
        <v>0</v>
      </c>
      <c r="DM359" s="91">
        <f t="shared" si="1002"/>
        <v>0</v>
      </c>
      <c r="DN359" s="91">
        <f t="shared" si="1002"/>
        <v>0</v>
      </c>
      <c r="DO359" s="91">
        <f t="shared" si="1002"/>
        <v>0</v>
      </c>
      <c r="DP359" s="91">
        <f t="shared" si="1002"/>
        <v>0</v>
      </c>
      <c r="DQ359" s="91">
        <f t="shared" si="1002"/>
        <v>0</v>
      </c>
      <c r="DR359" s="91">
        <f t="shared" si="1002"/>
        <v>0</v>
      </c>
      <c r="DS359" s="91">
        <f t="shared" si="1002"/>
        <v>0</v>
      </c>
      <c r="DT359" s="91">
        <f t="shared" si="1002"/>
        <v>0</v>
      </c>
      <c r="DU359" s="1"/>
      <c r="DV359" s="1"/>
    </row>
    <row r="360" spans="1:126" ht="4.2" customHeight="1">
      <c r="A360" s="1"/>
      <c r="B360" s="1"/>
      <c r="C360" s="13"/>
      <c r="D360" s="13"/>
      <c r="E360" s="262"/>
      <c r="F360" s="13"/>
      <c r="G360" s="302"/>
      <c r="H360" s="13"/>
      <c r="I360" s="13"/>
      <c r="J360" s="13"/>
      <c r="K360" s="13"/>
      <c r="L360" s="13"/>
      <c r="M360" s="14"/>
      <c r="N360" s="13"/>
      <c r="O360" s="13"/>
      <c r="P360" s="14"/>
      <c r="Q360" s="13"/>
      <c r="R360" s="13"/>
      <c r="S360" s="14"/>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c r="BX360" s="176"/>
      <c r="BY360" s="176"/>
      <c r="BZ360" s="176"/>
      <c r="CA360" s="176"/>
      <c r="CB360" s="176"/>
      <c r="CC360" s="176"/>
      <c r="CD360" s="176"/>
      <c r="CE360" s="176"/>
      <c r="CF360" s="176"/>
      <c r="CG360" s="176"/>
      <c r="CH360" s="176"/>
      <c r="CI360" s="176"/>
      <c r="CJ360" s="176"/>
      <c r="CK360" s="176"/>
      <c r="CL360" s="176"/>
      <c r="CM360" s="176"/>
      <c r="CN360" s="176"/>
      <c r="CO360" s="176"/>
      <c r="CP360" s="176"/>
      <c r="CQ360" s="176"/>
      <c r="CR360" s="176"/>
      <c r="CS360" s="176"/>
      <c r="CT360" s="176"/>
      <c r="CU360" s="176"/>
      <c r="CV360" s="176"/>
      <c r="CW360" s="176"/>
      <c r="CX360" s="176"/>
      <c r="CY360" s="176"/>
      <c r="CZ360" s="176"/>
      <c r="DA360" s="176"/>
      <c r="DB360" s="176"/>
      <c r="DC360" s="176"/>
      <c r="DD360" s="176"/>
      <c r="DE360" s="176"/>
      <c r="DF360" s="176"/>
      <c r="DG360" s="176"/>
      <c r="DH360" s="176"/>
      <c r="DI360" s="176"/>
      <c r="DJ360" s="176"/>
      <c r="DK360" s="176"/>
      <c r="DL360" s="176"/>
      <c r="DM360" s="176"/>
      <c r="DN360" s="176"/>
      <c r="DO360" s="176"/>
      <c r="DP360" s="176"/>
      <c r="DQ360" s="176"/>
      <c r="DR360" s="176"/>
      <c r="DS360" s="176"/>
      <c r="DT360" s="176"/>
      <c r="DU360" s="1"/>
      <c r="DV360" s="1"/>
    </row>
    <row r="361" spans="1:126" ht="4.2" customHeight="1">
      <c r="A361" s="1"/>
      <c r="B361" s="1"/>
      <c r="C361" s="1"/>
      <c r="D361" s="1"/>
      <c r="E361" s="261"/>
      <c r="F361" s="47"/>
      <c r="G361" s="229"/>
      <c r="H361" s="1"/>
      <c r="I361" s="1"/>
      <c r="J361" s="1"/>
      <c r="K361" s="1"/>
      <c r="L361" s="1"/>
      <c r="M361" s="5"/>
      <c r="N361" s="1"/>
      <c r="O361" s="1"/>
      <c r="P361" s="5"/>
      <c r="Q361" s="1"/>
      <c r="R361" s="1"/>
      <c r="S361" s="5"/>
      <c r="T361" s="7"/>
      <c r="U361" s="23"/>
      <c r="V361" s="1"/>
      <c r="W361" s="11"/>
      <c r="X361" s="10"/>
      <c r="Y361" s="45"/>
      <c r="Z361" s="92"/>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1"/>
      <c r="DV361" s="1"/>
    </row>
    <row r="362" spans="1:126" s="4" customFormat="1">
      <c r="A362" s="3"/>
      <c r="B362" s="3"/>
      <c r="C362" s="3"/>
      <c r="D362" s="3"/>
      <c r="E362" s="9" t="str">
        <f>IF(T362=справочники!$AH$9,"ндсЖил(+)",IF(OR(Главная!$N$19=справочники!$N$10,Главная!$N$19=справочники!$N$11),"","ндс(+)"))</f>
        <v>ндс(+)</v>
      </c>
      <c r="F362" s="50"/>
      <c r="G362" s="248"/>
      <c r="H362" s="588" t="str">
        <f>$H$11</f>
        <v>Продажи, вкл. ндс</v>
      </c>
      <c r="I362" s="588"/>
      <c r="J362" s="588"/>
      <c r="K362" s="588"/>
      <c r="L362" s="3"/>
      <c r="M362" s="5"/>
      <c r="N362" s="3" t="str">
        <f>N305</f>
        <v>Продажа нежилых помещений</v>
      </c>
      <c r="O362" s="3"/>
      <c r="P362" s="5"/>
      <c r="Q362" s="3" t="s">
        <v>25</v>
      </c>
      <c r="R362" s="3"/>
      <c r="S362" s="19" t="s">
        <v>6</v>
      </c>
      <c r="T362" s="204" t="s">
        <v>403</v>
      </c>
      <c r="U362" s="25" t="s">
        <v>7</v>
      </c>
      <c r="V362" s="3"/>
      <c r="W362" s="589">
        <f>SUM($Y362:$DU362)</f>
        <v>0</v>
      </c>
      <c r="X362" s="11"/>
      <c r="Y362" s="45"/>
      <c r="Z362" s="90"/>
      <c r="AA362" s="91">
        <f>IF(AA$8="",0,SUM(AA364:AA367))</f>
        <v>0</v>
      </c>
      <c r="AB362" s="91">
        <f t="shared" ref="AB362:CM362" si="1003">IF(AB$8="",0,SUM(AB364:AB367))</f>
        <v>0</v>
      </c>
      <c r="AC362" s="91">
        <f t="shared" si="1003"/>
        <v>0</v>
      </c>
      <c r="AD362" s="91">
        <f t="shared" si="1003"/>
        <v>0</v>
      </c>
      <c r="AE362" s="91">
        <f t="shared" si="1003"/>
        <v>0</v>
      </c>
      <c r="AF362" s="91">
        <f t="shared" si="1003"/>
        <v>0</v>
      </c>
      <c r="AG362" s="91">
        <f t="shared" si="1003"/>
        <v>0</v>
      </c>
      <c r="AH362" s="91">
        <f t="shared" si="1003"/>
        <v>0</v>
      </c>
      <c r="AI362" s="91">
        <f t="shared" si="1003"/>
        <v>0</v>
      </c>
      <c r="AJ362" s="91">
        <f t="shared" si="1003"/>
        <v>0</v>
      </c>
      <c r="AK362" s="91">
        <f t="shared" si="1003"/>
        <v>0</v>
      </c>
      <c r="AL362" s="91">
        <f t="shared" si="1003"/>
        <v>0</v>
      </c>
      <c r="AM362" s="91">
        <f t="shared" si="1003"/>
        <v>0</v>
      </c>
      <c r="AN362" s="91">
        <f t="shared" si="1003"/>
        <v>0</v>
      </c>
      <c r="AO362" s="91">
        <f t="shared" si="1003"/>
        <v>0</v>
      </c>
      <c r="AP362" s="91">
        <f t="shared" si="1003"/>
        <v>0</v>
      </c>
      <c r="AQ362" s="91">
        <f t="shared" si="1003"/>
        <v>0</v>
      </c>
      <c r="AR362" s="91">
        <f t="shared" si="1003"/>
        <v>0</v>
      </c>
      <c r="AS362" s="91">
        <f t="shared" si="1003"/>
        <v>0</v>
      </c>
      <c r="AT362" s="91">
        <f t="shared" si="1003"/>
        <v>0</v>
      </c>
      <c r="AU362" s="91">
        <f t="shared" si="1003"/>
        <v>0</v>
      </c>
      <c r="AV362" s="91">
        <f t="shared" si="1003"/>
        <v>0</v>
      </c>
      <c r="AW362" s="91">
        <f t="shared" si="1003"/>
        <v>0</v>
      </c>
      <c r="AX362" s="91">
        <f t="shared" si="1003"/>
        <v>0</v>
      </c>
      <c r="AY362" s="91">
        <f t="shared" si="1003"/>
        <v>0</v>
      </c>
      <c r="AZ362" s="91">
        <f t="shared" si="1003"/>
        <v>0</v>
      </c>
      <c r="BA362" s="91">
        <f t="shared" si="1003"/>
        <v>0</v>
      </c>
      <c r="BB362" s="91">
        <f t="shared" si="1003"/>
        <v>0</v>
      </c>
      <c r="BC362" s="91">
        <f t="shared" si="1003"/>
        <v>0</v>
      </c>
      <c r="BD362" s="91">
        <f t="shared" si="1003"/>
        <v>0</v>
      </c>
      <c r="BE362" s="91">
        <f t="shared" si="1003"/>
        <v>0</v>
      </c>
      <c r="BF362" s="91">
        <f t="shared" si="1003"/>
        <v>0</v>
      </c>
      <c r="BG362" s="91">
        <f t="shared" si="1003"/>
        <v>0</v>
      </c>
      <c r="BH362" s="91">
        <f t="shared" si="1003"/>
        <v>0</v>
      </c>
      <c r="BI362" s="91">
        <f t="shared" si="1003"/>
        <v>0</v>
      </c>
      <c r="BJ362" s="91">
        <f t="shared" si="1003"/>
        <v>0</v>
      </c>
      <c r="BK362" s="91">
        <f t="shared" si="1003"/>
        <v>0</v>
      </c>
      <c r="BL362" s="91">
        <f t="shared" si="1003"/>
        <v>0</v>
      </c>
      <c r="BM362" s="91">
        <f t="shared" si="1003"/>
        <v>0</v>
      </c>
      <c r="BN362" s="91">
        <f t="shared" si="1003"/>
        <v>0</v>
      </c>
      <c r="BO362" s="91">
        <f t="shared" si="1003"/>
        <v>0</v>
      </c>
      <c r="BP362" s="91">
        <f t="shared" si="1003"/>
        <v>0</v>
      </c>
      <c r="BQ362" s="91">
        <f t="shared" si="1003"/>
        <v>0</v>
      </c>
      <c r="BR362" s="91">
        <f t="shared" si="1003"/>
        <v>0</v>
      </c>
      <c r="BS362" s="91">
        <f t="shared" si="1003"/>
        <v>0</v>
      </c>
      <c r="BT362" s="91">
        <f t="shared" si="1003"/>
        <v>0</v>
      </c>
      <c r="BU362" s="91">
        <f t="shared" si="1003"/>
        <v>0</v>
      </c>
      <c r="BV362" s="91">
        <f t="shared" si="1003"/>
        <v>0</v>
      </c>
      <c r="BW362" s="91">
        <f t="shared" si="1003"/>
        <v>0</v>
      </c>
      <c r="BX362" s="91">
        <f t="shared" si="1003"/>
        <v>0</v>
      </c>
      <c r="BY362" s="91">
        <f t="shared" si="1003"/>
        <v>0</v>
      </c>
      <c r="BZ362" s="91">
        <f t="shared" si="1003"/>
        <v>0</v>
      </c>
      <c r="CA362" s="91">
        <f t="shared" si="1003"/>
        <v>0</v>
      </c>
      <c r="CB362" s="91">
        <f t="shared" si="1003"/>
        <v>0</v>
      </c>
      <c r="CC362" s="91">
        <f t="shared" si="1003"/>
        <v>0</v>
      </c>
      <c r="CD362" s="91">
        <f t="shared" si="1003"/>
        <v>0</v>
      </c>
      <c r="CE362" s="91">
        <f t="shared" si="1003"/>
        <v>0</v>
      </c>
      <c r="CF362" s="91">
        <f t="shared" si="1003"/>
        <v>0</v>
      </c>
      <c r="CG362" s="91">
        <f t="shared" si="1003"/>
        <v>0</v>
      </c>
      <c r="CH362" s="91">
        <f t="shared" si="1003"/>
        <v>0</v>
      </c>
      <c r="CI362" s="91">
        <f t="shared" si="1003"/>
        <v>0</v>
      </c>
      <c r="CJ362" s="91">
        <f t="shared" si="1003"/>
        <v>0</v>
      </c>
      <c r="CK362" s="91">
        <f t="shared" si="1003"/>
        <v>0</v>
      </c>
      <c r="CL362" s="91">
        <f t="shared" si="1003"/>
        <v>0</v>
      </c>
      <c r="CM362" s="91">
        <f t="shared" si="1003"/>
        <v>0</v>
      </c>
      <c r="CN362" s="91">
        <f t="shared" ref="CN362:DT362" si="1004">IF(CN$8="",0,SUM(CN364:CN367))</f>
        <v>0</v>
      </c>
      <c r="CO362" s="91">
        <f t="shared" si="1004"/>
        <v>0</v>
      </c>
      <c r="CP362" s="91">
        <f t="shared" si="1004"/>
        <v>0</v>
      </c>
      <c r="CQ362" s="91">
        <f t="shared" si="1004"/>
        <v>0</v>
      </c>
      <c r="CR362" s="91">
        <f t="shared" si="1004"/>
        <v>0</v>
      </c>
      <c r="CS362" s="91">
        <f t="shared" si="1004"/>
        <v>0</v>
      </c>
      <c r="CT362" s="91">
        <f t="shared" si="1004"/>
        <v>0</v>
      </c>
      <c r="CU362" s="91">
        <f t="shared" si="1004"/>
        <v>0</v>
      </c>
      <c r="CV362" s="91">
        <f t="shared" si="1004"/>
        <v>0</v>
      </c>
      <c r="CW362" s="91">
        <f t="shared" si="1004"/>
        <v>0</v>
      </c>
      <c r="CX362" s="91">
        <f t="shared" si="1004"/>
        <v>0</v>
      </c>
      <c r="CY362" s="91">
        <f t="shared" si="1004"/>
        <v>0</v>
      </c>
      <c r="CZ362" s="91">
        <f t="shared" si="1004"/>
        <v>0</v>
      </c>
      <c r="DA362" s="91">
        <f t="shared" si="1004"/>
        <v>0</v>
      </c>
      <c r="DB362" s="91">
        <f t="shared" si="1004"/>
        <v>0</v>
      </c>
      <c r="DC362" s="91">
        <f t="shared" si="1004"/>
        <v>0</v>
      </c>
      <c r="DD362" s="91">
        <f t="shared" si="1004"/>
        <v>0</v>
      </c>
      <c r="DE362" s="91">
        <f t="shared" si="1004"/>
        <v>0</v>
      </c>
      <c r="DF362" s="91">
        <f t="shared" si="1004"/>
        <v>0</v>
      </c>
      <c r="DG362" s="91">
        <f t="shared" si="1004"/>
        <v>0</v>
      </c>
      <c r="DH362" s="91">
        <f t="shared" si="1004"/>
        <v>0</v>
      </c>
      <c r="DI362" s="91">
        <f t="shared" si="1004"/>
        <v>0</v>
      </c>
      <c r="DJ362" s="91">
        <f t="shared" si="1004"/>
        <v>0</v>
      </c>
      <c r="DK362" s="91">
        <f t="shared" si="1004"/>
        <v>0</v>
      </c>
      <c r="DL362" s="91">
        <f t="shared" si="1004"/>
        <v>0</v>
      </c>
      <c r="DM362" s="91">
        <f t="shared" si="1004"/>
        <v>0</v>
      </c>
      <c r="DN362" s="91">
        <f t="shared" si="1004"/>
        <v>0</v>
      </c>
      <c r="DO362" s="91">
        <f t="shared" si="1004"/>
        <v>0</v>
      </c>
      <c r="DP362" s="91">
        <f t="shared" si="1004"/>
        <v>0</v>
      </c>
      <c r="DQ362" s="91">
        <f t="shared" si="1004"/>
        <v>0</v>
      </c>
      <c r="DR362" s="91">
        <f t="shared" si="1004"/>
        <v>0</v>
      </c>
      <c r="DS362" s="91">
        <f t="shared" si="1004"/>
        <v>0</v>
      </c>
      <c r="DT362" s="91">
        <f t="shared" si="1004"/>
        <v>0</v>
      </c>
      <c r="DU362" s="3"/>
      <c r="DV362" s="3"/>
    </row>
    <row r="363" spans="1:126" ht="4.2" customHeight="1">
      <c r="A363" s="1"/>
      <c r="B363" s="1"/>
      <c r="C363" s="1"/>
      <c r="D363" s="1"/>
      <c r="E363" s="261"/>
      <c r="F363" s="47"/>
      <c r="G363" s="248"/>
      <c r="H363" s="32"/>
      <c r="I363" s="32"/>
      <c r="J363" s="32"/>
      <c r="K363" s="32"/>
      <c r="L363" s="32"/>
      <c r="M363" s="16"/>
      <c r="N363" s="32"/>
      <c r="O363" s="32"/>
      <c r="P363" s="16"/>
      <c r="Q363" s="32"/>
      <c r="R363" s="1"/>
      <c r="S363" s="5"/>
      <c r="T363" s="7"/>
      <c r="U363" s="23"/>
      <c r="V363" s="1"/>
      <c r="W363" s="42"/>
      <c r="X363" s="10"/>
      <c r="Y363" s="45"/>
      <c r="Z363" s="92"/>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1"/>
      <c r="DV363" s="1"/>
    </row>
    <row r="364" spans="1:126" s="237" customFormat="1" ht="10.199999999999999">
      <c r="A364" s="226"/>
      <c r="B364" s="227"/>
      <c r="C364" s="228"/>
      <c r="D364" s="227"/>
      <c r="E364" s="268"/>
      <c r="F364" s="114"/>
      <c r="G364" s="229"/>
      <c r="H364" s="226"/>
      <c r="I364" s="226" t="str">
        <f>$H$11</f>
        <v>Продажи, вкл. ндс</v>
      </c>
      <c r="J364" s="226"/>
      <c r="K364" s="226"/>
      <c r="L364" s="226"/>
      <c r="M364" s="229"/>
      <c r="N364" s="244" t="str">
        <f>$N$68</f>
        <v>Регулярная, ликвидная продукция</v>
      </c>
      <c r="O364" s="226"/>
      <c r="P364" s="229"/>
      <c r="Q364" s="226" t="s">
        <v>25</v>
      </c>
      <c r="R364" s="226"/>
      <c r="S364" s="226"/>
      <c r="T364" s="232"/>
      <c r="U364" s="226"/>
      <c r="V364" s="226"/>
      <c r="W364" s="233">
        <f>SUM($Y364:$DU364)</f>
        <v>0</v>
      </c>
      <c r="X364" s="234"/>
      <c r="Y364" s="245"/>
      <c r="Z364" s="246"/>
      <c r="AA364" s="247">
        <f>IF(AA$8="",0,AA331*AA334*AA354)</f>
        <v>0</v>
      </c>
      <c r="AB364" s="247">
        <f t="shared" ref="AB364:CM364" si="1005">IF(AB$8="",0,AB331*AB334*AB354)</f>
        <v>0</v>
      </c>
      <c r="AC364" s="247">
        <f t="shared" si="1005"/>
        <v>0</v>
      </c>
      <c r="AD364" s="247">
        <f t="shared" si="1005"/>
        <v>0</v>
      </c>
      <c r="AE364" s="247">
        <f t="shared" si="1005"/>
        <v>0</v>
      </c>
      <c r="AF364" s="247">
        <f t="shared" si="1005"/>
        <v>0</v>
      </c>
      <c r="AG364" s="247">
        <f t="shared" si="1005"/>
        <v>0</v>
      </c>
      <c r="AH364" s="247">
        <f t="shared" si="1005"/>
        <v>0</v>
      </c>
      <c r="AI364" s="247">
        <f t="shared" si="1005"/>
        <v>0</v>
      </c>
      <c r="AJ364" s="247">
        <f t="shared" si="1005"/>
        <v>0</v>
      </c>
      <c r="AK364" s="247">
        <f t="shared" si="1005"/>
        <v>0</v>
      </c>
      <c r="AL364" s="247">
        <f t="shared" si="1005"/>
        <v>0</v>
      </c>
      <c r="AM364" s="247">
        <f t="shared" si="1005"/>
        <v>0</v>
      </c>
      <c r="AN364" s="247">
        <f t="shared" si="1005"/>
        <v>0</v>
      </c>
      <c r="AO364" s="247">
        <f t="shared" si="1005"/>
        <v>0</v>
      </c>
      <c r="AP364" s="247">
        <f t="shared" si="1005"/>
        <v>0</v>
      </c>
      <c r="AQ364" s="247">
        <f t="shared" si="1005"/>
        <v>0</v>
      </c>
      <c r="AR364" s="247">
        <f t="shared" si="1005"/>
        <v>0</v>
      </c>
      <c r="AS364" s="247">
        <f t="shared" si="1005"/>
        <v>0</v>
      </c>
      <c r="AT364" s="247">
        <f t="shared" si="1005"/>
        <v>0</v>
      </c>
      <c r="AU364" s="247">
        <f t="shared" si="1005"/>
        <v>0</v>
      </c>
      <c r="AV364" s="247">
        <f t="shared" si="1005"/>
        <v>0</v>
      </c>
      <c r="AW364" s="247">
        <f t="shared" si="1005"/>
        <v>0</v>
      </c>
      <c r="AX364" s="247">
        <f t="shared" si="1005"/>
        <v>0</v>
      </c>
      <c r="AY364" s="247">
        <f t="shared" si="1005"/>
        <v>0</v>
      </c>
      <c r="AZ364" s="247">
        <f t="shared" si="1005"/>
        <v>0</v>
      </c>
      <c r="BA364" s="247">
        <f t="shared" si="1005"/>
        <v>0</v>
      </c>
      <c r="BB364" s="247">
        <f t="shared" si="1005"/>
        <v>0</v>
      </c>
      <c r="BC364" s="247">
        <f t="shared" si="1005"/>
        <v>0</v>
      </c>
      <c r="BD364" s="247">
        <f t="shared" si="1005"/>
        <v>0</v>
      </c>
      <c r="BE364" s="247">
        <f t="shared" si="1005"/>
        <v>0</v>
      </c>
      <c r="BF364" s="247">
        <f t="shared" si="1005"/>
        <v>0</v>
      </c>
      <c r="BG364" s="247">
        <f t="shared" si="1005"/>
        <v>0</v>
      </c>
      <c r="BH364" s="247">
        <f t="shared" si="1005"/>
        <v>0</v>
      </c>
      <c r="BI364" s="247">
        <f t="shared" si="1005"/>
        <v>0</v>
      </c>
      <c r="BJ364" s="247">
        <f t="shared" si="1005"/>
        <v>0</v>
      </c>
      <c r="BK364" s="247">
        <f t="shared" si="1005"/>
        <v>0</v>
      </c>
      <c r="BL364" s="247">
        <f t="shared" si="1005"/>
        <v>0</v>
      </c>
      <c r="BM364" s="247">
        <f t="shared" si="1005"/>
        <v>0</v>
      </c>
      <c r="BN364" s="247">
        <f t="shared" si="1005"/>
        <v>0</v>
      </c>
      <c r="BO364" s="247">
        <f t="shared" si="1005"/>
        <v>0</v>
      </c>
      <c r="BP364" s="247">
        <f t="shared" si="1005"/>
        <v>0</v>
      </c>
      <c r="BQ364" s="247">
        <f t="shared" si="1005"/>
        <v>0</v>
      </c>
      <c r="BR364" s="247">
        <f t="shared" si="1005"/>
        <v>0</v>
      </c>
      <c r="BS364" s="247">
        <f t="shared" si="1005"/>
        <v>0</v>
      </c>
      <c r="BT364" s="247">
        <f t="shared" si="1005"/>
        <v>0</v>
      </c>
      <c r="BU364" s="247">
        <f t="shared" si="1005"/>
        <v>0</v>
      </c>
      <c r="BV364" s="247">
        <f t="shared" si="1005"/>
        <v>0</v>
      </c>
      <c r="BW364" s="247">
        <f t="shared" si="1005"/>
        <v>0</v>
      </c>
      <c r="BX364" s="247">
        <f t="shared" si="1005"/>
        <v>0</v>
      </c>
      <c r="BY364" s="247">
        <f t="shared" si="1005"/>
        <v>0</v>
      </c>
      <c r="BZ364" s="247">
        <f t="shared" si="1005"/>
        <v>0</v>
      </c>
      <c r="CA364" s="247">
        <f t="shared" si="1005"/>
        <v>0</v>
      </c>
      <c r="CB364" s="247">
        <f t="shared" si="1005"/>
        <v>0</v>
      </c>
      <c r="CC364" s="247">
        <f t="shared" si="1005"/>
        <v>0</v>
      </c>
      <c r="CD364" s="247">
        <f t="shared" si="1005"/>
        <v>0</v>
      </c>
      <c r="CE364" s="247">
        <f t="shared" si="1005"/>
        <v>0</v>
      </c>
      <c r="CF364" s="247">
        <f t="shared" si="1005"/>
        <v>0</v>
      </c>
      <c r="CG364" s="247">
        <f t="shared" si="1005"/>
        <v>0</v>
      </c>
      <c r="CH364" s="247">
        <f t="shared" si="1005"/>
        <v>0</v>
      </c>
      <c r="CI364" s="247">
        <f t="shared" si="1005"/>
        <v>0</v>
      </c>
      <c r="CJ364" s="247">
        <f t="shared" si="1005"/>
        <v>0</v>
      </c>
      <c r="CK364" s="247">
        <f t="shared" si="1005"/>
        <v>0</v>
      </c>
      <c r="CL364" s="247">
        <f t="shared" si="1005"/>
        <v>0</v>
      </c>
      <c r="CM364" s="247">
        <f t="shared" si="1005"/>
        <v>0</v>
      </c>
      <c r="CN364" s="247">
        <f t="shared" ref="CN364:DT364" si="1006">IF(CN$8="",0,CN331*CN334*CN354)</f>
        <v>0</v>
      </c>
      <c r="CO364" s="247">
        <f t="shared" si="1006"/>
        <v>0</v>
      </c>
      <c r="CP364" s="247">
        <f t="shared" si="1006"/>
        <v>0</v>
      </c>
      <c r="CQ364" s="247">
        <f t="shared" si="1006"/>
        <v>0</v>
      </c>
      <c r="CR364" s="247">
        <f t="shared" si="1006"/>
        <v>0</v>
      </c>
      <c r="CS364" s="247">
        <f t="shared" si="1006"/>
        <v>0</v>
      </c>
      <c r="CT364" s="247">
        <f t="shared" si="1006"/>
        <v>0</v>
      </c>
      <c r="CU364" s="247">
        <f t="shared" si="1006"/>
        <v>0</v>
      </c>
      <c r="CV364" s="247">
        <f t="shared" si="1006"/>
        <v>0</v>
      </c>
      <c r="CW364" s="247">
        <f t="shared" si="1006"/>
        <v>0</v>
      </c>
      <c r="CX364" s="247">
        <f t="shared" si="1006"/>
        <v>0</v>
      </c>
      <c r="CY364" s="247">
        <f t="shared" si="1006"/>
        <v>0</v>
      </c>
      <c r="CZ364" s="247">
        <f t="shared" si="1006"/>
        <v>0</v>
      </c>
      <c r="DA364" s="247">
        <f t="shared" si="1006"/>
        <v>0</v>
      </c>
      <c r="DB364" s="247">
        <f t="shared" si="1006"/>
        <v>0</v>
      </c>
      <c r="DC364" s="247">
        <f t="shared" si="1006"/>
        <v>0</v>
      </c>
      <c r="DD364" s="247">
        <f t="shared" si="1006"/>
        <v>0</v>
      </c>
      <c r="DE364" s="247">
        <f t="shared" si="1006"/>
        <v>0</v>
      </c>
      <c r="DF364" s="247">
        <f t="shared" si="1006"/>
        <v>0</v>
      </c>
      <c r="DG364" s="247">
        <f t="shared" si="1006"/>
        <v>0</v>
      </c>
      <c r="DH364" s="247">
        <f t="shared" si="1006"/>
        <v>0</v>
      </c>
      <c r="DI364" s="247">
        <f t="shared" si="1006"/>
        <v>0</v>
      </c>
      <c r="DJ364" s="247">
        <f t="shared" si="1006"/>
        <v>0</v>
      </c>
      <c r="DK364" s="247">
        <f t="shared" si="1006"/>
        <v>0</v>
      </c>
      <c r="DL364" s="247">
        <f t="shared" si="1006"/>
        <v>0</v>
      </c>
      <c r="DM364" s="247">
        <f t="shared" si="1006"/>
        <v>0</v>
      </c>
      <c r="DN364" s="247">
        <f t="shared" si="1006"/>
        <v>0</v>
      </c>
      <c r="DO364" s="247">
        <f t="shared" si="1006"/>
        <v>0</v>
      </c>
      <c r="DP364" s="247">
        <f t="shared" si="1006"/>
        <v>0</v>
      </c>
      <c r="DQ364" s="247">
        <f t="shared" si="1006"/>
        <v>0</v>
      </c>
      <c r="DR364" s="247">
        <f t="shared" si="1006"/>
        <v>0</v>
      </c>
      <c r="DS364" s="247">
        <f t="shared" si="1006"/>
        <v>0</v>
      </c>
      <c r="DT364" s="247">
        <f t="shared" si="1006"/>
        <v>0</v>
      </c>
      <c r="DU364" s="226"/>
      <c r="DV364" s="226"/>
    </row>
    <row r="365" spans="1:126" s="237" customFormat="1" ht="10.199999999999999">
      <c r="A365" s="226"/>
      <c r="B365" s="227"/>
      <c r="C365" s="228"/>
      <c r="D365" s="227"/>
      <c r="E365" s="268"/>
      <c r="F365" s="114"/>
      <c r="G365" s="229"/>
      <c r="H365" s="226"/>
      <c r="I365" s="226" t="str">
        <f t="shared" ref="I365:I366" si="1007">$H$11</f>
        <v>Продажи, вкл. ндс</v>
      </c>
      <c r="J365" s="226"/>
      <c r="K365" s="226"/>
      <c r="L365" s="226"/>
      <c r="M365" s="229"/>
      <c r="N365" s="244" t="str">
        <f>$N$69</f>
        <v>Низколиквидная продукция</v>
      </c>
      <c r="O365" s="226"/>
      <c r="P365" s="229"/>
      <c r="Q365" s="226" t="s">
        <v>25</v>
      </c>
      <c r="R365" s="226"/>
      <c r="S365" s="226"/>
      <c r="T365" s="232"/>
      <c r="U365" s="226"/>
      <c r="V365" s="226"/>
      <c r="W365" s="233">
        <f>SUM($Y365:$DU365)</f>
        <v>0</v>
      </c>
      <c r="X365" s="234"/>
      <c r="Y365" s="245"/>
      <c r="Z365" s="246"/>
      <c r="AA365" s="247">
        <f>IF(AA$8="",0,AA331*AA335*AA358)</f>
        <v>0</v>
      </c>
      <c r="AB365" s="247">
        <f t="shared" ref="AB365:CM365" si="1008">IF(AB$8="",0,AB331*AB335*AB358)</f>
        <v>0</v>
      </c>
      <c r="AC365" s="247">
        <f t="shared" si="1008"/>
        <v>0</v>
      </c>
      <c r="AD365" s="247">
        <f t="shared" si="1008"/>
        <v>0</v>
      </c>
      <c r="AE365" s="247">
        <f t="shared" si="1008"/>
        <v>0</v>
      </c>
      <c r="AF365" s="247">
        <f t="shared" si="1008"/>
        <v>0</v>
      </c>
      <c r="AG365" s="247">
        <f t="shared" si="1008"/>
        <v>0</v>
      </c>
      <c r="AH365" s="247">
        <f t="shared" si="1008"/>
        <v>0</v>
      </c>
      <c r="AI365" s="247">
        <f t="shared" si="1008"/>
        <v>0</v>
      </c>
      <c r="AJ365" s="247">
        <f t="shared" si="1008"/>
        <v>0</v>
      </c>
      <c r="AK365" s="247">
        <f t="shared" si="1008"/>
        <v>0</v>
      </c>
      <c r="AL365" s="247">
        <f t="shared" si="1008"/>
        <v>0</v>
      </c>
      <c r="AM365" s="247">
        <f t="shared" si="1008"/>
        <v>0</v>
      </c>
      <c r="AN365" s="247">
        <f t="shared" si="1008"/>
        <v>0</v>
      </c>
      <c r="AO365" s="247">
        <f t="shared" si="1008"/>
        <v>0</v>
      </c>
      <c r="AP365" s="247">
        <f t="shared" si="1008"/>
        <v>0</v>
      </c>
      <c r="AQ365" s="247">
        <f t="shared" si="1008"/>
        <v>0</v>
      </c>
      <c r="AR365" s="247">
        <f t="shared" si="1008"/>
        <v>0</v>
      </c>
      <c r="AS365" s="247">
        <f t="shared" si="1008"/>
        <v>0</v>
      </c>
      <c r="AT365" s="247">
        <f t="shared" si="1008"/>
        <v>0</v>
      </c>
      <c r="AU365" s="247">
        <f t="shared" si="1008"/>
        <v>0</v>
      </c>
      <c r="AV365" s="247">
        <f t="shared" si="1008"/>
        <v>0</v>
      </c>
      <c r="AW365" s="247">
        <f t="shared" si="1008"/>
        <v>0</v>
      </c>
      <c r="AX365" s="247">
        <f t="shared" si="1008"/>
        <v>0</v>
      </c>
      <c r="AY365" s="247">
        <f t="shared" si="1008"/>
        <v>0</v>
      </c>
      <c r="AZ365" s="247">
        <f t="shared" si="1008"/>
        <v>0</v>
      </c>
      <c r="BA365" s="247">
        <f t="shared" si="1008"/>
        <v>0</v>
      </c>
      <c r="BB365" s="247">
        <f t="shared" si="1008"/>
        <v>0</v>
      </c>
      <c r="BC365" s="247">
        <f t="shared" si="1008"/>
        <v>0</v>
      </c>
      <c r="BD365" s="247">
        <f t="shared" si="1008"/>
        <v>0</v>
      </c>
      <c r="BE365" s="247">
        <f t="shared" si="1008"/>
        <v>0</v>
      </c>
      <c r="BF365" s="247">
        <f t="shared" si="1008"/>
        <v>0</v>
      </c>
      <c r="BG365" s="247">
        <f t="shared" si="1008"/>
        <v>0</v>
      </c>
      <c r="BH365" s="247">
        <f t="shared" si="1008"/>
        <v>0</v>
      </c>
      <c r="BI365" s="247">
        <f t="shared" si="1008"/>
        <v>0</v>
      </c>
      <c r="BJ365" s="247">
        <f t="shared" si="1008"/>
        <v>0</v>
      </c>
      <c r="BK365" s="247">
        <f t="shared" si="1008"/>
        <v>0</v>
      </c>
      <c r="BL365" s="247">
        <f t="shared" si="1008"/>
        <v>0</v>
      </c>
      <c r="BM365" s="247">
        <f t="shared" si="1008"/>
        <v>0</v>
      </c>
      <c r="BN365" s="247">
        <f t="shared" si="1008"/>
        <v>0</v>
      </c>
      <c r="BO365" s="247">
        <f t="shared" si="1008"/>
        <v>0</v>
      </c>
      <c r="BP365" s="247">
        <f t="shared" si="1008"/>
        <v>0</v>
      </c>
      <c r="BQ365" s="247">
        <f t="shared" si="1008"/>
        <v>0</v>
      </c>
      <c r="BR365" s="247">
        <f t="shared" si="1008"/>
        <v>0</v>
      </c>
      <c r="BS365" s="247">
        <f t="shared" si="1008"/>
        <v>0</v>
      </c>
      <c r="BT365" s="247">
        <f t="shared" si="1008"/>
        <v>0</v>
      </c>
      <c r="BU365" s="247">
        <f t="shared" si="1008"/>
        <v>0</v>
      </c>
      <c r="BV365" s="247">
        <f t="shared" si="1008"/>
        <v>0</v>
      </c>
      <c r="BW365" s="247">
        <f t="shared" si="1008"/>
        <v>0</v>
      </c>
      <c r="BX365" s="247">
        <f t="shared" si="1008"/>
        <v>0</v>
      </c>
      <c r="BY365" s="247">
        <f t="shared" si="1008"/>
        <v>0</v>
      </c>
      <c r="BZ365" s="247">
        <f t="shared" si="1008"/>
        <v>0</v>
      </c>
      <c r="CA365" s="247">
        <f t="shared" si="1008"/>
        <v>0</v>
      </c>
      <c r="CB365" s="247">
        <f t="shared" si="1008"/>
        <v>0</v>
      </c>
      <c r="CC365" s="247">
        <f t="shared" si="1008"/>
        <v>0</v>
      </c>
      <c r="CD365" s="247">
        <f t="shared" si="1008"/>
        <v>0</v>
      </c>
      <c r="CE365" s="247">
        <f t="shared" si="1008"/>
        <v>0</v>
      </c>
      <c r="CF365" s="247">
        <f t="shared" si="1008"/>
        <v>0</v>
      </c>
      <c r="CG365" s="247">
        <f t="shared" si="1008"/>
        <v>0</v>
      </c>
      <c r="CH365" s="247">
        <f t="shared" si="1008"/>
        <v>0</v>
      </c>
      <c r="CI365" s="247">
        <f t="shared" si="1008"/>
        <v>0</v>
      </c>
      <c r="CJ365" s="247">
        <f t="shared" si="1008"/>
        <v>0</v>
      </c>
      <c r="CK365" s="247">
        <f t="shared" si="1008"/>
        <v>0</v>
      </c>
      <c r="CL365" s="247">
        <f t="shared" si="1008"/>
        <v>0</v>
      </c>
      <c r="CM365" s="247">
        <f t="shared" si="1008"/>
        <v>0</v>
      </c>
      <c r="CN365" s="247">
        <f t="shared" ref="CN365:DT365" si="1009">IF(CN$8="",0,CN331*CN335*CN358)</f>
        <v>0</v>
      </c>
      <c r="CO365" s="247">
        <f t="shared" si="1009"/>
        <v>0</v>
      </c>
      <c r="CP365" s="247">
        <f t="shared" si="1009"/>
        <v>0</v>
      </c>
      <c r="CQ365" s="247">
        <f t="shared" si="1009"/>
        <v>0</v>
      </c>
      <c r="CR365" s="247">
        <f t="shared" si="1009"/>
        <v>0</v>
      </c>
      <c r="CS365" s="247">
        <f t="shared" si="1009"/>
        <v>0</v>
      </c>
      <c r="CT365" s="247">
        <f t="shared" si="1009"/>
        <v>0</v>
      </c>
      <c r="CU365" s="247">
        <f t="shared" si="1009"/>
        <v>0</v>
      </c>
      <c r="CV365" s="247">
        <f t="shared" si="1009"/>
        <v>0</v>
      </c>
      <c r="CW365" s="247">
        <f t="shared" si="1009"/>
        <v>0</v>
      </c>
      <c r="CX365" s="247">
        <f t="shared" si="1009"/>
        <v>0</v>
      </c>
      <c r="CY365" s="247">
        <f t="shared" si="1009"/>
        <v>0</v>
      </c>
      <c r="CZ365" s="247">
        <f t="shared" si="1009"/>
        <v>0</v>
      </c>
      <c r="DA365" s="247">
        <f t="shared" si="1009"/>
        <v>0</v>
      </c>
      <c r="DB365" s="247">
        <f t="shared" si="1009"/>
        <v>0</v>
      </c>
      <c r="DC365" s="247">
        <f t="shared" si="1009"/>
        <v>0</v>
      </c>
      <c r="DD365" s="247">
        <f t="shared" si="1009"/>
        <v>0</v>
      </c>
      <c r="DE365" s="247">
        <f t="shared" si="1009"/>
        <v>0</v>
      </c>
      <c r="DF365" s="247">
        <f t="shared" si="1009"/>
        <v>0</v>
      </c>
      <c r="DG365" s="247">
        <f t="shared" si="1009"/>
        <v>0</v>
      </c>
      <c r="DH365" s="247">
        <f t="shared" si="1009"/>
        <v>0</v>
      </c>
      <c r="DI365" s="247">
        <f t="shared" si="1009"/>
        <v>0</v>
      </c>
      <c r="DJ365" s="247">
        <f t="shared" si="1009"/>
        <v>0</v>
      </c>
      <c r="DK365" s="247">
        <f t="shared" si="1009"/>
        <v>0</v>
      </c>
      <c r="DL365" s="247">
        <f t="shared" si="1009"/>
        <v>0</v>
      </c>
      <c r="DM365" s="247">
        <f t="shared" si="1009"/>
        <v>0</v>
      </c>
      <c r="DN365" s="247">
        <f t="shared" si="1009"/>
        <v>0</v>
      </c>
      <c r="DO365" s="247">
        <f t="shared" si="1009"/>
        <v>0</v>
      </c>
      <c r="DP365" s="247">
        <f t="shared" si="1009"/>
        <v>0</v>
      </c>
      <c r="DQ365" s="247">
        <f t="shared" si="1009"/>
        <v>0</v>
      </c>
      <c r="DR365" s="247">
        <f t="shared" si="1009"/>
        <v>0</v>
      </c>
      <c r="DS365" s="247">
        <f t="shared" si="1009"/>
        <v>0</v>
      </c>
      <c r="DT365" s="247">
        <f t="shared" si="1009"/>
        <v>0</v>
      </c>
      <c r="DU365" s="226"/>
      <c r="DV365" s="226"/>
    </row>
    <row r="366" spans="1:126" s="237" customFormat="1" ht="10.199999999999999">
      <c r="A366" s="226"/>
      <c r="B366" s="226"/>
      <c r="C366" s="226"/>
      <c r="D366" s="227"/>
      <c r="E366" s="268"/>
      <c r="F366" s="114"/>
      <c r="G366" s="229"/>
      <c r="H366" s="226"/>
      <c r="I366" s="226" t="str">
        <f t="shared" si="1007"/>
        <v>Продажи, вкл. ндс</v>
      </c>
      <c r="J366" s="226"/>
      <c r="K366" s="226"/>
      <c r="L366" s="226"/>
      <c r="M366" s="229"/>
      <c r="N366" s="244" t="str">
        <f>$N$70</f>
        <v>Неликвидная продукция</v>
      </c>
      <c r="O366" s="226"/>
      <c r="P366" s="229"/>
      <c r="Q366" s="226" t="s">
        <v>25</v>
      </c>
      <c r="R366" s="226"/>
      <c r="S366" s="226"/>
      <c r="T366" s="232"/>
      <c r="U366" s="226"/>
      <c r="V366" s="226"/>
      <c r="W366" s="233">
        <f>SUM($Y366:$DU366)</f>
        <v>0</v>
      </c>
      <c r="X366" s="234"/>
      <c r="Y366" s="245"/>
      <c r="Z366" s="246"/>
      <c r="AA366" s="247">
        <f>IF(AA$8="",0,AA331*AA336*AA359)</f>
        <v>0</v>
      </c>
      <c r="AB366" s="247">
        <f t="shared" ref="AB366:CM366" si="1010">IF(AB$8="",0,AB331*AB336*AB359)</f>
        <v>0</v>
      </c>
      <c r="AC366" s="247">
        <f t="shared" si="1010"/>
        <v>0</v>
      </c>
      <c r="AD366" s="247">
        <f t="shared" si="1010"/>
        <v>0</v>
      </c>
      <c r="AE366" s="247">
        <f t="shared" si="1010"/>
        <v>0</v>
      </c>
      <c r="AF366" s="247">
        <f t="shared" si="1010"/>
        <v>0</v>
      </c>
      <c r="AG366" s="247">
        <f t="shared" si="1010"/>
        <v>0</v>
      </c>
      <c r="AH366" s="247">
        <f t="shared" si="1010"/>
        <v>0</v>
      </c>
      <c r="AI366" s="247">
        <f t="shared" si="1010"/>
        <v>0</v>
      </c>
      <c r="AJ366" s="247">
        <f t="shared" si="1010"/>
        <v>0</v>
      </c>
      <c r="AK366" s="247">
        <f t="shared" si="1010"/>
        <v>0</v>
      </c>
      <c r="AL366" s="247">
        <f t="shared" si="1010"/>
        <v>0</v>
      </c>
      <c r="AM366" s="247">
        <f t="shared" si="1010"/>
        <v>0</v>
      </c>
      <c r="AN366" s="247">
        <f t="shared" si="1010"/>
        <v>0</v>
      </c>
      <c r="AO366" s="247">
        <f t="shared" si="1010"/>
        <v>0</v>
      </c>
      <c r="AP366" s="247">
        <f t="shared" si="1010"/>
        <v>0</v>
      </c>
      <c r="AQ366" s="247">
        <f t="shared" si="1010"/>
        <v>0</v>
      </c>
      <c r="AR366" s="247">
        <f t="shared" si="1010"/>
        <v>0</v>
      </c>
      <c r="AS366" s="247">
        <f t="shared" si="1010"/>
        <v>0</v>
      </c>
      <c r="AT366" s="247">
        <f t="shared" si="1010"/>
        <v>0</v>
      </c>
      <c r="AU366" s="247">
        <f t="shared" si="1010"/>
        <v>0</v>
      </c>
      <c r="AV366" s="247">
        <f t="shared" si="1010"/>
        <v>0</v>
      </c>
      <c r="AW366" s="247">
        <f t="shared" si="1010"/>
        <v>0</v>
      </c>
      <c r="AX366" s="247">
        <f t="shared" si="1010"/>
        <v>0</v>
      </c>
      <c r="AY366" s="247">
        <f t="shared" si="1010"/>
        <v>0</v>
      </c>
      <c r="AZ366" s="247">
        <f t="shared" si="1010"/>
        <v>0</v>
      </c>
      <c r="BA366" s="247">
        <f t="shared" si="1010"/>
        <v>0</v>
      </c>
      <c r="BB366" s="247">
        <f t="shared" si="1010"/>
        <v>0</v>
      </c>
      <c r="BC366" s="247">
        <f t="shared" si="1010"/>
        <v>0</v>
      </c>
      <c r="BD366" s="247">
        <f t="shared" si="1010"/>
        <v>0</v>
      </c>
      <c r="BE366" s="247">
        <f t="shared" si="1010"/>
        <v>0</v>
      </c>
      <c r="BF366" s="247">
        <f t="shared" si="1010"/>
        <v>0</v>
      </c>
      <c r="BG366" s="247">
        <f t="shared" si="1010"/>
        <v>0</v>
      </c>
      <c r="BH366" s="247">
        <f t="shared" si="1010"/>
        <v>0</v>
      </c>
      <c r="BI366" s="247">
        <f t="shared" si="1010"/>
        <v>0</v>
      </c>
      <c r="BJ366" s="247">
        <f t="shared" si="1010"/>
        <v>0</v>
      </c>
      <c r="BK366" s="247">
        <f t="shared" si="1010"/>
        <v>0</v>
      </c>
      <c r="BL366" s="247">
        <f t="shared" si="1010"/>
        <v>0</v>
      </c>
      <c r="BM366" s="247">
        <f t="shared" si="1010"/>
        <v>0</v>
      </c>
      <c r="BN366" s="247">
        <f t="shared" si="1010"/>
        <v>0</v>
      </c>
      <c r="BO366" s="247">
        <f t="shared" si="1010"/>
        <v>0</v>
      </c>
      <c r="BP366" s="247">
        <f t="shared" si="1010"/>
        <v>0</v>
      </c>
      <c r="BQ366" s="247">
        <f t="shared" si="1010"/>
        <v>0</v>
      </c>
      <c r="BR366" s="247">
        <f t="shared" si="1010"/>
        <v>0</v>
      </c>
      <c r="BS366" s="247">
        <f t="shared" si="1010"/>
        <v>0</v>
      </c>
      <c r="BT366" s="247">
        <f t="shared" si="1010"/>
        <v>0</v>
      </c>
      <c r="BU366" s="247">
        <f t="shared" si="1010"/>
        <v>0</v>
      </c>
      <c r="BV366" s="247">
        <f t="shared" si="1010"/>
        <v>0</v>
      </c>
      <c r="BW366" s="247">
        <f t="shared" si="1010"/>
        <v>0</v>
      </c>
      <c r="BX366" s="247">
        <f t="shared" si="1010"/>
        <v>0</v>
      </c>
      <c r="BY366" s="247">
        <f t="shared" si="1010"/>
        <v>0</v>
      </c>
      <c r="BZ366" s="247">
        <f t="shared" si="1010"/>
        <v>0</v>
      </c>
      <c r="CA366" s="247">
        <f t="shared" si="1010"/>
        <v>0</v>
      </c>
      <c r="CB366" s="247">
        <f t="shared" si="1010"/>
        <v>0</v>
      </c>
      <c r="CC366" s="247">
        <f t="shared" si="1010"/>
        <v>0</v>
      </c>
      <c r="CD366" s="247">
        <f t="shared" si="1010"/>
        <v>0</v>
      </c>
      <c r="CE366" s="247">
        <f t="shared" si="1010"/>
        <v>0</v>
      </c>
      <c r="CF366" s="247">
        <f t="shared" si="1010"/>
        <v>0</v>
      </c>
      <c r="CG366" s="247">
        <f t="shared" si="1010"/>
        <v>0</v>
      </c>
      <c r="CH366" s="247">
        <f t="shared" si="1010"/>
        <v>0</v>
      </c>
      <c r="CI366" s="247">
        <f t="shared" si="1010"/>
        <v>0</v>
      </c>
      <c r="CJ366" s="247">
        <f t="shared" si="1010"/>
        <v>0</v>
      </c>
      <c r="CK366" s="247">
        <f t="shared" si="1010"/>
        <v>0</v>
      </c>
      <c r="CL366" s="247">
        <f t="shared" si="1010"/>
        <v>0</v>
      </c>
      <c r="CM366" s="247">
        <f t="shared" si="1010"/>
        <v>0</v>
      </c>
      <c r="CN366" s="247">
        <f t="shared" ref="CN366:DT366" si="1011">IF(CN$8="",0,CN331*CN336*CN359)</f>
        <v>0</v>
      </c>
      <c r="CO366" s="247">
        <f t="shared" si="1011"/>
        <v>0</v>
      </c>
      <c r="CP366" s="247">
        <f t="shared" si="1011"/>
        <v>0</v>
      </c>
      <c r="CQ366" s="247">
        <f t="shared" si="1011"/>
        <v>0</v>
      </c>
      <c r="CR366" s="247">
        <f t="shared" si="1011"/>
        <v>0</v>
      </c>
      <c r="CS366" s="247">
        <f t="shared" si="1011"/>
        <v>0</v>
      </c>
      <c r="CT366" s="247">
        <f t="shared" si="1011"/>
        <v>0</v>
      </c>
      <c r="CU366" s="247">
        <f t="shared" si="1011"/>
        <v>0</v>
      </c>
      <c r="CV366" s="247">
        <f t="shared" si="1011"/>
        <v>0</v>
      </c>
      <c r="CW366" s="247">
        <f t="shared" si="1011"/>
        <v>0</v>
      </c>
      <c r="CX366" s="247">
        <f t="shared" si="1011"/>
        <v>0</v>
      </c>
      <c r="CY366" s="247">
        <f t="shared" si="1011"/>
        <v>0</v>
      </c>
      <c r="CZ366" s="247">
        <f t="shared" si="1011"/>
        <v>0</v>
      </c>
      <c r="DA366" s="247">
        <f t="shared" si="1011"/>
        <v>0</v>
      </c>
      <c r="DB366" s="247">
        <f t="shared" si="1011"/>
        <v>0</v>
      </c>
      <c r="DC366" s="247">
        <f t="shared" si="1011"/>
        <v>0</v>
      </c>
      <c r="DD366" s="247">
        <f t="shared" si="1011"/>
        <v>0</v>
      </c>
      <c r="DE366" s="247">
        <f t="shared" si="1011"/>
        <v>0</v>
      </c>
      <c r="DF366" s="247">
        <f t="shared" si="1011"/>
        <v>0</v>
      </c>
      <c r="DG366" s="247">
        <f t="shared" si="1011"/>
        <v>0</v>
      </c>
      <c r="DH366" s="247">
        <f t="shared" si="1011"/>
        <v>0</v>
      </c>
      <c r="DI366" s="247">
        <f t="shared" si="1011"/>
        <v>0</v>
      </c>
      <c r="DJ366" s="247">
        <f t="shared" si="1011"/>
        <v>0</v>
      </c>
      <c r="DK366" s="247">
        <f t="shared" si="1011"/>
        <v>0</v>
      </c>
      <c r="DL366" s="247">
        <f t="shared" si="1011"/>
        <v>0</v>
      </c>
      <c r="DM366" s="247">
        <f t="shared" si="1011"/>
        <v>0</v>
      </c>
      <c r="DN366" s="247">
        <f t="shared" si="1011"/>
        <v>0</v>
      </c>
      <c r="DO366" s="247">
        <f t="shared" si="1011"/>
        <v>0</v>
      </c>
      <c r="DP366" s="247">
        <f t="shared" si="1011"/>
        <v>0</v>
      </c>
      <c r="DQ366" s="247">
        <f t="shared" si="1011"/>
        <v>0</v>
      </c>
      <c r="DR366" s="247">
        <f t="shared" si="1011"/>
        <v>0</v>
      </c>
      <c r="DS366" s="247">
        <f t="shared" si="1011"/>
        <v>0</v>
      </c>
      <c r="DT366" s="247">
        <f t="shared" si="1011"/>
        <v>0</v>
      </c>
      <c r="DU366" s="226"/>
      <c r="DV366" s="226"/>
    </row>
    <row r="367" spans="1:126" ht="4.2" customHeight="1">
      <c r="A367" s="1"/>
      <c r="B367" s="1"/>
      <c r="C367" s="1"/>
      <c r="D367" s="13"/>
      <c r="E367" s="262"/>
      <c r="F367" s="13"/>
      <c r="G367" s="302"/>
      <c r="H367" s="13"/>
      <c r="I367" s="13"/>
      <c r="J367" s="13"/>
      <c r="K367" s="13"/>
      <c r="L367" s="13"/>
      <c r="M367" s="14"/>
      <c r="N367" s="13"/>
      <c r="O367" s="13"/>
      <c r="P367" s="14"/>
      <c r="Q367" s="13"/>
      <c r="R367" s="13"/>
      <c r="S367" s="14"/>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c r="BL367" s="176"/>
      <c r="BM367" s="176"/>
      <c r="BN367" s="176"/>
      <c r="BO367" s="176"/>
      <c r="BP367" s="176"/>
      <c r="BQ367" s="176"/>
      <c r="BR367" s="176"/>
      <c r="BS367" s="176"/>
      <c r="BT367" s="176"/>
      <c r="BU367" s="176"/>
      <c r="BV367" s="176"/>
      <c r="BW367" s="176"/>
      <c r="BX367" s="176"/>
      <c r="BY367" s="176"/>
      <c r="BZ367" s="176"/>
      <c r="CA367" s="176"/>
      <c r="CB367" s="176"/>
      <c r="CC367" s="176"/>
      <c r="CD367" s="176"/>
      <c r="CE367" s="176"/>
      <c r="CF367" s="176"/>
      <c r="CG367" s="176"/>
      <c r="CH367" s="176"/>
      <c r="CI367" s="176"/>
      <c r="CJ367" s="176"/>
      <c r="CK367" s="176"/>
      <c r="CL367" s="176"/>
      <c r="CM367" s="176"/>
      <c r="CN367" s="176"/>
      <c r="CO367" s="176"/>
      <c r="CP367" s="176"/>
      <c r="CQ367" s="176"/>
      <c r="CR367" s="176"/>
      <c r="CS367" s="176"/>
      <c r="CT367" s="176"/>
      <c r="CU367" s="176"/>
      <c r="CV367" s="176"/>
      <c r="CW367" s="176"/>
      <c r="CX367" s="176"/>
      <c r="CY367" s="176"/>
      <c r="CZ367" s="176"/>
      <c r="DA367" s="176"/>
      <c r="DB367" s="176"/>
      <c r="DC367" s="176"/>
      <c r="DD367" s="176"/>
      <c r="DE367" s="176"/>
      <c r="DF367" s="176"/>
      <c r="DG367" s="176"/>
      <c r="DH367" s="176"/>
      <c r="DI367" s="176"/>
      <c r="DJ367" s="176"/>
      <c r="DK367" s="176"/>
      <c r="DL367" s="176"/>
      <c r="DM367" s="176"/>
      <c r="DN367" s="176"/>
      <c r="DO367" s="176"/>
      <c r="DP367" s="176"/>
      <c r="DQ367" s="176"/>
      <c r="DR367" s="176"/>
      <c r="DS367" s="176"/>
      <c r="DT367" s="176"/>
      <c r="DU367" s="1"/>
      <c r="DV367" s="1"/>
    </row>
    <row r="368" spans="1:126" ht="4.2" customHeight="1">
      <c r="A368" s="1"/>
      <c r="B368" s="1"/>
      <c r="C368" s="1"/>
      <c r="D368" s="1"/>
      <c r="E368" s="261"/>
      <c r="F368" s="47"/>
      <c r="G368" s="229"/>
      <c r="H368" s="1"/>
      <c r="I368" s="1"/>
      <c r="J368" s="1"/>
      <c r="K368" s="1"/>
      <c r="L368" s="1"/>
      <c r="M368" s="5"/>
      <c r="N368" s="1"/>
      <c r="O368" s="1"/>
      <c r="P368" s="5"/>
      <c r="Q368" s="1"/>
      <c r="R368" s="1"/>
      <c r="S368" s="5"/>
      <c r="T368" s="7"/>
      <c r="U368" s="23"/>
      <c r="V368" s="1"/>
      <c r="W368" s="11"/>
      <c r="X368" s="10"/>
      <c r="Y368" s="45"/>
      <c r="Z368" s="92"/>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1"/>
      <c r="DV368" s="1"/>
    </row>
    <row r="369" spans="1:126">
      <c r="A369" s="1"/>
      <c r="B369" s="1"/>
      <c r="C369" s="1"/>
      <c r="D369" s="1"/>
      <c r="E369" s="261"/>
      <c r="F369" s="47"/>
      <c r="G369" s="229" t="s">
        <v>6</v>
      </c>
      <c r="H369" s="3"/>
      <c r="I369" s="3" t="s">
        <v>39</v>
      </c>
      <c r="J369" s="3"/>
      <c r="K369" s="3"/>
      <c r="L369" s="3"/>
      <c r="M369" s="5"/>
      <c r="N369" s="3"/>
      <c r="O369" s="3"/>
      <c r="P369" s="5"/>
      <c r="Q369" s="3" t="s">
        <v>40</v>
      </c>
      <c r="R369" s="3"/>
      <c r="S369" s="5" t="s">
        <v>6</v>
      </c>
      <c r="T369" s="209">
        <v>15</v>
      </c>
      <c r="U369" s="23"/>
      <c r="V369" s="1"/>
      <c r="W369" s="11"/>
      <c r="X369" s="10"/>
      <c r="Y369" s="45"/>
      <c r="Z369" s="92"/>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1"/>
      <c r="DV369" s="1"/>
    </row>
    <row r="370" spans="1:126" ht="4.2" customHeight="1">
      <c r="A370" s="1"/>
      <c r="B370" s="1"/>
      <c r="C370" s="1"/>
      <c r="D370" s="1"/>
      <c r="E370" s="261"/>
      <c r="F370" s="47"/>
      <c r="G370" s="229"/>
      <c r="H370" s="5"/>
      <c r="I370" s="5"/>
      <c r="J370" s="5"/>
      <c r="K370" s="5"/>
      <c r="L370" s="5"/>
      <c r="M370" s="5"/>
      <c r="N370" s="5"/>
      <c r="O370" s="5"/>
      <c r="P370" s="5"/>
      <c r="Q370" s="5"/>
      <c r="R370" s="5"/>
      <c r="S370" s="5"/>
      <c r="T370" s="208"/>
      <c r="U370" s="23"/>
      <c r="V370" s="1"/>
      <c r="W370" s="11"/>
      <c r="X370" s="10"/>
      <c r="Y370" s="45"/>
      <c r="Z370" s="92"/>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1"/>
      <c r="DV370" s="1"/>
    </row>
    <row r="371" spans="1:126" s="4" customFormat="1">
      <c r="A371" s="3"/>
      <c r="B371" s="3"/>
      <c r="C371" s="3"/>
      <c r="D371" s="3"/>
      <c r="E371" s="9" t="s">
        <v>27</v>
      </c>
      <c r="F371" s="50"/>
      <c r="G371" s="248"/>
      <c r="H371" s="213" t="str">
        <f>$H$27</f>
        <v>Поступление ДС</v>
      </c>
      <c r="I371" s="3"/>
      <c r="J371" s="3"/>
      <c r="K371" s="3"/>
      <c r="L371" s="3"/>
      <c r="M371" s="5"/>
      <c r="N371" s="3" t="str">
        <f>N305</f>
        <v>Продажа нежилых помещений</v>
      </c>
      <c r="O371" s="3"/>
      <c r="P371" s="5"/>
      <c r="Q371" s="3" t="s">
        <v>25</v>
      </c>
      <c r="R371" s="3"/>
      <c r="S371" s="19" t="s">
        <v>6</v>
      </c>
      <c r="T371" s="204" t="s">
        <v>376</v>
      </c>
      <c r="U371" s="25" t="s">
        <v>7</v>
      </c>
      <c r="V371" s="3"/>
      <c r="W371" s="11">
        <f>SUM($Y371:$DU371)</f>
        <v>0</v>
      </c>
      <c r="X371" s="11"/>
      <c r="Y371" s="45"/>
      <c r="Z371" s="90"/>
      <c r="AA371" s="91">
        <f>IF(AA$8="",0,IF($T371=справочники!$AK$9,IF(AA$8&lt;=Главная!$N$76,0,IF(AA$8=EOMONTH(Главная!$N$76,0)+1,SUM($Z362:AA362),AA362)),IF(AA$1=1,SUMIFS(362:362,$1:$1,"&gt;="&amp;1,$1:$1,"&lt;="&amp;INT(-$T369/30))+(-$T369/30-INT(-$T369/30))*SUMIFS(362:362,$1:$1,INT(-$T369/30)+1),0)+(-$T369/30-INT(-$T369/30))*SUMIFS(362:362,$1:$1,AA$1+INT(-$T369/30)+1)+(INT(-$T369/30)+1+$T369/30)*SUMIFS(362:362,$1:$1,AA$1+INT(-$T369/30))))</f>
        <v>0</v>
      </c>
      <c r="AB371" s="91">
        <f>IF(AB$8="",0,IF($T371=справочники!$AK$9,IF(AB$8&lt;=Главная!$N$76,0,IF(AB$8=EOMONTH(Главная!$N$76,0)+1,SUM($Z362:AB362),AB362)),IF(AB$1=1,SUMIFS(362:362,$1:$1,"&gt;="&amp;1,$1:$1,"&lt;="&amp;INT(-$T369/30))+(-$T369/30-INT(-$T369/30))*SUMIFS(362:362,$1:$1,INT(-$T369/30)+1),0)+(-$T369/30-INT(-$T369/30))*SUMIFS(362:362,$1:$1,AB$1+INT(-$T369/30)+1)+(INT(-$T369/30)+1+$T369/30)*SUMIFS(362:362,$1:$1,AB$1+INT(-$T369/30))))</f>
        <v>0</v>
      </c>
      <c r="AC371" s="91">
        <f>IF(AC$8="",0,IF($T371=справочники!$AK$9,IF(AC$8&lt;=Главная!$N$76,0,IF(AC$8=EOMONTH(Главная!$N$76,0)+1,SUM($Z362:AC362),AC362)),IF(AC$1=1,SUMIFS(362:362,$1:$1,"&gt;="&amp;1,$1:$1,"&lt;="&amp;INT(-$T369/30))+(-$T369/30-INT(-$T369/30))*SUMIFS(362:362,$1:$1,INT(-$T369/30)+1),0)+(-$T369/30-INT(-$T369/30))*SUMIFS(362:362,$1:$1,AC$1+INT(-$T369/30)+1)+(INT(-$T369/30)+1+$T369/30)*SUMIFS(362:362,$1:$1,AC$1+INT(-$T369/30))))</f>
        <v>0</v>
      </c>
      <c r="AD371" s="91">
        <f>IF(AD$8="",0,IF($T371=справочники!$AK$9,IF(AD$8&lt;=Главная!$N$76,0,IF(AD$8=EOMONTH(Главная!$N$76,0)+1,SUM($Z362:AD362),AD362)),IF(AD$1=1,SUMIFS(362:362,$1:$1,"&gt;="&amp;1,$1:$1,"&lt;="&amp;INT(-$T369/30))+(-$T369/30-INT(-$T369/30))*SUMIFS(362:362,$1:$1,INT(-$T369/30)+1),0)+(-$T369/30-INT(-$T369/30))*SUMIFS(362:362,$1:$1,AD$1+INT(-$T369/30)+1)+(INT(-$T369/30)+1+$T369/30)*SUMIFS(362:362,$1:$1,AD$1+INT(-$T369/30))))</f>
        <v>0</v>
      </c>
      <c r="AE371" s="91">
        <f>IF(AE$8="",0,IF($T371=справочники!$AK$9,IF(AE$8&lt;=Главная!$N$76,0,IF(AE$8=EOMONTH(Главная!$N$76,0)+1,SUM($Z362:AE362),AE362)),IF(AE$1=1,SUMIFS(362:362,$1:$1,"&gt;="&amp;1,$1:$1,"&lt;="&amp;INT(-$T369/30))+(-$T369/30-INT(-$T369/30))*SUMIFS(362:362,$1:$1,INT(-$T369/30)+1),0)+(-$T369/30-INT(-$T369/30))*SUMIFS(362:362,$1:$1,AE$1+INT(-$T369/30)+1)+(INT(-$T369/30)+1+$T369/30)*SUMIFS(362:362,$1:$1,AE$1+INT(-$T369/30))))</f>
        <v>0</v>
      </c>
      <c r="AF371" s="91">
        <f>IF(AF$8="",0,IF($T371=справочники!$AK$9,IF(AF$8&lt;=Главная!$N$76,0,IF(AF$8=EOMONTH(Главная!$N$76,0)+1,SUM($Z362:AF362),AF362)),IF(AF$1=1,SUMIFS(362:362,$1:$1,"&gt;="&amp;1,$1:$1,"&lt;="&amp;INT(-$T369/30))+(-$T369/30-INT(-$T369/30))*SUMIFS(362:362,$1:$1,INT(-$T369/30)+1),0)+(-$T369/30-INT(-$T369/30))*SUMIFS(362:362,$1:$1,AF$1+INT(-$T369/30)+1)+(INT(-$T369/30)+1+$T369/30)*SUMIFS(362:362,$1:$1,AF$1+INT(-$T369/30))))</f>
        <v>0</v>
      </c>
      <c r="AG371" s="91">
        <f>IF(AG$8="",0,IF($T371=справочники!$AK$9,IF(AG$8&lt;=Главная!$N$76,0,IF(AG$8=EOMONTH(Главная!$N$76,0)+1,SUM($Z362:AG362),AG362)),IF(AG$1=1,SUMIFS(362:362,$1:$1,"&gt;="&amp;1,$1:$1,"&lt;="&amp;INT(-$T369/30))+(-$T369/30-INT(-$T369/30))*SUMIFS(362:362,$1:$1,INT(-$T369/30)+1),0)+(-$T369/30-INT(-$T369/30))*SUMIFS(362:362,$1:$1,AG$1+INT(-$T369/30)+1)+(INT(-$T369/30)+1+$T369/30)*SUMIFS(362:362,$1:$1,AG$1+INT(-$T369/30))))</f>
        <v>0</v>
      </c>
      <c r="AH371" s="91">
        <f>IF(AH$8="",0,IF($T371=справочники!$AK$9,IF(AH$8&lt;=Главная!$N$76,0,IF(AH$8=EOMONTH(Главная!$N$76,0)+1,SUM($Z362:AH362),AH362)),IF(AH$1=1,SUMIFS(362:362,$1:$1,"&gt;="&amp;1,$1:$1,"&lt;="&amp;INT(-$T369/30))+(-$T369/30-INT(-$T369/30))*SUMIFS(362:362,$1:$1,INT(-$T369/30)+1),0)+(-$T369/30-INT(-$T369/30))*SUMIFS(362:362,$1:$1,AH$1+INT(-$T369/30)+1)+(INT(-$T369/30)+1+$T369/30)*SUMIFS(362:362,$1:$1,AH$1+INT(-$T369/30))))</f>
        <v>0</v>
      </c>
      <c r="AI371" s="91">
        <f>IF(AI$8="",0,IF($T371=справочники!$AK$9,IF(AI$8&lt;=Главная!$N$76,0,IF(AI$8=EOMONTH(Главная!$N$76,0)+1,SUM($Z362:AI362),AI362)),IF(AI$1=1,SUMIFS(362:362,$1:$1,"&gt;="&amp;1,$1:$1,"&lt;="&amp;INT(-$T369/30))+(-$T369/30-INT(-$T369/30))*SUMIFS(362:362,$1:$1,INT(-$T369/30)+1),0)+(-$T369/30-INT(-$T369/30))*SUMIFS(362:362,$1:$1,AI$1+INT(-$T369/30)+1)+(INT(-$T369/30)+1+$T369/30)*SUMIFS(362:362,$1:$1,AI$1+INT(-$T369/30))))</f>
        <v>0</v>
      </c>
      <c r="AJ371" s="91">
        <f>IF(AJ$8="",0,IF($T371=справочники!$AK$9,IF(AJ$8&lt;=Главная!$N$76,0,IF(AJ$8=EOMONTH(Главная!$N$76,0)+1,SUM($Z362:AJ362),AJ362)),IF(AJ$1=1,SUMIFS(362:362,$1:$1,"&gt;="&amp;1,$1:$1,"&lt;="&amp;INT(-$T369/30))+(-$T369/30-INT(-$T369/30))*SUMIFS(362:362,$1:$1,INT(-$T369/30)+1),0)+(-$T369/30-INT(-$T369/30))*SUMIFS(362:362,$1:$1,AJ$1+INT(-$T369/30)+1)+(INT(-$T369/30)+1+$T369/30)*SUMIFS(362:362,$1:$1,AJ$1+INT(-$T369/30))))</f>
        <v>0</v>
      </c>
      <c r="AK371" s="91">
        <f>IF(AK$8="",0,IF($T371=справочники!$AK$9,IF(AK$8&lt;=Главная!$N$76,0,IF(AK$8=EOMONTH(Главная!$N$76,0)+1,SUM($Z362:AK362),AK362)),IF(AK$1=1,SUMIFS(362:362,$1:$1,"&gt;="&amp;1,$1:$1,"&lt;="&amp;INT(-$T369/30))+(-$T369/30-INT(-$T369/30))*SUMIFS(362:362,$1:$1,INT(-$T369/30)+1),0)+(-$T369/30-INT(-$T369/30))*SUMIFS(362:362,$1:$1,AK$1+INT(-$T369/30)+1)+(INT(-$T369/30)+1+$T369/30)*SUMIFS(362:362,$1:$1,AK$1+INT(-$T369/30))))</f>
        <v>0</v>
      </c>
      <c r="AL371" s="91">
        <f>IF(AL$8="",0,IF($T371=справочники!$AK$9,IF(AL$8&lt;=Главная!$N$76,0,IF(AL$8=EOMONTH(Главная!$N$76,0)+1,SUM($Z362:AL362),AL362)),IF(AL$1=1,SUMIFS(362:362,$1:$1,"&gt;="&amp;1,$1:$1,"&lt;="&amp;INT(-$T369/30))+(-$T369/30-INT(-$T369/30))*SUMIFS(362:362,$1:$1,INT(-$T369/30)+1),0)+(-$T369/30-INT(-$T369/30))*SUMIFS(362:362,$1:$1,AL$1+INT(-$T369/30)+1)+(INT(-$T369/30)+1+$T369/30)*SUMIFS(362:362,$1:$1,AL$1+INT(-$T369/30))))</f>
        <v>0</v>
      </c>
      <c r="AM371" s="91">
        <f>IF(AM$8="",0,IF($T371=справочники!$AK$9,IF(AM$8&lt;=Главная!$N$76,0,IF(AM$8=EOMONTH(Главная!$N$76,0)+1,SUM($Z362:AM362),AM362)),IF(AM$1=1,SUMIFS(362:362,$1:$1,"&gt;="&amp;1,$1:$1,"&lt;="&amp;INT(-$T369/30))+(-$T369/30-INT(-$T369/30))*SUMIFS(362:362,$1:$1,INT(-$T369/30)+1),0)+(-$T369/30-INT(-$T369/30))*SUMIFS(362:362,$1:$1,AM$1+INT(-$T369/30)+1)+(INT(-$T369/30)+1+$T369/30)*SUMIFS(362:362,$1:$1,AM$1+INT(-$T369/30))))</f>
        <v>0</v>
      </c>
      <c r="AN371" s="91">
        <f>IF(AN$8="",0,IF($T371=справочники!$AK$9,IF(AN$8&lt;=Главная!$N$76,0,IF(AN$8=EOMONTH(Главная!$N$76,0)+1,SUM($Z362:AN362),AN362)),IF(AN$1=1,SUMIFS(362:362,$1:$1,"&gt;="&amp;1,$1:$1,"&lt;="&amp;INT(-$T369/30))+(-$T369/30-INT(-$T369/30))*SUMIFS(362:362,$1:$1,INT(-$T369/30)+1),0)+(-$T369/30-INT(-$T369/30))*SUMIFS(362:362,$1:$1,AN$1+INT(-$T369/30)+1)+(INT(-$T369/30)+1+$T369/30)*SUMIFS(362:362,$1:$1,AN$1+INT(-$T369/30))))</f>
        <v>0</v>
      </c>
      <c r="AO371" s="91">
        <f>IF(AO$8="",0,IF($T371=справочники!$AK$9,IF(AO$8&lt;=Главная!$N$76,0,IF(AO$8=EOMONTH(Главная!$N$76,0)+1,SUM($Z362:AO362),AO362)),IF(AO$1=1,SUMIFS(362:362,$1:$1,"&gt;="&amp;1,$1:$1,"&lt;="&amp;INT(-$T369/30))+(-$T369/30-INT(-$T369/30))*SUMIFS(362:362,$1:$1,INT(-$T369/30)+1),0)+(-$T369/30-INT(-$T369/30))*SUMIFS(362:362,$1:$1,AO$1+INT(-$T369/30)+1)+(INT(-$T369/30)+1+$T369/30)*SUMIFS(362:362,$1:$1,AO$1+INT(-$T369/30))))</f>
        <v>0</v>
      </c>
      <c r="AP371" s="91">
        <f>IF(AP$8="",0,IF($T371=справочники!$AK$9,IF(AP$8&lt;=Главная!$N$76,0,IF(AP$8=EOMONTH(Главная!$N$76,0)+1,SUM($Z362:AP362),AP362)),IF(AP$1=1,SUMIFS(362:362,$1:$1,"&gt;="&amp;1,$1:$1,"&lt;="&amp;INT(-$T369/30))+(-$T369/30-INT(-$T369/30))*SUMIFS(362:362,$1:$1,INT(-$T369/30)+1),0)+(-$T369/30-INT(-$T369/30))*SUMIFS(362:362,$1:$1,AP$1+INT(-$T369/30)+1)+(INT(-$T369/30)+1+$T369/30)*SUMIFS(362:362,$1:$1,AP$1+INT(-$T369/30))))</f>
        <v>0</v>
      </c>
      <c r="AQ371" s="91">
        <f>IF(AQ$8="",0,IF($T371=справочники!$AK$9,IF(AQ$8&lt;=Главная!$N$76,0,IF(AQ$8=EOMONTH(Главная!$N$76,0)+1,SUM($Z362:AQ362),AQ362)),IF(AQ$1=1,SUMIFS(362:362,$1:$1,"&gt;="&amp;1,$1:$1,"&lt;="&amp;INT(-$T369/30))+(-$T369/30-INT(-$T369/30))*SUMIFS(362:362,$1:$1,INT(-$T369/30)+1),0)+(-$T369/30-INT(-$T369/30))*SUMIFS(362:362,$1:$1,AQ$1+INT(-$T369/30)+1)+(INT(-$T369/30)+1+$T369/30)*SUMIFS(362:362,$1:$1,AQ$1+INT(-$T369/30))))</f>
        <v>0</v>
      </c>
      <c r="AR371" s="91">
        <f>IF(AR$8="",0,IF($T371=справочники!$AK$9,IF(AR$8&lt;=Главная!$N$76,0,IF(AR$8=EOMONTH(Главная!$N$76,0)+1,SUM($Z362:AR362),AR362)),IF(AR$1=1,SUMIFS(362:362,$1:$1,"&gt;="&amp;1,$1:$1,"&lt;="&amp;INT(-$T369/30))+(-$T369/30-INT(-$T369/30))*SUMIFS(362:362,$1:$1,INT(-$T369/30)+1),0)+(-$T369/30-INT(-$T369/30))*SUMIFS(362:362,$1:$1,AR$1+INT(-$T369/30)+1)+(INT(-$T369/30)+1+$T369/30)*SUMIFS(362:362,$1:$1,AR$1+INT(-$T369/30))))</f>
        <v>0</v>
      </c>
      <c r="AS371" s="91">
        <f>IF(AS$8="",0,IF($T371=справочники!$AK$9,IF(AS$8&lt;=Главная!$N$76,0,IF(AS$8=EOMONTH(Главная!$N$76,0)+1,SUM($Z362:AS362),AS362)),IF(AS$1=1,SUMIFS(362:362,$1:$1,"&gt;="&amp;1,$1:$1,"&lt;="&amp;INT(-$T369/30))+(-$T369/30-INT(-$T369/30))*SUMIFS(362:362,$1:$1,INT(-$T369/30)+1),0)+(-$T369/30-INT(-$T369/30))*SUMIFS(362:362,$1:$1,AS$1+INT(-$T369/30)+1)+(INT(-$T369/30)+1+$T369/30)*SUMIFS(362:362,$1:$1,AS$1+INT(-$T369/30))))</f>
        <v>0</v>
      </c>
      <c r="AT371" s="91">
        <f>IF(AT$8="",0,IF($T371=справочники!$AK$9,IF(AT$8&lt;=Главная!$N$76,0,IF(AT$8=EOMONTH(Главная!$N$76,0)+1,SUM($Z362:AT362),AT362)),IF(AT$1=1,SUMIFS(362:362,$1:$1,"&gt;="&amp;1,$1:$1,"&lt;="&amp;INT(-$T369/30))+(-$T369/30-INT(-$T369/30))*SUMIFS(362:362,$1:$1,INT(-$T369/30)+1),0)+(-$T369/30-INT(-$T369/30))*SUMIFS(362:362,$1:$1,AT$1+INT(-$T369/30)+1)+(INT(-$T369/30)+1+$T369/30)*SUMIFS(362:362,$1:$1,AT$1+INT(-$T369/30))))</f>
        <v>0</v>
      </c>
      <c r="AU371" s="91">
        <f>IF(AU$8="",0,IF($T371=справочники!$AK$9,IF(AU$8&lt;=Главная!$N$76,0,IF(AU$8=EOMONTH(Главная!$N$76,0)+1,SUM($Z362:AU362),AU362)),IF(AU$1=1,SUMIFS(362:362,$1:$1,"&gt;="&amp;1,$1:$1,"&lt;="&amp;INT(-$T369/30))+(-$T369/30-INT(-$T369/30))*SUMIFS(362:362,$1:$1,INT(-$T369/30)+1),0)+(-$T369/30-INT(-$T369/30))*SUMIFS(362:362,$1:$1,AU$1+INT(-$T369/30)+1)+(INT(-$T369/30)+1+$T369/30)*SUMIFS(362:362,$1:$1,AU$1+INT(-$T369/30))))</f>
        <v>0</v>
      </c>
      <c r="AV371" s="91">
        <f>IF(AV$8="",0,IF($T371=справочники!$AK$9,IF(AV$8&lt;=Главная!$N$76,0,IF(AV$8=EOMONTH(Главная!$N$76,0)+1,SUM($Z362:AV362),AV362)),IF(AV$1=1,SUMIFS(362:362,$1:$1,"&gt;="&amp;1,$1:$1,"&lt;="&amp;INT(-$T369/30))+(-$T369/30-INT(-$T369/30))*SUMIFS(362:362,$1:$1,INT(-$T369/30)+1),0)+(-$T369/30-INT(-$T369/30))*SUMIFS(362:362,$1:$1,AV$1+INT(-$T369/30)+1)+(INT(-$T369/30)+1+$T369/30)*SUMIFS(362:362,$1:$1,AV$1+INT(-$T369/30))))</f>
        <v>0</v>
      </c>
      <c r="AW371" s="91">
        <f>IF(AW$8="",0,IF($T371=справочники!$AK$9,IF(AW$8&lt;=Главная!$N$76,0,IF(AW$8=EOMONTH(Главная!$N$76,0)+1,SUM($Z362:AW362),AW362)),IF(AW$1=1,SUMIFS(362:362,$1:$1,"&gt;="&amp;1,$1:$1,"&lt;="&amp;INT(-$T369/30))+(-$T369/30-INT(-$T369/30))*SUMIFS(362:362,$1:$1,INT(-$T369/30)+1),0)+(-$T369/30-INT(-$T369/30))*SUMIFS(362:362,$1:$1,AW$1+INT(-$T369/30)+1)+(INT(-$T369/30)+1+$T369/30)*SUMIFS(362:362,$1:$1,AW$1+INT(-$T369/30))))</f>
        <v>0</v>
      </c>
      <c r="AX371" s="91">
        <f>IF(AX$8="",0,IF($T371=справочники!$AK$9,IF(AX$8&lt;=Главная!$N$76,0,IF(AX$8=EOMONTH(Главная!$N$76,0)+1,SUM($Z362:AX362),AX362)),IF(AX$1=1,SUMIFS(362:362,$1:$1,"&gt;="&amp;1,$1:$1,"&lt;="&amp;INT(-$T369/30))+(-$T369/30-INT(-$T369/30))*SUMIFS(362:362,$1:$1,INT(-$T369/30)+1),0)+(-$T369/30-INT(-$T369/30))*SUMIFS(362:362,$1:$1,AX$1+INT(-$T369/30)+1)+(INT(-$T369/30)+1+$T369/30)*SUMIFS(362:362,$1:$1,AX$1+INT(-$T369/30))))</f>
        <v>0</v>
      </c>
      <c r="AY371" s="91">
        <f>IF(AY$8="",0,IF($T371=справочники!$AK$9,IF(AY$8&lt;=Главная!$N$76,0,IF(AY$8=EOMONTH(Главная!$N$76,0)+1,SUM($Z362:AY362),AY362)),IF(AY$1=1,SUMIFS(362:362,$1:$1,"&gt;="&amp;1,$1:$1,"&lt;="&amp;INT(-$T369/30))+(-$T369/30-INT(-$T369/30))*SUMIFS(362:362,$1:$1,INT(-$T369/30)+1),0)+(-$T369/30-INT(-$T369/30))*SUMIFS(362:362,$1:$1,AY$1+INT(-$T369/30)+1)+(INT(-$T369/30)+1+$T369/30)*SUMIFS(362:362,$1:$1,AY$1+INT(-$T369/30))))</f>
        <v>0</v>
      </c>
      <c r="AZ371" s="91">
        <f>IF(AZ$8="",0,IF($T371=справочники!$AK$9,IF(AZ$8&lt;=Главная!$N$76,0,IF(AZ$8=EOMONTH(Главная!$N$76,0)+1,SUM($Z362:AZ362),AZ362)),IF(AZ$1=1,SUMIFS(362:362,$1:$1,"&gt;="&amp;1,$1:$1,"&lt;="&amp;INT(-$T369/30))+(-$T369/30-INT(-$T369/30))*SUMIFS(362:362,$1:$1,INT(-$T369/30)+1),0)+(-$T369/30-INT(-$T369/30))*SUMIFS(362:362,$1:$1,AZ$1+INT(-$T369/30)+1)+(INT(-$T369/30)+1+$T369/30)*SUMIFS(362:362,$1:$1,AZ$1+INT(-$T369/30))))</f>
        <v>0</v>
      </c>
      <c r="BA371" s="91">
        <f>IF(BA$8="",0,IF($T371=справочники!$AK$9,IF(BA$8&lt;=Главная!$N$76,0,IF(BA$8=EOMONTH(Главная!$N$76,0)+1,SUM($Z362:BA362),BA362)),IF(BA$1=1,SUMIFS(362:362,$1:$1,"&gt;="&amp;1,$1:$1,"&lt;="&amp;INT(-$T369/30))+(-$T369/30-INT(-$T369/30))*SUMIFS(362:362,$1:$1,INT(-$T369/30)+1),0)+(-$T369/30-INT(-$T369/30))*SUMIFS(362:362,$1:$1,BA$1+INT(-$T369/30)+1)+(INT(-$T369/30)+1+$T369/30)*SUMIFS(362:362,$1:$1,BA$1+INT(-$T369/30))))</f>
        <v>0</v>
      </c>
      <c r="BB371" s="91">
        <f>IF(BB$8="",0,IF($T371=справочники!$AK$9,IF(BB$8&lt;=Главная!$N$76,0,IF(BB$8=EOMONTH(Главная!$N$76,0)+1,SUM($Z362:BB362),BB362)),IF(BB$1=1,SUMIFS(362:362,$1:$1,"&gt;="&amp;1,$1:$1,"&lt;="&amp;INT(-$T369/30))+(-$T369/30-INT(-$T369/30))*SUMIFS(362:362,$1:$1,INT(-$T369/30)+1),0)+(-$T369/30-INT(-$T369/30))*SUMIFS(362:362,$1:$1,BB$1+INT(-$T369/30)+1)+(INT(-$T369/30)+1+$T369/30)*SUMIFS(362:362,$1:$1,BB$1+INT(-$T369/30))))</f>
        <v>0</v>
      </c>
      <c r="BC371" s="91">
        <f>IF(BC$8="",0,IF($T371=справочники!$AK$9,IF(BC$8&lt;=Главная!$N$76,0,IF(BC$8=EOMONTH(Главная!$N$76,0)+1,SUM($Z362:BC362),BC362)),IF(BC$1=1,SUMIFS(362:362,$1:$1,"&gt;="&amp;1,$1:$1,"&lt;="&amp;INT(-$T369/30))+(-$T369/30-INT(-$T369/30))*SUMIFS(362:362,$1:$1,INT(-$T369/30)+1),0)+(-$T369/30-INT(-$T369/30))*SUMIFS(362:362,$1:$1,BC$1+INT(-$T369/30)+1)+(INT(-$T369/30)+1+$T369/30)*SUMIFS(362:362,$1:$1,BC$1+INT(-$T369/30))))</f>
        <v>0</v>
      </c>
      <c r="BD371" s="91">
        <f>IF(BD$8="",0,IF($T371=справочники!$AK$9,IF(BD$8&lt;=Главная!$N$76,0,IF(BD$8=EOMONTH(Главная!$N$76,0)+1,SUM($Z362:BD362),BD362)),IF(BD$1=1,SUMIFS(362:362,$1:$1,"&gt;="&amp;1,$1:$1,"&lt;="&amp;INT(-$T369/30))+(-$T369/30-INT(-$T369/30))*SUMIFS(362:362,$1:$1,INT(-$T369/30)+1),0)+(-$T369/30-INT(-$T369/30))*SUMIFS(362:362,$1:$1,BD$1+INT(-$T369/30)+1)+(INT(-$T369/30)+1+$T369/30)*SUMIFS(362:362,$1:$1,BD$1+INT(-$T369/30))))</f>
        <v>0</v>
      </c>
      <c r="BE371" s="91">
        <f>IF(BE$8="",0,IF($T371=справочники!$AK$9,IF(BE$8&lt;=Главная!$N$76,0,IF(BE$8=EOMONTH(Главная!$N$76,0)+1,SUM($Z362:BE362),BE362)),IF(BE$1=1,SUMIFS(362:362,$1:$1,"&gt;="&amp;1,$1:$1,"&lt;="&amp;INT(-$T369/30))+(-$T369/30-INT(-$T369/30))*SUMIFS(362:362,$1:$1,INT(-$T369/30)+1),0)+(-$T369/30-INT(-$T369/30))*SUMIFS(362:362,$1:$1,BE$1+INT(-$T369/30)+1)+(INT(-$T369/30)+1+$T369/30)*SUMIFS(362:362,$1:$1,BE$1+INT(-$T369/30))))</f>
        <v>0</v>
      </c>
      <c r="BF371" s="91">
        <f>IF(BF$8="",0,IF($T371=справочники!$AK$9,IF(BF$8&lt;=Главная!$N$76,0,IF(BF$8=EOMONTH(Главная!$N$76,0)+1,SUM($Z362:BF362),BF362)),IF(BF$1=1,SUMIFS(362:362,$1:$1,"&gt;="&amp;1,$1:$1,"&lt;="&amp;INT(-$T369/30))+(-$T369/30-INT(-$T369/30))*SUMIFS(362:362,$1:$1,INT(-$T369/30)+1),0)+(-$T369/30-INT(-$T369/30))*SUMIFS(362:362,$1:$1,BF$1+INT(-$T369/30)+1)+(INT(-$T369/30)+1+$T369/30)*SUMIFS(362:362,$1:$1,BF$1+INT(-$T369/30))))</f>
        <v>0</v>
      </c>
      <c r="BG371" s="91">
        <f>IF(BG$8="",0,IF($T371=справочники!$AK$9,IF(BG$8&lt;=Главная!$N$76,0,IF(BG$8=EOMONTH(Главная!$N$76,0)+1,SUM($Z362:BG362),BG362)),IF(BG$1=1,SUMIFS(362:362,$1:$1,"&gt;="&amp;1,$1:$1,"&lt;="&amp;INT(-$T369/30))+(-$T369/30-INT(-$T369/30))*SUMIFS(362:362,$1:$1,INT(-$T369/30)+1),0)+(-$T369/30-INT(-$T369/30))*SUMIFS(362:362,$1:$1,BG$1+INT(-$T369/30)+1)+(INT(-$T369/30)+1+$T369/30)*SUMIFS(362:362,$1:$1,BG$1+INT(-$T369/30))))</f>
        <v>0</v>
      </c>
      <c r="BH371" s="91">
        <f>IF(BH$8="",0,IF($T371=справочники!$AK$9,IF(BH$8&lt;=Главная!$N$76,0,IF(BH$8=EOMONTH(Главная!$N$76,0)+1,SUM($Z362:BH362),BH362)),IF(BH$1=1,SUMIFS(362:362,$1:$1,"&gt;="&amp;1,$1:$1,"&lt;="&amp;INT(-$T369/30))+(-$T369/30-INT(-$T369/30))*SUMIFS(362:362,$1:$1,INT(-$T369/30)+1),0)+(-$T369/30-INT(-$T369/30))*SUMIFS(362:362,$1:$1,BH$1+INT(-$T369/30)+1)+(INT(-$T369/30)+1+$T369/30)*SUMIFS(362:362,$1:$1,BH$1+INT(-$T369/30))))</f>
        <v>0</v>
      </c>
      <c r="BI371" s="91">
        <f>IF(BI$8="",0,IF($T371=справочники!$AK$9,IF(BI$8&lt;=Главная!$N$76,0,IF(BI$8=EOMONTH(Главная!$N$76,0)+1,SUM($Z362:BI362),BI362)),IF(BI$1=1,SUMIFS(362:362,$1:$1,"&gt;="&amp;1,$1:$1,"&lt;="&amp;INT(-$T369/30))+(-$T369/30-INT(-$T369/30))*SUMIFS(362:362,$1:$1,INT(-$T369/30)+1),0)+(-$T369/30-INT(-$T369/30))*SUMIFS(362:362,$1:$1,BI$1+INT(-$T369/30)+1)+(INT(-$T369/30)+1+$T369/30)*SUMIFS(362:362,$1:$1,BI$1+INT(-$T369/30))))</f>
        <v>0</v>
      </c>
      <c r="BJ371" s="91">
        <f>IF(BJ$8="",0,IF($T371=справочники!$AK$9,IF(BJ$8&lt;=Главная!$N$76,0,IF(BJ$8=EOMONTH(Главная!$N$76,0)+1,SUM($Z362:BJ362),BJ362)),IF(BJ$1=1,SUMIFS(362:362,$1:$1,"&gt;="&amp;1,$1:$1,"&lt;="&amp;INT(-$T369/30))+(-$T369/30-INT(-$T369/30))*SUMIFS(362:362,$1:$1,INT(-$T369/30)+1),0)+(-$T369/30-INT(-$T369/30))*SUMIFS(362:362,$1:$1,BJ$1+INT(-$T369/30)+1)+(INT(-$T369/30)+1+$T369/30)*SUMIFS(362:362,$1:$1,BJ$1+INT(-$T369/30))))</f>
        <v>0</v>
      </c>
      <c r="BK371" s="91">
        <f>IF(BK$8="",0,IF($T371=справочники!$AK$9,IF(BK$8&lt;=Главная!$N$76,0,IF(BK$8=EOMONTH(Главная!$N$76,0)+1,SUM($Z362:BK362),BK362)),IF(BK$1=1,SUMIFS(362:362,$1:$1,"&gt;="&amp;1,$1:$1,"&lt;="&amp;INT(-$T369/30))+(-$T369/30-INT(-$T369/30))*SUMIFS(362:362,$1:$1,INT(-$T369/30)+1),0)+(-$T369/30-INT(-$T369/30))*SUMIFS(362:362,$1:$1,BK$1+INT(-$T369/30)+1)+(INT(-$T369/30)+1+$T369/30)*SUMIFS(362:362,$1:$1,BK$1+INT(-$T369/30))))</f>
        <v>0</v>
      </c>
      <c r="BL371" s="91">
        <f>IF(BL$8="",0,IF($T371=справочники!$AK$9,IF(BL$8&lt;=Главная!$N$76,0,IF(BL$8=EOMONTH(Главная!$N$76,0)+1,SUM($Z362:BL362),BL362)),IF(BL$1=1,SUMIFS(362:362,$1:$1,"&gt;="&amp;1,$1:$1,"&lt;="&amp;INT(-$T369/30))+(-$T369/30-INT(-$T369/30))*SUMIFS(362:362,$1:$1,INT(-$T369/30)+1),0)+(-$T369/30-INT(-$T369/30))*SUMIFS(362:362,$1:$1,BL$1+INT(-$T369/30)+1)+(INT(-$T369/30)+1+$T369/30)*SUMIFS(362:362,$1:$1,BL$1+INT(-$T369/30))))</f>
        <v>0</v>
      </c>
      <c r="BM371" s="91">
        <f>IF(BM$8="",0,IF($T371=справочники!$AK$9,IF(BM$8&lt;=Главная!$N$76,0,IF(BM$8=EOMONTH(Главная!$N$76,0)+1,SUM($Z362:BM362),BM362)),IF(BM$1=1,SUMIFS(362:362,$1:$1,"&gt;="&amp;1,$1:$1,"&lt;="&amp;INT(-$T369/30))+(-$T369/30-INT(-$T369/30))*SUMIFS(362:362,$1:$1,INT(-$T369/30)+1),0)+(-$T369/30-INT(-$T369/30))*SUMIFS(362:362,$1:$1,BM$1+INT(-$T369/30)+1)+(INT(-$T369/30)+1+$T369/30)*SUMIFS(362:362,$1:$1,BM$1+INT(-$T369/30))))</f>
        <v>0</v>
      </c>
      <c r="BN371" s="91">
        <f>IF(BN$8="",0,IF($T371=справочники!$AK$9,IF(BN$8&lt;=Главная!$N$76,0,IF(BN$8=EOMONTH(Главная!$N$76,0)+1,SUM($Z362:BN362),BN362)),IF(BN$1=1,SUMIFS(362:362,$1:$1,"&gt;="&amp;1,$1:$1,"&lt;="&amp;INT(-$T369/30))+(-$T369/30-INT(-$T369/30))*SUMIFS(362:362,$1:$1,INT(-$T369/30)+1),0)+(-$T369/30-INT(-$T369/30))*SUMIFS(362:362,$1:$1,BN$1+INT(-$T369/30)+1)+(INT(-$T369/30)+1+$T369/30)*SUMIFS(362:362,$1:$1,BN$1+INT(-$T369/30))))</f>
        <v>0</v>
      </c>
      <c r="BO371" s="91">
        <f>IF(BO$8="",0,IF($T371=справочники!$AK$9,IF(BO$8&lt;=Главная!$N$76,0,IF(BO$8=EOMONTH(Главная!$N$76,0)+1,SUM($Z362:BO362),BO362)),IF(BO$1=1,SUMIFS(362:362,$1:$1,"&gt;="&amp;1,$1:$1,"&lt;="&amp;INT(-$T369/30))+(-$T369/30-INT(-$T369/30))*SUMIFS(362:362,$1:$1,INT(-$T369/30)+1),0)+(-$T369/30-INT(-$T369/30))*SUMIFS(362:362,$1:$1,BO$1+INT(-$T369/30)+1)+(INT(-$T369/30)+1+$T369/30)*SUMIFS(362:362,$1:$1,BO$1+INT(-$T369/30))))</f>
        <v>0</v>
      </c>
      <c r="BP371" s="91">
        <f>IF(BP$8="",0,IF($T371=справочники!$AK$9,IF(BP$8&lt;=Главная!$N$76,0,IF(BP$8=EOMONTH(Главная!$N$76,0)+1,SUM($Z362:BP362),BP362)),IF(BP$1=1,SUMIFS(362:362,$1:$1,"&gt;="&amp;1,$1:$1,"&lt;="&amp;INT(-$T369/30))+(-$T369/30-INT(-$T369/30))*SUMIFS(362:362,$1:$1,INT(-$T369/30)+1),0)+(-$T369/30-INT(-$T369/30))*SUMIFS(362:362,$1:$1,BP$1+INT(-$T369/30)+1)+(INT(-$T369/30)+1+$T369/30)*SUMIFS(362:362,$1:$1,BP$1+INT(-$T369/30))))</f>
        <v>0</v>
      </c>
      <c r="BQ371" s="91">
        <f>IF(BQ$8="",0,IF($T371=справочники!$AK$9,IF(BQ$8&lt;=Главная!$N$76,0,IF(BQ$8=EOMONTH(Главная!$N$76,0)+1,SUM($Z362:BQ362),BQ362)),IF(BQ$1=1,SUMIFS(362:362,$1:$1,"&gt;="&amp;1,$1:$1,"&lt;="&amp;INT(-$T369/30))+(-$T369/30-INT(-$T369/30))*SUMIFS(362:362,$1:$1,INT(-$T369/30)+1),0)+(-$T369/30-INT(-$T369/30))*SUMIFS(362:362,$1:$1,BQ$1+INT(-$T369/30)+1)+(INT(-$T369/30)+1+$T369/30)*SUMIFS(362:362,$1:$1,BQ$1+INT(-$T369/30))))</f>
        <v>0</v>
      </c>
      <c r="BR371" s="91">
        <f>IF(BR$8="",0,IF($T371=справочники!$AK$9,IF(BR$8&lt;=Главная!$N$76,0,IF(BR$8=EOMONTH(Главная!$N$76,0)+1,SUM($Z362:BR362),BR362)),IF(BR$1=1,SUMIFS(362:362,$1:$1,"&gt;="&amp;1,$1:$1,"&lt;="&amp;INT(-$T369/30))+(-$T369/30-INT(-$T369/30))*SUMIFS(362:362,$1:$1,INT(-$T369/30)+1),0)+(-$T369/30-INT(-$T369/30))*SUMIFS(362:362,$1:$1,BR$1+INT(-$T369/30)+1)+(INT(-$T369/30)+1+$T369/30)*SUMIFS(362:362,$1:$1,BR$1+INT(-$T369/30))))</f>
        <v>0</v>
      </c>
      <c r="BS371" s="91">
        <f>IF(BS$8="",0,IF($T371=справочники!$AK$9,IF(BS$8&lt;=Главная!$N$76,0,IF(BS$8=EOMONTH(Главная!$N$76,0)+1,SUM($Z362:BS362),BS362)),IF(BS$1=1,SUMIFS(362:362,$1:$1,"&gt;="&amp;1,$1:$1,"&lt;="&amp;INT(-$T369/30))+(-$T369/30-INT(-$T369/30))*SUMIFS(362:362,$1:$1,INT(-$T369/30)+1),0)+(-$T369/30-INT(-$T369/30))*SUMIFS(362:362,$1:$1,BS$1+INT(-$T369/30)+1)+(INT(-$T369/30)+1+$T369/30)*SUMIFS(362:362,$1:$1,BS$1+INT(-$T369/30))))</f>
        <v>0</v>
      </c>
      <c r="BT371" s="91">
        <f>IF(BT$8="",0,IF($T371=справочники!$AK$9,IF(BT$8&lt;=Главная!$N$76,0,IF(BT$8=EOMONTH(Главная!$N$76,0)+1,SUM($Z362:BT362),BT362)),IF(BT$1=1,SUMIFS(362:362,$1:$1,"&gt;="&amp;1,$1:$1,"&lt;="&amp;INT(-$T369/30))+(-$T369/30-INT(-$T369/30))*SUMIFS(362:362,$1:$1,INT(-$T369/30)+1),0)+(-$T369/30-INT(-$T369/30))*SUMIFS(362:362,$1:$1,BT$1+INT(-$T369/30)+1)+(INT(-$T369/30)+1+$T369/30)*SUMIFS(362:362,$1:$1,BT$1+INT(-$T369/30))))</f>
        <v>0</v>
      </c>
      <c r="BU371" s="91">
        <f>IF(BU$8="",0,IF($T371=справочники!$AK$9,IF(BU$8&lt;=Главная!$N$76,0,IF(BU$8=EOMONTH(Главная!$N$76,0)+1,SUM($Z362:BU362),BU362)),IF(BU$1=1,SUMIFS(362:362,$1:$1,"&gt;="&amp;1,$1:$1,"&lt;="&amp;INT(-$T369/30))+(-$T369/30-INT(-$T369/30))*SUMIFS(362:362,$1:$1,INT(-$T369/30)+1),0)+(-$T369/30-INT(-$T369/30))*SUMIFS(362:362,$1:$1,BU$1+INT(-$T369/30)+1)+(INT(-$T369/30)+1+$T369/30)*SUMIFS(362:362,$1:$1,BU$1+INT(-$T369/30))))</f>
        <v>0</v>
      </c>
      <c r="BV371" s="91">
        <f>IF(BV$8="",0,IF($T371=справочники!$AK$9,IF(BV$8&lt;=Главная!$N$76,0,IF(BV$8=EOMONTH(Главная!$N$76,0)+1,SUM($Z362:BV362),BV362)),IF(BV$1=1,SUMIFS(362:362,$1:$1,"&gt;="&amp;1,$1:$1,"&lt;="&amp;INT(-$T369/30))+(-$T369/30-INT(-$T369/30))*SUMIFS(362:362,$1:$1,INT(-$T369/30)+1),0)+(-$T369/30-INT(-$T369/30))*SUMIFS(362:362,$1:$1,BV$1+INT(-$T369/30)+1)+(INT(-$T369/30)+1+$T369/30)*SUMIFS(362:362,$1:$1,BV$1+INT(-$T369/30))))</f>
        <v>0</v>
      </c>
      <c r="BW371" s="91">
        <f>IF(BW$8="",0,IF($T371=справочники!$AK$9,IF(BW$8&lt;=Главная!$N$76,0,IF(BW$8=EOMONTH(Главная!$N$76,0)+1,SUM($Z362:BW362),BW362)),IF(BW$1=1,SUMIFS(362:362,$1:$1,"&gt;="&amp;1,$1:$1,"&lt;="&amp;INT(-$T369/30))+(-$T369/30-INT(-$T369/30))*SUMIFS(362:362,$1:$1,INT(-$T369/30)+1),0)+(-$T369/30-INT(-$T369/30))*SUMIFS(362:362,$1:$1,BW$1+INT(-$T369/30)+1)+(INT(-$T369/30)+1+$T369/30)*SUMIFS(362:362,$1:$1,BW$1+INT(-$T369/30))))</f>
        <v>0</v>
      </c>
      <c r="BX371" s="91">
        <f>IF(BX$8="",0,IF($T371=справочники!$AK$9,IF(BX$8&lt;=Главная!$N$76,0,IF(BX$8=EOMONTH(Главная!$N$76,0)+1,SUM($Z362:BX362),BX362)),IF(BX$1=1,SUMIFS(362:362,$1:$1,"&gt;="&amp;1,$1:$1,"&lt;="&amp;INT(-$T369/30))+(-$T369/30-INT(-$T369/30))*SUMIFS(362:362,$1:$1,INT(-$T369/30)+1),0)+(-$T369/30-INT(-$T369/30))*SUMIFS(362:362,$1:$1,BX$1+INT(-$T369/30)+1)+(INT(-$T369/30)+1+$T369/30)*SUMIFS(362:362,$1:$1,BX$1+INT(-$T369/30))))</f>
        <v>0</v>
      </c>
      <c r="BY371" s="91">
        <f>IF(BY$8="",0,IF($T371=справочники!$AK$9,IF(BY$8&lt;=Главная!$N$76,0,IF(BY$8=EOMONTH(Главная!$N$76,0)+1,SUM($Z362:BY362),BY362)),IF(BY$1=1,SUMIFS(362:362,$1:$1,"&gt;="&amp;1,$1:$1,"&lt;="&amp;INT(-$T369/30))+(-$T369/30-INT(-$T369/30))*SUMIFS(362:362,$1:$1,INT(-$T369/30)+1),0)+(-$T369/30-INT(-$T369/30))*SUMIFS(362:362,$1:$1,BY$1+INT(-$T369/30)+1)+(INT(-$T369/30)+1+$T369/30)*SUMIFS(362:362,$1:$1,BY$1+INT(-$T369/30))))</f>
        <v>0</v>
      </c>
      <c r="BZ371" s="91">
        <f>IF(BZ$8="",0,IF($T371=справочники!$AK$9,IF(BZ$8&lt;=Главная!$N$76,0,IF(BZ$8=EOMONTH(Главная!$N$76,0)+1,SUM($Z362:BZ362),BZ362)),IF(BZ$1=1,SUMIFS(362:362,$1:$1,"&gt;="&amp;1,$1:$1,"&lt;="&amp;INT(-$T369/30))+(-$T369/30-INT(-$T369/30))*SUMIFS(362:362,$1:$1,INT(-$T369/30)+1),0)+(-$T369/30-INT(-$T369/30))*SUMIFS(362:362,$1:$1,BZ$1+INT(-$T369/30)+1)+(INT(-$T369/30)+1+$T369/30)*SUMIFS(362:362,$1:$1,BZ$1+INT(-$T369/30))))</f>
        <v>0</v>
      </c>
      <c r="CA371" s="91">
        <f>IF(CA$8="",0,IF($T371=справочники!$AK$9,IF(CA$8&lt;=Главная!$N$76,0,IF(CA$8=EOMONTH(Главная!$N$76,0)+1,SUM($Z362:CA362),CA362)),IF(CA$1=1,SUMIFS(362:362,$1:$1,"&gt;="&amp;1,$1:$1,"&lt;="&amp;INT(-$T369/30))+(-$T369/30-INT(-$T369/30))*SUMIFS(362:362,$1:$1,INT(-$T369/30)+1),0)+(-$T369/30-INT(-$T369/30))*SUMIFS(362:362,$1:$1,CA$1+INT(-$T369/30)+1)+(INT(-$T369/30)+1+$T369/30)*SUMIFS(362:362,$1:$1,CA$1+INT(-$T369/30))))</f>
        <v>0</v>
      </c>
      <c r="CB371" s="91">
        <f>IF(CB$8="",0,IF($T371=справочники!$AK$9,IF(CB$8&lt;=Главная!$N$76,0,IF(CB$8=EOMONTH(Главная!$N$76,0)+1,SUM($Z362:CB362),CB362)),IF(CB$1=1,SUMIFS(362:362,$1:$1,"&gt;="&amp;1,$1:$1,"&lt;="&amp;INT(-$T369/30))+(-$T369/30-INT(-$T369/30))*SUMIFS(362:362,$1:$1,INT(-$T369/30)+1),0)+(-$T369/30-INT(-$T369/30))*SUMIFS(362:362,$1:$1,CB$1+INT(-$T369/30)+1)+(INT(-$T369/30)+1+$T369/30)*SUMIFS(362:362,$1:$1,CB$1+INT(-$T369/30))))</f>
        <v>0</v>
      </c>
      <c r="CC371" s="91">
        <f>IF(CC$8="",0,IF($T371=справочники!$AK$9,IF(CC$8&lt;=Главная!$N$76,0,IF(CC$8=EOMONTH(Главная!$N$76,0)+1,SUM($Z362:CC362),CC362)),IF(CC$1=1,SUMIFS(362:362,$1:$1,"&gt;="&amp;1,$1:$1,"&lt;="&amp;INT(-$T369/30))+(-$T369/30-INT(-$T369/30))*SUMIFS(362:362,$1:$1,INT(-$T369/30)+1),0)+(-$T369/30-INT(-$T369/30))*SUMIFS(362:362,$1:$1,CC$1+INT(-$T369/30)+1)+(INT(-$T369/30)+1+$T369/30)*SUMIFS(362:362,$1:$1,CC$1+INT(-$T369/30))))</f>
        <v>0</v>
      </c>
      <c r="CD371" s="91">
        <f>IF(CD$8="",0,IF($T371=справочники!$AK$9,IF(CD$8&lt;=Главная!$N$76,0,IF(CD$8=EOMONTH(Главная!$N$76,0)+1,SUM($Z362:CD362),CD362)),IF(CD$1=1,SUMIFS(362:362,$1:$1,"&gt;="&amp;1,$1:$1,"&lt;="&amp;INT(-$T369/30))+(-$T369/30-INT(-$T369/30))*SUMIFS(362:362,$1:$1,INT(-$T369/30)+1),0)+(-$T369/30-INT(-$T369/30))*SUMIFS(362:362,$1:$1,CD$1+INT(-$T369/30)+1)+(INT(-$T369/30)+1+$T369/30)*SUMIFS(362:362,$1:$1,CD$1+INT(-$T369/30))))</f>
        <v>0</v>
      </c>
      <c r="CE371" s="91">
        <f>IF(CE$8="",0,IF($T371=справочники!$AK$9,IF(CE$8&lt;=Главная!$N$76,0,IF(CE$8=EOMONTH(Главная!$N$76,0)+1,SUM($Z362:CE362),CE362)),IF(CE$1=1,SUMIFS(362:362,$1:$1,"&gt;="&amp;1,$1:$1,"&lt;="&amp;INT(-$T369/30))+(-$T369/30-INT(-$T369/30))*SUMIFS(362:362,$1:$1,INT(-$T369/30)+1),0)+(-$T369/30-INT(-$T369/30))*SUMIFS(362:362,$1:$1,CE$1+INT(-$T369/30)+1)+(INT(-$T369/30)+1+$T369/30)*SUMIFS(362:362,$1:$1,CE$1+INT(-$T369/30))))</f>
        <v>0</v>
      </c>
      <c r="CF371" s="91">
        <f>IF(CF$8="",0,IF($T371=справочники!$AK$9,IF(CF$8&lt;=Главная!$N$76,0,IF(CF$8=EOMONTH(Главная!$N$76,0)+1,SUM($Z362:CF362),CF362)),IF(CF$1=1,SUMIFS(362:362,$1:$1,"&gt;="&amp;1,$1:$1,"&lt;="&amp;INT(-$T369/30))+(-$T369/30-INT(-$T369/30))*SUMIFS(362:362,$1:$1,INT(-$T369/30)+1),0)+(-$T369/30-INT(-$T369/30))*SUMIFS(362:362,$1:$1,CF$1+INT(-$T369/30)+1)+(INT(-$T369/30)+1+$T369/30)*SUMIFS(362:362,$1:$1,CF$1+INT(-$T369/30))))</f>
        <v>0</v>
      </c>
      <c r="CG371" s="91">
        <f>IF(CG$8="",0,IF($T371=справочники!$AK$9,IF(CG$8&lt;=Главная!$N$76,0,IF(CG$8=EOMONTH(Главная!$N$76,0)+1,SUM($Z362:CG362),CG362)),IF(CG$1=1,SUMIFS(362:362,$1:$1,"&gt;="&amp;1,$1:$1,"&lt;="&amp;INT(-$T369/30))+(-$T369/30-INT(-$T369/30))*SUMIFS(362:362,$1:$1,INT(-$T369/30)+1),0)+(-$T369/30-INT(-$T369/30))*SUMIFS(362:362,$1:$1,CG$1+INT(-$T369/30)+1)+(INT(-$T369/30)+1+$T369/30)*SUMIFS(362:362,$1:$1,CG$1+INT(-$T369/30))))</f>
        <v>0</v>
      </c>
      <c r="CH371" s="91">
        <f>IF(CH$8="",0,IF($T371=справочники!$AK$9,IF(CH$8&lt;=Главная!$N$76,0,IF(CH$8=EOMONTH(Главная!$N$76,0)+1,SUM($Z362:CH362),CH362)),IF(CH$1=1,SUMIFS(362:362,$1:$1,"&gt;="&amp;1,$1:$1,"&lt;="&amp;INT(-$T369/30))+(-$T369/30-INT(-$T369/30))*SUMIFS(362:362,$1:$1,INT(-$T369/30)+1),0)+(-$T369/30-INT(-$T369/30))*SUMIFS(362:362,$1:$1,CH$1+INT(-$T369/30)+1)+(INT(-$T369/30)+1+$T369/30)*SUMIFS(362:362,$1:$1,CH$1+INT(-$T369/30))))</f>
        <v>0</v>
      </c>
      <c r="CI371" s="91">
        <f>IF(CI$8="",0,IF($T371=справочники!$AK$9,IF(CI$8&lt;=Главная!$N$76,0,IF(CI$8=EOMONTH(Главная!$N$76,0)+1,SUM($Z362:CI362),CI362)),IF(CI$1=1,SUMIFS(362:362,$1:$1,"&gt;="&amp;1,$1:$1,"&lt;="&amp;INT(-$T369/30))+(-$T369/30-INT(-$T369/30))*SUMIFS(362:362,$1:$1,INT(-$T369/30)+1),0)+(-$T369/30-INT(-$T369/30))*SUMIFS(362:362,$1:$1,CI$1+INT(-$T369/30)+1)+(INT(-$T369/30)+1+$T369/30)*SUMIFS(362:362,$1:$1,CI$1+INT(-$T369/30))))</f>
        <v>0</v>
      </c>
      <c r="CJ371" s="91">
        <f>IF(CJ$8="",0,IF($T371=справочники!$AK$9,IF(CJ$8&lt;=Главная!$N$76,0,IF(CJ$8=EOMONTH(Главная!$N$76,0)+1,SUM($Z362:CJ362),CJ362)),IF(CJ$1=1,SUMIFS(362:362,$1:$1,"&gt;="&amp;1,$1:$1,"&lt;="&amp;INT(-$T369/30))+(-$T369/30-INT(-$T369/30))*SUMIFS(362:362,$1:$1,INT(-$T369/30)+1),0)+(-$T369/30-INT(-$T369/30))*SUMIFS(362:362,$1:$1,CJ$1+INT(-$T369/30)+1)+(INT(-$T369/30)+1+$T369/30)*SUMIFS(362:362,$1:$1,CJ$1+INT(-$T369/30))))</f>
        <v>0</v>
      </c>
      <c r="CK371" s="91">
        <f>IF(CK$8="",0,IF($T371=справочники!$AK$9,IF(CK$8&lt;=Главная!$N$76,0,IF(CK$8=EOMONTH(Главная!$N$76,0)+1,SUM($Z362:CK362),CK362)),IF(CK$1=1,SUMIFS(362:362,$1:$1,"&gt;="&amp;1,$1:$1,"&lt;="&amp;INT(-$T369/30))+(-$T369/30-INT(-$T369/30))*SUMIFS(362:362,$1:$1,INT(-$T369/30)+1),0)+(-$T369/30-INT(-$T369/30))*SUMIFS(362:362,$1:$1,CK$1+INT(-$T369/30)+1)+(INT(-$T369/30)+1+$T369/30)*SUMIFS(362:362,$1:$1,CK$1+INT(-$T369/30))))</f>
        <v>0</v>
      </c>
      <c r="CL371" s="91">
        <f>IF(CL$8="",0,IF($T371=справочники!$AK$9,IF(CL$8&lt;=Главная!$N$76,0,IF(CL$8=EOMONTH(Главная!$N$76,0)+1,SUM($Z362:CL362),CL362)),IF(CL$1=1,SUMIFS(362:362,$1:$1,"&gt;="&amp;1,$1:$1,"&lt;="&amp;INT(-$T369/30))+(-$T369/30-INT(-$T369/30))*SUMIFS(362:362,$1:$1,INT(-$T369/30)+1),0)+(-$T369/30-INT(-$T369/30))*SUMIFS(362:362,$1:$1,CL$1+INT(-$T369/30)+1)+(INT(-$T369/30)+1+$T369/30)*SUMIFS(362:362,$1:$1,CL$1+INT(-$T369/30))))</f>
        <v>0</v>
      </c>
      <c r="CM371" s="91">
        <f>IF(CM$8="",0,IF($T371=справочники!$AK$9,IF(CM$8&lt;=Главная!$N$76,0,IF(CM$8=EOMONTH(Главная!$N$76,0)+1,SUM($Z362:CM362),CM362)),IF(CM$1=1,SUMIFS(362:362,$1:$1,"&gt;="&amp;1,$1:$1,"&lt;="&amp;INT(-$T369/30))+(-$T369/30-INT(-$T369/30))*SUMIFS(362:362,$1:$1,INT(-$T369/30)+1),0)+(-$T369/30-INT(-$T369/30))*SUMIFS(362:362,$1:$1,CM$1+INT(-$T369/30)+1)+(INT(-$T369/30)+1+$T369/30)*SUMIFS(362:362,$1:$1,CM$1+INT(-$T369/30))))</f>
        <v>0</v>
      </c>
      <c r="CN371" s="91">
        <f>IF(CN$8="",0,IF($T371=справочники!$AK$9,IF(CN$8&lt;=Главная!$N$76,0,IF(CN$8=EOMONTH(Главная!$N$76,0)+1,SUM($Z362:CN362),CN362)),IF(CN$1=1,SUMIFS(362:362,$1:$1,"&gt;="&amp;1,$1:$1,"&lt;="&amp;INT(-$T369/30))+(-$T369/30-INT(-$T369/30))*SUMIFS(362:362,$1:$1,INT(-$T369/30)+1),0)+(-$T369/30-INT(-$T369/30))*SUMIFS(362:362,$1:$1,CN$1+INT(-$T369/30)+1)+(INT(-$T369/30)+1+$T369/30)*SUMIFS(362:362,$1:$1,CN$1+INT(-$T369/30))))</f>
        <v>0</v>
      </c>
      <c r="CO371" s="91">
        <f>IF(CO$8="",0,IF($T371=справочники!$AK$9,IF(CO$8&lt;=Главная!$N$76,0,IF(CO$8=EOMONTH(Главная!$N$76,0)+1,SUM($Z362:CO362),CO362)),IF(CO$1=1,SUMIFS(362:362,$1:$1,"&gt;="&amp;1,$1:$1,"&lt;="&amp;INT(-$T369/30))+(-$T369/30-INT(-$T369/30))*SUMIFS(362:362,$1:$1,INT(-$T369/30)+1),0)+(-$T369/30-INT(-$T369/30))*SUMIFS(362:362,$1:$1,CO$1+INT(-$T369/30)+1)+(INT(-$T369/30)+1+$T369/30)*SUMIFS(362:362,$1:$1,CO$1+INT(-$T369/30))))</f>
        <v>0</v>
      </c>
      <c r="CP371" s="91">
        <f>IF(CP$8="",0,IF($T371=справочники!$AK$9,IF(CP$8&lt;=Главная!$N$76,0,IF(CP$8=EOMONTH(Главная!$N$76,0)+1,SUM($Z362:CP362),CP362)),IF(CP$1=1,SUMIFS(362:362,$1:$1,"&gt;="&amp;1,$1:$1,"&lt;="&amp;INT(-$T369/30))+(-$T369/30-INT(-$T369/30))*SUMIFS(362:362,$1:$1,INT(-$T369/30)+1),0)+(-$T369/30-INT(-$T369/30))*SUMIFS(362:362,$1:$1,CP$1+INT(-$T369/30)+1)+(INT(-$T369/30)+1+$T369/30)*SUMIFS(362:362,$1:$1,CP$1+INT(-$T369/30))))</f>
        <v>0</v>
      </c>
      <c r="CQ371" s="91">
        <f>IF(CQ$8="",0,IF($T371=справочники!$AK$9,IF(CQ$8&lt;=Главная!$N$76,0,IF(CQ$8=EOMONTH(Главная!$N$76,0)+1,SUM($Z362:CQ362),CQ362)),IF(CQ$1=1,SUMIFS(362:362,$1:$1,"&gt;="&amp;1,$1:$1,"&lt;="&amp;INT(-$T369/30))+(-$T369/30-INT(-$T369/30))*SUMIFS(362:362,$1:$1,INT(-$T369/30)+1),0)+(-$T369/30-INT(-$T369/30))*SUMIFS(362:362,$1:$1,CQ$1+INT(-$T369/30)+1)+(INT(-$T369/30)+1+$T369/30)*SUMIFS(362:362,$1:$1,CQ$1+INT(-$T369/30))))</f>
        <v>0</v>
      </c>
      <c r="CR371" s="91">
        <f>IF(CR$8="",0,IF($T371=справочники!$AK$9,IF(CR$8&lt;=Главная!$N$76,0,IF(CR$8=EOMONTH(Главная!$N$76,0)+1,SUM($Z362:CR362),CR362)),IF(CR$1=1,SUMIFS(362:362,$1:$1,"&gt;="&amp;1,$1:$1,"&lt;="&amp;INT(-$T369/30))+(-$T369/30-INT(-$T369/30))*SUMIFS(362:362,$1:$1,INT(-$T369/30)+1),0)+(-$T369/30-INT(-$T369/30))*SUMIFS(362:362,$1:$1,CR$1+INT(-$T369/30)+1)+(INT(-$T369/30)+1+$T369/30)*SUMIFS(362:362,$1:$1,CR$1+INT(-$T369/30))))</f>
        <v>0</v>
      </c>
      <c r="CS371" s="91">
        <f>IF(CS$8="",0,IF($T371=справочники!$AK$9,IF(CS$8&lt;=Главная!$N$76,0,IF(CS$8=EOMONTH(Главная!$N$76,0)+1,SUM($Z362:CS362),CS362)),IF(CS$1=1,SUMIFS(362:362,$1:$1,"&gt;="&amp;1,$1:$1,"&lt;="&amp;INT(-$T369/30))+(-$T369/30-INT(-$T369/30))*SUMIFS(362:362,$1:$1,INT(-$T369/30)+1),0)+(-$T369/30-INT(-$T369/30))*SUMIFS(362:362,$1:$1,CS$1+INT(-$T369/30)+1)+(INT(-$T369/30)+1+$T369/30)*SUMIFS(362:362,$1:$1,CS$1+INT(-$T369/30))))</f>
        <v>0</v>
      </c>
      <c r="CT371" s="91">
        <f>IF(CT$8="",0,IF($T371=справочники!$AK$9,IF(CT$8&lt;=Главная!$N$76,0,IF(CT$8=EOMONTH(Главная!$N$76,0)+1,SUM($Z362:CT362),CT362)),IF(CT$1=1,SUMIFS(362:362,$1:$1,"&gt;="&amp;1,$1:$1,"&lt;="&amp;INT(-$T369/30))+(-$T369/30-INT(-$T369/30))*SUMIFS(362:362,$1:$1,INT(-$T369/30)+1),0)+(-$T369/30-INT(-$T369/30))*SUMIFS(362:362,$1:$1,CT$1+INT(-$T369/30)+1)+(INT(-$T369/30)+1+$T369/30)*SUMIFS(362:362,$1:$1,CT$1+INT(-$T369/30))))</f>
        <v>0</v>
      </c>
      <c r="CU371" s="91">
        <f>IF(CU$8="",0,IF($T371=справочники!$AK$9,IF(CU$8&lt;=Главная!$N$76,0,IF(CU$8=EOMONTH(Главная!$N$76,0)+1,SUM($Z362:CU362),CU362)),IF(CU$1=1,SUMIFS(362:362,$1:$1,"&gt;="&amp;1,$1:$1,"&lt;="&amp;INT(-$T369/30))+(-$T369/30-INT(-$T369/30))*SUMIFS(362:362,$1:$1,INT(-$T369/30)+1),0)+(-$T369/30-INT(-$T369/30))*SUMIFS(362:362,$1:$1,CU$1+INT(-$T369/30)+1)+(INT(-$T369/30)+1+$T369/30)*SUMIFS(362:362,$1:$1,CU$1+INT(-$T369/30))))</f>
        <v>0</v>
      </c>
      <c r="CV371" s="91">
        <f>IF(CV$8="",0,IF($T371=справочники!$AK$9,IF(CV$8&lt;=Главная!$N$76,0,IF(CV$8=EOMONTH(Главная!$N$76,0)+1,SUM($Z362:CV362),CV362)),IF(CV$1=1,SUMIFS(362:362,$1:$1,"&gt;="&amp;1,$1:$1,"&lt;="&amp;INT(-$T369/30))+(-$T369/30-INT(-$T369/30))*SUMIFS(362:362,$1:$1,INT(-$T369/30)+1),0)+(-$T369/30-INT(-$T369/30))*SUMIFS(362:362,$1:$1,CV$1+INT(-$T369/30)+1)+(INT(-$T369/30)+1+$T369/30)*SUMIFS(362:362,$1:$1,CV$1+INT(-$T369/30))))</f>
        <v>0</v>
      </c>
      <c r="CW371" s="91">
        <f>IF(CW$8="",0,IF($T371=справочники!$AK$9,IF(CW$8&lt;=Главная!$N$76,0,IF(CW$8=EOMONTH(Главная!$N$76,0)+1,SUM($Z362:CW362),CW362)),IF(CW$1=1,SUMIFS(362:362,$1:$1,"&gt;="&amp;1,$1:$1,"&lt;="&amp;INT(-$T369/30))+(-$T369/30-INT(-$T369/30))*SUMIFS(362:362,$1:$1,INT(-$T369/30)+1),0)+(-$T369/30-INT(-$T369/30))*SUMIFS(362:362,$1:$1,CW$1+INT(-$T369/30)+1)+(INT(-$T369/30)+1+$T369/30)*SUMIFS(362:362,$1:$1,CW$1+INT(-$T369/30))))</f>
        <v>0</v>
      </c>
      <c r="CX371" s="91">
        <f>IF(CX$8="",0,IF($T371=справочники!$AK$9,IF(CX$8&lt;=Главная!$N$76,0,IF(CX$8=EOMONTH(Главная!$N$76,0)+1,SUM($Z362:CX362),CX362)),IF(CX$1=1,SUMIFS(362:362,$1:$1,"&gt;="&amp;1,$1:$1,"&lt;="&amp;INT(-$T369/30))+(-$T369/30-INT(-$T369/30))*SUMIFS(362:362,$1:$1,INT(-$T369/30)+1),0)+(-$T369/30-INT(-$T369/30))*SUMIFS(362:362,$1:$1,CX$1+INT(-$T369/30)+1)+(INT(-$T369/30)+1+$T369/30)*SUMIFS(362:362,$1:$1,CX$1+INT(-$T369/30))))</f>
        <v>0</v>
      </c>
      <c r="CY371" s="91">
        <f>IF(CY$8="",0,IF($T371=справочники!$AK$9,IF(CY$8&lt;=Главная!$N$76,0,IF(CY$8=EOMONTH(Главная!$N$76,0)+1,SUM($Z362:CY362),CY362)),IF(CY$1=1,SUMIFS(362:362,$1:$1,"&gt;="&amp;1,$1:$1,"&lt;="&amp;INT(-$T369/30))+(-$T369/30-INT(-$T369/30))*SUMIFS(362:362,$1:$1,INT(-$T369/30)+1),0)+(-$T369/30-INT(-$T369/30))*SUMIFS(362:362,$1:$1,CY$1+INT(-$T369/30)+1)+(INT(-$T369/30)+1+$T369/30)*SUMIFS(362:362,$1:$1,CY$1+INT(-$T369/30))))</f>
        <v>0</v>
      </c>
      <c r="CZ371" s="91">
        <f>IF(CZ$8="",0,IF($T371=справочники!$AK$9,IF(CZ$8&lt;=Главная!$N$76,0,IF(CZ$8=EOMONTH(Главная!$N$76,0)+1,SUM($Z362:CZ362),CZ362)),IF(CZ$1=1,SUMIFS(362:362,$1:$1,"&gt;="&amp;1,$1:$1,"&lt;="&amp;INT(-$T369/30))+(-$T369/30-INT(-$T369/30))*SUMIFS(362:362,$1:$1,INT(-$T369/30)+1),0)+(-$T369/30-INT(-$T369/30))*SUMIFS(362:362,$1:$1,CZ$1+INT(-$T369/30)+1)+(INT(-$T369/30)+1+$T369/30)*SUMIFS(362:362,$1:$1,CZ$1+INT(-$T369/30))))</f>
        <v>0</v>
      </c>
      <c r="DA371" s="91">
        <f>IF(DA$8="",0,IF($T371=справочники!$AK$9,IF(DA$8&lt;=Главная!$N$76,0,IF(DA$8=EOMONTH(Главная!$N$76,0)+1,SUM($Z362:DA362),DA362)),IF(DA$1=1,SUMIFS(362:362,$1:$1,"&gt;="&amp;1,$1:$1,"&lt;="&amp;INT(-$T369/30))+(-$T369/30-INT(-$T369/30))*SUMIFS(362:362,$1:$1,INT(-$T369/30)+1),0)+(-$T369/30-INT(-$T369/30))*SUMIFS(362:362,$1:$1,DA$1+INT(-$T369/30)+1)+(INT(-$T369/30)+1+$T369/30)*SUMIFS(362:362,$1:$1,DA$1+INT(-$T369/30))))</f>
        <v>0</v>
      </c>
      <c r="DB371" s="91">
        <f>IF(DB$8="",0,IF($T371=справочники!$AK$9,IF(DB$8&lt;=Главная!$N$76,0,IF(DB$8=EOMONTH(Главная!$N$76,0)+1,SUM($Z362:DB362),DB362)),IF(DB$1=1,SUMIFS(362:362,$1:$1,"&gt;="&amp;1,$1:$1,"&lt;="&amp;INT(-$T369/30))+(-$T369/30-INT(-$T369/30))*SUMIFS(362:362,$1:$1,INT(-$T369/30)+1),0)+(-$T369/30-INT(-$T369/30))*SUMIFS(362:362,$1:$1,DB$1+INT(-$T369/30)+1)+(INT(-$T369/30)+1+$T369/30)*SUMIFS(362:362,$1:$1,DB$1+INT(-$T369/30))))</f>
        <v>0</v>
      </c>
      <c r="DC371" s="91">
        <f>IF(DC$8="",0,IF($T371=справочники!$AK$9,IF(DC$8&lt;=Главная!$N$76,0,IF(DC$8=EOMONTH(Главная!$N$76,0)+1,SUM($Z362:DC362),DC362)),IF(DC$1=1,SUMIFS(362:362,$1:$1,"&gt;="&amp;1,$1:$1,"&lt;="&amp;INT(-$T369/30))+(-$T369/30-INT(-$T369/30))*SUMIFS(362:362,$1:$1,INT(-$T369/30)+1),0)+(-$T369/30-INT(-$T369/30))*SUMIFS(362:362,$1:$1,DC$1+INT(-$T369/30)+1)+(INT(-$T369/30)+1+$T369/30)*SUMIFS(362:362,$1:$1,DC$1+INT(-$T369/30))))</f>
        <v>0</v>
      </c>
      <c r="DD371" s="91">
        <f>IF(DD$8="",0,IF($T371=справочники!$AK$9,IF(DD$8&lt;=Главная!$N$76,0,IF(DD$8=EOMONTH(Главная!$N$76,0)+1,SUM($Z362:DD362),DD362)),IF(DD$1=1,SUMIFS(362:362,$1:$1,"&gt;="&amp;1,$1:$1,"&lt;="&amp;INT(-$T369/30))+(-$T369/30-INT(-$T369/30))*SUMIFS(362:362,$1:$1,INT(-$T369/30)+1),0)+(-$T369/30-INT(-$T369/30))*SUMIFS(362:362,$1:$1,DD$1+INT(-$T369/30)+1)+(INT(-$T369/30)+1+$T369/30)*SUMIFS(362:362,$1:$1,DD$1+INT(-$T369/30))))</f>
        <v>0</v>
      </c>
      <c r="DE371" s="91">
        <f>IF(DE$8="",0,IF($T371=справочники!$AK$9,IF(DE$8&lt;=Главная!$N$76,0,IF(DE$8=EOMONTH(Главная!$N$76,0)+1,SUM($Z362:DE362),DE362)),IF(DE$1=1,SUMIFS(362:362,$1:$1,"&gt;="&amp;1,$1:$1,"&lt;="&amp;INT(-$T369/30))+(-$T369/30-INT(-$T369/30))*SUMIFS(362:362,$1:$1,INT(-$T369/30)+1),0)+(-$T369/30-INT(-$T369/30))*SUMIFS(362:362,$1:$1,DE$1+INT(-$T369/30)+1)+(INT(-$T369/30)+1+$T369/30)*SUMIFS(362:362,$1:$1,DE$1+INT(-$T369/30))))</f>
        <v>0</v>
      </c>
      <c r="DF371" s="91">
        <f>IF(DF$8="",0,IF($T371=справочники!$AK$9,IF(DF$8&lt;=Главная!$N$76,0,IF(DF$8=EOMONTH(Главная!$N$76,0)+1,SUM($Z362:DF362),DF362)),IF(DF$1=1,SUMIFS(362:362,$1:$1,"&gt;="&amp;1,$1:$1,"&lt;="&amp;INT(-$T369/30))+(-$T369/30-INT(-$T369/30))*SUMIFS(362:362,$1:$1,INT(-$T369/30)+1),0)+(-$T369/30-INT(-$T369/30))*SUMIFS(362:362,$1:$1,DF$1+INT(-$T369/30)+1)+(INT(-$T369/30)+1+$T369/30)*SUMIFS(362:362,$1:$1,DF$1+INT(-$T369/30))))</f>
        <v>0</v>
      </c>
      <c r="DG371" s="91">
        <f>IF(DG$8="",0,IF($T371=справочники!$AK$9,IF(DG$8&lt;=Главная!$N$76,0,IF(DG$8=EOMONTH(Главная!$N$76,0)+1,SUM($Z362:DG362),DG362)),IF(DG$1=1,SUMIFS(362:362,$1:$1,"&gt;="&amp;1,$1:$1,"&lt;="&amp;INT(-$T369/30))+(-$T369/30-INT(-$T369/30))*SUMIFS(362:362,$1:$1,INT(-$T369/30)+1),0)+(-$T369/30-INT(-$T369/30))*SUMIFS(362:362,$1:$1,DG$1+INT(-$T369/30)+1)+(INT(-$T369/30)+1+$T369/30)*SUMIFS(362:362,$1:$1,DG$1+INT(-$T369/30))))</f>
        <v>0</v>
      </c>
      <c r="DH371" s="91">
        <f>IF(DH$8="",0,IF($T371=справочники!$AK$9,IF(DH$8&lt;=Главная!$N$76,0,IF(DH$8=EOMONTH(Главная!$N$76,0)+1,SUM($Z362:DH362),DH362)),IF(DH$1=1,SUMIFS(362:362,$1:$1,"&gt;="&amp;1,$1:$1,"&lt;="&amp;INT(-$T369/30))+(-$T369/30-INT(-$T369/30))*SUMIFS(362:362,$1:$1,INT(-$T369/30)+1),0)+(-$T369/30-INT(-$T369/30))*SUMIFS(362:362,$1:$1,DH$1+INT(-$T369/30)+1)+(INT(-$T369/30)+1+$T369/30)*SUMIFS(362:362,$1:$1,DH$1+INT(-$T369/30))))</f>
        <v>0</v>
      </c>
      <c r="DI371" s="91">
        <f>IF(DI$8="",0,IF($T371=справочники!$AK$9,IF(DI$8&lt;=Главная!$N$76,0,IF(DI$8=EOMONTH(Главная!$N$76,0)+1,SUM($Z362:DI362),DI362)),IF(DI$1=1,SUMIFS(362:362,$1:$1,"&gt;="&amp;1,$1:$1,"&lt;="&amp;INT(-$T369/30))+(-$T369/30-INT(-$T369/30))*SUMIFS(362:362,$1:$1,INT(-$T369/30)+1),0)+(-$T369/30-INT(-$T369/30))*SUMIFS(362:362,$1:$1,DI$1+INT(-$T369/30)+1)+(INT(-$T369/30)+1+$T369/30)*SUMIFS(362:362,$1:$1,DI$1+INT(-$T369/30))))</f>
        <v>0</v>
      </c>
      <c r="DJ371" s="91">
        <f>IF(DJ$8="",0,IF($T371=справочники!$AK$9,IF(DJ$8&lt;=Главная!$N$76,0,IF(DJ$8=EOMONTH(Главная!$N$76,0)+1,SUM($Z362:DJ362),DJ362)),IF(DJ$1=1,SUMIFS(362:362,$1:$1,"&gt;="&amp;1,$1:$1,"&lt;="&amp;INT(-$T369/30))+(-$T369/30-INT(-$T369/30))*SUMIFS(362:362,$1:$1,INT(-$T369/30)+1),0)+(-$T369/30-INT(-$T369/30))*SUMIFS(362:362,$1:$1,DJ$1+INT(-$T369/30)+1)+(INT(-$T369/30)+1+$T369/30)*SUMIFS(362:362,$1:$1,DJ$1+INT(-$T369/30))))</f>
        <v>0</v>
      </c>
      <c r="DK371" s="91">
        <f>IF(DK$8="",0,IF($T371=справочники!$AK$9,IF(DK$8&lt;=Главная!$N$76,0,IF(DK$8=EOMONTH(Главная!$N$76,0)+1,SUM($Z362:DK362),DK362)),IF(DK$1=1,SUMIFS(362:362,$1:$1,"&gt;="&amp;1,$1:$1,"&lt;="&amp;INT(-$T369/30))+(-$T369/30-INT(-$T369/30))*SUMIFS(362:362,$1:$1,INT(-$T369/30)+1),0)+(-$T369/30-INT(-$T369/30))*SUMIFS(362:362,$1:$1,DK$1+INT(-$T369/30)+1)+(INT(-$T369/30)+1+$T369/30)*SUMIFS(362:362,$1:$1,DK$1+INT(-$T369/30))))</f>
        <v>0</v>
      </c>
      <c r="DL371" s="91">
        <f>IF(DL$8="",0,IF($T371=справочники!$AK$9,IF(DL$8&lt;=Главная!$N$76,0,IF(DL$8=EOMONTH(Главная!$N$76,0)+1,SUM($Z362:DL362),DL362)),IF(DL$1=1,SUMIFS(362:362,$1:$1,"&gt;="&amp;1,$1:$1,"&lt;="&amp;INT(-$T369/30))+(-$T369/30-INT(-$T369/30))*SUMIFS(362:362,$1:$1,INT(-$T369/30)+1),0)+(-$T369/30-INT(-$T369/30))*SUMIFS(362:362,$1:$1,DL$1+INT(-$T369/30)+1)+(INT(-$T369/30)+1+$T369/30)*SUMIFS(362:362,$1:$1,DL$1+INT(-$T369/30))))</f>
        <v>0</v>
      </c>
      <c r="DM371" s="91">
        <f>IF(DM$8="",0,IF($T371=справочники!$AK$9,IF(DM$8&lt;=Главная!$N$76,0,IF(DM$8=EOMONTH(Главная!$N$76,0)+1,SUM($Z362:DM362),DM362)),IF(DM$1=1,SUMIFS(362:362,$1:$1,"&gt;="&amp;1,$1:$1,"&lt;="&amp;INT(-$T369/30))+(-$T369/30-INT(-$T369/30))*SUMIFS(362:362,$1:$1,INT(-$T369/30)+1),0)+(-$T369/30-INT(-$T369/30))*SUMIFS(362:362,$1:$1,DM$1+INT(-$T369/30)+1)+(INT(-$T369/30)+1+$T369/30)*SUMIFS(362:362,$1:$1,DM$1+INT(-$T369/30))))</f>
        <v>0</v>
      </c>
      <c r="DN371" s="91">
        <f>IF(DN$8="",0,IF($T371=справочники!$AK$9,IF(DN$8&lt;=Главная!$N$76,0,IF(DN$8=EOMONTH(Главная!$N$76,0)+1,SUM($Z362:DN362),DN362)),IF(DN$1=1,SUMIFS(362:362,$1:$1,"&gt;="&amp;1,$1:$1,"&lt;="&amp;INT(-$T369/30))+(-$T369/30-INT(-$T369/30))*SUMIFS(362:362,$1:$1,INT(-$T369/30)+1),0)+(-$T369/30-INT(-$T369/30))*SUMIFS(362:362,$1:$1,DN$1+INT(-$T369/30)+1)+(INT(-$T369/30)+1+$T369/30)*SUMIFS(362:362,$1:$1,DN$1+INT(-$T369/30))))</f>
        <v>0</v>
      </c>
      <c r="DO371" s="91">
        <f>IF(DO$8="",0,IF($T371=справочники!$AK$9,IF(DO$8&lt;=Главная!$N$76,0,IF(DO$8=EOMONTH(Главная!$N$76,0)+1,SUM($Z362:DO362),DO362)),IF(DO$1=1,SUMIFS(362:362,$1:$1,"&gt;="&amp;1,$1:$1,"&lt;="&amp;INT(-$T369/30))+(-$T369/30-INT(-$T369/30))*SUMIFS(362:362,$1:$1,INT(-$T369/30)+1),0)+(-$T369/30-INT(-$T369/30))*SUMIFS(362:362,$1:$1,DO$1+INT(-$T369/30)+1)+(INT(-$T369/30)+1+$T369/30)*SUMIFS(362:362,$1:$1,DO$1+INT(-$T369/30))))</f>
        <v>0</v>
      </c>
      <c r="DP371" s="91">
        <f>IF(DP$8="",0,IF($T371=справочники!$AK$9,IF(DP$8&lt;=Главная!$N$76,0,IF(DP$8=EOMONTH(Главная!$N$76,0)+1,SUM($Z362:DP362),DP362)),IF(DP$1=1,SUMIFS(362:362,$1:$1,"&gt;="&amp;1,$1:$1,"&lt;="&amp;INT(-$T369/30))+(-$T369/30-INT(-$T369/30))*SUMIFS(362:362,$1:$1,INT(-$T369/30)+1),0)+(-$T369/30-INT(-$T369/30))*SUMIFS(362:362,$1:$1,DP$1+INT(-$T369/30)+1)+(INT(-$T369/30)+1+$T369/30)*SUMIFS(362:362,$1:$1,DP$1+INT(-$T369/30))))</f>
        <v>0</v>
      </c>
      <c r="DQ371" s="91">
        <f>IF(DQ$8="",0,IF($T371=справочники!$AK$9,IF(DQ$8&lt;=Главная!$N$76,0,IF(DQ$8=EOMONTH(Главная!$N$76,0)+1,SUM($Z362:DQ362),DQ362)),IF(DQ$1=1,SUMIFS(362:362,$1:$1,"&gt;="&amp;1,$1:$1,"&lt;="&amp;INT(-$T369/30))+(-$T369/30-INT(-$T369/30))*SUMIFS(362:362,$1:$1,INT(-$T369/30)+1),0)+(-$T369/30-INT(-$T369/30))*SUMIFS(362:362,$1:$1,DQ$1+INT(-$T369/30)+1)+(INT(-$T369/30)+1+$T369/30)*SUMIFS(362:362,$1:$1,DQ$1+INT(-$T369/30))))</f>
        <v>0</v>
      </c>
      <c r="DR371" s="91">
        <f>IF(DR$8="",0,IF($T371=справочники!$AK$9,IF(DR$8&lt;=Главная!$N$76,0,IF(DR$8=EOMONTH(Главная!$N$76,0)+1,SUM($Z362:DR362),DR362)),IF(DR$1=1,SUMIFS(362:362,$1:$1,"&gt;="&amp;1,$1:$1,"&lt;="&amp;INT(-$T369/30))+(-$T369/30-INT(-$T369/30))*SUMIFS(362:362,$1:$1,INT(-$T369/30)+1),0)+(-$T369/30-INT(-$T369/30))*SUMIFS(362:362,$1:$1,DR$1+INT(-$T369/30)+1)+(INT(-$T369/30)+1+$T369/30)*SUMIFS(362:362,$1:$1,DR$1+INT(-$T369/30))))</f>
        <v>0</v>
      </c>
      <c r="DS371" s="91">
        <f>IF(DS$8="",0,IF($T371=справочники!$AK$9,IF(DS$8&lt;=Главная!$N$76,0,IF(DS$8=EOMONTH(Главная!$N$76,0)+1,SUM($Z362:DS362),DS362)),IF(DS$1=1,SUMIFS(362:362,$1:$1,"&gt;="&amp;1,$1:$1,"&lt;="&amp;INT(-$T369/30))+(-$T369/30-INT(-$T369/30))*SUMIFS(362:362,$1:$1,INT(-$T369/30)+1),0)+(-$T369/30-INT(-$T369/30))*SUMIFS(362:362,$1:$1,DS$1+INT(-$T369/30)+1)+(INT(-$T369/30)+1+$T369/30)*SUMIFS(362:362,$1:$1,DS$1+INT(-$T369/30))))</f>
        <v>0</v>
      </c>
      <c r="DT371" s="91">
        <f>IF(DT$8="",0,IF($T371=справочники!$AK$9,IF(DT$8&lt;=Главная!$N$76,0,IF(DT$8=EOMONTH(Главная!$N$76,0)+1,SUM($Z362:DT362),DT362)),IF(DT$1=1,SUMIFS(362:362,$1:$1,"&gt;="&amp;1,$1:$1,"&lt;="&amp;INT(-$T369/30))+(-$T369/30-INT(-$T369/30))*SUMIFS(362:362,$1:$1,INT(-$T369/30)+1),0)+(-$T369/30-INT(-$T369/30))*SUMIFS(362:362,$1:$1,DT$1+INT(-$T369/30)+1)+(INT(-$T369/30)+1+$T369/30)*SUMIFS(362:362,$1:$1,DT$1+INT(-$T369/30))))</f>
        <v>0</v>
      </c>
      <c r="DU371" s="3"/>
      <c r="DV371" s="3"/>
    </row>
    <row r="372" spans="1:126" ht="4.2" customHeight="1">
      <c r="A372" s="1"/>
      <c r="B372" s="1"/>
      <c r="C372" s="1"/>
      <c r="D372" s="1"/>
      <c r="E372" s="261"/>
      <c r="F372" s="47"/>
      <c r="G372" s="248"/>
      <c r="H372" s="32"/>
      <c r="I372" s="32"/>
      <c r="J372" s="32"/>
      <c r="K372" s="32"/>
      <c r="L372" s="32"/>
      <c r="M372" s="16"/>
      <c r="N372" s="32"/>
      <c r="O372" s="32"/>
      <c r="P372" s="16"/>
      <c r="Q372" s="32"/>
      <c r="R372" s="1"/>
      <c r="S372" s="5"/>
      <c r="T372" s="7"/>
      <c r="U372" s="23"/>
      <c r="V372" s="1"/>
      <c r="W372" s="42"/>
      <c r="X372" s="10"/>
      <c r="Y372" s="45"/>
      <c r="Z372" s="92"/>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1"/>
      <c r="DV372" s="1"/>
    </row>
    <row r="373" spans="1:126" ht="4.2" customHeight="1">
      <c r="A373" s="1"/>
      <c r="B373" s="1"/>
      <c r="C373" s="1"/>
      <c r="D373" s="1"/>
      <c r="E373" s="261"/>
      <c r="F373" s="47"/>
      <c r="G373" s="229"/>
      <c r="H373" s="1"/>
      <c r="I373" s="1"/>
      <c r="J373" s="1"/>
      <c r="K373" s="1"/>
      <c r="L373" s="1"/>
      <c r="M373" s="5"/>
      <c r="N373" s="1"/>
      <c r="O373" s="1"/>
      <c r="P373" s="5"/>
      <c r="Q373" s="1"/>
      <c r="R373" s="1"/>
      <c r="S373" s="5"/>
      <c r="T373" s="7"/>
      <c r="U373" s="23"/>
      <c r="V373" s="1"/>
      <c r="W373" s="11"/>
      <c r="X373" s="10"/>
      <c r="Y373" s="45"/>
      <c r="Z373" s="92"/>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1"/>
      <c r="DV373" s="1"/>
    </row>
    <row r="374" spans="1:126" ht="4.2" customHeight="1">
      <c r="A374" s="1"/>
      <c r="B374" s="1"/>
      <c r="C374" s="1"/>
      <c r="D374" s="13"/>
      <c r="E374" s="262"/>
      <c r="F374" s="13"/>
      <c r="G374" s="302"/>
      <c r="H374" s="13"/>
      <c r="I374" s="13"/>
      <c r="J374" s="13"/>
      <c r="K374" s="13"/>
      <c r="L374" s="13"/>
      <c r="M374" s="14"/>
      <c r="N374" s="13"/>
      <c r="O374" s="13"/>
      <c r="P374" s="14"/>
      <c r="Q374" s="13"/>
      <c r="R374" s="13"/>
      <c r="S374" s="14"/>
      <c r="T374" s="176"/>
      <c r="U374" s="23"/>
      <c r="V374" s="1"/>
      <c r="W374" s="11"/>
      <c r="X374" s="10"/>
      <c r="Y374" s="45"/>
      <c r="Z374" s="92"/>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1"/>
      <c r="DV374" s="1"/>
    </row>
    <row r="375" spans="1:126" ht="4.2" customHeight="1">
      <c r="A375" s="1"/>
      <c r="B375" s="1"/>
      <c r="C375" s="1"/>
      <c r="D375" s="1"/>
      <c r="E375" s="261"/>
      <c r="F375" s="47"/>
      <c r="G375" s="229"/>
      <c r="H375" s="1"/>
      <c r="I375" s="1"/>
      <c r="J375" s="1"/>
      <c r="K375" s="1"/>
      <c r="L375" s="1"/>
      <c r="M375" s="5"/>
      <c r="N375" s="1"/>
      <c r="O375" s="1"/>
      <c r="P375" s="5"/>
      <c r="Q375" s="1"/>
      <c r="R375" s="1"/>
      <c r="S375" s="5"/>
      <c r="T375" s="7"/>
      <c r="U375" s="23"/>
      <c r="V375" s="1"/>
      <c r="W375" s="11"/>
      <c r="X375" s="10"/>
      <c r="Y375" s="45"/>
      <c r="Z375" s="92"/>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1"/>
      <c r="DV375" s="1"/>
    </row>
    <row r="376" spans="1:126" s="4" customFormat="1">
      <c r="A376" s="3"/>
      <c r="B376" s="196"/>
      <c r="C376" s="3"/>
      <c r="D376" s="3"/>
      <c r="E376" s="9"/>
      <c r="F376" s="50"/>
      <c r="G376" s="229" t="s">
        <v>6</v>
      </c>
      <c r="H376" s="3" t="s">
        <v>102</v>
      </c>
      <c r="I376" s="3"/>
      <c r="J376" s="3"/>
      <c r="K376" s="3"/>
      <c r="L376" s="3"/>
      <c r="M376" s="5"/>
      <c r="N376" s="3" t="str">
        <f>N305</f>
        <v>Продажа нежилых помещений</v>
      </c>
      <c r="O376" s="3"/>
      <c r="P376" s="5"/>
      <c r="Q376" s="3" t="s">
        <v>25</v>
      </c>
      <c r="R376" s="3"/>
      <c r="S376" s="5"/>
      <c r="T376" s="83"/>
      <c r="U376" s="23"/>
      <c r="V376" s="3"/>
      <c r="W376" s="11"/>
      <c r="X376" s="11"/>
      <c r="Y376" s="45"/>
      <c r="Z376" s="90"/>
      <c r="AA376" s="91">
        <f>IF(AA$8="",0,SUM(AA377:AA388))</f>
        <v>0</v>
      </c>
      <c r="AB376" s="91">
        <f t="shared" ref="AB376" si="1012">IF(AB$8="",0,SUM(AB377:AB388))</f>
        <v>0</v>
      </c>
      <c r="AC376" s="91">
        <f t="shared" ref="AC376" si="1013">IF(AC$8="",0,SUM(AC377:AC388))</f>
        <v>0</v>
      </c>
      <c r="AD376" s="91">
        <f t="shared" ref="AD376" si="1014">IF(AD$8="",0,SUM(AD377:AD388))</f>
        <v>0</v>
      </c>
      <c r="AE376" s="91">
        <f t="shared" ref="AE376" si="1015">IF(AE$8="",0,SUM(AE377:AE388))</f>
        <v>0</v>
      </c>
      <c r="AF376" s="91">
        <f t="shared" ref="AF376" si="1016">IF(AF$8="",0,SUM(AF377:AF388))</f>
        <v>0</v>
      </c>
      <c r="AG376" s="91">
        <f t="shared" ref="AG376" si="1017">IF(AG$8="",0,SUM(AG377:AG388))</f>
        <v>0</v>
      </c>
      <c r="AH376" s="91">
        <f t="shared" ref="AH376" si="1018">IF(AH$8="",0,SUM(AH377:AH388))</f>
        <v>0</v>
      </c>
      <c r="AI376" s="91">
        <f t="shared" ref="AI376" si="1019">IF(AI$8="",0,SUM(AI377:AI388))</f>
        <v>0</v>
      </c>
      <c r="AJ376" s="91">
        <f t="shared" ref="AJ376" si="1020">IF(AJ$8="",0,SUM(AJ377:AJ388))</f>
        <v>0</v>
      </c>
      <c r="AK376" s="91">
        <f t="shared" ref="AK376" si="1021">IF(AK$8="",0,SUM(AK377:AK388))</f>
        <v>0</v>
      </c>
      <c r="AL376" s="91">
        <f t="shared" ref="AL376" si="1022">IF(AL$8="",0,SUM(AL377:AL388))</f>
        <v>0</v>
      </c>
      <c r="AM376" s="91">
        <f t="shared" ref="AM376" si="1023">IF(AM$8="",0,SUM(AM377:AM388))</f>
        <v>0</v>
      </c>
      <c r="AN376" s="91">
        <f t="shared" ref="AN376" si="1024">IF(AN$8="",0,SUM(AN377:AN388))</f>
        <v>0</v>
      </c>
      <c r="AO376" s="91">
        <f t="shared" ref="AO376" si="1025">IF(AO$8="",0,SUM(AO377:AO388))</f>
        <v>0</v>
      </c>
      <c r="AP376" s="91">
        <f t="shared" ref="AP376" si="1026">IF(AP$8="",0,SUM(AP377:AP388))</f>
        <v>0</v>
      </c>
      <c r="AQ376" s="91">
        <f t="shared" ref="AQ376" si="1027">IF(AQ$8="",0,SUM(AQ377:AQ388))</f>
        <v>0</v>
      </c>
      <c r="AR376" s="91">
        <f t="shared" ref="AR376" si="1028">IF(AR$8="",0,SUM(AR377:AR388))</f>
        <v>0</v>
      </c>
      <c r="AS376" s="91">
        <f t="shared" ref="AS376" si="1029">IF(AS$8="",0,SUM(AS377:AS388))</f>
        <v>0</v>
      </c>
      <c r="AT376" s="91">
        <f t="shared" ref="AT376" si="1030">IF(AT$8="",0,SUM(AT377:AT388))</f>
        <v>0</v>
      </c>
      <c r="AU376" s="91">
        <f t="shared" ref="AU376" si="1031">IF(AU$8="",0,SUM(AU377:AU388))</f>
        <v>0</v>
      </c>
      <c r="AV376" s="91">
        <f t="shared" ref="AV376" si="1032">IF(AV$8="",0,SUM(AV377:AV388))</f>
        <v>0</v>
      </c>
      <c r="AW376" s="91">
        <f t="shared" ref="AW376" si="1033">IF(AW$8="",0,SUM(AW377:AW388))</f>
        <v>0</v>
      </c>
      <c r="AX376" s="91">
        <f t="shared" ref="AX376" si="1034">IF(AX$8="",0,SUM(AX377:AX388))</f>
        <v>0</v>
      </c>
      <c r="AY376" s="91">
        <f t="shared" ref="AY376" si="1035">IF(AY$8="",0,SUM(AY377:AY388))</f>
        <v>0</v>
      </c>
      <c r="AZ376" s="91">
        <f t="shared" ref="AZ376" si="1036">IF(AZ$8="",0,SUM(AZ377:AZ388))</f>
        <v>0</v>
      </c>
      <c r="BA376" s="91">
        <f t="shared" ref="BA376" si="1037">IF(BA$8="",0,SUM(BA377:BA388))</f>
        <v>0</v>
      </c>
      <c r="BB376" s="91">
        <f t="shared" ref="BB376" si="1038">IF(BB$8="",0,SUM(BB377:BB388))</f>
        <v>0</v>
      </c>
      <c r="BC376" s="91">
        <f t="shared" ref="BC376" si="1039">IF(BC$8="",0,SUM(BC377:BC388))</f>
        <v>0</v>
      </c>
      <c r="BD376" s="91">
        <f t="shared" ref="BD376" si="1040">IF(BD$8="",0,SUM(BD377:BD388))</f>
        <v>0</v>
      </c>
      <c r="BE376" s="91">
        <f t="shared" ref="BE376" si="1041">IF(BE$8="",0,SUM(BE377:BE388))</f>
        <v>0</v>
      </c>
      <c r="BF376" s="91">
        <f t="shared" ref="BF376" si="1042">IF(BF$8="",0,SUM(BF377:BF388))</f>
        <v>0</v>
      </c>
      <c r="BG376" s="91">
        <f t="shared" ref="BG376" si="1043">IF(BG$8="",0,SUM(BG377:BG388))</f>
        <v>0</v>
      </c>
      <c r="BH376" s="91">
        <f t="shared" ref="BH376" si="1044">IF(BH$8="",0,SUM(BH377:BH388))</f>
        <v>0</v>
      </c>
      <c r="BI376" s="91">
        <f t="shared" ref="BI376" si="1045">IF(BI$8="",0,SUM(BI377:BI388))</f>
        <v>0</v>
      </c>
      <c r="BJ376" s="91">
        <f t="shared" ref="BJ376" si="1046">IF(BJ$8="",0,SUM(BJ377:BJ388))</f>
        <v>0</v>
      </c>
      <c r="BK376" s="91">
        <f t="shared" ref="BK376" si="1047">IF(BK$8="",0,SUM(BK377:BK388))</f>
        <v>0</v>
      </c>
      <c r="BL376" s="91">
        <f t="shared" ref="BL376" si="1048">IF(BL$8="",0,SUM(BL377:BL388))</f>
        <v>0</v>
      </c>
      <c r="BM376" s="91">
        <f t="shared" ref="BM376" si="1049">IF(BM$8="",0,SUM(BM377:BM388))</f>
        <v>0</v>
      </c>
      <c r="BN376" s="91">
        <f t="shared" ref="BN376" si="1050">IF(BN$8="",0,SUM(BN377:BN388))</f>
        <v>0</v>
      </c>
      <c r="BO376" s="91">
        <f t="shared" ref="BO376" si="1051">IF(BO$8="",0,SUM(BO377:BO388))</f>
        <v>0</v>
      </c>
      <c r="BP376" s="91">
        <f t="shared" ref="BP376" si="1052">IF(BP$8="",0,SUM(BP377:BP388))</f>
        <v>0</v>
      </c>
      <c r="BQ376" s="91">
        <f t="shared" ref="BQ376" si="1053">IF(BQ$8="",0,SUM(BQ377:BQ388))</f>
        <v>0</v>
      </c>
      <c r="BR376" s="91">
        <f t="shared" ref="BR376" si="1054">IF(BR$8="",0,SUM(BR377:BR388))</f>
        <v>0</v>
      </c>
      <c r="BS376" s="91">
        <f t="shared" ref="BS376" si="1055">IF(BS$8="",0,SUM(BS377:BS388))</f>
        <v>0</v>
      </c>
      <c r="BT376" s="91">
        <f t="shared" ref="BT376" si="1056">IF(BT$8="",0,SUM(BT377:BT388))</f>
        <v>0</v>
      </c>
      <c r="BU376" s="91">
        <f t="shared" ref="BU376" si="1057">IF(BU$8="",0,SUM(BU377:BU388))</f>
        <v>0</v>
      </c>
      <c r="BV376" s="91">
        <f t="shared" ref="BV376" si="1058">IF(BV$8="",0,SUM(BV377:BV388))</f>
        <v>0</v>
      </c>
      <c r="BW376" s="91">
        <f t="shared" ref="BW376" si="1059">IF(BW$8="",0,SUM(BW377:BW388))</f>
        <v>0</v>
      </c>
      <c r="BX376" s="91">
        <f t="shared" ref="BX376" si="1060">IF(BX$8="",0,SUM(BX377:BX388))</f>
        <v>0</v>
      </c>
      <c r="BY376" s="91">
        <f t="shared" ref="BY376" si="1061">IF(BY$8="",0,SUM(BY377:BY388))</f>
        <v>0</v>
      </c>
      <c r="BZ376" s="91">
        <f t="shared" ref="BZ376" si="1062">IF(BZ$8="",0,SUM(BZ377:BZ388))</f>
        <v>0</v>
      </c>
      <c r="CA376" s="91">
        <f t="shared" ref="CA376" si="1063">IF(CA$8="",0,SUM(CA377:CA388))</f>
        <v>0</v>
      </c>
      <c r="CB376" s="91">
        <f t="shared" ref="CB376" si="1064">IF(CB$8="",0,SUM(CB377:CB388))</f>
        <v>0</v>
      </c>
      <c r="CC376" s="91">
        <f t="shared" ref="CC376" si="1065">IF(CC$8="",0,SUM(CC377:CC388))</f>
        <v>0</v>
      </c>
      <c r="CD376" s="91">
        <f t="shared" ref="CD376" si="1066">IF(CD$8="",0,SUM(CD377:CD388))</f>
        <v>0</v>
      </c>
      <c r="CE376" s="91">
        <f t="shared" ref="CE376" si="1067">IF(CE$8="",0,SUM(CE377:CE388))</f>
        <v>0</v>
      </c>
      <c r="CF376" s="91">
        <f t="shared" ref="CF376" si="1068">IF(CF$8="",0,SUM(CF377:CF388))</f>
        <v>0</v>
      </c>
      <c r="CG376" s="91">
        <f t="shared" ref="CG376" si="1069">IF(CG$8="",0,SUM(CG377:CG388))</f>
        <v>0</v>
      </c>
      <c r="CH376" s="91">
        <f t="shared" ref="CH376" si="1070">IF(CH$8="",0,SUM(CH377:CH388))</f>
        <v>0</v>
      </c>
      <c r="CI376" s="91">
        <f t="shared" ref="CI376" si="1071">IF(CI$8="",0,SUM(CI377:CI388))</f>
        <v>0</v>
      </c>
      <c r="CJ376" s="91">
        <f t="shared" ref="CJ376" si="1072">IF(CJ$8="",0,SUM(CJ377:CJ388))</f>
        <v>0</v>
      </c>
      <c r="CK376" s="91">
        <f t="shared" ref="CK376" si="1073">IF(CK$8="",0,SUM(CK377:CK388))</f>
        <v>0</v>
      </c>
      <c r="CL376" s="91">
        <f t="shared" ref="CL376" si="1074">IF(CL$8="",0,SUM(CL377:CL388))</f>
        <v>0</v>
      </c>
      <c r="CM376" s="91">
        <f t="shared" ref="CM376" si="1075">IF(CM$8="",0,SUM(CM377:CM388))</f>
        <v>0</v>
      </c>
      <c r="CN376" s="91">
        <f t="shared" ref="CN376" si="1076">IF(CN$8="",0,SUM(CN377:CN388))</f>
        <v>0</v>
      </c>
      <c r="CO376" s="91">
        <f t="shared" ref="CO376" si="1077">IF(CO$8="",0,SUM(CO377:CO388))</f>
        <v>0</v>
      </c>
      <c r="CP376" s="91">
        <f t="shared" ref="CP376" si="1078">IF(CP$8="",0,SUM(CP377:CP388))</f>
        <v>0</v>
      </c>
      <c r="CQ376" s="91">
        <f t="shared" ref="CQ376" si="1079">IF(CQ$8="",0,SUM(CQ377:CQ388))</f>
        <v>0</v>
      </c>
      <c r="CR376" s="91">
        <f t="shared" ref="CR376" si="1080">IF(CR$8="",0,SUM(CR377:CR388))</f>
        <v>0</v>
      </c>
      <c r="CS376" s="91">
        <f t="shared" ref="CS376" si="1081">IF(CS$8="",0,SUM(CS377:CS388))</f>
        <v>0</v>
      </c>
      <c r="CT376" s="91">
        <f t="shared" ref="CT376" si="1082">IF(CT$8="",0,SUM(CT377:CT388))</f>
        <v>0</v>
      </c>
      <c r="CU376" s="91">
        <f t="shared" ref="CU376" si="1083">IF(CU$8="",0,SUM(CU377:CU388))</f>
        <v>0</v>
      </c>
      <c r="CV376" s="91">
        <f t="shared" ref="CV376" si="1084">IF(CV$8="",0,SUM(CV377:CV388))</f>
        <v>0</v>
      </c>
      <c r="CW376" s="91">
        <f t="shared" ref="CW376" si="1085">IF(CW$8="",0,SUM(CW377:CW388))</f>
        <v>0</v>
      </c>
      <c r="CX376" s="91">
        <f t="shared" ref="CX376" si="1086">IF(CX$8="",0,SUM(CX377:CX388))</f>
        <v>0</v>
      </c>
      <c r="CY376" s="91">
        <f t="shared" ref="CY376" si="1087">IF(CY$8="",0,SUM(CY377:CY388))</f>
        <v>0</v>
      </c>
      <c r="CZ376" s="91">
        <f t="shared" ref="CZ376" si="1088">IF(CZ$8="",0,SUM(CZ377:CZ388))</f>
        <v>0</v>
      </c>
      <c r="DA376" s="91">
        <f t="shared" ref="DA376" si="1089">IF(DA$8="",0,SUM(DA377:DA388))</f>
        <v>0</v>
      </c>
      <c r="DB376" s="91">
        <f t="shared" ref="DB376" si="1090">IF(DB$8="",0,SUM(DB377:DB388))</f>
        <v>0</v>
      </c>
      <c r="DC376" s="91">
        <f t="shared" ref="DC376" si="1091">IF(DC$8="",0,SUM(DC377:DC388))</f>
        <v>0</v>
      </c>
      <c r="DD376" s="91">
        <f t="shared" ref="DD376" si="1092">IF(DD$8="",0,SUM(DD377:DD388))</f>
        <v>0</v>
      </c>
      <c r="DE376" s="91">
        <f t="shared" ref="DE376" si="1093">IF(DE$8="",0,SUM(DE377:DE388))</f>
        <v>0</v>
      </c>
      <c r="DF376" s="91">
        <f t="shared" ref="DF376" si="1094">IF(DF$8="",0,SUM(DF377:DF388))</f>
        <v>0</v>
      </c>
      <c r="DG376" s="91">
        <f t="shared" ref="DG376" si="1095">IF(DG$8="",0,SUM(DG377:DG388))</f>
        <v>0</v>
      </c>
      <c r="DH376" s="91">
        <f t="shared" ref="DH376" si="1096">IF(DH$8="",0,SUM(DH377:DH388))</f>
        <v>0</v>
      </c>
      <c r="DI376" s="91">
        <f t="shared" ref="DI376" si="1097">IF(DI$8="",0,SUM(DI377:DI388))</f>
        <v>0</v>
      </c>
      <c r="DJ376" s="91">
        <f t="shared" ref="DJ376" si="1098">IF(DJ$8="",0,SUM(DJ377:DJ388))</f>
        <v>0</v>
      </c>
      <c r="DK376" s="91">
        <f t="shared" ref="DK376" si="1099">IF(DK$8="",0,SUM(DK377:DK388))</f>
        <v>0</v>
      </c>
      <c r="DL376" s="91">
        <f t="shared" ref="DL376" si="1100">IF(DL$8="",0,SUM(DL377:DL388))</f>
        <v>0</v>
      </c>
      <c r="DM376" s="91">
        <f t="shared" ref="DM376" si="1101">IF(DM$8="",0,SUM(DM377:DM388))</f>
        <v>0</v>
      </c>
      <c r="DN376" s="91">
        <f t="shared" ref="DN376" si="1102">IF(DN$8="",0,SUM(DN377:DN388))</f>
        <v>0</v>
      </c>
      <c r="DO376" s="91">
        <f t="shared" ref="DO376" si="1103">IF(DO$8="",0,SUM(DO377:DO388))</f>
        <v>0</v>
      </c>
      <c r="DP376" s="91">
        <f t="shared" ref="DP376" si="1104">IF(DP$8="",0,SUM(DP377:DP388))</f>
        <v>0</v>
      </c>
      <c r="DQ376" s="91">
        <f t="shared" ref="DQ376" si="1105">IF(DQ$8="",0,SUM(DQ377:DQ388))</f>
        <v>0</v>
      </c>
      <c r="DR376" s="91">
        <f t="shared" ref="DR376" si="1106">IF(DR$8="",0,SUM(DR377:DR388))</f>
        <v>0</v>
      </c>
      <c r="DS376" s="91">
        <f t="shared" ref="DS376" si="1107">IF(DS$8="",0,SUM(DS377:DS388))</f>
        <v>0</v>
      </c>
      <c r="DT376" s="91">
        <f t="shared" ref="DT376" si="1108">IF(DT$8="",0,SUM(DT377:DT388))</f>
        <v>0</v>
      </c>
      <c r="DU376" s="3"/>
      <c r="DV376" s="3"/>
    </row>
    <row r="377" spans="1:126" ht="4.2" customHeight="1">
      <c r="A377" s="1"/>
      <c r="B377" s="1"/>
      <c r="C377" s="13"/>
      <c r="D377" s="13"/>
      <c r="E377" s="262"/>
      <c r="F377" s="13"/>
      <c r="G377" s="302"/>
      <c r="H377" s="13"/>
      <c r="I377" s="13"/>
      <c r="J377" s="13"/>
      <c r="K377" s="13"/>
      <c r="L377" s="13"/>
      <c r="M377" s="14"/>
      <c r="N377" s="13"/>
      <c r="O377" s="13"/>
      <c r="P377" s="14"/>
      <c r="Q377" s="13"/>
      <c r="R377" s="13"/>
      <c r="S377" s="14"/>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c r="BL377" s="17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c r="CX377" s="176"/>
      <c r="CY377" s="176"/>
      <c r="CZ377" s="176"/>
      <c r="DA377" s="176"/>
      <c r="DB377" s="176"/>
      <c r="DC377" s="176"/>
      <c r="DD377" s="176"/>
      <c r="DE377" s="176"/>
      <c r="DF377" s="176"/>
      <c r="DG377" s="176"/>
      <c r="DH377" s="176"/>
      <c r="DI377" s="176"/>
      <c r="DJ377" s="176"/>
      <c r="DK377" s="176"/>
      <c r="DL377" s="176"/>
      <c r="DM377" s="176"/>
      <c r="DN377" s="176"/>
      <c r="DO377" s="176"/>
      <c r="DP377" s="176"/>
      <c r="DQ377" s="176"/>
      <c r="DR377" s="176"/>
      <c r="DS377" s="176"/>
      <c r="DT377" s="176"/>
      <c r="DU377" s="1"/>
      <c r="DV377" s="1"/>
    </row>
    <row r="378" spans="1:126" s="237" customFormat="1" ht="10.199999999999999">
      <c r="A378" s="226"/>
      <c r="B378" s="227" t="s">
        <v>91</v>
      </c>
      <c r="C378" s="228"/>
      <c r="D378" s="227"/>
      <c r="E378" s="268"/>
      <c r="F378" s="114"/>
      <c r="G378" s="229"/>
      <c r="H378" s="226"/>
      <c r="I378" s="239" t="str">
        <f>$I$112</f>
        <v>Стоимостная структура себестоимости 1 ед. готовой продукции</v>
      </c>
      <c r="J378" s="226"/>
      <c r="K378" s="226"/>
      <c r="L378" s="226"/>
      <c r="M378" s="230" t="s">
        <v>6</v>
      </c>
      <c r="N378" s="231" t="s">
        <v>401</v>
      </c>
      <c r="O378" s="226"/>
      <c r="P378" s="229"/>
      <c r="Q378" s="226" t="s">
        <v>25</v>
      </c>
      <c r="R378" s="226"/>
      <c r="S378" s="230" t="s">
        <v>6</v>
      </c>
      <c r="T378" s="231"/>
      <c r="U378" s="238" t="s">
        <v>7</v>
      </c>
      <c r="V378" s="226"/>
      <c r="W378" s="233"/>
      <c r="X378" s="234"/>
      <c r="Y378" s="229" t="s">
        <v>6</v>
      </c>
      <c r="Z378" s="235"/>
      <c r="AA378" s="684">
        <f>Главная!$N$54</f>
        <v>0</v>
      </c>
      <c r="AB378" s="236">
        <f>AA378</f>
        <v>0</v>
      </c>
      <c r="AC378" s="236">
        <f t="shared" ref="AC378:CN378" si="1109">AB378</f>
        <v>0</v>
      </c>
      <c r="AD378" s="236">
        <f t="shared" si="1109"/>
        <v>0</v>
      </c>
      <c r="AE378" s="236">
        <f t="shared" si="1109"/>
        <v>0</v>
      </c>
      <c r="AF378" s="236">
        <f t="shared" si="1109"/>
        <v>0</v>
      </c>
      <c r="AG378" s="236">
        <f t="shared" si="1109"/>
        <v>0</v>
      </c>
      <c r="AH378" s="236">
        <f t="shared" si="1109"/>
        <v>0</v>
      </c>
      <c r="AI378" s="236">
        <f t="shared" si="1109"/>
        <v>0</v>
      </c>
      <c r="AJ378" s="236">
        <f t="shared" si="1109"/>
        <v>0</v>
      </c>
      <c r="AK378" s="236">
        <f t="shared" si="1109"/>
        <v>0</v>
      </c>
      <c r="AL378" s="236">
        <f t="shared" si="1109"/>
        <v>0</v>
      </c>
      <c r="AM378" s="236">
        <f t="shared" si="1109"/>
        <v>0</v>
      </c>
      <c r="AN378" s="236">
        <f t="shared" si="1109"/>
        <v>0</v>
      </c>
      <c r="AO378" s="236">
        <f t="shared" si="1109"/>
        <v>0</v>
      </c>
      <c r="AP378" s="236">
        <f t="shared" si="1109"/>
        <v>0</v>
      </c>
      <c r="AQ378" s="236">
        <f t="shared" si="1109"/>
        <v>0</v>
      </c>
      <c r="AR378" s="236">
        <f t="shared" si="1109"/>
        <v>0</v>
      </c>
      <c r="AS378" s="236">
        <f t="shared" si="1109"/>
        <v>0</v>
      </c>
      <c r="AT378" s="236">
        <f t="shared" si="1109"/>
        <v>0</v>
      </c>
      <c r="AU378" s="236">
        <f t="shared" si="1109"/>
        <v>0</v>
      </c>
      <c r="AV378" s="236">
        <f t="shared" si="1109"/>
        <v>0</v>
      </c>
      <c r="AW378" s="236">
        <f t="shared" si="1109"/>
        <v>0</v>
      </c>
      <c r="AX378" s="236">
        <f t="shared" si="1109"/>
        <v>0</v>
      </c>
      <c r="AY378" s="236">
        <f t="shared" si="1109"/>
        <v>0</v>
      </c>
      <c r="AZ378" s="236">
        <f t="shared" si="1109"/>
        <v>0</v>
      </c>
      <c r="BA378" s="236">
        <f t="shared" si="1109"/>
        <v>0</v>
      </c>
      <c r="BB378" s="236">
        <f t="shared" si="1109"/>
        <v>0</v>
      </c>
      <c r="BC378" s="236">
        <f t="shared" si="1109"/>
        <v>0</v>
      </c>
      <c r="BD378" s="236">
        <f t="shared" si="1109"/>
        <v>0</v>
      </c>
      <c r="BE378" s="236">
        <f t="shared" si="1109"/>
        <v>0</v>
      </c>
      <c r="BF378" s="236">
        <f t="shared" si="1109"/>
        <v>0</v>
      </c>
      <c r="BG378" s="236">
        <f t="shared" si="1109"/>
        <v>0</v>
      </c>
      <c r="BH378" s="236">
        <f t="shared" si="1109"/>
        <v>0</v>
      </c>
      <c r="BI378" s="236">
        <f t="shared" si="1109"/>
        <v>0</v>
      </c>
      <c r="BJ378" s="236">
        <f t="shared" si="1109"/>
        <v>0</v>
      </c>
      <c r="BK378" s="236">
        <f t="shared" si="1109"/>
        <v>0</v>
      </c>
      <c r="BL378" s="236">
        <f t="shared" si="1109"/>
        <v>0</v>
      </c>
      <c r="BM378" s="236">
        <f t="shared" si="1109"/>
        <v>0</v>
      </c>
      <c r="BN378" s="236">
        <f t="shared" si="1109"/>
        <v>0</v>
      </c>
      <c r="BO378" s="236">
        <f t="shared" si="1109"/>
        <v>0</v>
      </c>
      <c r="BP378" s="236">
        <f t="shared" si="1109"/>
        <v>0</v>
      </c>
      <c r="BQ378" s="236">
        <f t="shared" si="1109"/>
        <v>0</v>
      </c>
      <c r="BR378" s="236">
        <f t="shared" si="1109"/>
        <v>0</v>
      </c>
      <c r="BS378" s="236">
        <f t="shared" si="1109"/>
        <v>0</v>
      </c>
      <c r="BT378" s="236">
        <f t="shared" si="1109"/>
        <v>0</v>
      </c>
      <c r="BU378" s="236">
        <f t="shared" si="1109"/>
        <v>0</v>
      </c>
      <c r="BV378" s="236">
        <f t="shared" si="1109"/>
        <v>0</v>
      </c>
      <c r="BW378" s="236">
        <f t="shared" si="1109"/>
        <v>0</v>
      </c>
      <c r="BX378" s="236">
        <f t="shared" si="1109"/>
        <v>0</v>
      </c>
      <c r="BY378" s="236">
        <f t="shared" si="1109"/>
        <v>0</v>
      </c>
      <c r="BZ378" s="236">
        <f t="shared" si="1109"/>
        <v>0</v>
      </c>
      <c r="CA378" s="236">
        <f t="shared" si="1109"/>
        <v>0</v>
      </c>
      <c r="CB378" s="236">
        <f t="shared" si="1109"/>
        <v>0</v>
      </c>
      <c r="CC378" s="236">
        <f t="shared" si="1109"/>
        <v>0</v>
      </c>
      <c r="CD378" s="236">
        <f t="shared" si="1109"/>
        <v>0</v>
      </c>
      <c r="CE378" s="236">
        <f t="shared" si="1109"/>
        <v>0</v>
      </c>
      <c r="CF378" s="236">
        <f t="shared" si="1109"/>
        <v>0</v>
      </c>
      <c r="CG378" s="236">
        <f t="shared" si="1109"/>
        <v>0</v>
      </c>
      <c r="CH378" s="236">
        <f t="shared" si="1109"/>
        <v>0</v>
      </c>
      <c r="CI378" s="236">
        <f t="shared" si="1109"/>
        <v>0</v>
      </c>
      <c r="CJ378" s="236">
        <f t="shared" si="1109"/>
        <v>0</v>
      </c>
      <c r="CK378" s="236">
        <f t="shared" si="1109"/>
        <v>0</v>
      </c>
      <c r="CL378" s="236">
        <f t="shared" si="1109"/>
        <v>0</v>
      </c>
      <c r="CM378" s="236">
        <f t="shared" si="1109"/>
        <v>0</v>
      </c>
      <c r="CN378" s="236">
        <f t="shared" si="1109"/>
        <v>0</v>
      </c>
      <c r="CO378" s="236">
        <f t="shared" ref="CO378:DT378" si="1110">CN378</f>
        <v>0</v>
      </c>
      <c r="CP378" s="236">
        <f t="shared" si="1110"/>
        <v>0</v>
      </c>
      <c r="CQ378" s="236">
        <f t="shared" si="1110"/>
        <v>0</v>
      </c>
      <c r="CR378" s="236">
        <f t="shared" si="1110"/>
        <v>0</v>
      </c>
      <c r="CS378" s="236">
        <f t="shared" si="1110"/>
        <v>0</v>
      </c>
      <c r="CT378" s="236">
        <f t="shared" si="1110"/>
        <v>0</v>
      </c>
      <c r="CU378" s="236">
        <f t="shared" si="1110"/>
        <v>0</v>
      </c>
      <c r="CV378" s="236">
        <f t="shared" si="1110"/>
        <v>0</v>
      </c>
      <c r="CW378" s="236">
        <f t="shared" si="1110"/>
        <v>0</v>
      </c>
      <c r="CX378" s="236">
        <f t="shared" si="1110"/>
        <v>0</v>
      </c>
      <c r="CY378" s="236">
        <f t="shared" si="1110"/>
        <v>0</v>
      </c>
      <c r="CZ378" s="236">
        <f t="shared" si="1110"/>
        <v>0</v>
      </c>
      <c r="DA378" s="236">
        <f t="shared" si="1110"/>
        <v>0</v>
      </c>
      <c r="DB378" s="236">
        <f t="shared" si="1110"/>
        <v>0</v>
      </c>
      <c r="DC378" s="236">
        <f t="shared" si="1110"/>
        <v>0</v>
      </c>
      <c r="DD378" s="236">
        <f t="shared" si="1110"/>
        <v>0</v>
      </c>
      <c r="DE378" s="236">
        <f t="shared" si="1110"/>
        <v>0</v>
      </c>
      <c r="DF378" s="236">
        <f t="shared" si="1110"/>
        <v>0</v>
      </c>
      <c r="DG378" s="236">
        <f t="shared" si="1110"/>
        <v>0</v>
      </c>
      <c r="DH378" s="236">
        <f t="shared" si="1110"/>
        <v>0</v>
      </c>
      <c r="DI378" s="236">
        <f t="shared" si="1110"/>
        <v>0</v>
      </c>
      <c r="DJ378" s="236">
        <f t="shared" si="1110"/>
        <v>0</v>
      </c>
      <c r="DK378" s="236">
        <f t="shared" si="1110"/>
        <v>0</v>
      </c>
      <c r="DL378" s="236">
        <f t="shared" si="1110"/>
        <v>0</v>
      </c>
      <c r="DM378" s="236">
        <f t="shared" si="1110"/>
        <v>0</v>
      </c>
      <c r="DN378" s="236">
        <f t="shared" si="1110"/>
        <v>0</v>
      </c>
      <c r="DO378" s="236">
        <f t="shared" si="1110"/>
        <v>0</v>
      </c>
      <c r="DP378" s="236">
        <f t="shared" si="1110"/>
        <v>0</v>
      </c>
      <c r="DQ378" s="236">
        <f t="shared" si="1110"/>
        <v>0</v>
      </c>
      <c r="DR378" s="236">
        <f t="shared" si="1110"/>
        <v>0</v>
      </c>
      <c r="DS378" s="236">
        <f t="shared" si="1110"/>
        <v>0</v>
      </c>
      <c r="DT378" s="236">
        <f t="shared" si="1110"/>
        <v>0</v>
      </c>
      <c r="DU378" s="226"/>
      <c r="DV378" s="226"/>
    </row>
    <row r="379" spans="1:126" s="237" customFormat="1" ht="10.199999999999999">
      <c r="A379" s="226"/>
      <c r="B379" s="227" t="s">
        <v>92</v>
      </c>
      <c r="C379" s="228"/>
      <c r="D379" s="227"/>
      <c r="E379" s="268"/>
      <c r="F379" s="114"/>
      <c r="G379" s="229"/>
      <c r="H379" s="226"/>
      <c r="I379" s="226" t="str">
        <f t="shared" ref="I379:I387" si="1111">$I$112</f>
        <v>Стоимостная структура себестоимости 1 ед. готовой продукции</v>
      </c>
      <c r="J379" s="226"/>
      <c r="K379" s="226"/>
      <c r="L379" s="226"/>
      <c r="M379" s="230" t="s">
        <v>6</v>
      </c>
      <c r="N379" s="231"/>
      <c r="O379" s="226"/>
      <c r="P379" s="229"/>
      <c r="Q379" s="226" t="s">
        <v>25</v>
      </c>
      <c r="R379" s="226"/>
      <c r="S379" s="230" t="s">
        <v>6</v>
      </c>
      <c r="T379" s="231"/>
      <c r="U379" s="238" t="s">
        <v>7</v>
      </c>
      <c r="V379" s="226"/>
      <c r="W379" s="233"/>
      <c r="X379" s="234"/>
      <c r="Y379" s="229" t="s">
        <v>6</v>
      </c>
      <c r="Z379" s="235"/>
      <c r="AA379" s="236"/>
      <c r="AB379" s="236"/>
      <c r="AC379" s="236"/>
      <c r="AD379" s="236"/>
      <c r="AE379" s="236"/>
      <c r="AF379" s="236"/>
      <c r="AG379" s="236"/>
      <c r="AH379" s="236"/>
      <c r="AI379" s="236"/>
      <c r="AJ379" s="236"/>
      <c r="AK379" s="236"/>
      <c r="AL379" s="236"/>
      <c r="AM379" s="236"/>
      <c r="AN379" s="236"/>
      <c r="AO379" s="236"/>
      <c r="AP379" s="236"/>
      <c r="AQ379" s="236"/>
      <c r="AR379" s="236"/>
      <c r="AS379" s="236"/>
      <c r="AT379" s="236"/>
      <c r="AU379" s="236"/>
      <c r="AV379" s="236"/>
      <c r="AW379" s="236"/>
      <c r="AX379" s="236"/>
      <c r="AY379" s="236"/>
      <c r="AZ379" s="236"/>
      <c r="BA379" s="236"/>
      <c r="BB379" s="236"/>
      <c r="BC379" s="236"/>
      <c r="BD379" s="236"/>
      <c r="BE379" s="236"/>
      <c r="BF379" s="236"/>
      <c r="BG379" s="236"/>
      <c r="BH379" s="236"/>
      <c r="BI379" s="236"/>
      <c r="BJ379" s="236"/>
      <c r="BK379" s="236"/>
      <c r="BL379" s="236"/>
      <c r="BM379" s="236"/>
      <c r="BN379" s="236"/>
      <c r="BO379" s="236"/>
      <c r="BP379" s="236"/>
      <c r="BQ379" s="236"/>
      <c r="BR379" s="236"/>
      <c r="BS379" s="236"/>
      <c r="BT379" s="236"/>
      <c r="BU379" s="236"/>
      <c r="BV379" s="236"/>
      <c r="BW379" s="236"/>
      <c r="BX379" s="236"/>
      <c r="BY379" s="236"/>
      <c r="BZ379" s="236"/>
      <c r="CA379" s="236"/>
      <c r="CB379" s="236"/>
      <c r="CC379" s="236"/>
      <c r="CD379" s="236"/>
      <c r="CE379" s="236"/>
      <c r="CF379" s="236"/>
      <c r="CG379" s="236"/>
      <c r="CH379" s="236"/>
      <c r="CI379" s="236"/>
      <c r="CJ379" s="236"/>
      <c r="CK379" s="236"/>
      <c r="CL379" s="236"/>
      <c r="CM379" s="236"/>
      <c r="CN379" s="236"/>
      <c r="CO379" s="236"/>
      <c r="CP379" s="236"/>
      <c r="CQ379" s="236"/>
      <c r="CR379" s="236"/>
      <c r="CS379" s="236"/>
      <c r="CT379" s="236"/>
      <c r="CU379" s="236"/>
      <c r="CV379" s="236"/>
      <c r="CW379" s="236"/>
      <c r="CX379" s="236"/>
      <c r="CY379" s="236"/>
      <c r="CZ379" s="236"/>
      <c r="DA379" s="236"/>
      <c r="DB379" s="236"/>
      <c r="DC379" s="236"/>
      <c r="DD379" s="236"/>
      <c r="DE379" s="236"/>
      <c r="DF379" s="236"/>
      <c r="DG379" s="236"/>
      <c r="DH379" s="236"/>
      <c r="DI379" s="236"/>
      <c r="DJ379" s="236"/>
      <c r="DK379" s="236"/>
      <c r="DL379" s="236"/>
      <c r="DM379" s="236"/>
      <c r="DN379" s="236"/>
      <c r="DO379" s="236"/>
      <c r="DP379" s="236"/>
      <c r="DQ379" s="236"/>
      <c r="DR379" s="236"/>
      <c r="DS379" s="236"/>
      <c r="DT379" s="236"/>
      <c r="DU379" s="226"/>
      <c r="DV379" s="226"/>
    </row>
    <row r="380" spans="1:126" s="237" customFormat="1" ht="10.199999999999999">
      <c r="A380" s="226"/>
      <c r="B380" s="227" t="s">
        <v>93</v>
      </c>
      <c r="C380" s="226"/>
      <c r="D380" s="227"/>
      <c r="E380" s="268"/>
      <c r="F380" s="114"/>
      <c r="G380" s="229"/>
      <c r="H380" s="226"/>
      <c r="I380" s="226" t="str">
        <f t="shared" si="1111"/>
        <v>Стоимостная структура себестоимости 1 ед. готовой продукции</v>
      </c>
      <c r="J380" s="226"/>
      <c r="K380" s="226"/>
      <c r="L380" s="226"/>
      <c r="M380" s="230" t="s">
        <v>6</v>
      </c>
      <c r="N380" s="231"/>
      <c r="O380" s="226"/>
      <c r="P380" s="229"/>
      <c r="Q380" s="226" t="s">
        <v>25</v>
      </c>
      <c r="R380" s="226"/>
      <c r="S380" s="230" t="s">
        <v>6</v>
      </c>
      <c r="T380" s="231"/>
      <c r="U380" s="238" t="s">
        <v>7</v>
      </c>
      <c r="V380" s="226"/>
      <c r="W380" s="233"/>
      <c r="X380" s="234"/>
      <c r="Y380" s="229" t="s">
        <v>6</v>
      </c>
      <c r="Z380" s="235"/>
      <c r="AA380" s="236"/>
      <c r="AB380" s="236"/>
      <c r="AC380" s="236"/>
      <c r="AD380" s="236"/>
      <c r="AE380" s="236"/>
      <c r="AF380" s="236"/>
      <c r="AG380" s="236"/>
      <c r="AH380" s="236"/>
      <c r="AI380" s="236"/>
      <c r="AJ380" s="236"/>
      <c r="AK380" s="236"/>
      <c r="AL380" s="236"/>
      <c r="AM380" s="236"/>
      <c r="AN380" s="236"/>
      <c r="AO380" s="236"/>
      <c r="AP380" s="236"/>
      <c r="AQ380" s="236"/>
      <c r="AR380" s="236"/>
      <c r="AS380" s="236"/>
      <c r="AT380" s="236"/>
      <c r="AU380" s="236"/>
      <c r="AV380" s="236"/>
      <c r="AW380" s="236"/>
      <c r="AX380" s="236"/>
      <c r="AY380" s="236"/>
      <c r="AZ380" s="236"/>
      <c r="BA380" s="236"/>
      <c r="BB380" s="236"/>
      <c r="BC380" s="236"/>
      <c r="BD380" s="236"/>
      <c r="BE380" s="236"/>
      <c r="BF380" s="236"/>
      <c r="BG380" s="236"/>
      <c r="BH380" s="236"/>
      <c r="BI380" s="236"/>
      <c r="BJ380" s="236"/>
      <c r="BK380" s="236"/>
      <c r="BL380" s="236"/>
      <c r="BM380" s="236"/>
      <c r="BN380" s="236"/>
      <c r="BO380" s="236"/>
      <c r="BP380" s="236"/>
      <c r="BQ380" s="236"/>
      <c r="BR380" s="236"/>
      <c r="BS380" s="236"/>
      <c r="BT380" s="236"/>
      <c r="BU380" s="236"/>
      <c r="BV380" s="236"/>
      <c r="BW380" s="236"/>
      <c r="BX380" s="236"/>
      <c r="BY380" s="236"/>
      <c r="BZ380" s="236"/>
      <c r="CA380" s="236"/>
      <c r="CB380" s="236"/>
      <c r="CC380" s="236"/>
      <c r="CD380" s="236"/>
      <c r="CE380" s="236"/>
      <c r="CF380" s="236"/>
      <c r="CG380" s="236"/>
      <c r="CH380" s="236"/>
      <c r="CI380" s="236"/>
      <c r="CJ380" s="236"/>
      <c r="CK380" s="236"/>
      <c r="CL380" s="236"/>
      <c r="CM380" s="236"/>
      <c r="CN380" s="236"/>
      <c r="CO380" s="236"/>
      <c r="CP380" s="236"/>
      <c r="CQ380" s="236"/>
      <c r="CR380" s="236"/>
      <c r="CS380" s="236"/>
      <c r="CT380" s="236"/>
      <c r="CU380" s="236"/>
      <c r="CV380" s="236"/>
      <c r="CW380" s="236"/>
      <c r="CX380" s="236"/>
      <c r="CY380" s="236"/>
      <c r="CZ380" s="236"/>
      <c r="DA380" s="236"/>
      <c r="DB380" s="236"/>
      <c r="DC380" s="236"/>
      <c r="DD380" s="236"/>
      <c r="DE380" s="236"/>
      <c r="DF380" s="236"/>
      <c r="DG380" s="236"/>
      <c r="DH380" s="236"/>
      <c r="DI380" s="236"/>
      <c r="DJ380" s="236"/>
      <c r="DK380" s="236"/>
      <c r="DL380" s="236"/>
      <c r="DM380" s="236"/>
      <c r="DN380" s="236"/>
      <c r="DO380" s="236"/>
      <c r="DP380" s="236"/>
      <c r="DQ380" s="236"/>
      <c r="DR380" s="236"/>
      <c r="DS380" s="236"/>
      <c r="DT380" s="236"/>
      <c r="DU380" s="226"/>
      <c r="DV380" s="226"/>
    </row>
    <row r="381" spans="1:126" s="237" customFormat="1" ht="10.199999999999999">
      <c r="A381" s="226"/>
      <c r="B381" s="227" t="s">
        <v>94</v>
      </c>
      <c r="C381" s="228"/>
      <c r="D381" s="227"/>
      <c r="E381" s="268"/>
      <c r="F381" s="114"/>
      <c r="G381" s="229"/>
      <c r="H381" s="226"/>
      <c r="I381" s="226" t="str">
        <f t="shared" si="1111"/>
        <v>Стоимостная структура себестоимости 1 ед. готовой продукции</v>
      </c>
      <c r="J381" s="226"/>
      <c r="K381" s="226"/>
      <c r="L381" s="226"/>
      <c r="M381" s="230" t="s">
        <v>6</v>
      </c>
      <c r="N381" s="231"/>
      <c r="O381" s="226"/>
      <c r="P381" s="229"/>
      <c r="Q381" s="226" t="s">
        <v>25</v>
      </c>
      <c r="R381" s="226"/>
      <c r="S381" s="230" t="s">
        <v>6</v>
      </c>
      <c r="T381" s="231"/>
      <c r="U381" s="238" t="s">
        <v>7</v>
      </c>
      <c r="V381" s="226"/>
      <c r="W381" s="233"/>
      <c r="X381" s="234"/>
      <c r="Y381" s="229" t="s">
        <v>6</v>
      </c>
      <c r="Z381" s="235"/>
      <c r="AA381" s="236"/>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236"/>
      <c r="BE381" s="236"/>
      <c r="BF381" s="236"/>
      <c r="BG381" s="236"/>
      <c r="BH381" s="236"/>
      <c r="BI381" s="236"/>
      <c r="BJ381" s="236"/>
      <c r="BK381" s="236"/>
      <c r="BL381" s="236"/>
      <c r="BM381" s="236"/>
      <c r="BN381" s="236"/>
      <c r="BO381" s="236"/>
      <c r="BP381" s="236"/>
      <c r="BQ381" s="236"/>
      <c r="BR381" s="236"/>
      <c r="BS381" s="236"/>
      <c r="BT381" s="236"/>
      <c r="BU381" s="236"/>
      <c r="BV381" s="236"/>
      <c r="BW381" s="236"/>
      <c r="BX381" s="236"/>
      <c r="BY381" s="236"/>
      <c r="BZ381" s="236"/>
      <c r="CA381" s="236"/>
      <c r="CB381" s="236"/>
      <c r="CC381" s="236"/>
      <c r="CD381" s="236"/>
      <c r="CE381" s="236"/>
      <c r="CF381" s="236"/>
      <c r="CG381" s="236"/>
      <c r="CH381" s="236"/>
      <c r="CI381" s="236"/>
      <c r="CJ381" s="236"/>
      <c r="CK381" s="236"/>
      <c r="CL381" s="236"/>
      <c r="CM381" s="236"/>
      <c r="CN381" s="236"/>
      <c r="CO381" s="236"/>
      <c r="CP381" s="236"/>
      <c r="CQ381" s="236"/>
      <c r="CR381" s="236"/>
      <c r="CS381" s="236"/>
      <c r="CT381" s="236"/>
      <c r="CU381" s="236"/>
      <c r="CV381" s="236"/>
      <c r="CW381" s="236"/>
      <c r="CX381" s="236"/>
      <c r="CY381" s="236"/>
      <c r="CZ381" s="236"/>
      <c r="DA381" s="236"/>
      <c r="DB381" s="236"/>
      <c r="DC381" s="236"/>
      <c r="DD381" s="236"/>
      <c r="DE381" s="236"/>
      <c r="DF381" s="236"/>
      <c r="DG381" s="236"/>
      <c r="DH381" s="236"/>
      <c r="DI381" s="236"/>
      <c r="DJ381" s="236"/>
      <c r="DK381" s="236"/>
      <c r="DL381" s="236"/>
      <c r="DM381" s="236"/>
      <c r="DN381" s="236"/>
      <c r="DO381" s="236"/>
      <c r="DP381" s="236"/>
      <c r="DQ381" s="236"/>
      <c r="DR381" s="236"/>
      <c r="DS381" s="236"/>
      <c r="DT381" s="236"/>
      <c r="DU381" s="226"/>
      <c r="DV381" s="226"/>
    </row>
    <row r="382" spans="1:126" s="237" customFormat="1" ht="10.199999999999999">
      <c r="A382" s="226"/>
      <c r="B382" s="227" t="s">
        <v>95</v>
      </c>
      <c r="C382" s="226"/>
      <c r="D382" s="227"/>
      <c r="E382" s="268"/>
      <c r="F382" s="114"/>
      <c r="G382" s="229"/>
      <c r="H382" s="226"/>
      <c r="I382" s="226" t="str">
        <f t="shared" si="1111"/>
        <v>Стоимостная структура себестоимости 1 ед. готовой продукции</v>
      </c>
      <c r="J382" s="226"/>
      <c r="K382" s="226"/>
      <c r="L382" s="226"/>
      <c r="M382" s="230" t="s">
        <v>6</v>
      </c>
      <c r="N382" s="231"/>
      <c r="O382" s="226"/>
      <c r="P382" s="229"/>
      <c r="Q382" s="226" t="s">
        <v>25</v>
      </c>
      <c r="R382" s="226"/>
      <c r="S382" s="230" t="s">
        <v>6</v>
      </c>
      <c r="T382" s="231"/>
      <c r="U382" s="238" t="s">
        <v>7</v>
      </c>
      <c r="V382" s="226"/>
      <c r="W382" s="233"/>
      <c r="X382" s="234"/>
      <c r="Y382" s="229" t="s">
        <v>6</v>
      </c>
      <c r="Z382" s="235"/>
      <c r="AA382" s="236"/>
      <c r="AB382" s="236"/>
      <c r="AC382" s="236"/>
      <c r="AD382" s="236"/>
      <c r="AE382" s="236"/>
      <c r="AF382" s="236"/>
      <c r="AG382" s="236"/>
      <c r="AH382" s="236"/>
      <c r="AI382" s="236"/>
      <c r="AJ382" s="236"/>
      <c r="AK382" s="236"/>
      <c r="AL382" s="236"/>
      <c r="AM382" s="236"/>
      <c r="AN382" s="236"/>
      <c r="AO382" s="236"/>
      <c r="AP382" s="236"/>
      <c r="AQ382" s="236"/>
      <c r="AR382" s="236"/>
      <c r="AS382" s="236"/>
      <c r="AT382" s="236"/>
      <c r="AU382" s="236"/>
      <c r="AV382" s="236"/>
      <c r="AW382" s="236"/>
      <c r="AX382" s="236"/>
      <c r="AY382" s="236"/>
      <c r="AZ382" s="236"/>
      <c r="BA382" s="236"/>
      <c r="BB382" s="236"/>
      <c r="BC382" s="236"/>
      <c r="BD382" s="236"/>
      <c r="BE382" s="236"/>
      <c r="BF382" s="236"/>
      <c r="BG382" s="236"/>
      <c r="BH382" s="236"/>
      <c r="BI382" s="236"/>
      <c r="BJ382" s="236"/>
      <c r="BK382" s="236"/>
      <c r="BL382" s="236"/>
      <c r="BM382" s="236"/>
      <c r="BN382" s="236"/>
      <c r="BO382" s="236"/>
      <c r="BP382" s="236"/>
      <c r="BQ382" s="236"/>
      <c r="BR382" s="236"/>
      <c r="BS382" s="236"/>
      <c r="BT382" s="236"/>
      <c r="BU382" s="236"/>
      <c r="BV382" s="236"/>
      <c r="BW382" s="236"/>
      <c r="BX382" s="236"/>
      <c r="BY382" s="236"/>
      <c r="BZ382" s="236"/>
      <c r="CA382" s="236"/>
      <c r="CB382" s="236"/>
      <c r="CC382" s="236"/>
      <c r="CD382" s="236"/>
      <c r="CE382" s="236"/>
      <c r="CF382" s="236"/>
      <c r="CG382" s="236"/>
      <c r="CH382" s="236"/>
      <c r="CI382" s="236"/>
      <c r="CJ382" s="236"/>
      <c r="CK382" s="236"/>
      <c r="CL382" s="236"/>
      <c r="CM382" s="236"/>
      <c r="CN382" s="236"/>
      <c r="CO382" s="236"/>
      <c r="CP382" s="236"/>
      <c r="CQ382" s="236"/>
      <c r="CR382" s="236"/>
      <c r="CS382" s="236"/>
      <c r="CT382" s="236"/>
      <c r="CU382" s="236"/>
      <c r="CV382" s="236"/>
      <c r="CW382" s="236"/>
      <c r="CX382" s="236"/>
      <c r="CY382" s="236"/>
      <c r="CZ382" s="236"/>
      <c r="DA382" s="236"/>
      <c r="DB382" s="236"/>
      <c r="DC382" s="236"/>
      <c r="DD382" s="236"/>
      <c r="DE382" s="236"/>
      <c r="DF382" s="236"/>
      <c r="DG382" s="236"/>
      <c r="DH382" s="236"/>
      <c r="DI382" s="236"/>
      <c r="DJ382" s="236"/>
      <c r="DK382" s="236"/>
      <c r="DL382" s="236"/>
      <c r="DM382" s="236"/>
      <c r="DN382" s="236"/>
      <c r="DO382" s="236"/>
      <c r="DP382" s="236"/>
      <c r="DQ382" s="236"/>
      <c r="DR382" s="236"/>
      <c r="DS382" s="236"/>
      <c r="DT382" s="236"/>
      <c r="DU382" s="226"/>
      <c r="DV382" s="226"/>
    </row>
    <row r="383" spans="1:126" s="237" customFormat="1" ht="10.199999999999999">
      <c r="A383" s="226"/>
      <c r="B383" s="227" t="s">
        <v>96</v>
      </c>
      <c r="C383" s="228"/>
      <c r="D383" s="227"/>
      <c r="E383" s="268"/>
      <c r="F383" s="114"/>
      <c r="G383" s="229"/>
      <c r="H383" s="226"/>
      <c r="I383" s="226" t="str">
        <f t="shared" si="1111"/>
        <v>Стоимостная структура себестоимости 1 ед. готовой продукции</v>
      </c>
      <c r="J383" s="226"/>
      <c r="K383" s="226"/>
      <c r="L383" s="226"/>
      <c r="M383" s="230" t="s">
        <v>6</v>
      </c>
      <c r="N383" s="231"/>
      <c r="O383" s="226"/>
      <c r="P383" s="229"/>
      <c r="Q383" s="226" t="s">
        <v>25</v>
      </c>
      <c r="R383" s="226"/>
      <c r="S383" s="230" t="s">
        <v>6</v>
      </c>
      <c r="T383" s="231"/>
      <c r="U383" s="238" t="s">
        <v>7</v>
      </c>
      <c r="V383" s="226"/>
      <c r="W383" s="233"/>
      <c r="X383" s="234"/>
      <c r="Y383" s="229" t="s">
        <v>6</v>
      </c>
      <c r="Z383" s="235"/>
      <c r="AA383" s="236"/>
      <c r="AB383" s="236"/>
      <c r="AC383" s="236"/>
      <c r="AD383" s="236"/>
      <c r="AE383" s="236"/>
      <c r="AF383" s="236"/>
      <c r="AG383" s="236"/>
      <c r="AH383" s="236"/>
      <c r="AI383" s="236"/>
      <c r="AJ383" s="236"/>
      <c r="AK383" s="236"/>
      <c r="AL383" s="236"/>
      <c r="AM383" s="236"/>
      <c r="AN383" s="236"/>
      <c r="AO383" s="236"/>
      <c r="AP383" s="236"/>
      <c r="AQ383" s="236"/>
      <c r="AR383" s="236"/>
      <c r="AS383" s="236"/>
      <c r="AT383" s="236"/>
      <c r="AU383" s="236"/>
      <c r="AV383" s="236"/>
      <c r="AW383" s="236"/>
      <c r="AX383" s="236"/>
      <c r="AY383" s="236"/>
      <c r="AZ383" s="236"/>
      <c r="BA383" s="236"/>
      <c r="BB383" s="236"/>
      <c r="BC383" s="236"/>
      <c r="BD383" s="236"/>
      <c r="BE383" s="236"/>
      <c r="BF383" s="236"/>
      <c r="BG383" s="236"/>
      <c r="BH383" s="236"/>
      <c r="BI383" s="236"/>
      <c r="BJ383" s="236"/>
      <c r="BK383" s="236"/>
      <c r="BL383" s="236"/>
      <c r="BM383" s="236"/>
      <c r="BN383" s="236"/>
      <c r="BO383" s="236"/>
      <c r="BP383" s="236"/>
      <c r="BQ383" s="236"/>
      <c r="BR383" s="236"/>
      <c r="BS383" s="236"/>
      <c r="BT383" s="236"/>
      <c r="BU383" s="236"/>
      <c r="BV383" s="236"/>
      <c r="BW383" s="236"/>
      <c r="BX383" s="236"/>
      <c r="BY383" s="236"/>
      <c r="BZ383" s="236"/>
      <c r="CA383" s="236"/>
      <c r="CB383" s="236"/>
      <c r="CC383" s="236"/>
      <c r="CD383" s="236"/>
      <c r="CE383" s="236"/>
      <c r="CF383" s="236"/>
      <c r="CG383" s="236"/>
      <c r="CH383" s="236"/>
      <c r="CI383" s="236"/>
      <c r="CJ383" s="236"/>
      <c r="CK383" s="236"/>
      <c r="CL383" s="236"/>
      <c r="CM383" s="236"/>
      <c r="CN383" s="236"/>
      <c r="CO383" s="236"/>
      <c r="CP383" s="236"/>
      <c r="CQ383" s="236"/>
      <c r="CR383" s="236"/>
      <c r="CS383" s="236"/>
      <c r="CT383" s="236"/>
      <c r="CU383" s="236"/>
      <c r="CV383" s="236"/>
      <c r="CW383" s="236"/>
      <c r="CX383" s="236"/>
      <c r="CY383" s="236"/>
      <c r="CZ383" s="236"/>
      <c r="DA383" s="236"/>
      <c r="DB383" s="236"/>
      <c r="DC383" s="236"/>
      <c r="DD383" s="236"/>
      <c r="DE383" s="236"/>
      <c r="DF383" s="236"/>
      <c r="DG383" s="236"/>
      <c r="DH383" s="236"/>
      <c r="DI383" s="236"/>
      <c r="DJ383" s="236"/>
      <c r="DK383" s="236"/>
      <c r="DL383" s="236"/>
      <c r="DM383" s="236"/>
      <c r="DN383" s="236"/>
      <c r="DO383" s="236"/>
      <c r="DP383" s="236"/>
      <c r="DQ383" s="236"/>
      <c r="DR383" s="236"/>
      <c r="DS383" s="236"/>
      <c r="DT383" s="236"/>
      <c r="DU383" s="226"/>
      <c r="DV383" s="226"/>
    </row>
    <row r="384" spans="1:126" s="237" customFormat="1" ht="10.199999999999999">
      <c r="A384" s="226"/>
      <c r="B384" s="227" t="s">
        <v>97</v>
      </c>
      <c r="C384" s="226"/>
      <c r="D384" s="227"/>
      <c r="E384" s="268"/>
      <c r="F384" s="114"/>
      <c r="G384" s="229"/>
      <c r="H384" s="226"/>
      <c r="I384" s="226" t="str">
        <f t="shared" si="1111"/>
        <v>Стоимостная структура себестоимости 1 ед. готовой продукции</v>
      </c>
      <c r="J384" s="226"/>
      <c r="K384" s="226"/>
      <c r="L384" s="226"/>
      <c r="M384" s="230" t="s">
        <v>6</v>
      </c>
      <c r="N384" s="231"/>
      <c r="O384" s="226"/>
      <c r="P384" s="229"/>
      <c r="Q384" s="226" t="s">
        <v>25</v>
      </c>
      <c r="R384" s="226"/>
      <c r="S384" s="230" t="s">
        <v>6</v>
      </c>
      <c r="T384" s="231"/>
      <c r="U384" s="238" t="s">
        <v>7</v>
      </c>
      <c r="V384" s="226"/>
      <c r="W384" s="233"/>
      <c r="X384" s="234"/>
      <c r="Y384" s="229" t="s">
        <v>6</v>
      </c>
      <c r="Z384" s="235"/>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26"/>
      <c r="DV384" s="226"/>
    </row>
    <row r="385" spans="1:126" s="237" customFormat="1" ht="10.199999999999999">
      <c r="A385" s="226"/>
      <c r="B385" s="227"/>
      <c r="C385" s="228"/>
      <c r="D385" s="227"/>
      <c r="E385" s="268"/>
      <c r="F385" s="114"/>
      <c r="G385" s="229"/>
      <c r="H385" s="226"/>
      <c r="I385" s="226" t="str">
        <f t="shared" si="1111"/>
        <v>Стоимостная структура себестоимости 1 ед. готовой продукции</v>
      </c>
      <c r="J385" s="226"/>
      <c r="K385" s="226"/>
      <c r="L385" s="226"/>
      <c r="M385" s="230" t="s">
        <v>6</v>
      </c>
      <c r="N385" s="231"/>
      <c r="O385" s="226"/>
      <c r="P385" s="229"/>
      <c r="Q385" s="226" t="s">
        <v>25</v>
      </c>
      <c r="R385" s="226"/>
      <c r="S385" s="230" t="s">
        <v>6</v>
      </c>
      <c r="T385" s="231"/>
      <c r="U385" s="238" t="s">
        <v>7</v>
      </c>
      <c r="V385" s="226"/>
      <c r="W385" s="233"/>
      <c r="X385" s="234"/>
      <c r="Y385" s="229" t="s">
        <v>6</v>
      </c>
      <c r="Z385" s="235"/>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26"/>
      <c r="DV385" s="226"/>
    </row>
    <row r="386" spans="1:126" s="237" customFormat="1" ht="10.199999999999999">
      <c r="A386" s="226"/>
      <c r="B386" s="227"/>
      <c r="C386" s="228"/>
      <c r="D386" s="227"/>
      <c r="E386" s="268"/>
      <c r="F386" s="114"/>
      <c r="G386" s="229"/>
      <c r="H386" s="226"/>
      <c r="I386" s="226" t="str">
        <f t="shared" si="1111"/>
        <v>Стоимостная структура себестоимости 1 ед. готовой продукции</v>
      </c>
      <c r="J386" s="226"/>
      <c r="K386" s="226"/>
      <c r="L386" s="226"/>
      <c r="M386" s="230" t="s">
        <v>6</v>
      </c>
      <c r="N386" s="231"/>
      <c r="O386" s="226"/>
      <c r="P386" s="229"/>
      <c r="Q386" s="226" t="s">
        <v>25</v>
      </c>
      <c r="R386" s="226"/>
      <c r="S386" s="230" t="s">
        <v>6</v>
      </c>
      <c r="T386" s="231"/>
      <c r="U386" s="238" t="s">
        <v>7</v>
      </c>
      <c r="V386" s="226"/>
      <c r="W386" s="233"/>
      <c r="X386" s="234"/>
      <c r="Y386" s="229" t="s">
        <v>6</v>
      </c>
      <c r="Z386" s="235"/>
      <c r="AA386" s="236"/>
      <c r="AB386" s="236"/>
      <c r="AC386" s="236"/>
      <c r="AD386" s="236"/>
      <c r="AE386" s="236"/>
      <c r="AF386" s="236"/>
      <c r="AG386" s="236"/>
      <c r="AH386" s="236"/>
      <c r="AI386" s="236"/>
      <c r="AJ386" s="236"/>
      <c r="AK386" s="236"/>
      <c r="AL386" s="236"/>
      <c r="AM386" s="236"/>
      <c r="AN386" s="236"/>
      <c r="AO386" s="236"/>
      <c r="AP386" s="236"/>
      <c r="AQ386" s="236"/>
      <c r="AR386" s="236"/>
      <c r="AS386" s="236"/>
      <c r="AT386" s="236"/>
      <c r="AU386" s="236"/>
      <c r="AV386" s="236"/>
      <c r="AW386" s="236"/>
      <c r="AX386" s="236"/>
      <c r="AY386" s="236"/>
      <c r="AZ386" s="236"/>
      <c r="BA386" s="236"/>
      <c r="BB386" s="236"/>
      <c r="BC386" s="236"/>
      <c r="BD386" s="236"/>
      <c r="BE386" s="236"/>
      <c r="BF386" s="236"/>
      <c r="BG386" s="236"/>
      <c r="BH386" s="236"/>
      <c r="BI386" s="236"/>
      <c r="BJ386" s="236"/>
      <c r="BK386" s="236"/>
      <c r="BL386" s="236"/>
      <c r="BM386" s="236"/>
      <c r="BN386" s="236"/>
      <c r="BO386" s="236"/>
      <c r="BP386" s="236"/>
      <c r="BQ386" s="236"/>
      <c r="BR386" s="236"/>
      <c r="BS386" s="236"/>
      <c r="BT386" s="236"/>
      <c r="BU386" s="236"/>
      <c r="BV386" s="236"/>
      <c r="BW386" s="236"/>
      <c r="BX386" s="236"/>
      <c r="BY386" s="236"/>
      <c r="BZ386" s="236"/>
      <c r="CA386" s="236"/>
      <c r="CB386" s="236"/>
      <c r="CC386" s="236"/>
      <c r="CD386" s="236"/>
      <c r="CE386" s="236"/>
      <c r="CF386" s="236"/>
      <c r="CG386" s="236"/>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26"/>
      <c r="DV386" s="226"/>
    </row>
    <row r="387" spans="1:126" s="237" customFormat="1" ht="10.199999999999999">
      <c r="A387" s="226"/>
      <c r="B387" s="226"/>
      <c r="C387" s="226"/>
      <c r="D387" s="227"/>
      <c r="E387" s="268"/>
      <c r="F387" s="114"/>
      <c r="G387" s="229"/>
      <c r="H387" s="226"/>
      <c r="I387" s="226" t="str">
        <f t="shared" si="1111"/>
        <v>Стоимостная структура себестоимости 1 ед. готовой продукции</v>
      </c>
      <c r="J387" s="226"/>
      <c r="K387" s="226"/>
      <c r="L387" s="226"/>
      <c r="M387" s="230" t="s">
        <v>6</v>
      </c>
      <c r="N387" s="231"/>
      <c r="O387" s="226"/>
      <c r="P387" s="229"/>
      <c r="Q387" s="226" t="s">
        <v>25</v>
      </c>
      <c r="R387" s="226"/>
      <c r="S387" s="230" t="s">
        <v>6</v>
      </c>
      <c r="T387" s="231"/>
      <c r="U387" s="238" t="s">
        <v>7</v>
      </c>
      <c r="V387" s="226"/>
      <c r="W387" s="233"/>
      <c r="X387" s="234"/>
      <c r="Y387" s="229" t="s">
        <v>6</v>
      </c>
      <c r="Z387" s="235"/>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236"/>
      <c r="BE387" s="236"/>
      <c r="BF387" s="236"/>
      <c r="BG387" s="236"/>
      <c r="BH387" s="236"/>
      <c r="BI387" s="236"/>
      <c r="BJ387" s="236"/>
      <c r="BK387" s="236"/>
      <c r="BL387" s="236"/>
      <c r="BM387" s="236"/>
      <c r="BN387" s="236"/>
      <c r="BO387" s="236"/>
      <c r="BP387" s="236"/>
      <c r="BQ387" s="236"/>
      <c r="BR387" s="236"/>
      <c r="BS387" s="236"/>
      <c r="BT387" s="236"/>
      <c r="BU387" s="236"/>
      <c r="BV387" s="236"/>
      <c r="BW387" s="236"/>
      <c r="BX387" s="236"/>
      <c r="BY387" s="236"/>
      <c r="BZ387" s="236"/>
      <c r="CA387" s="236"/>
      <c r="CB387" s="236"/>
      <c r="CC387" s="236"/>
      <c r="CD387" s="236"/>
      <c r="CE387" s="236"/>
      <c r="CF387" s="236"/>
      <c r="CG387" s="236"/>
      <c r="CH387" s="236"/>
      <c r="CI387" s="236"/>
      <c r="CJ387" s="236"/>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26"/>
      <c r="DV387" s="226"/>
    </row>
    <row r="388" spans="1:126" ht="4.2" customHeight="1">
      <c r="A388" s="1"/>
      <c r="B388" s="1"/>
      <c r="C388" s="1"/>
      <c r="D388" s="13"/>
      <c r="E388" s="262"/>
      <c r="F388" s="13"/>
      <c r="G388" s="302"/>
      <c r="H388" s="13"/>
      <c r="I388" s="13"/>
      <c r="J388" s="13"/>
      <c r="K388" s="13"/>
      <c r="L388" s="13"/>
      <c r="M388" s="14"/>
      <c r="N388" s="13"/>
      <c r="O388" s="13"/>
      <c r="P388" s="14"/>
      <c r="Q388" s="13"/>
      <c r="R388" s="13"/>
      <c r="S388" s="14"/>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c r="BL388" s="176"/>
      <c r="BM388" s="176"/>
      <c r="BN388" s="176"/>
      <c r="BO388" s="176"/>
      <c r="BP388" s="176"/>
      <c r="BQ388" s="176"/>
      <c r="BR388" s="176"/>
      <c r="BS388" s="176"/>
      <c r="BT388" s="176"/>
      <c r="BU388" s="176"/>
      <c r="BV388" s="176"/>
      <c r="BW388" s="176"/>
      <c r="BX388" s="176"/>
      <c r="BY388" s="176"/>
      <c r="BZ388" s="176"/>
      <c r="CA388" s="176"/>
      <c r="CB388" s="176"/>
      <c r="CC388" s="176"/>
      <c r="CD388" s="176"/>
      <c r="CE388" s="176"/>
      <c r="CF388" s="176"/>
      <c r="CG388" s="176"/>
      <c r="CH388" s="176"/>
      <c r="CI388" s="176"/>
      <c r="CJ388" s="176"/>
      <c r="CK388" s="176"/>
      <c r="CL388" s="176"/>
      <c r="CM388" s="176"/>
      <c r="CN388" s="176"/>
      <c r="CO388" s="176"/>
      <c r="CP388" s="176"/>
      <c r="CQ388" s="176"/>
      <c r="CR388" s="176"/>
      <c r="CS388" s="176"/>
      <c r="CT388" s="176"/>
      <c r="CU388" s="176"/>
      <c r="CV388" s="176"/>
      <c r="CW388" s="176"/>
      <c r="CX388" s="176"/>
      <c r="CY388" s="176"/>
      <c r="CZ388" s="176"/>
      <c r="DA388" s="176"/>
      <c r="DB388" s="176"/>
      <c r="DC388" s="176"/>
      <c r="DD388" s="176"/>
      <c r="DE388" s="176"/>
      <c r="DF388" s="176"/>
      <c r="DG388" s="176"/>
      <c r="DH388" s="176"/>
      <c r="DI388" s="176"/>
      <c r="DJ388" s="176"/>
      <c r="DK388" s="176"/>
      <c r="DL388" s="176"/>
      <c r="DM388" s="176"/>
      <c r="DN388" s="176"/>
      <c r="DO388" s="176"/>
      <c r="DP388" s="176"/>
      <c r="DQ388" s="176"/>
      <c r="DR388" s="176"/>
      <c r="DS388" s="176"/>
      <c r="DT388" s="176"/>
      <c r="DU388" s="1"/>
      <c r="DV388" s="1"/>
    </row>
    <row r="389" spans="1:126" s="4" customFormat="1">
      <c r="A389" s="3"/>
      <c r="B389" s="3"/>
      <c r="C389" s="3"/>
      <c r="D389" s="3"/>
      <c r="E389" s="9"/>
      <c r="F389" s="50"/>
      <c r="G389" s="248"/>
      <c r="H389" s="3" t="str">
        <f>$H$12</f>
        <v>Себестоимость продаж, вкл. ндс</v>
      </c>
      <c r="I389" s="3"/>
      <c r="J389" s="3"/>
      <c r="K389" s="3"/>
      <c r="L389" s="3"/>
      <c r="M389" s="5"/>
      <c r="N389" s="3" t="str">
        <f>N305</f>
        <v>Продажа нежилых помещений</v>
      </c>
      <c r="O389" s="3"/>
      <c r="P389" s="5"/>
      <c r="Q389" s="3" t="s">
        <v>25</v>
      </c>
      <c r="R389" s="3"/>
      <c r="S389" s="5"/>
      <c r="T389" s="83"/>
      <c r="U389" s="23"/>
      <c r="V389" s="3"/>
      <c r="W389" s="11">
        <f>SUM($Y389:$DU389)</f>
        <v>0</v>
      </c>
      <c r="X389" s="11"/>
      <c r="Y389" s="45"/>
      <c r="Z389" s="90"/>
      <c r="AA389" s="91">
        <f t="shared" ref="AA389:AE389" si="1112">IF(AA$8="",0,SUM(AA391:AA394))</f>
        <v>0</v>
      </c>
      <c r="AB389" s="91">
        <f t="shared" si="1112"/>
        <v>0</v>
      </c>
      <c r="AC389" s="91">
        <f t="shared" si="1112"/>
        <v>0</v>
      </c>
      <c r="AD389" s="91">
        <f t="shared" si="1112"/>
        <v>0</v>
      </c>
      <c r="AE389" s="91">
        <f t="shared" si="1112"/>
        <v>0</v>
      </c>
      <c r="AF389" s="91">
        <f t="shared" ref="AF389:CQ389" si="1113">IF(AF$8="",0,SUM(AF391:AF394))</f>
        <v>0</v>
      </c>
      <c r="AG389" s="91">
        <f t="shared" si="1113"/>
        <v>0</v>
      </c>
      <c r="AH389" s="91">
        <f t="shared" si="1113"/>
        <v>0</v>
      </c>
      <c r="AI389" s="91">
        <f t="shared" si="1113"/>
        <v>0</v>
      </c>
      <c r="AJ389" s="91">
        <f t="shared" si="1113"/>
        <v>0</v>
      </c>
      <c r="AK389" s="91">
        <f t="shared" si="1113"/>
        <v>0</v>
      </c>
      <c r="AL389" s="91">
        <f t="shared" si="1113"/>
        <v>0</v>
      </c>
      <c r="AM389" s="91">
        <f t="shared" si="1113"/>
        <v>0</v>
      </c>
      <c r="AN389" s="91">
        <f t="shared" si="1113"/>
        <v>0</v>
      </c>
      <c r="AO389" s="91">
        <f t="shared" si="1113"/>
        <v>0</v>
      </c>
      <c r="AP389" s="91">
        <f t="shared" si="1113"/>
        <v>0</v>
      </c>
      <c r="AQ389" s="91">
        <f t="shared" si="1113"/>
        <v>0</v>
      </c>
      <c r="AR389" s="91">
        <f t="shared" si="1113"/>
        <v>0</v>
      </c>
      <c r="AS389" s="91">
        <f t="shared" si="1113"/>
        <v>0</v>
      </c>
      <c r="AT389" s="91">
        <f t="shared" si="1113"/>
        <v>0</v>
      </c>
      <c r="AU389" s="91">
        <f t="shared" si="1113"/>
        <v>0</v>
      </c>
      <c r="AV389" s="91">
        <f t="shared" si="1113"/>
        <v>0</v>
      </c>
      <c r="AW389" s="91">
        <f t="shared" si="1113"/>
        <v>0</v>
      </c>
      <c r="AX389" s="91">
        <f t="shared" si="1113"/>
        <v>0</v>
      </c>
      <c r="AY389" s="91">
        <f t="shared" si="1113"/>
        <v>0</v>
      </c>
      <c r="AZ389" s="91">
        <f t="shared" si="1113"/>
        <v>0</v>
      </c>
      <c r="BA389" s="91">
        <f t="shared" si="1113"/>
        <v>0</v>
      </c>
      <c r="BB389" s="91">
        <f t="shared" si="1113"/>
        <v>0</v>
      </c>
      <c r="BC389" s="91">
        <f t="shared" si="1113"/>
        <v>0</v>
      </c>
      <c r="BD389" s="91">
        <f t="shared" si="1113"/>
        <v>0</v>
      </c>
      <c r="BE389" s="91">
        <f t="shared" si="1113"/>
        <v>0</v>
      </c>
      <c r="BF389" s="91">
        <f t="shared" si="1113"/>
        <v>0</v>
      </c>
      <c r="BG389" s="91">
        <f t="shared" si="1113"/>
        <v>0</v>
      </c>
      <c r="BH389" s="91">
        <f t="shared" si="1113"/>
        <v>0</v>
      </c>
      <c r="BI389" s="91">
        <f t="shared" si="1113"/>
        <v>0</v>
      </c>
      <c r="BJ389" s="91">
        <f t="shared" si="1113"/>
        <v>0</v>
      </c>
      <c r="BK389" s="91">
        <f t="shared" si="1113"/>
        <v>0</v>
      </c>
      <c r="BL389" s="91">
        <f t="shared" si="1113"/>
        <v>0</v>
      </c>
      <c r="BM389" s="91">
        <f t="shared" si="1113"/>
        <v>0</v>
      </c>
      <c r="BN389" s="91">
        <f t="shared" si="1113"/>
        <v>0</v>
      </c>
      <c r="BO389" s="91">
        <f t="shared" si="1113"/>
        <v>0</v>
      </c>
      <c r="BP389" s="91">
        <f t="shared" si="1113"/>
        <v>0</v>
      </c>
      <c r="BQ389" s="91">
        <f t="shared" si="1113"/>
        <v>0</v>
      </c>
      <c r="BR389" s="91">
        <f t="shared" si="1113"/>
        <v>0</v>
      </c>
      <c r="BS389" s="91">
        <f t="shared" si="1113"/>
        <v>0</v>
      </c>
      <c r="BT389" s="91">
        <f t="shared" si="1113"/>
        <v>0</v>
      </c>
      <c r="BU389" s="91">
        <f t="shared" si="1113"/>
        <v>0</v>
      </c>
      <c r="BV389" s="91">
        <f t="shared" si="1113"/>
        <v>0</v>
      </c>
      <c r="BW389" s="91">
        <f t="shared" si="1113"/>
        <v>0</v>
      </c>
      <c r="BX389" s="91">
        <f t="shared" si="1113"/>
        <v>0</v>
      </c>
      <c r="BY389" s="91">
        <f t="shared" si="1113"/>
        <v>0</v>
      </c>
      <c r="BZ389" s="91">
        <f t="shared" si="1113"/>
        <v>0</v>
      </c>
      <c r="CA389" s="91">
        <f t="shared" si="1113"/>
        <v>0</v>
      </c>
      <c r="CB389" s="91">
        <f t="shared" si="1113"/>
        <v>0</v>
      </c>
      <c r="CC389" s="91">
        <f t="shared" si="1113"/>
        <v>0</v>
      </c>
      <c r="CD389" s="91">
        <f t="shared" si="1113"/>
        <v>0</v>
      </c>
      <c r="CE389" s="91">
        <f t="shared" si="1113"/>
        <v>0</v>
      </c>
      <c r="CF389" s="91">
        <f t="shared" si="1113"/>
        <v>0</v>
      </c>
      <c r="CG389" s="91">
        <f t="shared" si="1113"/>
        <v>0</v>
      </c>
      <c r="CH389" s="91">
        <f t="shared" si="1113"/>
        <v>0</v>
      </c>
      <c r="CI389" s="91">
        <f t="shared" si="1113"/>
        <v>0</v>
      </c>
      <c r="CJ389" s="91">
        <f t="shared" si="1113"/>
        <v>0</v>
      </c>
      <c r="CK389" s="91">
        <f t="shared" si="1113"/>
        <v>0</v>
      </c>
      <c r="CL389" s="91">
        <f t="shared" si="1113"/>
        <v>0</v>
      </c>
      <c r="CM389" s="91">
        <f t="shared" si="1113"/>
        <v>0</v>
      </c>
      <c r="CN389" s="91">
        <f t="shared" si="1113"/>
        <v>0</v>
      </c>
      <c r="CO389" s="91">
        <f t="shared" si="1113"/>
        <v>0</v>
      </c>
      <c r="CP389" s="91">
        <f t="shared" si="1113"/>
        <v>0</v>
      </c>
      <c r="CQ389" s="91">
        <f t="shared" si="1113"/>
        <v>0</v>
      </c>
      <c r="CR389" s="91">
        <f t="shared" ref="CR389:DT389" si="1114">IF(CR$8="",0,SUM(CR391:CR394))</f>
        <v>0</v>
      </c>
      <c r="CS389" s="91">
        <f t="shared" si="1114"/>
        <v>0</v>
      </c>
      <c r="CT389" s="91">
        <f t="shared" si="1114"/>
        <v>0</v>
      </c>
      <c r="CU389" s="91">
        <f t="shared" si="1114"/>
        <v>0</v>
      </c>
      <c r="CV389" s="91">
        <f t="shared" si="1114"/>
        <v>0</v>
      </c>
      <c r="CW389" s="91">
        <f t="shared" si="1114"/>
        <v>0</v>
      </c>
      <c r="CX389" s="91">
        <f t="shared" si="1114"/>
        <v>0</v>
      </c>
      <c r="CY389" s="91">
        <f t="shared" si="1114"/>
        <v>0</v>
      </c>
      <c r="CZ389" s="91">
        <f t="shared" si="1114"/>
        <v>0</v>
      </c>
      <c r="DA389" s="91">
        <f t="shared" si="1114"/>
        <v>0</v>
      </c>
      <c r="DB389" s="91">
        <f t="shared" si="1114"/>
        <v>0</v>
      </c>
      <c r="DC389" s="91">
        <f t="shared" si="1114"/>
        <v>0</v>
      </c>
      <c r="DD389" s="91">
        <f t="shared" si="1114"/>
        <v>0</v>
      </c>
      <c r="DE389" s="91">
        <f t="shared" si="1114"/>
        <v>0</v>
      </c>
      <c r="DF389" s="91">
        <f t="shared" si="1114"/>
        <v>0</v>
      </c>
      <c r="DG389" s="91">
        <f t="shared" si="1114"/>
        <v>0</v>
      </c>
      <c r="DH389" s="91">
        <f t="shared" si="1114"/>
        <v>0</v>
      </c>
      <c r="DI389" s="91">
        <f t="shared" si="1114"/>
        <v>0</v>
      </c>
      <c r="DJ389" s="91">
        <f t="shared" si="1114"/>
        <v>0</v>
      </c>
      <c r="DK389" s="91">
        <f t="shared" si="1114"/>
        <v>0</v>
      </c>
      <c r="DL389" s="91">
        <f t="shared" si="1114"/>
        <v>0</v>
      </c>
      <c r="DM389" s="91">
        <f t="shared" si="1114"/>
        <v>0</v>
      </c>
      <c r="DN389" s="91">
        <f t="shared" si="1114"/>
        <v>0</v>
      </c>
      <c r="DO389" s="91">
        <f t="shared" si="1114"/>
        <v>0</v>
      </c>
      <c r="DP389" s="91">
        <f t="shared" si="1114"/>
        <v>0</v>
      </c>
      <c r="DQ389" s="91">
        <f t="shared" si="1114"/>
        <v>0</v>
      </c>
      <c r="DR389" s="91">
        <f t="shared" si="1114"/>
        <v>0</v>
      </c>
      <c r="DS389" s="91">
        <f t="shared" si="1114"/>
        <v>0</v>
      </c>
      <c r="DT389" s="91">
        <f t="shared" si="1114"/>
        <v>0</v>
      </c>
      <c r="DU389" s="3"/>
      <c r="DV389" s="3"/>
    </row>
    <row r="390" spans="1:126" ht="4.2" customHeight="1">
      <c r="A390" s="1"/>
      <c r="B390" s="1"/>
      <c r="C390" s="1"/>
      <c r="D390" s="1"/>
      <c r="E390" s="261"/>
      <c r="F390" s="47"/>
      <c r="G390" s="248"/>
      <c r="H390" s="32"/>
      <c r="I390" s="32"/>
      <c r="J390" s="32"/>
      <c r="K390" s="32"/>
      <c r="L390" s="32"/>
      <c r="M390" s="16"/>
      <c r="N390" s="32"/>
      <c r="O390" s="32"/>
      <c r="P390" s="16"/>
      <c r="Q390" s="32"/>
      <c r="R390" s="1"/>
      <c r="S390" s="5"/>
      <c r="T390" s="7"/>
      <c r="U390" s="23"/>
      <c r="V390" s="1"/>
      <c r="W390" s="42"/>
      <c r="X390" s="10"/>
      <c r="Y390" s="45"/>
      <c r="Z390" s="92"/>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1"/>
      <c r="DV390" s="1"/>
    </row>
    <row r="391" spans="1:126" s="237" customFormat="1" ht="10.199999999999999">
      <c r="A391" s="226"/>
      <c r="B391" s="227"/>
      <c r="C391" s="228"/>
      <c r="D391" s="227"/>
      <c r="E391" s="268"/>
      <c r="F391" s="114"/>
      <c r="G391" s="229"/>
      <c r="H391" s="226"/>
      <c r="I391" s="226" t="str">
        <f>$H$12</f>
        <v>Себестоимость продаж, вкл. ндс</v>
      </c>
      <c r="J391" s="226"/>
      <c r="K391" s="226"/>
      <c r="L391" s="226"/>
      <c r="M391" s="229"/>
      <c r="N391" s="244" t="str">
        <f>$N$68</f>
        <v>Регулярная, ликвидная продукция</v>
      </c>
      <c r="O391" s="226"/>
      <c r="P391" s="229"/>
      <c r="Q391" s="226" t="s">
        <v>25</v>
      </c>
      <c r="R391" s="226"/>
      <c r="S391" s="226"/>
      <c r="T391" s="232"/>
      <c r="U391" s="226"/>
      <c r="V391" s="226"/>
      <c r="W391" s="233">
        <f>SUM($Y391:$DU391)</f>
        <v>0</v>
      </c>
      <c r="X391" s="234"/>
      <c r="Y391" s="245"/>
      <c r="Z391" s="246"/>
      <c r="AA391" s="247">
        <f t="shared" ref="AA391:BF391" si="1115">IF(AA$8="",0,AA331*AA334*AA376)</f>
        <v>0</v>
      </c>
      <c r="AB391" s="247">
        <f t="shared" si="1115"/>
        <v>0</v>
      </c>
      <c r="AC391" s="247">
        <f t="shared" si="1115"/>
        <v>0</v>
      </c>
      <c r="AD391" s="247">
        <f t="shared" si="1115"/>
        <v>0</v>
      </c>
      <c r="AE391" s="247">
        <f t="shared" si="1115"/>
        <v>0</v>
      </c>
      <c r="AF391" s="247">
        <f t="shared" si="1115"/>
        <v>0</v>
      </c>
      <c r="AG391" s="247">
        <f t="shared" si="1115"/>
        <v>0</v>
      </c>
      <c r="AH391" s="247">
        <f t="shared" si="1115"/>
        <v>0</v>
      </c>
      <c r="AI391" s="247">
        <f t="shared" si="1115"/>
        <v>0</v>
      </c>
      <c r="AJ391" s="247">
        <f t="shared" si="1115"/>
        <v>0</v>
      </c>
      <c r="AK391" s="247">
        <f t="shared" si="1115"/>
        <v>0</v>
      </c>
      <c r="AL391" s="247">
        <f t="shared" si="1115"/>
        <v>0</v>
      </c>
      <c r="AM391" s="247">
        <f t="shared" si="1115"/>
        <v>0</v>
      </c>
      <c r="AN391" s="247">
        <f t="shared" si="1115"/>
        <v>0</v>
      </c>
      <c r="AO391" s="247">
        <f t="shared" si="1115"/>
        <v>0</v>
      </c>
      <c r="AP391" s="247">
        <f t="shared" si="1115"/>
        <v>0</v>
      </c>
      <c r="AQ391" s="247">
        <f t="shared" si="1115"/>
        <v>0</v>
      </c>
      <c r="AR391" s="247">
        <f t="shared" si="1115"/>
        <v>0</v>
      </c>
      <c r="AS391" s="247">
        <f t="shared" si="1115"/>
        <v>0</v>
      </c>
      <c r="AT391" s="247">
        <f t="shared" si="1115"/>
        <v>0</v>
      </c>
      <c r="AU391" s="247">
        <f t="shared" si="1115"/>
        <v>0</v>
      </c>
      <c r="AV391" s="247">
        <f t="shared" si="1115"/>
        <v>0</v>
      </c>
      <c r="AW391" s="247">
        <f t="shared" si="1115"/>
        <v>0</v>
      </c>
      <c r="AX391" s="247">
        <f t="shared" si="1115"/>
        <v>0</v>
      </c>
      <c r="AY391" s="247">
        <f t="shared" si="1115"/>
        <v>0</v>
      </c>
      <c r="AZ391" s="247">
        <f t="shared" si="1115"/>
        <v>0</v>
      </c>
      <c r="BA391" s="247">
        <f t="shared" si="1115"/>
        <v>0</v>
      </c>
      <c r="BB391" s="247">
        <f t="shared" si="1115"/>
        <v>0</v>
      </c>
      <c r="BC391" s="247">
        <f t="shared" si="1115"/>
        <v>0</v>
      </c>
      <c r="BD391" s="247">
        <f t="shared" si="1115"/>
        <v>0</v>
      </c>
      <c r="BE391" s="247">
        <f t="shared" si="1115"/>
        <v>0</v>
      </c>
      <c r="BF391" s="247">
        <f t="shared" si="1115"/>
        <v>0</v>
      </c>
      <c r="BG391" s="247">
        <f t="shared" ref="BG391:CL391" si="1116">IF(BG$8="",0,BG331*BG334*BG376)</f>
        <v>0</v>
      </c>
      <c r="BH391" s="247">
        <f t="shared" si="1116"/>
        <v>0</v>
      </c>
      <c r="BI391" s="247">
        <f t="shared" si="1116"/>
        <v>0</v>
      </c>
      <c r="BJ391" s="247">
        <f t="shared" si="1116"/>
        <v>0</v>
      </c>
      <c r="BK391" s="247">
        <f t="shared" si="1116"/>
        <v>0</v>
      </c>
      <c r="BL391" s="247">
        <f t="shared" si="1116"/>
        <v>0</v>
      </c>
      <c r="BM391" s="247">
        <f t="shared" si="1116"/>
        <v>0</v>
      </c>
      <c r="BN391" s="247">
        <f t="shared" si="1116"/>
        <v>0</v>
      </c>
      <c r="BO391" s="247">
        <f t="shared" si="1116"/>
        <v>0</v>
      </c>
      <c r="BP391" s="247">
        <f t="shared" si="1116"/>
        <v>0</v>
      </c>
      <c r="BQ391" s="247">
        <f t="shared" si="1116"/>
        <v>0</v>
      </c>
      <c r="BR391" s="247">
        <f t="shared" si="1116"/>
        <v>0</v>
      </c>
      <c r="BS391" s="247">
        <f t="shared" si="1116"/>
        <v>0</v>
      </c>
      <c r="BT391" s="247">
        <f t="shared" si="1116"/>
        <v>0</v>
      </c>
      <c r="BU391" s="247">
        <f t="shared" si="1116"/>
        <v>0</v>
      </c>
      <c r="BV391" s="247">
        <f t="shared" si="1116"/>
        <v>0</v>
      </c>
      <c r="BW391" s="247">
        <f t="shared" si="1116"/>
        <v>0</v>
      </c>
      <c r="BX391" s="247">
        <f t="shared" si="1116"/>
        <v>0</v>
      </c>
      <c r="BY391" s="247">
        <f t="shared" si="1116"/>
        <v>0</v>
      </c>
      <c r="BZ391" s="247">
        <f t="shared" si="1116"/>
        <v>0</v>
      </c>
      <c r="CA391" s="247">
        <f t="shared" si="1116"/>
        <v>0</v>
      </c>
      <c r="CB391" s="247">
        <f t="shared" si="1116"/>
        <v>0</v>
      </c>
      <c r="CC391" s="247">
        <f t="shared" si="1116"/>
        <v>0</v>
      </c>
      <c r="CD391" s="247">
        <f t="shared" si="1116"/>
        <v>0</v>
      </c>
      <c r="CE391" s="247">
        <f t="shared" si="1116"/>
        <v>0</v>
      </c>
      <c r="CF391" s="247">
        <f t="shared" si="1116"/>
        <v>0</v>
      </c>
      <c r="CG391" s="247">
        <f t="shared" si="1116"/>
        <v>0</v>
      </c>
      <c r="CH391" s="247">
        <f t="shared" si="1116"/>
        <v>0</v>
      </c>
      <c r="CI391" s="247">
        <f t="shared" si="1116"/>
        <v>0</v>
      </c>
      <c r="CJ391" s="247">
        <f t="shared" si="1116"/>
        <v>0</v>
      </c>
      <c r="CK391" s="247">
        <f t="shared" si="1116"/>
        <v>0</v>
      </c>
      <c r="CL391" s="247">
        <f t="shared" si="1116"/>
        <v>0</v>
      </c>
      <c r="CM391" s="247">
        <f t="shared" ref="CM391:DT391" si="1117">IF(CM$8="",0,CM331*CM334*CM376)</f>
        <v>0</v>
      </c>
      <c r="CN391" s="247">
        <f t="shared" si="1117"/>
        <v>0</v>
      </c>
      <c r="CO391" s="247">
        <f t="shared" si="1117"/>
        <v>0</v>
      </c>
      <c r="CP391" s="247">
        <f t="shared" si="1117"/>
        <v>0</v>
      </c>
      <c r="CQ391" s="247">
        <f t="shared" si="1117"/>
        <v>0</v>
      </c>
      <c r="CR391" s="247">
        <f t="shared" si="1117"/>
        <v>0</v>
      </c>
      <c r="CS391" s="247">
        <f t="shared" si="1117"/>
        <v>0</v>
      </c>
      <c r="CT391" s="247">
        <f t="shared" si="1117"/>
        <v>0</v>
      </c>
      <c r="CU391" s="247">
        <f t="shared" si="1117"/>
        <v>0</v>
      </c>
      <c r="CV391" s="247">
        <f t="shared" si="1117"/>
        <v>0</v>
      </c>
      <c r="CW391" s="247">
        <f t="shared" si="1117"/>
        <v>0</v>
      </c>
      <c r="CX391" s="247">
        <f t="shared" si="1117"/>
        <v>0</v>
      </c>
      <c r="CY391" s="247">
        <f t="shared" si="1117"/>
        <v>0</v>
      </c>
      <c r="CZ391" s="247">
        <f t="shared" si="1117"/>
        <v>0</v>
      </c>
      <c r="DA391" s="247">
        <f t="shared" si="1117"/>
        <v>0</v>
      </c>
      <c r="DB391" s="247">
        <f t="shared" si="1117"/>
        <v>0</v>
      </c>
      <c r="DC391" s="247">
        <f t="shared" si="1117"/>
        <v>0</v>
      </c>
      <c r="DD391" s="247">
        <f t="shared" si="1117"/>
        <v>0</v>
      </c>
      <c r="DE391" s="247">
        <f t="shared" si="1117"/>
        <v>0</v>
      </c>
      <c r="DF391" s="247">
        <f t="shared" si="1117"/>
        <v>0</v>
      </c>
      <c r="DG391" s="247">
        <f t="shared" si="1117"/>
        <v>0</v>
      </c>
      <c r="DH391" s="247">
        <f t="shared" si="1117"/>
        <v>0</v>
      </c>
      <c r="DI391" s="247">
        <f t="shared" si="1117"/>
        <v>0</v>
      </c>
      <c r="DJ391" s="247">
        <f t="shared" si="1117"/>
        <v>0</v>
      </c>
      <c r="DK391" s="247">
        <f t="shared" si="1117"/>
        <v>0</v>
      </c>
      <c r="DL391" s="247">
        <f t="shared" si="1117"/>
        <v>0</v>
      </c>
      <c r="DM391" s="247">
        <f t="shared" si="1117"/>
        <v>0</v>
      </c>
      <c r="DN391" s="247">
        <f t="shared" si="1117"/>
        <v>0</v>
      </c>
      <c r="DO391" s="247">
        <f t="shared" si="1117"/>
        <v>0</v>
      </c>
      <c r="DP391" s="247">
        <f t="shared" si="1117"/>
        <v>0</v>
      </c>
      <c r="DQ391" s="247">
        <f t="shared" si="1117"/>
        <v>0</v>
      </c>
      <c r="DR391" s="247">
        <f t="shared" si="1117"/>
        <v>0</v>
      </c>
      <c r="DS391" s="247">
        <f t="shared" si="1117"/>
        <v>0</v>
      </c>
      <c r="DT391" s="247">
        <f t="shared" si="1117"/>
        <v>0</v>
      </c>
      <c r="DU391" s="226"/>
      <c r="DV391" s="226"/>
    </row>
    <row r="392" spans="1:126" s="237" customFormat="1" ht="10.199999999999999">
      <c r="A392" s="226"/>
      <c r="B392" s="227"/>
      <c r="C392" s="228"/>
      <c r="D392" s="227"/>
      <c r="E392" s="268"/>
      <c r="F392" s="114"/>
      <c r="G392" s="229"/>
      <c r="H392" s="226"/>
      <c r="I392" s="226" t="str">
        <f t="shared" ref="I392:I393" si="1118">$H$12</f>
        <v>Себестоимость продаж, вкл. ндс</v>
      </c>
      <c r="J392" s="226"/>
      <c r="K392" s="226"/>
      <c r="L392" s="226"/>
      <c r="M392" s="229"/>
      <c r="N392" s="244" t="str">
        <f>$N$69</f>
        <v>Низколиквидная продукция</v>
      </c>
      <c r="O392" s="226"/>
      <c r="P392" s="229"/>
      <c r="Q392" s="226" t="s">
        <v>25</v>
      </c>
      <c r="R392" s="226"/>
      <c r="S392" s="226"/>
      <c r="T392" s="232"/>
      <c r="U392" s="226"/>
      <c r="V392" s="226"/>
      <c r="W392" s="233">
        <f>SUM($Y392:$DU392)</f>
        <v>0</v>
      </c>
      <c r="X392" s="234"/>
      <c r="Y392" s="245"/>
      <c r="Z392" s="246"/>
      <c r="AA392" s="247">
        <f t="shared" ref="AA392:BF392" si="1119">IF(AA$8="",0,AA331*AA335*AA376)</f>
        <v>0</v>
      </c>
      <c r="AB392" s="247">
        <f t="shared" si="1119"/>
        <v>0</v>
      </c>
      <c r="AC392" s="247">
        <f t="shared" si="1119"/>
        <v>0</v>
      </c>
      <c r="AD392" s="247">
        <f t="shared" si="1119"/>
        <v>0</v>
      </c>
      <c r="AE392" s="247">
        <f t="shared" si="1119"/>
        <v>0</v>
      </c>
      <c r="AF392" s="247">
        <f t="shared" si="1119"/>
        <v>0</v>
      </c>
      <c r="AG392" s="247">
        <f t="shared" si="1119"/>
        <v>0</v>
      </c>
      <c r="AH392" s="247">
        <f t="shared" si="1119"/>
        <v>0</v>
      </c>
      <c r="AI392" s="247">
        <f t="shared" si="1119"/>
        <v>0</v>
      </c>
      <c r="AJ392" s="247">
        <f t="shared" si="1119"/>
        <v>0</v>
      </c>
      <c r="AK392" s="247">
        <f t="shared" si="1119"/>
        <v>0</v>
      </c>
      <c r="AL392" s="247">
        <f t="shared" si="1119"/>
        <v>0</v>
      </c>
      <c r="AM392" s="247">
        <f t="shared" si="1119"/>
        <v>0</v>
      </c>
      <c r="AN392" s="247">
        <f t="shared" si="1119"/>
        <v>0</v>
      </c>
      <c r="AO392" s="247">
        <f t="shared" si="1119"/>
        <v>0</v>
      </c>
      <c r="AP392" s="247">
        <f t="shared" si="1119"/>
        <v>0</v>
      </c>
      <c r="AQ392" s="247">
        <f t="shared" si="1119"/>
        <v>0</v>
      </c>
      <c r="AR392" s="247">
        <f t="shared" si="1119"/>
        <v>0</v>
      </c>
      <c r="AS392" s="247">
        <f t="shared" si="1119"/>
        <v>0</v>
      </c>
      <c r="AT392" s="247">
        <f t="shared" si="1119"/>
        <v>0</v>
      </c>
      <c r="AU392" s="247">
        <f t="shared" si="1119"/>
        <v>0</v>
      </c>
      <c r="AV392" s="247">
        <f t="shared" si="1119"/>
        <v>0</v>
      </c>
      <c r="AW392" s="247">
        <f t="shared" si="1119"/>
        <v>0</v>
      </c>
      <c r="AX392" s="247">
        <f t="shared" si="1119"/>
        <v>0</v>
      </c>
      <c r="AY392" s="247">
        <f t="shared" si="1119"/>
        <v>0</v>
      </c>
      <c r="AZ392" s="247">
        <f t="shared" si="1119"/>
        <v>0</v>
      </c>
      <c r="BA392" s="247">
        <f t="shared" si="1119"/>
        <v>0</v>
      </c>
      <c r="BB392" s="247">
        <f t="shared" si="1119"/>
        <v>0</v>
      </c>
      <c r="BC392" s="247">
        <f t="shared" si="1119"/>
        <v>0</v>
      </c>
      <c r="BD392" s="247">
        <f t="shared" si="1119"/>
        <v>0</v>
      </c>
      <c r="BE392" s="247">
        <f t="shared" si="1119"/>
        <v>0</v>
      </c>
      <c r="BF392" s="247">
        <f t="shared" si="1119"/>
        <v>0</v>
      </c>
      <c r="BG392" s="247">
        <f t="shared" ref="BG392:CL392" si="1120">IF(BG$8="",0,BG331*BG335*BG376)</f>
        <v>0</v>
      </c>
      <c r="BH392" s="247">
        <f t="shared" si="1120"/>
        <v>0</v>
      </c>
      <c r="BI392" s="247">
        <f t="shared" si="1120"/>
        <v>0</v>
      </c>
      <c r="BJ392" s="247">
        <f t="shared" si="1120"/>
        <v>0</v>
      </c>
      <c r="BK392" s="247">
        <f t="shared" si="1120"/>
        <v>0</v>
      </c>
      <c r="BL392" s="247">
        <f t="shared" si="1120"/>
        <v>0</v>
      </c>
      <c r="BM392" s="247">
        <f t="shared" si="1120"/>
        <v>0</v>
      </c>
      <c r="BN392" s="247">
        <f t="shared" si="1120"/>
        <v>0</v>
      </c>
      <c r="BO392" s="247">
        <f t="shared" si="1120"/>
        <v>0</v>
      </c>
      <c r="BP392" s="247">
        <f t="shared" si="1120"/>
        <v>0</v>
      </c>
      <c r="BQ392" s="247">
        <f t="shared" si="1120"/>
        <v>0</v>
      </c>
      <c r="BR392" s="247">
        <f t="shared" si="1120"/>
        <v>0</v>
      </c>
      <c r="BS392" s="247">
        <f t="shared" si="1120"/>
        <v>0</v>
      </c>
      <c r="BT392" s="247">
        <f t="shared" si="1120"/>
        <v>0</v>
      </c>
      <c r="BU392" s="247">
        <f t="shared" si="1120"/>
        <v>0</v>
      </c>
      <c r="BV392" s="247">
        <f t="shared" si="1120"/>
        <v>0</v>
      </c>
      <c r="BW392" s="247">
        <f t="shared" si="1120"/>
        <v>0</v>
      </c>
      <c r="BX392" s="247">
        <f t="shared" si="1120"/>
        <v>0</v>
      </c>
      <c r="BY392" s="247">
        <f t="shared" si="1120"/>
        <v>0</v>
      </c>
      <c r="BZ392" s="247">
        <f t="shared" si="1120"/>
        <v>0</v>
      </c>
      <c r="CA392" s="247">
        <f t="shared" si="1120"/>
        <v>0</v>
      </c>
      <c r="CB392" s="247">
        <f t="shared" si="1120"/>
        <v>0</v>
      </c>
      <c r="CC392" s="247">
        <f t="shared" si="1120"/>
        <v>0</v>
      </c>
      <c r="CD392" s="247">
        <f t="shared" si="1120"/>
        <v>0</v>
      </c>
      <c r="CE392" s="247">
        <f t="shared" si="1120"/>
        <v>0</v>
      </c>
      <c r="CF392" s="247">
        <f t="shared" si="1120"/>
        <v>0</v>
      </c>
      <c r="CG392" s="247">
        <f t="shared" si="1120"/>
        <v>0</v>
      </c>
      <c r="CH392" s="247">
        <f t="shared" si="1120"/>
        <v>0</v>
      </c>
      <c r="CI392" s="247">
        <f t="shared" si="1120"/>
        <v>0</v>
      </c>
      <c r="CJ392" s="247">
        <f t="shared" si="1120"/>
        <v>0</v>
      </c>
      <c r="CK392" s="247">
        <f t="shared" si="1120"/>
        <v>0</v>
      </c>
      <c r="CL392" s="247">
        <f t="shared" si="1120"/>
        <v>0</v>
      </c>
      <c r="CM392" s="247">
        <f t="shared" ref="CM392:DT392" si="1121">IF(CM$8="",0,CM331*CM335*CM376)</f>
        <v>0</v>
      </c>
      <c r="CN392" s="247">
        <f t="shared" si="1121"/>
        <v>0</v>
      </c>
      <c r="CO392" s="247">
        <f t="shared" si="1121"/>
        <v>0</v>
      </c>
      <c r="CP392" s="247">
        <f t="shared" si="1121"/>
        <v>0</v>
      </c>
      <c r="CQ392" s="247">
        <f t="shared" si="1121"/>
        <v>0</v>
      </c>
      <c r="CR392" s="247">
        <f t="shared" si="1121"/>
        <v>0</v>
      </c>
      <c r="CS392" s="247">
        <f t="shared" si="1121"/>
        <v>0</v>
      </c>
      <c r="CT392" s="247">
        <f t="shared" si="1121"/>
        <v>0</v>
      </c>
      <c r="CU392" s="247">
        <f t="shared" si="1121"/>
        <v>0</v>
      </c>
      <c r="CV392" s="247">
        <f t="shared" si="1121"/>
        <v>0</v>
      </c>
      <c r="CW392" s="247">
        <f t="shared" si="1121"/>
        <v>0</v>
      </c>
      <c r="CX392" s="247">
        <f t="shared" si="1121"/>
        <v>0</v>
      </c>
      <c r="CY392" s="247">
        <f t="shared" si="1121"/>
        <v>0</v>
      </c>
      <c r="CZ392" s="247">
        <f t="shared" si="1121"/>
        <v>0</v>
      </c>
      <c r="DA392" s="247">
        <f t="shared" si="1121"/>
        <v>0</v>
      </c>
      <c r="DB392" s="247">
        <f t="shared" si="1121"/>
        <v>0</v>
      </c>
      <c r="DC392" s="247">
        <f t="shared" si="1121"/>
        <v>0</v>
      </c>
      <c r="DD392" s="247">
        <f t="shared" si="1121"/>
        <v>0</v>
      </c>
      <c r="DE392" s="247">
        <f t="shared" si="1121"/>
        <v>0</v>
      </c>
      <c r="DF392" s="247">
        <f t="shared" si="1121"/>
        <v>0</v>
      </c>
      <c r="DG392" s="247">
        <f t="shared" si="1121"/>
        <v>0</v>
      </c>
      <c r="DH392" s="247">
        <f t="shared" si="1121"/>
        <v>0</v>
      </c>
      <c r="DI392" s="247">
        <f t="shared" si="1121"/>
        <v>0</v>
      </c>
      <c r="DJ392" s="247">
        <f t="shared" si="1121"/>
        <v>0</v>
      </c>
      <c r="DK392" s="247">
        <f t="shared" si="1121"/>
        <v>0</v>
      </c>
      <c r="DL392" s="247">
        <f t="shared" si="1121"/>
        <v>0</v>
      </c>
      <c r="DM392" s="247">
        <f t="shared" si="1121"/>
        <v>0</v>
      </c>
      <c r="DN392" s="247">
        <f t="shared" si="1121"/>
        <v>0</v>
      </c>
      <c r="DO392" s="247">
        <f t="shared" si="1121"/>
        <v>0</v>
      </c>
      <c r="DP392" s="247">
        <f t="shared" si="1121"/>
        <v>0</v>
      </c>
      <c r="DQ392" s="247">
        <f t="shared" si="1121"/>
        <v>0</v>
      </c>
      <c r="DR392" s="247">
        <f t="shared" si="1121"/>
        <v>0</v>
      </c>
      <c r="DS392" s="247">
        <f t="shared" si="1121"/>
        <v>0</v>
      </c>
      <c r="DT392" s="247">
        <f t="shared" si="1121"/>
        <v>0</v>
      </c>
      <c r="DU392" s="226"/>
      <c r="DV392" s="226"/>
    </row>
    <row r="393" spans="1:126" s="237" customFormat="1" ht="10.199999999999999">
      <c r="A393" s="226"/>
      <c r="B393" s="226"/>
      <c r="C393" s="226"/>
      <c r="D393" s="227"/>
      <c r="E393" s="268"/>
      <c r="F393" s="114"/>
      <c r="G393" s="229"/>
      <c r="H393" s="226"/>
      <c r="I393" s="226" t="str">
        <f t="shared" si="1118"/>
        <v>Себестоимость продаж, вкл. ндс</v>
      </c>
      <c r="J393" s="226"/>
      <c r="K393" s="226"/>
      <c r="L393" s="226"/>
      <c r="M393" s="229"/>
      <c r="N393" s="244" t="str">
        <f>$N$70</f>
        <v>Неликвидная продукция</v>
      </c>
      <c r="O393" s="226"/>
      <c r="P393" s="229"/>
      <c r="Q393" s="226" t="s">
        <v>25</v>
      </c>
      <c r="R393" s="226"/>
      <c r="S393" s="226"/>
      <c r="T393" s="232"/>
      <c r="U393" s="226"/>
      <c r="V393" s="226"/>
      <c r="W393" s="233">
        <f>SUM($Y393:$DU393)</f>
        <v>0</v>
      </c>
      <c r="X393" s="234"/>
      <c r="Y393" s="245"/>
      <c r="Z393" s="246"/>
      <c r="AA393" s="247">
        <f t="shared" ref="AA393:BF393" si="1122">IF(AA$8="",0,AA331*AA336*AA376)</f>
        <v>0</v>
      </c>
      <c r="AB393" s="247">
        <f t="shared" si="1122"/>
        <v>0</v>
      </c>
      <c r="AC393" s="247">
        <f t="shared" si="1122"/>
        <v>0</v>
      </c>
      <c r="AD393" s="247">
        <f t="shared" si="1122"/>
        <v>0</v>
      </c>
      <c r="AE393" s="247">
        <f t="shared" si="1122"/>
        <v>0</v>
      </c>
      <c r="AF393" s="247">
        <f t="shared" si="1122"/>
        <v>0</v>
      </c>
      <c r="AG393" s="247">
        <f t="shared" si="1122"/>
        <v>0</v>
      </c>
      <c r="AH393" s="247">
        <f t="shared" si="1122"/>
        <v>0</v>
      </c>
      <c r="AI393" s="247">
        <f t="shared" si="1122"/>
        <v>0</v>
      </c>
      <c r="AJ393" s="247">
        <f t="shared" si="1122"/>
        <v>0</v>
      </c>
      <c r="AK393" s="247">
        <f t="shared" si="1122"/>
        <v>0</v>
      </c>
      <c r="AL393" s="247">
        <f t="shared" si="1122"/>
        <v>0</v>
      </c>
      <c r="AM393" s="247">
        <f t="shared" si="1122"/>
        <v>0</v>
      </c>
      <c r="AN393" s="247">
        <f t="shared" si="1122"/>
        <v>0</v>
      </c>
      <c r="AO393" s="247">
        <f t="shared" si="1122"/>
        <v>0</v>
      </c>
      <c r="AP393" s="247">
        <f t="shared" si="1122"/>
        <v>0</v>
      </c>
      <c r="AQ393" s="247">
        <f t="shared" si="1122"/>
        <v>0</v>
      </c>
      <c r="AR393" s="247">
        <f t="shared" si="1122"/>
        <v>0</v>
      </c>
      <c r="AS393" s="247">
        <f t="shared" si="1122"/>
        <v>0</v>
      </c>
      <c r="AT393" s="247">
        <f t="shared" si="1122"/>
        <v>0</v>
      </c>
      <c r="AU393" s="247">
        <f t="shared" si="1122"/>
        <v>0</v>
      </c>
      <c r="AV393" s="247">
        <f t="shared" si="1122"/>
        <v>0</v>
      </c>
      <c r="AW393" s="247">
        <f t="shared" si="1122"/>
        <v>0</v>
      </c>
      <c r="AX393" s="247">
        <f t="shared" si="1122"/>
        <v>0</v>
      </c>
      <c r="AY393" s="247">
        <f t="shared" si="1122"/>
        <v>0</v>
      </c>
      <c r="AZ393" s="247">
        <f t="shared" si="1122"/>
        <v>0</v>
      </c>
      <c r="BA393" s="247">
        <f t="shared" si="1122"/>
        <v>0</v>
      </c>
      <c r="BB393" s="247">
        <f t="shared" si="1122"/>
        <v>0</v>
      </c>
      <c r="BC393" s="247">
        <f t="shared" si="1122"/>
        <v>0</v>
      </c>
      <c r="BD393" s="247">
        <f t="shared" si="1122"/>
        <v>0</v>
      </c>
      <c r="BE393" s="247">
        <f t="shared" si="1122"/>
        <v>0</v>
      </c>
      <c r="BF393" s="247">
        <f t="shared" si="1122"/>
        <v>0</v>
      </c>
      <c r="BG393" s="247">
        <f t="shared" ref="BG393:CL393" si="1123">IF(BG$8="",0,BG331*BG336*BG376)</f>
        <v>0</v>
      </c>
      <c r="BH393" s="247">
        <f t="shared" si="1123"/>
        <v>0</v>
      </c>
      <c r="BI393" s="247">
        <f t="shared" si="1123"/>
        <v>0</v>
      </c>
      <c r="BJ393" s="247">
        <f t="shared" si="1123"/>
        <v>0</v>
      </c>
      <c r="BK393" s="247">
        <f t="shared" si="1123"/>
        <v>0</v>
      </c>
      <c r="BL393" s="247">
        <f t="shared" si="1123"/>
        <v>0</v>
      </c>
      <c r="BM393" s="247">
        <f t="shared" si="1123"/>
        <v>0</v>
      </c>
      <c r="BN393" s="247">
        <f t="shared" si="1123"/>
        <v>0</v>
      </c>
      <c r="BO393" s="247">
        <f t="shared" si="1123"/>
        <v>0</v>
      </c>
      <c r="BP393" s="247">
        <f t="shared" si="1123"/>
        <v>0</v>
      </c>
      <c r="BQ393" s="247">
        <f t="shared" si="1123"/>
        <v>0</v>
      </c>
      <c r="BR393" s="247">
        <f t="shared" si="1123"/>
        <v>0</v>
      </c>
      <c r="BS393" s="247">
        <f t="shared" si="1123"/>
        <v>0</v>
      </c>
      <c r="BT393" s="247">
        <f t="shared" si="1123"/>
        <v>0</v>
      </c>
      <c r="BU393" s="247">
        <f t="shared" si="1123"/>
        <v>0</v>
      </c>
      <c r="BV393" s="247">
        <f t="shared" si="1123"/>
        <v>0</v>
      </c>
      <c r="BW393" s="247">
        <f t="shared" si="1123"/>
        <v>0</v>
      </c>
      <c r="BX393" s="247">
        <f t="shared" si="1123"/>
        <v>0</v>
      </c>
      <c r="BY393" s="247">
        <f t="shared" si="1123"/>
        <v>0</v>
      </c>
      <c r="BZ393" s="247">
        <f t="shared" si="1123"/>
        <v>0</v>
      </c>
      <c r="CA393" s="247">
        <f t="shared" si="1123"/>
        <v>0</v>
      </c>
      <c r="CB393" s="247">
        <f t="shared" si="1123"/>
        <v>0</v>
      </c>
      <c r="CC393" s="247">
        <f t="shared" si="1123"/>
        <v>0</v>
      </c>
      <c r="CD393" s="247">
        <f t="shared" si="1123"/>
        <v>0</v>
      </c>
      <c r="CE393" s="247">
        <f t="shared" si="1123"/>
        <v>0</v>
      </c>
      <c r="CF393" s="247">
        <f t="shared" si="1123"/>
        <v>0</v>
      </c>
      <c r="CG393" s="247">
        <f t="shared" si="1123"/>
        <v>0</v>
      </c>
      <c r="CH393" s="247">
        <f t="shared" si="1123"/>
        <v>0</v>
      </c>
      <c r="CI393" s="247">
        <f t="shared" si="1123"/>
        <v>0</v>
      </c>
      <c r="CJ393" s="247">
        <f t="shared" si="1123"/>
        <v>0</v>
      </c>
      <c r="CK393" s="247">
        <f t="shared" si="1123"/>
        <v>0</v>
      </c>
      <c r="CL393" s="247">
        <f t="shared" si="1123"/>
        <v>0</v>
      </c>
      <c r="CM393" s="247">
        <f t="shared" ref="CM393:DT393" si="1124">IF(CM$8="",0,CM331*CM336*CM376)</f>
        <v>0</v>
      </c>
      <c r="CN393" s="247">
        <f t="shared" si="1124"/>
        <v>0</v>
      </c>
      <c r="CO393" s="247">
        <f t="shared" si="1124"/>
        <v>0</v>
      </c>
      <c r="CP393" s="247">
        <f t="shared" si="1124"/>
        <v>0</v>
      </c>
      <c r="CQ393" s="247">
        <f t="shared" si="1124"/>
        <v>0</v>
      </c>
      <c r="CR393" s="247">
        <f t="shared" si="1124"/>
        <v>0</v>
      </c>
      <c r="CS393" s="247">
        <f t="shared" si="1124"/>
        <v>0</v>
      </c>
      <c r="CT393" s="247">
        <f t="shared" si="1124"/>
        <v>0</v>
      </c>
      <c r="CU393" s="247">
        <f t="shared" si="1124"/>
        <v>0</v>
      </c>
      <c r="CV393" s="247">
        <f t="shared" si="1124"/>
        <v>0</v>
      </c>
      <c r="CW393" s="247">
        <f t="shared" si="1124"/>
        <v>0</v>
      </c>
      <c r="CX393" s="247">
        <f t="shared" si="1124"/>
        <v>0</v>
      </c>
      <c r="CY393" s="247">
        <f t="shared" si="1124"/>
        <v>0</v>
      </c>
      <c r="CZ393" s="247">
        <f t="shared" si="1124"/>
        <v>0</v>
      </c>
      <c r="DA393" s="247">
        <f t="shared" si="1124"/>
        <v>0</v>
      </c>
      <c r="DB393" s="247">
        <f t="shared" si="1124"/>
        <v>0</v>
      </c>
      <c r="DC393" s="247">
        <f t="shared" si="1124"/>
        <v>0</v>
      </c>
      <c r="DD393" s="247">
        <f t="shared" si="1124"/>
        <v>0</v>
      </c>
      <c r="DE393" s="247">
        <f t="shared" si="1124"/>
        <v>0</v>
      </c>
      <c r="DF393" s="247">
        <f t="shared" si="1124"/>
        <v>0</v>
      </c>
      <c r="DG393" s="247">
        <f t="shared" si="1124"/>
        <v>0</v>
      </c>
      <c r="DH393" s="247">
        <f t="shared" si="1124"/>
        <v>0</v>
      </c>
      <c r="DI393" s="247">
        <f t="shared" si="1124"/>
        <v>0</v>
      </c>
      <c r="DJ393" s="247">
        <f t="shared" si="1124"/>
        <v>0</v>
      </c>
      <c r="DK393" s="247">
        <f t="shared" si="1124"/>
        <v>0</v>
      </c>
      <c r="DL393" s="247">
        <f t="shared" si="1124"/>
        <v>0</v>
      </c>
      <c r="DM393" s="247">
        <f t="shared" si="1124"/>
        <v>0</v>
      </c>
      <c r="DN393" s="247">
        <f t="shared" si="1124"/>
        <v>0</v>
      </c>
      <c r="DO393" s="247">
        <f t="shared" si="1124"/>
        <v>0</v>
      </c>
      <c r="DP393" s="247">
        <f t="shared" si="1124"/>
        <v>0</v>
      </c>
      <c r="DQ393" s="247">
        <f t="shared" si="1124"/>
        <v>0</v>
      </c>
      <c r="DR393" s="247">
        <f t="shared" si="1124"/>
        <v>0</v>
      </c>
      <c r="DS393" s="247">
        <f t="shared" si="1124"/>
        <v>0</v>
      </c>
      <c r="DT393" s="247">
        <f t="shared" si="1124"/>
        <v>0</v>
      </c>
      <c r="DU393" s="226"/>
      <c r="DV393" s="226"/>
    </row>
    <row r="394" spans="1:126" ht="4.2" customHeight="1">
      <c r="A394" s="1"/>
      <c r="B394" s="1"/>
      <c r="C394" s="1"/>
      <c r="D394" s="13"/>
      <c r="E394" s="262"/>
      <c r="F394" s="13"/>
      <c r="G394" s="302"/>
      <c r="H394" s="13"/>
      <c r="I394" s="13"/>
      <c r="J394" s="13"/>
      <c r="K394" s="13"/>
      <c r="L394" s="13"/>
      <c r="M394" s="14"/>
      <c r="N394" s="13"/>
      <c r="O394" s="13"/>
      <c r="P394" s="14"/>
      <c r="Q394" s="13"/>
      <c r="R394" s="13"/>
      <c r="S394" s="14"/>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c r="BL394" s="176"/>
      <c r="BM394" s="176"/>
      <c r="BN394" s="176"/>
      <c r="BO394" s="176"/>
      <c r="BP394" s="176"/>
      <c r="BQ394" s="176"/>
      <c r="BR394" s="176"/>
      <c r="BS394" s="176"/>
      <c r="BT394" s="176"/>
      <c r="BU394" s="176"/>
      <c r="BV394" s="176"/>
      <c r="BW394" s="176"/>
      <c r="BX394" s="176"/>
      <c r="BY394" s="176"/>
      <c r="BZ394" s="176"/>
      <c r="CA394" s="176"/>
      <c r="CB394" s="176"/>
      <c r="CC394" s="176"/>
      <c r="CD394" s="176"/>
      <c r="CE394" s="176"/>
      <c r="CF394" s="176"/>
      <c r="CG394" s="176"/>
      <c r="CH394" s="176"/>
      <c r="CI394" s="176"/>
      <c r="CJ394" s="176"/>
      <c r="CK394" s="176"/>
      <c r="CL394" s="176"/>
      <c r="CM394" s="176"/>
      <c r="CN394" s="176"/>
      <c r="CO394" s="176"/>
      <c r="CP394" s="176"/>
      <c r="CQ394" s="176"/>
      <c r="CR394" s="176"/>
      <c r="CS394" s="176"/>
      <c r="CT394" s="176"/>
      <c r="CU394" s="176"/>
      <c r="CV394" s="176"/>
      <c r="CW394" s="176"/>
      <c r="CX394" s="176"/>
      <c r="CY394" s="176"/>
      <c r="CZ394" s="176"/>
      <c r="DA394" s="176"/>
      <c r="DB394" s="176"/>
      <c r="DC394" s="176"/>
      <c r="DD394" s="176"/>
      <c r="DE394" s="176"/>
      <c r="DF394" s="176"/>
      <c r="DG394" s="176"/>
      <c r="DH394" s="176"/>
      <c r="DI394" s="176"/>
      <c r="DJ394" s="176"/>
      <c r="DK394" s="176"/>
      <c r="DL394" s="176"/>
      <c r="DM394" s="176"/>
      <c r="DN394" s="176"/>
      <c r="DO394" s="176"/>
      <c r="DP394" s="176"/>
      <c r="DQ394" s="176"/>
      <c r="DR394" s="176"/>
      <c r="DS394" s="176"/>
      <c r="DT394" s="176"/>
      <c r="DU394" s="1"/>
      <c r="DV394" s="1"/>
    </row>
    <row r="395" spans="1:126" ht="4.2" customHeight="1">
      <c r="A395" s="1"/>
      <c r="B395" s="1"/>
      <c r="C395" s="1"/>
      <c r="D395" s="1"/>
      <c r="E395" s="261"/>
      <c r="F395" s="47"/>
      <c r="G395" s="229"/>
      <c r="H395" s="1"/>
      <c r="I395" s="1"/>
      <c r="J395" s="1"/>
      <c r="K395" s="1"/>
      <c r="L395" s="1"/>
      <c r="M395" s="5"/>
      <c r="N395" s="1"/>
      <c r="O395" s="1"/>
      <c r="P395" s="5"/>
      <c r="Q395" s="1"/>
      <c r="R395" s="1"/>
      <c r="S395" s="5"/>
      <c r="T395" s="7"/>
      <c r="U395" s="23"/>
      <c r="V395" s="1"/>
      <c r="W395" s="11"/>
      <c r="X395" s="10"/>
      <c r="Y395" s="45"/>
      <c r="Z395" s="92"/>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1"/>
      <c r="DV395" s="1"/>
    </row>
    <row r="396" spans="1:126" s="4" customFormat="1" ht="12.6" thickBot="1">
      <c r="A396" s="3"/>
      <c r="B396" s="196" t="s">
        <v>106</v>
      </c>
      <c r="C396" s="3"/>
      <c r="D396" s="3"/>
      <c r="E396" s="9"/>
      <c r="F396" s="50"/>
      <c r="G396" s="248"/>
      <c r="H396" s="214" t="str">
        <f>$H$13</f>
        <v>Прибыль от продаж</v>
      </c>
      <c r="I396" s="214"/>
      <c r="J396" s="214"/>
      <c r="K396" s="214"/>
      <c r="L396" s="214"/>
      <c r="M396" s="215"/>
      <c r="N396" s="214" t="str">
        <f>N305</f>
        <v>Продажа нежилых помещений</v>
      </c>
      <c r="O396" s="214"/>
      <c r="P396" s="215"/>
      <c r="Q396" s="214" t="s">
        <v>25</v>
      </c>
      <c r="R396" s="3"/>
      <c r="S396" s="5"/>
      <c r="T396" s="83"/>
      <c r="U396" s="23"/>
      <c r="V396" s="3"/>
      <c r="W396" s="216">
        <f>SUM($Y396:$DU396)</f>
        <v>0</v>
      </c>
      <c r="X396" s="11"/>
      <c r="Y396" s="45"/>
      <c r="Z396" s="90"/>
      <c r="AA396" s="217">
        <f t="shared" ref="AA396:BF396" si="1125">IF(AA$8="",0,AA362-AA389)</f>
        <v>0</v>
      </c>
      <c r="AB396" s="217">
        <f t="shared" si="1125"/>
        <v>0</v>
      </c>
      <c r="AC396" s="217">
        <f t="shared" si="1125"/>
        <v>0</v>
      </c>
      <c r="AD396" s="217">
        <f t="shared" si="1125"/>
        <v>0</v>
      </c>
      <c r="AE396" s="217">
        <f t="shared" si="1125"/>
        <v>0</v>
      </c>
      <c r="AF396" s="217">
        <f t="shared" si="1125"/>
        <v>0</v>
      </c>
      <c r="AG396" s="217">
        <f t="shared" si="1125"/>
        <v>0</v>
      </c>
      <c r="AH396" s="217">
        <f t="shared" si="1125"/>
        <v>0</v>
      </c>
      <c r="AI396" s="217">
        <f t="shared" si="1125"/>
        <v>0</v>
      </c>
      <c r="AJ396" s="217">
        <f t="shared" si="1125"/>
        <v>0</v>
      </c>
      <c r="AK396" s="217">
        <f t="shared" si="1125"/>
        <v>0</v>
      </c>
      <c r="AL396" s="217">
        <f t="shared" si="1125"/>
        <v>0</v>
      </c>
      <c r="AM396" s="217">
        <f t="shared" si="1125"/>
        <v>0</v>
      </c>
      <c r="AN396" s="217">
        <f t="shared" si="1125"/>
        <v>0</v>
      </c>
      <c r="AO396" s="217">
        <f t="shared" si="1125"/>
        <v>0</v>
      </c>
      <c r="AP396" s="217">
        <f t="shared" si="1125"/>
        <v>0</v>
      </c>
      <c r="AQ396" s="217">
        <f t="shared" si="1125"/>
        <v>0</v>
      </c>
      <c r="AR396" s="217">
        <f t="shared" si="1125"/>
        <v>0</v>
      </c>
      <c r="AS396" s="217">
        <f t="shared" si="1125"/>
        <v>0</v>
      </c>
      <c r="AT396" s="217">
        <f t="shared" si="1125"/>
        <v>0</v>
      </c>
      <c r="AU396" s="217">
        <f t="shared" si="1125"/>
        <v>0</v>
      </c>
      <c r="AV396" s="217">
        <f t="shared" si="1125"/>
        <v>0</v>
      </c>
      <c r="AW396" s="217">
        <f t="shared" si="1125"/>
        <v>0</v>
      </c>
      <c r="AX396" s="217">
        <f t="shared" si="1125"/>
        <v>0</v>
      </c>
      <c r="AY396" s="217">
        <f t="shared" si="1125"/>
        <v>0</v>
      </c>
      <c r="AZ396" s="217">
        <f t="shared" si="1125"/>
        <v>0</v>
      </c>
      <c r="BA396" s="217">
        <f t="shared" si="1125"/>
        <v>0</v>
      </c>
      <c r="BB396" s="217">
        <f t="shared" si="1125"/>
        <v>0</v>
      </c>
      <c r="BC396" s="217">
        <f t="shared" si="1125"/>
        <v>0</v>
      </c>
      <c r="BD396" s="217">
        <f t="shared" si="1125"/>
        <v>0</v>
      </c>
      <c r="BE396" s="217">
        <f t="shared" si="1125"/>
        <v>0</v>
      </c>
      <c r="BF396" s="217">
        <f t="shared" si="1125"/>
        <v>0</v>
      </c>
      <c r="BG396" s="217">
        <f t="shared" ref="BG396:CL396" si="1126">IF(BG$8="",0,BG362-BG389)</f>
        <v>0</v>
      </c>
      <c r="BH396" s="217">
        <f t="shared" si="1126"/>
        <v>0</v>
      </c>
      <c r="BI396" s="217">
        <f t="shared" si="1126"/>
        <v>0</v>
      </c>
      <c r="BJ396" s="217">
        <f t="shared" si="1126"/>
        <v>0</v>
      </c>
      <c r="BK396" s="217">
        <f t="shared" si="1126"/>
        <v>0</v>
      </c>
      <c r="BL396" s="217">
        <f t="shared" si="1126"/>
        <v>0</v>
      </c>
      <c r="BM396" s="217">
        <f t="shared" si="1126"/>
        <v>0</v>
      </c>
      <c r="BN396" s="217">
        <f t="shared" si="1126"/>
        <v>0</v>
      </c>
      <c r="BO396" s="217">
        <f t="shared" si="1126"/>
        <v>0</v>
      </c>
      <c r="BP396" s="217">
        <f t="shared" si="1126"/>
        <v>0</v>
      </c>
      <c r="BQ396" s="217">
        <f t="shared" si="1126"/>
        <v>0</v>
      </c>
      <c r="BR396" s="217">
        <f t="shared" si="1126"/>
        <v>0</v>
      </c>
      <c r="BS396" s="217">
        <f t="shared" si="1126"/>
        <v>0</v>
      </c>
      <c r="BT396" s="217">
        <f t="shared" si="1126"/>
        <v>0</v>
      </c>
      <c r="BU396" s="217">
        <f t="shared" si="1126"/>
        <v>0</v>
      </c>
      <c r="BV396" s="217">
        <f t="shared" si="1126"/>
        <v>0</v>
      </c>
      <c r="BW396" s="217">
        <f t="shared" si="1126"/>
        <v>0</v>
      </c>
      <c r="BX396" s="217">
        <f t="shared" si="1126"/>
        <v>0</v>
      </c>
      <c r="BY396" s="217">
        <f t="shared" si="1126"/>
        <v>0</v>
      </c>
      <c r="BZ396" s="217">
        <f t="shared" si="1126"/>
        <v>0</v>
      </c>
      <c r="CA396" s="217">
        <f t="shared" si="1126"/>
        <v>0</v>
      </c>
      <c r="CB396" s="217">
        <f t="shared" si="1126"/>
        <v>0</v>
      </c>
      <c r="CC396" s="217">
        <f t="shared" si="1126"/>
        <v>0</v>
      </c>
      <c r="CD396" s="217">
        <f t="shared" si="1126"/>
        <v>0</v>
      </c>
      <c r="CE396" s="217">
        <f t="shared" si="1126"/>
        <v>0</v>
      </c>
      <c r="CF396" s="217">
        <f t="shared" si="1126"/>
        <v>0</v>
      </c>
      <c r="CG396" s="217">
        <f t="shared" si="1126"/>
        <v>0</v>
      </c>
      <c r="CH396" s="217">
        <f t="shared" si="1126"/>
        <v>0</v>
      </c>
      <c r="CI396" s="217">
        <f t="shared" si="1126"/>
        <v>0</v>
      </c>
      <c r="CJ396" s="217">
        <f t="shared" si="1126"/>
        <v>0</v>
      </c>
      <c r="CK396" s="217">
        <f t="shared" si="1126"/>
        <v>0</v>
      </c>
      <c r="CL396" s="217">
        <f t="shared" si="1126"/>
        <v>0</v>
      </c>
      <c r="CM396" s="217">
        <f t="shared" ref="CM396:DT396" si="1127">IF(CM$8="",0,CM362-CM389)</f>
        <v>0</v>
      </c>
      <c r="CN396" s="217">
        <f t="shared" si="1127"/>
        <v>0</v>
      </c>
      <c r="CO396" s="217">
        <f t="shared" si="1127"/>
        <v>0</v>
      </c>
      <c r="CP396" s="217">
        <f t="shared" si="1127"/>
        <v>0</v>
      </c>
      <c r="CQ396" s="217">
        <f t="shared" si="1127"/>
        <v>0</v>
      </c>
      <c r="CR396" s="217">
        <f t="shared" si="1127"/>
        <v>0</v>
      </c>
      <c r="CS396" s="217">
        <f t="shared" si="1127"/>
        <v>0</v>
      </c>
      <c r="CT396" s="217">
        <f t="shared" si="1127"/>
        <v>0</v>
      </c>
      <c r="CU396" s="217">
        <f t="shared" si="1127"/>
        <v>0</v>
      </c>
      <c r="CV396" s="217">
        <f t="shared" si="1127"/>
        <v>0</v>
      </c>
      <c r="CW396" s="217">
        <f t="shared" si="1127"/>
        <v>0</v>
      </c>
      <c r="CX396" s="217">
        <f t="shared" si="1127"/>
        <v>0</v>
      </c>
      <c r="CY396" s="217">
        <f t="shared" si="1127"/>
        <v>0</v>
      </c>
      <c r="CZ396" s="217">
        <f t="shared" si="1127"/>
        <v>0</v>
      </c>
      <c r="DA396" s="217">
        <f t="shared" si="1127"/>
        <v>0</v>
      </c>
      <c r="DB396" s="217">
        <f t="shared" si="1127"/>
        <v>0</v>
      </c>
      <c r="DC396" s="217">
        <f t="shared" si="1127"/>
        <v>0</v>
      </c>
      <c r="DD396" s="217">
        <f t="shared" si="1127"/>
        <v>0</v>
      </c>
      <c r="DE396" s="217">
        <f t="shared" si="1127"/>
        <v>0</v>
      </c>
      <c r="DF396" s="217">
        <f t="shared" si="1127"/>
        <v>0</v>
      </c>
      <c r="DG396" s="217">
        <f t="shared" si="1127"/>
        <v>0</v>
      </c>
      <c r="DH396" s="217">
        <f t="shared" si="1127"/>
        <v>0</v>
      </c>
      <c r="DI396" s="217">
        <f t="shared" si="1127"/>
        <v>0</v>
      </c>
      <c r="DJ396" s="217">
        <f t="shared" si="1127"/>
        <v>0</v>
      </c>
      <c r="DK396" s="217">
        <f t="shared" si="1127"/>
        <v>0</v>
      </c>
      <c r="DL396" s="217">
        <f t="shared" si="1127"/>
        <v>0</v>
      </c>
      <c r="DM396" s="217">
        <f t="shared" si="1127"/>
        <v>0</v>
      </c>
      <c r="DN396" s="217">
        <f t="shared" si="1127"/>
        <v>0</v>
      </c>
      <c r="DO396" s="217">
        <f t="shared" si="1127"/>
        <v>0</v>
      </c>
      <c r="DP396" s="217">
        <f t="shared" si="1127"/>
        <v>0</v>
      </c>
      <c r="DQ396" s="217">
        <f t="shared" si="1127"/>
        <v>0</v>
      </c>
      <c r="DR396" s="217">
        <f t="shared" si="1127"/>
        <v>0</v>
      </c>
      <c r="DS396" s="217">
        <f t="shared" si="1127"/>
        <v>0</v>
      </c>
      <c r="DT396" s="217">
        <f t="shared" si="1127"/>
        <v>0</v>
      </c>
      <c r="DU396" s="3"/>
      <c r="DV396" s="3"/>
    </row>
    <row r="397" spans="1:126" s="34" customFormat="1">
      <c r="A397" s="33"/>
      <c r="B397" s="196"/>
      <c r="C397" s="33"/>
      <c r="D397" s="33"/>
      <c r="E397" s="269"/>
      <c r="F397" s="52"/>
      <c r="G397" s="303"/>
      <c r="H397" s="222" t="str">
        <f>$H$14</f>
        <v>Маржа</v>
      </c>
      <c r="I397" s="222"/>
      <c r="J397" s="222"/>
      <c r="K397" s="222"/>
      <c r="L397" s="222"/>
      <c r="M397" s="223"/>
      <c r="N397" s="222" t="str">
        <f>N305</f>
        <v>Продажа нежилых помещений</v>
      </c>
      <c r="O397" s="222"/>
      <c r="P397" s="223"/>
      <c r="Q397" s="222" t="s">
        <v>14</v>
      </c>
      <c r="R397" s="33"/>
      <c r="S397" s="19"/>
      <c r="T397" s="207"/>
      <c r="U397" s="25"/>
      <c r="V397" s="33"/>
      <c r="W397" s="224">
        <f>IF(W$8="",0,IF(W362=0,0,W396/W362))</f>
        <v>0</v>
      </c>
      <c r="X397" s="20"/>
      <c r="Y397" s="46"/>
      <c r="Z397" s="102"/>
      <c r="AA397" s="225">
        <f t="shared" ref="AA397:BF397" si="1128">IF(AA$8="",0,IF(AA362=0,0,AA396/AA362))</f>
        <v>0</v>
      </c>
      <c r="AB397" s="225">
        <f t="shared" si="1128"/>
        <v>0</v>
      </c>
      <c r="AC397" s="225">
        <f t="shared" si="1128"/>
        <v>0</v>
      </c>
      <c r="AD397" s="225">
        <f t="shared" si="1128"/>
        <v>0</v>
      </c>
      <c r="AE397" s="225">
        <f t="shared" si="1128"/>
        <v>0</v>
      </c>
      <c r="AF397" s="225">
        <f t="shared" si="1128"/>
        <v>0</v>
      </c>
      <c r="AG397" s="225">
        <f t="shared" si="1128"/>
        <v>0</v>
      </c>
      <c r="AH397" s="225">
        <f t="shared" si="1128"/>
        <v>0</v>
      </c>
      <c r="AI397" s="225">
        <f t="shared" si="1128"/>
        <v>0</v>
      </c>
      <c r="AJ397" s="225">
        <f t="shared" si="1128"/>
        <v>0</v>
      </c>
      <c r="AK397" s="225">
        <f t="shared" si="1128"/>
        <v>0</v>
      </c>
      <c r="AL397" s="225">
        <f t="shared" si="1128"/>
        <v>0</v>
      </c>
      <c r="AM397" s="225">
        <f t="shared" si="1128"/>
        <v>0</v>
      </c>
      <c r="AN397" s="225">
        <f t="shared" si="1128"/>
        <v>0</v>
      </c>
      <c r="AO397" s="225">
        <f t="shared" si="1128"/>
        <v>0</v>
      </c>
      <c r="AP397" s="225">
        <f t="shared" si="1128"/>
        <v>0</v>
      </c>
      <c r="AQ397" s="225">
        <f t="shared" si="1128"/>
        <v>0</v>
      </c>
      <c r="AR397" s="225">
        <f t="shared" si="1128"/>
        <v>0</v>
      </c>
      <c r="AS397" s="225">
        <f t="shared" si="1128"/>
        <v>0</v>
      </c>
      <c r="AT397" s="225">
        <f t="shared" si="1128"/>
        <v>0</v>
      </c>
      <c r="AU397" s="225">
        <f t="shared" si="1128"/>
        <v>0</v>
      </c>
      <c r="AV397" s="225">
        <f t="shared" si="1128"/>
        <v>0</v>
      </c>
      <c r="AW397" s="225">
        <f t="shared" si="1128"/>
        <v>0</v>
      </c>
      <c r="AX397" s="225">
        <f t="shared" si="1128"/>
        <v>0</v>
      </c>
      <c r="AY397" s="225">
        <f t="shared" si="1128"/>
        <v>0</v>
      </c>
      <c r="AZ397" s="225">
        <f t="shared" si="1128"/>
        <v>0</v>
      </c>
      <c r="BA397" s="225">
        <f t="shared" si="1128"/>
        <v>0</v>
      </c>
      <c r="BB397" s="225">
        <f t="shared" si="1128"/>
        <v>0</v>
      </c>
      <c r="BC397" s="225">
        <f t="shared" si="1128"/>
        <v>0</v>
      </c>
      <c r="BD397" s="225">
        <f t="shared" si="1128"/>
        <v>0</v>
      </c>
      <c r="BE397" s="225">
        <f t="shared" si="1128"/>
        <v>0</v>
      </c>
      <c r="BF397" s="225">
        <f t="shared" si="1128"/>
        <v>0</v>
      </c>
      <c r="BG397" s="225">
        <f t="shared" ref="BG397:CL397" si="1129">IF(BG$8="",0,IF(BG362=0,0,BG396/BG362))</f>
        <v>0</v>
      </c>
      <c r="BH397" s="225">
        <f t="shared" si="1129"/>
        <v>0</v>
      </c>
      <c r="BI397" s="225">
        <f t="shared" si="1129"/>
        <v>0</v>
      </c>
      <c r="BJ397" s="225">
        <f t="shared" si="1129"/>
        <v>0</v>
      </c>
      <c r="BK397" s="225">
        <f t="shared" si="1129"/>
        <v>0</v>
      </c>
      <c r="BL397" s="225">
        <f t="shared" si="1129"/>
        <v>0</v>
      </c>
      <c r="BM397" s="225">
        <f t="shared" si="1129"/>
        <v>0</v>
      </c>
      <c r="BN397" s="225">
        <f t="shared" si="1129"/>
        <v>0</v>
      </c>
      <c r="BO397" s="225">
        <f t="shared" si="1129"/>
        <v>0</v>
      </c>
      <c r="BP397" s="225">
        <f t="shared" si="1129"/>
        <v>0</v>
      </c>
      <c r="BQ397" s="225">
        <f t="shared" si="1129"/>
        <v>0</v>
      </c>
      <c r="BR397" s="225">
        <f t="shared" si="1129"/>
        <v>0</v>
      </c>
      <c r="BS397" s="225">
        <f t="shared" si="1129"/>
        <v>0</v>
      </c>
      <c r="BT397" s="225">
        <f t="shared" si="1129"/>
        <v>0</v>
      </c>
      <c r="BU397" s="225">
        <f t="shared" si="1129"/>
        <v>0</v>
      </c>
      <c r="BV397" s="225">
        <f t="shared" si="1129"/>
        <v>0</v>
      </c>
      <c r="BW397" s="225">
        <f t="shared" si="1129"/>
        <v>0</v>
      </c>
      <c r="BX397" s="225">
        <f t="shared" si="1129"/>
        <v>0</v>
      </c>
      <c r="BY397" s="225">
        <f t="shared" si="1129"/>
        <v>0</v>
      </c>
      <c r="BZ397" s="225">
        <f t="shared" si="1129"/>
        <v>0</v>
      </c>
      <c r="CA397" s="225">
        <f t="shared" si="1129"/>
        <v>0</v>
      </c>
      <c r="CB397" s="225">
        <f t="shared" si="1129"/>
        <v>0</v>
      </c>
      <c r="CC397" s="225">
        <f t="shared" si="1129"/>
        <v>0</v>
      </c>
      <c r="CD397" s="225">
        <f t="shared" si="1129"/>
        <v>0</v>
      </c>
      <c r="CE397" s="225">
        <f t="shared" si="1129"/>
        <v>0</v>
      </c>
      <c r="CF397" s="225">
        <f t="shared" si="1129"/>
        <v>0</v>
      </c>
      <c r="CG397" s="225">
        <f t="shared" si="1129"/>
        <v>0</v>
      </c>
      <c r="CH397" s="225">
        <f t="shared" si="1129"/>
        <v>0</v>
      </c>
      <c r="CI397" s="225">
        <f t="shared" si="1129"/>
        <v>0</v>
      </c>
      <c r="CJ397" s="225">
        <f t="shared" si="1129"/>
        <v>0</v>
      </c>
      <c r="CK397" s="225">
        <f t="shared" si="1129"/>
        <v>0</v>
      </c>
      <c r="CL397" s="225">
        <f t="shared" si="1129"/>
        <v>0</v>
      </c>
      <c r="CM397" s="225">
        <f t="shared" ref="CM397:DR397" si="1130">IF(CM$8="",0,IF(CM362=0,0,CM396/CM362))</f>
        <v>0</v>
      </c>
      <c r="CN397" s="225">
        <f t="shared" si="1130"/>
        <v>0</v>
      </c>
      <c r="CO397" s="225">
        <f t="shared" si="1130"/>
        <v>0</v>
      </c>
      <c r="CP397" s="225">
        <f t="shared" si="1130"/>
        <v>0</v>
      </c>
      <c r="CQ397" s="225">
        <f t="shared" si="1130"/>
        <v>0</v>
      </c>
      <c r="CR397" s="225">
        <f t="shared" si="1130"/>
        <v>0</v>
      </c>
      <c r="CS397" s="225">
        <f t="shared" si="1130"/>
        <v>0</v>
      </c>
      <c r="CT397" s="225">
        <f t="shared" si="1130"/>
        <v>0</v>
      </c>
      <c r="CU397" s="225">
        <f t="shared" si="1130"/>
        <v>0</v>
      </c>
      <c r="CV397" s="225">
        <f t="shared" si="1130"/>
        <v>0</v>
      </c>
      <c r="CW397" s="225">
        <f t="shared" si="1130"/>
        <v>0</v>
      </c>
      <c r="CX397" s="225">
        <f t="shared" si="1130"/>
        <v>0</v>
      </c>
      <c r="CY397" s="225">
        <f t="shared" si="1130"/>
        <v>0</v>
      </c>
      <c r="CZ397" s="225">
        <f t="shared" si="1130"/>
        <v>0</v>
      </c>
      <c r="DA397" s="225">
        <f t="shared" si="1130"/>
        <v>0</v>
      </c>
      <c r="DB397" s="225">
        <f t="shared" si="1130"/>
        <v>0</v>
      </c>
      <c r="DC397" s="225">
        <f t="shared" si="1130"/>
        <v>0</v>
      </c>
      <c r="DD397" s="225">
        <f t="shared" si="1130"/>
        <v>0</v>
      </c>
      <c r="DE397" s="225">
        <f t="shared" si="1130"/>
        <v>0</v>
      </c>
      <c r="DF397" s="225">
        <f t="shared" si="1130"/>
        <v>0</v>
      </c>
      <c r="DG397" s="225">
        <f t="shared" si="1130"/>
        <v>0</v>
      </c>
      <c r="DH397" s="225">
        <f t="shared" si="1130"/>
        <v>0</v>
      </c>
      <c r="DI397" s="225">
        <f t="shared" si="1130"/>
        <v>0</v>
      </c>
      <c r="DJ397" s="225">
        <f t="shared" si="1130"/>
        <v>0</v>
      </c>
      <c r="DK397" s="225">
        <f t="shared" si="1130"/>
        <v>0</v>
      </c>
      <c r="DL397" s="225">
        <f t="shared" si="1130"/>
        <v>0</v>
      </c>
      <c r="DM397" s="225">
        <f t="shared" si="1130"/>
        <v>0</v>
      </c>
      <c r="DN397" s="225">
        <f t="shared" si="1130"/>
        <v>0</v>
      </c>
      <c r="DO397" s="225">
        <f t="shared" si="1130"/>
        <v>0</v>
      </c>
      <c r="DP397" s="225">
        <f t="shared" si="1130"/>
        <v>0</v>
      </c>
      <c r="DQ397" s="225">
        <f t="shared" si="1130"/>
        <v>0</v>
      </c>
      <c r="DR397" s="225">
        <f t="shared" si="1130"/>
        <v>0</v>
      </c>
      <c r="DS397" s="225">
        <f t="shared" ref="DS397:DT397" si="1131">IF(DS$8="",0,IF(DS362=0,0,DS396/DS362))</f>
        <v>0</v>
      </c>
      <c r="DT397" s="225">
        <f t="shared" si="1131"/>
        <v>0</v>
      </c>
      <c r="DU397" s="33"/>
      <c r="DV397" s="33"/>
    </row>
    <row r="398" spans="1:126" ht="4.2" customHeight="1">
      <c r="A398" s="1"/>
      <c r="B398" s="1"/>
      <c r="C398" s="13"/>
      <c r="D398" s="13"/>
      <c r="E398" s="262"/>
      <c r="F398" s="13"/>
      <c r="G398" s="302"/>
      <c r="H398" s="13"/>
      <c r="I398" s="13"/>
      <c r="J398" s="13"/>
      <c r="K398" s="13"/>
      <c r="L398" s="13"/>
      <c r="M398" s="14"/>
      <c r="N398" s="13"/>
      <c r="O398" s="13"/>
      <c r="P398" s="14"/>
      <c r="Q398" s="13"/>
      <c r="R398" s="13"/>
      <c r="S398" s="14"/>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c r="BP398" s="176"/>
      <c r="BQ398" s="176"/>
      <c r="BR398" s="176"/>
      <c r="BS398" s="176"/>
      <c r="BT398" s="176"/>
      <c r="BU398" s="176"/>
      <c r="BV398" s="176"/>
      <c r="BW398" s="176"/>
      <c r="BX398" s="176"/>
      <c r="BY398" s="176"/>
      <c r="BZ398" s="176"/>
      <c r="CA398" s="176"/>
      <c r="CB398" s="176"/>
      <c r="CC398" s="176"/>
      <c r="CD398" s="176"/>
      <c r="CE398" s="176"/>
      <c r="CF398" s="176"/>
      <c r="CG398" s="176"/>
      <c r="CH398" s="176"/>
      <c r="CI398" s="176"/>
      <c r="CJ398" s="176"/>
      <c r="CK398" s="176"/>
      <c r="CL398" s="176"/>
      <c r="CM398" s="176"/>
      <c r="CN398" s="176"/>
      <c r="CO398" s="176"/>
      <c r="CP398" s="176"/>
      <c r="CQ398" s="176"/>
      <c r="CR398" s="176"/>
      <c r="CS398" s="176"/>
      <c r="CT398" s="176"/>
      <c r="CU398" s="176"/>
      <c r="CV398" s="176"/>
      <c r="CW398" s="176"/>
      <c r="CX398" s="176"/>
      <c r="CY398" s="176"/>
      <c r="CZ398" s="176"/>
      <c r="DA398" s="176"/>
      <c r="DB398" s="176"/>
      <c r="DC398" s="176"/>
      <c r="DD398" s="176"/>
      <c r="DE398" s="176"/>
      <c r="DF398" s="176"/>
      <c r="DG398" s="176"/>
      <c r="DH398" s="176"/>
      <c r="DI398" s="176"/>
      <c r="DJ398" s="176"/>
      <c r="DK398" s="176"/>
      <c r="DL398" s="176"/>
      <c r="DM398" s="176"/>
      <c r="DN398" s="176"/>
      <c r="DO398" s="176"/>
      <c r="DP398" s="176"/>
      <c r="DQ398" s="176"/>
      <c r="DR398" s="176"/>
      <c r="DS398" s="176"/>
      <c r="DT398" s="176"/>
      <c r="DU398" s="1"/>
      <c r="DV398" s="1"/>
    </row>
    <row r="399" spans="1:126" ht="4.2" customHeight="1">
      <c r="A399" s="1"/>
      <c r="B399" s="1"/>
      <c r="C399" s="1"/>
      <c r="D399" s="1"/>
      <c r="E399" s="261"/>
      <c r="F399" s="47"/>
      <c r="G399" s="248"/>
      <c r="H399" s="1"/>
      <c r="I399" s="1"/>
      <c r="J399" s="1"/>
      <c r="K399" s="1"/>
      <c r="L399" s="1"/>
      <c r="M399" s="5"/>
      <c r="N399" s="1"/>
      <c r="O399" s="1"/>
      <c r="P399" s="5"/>
      <c r="Q399" s="1"/>
      <c r="R399" s="1"/>
      <c r="S399" s="5"/>
      <c r="T399" s="7"/>
      <c r="U399" s="23"/>
      <c r="V399" s="1"/>
      <c r="W399" s="11"/>
      <c r="X399" s="10"/>
      <c r="Y399" s="45"/>
      <c r="Z399" s="92"/>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1"/>
      <c r="DV399" s="1"/>
    </row>
    <row r="400" spans="1:126" s="4" customFormat="1">
      <c r="A400" s="3"/>
      <c r="B400" s="242" t="s">
        <v>105</v>
      </c>
      <c r="C400" s="3"/>
      <c r="D400" s="3"/>
      <c r="E400" s="9" t="s">
        <v>107</v>
      </c>
      <c r="F400" s="50" t="str">
        <f>E362</f>
        <v>ндс(+)</v>
      </c>
      <c r="G400" s="248"/>
      <c r="H400" s="213" t="str">
        <f>$H$19</f>
        <v>Выручка</v>
      </c>
      <c r="I400" s="3"/>
      <c r="J400" s="3"/>
      <c r="K400" s="3"/>
      <c r="L400" s="3"/>
      <c r="M400" s="5"/>
      <c r="N400" s="3" t="str">
        <f>N305</f>
        <v>Продажа нежилых помещений</v>
      </c>
      <c r="O400" s="3"/>
      <c r="P400" s="5"/>
      <c r="Q400" s="3" t="s">
        <v>25</v>
      </c>
      <c r="R400" s="3"/>
      <c r="S400" s="5"/>
      <c r="T400" s="83"/>
      <c r="U400" s="23"/>
      <c r="V400" s="3"/>
      <c r="W400" s="11">
        <f>SUM($Y400:$DU400)</f>
        <v>0</v>
      </c>
      <c r="X400" s="11"/>
      <c r="Y400" s="45"/>
      <c r="Z400" s="90"/>
      <c r="AA400" s="91">
        <f>IF(AA$8="",0,IF(AA$8&lt;=Главная!$N$76,0,IF(AA$8=EOMONTH(Главная!$N$76,0)+1,SUM($Z362:AA362),AA362))/(1+IF($E362="ндсЖил(+)",Главная!$N$17,Главная!$N$23)))</f>
        <v>0</v>
      </c>
      <c r="AB400" s="91">
        <f>IF(AB$8="",0,IF(AB$8&lt;=Главная!$N$76,0,IF(AB$8=EOMONTH(Главная!$N$76,0)+1,SUM($Z362:AB362),AB362))/(1+IF($E362="ндсЖил(+)",Главная!$N$17,Главная!$N$23)))</f>
        <v>0</v>
      </c>
      <c r="AC400" s="91">
        <f>IF(AC$8="",0,IF(AC$8&lt;=Главная!$N$76,0,IF(AC$8=EOMONTH(Главная!$N$76,0)+1,SUM($Z362:AC362),AC362))/(1+IF($E362="ндсЖил(+)",Главная!$N$17,Главная!$N$23)))</f>
        <v>0</v>
      </c>
      <c r="AD400" s="91">
        <f>IF(AD$8="",0,IF(AD$8&lt;=Главная!$N$76,0,IF(AD$8=EOMONTH(Главная!$N$76,0)+1,SUM($Z362:AD362),AD362))/(1+IF($E362="ндсЖил(+)",Главная!$N$17,Главная!$N$23)))</f>
        <v>0</v>
      </c>
      <c r="AE400" s="91">
        <f>IF(AE$8="",0,IF(AE$8&lt;=Главная!$N$76,0,IF(AE$8=EOMONTH(Главная!$N$76,0)+1,SUM($Z362:AE362),AE362))/(1+IF($E362="ндсЖил(+)",Главная!$N$17,Главная!$N$23)))</f>
        <v>0</v>
      </c>
      <c r="AF400" s="91">
        <f>IF(AF$8="",0,IF(AF$8&lt;=Главная!$N$76,0,IF(AF$8=EOMONTH(Главная!$N$76,0)+1,SUM($Z362:AF362),AF362))/(1+IF($E362="ндсЖил(+)",Главная!$N$17,Главная!$N$23)))</f>
        <v>0</v>
      </c>
      <c r="AG400" s="91">
        <f>IF(AG$8="",0,IF(AG$8&lt;=Главная!$N$76,0,IF(AG$8=EOMONTH(Главная!$N$76,0)+1,SUM($Z362:AG362),AG362))/(1+IF($E362="ндсЖил(+)",Главная!$N$17,Главная!$N$23)))</f>
        <v>0</v>
      </c>
      <c r="AH400" s="91">
        <f>IF(AH$8="",0,IF(AH$8&lt;=Главная!$N$76,0,IF(AH$8=EOMONTH(Главная!$N$76,0)+1,SUM($Z362:AH362),AH362))/(1+IF($E362="ндсЖил(+)",Главная!$N$17,Главная!$N$23)))</f>
        <v>0</v>
      </c>
      <c r="AI400" s="91">
        <f>IF(AI$8="",0,IF(AI$8&lt;=Главная!$N$76,0,IF(AI$8=EOMONTH(Главная!$N$76,0)+1,SUM($Z362:AI362),AI362))/(1+IF($E362="ндсЖил(+)",Главная!$N$17,Главная!$N$23)))</f>
        <v>0</v>
      </c>
      <c r="AJ400" s="91">
        <f>IF(AJ$8="",0,IF(AJ$8&lt;=Главная!$N$76,0,IF(AJ$8=EOMONTH(Главная!$N$76,0)+1,SUM($Z362:AJ362),AJ362))/(1+IF($E362="ндсЖил(+)",Главная!$N$17,Главная!$N$23)))</f>
        <v>0</v>
      </c>
      <c r="AK400" s="91">
        <f>IF(AK$8="",0,IF(AK$8&lt;=Главная!$N$76,0,IF(AK$8=EOMONTH(Главная!$N$76,0)+1,SUM($Z362:AK362),AK362))/(1+IF($E362="ндсЖил(+)",Главная!$N$17,Главная!$N$23)))</f>
        <v>0</v>
      </c>
      <c r="AL400" s="91">
        <f>IF(AL$8="",0,IF(AL$8&lt;=Главная!$N$76,0,IF(AL$8=EOMONTH(Главная!$N$76,0)+1,SUM($Z362:AL362),AL362))/(1+IF($E362="ндсЖил(+)",Главная!$N$17,Главная!$N$23)))</f>
        <v>0</v>
      </c>
      <c r="AM400" s="91">
        <f>IF(AM$8="",0,IF(AM$8&lt;=Главная!$N$76,0,IF(AM$8=EOMONTH(Главная!$N$76,0)+1,SUM($Z362:AM362),AM362))/(1+IF($E362="ндсЖил(+)",Главная!$N$17,Главная!$N$23)))</f>
        <v>0</v>
      </c>
      <c r="AN400" s="91">
        <f>IF(AN$8="",0,IF(AN$8&lt;=Главная!$N$76,0,IF(AN$8=EOMONTH(Главная!$N$76,0)+1,SUM($Z362:AN362),AN362))/(1+IF($E362="ндсЖил(+)",Главная!$N$17,Главная!$N$23)))</f>
        <v>0</v>
      </c>
      <c r="AO400" s="91">
        <f>IF(AO$8="",0,IF(AO$8&lt;=Главная!$N$76,0,IF(AO$8=EOMONTH(Главная!$N$76,0)+1,SUM($Z362:AO362),AO362))/(1+IF($E362="ндсЖил(+)",Главная!$N$17,Главная!$N$23)))</f>
        <v>0</v>
      </c>
      <c r="AP400" s="91">
        <f>IF(AP$8="",0,IF(AP$8&lt;=Главная!$N$76,0,IF(AP$8=EOMONTH(Главная!$N$76,0)+1,SUM($Z362:AP362),AP362))/(1+IF($E362="ндсЖил(+)",Главная!$N$17,Главная!$N$23)))</f>
        <v>0</v>
      </c>
      <c r="AQ400" s="91">
        <f>IF(AQ$8="",0,IF(AQ$8&lt;=Главная!$N$76,0,IF(AQ$8=EOMONTH(Главная!$N$76,0)+1,SUM($Z362:AQ362),AQ362))/(1+IF($E362="ндсЖил(+)",Главная!$N$17,Главная!$N$23)))</f>
        <v>0</v>
      </c>
      <c r="AR400" s="91">
        <f>IF(AR$8="",0,IF(AR$8&lt;=Главная!$N$76,0,IF(AR$8=EOMONTH(Главная!$N$76,0)+1,SUM($Z362:AR362),AR362))/(1+IF($E362="ндсЖил(+)",Главная!$N$17,Главная!$N$23)))</f>
        <v>0</v>
      </c>
      <c r="AS400" s="91">
        <f>IF(AS$8="",0,IF(AS$8&lt;=Главная!$N$76,0,IF(AS$8=EOMONTH(Главная!$N$76,0)+1,SUM($Z362:AS362),AS362))/(1+IF($E362="ндсЖил(+)",Главная!$N$17,Главная!$N$23)))</f>
        <v>0</v>
      </c>
      <c r="AT400" s="91">
        <f>IF(AT$8="",0,IF(AT$8&lt;=Главная!$N$76,0,IF(AT$8=EOMONTH(Главная!$N$76,0)+1,SUM($Z362:AT362),AT362))/(1+IF($E362="ндсЖил(+)",Главная!$N$17,Главная!$N$23)))</f>
        <v>0</v>
      </c>
      <c r="AU400" s="91">
        <f>IF(AU$8="",0,IF(AU$8&lt;=Главная!$N$76,0,IF(AU$8=EOMONTH(Главная!$N$76,0)+1,SUM($Z362:AU362),AU362))/(1+IF($E362="ндсЖил(+)",Главная!$N$17,Главная!$N$23)))</f>
        <v>0</v>
      </c>
      <c r="AV400" s="91">
        <f>IF(AV$8="",0,IF(AV$8&lt;=Главная!$N$76,0,IF(AV$8=EOMONTH(Главная!$N$76,0)+1,SUM($Z362:AV362),AV362))/(1+IF($E362="ндсЖил(+)",Главная!$N$17,Главная!$N$23)))</f>
        <v>0</v>
      </c>
      <c r="AW400" s="91">
        <f>IF(AW$8="",0,IF(AW$8&lt;=Главная!$N$76,0,IF(AW$8=EOMONTH(Главная!$N$76,0)+1,SUM($Z362:AW362),AW362))/(1+IF($E362="ндсЖил(+)",Главная!$N$17,Главная!$N$23)))</f>
        <v>0</v>
      </c>
      <c r="AX400" s="91">
        <f>IF(AX$8="",0,IF(AX$8&lt;=Главная!$N$76,0,IF(AX$8=EOMONTH(Главная!$N$76,0)+1,SUM($Z362:AX362),AX362))/(1+IF($E362="ндсЖил(+)",Главная!$N$17,Главная!$N$23)))</f>
        <v>0</v>
      </c>
      <c r="AY400" s="91">
        <f>IF(AY$8="",0,IF(AY$8&lt;=Главная!$N$76,0,IF(AY$8=EOMONTH(Главная!$N$76,0)+1,SUM($Z362:AY362),AY362))/(1+IF($E362="ндсЖил(+)",Главная!$N$17,Главная!$N$23)))</f>
        <v>0</v>
      </c>
      <c r="AZ400" s="91">
        <f>IF(AZ$8="",0,IF(AZ$8&lt;=Главная!$N$76,0,IF(AZ$8=EOMONTH(Главная!$N$76,0)+1,SUM($Z362:AZ362),AZ362))/(1+IF($E362="ндсЖил(+)",Главная!$N$17,Главная!$N$23)))</f>
        <v>0</v>
      </c>
      <c r="BA400" s="91">
        <f>IF(BA$8="",0,IF(BA$8&lt;=Главная!$N$76,0,IF(BA$8=EOMONTH(Главная!$N$76,0)+1,SUM($Z362:BA362),BA362))/(1+IF($E362="ндсЖил(+)",Главная!$N$17,Главная!$N$23)))</f>
        <v>0</v>
      </c>
      <c r="BB400" s="91">
        <f>IF(BB$8="",0,IF(BB$8&lt;=Главная!$N$76,0,IF(BB$8=EOMONTH(Главная!$N$76,0)+1,SUM($Z362:BB362),BB362))/(1+IF($E362="ндсЖил(+)",Главная!$N$17,Главная!$N$23)))</f>
        <v>0</v>
      </c>
      <c r="BC400" s="91">
        <f>IF(BC$8="",0,IF(BC$8&lt;=Главная!$N$76,0,IF(BC$8=EOMONTH(Главная!$N$76,0)+1,SUM($Z362:BC362),BC362))/(1+IF($E362="ндсЖил(+)",Главная!$N$17,Главная!$N$23)))</f>
        <v>0</v>
      </c>
      <c r="BD400" s="91">
        <f>IF(BD$8="",0,IF(BD$8&lt;=Главная!$N$76,0,IF(BD$8=EOMONTH(Главная!$N$76,0)+1,SUM($Z362:BD362),BD362))/(1+IF($E362="ндсЖил(+)",Главная!$N$17,Главная!$N$23)))</f>
        <v>0</v>
      </c>
      <c r="BE400" s="91">
        <f>IF(BE$8="",0,IF(BE$8&lt;=Главная!$N$76,0,IF(BE$8=EOMONTH(Главная!$N$76,0)+1,SUM($Z362:BE362),BE362))/(1+IF($E362="ндсЖил(+)",Главная!$N$17,Главная!$N$23)))</f>
        <v>0</v>
      </c>
      <c r="BF400" s="91">
        <f>IF(BF$8="",0,IF(BF$8&lt;=Главная!$N$76,0,IF(BF$8=EOMONTH(Главная!$N$76,0)+1,SUM($Z362:BF362),BF362))/(1+IF($E362="ндсЖил(+)",Главная!$N$17,Главная!$N$23)))</f>
        <v>0</v>
      </c>
      <c r="BG400" s="91">
        <f>IF(BG$8="",0,IF(BG$8&lt;=Главная!$N$76,0,IF(BG$8=EOMONTH(Главная!$N$76,0)+1,SUM($Z362:BG362),BG362))/(1+IF($E362="ндсЖил(+)",Главная!$N$17,Главная!$N$23)))</f>
        <v>0</v>
      </c>
      <c r="BH400" s="91">
        <f>IF(BH$8="",0,IF(BH$8&lt;=Главная!$N$76,0,IF(BH$8=EOMONTH(Главная!$N$76,0)+1,SUM($Z362:BH362),BH362))/(1+IF($E362="ндсЖил(+)",Главная!$N$17,Главная!$N$23)))</f>
        <v>0</v>
      </c>
      <c r="BI400" s="91">
        <f>IF(BI$8="",0,IF(BI$8&lt;=Главная!$N$76,0,IF(BI$8=EOMONTH(Главная!$N$76,0)+1,SUM($Z362:BI362),BI362))/(1+IF($E362="ндсЖил(+)",Главная!$N$17,Главная!$N$23)))</f>
        <v>0</v>
      </c>
      <c r="BJ400" s="91">
        <f>IF(BJ$8="",0,IF(BJ$8&lt;=Главная!$N$76,0,IF(BJ$8=EOMONTH(Главная!$N$76,0)+1,SUM($Z362:BJ362),BJ362))/(1+IF($E362="ндсЖил(+)",Главная!$N$17,Главная!$N$23)))</f>
        <v>0</v>
      </c>
      <c r="BK400" s="91">
        <f>IF(BK$8="",0,IF(BK$8&lt;=Главная!$N$76,0,IF(BK$8=EOMONTH(Главная!$N$76,0)+1,SUM($Z362:BK362),BK362))/(1+IF($E362="ндсЖил(+)",Главная!$N$17,Главная!$N$23)))</f>
        <v>0</v>
      </c>
      <c r="BL400" s="91">
        <f>IF(BL$8="",0,IF(BL$8&lt;=Главная!$N$76,0,IF(BL$8=EOMONTH(Главная!$N$76,0)+1,SUM($Z362:BL362),BL362))/(1+IF($E362="ндсЖил(+)",Главная!$N$17,Главная!$N$23)))</f>
        <v>0</v>
      </c>
      <c r="BM400" s="91">
        <f>IF(BM$8="",0,IF(BM$8&lt;=Главная!$N$76,0,IF(BM$8=EOMONTH(Главная!$N$76,0)+1,SUM($Z362:BM362),BM362))/(1+IF($E362="ндсЖил(+)",Главная!$N$17,Главная!$N$23)))</f>
        <v>0</v>
      </c>
      <c r="BN400" s="91">
        <f>IF(BN$8="",0,IF(BN$8&lt;=Главная!$N$76,0,IF(BN$8=EOMONTH(Главная!$N$76,0)+1,SUM($Z362:BN362),BN362))/(1+IF($E362="ндсЖил(+)",Главная!$N$17,Главная!$N$23)))</f>
        <v>0</v>
      </c>
      <c r="BO400" s="91">
        <f>IF(BO$8="",0,IF(BO$8&lt;=Главная!$N$76,0,IF(BO$8=EOMONTH(Главная!$N$76,0)+1,SUM($Z362:BO362),BO362))/(1+IF($E362="ндсЖил(+)",Главная!$N$17,Главная!$N$23)))</f>
        <v>0</v>
      </c>
      <c r="BP400" s="91">
        <f>IF(BP$8="",0,IF(BP$8&lt;=Главная!$N$76,0,IF(BP$8=EOMONTH(Главная!$N$76,0)+1,SUM($Z362:BP362),BP362))/(1+IF($E362="ндсЖил(+)",Главная!$N$17,Главная!$N$23)))</f>
        <v>0</v>
      </c>
      <c r="BQ400" s="91">
        <f>IF(BQ$8="",0,IF(BQ$8&lt;=Главная!$N$76,0,IF(BQ$8=EOMONTH(Главная!$N$76,0)+1,SUM($Z362:BQ362),BQ362))/(1+IF($E362="ндсЖил(+)",Главная!$N$17,Главная!$N$23)))</f>
        <v>0</v>
      </c>
      <c r="BR400" s="91">
        <f>IF(BR$8="",0,IF(BR$8&lt;=Главная!$N$76,0,IF(BR$8=EOMONTH(Главная!$N$76,0)+1,SUM($Z362:BR362),BR362))/(1+IF($E362="ндсЖил(+)",Главная!$N$17,Главная!$N$23)))</f>
        <v>0</v>
      </c>
      <c r="BS400" s="91">
        <f>IF(BS$8="",0,IF(BS$8&lt;=Главная!$N$76,0,IF(BS$8=EOMONTH(Главная!$N$76,0)+1,SUM($Z362:BS362),BS362))/(1+IF($E362="ндсЖил(+)",Главная!$N$17,Главная!$N$23)))</f>
        <v>0</v>
      </c>
      <c r="BT400" s="91">
        <f>IF(BT$8="",0,IF(BT$8&lt;=Главная!$N$76,0,IF(BT$8=EOMONTH(Главная!$N$76,0)+1,SUM($Z362:BT362),BT362))/(1+IF($E362="ндсЖил(+)",Главная!$N$17,Главная!$N$23)))</f>
        <v>0</v>
      </c>
      <c r="BU400" s="91">
        <f>IF(BU$8="",0,IF(BU$8&lt;=Главная!$N$76,0,IF(BU$8=EOMONTH(Главная!$N$76,0)+1,SUM($Z362:BU362),BU362))/(1+IF($E362="ндсЖил(+)",Главная!$N$17,Главная!$N$23)))</f>
        <v>0</v>
      </c>
      <c r="BV400" s="91">
        <f>IF(BV$8="",0,IF(BV$8&lt;=Главная!$N$76,0,IF(BV$8=EOMONTH(Главная!$N$76,0)+1,SUM($Z362:BV362),BV362))/(1+IF($E362="ндсЖил(+)",Главная!$N$17,Главная!$N$23)))</f>
        <v>0</v>
      </c>
      <c r="BW400" s="91">
        <f>IF(BW$8="",0,IF(BW$8&lt;=Главная!$N$76,0,IF(BW$8=EOMONTH(Главная!$N$76,0)+1,SUM($Z362:BW362),BW362))/(1+IF($E362="ндсЖил(+)",Главная!$N$17,Главная!$N$23)))</f>
        <v>0</v>
      </c>
      <c r="BX400" s="91">
        <f>IF(BX$8="",0,IF(BX$8&lt;=Главная!$N$76,0,IF(BX$8=EOMONTH(Главная!$N$76,0)+1,SUM($Z362:BX362),BX362))/(1+IF($E362="ндсЖил(+)",Главная!$N$17,Главная!$N$23)))</f>
        <v>0</v>
      </c>
      <c r="BY400" s="91">
        <f>IF(BY$8="",0,IF(BY$8&lt;=Главная!$N$76,0,IF(BY$8=EOMONTH(Главная!$N$76,0)+1,SUM($Z362:BY362),BY362))/(1+IF($E362="ндсЖил(+)",Главная!$N$17,Главная!$N$23)))</f>
        <v>0</v>
      </c>
      <c r="BZ400" s="91">
        <f>IF(BZ$8="",0,IF(BZ$8&lt;=Главная!$N$76,0,IF(BZ$8=EOMONTH(Главная!$N$76,0)+1,SUM($Z362:BZ362),BZ362))/(1+IF($E362="ндсЖил(+)",Главная!$N$17,Главная!$N$23)))</f>
        <v>0</v>
      </c>
      <c r="CA400" s="91">
        <f>IF(CA$8="",0,IF(CA$8&lt;=Главная!$N$76,0,IF(CA$8=EOMONTH(Главная!$N$76,0)+1,SUM($Z362:CA362),CA362))/(1+IF($E362="ндсЖил(+)",Главная!$N$17,Главная!$N$23)))</f>
        <v>0</v>
      </c>
      <c r="CB400" s="91">
        <f>IF(CB$8="",0,IF(CB$8&lt;=Главная!$N$76,0,IF(CB$8=EOMONTH(Главная!$N$76,0)+1,SUM($Z362:CB362),CB362))/(1+IF($E362="ндсЖил(+)",Главная!$N$17,Главная!$N$23)))</f>
        <v>0</v>
      </c>
      <c r="CC400" s="91">
        <f>IF(CC$8="",0,IF(CC$8&lt;=Главная!$N$76,0,IF(CC$8=EOMONTH(Главная!$N$76,0)+1,SUM($Z362:CC362),CC362))/(1+IF($E362="ндсЖил(+)",Главная!$N$17,Главная!$N$23)))</f>
        <v>0</v>
      </c>
      <c r="CD400" s="91">
        <f>IF(CD$8="",0,IF(CD$8&lt;=Главная!$N$76,0,IF(CD$8=EOMONTH(Главная!$N$76,0)+1,SUM($Z362:CD362),CD362))/(1+IF($E362="ндсЖил(+)",Главная!$N$17,Главная!$N$23)))</f>
        <v>0</v>
      </c>
      <c r="CE400" s="91">
        <f>IF(CE$8="",0,IF(CE$8&lt;=Главная!$N$76,0,IF(CE$8=EOMONTH(Главная!$N$76,0)+1,SUM($Z362:CE362),CE362))/(1+IF($E362="ндсЖил(+)",Главная!$N$17,Главная!$N$23)))</f>
        <v>0</v>
      </c>
      <c r="CF400" s="91">
        <f>IF(CF$8="",0,IF(CF$8&lt;=Главная!$N$76,0,IF(CF$8=EOMONTH(Главная!$N$76,0)+1,SUM($Z362:CF362),CF362))/(1+IF($E362="ндсЖил(+)",Главная!$N$17,Главная!$N$23)))</f>
        <v>0</v>
      </c>
      <c r="CG400" s="91">
        <f>IF(CG$8="",0,IF(CG$8&lt;=Главная!$N$76,0,IF(CG$8=EOMONTH(Главная!$N$76,0)+1,SUM($Z362:CG362),CG362))/(1+IF($E362="ндсЖил(+)",Главная!$N$17,Главная!$N$23)))</f>
        <v>0</v>
      </c>
      <c r="CH400" s="91">
        <f>IF(CH$8="",0,IF(CH$8&lt;=Главная!$N$76,0,IF(CH$8=EOMONTH(Главная!$N$76,0)+1,SUM($Z362:CH362),CH362))/(1+IF($E362="ндсЖил(+)",Главная!$N$17,Главная!$N$23)))</f>
        <v>0</v>
      </c>
      <c r="CI400" s="91">
        <f>IF(CI$8="",0,IF(CI$8&lt;=Главная!$N$76,0,IF(CI$8=EOMONTH(Главная!$N$76,0)+1,SUM($Z362:CI362),CI362))/(1+IF($E362="ндсЖил(+)",Главная!$N$17,Главная!$N$23)))</f>
        <v>0</v>
      </c>
      <c r="CJ400" s="91">
        <f>IF(CJ$8="",0,IF(CJ$8&lt;=Главная!$N$76,0,IF(CJ$8=EOMONTH(Главная!$N$76,0)+1,SUM($Z362:CJ362),CJ362))/(1+IF($E362="ндсЖил(+)",Главная!$N$17,Главная!$N$23)))</f>
        <v>0</v>
      </c>
      <c r="CK400" s="91">
        <f>IF(CK$8="",0,IF(CK$8&lt;=Главная!$N$76,0,IF(CK$8=EOMONTH(Главная!$N$76,0)+1,SUM($Z362:CK362),CK362))/(1+IF($E362="ндсЖил(+)",Главная!$N$17,Главная!$N$23)))</f>
        <v>0</v>
      </c>
      <c r="CL400" s="91">
        <f>IF(CL$8="",0,IF(CL$8&lt;=Главная!$N$76,0,IF(CL$8=EOMONTH(Главная!$N$76,0)+1,SUM($Z362:CL362),CL362))/(1+IF($E362="ндсЖил(+)",Главная!$N$17,Главная!$N$23)))</f>
        <v>0</v>
      </c>
      <c r="CM400" s="91">
        <f>IF(CM$8="",0,IF(CM$8&lt;=Главная!$N$76,0,IF(CM$8=EOMONTH(Главная!$N$76,0)+1,SUM($Z362:CM362),CM362))/(1+IF($E362="ндсЖил(+)",Главная!$N$17,Главная!$N$23)))</f>
        <v>0</v>
      </c>
      <c r="CN400" s="91">
        <f>IF(CN$8="",0,IF(CN$8&lt;=Главная!$N$76,0,IF(CN$8=EOMONTH(Главная!$N$76,0)+1,SUM($Z362:CN362),CN362))/(1+IF($E362="ндсЖил(+)",Главная!$N$17,Главная!$N$23)))</f>
        <v>0</v>
      </c>
      <c r="CO400" s="91">
        <f>IF(CO$8="",0,IF(CO$8&lt;=Главная!$N$76,0,IF(CO$8=EOMONTH(Главная!$N$76,0)+1,SUM($Z362:CO362),CO362))/(1+IF($E362="ндсЖил(+)",Главная!$N$17,Главная!$N$23)))</f>
        <v>0</v>
      </c>
      <c r="CP400" s="91">
        <f>IF(CP$8="",0,IF(CP$8&lt;=Главная!$N$76,0,IF(CP$8=EOMONTH(Главная!$N$76,0)+1,SUM($Z362:CP362),CP362))/(1+IF($E362="ндсЖил(+)",Главная!$N$17,Главная!$N$23)))</f>
        <v>0</v>
      </c>
      <c r="CQ400" s="91">
        <f>IF(CQ$8="",0,IF(CQ$8&lt;=Главная!$N$76,0,IF(CQ$8=EOMONTH(Главная!$N$76,0)+1,SUM($Z362:CQ362),CQ362))/(1+IF($E362="ндсЖил(+)",Главная!$N$17,Главная!$N$23)))</f>
        <v>0</v>
      </c>
      <c r="CR400" s="91">
        <f>IF(CR$8="",0,IF(CR$8&lt;=Главная!$N$76,0,IF(CR$8=EOMONTH(Главная!$N$76,0)+1,SUM($Z362:CR362),CR362))/(1+IF($E362="ндсЖил(+)",Главная!$N$17,Главная!$N$23)))</f>
        <v>0</v>
      </c>
      <c r="CS400" s="91">
        <f>IF(CS$8="",0,IF(CS$8&lt;=Главная!$N$76,0,IF(CS$8=EOMONTH(Главная!$N$76,0)+1,SUM($Z362:CS362),CS362))/(1+IF($E362="ндсЖил(+)",Главная!$N$17,Главная!$N$23)))</f>
        <v>0</v>
      </c>
      <c r="CT400" s="91">
        <f>IF(CT$8="",0,IF(CT$8&lt;=Главная!$N$76,0,IF(CT$8=EOMONTH(Главная!$N$76,0)+1,SUM($Z362:CT362),CT362))/(1+IF($E362="ндсЖил(+)",Главная!$N$17,Главная!$N$23)))</f>
        <v>0</v>
      </c>
      <c r="CU400" s="91">
        <f>IF(CU$8="",0,IF(CU$8&lt;=Главная!$N$76,0,IF(CU$8=EOMONTH(Главная!$N$76,0)+1,SUM($Z362:CU362),CU362))/(1+IF($E362="ндсЖил(+)",Главная!$N$17,Главная!$N$23)))</f>
        <v>0</v>
      </c>
      <c r="CV400" s="91">
        <f>IF(CV$8="",0,IF(CV$8&lt;=Главная!$N$76,0,IF(CV$8=EOMONTH(Главная!$N$76,0)+1,SUM($Z362:CV362),CV362))/(1+IF($E362="ндсЖил(+)",Главная!$N$17,Главная!$N$23)))</f>
        <v>0</v>
      </c>
      <c r="CW400" s="91">
        <f>IF(CW$8="",0,IF(CW$8&lt;=Главная!$N$76,0,IF(CW$8=EOMONTH(Главная!$N$76,0)+1,SUM($Z362:CW362),CW362))/(1+IF($E362="ндсЖил(+)",Главная!$N$17,Главная!$N$23)))</f>
        <v>0</v>
      </c>
      <c r="CX400" s="91">
        <f>IF(CX$8="",0,IF(CX$8&lt;=Главная!$N$76,0,IF(CX$8=EOMONTH(Главная!$N$76,0)+1,SUM($Z362:CX362),CX362))/(1+IF($E362="ндсЖил(+)",Главная!$N$17,Главная!$N$23)))</f>
        <v>0</v>
      </c>
      <c r="CY400" s="91">
        <f>IF(CY$8="",0,IF(CY$8&lt;=Главная!$N$76,0,IF(CY$8=EOMONTH(Главная!$N$76,0)+1,SUM($Z362:CY362),CY362))/(1+IF($E362="ндсЖил(+)",Главная!$N$17,Главная!$N$23)))</f>
        <v>0</v>
      </c>
      <c r="CZ400" s="91">
        <f>IF(CZ$8="",0,IF(CZ$8&lt;=Главная!$N$76,0,IF(CZ$8=EOMONTH(Главная!$N$76,0)+1,SUM($Z362:CZ362),CZ362))/(1+IF($E362="ндсЖил(+)",Главная!$N$17,Главная!$N$23)))</f>
        <v>0</v>
      </c>
      <c r="DA400" s="91">
        <f>IF(DA$8="",0,IF(DA$8&lt;=Главная!$N$76,0,IF(DA$8=EOMONTH(Главная!$N$76,0)+1,SUM($Z362:DA362),DA362))/(1+IF($E362="ндсЖил(+)",Главная!$N$17,Главная!$N$23)))</f>
        <v>0</v>
      </c>
      <c r="DB400" s="91">
        <f>IF(DB$8="",0,IF(DB$8&lt;=Главная!$N$76,0,IF(DB$8=EOMONTH(Главная!$N$76,0)+1,SUM($Z362:DB362),DB362))/(1+IF($E362="ндсЖил(+)",Главная!$N$17,Главная!$N$23)))</f>
        <v>0</v>
      </c>
      <c r="DC400" s="91">
        <f>IF(DC$8="",0,IF(DC$8&lt;=Главная!$N$76,0,IF(DC$8=EOMONTH(Главная!$N$76,0)+1,SUM($Z362:DC362),DC362))/(1+IF($E362="ндсЖил(+)",Главная!$N$17,Главная!$N$23)))</f>
        <v>0</v>
      </c>
      <c r="DD400" s="91">
        <f>IF(DD$8="",0,IF(DD$8&lt;=Главная!$N$76,0,IF(DD$8=EOMONTH(Главная!$N$76,0)+1,SUM($Z362:DD362),DD362))/(1+IF($E362="ндсЖил(+)",Главная!$N$17,Главная!$N$23)))</f>
        <v>0</v>
      </c>
      <c r="DE400" s="91">
        <f>IF(DE$8="",0,IF(DE$8&lt;=Главная!$N$76,0,IF(DE$8=EOMONTH(Главная!$N$76,0)+1,SUM($Z362:DE362),DE362))/(1+IF($E362="ндсЖил(+)",Главная!$N$17,Главная!$N$23)))</f>
        <v>0</v>
      </c>
      <c r="DF400" s="91">
        <f>IF(DF$8="",0,IF(DF$8&lt;=Главная!$N$76,0,IF(DF$8=EOMONTH(Главная!$N$76,0)+1,SUM($Z362:DF362),DF362))/(1+IF($E362="ндсЖил(+)",Главная!$N$17,Главная!$N$23)))</f>
        <v>0</v>
      </c>
      <c r="DG400" s="91">
        <f>IF(DG$8="",0,IF(DG$8&lt;=Главная!$N$76,0,IF(DG$8=EOMONTH(Главная!$N$76,0)+1,SUM($Z362:DG362),DG362))/(1+IF($E362="ндсЖил(+)",Главная!$N$17,Главная!$N$23)))</f>
        <v>0</v>
      </c>
      <c r="DH400" s="91">
        <f>IF(DH$8="",0,IF(DH$8&lt;=Главная!$N$76,0,IF(DH$8=EOMONTH(Главная!$N$76,0)+1,SUM($Z362:DH362),DH362))/(1+IF($E362="ндсЖил(+)",Главная!$N$17,Главная!$N$23)))</f>
        <v>0</v>
      </c>
      <c r="DI400" s="91">
        <f>IF(DI$8="",0,IF(DI$8&lt;=Главная!$N$76,0,IF(DI$8=EOMONTH(Главная!$N$76,0)+1,SUM($Z362:DI362),DI362))/(1+IF($E362="ндсЖил(+)",Главная!$N$17,Главная!$N$23)))</f>
        <v>0</v>
      </c>
      <c r="DJ400" s="91">
        <f>IF(DJ$8="",0,IF(DJ$8&lt;=Главная!$N$76,0,IF(DJ$8=EOMONTH(Главная!$N$76,0)+1,SUM($Z362:DJ362),DJ362))/(1+IF($E362="ндсЖил(+)",Главная!$N$17,Главная!$N$23)))</f>
        <v>0</v>
      </c>
      <c r="DK400" s="91">
        <f>IF(DK$8="",0,IF(DK$8&lt;=Главная!$N$76,0,IF(DK$8=EOMONTH(Главная!$N$76,0)+1,SUM($Z362:DK362),DK362))/(1+IF($E362="ндсЖил(+)",Главная!$N$17,Главная!$N$23)))</f>
        <v>0</v>
      </c>
      <c r="DL400" s="91">
        <f>IF(DL$8="",0,IF(DL$8&lt;=Главная!$N$76,0,IF(DL$8=EOMONTH(Главная!$N$76,0)+1,SUM($Z362:DL362),DL362))/(1+IF($E362="ндсЖил(+)",Главная!$N$17,Главная!$N$23)))</f>
        <v>0</v>
      </c>
      <c r="DM400" s="91">
        <f>IF(DM$8="",0,IF(DM$8&lt;=Главная!$N$76,0,IF(DM$8=EOMONTH(Главная!$N$76,0)+1,SUM($Z362:DM362),DM362))/(1+IF($E362="ндсЖил(+)",Главная!$N$17,Главная!$N$23)))</f>
        <v>0</v>
      </c>
      <c r="DN400" s="91">
        <f>IF(DN$8="",0,IF(DN$8&lt;=Главная!$N$76,0,IF(DN$8=EOMONTH(Главная!$N$76,0)+1,SUM($Z362:DN362),DN362))/(1+IF($E362="ндсЖил(+)",Главная!$N$17,Главная!$N$23)))</f>
        <v>0</v>
      </c>
      <c r="DO400" s="91">
        <f>IF(DO$8="",0,IF(DO$8&lt;=Главная!$N$76,0,IF(DO$8=EOMONTH(Главная!$N$76,0)+1,SUM($Z362:DO362),DO362))/(1+IF($E362="ндсЖил(+)",Главная!$N$17,Главная!$N$23)))</f>
        <v>0</v>
      </c>
      <c r="DP400" s="91">
        <f>IF(DP$8="",0,IF(DP$8&lt;=Главная!$N$76,0,IF(DP$8=EOMONTH(Главная!$N$76,0)+1,SUM($Z362:DP362),DP362))/(1+IF($E362="ндсЖил(+)",Главная!$N$17,Главная!$N$23)))</f>
        <v>0</v>
      </c>
      <c r="DQ400" s="91">
        <f>IF(DQ$8="",0,IF(DQ$8&lt;=Главная!$N$76,0,IF(DQ$8=EOMONTH(Главная!$N$76,0)+1,SUM($Z362:DQ362),DQ362))/(1+IF($E362="ндсЖил(+)",Главная!$N$17,Главная!$N$23)))</f>
        <v>0</v>
      </c>
      <c r="DR400" s="91">
        <f>IF(DR$8="",0,IF(DR$8&lt;=Главная!$N$76,0,IF(DR$8=EOMONTH(Главная!$N$76,0)+1,SUM($Z362:DR362),DR362))/(1+IF($E362="ндсЖил(+)",Главная!$N$17,Главная!$N$23)))</f>
        <v>0</v>
      </c>
      <c r="DS400" s="91">
        <f>IF(DS$8="",0,IF(DS$8&lt;=Главная!$N$76,0,IF(DS$8=EOMONTH(Главная!$N$76,0)+1,SUM($Z362:DS362),DS362))/(1+IF($E362="ндсЖил(+)",Главная!$N$17,Главная!$N$23)))</f>
        <v>0</v>
      </c>
      <c r="DT400" s="91">
        <f>IF(DT$8="",0,IF(DT$8&lt;=Главная!$N$76,0,IF(DT$8=EOMONTH(Главная!$N$76,0)+1,SUM($Z362:DT362),DT362))/(1+IF($E362="ндсЖил(+)",Главная!$N$17,Главная!$N$23)))</f>
        <v>0</v>
      </c>
      <c r="DU400" s="3"/>
      <c r="DV400" s="3"/>
    </row>
    <row r="401" spans="1:126" ht="4.2" customHeight="1">
      <c r="A401" s="1"/>
      <c r="B401" s="1"/>
      <c r="C401" s="1"/>
      <c r="D401" s="1"/>
      <c r="E401" s="261"/>
      <c r="F401" s="47"/>
      <c r="G401" s="248"/>
      <c r="H401" s="32"/>
      <c r="I401" s="32"/>
      <c r="J401" s="32"/>
      <c r="K401" s="32"/>
      <c r="L401" s="32"/>
      <c r="M401" s="16"/>
      <c r="N401" s="32"/>
      <c r="O401" s="32"/>
      <c r="P401" s="16"/>
      <c r="Q401" s="32"/>
      <c r="R401" s="1"/>
      <c r="S401" s="5"/>
      <c r="T401" s="7"/>
      <c r="U401" s="23"/>
      <c r="V401" s="1"/>
      <c r="W401" s="42"/>
      <c r="X401" s="10"/>
      <c r="Y401" s="45"/>
      <c r="Z401" s="92"/>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1"/>
      <c r="DV401" s="1"/>
    </row>
    <row r="402" spans="1:126" ht="4.2" customHeight="1">
      <c r="A402" s="1"/>
      <c r="B402" s="1"/>
      <c r="C402" s="1"/>
      <c r="D402" s="1"/>
      <c r="E402" s="261"/>
      <c r="F402" s="47"/>
      <c r="G402" s="248"/>
      <c r="H402" s="1"/>
      <c r="I402" s="1"/>
      <c r="J402" s="1"/>
      <c r="K402" s="1"/>
      <c r="L402" s="1"/>
      <c r="M402" s="5"/>
      <c r="N402" s="1"/>
      <c r="O402" s="1"/>
      <c r="P402" s="5"/>
      <c r="Q402" s="1"/>
      <c r="R402" s="1"/>
      <c r="S402" s="5"/>
      <c r="T402" s="7"/>
      <c r="U402" s="23"/>
      <c r="V402" s="1"/>
      <c r="W402" s="11"/>
      <c r="X402" s="10"/>
      <c r="Y402" s="45"/>
      <c r="Z402" s="92"/>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1"/>
      <c r="DV402" s="1"/>
    </row>
    <row r="403" spans="1:126" s="4" customFormat="1">
      <c r="A403" s="3"/>
      <c r="B403" s="3"/>
      <c r="C403" s="3"/>
      <c r="D403" s="3"/>
      <c r="E403" s="9" t="s">
        <v>107</v>
      </c>
      <c r="F403" s="50"/>
      <c r="G403" s="248"/>
      <c r="H403" s="3" t="str">
        <f>$H$20</f>
        <v>Себестоимость</v>
      </c>
      <c r="I403" s="3"/>
      <c r="J403" s="3"/>
      <c r="K403" s="3"/>
      <c r="L403" s="3"/>
      <c r="M403" s="5"/>
      <c r="N403" s="3" t="str">
        <f>N305</f>
        <v>Продажа нежилых помещений</v>
      </c>
      <c r="O403" s="3"/>
      <c r="P403" s="5"/>
      <c r="Q403" s="3" t="s">
        <v>25</v>
      </c>
      <c r="R403" s="3"/>
      <c r="S403" s="5"/>
      <c r="T403" s="83"/>
      <c r="U403" s="23"/>
      <c r="V403" s="3"/>
      <c r="W403" s="11">
        <f>SUM($Y403:$DU403)</f>
        <v>0</v>
      </c>
      <c r="X403" s="11"/>
      <c r="Y403" s="45"/>
      <c r="Z403" s="90"/>
      <c r="AA403" s="91">
        <f>IF(AA$8="",0,IF(AA$8&lt;=Главная!$N$76,0,IF(AA$8=EOMONTH(Главная!$N$76,0)+1,SUM($Z389:AA389),AA389))/(1+IF($T362=справочники!$AH$9,Главная!$N$17,Главная!$N$23)))</f>
        <v>0</v>
      </c>
      <c r="AB403" s="91">
        <f>IF(AB$8="",0,IF(AB$8&lt;=Главная!$N$76,0,IF(AB$8=EOMONTH(Главная!$N$76,0)+1,SUM($Z389:AB389),AB389))/(1+IF($T362=справочники!$AH$9,Главная!$N$17,Главная!$N$23)))</f>
        <v>0</v>
      </c>
      <c r="AC403" s="91">
        <f>IF(AC$8="",0,IF(AC$8&lt;=Главная!$N$76,0,IF(AC$8=EOMONTH(Главная!$N$76,0)+1,SUM($Z389:AC389),AC389))/(1+IF($T362=справочники!$AH$9,Главная!$N$17,Главная!$N$23)))</f>
        <v>0</v>
      </c>
      <c r="AD403" s="91">
        <f>IF(AD$8="",0,IF(AD$8&lt;=Главная!$N$76,0,IF(AD$8=EOMONTH(Главная!$N$76,0)+1,SUM($Z389:AD389),AD389))/(1+IF($T362=справочники!$AH$9,Главная!$N$17,Главная!$N$23)))</f>
        <v>0</v>
      </c>
      <c r="AE403" s="91">
        <f>IF(AE$8="",0,IF(AE$8&lt;=Главная!$N$76,0,IF(AE$8=EOMONTH(Главная!$N$76,0)+1,SUM($Z389:AE389),AE389))/(1+IF($T362=справочники!$AH$9,Главная!$N$17,Главная!$N$23)))</f>
        <v>0</v>
      </c>
      <c r="AF403" s="91">
        <f>IF(AF$8="",0,IF(AF$8&lt;=Главная!$N$76,0,IF(AF$8=EOMONTH(Главная!$N$76,0)+1,SUM($Z389:AF389),AF389))/(1+IF($T362=справочники!$AH$9,Главная!$N$17,Главная!$N$23)))</f>
        <v>0</v>
      </c>
      <c r="AG403" s="91">
        <f>IF(AG$8="",0,IF(AG$8&lt;=Главная!$N$76,0,IF(AG$8=EOMONTH(Главная!$N$76,0)+1,SUM($Z389:AG389),AG389))/(1+IF($T362=справочники!$AH$9,Главная!$N$17,Главная!$N$23)))</f>
        <v>0</v>
      </c>
      <c r="AH403" s="91">
        <f>IF(AH$8="",0,IF(AH$8&lt;=Главная!$N$76,0,IF(AH$8=EOMONTH(Главная!$N$76,0)+1,SUM($Z389:AH389),AH389))/(1+IF($T362=справочники!$AH$9,Главная!$N$17,Главная!$N$23)))</f>
        <v>0</v>
      </c>
      <c r="AI403" s="91">
        <f>IF(AI$8="",0,IF(AI$8&lt;=Главная!$N$76,0,IF(AI$8=EOMONTH(Главная!$N$76,0)+1,SUM($Z389:AI389),AI389))/(1+IF($T362=справочники!$AH$9,Главная!$N$17,Главная!$N$23)))</f>
        <v>0</v>
      </c>
      <c r="AJ403" s="91">
        <f>IF(AJ$8="",0,IF(AJ$8&lt;=Главная!$N$76,0,IF(AJ$8=EOMONTH(Главная!$N$76,0)+1,SUM($Z389:AJ389),AJ389))/(1+IF($T362=справочники!$AH$9,Главная!$N$17,Главная!$N$23)))</f>
        <v>0</v>
      </c>
      <c r="AK403" s="91">
        <f>IF(AK$8="",0,IF(AK$8&lt;=Главная!$N$76,0,IF(AK$8=EOMONTH(Главная!$N$76,0)+1,SUM($Z389:AK389),AK389))/(1+IF($T362=справочники!$AH$9,Главная!$N$17,Главная!$N$23)))</f>
        <v>0</v>
      </c>
      <c r="AL403" s="91">
        <f>IF(AL$8="",0,IF(AL$8&lt;=Главная!$N$76,0,IF(AL$8=EOMONTH(Главная!$N$76,0)+1,SUM($Z389:AL389),AL389))/(1+IF($T362=справочники!$AH$9,Главная!$N$17,Главная!$N$23)))</f>
        <v>0</v>
      </c>
      <c r="AM403" s="91">
        <f>IF(AM$8="",0,IF(AM$8&lt;=Главная!$N$76,0,IF(AM$8=EOMONTH(Главная!$N$76,0)+1,SUM($Z389:AM389),AM389))/(1+IF($T362=справочники!$AH$9,Главная!$N$17,Главная!$N$23)))</f>
        <v>0</v>
      </c>
      <c r="AN403" s="91">
        <f>IF(AN$8="",0,IF(AN$8&lt;=Главная!$N$76,0,IF(AN$8=EOMONTH(Главная!$N$76,0)+1,SUM($Z389:AN389),AN389))/(1+IF($T362=справочники!$AH$9,Главная!$N$17,Главная!$N$23)))</f>
        <v>0</v>
      </c>
      <c r="AO403" s="91">
        <f>IF(AO$8="",0,IF(AO$8&lt;=Главная!$N$76,0,IF(AO$8=EOMONTH(Главная!$N$76,0)+1,SUM($Z389:AO389),AO389))/(1+IF($T362=справочники!$AH$9,Главная!$N$17,Главная!$N$23)))</f>
        <v>0</v>
      </c>
      <c r="AP403" s="91">
        <f>IF(AP$8="",0,IF(AP$8&lt;=Главная!$N$76,0,IF(AP$8=EOMONTH(Главная!$N$76,0)+1,SUM($Z389:AP389),AP389))/(1+IF($T362=справочники!$AH$9,Главная!$N$17,Главная!$N$23)))</f>
        <v>0</v>
      </c>
      <c r="AQ403" s="91">
        <f>IF(AQ$8="",0,IF(AQ$8&lt;=Главная!$N$76,0,IF(AQ$8=EOMONTH(Главная!$N$76,0)+1,SUM($Z389:AQ389),AQ389))/(1+IF($T362=справочники!$AH$9,Главная!$N$17,Главная!$N$23)))</f>
        <v>0</v>
      </c>
      <c r="AR403" s="91">
        <f>IF(AR$8="",0,IF(AR$8&lt;=Главная!$N$76,0,IF(AR$8=EOMONTH(Главная!$N$76,0)+1,SUM($Z389:AR389),AR389))/(1+IF($T362=справочники!$AH$9,Главная!$N$17,Главная!$N$23)))</f>
        <v>0</v>
      </c>
      <c r="AS403" s="91">
        <f>IF(AS$8="",0,IF(AS$8&lt;=Главная!$N$76,0,IF(AS$8=EOMONTH(Главная!$N$76,0)+1,SUM($Z389:AS389),AS389))/(1+IF($T362=справочники!$AH$9,Главная!$N$17,Главная!$N$23)))</f>
        <v>0</v>
      </c>
      <c r="AT403" s="91">
        <f>IF(AT$8="",0,IF(AT$8&lt;=Главная!$N$76,0,IF(AT$8=EOMONTH(Главная!$N$76,0)+1,SUM($Z389:AT389),AT389))/(1+IF($T362=справочники!$AH$9,Главная!$N$17,Главная!$N$23)))</f>
        <v>0</v>
      </c>
      <c r="AU403" s="91">
        <f>IF(AU$8="",0,IF(AU$8&lt;=Главная!$N$76,0,IF(AU$8=EOMONTH(Главная!$N$76,0)+1,SUM($Z389:AU389),AU389))/(1+IF($T362=справочники!$AH$9,Главная!$N$17,Главная!$N$23)))</f>
        <v>0</v>
      </c>
      <c r="AV403" s="91">
        <f>IF(AV$8="",0,IF(AV$8&lt;=Главная!$N$76,0,IF(AV$8=EOMONTH(Главная!$N$76,0)+1,SUM($Z389:AV389),AV389))/(1+IF($T362=справочники!$AH$9,Главная!$N$17,Главная!$N$23)))</f>
        <v>0</v>
      </c>
      <c r="AW403" s="91">
        <f>IF(AW$8="",0,IF(AW$8&lt;=Главная!$N$76,0,IF(AW$8=EOMONTH(Главная!$N$76,0)+1,SUM($Z389:AW389),AW389))/(1+IF($T362=справочники!$AH$9,Главная!$N$17,Главная!$N$23)))</f>
        <v>0</v>
      </c>
      <c r="AX403" s="91">
        <f>IF(AX$8="",0,IF(AX$8&lt;=Главная!$N$76,0,IF(AX$8=EOMONTH(Главная!$N$76,0)+1,SUM($Z389:AX389),AX389))/(1+IF($T362=справочники!$AH$9,Главная!$N$17,Главная!$N$23)))</f>
        <v>0</v>
      </c>
      <c r="AY403" s="91">
        <f>IF(AY$8="",0,IF(AY$8&lt;=Главная!$N$76,0,IF(AY$8=EOMONTH(Главная!$N$76,0)+1,SUM($Z389:AY389),AY389))/(1+IF($T362=справочники!$AH$9,Главная!$N$17,Главная!$N$23)))</f>
        <v>0</v>
      </c>
      <c r="AZ403" s="91">
        <f>IF(AZ$8="",0,IF(AZ$8&lt;=Главная!$N$76,0,IF(AZ$8=EOMONTH(Главная!$N$76,0)+1,SUM($Z389:AZ389),AZ389))/(1+IF($T362=справочники!$AH$9,Главная!$N$17,Главная!$N$23)))</f>
        <v>0</v>
      </c>
      <c r="BA403" s="91">
        <f>IF(BA$8="",0,IF(BA$8&lt;=Главная!$N$76,0,IF(BA$8=EOMONTH(Главная!$N$76,0)+1,SUM($Z389:BA389),BA389))/(1+IF($T362=справочники!$AH$9,Главная!$N$17,Главная!$N$23)))</f>
        <v>0</v>
      </c>
      <c r="BB403" s="91">
        <f>IF(BB$8="",0,IF(BB$8&lt;=Главная!$N$76,0,IF(BB$8=EOMONTH(Главная!$N$76,0)+1,SUM($Z389:BB389),BB389))/(1+IF($T362=справочники!$AH$9,Главная!$N$17,Главная!$N$23)))</f>
        <v>0</v>
      </c>
      <c r="BC403" s="91">
        <f>IF(BC$8="",0,IF(BC$8&lt;=Главная!$N$76,0,IF(BC$8=EOMONTH(Главная!$N$76,0)+1,SUM($Z389:BC389),BC389))/(1+IF($T362=справочники!$AH$9,Главная!$N$17,Главная!$N$23)))</f>
        <v>0</v>
      </c>
      <c r="BD403" s="91">
        <f>IF(BD$8="",0,IF(BD$8&lt;=Главная!$N$76,0,IF(BD$8=EOMONTH(Главная!$N$76,0)+1,SUM($Z389:BD389),BD389))/(1+IF($T362=справочники!$AH$9,Главная!$N$17,Главная!$N$23)))</f>
        <v>0</v>
      </c>
      <c r="BE403" s="91">
        <f>IF(BE$8="",0,IF(BE$8&lt;=Главная!$N$76,0,IF(BE$8=EOMONTH(Главная!$N$76,0)+1,SUM($Z389:BE389),BE389))/(1+IF($T362=справочники!$AH$9,Главная!$N$17,Главная!$N$23)))</f>
        <v>0</v>
      </c>
      <c r="BF403" s="91">
        <f>IF(BF$8="",0,IF(BF$8&lt;=Главная!$N$76,0,IF(BF$8=EOMONTH(Главная!$N$76,0)+1,SUM($Z389:BF389),BF389))/(1+IF($T362=справочники!$AH$9,Главная!$N$17,Главная!$N$23)))</f>
        <v>0</v>
      </c>
      <c r="BG403" s="91">
        <f>IF(BG$8="",0,IF(BG$8&lt;=Главная!$N$76,0,IF(BG$8=EOMONTH(Главная!$N$76,0)+1,SUM($Z389:BG389),BG389))/(1+IF($T362=справочники!$AH$9,Главная!$N$17,Главная!$N$23)))</f>
        <v>0</v>
      </c>
      <c r="BH403" s="91">
        <f>IF(BH$8="",0,IF(BH$8&lt;=Главная!$N$76,0,IF(BH$8=EOMONTH(Главная!$N$76,0)+1,SUM($Z389:BH389),BH389))/(1+IF($T362=справочники!$AH$9,Главная!$N$17,Главная!$N$23)))</f>
        <v>0</v>
      </c>
      <c r="BI403" s="91">
        <f>IF(BI$8="",0,IF(BI$8&lt;=Главная!$N$76,0,IF(BI$8=EOMONTH(Главная!$N$76,0)+1,SUM($Z389:BI389),BI389))/(1+IF($T362=справочники!$AH$9,Главная!$N$17,Главная!$N$23)))</f>
        <v>0</v>
      </c>
      <c r="BJ403" s="91">
        <f>IF(BJ$8="",0,IF(BJ$8&lt;=Главная!$N$76,0,IF(BJ$8=EOMONTH(Главная!$N$76,0)+1,SUM($Z389:BJ389),BJ389))/(1+IF($T362=справочники!$AH$9,Главная!$N$17,Главная!$N$23)))</f>
        <v>0</v>
      </c>
      <c r="BK403" s="91">
        <f>IF(BK$8="",0,IF(BK$8&lt;=Главная!$N$76,0,IF(BK$8=EOMONTH(Главная!$N$76,0)+1,SUM($Z389:BK389),BK389))/(1+IF($T362=справочники!$AH$9,Главная!$N$17,Главная!$N$23)))</f>
        <v>0</v>
      </c>
      <c r="BL403" s="91">
        <f>IF(BL$8="",0,IF(BL$8&lt;=Главная!$N$76,0,IF(BL$8=EOMONTH(Главная!$N$76,0)+1,SUM($Z389:BL389),BL389))/(1+IF($T362=справочники!$AH$9,Главная!$N$17,Главная!$N$23)))</f>
        <v>0</v>
      </c>
      <c r="BM403" s="91">
        <f>IF(BM$8="",0,IF(BM$8&lt;=Главная!$N$76,0,IF(BM$8=EOMONTH(Главная!$N$76,0)+1,SUM($Z389:BM389),BM389))/(1+IF($T362=справочники!$AH$9,Главная!$N$17,Главная!$N$23)))</f>
        <v>0</v>
      </c>
      <c r="BN403" s="91">
        <f>IF(BN$8="",0,IF(BN$8&lt;=Главная!$N$76,0,IF(BN$8=EOMONTH(Главная!$N$76,0)+1,SUM($Z389:BN389),BN389))/(1+IF($T362=справочники!$AH$9,Главная!$N$17,Главная!$N$23)))</f>
        <v>0</v>
      </c>
      <c r="BO403" s="91">
        <f>IF(BO$8="",0,IF(BO$8&lt;=Главная!$N$76,0,IF(BO$8=EOMONTH(Главная!$N$76,0)+1,SUM($Z389:BO389),BO389))/(1+IF($T362=справочники!$AH$9,Главная!$N$17,Главная!$N$23)))</f>
        <v>0</v>
      </c>
      <c r="BP403" s="91">
        <f>IF(BP$8="",0,IF(BP$8&lt;=Главная!$N$76,0,IF(BP$8=EOMONTH(Главная!$N$76,0)+1,SUM($Z389:BP389),BP389))/(1+IF($T362=справочники!$AH$9,Главная!$N$17,Главная!$N$23)))</f>
        <v>0</v>
      </c>
      <c r="BQ403" s="91">
        <f>IF(BQ$8="",0,IF(BQ$8&lt;=Главная!$N$76,0,IF(BQ$8=EOMONTH(Главная!$N$76,0)+1,SUM($Z389:BQ389),BQ389))/(1+IF($T362=справочники!$AH$9,Главная!$N$17,Главная!$N$23)))</f>
        <v>0</v>
      </c>
      <c r="BR403" s="91">
        <f>IF(BR$8="",0,IF(BR$8&lt;=Главная!$N$76,0,IF(BR$8=EOMONTH(Главная!$N$76,0)+1,SUM($Z389:BR389),BR389))/(1+IF($T362=справочники!$AH$9,Главная!$N$17,Главная!$N$23)))</f>
        <v>0</v>
      </c>
      <c r="BS403" s="91">
        <f>IF(BS$8="",0,IF(BS$8&lt;=Главная!$N$76,0,IF(BS$8=EOMONTH(Главная!$N$76,0)+1,SUM($Z389:BS389),BS389))/(1+IF($T362=справочники!$AH$9,Главная!$N$17,Главная!$N$23)))</f>
        <v>0</v>
      </c>
      <c r="BT403" s="91">
        <f>IF(BT$8="",0,IF(BT$8&lt;=Главная!$N$76,0,IF(BT$8=EOMONTH(Главная!$N$76,0)+1,SUM($Z389:BT389),BT389))/(1+IF($T362=справочники!$AH$9,Главная!$N$17,Главная!$N$23)))</f>
        <v>0</v>
      </c>
      <c r="BU403" s="91">
        <f>IF(BU$8="",0,IF(BU$8&lt;=Главная!$N$76,0,IF(BU$8=EOMONTH(Главная!$N$76,0)+1,SUM($Z389:BU389),BU389))/(1+IF($T362=справочники!$AH$9,Главная!$N$17,Главная!$N$23)))</f>
        <v>0</v>
      </c>
      <c r="BV403" s="91">
        <f>IF(BV$8="",0,IF(BV$8&lt;=Главная!$N$76,0,IF(BV$8=EOMONTH(Главная!$N$76,0)+1,SUM($Z389:BV389),BV389))/(1+IF($T362=справочники!$AH$9,Главная!$N$17,Главная!$N$23)))</f>
        <v>0</v>
      </c>
      <c r="BW403" s="91">
        <f>IF(BW$8="",0,IF(BW$8&lt;=Главная!$N$76,0,IF(BW$8=EOMONTH(Главная!$N$76,0)+1,SUM($Z389:BW389),BW389))/(1+IF($T362=справочники!$AH$9,Главная!$N$17,Главная!$N$23)))</f>
        <v>0</v>
      </c>
      <c r="BX403" s="91">
        <f>IF(BX$8="",0,IF(BX$8&lt;=Главная!$N$76,0,IF(BX$8=EOMONTH(Главная!$N$76,0)+1,SUM($Z389:BX389),BX389))/(1+IF($T362=справочники!$AH$9,Главная!$N$17,Главная!$N$23)))</f>
        <v>0</v>
      </c>
      <c r="BY403" s="91">
        <f>IF(BY$8="",0,IF(BY$8&lt;=Главная!$N$76,0,IF(BY$8=EOMONTH(Главная!$N$76,0)+1,SUM($Z389:BY389),BY389))/(1+IF($T362=справочники!$AH$9,Главная!$N$17,Главная!$N$23)))</f>
        <v>0</v>
      </c>
      <c r="BZ403" s="91">
        <f>IF(BZ$8="",0,IF(BZ$8&lt;=Главная!$N$76,0,IF(BZ$8=EOMONTH(Главная!$N$76,0)+1,SUM($Z389:BZ389),BZ389))/(1+IF($T362=справочники!$AH$9,Главная!$N$17,Главная!$N$23)))</f>
        <v>0</v>
      </c>
      <c r="CA403" s="91">
        <f>IF(CA$8="",0,IF(CA$8&lt;=Главная!$N$76,0,IF(CA$8=EOMONTH(Главная!$N$76,0)+1,SUM($Z389:CA389),CA389))/(1+IF($T362=справочники!$AH$9,Главная!$N$17,Главная!$N$23)))</f>
        <v>0</v>
      </c>
      <c r="CB403" s="91">
        <f>IF(CB$8="",0,IF(CB$8&lt;=Главная!$N$76,0,IF(CB$8=EOMONTH(Главная!$N$76,0)+1,SUM($Z389:CB389),CB389))/(1+IF($T362=справочники!$AH$9,Главная!$N$17,Главная!$N$23)))</f>
        <v>0</v>
      </c>
      <c r="CC403" s="91">
        <f>IF(CC$8="",0,IF(CC$8&lt;=Главная!$N$76,0,IF(CC$8=EOMONTH(Главная!$N$76,0)+1,SUM($Z389:CC389),CC389))/(1+IF($T362=справочники!$AH$9,Главная!$N$17,Главная!$N$23)))</f>
        <v>0</v>
      </c>
      <c r="CD403" s="91">
        <f>IF(CD$8="",0,IF(CD$8&lt;=Главная!$N$76,0,IF(CD$8=EOMONTH(Главная!$N$76,0)+1,SUM($Z389:CD389),CD389))/(1+IF($T362=справочники!$AH$9,Главная!$N$17,Главная!$N$23)))</f>
        <v>0</v>
      </c>
      <c r="CE403" s="91">
        <f>IF(CE$8="",0,IF(CE$8&lt;=Главная!$N$76,0,IF(CE$8=EOMONTH(Главная!$N$76,0)+1,SUM($Z389:CE389),CE389))/(1+IF($T362=справочники!$AH$9,Главная!$N$17,Главная!$N$23)))</f>
        <v>0</v>
      </c>
      <c r="CF403" s="91">
        <f>IF(CF$8="",0,IF(CF$8&lt;=Главная!$N$76,0,IF(CF$8=EOMONTH(Главная!$N$76,0)+1,SUM($Z389:CF389),CF389))/(1+IF($T362=справочники!$AH$9,Главная!$N$17,Главная!$N$23)))</f>
        <v>0</v>
      </c>
      <c r="CG403" s="91">
        <f>IF(CG$8="",0,IF(CG$8&lt;=Главная!$N$76,0,IF(CG$8=EOMONTH(Главная!$N$76,0)+1,SUM($Z389:CG389),CG389))/(1+IF($T362=справочники!$AH$9,Главная!$N$17,Главная!$N$23)))</f>
        <v>0</v>
      </c>
      <c r="CH403" s="91">
        <f>IF(CH$8="",0,IF(CH$8&lt;=Главная!$N$76,0,IF(CH$8=EOMONTH(Главная!$N$76,0)+1,SUM($Z389:CH389),CH389))/(1+IF($T362=справочники!$AH$9,Главная!$N$17,Главная!$N$23)))</f>
        <v>0</v>
      </c>
      <c r="CI403" s="91">
        <f>IF(CI$8="",0,IF(CI$8&lt;=Главная!$N$76,0,IF(CI$8=EOMONTH(Главная!$N$76,0)+1,SUM($Z389:CI389),CI389))/(1+IF($T362=справочники!$AH$9,Главная!$N$17,Главная!$N$23)))</f>
        <v>0</v>
      </c>
      <c r="CJ403" s="91">
        <f>IF(CJ$8="",0,IF(CJ$8&lt;=Главная!$N$76,0,IF(CJ$8=EOMONTH(Главная!$N$76,0)+1,SUM($Z389:CJ389),CJ389))/(1+IF($T362=справочники!$AH$9,Главная!$N$17,Главная!$N$23)))</f>
        <v>0</v>
      </c>
      <c r="CK403" s="91">
        <f>IF(CK$8="",0,IF(CK$8&lt;=Главная!$N$76,0,IF(CK$8=EOMONTH(Главная!$N$76,0)+1,SUM($Z389:CK389),CK389))/(1+IF($T362=справочники!$AH$9,Главная!$N$17,Главная!$N$23)))</f>
        <v>0</v>
      </c>
      <c r="CL403" s="91">
        <f>IF(CL$8="",0,IF(CL$8&lt;=Главная!$N$76,0,IF(CL$8=EOMONTH(Главная!$N$76,0)+1,SUM($Z389:CL389),CL389))/(1+IF($T362=справочники!$AH$9,Главная!$N$17,Главная!$N$23)))</f>
        <v>0</v>
      </c>
      <c r="CM403" s="91">
        <f>IF(CM$8="",0,IF(CM$8&lt;=Главная!$N$76,0,IF(CM$8=EOMONTH(Главная!$N$76,0)+1,SUM($Z389:CM389),CM389))/(1+IF($T362=справочники!$AH$9,Главная!$N$17,Главная!$N$23)))</f>
        <v>0</v>
      </c>
      <c r="CN403" s="91">
        <f>IF(CN$8="",0,IF(CN$8&lt;=Главная!$N$76,0,IF(CN$8=EOMONTH(Главная!$N$76,0)+1,SUM($Z389:CN389),CN389))/(1+IF($T362=справочники!$AH$9,Главная!$N$17,Главная!$N$23)))</f>
        <v>0</v>
      </c>
      <c r="CO403" s="91">
        <f>IF(CO$8="",0,IF(CO$8&lt;=Главная!$N$76,0,IF(CO$8=EOMONTH(Главная!$N$76,0)+1,SUM($Z389:CO389),CO389))/(1+IF($T362=справочники!$AH$9,Главная!$N$17,Главная!$N$23)))</f>
        <v>0</v>
      </c>
      <c r="CP403" s="91">
        <f>IF(CP$8="",0,IF(CP$8&lt;=Главная!$N$76,0,IF(CP$8=EOMONTH(Главная!$N$76,0)+1,SUM($Z389:CP389),CP389))/(1+IF($T362=справочники!$AH$9,Главная!$N$17,Главная!$N$23)))</f>
        <v>0</v>
      </c>
      <c r="CQ403" s="91">
        <f>IF(CQ$8="",0,IF(CQ$8&lt;=Главная!$N$76,0,IF(CQ$8=EOMONTH(Главная!$N$76,0)+1,SUM($Z389:CQ389),CQ389))/(1+IF($T362=справочники!$AH$9,Главная!$N$17,Главная!$N$23)))</f>
        <v>0</v>
      </c>
      <c r="CR403" s="91">
        <f>IF(CR$8="",0,IF(CR$8&lt;=Главная!$N$76,0,IF(CR$8=EOMONTH(Главная!$N$76,0)+1,SUM($Z389:CR389),CR389))/(1+IF($T362=справочники!$AH$9,Главная!$N$17,Главная!$N$23)))</f>
        <v>0</v>
      </c>
      <c r="CS403" s="91">
        <f>IF(CS$8="",0,IF(CS$8&lt;=Главная!$N$76,0,IF(CS$8=EOMONTH(Главная!$N$76,0)+1,SUM($Z389:CS389),CS389))/(1+IF($T362=справочники!$AH$9,Главная!$N$17,Главная!$N$23)))</f>
        <v>0</v>
      </c>
      <c r="CT403" s="91">
        <f>IF(CT$8="",0,IF(CT$8&lt;=Главная!$N$76,0,IF(CT$8=EOMONTH(Главная!$N$76,0)+1,SUM($Z389:CT389),CT389))/(1+IF($T362=справочники!$AH$9,Главная!$N$17,Главная!$N$23)))</f>
        <v>0</v>
      </c>
      <c r="CU403" s="91">
        <f>IF(CU$8="",0,IF(CU$8&lt;=Главная!$N$76,0,IF(CU$8=EOMONTH(Главная!$N$76,0)+1,SUM($Z389:CU389),CU389))/(1+IF($T362=справочники!$AH$9,Главная!$N$17,Главная!$N$23)))</f>
        <v>0</v>
      </c>
      <c r="CV403" s="91">
        <f>IF(CV$8="",0,IF(CV$8&lt;=Главная!$N$76,0,IF(CV$8=EOMONTH(Главная!$N$76,0)+1,SUM($Z389:CV389),CV389))/(1+IF($T362=справочники!$AH$9,Главная!$N$17,Главная!$N$23)))</f>
        <v>0</v>
      </c>
      <c r="CW403" s="91">
        <f>IF(CW$8="",0,IF(CW$8&lt;=Главная!$N$76,0,IF(CW$8=EOMONTH(Главная!$N$76,0)+1,SUM($Z389:CW389),CW389))/(1+IF($T362=справочники!$AH$9,Главная!$N$17,Главная!$N$23)))</f>
        <v>0</v>
      </c>
      <c r="CX403" s="91">
        <f>IF(CX$8="",0,IF(CX$8&lt;=Главная!$N$76,0,IF(CX$8=EOMONTH(Главная!$N$76,0)+1,SUM($Z389:CX389),CX389))/(1+IF($T362=справочники!$AH$9,Главная!$N$17,Главная!$N$23)))</f>
        <v>0</v>
      </c>
      <c r="CY403" s="91">
        <f>IF(CY$8="",0,IF(CY$8&lt;=Главная!$N$76,0,IF(CY$8=EOMONTH(Главная!$N$76,0)+1,SUM($Z389:CY389),CY389))/(1+IF($T362=справочники!$AH$9,Главная!$N$17,Главная!$N$23)))</f>
        <v>0</v>
      </c>
      <c r="CZ403" s="91">
        <f>IF(CZ$8="",0,IF(CZ$8&lt;=Главная!$N$76,0,IF(CZ$8=EOMONTH(Главная!$N$76,0)+1,SUM($Z389:CZ389),CZ389))/(1+IF($T362=справочники!$AH$9,Главная!$N$17,Главная!$N$23)))</f>
        <v>0</v>
      </c>
      <c r="DA403" s="91">
        <f>IF(DA$8="",0,IF(DA$8&lt;=Главная!$N$76,0,IF(DA$8=EOMONTH(Главная!$N$76,0)+1,SUM($Z389:DA389),DA389))/(1+IF($T362=справочники!$AH$9,Главная!$N$17,Главная!$N$23)))</f>
        <v>0</v>
      </c>
      <c r="DB403" s="91">
        <f>IF(DB$8="",0,IF(DB$8&lt;=Главная!$N$76,0,IF(DB$8=EOMONTH(Главная!$N$76,0)+1,SUM($Z389:DB389),DB389))/(1+IF($T362=справочники!$AH$9,Главная!$N$17,Главная!$N$23)))</f>
        <v>0</v>
      </c>
      <c r="DC403" s="91">
        <f>IF(DC$8="",0,IF(DC$8&lt;=Главная!$N$76,0,IF(DC$8=EOMONTH(Главная!$N$76,0)+1,SUM($Z389:DC389),DC389))/(1+IF($T362=справочники!$AH$9,Главная!$N$17,Главная!$N$23)))</f>
        <v>0</v>
      </c>
      <c r="DD403" s="91">
        <f>IF(DD$8="",0,IF(DD$8&lt;=Главная!$N$76,0,IF(DD$8=EOMONTH(Главная!$N$76,0)+1,SUM($Z389:DD389),DD389))/(1+IF($T362=справочники!$AH$9,Главная!$N$17,Главная!$N$23)))</f>
        <v>0</v>
      </c>
      <c r="DE403" s="91">
        <f>IF(DE$8="",0,IF(DE$8&lt;=Главная!$N$76,0,IF(DE$8=EOMONTH(Главная!$N$76,0)+1,SUM($Z389:DE389),DE389))/(1+IF($T362=справочники!$AH$9,Главная!$N$17,Главная!$N$23)))</f>
        <v>0</v>
      </c>
      <c r="DF403" s="91">
        <f>IF(DF$8="",0,IF(DF$8&lt;=Главная!$N$76,0,IF(DF$8=EOMONTH(Главная!$N$76,0)+1,SUM($Z389:DF389),DF389))/(1+IF($T362=справочники!$AH$9,Главная!$N$17,Главная!$N$23)))</f>
        <v>0</v>
      </c>
      <c r="DG403" s="91">
        <f>IF(DG$8="",0,IF(DG$8&lt;=Главная!$N$76,0,IF(DG$8=EOMONTH(Главная!$N$76,0)+1,SUM($Z389:DG389),DG389))/(1+IF($T362=справочники!$AH$9,Главная!$N$17,Главная!$N$23)))</f>
        <v>0</v>
      </c>
      <c r="DH403" s="91">
        <f>IF(DH$8="",0,IF(DH$8&lt;=Главная!$N$76,0,IF(DH$8=EOMONTH(Главная!$N$76,0)+1,SUM($Z389:DH389),DH389))/(1+IF($T362=справочники!$AH$9,Главная!$N$17,Главная!$N$23)))</f>
        <v>0</v>
      </c>
      <c r="DI403" s="91">
        <f>IF(DI$8="",0,IF(DI$8&lt;=Главная!$N$76,0,IF(DI$8=EOMONTH(Главная!$N$76,0)+1,SUM($Z389:DI389),DI389))/(1+IF($T362=справочники!$AH$9,Главная!$N$17,Главная!$N$23)))</f>
        <v>0</v>
      </c>
      <c r="DJ403" s="91">
        <f>IF(DJ$8="",0,IF(DJ$8&lt;=Главная!$N$76,0,IF(DJ$8=EOMONTH(Главная!$N$76,0)+1,SUM($Z389:DJ389),DJ389))/(1+IF($T362=справочники!$AH$9,Главная!$N$17,Главная!$N$23)))</f>
        <v>0</v>
      </c>
      <c r="DK403" s="91">
        <f>IF(DK$8="",0,IF(DK$8&lt;=Главная!$N$76,0,IF(DK$8=EOMONTH(Главная!$N$76,0)+1,SUM($Z389:DK389),DK389))/(1+IF($T362=справочники!$AH$9,Главная!$N$17,Главная!$N$23)))</f>
        <v>0</v>
      </c>
      <c r="DL403" s="91">
        <f>IF(DL$8="",0,IF(DL$8&lt;=Главная!$N$76,0,IF(DL$8=EOMONTH(Главная!$N$76,0)+1,SUM($Z389:DL389),DL389))/(1+IF($T362=справочники!$AH$9,Главная!$N$17,Главная!$N$23)))</f>
        <v>0</v>
      </c>
      <c r="DM403" s="91">
        <f>IF(DM$8="",0,IF(DM$8&lt;=Главная!$N$76,0,IF(DM$8=EOMONTH(Главная!$N$76,0)+1,SUM($Z389:DM389),DM389))/(1+IF($T362=справочники!$AH$9,Главная!$N$17,Главная!$N$23)))</f>
        <v>0</v>
      </c>
      <c r="DN403" s="91">
        <f>IF(DN$8="",0,IF(DN$8&lt;=Главная!$N$76,0,IF(DN$8=EOMONTH(Главная!$N$76,0)+1,SUM($Z389:DN389),DN389))/(1+IF($T362=справочники!$AH$9,Главная!$N$17,Главная!$N$23)))</f>
        <v>0</v>
      </c>
      <c r="DO403" s="91">
        <f>IF(DO$8="",0,IF(DO$8&lt;=Главная!$N$76,0,IF(DO$8=EOMONTH(Главная!$N$76,0)+1,SUM($Z389:DO389),DO389))/(1+IF($T362=справочники!$AH$9,Главная!$N$17,Главная!$N$23)))</f>
        <v>0</v>
      </c>
      <c r="DP403" s="91">
        <f>IF(DP$8="",0,IF(DP$8&lt;=Главная!$N$76,0,IF(DP$8=EOMONTH(Главная!$N$76,0)+1,SUM($Z389:DP389),DP389))/(1+IF($T362=справочники!$AH$9,Главная!$N$17,Главная!$N$23)))</f>
        <v>0</v>
      </c>
      <c r="DQ403" s="91">
        <f>IF(DQ$8="",0,IF(DQ$8&lt;=Главная!$N$76,0,IF(DQ$8=EOMONTH(Главная!$N$76,0)+1,SUM($Z389:DQ389),DQ389))/(1+IF($T362=справочники!$AH$9,Главная!$N$17,Главная!$N$23)))</f>
        <v>0</v>
      </c>
      <c r="DR403" s="91">
        <f>IF(DR$8="",0,IF(DR$8&lt;=Главная!$N$76,0,IF(DR$8=EOMONTH(Главная!$N$76,0)+1,SUM($Z389:DR389),DR389))/(1+IF($T362=справочники!$AH$9,Главная!$N$17,Главная!$N$23)))</f>
        <v>0</v>
      </c>
      <c r="DS403" s="91">
        <f>IF(DS$8="",0,IF(DS$8&lt;=Главная!$N$76,0,IF(DS$8=EOMONTH(Главная!$N$76,0)+1,SUM($Z389:DS389),DS389))/(1+IF($T362=справочники!$AH$9,Главная!$N$17,Главная!$N$23)))</f>
        <v>0</v>
      </c>
      <c r="DT403" s="91">
        <f>IF(DT$8="",0,IF(DT$8&lt;=Главная!$N$76,0,IF(DT$8=EOMONTH(Главная!$N$76,0)+1,SUM($Z389:DT389),DT389))/(1+IF($T362=справочники!$AH$9,Главная!$N$17,Главная!$N$23)))</f>
        <v>0</v>
      </c>
      <c r="DU403" s="3"/>
      <c r="DV403" s="3"/>
    </row>
    <row r="404" spans="1:126" s="237" customFormat="1" ht="10.199999999999999">
      <c r="A404" s="226"/>
      <c r="B404" s="227"/>
      <c r="C404" s="228"/>
      <c r="D404" s="227"/>
      <c r="E404" s="268" t="s">
        <v>107</v>
      </c>
      <c r="F404" s="114"/>
      <c r="G404" s="248"/>
      <c r="H404" s="226"/>
      <c r="I404" s="226" t="str">
        <f>$H$137</f>
        <v>Себестоимость</v>
      </c>
      <c r="J404" s="226"/>
      <c r="K404" s="226"/>
      <c r="L404" s="226"/>
      <c r="M404" s="229"/>
      <c r="N404" s="244" t="str">
        <f>$N$68</f>
        <v>Регулярная, ликвидная продукция</v>
      </c>
      <c r="O404" s="226"/>
      <c r="P404" s="229"/>
      <c r="Q404" s="226" t="s">
        <v>25</v>
      </c>
      <c r="R404" s="226"/>
      <c r="S404" s="226"/>
      <c r="T404" s="232"/>
      <c r="U404" s="226"/>
      <c r="V404" s="226"/>
      <c r="W404" s="233">
        <f>SUM($Y404:$DU404)</f>
        <v>0</v>
      </c>
      <c r="X404" s="234"/>
      <c r="Y404" s="245"/>
      <c r="Z404" s="246"/>
      <c r="AA404" s="247">
        <f t="shared" ref="AA404:BF404" si="1132">IF(AA$8="",0,AA403*AA334)</f>
        <v>0</v>
      </c>
      <c r="AB404" s="247">
        <f t="shared" si="1132"/>
        <v>0</v>
      </c>
      <c r="AC404" s="247">
        <f t="shared" si="1132"/>
        <v>0</v>
      </c>
      <c r="AD404" s="247">
        <f t="shared" si="1132"/>
        <v>0</v>
      </c>
      <c r="AE404" s="247">
        <f t="shared" si="1132"/>
        <v>0</v>
      </c>
      <c r="AF404" s="247">
        <f t="shared" si="1132"/>
        <v>0</v>
      </c>
      <c r="AG404" s="247">
        <f t="shared" si="1132"/>
        <v>0</v>
      </c>
      <c r="AH404" s="247">
        <f t="shared" si="1132"/>
        <v>0</v>
      </c>
      <c r="AI404" s="247">
        <f t="shared" si="1132"/>
        <v>0</v>
      </c>
      <c r="AJ404" s="247">
        <f t="shared" si="1132"/>
        <v>0</v>
      </c>
      <c r="AK404" s="247">
        <f t="shared" si="1132"/>
        <v>0</v>
      </c>
      <c r="AL404" s="247">
        <f t="shared" si="1132"/>
        <v>0</v>
      </c>
      <c r="AM404" s="247">
        <f t="shared" si="1132"/>
        <v>0</v>
      </c>
      <c r="AN404" s="247">
        <f t="shared" si="1132"/>
        <v>0</v>
      </c>
      <c r="AO404" s="247">
        <f t="shared" si="1132"/>
        <v>0</v>
      </c>
      <c r="AP404" s="247">
        <f t="shared" si="1132"/>
        <v>0</v>
      </c>
      <c r="AQ404" s="247">
        <f t="shared" si="1132"/>
        <v>0</v>
      </c>
      <c r="AR404" s="247">
        <f t="shared" si="1132"/>
        <v>0</v>
      </c>
      <c r="AS404" s="247">
        <f t="shared" si="1132"/>
        <v>0</v>
      </c>
      <c r="AT404" s="247">
        <f t="shared" si="1132"/>
        <v>0</v>
      </c>
      <c r="AU404" s="247">
        <f t="shared" si="1132"/>
        <v>0</v>
      </c>
      <c r="AV404" s="247">
        <f t="shared" si="1132"/>
        <v>0</v>
      </c>
      <c r="AW404" s="247">
        <f t="shared" si="1132"/>
        <v>0</v>
      </c>
      <c r="AX404" s="247">
        <f t="shared" si="1132"/>
        <v>0</v>
      </c>
      <c r="AY404" s="247">
        <f t="shared" si="1132"/>
        <v>0</v>
      </c>
      <c r="AZ404" s="247">
        <f t="shared" si="1132"/>
        <v>0</v>
      </c>
      <c r="BA404" s="247">
        <f t="shared" si="1132"/>
        <v>0</v>
      </c>
      <c r="BB404" s="247">
        <f t="shared" si="1132"/>
        <v>0</v>
      </c>
      <c r="BC404" s="247">
        <f t="shared" si="1132"/>
        <v>0</v>
      </c>
      <c r="BD404" s="247">
        <f t="shared" si="1132"/>
        <v>0</v>
      </c>
      <c r="BE404" s="247">
        <f t="shared" si="1132"/>
        <v>0</v>
      </c>
      <c r="BF404" s="247">
        <f t="shared" si="1132"/>
        <v>0</v>
      </c>
      <c r="BG404" s="247">
        <f t="shared" ref="BG404:CL404" si="1133">IF(BG$8="",0,BG403*BG334)</f>
        <v>0</v>
      </c>
      <c r="BH404" s="247">
        <f t="shared" si="1133"/>
        <v>0</v>
      </c>
      <c r="BI404" s="247">
        <f t="shared" si="1133"/>
        <v>0</v>
      </c>
      <c r="BJ404" s="247">
        <f t="shared" si="1133"/>
        <v>0</v>
      </c>
      <c r="BK404" s="247">
        <f t="shared" si="1133"/>
        <v>0</v>
      </c>
      <c r="BL404" s="247">
        <f t="shared" si="1133"/>
        <v>0</v>
      </c>
      <c r="BM404" s="247">
        <f t="shared" si="1133"/>
        <v>0</v>
      </c>
      <c r="BN404" s="247">
        <f t="shared" si="1133"/>
        <v>0</v>
      </c>
      <c r="BO404" s="247">
        <f t="shared" si="1133"/>
        <v>0</v>
      </c>
      <c r="BP404" s="247">
        <f t="shared" si="1133"/>
        <v>0</v>
      </c>
      <c r="BQ404" s="247">
        <f t="shared" si="1133"/>
        <v>0</v>
      </c>
      <c r="BR404" s="247">
        <f t="shared" si="1133"/>
        <v>0</v>
      </c>
      <c r="BS404" s="247">
        <f t="shared" si="1133"/>
        <v>0</v>
      </c>
      <c r="BT404" s="247">
        <f t="shared" si="1133"/>
        <v>0</v>
      </c>
      <c r="BU404" s="247">
        <f t="shared" si="1133"/>
        <v>0</v>
      </c>
      <c r="BV404" s="247">
        <f t="shared" si="1133"/>
        <v>0</v>
      </c>
      <c r="BW404" s="247">
        <f t="shared" si="1133"/>
        <v>0</v>
      </c>
      <c r="BX404" s="247">
        <f t="shared" si="1133"/>
        <v>0</v>
      </c>
      <c r="BY404" s="247">
        <f t="shared" si="1133"/>
        <v>0</v>
      </c>
      <c r="BZ404" s="247">
        <f t="shared" si="1133"/>
        <v>0</v>
      </c>
      <c r="CA404" s="247">
        <f t="shared" si="1133"/>
        <v>0</v>
      </c>
      <c r="CB404" s="247">
        <f t="shared" si="1133"/>
        <v>0</v>
      </c>
      <c r="CC404" s="247">
        <f t="shared" si="1133"/>
        <v>0</v>
      </c>
      <c r="CD404" s="247">
        <f t="shared" si="1133"/>
        <v>0</v>
      </c>
      <c r="CE404" s="247">
        <f t="shared" si="1133"/>
        <v>0</v>
      </c>
      <c r="CF404" s="247">
        <f t="shared" si="1133"/>
        <v>0</v>
      </c>
      <c r="CG404" s="247">
        <f t="shared" si="1133"/>
        <v>0</v>
      </c>
      <c r="CH404" s="247">
        <f t="shared" si="1133"/>
        <v>0</v>
      </c>
      <c r="CI404" s="247">
        <f t="shared" si="1133"/>
        <v>0</v>
      </c>
      <c r="CJ404" s="247">
        <f t="shared" si="1133"/>
        <v>0</v>
      </c>
      <c r="CK404" s="247">
        <f t="shared" si="1133"/>
        <v>0</v>
      </c>
      <c r="CL404" s="247">
        <f t="shared" si="1133"/>
        <v>0</v>
      </c>
      <c r="CM404" s="247">
        <f t="shared" ref="CM404:DR404" si="1134">IF(CM$8="",0,CM403*CM334)</f>
        <v>0</v>
      </c>
      <c r="CN404" s="247">
        <f t="shared" si="1134"/>
        <v>0</v>
      </c>
      <c r="CO404" s="247">
        <f t="shared" si="1134"/>
        <v>0</v>
      </c>
      <c r="CP404" s="247">
        <f t="shared" si="1134"/>
        <v>0</v>
      </c>
      <c r="CQ404" s="247">
        <f t="shared" si="1134"/>
        <v>0</v>
      </c>
      <c r="CR404" s="247">
        <f t="shared" si="1134"/>
        <v>0</v>
      </c>
      <c r="CS404" s="247">
        <f t="shared" si="1134"/>
        <v>0</v>
      </c>
      <c r="CT404" s="247">
        <f t="shared" si="1134"/>
        <v>0</v>
      </c>
      <c r="CU404" s="247">
        <f t="shared" si="1134"/>
        <v>0</v>
      </c>
      <c r="CV404" s="247">
        <f t="shared" si="1134"/>
        <v>0</v>
      </c>
      <c r="CW404" s="247">
        <f t="shared" si="1134"/>
        <v>0</v>
      </c>
      <c r="CX404" s="247">
        <f t="shared" si="1134"/>
        <v>0</v>
      </c>
      <c r="CY404" s="247">
        <f t="shared" si="1134"/>
        <v>0</v>
      </c>
      <c r="CZ404" s="247">
        <f t="shared" si="1134"/>
        <v>0</v>
      </c>
      <c r="DA404" s="247">
        <f t="shared" si="1134"/>
        <v>0</v>
      </c>
      <c r="DB404" s="247">
        <f t="shared" si="1134"/>
        <v>0</v>
      </c>
      <c r="DC404" s="247">
        <f t="shared" si="1134"/>
        <v>0</v>
      </c>
      <c r="DD404" s="247">
        <f t="shared" si="1134"/>
        <v>0</v>
      </c>
      <c r="DE404" s="247">
        <f t="shared" si="1134"/>
        <v>0</v>
      </c>
      <c r="DF404" s="247">
        <f t="shared" si="1134"/>
        <v>0</v>
      </c>
      <c r="DG404" s="247">
        <f t="shared" si="1134"/>
        <v>0</v>
      </c>
      <c r="DH404" s="247">
        <f t="shared" si="1134"/>
        <v>0</v>
      </c>
      <c r="DI404" s="247">
        <f t="shared" si="1134"/>
        <v>0</v>
      </c>
      <c r="DJ404" s="247">
        <f t="shared" si="1134"/>
        <v>0</v>
      </c>
      <c r="DK404" s="247">
        <f t="shared" si="1134"/>
        <v>0</v>
      </c>
      <c r="DL404" s="247">
        <f t="shared" si="1134"/>
        <v>0</v>
      </c>
      <c r="DM404" s="247">
        <f t="shared" si="1134"/>
        <v>0</v>
      </c>
      <c r="DN404" s="247">
        <f t="shared" si="1134"/>
        <v>0</v>
      </c>
      <c r="DO404" s="247">
        <f t="shared" si="1134"/>
        <v>0</v>
      </c>
      <c r="DP404" s="247">
        <f t="shared" si="1134"/>
        <v>0</v>
      </c>
      <c r="DQ404" s="247">
        <f t="shared" si="1134"/>
        <v>0</v>
      </c>
      <c r="DR404" s="247">
        <f t="shared" si="1134"/>
        <v>0</v>
      </c>
      <c r="DS404" s="247">
        <f t="shared" ref="DS404:DT404" si="1135">IF(DS$8="",0,DS403*DS334)</f>
        <v>0</v>
      </c>
      <c r="DT404" s="247">
        <f t="shared" si="1135"/>
        <v>0</v>
      </c>
      <c r="DU404" s="226"/>
      <c r="DV404" s="226"/>
    </row>
    <row r="405" spans="1:126" s="237" customFormat="1" ht="10.199999999999999">
      <c r="A405" s="226"/>
      <c r="B405" s="227"/>
      <c r="C405" s="228"/>
      <c r="D405" s="227"/>
      <c r="E405" s="268" t="s">
        <v>107</v>
      </c>
      <c r="F405" s="114"/>
      <c r="G405" s="248"/>
      <c r="H405" s="226"/>
      <c r="I405" s="226" t="str">
        <f t="shared" ref="I405:I406" si="1136">$H$137</f>
        <v>Себестоимость</v>
      </c>
      <c r="J405" s="226"/>
      <c r="K405" s="226"/>
      <c r="L405" s="226"/>
      <c r="M405" s="229"/>
      <c r="N405" s="244" t="str">
        <f>$N$69</f>
        <v>Низколиквидная продукция</v>
      </c>
      <c r="O405" s="226"/>
      <c r="P405" s="229"/>
      <c r="Q405" s="226" t="s">
        <v>25</v>
      </c>
      <c r="R405" s="226"/>
      <c r="S405" s="226"/>
      <c r="T405" s="232"/>
      <c r="U405" s="226"/>
      <c r="V405" s="226"/>
      <c r="W405" s="233">
        <f>SUM($Y405:$DU405)</f>
        <v>0</v>
      </c>
      <c r="X405" s="234"/>
      <c r="Y405" s="245"/>
      <c r="Z405" s="246"/>
      <c r="AA405" s="247">
        <f t="shared" ref="AA405:BF405" si="1137">IF(AA$8="",0,AA403*AA335)</f>
        <v>0</v>
      </c>
      <c r="AB405" s="247">
        <f t="shared" si="1137"/>
        <v>0</v>
      </c>
      <c r="AC405" s="247">
        <f t="shared" si="1137"/>
        <v>0</v>
      </c>
      <c r="AD405" s="247">
        <f t="shared" si="1137"/>
        <v>0</v>
      </c>
      <c r="AE405" s="247">
        <f t="shared" si="1137"/>
        <v>0</v>
      </c>
      <c r="AF405" s="247">
        <f t="shared" si="1137"/>
        <v>0</v>
      </c>
      <c r="AG405" s="247">
        <f t="shared" si="1137"/>
        <v>0</v>
      </c>
      <c r="AH405" s="247">
        <f t="shared" si="1137"/>
        <v>0</v>
      </c>
      <c r="AI405" s="247">
        <f t="shared" si="1137"/>
        <v>0</v>
      </c>
      <c r="AJ405" s="247">
        <f t="shared" si="1137"/>
        <v>0</v>
      </c>
      <c r="AK405" s="247">
        <f t="shared" si="1137"/>
        <v>0</v>
      </c>
      <c r="AL405" s="247">
        <f t="shared" si="1137"/>
        <v>0</v>
      </c>
      <c r="AM405" s="247">
        <f t="shared" si="1137"/>
        <v>0</v>
      </c>
      <c r="AN405" s="247">
        <f t="shared" si="1137"/>
        <v>0</v>
      </c>
      <c r="AO405" s="247">
        <f t="shared" si="1137"/>
        <v>0</v>
      </c>
      <c r="AP405" s="247">
        <f t="shared" si="1137"/>
        <v>0</v>
      </c>
      <c r="AQ405" s="247">
        <f t="shared" si="1137"/>
        <v>0</v>
      </c>
      <c r="AR405" s="247">
        <f t="shared" si="1137"/>
        <v>0</v>
      </c>
      <c r="AS405" s="247">
        <f t="shared" si="1137"/>
        <v>0</v>
      </c>
      <c r="AT405" s="247">
        <f t="shared" si="1137"/>
        <v>0</v>
      </c>
      <c r="AU405" s="247">
        <f t="shared" si="1137"/>
        <v>0</v>
      </c>
      <c r="AV405" s="247">
        <f t="shared" si="1137"/>
        <v>0</v>
      </c>
      <c r="AW405" s="247">
        <f t="shared" si="1137"/>
        <v>0</v>
      </c>
      <c r="AX405" s="247">
        <f t="shared" si="1137"/>
        <v>0</v>
      </c>
      <c r="AY405" s="247">
        <f t="shared" si="1137"/>
        <v>0</v>
      </c>
      <c r="AZ405" s="247">
        <f t="shared" si="1137"/>
        <v>0</v>
      </c>
      <c r="BA405" s="247">
        <f t="shared" si="1137"/>
        <v>0</v>
      </c>
      <c r="BB405" s="247">
        <f t="shared" si="1137"/>
        <v>0</v>
      </c>
      <c r="BC405" s="247">
        <f t="shared" si="1137"/>
        <v>0</v>
      </c>
      <c r="BD405" s="247">
        <f t="shared" si="1137"/>
        <v>0</v>
      </c>
      <c r="BE405" s="247">
        <f t="shared" si="1137"/>
        <v>0</v>
      </c>
      <c r="BF405" s="247">
        <f t="shared" si="1137"/>
        <v>0</v>
      </c>
      <c r="BG405" s="247">
        <f t="shared" ref="BG405:CL405" si="1138">IF(BG$8="",0,BG403*BG335)</f>
        <v>0</v>
      </c>
      <c r="BH405" s="247">
        <f t="shared" si="1138"/>
        <v>0</v>
      </c>
      <c r="BI405" s="247">
        <f t="shared" si="1138"/>
        <v>0</v>
      </c>
      <c r="BJ405" s="247">
        <f t="shared" si="1138"/>
        <v>0</v>
      </c>
      <c r="BK405" s="247">
        <f t="shared" si="1138"/>
        <v>0</v>
      </c>
      <c r="BL405" s="247">
        <f t="shared" si="1138"/>
        <v>0</v>
      </c>
      <c r="BM405" s="247">
        <f t="shared" si="1138"/>
        <v>0</v>
      </c>
      <c r="BN405" s="247">
        <f t="shared" si="1138"/>
        <v>0</v>
      </c>
      <c r="BO405" s="247">
        <f t="shared" si="1138"/>
        <v>0</v>
      </c>
      <c r="BP405" s="247">
        <f t="shared" si="1138"/>
        <v>0</v>
      </c>
      <c r="BQ405" s="247">
        <f t="shared" si="1138"/>
        <v>0</v>
      </c>
      <c r="BR405" s="247">
        <f t="shared" si="1138"/>
        <v>0</v>
      </c>
      <c r="BS405" s="247">
        <f t="shared" si="1138"/>
        <v>0</v>
      </c>
      <c r="BT405" s="247">
        <f t="shared" si="1138"/>
        <v>0</v>
      </c>
      <c r="BU405" s="247">
        <f t="shared" si="1138"/>
        <v>0</v>
      </c>
      <c r="BV405" s="247">
        <f t="shared" si="1138"/>
        <v>0</v>
      </c>
      <c r="BW405" s="247">
        <f t="shared" si="1138"/>
        <v>0</v>
      </c>
      <c r="BX405" s="247">
        <f t="shared" si="1138"/>
        <v>0</v>
      </c>
      <c r="BY405" s="247">
        <f t="shared" si="1138"/>
        <v>0</v>
      </c>
      <c r="BZ405" s="247">
        <f t="shared" si="1138"/>
        <v>0</v>
      </c>
      <c r="CA405" s="247">
        <f t="shared" si="1138"/>
        <v>0</v>
      </c>
      <c r="CB405" s="247">
        <f t="shared" si="1138"/>
        <v>0</v>
      </c>
      <c r="CC405" s="247">
        <f t="shared" si="1138"/>
        <v>0</v>
      </c>
      <c r="CD405" s="247">
        <f t="shared" si="1138"/>
        <v>0</v>
      </c>
      <c r="CE405" s="247">
        <f t="shared" si="1138"/>
        <v>0</v>
      </c>
      <c r="CF405" s="247">
        <f t="shared" si="1138"/>
        <v>0</v>
      </c>
      <c r="CG405" s="247">
        <f t="shared" si="1138"/>
        <v>0</v>
      </c>
      <c r="CH405" s="247">
        <f t="shared" si="1138"/>
        <v>0</v>
      </c>
      <c r="CI405" s="247">
        <f t="shared" si="1138"/>
        <v>0</v>
      </c>
      <c r="CJ405" s="247">
        <f t="shared" si="1138"/>
        <v>0</v>
      </c>
      <c r="CK405" s="247">
        <f t="shared" si="1138"/>
        <v>0</v>
      </c>
      <c r="CL405" s="247">
        <f t="shared" si="1138"/>
        <v>0</v>
      </c>
      <c r="CM405" s="247">
        <f t="shared" ref="CM405:DT405" si="1139">IF(CM$8="",0,CM403*CM335)</f>
        <v>0</v>
      </c>
      <c r="CN405" s="247">
        <f t="shared" si="1139"/>
        <v>0</v>
      </c>
      <c r="CO405" s="247">
        <f t="shared" si="1139"/>
        <v>0</v>
      </c>
      <c r="CP405" s="247">
        <f t="shared" si="1139"/>
        <v>0</v>
      </c>
      <c r="CQ405" s="247">
        <f t="shared" si="1139"/>
        <v>0</v>
      </c>
      <c r="CR405" s="247">
        <f t="shared" si="1139"/>
        <v>0</v>
      </c>
      <c r="CS405" s="247">
        <f t="shared" si="1139"/>
        <v>0</v>
      </c>
      <c r="CT405" s="247">
        <f t="shared" si="1139"/>
        <v>0</v>
      </c>
      <c r="CU405" s="247">
        <f t="shared" si="1139"/>
        <v>0</v>
      </c>
      <c r="CV405" s="247">
        <f t="shared" si="1139"/>
        <v>0</v>
      </c>
      <c r="CW405" s="247">
        <f t="shared" si="1139"/>
        <v>0</v>
      </c>
      <c r="CX405" s="247">
        <f t="shared" si="1139"/>
        <v>0</v>
      </c>
      <c r="CY405" s="247">
        <f t="shared" si="1139"/>
        <v>0</v>
      </c>
      <c r="CZ405" s="247">
        <f t="shared" si="1139"/>
        <v>0</v>
      </c>
      <c r="DA405" s="247">
        <f t="shared" si="1139"/>
        <v>0</v>
      </c>
      <c r="DB405" s="247">
        <f t="shared" si="1139"/>
        <v>0</v>
      </c>
      <c r="DC405" s="247">
        <f t="shared" si="1139"/>
        <v>0</v>
      </c>
      <c r="DD405" s="247">
        <f t="shared" si="1139"/>
        <v>0</v>
      </c>
      <c r="DE405" s="247">
        <f t="shared" si="1139"/>
        <v>0</v>
      </c>
      <c r="DF405" s="247">
        <f t="shared" si="1139"/>
        <v>0</v>
      </c>
      <c r="DG405" s="247">
        <f t="shared" si="1139"/>
        <v>0</v>
      </c>
      <c r="DH405" s="247">
        <f t="shared" si="1139"/>
        <v>0</v>
      </c>
      <c r="DI405" s="247">
        <f t="shared" si="1139"/>
        <v>0</v>
      </c>
      <c r="DJ405" s="247">
        <f t="shared" si="1139"/>
        <v>0</v>
      </c>
      <c r="DK405" s="247">
        <f t="shared" si="1139"/>
        <v>0</v>
      </c>
      <c r="DL405" s="247">
        <f t="shared" si="1139"/>
        <v>0</v>
      </c>
      <c r="DM405" s="247">
        <f t="shared" si="1139"/>
        <v>0</v>
      </c>
      <c r="DN405" s="247">
        <f t="shared" si="1139"/>
        <v>0</v>
      </c>
      <c r="DO405" s="247">
        <f t="shared" si="1139"/>
        <v>0</v>
      </c>
      <c r="DP405" s="247">
        <f t="shared" si="1139"/>
        <v>0</v>
      </c>
      <c r="DQ405" s="247">
        <f t="shared" si="1139"/>
        <v>0</v>
      </c>
      <c r="DR405" s="247">
        <f t="shared" si="1139"/>
        <v>0</v>
      </c>
      <c r="DS405" s="247">
        <f t="shared" si="1139"/>
        <v>0</v>
      </c>
      <c r="DT405" s="247">
        <f t="shared" si="1139"/>
        <v>0</v>
      </c>
      <c r="DU405" s="226"/>
      <c r="DV405" s="226"/>
    </row>
    <row r="406" spans="1:126" s="237" customFormat="1" ht="10.199999999999999">
      <c r="A406" s="226"/>
      <c r="B406" s="226"/>
      <c r="C406" s="226"/>
      <c r="D406" s="227"/>
      <c r="E406" s="268" t="s">
        <v>107</v>
      </c>
      <c r="F406" s="114"/>
      <c r="G406" s="248"/>
      <c r="H406" s="226"/>
      <c r="I406" s="226" t="str">
        <f t="shared" si="1136"/>
        <v>Себестоимость</v>
      </c>
      <c r="J406" s="226"/>
      <c r="K406" s="226"/>
      <c r="L406" s="226"/>
      <c r="M406" s="229"/>
      <c r="N406" s="244" t="str">
        <f>$N$70</f>
        <v>Неликвидная продукция</v>
      </c>
      <c r="O406" s="226"/>
      <c r="P406" s="229"/>
      <c r="Q406" s="226" t="s">
        <v>25</v>
      </c>
      <c r="R406" s="226"/>
      <c r="S406" s="226"/>
      <c r="T406" s="232"/>
      <c r="U406" s="226"/>
      <c r="V406" s="226"/>
      <c r="W406" s="233">
        <f>SUM($Y406:$DU406)</f>
        <v>0</v>
      </c>
      <c r="X406" s="234"/>
      <c r="Y406" s="245"/>
      <c r="Z406" s="246"/>
      <c r="AA406" s="247">
        <f t="shared" ref="AA406:BF406" si="1140">IF(AA$8="",0,AA403*AA336)</f>
        <v>0</v>
      </c>
      <c r="AB406" s="247">
        <f t="shared" si="1140"/>
        <v>0</v>
      </c>
      <c r="AC406" s="247">
        <f t="shared" si="1140"/>
        <v>0</v>
      </c>
      <c r="AD406" s="247">
        <f t="shared" si="1140"/>
        <v>0</v>
      </c>
      <c r="AE406" s="247">
        <f t="shared" si="1140"/>
        <v>0</v>
      </c>
      <c r="AF406" s="247">
        <f t="shared" si="1140"/>
        <v>0</v>
      </c>
      <c r="AG406" s="247">
        <f t="shared" si="1140"/>
        <v>0</v>
      </c>
      <c r="AH406" s="247">
        <f t="shared" si="1140"/>
        <v>0</v>
      </c>
      <c r="AI406" s="247">
        <f t="shared" si="1140"/>
        <v>0</v>
      </c>
      <c r="AJ406" s="247">
        <f t="shared" si="1140"/>
        <v>0</v>
      </c>
      <c r="AK406" s="247">
        <f t="shared" si="1140"/>
        <v>0</v>
      </c>
      <c r="AL406" s="247">
        <f t="shared" si="1140"/>
        <v>0</v>
      </c>
      <c r="AM406" s="247">
        <f t="shared" si="1140"/>
        <v>0</v>
      </c>
      <c r="AN406" s="247">
        <f t="shared" si="1140"/>
        <v>0</v>
      </c>
      <c r="AO406" s="247">
        <f t="shared" si="1140"/>
        <v>0</v>
      </c>
      <c r="AP406" s="247">
        <f t="shared" si="1140"/>
        <v>0</v>
      </c>
      <c r="AQ406" s="247">
        <f t="shared" si="1140"/>
        <v>0</v>
      </c>
      <c r="AR406" s="247">
        <f t="shared" si="1140"/>
        <v>0</v>
      </c>
      <c r="AS406" s="247">
        <f t="shared" si="1140"/>
        <v>0</v>
      </c>
      <c r="AT406" s="247">
        <f t="shared" si="1140"/>
        <v>0</v>
      </c>
      <c r="AU406" s="247">
        <f t="shared" si="1140"/>
        <v>0</v>
      </c>
      <c r="AV406" s="247">
        <f t="shared" si="1140"/>
        <v>0</v>
      </c>
      <c r="AW406" s="247">
        <f t="shared" si="1140"/>
        <v>0</v>
      </c>
      <c r="AX406" s="247">
        <f t="shared" si="1140"/>
        <v>0</v>
      </c>
      <c r="AY406" s="247">
        <f t="shared" si="1140"/>
        <v>0</v>
      </c>
      <c r="AZ406" s="247">
        <f t="shared" si="1140"/>
        <v>0</v>
      </c>
      <c r="BA406" s="247">
        <f t="shared" si="1140"/>
        <v>0</v>
      </c>
      <c r="BB406" s="247">
        <f t="shared" si="1140"/>
        <v>0</v>
      </c>
      <c r="BC406" s="247">
        <f t="shared" si="1140"/>
        <v>0</v>
      </c>
      <c r="BD406" s="247">
        <f t="shared" si="1140"/>
        <v>0</v>
      </c>
      <c r="BE406" s="247">
        <f t="shared" si="1140"/>
        <v>0</v>
      </c>
      <c r="BF406" s="247">
        <f t="shared" si="1140"/>
        <v>0</v>
      </c>
      <c r="BG406" s="247">
        <f t="shared" ref="BG406:CL406" si="1141">IF(BG$8="",0,BG403*BG336)</f>
        <v>0</v>
      </c>
      <c r="BH406" s="247">
        <f t="shared" si="1141"/>
        <v>0</v>
      </c>
      <c r="BI406" s="247">
        <f t="shared" si="1141"/>
        <v>0</v>
      </c>
      <c r="BJ406" s="247">
        <f t="shared" si="1141"/>
        <v>0</v>
      </c>
      <c r="BK406" s="247">
        <f t="shared" si="1141"/>
        <v>0</v>
      </c>
      <c r="BL406" s="247">
        <f t="shared" si="1141"/>
        <v>0</v>
      </c>
      <c r="BM406" s="247">
        <f t="shared" si="1141"/>
        <v>0</v>
      </c>
      <c r="BN406" s="247">
        <f t="shared" si="1141"/>
        <v>0</v>
      </c>
      <c r="BO406" s="247">
        <f t="shared" si="1141"/>
        <v>0</v>
      </c>
      <c r="BP406" s="247">
        <f t="shared" si="1141"/>
        <v>0</v>
      </c>
      <c r="BQ406" s="247">
        <f t="shared" si="1141"/>
        <v>0</v>
      </c>
      <c r="BR406" s="247">
        <f t="shared" si="1141"/>
        <v>0</v>
      </c>
      <c r="BS406" s="247">
        <f t="shared" si="1141"/>
        <v>0</v>
      </c>
      <c r="BT406" s="247">
        <f t="shared" si="1141"/>
        <v>0</v>
      </c>
      <c r="BU406" s="247">
        <f t="shared" si="1141"/>
        <v>0</v>
      </c>
      <c r="BV406" s="247">
        <f t="shared" si="1141"/>
        <v>0</v>
      </c>
      <c r="BW406" s="247">
        <f t="shared" si="1141"/>
        <v>0</v>
      </c>
      <c r="BX406" s="247">
        <f t="shared" si="1141"/>
        <v>0</v>
      </c>
      <c r="BY406" s="247">
        <f t="shared" si="1141"/>
        <v>0</v>
      </c>
      <c r="BZ406" s="247">
        <f t="shared" si="1141"/>
        <v>0</v>
      </c>
      <c r="CA406" s="247">
        <f t="shared" si="1141"/>
        <v>0</v>
      </c>
      <c r="CB406" s="247">
        <f t="shared" si="1141"/>
        <v>0</v>
      </c>
      <c r="CC406" s="247">
        <f t="shared" si="1141"/>
        <v>0</v>
      </c>
      <c r="CD406" s="247">
        <f t="shared" si="1141"/>
        <v>0</v>
      </c>
      <c r="CE406" s="247">
        <f t="shared" si="1141"/>
        <v>0</v>
      </c>
      <c r="CF406" s="247">
        <f t="shared" si="1141"/>
        <v>0</v>
      </c>
      <c r="CG406" s="247">
        <f t="shared" si="1141"/>
        <v>0</v>
      </c>
      <c r="CH406" s="247">
        <f t="shared" si="1141"/>
        <v>0</v>
      </c>
      <c r="CI406" s="247">
        <f t="shared" si="1141"/>
        <v>0</v>
      </c>
      <c r="CJ406" s="247">
        <f t="shared" si="1141"/>
        <v>0</v>
      </c>
      <c r="CK406" s="247">
        <f t="shared" si="1141"/>
        <v>0</v>
      </c>
      <c r="CL406" s="247">
        <f t="shared" si="1141"/>
        <v>0</v>
      </c>
      <c r="CM406" s="247">
        <f t="shared" ref="CM406:DT406" si="1142">IF(CM$8="",0,CM403*CM336)</f>
        <v>0</v>
      </c>
      <c r="CN406" s="247">
        <f t="shared" si="1142"/>
        <v>0</v>
      </c>
      <c r="CO406" s="247">
        <f t="shared" si="1142"/>
        <v>0</v>
      </c>
      <c r="CP406" s="247">
        <f t="shared" si="1142"/>
        <v>0</v>
      </c>
      <c r="CQ406" s="247">
        <f t="shared" si="1142"/>
        <v>0</v>
      </c>
      <c r="CR406" s="247">
        <f t="shared" si="1142"/>
        <v>0</v>
      </c>
      <c r="CS406" s="247">
        <f t="shared" si="1142"/>
        <v>0</v>
      </c>
      <c r="CT406" s="247">
        <f t="shared" si="1142"/>
        <v>0</v>
      </c>
      <c r="CU406" s="247">
        <f t="shared" si="1142"/>
        <v>0</v>
      </c>
      <c r="CV406" s="247">
        <f t="shared" si="1142"/>
        <v>0</v>
      </c>
      <c r="CW406" s="247">
        <f t="shared" si="1142"/>
        <v>0</v>
      </c>
      <c r="CX406" s="247">
        <f t="shared" si="1142"/>
        <v>0</v>
      </c>
      <c r="CY406" s="247">
        <f t="shared" si="1142"/>
        <v>0</v>
      </c>
      <c r="CZ406" s="247">
        <f t="shared" si="1142"/>
        <v>0</v>
      </c>
      <c r="DA406" s="247">
        <f t="shared" si="1142"/>
        <v>0</v>
      </c>
      <c r="DB406" s="247">
        <f t="shared" si="1142"/>
        <v>0</v>
      </c>
      <c r="DC406" s="247">
        <f t="shared" si="1142"/>
        <v>0</v>
      </c>
      <c r="DD406" s="247">
        <f t="shared" si="1142"/>
        <v>0</v>
      </c>
      <c r="DE406" s="247">
        <f t="shared" si="1142"/>
        <v>0</v>
      </c>
      <c r="DF406" s="247">
        <f t="shared" si="1142"/>
        <v>0</v>
      </c>
      <c r="DG406" s="247">
        <f t="shared" si="1142"/>
        <v>0</v>
      </c>
      <c r="DH406" s="247">
        <f t="shared" si="1142"/>
        <v>0</v>
      </c>
      <c r="DI406" s="247">
        <f t="shared" si="1142"/>
        <v>0</v>
      </c>
      <c r="DJ406" s="247">
        <f t="shared" si="1142"/>
        <v>0</v>
      </c>
      <c r="DK406" s="247">
        <f t="shared" si="1142"/>
        <v>0</v>
      </c>
      <c r="DL406" s="247">
        <f t="shared" si="1142"/>
        <v>0</v>
      </c>
      <c r="DM406" s="247">
        <f t="shared" si="1142"/>
        <v>0</v>
      </c>
      <c r="DN406" s="247">
        <f t="shared" si="1142"/>
        <v>0</v>
      </c>
      <c r="DO406" s="247">
        <f t="shared" si="1142"/>
        <v>0</v>
      </c>
      <c r="DP406" s="247">
        <f t="shared" si="1142"/>
        <v>0</v>
      </c>
      <c r="DQ406" s="247">
        <f t="shared" si="1142"/>
        <v>0</v>
      </c>
      <c r="DR406" s="247">
        <f t="shared" si="1142"/>
        <v>0</v>
      </c>
      <c r="DS406" s="247">
        <f t="shared" si="1142"/>
        <v>0</v>
      </c>
      <c r="DT406" s="247">
        <f t="shared" si="1142"/>
        <v>0</v>
      </c>
      <c r="DU406" s="226"/>
      <c r="DV406" s="226"/>
    </row>
    <row r="407" spans="1:126" ht="4.2" customHeight="1">
      <c r="A407" s="1"/>
      <c r="B407" s="1"/>
      <c r="C407" s="1"/>
      <c r="D407" s="1"/>
      <c r="E407" s="261"/>
      <c r="F407" s="47"/>
      <c r="G407" s="248"/>
      <c r="H407" s="1"/>
      <c r="I407" s="1"/>
      <c r="J407" s="1"/>
      <c r="K407" s="1"/>
      <c r="L407" s="1"/>
      <c r="M407" s="5"/>
      <c r="N407" s="1"/>
      <c r="O407" s="1"/>
      <c r="P407" s="5"/>
      <c r="Q407" s="1"/>
      <c r="R407" s="1"/>
      <c r="S407" s="5"/>
      <c r="T407" s="7"/>
      <c r="U407" s="23"/>
      <c r="V407" s="1"/>
      <c r="W407" s="11"/>
      <c r="X407" s="10"/>
      <c r="Y407" s="45"/>
      <c r="Z407" s="92"/>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1"/>
      <c r="DV407" s="1"/>
    </row>
    <row r="408" spans="1:126" s="4" customFormat="1" ht="12.6" thickBot="1">
      <c r="A408" s="3"/>
      <c r="B408" s="196"/>
      <c r="C408" s="3"/>
      <c r="D408" s="3"/>
      <c r="E408" s="9" t="s">
        <v>107</v>
      </c>
      <c r="F408" s="50"/>
      <c r="G408" s="248"/>
      <c r="H408" s="214" t="str">
        <f>$H$21</f>
        <v>Валовая прибыль</v>
      </c>
      <c r="I408" s="214"/>
      <c r="J408" s="214"/>
      <c r="K408" s="214"/>
      <c r="L408" s="214"/>
      <c r="M408" s="215"/>
      <c r="N408" s="214" t="str">
        <f>N305</f>
        <v>Продажа нежилых помещений</v>
      </c>
      <c r="O408" s="214"/>
      <c r="P408" s="215"/>
      <c r="Q408" s="214" t="s">
        <v>25</v>
      </c>
      <c r="R408" s="3"/>
      <c r="S408" s="5"/>
      <c r="T408" s="83"/>
      <c r="U408" s="23"/>
      <c r="V408" s="3"/>
      <c r="W408" s="216">
        <f>SUM($Y408:$DU408)</f>
        <v>0</v>
      </c>
      <c r="X408" s="11"/>
      <c r="Y408" s="45"/>
      <c r="Z408" s="90"/>
      <c r="AA408" s="217">
        <f t="shared" ref="AA408:AE408" si="1143">IF(AA$8="",0,AA400-AA403)</f>
        <v>0</v>
      </c>
      <c r="AB408" s="217">
        <f t="shared" si="1143"/>
        <v>0</v>
      </c>
      <c r="AC408" s="217">
        <f t="shared" si="1143"/>
        <v>0</v>
      </c>
      <c r="AD408" s="217">
        <f t="shared" si="1143"/>
        <v>0</v>
      </c>
      <c r="AE408" s="217">
        <f t="shared" si="1143"/>
        <v>0</v>
      </c>
      <c r="AF408" s="217">
        <f t="shared" ref="AF408:CQ408" si="1144">IF(AF$8="",0,AF400-AF403)</f>
        <v>0</v>
      </c>
      <c r="AG408" s="217">
        <f t="shared" si="1144"/>
        <v>0</v>
      </c>
      <c r="AH408" s="217">
        <f t="shared" si="1144"/>
        <v>0</v>
      </c>
      <c r="AI408" s="217">
        <f t="shared" si="1144"/>
        <v>0</v>
      </c>
      <c r="AJ408" s="217">
        <f t="shared" si="1144"/>
        <v>0</v>
      </c>
      <c r="AK408" s="217">
        <f t="shared" si="1144"/>
        <v>0</v>
      </c>
      <c r="AL408" s="217">
        <f t="shared" si="1144"/>
        <v>0</v>
      </c>
      <c r="AM408" s="217">
        <f t="shared" si="1144"/>
        <v>0</v>
      </c>
      <c r="AN408" s="217">
        <f t="shared" si="1144"/>
        <v>0</v>
      </c>
      <c r="AO408" s="217">
        <f t="shared" si="1144"/>
        <v>0</v>
      </c>
      <c r="AP408" s="217">
        <f t="shared" si="1144"/>
        <v>0</v>
      </c>
      <c r="AQ408" s="217">
        <f t="shared" si="1144"/>
        <v>0</v>
      </c>
      <c r="AR408" s="217">
        <f t="shared" si="1144"/>
        <v>0</v>
      </c>
      <c r="AS408" s="217">
        <f t="shared" si="1144"/>
        <v>0</v>
      </c>
      <c r="AT408" s="217">
        <f t="shared" si="1144"/>
        <v>0</v>
      </c>
      <c r="AU408" s="217">
        <f t="shared" si="1144"/>
        <v>0</v>
      </c>
      <c r="AV408" s="217">
        <f t="shared" si="1144"/>
        <v>0</v>
      </c>
      <c r="AW408" s="217">
        <f t="shared" si="1144"/>
        <v>0</v>
      </c>
      <c r="AX408" s="217">
        <f t="shared" si="1144"/>
        <v>0</v>
      </c>
      <c r="AY408" s="217">
        <f t="shared" si="1144"/>
        <v>0</v>
      </c>
      <c r="AZ408" s="217">
        <f t="shared" si="1144"/>
        <v>0</v>
      </c>
      <c r="BA408" s="217">
        <f t="shared" si="1144"/>
        <v>0</v>
      </c>
      <c r="BB408" s="217">
        <f t="shared" si="1144"/>
        <v>0</v>
      </c>
      <c r="BC408" s="217">
        <f t="shared" si="1144"/>
        <v>0</v>
      </c>
      <c r="BD408" s="217">
        <f t="shared" si="1144"/>
        <v>0</v>
      </c>
      <c r="BE408" s="217">
        <f t="shared" si="1144"/>
        <v>0</v>
      </c>
      <c r="BF408" s="217">
        <f t="shared" si="1144"/>
        <v>0</v>
      </c>
      <c r="BG408" s="217">
        <f t="shared" si="1144"/>
        <v>0</v>
      </c>
      <c r="BH408" s="217">
        <f t="shared" si="1144"/>
        <v>0</v>
      </c>
      <c r="BI408" s="217">
        <f t="shared" si="1144"/>
        <v>0</v>
      </c>
      <c r="BJ408" s="217">
        <f t="shared" si="1144"/>
        <v>0</v>
      </c>
      <c r="BK408" s="217">
        <f t="shared" si="1144"/>
        <v>0</v>
      </c>
      <c r="BL408" s="217">
        <f t="shared" si="1144"/>
        <v>0</v>
      </c>
      <c r="BM408" s="217">
        <f t="shared" si="1144"/>
        <v>0</v>
      </c>
      <c r="BN408" s="217">
        <f t="shared" si="1144"/>
        <v>0</v>
      </c>
      <c r="BO408" s="217">
        <f t="shared" si="1144"/>
        <v>0</v>
      </c>
      <c r="BP408" s="217">
        <f t="shared" si="1144"/>
        <v>0</v>
      </c>
      <c r="BQ408" s="217">
        <f t="shared" si="1144"/>
        <v>0</v>
      </c>
      <c r="BR408" s="217">
        <f t="shared" si="1144"/>
        <v>0</v>
      </c>
      <c r="BS408" s="217">
        <f t="shared" si="1144"/>
        <v>0</v>
      </c>
      <c r="BT408" s="217">
        <f t="shared" si="1144"/>
        <v>0</v>
      </c>
      <c r="BU408" s="217">
        <f t="shared" si="1144"/>
        <v>0</v>
      </c>
      <c r="BV408" s="217">
        <f t="shared" si="1144"/>
        <v>0</v>
      </c>
      <c r="BW408" s="217">
        <f t="shared" si="1144"/>
        <v>0</v>
      </c>
      <c r="BX408" s="217">
        <f t="shared" si="1144"/>
        <v>0</v>
      </c>
      <c r="BY408" s="217">
        <f t="shared" si="1144"/>
        <v>0</v>
      </c>
      <c r="BZ408" s="217">
        <f t="shared" si="1144"/>
        <v>0</v>
      </c>
      <c r="CA408" s="217">
        <f t="shared" si="1144"/>
        <v>0</v>
      </c>
      <c r="CB408" s="217">
        <f t="shared" si="1144"/>
        <v>0</v>
      </c>
      <c r="CC408" s="217">
        <f t="shared" si="1144"/>
        <v>0</v>
      </c>
      <c r="CD408" s="217">
        <f t="shared" si="1144"/>
        <v>0</v>
      </c>
      <c r="CE408" s="217">
        <f t="shared" si="1144"/>
        <v>0</v>
      </c>
      <c r="CF408" s="217">
        <f t="shared" si="1144"/>
        <v>0</v>
      </c>
      <c r="CG408" s="217">
        <f t="shared" si="1144"/>
        <v>0</v>
      </c>
      <c r="CH408" s="217">
        <f t="shared" si="1144"/>
        <v>0</v>
      </c>
      <c r="CI408" s="217">
        <f t="shared" si="1144"/>
        <v>0</v>
      </c>
      <c r="CJ408" s="217">
        <f t="shared" si="1144"/>
        <v>0</v>
      </c>
      <c r="CK408" s="217">
        <f t="shared" si="1144"/>
        <v>0</v>
      </c>
      <c r="CL408" s="217">
        <f t="shared" si="1144"/>
        <v>0</v>
      </c>
      <c r="CM408" s="217">
        <f t="shared" si="1144"/>
        <v>0</v>
      </c>
      <c r="CN408" s="217">
        <f t="shared" si="1144"/>
        <v>0</v>
      </c>
      <c r="CO408" s="217">
        <f t="shared" si="1144"/>
        <v>0</v>
      </c>
      <c r="CP408" s="217">
        <f t="shared" si="1144"/>
        <v>0</v>
      </c>
      <c r="CQ408" s="217">
        <f t="shared" si="1144"/>
        <v>0</v>
      </c>
      <c r="CR408" s="217">
        <f t="shared" ref="CR408:DT408" si="1145">IF(CR$8="",0,CR400-CR403)</f>
        <v>0</v>
      </c>
      <c r="CS408" s="217">
        <f t="shared" si="1145"/>
        <v>0</v>
      </c>
      <c r="CT408" s="217">
        <f t="shared" si="1145"/>
        <v>0</v>
      </c>
      <c r="CU408" s="217">
        <f t="shared" si="1145"/>
        <v>0</v>
      </c>
      <c r="CV408" s="217">
        <f t="shared" si="1145"/>
        <v>0</v>
      </c>
      <c r="CW408" s="217">
        <f t="shared" si="1145"/>
        <v>0</v>
      </c>
      <c r="CX408" s="217">
        <f t="shared" si="1145"/>
        <v>0</v>
      </c>
      <c r="CY408" s="217">
        <f t="shared" si="1145"/>
        <v>0</v>
      </c>
      <c r="CZ408" s="217">
        <f t="shared" si="1145"/>
        <v>0</v>
      </c>
      <c r="DA408" s="217">
        <f t="shared" si="1145"/>
        <v>0</v>
      </c>
      <c r="DB408" s="217">
        <f t="shared" si="1145"/>
        <v>0</v>
      </c>
      <c r="DC408" s="217">
        <f t="shared" si="1145"/>
        <v>0</v>
      </c>
      <c r="DD408" s="217">
        <f t="shared" si="1145"/>
        <v>0</v>
      </c>
      <c r="DE408" s="217">
        <f t="shared" si="1145"/>
        <v>0</v>
      </c>
      <c r="DF408" s="217">
        <f t="shared" si="1145"/>
        <v>0</v>
      </c>
      <c r="DG408" s="217">
        <f t="shared" si="1145"/>
        <v>0</v>
      </c>
      <c r="DH408" s="217">
        <f t="shared" si="1145"/>
        <v>0</v>
      </c>
      <c r="DI408" s="217">
        <f t="shared" si="1145"/>
        <v>0</v>
      </c>
      <c r="DJ408" s="217">
        <f t="shared" si="1145"/>
        <v>0</v>
      </c>
      <c r="DK408" s="217">
        <f t="shared" si="1145"/>
        <v>0</v>
      </c>
      <c r="DL408" s="217">
        <f t="shared" si="1145"/>
        <v>0</v>
      </c>
      <c r="DM408" s="217">
        <f t="shared" si="1145"/>
        <v>0</v>
      </c>
      <c r="DN408" s="217">
        <f t="shared" si="1145"/>
        <v>0</v>
      </c>
      <c r="DO408" s="217">
        <f t="shared" si="1145"/>
        <v>0</v>
      </c>
      <c r="DP408" s="217">
        <f t="shared" si="1145"/>
        <v>0</v>
      </c>
      <c r="DQ408" s="217">
        <f t="shared" si="1145"/>
        <v>0</v>
      </c>
      <c r="DR408" s="217">
        <f t="shared" si="1145"/>
        <v>0</v>
      </c>
      <c r="DS408" s="217">
        <f t="shared" si="1145"/>
        <v>0</v>
      </c>
      <c r="DT408" s="217">
        <f t="shared" si="1145"/>
        <v>0</v>
      </c>
      <c r="DU408" s="3"/>
      <c r="DV408" s="3"/>
    </row>
    <row r="409" spans="1:126" s="34" customFormat="1">
      <c r="A409" s="33"/>
      <c r="B409" s="196"/>
      <c r="C409" s="33"/>
      <c r="D409" s="33"/>
      <c r="E409" s="269" t="s">
        <v>107</v>
      </c>
      <c r="F409" s="52"/>
      <c r="G409" s="303"/>
      <c r="H409" s="222" t="str">
        <f>$H$22</f>
        <v>Рентабельность продаж</v>
      </c>
      <c r="I409" s="222"/>
      <c r="J409" s="222"/>
      <c r="K409" s="222"/>
      <c r="L409" s="222"/>
      <c r="M409" s="223"/>
      <c r="N409" s="222" t="str">
        <f>N305</f>
        <v>Продажа нежилых помещений</v>
      </c>
      <c r="O409" s="222"/>
      <c r="P409" s="223"/>
      <c r="Q409" s="222" t="s">
        <v>14</v>
      </c>
      <c r="R409" s="33"/>
      <c r="S409" s="19"/>
      <c r="T409" s="207"/>
      <c r="U409" s="25"/>
      <c r="V409" s="33"/>
      <c r="W409" s="224">
        <f>IF(W$8="",0,IF(W400=0,0,W408/W400))</f>
        <v>0</v>
      </c>
      <c r="X409" s="20"/>
      <c r="Y409" s="46"/>
      <c r="Z409" s="102"/>
      <c r="AA409" s="225">
        <f t="shared" ref="AA409" si="1146">IF(AA$8="",0,IF(AA400=0,0,AA408/AA400))</f>
        <v>0</v>
      </c>
      <c r="AB409" s="225">
        <f t="shared" ref="AB409" si="1147">IF(AB$8="",0,IF(AB400=0,0,AB408/AB400))</f>
        <v>0</v>
      </c>
      <c r="AC409" s="225">
        <f t="shared" ref="AC409" si="1148">IF(AC$8="",0,IF(AC400=0,0,AC408/AC400))</f>
        <v>0</v>
      </c>
      <c r="AD409" s="225">
        <f t="shared" ref="AD409" si="1149">IF(AD$8="",0,IF(AD400=0,0,AD408/AD400))</f>
        <v>0</v>
      </c>
      <c r="AE409" s="225">
        <f t="shared" ref="AE409:CP409" si="1150">IF(AE$8="",0,IF(AE400=0,0,AE408/AE400))</f>
        <v>0</v>
      </c>
      <c r="AF409" s="225">
        <f t="shared" si="1150"/>
        <v>0</v>
      </c>
      <c r="AG409" s="225">
        <f t="shared" si="1150"/>
        <v>0</v>
      </c>
      <c r="AH409" s="225">
        <f t="shared" si="1150"/>
        <v>0</v>
      </c>
      <c r="AI409" s="225">
        <f t="shared" si="1150"/>
        <v>0</v>
      </c>
      <c r="AJ409" s="225">
        <f t="shared" si="1150"/>
        <v>0</v>
      </c>
      <c r="AK409" s="225">
        <f t="shared" si="1150"/>
        <v>0</v>
      </c>
      <c r="AL409" s="225">
        <f t="shared" si="1150"/>
        <v>0</v>
      </c>
      <c r="AM409" s="225">
        <f t="shared" si="1150"/>
        <v>0</v>
      </c>
      <c r="AN409" s="225">
        <f t="shared" si="1150"/>
        <v>0</v>
      </c>
      <c r="AO409" s="225">
        <f t="shared" si="1150"/>
        <v>0</v>
      </c>
      <c r="AP409" s="225">
        <f t="shared" si="1150"/>
        <v>0</v>
      </c>
      <c r="AQ409" s="225">
        <f t="shared" si="1150"/>
        <v>0</v>
      </c>
      <c r="AR409" s="225">
        <f t="shared" si="1150"/>
        <v>0</v>
      </c>
      <c r="AS409" s="225">
        <f t="shared" si="1150"/>
        <v>0</v>
      </c>
      <c r="AT409" s="225">
        <f t="shared" si="1150"/>
        <v>0</v>
      </c>
      <c r="AU409" s="225">
        <f t="shared" si="1150"/>
        <v>0</v>
      </c>
      <c r="AV409" s="225">
        <f t="shared" si="1150"/>
        <v>0</v>
      </c>
      <c r="AW409" s="225">
        <f t="shared" si="1150"/>
        <v>0</v>
      </c>
      <c r="AX409" s="225">
        <f t="shared" si="1150"/>
        <v>0</v>
      </c>
      <c r="AY409" s="225">
        <f t="shared" si="1150"/>
        <v>0</v>
      </c>
      <c r="AZ409" s="225">
        <f t="shared" si="1150"/>
        <v>0</v>
      </c>
      <c r="BA409" s="225">
        <f t="shared" si="1150"/>
        <v>0</v>
      </c>
      <c r="BB409" s="225">
        <f t="shared" si="1150"/>
        <v>0</v>
      </c>
      <c r="BC409" s="225">
        <f t="shared" si="1150"/>
        <v>0</v>
      </c>
      <c r="BD409" s="225">
        <f t="shared" si="1150"/>
        <v>0</v>
      </c>
      <c r="BE409" s="225">
        <f t="shared" si="1150"/>
        <v>0</v>
      </c>
      <c r="BF409" s="225">
        <f t="shared" si="1150"/>
        <v>0</v>
      </c>
      <c r="BG409" s="225">
        <f t="shared" si="1150"/>
        <v>0</v>
      </c>
      <c r="BH409" s="225">
        <f t="shared" si="1150"/>
        <v>0</v>
      </c>
      <c r="BI409" s="225">
        <f t="shared" si="1150"/>
        <v>0</v>
      </c>
      <c r="BJ409" s="225">
        <f t="shared" si="1150"/>
        <v>0</v>
      </c>
      <c r="BK409" s="225">
        <f t="shared" si="1150"/>
        <v>0</v>
      </c>
      <c r="BL409" s="225">
        <f t="shared" si="1150"/>
        <v>0</v>
      </c>
      <c r="BM409" s="225">
        <f t="shared" si="1150"/>
        <v>0</v>
      </c>
      <c r="BN409" s="225">
        <f t="shared" si="1150"/>
        <v>0</v>
      </c>
      <c r="BO409" s="225">
        <f t="shared" si="1150"/>
        <v>0</v>
      </c>
      <c r="BP409" s="225">
        <f t="shared" si="1150"/>
        <v>0</v>
      </c>
      <c r="BQ409" s="225">
        <f t="shared" si="1150"/>
        <v>0</v>
      </c>
      <c r="BR409" s="225">
        <f t="shared" si="1150"/>
        <v>0</v>
      </c>
      <c r="BS409" s="225">
        <f t="shared" si="1150"/>
        <v>0</v>
      </c>
      <c r="BT409" s="225">
        <f t="shared" si="1150"/>
        <v>0</v>
      </c>
      <c r="BU409" s="225">
        <f t="shared" si="1150"/>
        <v>0</v>
      </c>
      <c r="BV409" s="225">
        <f t="shared" si="1150"/>
        <v>0</v>
      </c>
      <c r="BW409" s="225">
        <f t="shared" si="1150"/>
        <v>0</v>
      </c>
      <c r="BX409" s="225">
        <f t="shared" si="1150"/>
        <v>0</v>
      </c>
      <c r="BY409" s="225">
        <f t="shared" si="1150"/>
        <v>0</v>
      </c>
      <c r="BZ409" s="225">
        <f t="shared" si="1150"/>
        <v>0</v>
      </c>
      <c r="CA409" s="225">
        <f t="shared" si="1150"/>
        <v>0</v>
      </c>
      <c r="CB409" s="225">
        <f t="shared" si="1150"/>
        <v>0</v>
      </c>
      <c r="CC409" s="225">
        <f t="shared" si="1150"/>
        <v>0</v>
      </c>
      <c r="CD409" s="225">
        <f t="shared" si="1150"/>
        <v>0</v>
      </c>
      <c r="CE409" s="225">
        <f t="shared" si="1150"/>
        <v>0</v>
      </c>
      <c r="CF409" s="225">
        <f t="shared" si="1150"/>
        <v>0</v>
      </c>
      <c r="CG409" s="225">
        <f t="shared" si="1150"/>
        <v>0</v>
      </c>
      <c r="CH409" s="225">
        <f t="shared" si="1150"/>
        <v>0</v>
      </c>
      <c r="CI409" s="225">
        <f t="shared" si="1150"/>
        <v>0</v>
      </c>
      <c r="CJ409" s="225">
        <f t="shared" si="1150"/>
        <v>0</v>
      </c>
      <c r="CK409" s="225">
        <f t="shared" si="1150"/>
        <v>0</v>
      </c>
      <c r="CL409" s="225">
        <f t="shared" si="1150"/>
        <v>0</v>
      </c>
      <c r="CM409" s="225">
        <f t="shared" si="1150"/>
        <v>0</v>
      </c>
      <c r="CN409" s="225">
        <f t="shared" si="1150"/>
        <v>0</v>
      </c>
      <c r="CO409" s="225">
        <f t="shared" si="1150"/>
        <v>0</v>
      </c>
      <c r="CP409" s="225">
        <f t="shared" si="1150"/>
        <v>0</v>
      </c>
      <c r="CQ409" s="225">
        <f t="shared" ref="CQ409:DT409" si="1151">IF(CQ$8="",0,IF(CQ400=0,0,CQ408/CQ400))</f>
        <v>0</v>
      </c>
      <c r="CR409" s="225">
        <f t="shared" si="1151"/>
        <v>0</v>
      </c>
      <c r="CS409" s="225">
        <f t="shared" si="1151"/>
        <v>0</v>
      </c>
      <c r="CT409" s="225">
        <f t="shared" si="1151"/>
        <v>0</v>
      </c>
      <c r="CU409" s="225">
        <f t="shared" si="1151"/>
        <v>0</v>
      </c>
      <c r="CV409" s="225">
        <f t="shared" si="1151"/>
        <v>0</v>
      </c>
      <c r="CW409" s="225">
        <f t="shared" si="1151"/>
        <v>0</v>
      </c>
      <c r="CX409" s="225">
        <f t="shared" si="1151"/>
        <v>0</v>
      </c>
      <c r="CY409" s="225">
        <f t="shared" si="1151"/>
        <v>0</v>
      </c>
      <c r="CZ409" s="225">
        <f t="shared" si="1151"/>
        <v>0</v>
      </c>
      <c r="DA409" s="225">
        <f t="shared" si="1151"/>
        <v>0</v>
      </c>
      <c r="DB409" s="225">
        <f t="shared" si="1151"/>
        <v>0</v>
      </c>
      <c r="DC409" s="225">
        <f t="shared" si="1151"/>
        <v>0</v>
      </c>
      <c r="DD409" s="225">
        <f t="shared" si="1151"/>
        <v>0</v>
      </c>
      <c r="DE409" s="225">
        <f t="shared" si="1151"/>
        <v>0</v>
      </c>
      <c r="DF409" s="225">
        <f t="shared" si="1151"/>
        <v>0</v>
      </c>
      <c r="DG409" s="225">
        <f t="shared" si="1151"/>
        <v>0</v>
      </c>
      <c r="DH409" s="225">
        <f t="shared" si="1151"/>
        <v>0</v>
      </c>
      <c r="DI409" s="225">
        <f t="shared" si="1151"/>
        <v>0</v>
      </c>
      <c r="DJ409" s="225">
        <f t="shared" si="1151"/>
        <v>0</v>
      </c>
      <c r="DK409" s="225">
        <f t="shared" si="1151"/>
        <v>0</v>
      </c>
      <c r="DL409" s="225">
        <f t="shared" si="1151"/>
        <v>0</v>
      </c>
      <c r="DM409" s="225">
        <f t="shared" si="1151"/>
        <v>0</v>
      </c>
      <c r="DN409" s="225">
        <f t="shared" si="1151"/>
        <v>0</v>
      </c>
      <c r="DO409" s="225">
        <f t="shared" si="1151"/>
        <v>0</v>
      </c>
      <c r="DP409" s="225">
        <f t="shared" si="1151"/>
        <v>0</v>
      </c>
      <c r="DQ409" s="225">
        <f t="shared" si="1151"/>
        <v>0</v>
      </c>
      <c r="DR409" s="225">
        <f t="shared" si="1151"/>
        <v>0</v>
      </c>
      <c r="DS409" s="225">
        <f t="shared" si="1151"/>
        <v>0</v>
      </c>
      <c r="DT409" s="225">
        <f t="shared" si="1151"/>
        <v>0</v>
      </c>
      <c r="DU409" s="33"/>
      <c r="DV409" s="33"/>
    </row>
    <row r="410" spans="1:126" ht="4.2" customHeight="1">
      <c r="A410" s="1"/>
      <c r="B410" s="1"/>
      <c r="C410" s="13"/>
      <c r="D410" s="13"/>
      <c r="E410" s="262"/>
      <c r="F410" s="13"/>
      <c r="G410" s="302"/>
      <c r="H410" s="13"/>
      <c r="I410" s="13"/>
      <c r="J410" s="13"/>
      <c r="K410" s="13"/>
      <c r="L410" s="13"/>
      <c r="M410" s="14"/>
      <c r="N410" s="13"/>
      <c r="O410" s="13"/>
      <c r="P410" s="14"/>
      <c r="Q410" s="13"/>
      <c r="R410" s="13"/>
      <c r="S410" s="14"/>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c r="CI410" s="176"/>
      <c r="CJ410" s="176"/>
      <c r="CK410" s="176"/>
      <c r="CL410" s="176"/>
      <c r="CM410" s="176"/>
      <c r="CN410" s="176"/>
      <c r="CO410" s="176"/>
      <c r="CP410" s="176"/>
      <c r="CQ410" s="176"/>
      <c r="CR410" s="176"/>
      <c r="CS410" s="176"/>
      <c r="CT410" s="176"/>
      <c r="CU410" s="176"/>
      <c r="CV410" s="176"/>
      <c r="CW410" s="176"/>
      <c r="CX410" s="176"/>
      <c r="CY410" s="176"/>
      <c r="CZ410" s="176"/>
      <c r="DA410" s="176"/>
      <c r="DB410" s="176"/>
      <c r="DC410" s="176"/>
      <c r="DD410" s="176"/>
      <c r="DE410" s="176"/>
      <c r="DF410" s="176"/>
      <c r="DG410" s="176"/>
      <c r="DH410" s="176"/>
      <c r="DI410" s="176"/>
      <c r="DJ410" s="176"/>
      <c r="DK410" s="176"/>
      <c r="DL410" s="176"/>
      <c r="DM410" s="176"/>
      <c r="DN410" s="176"/>
      <c r="DO410" s="176"/>
      <c r="DP410" s="176"/>
      <c r="DQ410" s="176"/>
      <c r="DR410" s="176"/>
      <c r="DS410" s="176"/>
      <c r="DT410" s="176"/>
      <c r="DU410" s="1"/>
      <c r="DV410" s="1"/>
    </row>
    <row r="411" spans="1:126" ht="4.2" customHeight="1">
      <c r="A411" s="1"/>
      <c r="B411" s="1"/>
      <c r="C411" s="1"/>
      <c r="D411" s="1"/>
      <c r="E411" s="261"/>
      <c r="F411" s="47"/>
      <c r="G411" s="248"/>
      <c r="H411" s="32"/>
      <c r="I411" s="32"/>
      <c r="J411" s="32"/>
      <c r="K411" s="32"/>
      <c r="L411" s="32"/>
      <c r="M411" s="16"/>
      <c r="N411" s="32"/>
      <c r="O411" s="32"/>
      <c r="P411" s="16"/>
      <c r="Q411" s="32"/>
      <c r="R411" s="1"/>
      <c r="S411" s="5"/>
      <c r="T411" s="7"/>
      <c r="U411" s="23"/>
      <c r="V411" s="1"/>
      <c r="W411" s="10"/>
      <c r="X411" s="10"/>
      <c r="Y411" s="45"/>
      <c r="Z411" s="92"/>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A411" s="97"/>
      <c r="CB411" s="97"/>
      <c r="CC411" s="97"/>
      <c r="CD411" s="97"/>
      <c r="CE411" s="97"/>
      <c r="CF411" s="97"/>
      <c r="CG411" s="97"/>
      <c r="CH411" s="97"/>
      <c r="CI411" s="97"/>
      <c r="CJ411" s="97"/>
      <c r="CK411" s="97"/>
      <c r="CL411" s="97"/>
      <c r="CM411" s="97"/>
      <c r="CN411" s="97"/>
      <c r="CO411" s="97"/>
      <c r="CP411" s="97"/>
      <c r="CQ411" s="97"/>
      <c r="CR411" s="97"/>
      <c r="CS411" s="97"/>
      <c r="CT411" s="97"/>
      <c r="CU411" s="97"/>
      <c r="CV411" s="97"/>
      <c r="CW411" s="97"/>
      <c r="CX411" s="97"/>
      <c r="CY411" s="97"/>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1"/>
      <c r="DV411" s="1"/>
    </row>
    <row r="412" spans="1:126" ht="4.2" customHeight="1">
      <c r="A412" s="1"/>
      <c r="B412" s="1"/>
      <c r="C412" s="1"/>
      <c r="D412" s="1"/>
      <c r="E412" s="261"/>
      <c r="F412" s="47"/>
      <c r="G412" s="248"/>
      <c r="H412" s="1"/>
      <c r="I412" s="1"/>
      <c r="J412" s="1"/>
      <c r="K412" s="1"/>
      <c r="L412" s="1"/>
      <c r="M412" s="5"/>
      <c r="N412" s="1"/>
      <c r="O412" s="1"/>
      <c r="P412" s="5"/>
      <c r="Q412" s="1"/>
      <c r="R412" s="1"/>
      <c r="S412" s="5"/>
      <c r="T412" s="7"/>
      <c r="U412" s="23"/>
      <c r="V412" s="1"/>
      <c r="W412" s="11"/>
      <c r="X412" s="10"/>
      <c r="Y412" s="45"/>
      <c r="Z412" s="92"/>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1"/>
      <c r="DV412" s="1"/>
    </row>
    <row r="413" spans="1:126" ht="4.2" customHeight="1">
      <c r="A413" s="1"/>
      <c r="B413" s="1"/>
      <c r="C413" s="1"/>
      <c r="D413" s="1"/>
      <c r="E413" s="261"/>
      <c r="F413" s="47"/>
      <c r="G413" s="248"/>
      <c r="H413" s="1"/>
      <c r="I413" s="1"/>
      <c r="J413" s="1"/>
      <c r="K413" s="1"/>
      <c r="L413" s="1"/>
      <c r="M413" s="5"/>
      <c r="N413" s="1"/>
      <c r="O413" s="1"/>
      <c r="P413" s="5"/>
      <c r="Q413" s="1"/>
      <c r="R413" s="1"/>
      <c r="S413" s="5"/>
      <c r="T413" s="7"/>
      <c r="U413" s="23"/>
      <c r="V413" s="1"/>
      <c r="W413" s="11"/>
      <c r="X413" s="10"/>
      <c r="Y413" s="45"/>
      <c r="Z413" s="92"/>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1"/>
      <c r="DV413" s="1"/>
    </row>
    <row r="414" spans="1:126" s="4" customFormat="1" ht="12.6" thickBot="1">
      <c r="A414" s="3"/>
      <c r="B414" s="196"/>
      <c r="C414" s="3"/>
      <c r="D414" s="3"/>
      <c r="E414" s="9" t="s">
        <v>110</v>
      </c>
      <c r="F414" s="50"/>
      <c r="G414" s="248"/>
      <c r="H414" s="214" t="str">
        <f>$H$28</f>
        <v>Финпоток от продаж</v>
      </c>
      <c r="I414" s="214"/>
      <c r="J414" s="214"/>
      <c r="K414" s="214"/>
      <c r="L414" s="214"/>
      <c r="M414" s="215"/>
      <c r="N414" s="214" t="str">
        <f>N305</f>
        <v>Продажа нежилых помещений</v>
      </c>
      <c r="O414" s="214"/>
      <c r="P414" s="215"/>
      <c r="Q414" s="214" t="s">
        <v>25</v>
      </c>
      <c r="R414" s="3"/>
      <c r="S414" s="5"/>
      <c r="T414" s="83"/>
      <c r="U414" s="23"/>
      <c r="V414" s="3"/>
      <c r="W414" s="216">
        <f>SUM($Y414:$DU414)</f>
        <v>0</v>
      </c>
      <c r="X414" s="11"/>
      <c r="Y414" s="45"/>
      <c r="Z414" s="90"/>
      <c r="AA414" s="217">
        <f>IF(AA$8="",0,AA371)</f>
        <v>0</v>
      </c>
      <c r="AB414" s="217">
        <f t="shared" ref="AB414:CM414" si="1152">IF(AB$8="",0,AB371)</f>
        <v>0</v>
      </c>
      <c r="AC414" s="217">
        <f t="shared" si="1152"/>
        <v>0</v>
      </c>
      <c r="AD414" s="217">
        <f t="shared" si="1152"/>
        <v>0</v>
      </c>
      <c r="AE414" s="217">
        <f t="shared" si="1152"/>
        <v>0</v>
      </c>
      <c r="AF414" s="217">
        <f t="shared" si="1152"/>
        <v>0</v>
      </c>
      <c r="AG414" s="217">
        <f t="shared" si="1152"/>
        <v>0</v>
      </c>
      <c r="AH414" s="217">
        <f t="shared" si="1152"/>
        <v>0</v>
      </c>
      <c r="AI414" s="217">
        <f t="shared" si="1152"/>
        <v>0</v>
      </c>
      <c r="AJ414" s="217">
        <f t="shared" si="1152"/>
        <v>0</v>
      </c>
      <c r="AK414" s="217">
        <f t="shared" si="1152"/>
        <v>0</v>
      </c>
      <c r="AL414" s="217">
        <f t="shared" si="1152"/>
        <v>0</v>
      </c>
      <c r="AM414" s="217">
        <f t="shared" si="1152"/>
        <v>0</v>
      </c>
      <c r="AN414" s="217">
        <f t="shared" si="1152"/>
        <v>0</v>
      </c>
      <c r="AO414" s="217">
        <f t="shared" si="1152"/>
        <v>0</v>
      </c>
      <c r="AP414" s="217">
        <f t="shared" si="1152"/>
        <v>0</v>
      </c>
      <c r="AQ414" s="217">
        <f t="shared" si="1152"/>
        <v>0</v>
      </c>
      <c r="AR414" s="217">
        <f t="shared" si="1152"/>
        <v>0</v>
      </c>
      <c r="AS414" s="217">
        <f t="shared" si="1152"/>
        <v>0</v>
      </c>
      <c r="AT414" s="217">
        <f t="shared" si="1152"/>
        <v>0</v>
      </c>
      <c r="AU414" s="217">
        <f t="shared" si="1152"/>
        <v>0</v>
      </c>
      <c r="AV414" s="217">
        <f t="shared" si="1152"/>
        <v>0</v>
      </c>
      <c r="AW414" s="217">
        <f t="shared" si="1152"/>
        <v>0</v>
      </c>
      <c r="AX414" s="217">
        <f t="shared" si="1152"/>
        <v>0</v>
      </c>
      <c r="AY414" s="217">
        <f t="shared" si="1152"/>
        <v>0</v>
      </c>
      <c r="AZ414" s="217">
        <f t="shared" si="1152"/>
        <v>0</v>
      </c>
      <c r="BA414" s="217">
        <f t="shared" si="1152"/>
        <v>0</v>
      </c>
      <c r="BB414" s="217">
        <f t="shared" si="1152"/>
        <v>0</v>
      </c>
      <c r="BC414" s="217">
        <f t="shared" si="1152"/>
        <v>0</v>
      </c>
      <c r="BD414" s="217">
        <f t="shared" si="1152"/>
        <v>0</v>
      </c>
      <c r="BE414" s="217">
        <f t="shared" si="1152"/>
        <v>0</v>
      </c>
      <c r="BF414" s="217">
        <f t="shared" si="1152"/>
        <v>0</v>
      </c>
      <c r="BG414" s="217">
        <f t="shared" si="1152"/>
        <v>0</v>
      </c>
      <c r="BH414" s="217">
        <f t="shared" si="1152"/>
        <v>0</v>
      </c>
      <c r="BI414" s="217">
        <f t="shared" si="1152"/>
        <v>0</v>
      </c>
      <c r="BJ414" s="217">
        <f t="shared" si="1152"/>
        <v>0</v>
      </c>
      <c r="BK414" s="217">
        <f t="shared" si="1152"/>
        <v>0</v>
      </c>
      <c r="BL414" s="217">
        <f t="shared" si="1152"/>
        <v>0</v>
      </c>
      <c r="BM414" s="217">
        <f t="shared" si="1152"/>
        <v>0</v>
      </c>
      <c r="BN414" s="217">
        <f t="shared" si="1152"/>
        <v>0</v>
      </c>
      <c r="BO414" s="217">
        <f t="shared" si="1152"/>
        <v>0</v>
      </c>
      <c r="BP414" s="217">
        <f t="shared" si="1152"/>
        <v>0</v>
      </c>
      <c r="BQ414" s="217">
        <f t="shared" si="1152"/>
        <v>0</v>
      </c>
      <c r="BR414" s="217">
        <f t="shared" si="1152"/>
        <v>0</v>
      </c>
      <c r="BS414" s="217">
        <f t="shared" si="1152"/>
        <v>0</v>
      </c>
      <c r="BT414" s="217">
        <f t="shared" si="1152"/>
        <v>0</v>
      </c>
      <c r="BU414" s="217">
        <f t="shared" si="1152"/>
        <v>0</v>
      </c>
      <c r="BV414" s="217">
        <f t="shared" si="1152"/>
        <v>0</v>
      </c>
      <c r="BW414" s="217">
        <f t="shared" si="1152"/>
        <v>0</v>
      </c>
      <c r="BX414" s="217">
        <f t="shared" si="1152"/>
        <v>0</v>
      </c>
      <c r="BY414" s="217">
        <f t="shared" si="1152"/>
        <v>0</v>
      </c>
      <c r="BZ414" s="217">
        <f t="shared" si="1152"/>
        <v>0</v>
      </c>
      <c r="CA414" s="217">
        <f t="shared" si="1152"/>
        <v>0</v>
      </c>
      <c r="CB414" s="217">
        <f t="shared" si="1152"/>
        <v>0</v>
      </c>
      <c r="CC414" s="217">
        <f t="shared" si="1152"/>
        <v>0</v>
      </c>
      <c r="CD414" s="217">
        <f t="shared" si="1152"/>
        <v>0</v>
      </c>
      <c r="CE414" s="217">
        <f t="shared" si="1152"/>
        <v>0</v>
      </c>
      <c r="CF414" s="217">
        <f t="shared" si="1152"/>
        <v>0</v>
      </c>
      <c r="CG414" s="217">
        <f t="shared" si="1152"/>
        <v>0</v>
      </c>
      <c r="CH414" s="217">
        <f t="shared" si="1152"/>
        <v>0</v>
      </c>
      <c r="CI414" s="217">
        <f t="shared" si="1152"/>
        <v>0</v>
      </c>
      <c r="CJ414" s="217">
        <f t="shared" si="1152"/>
        <v>0</v>
      </c>
      <c r="CK414" s="217">
        <f t="shared" si="1152"/>
        <v>0</v>
      </c>
      <c r="CL414" s="217">
        <f t="shared" si="1152"/>
        <v>0</v>
      </c>
      <c r="CM414" s="217">
        <f t="shared" si="1152"/>
        <v>0</v>
      </c>
      <c r="CN414" s="217">
        <f t="shared" ref="CN414:DT414" si="1153">IF(CN$8="",0,CN371)</f>
        <v>0</v>
      </c>
      <c r="CO414" s="217">
        <f t="shared" si="1153"/>
        <v>0</v>
      </c>
      <c r="CP414" s="217">
        <f t="shared" si="1153"/>
        <v>0</v>
      </c>
      <c r="CQ414" s="217">
        <f t="shared" si="1153"/>
        <v>0</v>
      </c>
      <c r="CR414" s="217">
        <f t="shared" si="1153"/>
        <v>0</v>
      </c>
      <c r="CS414" s="217">
        <f t="shared" si="1153"/>
        <v>0</v>
      </c>
      <c r="CT414" s="217">
        <f t="shared" si="1153"/>
        <v>0</v>
      </c>
      <c r="CU414" s="217">
        <f t="shared" si="1153"/>
        <v>0</v>
      </c>
      <c r="CV414" s="217">
        <f t="shared" si="1153"/>
        <v>0</v>
      </c>
      <c r="CW414" s="217">
        <f t="shared" si="1153"/>
        <v>0</v>
      </c>
      <c r="CX414" s="217">
        <f t="shared" si="1153"/>
        <v>0</v>
      </c>
      <c r="CY414" s="217">
        <f t="shared" si="1153"/>
        <v>0</v>
      </c>
      <c r="CZ414" s="217">
        <f t="shared" si="1153"/>
        <v>0</v>
      </c>
      <c r="DA414" s="217">
        <f t="shared" si="1153"/>
        <v>0</v>
      </c>
      <c r="DB414" s="217">
        <f t="shared" si="1153"/>
        <v>0</v>
      </c>
      <c r="DC414" s="217">
        <f t="shared" si="1153"/>
        <v>0</v>
      </c>
      <c r="DD414" s="217">
        <f t="shared" si="1153"/>
        <v>0</v>
      </c>
      <c r="DE414" s="217">
        <f t="shared" si="1153"/>
        <v>0</v>
      </c>
      <c r="DF414" s="217">
        <f t="shared" si="1153"/>
        <v>0</v>
      </c>
      <c r="DG414" s="217">
        <f t="shared" si="1153"/>
        <v>0</v>
      </c>
      <c r="DH414" s="217">
        <f t="shared" si="1153"/>
        <v>0</v>
      </c>
      <c r="DI414" s="217">
        <f t="shared" si="1153"/>
        <v>0</v>
      </c>
      <c r="DJ414" s="217">
        <f t="shared" si="1153"/>
        <v>0</v>
      </c>
      <c r="DK414" s="217">
        <f t="shared" si="1153"/>
        <v>0</v>
      </c>
      <c r="DL414" s="217">
        <f t="shared" si="1153"/>
        <v>0</v>
      </c>
      <c r="DM414" s="217">
        <f t="shared" si="1153"/>
        <v>0</v>
      </c>
      <c r="DN414" s="217">
        <f t="shared" si="1153"/>
        <v>0</v>
      </c>
      <c r="DO414" s="217">
        <f t="shared" si="1153"/>
        <v>0</v>
      </c>
      <c r="DP414" s="217">
        <f t="shared" si="1153"/>
        <v>0</v>
      </c>
      <c r="DQ414" s="217">
        <f t="shared" si="1153"/>
        <v>0</v>
      </c>
      <c r="DR414" s="217">
        <f t="shared" si="1153"/>
        <v>0</v>
      </c>
      <c r="DS414" s="217">
        <f t="shared" si="1153"/>
        <v>0</v>
      </c>
      <c r="DT414" s="217">
        <f t="shared" si="1153"/>
        <v>0</v>
      </c>
      <c r="DU414" s="3"/>
      <c r="DV414" s="3"/>
    </row>
    <row r="415" spans="1:126" s="4" customFormat="1">
      <c r="A415" s="3"/>
      <c r="B415" s="196"/>
      <c r="C415" s="3"/>
      <c r="D415" s="3"/>
      <c r="E415" s="9" t="s">
        <v>108</v>
      </c>
      <c r="F415" s="50"/>
      <c r="G415" s="248"/>
      <c r="H415" s="276" t="str">
        <f>$H$32</f>
        <v>Финпоток от продаж накопительным итогом</v>
      </c>
      <c r="I415" s="276"/>
      <c r="J415" s="276"/>
      <c r="K415" s="276"/>
      <c r="L415" s="276"/>
      <c r="M415" s="169"/>
      <c r="N415" s="276" t="str">
        <f>N305</f>
        <v>Продажа нежилых помещений</v>
      </c>
      <c r="O415" s="276"/>
      <c r="P415" s="169"/>
      <c r="Q415" s="276" t="s">
        <v>25</v>
      </c>
      <c r="R415" s="276"/>
      <c r="S415" s="169"/>
      <c r="T415" s="277"/>
      <c r="U415" s="278"/>
      <c r="V415" s="276"/>
      <c r="W415" s="282"/>
      <c r="X415" s="279"/>
      <c r="Y415" s="280"/>
      <c r="Z415" s="90"/>
      <c r="AA415" s="91">
        <f>IF(AA$8="",0,Z415+AA414)</f>
        <v>0</v>
      </c>
      <c r="AB415" s="91">
        <f t="shared" ref="AB415" si="1154">IF(AB$8="",0,AA415+AB414)</f>
        <v>0</v>
      </c>
      <c r="AC415" s="91">
        <f t="shared" ref="AC415" si="1155">IF(AC$8="",0,AB415+AC414)</f>
        <v>0</v>
      </c>
      <c r="AD415" s="91">
        <f t="shared" ref="AD415" si="1156">IF(AD$8="",0,AC415+AD414)</f>
        <v>0</v>
      </c>
      <c r="AE415" s="91">
        <f t="shared" ref="AE415" si="1157">IF(AE$8="",0,AD415+AE414)</f>
        <v>0</v>
      </c>
      <c r="AF415" s="91">
        <f t="shared" ref="AF415" si="1158">IF(AF$8="",0,AE415+AF414)</f>
        <v>0</v>
      </c>
      <c r="AG415" s="91">
        <f t="shared" ref="AG415" si="1159">IF(AG$8="",0,AF415+AG414)</f>
        <v>0</v>
      </c>
      <c r="AH415" s="91">
        <f t="shared" ref="AH415" si="1160">IF(AH$8="",0,AG415+AH414)</f>
        <v>0</v>
      </c>
      <c r="AI415" s="91">
        <f t="shared" ref="AI415" si="1161">IF(AI$8="",0,AH415+AI414)</f>
        <v>0</v>
      </c>
      <c r="AJ415" s="91">
        <f t="shared" ref="AJ415" si="1162">IF(AJ$8="",0,AI415+AJ414)</f>
        <v>0</v>
      </c>
      <c r="AK415" s="91">
        <f t="shared" ref="AK415" si="1163">IF(AK$8="",0,AJ415+AK414)</f>
        <v>0</v>
      </c>
      <c r="AL415" s="91">
        <f t="shared" ref="AL415" si="1164">IF(AL$8="",0,AK415+AL414)</f>
        <v>0</v>
      </c>
      <c r="AM415" s="91">
        <f t="shared" ref="AM415" si="1165">IF(AM$8="",0,AL415+AM414)</f>
        <v>0</v>
      </c>
      <c r="AN415" s="91">
        <f t="shared" ref="AN415" si="1166">IF(AN$8="",0,AM415+AN414)</f>
        <v>0</v>
      </c>
      <c r="AO415" s="91">
        <f t="shared" ref="AO415" si="1167">IF(AO$8="",0,AN415+AO414)</f>
        <v>0</v>
      </c>
      <c r="AP415" s="91">
        <f t="shared" ref="AP415" si="1168">IF(AP$8="",0,AO415+AP414)</f>
        <v>0</v>
      </c>
      <c r="AQ415" s="91">
        <f t="shared" ref="AQ415" si="1169">IF(AQ$8="",0,AP415+AQ414)</f>
        <v>0</v>
      </c>
      <c r="AR415" s="91">
        <f t="shared" ref="AR415" si="1170">IF(AR$8="",0,AQ415+AR414)</f>
        <v>0</v>
      </c>
      <c r="AS415" s="91">
        <f t="shared" ref="AS415" si="1171">IF(AS$8="",0,AR415+AS414)</f>
        <v>0</v>
      </c>
      <c r="AT415" s="91">
        <f t="shared" ref="AT415" si="1172">IF(AT$8="",0,AS415+AT414)</f>
        <v>0</v>
      </c>
      <c r="AU415" s="91">
        <f t="shared" ref="AU415" si="1173">IF(AU$8="",0,AT415+AU414)</f>
        <v>0</v>
      </c>
      <c r="AV415" s="91">
        <f t="shared" ref="AV415" si="1174">IF(AV$8="",0,AU415+AV414)</f>
        <v>0</v>
      </c>
      <c r="AW415" s="91">
        <f t="shared" ref="AW415" si="1175">IF(AW$8="",0,AV415+AW414)</f>
        <v>0</v>
      </c>
      <c r="AX415" s="91">
        <f t="shared" ref="AX415" si="1176">IF(AX$8="",0,AW415+AX414)</f>
        <v>0</v>
      </c>
      <c r="AY415" s="91">
        <f t="shared" ref="AY415" si="1177">IF(AY$8="",0,AX415+AY414)</f>
        <v>0</v>
      </c>
      <c r="AZ415" s="91">
        <f t="shared" ref="AZ415" si="1178">IF(AZ$8="",0,AY415+AZ414)</f>
        <v>0</v>
      </c>
      <c r="BA415" s="91">
        <f t="shared" ref="BA415" si="1179">IF(BA$8="",0,AZ415+BA414)</f>
        <v>0</v>
      </c>
      <c r="BB415" s="91">
        <f t="shared" ref="BB415" si="1180">IF(BB$8="",0,BA415+BB414)</f>
        <v>0</v>
      </c>
      <c r="BC415" s="91">
        <f t="shared" ref="BC415" si="1181">IF(BC$8="",0,BB415+BC414)</f>
        <v>0</v>
      </c>
      <c r="BD415" s="91">
        <f t="shared" ref="BD415" si="1182">IF(BD$8="",0,BC415+BD414)</f>
        <v>0</v>
      </c>
      <c r="BE415" s="91">
        <f t="shared" ref="BE415" si="1183">IF(BE$8="",0,BD415+BE414)</f>
        <v>0</v>
      </c>
      <c r="BF415" s="91">
        <f t="shared" ref="BF415" si="1184">IF(BF$8="",0,BE415+BF414)</f>
        <v>0</v>
      </c>
      <c r="BG415" s="91">
        <f t="shared" ref="BG415" si="1185">IF(BG$8="",0,BF415+BG414)</f>
        <v>0</v>
      </c>
      <c r="BH415" s="91">
        <f t="shared" ref="BH415" si="1186">IF(BH$8="",0,BG415+BH414)</f>
        <v>0</v>
      </c>
      <c r="BI415" s="91">
        <f t="shared" ref="BI415" si="1187">IF(BI$8="",0,BH415+BI414)</f>
        <v>0</v>
      </c>
      <c r="BJ415" s="91">
        <f t="shared" ref="BJ415" si="1188">IF(BJ$8="",0,BI415+BJ414)</f>
        <v>0</v>
      </c>
      <c r="BK415" s="91">
        <f t="shared" ref="BK415" si="1189">IF(BK$8="",0,BJ415+BK414)</f>
        <v>0</v>
      </c>
      <c r="BL415" s="91">
        <f t="shared" ref="BL415" si="1190">IF(BL$8="",0,BK415+BL414)</f>
        <v>0</v>
      </c>
      <c r="BM415" s="91">
        <f t="shared" ref="BM415" si="1191">IF(BM$8="",0,BL415+BM414)</f>
        <v>0</v>
      </c>
      <c r="BN415" s="91">
        <f t="shared" ref="BN415" si="1192">IF(BN$8="",0,BM415+BN414)</f>
        <v>0</v>
      </c>
      <c r="BO415" s="91">
        <f t="shared" ref="BO415" si="1193">IF(BO$8="",0,BN415+BO414)</f>
        <v>0</v>
      </c>
      <c r="BP415" s="91">
        <f t="shared" ref="BP415" si="1194">IF(BP$8="",0,BO415+BP414)</f>
        <v>0</v>
      </c>
      <c r="BQ415" s="91">
        <f t="shared" ref="BQ415" si="1195">IF(BQ$8="",0,BP415+BQ414)</f>
        <v>0</v>
      </c>
      <c r="BR415" s="91">
        <f t="shared" ref="BR415" si="1196">IF(BR$8="",0,BQ415+BR414)</f>
        <v>0</v>
      </c>
      <c r="BS415" s="91">
        <f t="shared" ref="BS415" si="1197">IF(BS$8="",0,BR415+BS414)</f>
        <v>0</v>
      </c>
      <c r="BT415" s="91">
        <f t="shared" ref="BT415" si="1198">IF(BT$8="",0,BS415+BT414)</f>
        <v>0</v>
      </c>
      <c r="BU415" s="91">
        <f t="shared" ref="BU415" si="1199">IF(BU$8="",0,BT415+BU414)</f>
        <v>0</v>
      </c>
      <c r="BV415" s="91">
        <f t="shared" ref="BV415" si="1200">IF(BV$8="",0,BU415+BV414)</f>
        <v>0</v>
      </c>
      <c r="BW415" s="91">
        <f t="shared" ref="BW415" si="1201">IF(BW$8="",0,BV415+BW414)</f>
        <v>0</v>
      </c>
      <c r="BX415" s="91">
        <f t="shared" ref="BX415" si="1202">IF(BX$8="",0,BW415+BX414)</f>
        <v>0</v>
      </c>
      <c r="BY415" s="91">
        <f t="shared" ref="BY415" si="1203">IF(BY$8="",0,BX415+BY414)</f>
        <v>0</v>
      </c>
      <c r="BZ415" s="91">
        <f t="shared" ref="BZ415" si="1204">IF(BZ$8="",0,BY415+BZ414)</f>
        <v>0</v>
      </c>
      <c r="CA415" s="91">
        <f t="shared" ref="CA415" si="1205">IF(CA$8="",0,BZ415+CA414)</f>
        <v>0</v>
      </c>
      <c r="CB415" s="91">
        <f t="shared" ref="CB415" si="1206">IF(CB$8="",0,CA415+CB414)</f>
        <v>0</v>
      </c>
      <c r="CC415" s="91">
        <f t="shared" ref="CC415" si="1207">IF(CC$8="",0,CB415+CC414)</f>
        <v>0</v>
      </c>
      <c r="CD415" s="91">
        <f t="shared" ref="CD415" si="1208">IF(CD$8="",0,CC415+CD414)</f>
        <v>0</v>
      </c>
      <c r="CE415" s="91">
        <f t="shared" ref="CE415" si="1209">IF(CE$8="",0,CD415+CE414)</f>
        <v>0</v>
      </c>
      <c r="CF415" s="91">
        <f t="shared" ref="CF415" si="1210">IF(CF$8="",0,CE415+CF414)</f>
        <v>0</v>
      </c>
      <c r="CG415" s="91">
        <f t="shared" ref="CG415" si="1211">IF(CG$8="",0,CF415+CG414)</f>
        <v>0</v>
      </c>
      <c r="CH415" s="91">
        <f t="shared" ref="CH415" si="1212">IF(CH$8="",0,CG415+CH414)</f>
        <v>0</v>
      </c>
      <c r="CI415" s="91">
        <f t="shared" ref="CI415" si="1213">IF(CI$8="",0,CH415+CI414)</f>
        <v>0</v>
      </c>
      <c r="CJ415" s="91">
        <f t="shared" ref="CJ415" si="1214">IF(CJ$8="",0,CI415+CJ414)</f>
        <v>0</v>
      </c>
      <c r="CK415" s="91">
        <f t="shared" ref="CK415" si="1215">IF(CK$8="",0,CJ415+CK414)</f>
        <v>0</v>
      </c>
      <c r="CL415" s="91">
        <f t="shared" ref="CL415" si="1216">IF(CL$8="",0,CK415+CL414)</f>
        <v>0</v>
      </c>
      <c r="CM415" s="91">
        <f t="shared" ref="CM415" si="1217">IF(CM$8="",0,CL415+CM414)</f>
        <v>0</v>
      </c>
      <c r="CN415" s="91">
        <f t="shared" ref="CN415" si="1218">IF(CN$8="",0,CM415+CN414)</f>
        <v>0</v>
      </c>
      <c r="CO415" s="91">
        <f t="shared" ref="CO415" si="1219">IF(CO$8="",0,CN415+CO414)</f>
        <v>0</v>
      </c>
      <c r="CP415" s="91">
        <f t="shared" ref="CP415" si="1220">IF(CP$8="",0,CO415+CP414)</f>
        <v>0</v>
      </c>
      <c r="CQ415" s="91">
        <f t="shared" ref="CQ415" si="1221">IF(CQ$8="",0,CP415+CQ414)</f>
        <v>0</v>
      </c>
      <c r="CR415" s="91">
        <f t="shared" ref="CR415" si="1222">IF(CR$8="",0,CQ415+CR414)</f>
        <v>0</v>
      </c>
      <c r="CS415" s="91">
        <f t="shared" ref="CS415" si="1223">IF(CS$8="",0,CR415+CS414)</f>
        <v>0</v>
      </c>
      <c r="CT415" s="91">
        <f t="shared" ref="CT415" si="1224">IF(CT$8="",0,CS415+CT414)</f>
        <v>0</v>
      </c>
      <c r="CU415" s="91">
        <f t="shared" ref="CU415" si="1225">IF(CU$8="",0,CT415+CU414)</f>
        <v>0</v>
      </c>
      <c r="CV415" s="91">
        <f t="shared" ref="CV415" si="1226">IF(CV$8="",0,CU415+CV414)</f>
        <v>0</v>
      </c>
      <c r="CW415" s="91">
        <f t="shared" ref="CW415" si="1227">IF(CW$8="",0,CV415+CW414)</f>
        <v>0</v>
      </c>
      <c r="CX415" s="91">
        <f t="shared" ref="CX415" si="1228">IF(CX$8="",0,CW415+CX414)</f>
        <v>0</v>
      </c>
      <c r="CY415" s="91">
        <f t="shared" ref="CY415" si="1229">IF(CY$8="",0,CX415+CY414)</f>
        <v>0</v>
      </c>
      <c r="CZ415" s="91">
        <f t="shared" ref="CZ415" si="1230">IF(CZ$8="",0,CY415+CZ414)</f>
        <v>0</v>
      </c>
      <c r="DA415" s="91">
        <f t="shared" ref="DA415" si="1231">IF(DA$8="",0,CZ415+DA414)</f>
        <v>0</v>
      </c>
      <c r="DB415" s="91">
        <f t="shared" ref="DB415" si="1232">IF(DB$8="",0,DA415+DB414)</f>
        <v>0</v>
      </c>
      <c r="DC415" s="91">
        <f t="shared" ref="DC415" si="1233">IF(DC$8="",0,DB415+DC414)</f>
        <v>0</v>
      </c>
      <c r="DD415" s="91">
        <f t="shared" ref="DD415" si="1234">IF(DD$8="",0,DC415+DD414)</f>
        <v>0</v>
      </c>
      <c r="DE415" s="91">
        <f t="shared" ref="DE415" si="1235">IF(DE$8="",0,DD415+DE414)</f>
        <v>0</v>
      </c>
      <c r="DF415" s="91">
        <f t="shared" ref="DF415" si="1236">IF(DF$8="",0,DE415+DF414)</f>
        <v>0</v>
      </c>
      <c r="DG415" s="91">
        <f t="shared" ref="DG415" si="1237">IF(DG$8="",0,DF415+DG414)</f>
        <v>0</v>
      </c>
      <c r="DH415" s="91">
        <f t="shared" ref="DH415" si="1238">IF(DH$8="",0,DG415+DH414)</f>
        <v>0</v>
      </c>
      <c r="DI415" s="91">
        <f t="shared" ref="DI415" si="1239">IF(DI$8="",0,DH415+DI414)</f>
        <v>0</v>
      </c>
      <c r="DJ415" s="91">
        <f t="shared" ref="DJ415" si="1240">IF(DJ$8="",0,DI415+DJ414)</f>
        <v>0</v>
      </c>
      <c r="DK415" s="91">
        <f t="shared" ref="DK415" si="1241">IF(DK$8="",0,DJ415+DK414)</f>
        <v>0</v>
      </c>
      <c r="DL415" s="91">
        <f t="shared" ref="DL415" si="1242">IF(DL$8="",0,DK415+DL414)</f>
        <v>0</v>
      </c>
      <c r="DM415" s="91">
        <f t="shared" ref="DM415" si="1243">IF(DM$8="",0,DL415+DM414)</f>
        <v>0</v>
      </c>
      <c r="DN415" s="91">
        <f t="shared" ref="DN415" si="1244">IF(DN$8="",0,DM415+DN414)</f>
        <v>0</v>
      </c>
      <c r="DO415" s="91">
        <f t="shared" ref="DO415" si="1245">IF(DO$8="",0,DN415+DO414)</f>
        <v>0</v>
      </c>
      <c r="DP415" s="91">
        <f t="shared" ref="DP415" si="1246">IF(DP$8="",0,DO415+DP414)</f>
        <v>0</v>
      </c>
      <c r="DQ415" s="91">
        <f t="shared" ref="DQ415" si="1247">IF(DQ$8="",0,DP415+DQ414)</f>
        <v>0</v>
      </c>
      <c r="DR415" s="91">
        <f t="shared" ref="DR415" si="1248">IF(DR$8="",0,DQ415+DR414)</f>
        <v>0</v>
      </c>
      <c r="DS415" s="91">
        <f t="shared" ref="DS415" si="1249">IF(DS$8="",0,DR415+DS414)</f>
        <v>0</v>
      </c>
      <c r="DT415" s="91">
        <f t="shared" ref="DT415" si="1250">IF(DT$8="",0,DS415+DT414)</f>
        <v>0</v>
      </c>
      <c r="DU415" s="3"/>
      <c r="DV415" s="3"/>
    </row>
    <row r="416" spans="1:126" ht="4.2" customHeight="1">
      <c r="A416" s="1"/>
      <c r="B416" s="1"/>
      <c r="C416" s="1"/>
      <c r="D416" s="1"/>
      <c r="E416" s="261"/>
      <c r="F416" s="47"/>
      <c r="G416" s="229"/>
      <c r="H416" s="170"/>
      <c r="I416" s="170"/>
      <c r="J416" s="170"/>
      <c r="K416" s="170"/>
      <c r="L416" s="170"/>
      <c r="M416" s="169"/>
      <c r="N416" s="170"/>
      <c r="O416" s="170"/>
      <c r="P416" s="169"/>
      <c r="Q416" s="170"/>
      <c r="R416" s="170"/>
      <c r="S416" s="169"/>
      <c r="T416" s="171"/>
      <c r="U416" s="278"/>
      <c r="V416" s="170"/>
      <c r="W416" s="281"/>
      <c r="X416" s="281"/>
      <c r="Y416" s="280"/>
      <c r="Z416" s="92"/>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1"/>
      <c r="DV416" s="1"/>
    </row>
    <row r="417" spans="1:126" ht="4.2" customHeight="1">
      <c r="A417" s="1"/>
      <c r="B417" s="1"/>
      <c r="C417" s="1"/>
      <c r="D417" s="13"/>
      <c r="E417" s="262"/>
      <c r="F417" s="13"/>
      <c r="G417" s="302"/>
      <c r="H417" s="13"/>
      <c r="I417" s="13"/>
      <c r="J417" s="13"/>
      <c r="K417" s="13"/>
      <c r="L417" s="13"/>
      <c r="M417" s="14"/>
      <c r="N417" s="13"/>
      <c r="O417" s="13"/>
      <c r="P417" s="14"/>
      <c r="Q417" s="13"/>
      <c r="R417" s="13"/>
      <c r="S417" s="14"/>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c r="BL417" s="176"/>
      <c r="BM417" s="176"/>
      <c r="BN417" s="176"/>
      <c r="BO417" s="176"/>
      <c r="BP417" s="176"/>
      <c r="BQ417" s="176"/>
      <c r="BR417" s="176"/>
      <c r="BS417" s="176"/>
      <c r="BT417" s="176"/>
      <c r="BU417" s="176"/>
      <c r="BV417" s="176"/>
      <c r="BW417" s="176"/>
      <c r="BX417" s="176"/>
      <c r="BY417" s="176"/>
      <c r="BZ417" s="176"/>
      <c r="CA417" s="176"/>
      <c r="CB417" s="176"/>
      <c r="CC417" s="176"/>
      <c r="CD417" s="176"/>
      <c r="CE417" s="176"/>
      <c r="CF417" s="176"/>
      <c r="CG417" s="176"/>
      <c r="CH417" s="176"/>
      <c r="CI417" s="176"/>
      <c r="CJ417" s="176"/>
      <c r="CK417" s="176"/>
      <c r="CL417" s="176"/>
      <c r="CM417" s="176"/>
      <c r="CN417" s="176"/>
      <c r="CO417" s="176"/>
      <c r="CP417" s="176"/>
      <c r="CQ417" s="176"/>
      <c r="CR417" s="176"/>
      <c r="CS417" s="176"/>
      <c r="CT417" s="176"/>
      <c r="CU417" s="176"/>
      <c r="CV417" s="176"/>
      <c r="CW417" s="176"/>
      <c r="CX417" s="176"/>
      <c r="CY417" s="176"/>
      <c r="CZ417" s="176"/>
      <c r="DA417" s="176"/>
      <c r="DB417" s="176"/>
      <c r="DC417" s="176"/>
      <c r="DD417" s="176"/>
      <c r="DE417" s="176"/>
      <c r="DF417" s="176"/>
      <c r="DG417" s="176"/>
      <c r="DH417" s="176"/>
      <c r="DI417" s="176"/>
      <c r="DJ417" s="176"/>
      <c r="DK417" s="176"/>
      <c r="DL417" s="176"/>
      <c r="DM417" s="176"/>
      <c r="DN417" s="176"/>
      <c r="DO417" s="176"/>
      <c r="DP417" s="176"/>
      <c r="DQ417" s="176"/>
      <c r="DR417" s="176"/>
      <c r="DS417" s="176"/>
      <c r="DT417" s="176"/>
      <c r="DU417" s="1"/>
      <c r="DV417" s="1"/>
    </row>
    <row r="418" spans="1:126" ht="4.2" customHeight="1">
      <c r="A418" s="1"/>
      <c r="B418" s="1"/>
      <c r="C418" s="1"/>
      <c r="D418" s="1"/>
      <c r="E418" s="261"/>
      <c r="F418" s="47"/>
      <c r="G418" s="229"/>
      <c r="H418" s="5"/>
      <c r="I418" s="5"/>
      <c r="J418" s="5"/>
      <c r="K418" s="5"/>
      <c r="L418" s="5"/>
      <c r="M418" s="5"/>
      <c r="N418" s="5"/>
      <c r="O418" s="5"/>
      <c r="P418" s="5"/>
      <c r="Q418" s="5"/>
      <c r="R418" s="5"/>
      <c r="S418" s="5"/>
      <c r="T418" s="208"/>
      <c r="U418" s="23"/>
      <c r="V418" s="1"/>
      <c r="W418" s="11"/>
      <c r="X418" s="10"/>
      <c r="Y418" s="45"/>
      <c r="Z418" s="92"/>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1"/>
      <c r="DV418" s="1"/>
    </row>
    <row r="419" spans="1:126" s="4" customFormat="1">
      <c r="A419" s="3"/>
      <c r="B419" s="242" t="s">
        <v>113</v>
      </c>
      <c r="C419" s="3"/>
      <c r="D419" s="3"/>
      <c r="E419" s="9" t="s">
        <v>108</v>
      </c>
      <c r="F419" s="50"/>
      <c r="G419" s="248"/>
      <c r="H419" s="213" t="str">
        <f>$H$34</f>
        <v>Дебиторская задолженность</v>
      </c>
      <c r="I419" s="3"/>
      <c r="J419" s="3"/>
      <c r="K419" s="3"/>
      <c r="L419" s="3"/>
      <c r="M419" s="5"/>
      <c r="N419" s="3" t="str">
        <f>N305</f>
        <v>Продажа нежилых помещений</v>
      </c>
      <c r="O419" s="3"/>
      <c r="P419" s="5"/>
      <c r="Q419" s="3" t="s">
        <v>25</v>
      </c>
      <c r="R419" s="3"/>
      <c r="S419" s="5"/>
      <c r="T419" s="83"/>
      <c r="U419" s="23"/>
      <c r="V419" s="3"/>
      <c r="W419" s="11"/>
      <c r="X419" s="11"/>
      <c r="Y419" s="45"/>
      <c r="Z419" s="90"/>
      <c r="AA419" s="91">
        <f>IF(AA$8="",0,IF(AA$8&lt;=Главная!$N$76,0,SUM($Y362:AA362))-SUM($Y371:AA371))</f>
        <v>0</v>
      </c>
      <c r="AB419" s="91">
        <f>IF(AB$8="",0,IF(AB$8&lt;=Главная!$N$76,0,SUM($Y362:AB362))-SUM($Y371:AB371))</f>
        <v>0</v>
      </c>
      <c r="AC419" s="91">
        <f>IF(AC$8="",0,IF(AC$8&lt;=Главная!$N$76,0,SUM($Y362:AC362))-SUM($Y371:AC371))</f>
        <v>0</v>
      </c>
      <c r="AD419" s="91">
        <f>IF(AD$8="",0,IF(AD$8&lt;=Главная!$N$76,0,SUM($Y362:AD362))-SUM($Y371:AD371))</f>
        <v>0</v>
      </c>
      <c r="AE419" s="91">
        <f>IF(AE$8="",0,IF(AE$8&lt;=Главная!$N$76,0,SUM($Y362:AE362))-SUM($Y371:AE371))</f>
        <v>0</v>
      </c>
      <c r="AF419" s="91">
        <f>IF(AF$8="",0,IF(AF$8&lt;=Главная!$N$76,0,SUM($Y362:AF362))-SUM($Y371:AF371))</f>
        <v>0</v>
      </c>
      <c r="AG419" s="91">
        <f>IF(AG$8="",0,IF(AG$8&lt;=Главная!$N$76,0,SUM($Y362:AG362))-SUM($Y371:AG371))</f>
        <v>0</v>
      </c>
      <c r="AH419" s="91">
        <f>IF(AH$8="",0,IF(AH$8&lt;=Главная!$N$76,0,SUM($Y362:AH362))-SUM($Y371:AH371))</f>
        <v>0</v>
      </c>
      <c r="AI419" s="91">
        <f>IF(AI$8="",0,IF(AI$8&lt;=Главная!$N$76,0,SUM($Y362:AI362))-SUM($Y371:AI371))</f>
        <v>0</v>
      </c>
      <c r="AJ419" s="91">
        <f>IF(AJ$8="",0,IF(AJ$8&lt;=Главная!$N$76,0,SUM($Y362:AJ362))-SUM($Y371:AJ371))</f>
        <v>0</v>
      </c>
      <c r="AK419" s="91">
        <f>IF(AK$8="",0,IF(AK$8&lt;=Главная!$N$76,0,SUM($Y362:AK362))-SUM($Y371:AK371))</f>
        <v>0</v>
      </c>
      <c r="AL419" s="91">
        <f>IF(AL$8="",0,IF(AL$8&lt;=Главная!$N$76,0,SUM($Y362:AL362))-SUM($Y371:AL371))</f>
        <v>0</v>
      </c>
      <c r="AM419" s="91">
        <f>IF(AM$8="",0,IF(AM$8&lt;=Главная!$N$76,0,SUM($Y362:AM362))-SUM($Y371:AM371))</f>
        <v>0</v>
      </c>
      <c r="AN419" s="91">
        <f>IF(AN$8="",0,IF(AN$8&lt;=Главная!$N$76,0,SUM($Y362:AN362))-SUM($Y371:AN371))</f>
        <v>0</v>
      </c>
      <c r="AO419" s="91">
        <f>IF(AO$8="",0,IF(AO$8&lt;=Главная!$N$76,0,SUM($Y362:AO362))-SUM($Y371:AO371))</f>
        <v>0</v>
      </c>
      <c r="AP419" s="91">
        <f>IF(AP$8="",0,IF(AP$8&lt;=Главная!$N$76,0,SUM($Y362:AP362))-SUM($Y371:AP371))</f>
        <v>0</v>
      </c>
      <c r="AQ419" s="91">
        <f>IF(AQ$8="",0,IF(AQ$8&lt;=Главная!$N$76,0,SUM($Y362:AQ362))-SUM($Y371:AQ371))</f>
        <v>0</v>
      </c>
      <c r="AR419" s="91">
        <f>IF(AR$8="",0,IF(AR$8&lt;=Главная!$N$76,0,SUM($Y362:AR362))-SUM($Y371:AR371))</f>
        <v>0</v>
      </c>
      <c r="AS419" s="91">
        <f>IF(AS$8="",0,IF(AS$8&lt;=Главная!$N$76,0,SUM($Y362:AS362))-SUM($Y371:AS371))</f>
        <v>0</v>
      </c>
      <c r="AT419" s="91">
        <f>IF(AT$8="",0,IF(AT$8&lt;=Главная!$N$76,0,SUM($Y362:AT362))-SUM($Y371:AT371))</f>
        <v>0</v>
      </c>
      <c r="AU419" s="91">
        <f>IF(AU$8="",0,IF(AU$8&lt;=Главная!$N$76,0,SUM($Y362:AU362))-SUM($Y371:AU371))</f>
        <v>0</v>
      </c>
      <c r="AV419" s="91">
        <f>IF(AV$8="",0,IF(AV$8&lt;=Главная!$N$76,0,SUM($Y362:AV362))-SUM($Y371:AV371))</f>
        <v>0</v>
      </c>
      <c r="AW419" s="91">
        <f>IF(AW$8="",0,IF(AW$8&lt;=Главная!$N$76,0,SUM($Y362:AW362))-SUM($Y371:AW371))</f>
        <v>0</v>
      </c>
      <c r="AX419" s="91">
        <f>IF(AX$8="",0,IF(AX$8&lt;=Главная!$N$76,0,SUM($Y362:AX362))-SUM($Y371:AX371))</f>
        <v>0</v>
      </c>
      <c r="AY419" s="91">
        <f>IF(AY$8="",0,IF(AY$8&lt;=Главная!$N$76,0,SUM($Y362:AY362))-SUM($Y371:AY371))</f>
        <v>0</v>
      </c>
      <c r="AZ419" s="91">
        <f>IF(AZ$8="",0,IF(AZ$8&lt;=Главная!$N$76,0,SUM($Y362:AZ362))-SUM($Y371:AZ371))</f>
        <v>0</v>
      </c>
      <c r="BA419" s="91">
        <f>IF(BA$8="",0,IF(BA$8&lt;=Главная!$N$76,0,SUM($Y362:BA362))-SUM($Y371:BA371))</f>
        <v>0</v>
      </c>
      <c r="BB419" s="91">
        <f>IF(BB$8="",0,IF(BB$8&lt;=Главная!$N$76,0,SUM($Y362:BB362))-SUM($Y371:BB371))</f>
        <v>0</v>
      </c>
      <c r="BC419" s="91">
        <f>IF(BC$8="",0,IF(BC$8&lt;=Главная!$N$76,0,SUM($Y362:BC362))-SUM($Y371:BC371))</f>
        <v>0</v>
      </c>
      <c r="BD419" s="91">
        <f>IF(BD$8="",0,IF(BD$8&lt;=Главная!$N$76,0,SUM($Y362:BD362))-SUM($Y371:BD371))</f>
        <v>0</v>
      </c>
      <c r="BE419" s="91">
        <f>IF(BE$8="",0,IF(BE$8&lt;=Главная!$N$76,0,SUM($Y362:BE362))-SUM($Y371:BE371))</f>
        <v>0</v>
      </c>
      <c r="BF419" s="91">
        <f>IF(BF$8="",0,IF(BF$8&lt;=Главная!$N$76,0,SUM($Y362:BF362))-SUM($Y371:BF371))</f>
        <v>0</v>
      </c>
      <c r="BG419" s="91">
        <f>IF(BG$8="",0,IF(BG$8&lt;=Главная!$N$76,0,SUM($Y362:BG362))-SUM($Y371:BG371))</f>
        <v>0</v>
      </c>
      <c r="BH419" s="91">
        <f>IF(BH$8="",0,IF(BH$8&lt;=Главная!$N$76,0,SUM($Y362:BH362))-SUM($Y371:BH371))</f>
        <v>0</v>
      </c>
      <c r="BI419" s="91">
        <f>IF(BI$8="",0,IF(BI$8&lt;=Главная!$N$76,0,SUM($Y362:BI362))-SUM($Y371:BI371))</f>
        <v>0</v>
      </c>
      <c r="BJ419" s="91">
        <f>IF(BJ$8="",0,IF(BJ$8&lt;=Главная!$N$76,0,SUM($Y362:BJ362))-SUM($Y371:BJ371))</f>
        <v>0</v>
      </c>
      <c r="BK419" s="91">
        <f>IF(BK$8="",0,IF(BK$8&lt;=Главная!$N$76,0,SUM($Y362:BK362))-SUM($Y371:BK371))</f>
        <v>0</v>
      </c>
      <c r="BL419" s="91">
        <f>IF(BL$8="",0,IF(BL$8&lt;=Главная!$N$76,0,SUM($Y362:BL362))-SUM($Y371:BL371))</f>
        <v>0</v>
      </c>
      <c r="BM419" s="91">
        <f>IF(BM$8="",0,IF(BM$8&lt;=Главная!$N$76,0,SUM($Y362:BM362))-SUM($Y371:BM371))</f>
        <v>0</v>
      </c>
      <c r="BN419" s="91">
        <f>IF(BN$8="",0,IF(BN$8&lt;=Главная!$N$76,0,SUM($Y362:BN362))-SUM($Y371:BN371))</f>
        <v>0</v>
      </c>
      <c r="BO419" s="91">
        <f>IF(BO$8="",0,IF(BO$8&lt;=Главная!$N$76,0,SUM($Y362:BO362))-SUM($Y371:BO371))</f>
        <v>0</v>
      </c>
      <c r="BP419" s="91">
        <f>IF(BP$8="",0,IF(BP$8&lt;=Главная!$N$76,0,SUM($Y362:BP362))-SUM($Y371:BP371))</f>
        <v>0</v>
      </c>
      <c r="BQ419" s="91">
        <f>IF(BQ$8="",0,IF(BQ$8&lt;=Главная!$N$76,0,SUM($Y362:BQ362))-SUM($Y371:BQ371))</f>
        <v>0</v>
      </c>
      <c r="BR419" s="91">
        <f>IF(BR$8="",0,IF(BR$8&lt;=Главная!$N$76,0,SUM($Y362:BR362))-SUM($Y371:BR371))</f>
        <v>0</v>
      </c>
      <c r="BS419" s="91">
        <f>IF(BS$8="",0,IF(BS$8&lt;=Главная!$N$76,0,SUM($Y362:BS362))-SUM($Y371:BS371))</f>
        <v>0</v>
      </c>
      <c r="BT419" s="91">
        <f>IF(BT$8="",0,IF(BT$8&lt;=Главная!$N$76,0,SUM($Y362:BT362))-SUM($Y371:BT371))</f>
        <v>0</v>
      </c>
      <c r="BU419" s="91">
        <f>IF(BU$8="",0,IF(BU$8&lt;=Главная!$N$76,0,SUM($Y362:BU362))-SUM($Y371:BU371))</f>
        <v>0</v>
      </c>
      <c r="BV419" s="91">
        <f>IF(BV$8="",0,IF(BV$8&lt;=Главная!$N$76,0,SUM($Y362:BV362))-SUM($Y371:BV371))</f>
        <v>0</v>
      </c>
      <c r="BW419" s="91">
        <f>IF(BW$8="",0,IF(BW$8&lt;=Главная!$N$76,0,SUM($Y362:BW362))-SUM($Y371:BW371))</f>
        <v>0</v>
      </c>
      <c r="BX419" s="91">
        <f>IF(BX$8="",0,IF(BX$8&lt;=Главная!$N$76,0,SUM($Y362:BX362))-SUM($Y371:BX371))</f>
        <v>0</v>
      </c>
      <c r="BY419" s="91">
        <f>IF(BY$8="",0,IF(BY$8&lt;=Главная!$N$76,0,SUM($Y362:BY362))-SUM($Y371:BY371))</f>
        <v>0</v>
      </c>
      <c r="BZ419" s="91">
        <f>IF(BZ$8="",0,IF(BZ$8&lt;=Главная!$N$76,0,SUM($Y362:BZ362))-SUM($Y371:BZ371))</f>
        <v>0</v>
      </c>
      <c r="CA419" s="91">
        <f>IF(CA$8="",0,IF(CA$8&lt;=Главная!$N$76,0,SUM($Y362:CA362))-SUM($Y371:CA371))</f>
        <v>0</v>
      </c>
      <c r="CB419" s="91">
        <f>IF(CB$8="",0,IF(CB$8&lt;=Главная!$N$76,0,SUM($Y362:CB362))-SUM($Y371:CB371))</f>
        <v>0</v>
      </c>
      <c r="CC419" s="91">
        <f>IF(CC$8="",0,IF(CC$8&lt;=Главная!$N$76,0,SUM($Y362:CC362))-SUM($Y371:CC371))</f>
        <v>0</v>
      </c>
      <c r="CD419" s="91">
        <f>IF(CD$8="",0,IF(CD$8&lt;=Главная!$N$76,0,SUM($Y362:CD362))-SUM($Y371:CD371))</f>
        <v>0</v>
      </c>
      <c r="CE419" s="91">
        <f>IF(CE$8="",0,IF(CE$8&lt;=Главная!$N$76,0,SUM($Y362:CE362))-SUM($Y371:CE371))</f>
        <v>0</v>
      </c>
      <c r="CF419" s="91">
        <f>IF(CF$8="",0,IF(CF$8&lt;=Главная!$N$76,0,SUM($Y362:CF362))-SUM($Y371:CF371))</f>
        <v>0</v>
      </c>
      <c r="CG419" s="91">
        <f>IF(CG$8="",0,IF(CG$8&lt;=Главная!$N$76,0,SUM($Y362:CG362))-SUM($Y371:CG371))</f>
        <v>0</v>
      </c>
      <c r="CH419" s="91">
        <f>IF(CH$8="",0,IF(CH$8&lt;=Главная!$N$76,0,SUM($Y362:CH362))-SUM($Y371:CH371))</f>
        <v>0</v>
      </c>
      <c r="CI419" s="91">
        <f>IF(CI$8="",0,IF(CI$8&lt;=Главная!$N$76,0,SUM($Y362:CI362))-SUM($Y371:CI371))</f>
        <v>0</v>
      </c>
      <c r="CJ419" s="91">
        <f>IF(CJ$8="",0,IF(CJ$8&lt;=Главная!$N$76,0,SUM($Y362:CJ362))-SUM($Y371:CJ371))</f>
        <v>0</v>
      </c>
      <c r="CK419" s="91">
        <f>IF(CK$8="",0,IF(CK$8&lt;=Главная!$N$76,0,SUM($Y362:CK362))-SUM($Y371:CK371))</f>
        <v>0</v>
      </c>
      <c r="CL419" s="91">
        <f>IF(CL$8="",0,IF(CL$8&lt;=Главная!$N$76,0,SUM($Y362:CL362))-SUM($Y371:CL371))</f>
        <v>0</v>
      </c>
      <c r="CM419" s="91">
        <f>IF(CM$8="",0,IF(CM$8&lt;=Главная!$N$76,0,SUM($Y362:CM362))-SUM($Y371:CM371))</f>
        <v>0</v>
      </c>
      <c r="CN419" s="91">
        <f>IF(CN$8="",0,IF(CN$8&lt;=Главная!$N$76,0,SUM($Y362:CN362))-SUM($Y371:CN371))</f>
        <v>0</v>
      </c>
      <c r="CO419" s="91">
        <f>IF(CO$8="",0,IF(CO$8&lt;=Главная!$N$76,0,SUM($Y362:CO362))-SUM($Y371:CO371))</f>
        <v>0</v>
      </c>
      <c r="CP419" s="91">
        <f>IF(CP$8="",0,IF(CP$8&lt;=Главная!$N$76,0,SUM($Y362:CP362))-SUM($Y371:CP371))</f>
        <v>0</v>
      </c>
      <c r="CQ419" s="91">
        <f>IF(CQ$8="",0,IF(CQ$8&lt;=Главная!$N$76,0,SUM($Y362:CQ362))-SUM($Y371:CQ371))</f>
        <v>0</v>
      </c>
      <c r="CR419" s="91">
        <f>IF(CR$8="",0,IF(CR$8&lt;=Главная!$N$76,0,SUM($Y362:CR362))-SUM($Y371:CR371))</f>
        <v>0</v>
      </c>
      <c r="CS419" s="91">
        <f>IF(CS$8="",0,IF(CS$8&lt;=Главная!$N$76,0,SUM($Y362:CS362))-SUM($Y371:CS371))</f>
        <v>0</v>
      </c>
      <c r="CT419" s="91">
        <f>IF(CT$8="",0,IF(CT$8&lt;=Главная!$N$76,0,SUM($Y362:CT362))-SUM($Y371:CT371))</f>
        <v>0</v>
      </c>
      <c r="CU419" s="91">
        <f>IF(CU$8="",0,IF(CU$8&lt;=Главная!$N$76,0,SUM($Y362:CU362))-SUM($Y371:CU371))</f>
        <v>0</v>
      </c>
      <c r="CV419" s="91">
        <f>IF(CV$8="",0,IF(CV$8&lt;=Главная!$N$76,0,SUM($Y362:CV362))-SUM($Y371:CV371))</f>
        <v>0</v>
      </c>
      <c r="CW419" s="91">
        <f>IF(CW$8="",0,IF(CW$8&lt;=Главная!$N$76,0,SUM($Y362:CW362))-SUM($Y371:CW371))</f>
        <v>0</v>
      </c>
      <c r="CX419" s="91">
        <f>IF(CX$8="",0,IF(CX$8&lt;=Главная!$N$76,0,SUM($Y362:CX362))-SUM($Y371:CX371))</f>
        <v>0</v>
      </c>
      <c r="CY419" s="91">
        <f>IF(CY$8="",0,IF(CY$8&lt;=Главная!$N$76,0,SUM($Y362:CY362))-SUM($Y371:CY371))</f>
        <v>0</v>
      </c>
      <c r="CZ419" s="91">
        <f>IF(CZ$8="",0,IF(CZ$8&lt;=Главная!$N$76,0,SUM($Y362:CZ362))-SUM($Y371:CZ371))</f>
        <v>0</v>
      </c>
      <c r="DA419" s="91">
        <f>IF(DA$8="",0,IF(DA$8&lt;=Главная!$N$76,0,SUM($Y362:DA362))-SUM($Y371:DA371))</f>
        <v>0</v>
      </c>
      <c r="DB419" s="91">
        <f>IF(DB$8="",0,IF(DB$8&lt;=Главная!$N$76,0,SUM($Y362:DB362))-SUM($Y371:DB371))</f>
        <v>0</v>
      </c>
      <c r="DC419" s="91">
        <f>IF(DC$8="",0,IF(DC$8&lt;=Главная!$N$76,0,SUM($Y362:DC362))-SUM($Y371:DC371))</f>
        <v>0</v>
      </c>
      <c r="DD419" s="91">
        <f>IF(DD$8="",0,IF(DD$8&lt;=Главная!$N$76,0,SUM($Y362:DD362))-SUM($Y371:DD371))</f>
        <v>0</v>
      </c>
      <c r="DE419" s="91">
        <f>IF(DE$8="",0,IF(DE$8&lt;=Главная!$N$76,0,SUM($Y362:DE362))-SUM($Y371:DE371))</f>
        <v>0</v>
      </c>
      <c r="DF419" s="91">
        <f>IF(DF$8="",0,IF(DF$8&lt;=Главная!$N$76,0,SUM($Y362:DF362))-SUM($Y371:DF371))</f>
        <v>0</v>
      </c>
      <c r="DG419" s="91">
        <f>IF(DG$8="",0,IF(DG$8&lt;=Главная!$N$76,0,SUM($Y362:DG362))-SUM($Y371:DG371))</f>
        <v>0</v>
      </c>
      <c r="DH419" s="91">
        <f>IF(DH$8="",0,IF(DH$8&lt;=Главная!$N$76,0,SUM($Y362:DH362))-SUM($Y371:DH371))</f>
        <v>0</v>
      </c>
      <c r="DI419" s="91">
        <f>IF(DI$8="",0,IF(DI$8&lt;=Главная!$N$76,0,SUM($Y362:DI362))-SUM($Y371:DI371))</f>
        <v>0</v>
      </c>
      <c r="DJ419" s="91">
        <f>IF(DJ$8="",0,IF(DJ$8&lt;=Главная!$N$76,0,SUM($Y362:DJ362))-SUM($Y371:DJ371))</f>
        <v>0</v>
      </c>
      <c r="DK419" s="91">
        <f>IF(DK$8="",0,IF(DK$8&lt;=Главная!$N$76,0,SUM($Y362:DK362))-SUM($Y371:DK371))</f>
        <v>0</v>
      </c>
      <c r="DL419" s="91">
        <f>IF(DL$8="",0,IF(DL$8&lt;=Главная!$N$76,0,SUM($Y362:DL362))-SUM($Y371:DL371))</f>
        <v>0</v>
      </c>
      <c r="DM419" s="91">
        <f>IF(DM$8="",0,IF(DM$8&lt;=Главная!$N$76,0,SUM($Y362:DM362))-SUM($Y371:DM371))</f>
        <v>0</v>
      </c>
      <c r="DN419" s="91">
        <f>IF(DN$8="",0,IF(DN$8&lt;=Главная!$N$76,0,SUM($Y362:DN362))-SUM($Y371:DN371))</f>
        <v>0</v>
      </c>
      <c r="DO419" s="91">
        <f>IF(DO$8="",0,IF(DO$8&lt;=Главная!$N$76,0,SUM($Y362:DO362))-SUM($Y371:DO371))</f>
        <v>0</v>
      </c>
      <c r="DP419" s="91">
        <f>IF(DP$8="",0,IF(DP$8&lt;=Главная!$N$76,0,SUM($Y362:DP362))-SUM($Y371:DP371))</f>
        <v>0</v>
      </c>
      <c r="DQ419" s="91">
        <f>IF(DQ$8="",0,IF(DQ$8&lt;=Главная!$N$76,0,SUM($Y362:DQ362))-SUM($Y371:DQ371))</f>
        <v>0</v>
      </c>
      <c r="DR419" s="91">
        <f>IF(DR$8="",0,IF(DR$8&lt;=Главная!$N$76,0,SUM($Y362:DR362))-SUM($Y371:DR371))</f>
        <v>0</v>
      </c>
      <c r="DS419" s="91">
        <f>IF(DS$8="",0,IF(DS$8&lt;=Главная!$N$76,0,SUM($Y362:DS362))-SUM($Y371:DS371))</f>
        <v>0</v>
      </c>
      <c r="DT419" s="91">
        <f>IF(DT$8="",0,IF(DT$8&lt;=Главная!$N$76,0,SUM($Y362:DT362))-SUM($Y371:DT371))</f>
        <v>0</v>
      </c>
      <c r="DU419" s="3"/>
      <c r="DV419" s="3"/>
    </row>
    <row r="420" spans="1:126" ht="4.2" customHeight="1">
      <c r="A420" s="1"/>
      <c r="B420" s="1"/>
      <c r="C420" s="1"/>
      <c r="D420" s="1"/>
      <c r="E420" s="261"/>
      <c r="F420" s="47"/>
      <c r="G420" s="248"/>
      <c r="H420" s="32"/>
      <c r="I420" s="32"/>
      <c r="J420" s="32"/>
      <c r="K420" s="32"/>
      <c r="L420" s="32"/>
      <c r="M420" s="16"/>
      <c r="N420" s="32"/>
      <c r="O420" s="32"/>
      <c r="P420" s="16"/>
      <c r="Q420" s="32"/>
      <c r="R420" s="1"/>
      <c r="S420" s="5"/>
      <c r="T420" s="7"/>
      <c r="U420" s="23"/>
      <c r="V420" s="1"/>
      <c r="W420" s="10"/>
      <c r="X420" s="10"/>
      <c r="Y420" s="45"/>
      <c r="Z420" s="92"/>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c r="CJ420" s="97"/>
      <c r="CK420" s="97"/>
      <c r="CL420" s="97"/>
      <c r="CM420" s="97"/>
      <c r="CN420" s="97"/>
      <c r="CO420" s="97"/>
      <c r="CP420" s="97"/>
      <c r="CQ420" s="97"/>
      <c r="CR420" s="97"/>
      <c r="CS420" s="97"/>
      <c r="CT420" s="97"/>
      <c r="CU420" s="97"/>
      <c r="CV420" s="97"/>
      <c r="CW420" s="97"/>
      <c r="CX420" s="97"/>
      <c r="CY420" s="97"/>
      <c r="CZ420" s="97"/>
      <c r="DA420" s="97"/>
      <c r="DB420" s="97"/>
      <c r="DC420" s="97"/>
      <c r="DD420" s="97"/>
      <c r="DE420" s="97"/>
      <c r="DF420" s="97"/>
      <c r="DG420" s="97"/>
      <c r="DH420" s="97"/>
      <c r="DI420" s="97"/>
      <c r="DJ420" s="97"/>
      <c r="DK420" s="97"/>
      <c r="DL420" s="97"/>
      <c r="DM420" s="97"/>
      <c r="DN420" s="97"/>
      <c r="DO420" s="97"/>
      <c r="DP420" s="97"/>
      <c r="DQ420" s="97"/>
      <c r="DR420" s="97"/>
      <c r="DS420" s="97"/>
      <c r="DT420" s="97"/>
      <c r="DU420" s="1"/>
      <c r="DV420" s="1"/>
    </row>
    <row r="421" spans="1:126" ht="4.2" customHeight="1">
      <c r="A421" s="1"/>
      <c r="B421" s="1"/>
      <c r="C421" s="1"/>
      <c r="D421" s="1"/>
      <c r="E421" s="261"/>
      <c r="F421" s="47"/>
      <c r="G421" s="248"/>
      <c r="H421" s="1"/>
      <c r="I421" s="1"/>
      <c r="J421" s="1"/>
      <c r="K421" s="1"/>
      <c r="L421" s="1"/>
      <c r="M421" s="5"/>
      <c r="N421" s="1"/>
      <c r="O421" s="1"/>
      <c r="P421" s="5"/>
      <c r="Q421" s="1"/>
      <c r="R421" s="1"/>
      <c r="S421" s="5"/>
      <c r="T421" s="7"/>
      <c r="U421" s="23"/>
      <c r="V421" s="1"/>
      <c r="W421" s="11"/>
      <c r="X421" s="10"/>
      <c r="Y421" s="45"/>
      <c r="Z421" s="92"/>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1"/>
      <c r="DV421" s="1"/>
    </row>
    <row r="422" spans="1:126" ht="4.2" customHeight="1">
      <c r="A422" s="1"/>
      <c r="B422" s="1"/>
      <c r="C422" s="1"/>
      <c r="D422" s="13"/>
      <c r="E422" s="262"/>
      <c r="F422" s="13"/>
      <c r="G422" s="302"/>
      <c r="H422" s="13"/>
      <c r="I422" s="13"/>
      <c r="J422" s="13"/>
      <c r="K422" s="13"/>
      <c r="L422" s="13"/>
      <c r="M422" s="14"/>
      <c r="N422" s="13"/>
      <c r="O422" s="13"/>
      <c r="P422" s="14"/>
      <c r="Q422" s="13"/>
      <c r="R422" s="13"/>
      <c r="S422" s="14"/>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c r="BK422" s="176"/>
      <c r="BL422" s="176"/>
      <c r="BM422" s="176"/>
      <c r="BN422" s="176"/>
      <c r="BO422" s="176"/>
      <c r="BP422" s="176"/>
      <c r="BQ422" s="176"/>
      <c r="BR422" s="176"/>
      <c r="BS422" s="176"/>
      <c r="BT422" s="176"/>
      <c r="BU422" s="176"/>
      <c r="BV422" s="176"/>
      <c r="BW422" s="176"/>
      <c r="BX422" s="176"/>
      <c r="BY422" s="176"/>
      <c r="BZ422" s="176"/>
      <c r="CA422" s="176"/>
      <c r="CB422" s="176"/>
      <c r="CC422" s="176"/>
      <c r="CD422" s="176"/>
      <c r="CE422" s="176"/>
      <c r="CF422" s="176"/>
      <c r="CG422" s="176"/>
      <c r="CH422" s="176"/>
      <c r="CI422" s="176"/>
      <c r="CJ422" s="176"/>
      <c r="CK422" s="176"/>
      <c r="CL422" s="176"/>
      <c r="CM422" s="176"/>
      <c r="CN422" s="176"/>
      <c r="CO422" s="176"/>
      <c r="CP422" s="176"/>
      <c r="CQ422" s="176"/>
      <c r="CR422" s="176"/>
      <c r="CS422" s="176"/>
      <c r="CT422" s="176"/>
      <c r="CU422" s="176"/>
      <c r="CV422" s="176"/>
      <c r="CW422" s="176"/>
      <c r="CX422" s="176"/>
      <c r="CY422" s="176"/>
      <c r="CZ422" s="176"/>
      <c r="DA422" s="176"/>
      <c r="DB422" s="176"/>
      <c r="DC422" s="176"/>
      <c r="DD422" s="176"/>
      <c r="DE422" s="176"/>
      <c r="DF422" s="176"/>
      <c r="DG422" s="176"/>
      <c r="DH422" s="176"/>
      <c r="DI422" s="176"/>
      <c r="DJ422" s="176"/>
      <c r="DK422" s="176"/>
      <c r="DL422" s="176"/>
      <c r="DM422" s="176"/>
      <c r="DN422" s="176"/>
      <c r="DO422" s="176"/>
      <c r="DP422" s="176"/>
      <c r="DQ422" s="176"/>
      <c r="DR422" s="176"/>
      <c r="DS422" s="176"/>
      <c r="DT422" s="176"/>
      <c r="DU422" s="1"/>
      <c r="DV422" s="1"/>
    </row>
    <row r="423" spans="1:126" ht="7.2" customHeight="1">
      <c r="A423" s="1"/>
      <c r="B423" s="1"/>
      <c r="C423" s="1"/>
      <c r="D423" s="1"/>
      <c r="E423" s="261"/>
      <c r="F423" s="47"/>
      <c r="G423" s="229"/>
      <c r="H423" s="1"/>
      <c r="I423" s="1"/>
      <c r="J423" s="1"/>
      <c r="K423" s="1"/>
      <c r="L423" s="1"/>
      <c r="M423" s="5"/>
      <c r="N423" s="1"/>
      <c r="O423" s="1"/>
      <c r="P423" s="5"/>
      <c r="Q423" s="1"/>
      <c r="R423" s="1"/>
      <c r="S423" s="5"/>
      <c r="T423" s="7"/>
      <c r="U423" s="23"/>
      <c r="V423" s="1"/>
      <c r="W423" s="11"/>
      <c r="X423" s="10"/>
      <c r="Y423" s="45"/>
      <c r="Z423" s="92"/>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1"/>
      <c r="DV423" s="1"/>
    </row>
    <row r="424" spans="1:126" s="38" customFormat="1">
      <c r="A424" s="35"/>
      <c r="B424" s="257" t="s">
        <v>128</v>
      </c>
      <c r="C424" s="35"/>
      <c r="D424" s="35"/>
      <c r="E424" s="9"/>
      <c r="F424" s="50"/>
      <c r="G424" s="304"/>
      <c r="H424" s="35" t="str">
        <f>$H$15</f>
        <v>Прямые расходы</v>
      </c>
      <c r="I424" s="35"/>
      <c r="J424" s="35"/>
      <c r="K424" s="35"/>
      <c r="L424" s="35"/>
      <c r="M424" s="36"/>
      <c r="N424" s="35" t="str">
        <f>N305</f>
        <v>Продажа нежилых помещений</v>
      </c>
      <c r="O424" s="35"/>
      <c r="P424" s="5"/>
      <c r="Q424" s="35" t="s">
        <v>25</v>
      </c>
      <c r="R424" s="35"/>
      <c r="S424" s="36"/>
      <c r="T424" s="201"/>
      <c r="U424" s="36"/>
      <c r="V424" s="35"/>
      <c r="W424" s="37">
        <f>SUM($Y424:$DU424)</f>
        <v>0</v>
      </c>
      <c r="X424" s="37"/>
      <c r="Y424" s="45"/>
      <c r="Z424" s="98"/>
      <c r="AA424" s="99">
        <f>IF(AA$8="",0,SUMIFS(AA428:AA544,$H428:$H544,$B424&amp;"*"))</f>
        <v>0</v>
      </c>
      <c r="AB424" s="99">
        <f t="shared" ref="AB424:AE424" si="1251">IF(AB$8="",0,SUMIFS(AB428:AB544,$H428:$H544,$B424&amp;"*"))</f>
        <v>0</v>
      </c>
      <c r="AC424" s="99">
        <f t="shared" si="1251"/>
        <v>0</v>
      </c>
      <c r="AD424" s="99">
        <f t="shared" si="1251"/>
        <v>0</v>
      </c>
      <c r="AE424" s="99">
        <f t="shared" si="1251"/>
        <v>0</v>
      </c>
      <c r="AF424" s="99">
        <f t="shared" ref="AF424:CQ424" si="1252">IF(AF$8="",0,SUMIFS(AF428:AF544,$H428:$H544,$B424&amp;"*"))</f>
        <v>0</v>
      </c>
      <c r="AG424" s="99">
        <f t="shared" si="1252"/>
        <v>0</v>
      </c>
      <c r="AH424" s="99">
        <f t="shared" si="1252"/>
        <v>0</v>
      </c>
      <c r="AI424" s="99">
        <f t="shared" si="1252"/>
        <v>0</v>
      </c>
      <c r="AJ424" s="99">
        <f t="shared" si="1252"/>
        <v>0</v>
      </c>
      <c r="AK424" s="99">
        <f t="shared" si="1252"/>
        <v>0</v>
      </c>
      <c r="AL424" s="99">
        <f t="shared" si="1252"/>
        <v>0</v>
      </c>
      <c r="AM424" s="99">
        <f t="shared" si="1252"/>
        <v>0</v>
      </c>
      <c r="AN424" s="99">
        <f t="shared" si="1252"/>
        <v>0</v>
      </c>
      <c r="AO424" s="99">
        <f t="shared" si="1252"/>
        <v>0</v>
      </c>
      <c r="AP424" s="99">
        <f t="shared" si="1252"/>
        <v>0</v>
      </c>
      <c r="AQ424" s="99">
        <f t="shared" si="1252"/>
        <v>0</v>
      </c>
      <c r="AR424" s="99">
        <f t="shared" si="1252"/>
        <v>0</v>
      </c>
      <c r="AS424" s="99">
        <f t="shared" si="1252"/>
        <v>0</v>
      </c>
      <c r="AT424" s="99">
        <f t="shared" si="1252"/>
        <v>0</v>
      </c>
      <c r="AU424" s="99">
        <f t="shared" si="1252"/>
        <v>0</v>
      </c>
      <c r="AV424" s="99">
        <f t="shared" si="1252"/>
        <v>0</v>
      </c>
      <c r="AW424" s="99">
        <f t="shared" si="1252"/>
        <v>0</v>
      </c>
      <c r="AX424" s="99">
        <f t="shared" si="1252"/>
        <v>0</v>
      </c>
      <c r="AY424" s="99">
        <f t="shared" si="1252"/>
        <v>0</v>
      </c>
      <c r="AZ424" s="99">
        <f t="shared" si="1252"/>
        <v>0</v>
      </c>
      <c r="BA424" s="99">
        <f t="shared" si="1252"/>
        <v>0</v>
      </c>
      <c r="BB424" s="99">
        <f t="shared" si="1252"/>
        <v>0</v>
      </c>
      <c r="BC424" s="99">
        <f t="shared" si="1252"/>
        <v>0</v>
      </c>
      <c r="BD424" s="99">
        <f t="shared" si="1252"/>
        <v>0</v>
      </c>
      <c r="BE424" s="99">
        <f t="shared" si="1252"/>
        <v>0</v>
      </c>
      <c r="BF424" s="99">
        <f t="shared" si="1252"/>
        <v>0</v>
      </c>
      <c r="BG424" s="99">
        <f t="shared" si="1252"/>
        <v>0</v>
      </c>
      <c r="BH424" s="99">
        <f t="shared" si="1252"/>
        <v>0</v>
      </c>
      <c r="BI424" s="99">
        <f t="shared" si="1252"/>
        <v>0</v>
      </c>
      <c r="BJ424" s="99">
        <f t="shared" si="1252"/>
        <v>0</v>
      </c>
      <c r="BK424" s="99">
        <f t="shared" si="1252"/>
        <v>0</v>
      </c>
      <c r="BL424" s="99">
        <f t="shared" si="1252"/>
        <v>0</v>
      </c>
      <c r="BM424" s="99">
        <f t="shared" si="1252"/>
        <v>0</v>
      </c>
      <c r="BN424" s="99">
        <f t="shared" si="1252"/>
        <v>0</v>
      </c>
      <c r="BO424" s="99">
        <f t="shared" si="1252"/>
        <v>0</v>
      </c>
      <c r="BP424" s="99">
        <f t="shared" si="1252"/>
        <v>0</v>
      </c>
      <c r="BQ424" s="99">
        <f t="shared" si="1252"/>
        <v>0</v>
      </c>
      <c r="BR424" s="99">
        <f t="shared" si="1252"/>
        <v>0</v>
      </c>
      <c r="BS424" s="99">
        <f t="shared" si="1252"/>
        <v>0</v>
      </c>
      <c r="BT424" s="99">
        <f t="shared" si="1252"/>
        <v>0</v>
      </c>
      <c r="BU424" s="99">
        <f t="shared" si="1252"/>
        <v>0</v>
      </c>
      <c r="BV424" s="99">
        <f t="shared" si="1252"/>
        <v>0</v>
      </c>
      <c r="BW424" s="99">
        <f t="shared" si="1252"/>
        <v>0</v>
      </c>
      <c r="BX424" s="99">
        <f t="shared" si="1252"/>
        <v>0</v>
      </c>
      <c r="BY424" s="99">
        <f t="shared" si="1252"/>
        <v>0</v>
      </c>
      <c r="BZ424" s="99">
        <f t="shared" si="1252"/>
        <v>0</v>
      </c>
      <c r="CA424" s="99">
        <f t="shared" si="1252"/>
        <v>0</v>
      </c>
      <c r="CB424" s="99">
        <f t="shared" si="1252"/>
        <v>0</v>
      </c>
      <c r="CC424" s="99">
        <f t="shared" si="1252"/>
        <v>0</v>
      </c>
      <c r="CD424" s="99">
        <f t="shared" si="1252"/>
        <v>0</v>
      </c>
      <c r="CE424" s="99">
        <f t="shared" si="1252"/>
        <v>0</v>
      </c>
      <c r="CF424" s="99">
        <f t="shared" si="1252"/>
        <v>0</v>
      </c>
      <c r="CG424" s="99">
        <f t="shared" si="1252"/>
        <v>0</v>
      </c>
      <c r="CH424" s="99">
        <f t="shared" si="1252"/>
        <v>0</v>
      </c>
      <c r="CI424" s="99">
        <f t="shared" si="1252"/>
        <v>0</v>
      </c>
      <c r="CJ424" s="99">
        <f t="shared" si="1252"/>
        <v>0</v>
      </c>
      <c r="CK424" s="99">
        <f t="shared" si="1252"/>
        <v>0</v>
      </c>
      <c r="CL424" s="99">
        <f t="shared" si="1252"/>
        <v>0</v>
      </c>
      <c r="CM424" s="99">
        <f t="shared" si="1252"/>
        <v>0</v>
      </c>
      <c r="CN424" s="99">
        <f t="shared" si="1252"/>
        <v>0</v>
      </c>
      <c r="CO424" s="99">
        <f t="shared" si="1252"/>
        <v>0</v>
      </c>
      <c r="CP424" s="99">
        <f t="shared" si="1252"/>
        <v>0</v>
      </c>
      <c r="CQ424" s="99">
        <f t="shared" si="1252"/>
        <v>0</v>
      </c>
      <c r="CR424" s="99">
        <f t="shared" ref="CR424:DT424" si="1253">IF(CR$8="",0,SUMIFS(CR428:CR544,$H428:$H544,$B424&amp;"*"))</f>
        <v>0</v>
      </c>
      <c r="CS424" s="99">
        <f t="shared" si="1253"/>
        <v>0</v>
      </c>
      <c r="CT424" s="99">
        <f t="shared" si="1253"/>
        <v>0</v>
      </c>
      <c r="CU424" s="99">
        <f t="shared" si="1253"/>
        <v>0</v>
      </c>
      <c r="CV424" s="99">
        <f t="shared" si="1253"/>
        <v>0</v>
      </c>
      <c r="CW424" s="99">
        <f t="shared" si="1253"/>
        <v>0</v>
      </c>
      <c r="CX424" s="99">
        <f t="shared" si="1253"/>
        <v>0</v>
      </c>
      <c r="CY424" s="99">
        <f t="shared" si="1253"/>
        <v>0</v>
      </c>
      <c r="CZ424" s="99">
        <f t="shared" si="1253"/>
        <v>0</v>
      </c>
      <c r="DA424" s="99">
        <f t="shared" si="1253"/>
        <v>0</v>
      </c>
      <c r="DB424" s="99">
        <f t="shared" si="1253"/>
        <v>0</v>
      </c>
      <c r="DC424" s="99">
        <f t="shared" si="1253"/>
        <v>0</v>
      </c>
      <c r="DD424" s="99">
        <f t="shared" si="1253"/>
        <v>0</v>
      </c>
      <c r="DE424" s="99">
        <f t="shared" si="1253"/>
        <v>0</v>
      </c>
      <c r="DF424" s="99">
        <f t="shared" si="1253"/>
        <v>0</v>
      </c>
      <c r="DG424" s="99">
        <f t="shared" si="1253"/>
        <v>0</v>
      </c>
      <c r="DH424" s="99">
        <f t="shared" si="1253"/>
        <v>0</v>
      </c>
      <c r="DI424" s="99">
        <f t="shared" si="1253"/>
        <v>0</v>
      </c>
      <c r="DJ424" s="99">
        <f t="shared" si="1253"/>
        <v>0</v>
      </c>
      <c r="DK424" s="99">
        <f t="shared" si="1253"/>
        <v>0</v>
      </c>
      <c r="DL424" s="99">
        <f t="shared" si="1253"/>
        <v>0</v>
      </c>
      <c r="DM424" s="99">
        <f t="shared" si="1253"/>
        <v>0</v>
      </c>
      <c r="DN424" s="99">
        <f t="shared" si="1253"/>
        <v>0</v>
      </c>
      <c r="DO424" s="99">
        <f t="shared" si="1253"/>
        <v>0</v>
      </c>
      <c r="DP424" s="99">
        <f t="shared" si="1253"/>
        <v>0</v>
      </c>
      <c r="DQ424" s="99">
        <f t="shared" si="1253"/>
        <v>0</v>
      </c>
      <c r="DR424" s="99">
        <f t="shared" si="1253"/>
        <v>0</v>
      </c>
      <c r="DS424" s="99">
        <f t="shared" si="1253"/>
        <v>0</v>
      </c>
      <c r="DT424" s="99">
        <f t="shared" si="1253"/>
        <v>0</v>
      </c>
      <c r="DU424" s="35"/>
      <c r="DV424" s="35"/>
    </row>
    <row r="425" spans="1:126" s="38" customFormat="1">
      <c r="A425" s="35"/>
      <c r="B425" s="257" t="s">
        <v>143</v>
      </c>
      <c r="C425" s="35"/>
      <c r="D425" s="35"/>
      <c r="E425" s="9" t="s">
        <v>107</v>
      </c>
      <c r="F425" s="50"/>
      <c r="G425" s="304"/>
      <c r="H425" s="35" t="str">
        <f>$H$23</f>
        <v>Начисление прямых расходов</v>
      </c>
      <c r="I425" s="35"/>
      <c r="J425" s="35"/>
      <c r="K425" s="35"/>
      <c r="L425" s="35"/>
      <c r="M425" s="36"/>
      <c r="N425" s="35" t="str">
        <f>N305</f>
        <v>Продажа нежилых помещений</v>
      </c>
      <c r="O425" s="35"/>
      <c r="P425" s="5"/>
      <c r="Q425" s="35" t="s">
        <v>25</v>
      </c>
      <c r="R425" s="35"/>
      <c r="S425" s="36"/>
      <c r="T425" s="201"/>
      <c r="U425" s="36"/>
      <c r="V425" s="35"/>
      <c r="W425" s="37">
        <f>SUM($Y425:$DU425)</f>
        <v>0</v>
      </c>
      <c r="X425" s="37"/>
      <c r="Y425" s="45"/>
      <c r="Z425" s="98"/>
      <c r="AA425" s="99">
        <f>IF(AA$8="",0,SUMIFS(AA428:AA544,$H428:$H544,$B425&amp;"*",$E428:$E544,"&lt;&gt;"&amp;"ндс(-)")+SUMIFS(AA428:AA544,$H428:$H544,$B425&amp;"*",$E428:$E544,"ндс(-)")/(1+Главная!$N$23))</f>
        <v>0</v>
      </c>
      <c r="AB425" s="99">
        <f>IF(AB$8="",0,SUMIFS(AB428:AB544,$H428:$H544,$B425&amp;"*",$E428:$E544,"&lt;&gt;"&amp;"ндс(-)")+SUMIFS(AB428:AB544,$H428:$H544,$B425&amp;"*",$E428:$E544,"ндс(-)")/(1+Главная!$N$23))</f>
        <v>0</v>
      </c>
      <c r="AC425" s="99">
        <f>IF(AC$8="",0,SUMIFS(AC428:AC544,$H428:$H544,$B425&amp;"*",$E428:$E544,"&lt;&gt;"&amp;"ндс(-)")+SUMIFS(AC428:AC544,$H428:$H544,$B425&amp;"*",$E428:$E544,"ндс(-)")/(1+Главная!$N$23))</f>
        <v>0</v>
      </c>
      <c r="AD425" s="99">
        <f>IF(AD$8="",0,SUMIFS(AD428:AD544,$H428:$H544,$B425&amp;"*",$E428:$E544,"&lt;&gt;"&amp;"ндс(-)")+SUMIFS(AD428:AD544,$H428:$H544,$B425&amp;"*",$E428:$E544,"ндс(-)")/(1+Главная!$N$23))</f>
        <v>0</v>
      </c>
      <c r="AE425" s="99">
        <f>IF(AE$8="",0,SUMIFS(AE428:AE544,$H428:$H544,$B425&amp;"*",$E428:$E544,"&lt;&gt;"&amp;"ндс(-)")+SUMIFS(AE428:AE544,$H428:$H544,$B425&amp;"*",$E428:$E544,"ндс(-)")/(1+Главная!$N$23))</f>
        <v>0</v>
      </c>
      <c r="AF425" s="99">
        <f>IF(AF$8="",0,SUMIFS(AF428:AF544,$H428:$H544,$B425&amp;"*",$E428:$E544,"&lt;&gt;"&amp;"ндс(-)")+SUMIFS(AF428:AF544,$H428:$H544,$B425&amp;"*",$E428:$E544,"ндс(-)")/(1+Главная!$N$23))</f>
        <v>0</v>
      </c>
      <c r="AG425" s="99">
        <f>IF(AG$8="",0,SUMIFS(AG428:AG544,$H428:$H544,$B425&amp;"*",$E428:$E544,"&lt;&gt;"&amp;"ндс(-)")+SUMIFS(AG428:AG544,$H428:$H544,$B425&amp;"*",$E428:$E544,"ндс(-)")/(1+Главная!$N$23))</f>
        <v>0</v>
      </c>
      <c r="AH425" s="99">
        <f>IF(AH$8="",0,SUMIFS(AH428:AH544,$H428:$H544,$B425&amp;"*",$E428:$E544,"&lt;&gt;"&amp;"ндс(-)")+SUMIFS(AH428:AH544,$H428:$H544,$B425&amp;"*",$E428:$E544,"ндс(-)")/(1+Главная!$N$23))</f>
        <v>0</v>
      </c>
      <c r="AI425" s="99">
        <f>IF(AI$8="",0,SUMIFS(AI428:AI544,$H428:$H544,$B425&amp;"*",$E428:$E544,"&lt;&gt;"&amp;"ндс(-)")+SUMIFS(AI428:AI544,$H428:$H544,$B425&amp;"*",$E428:$E544,"ндс(-)")/(1+Главная!$N$23))</f>
        <v>0</v>
      </c>
      <c r="AJ425" s="99">
        <f>IF(AJ$8="",0,SUMIFS(AJ428:AJ544,$H428:$H544,$B425&amp;"*",$E428:$E544,"&lt;&gt;"&amp;"ндс(-)")+SUMIFS(AJ428:AJ544,$H428:$H544,$B425&amp;"*",$E428:$E544,"ндс(-)")/(1+Главная!$N$23))</f>
        <v>0</v>
      </c>
      <c r="AK425" s="99">
        <f>IF(AK$8="",0,SUMIFS(AK428:AK544,$H428:$H544,$B425&amp;"*",$E428:$E544,"&lt;&gt;"&amp;"ндс(-)")+SUMIFS(AK428:AK544,$H428:$H544,$B425&amp;"*",$E428:$E544,"ндс(-)")/(1+Главная!$N$23))</f>
        <v>0</v>
      </c>
      <c r="AL425" s="99">
        <f>IF(AL$8="",0,SUMIFS(AL428:AL544,$H428:$H544,$B425&amp;"*",$E428:$E544,"&lt;&gt;"&amp;"ндс(-)")+SUMIFS(AL428:AL544,$H428:$H544,$B425&amp;"*",$E428:$E544,"ндс(-)")/(1+Главная!$N$23))</f>
        <v>0</v>
      </c>
      <c r="AM425" s="99">
        <f>IF(AM$8="",0,SUMIFS(AM428:AM544,$H428:$H544,$B425&amp;"*",$E428:$E544,"&lt;&gt;"&amp;"ндс(-)")+SUMIFS(AM428:AM544,$H428:$H544,$B425&amp;"*",$E428:$E544,"ндс(-)")/(1+Главная!$N$23))</f>
        <v>0</v>
      </c>
      <c r="AN425" s="99">
        <f>IF(AN$8="",0,SUMIFS(AN428:AN544,$H428:$H544,$B425&amp;"*",$E428:$E544,"&lt;&gt;"&amp;"ндс(-)")+SUMIFS(AN428:AN544,$H428:$H544,$B425&amp;"*",$E428:$E544,"ндс(-)")/(1+Главная!$N$23))</f>
        <v>0</v>
      </c>
      <c r="AO425" s="99">
        <f>IF(AO$8="",0,SUMIFS(AO428:AO544,$H428:$H544,$B425&amp;"*",$E428:$E544,"&lt;&gt;"&amp;"ндс(-)")+SUMIFS(AO428:AO544,$H428:$H544,$B425&amp;"*",$E428:$E544,"ндс(-)")/(1+Главная!$N$23))</f>
        <v>0</v>
      </c>
      <c r="AP425" s="99">
        <f>IF(AP$8="",0,SUMIFS(AP428:AP544,$H428:$H544,$B425&amp;"*",$E428:$E544,"&lt;&gt;"&amp;"ндс(-)")+SUMIFS(AP428:AP544,$H428:$H544,$B425&amp;"*",$E428:$E544,"ндс(-)")/(1+Главная!$N$23))</f>
        <v>0</v>
      </c>
      <c r="AQ425" s="99">
        <f>IF(AQ$8="",0,SUMIFS(AQ428:AQ544,$H428:$H544,$B425&amp;"*",$E428:$E544,"&lt;&gt;"&amp;"ндс(-)")+SUMIFS(AQ428:AQ544,$H428:$H544,$B425&amp;"*",$E428:$E544,"ндс(-)")/(1+Главная!$N$23))</f>
        <v>0</v>
      </c>
      <c r="AR425" s="99">
        <f>IF(AR$8="",0,SUMIFS(AR428:AR544,$H428:$H544,$B425&amp;"*",$E428:$E544,"&lt;&gt;"&amp;"ндс(-)")+SUMIFS(AR428:AR544,$H428:$H544,$B425&amp;"*",$E428:$E544,"ндс(-)")/(1+Главная!$N$23))</f>
        <v>0</v>
      </c>
      <c r="AS425" s="99">
        <f>IF(AS$8="",0,SUMIFS(AS428:AS544,$H428:$H544,$B425&amp;"*",$E428:$E544,"&lt;&gt;"&amp;"ндс(-)")+SUMIFS(AS428:AS544,$H428:$H544,$B425&amp;"*",$E428:$E544,"ндс(-)")/(1+Главная!$N$23))</f>
        <v>0</v>
      </c>
      <c r="AT425" s="99">
        <f>IF(AT$8="",0,SUMIFS(AT428:AT544,$H428:$H544,$B425&amp;"*",$E428:$E544,"&lt;&gt;"&amp;"ндс(-)")+SUMIFS(AT428:AT544,$H428:$H544,$B425&amp;"*",$E428:$E544,"ндс(-)")/(1+Главная!$N$23))</f>
        <v>0</v>
      </c>
      <c r="AU425" s="99">
        <f>IF(AU$8="",0,SUMIFS(AU428:AU544,$H428:$H544,$B425&amp;"*",$E428:$E544,"&lt;&gt;"&amp;"ндс(-)")+SUMIFS(AU428:AU544,$H428:$H544,$B425&amp;"*",$E428:$E544,"ндс(-)")/(1+Главная!$N$23))</f>
        <v>0</v>
      </c>
      <c r="AV425" s="99">
        <f>IF(AV$8="",0,SUMIFS(AV428:AV544,$H428:$H544,$B425&amp;"*",$E428:$E544,"&lt;&gt;"&amp;"ндс(-)")+SUMIFS(AV428:AV544,$H428:$H544,$B425&amp;"*",$E428:$E544,"ндс(-)")/(1+Главная!$N$23))</f>
        <v>0</v>
      </c>
      <c r="AW425" s="99">
        <f>IF(AW$8="",0,SUMIFS(AW428:AW544,$H428:$H544,$B425&amp;"*",$E428:$E544,"&lt;&gt;"&amp;"ндс(-)")+SUMIFS(AW428:AW544,$H428:$H544,$B425&amp;"*",$E428:$E544,"ндс(-)")/(1+Главная!$N$23))</f>
        <v>0</v>
      </c>
      <c r="AX425" s="99">
        <f>IF(AX$8="",0,SUMIFS(AX428:AX544,$H428:$H544,$B425&amp;"*",$E428:$E544,"&lt;&gt;"&amp;"ндс(-)")+SUMIFS(AX428:AX544,$H428:$H544,$B425&amp;"*",$E428:$E544,"ндс(-)")/(1+Главная!$N$23))</f>
        <v>0</v>
      </c>
      <c r="AY425" s="99">
        <f>IF(AY$8="",0,SUMIFS(AY428:AY544,$H428:$H544,$B425&amp;"*",$E428:$E544,"&lt;&gt;"&amp;"ндс(-)")+SUMIFS(AY428:AY544,$H428:$H544,$B425&amp;"*",$E428:$E544,"ндс(-)")/(1+Главная!$N$23))</f>
        <v>0</v>
      </c>
      <c r="AZ425" s="99">
        <f>IF(AZ$8="",0,SUMIFS(AZ428:AZ544,$H428:$H544,$B425&amp;"*",$E428:$E544,"&lt;&gt;"&amp;"ндс(-)")+SUMIFS(AZ428:AZ544,$H428:$H544,$B425&amp;"*",$E428:$E544,"ндс(-)")/(1+Главная!$N$23))</f>
        <v>0</v>
      </c>
      <c r="BA425" s="99">
        <f>IF(BA$8="",0,SUMIFS(BA428:BA544,$H428:$H544,$B425&amp;"*",$E428:$E544,"&lt;&gt;"&amp;"ндс(-)")+SUMIFS(BA428:BA544,$H428:$H544,$B425&amp;"*",$E428:$E544,"ндс(-)")/(1+Главная!$N$23))</f>
        <v>0</v>
      </c>
      <c r="BB425" s="99">
        <f>IF(BB$8="",0,SUMIFS(BB428:BB544,$H428:$H544,$B425&amp;"*",$E428:$E544,"&lt;&gt;"&amp;"ндс(-)")+SUMIFS(BB428:BB544,$H428:$H544,$B425&amp;"*",$E428:$E544,"ндс(-)")/(1+Главная!$N$23))</f>
        <v>0</v>
      </c>
      <c r="BC425" s="99">
        <f>IF(BC$8="",0,SUMIFS(BC428:BC544,$H428:$H544,$B425&amp;"*",$E428:$E544,"&lt;&gt;"&amp;"ндс(-)")+SUMIFS(BC428:BC544,$H428:$H544,$B425&amp;"*",$E428:$E544,"ндс(-)")/(1+Главная!$N$23))</f>
        <v>0</v>
      </c>
      <c r="BD425" s="99">
        <f>IF(BD$8="",0,SUMIFS(BD428:BD544,$H428:$H544,$B425&amp;"*",$E428:$E544,"&lt;&gt;"&amp;"ндс(-)")+SUMIFS(BD428:BD544,$H428:$H544,$B425&amp;"*",$E428:$E544,"ндс(-)")/(1+Главная!$N$23))</f>
        <v>0</v>
      </c>
      <c r="BE425" s="99">
        <f>IF(BE$8="",0,SUMIFS(BE428:BE544,$H428:$H544,$B425&amp;"*",$E428:$E544,"&lt;&gt;"&amp;"ндс(-)")+SUMIFS(BE428:BE544,$H428:$H544,$B425&amp;"*",$E428:$E544,"ндс(-)")/(1+Главная!$N$23))</f>
        <v>0</v>
      </c>
      <c r="BF425" s="99">
        <f>IF(BF$8="",0,SUMIFS(BF428:BF544,$H428:$H544,$B425&amp;"*",$E428:$E544,"&lt;&gt;"&amp;"ндс(-)")+SUMIFS(BF428:BF544,$H428:$H544,$B425&amp;"*",$E428:$E544,"ндс(-)")/(1+Главная!$N$23))</f>
        <v>0</v>
      </c>
      <c r="BG425" s="99">
        <f>IF(BG$8="",0,SUMIFS(BG428:BG544,$H428:$H544,$B425&amp;"*",$E428:$E544,"&lt;&gt;"&amp;"ндс(-)")+SUMIFS(BG428:BG544,$H428:$H544,$B425&amp;"*",$E428:$E544,"ндс(-)")/(1+Главная!$N$23))</f>
        <v>0</v>
      </c>
      <c r="BH425" s="99">
        <f>IF(BH$8="",0,SUMIFS(BH428:BH544,$H428:$H544,$B425&amp;"*",$E428:$E544,"&lt;&gt;"&amp;"ндс(-)")+SUMIFS(BH428:BH544,$H428:$H544,$B425&amp;"*",$E428:$E544,"ндс(-)")/(1+Главная!$N$23))</f>
        <v>0</v>
      </c>
      <c r="BI425" s="99">
        <f>IF(BI$8="",0,SUMIFS(BI428:BI544,$H428:$H544,$B425&amp;"*",$E428:$E544,"&lt;&gt;"&amp;"ндс(-)")+SUMIFS(BI428:BI544,$H428:$H544,$B425&amp;"*",$E428:$E544,"ндс(-)")/(1+Главная!$N$23))</f>
        <v>0</v>
      </c>
      <c r="BJ425" s="99">
        <f>IF(BJ$8="",0,SUMIFS(BJ428:BJ544,$H428:$H544,$B425&amp;"*",$E428:$E544,"&lt;&gt;"&amp;"ндс(-)")+SUMIFS(BJ428:BJ544,$H428:$H544,$B425&amp;"*",$E428:$E544,"ндс(-)")/(1+Главная!$N$23))</f>
        <v>0</v>
      </c>
      <c r="BK425" s="99">
        <f>IF(BK$8="",0,SUMIFS(BK428:BK544,$H428:$H544,$B425&amp;"*",$E428:$E544,"&lt;&gt;"&amp;"ндс(-)")+SUMIFS(BK428:BK544,$H428:$H544,$B425&amp;"*",$E428:$E544,"ндс(-)")/(1+Главная!$N$23))</f>
        <v>0</v>
      </c>
      <c r="BL425" s="99">
        <f>IF(BL$8="",0,SUMIFS(BL428:BL544,$H428:$H544,$B425&amp;"*",$E428:$E544,"&lt;&gt;"&amp;"ндс(-)")+SUMIFS(BL428:BL544,$H428:$H544,$B425&amp;"*",$E428:$E544,"ндс(-)")/(1+Главная!$N$23))</f>
        <v>0</v>
      </c>
      <c r="BM425" s="99">
        <f>IF(BM$8="",0,SUMIFS(BM428:BM544,$H428:$H544,$B425&amp;"*",$E428:$E544,"&lt;&gt;"&amp;"ндс(-)")+SUMIFS(BM428:BM544,$H428:$H544,$B425&amp;"*",$E428:$E544,"ндс(-)")/(1+Главная!$N$23))</f>
        <v>0</v>
      </c>
      <c r="BN425" s="99">
        <f>IF(BN$8="",0,SUMIFS(BN428:BN544,$H428:$H544,$B425&amp;"*",$E428:$E544,"&lt;&gt;"&amp;"ндс(-)")+SUMIFS(BN428:BN544,$H428:$H544,$B425&amp;"*",$E428:$E544,"ндс(-)")/(1+Главная!$N$23))</f>
        <v>0</v>
      </c>
      <c r="BO425" s="99">
        <f>IF(BO$8="",0,SUMIFS(BO428:BO544,$H428:$H544,$B425&amp;"*",$E428:$E544,"&lt;&gt;"&amp;"ндс(-)")+SUMIFS(BO428:BO544,$H428:$H544,$B425&amp;"*",$E428:$E544,"ндс(-)")/(1+Главная!$N$23))</f>
        <v>0</v>
      </c>
      <c r="BP425" s="99">
        <f>IF(BP$8="",0,SUMIFS(BP428:BP544,$H428:$H544,$B425&amp;"*",$E428:$E544,"&lt;&gt;"&amp;"ндс(-)")+SUMIFS(BP428:BP544,$H428:$H544,$B425&amp;"*",$E428:$E544,"ндс(-)")/(1+Главная!$N$23))</f>
        <v>0</v>
      </c>
      <c r="BQ425" s="99">
        <f>IF(BQ$8="",0,SUMIFS(BQ428:BQ544,$H428:$H544,$B425&amp;"*",$E428:$E544,"&lt;&gt;"&amp;"ндс(-)")+SUMIFS(BQ428:BQ544,$H428:$H544,$B425&amp;"*",$E428:$E544,"ндс(-)")/(1+Главная!$N$23))</f>
        <v>0</v>
      </c>
      <c r="BR425" s="99">
        <f>IF(BR$8="",0,SUMIFS(BR428:BR544,$H428:$H544,$B425&amp;"*",$E428:$E544,"&lt;&gt;"&amp;"ндс(-)")+SUMIFS(BR428:BR544,$H428:$H544,$B425&amp;"*",$E428:$E544,"ндс(-)")/(1+Главная!$N$23))</f>
        <v>0</v>
      </c>
      <c r="BS425" s="99">
        <f>IF(BS$8="",0,SUMIFS(BS428:BS544,$H428:$H544,$B425&amp;"*",$E428:$E544,"&lt;&gt;"&amp;"ндс(-)")+SUMIFS(BS428:BS544,$H428:$H544,$B425&amp;"*",$E428:$E544,"ндс(-)")/(1+Главная!$N$23))</f>
        <v>0</v>
      </c>
      <c r="BT425" s="99">
        <f>IF(BT$8="",0,SUMIFS(BT428:BT544,$H428:$H544,$B425&amp;"*",$E428:$E544,"&lt;&gt;"&amp;"ндс(-)")+SUMIFS(BT428:BT544,$H428:$H544,$B425&amp;"*",$E428:$E544,"ндс(-)")/(1+Главная!$N$23))</f>
        <v>0</v>
      </c>
      <c r="BU425" s="99">
        <f>IF(BU$8="",0,SUMIFS(BU428:BU544,$H428:$H544,$B425&amp;"*",$E428:$E544,"&lt;&gt;"&amp;"ндс(-)")+SUMIFS(BU428:BU544,$H428:$H544,$B425&amp;"*",$E428:$E544,"ндс(-)")/(1+Главная!$N$23))</f>
        <v>0</v>
      </c>
      <c r="BV425" s="99">
        <f>IF(BV$8="",0,SUMIFS(BV428:BV544,$H428:$H544,$B425&amp;"*",$E428:$E544,"&lt;&gt;"&amp;"ндс(-)")+SUMIFS(BV428:BV544,$H428:$H544,$B425&amp;"*",$E428:$E544,"ндс(-)")/(1+Главная!$N$23))</f>
        <v>0</v>
      </c>
      <c r="BW425" s="99">
        <f>IF(BW$8="",0,SUMIFS(BW428:BW544,$H428:$H544,$B425&amp;"*",$E428:$E544,"&lt;&gt;"&amp;"ндс(-)")+SUMIFS(BW428:BW544,$H428:$H544,$B425&amp;"*",$E428:$E544,"ндс(-)")/(1+Главная!$N$23))</f>
        <v>0</v>
      </c>
      <c r="BX425" s="99">
        <f>IF(BX$8="",0,SUMIFS(BX428:BX544,$H428:$H544,$B425&amp;"*",$E428:$E544,"&lt;&gt;"&amp;"ндс(-)")+SUMIFS(BX428:BX544,$H428:$H544,$B425&amp;"*",$E428:$E544,"ндс(-)")/(1+Главная!$N$23))</f>
        <v>0</v>
      </c>
      <c r="BY425" s="99">
        <f>IF(BY$8="",0,SUMIFS(BY428:BY544,$H428:$H544,$B425&amp;"*",$E428:$E544,"&lt;&gt;"&amp;"ндс(-)")+SUMIFS(BY428:BY544,$H428:$H544,$B425&amp;"*",$E428:$E544,"ндс(-)")/(1+Главная!$N$23))</f>
        <v>0</v>
      </c>
      <c r="BZ425" s="99">
        <f>IF(BZ$8="",0,SUMIFS(BZ428:BZ544,$H428:$H544,$B425&amp;"*",$E428:$E544,"&lt;&gt;"&amp;"ндс(-)")+SUMIFS(BZ428:BZ544,$H428:$H544,$B425&amp;"*",$E428:$E544,"ндс(-)")/(1+Главная!$N$23))</f>
        <v>0</v>
      </c>
      <c r="CA425" s="99">
        <f>IF(CA$8="",0,SUMIFS(CA428:CA544,$H428:$H544,$B425&amp;"*",$E428:$E544,"&lt;&gt;"&amp;"ндс(-)")+SUMIFS(CA428:CA544,$H428:$H544,$B425&amp;"*",$E428:$E544,"ндс(-)")/(1+Главная!$N$23))</f>
        <v>0</v>
      </c>
      <c r="CB425" s="99">
        <f>IF(CB$8="",0,SUMIFS(CB428:CB544,$H428:$H544,$B425&amp;"*",$E428:$E544,"&lt;&gt;"&amp;"ндс(-)")+SUMIFS(CB428:CB544,$H428:$H544,$B425&amp;"*",$E428:$E544,"ндс(-)")/(1+Главная!$N$23))</f>
        <v>0</v>
      </c>
      <c r="CC425" s="99">
        <f>IF(CC$8="",0,SUMIFS(CC428:CC544,$H428:$H544,$B425&amp;"*",$E428:$E544,"&lt;&gt;"&amp;"ндс(-)")+SUMIFS(CC428:CC544,$H428:$H544,$B425&amp;"*",$E428:$E544,"ндс(-)")/(1+Главная!$N$23))</f>
        <v>0</v>
      </c>
      <c r="CD425" s="99">
        <f>IF(CD$8="",0,SUMIFS(CD428:CD544,$H428:$H544,$B425&amp;"*",$E428:$E544,"&lt;&gt;"&amp;"ндс(-)")+SUMIFS(CD428:CD544,$H428:$H544,$B425&amp;"*",$E428:$E544,"ндс(-)")/(1+Главная!$N$23))</f>
        <v>0</v>
      </c>
      <c r="CE425" s="99">
        <f>IF(CE$8="",0,SUMIFS(CE428:CE544,$H428:$H544,$B425&amp;"*",$E428:$E544,"&lt;&gt;"&amp;"ндс(-)")+SUMIFS(CE428:CE544,$H428:$H544,$B425&amp;"*",$E428:$E544,"ндс(-)")/(1+Главная!$N$23))</f>
        <v>0</v>
      </c>
      <c r="CF425" s="99">
        <f>IF(CF$8="",0,SUMIFS(CF428:CF544,$H428:$H544,$B425&amp;"*",$E428:$E544,"&lt;&gt;"&amp;"ндс(-)")+SUMIFS(CF428:CF544,$H428:$H544,$B425&amp;"*",$E428:$E544,"ндс(-)")/(1+Главная!$N$23))</f>
        <v>0</v>
      </c>
      <c r="CG425" s="99">
        <f>IF(CG$8="",0,SUMIFS(CG428:CG544,$H428:$H544,$B425&amp;"*",$E428:$E544,"&lt;&gt;"&amp;"ндс(-)")+SUMIFS(CG428:CG544,$H428:$H544,$B425&amp;"*",$E428:$E544,"ндс(-)")/(1+Главная!$N$23))</f>
        <v>0</v>
      </c>
      <c r="CH425" s="99">
        <f>IF(CH$8="",0,SUMIFS(CH428:CH544,$H428:$H544,$B425&amp;"*",$E428:$E544,"&lt;&gt;"&amp;"ндс(-)")+SUMIFS(CH428:CH544,$H428:$H544,$B425&amp;"*",$E428:$E544,"ндс(-)")/(1+Главная!$N$23))</f>
        <v>0</v>
      </c>
      <c r="CI425" s="99">
        <f>IF(CI$8="",0,SUMIFS(CI428:CI544,$H428:$H544,$B425&amp;"*",$E428:$E544,"&lt;&gt;"&amp;"ндс(-)")+SUMIFS(CI428:CI544,$H428:$H544,$B425&amp;"*",$E428:$E544,"ндс(-)")/(1+Главная!$N$23))</f>
        <v>0</v>
      </c>
      <c r="CJ425" s="99">
        <f>IF(CJ$8="",0,SUMIFS(CJ428:CJ544,$H428:$H544,$B425&amp;"*",$E428:$E544,"&lt;&gt;"&amp;"ндс(-)")+SUMIFS(CJ428:CJ544,$H428:$H544,$B425&amp;"*",$E428:$E544,"ндс(-)")/(1+Главная!$N$23))</f>
        <v>0</v>
      </c>
      <c r="CK425" s="99">
        <f>IF(CK$8="",0,SUMIFS(CK428:CK544,$H428:$H544,$B425&amp;"*",$E428:$E544,"&lt;&gt;"&amp;"ндс(-)")+SUMIFS(CK428:CK544,$H428:$H544,$B425&amp;"*",$E428:$E544,"ндс(-)")/(1+Главная!$N$23))</f>
        <v>0</v>
      </c>
      <c r="CL425" s="99">
        <f>IF(CL$8="",0,SUMIFS(CL428:CL544,$H428:$H544,$B425&amp;"*",$E428:$E544,"&lt;&gt;"&amp;"ндс(-)")+SUMIFS(CL428:CL544,$H428:$H544,$B425&amp;"*",$E428:$E544,"ндс(-)")/(1+Главная!$N$23))</f>
        <v>0</v>
      </c>
      <c r="CM425" s="99">
        <f>IF(CM$8="",0,SUMIFS(CM428:CM544,$H428:$H544,$B425&amp;"*",$E428:$E544,"&lt;&gt;"&amp;"ндс(-)")+SUMIFS(CM428:CM544,$H428:$H544,$B425&amp;"*",$E428:$E544,"ндс(-)")/(1+Главная!$N$23))</f>
        <v>0</v>
      </c>
      <c r="CN425" s="99">
        <f>IF(CN$8="",0,SUMIFS(CN428:CN544,$H428:$H544,$B425&amp;"*",$E428:$E544,"&lt;&gt;"&amp;"ндс(-)")+SUMIFS(CN428:CN544,$H428:$H544,$B425&amp;"*",$E428:$E544,"ндс(-)")/(1+Главная!$N$23))</f>
        <v>0</v>
      </c>
      <c r="CO425" s="99">
        <f>IF(CO$8="",0,SUMIFS(CO428:CO544,$H428:$H544,$B425&amp;"*",$E428:$E544,"&lt;&gt;"&amp;"ндс(-)")+SUMIFS(CO428:CO544,$H428:$H544,$B425&amp;"*",$E428:$E544,"ндс(-)")/(1+Главная!$N$23))</f>
        <v>0</v>
      </c>
      <c r="CP425" s="99">
        <f>IF(CP$8="",0,SUMIFS(CP428:CP544,$H428:$H544,$B425&amp;"*",$E428:$E544,"&lt;&gt;"&amp;"ндс(-)")+SUMIFS(CP428:CP544,$H428:$H544,$B425&amp;"*",$E428:$E544,"ндс(-)")/(1+Главная!$N$23))</f>
        <v>0</v>
      </c>
      <c r="CQ425" s="99">
        <f>IF(CQ$8="",0,SUMIFS(CQ428:CQ544,$H428:$H544,$B425&amp;"*",$E428:$E544,"&lt;&gt;"&amp;"ндс(-)")+SUMIFS(CQ428:CQ544,$H428:$H544,$B425&amp;"*",$E428:$E544,"ндс(-)")/(1+Главная!$N$23))</f>
        <v>0</v>
      </c>
      <c r="CR425" s="99">
        <f>IF(CR$8="",0,SUMIFS(CR428:CR544,$H428:$H544,$B425&amp;"*",$E428:$E544,"&lt;&gt;"&amp;"ндс(-)")+SUMIFS(CR428:CR544,$H428:$H544,$B425&amp;"*",$E428:$E544,"ндс(-)")/(1+Главная!$N$23))</f>
        <v>0</v>
      </c>
      <c r="CS425" s="99">
        <f>IF(CS$8="",0,SUMIFS(CS428:CS544,$H428:$H544,$B425&amp;"*",$E428:$E544,"&lt;&gt;"&amp;"ндс(-)")+SUMIFS(CS428:CS544,$H428:$H544,$B425&amp;"*",$E428:$E544,"ндс(-)")/(1+Главная!$N$23))</f>
        <v>0</v>
      </c>
      <c r="CT425" s="99">
        <f>IF(CT$8="",0,SUMIFS(CT428:CT544,$H428:$H544,$B425&amp;"*",$E428:$E544,"&lt;&gt;"&amp;"ндс(-)")+SUMIFS(CT428:CT544,$H428:$H544,$B425&amp;"*",$E428:$E544,"ндс(-)")/(1+Главная!$N$23))</f>
        <v>0</v>
      </c>
      <c r="CU425" s="99">
        <f>IF(CU$8="",0,SUMIFS(CU428:CU544,$H428:$H544,$B425&amp;"*",$E428:$E544,"&lt;&gt;"&amp;"ндс(-)")+SUMIFS(CU428:CU544,$H428:$H544,$B425&amp;"*",$E428:$E544,"ндс(-)")/(1+Главная!$N$23))</f>
        <v>0</v>
      </c>
      <c r="CV425" s="99">
        <f>IF(CV$8="",0,SUMIFS(CV428:CV544,$H428:$H544,$B425&amp;"*",$E428:$E544,"&lt;&gt;"&amp;"ндс(-)")+SUMIFS(CV428:CV544,$H428:$H544,$B425&amp;"*",$E428:$E544,"ндс(-)")/(1+Главная!$N$23))</f>
        <v>0</v>
      </c>
      <c r="CW425" s="99">
        <f>IF(CW$8="",0,SUMIFS(CW428:CW544,$H428:$H544,$B425&amp;"*",$E428:$E544,"&lt;&gt;"&amp;"ндс(-)")+SUMIFS(CW428:CW544,$H428:$H544,$B425&amp;"*",$E428:$E544,"ндс(-)")/(1+Главная!$N$23))</f>
        <v>0</v>
      </c>
      <c r="CX425" s="99">
        <f>IF(CX$8="",0,SUMIFS(CX428:CX544,$H428:$H544,$B425&amp;"*",$E428:$E544,"&lt;&gt;"&amp;"ндс(-)")+SUMIFS(CX428:CX544,$H428:$H544,$B425&amp;"*",$E428:$E544,"ндс(-)")/(1+Главная!$N$23))</f>
        <v>0</v>
      </c>
      <c r="CY425" s="99">
        <f>IF(CY$8="",0,SUMIFS(CY428:CY544,$H428:$H544,$B425&amp;"*",$E428:$E544,"&lt;&gt;"&amp;"ндс(-)")+SUMIFS(CY428:CY544,$H428:$H544,$B425&amp;"*",$E428:$E544,"ндс(-)")/(1+Главная!$N$23))</f>
        <v>0</v>
      </c>
      <c r="CZ425" s="99">
        <f>IF(CZ$8="",0,SUMIFS(CZ428:CZ544,$H428:$H544,$B425&amp;"*",$E428:$E544,"&lt;&gt;"&amp;"ндс(-)")+SUMIFS(CZ428:CZ544,$H428:$H544,$B425&amp;"*",$E428:$E544,"ндс(-)")/(1+Главная!$N$23))</f>
        <v>0</v>
      </c>
      <c r="DA425" s="99">
        <f>IF(DA$8="",0,SUMIFS(DA428:DA544,$H428:$H544,$B425&amp;"*",$E428:$E544,"&lt;&gt;"&amp;"ндс(-)")+SUMIFS(DA428:DA544,$H428:$H544,$B425&amp;"*",$E428:$E544,"ндс(-)")/(1+Главная!$N$23))</f>
        <v>0</v>
      </c>
      <c r="DB425" s="99">
        <f>IF(DB$8="",0,SUMIFS(DB428:DB544,$H428:$H544,$B425&amp;"*",$E428:$E544,"&lt;&gt;"&amp;"ндс(-)")+SUMIFS(DB428:DB544,$H428:$H544,$B425&amp;"*",$E428:$E544,"ндс(-)")/(1+Главная!$N$23))</f>
        <v>0</v>
      </c>
      <c r="DC425" s="99">
        <f>IF(DC$8="",0,SUMIFS(DC428:DC544,$H428:$H544,$B425&amp;"*",$E428:$E544,"&lt;&gt;"&amp;"ндс(-)")+SUMIFS(DC428:DC544,$H428:$H544,$B425&amp;"*",$E428:$E544,"ндс(-)")/(1+Главная!$N$23))</f>
        <v>0</v>
      </c>
      <c r="DD425" s="99">
        <f>IF(DD$8="",0,SUMIFS(DD428:DD544,$H428:$H544,$B425&amp;"*",$E428:$E544,"&lt;&gt;"&amp;"ндс(-)")+SUMIFS(DD428:DD544,$H428:$H544,$B425&amp;"*",$E428:$E544,"ндс(-)")/(1+Главная!$N$23))</f>
        <v>0</v>
      </c>
      <c r="DE425" s="99">
        <f>IF(DE$8="",0,SUMIFS(DE428:DE544,$H428:$H544,$B425&amp;"*",$E428:$E544,"&lt;&gt;"&amp;"ндс(-)")+SUMIFS(DE428:DE544,$H428:$H544,$B425&amp;"*",$E428:$E544,"ндс(-)")/(1+Главная!$N$23))</f>
        <v>0</v>
      </c>
      <c r="DF425" s="99">
        <f>IF(DF$8="",0,SUMIFS(DF428:DF544,$H428:$H544,$B425&amp;"*",$E428:$E544,"&lt;&gt;"&amp;"ндс(-)")+SUMIFS(DF428:DF544,$H428:$H544,$B425&amp;"*",$E428:$E544,"ндс(-)")/(1+Главная!$N$23))</f>
        <v>0</v>
      </c>
      <c r="DG425" s="99">
        <f>IF(DG$8="",0,SUMIFS(DG428:DG544,$H428:$H544,$B425&amp;"*",$E428:$E544,"&lt;&gt;"&amp;"ндс(-)")+SUMIFS(DG428:DG544,$H428:$H544,$B425&amp;"*",$E428:$E544,"ндс(-)")/(1+Главная!$N$23))</f>
        <v>0</v>
      </c>
      <c r="DH425" s="99">
        <f>IF(DH$8="",0,SUMIFS(DH428:DH544,$H428:$H544,$B425&amp;"*",$E428:$E544,"&lt;&gt;"&amp;"ндс(-)")+SUMIFS(DH428:DH544,$H428:$H544,$B425&amp;"*",$E428:$E544,"ндс(-)")/(1+Главная!$N$23))</f>
        <v>0</v>
      </c>
      <c r="DI425" s="99">
        <f>IF(DI$8="",0,SUMIFS(DI428:DI544,$H428:$H544,$B425&amp;"*",$E428:$E544,"&lt;&gt;"&amp;"ндс(-)")+SUMIFS(DI428:DI544,$H428:$H544,$B425&amp;"*",$E428:$E544,"ндс(-)")/(1+Главная!$N$23))</f>
        <v>0</v>
      </c>
      <c r="DJ425" s="99">
        <f>IF(DJ$8="",0,SUMIFS(DJ428:DJ544,$H428:$H544,$B425&amp;"*",$E428:$E544,"&lt;&gt;"&amp;"ндс(-)")+SUMIFS(DJ428:DJ544,$H428:$H544,$B425&amp;"*",$E428:$E544,"ндс(-)")/(1+Главная!$N$23))</f>
        <v>0</v>
      </c>
      <c r="DK425" s="99">
        <f>IF(DK$8="",0,SUMIFS(DK428:DK544,$H428:$H544,$B425&amp;"*",$E428:$E544,"&lt;&gt;"&amp;"ндс(-)")+SUMIFS(DK428:DK544,$H428:$H544,$B425&amp;"*",$E428:$E544,"ндс(-)")/(1+Главная!$N$23))</f>
        <v>0</v>
      </c>
      <c r="DL425" s="99">
        <f>IF(DL$8="",0,SUMIFS(DL428:DL544,$H428:$H544,$B425&amp;"*",$E428:$E544,"&lt;&gt;"&amp;"ндс(-)")+SUMIFS(DL428:DL544,$H428:$H544,$B425&amp;"*",$E428:$E544,"ндс(-)")/(1+Главная!$N$23))</f>
        <v>0</v>
      </c>
      <c r="DM425" s="99">
        <f>IF(DM$8="",0,SUMIFS(DM428:DM544,$H428:$H544,$B425&amp;"*",$E428:$E544,"&lt;&gt;"&amp;"ндс(-)")+SUMIFS(DM428:DM544,$H428:$H544,$B425&amp;"*",$E428:$E544,"ндс(-)")/(1+Главная!$N$23))</f>
        <v>0</v>
      </c>
      <c r="DN425" s="99">
        <f>IF(DN$8="",0,SUMIFS(DN428:DN544,$H428:$H544,$B425&amp;"*",$E428:$E544,"&lt;&gt;"&amp;"ндс(-)")+SUMIFS(DN428:DN544,$H428:$H544,$B425&amp;"*",$E428:$E544,"ндс(-)")/(1+Главная!$N$23))</f>
        <v>0</v>
      </c>
      <c r="DO425" s="99">
        <f>IF(DO$8="",0,SUMIFS(DO428:DO544,$H428:$H544,$B425&amp;"*",$E428:$E544,"&lt;&gt;"&amp;"ндс(-)")+SUMIFS(DO428:DO544,$H428:$H544,$B425&amp;"*",$E428:$E544,"ндс(-)")/(1+Главная!$N$23))</f>
        <v>0</v>
      </c>
      <c r="DP425" s="99">
        <f>IF(DP$8="",0,SUMIFS(DP428:DP544,$H428:$H544,$B425&amp;"*",$E428:$E544,"&lt;&gt;"&amp;"ндс(-)")+SUMIFS(DP428:DP544,$H428:$H544,$B425&amp;"*",$E428:$E544,"ндс(-)")/(1+Главная!$N$23))</f>
        <v>0</v>
      </c>
      <c r="DQ425" s="99">
        <f>IF(DQ$8="",0,SUMIFS(DQ428:DQ544,$H428:$H544,$B425&amp;"*",$E428:$E544,"&lt;&gt;"&amp;"ндс(-)")+SUMIFS(DQ428:DQ544,$H428:$H544,$B425&amp;"*",$E428:$E544,"ндс(-)")/(1+Главная!$N$23))</f>
        <v>0</v>
      </c>
      <c r="DR425" s="99">
        <f>IF(DR$8="",0,SUMIFS(DR428:DR544,$H428:$H544,$B425&amp;"*",$E428:$E544,"&lt;&gt;"&amp;"ндс(-)")+SUMIFS(DR428:DR544,$H428:$H544,$B425&amp;"*",$E428:$E544,"ндс(-)")/(1+Главная!$N$23))</f>
        <v>0</v>
      </c>
      <c r="DS425" s="99">
        <f>IF(DS$8="",0,SUMIFS(DS428:DS544,$H428:$H544,$B425&amp;"*",$E428:$E544,"&lt;&gt;"&amp;"ндс(-)")+SUMIFS(DS428:DS544,$H428:$H544,$B425&amp;"*",$E428:$E544,"ндс(-)")/(1+Главная!$N$23))</f>
        <v>0</v>
      </c>
      <c r="DT425" s="99">
        <f>IF(DT$8="",0,SUMIFS(DT428:DT544,$H428:$H544,$B425&amp;"*",$E428:$E544,"&lt;&gt;"&amp;"ндс(-)")+SUMIFS(DT428:DT544,$H428:$H544,$B425&amp;"*",$E428:$E544,"ндс(-)")/(1+Главная!$N$23))</f>
        <v>0</v>
      </c>
      <c r="DU425" s="35"/>
      <c r="DV425" s="35"/>
    </row>
    <row r="426" spans="1:126" s="333" customFormat="1" ht="10.199999999999999">
      <c r="A426" s="326"/>
      <c r="B426" s="327" t="s">
        <v>149</v>
      </c>
      <c r="C426" s="326"/>
      <c r="D426" s="326"/>
      <c r="E426" s="270"/>
      <c r="F426" s="328"/>
      <c r="G426" s="304"/>
      <c r="H426" s="326"/>
      <c r="I426" s="326" t="str">
        <f>$H$23</f>
        <v>Начисление прямых расходов</v>
      </c>
      <c r="J426" s="326"/>
      <c r="K426" s="326"/>
      <c r="L426" s="326"/>
      <c r="M426" s="300"/>
      <c r="N426" s="326" t="str">
        <f>N305</f>
        <v>Продажа нежилых помещений</v>
      </c>
      <c r="O426" s="326"/>
      <c r="P426" s="229"/>
      <c r="Q426" s="326" t="s">
        <v>25</v>
      </c>
      <c r="R426" s="326"/>
      <c r="S426" s="300"/>
      <c r="T426" s="329"/>
      <c r="U426" s="300"/>
      <c r="V426" s="326"/>
      <c r="W426" s="330">
        <f>SUM($Y426:$DU426)</f>
        <v>0</v>
      </c>
      <c r="X426" s="330"/>
      <c r="Y426" s="245"/>
      <c r="Z426" s="331"/>
      <c r="AA426" s="332">
        <f>IF(AA$8="",0,SUMIFS(AA428:AA544,$H428:$H544,$B425&amp;"*"))</f>
        <v>0</v>
      </c>
      <c r="AB426" s="332">
        <f t="shared" ref="AB426" si="1254">IF(AB$8="",0,SUMIFS(AB428:AB544,$H428:$H544,$B425&amp;"*"))</f>
        <v>0</v>
      </c>
      <c r="AC426" s="332">
        <f t="shared" ref="AC426" si="1255">IF(AC$8="",0,SUMIFS(AC428:AC544,$H428:$H544,$B425&amp;"*"))</f>
        <v>0</v>
      </c>
      <c r="AD426" s="332">
        <f t="shared" ref="AD426" si="1256">IF(AD$8="",0,SUMIFS(AD428:AD544,$H428:$H544,$B425&amp;"*"))</f>
        <v>0</v>
      </c>
      <c r="AE426" s="332">
        <f t="shared" ref="AE426:CP426" si="1257">IF(AE$8="",0,SUMIFS(AE428:AE544,$H428:$H544,$B425&amp;"*"))</f>
        <v>0</v>
      </c>
      <c r="AF426" s="332">
        <f t="shared" si="1257"/>
        <v>0</v>
      </c>
      <c r="AG426" s="332">
        <f t="shared" si="1257"/>
        <v>0</v>
      </c>
      <c r="AH426" s="332">
        <f t="shared" si="1257"/>
        <v>0</v>
      </c>
      <c r="AI426" s="332">
        <f t="shared" si="1257"/>
        <v>0</v>
      </c>
      <c r="AJ426" s="332">
        <f t="shared" si="1257"/>
        <v>0</v>
      </c>
      <c r="AK426" s="332">
        <f t="shared" si="1257"/>
        <v>0</v>
      </c>
      <c r="AL426" s="332">
        <f t="shared" si="1257"/>
        <v>0</v>
      </c>
      <c r="AM426" s="332">
        <f t="shared" si="1257"/>
        <v>0</v>
      </c>
      <c r="AN426" s="332">
        <f t="shared" si="1257"/>
        <v>0</v>
      </c>
      <c r="AO426" s="332">
        <f t="shared" si="1257"/>
        <v>0</v>
      </c>
      <c r="AP426" s="332">
        <f t="shared" si="1257"/>
        <v>0</v>
      </c>
      <c r="AQ426" s="332">
        <f t="shared" si="1257"/>
        <v>0</v>
      </c>
      <c r="AR426" s="332">
        <f t="shared" si="1257"/>
        <v>0</v>
      </c>
      <c r="AS426" s="332">
        <f t="shared" si="1257"/>
        <v>0</v>
      </c>
      <c r="AT426" s="332">
        <f t="shared" si="1257"/>
        <v>0</v>
      </c>
      <c r="AU426" s="332">
        <f t="shared" si="1257"/>
        <v>0</v>
      </c>
      <c r="AV426" s="332">
        <f t="shared" si="1257"/>
        <v>0</v>
      </c>
      <c r="AW426" s="332">
        <f t="shared" si="1257"/>
        <v>0</v>
      </c>
      <c r="AX426" s="332">
        <f t="shared" si="1257"/>
        <v>0</v>
      </c>
      <c r="AY426" s="332">
        <f t="shared" si="1257"/>
        <v>0</v>
      </c>
      <c r="AZ426" s="332">
        <f t="shared" si="1257"/>
        <v>0</v>
      </c>
      <c r="BA426" s="332">
        <f t="shared" si="1257"/>
        <v>0</v>
      </c>
      <c r="BB426" s="332">
        <f t="shared" si="1257"/>
        <v>0</v>
      </c>
      <c r="BC426" s="332">
        <f t="shared" si="1257"/>
        <v>0</v>
      </c>
      <c r="BD426" s="332">
        <f t="shared" si="1257"/>
        <v>0</v>
      </c>
      <c r="BE426" s="332">
        <f t="shared" si="1257"/>
        <v>0</v>
      </c>
      <c r="BF426" s="332">
        <f t="shared" si="1257"/>
        <v>0</v>
      </c>
      <c r="BG426" s="332">
        <f t="shared" si="1257"/>
        <v>0</v>
      </c>
      <c r="BH426" s="332">
        <f t="shared" si="1257"/>
        <v>0</v>
      </c>
      <c r="BI426" s="332">
        <f t="shared" si="1257"/>
        <v>0</v>
      </c>
      <c r="BJ426" s="332">
        <f t="shared" si="1257"/>
        <v>0</v>
      </c>
      <c r="BK426" s="332">
        <f t="shared" si="1257"/>
        <v>0</v>
      </c>
      <c r="BL426" s="332">
        <f t="shared" si="1257"/>
        <v>0</v>
      </c>
      <c r="BM426" s="332">
        <f t="shared" si="1257"/>
        <v>0</v>
      </c>
      <c r="BN426" s="332">
        <f t="shared" si="1257"/>
        <v>0</v>
      </c>
      <c r="BO426" s="332">
        <f t="shared" si="1257"/>
        <v>0</v>
      </c>
      <c r="BP426" s="332">
        <f t="shared" si="1257"/>
        <v>0</v>
      </c>
      <c r="BQ426" s="332">
        <f t="shared" si="1257"/>
        <v>0</v>
      </c>
      <c r="BR426" s="332">
        <f t="shared" si="1257"/>
        <v>0</v>
      </c>
      <c r="BS426" s="332">
        <f t="shared" si="1257"/>
        <v>0</v>
      </c>
      <c r="BT426" s="332">
        <f t="shared" si="1257"/>
        <v>0</v>
      </c>
      <c r="BU426" s="332">
        <f t="shared" si="1257"/>
        <v>0</v>
      </c>
      <c r="BV426" s="332">
        <f t="shared" si="1257"/>
        <v>0</v>
      </c>
      <c r="BW426" s="332">
        <f t="shared" si="1257"/>
        <v>0</v>
      </c>
      <c r="BX426" s="332">
        <f t="shared" si="1257"/>
        <v>0</v>
      </c>
      <c r="BY426" s="332">
        <f t="shared" si="1257"/>
        <v>0</v>
      </c>
      <c r="BZ426" s="332">
        <f t="shared" si="1257"/>
        <v>0</v>
      </c>
      <c r="CA426" s="332">
        <f t="shared" si="1257"/>
        <v>0</v>
      </c>
      <c r="CB426" s="332">
        <f t="shared" si="1257"/>
        <v>0</v>
      </c>
      <c r="CC426" s="332">
        <f t="shared" si="1257"/>
        <v>0</v>
      </c>
      <c r="CD426" s="332">
        <f t="shared" si="1257"/>
        <v>0</v>
      </c>
      <c r="CE426" s="332">
        <f t="shared" si="1257"/>
        <v>0</v>
      </c>
      <c r="CF426" s="332">
        <f t="shared" si="1257"/>
        <v>0</v>
      </c>
      <c r="CG426" s="332">
        <f t="shared" si="1257"/>
        <v>0</v>
      </c>
      <c r="CH426" s="332">
        <f t="shared" si="1257"/>
        <v>0</v>
      </c>
      <c r="CI426" s="332">
        <f t="shared" si="1257"/>
        <v>0</v>
      </c>
      <c r="CJ426" s="332">
        <f t="shared" si="1257"/>
        <v>0</v>
      </c>
      <c r="CK426" s="332">
        <f t="shared" si="1257"/>
        <v>0</v>
      </c>
      <c r="CL426" s="332">
        <f t="shared" si="1257"/>
        <v>0</v>
      </c>
      <c r="CM426" s="332">
        <f t="shared" si="1257"/>
        <v>0</v>
      </c>
      <c r="CN426" s="332">
        <f t="shared" si="1257"/>
        <v>0</v>
      </c>
      <c r="CO426" s="332">
        <f t="shared" si="1257"/>
        <v>0</v>
      </c>
      <c r="CP426" s="332">
        <f t="shared" si="1257"/>
        <v>0</v>
      </c>
      <c r="CQ426" s="332">
        <f t="shared" ref="CQ426:DT426" si="1258">IF(CQ$8="",0,SUMIFS(CQ428:CQ544,$H428:$H544,$B425&amp;"*"))</f>
        <v>0</v>
      </c>
      <c r="CR426" s="332">
        <f t="shared" si="1258"/>
        <v>0</v>
      </c>
      <c r="CS426" s="332">
        <f t="shared" si="1258"/>
        <v>0</v>
      </c>
      <c r="CT426" s="332">
        <f t="shared" si="1258"/>
        <v>0</v>
      </c>
      <c r="CU426" s="332">
        <f t="shared" si="1258"/>
        <v>0</v>
      </c>
      <c r="CV426" s="332">
        <f t="shared" si="1258"/>
        <v>0</v>
      </c>
      <c r="CW426" s="332">
        <f t="shared" si="1258"/>
        <v>0</v>
      </c>
      <c r="CX426" s="332">
        <f t="shared" si="1258"/>
        <v>0</v>
      </c>
      <c r="CY426" s="332">
        <f t="shared" si="1258"/>
        <v>0</v>
      </c>
      <c r="CZ426" s="332">
        <f t="shared" si="1258"/>
        <v>0</v>
      </c>
      <c r="DA426" s="332">
        <f t="shared" si="1258"/>
        <v>0</v>
      </c>
      <c r="DB426" s="332">
        <f t="shared" si="1258"/>
        <v>0</v>
      </c>
      <c r="DC426" s="332">
        <f t="shared" si="1258"/>
        <v>0</v>
      </c>
      <c r="DD426" s="332">
        <f t="shared" si="1258"/>
        <v>0</v>
      </c>
      <c r="DE426" s="332">
        <f t="shared" si="1258"/>
        <v>0</v>
      </c>
      <c r="DF426" s="332">
        <f t="shared" si="1258"/>
        <v>0</v>
      </c>
      <c r="DG426" s="332">
        <f t="shared" si="1258"/>
        <v>0</v>
      </c>
      <c r="DH426" s="332">
        <f t="shared" si="1258"/>
        <v>0</v>
      </c>
      <c r="DI426" s="332">
        <f t="shared" si="1258"/>
        <v>0</v>
      </c>
      <c r="DJ426" s="332">
        <f t="shared" si="1258"/>
        <v>0</v>
      </c>
      <c r="DK426" s="332">
        <f t="shared" si="1258"/>
        <v>0</v>
      </c>
      <c r="DL426" s="332">
        <f t="shared" si="1258"/>
        <v>0</v>
      </c>
      <c r="DM426" s="332">
        <f t="shared" si="1258"/>
        <v>0</v>
      </c>
      <c r="DN426" s="332">
        <f t="shared" si="1258"/>
        <v>0</v>
      </c>
      <c r="DO426" s="332">
        <f t="shared" si="1258"/>
        <v>0</v>
      </c>
      <c r="DP426" s="332">
        <f t="shared" si="1258"/>
        <v>0</v>
      </c>
      <c r="DQ426" s="332">
        <f t="shared" si="1258"/>
        <v>0</v>
      </c>
      <c r="DR426" s="332">
        <f t="shared" si="1258"/>
        <v>0</v>
      </c>
      <c r="DS426" s="332">
        <f t="shared" si="1258"/>
        <v>0</v>
      </c>
      <c r="DT426" s="332">
        <f t="shared" si="1258"/>
        <v>0</v>
      </c>
      <c r="DU426" s="326"/>
      <c r="DV426" s="326"/>
    </row>
    <row r="427" spans="1:126" s="38" customFormat="1">
      <c r="A427" s="35"/>
      <c r="B427" s="257" t="s">
        <v>144</v>
      </c>
      <c r="C427" s="35"/>
      <c r="D427" s="35"/>
      <c r="E427" s="9" t="s">
        <v>110</v>
      </c>
      <c r="F427" s="50"/>
      <c r="G427" s="304"/>
      <c r="H427" s="35" t="str">
        <f>$H$29</f>
        <v>Оплата прямых расходов</v>
      </c>
      <c r="I427" s="35"/>
      <c r="J427" s="35"/>
      <c r="K427" s="35"/>
      <c r="L427" s="35"/>
      <c r="M427" s="36"/>
      <c r="N427" s="35" t="str">
        <f>N305</f>
        <v>Продажа нежилых помещений</v>
      </c>
      <c r="O427" s="35"/>
      <c r="P427" s="5"/>
      <c r="Q427" s="35" t="s">
        <v>25</v>
      </c>
      <c r="R427" s="35"/>
      <c r="S427" s="36"/>
      <c r="T427" s="201"/>
      <c r="U427" s="36"/>
      <c r="V427" s="35"/>
      <c r="W427" s="37">
        <f>SUM($Y427:$DU427)</f>
        <v>0</v>
      </c>
      <c r="X427" s="37"/>
      <c r="Y427" s="45"/>
      <c r="Z427" s="98"/>
      <c r="AA427" s="99">
        <f>IF(AA$8="",0,SUMIFS(AA428:AA544,$H428:$H544,$B427&amp;"*"))</f>
        <v>0</v>
      </c>
      <c r="AB427" s="99">
        <f t="shared" ref="AB427" si="1259">IF(AB$8="",0,SUMIFS(AB428:AB544,$H428:$H544,$B427&amp;"*"))</f>
        <v>0</v>
      </c>
      <c r="AC427" s="99">
        <f t="shared" ref="AC427" si="1260">IF(AC$8="",0,SUMIFS(AC428:AC544,$H428:$H544,$B427&amp;"*"))</f>
        <v>0</v>
      </c>
      <c r="AD427" s="99">
        <f t="shared" ref="AD427" si="1261">IF(AD$8="",0,SUMIFS(AD428:AD544,$H428:$H544,$B427&amp;"*"))</f>
        <v>0</v>
      </c>
      <c r="AE427" s="99">
        <f t="shared" ref="AE427:CP427" si="1262">IF(AE$8="",0,SUMIFS(AE428:AE544,$H428:$H544,$B427&amp;"*"))</f>
        <v>0</v>
      </c>
      <c r="AF427" s="99">
        <f t="shared" si="1262"/>
        <v>0</v>
      </c>
      <c r="AG427" s="99">
        <f t="shared" si="1262"/>
        <v>0</v>
      </c>
      <c r="AH427" s="99">
        <f t="shared" si="1262"/>
        <v>0</v>
      </c>
      <c r="AI427" s="99">
        <f t="shared" si="1262"/>
        <v>0</v>
      </c>
      <c r="AJ427" s="99">
        <f t="shared" si="1262"/>
        <v>0</v>
      </c>
      <c r="AK427" s="99">
        <f t="shared" si="1262"/>
        <v>0</v>
      </c>
      <c r="AL427" s="99">
        <f t="shared" si="1262"/>
        <v>0</v>
      </c>
      <c r="AM427" s="99">
        <f t="shared" si="1262"/>
        <v>0</v>
      </c>
      <c r="AN427" s="99">
        <f t="shared" si="1262"/>
        <v>0</v>
      </c>
      <c r="AO427" s="99">
        <f t="shared" si="1262"/>
        <v>0</v>
      </c>
      <c r="AP427" s="99">
        <f t="shared" si="1262"/>
        <v>0</v>
      </c>
      <c r="AQ427" s="99">
        <f t="shared" si="1262"/>
        <v>0</v>
      </c>
      <c r="AR427" s="99">
        <f t="shared" si="1262"/>
        <v>0</v>
      </c>
      <c r="AS427" s="99">
        <f t="shared" si="1262"/>
        <v>0</v>
      </c>
      <c r="AT427" s="99">
        <f t="shared" si="1262"/>
        <v>0</v>
      </c>
      <c r="AU427" s="99">
        <f t="shared" si="1262"/>
        <v>0</v>
      </c>
      <c r="AV427" s="99">
        <f t="shared" si="1262"/>
        <v>0</v>
      </c>
      <c r="AW427" s="99">
        <f t="shared" si="1262"/>
        <v>0</v>
      </c>
      <c r="AX427" s="99">
        <f t="shared" si="1262"/>
        <v>0</v>
      </c>
      <c r="AY427" s="99">
        <f t="shared" si="1262"/>
        <v>0</v>
      </c>
      <c r="AZ427" s="99">
        <f t="shared" si="1262"/>
        <v>0</v>
      </c>
      <c r="BA427" s="99">
        <f t="shared" si="1262"/>
        <v>0</v>
      </c>
      <c r="BB427" s="99">
        <f t="shared" si="1262"/>
        <v>0</v>
      </c>
      <c r="BC427" s="99">
        <f t="shared" si="1262"/>
        <v>0</v>
      </c>
      <c r="BD427" s="99">
        <f t="shared" si="1262"/>
        <v>0</v>
      </c>
      <c r="BE427" s="99">
        <f t="shared" si="1262"/>
        <v>0</v>
      </c>
      <c r="BF427" s="99">
        <f t="shared" si="1262"/>
        <v>0</v>
      </c>
      <c r="BG427" s="99">
        <f t="shared" si="1262"/>
        <v>0</v>
      </c>
      <c r="BH427" s="99">
        <f t="shared" si="1262"/>
        <v>0</v>
      </c>
      <c r="BI427" s="99">
        <f t="shared" si="1262"/>
        <v>0</v>
      </c>
      <c r="BJ427" s="99">
        <f t="shared" si="1262"/>
        <v>0</v>
      </c>
      <c r="BK427" s="99">
        <f t="shared" si="1262"/>
        <v>0</v>
      </c>
      <c r="BL427" s="99">
        <f t="shared" si="1262"/>
        <v>0</v>
      </c>
      <c r="BM427" s="99">
        <f t="shared" si="1262"/>
        <v>0</v>
      </c>
      <c r="BN427" s="99">
        <f t="shared" si="1262"/>
        <v>0</v>
      </c>
      <c r="BO427" s="99">
        <f t="shared" si="1262"/>
        <v>0</v>
      </c>
      <c r="BP427" s="99">
        <f t="shared" si="1262"/>
        <v>0</v>
      </c>
      <c r="BQ427" s="99">
        <f t="shared" si="1262"/>
        <v>0</v>
      </c>
      <c r="BR427" s="99">
        <f t="shared" si="1262"/>
        <v>0</v>
      </c>
      <c r="BS427" s="99">
        <f t="shared" si="1262"/>
        <v>0</v>
      </c>
      <c r="BT427" s="99">
        <f t="shared" si="1262"/>
        <v>0</v>
      </c>
      <c r="BU427" s="99">
        <f t="shared" si="1262"/>
        <v>0</v>
      </c>
      <c r="BV427" s="99">
        <f t="shared" si="1262"/>
        <v>0</v>
      </c>
      <c r="BW427" s="99">
        <f t="shared" si="1262"/>
        <v>0</v>
      </c>
      <c r="BX427" s="99">
        <f t="shared" si="1262"/>
        <v>0</v>
      </c>
      <c r="BY427" s="99">
        <f t="shared" si="1262"/>
        <v>0</v>
      </c>
      <c r="BZ427" s="99">
        <f t="shared" si="1262"/>
        <v>0</v>
      </c>
      <c r="CA427" s="99">
        <f t="shared" si="1262"/>
        <v>0</v>
      </c>
      <c r="CB427" s="99">
        <f t="shared" si="1262"/>
        <v>0</v>
      </c>
      <c r="CC427" s="99">
        <f t="shared" si="1262"/>
        <v>0</v>
      </c>
      <c r="CD427" s="99">
        <f t="shared" si="1262"/>
        <v>0</v>
      </c>
      <c r="CE427" s="99">
        <f t="shared" si="1262"/>
        <v>0</v>
      </c>
      <c r="CF427" s="99">
        <f t="shared" si="1262"/>
        <v>0</v>
      </c>
      <c r="CG427" s="99">
        <f t="shared" si="1262"/>
        <v>0</v>
      </c>
      <c r="CH427" s="99">
        <f t="shared" si="1262"/>
        <v>0</v>
      </c>
      <c r="CI427" s="99">
        <f t="shared" si="1262"/>
        <v>0</v>
      </c>
      <c r="CJ427" s="99">
        <f t="shared" si="1262"/>
        <v>0</v>
      </c>
      <c r="CK427" s="99">
        <f t="shared" si="1262"/>
        <v>0</v>
      </c>
      <c r="CL427" s="99">
        <f t="shared" si="1262"/>
        <v>0</v>
      </c>
      <c r="CM427" s="99">
        <f t="shared" si="1262"/>
        <v>0</v>
      </c>
      <c r="CN427" s="99">
        <f t="shared" si="1262"/>
        <v>0</v>
      </c>
      <c r="CO427" s="99">
        <f t="shared" si="1262"/>
        <v>0</v>
      </c>
      <c r="CP427" s="99">
        <f t="shared" si="1262"/>
        <v>0</v>
      </c>
      <c r="CQ427" s="99">
        <f t="shared" ref="CQ427:DT427" si="1263">IF(CQ$8="",0,SUMIFS(CQ428:CQ544,$H428:$H544,$B427&amp;"*"))</f>
        <v>0</v>
      </c>
      <c r="CR427" s="99">
        <f t="shared" si="1263"/>
        <v>0</v>
      </c>
      <c r="CS427" s="99">
        <f t="shared" si="1263"/>
        <v>0</v>
      </c>
      <c r="CT427" s="99">
        <f t="shared" si="1263"/>
        <v>0</v>
      </c>
      <c r="CU427" s="99">
        <f t="shared" si="1263"/>
        <v>0</v>
      </c>
      <c r="CV427" s="99">
        <f t="shared" si="1263"/>
        <v>0</v>
      </c>
      <c r="CW427" s="99">
        <f t="shared" si="1263"/>
        <v>0</v>
      </c>
      <c r="CX427" s="99">
        <f t="shared" si="1263"/>
        <v>0</v>
      </c>
      <c r="CY427" s="99">
        <f t="shared" si="1263"/>
        <v>0</v>
      </c>
      <c r="CZ427" s="99">
        <f t="shared" si="1263"/>
        <v>0</v>
      </c>
      <c r="DA427" s="99">
        <f t="shared" si="1263"/>
        <v>0</v>
      </c>
      <c r="DB427" s="99">
        <f t="shared" si="1263"/>
        <v>0</v>
      </c>
      <c r="DC427" s="99">
        <f t="shared" si="1263"/>
        <v>0</v>
      </c>
      <c r="DD427" s="99">
        <f t="shared" si="1263"/>
        <v>0</v>
      </c>
      <c r="DE427" s="99">
        <f t="shared" si="1263"/>
        <v>0</v>
      </c>
      <c r="DF427" s="99">
        <f t="shared" si="1263"/>
        <v>0</v>
      </c>
      <c r="DG427" s="99">
        <f t="shared" si="1263"/>
        <v>0</v>
      </c>
      <c r="DH427" s="99">
        <f t="shared" si="1263"/>
        <v>0</v>
      </c>
      <c r="DI427" s="99">
        <f t="shared" si="1263"/>
        <v>0</v>
      </c>
      <c r="DJ427" s="99">
        <f t="shared" si="1263"/>
        <v>0</v>
      </c>
      <c r="DK427" s="99">
        <f t="shared" si="1263"/>
        <v>0</v>
      </c>
      <c r="DL427" s="99">
        <f t="shared" si="1263"/>
        <v>0</v>
      </c>
      <c r="DM427" s="99">
        <f t="shared" si="1263"/>
        <v>0</v>
      </c>
      <c r="DN427" s="99">
        <f t="shared" si="1263"/>
        <v>0</v>
      </c>
      <c r="DO427" s="99">
        <f t="shared" si="1263"/>
        <v>0</v>
      </c>
      <c r="DP427" s="99">
        <f t="shared" si="1263"/>
        <v>0</v>
      </c>
      <c r="DQ427" s="99">
        <f t="shared" si="1263"/>
        <v>0</v>
      </c>
      <c r="DR427" s="99">
        <f t="shared" si="1263"/>
        <v>0</v>
      </c>
      <c r="DS427" s="99">
        <f t="shared" si="1263"/>
        <v>0</v>
      </c>
      <c r="DT427" s="99">
        <f t="shared" si="1263"/>
        <v>0</v>
      </c>
      <c r="DU427" s="35"/>
      <c r="DV427" s="35"/>
    </row>
    <row r="428" spans="1:126" ht="4.2" customHeight="1">
      <c r="A428" s="1"/>
      <c r="B428" s="40"/>
      <c r="C428" s="40"/>
      <c r="D428" s="40"/>
      <c r="E428" s="40"/>
      <c r="F428" s="40"/>
      <c r="G428" s="40"/>
      <c r="H428" s="40"/>
      <c r="I428" s="40"/>
      <c r="J428" s="40"/>
      <c r="K428" s="40"/>
      <c r="L428" s="1"/>
      <c r="M428" s="5"/>
      <c r="N428" s="40"/>
      <c r="O428" s="1"/>
      <c r="P428" s="5"/>
      <c r="Q428" s="1"/>
      <c r="R428" s="1"/>
      <c r="S428" s="5"/>
      <c r="T428" s="7"/>
      <c r="U428" s="23"/>
      <c r="V428" s="1"/>
      <c r="W428" s="40"/>
      <c r="X428" s="10"/>
      <c r="Y428" s="45"/>
      <c r="Z428" s="92"/>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
      <c r="DV428" s="1"/>
    </row>
    <row r="429" spans="1:126" ht="7.2" customHeight="1">
      <c r="A429" s="1"/>
      <c r="B429" s="1"/>
      <c r="C429" s="1"/>
      <c r="D429" s="1"/>
      <c r="E429" s="261"/>
      <c r="F429" s="47"/>
      <c r="G429" s="229"/>
      <c r="H429" s="1"/>
      <c r="I429" s="1"/>
      <c r="J429" s="1"/>
      <c r="K429" s="1"/>
      <c r="L429" s="1"/>
      <c r="M429" s="5"/>
      <c r="N429" s="1"/>
      <c r="O429" s="1"/>
      <c r="P429" s="5"/>
      <c r="Q429" s="1"/>
      <c r="R429" s="1"/>
      <c r="S429" s="5"/>
      <c r="T429" s="7"/>
      <c r="U429" s="23"/>
      <c r="V429" s="1"/>
      <c r="W429" s="11"/>
      <c r="X429" s="10"/>
      <c r="Y429" s="45"/>
      <c r="Z429" s="92"/>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1"/>
      <c r="DV429" s="1"/>
    </row>
    <row r="430" spans="1:126" s="22" customFormat="1" ht="12.6" thickBot="1">
      <c r="A430" s="18"/>
      <c r="B430" s="242" t="s">
        <v>123</v>
      </c>
      <c r="C430" s="18"/>
      <c r="D430" s="18"/>
      <c r="E430" s="267"/>
      <c r="F430" s="51"/>
      <c r="G430" s="230"/>
      <c r="H430" s="18"/>
      <c r="I430" s="18" t="str">
        <f>$I$164</f>
        <v>прямой перем. расход, выберите тип зависимости</v>
      </c>
      <c r="J430" s="18"/>
      <c r="K430" s="18"/>
      <c r="L430" s="18"/>
      <c r="M430" s="5" t="s">
        <v>6</v>
      </c>
      <c r="N430" s="583" t="s">
        <v>288</v>
      </c>
      <c r="O430" s="18"/>
      <c r="P430" s="19"/>
      <c r="Q430" s="18" t="s">
        <v>12</v>
      </c>
      <c r="R430" s="18"/>
      <c r="S430" s="19" t="s">
        <v>6</v>
      </c>
      <c r="T430" s="204"/>
      <c r="U430" s="25" t="s">
        <v>7</v>
      </c>
      <c r="V430" s="18"/>
      <c r="W430" s="20"/>
      <c r="X430" s="21"/>
      <c r="Y430" s="46"/>
      <c r="Z430" s="95"/>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96"/>
      <c r="BG430" s="96"/>
      <c r="BH430" s="96"/>
      <c r="BI430" s="96"/>
      <c r="BJ430" s="96"/>
      <c r="BK430" s="96"/>
      <c r="BL430" s="96"/>
      <c r="BM430" s="96"/>
      <c r="BN430" s="96"/>
      <c r="BO430" s="96"/>
      <c r="BP430" s="96"/>
      <c r="BQ430" s="96"/>
      <c r="BR430" s="96"/>
      <c r="BS430" s="96"/>
      <c r="BT430" s="96"/>
      <c r="BU430" s="96"/>
      <c r="BV430" s="96"/>
      <c r="BW430" s="96"/>
      <c r="BX430" s="96"/>
      <c r="BY430" s="96"/>
      <c r="BZ430" s="96"/>
      <c r="CA430" s="96"/>
      <c r="CB430" s="96"/>
      <c r="CC430" s="96"/>
      <c r="CD430" s="96"/>
      <c r="CE430" s="96"/>
      <c r="CF430" s="96"/>
      <c r="CG430" s="96"/>
      <c r="CH430" s="96"/>
      <c r="CI430" s="96"/>
      <c r="CJ430" s="96"/>
      <c r="CK430" s="96"/>
      <c r="CL430" s="96"/>
      <c r="CM430" s="96"/>
      <c r="CN430" s="96"/>
      <c r="CO430" s="96"/>
      <c r="CP430" s="96"/>
      <c r="CQ430" s="96"/>
      <c r="CR430" s="96"/>
      <c r="CS430" s="96"/>
      <c r="CT430" s="96"/>
      <c r="CU430" s="96"/>
      <c r="CV430" s="96"/>
      <c r="CW430" s="96"/>
      <c r="CX430" s="96"/>
      <c r="CY430" s="96"/>
      <c r="CZ430" s="96"/>
      <c r="DA430" s="96"/>
      <c r="DB430" s="96"/>
      <c r="DC430" s="96"/>
      <c r="DD430" s="96"/>
      <c r="DE430" s="96"/>
      <c r="DF430" s="96"/>
      <c r="DG430" s="96"/>
      <c r="DH430" s="96"/>
      <c r="DI430" s="96"/>
      <c r="DJ430" s="96"/>
      <c r="DK430" s="96"/>
      <c r="DL430" s="96"/>
      <c r="DM430" s="96"/>
      <c r="DN430" s="96"/>
      <c r="DO430" s="96"/>
      <c r="DP430" s="96"/>
      <c r="DQ430" s="96"/>
      <c r="DR430" s="96"/>
      <c r="DS430" s="96"/>
      <c r="DT430" s="96"/>
      <c r="DU430" s="18"/>
      <c r="DV430" s="18"/>
    </row>
    <row r="431" spans="1:126" ht="4.2" customHeight="1" thickTop="1">
      <c r="A431" s="1"/>
      <c r="B431" s="1"/>
      <c r="C431" s="1"/>
      <c r="D431" s="1"/>
      <c r="E431" s="261"/>
      <c r="F431" s="47"/>
      <c r="G431" s="229"/>
      <c r="H431" s="1"/>
      <c r="I431" s="1"/>
      <c r="J431" s="1"/>
      <c r="K431" s="1"/>
      <c r="L431" s="1"/>
      <c r="M431" s="5"/>
      <c r="N431" s="308"/>
      <c r="O431" s="1"/>
      <c r="P431" s="5"/>
      <c r="Q431" s="1"/>
      <c r="R431" s="1"/>
      <c r="S431" s="5"/>
      <c r="T431" s="7"/>
      <c r="U431" s="23"/>
      <c r="V431" s="1"/>
      <c r="W431" s="11"/>
      <c r="X431" s="10"/>
      <c r="Y431" s="45"/>
      <c r="Z431" s="92"/>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1"/>
      <c r="DV431" s="1"/>
    </row>
    <row r="432" spans="1:126" s="22" customFormat="1">
      <c r="A432" s="18"/>
      <c r="B432" s="242" t="s">
        <v>131</v>
      </c>
      <c r="C432" s="18"/>
      <c r="D432" s="18"/>
      <c r="E432" s="267"/>
      <c r="F432" s="51"/>
      <c r="G432" s="230"/>
      <c r="H432" s="18"/>
      <c r="I432" s="18" t="str">
        <f>IF(T430=справочники!$H$10,"Выберите показатель, от которого зависит расход","")</f>
        <v/>
      </c>
      <c r="J432" s="18"/>
      <c r="K432" s="18"/>
      <c r="L432" s="18"/>
      <c r="M432" s="5"/>
      <c r="N432" s="18"/>
      <c r="O432" s="18"/>
      <c r="P432" s="19"/>
      <c r="Q432" s="18" t="str">
        <f>IF(T430=справочники!$H$10,"вып.список","")</f>
        <v/>
      </c>
      <c r="R432" s="18"/>
      <c r="S432" s="19" t="str">
        <f>IF(T430=справочники!$H$10,"*","")</f>
        <v/>
      </c>
      <c r="T432" s="204"/>
      <c r="U432" s="25" t="str">
        <f>IF(T430=справочники!$H$10,"^","")</f>
        <v/>
      </c>
      <c r="V432" s="18"/>
      <c r="W432" s="20"/>
      <c r="X432" s="21"/>
      <c r="Y432" s="46"/>
      <c r="Z432" s="95"/>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96"/>
      <c r="BG432" s="96"/>
      <c r="BH432" s="96"/>
      <c r="BI432" s="96"/>
      <c r="BJ432" s="96"/>
      <c r="BK432" s="96"/>
      <c r="BL432" s="96"/>
      <c r="BM432" s="96"/>
      <c r="BN432" s="96"/>
      <c r="BO432" s="96"/>
      <c r="BP432" s="96"/>
      <c r="BQ432" s="96"/>
      <c r="BR432" s="96"/>
      <c r="BS432" s="96"/>
      <c r="BT432" s="96"/>
      <c r="BU432" s="96"/>
      <c r="BV432" s="96"/>
      <c r="BW432" s="96"/>
      <c r="BX432" s="96"/>
      <c r="BY432" s="96"/>
      <c r="BZ432" s="96"/>
      <c r="CA432" s="96"/>
      <c r="CB432" s="96"/>
      <c r="CC432" s="96"/>
      <c r="CD432" s="96"/>
      <c r="CE432" s="96"/>
      <c r="CF432" s="96"/>
      <c r="CG432" s="96"/>
      <c r="CH432" s="96"/>
      <c r="CI432" s="96"/>
      <c r="CJ432" s="96"/>
      <c r="CK432" s="96"/>
      <c r="CL432" s="96"/>
      <c r="CM432" s="96"/>
      <c r="CN432" s="96"/>
      <c r="CO432" s="96"/>
      <c r="CP432" s="96"/>
      <c r="CQ432" s="96"/>
      <c r="CR432" s="96"/>
      <c r="CS432" s="96"/>
      <c r="CT432" s="96"/>
      <c r="CU432" s="96"/>
      <c r="CV432" s="96"/>
      <c r="CW432" s="96"/>
      <c r="CX432" s="96"/>
      <c r="CY432" s="96"/>
      <c r="CZ432" s="96"/>
      <c r="DA432" s="96"/>
      <c r="DB432" s="96"/>
      <c r="DC432" s="96"/>
      <c r="DD432" s="96"/>
      <c r="DE432" s="96"/>
      <c r="DF432" s="96"/>
      <c r="DG432" s="96"/>
      <c r="DH432" s="96"/>
      <c r="DI432" s="96"/>
      <c r="DJ432" s="96"/>
      <c r="DK432" s="96"/>
      <c r="DL432" s="96"/>
      <c r="DM432" s="96"/>
      <c r="DN432" s="96"/>
      <c r="DO432" s="96"/>
      <c r="DP432" s="96"/>
      <c r="DQ432" s="96"/>
      <c r="DR432" s="96"/>
      <c r="DS432" s="96"/>
      <c r="DT432" s="96"/>
      <c r="DU432" s="18"/>
      <c r="DV432" s="18"/>
    </row>
    <row r="433" spans="1:126" ht="4.2" customHeight="1">
      <c r="A433" s="1"/>
      <c r="B433" s="1"/>
      <c r="C433" s="1"/>
      <c r="D433" s="1"/>
      <c r="E433" s="261"/>
      <c r="F433" s="47"/>
      <c r="G433" s="229"/>
      <c r="H433" s="1"/>
      <c r="I433" s="1"/>
      <c r="J433" s="1"/>
      <c r="K433" s="1"/>
      <c r="L433" s="1"/>
      <c r="M433" s="5"/>
      <c r="N433" s="18"/>
      <c r="O433" s="1"/>
      <c r="P433" s="5"/>
      <c r="Q433" s="1"/>
      <c r="R433" s="1"/>
      <c r="S433" s="5"/>
      <c r="T433" s="7"/>
      <c r="U433" s="23"/>
      <c r="V433" s="1"/>
      <c r="W433" s="11"/>
      <c r="X433" s="10"/>
      <c r="Y433" s="45"/>
      <c r="Z433" s="92"/>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1"/>
      <c r="DV433" s="1"/>
    </row>
    <row r="434" spans="1:126" s="22" customFormat="1">
      <c r="A434" s="18"/>
      <c r="B434" s="243" t="s">
        <v>132</v>
      </c>
      <c r="C434" s="18"/>
      <c r="D434" s="18"/>
      <c r="E434" s="267"/>
      <c r="F434" s="51"/>
      <c r="G434" s="230"/>
      <c r="H434" s="18"/>
      <c r="I434" s="18" t="str">
        <f>IF($T430=справочники!$H$9,"расходы на одну единицу проданной продукции",IF($T430=справочники!$H$10,"доля от выбранного показателя продаж","??"))</f>
        <v>??</v>
      </c>
      <c r="J434" s="18"/>
      <c r="K434" s="18"/>
      <c r="L434" s="18"/>
      <c r="M434" s="19"/>
      <c r="N434" s="18"/>
      <c r="O434" s="18"/>
      <c r="P434" s="19"/>
      <c r="Q434" s="18" t="str">
        <f>IF($T430=справочники!$H$9,"руб.",IF($T430=справочники!$H$10,"доля","??"))</f>
        <v>??</v>
      </c>
      <c r="R434" s="18"/>
      <c r="S434" s="19" t="s">
        <v>6</v>
      </c>
      <c r="T434" s="211"/>
      <c r="U434" s="25"/>
      <c r="V434" s="18"/>
      <c r="W434" s="20"/>
      <c r="X434" s="21"/>
      <c r="Y434" s="46"/>
      <c r="Z434" s="95"/>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c r="CB434" s="96"/>
      <c r="CC434" s="96"/>
      <c r="CD434" s="96"/>
      <c r="CE434" s="96"/>
      <c r="CF434" s="96"/>
      <c r="CG434" s="96"/>
      <c r="CH434" s="96"/>
      <c r="CI434" s="96"/>
      <c r="CJ434" s="96"/>
      <c r="CK434" s="96"/>
      <c r="CL434" s="96"/>
      <c r="CM434" s="96"/>
      <c r="CN434" s="96"/>
      <c r="CO434" s="96"/>
      <c r="CP434" s="96"/>
      <c r="CQ434" s="96"/>
      <c r="CR434" s="96"/>
      <c r="CS434" s="96"/>
      <c r="CT434" s="96"/>
      <c r="CU434" s="96"/>
      <c r="CV434" s="96"/>
      <c r="CW434" s="96"/>
      <c r="CX434" s="96"/>
      <c r="CY434" s="96"/>
      <c r="CZ434" s="96"/>
      <c r="DA434" s="96"/>
      <c r="DB434" s="96"/>
      <c r="DC434" s="96"/>
      <c r="DD434" s="96"/>
      <c r="DE434" s="96"/>
      <c r="DF434" s="96"/>
      <c r="DG434" s="96"/>
      <c r="DH434" s="96"/>
      <c r="DI434" s="96"/>
      <c r="DJ434" s="96"/>
      <c r="DK434" s="96"/>
      <c r="DL434" s="96"/>
      <c r="DM434" s="96"/>
      <c r="DN434" s="96"/>
      <c r="DO434" s="96"/>
      <c r="DP434" s="96"/>
      <c r="DQ434" s="96"/>
      <c r="DR434" s="96"/>
      <c r="DS434" s="96"/>
      <c r="DT434" s="96"/>
      <c r="DU434" s="18"/>
      <c r="DV434" s="18"/>
    </row>
    <row r="435" spans="1:126" ht="4.2" customHeight="1">
      <c r="A435" s="1"/>
      <c r="B435" s="1"/>
      <c r="C435" s="1"/>
      <c r="D435" s="1"/>
      <c r="E435" s="261"/>
      <c r="F435" s="47"/>
      <c r="G435" s="229"/>
      <c r="H435" s="1"/>
      <c r="I435" s="1"/>
      <c r="J435" s="1"/>
      <c r="K435" s="1"/>
      <c r="L435" s="1"/>
      <c r="M435" s="5"/>
      <c r="N435" s="1"/>
      <c r="O435" s="1"/>
      <c r="P435" s="5"/>
      <c r="Q435" s="1"/>
      <c r="R435" s="1"/>
      <c r="S435" s="5"/>
      <c r="T435" s="7"/>
      <c r="U435" s="23"/>
      <c r="V435" s="1"/>
      <c r="W435" s="11"/>
      <c r="X435" s="10"/>
      <c r="Y435" s="45"/>
      <c r="Z435" s="92"/>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1"/>
      <c r="DV435" s="1"/>
    </row>
    <row r="436" spans="1:126" s="4" customFormat="1">
      <c r="A436" s="3"/>
      <c r="B436" s="257" t="s">
        <v>129</v>
      </c>
      <c r="C436" s="3"/>
      <c r="D436" s="3"/>
      <c r="E436" s="9"/>
      <c r="F436" s="50"/>
      <c r="G436" s="230"/>
      <c r="H436" s="12" t="str">
        <f>B436&amp;N430</f>
        <v>Учет - Статья прямого переменного расхода</v>
      </c>
      <c r="I436" s="12"/>
      <c r="J436" s="3"/>
      <c r="K436" s="3"/>
      <c r="L436" s="3"/>
      <c r="M436" s="5"/>
      <c r="N436" s="35" t="str">
        <f>N305</f>
        <v>Продажа нежилых помещений</v>
      </c>
      <c r="O436" s="35"/>
      <c r="P436" s="5"/>
      <c r="Q436" s="35" t="s">
        <v>25</v>
      </c>
      <c r="R436" s="35"/>
      <c r="S436" s="19" t="s">
        <v>6</v>
      </c>
      <c r="T436" s="306"/>
      <c r="U436" s="23" t="s">
        <v>7</v>
      </c>
      <c r="V436" s="35"/>
      <c r="W436" s="37">
        <f>SUM($Y436:$DU436)</f>
        <v>0</v>
      </c>
      <c r="X436" s="37"/>
      <c r="Y436" s="45"/>
      <c r="Z436" s="98"/>
      <c r="AA436" s="99">
        <f>IF(AA$8="",0,IF($T430=справочники!$H$9,$T434*SUMIFS(AA$36:AA435,$H$36:$H435,$H$65,$N$36:$N435,$N436),IF($T430=справочники!$H$10,$T434*SUMIFS(AA$36:AA435,$H$36:$H435,$T432,$N$36:$N435,$N436),0)))</f>
        <v>0</v>
      </c>
      <c r="AB436" s="99">
        <f>IF(AB$8="",0,IF($T430=справочники!$H$9,$T434*SUMIFS(AB$36:AB435,$H$36:$H435,$H$65,$N$36:$N435,$N436),IF($T430=справочники!$H$10,$T434*SUMIFS(AB$36:AB435,$H$36:$H435,$T432,$N$36:$N435,$N436),0)))</f>
        <v>0</v>
      </c>
      <c r="AC436" s="99">
        <f>IF(AC$8="",0,IF($T430=справочники!$H$9,$T434*SUMIFS(AC$36:AC435,$H$36:$H435,$H$65,$N$36:$N435,$N436),IF($T430=справочники!$H$10,$T434*SUMIFS(AC$36:AC435,$H$36:$H435,$T432,$N$36:$N435,$N436),0)))</f>
        <v>0</v>
      </c>
      <c r="AD436" s="99">
        <f>IF(AD$8="",0,IF($T430=справочники!$H$9,$T434*SUMIFS(AD$36:AD435,$H$36:$H435,$H$65,$N$36:$N435,$N436),IF($T430=справочники!$H$10,$T434*SUMIFS(AD$36:AD435,$H$36:$H435,$T432,$N$36:$N435,$N436),0)))</f>
        <v>0</v>
      </c>
      <c r="AE436" s="99">
        <f>IF(AE$8="",0,IF($T430=справочники!$H$9,$T434*SUMIFS(AE$36:AE435,$H$36:$H435,$H$65,$N$36:$N435,$N436),IF($T430=справочники!$H$10,$T434*SUMIFS(AE$36:AE435,$H$36:$H435,$T432,$N$36:$N435,$N436),0)))</f>
        <v>0</v>
      </c>
      <c r="AF436" s="99">
        <f>IF(AF$8="",0,IF($T430=справочники!$H$9,$T434*SUMIFS(AF$36:AF435,$H$36:$H435,$H$65,$N$36:$N435,$N436),IF($T430=справочники!$H$10,$T434*SUMIFS(AF$36:AF435,$H$36:$H435,$T432,$N$36:$N435,$N436),0)))</f>
        <v>0</v>
      </c>
      <c r="AG436" s="99">
        <f>IF(AG$8="",0,IF($T430=справочники!$H$9,$T434*SUMIFS(AG$36:AG435,$H$36:$H435,$H$65,$N$36:$N435,$N436),IF($T430=справочники!$H$10,$T434*SUMIFS(AG$36:AG435,$H$36:$H435,$T432,$N$36:$N435,$N436),0)))</f>
        <v>0</v>
      </c>
      <c r="AH436" s="99">
        <f>IF(AH$8="",0,IF($T430=справочники!$H$9,$T434*SUMIFS(AH$36:AH435,$H$36:$H435,$H$65,$N$36:$N435,$N436),IF($T430=справочники!$H$10,$T434*SUMIFS(AH$36:AH435,$H$36:$H435,$T432,$N$36:$N435,$N436),0)))</f>
        <v>0</v>
      </c>
      <c r="AI436" s="99">
        <f>IF(AI$8="",0,IF($T430=справочники!$H$9,$T434*SUMIFS(AI$36:AI435,$H$36:$H435,$H$65,$N$36:$N435,$N436),IF($T430=справочники!$H$10,$T434*SUMIFS(AI$36:AI435,$H$36:$H435,$T432,$N$36:$N435,$N436),0)))</f>
        <v>0</v>
      </c>
      <c r="AJ436" s="99">
        <f>IF(AJ$8="",0,IF($T430=справочники!$H$9,$T434*SUMIFS(AJ$36:AJ435,$H$36:$H435,$H$65,$N$36:$N435,$N436),IF($T430=справочники!$H$10,$T434*SUMIFS(AJ$36:AJ435,$H$36:$H435,$T432,$N$36:$N435,$N436),0)))</f>
        <v>0</v>
      </c>
      <c r="AK436" s="99">
        <f>IF(AK$8="",0,IF($T430=справочники!$H$9,$T434*SUMIFS(AK$36:AK435,$H$36:$H435,$H$65,$N$36:$N435,$N436),IF($T430=справочники!$H$10,$T434*SUMIFS(AK$36:AK435,$H$36:$H435,$T432,$N$36:$N435,$N436),0)))</f>
        <v>0</v>
      </c>
      <c r="AL436" s="99">
        <f>IF(AL$8="",0,IF($T430=справочники!$H$9,$T434*SUMIFS(AL$36:AL435,$H$36:$H435,$H$65,$N$36:$N435,$N436),IF($T430=справочники!$H$10,$T434*SUMIFS(AL$36:AL435,$H$36:$H435,$T432,$N$36:$N435,$N436),0)))</f>
        <v>0</v>
      </c>
      <c r="AM436" s="99">
        <f>IF(AM$8="",0,IF($T430=справочники!$H$9,$T434*SUMIFS(AM$36:AM435,$H$36:$H435,$H$65,$N$36:$N435,$N436),IF($T430=справочники!$H$10,$T434*SUMIFS(AM$36:AM435,$H$36:$H435,$T432,$N$36:$N435,$N436),0)))</f>
        <v>0</v>
      </c>
      <c r="AN436" s="99">
        <f>IF(AN$8="",0,IF($T430=справочники!$H$9,$T434*SUMIFS(AN$36:AN435,$H$36:$H435,$H$65,$N$36:$N435,$N436),IF($T430=справочники!$H$10,$T434*SUMIFS(AN$36:AN435,$H$36:$H435,$T432,$N$36:$N435,$N436),0)))</f>
        <v>0</v>
      </c>
      <c r="AO436" s="99">
        <f>IF(AO$8="",0,IF($T430=справочники!$H$9,$T434*SUMIFS(AO$36:AO435,$H$36:$H435,$H$65,$N$36:$N435,$N436),IF($T430=справочники!$H$10,$T434*SUMIFS(AO$36:AO435,$H$36:$H435,$T432,$N$36:$N435,$N436),0)))</f>
        <v>0</v>
      </c>
      <c r="AP436" s="99">
        <f>IF(AP$8="",0,IF($T430=справочники!$H$9,$T434*SUMIFS(AP$36:AP435,$H$36:$H435,$H$65,$N$36:$N435,$N436),IF($T430=справочники!$H$10,$T434*SUMIFS(AP$36:AP435,$H$36:$H435,$T432,$N$36:$N435,$N436),0)))</f>
        <v>0</v>
      </c>
      <c r="AQ436" s="99">
        <f>IF(AQ$8="",0,IF($T430=справочники!$H$9,$T434*SUMIFS(AQ$36:AQ435,$H$36:$H435,$H$65,$N$36:$N435,$N436),IF($T430=справочники!$H$10,$T434*SUMIFS(AQ$36:AQ435,$H$36:$H435,$T432,$N$36:$N435,$N436),0)))</f>
        <v>0</v>
      </c>
      <c r="AR436" s="99">
        <f>IF(AR$8="",0,IF($T430=справочники!$H$9,$T434*SUMIFS(AR$36:AR435,$H$36:$H435,$H$65,$N$36:$N435,$N436),IF($T430=справочники!$H$10,$T434*SUMIFS(AR$36:AR435,$H$36:$H435,$T432,$N$36:$N435,$N436),0)))</f>
        <v>0</v>
      </c>
      <c r="AS436" s="99">
        <f>IF(AS$8="",0,IF($T430=справочники!$H$9,$T434*SUMIFS(AS$36:AS435,$H$36:$H435,$H$65,$N$36:$N435,$N436),IF($T430=справочники!$H$10,$T434*SUMIFS(AS$36:AS435,$H$36:$H435,$T432,$N$36:$N435,$N436),0)))</f>
        <v>0</v>
      </c>
      <c r="AT436" s="99">
        <f>IF(AT$8="",0,IF($T430=справочники!$H$9,$T434*SUMIFS(AT$36:AT435,$H$36:$H435,$H$65,$N$36:$N435,$N436),IF($T430=справочники!$H$10,$T434*SUMIFS(AT$36:AT435,$H$36:$H435,$T432,$N$36:$N435,$N436),0)))</f>
        <v>0</v>
      </c>
      <c r="AU436" s="99">
        <f>IF(AU$8="",0,IF($T430=справочники!$H$9,$T434*SUMIFS(AU$36:AU435,$H$36:$H435,$H$65,$N$36:$N435,$N436),IF($T430=справочники!$H$10,$T434*SUMIFS(AU$36:AU435,$H$36:$H435,$T432,$N$36:$N435,$N436),0)))</f>
        <v>0</v>
      </c>
      <c r="AV436" s="99">
        <f>IF(AV$8="",0,IF($T430=справочники!$H$9,$T434*SUMIFS(AV$36:AV435,$H$36:$H435,$H$65,$N$36:$N435,$N436),IF($T430=справочники!$H$10,$T434*SUMIFS(AV$36:AV435,$H$36:$H435,$T432,$N$36:$N435,$N436),0)))</f>
        <v>0</v>
      </c>
      <c r="AW436" s="99">
        <f>IF(AW$8="",0,IF($T430=справочники!$H$9,$T434*SUMIFS(AW$36:AW435,$H$36:$H435,$H$65,$N$36:$N435,$N436),IF($T430=справочники!$H$10,$T434*SUMIFS(AW$36:AW435,$H$36:$H435,$T432,$N$36:$N435,$N436),0)))</f>
        <v>0</v>
      </c>
      <c r="AX436" s="99">
        <f>IF(AX$8="",0,IF($T430=справочники!$H$9,$T434*SUMIFS(AX$36:AX435,$H$36:$H435,$H$65,$N$36:$N435,$N436),IF($T430=справочники!$H$10,$T434*SUMIFS(AX$36:AX435,$H$36:$H435,$T432,$N$36:$N435,$N436),0)))</f>
        <v>0</v>
      </c>
      <c r="AY436" s="99">
        <f>IF(AY$8="",0,IF($T430=справочники!$H$9,$T434*SUMIFS(AY$36:AY435,$H$36:$H435,$H$65,$N$36:$N435,$N436),IF($T430=справочники!$H$10,$T434*SUMIFS(AY$36:AY435,$H$36:$H435,$T432,$N$36:$N435,$N436),0)))</f>
        <v>0</v>
      </c>
      <c r="AZ436" s="99">
        <f>IF(AZ$8="",0,IF($T430=справочники!$H$9,$T434*SUMIFS(AZ$36:AZ435,$H$36:$H435,$H$65,$N$36:$N435,$N436),IF($T430=справочники!$H$10,$T434*SUMIFS(AZ$36:AZ435,$H$36:$H435,$T432,$N$36:$N435,$N436),0)))</f>
        <v>0</v>
      </c>
      <c r="BA436" s="99">
        <f>IF(BA$8="",0,IF($T430=справочники!$H$9,$T434*SUMIFS(BA$36:BA435,$H$36:$H435,$H$65,$N$36:$N435,$N436),IF($T430=справочники!$H$10,$T434*SUMIFS(BA$36:BA435,$H$36:$H435,$T432,$N$36:$N435,$N436),0)))</f>
        <v>0</v>
      </c>
      <c r="BB436" s="99">
        <f>IF(BB$8="",0,IF($T430=справочники!$H$9,$T434*SUMIFS(BB$36:BB435,$H$36:$H435,$H$65,$N$36:$N435,$N436),IF($T430=справочники!$H$10,$T434*SUMIFS(BB$36:BB435,$H$36:$H435,$T432,$N$36:$N435,$N436),0)))</f>
        <v>0</v>
      </c>
      <c r="BC436" s="99">
        <f>IF(BC$8="",0,IF($T430=справочники!$H$9,$T434*SUMIFS(BC$36:BC435,$H$36:$H435,$H$65,$N$36:$N435,$N436),IF($T430=справочники!$H$10,$T434*SUMIFS(BC$36:BC435,$H$36:$H435,$T432,$N$36:$N435,$N436),0)))</f>
        <v>0</v>
      </c>
      <c r="BD436" s="99">
        <f>IF(BD$8="",0,IF($T430=справочники!$H$9,$T434*SUMIFS(BD$36:BD435,$H$36:$H435,$H$65,$N$36:$N435,$N436),IF($T430=справочники!$H$10,$T434*SUMIFS(BD$36:BD435,$H$36:$H435,$T432,$N$36:$N435,$N436),0)))</f>
        <v>0</v>
      </c>
      <c r="BE436" s="99">
        <f>IF(BE$8="",0,IF($T430=справочники!$H$9,$T434*SUMIFS(BE$36:BE435,$H$36:$H435,$H$65,$N$36:$N435,$N436),IF($T430=справочники!$H$10,$T434*SUMIFS(BE$36:BE435,$H$36:$H435,$T432,$N$36:$N435,$N436),0)))</f>
        <v>0</v>
      </c>
      <c r="BF436" s="99">
        <f>IF(BF$8="",0,IF($T430=справочники!$H$9,$T434*SUMIFS(BF$36:BF435,$H$36:$H435,$H$65,$N$36:$N435,$N436),IF($T430=справочники!$H$10,$T434*SUMIFS(BF$36:BF435,$H$36:$H435,$T432,$N$36:$N435,$N436),0)))</f>
        <v>0</v>
      </c>
      <c r="BG436" s="99">
        <f>IF(BG$8="",0,IF($T430=справочники!$H$9,$T434*SUMIFS(BG$36:BG435,$H$36:$H435,$H$65,$N$36:$N435,$N436),IF($T430=справочники!$H$10,$T434*SUMIFS(BG$36:BG435,$H$36:$H435,$T432,$N$36:$N435,$N436),0)))</f>
        <v>0</v>
      </c>
      <c r="BH436" s="99">
        <f>IF(BH$8="",0,IF($T430=справочники!$H$9,$T434*SUMIFS(BH$36:BH435,$H$36:$H435,$H$65,$N$36:$N435,$N436),IF($T430=справочники!$H$10,$T434*SUMIFS(BH$36:BH435,$H$36:$H435,$T432,$N$36:$N435,$N436),0)))</f>
        <v>0</v>
      </c>
      <c r="BI436" s="99">
        <f>IF(BI$8="",0,IF($T430=справочники!$H$9,$T434*SUMIFS(BI$36:BI435,$H$36:$H435,$H$65,$N$36:$N435,$N436),IF($T430=справочники!$H$10,$T434*SUMIFS(BI$36:BI435,$H$36:$H435,$T432,$N$36:$N435,$N436),0)))</f>
        <v>0</v>
      </c>
      <c r="BJ436" s="99">
        <f>IF(BJ$8="",0,IF($T430=справочники!$H$9,$T434*SUMIFS(BJ$36:BJ435,$H$36:$H435,$H$65,$N$36:$N435,$N436),IF($T430=справочники!$H$10,$T434*SUMIFS(BJ$36:BJ435,$H$36:$H435,$T432,$N$36:$N435,$N436),0)))</f>
        <v>0</v>
      </c>
      <c r="BK436" s="99">
        <f>IF(BK$8="",0,IF($T430=справочники!$H$9,$T434*SUMIFS(BK$36:BK435,$H$36:$H435,$H$65,$N$36:$N435,$N436),IF($T430=справочники!$H$10,$T434*SUMIFS(BK$36:BK435,$H$36:$H435,$T432,$N$36:$N435,$N436),0)))</f>
        <v>0</v>
      </c>
      <c r="BL436" s="99">
        <f>IF(BL$8="",0,IF($T430=справочники!$H$9,$T434*SUMIFS(BL$36:BL435,$H$36:$H435,$H$65,$N$36:$N435,$N436),IF($T430=справочники!$H$10,$T434*SUMIFS(BL$36:BL435,$H$36:$H435,$T432,$N$36:$N435,$N436),0)))</f>
        <v>0</v>
      </c>
      <c r="BM436" s="99">
        <f>IF(BM$8="",0,IF($T430=справочники!$H$9,$T434*SUMIFS(BM$36:BM435,$H$36:$H435,$H$65,$N$36:$N435,$N436),IF($T430=справочники!$H$10,$T434*SUMIFS(BM$36:BM435,$H$36:$H435,$T432,$N$36:$N435,$N436),0)))</f>
        <v>0</v>
      </c>
      <c r="BN436" s="99">
        <f>IF(BN$8="",0,IF($T430=справочники!$H$9,$T434*SUMIFS(BN$36:BN435,$H$36:$H435,$H$65,$N$36:$N435,$N436),IF($T430=справочники!$H$10,$T434*SUMIFS(BN$36:BN435,$H$36:$H435,$T432,$N$36:$N435,$N436),0)))</f>
        <v>0</v>
      </c>
      <c r="BO436" s="99">
        <f>IF(BO$8="",0,IF($T430=справочники!$H$9,$T434*SUMIFS(BO$36:BO435,$H$36:$H435,$H$65,$N$36:$N435,$N436),IF($T430=справочники!$H$10,$T434*SUMIFS(BO$36:BO435,$H$36:$H435,$T432,$N$36:$N435,$N436),0)))</f>
        <v>0</v>
      </c>
      <c r="BP436" s="99">
        <f>IF(BP$8="",0,IF($T430=справочники!$H$9,$T434*SUMIFS(BP$36:BP435,$H$36:$H435,$H$65,$N$36:$N435,$N436),IF($T430=справочники!$H$10,$T434*SUMIFS(BP$36:BP435,$H$36:$H435,$T432,$N$36:$N435,$N436),0)))</f>
        <v>0</v>
      </c>
      <c r="BQ436" s="99">
        <f>IF(BQ$8="",0,IF($T430=справочники!$H$9,$T434*SUMIFS(BQ$36:BQ435,$H$36:$H435,$H$65,$N$36:$N435,$N436),IF($T430=справочники!$H$10,$T434*SUMIFS(BQ$36:BQ435,$H$36:$H435,$T432,$N$36:$N435,$N436),0)))</f>
        <v>0</v>
      </c>
      <c r="BR436" s="99">
        <f>IF(BR$8="",0,IF($T430=справочники!$H$9,$T434*SUMIFS(BR$36:BR435,$H$36:$H435,$H$65,$N$36:$N435,$N436),IF($T430=справочники!$H$10,$T434*SUMIFS(BR$36:BR435,$H$36:$H435,$T432,$N$36:$N435,$N436),0)))</f>
        <v>0</v>
      </c>
      <c r="BS436" s="99">
        <f>IF(BS$8="",0,IF($T430=справочники!$H$9,$T434*SUMIFS(BS$36:BS435,$H$36:$H435,$H$65,$N$36:$N435,$N436),IF($T430=справочники!$H$10,$T434*SUMIFS(BS$36:BS435,$H$36:$H435,$T432,$N$36:$N435,$N436),0)))</f>
        <v>0</v>
      </c>
      <c r="BT436" s="99">
        <f>IF(BT$8="",0,IF($T430=справочники!$H$9,$T434*SUMIFS(BT$36:BT435,$H$36:$H435,$H$65,$N$36:$N435,$N436),IF($T430=справочники!$H$10,$T434*SUMIFS(BT$36:BT435,$H$36:$H435,$T432,$N$36:$N435,$N436),0)))</f>
        <v>0</v>
      </c>
      <c r="BU436" s="99">
        <f>IF(BU$8="",0,IF($T430=справочники!$H$9,$T434*SUMIFS(BU$36:BU435,$H$36:$H435,$H$65,$N$36:$N435,$N436),IF($T430=справочники!$H$10,$T434*SUMIFS(BU$36:BU435,$H$36:$H435,$T432,$N$36:$N435,$N436),0)))</f>
        <v>0</v>
      </c>
      <c r="BV436" s="99">
        <f>IF(BV$8="",0,IF($T430=справочники!$H$9,$T434*SUMIFS(BV$36:BV435,$H$36:$H435,$H$65,$N$36:$N435,$N436),IF($T430=справочники!$H$10,$T434*SUMIFS(BV$36:BV435,$H$36:$H435,$T432,$N$36:$N435,$N436),0)))</f>
        <v>0</v>
      </c>
      <c r="BW436" s="99">
        <f>IF(BW$8="",0,IF($T430=справочники!$H$9,$T434*SUMIFS(BW$36:BW435,$H$36:$H435,$H$65,$N$36:$N435,$N436),IF($T430=справочники!$H$10,$T434*SUMIFS(BW$36:BW435,$H$36:$H435,$T432,$N$36:$N435,$N436),0)))</f>
        <v>0</v>
      </c>
      <c r="BX436" s="99">
        <f>IF(BX$8="",0,IF($T430=справочники!$H$9,$T434*SUMIFS(BX$36:BX435,$H$36:$H435,$H$65,$N$36:$N435,$N436),IF($T430=справочники!$H$10,$T434*SUMIFS(BX$36:BX435,$H$36:$H435,$T432,$N$36:$N435,$N436),0)))</f>
        <v>0</v>
      </c>
      <c r="BY436" s="99">
        <f>IF(BY$8="",0,IF($T430=справочники!$H$9,$T434*SUMIFS(BY$36:BY435,$H$36:$H435,$H$65,$N$36:$N435,$N436),IF($T430=справочники!$H$10,$T434*SUMIFS(BY$36:BY435,$H$36:$H435,$T432,$N$36:$N435,$N436),0)))</f>
        <v>0</v>
      </c>
      <c r="BZ436" s="99">
        <f>IF(BZ$8="",0,IF($T430=справочники!$H$9,$T434*SUMIFS(BZ$36:BZ435,$H$36:$H435,$H$65,$N$36:$N435,$N436),IF($T430=справочники!$H$10,$T434*SUMIFS(BZ$36:BZ435,$H$36:$H435,$T432,$N$36:$N435,$N436),0)))</f>
        <v>0</v>
      </c>
      <c r="CA436" s="99">
        <f>IF(CA$8="",0,IF($T430=справочники!$H$9,$T434*SUMIFS(CA$36:CA435,$H$36:$H435,$H$65,$N$36:$N435,$N436),IF($T430=справочники!$H$10,$T434*SUMIFS(CA$36:CA435,$H$36:$H435,$T432,$N$36:$N435,$N436),0)))</f>
        <v>0</v>
      </c>
      <c r="CB436" s="99">
        <f>IF(CB$8="",0,IF($T430=справочники!$H$9,$T434*SUMIFS(CB$36:CB435,$H$36:$H435,$H$65,$N$36:$N435,$N436),IF($T430=справочники!$H$10,$T434*SUMIFS(CB$36:CB435,$H$36:$H435,$T432,$N$36:$N435,$N436),0)))</f>
        <v>0</v>
      </c>
      <c r="CC436" s="99">
        <f>IF(CC$8="",0,IF($T430=справочники!$H$9,$T434*SUMIFS(CC$36:CC435,$H$36:$H435,$H$65,$N$36:$N435,$N436),IF($T430=справочники!$H$10,$T434*SUMIFS(CC$36:CC435,$H$36:$H435,$T432,$N$36:$N435,$N436),0)))</f>
        <v>0</v>
      </c>
      <c r="CD436" s="99">
        <f>IF(CD$8="",0,IF($T430=справочники!$H$9,$T434*SUMIFS(CD$36:CD435,$H$36:$H435,$H$65,$N$36:$N435,$N436),IF($T430=справочники!$H$10,$T434*SUMIFS(CD$36:CD435,$H$36:$H435,$T432,$N$36:$N435,$N436),0)))</f>
        <v>0</v>
      </c>
      <c r="CE436" s="99">
        <f>IF(CE$8="",0,IF($T430=справочники!$H$9,$T434*SUMIFS(CE$36:CE435,$H$36:$H435,$H$65,$N$36:$N435,$N436),IF($T430=справочники!$H$10,$T434*SUMIFS(CE$36:CE435,$H$36:$H435,$T432,$N$36:$N435,$N436),0)))</f>
        <v>0</v>
      </c>
      <c r="CF436" s="99">
        <f>IF(CF$8="",0,IF($T430=справочники!$H$9,$T434*SUMIFS(CF$36:CF435,$H$36:$H435,$H$65,$N$36:$N435,$N436),IF($T430=справочники!$H$10,$T434*SUMIFS(CF$36:CF435,$H$36:$H435,$T432,$N$36:$N435,$N436),0)))</f>
        <v>0</v>
      </c>
      <c r="CG436" s="99">
        <f>IF(CG$8="",0,IF($T430=справочники!$H$9,$T434*SUMIFS(CG$36:CG435,$H$36:$H435,$H$65,$N$36:$N435,$N436),IF($T430=справочники!$H$10,$T434*SUMIFS(CG$36:CG435,$H$36:$H435,$T432,$N$36:$N435,$N436),0)))</f>
        <v>0</v>
      </c>
      <c r="CH436" s="99">
        <f>IF(CH$8="",0,IF($T430=справочники!$H$9,$T434*SUMIFS(CH$36:CH435,$H$36:$H435,$H$65,$N$36:$N435,$N436),IF($T430=справочники!$H$10,$T434*SUMIFS(CH$36:CH435,$H$36:$H435,$T432,$N$36:$N435,$N436),0)))</f>
        <v>0</v>
      </c>
      <c r="CI436" s="99">
        <f>IF(CI$8="",0,IF($T430=справочники!$H$9,$T434*SUMIFS(CI$36:CI435,$H$36:$H435,$H$65,$N$36:$N435,$N436),IF($T430=справочники!$H$10,$T434*SUMIFS(CI$36:CI435,$H$36:$H435,$T432,$N$36:$N435,$N436),0)))</f>
        <v>0</v>
      </c>
      <c r="CJ436" s="99">
        <f>IF(CJ$8="",0,IF($T430=справочники!$H$9,$T434*SUMIFS(CJ$36:CJ435,$H$36:$H435,$H$65,$N$36:$N435,$N436),IF($T430=справочники!$H$10,$T434*SUMIFS(CJ$36:CJ435,$H$36:$H435,$T432,$N$36:$N435,$N436),0)))</f>
        <v>0</v>
      </c>
      <c r="CK436" s="99">
        <f>IF(CK$8="",0,IF($T430=справочники!$H$9,$T434*SUMIFS(CK$36:CK435,$H$36:$H435,$H$65,$N$36:$N435,$N436),IF($T430=справочники!$H$10,$T434*SUMIFS(CK$36:CK435,$H$36:$H435,$T432,$N$36:$N435,$N436),0)))</f>
        <v>0</v>
      </c>
      <c r="CL436" s="99">
        <f>IF(CL$8="",0,IF($T430=справочники!$H$9,$T434*SUMIFS(CL$36:CL435,$H$36:$H435,$H$65,$N$36:$N435,$N436),IF($T430=справочники!$H$10,$T434*SUMIFS(CL$36:CL435,$H$36:$H435,$T432,$N$36:$N435,$N436),0)))</f>
        <v>0</v>
      </c>
      <c r="CM436" s="99">
        <f>IF(CM$8="",0,IF($T430=справочники!$H$9,$T434*SUMIFS(CM$36:CM435,$H$36:$H435,$H$65,$N$36:$N435,$N436),IF($T430=справочники!$H$10,$T434*SUMIFS(CM$36:CM435,$H$36:$H435,$T432,$N$36:$N435,$N436),0)))</f>
        <v>0</v>
      </c>
      <c r="CN436" s="99">
        <f>IF(CN$8="",0,IF($T430=справочники!$H$9,$T434*SUMIFS(CN$36:CN435,$H$36:$H435,$H$65,$N$36:$N435,$N436),IF($T430=справочники!$H$10,$T434*SUMIFS(CN$36:CN435,$H$36:$H435,$T432,$N$36:$N435,$N436),0)))</f>
        <v>0</v>
      </c>
      <c r="CO436" s="99">
        <f>IF(CO$8="",0,IF($T430=справочники!$H$9,$T434*SUMIFS(CO$36:CO435,$H$36:$H435,$H$65,$N$36:$N435,$N436),IF($T430=справочники!$H$10,$T434*SUMIFS(CO$36:CO435,$H$36:$H435,$T432,$N$36:$N435,$N436),0)))</f>
        <v>0</v>
      </c>
      <c r="CP436" s="99">
        <f>IF(CP$8="",0,IF($T430=справочники!$H$9,$T434*SUMIFS(CP$36:CP435,$H$36:$H435,$H$65,$N$36:$N435,$N436),IF($T430=справочники!$H$10,$T434*SUMIFS(CP$36:CP435,$H$36:$H435,$T432,$N$36:$N435,$N436),0)))</f>
        <v>0</v>
      </c>
      <c r="CQ436" s="99">
        <f>IF(CQ$8="",0,IF($T430=справочники!$H$9,$T434*SUMIFS(CQ$36:CQ435,$H$36:$H435,$H$65,$N$36:$N435,$N436),IF($T430=справочники!$H$10,$T434*SUMIFS(CQ$36:CQ435,$H$36:$H435,$T432,$N$36:$N435,$N436),0)))</f>
        <v>0</v>
      </c>
      <c r="CR436" s="99">
        <f>IF(CR$8="",0,IF($T430=справочники!$H$9,$T434*SUMIFS(CR$36:CR435,$H$36:$H435,$H$65,$N$36:$N435,$N436),IF($T430=справочники!$H$10,$T434*SUMIFS(CR$36:CR435,$H$36:$H435,$T432,$N$36:$N435,$N436),0)))</f>
        <v>0</v>
      </c>
      <c r="CS436" s="99">
        <f>IF(CS$8="",0,IF($T430=справочники!$H$9,$T434*SUMIFS(CS$36:CS435,$H$36:$H435,$H$65,$N$36:$N435,$N436),IF($T430=справочники!$H$10,$T434*SUMIFS(CS$36:CS435,$H$36:$H435,$T432,$N$36:$N435,$N436),0)))</f>
        <v>0</v>
      </c>
      <c r="CT436" s="99">
        <f>IF(CT$8="",0,IF($T430=справочники!$H$9,$T434*SUMIFS(CT$36:CT435,$H$36:$H435,$H$65,$N$36:$N435,$N436),IF($T430=справочники!$H$10,$T434*SUMIFS(CT$36:CT435,$H$36:$H435,$T432,$N$36:$N435,$N436),0)))</f>
        <v>0</v>
      </c>
      <c r="CU436" s="99">
        <f>IF(CU$8="",0,IF($T430=справочники!$H$9,$T434*SUMIFS(CU$36:CU435,$H$36:$H435,$H$65,$N$36:$N435,$N436),IF($T430=справочники!$H$10,$T434*SUMIFS(CU$36:CU435,$H$36:$H435,$T432,$N$36:$N435,$N436),0)))</f>
        <v>0</v>
      </c>
      <c r="CV436" s="99">
        <f>IF(CV$8="",0,IF($T430=справочники!$H$9,$T434*SUMIFS(CV$36:CV435,$H$36:$H435,$H$65,$N$36:$N435,$N436),IF($T430=справочники!$H$10,$T434*SUMIFS(CV$36:CV435,$H$36:$H435,$T432,$N$36:$N435,$N436),0)))</f>
        <v>0</v>
      </c>
      <c r="CW436" s="99">
        <f>IF(CW$8="",0,IF($T430=справочники!$H$9,$T434*SUMIFS(CW$36:CW435,$H$36:$H435,$H$65,$N$36:$N435,$N436),IF($T430=справочники!$H$10,$T434*SUMIFS(CW$36:CW435,$H$36:$H435,$T432,$N$36:$N435,$N436),0)))</f>
        <v>0</v>
      </c>
      <c r="CX436" s="99">
        <f>IF(CX$8="",0,IF($T430=справочники!$H$9,$T434*SUMIFS(CX$36:CX435,$H$36:$H435,$H$65,$N$36:$N435,$N436),IF($T430=справочники!$H$10,$T434*SUMIFS(CX$36:CX435,$H$36:$H435,$T432,$N$36:$N435,$N436),0)))</f>
        <v>0</v>
      </c>
      <c r="CY436" s="99">
        <f>IF(CY$8="",0,IF($T430=справочники!$H$9,$T434*SUMIFS(CY$36:CY435,$H$36:$H435,$H$65,$N$36:$N435,$N436),IF($T430=справочники!$H$10,$T434*SUMIFS(CY$36:CY435,$H$36:$H435,$T432,$N$36:$N435,$N436),0)))</f>
        <v>0</v>
      </c>
      <c r="CZ436" s="99">
        <f>IF(CZ$8="",0,IF($T430=справочники!$H$9,$T434*SUMIFS(CZ$36:CZ435,$H$36:$H435,$H$65,$N$36:$N435,$N436),IF($T430=справочники!$H$10,$T434*SUMIFS(CZ$36:CZ435,$H$36:$H435,$T432,$N$36:$N435,$N436),0)))</f>
        <v>0</v>
      </c>
      <c r="DA436" s="99">
        <f>IF(DA$8="",0,IF($T430=справочники!$H$9,$T434*SUMIFS(DA$36:DA435,$H$36:$H435,$H$65,$N$36:$N435,$N436),IF($T430=справочники!$H$10,$T434*SUMIFS(DA$36:DA435,$H$36:$H435,$T432,$N$36:$N435,$N436),0)))</f>
        <v>0</v>
      </c>
      <c r="DB436" s="99">
        <f>IF(DB$8="",0,IF($T430=справочники!$H$9,$T434*SUMIFS(DB$36:DB435,$H$36:$H435,$H$65,$N$36:$N435,$N436),IF($T430=справочники!$H$10,$T434*SUMIFS(DB$36:DB435,$H$36:$H435,$T432,$N$36:$N435,$N436),0)))</f>
        <v>0</v>
      </c>
      <c r="DC436" s="99">
        <f>IF(DC$8="",0,IF($T430=справочники!$H$9,$T434*SUMIFS(DC$36:DC435,$H$36:$H435,$H$65,$N$36:$N435,$N436),IF($T430=справочники!$H$10,$T434*SUMIFS(DC$36:DC435,$H$36:$H435,$T432,$N$36:$N435,$N436),0)))</f>
        <v>0</v>
      </c>
      <c r="DD436" s="99">
        <f>IF(DD$8="",0,IF($T430=справочники!$H$9,$T434*SUMIFS(DD$36:DD435,$H$36:$H435,$H$65,$N$36:$N435,$N436),IF($T430=справочники!$H$10,$T434*SUMIFS(DD$36:DD435,$H$36:$H435,$T432,$N$36:$N435,$N436),0)))</f>
        <v>0</v>
      </c>
      <c r="DE436" s="99">
        <f>IF(DE$8="",0,IF($T430=справочники!$H$9,$T434*SUMIFS(DE$36:DE435,$H$36:$H435,$H$65,$N$36:$N435,$N436),IF($T430=справочники!$H$10,$T434*SUMIFS(DE$36:DE435,$H$36:$H435,$T432,$N$36:$N435,$N436),0)))</f>
        <v>0</v>
      </c>
      <c r="DF436" s="99">
        <f>IF(DF$8="",0,IF($T430=справочники!$H$9,$T434*SUMIFS(DF$36:DF435,$H$36:$H435,$H$65,$N$36:$N435,$N436),IF($T430=справочники!$H$10,$T434*SUMIFS(DF$36:DF435,$H$36:$H435,$T432,$N$36:$N435,$N436),0)))</f>
        <v>0</v>
      </c>
      <c r="DG436" s="99">
        <f>IF(DG$8="",0,IF($T430=справочники!$H$9,$T434*SUMIFS(DG$36:DG435,$H$36:$H435,$H$65,$N$36:$N435,$N436),IF($T430=справочники!$H$10,$T434*SUMIFS(DG$36:DG435,$H$36:$H435,$T432,$N$36:$N435,$N436),0)))</f>
        <v>0</v>
      </c>
      <c r="DH436" s="99">
        <f>IF(DH$8="",0,IF($T430=справочники!$H$9,$T434*SUMIFS(DH$36:DH435,$H$36:$H435,$H$65,$N$36:$N435,$N436),IF($T430=справочники!$H$10,$T434*SUMIFS(DH$36:DH435,$H$36:$H435,$T432,$N$36:$N435,$N436),0)))</f>
        <v>0</v>
      </c>
      <c r="DI436" s="99">
        <f>IF(DI$8="",0,IF($T430=справочники!$H$9,$T434*SUMIFS(DI$36:DI435,$H$36:$H435,$H$65,$N$36:$N435,$N436),IF($T430=справочники!$H$10,$T434*SUMIFS(DI$36:DI435,$H$36:$H435,$T432,$N$36:$N435,$N436),0)))</f>
        <v>0</v>
      </c>
      <c r="DJ436" s="99">
        <f>IF(DJ$8="",0,IF($T430=справочники!$H$9,$T434*SUMIFS(DJ$36:DJ435,$H$36:$H435,$H$65,$N$36:$N435,$N436),IF($T430=справочники!$H$10,$T434*SUMIFS(DJ$36:DJ435,$H$36:$H435,$T432,$N$36:$N435,$N436),0)))</f>
        <v>0</v>
      </c>
      <c r="DK436" s="99">
        <f>IF(DK$8="",0,IF($T430=справочники!$H$9,$T434*SUMIFS(DK$36:DK435,$H$36:$H435,$H$65,$N$36:$N435,$N436),IF($T430=справочники!$H$10,$T434*SUMIFS(DK$36:DK435,$H$36:$H435,$T432,$N$36:$N435,$N436),0)))</f>
        <v>0</v>
      </c>
      <c r="DL436" s="99">
        <f>IF(DL$8="",0,IF($T430=справочники!$H$9,$T434*SUMIFS(DL$36:DL435,$H$36:$H435,$H$65,$N$36:$N435,$N436),IF($T430=справочники!$H$10,$T434*SUMIFS(DL$36:DL435,$H$36:$H435,$T432,$N$36:$N435,$N436),0)))</f>
        <v>0</v>
      </c>
      <c r="DM436" s="99">
        <f>IF(DM$8="",0,IF($T430=справочники!$H$9,$T434*SUMIFS(DM$36:DM435,$H$36:$H435,$H$65,$N$36:$N435,$N436),IF($T430=справочники!$H$10,$T434*SUMIFS(DM$36:DM435,$H$36:$H435,$T432,$N$36:$N435,$N436),0)))</f>
        <v>0</v>
      </c>
      <c r="DN436" s="99">
        <f>IF(DN$8="",0,IF($T430=справочники!$H$9,$T434*SUMIFS(DN$36:DN435,$H$36:$H435,$H$65,$N$36:$N435,$N436),IF($T430=справочники!$H$10,$T434*SUMIFS(DN$36:DN435,$H$36:$H435,$T432,$N$36:$N435,$N436),0)))</f>
        <v>0</v>
      </c>
      <c r="DO436" s="99">
        <f>IF(DO$8="",0,IF($T430=справочники!$H$9,$T434*SUMIFS(DO$36:DO435,$H$36:$H435,$H$65,$N$36:$N435,$N436),IF($T430=справочники!$H$10,$T434*SUMIFS(DO$36:DO435,$H$36:$H435,$T432,$N$36:$N435,$N436),0)))</f>
        <v>0</v>
      </c>
      <c r="DP436" s="99">
        <f>IF(DP$8="",0,IF($T430=справочники!$H$9,$T434*SUMIFS(DP$36:DP435,$H$36:$H435,$H$65,$N$36:$N435,$N436),IF($T430=справочники!$H$10,$T434*SUMIFS(DP$36:DP435,$H$36:$H435,$T432,$N$36:$N435,$N436),0)))</f>
        <v>0</v>
      </c>
      <c r="DQ436" s="99">
        <f>IF(DQ$8="",0,IF($T430=справочники!$H$9,$T434*SUMIFS(DQ$36:DQ435,$H$36:$H435,$H$65,$N$36:$N435,$N436),IF($T430=справочники!$H$10,$T434*SUMIFS(DQ$36:DQ435,$H$36:$H435,$T432,$N$36:$N435,$N436),0)))</f>
        <v>0</v>
      </c>
      <c r="DR436" s="99">
        <f>IF(DR$8="",0,IF($T430=справочники!$H$9,$T434*SUMIFS(DR$36:DR435,$H$36:$H435,$H$65,$N$36:$N435,$N436),IF($T430=справочники!$H$10,$T434*SUMIFS(DR$36:DR435,$H$36:$H435,$T432,$N$36:$N435,$N436),0)))</f>
        <v>0</v>
      </c>
      <c r="DS436" s="99">
        <f>IF(DS$8="",0,IF($T430=справочники!$H$9,$T434*SUMIFS(DS$36:DS435,$H$36:$H435,$H$65,$N$36:$N435,$N436),IF($T430=справочники!$H$10,$T434*SUMIFS(DS$36:DS435,$H$36:$H435,$T432,$N$36:$N435,$N436),0)))</f>
        <v>0</v>
      </c>
      <c r="DT436" s="99">
        <f>IF(DT$8="",0,IF($T430=справочники!$H$9,$T434*SUMIFS(DT$36:DT435,$H$36:$H435,$H$65,$N$36:$N435,$N436),IF($T430=справочники!$H$10,$T434*SUMIFS(DT$36:DT435,$H$36:$H435,$T432,$N$36:$N435,$N436),0)))</f>
        <v>0</v>
      </c>
      <c r="DU436" s="3"/>
      <c r="DV436" s="3"/>
    </row>
    <row r="437" spans="1:126" ht="4.2" customHeight="1">
      <c r="A437" s="1"/>
      <c r="B437" s="1"/>
      <c r="C437" s="1"/>
      <c r="D437" s="1"/>
      <c r="E437" s="261"/>
      <c r="F437" s="47"/>
      <c r="G437" s="229"/>
      <c r="H437" s="1"/>
      <c r="I437" s="1"/>
      <c r="J437" s="1"/>
      <c r="K437" s="1"/>
      <c r="L437" s="1"/>
      <c r="M437" s="5"/>
      <c r="N437" s="1"/>
      <c r="O437" s="1"/>
      <c r="P437" s="5"/>
      <c r="Q437" s="1"/>
      <c r="R437" s="1"/>
      <c r="S437" s="5"/>
      <c r="T437" s="7"/>
      <c r="U437" s="23"/>
      <c r="V437" s="1"/>
      <c r="W437" s="11"/>
      <c r="X437" s="10"/>
      <c r="Y437" s="45"/>
      <c r="Z437" s="92"/>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1"/>
      <c r="DV437" s="1"/>
    </row>
    <row r="438" spans="1:126" s="237" customFormat="1" ht="10.199999999999999">
      <c r="A438" s="226"/>
      <c r="B438" s="243" t="s">
        <v>127</v>
      </c>
      <c r="C438" s="228"/>
      <c r="D438" s="227"/>
      <c r="E438" s="268"/>
      <c r="F438" s="114"/>
      <c r="G438" s="229" t="s">
        <v>6</v>
      </c>
      <c r="H438" s="226"/>
      <c r="I438" s="226" t="str">
        <f>$I$172</f>
        <v>Оборачиваемость начислений расходов</v>
      </c>
      <c r="J438" s="226"/>
      <c r="K438" s="226"/>
      <c r="L438" s="226"/>
      <c r="M438" s="229"/>
      <c r="N438" s="226"/>
      <c r="O438" s="226"/>
      <c r="P438" s="229"/>
      <c r="Q438" s="226" t="s">
        <v>40</v>
      </c>
      <c r="R438" s="226"/>
      <c r="S438" s="229" t="s">
        <v>6</v>
      </c>
      <c r="T438" s="307"/>
      <c r="U438" s="226"/>
      <c r="V438" s="226"/>
      <c r="W438" s="233"/>
      <c r="X438" s="234"/>
      <c r="Y438" s="245"/>
      <c r="Z438" s="246"/>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c r="BC438" s="247"/>
      <c r="BD438" s="247"/>
      <c r="BE438" s="247"/>
      <c r="BF438" s="247"/>
      <c r="BG438" s="247"/>
      <c r="BH438" s="247"/>
      <c r="BI438" s="247"/>
      <c r="BJ438" s="247"/>
      <c r="BK438" s="247"/>
      <c r="BL438" s="247"/>
      <c r="BM438" s="247"/>
      <c r="BN438" s="247"/>
      <c r="BO438" s="247"/>
      <c r="BP438" s="247"/>
      <c r="BQ438" s="247"/>
      <c r="BR438" s="247"/>
      <c r="BS438" s="247"/>
      <c r="BT438" s="247"/>
      <c r="BU438" s="247"/>
      <c r="BV438" s="247"/>
      <c r="BW438" s="247"/>
      <c r="BX438" s="247"/>
      <c r="BY438" s="247"/>
      <c r="BZ438" s="247"/>
      <c r="CA438" s="247"/>
      <c r="CB438" s="247"/>
      <c r="CC438" s="247"/>
      <c r="CD438" s="247"/>
      <c r="CE438" s="247"/>
      <c r="CF438" s="247"/>
      <c r="CG438" s="247"/>
      <c r="CH438" s="247"/>
      <c r="CI438" s="247"/>
      <c r="CJ438" s="247"/>
      <c r="CK438" s="247"/>
      <c r="CL438" s="247"/>
      <c r="CM438" s="247"/>
      <c r="CN438" s="247"/>
      <c r="CO438" s="247"/>
      <c r="CP438" s="247"/>
      <c r="CQ438" s="247"/>
      <c r="CR438" s="247"/>
      <c r="CS438" s="247"/>
      <c r="CT438" s="247"/>
      <c r="CU438" s="247"/>
      <c r="CV438" s="247"/>
      <c r="CW438" s="247"/>
      <c r="CX438" s="247"/>
      <c r="CY438" s="247"/>
      <c r="CZ438" s="247"/>
      <c r="DA438" s="247"/>
      <c r="DB438" s="247"/>
      <c r="DC438" s="247"/>
      <c r="DD438" s="247"/>
      <c r="DE438" s="247"/>
      <c r="DF438" s="247"/>
      <c r="DG438" s="247"/>
      <c r="DH438" s="247"/>
      <c r="DI438" s="247"/>
      <c r="DJ438" s="247"/>
      <c r="DK438" s="247"/>
      <c r="DL438" s="247"/>
      <c r="DM438" s="247"/>
      <c r="DN438" s="247"/>
      <c r="DO438" s="247"/>
      <c r="DP438" s="247"/>
      <c r="DQ438" s="247"/>
      <c r="DR438" s="247"/>
      <c r="DS438" s="247"/>
      <c r="DT438" s="247"/>
      <c r="DU438" s="226"/>
      <c r="DV438" s="226"/>
    </row>
    <row r="439" spans="1:126" ht="4.2" customHeight="1">
      <c r="A439" s="1"/>
      <c r="B439" s="1"/>
      <c r="C439" s="1"/>
      <c r="D439" s="1"/>
      <c r="E439" s="261"/>
      <c r="F439" s="47"/>
      <c r="G439" s="229"/>
      <c r="H439" s="1"/>
      <c r="I439" s="1"/>
      <c r="J439" s="1"/>
      <c r="K439" s="1"/>
      <c r="L439" s="1"/>
      <c r="M439" s="5"/>
      <c r="N439" s="1"/>
      <c r="O439" s="1"/>
      <c r="P439" s="5"/>
      <c r="Q439" s="1"/>
      <c r="R439" s="1"/>
      <c r="S439" s="5"/>
      <c r="T439" s="7"/>
      <c r="U439" s="23"/>
      <c r="V439" s="1"/>
      <c r="W439" s="11"/>
      <c r="X439" s="10"/>
      <c r="Y439" s="45"/>
      <c r="Z439" s="92"/>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1"/>
      <c r="DV439" s="1"/>
    </row>
    <row r="440" spans="1:126" s="4" customFormat="1">
      <c r="A440" s="3"/>
      <c r="B440" s="257" t="s">
        <v>126</v>
      </c>
      <c r="C440" s="3"/>
      <c r="D440" s="3"/>
      <c r="E440" s="9" t="str">
        <f>IF(OR(Главная!$N$19=справочники!$N$10,Главная!$N$19=справочники!$N$11),"",IF(T440=справочники!$P$10,"","ндс(-)"))</f>
        <v>ндс(-)</v>
      </c>
      <c r="F440" s="50"/>
      <c r="G440" s="230"/>
      <c r="H440" s="12" t="str">
        <f>B440&amp;N430</f>
        <v>Начисление - Статья прямого переменного расхода</v>
      </c>
      <c r="I440" s="12"/>
      <c r="J440" s="3"/>
      <c r="K440" s="3"/>
      <c r="L440" s="3"/>
      <c r="M440" s="5"/>
      <c r="N440" s="35" t="str">
        <f>N305</f>
        <v>Продажа нежилых помещений</v>
      </c>
      <c r="O440" s="35"/>
      <c r="P440" s="5"/>
      <c r="Q440" s="35" t="s">
        <v>25</v>
      </c>
      <c r="R440" s="35"/>
      <c r="S440" s="35"/>
      <c r="T440" s="61">
        <f>T436</f>
        <v>0</v>
      </c>
      <c r="U440" s="35"/>
      <c r="V440" s="35"/>
      <c r="W440" s="37">
        <f>SUM($Y440:$DU440)</f>
        <v>0</v>
      </c>
      <c r="X440" s="37"/>
      <c r="Y440" s="45"/>
      <c r="Z440" s="98"/>
      <c r="AA440" s="99">
        <f t="shared" ref="AA440:BF440" si="1264">IF(AA$8="",0,IF(AA$1=1,SUMIFS(436:436,$1:$1,"&gt;="&amp;1,$1:$1,"&lt;="&amp;INT($T438/30))+($T438/30-INT($T438/30))*SUMIFS(436:436,$1:$1,INT($T438/30)+1),0)+($T438/30-INT($T438/30))*SUMIFS(436:436,$1:$1,AA$1+INT($T438/30)+1)+(INT($T438/30)+1-$T438/30)*SUMIFS(436:436,$1:$1,AA$1+INT($T438/30)))</f>
        <v>0</v>
      </c>
      <c r="AB440" s="99">
        <f t="shared" si="1264"/>
        <v>0</v>
      </c>
      <c r="AC440" s="99">
        <f t="shared" si="1264"/>
        <v>0</v>
      </c>
      <c r="AD440" s="99">
        <f t="shared" si="1264"/>
        <v>0</v>
      </c>
      <c r="AE440" s="99">
        <f t="shared" si="1264"/>
        <v>0</v>
      </c>
      <c r="AF440" s="99">
        <f t="shared" si="1264"/>
        <v>0</v>
      </c>
      <c r="AG440" s="99">
        <f t="shared" si="1264"/>
        <v>0</v>
      </c>
      <c r="AH440" s="99">
        <f t="shared" si="1264"/>
        <v>0</v>
      </c>
      <c r="AI440" s="99">
        <f t="shared" si="1264"/>
        <v>0</v>
      </c>
      <c r="AJ440" s="99">
        <f t="shared" si="1264"/>
        <v>0</v>
      </c>
      <c r="AK440" s="99">
        <f t="shared" si="1264"/>
        <v>0</v>
      </c>
      <c r="AL440" s="99">
        <f t="shared" si="1264"/>
        <v>0</v>
      </c>
      <c r="AM440" s="99">
        <f t="shared" si="1264"/>
        <v>0</v>
      </c>
      <c r="AN440" s="99">
        <f t="shared" si="1264"/>
        <v>0</v>
      </c>
      <c r="AO440" s="99">
        <f t="shared" si="1264"/>
        <v>0</v>
      </c>
      <c r="AP440" s="99">
        <f t="shared" si="1264"/>
        <v>0</v>
      </c>
      <c r="AQ440" s="99">
        <f t="shared" si="1264"/>
        <v>0</v>
      </c>
      <c r="AR440" s="99">
        <f t="shared" si="1264"/>
        <v>0</v>
      </c>
      <c r="AS440" s="99">
        <f t="shared" si="1264"/>
        <v>0</v>
      </c>
      <c r="AT440" s="99">
        <f t="shared" si="1264"/>
        <v>0</v>
      </c>
      <c r="AU440" s="99">
        <f t="shared" si="1264"/>
        <v>0</v>
      </c>
      <c r="AV440" s="99">
        <f t="shared" si="1264"/>
        <v>0</v>
      </c>
      <c r="AW440" s="99">
        <f t="shared" si="1264"/>
        <v>0</v>
      </c>
      <c r="AX440" s="99">
        <f t="shared" si="1264"/>
        <v>0</v>
      </c>
      <c r="AY440" s="99">
        <f t="shared" si="1264"/>
        <v>0</v>
      </c>
      <c r="AZ440" s="99">
        <f t="shared" si="1264"/>
        <v>0</v>
      </c>
      <c r="BA440" s="99">
        <f t="shared" si="1264"/>
        <v>0</v>
      </c>
      <c r="BB440" s="99">
        <f t="shared" si="1264"/>
        <v>0</v>
      </c>
      <c r="BC440" s="99">
        <f t="shared" si="1264"/>
        <v>0</v>
      </c>
      <c r="BD440" s="99">
        <f t="shared" si="1264"/>
        <v>0</v>
      </c>
      <c r="BE440" s="99">
        <f t="shared" si="1264"/>
        <v>0</v>
      </c>
      <c r="BF440" s="99">
        <f t="shared" si="1264"/>
        <v>0</v>
      </c>
      <c r="BG440" s="99">
        <f t="shared" ref="BG440:CL440" si="1265">IF(BG$8="",0,IF(BG$1=1,SUMIFS(436:436,$1:$1,"&gt;="&amp;1,$1:$1,"&lt;="&amp;INT($T438/30))+($T438/30-INT($T438/30))*SUMIFS(436:436,$1:$1,INT($T438/30)+1),0)+($T438/30-INT($T438/30))*SUMIFS(436:436,$1:$1,BG$1+INT($T438/30)+1)+(INT($T438/30)+1-$T438/30)*SUMIFS(436:436,$1:$1,BG$1+INT($T438/30)))</f>
        <v>0</v>
      </c>
      <c r="BH440" s="99">
        <f t="shared" si="1265"/>
        <v>0</v>
      </c>
      <c r="BI440" s="99">
        <f t="shared" si="1265"/>
        <v>0</v>
      </c>
      <c r="BJ440" s="99">
        <f t="shared" si="1265"/>
        <v>0</v>
      </c>
      <c r="BK440" s="99">
        <f t="shared" si="1265"/>
        <v>0</v>
      </c>
      <c r="BL440" s="99">
        <f t="shared" si="1265"/>
        <v>0</v>
      </c>
      <c r="BM440" s="99">
        <f t="shared" si="1265"/>
        <v>0</v>
      </c>
      <c r="BN440" s="99">
        <f t="shared" si="1265"/>
        <v>0</v>
      </c>
      <c r="BO440" s="99">
        <f t="shared" si="1265"/>
        <v>0</v>
      </c>
      <c r="BP440" s="99">
        <f t="shared" si="1265"/>
        <v>0</v>
      </c>
      <c r="BQ440" s="99">
        <f t="shared" si="1265"/>
        <v>0</v>
      </c>
      <c r="BR440" s="99">
        <f t="shared" si="1265"/>
        <v>0</v>
      </c>
      <c r="BS440" s="99">
        <f t="shared" si="1265"/>
        <v>0</v>
      </c>
      <c r="BT440" s="99">
        <f t="shared" si="1265"/>
        <v>0</v>
      </c>
      <c r="BU440" s="99">
        <f t="shared" si="1265"/>
        <v>0</v>
      </c>
      <c r="BV440" s="99">
        <f t="shared" si="1265"/>
        <v>0</v>
      </c>
      <c r="BW440" s="99">
        <f t="shared" si="1265"/>
        <v>0</v>
      </c>
      <c r="BX440" s="99">
        <f t="shared" si="1265"/>
        <v>0</v>
      </c>
      <c r="BY440" s="99">
        <f t="shared" si="1265"/>
        <v>0</v>
      </c>
      <c r="BZ440" s="99">
        <f t="shared" si="1265"/>
        <v>0</v>
      </c>
      <c r="CA440" s="99">
        <f t="shared" si="1265"/>
        <v>0</v>
      </c>
      <c r="CB440" s="99">
        <f t="shared" si="1265"/>
        <v>0</v>
      </c>
      <c r="CC440" s="99">
        <f t="shared" si="1265"/>
        <v>0</v>
      </c>
      <c r="CD440" s="99">
        <f t="shared" si="1265"/>
        <v>0</v>
      </c>
      <c r="CE440" s="99">
        <f t="shared" si="1265"/>
        <v>0</v>
      </c>
      <c r="CF440" s="99">
        <f t="shared" si="1265"/>
        <v>0</v>
      </c>
      <c r="CG440" s="99">
        <f t="shared" si="1265"/>
        <v>0</v>
      </c>
      <c r="CH440" s="99">
        <f t="shared" si="1265"/>
        <v>0</v>
      </c>
      <c r="CI440" s="99">
        <f t="shared" si="1265"/>
        <v>0</v>
      </c>
      <c r="CJ440" s="99">
        <f t="shared" si="1265"/>
        <v>0</v>
      </c>
      <c r="CK440" s="99">
        <f t="shared" si="1265"/>
        <v>0</v>
      </c>
      <c r="CL440" s="99">
        <f t="shared" si="1265"/>
        <v>0</v>
      </c>
      <c r="CM440" s="99">
        <f t="shared" ref="CM440:DT440" si="1266">IF(CM$8="",0,IF(CM$1=1,SUMIFS(436:436,$1:$1,"&gt;="&amp;1,$1:$1,"&lt;="&amp;INT($T438/30))+($T438/30-INT($T438/30))*SUMIFS(436:436,$1:$1,INT($T438/30)+1),0)+($T438/30-INT($T438/30))*SUMIFS(436:436,$1:$1,CM$1+INT($T438/30)+1)+(INT($T438/30)+1-$T438/30)*SUMIFS(436:436,$1:$1,CM$1+INT($T438/30)))</f>
        <v>0</v>
      </c>
      <c r="CN440" s="99">
        <f t="shared" si="1266"/>
        <v>0</v>
      </c>
      <c r="CO440" s="99">
        <f t="shared" si="1266"/>
        <v>0</v>
      </c>
      <c r="CP440" s="99">
        <f t="shared" si="1266"/>
        <v>0</v>
      </c>
      <c r="CQ440" s="99">
        <f t="shared" si="1266"/>
        <v>0</v>
      </c>
      <c r="CR440" s="99">
        <f t="shared" si="1266"/>
        <v>0</v>
      </c>
      <c r="CS440" s="99">
        <f t="shared" si="1266"/>
        <v>0</v>
      </c>
      <c r="CT440" s="99">
        <f t="shared" si="1266"/>
        <v>0</v>
      </c>
      <c r="CU440" s="99">
        <f t="shared" si="1266"/>
        <v>0</v>
      </c>
      <c r="CV440" s="99">
        <f t="shared" si="1266"/>
        <v>0</v>
      </c>
      <c r="CW440" s="99">
        <f t="shared" si="1266"/>
        <v>0</v>
      </c>
      <c r="CX440" s="99">
        <f t="shared" si="1266"/>
        <v>0</v>
      </c>
      <c r="CY440" s="99">
        <f t="shared" si="1266"/>
        <v>0</v>
      </c>
      <c r="CZ440" s="99">
        <f t="shared" si="1266"/>
        <v>0</v>
      </c>
      <c r="DA440" s="99">
        <f t="shared" si="1266"/>
        <v>0</v>
      </c>
      <c r="DB440" s="99">
        <f t="shared" si="1266"/>
        <v>0</v>
      </c>
      <c r="DC440" s="99">
        <f t="shared" si="1266"/>
        <v>0</v>
      </c>
      <c r="DD440" s="99">
        <f t="shared" si="1266"/>
        <v>0</v>
      </c>
      <c r="DE440" s="99">
        <f t="shared" si="1266"/>
        <v>0</v>
      </c>
      <c r="DF440" s="99">
        <f t="shared" si="1266"/>
        <v>0</v>
      </c>
      <c r="DG440" s="99">
        <f t="shared" si="1266"/>
        <v>0</v>
      </c>
      <c r="DH440" s="99">
        <f t="shared" si="1266"/>
        <v>0</v>
      </c>
      <c r="DI440" s="99">
        <f t="shared" si="1266"/>
        <v>0</v>
      </c>
      <c r="DJ440" s="99">
        <f t="shared" si="1266"/>
        <v>0</v>
      </c>
      <c r="DK440" s="99">
        <f t="shared" si="1266"/>
        <v>0</v>
      </c>
      <c r="DL440" s="99">
        <f t="shared" si="1266"/>
        <v>0</v>
      </c>
      <c r="DM440" s="99">
        <f t="shared" si="1266"/>
        <v>0</v>
      </c>
      <c r="DN440" s="99">
        <f t="shared" si="1266"/>
        <v>0</v>
      </c>
      <c r="DO440" s="99">
        <f t="shared" si="1266"/>
        <v>0</v>
      </c>
      <c r="DP440" s="99">
        <f t="shared" si="1266"/>
        <v>0</v>
      </c>
      <c r="DQ440" s="99">
        <f t="shared" si="1266"/>
        <v>0</v>
      </c>
      <c r="DR440" s="99">
        <f t="shared" si="1266"/>
        <v>0</v>
      </c>
      <c r="DS440" s="99">
        <f t="shared" si="1266"/>
        <v>0</v>
      </c>
      <c r="DT440" s="99">
        <f t="shared" si="1266"/>
        <v>0</v>
      </c>
      <c r="DU440" s="3"/>
      <c r="DV440" s="3"/>
    </row>
    <row r="441" spans="1:126" ht="4.2" customHeight="1">
      <c r="A441" s="1"/>
      <c r="B441" s="1"/>
      <c r="C441" s="1"/>
      <c r="D441" s="1"/>
      <c r="E441" s="261"/>
      <c r="F441" s="47"/>
      <c r="G441" s="229"/>
      <c r="H441" s="1"/>
      <c r="I441" s="1"/>
      <c r="J441" s="1"/>
      <c r="K441" s="1"/>
      <c r="L441" s="1"/>
      <c r="M441" s="5"/>
      <c r="N441" s="1"/>
      <c r="O441" s="1"/>
      <c r="P441" s="5"/>
      <c r="Q441" s="1"/>
      <c r="R441" s="1"/>
      <c r="S441" s="5"/>
      <c r="T441" s="7"/>
      <c r="U441" s="23"/>
      <c r="V441" s="1"/>
      <c r="W441" s="11"/>
      <c r="X441" s="10"/>
      <c r="Y441" s="45"/>
      <c r="Z441" s="92"/>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1"/>
      <c r="DV441" s="1"/>
    </row>
    <row r="442" spans="1:126" s="237" customFormat="1" ht="10.199999999999999">
      <c r="A442" s="226"/>
      <c r="B442" s="243" t="s">
        <v>133</v>
      </c>
      <c r="C442" s="228"/>
      <c r="D442" s="227"/>
      <c r="E442" s="268"/>
      <c r="F442" s="114"/>
      <c r="G442" s="229"/>
      <c r="H442" s="226"/>
      <c r="I442" s="226" t="e">
        <f>#REF!</f>
        <v>#REF!</v>
      </c>
      <c r="J442" s="226"/>
      <c r="K442" s="226"/>
      <c r="L442" s="226"/>
      <c r="M442" s="229"/>
      <c r="N442" s="226"/>
      <c r="O442" s="226"/>
      <c r="P442" s="229"/>
      <c r="Q442" s="226" t="s">
        <v>40</v>
      </c>
      <c r="R442" s="226"/>
      <c r="S442" s="229" t="s">
        <v>6</v>
      </c>
      <c r="T442" s="307"/>
      <c r="U442" s="226"/>
      <c r="V442" s="226"/>
      <c r="W442" s="233"/>
      <c r="X442" s="234"/>
      <c r="Y442" s="245"/>
      <c r="Z442" s="246"/>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c r="BC442" s="247"/>
      <c r="BD442" s="247"/>
      <c r="BE442" s="247"/>
      <c r="BF442" s="247"/>
      <c r="BG442" s="247"/>
      <c r="BH442" s="247"/>
      <c r="BI442" s="247"/>
      <c r="BJ442" s="247"/>
      <c r="BK442" s="247"/>
      <c r="BL442" s="247"/>
      <c r="BM442" s="247"/>
      <c r="BN442" s="247"/>
      <c r="BO442" s="247"/>
      <c r="BP442" s="247"/>
      <c r="BQ442" s="247"/>
      <c r="BR442" s="247"/>
      <c r="BS442" s="247"/>
      <c r="BT442" s="247"/>
      <c r="BU442" s="247"/>
      <c r="BV442" s="247"/>
      <c r="BW442" s="247"/>
      <c r="BX442" s="247"/>
      <c r="BY442" s="247"/>
      <c r="BZ442" s="247"/>
      <c r="CA442" s="247"/>
      <c r="CB442" s="247"/>
      <c r="CC442" s="247"/>
      <c r="CD442" s="247"/>
      <c r="CE442" s="247"/>
      <c r="CF442" s="247"/>
      <c r="CG442" s="247"/>
      <c r="CH442" s="247"/>
      <c r="CI442" s="247"/>
      <c r="CJ442" s="247"/>
      <c r="CK442" s="247"/>
      <c r="CL442" s="247"/>
      <c r="CM442" s="247"/>
      <c r="CN442" s="247"/>
      <c r="CO442" s="247"/>
      <c r="CP442" s="247"/>
      <c r="CQ442" s="247"/>
      <c r="CR442" s="247"/>
      <c r="CS442" s="247"/>
      <c r="CT442" s="247"/>
      <c r="CU442" s="247"/>
      <c r="CV442" s="247"/>
      <c r="CW442" s="247"/>
      <c r="CX442" s="247"/>
      <c r="CY442" s="247"/>
      <c r="CZ442" s="247"/>
      <c r="DA442" s="247"/>
      <c r="DB442" s="247"/>
      <c r="DC442" s="247"/>
      <c r="DD442" s="247"/>
      <c r="DE442" s="247"/>
      <c r="DF442" s="247"/>
      <c r="DG442" s="247"/>
      <c r="DH442" s="247"/>
      <c r="DI442" s="247"/>
      <c r="DJ442" s="247"/>
      <c r="DK442" s="247"/>
      <c r="DL442" s="247"/>
      <c r="DM442" s="247"/>
      <c r="DN442" s="247"/>
      <c r="DO442" s="247"/>
      <c r="DP442" s="247"/>
      <c r="DQ442" s="247"/>
      <c r="DR442" s="247"/>
      <c r="DS442" s="247"/>
      <c r="DT442" s="247"/>
      <c r="DU442" s="226"/>
      <c r="DV442" s="226"/>
    </row>
    <row r="443" spans="1:126" ht="4.2" customHeight="1">
      <c r="A443" s="1"/>
      <c r="B443" s="1"/>
      <c r="C443" s="1"/>
      <c r="D443" s="1"/>
      <c r="E443" s="261"/>
      <c r="F443" s="47"/>
      <c r="G443" s="229"/>
      <c r="H443" s="1"/>
      <c r="I443" s="1"/>
      <c r="J443" s="1"/>
      <c r="K443" s="1"/>
      <c r="L443" s="1"/>
      <c r="M443" s="5"/>
      <c r="N443" s="1"/>
      <c r="O443" s="1"/>
      <c r="P443" s="5"/>
      <c r="Q443" s="1"/>
      <c r="R443" s="1"/>
      <c r="S443" s="5"/>
      <c r="T443" s="7"/>
      <c r="U443" s="23"/>
      <c r="V443" s="1"/>
      <c r="W443" s="11"/>
      <c r="X443" s="10"/>
      <c r="Y443" s="45"/>
      <c r="Z443" s="92"/>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1"/>
      <c r="DV443" s="1"/>
    </row>
    <row r="444" spans="1:126" s="4" customFormat="1">
      <c r="A444" s="3"/>
      <c r="B444" s="257" t="s">
        <v>130</v>
      </c>
      <c r="C444" s="3"/>
      <c r="D444" s="3"/>
      <c r="E444" s="9" t="s">
        <v>26</v>
      </c>
      <c r="F444" s="50"/>
      <c r="G444" s="230"/>
      <c r="H444" s="12" t="str">
        <f>B444&amp;N430</f>
        <v>Оплата - Статья прямого переменного расхода</v>
      </c>
      <c r="I444" s="12"/>
      <c r="J444" s="3"/>
      <c r="K444" s="3"/>
      <c r="L444" s="3"/>
      <c r="M444" s="5"/>
      <c r="N444" s="35" t="str">
        <f>N305</f>
        <v>Продажа нежилых помещений</v>
      </c>
      <c r="O444" s="35"/>
      <c r="P444" s="5"/>
      <c r="Q444" s="35" t="s">
        <v>25</v>
      </c>
      <c r="R444" s="35"/>
      <c r="S444" s="35"/>
      <c r="T444" s="35"/>
      <c r="U444" s="35"/>
      <c r="V444" s="35"/>
      <c r="W444" s="37">
        <f>SUM($Y444:$DU444)</f>
        <v>0</v>
      </c>
      <c r="X444" s="37"/>
      <c r="Y444" s="45"/>
      <c r="Z444" s="98"/>
      <c r="AA444" s="99">
        <f t="shared" ref="AA444:BF444" si="1267">IF(AA$8="",0,IF(AA$1=1,SUMIFS(440:440,$1:$1,"&gt;="&amp;1,$1:$1,"&lt;="&amp;INT(-$T442/30))+(-$T442/30-INT(-$T442/30))*SUMIFS(440:440,$1:$1,INT(-$T442/30)+1),0)+(-$T442/30-INT(-$T442/30))*SUMIFS(440:440,$1:$1,AA$1+INT(-$T442/30)+1)+(INT(-$T442/30)+1+$T442/30)*SUMIFS(440:440,$1:$1,AA$1+INT(-$T442/30)))</f>
        <v>0</v>
      </c>
      <c r="AB444" s="99">
        <f t="shared" si="1267"/>
        <v>0</v>
      </c>
      <c r="AC444" s="99">
        <f t="shared" si="1267"/>
        <v>0</v>
      </c>
      <c r="AD444" s="99">
        <f t="shared" si="1267"/>
        <v>0</v>
      </c>
      <c r="AE444" s="99">
        <f t="shared" si="1267"/>
        <v>0</v>
      </c>
      <c r="AF444" s="99">
        <f t="shared" si="1267"/>
        <v>0</v>
      </c>
      <c r="AG444" s="99">
        <f t="shared" si="1267"/>
        <v>0</v>
      </c>
      <c r="AH444" s="99">
        <f t="shared" si="1267"/>
        <v>0</v>
      </c>
      <c r="AI444" s="99">
        <f t="shared" si="1267"/>
        <v>0</v>
      </c>
      <c r="AJ444" s="99">
        <f t="shared" si="1267"/>
        <v>0</v>
      </c>
      <c r="AK444" s="99">
        <f t="shared" si="1267"/>
        <v>0</v>
      </c>
      <c r="AL444" s="99">
        <f t="shared" si="1267"/>
        <v>0</v>
      </c>
      <c r="AM444" s="99">
        <f t="shared" si="1267"/>
        <v>0</v>
      </c>
      <c r="AN444" s="99">
        <f t="shared" si="1267"/>
        <v>0</v>
      </c>
      <c r="AO444" s="99">
        <f t="shared" si="1267"/>
        <v>0</v>
      </c>
      <c r="AP444" s="99">
        <f t="shared" si="1267"/>
        <v>0</v>
      </c>
      <c r="AQ444" s="99">
        <f t="shared" si="1267"/>
        <v>0</v>
      </c>
      <c r="AR444" s="99">
        <f t="shared" si="1267"/>
        <v>0</v>
      </c>
      <c r="AS444" s="99">
        <f t="shared" si="1267"/>
        <v>0</v>
      </c>
      <c r="AT444" s="99">
        <f t="shared" si="1267"/>
        <v>0</v>
      </c>
      <c r="AU444" s="99">
        <f t="shared" si="1267"/>
        <v>0</v>
      </c>
      <c r="AV444" s="99">
        <f t="shared" si="1267"/>
        <v>0</v>
      </c>
      <c r="AW444" s="99">
        <f t="shared" si="1267"/>
        <v>0</v>
      </c>
      <c r="AX444" s="99">
        <f t="shared" si="1267"/>
        <v>0</v>
      </c>
      <c r="AY444" s="99">
        <f t="shared" si="1267"/>
        <v>0</v>
      </c>
      <c r="AZ444" s="99">
        <f t="shared" si="1267"/>
        <v>0</v>
      </c>
      <c r="BA444" s="99">
        <f t="shared" si="1267"/>
        <v>0</v>
      </c>
      <c r="BB444" s="99">
        <f t="shared" si="1267"/>
        <v>0</v>
      </c>
      <c r="BC444" s="99">
        <f t="shared" si="1267"/>
        <v>0</v>
      </c>
      <c r="BD444" s="99">
        <f t="shared" si="1267"/>
        <v>0</v>
      </c>
      <c r="BE444" s="99">
        <f t="shared" si="1267"/>
        <v>0</v>
      </c>
      <c r="BF444" s="99">
        <f t="shared" si="1267"/>
        <v>0</v>
      </c>
      <c r="BG444" s="99">
        <f t="shared" ref="BG444:CL444" si="1268">IF(BG$8="",0,IF(BG$1=1,SUMIFS(440:440,$1:$1,"&gt;="&amp;1,$1:$1,"&lt;="&amp;INT(-$T442/30))+(-$T442/30-INT(-$T442/30))*SUMIFS(440:440,$1:$1,INT(-$T442/30)+1),0)+(-$T442/30-INT(-$T442/30))*SUMIFS(440:440,$1:$1,BG$1+INT(-$T442/30)+1)+(INT(-$T442/30)+1+$T442/30)*SUMIFS(440:440,$1:$1,BG$1+INT(-$T442/30)))</f>
        <v>0</v>
      </c>
      <c r="BH444" s="99">
        <f t="shared" si="1268"/>
        <v>0</v>
      </c>
      <c r="BI444" s="99">
        <f t="shared" si="1268"/>
        <v>0</v>
      </c>
      <c r="BJ444" s="99">
        <f t="shared" si="1268"/>
        <v>0</v>
      </c>
      <c r="BK444" s="99">
        <f t="shared" si="1268"/>
        <v>0</v>
      </c>
      <c r="BL444" s="99">
        <f t="shared" si="1268"/>
        <v>0</v>
      </c>
      <c r="BM444" s="99">
        <f t="shared" si="1268"/>
        <v>0</v>
      </c>
      <c r="BN444" s="99">
        <f t="shared" si="1268"/>
        <v>0</v>
      </c>
      <c r="BO444" s="99">
        <f t="shared" si="1268"/>
        <v>0</v>
      </c>
      <c r="BP444" s="99">
        <f t="shared" si="1268"/>
        <v>0</v>
      </c>
      <c r="BQ444" s="99">
        <f t="shared" si="1268"/>
        <v>0</v>
      </c>
      <c r="BR444" s="99">
        <f t="shared" si="1268"/>
        <v>0</v>
      </c>
      <c r="BS444" s="99">
        <f t="shared" si="1268"/>
        <v>0</v>
      </c>
      <c r="BT444" s="99">
        <f t="shared" si="1268"/>
        <v>0</v>
      </c>
      <c r="BU444" s="99">
        <f t="shared" si="1268"/>
        <v>0</v>
      </c>
      <c r="BV444" s="99">
        <f t="shared" si="1268"/>
        <v>0</v>
      </c>
      <c r="BW444" s="99">
        <f t="shared" si="1268"/>
        <v>0</v>
      </c>
      <c r="BX444" s="99">
        <f t="shared" si="1268"/>
        <v>0</v>
      </c>
      <c r="BY444" s="99">
        <f t="shared" si="1268"/>
        <v>0</v>
      </c>
      <c r="BZ444" s="99">
        <f t="shared" si="1268"/>
        <v>0</v>
      </c>
      <c r="CA444" s="99">
        <f t="shared" si="1268"/>
        <v>0</v>
      </c>
      <c r="CB444" s="99">
        <f t="shared" si="1268"/>
        <v>0</v>
      </c>
      <c r="CC444" s="99">
        <f t="shared" si="1268"/>
        <v>0</v>
      </c>
      <c r="CD444" s="99">
        <f t="shared" si="1268"/>
        <v>0</v>
      </c>
      <c r="CE444" s="99">
        <f t="shared" si="1268"/>
        <v>0</v>
      </c>
      <c r="CF444" s="99">
        <f t="shared" si="1268"/>
        <v>0</v>
      </c>
      <c r="CG444" s="99">
        <f t="shared" si="1268"/>
        <v>0</v>
      </c>
      <c r="CH444" s="99">
        <f t="shared" si="1268"/>
        <v>0</v>
      </c>
      <c r="CI444" s="99">
        <f t="shared" si="1268"/>
        <v>0</v>
      </c>
      <c r="CJ444" s="99">
        <f t="shared" si="1268"/>
        <v>0</v>
      </c>
      <c r="CK444" s="99">
        <f t="shared" si="1268"/>
        <v>0</v>
      </c>
      <c r="CL444" s="99">
        <f t="shared" si="1268"/>
        <v>0</v>
      </c>
      <c r="CM444" s="99">
        <f t="shared" ref="CM444:DT444" si="1269">IF(CM$8="",0,IF(CM$1=1,SUMIFS(440:440,$1:$1,"&gt;="&amp;1,$1:$1,"&lt;="&amp;INT(-$T442/30))+(-$T442/30-INT(-$T442/30))*SUMIFS(440:440,$1:$1,INT(-$T442/30)+1),0)+(-$T442/30-INT(-$T442/30))*SUMIFS(440:440,$1:$1,CM$1+INT(-$T442/30)+1)+(INT(-$T442/30)+1+$T442/30)*SUMIFS(440:440,$1:$1,CM$1+INT(-$T442/30)))</f>
        <v>0</v>
      </c>
      <c r="CN444" s="99">
        <f t="shared" si="1269"/>
        <v>0</v>
      </c>
      <c r="CO444" s="99">
        <f t="shared" si="1269"/>
        <v>0</v>
      </c>
      <c r="CP444" s="99">
        <f t="shared" si="1269"/>
        <v>0</v>
      </c>
      <c r="CQ444" s="99">
        <f t="shared" si="1269"/>
        <v>0</v>
      </c>
      <c r="CR444" s="99">
        <f t="shared" si="1269"/>
        <v>0</v>
      </c>
      <c r="CS444" s="99">
        <f t="shared" si="1269"/>
        <v>0</v>
      </c>
      <c r="CT444" s="99">
        <f t="shared" si="1269"/>
        <v>0</v>
      </c>
      <c r="CU444" s="99">
        <f t="shared" si="1269"/>
        <v>0</v>
      </c>
      <c r="CV444" s="99">
        <f t="shared" si="1269"/>
        <v>0</v>
      </c>
      <c r="CW444" s="99">
        <f t="shared" si="1269"/>
        <v>0</v>
      </c>
      <c r="CX444" s="99">
        <f t="shared" si="1269"/>
        <v>0</v>
      </c>
      <c r="CY444" s="99">
        <f t="shared" si="1269"/>
        <v>0</v>
      </c>
      <c r="CZ444" s="99">
        <f t="shared" si="1269"/>
        <v>0</v>
      </c>
      <c r="DA444" s="99">
        <f t="shared" si="1269"/>
        <v>0</v>
      </c>
      <c r="DB444" s="99">
        <f t="shared" si="1269"/>
        <v>0</v>
      </c>
      <c r="DC444" s="99">
        <f t="shared" si="1269"/>
        <v>0</v>
      </c>
      <c r="DD444" s="99">
        <f t="shared" si="1269"/>
        <v>0</v>
      </c>
      <c r="DE444" s="99">
        <f t="shared" si="1269"/>
        <v>0</v>
      </c>
      <c r="DF444" s="99">
        <f t="shared" si="1269"/>
        <v>0</v>
      </c>
      <c r="DG444" s="99">
        <f t="shared" si="1269"/>
        <v>0</v>
      </c>
      <c r="DH444" s="99">
        <f t="shared" si="1269"/>
        <v>0</v>
      </c>
      <c r="DI444" s="99">
        <f t="shared" si="1269"/>
        <v>0</v>
      </c>
      <c r="DJ444" s="99">
        <f t="shared" si="1269"/>
        <v>0</v>
      </c>
      <c r="DK444" s="99">
        <f t="shared" si="1269"/>
        <v>0</v>
      </c>
      <c r="DL444" s="99">
        <f t="shared" si="1269"/>
        <v>0</v>
      </c>
      <c r="DM444" s="99">
        <f t="shared" si="1269"/>
        <v>0</v>
      </c>
      <c r="DN444" s="99">
        <f t="shared" si="1269"/>
        <v>0</v>
      </c>
      <c r="DO444" s="99">
        <f t="shared" si="1269"/>
        <v>0</v>
      </c>
      <c r="DP444" s="99">
        <f t="shared" si="1269"/>
        <v>0</v>
      </c>
      <c r="DQ444" s="99">
        <f t="shared" si="1269"/>
        <v>0</v>
      </c>
      <c r="DR444" s="99">
        <f t="shared" si="1269"/>
        <v>0</v>
      </c>
      <c r="DS444" s="99">
        <f t="shared" si="1269"/>
        <v>0</v>
      </c>
      <c r="DT444" s="99">
        <f t="shared" si="1269"/>
        <v>0</v>
      </c>
      <c r="DU444" s="3"/>
      <c r="DV444" s="3"/>
    </row>
    <row r="445" spans="1:126" ht="4.2" customHeight="1">
      <c r="A445" s="1"/>
      <c r="B445" s="1"/>
      <c r="C445" s="1"/>
      <c r="D445" s="1"/>
      <c r="E445" s="261"/>
      <c r="F445" s="47"/>
      <c r="G445" s="229"/>
      <c r="H445" s="1"/>
      <c r="I445" s="1"/>
      <c r="J445" s="1"/>
      <c r="K445" s="1"/>
      <c r="L445" s="1"/>
      <c r="M445" s="5"/>
      <c r="N445" s="1"/>
      <c r="O445" s="1"/>
      <c r="P445" s="5"/>
      <c r="Q445" s="1"/>
      <c r="R445" s="1"/>
      <c r="S445" s="5"/>
      <c r="T445" s="7"/>
      <c r="U445" s="23"/>
      <c r="V445" s="1"/>
      <c r="W445" s="11"/>
      <c r="X445" s="10"/>
      <c r="Y445" s="45"/>
      <c r="Z445" s="92"/>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1"/>
      <c r="DV445" s="1"/>
    </row>
    <row r="446" spans="1:126" ht="4.2" customHeight="1">
      <c r="A446" s="1"/>
      <c r="B446" s="1"/>
      <c r="C446" s="1"/>
      <c r="D446" s="1"/>
      <c r="E446" s="39"/>
      <c r="F446" s="39"/>
      <c r="G446" s="39"/>
      <c r="H446" s="39"/>
      <c r="I446" s="39"/>
      <c r="J446" s="39"/>
      <c r="K446" s="39"/>
      <c r="L446" s="39"/>
      <c r="M446" s="41"/>
      <c r="N446" s="39"/>
      <c r="O446" s="39"/>
      <c r="P446" s="41"/>
      <c r="Q446" s="39"/>
      <c r="R446" s="1"/>
      <c r="S446" s="5"/>
      <c r="T446" s="7"/>
      <c r="U446" s="23"/>
      <c r="V446" s="1"/>
      <c r="W446" s="43"/>
      <c r="X446" s="10"/>
      <c r="Y446" s="45"/>
      <c r="Z446" s="92"/>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
      <c r="DV446" s="1"/>
    </row>
    <row r="447" spans="1:126" ht="7.2" customHeight="1">
      <c r="A447" s="1"/>
      <c r="B447" s="1"/>
      <c r="C447" s="1"/>
      <c r="D447" s="1"/>
      <c r="E447" s="261"/>
      <c r="F447" s="47"/>
      <c r="G447" s="229"/>
      <c r="H447" s="1"/>
      <c r="I447" s="1"/>
      <c r="J447" s="1"/>
      <c r="K447" s="1"/>
      <c r="L447" s="1"/>
      <c r="M447" s="5"/>
      <c r="N447" s="1"/>
      <c r="O447" s="1"/>
      <c r="P447" s="5"/>
      <c r="Q447" s="1"/>
      <c r="R447" s="1"/>
      <c r="S447" s="5"/>
      <c r="T447" s="7"/>
      <c r="U447" s="23"/>
      <c r="V447" s="1"/>
      <c r="W447" s="11"/>
      <c r="X447" s="10"/>
      <c r="Y447" s="45"/>
      <c r="Z447" s="92"/>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1"/>
      <c r="DV447" s="1"/>
    </row>
    <row r="448" spans="1:126" s="22" customFormat="1" ht="12.6" thickBot="1">
      <c r="A448" s="18"/>
      <c r="B448" s="242" t="s">
        <v>124</v>
      </c>
      <c r="C448" s="18"/>
      <c r="D448" s="18"/>
      <c r="E448" s="267"/>
      <c r="F448" s="51"/>
      <c r="G448" s="230"/>
      <c r="H448" s="18"/>
      <c r="I448" s="18" t="str">
        <f>$I$164</f>
        <v>прямой перем. расход, выберите тип зависимости</v>
      </c>
      <c r="J448" s="18"/>
      <c r="K448" s="18"/>
      <c r="L448" s="18"/>
      <c r="M448" s="5" t="s">
        <v>6</v>
      </c>
      <c r="N448" s="583" t="s">
        <v>288</v>
      </c>
      <c r="O448" s="18"/>
      <c r="P448" s="19"/>
      <c r="Q448" s="18" t="s">
        <v>12</v>
      </c>
      <c r="R448" s="18"/>
      <c r="S448" s="19" t="s">
        <v>6</v>
      </c>
      <c r="T448" s="204"/>
      <c r="U448" s="25" t="s">
        <v>7</v>
      </c>
      <c r="V448" s="18"/>
      <c r="W448" s="20"/>
      <c r="X448" s="21"/>
      <c r="Y448" s="46"/>
      <c r="Z448" s="95"/>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c r="BM448" s="96"/>
      <c r="BN448" s="96"/>
      <c r="BO448" s="96"/>
      <c r="BP448" s="96"/>
      <c r="BQ448" s="96"/>
      <c r="BR448" s="96"/>
      <c r="BS448" s="96"/>
      <c r="BT448" s="96"/>
      <c r="BU448" s="96"/>
      <c r="BV448" s="96"/>
      <c r="BW448" s="96"/>
      <c r="BX448" s="96"/>
      <c r="BY448" s="96"/>
      <c r="BZ448" s="96"/>
      <c r="CA448" s="96"/>
      <c r="CB448" s="96"/>
      <c r="CC448" s="96"/>
      <c r="CD448" s="96"/>
      <c r="CE448" s="96"/>
      <c r="CF448" s="96"/>
      <c r="CG448" s="96"/>
      <c r="CH448" s="96"/>
      <c r="CI448" s="96"/>
      <c r="CJ448" s="96"/>
      <c r="CK448" s="96"/>
      <c r="CL448" s="96"/>
      <c r="CM448" s="96"/>
      <c r="CN448" s="96"/>
      <c r="CO448" s="96"/>
      <c r="CP448" s="96"/>
      <c r="CQ448" s="96"/>
      <c r="CR448" s="96"/>
      <c r="CS448" s="96"/>
      <c r="CT448" s="96"/>
      <c r="CU448" s="96"/>
      <c r="CV448" s="96"/>
      <c r="CW448" s="96"/>
      <c r="CX448" s="96"/>
      <c r="CY448" s="96"/>
      <c r="CZ448" s="96"/>
      <c r="DA448" s="96"/>
      <c r="DB448" s="96"/>
      <c r="DC448" s="96"/>
      <c r="DD448" s="96"/>
      <c r="DE448" s="96"/>
      <c r="DF448" s="96"/>
      <c r="DG448" s="96"/>
      <c r="DH448" s="96"/>
      <c r="DI448" s="96"/>
      <c r="DJ448" s="96"/>
      <c r="DK448" s="96"/>
      <c r="DL448" s="96"/>
      <c r="DM448" s="96"/>
      <c r="DN448" s="96"/>
      <c r="DO448" s="96"/>
      <c r="DP448" s="96"/>
      <c r="DQ448" s="96"/>
      <c r="DR448" s="96"/>
      <c r="DS448" s="96"/>
      <c r="DT448" s="96"/>
      <c r="DU448" s="18"/>
      <c r="DV448" s="18"/>
    </row>
    <row r="449" spans="1:126" ht="4.2" customHeight="1" thickTop="1">
      <c r="A449" s="1"/>
      <c r="B449" s="1"/>
      <c r="C449" s="1"/>
      <c r="D449" s="1"/>
      <c r="E449" s="261"/>
      <c r="F449" s="47"/>
      <c r="G449" s="229"/>
      <c r="H449" s="1"/>
      <c r="I449" s="1"/>
      <c r="J449" s="1"/>
      <c r="K449" s="1"/>
      <c r="L449" s="1"/>
      <c r="M449" s="5"/>
      <c r="N449" s="308"/>
      <c r="O449" s="1"/>
      <c r="P449" s="5"/>
      <c r="Q449" s="1"/>
      <c r="R449" s="1"/>
      <c r="S449" s="5"/>
      <c r="T449" s="7"/>
      <c r="U449" s="23"/>
      <c r="V449" s="1"/>
      <c r="W449" s="11"/>
      <c r="X449" s="10"/>
      <c r="Y449" s="45"/>
      <c r="Z449" s="92"/>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1"/>
      <c r="DV449" s="1"/>
    </row>
    <row r="450" spans="1:126" s="22" customFormat="1">
      <c r="A450" s="18"/>
      <c r="B450" s="242" t="s">
        <v>134</v>
      </c>
      <c r="C450" s="18"/>
      <c r="D450" s="18"/>
      <c r="E450" s="267"/>
      <c r="F450" s="51"/>
      <c r="G450" s="230"/>
      <c r="H450" s="18"/>
      <c r="I450" s="18" t="str">
        <f>IF(T448=справочники!$H$10,"Выберите показатель, от которого зависит расход","")</f>
        <v/>
      </c>
      <c r="J450" s="18"/>
      <c r="K450" s="18"/>
      <c r="L450" s="18"/>
      <c r="M450" s="5"/>
      <c r="N450" s="18"/>
      <c r="O450" s="18"/>
      <c r="P450" s="19"/>
      <c r="Q450" s="18" t="str">
        <f>IF(T448=справочники!$H$10,"вып.список","")</f>
        <v/>
      </c>
      <c r="R450" s="18"/>
      <c r="S450" s="19" t="str">
        <f>IF(T448=справочники!$H$10,"*","")</f>
        <v/>
      </c>
      <c r="T450" s="204"/>
      <c r="U450" s="25" t="str">
        <f>IF(T448=справочники!$H$10,"^","")</f>
        <v/>
      </c>
      <c r="V450" s="18"/>
      <c r="W450" s="20"/>
      <c r="X450" s="21"/>
      <c r="Y450" s="46"/>
      <c r="Z450" s="95"/>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6"/>
      <c r="BM450" s="96"/>
      <c r="BN450" s="96"/>
      <c r="BO450" s="96"/>
      <c r="BP450" s="96"/>
      <c r="BQ450" s="96"/>
      <c r="BR450" s="96"/>
      <c r="BS450" s="96"/>
      <c r="BT450" s="96"/>
      <c r="BU450" s="96"/>
      <c r="BV450" s="96"/>
      <c r="BW450" s="96"/>
      <c r="BX450" s="96"/>
      <c r="BY450" s="96"/>
      <c r="BZ450" s="96"/>
      <c r="CA450" s="96"/>
      <c r="CB450" s="96"/>
      <c r="CC450" s="96"/>
      <c r="CD450" s="96"/>
      <c r="CE450" s="96"/>
      <c r="CF450" s="96"/>
      <c r="CG450" s="96"/>
      <c r="CH450" s="96"/>
      <c r="CI450" s="96"/>
      <c r="CJ450" s="96"/>
      <c r="CK450" s="96"/>
      <c r="CL450" s="96"/>
      <c r="CM450" s="96"/>
      <c r="CN450" s="96"/>
      <c r="CO450" s="96"/>
      <c r="CP450" s="96"/>
      <c r="CQ450" s="96"/>
      <c r="CR450" s="96"/>
      <c r="CS450" s="96"/>
      <c r="CT450" s="96"/>
      <c r="CU450" s="96"/>
      <c r="CV450" s="96"/>
      <c r="CW450" s="96"/>
      <c r="CX450" s="96"/>
      <c r="CY450" s="96"/>
      <c r="CZ450" s="96"/>
      <c r="DA450" s="96"/>
      <c r="DB450" s="96"/>
      <c r="DC450" s="96"/>
      <c r="DD450" s="96"/>
      <c r="DE450" s="96"/>
      <c r="DF450" s="96"/>
      <c r="DG450" s="96"/>
      <c r="DH450" s="96"/>
      <c r="DI450" s="96"/>
      <c r="DJ450" s="96"/>
      <c r="DK450" s="96"/>
      <c r="DL450" s="96"/>
      <c r="DM450" s="96"/>
      <c r="DN450" s="96"/>
      <c r="DO450" s="96"/>
      <c r="DP450" s="96"/>
      <c r="DQ450" s="96"/>
      <c r="DR450" s="96"/>
      <c r="DS450" s="96"/>
      <c r="DT450" s="96"/>
      <c r="DU450" s="18"/>
      <c r="DV450" s="18"/>
    </row>
    <row r="451" spans="1:126" ht="4.2" customHeight="1">
      <c r="A451" s="1"/>
      <c r="B451" s="1"/>
      <c r="C451" s="1"/>
      <c r="D451" s="1"/>
      <c r="E451" s="261"/>
      <c r="F451" s="47"/>
      <c r="G451" s="229"/>
      <c r="H451" s="1"/>
      <c r="I451" s="1"/>
      <c r="J451" s="1"/>
      <c r="K451" s="1"/>
      <c r="L451" s="1"/>
      <c r="M451" s="5"/>
      <c r="N451" s="18"/>
      <c r="O451" s="1"/>
      <c r="P451" s="5"/>
      <c r="Q451" s="1"/>
      <c r="R451" s="1"/>
      <c r="S451" s="5"/>
      <c r="T451" s="7"/>
      <c r="U451" s="23"/>
      <c r="V451" s="1"/>
      <c r="W451" s="11"/>
      <c r="X451" s="10"/>
      <c r="Y451" s="45"/>
      <c r="Z451" s="92"/>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1"/>
      <c r="DV451" s="1"/>
    </row>
    <row r="452" spans="1:126" s="22" customFormat="1">
      <c r="A452" s="18"/>
      <c r="B452" s="243" t="s">
        <v>132</v>
      </c>
      <c r="C452" s="18"/>
      <c r="D452" s="18"/>
      <c r="E452" s="267"/>
      <c r="F452" s="51"/>
      <c r="G452" s="230"/>
      <c r="H452" s="18"/>
      <c r="I452" s="18" t="str">
        <f>IF($T448=справочники!$H$9,"расходы на одну единицу проданной продукции",IF($T448=справочники!$H$10,"доля от выбранного показателя продаж","??"))</f>
        <v>??</v>
      </c>
      <c r="J452" s="18"/>
      <c r="K452" s="18"/>
      <c r="L452" s="18"/>
      <c r="M452" s="19"/>
      <c r="N452" s="18"/>
      <c r="O452" s="18"/>
      <c r="P452" s="19"/>
      <c r="Q452" s="18" t="str">
        <f>IF($T448=справочники!$H$9,"руб.",IF($T448=справочники!$H$10,"доля","??"))</f>
        <v>??</v>
      </c>
      <c r="R452" s="18"/>
      <c r="S452" s="19" t="s">
        <v>6</v>
      </c>
      <c r="T452" s="211"/>
      <c r="U452" s="25"/>
      <c r="V452" s="18"/>
      <c r="W452" s="20"/>
      <c r="X452" s="21"/>
      <c r="Y452" s="46"/>
      <c r="Z452" s="95"/>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96"/>
      <c r="BG452" s="96"/>
      <c r="BH452" s="96"/>
      <c r="BI452" s="96"/>
      <c r="BJ452" s="96"/>
      <c r="BK452" s="96"/>
      <c r="BL452" s="96"/>
      <c r="BM452" s="96"/>
      <c r="BN452" s="96"/>
      <c r="BO452" s="96"/>
      <c r="BP452" s="96"/>
      <c r="BQ452" s="96"/>
      <c r="BR452" s="96"/>
      <c r="BS452" s="96"/>
      <c r="BT452" s="96"/>
      <c r="BU452" s="96"/>
      <c r="BV452" s="96"/>
      <c r="BW452" s="96"/>
      <c r="BX452" s="96"/>
      <c r="BY452" s="96"/>
      <c r="BZ452" s="96"/>
      <c r="CA452" s="96"/>
      <c r="CB452" s="96"/>
      <c r="CC452" s="96"/>
      <c r="CD452" s="96"/>
      <c r="CE452" s="96"/>
      <c r="CF452" s="96"/>
      <c r="CG452" s="96"/>
      <c r="CH452" s="96"/>
      <c r="CI452" s="96"/>
      <c r="CJ452" s="96"/>
      <c r="CK452" s="96"/>
      <c r="CL452" s="96"/>
      <c r="CM452" s="96"/>
      <c r="CN452" s="96"/>
      <c r="CO452" s="96"/>
      <c r="CP452" s="96"/>
      <c r="CQ452" s="96"/>
      <c r="CR452" s="96"/>
      <c r="CS452" s="96"/>
      <c r="CT452" s="96"/>
      <c r="CU452" s="96"/>
      <c r="CV452" s="96"/>
      <c r="CW452" s="96"/>
      <c r="CX452" s="96"/>
      <c r="CY452" s="96"/>
      <c r="CZ452" s="96"/>
      <c r="DA452" s="96"/>
      <c r="DB452" s="96"/>
      <c r="DC452" s="96"/>
      <c r="DD452" s="96"/>
      <c r="DE452" s="96"/>
      <c r="DF452" s="96"/>
      <c r="DG452" s="96"/>
      <c r="DH452" s="96"/>
      <c r="DI452" s="96"/>
      <c r="DJ452" s="96"/>
      <c r="DK452" s="96"/>
      <c r="DL452" s="96"/>
      <c r="DM452" s="96"/>
      <c r="DN452" s="96"/>
      <c r="DO452" s="96"/>
      <c r="DP452" s="96"/>
      <c r="DQ452" s="96"/>
      <c r="DR452" s="96"/>
      <c r="DS452" s="96"/>
      <c r="DT452" s="96"/>
      <c r="DU452" s="18"/>
      <c r="DV452" s="18"/>
    </row>
    <row r="453" spans="1:126" ht="4.2" customHeight="1">
      <c r="A453" s="1"/>
      <c r="B453" s="1"/>
      <c r="C453" s="1"/>
      <c r="D453" s="1"/>
      <c r="E453" s="261"/>
      <c r="F453" s="47"/>
      <c r="G453" s="229"/>
      <c r="H453" s="1"/>
      <c r="I453" s="1"/>
      <c r="J453" s="1"/>
      <c r="K453" s="1"/>
      <c r="L453" s="1"/>
      <c r="M453" s="5"/>
      <c r="N453" s="1"/>
      <c r="O453" s="1"/>
      <c r="P453" s="5"/>
      <c r="Q453" s="1"/>
      <c r="R453" s="1"/>
      <c r="S453" s="5"/>
      <c r="T453" s="7"/>
      <c r="U453" s="23"/>
      <c r="V453" s="1"/>
      <c r="W453" s="11"/>
      <c r="X453" s="10"/>
      <c r="Y453" s="45"/>
      <c r="Z453" s="92"/>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1"/>
      <c r="DV453" s="1"/>
    </row>
    <row r="454" spans="1:126" s="4" customFormat="1">
      <c r="A454" s="3"/>
      <c r="B454" s="257" t="s">
        <v>129</v>
      </c>
      <c r="C454" s="3"/>
      <c r="D454" s="3"/>
      <c r="E454" s="9"/>
      <c r="F454" s="50"/>
      <c r="G454" s="230"/>
      <c r="H454" s="12" t="str">
        <f>B454&amp;N448</f>
        <v>Учет - Статья прямого переменного расхода</v>
      </c>
      <c r="I454" s="12"/>
      <c r="J454" s="3"/>
      <c r="K454" s="3"/>
      <c r="L454" s="3"/>
      <c r="M454" s="5"/>
      <c r="N454" s="35" t="str">
        <f>N436</f>
        <v>Продажа нежилых помещений</v>
      </c>
      <c r="O454" s="35"/>
      <c r="P454" s="5"/>
      <c r="Q454" s="35" t="s">
        <v>25</v>
      </c>
      <c r="R454" s="35"/>
      <c r="S454" s="19" t="s">
        <v>6</v>
      </c>
      <c r="T454" s="306"/>
      <c r="U454" s="23" t="s">
        <v>7</v>
      </c>
      <c r="V454" s="35"/>
      <c r="W454" s="37">
        <f>SUM($Y454:$DU454)</f>
        <v>0</v>
      </c>
      <c r="X454" s="37"/>
      <c r="Y454" s="45"/>
      <c r="Z454" s="98"/>
      <c r="AA454" s="99">
        <f>IF(AA$8="",0,IF($T448=справочники!$H$9,$T452*SUMIFS(AA$36:AA453,$H$36:$H453,$H$65,$N$36:$N453,$N454),IF($T448=справочники!$H$10,$T452*SUMIFS(AA$36:AA453,$H$36:$H453,$T450,$N$36:$N453,$N454),0)))</f>
        <v>0</v>
      </c>
      <c r="AB454" s="99">
        <f>IF(AB$8="",0,IF($T448=справочники!$H$9,$T452*SUMIFS(AB$36:AB453,$H$36:$H453,$H$65,$N$36:$N453,$N454),IF($T448=справочники!$H$10,$T452*SUMIFS(AB$36:AB453,$H$36:$H453,$T450,$N$36:$N453,$N454),0)))</f>
        <v>0</v>
      </c>
      <c r="AC454" s="99">
        <f>IF(AC$8="",0,IF($T448=справочники!$H$9,$T452*SUMIFS(AC$36:AC453,$H$36:$H453,$H$65,$N$36:$N453,$N454),IF($T448=справочники!$H$10,$T452*SUMIFS(AC$36:AC453,$H$36:$H453,$T450,$N$36:$N453,$N454),0)))</f>
        <v>0</v>
      </c>
      <c r="AD454" s="99">
        <f>IF(AD$8="",0,IF($T448=справочники!$H$9,$T452*SUMIFS(AD$36:AD453,$H$36:$H453,$H$65,$N$36:$N453,$N454),IF($T448=справочники!$H$10,$T452*SUMIFS(AD$36:AD453,$H$36:$H453,$T450,$N$36:$N453,$N454),0)))</f>
        <v>0</v>
      </c>
      <c r="AE454" s="99">
        <f>IF(AE$8="",0,IF($T448=справочники!$H$9,$T452*SUMIFS(AE$36:AE453,$H$36:$H453,$H$65,$N$36:$N453,$N454),IF($T448=справочники!$H$10,$T452*SUMIFS(AE$36:AE453,$H$36:$H453,$T450,$N$36:$N453,$N454),0)))</f>
        <v>0</v>
      </c>
      <c r="AF454" s="99">
        <f>IF(AF$8="",0,IF($T448=справочники!$H$9,$T452*SUMIFS(AF$36:AF453,$H$36:$H453,$H$65,$N$36:$N453,$N454),IF($T448=справочники!$H$10,$T452*SUMIFS(AF$36:AF453,$H$36:$H453,$T450,$N$36:$N453,$N454),0)))</f>
        <v>0</v>
      </c>
      <c r="AG454" s="99">
        <f>IF(AG$8="",0,IF($T448=справочники!$H$9,$T452*SUMIFS(AG$36:AG453,$H$36:$H453,$H$65,$N$36:$N453,$N454),IF($T448=справочники!$H$10,$T452*SUMIFS(AG$36:AG453,$H$36:$H453,$T450,$N$36:$N453,$N454),0)))</f>
        <v>0</v>
      </c>
      <c r="AH454" s="99">
        <f>IF(AH$8="",0,IF($T448=справочники!$H$9,$T452*SUMIFS(AH$36:AH453,$H$36:$H453,$H$65,$N$36:$N453,$N454),IF($T448=справочники!$H$10,$T452*SUMIFS(AH$36:AH453,$H$36:$H453,$T450,$N$36:$N453,$N454),0)))</f>
        <v>0</v>
      </c>
      <c r="AI454" s="99">
        <f>IF(AI$8="",0,IF($T448=справочники!$H$9,$T452*SUMIFS(AI$36:AI453,$H$36:$H453,$H$65,$N$36:$N453,$N454),IF($T448=справочники!$H$10,$T452*SUMIFS(AI$36:AI453,$H$36:$H453,$T450,$N$36:$N453,$N454),0)))</f>
        <v>0</v>
      </c>
      <c r="AJ454" s="99">
        <f>IF(AJ$8="",0,IF($T448=справочники!$H$9,$T452*SUMIFS(AJ$36:AJ453,$H$36:$H453,$H$65,$N$36:$N453,$N454),IF($T448=справочники!$H$10,$T452*SUMIFS(AJ$36:AJ453,$H$36:$H453,$T450,$N$36:$N453,$N454),0)))</f>
        <v>0</v>
      </c>
      <c r="AK454" s="99">
        <f>IF(AK$8="",0,IF($T448=справочники!$H$9,$T452*SUMIFS(AK$36:AK453,$H$36:$H453,$H$65,$N$36:$N453,$N454),IF($T448=справочники!$H$10,$T452*SUMIFS(AK$36:AK453,$H$36:$H453,$T450,$N$36:$N453,$N454),0)))</f>
        <v>0</v>
      </c>
      <c r="AL454" s="99">
        <f>IF(AL$8="",0,IF($T448=справочники!$H$9,$T452*SUMIFS(AL$36:AL453,$H$36:$H453,$H$65,$N$36:$N453,$N454),IF($T448=справочники!$H$10,$T452*SUMIFS(AL$36:AL453,$H$36:$H453,$T450,$N$36:$N453,$N454),0)))</f>
        <v>0</v>
      </c>
      <c r="AM454" s="99">
        <f>IF(AM$8="",0,IF($T448=справочники!$H$9,$T452*SUMIFS(AM$36:AM453,$H$36:$H453,$H$65,$N$36:$N453,$N454),IF($T448=справочники!$H$10,$T452*SUMIFS(AM$36:AM453,$H$36:$H453,$T450,$N$36:$N453,$N454),0)))</f>
        <v>0</v>
      </c>
      <c r="AN454" s="99">
        <f>IF(AN$8="",0,IF($T448=справочники!$H$9,$T452*SUMIFS(AN$36:AN453,$H$36:$H453,$H$65,$N$36:$N453,$N454),IF($T448=справочники!$H$10,$T452*SUMIFS(AN$36:AN453,$H$36:$H453,$T450,$N$36:$N453,$N454),0)))</f>
        <v>0</v>
      </c>
      <c r="AO454" s="99">
        <f>IF(AO$8="",0,IF($T448=справочники!$H$9,$T452*SUMIFS(AO$36:AO453,$H$36:$H453,$H$65,$N$36:$N453,$N454),IF($T448=справочники!$H$10,$T452*SUMIFS(AO$36:AO453,$H$36:$H453,$T450,$N$36:$N453,$N454),0)))</f>
        <v>0</v>
      </c>
      <c r="AP454" s="99">
        <f>IF(AP$8="",0,IF($T448=справочники!$H$9,$T452*SUMIFS(AP$36:AP453,$H$36:$H453,$H$65,$N$36:$N453,$N454),IF($T448=справочники!$H$10,$T452*SUMIFS(AP$36:AP453,$H$36:$H453,$T450,$N$36:$N453,$N454),0)))</f>
        <v>0</v>
      </c>
      <c r="AQ454" s="99">
        <f>IF(AQ$8="",0,IF($T448=справочники!$H$9,$T452*SUMIFS(AQ$36:AQ453,$H$36:$H453,$H$65,$N$36:$N453,$N454),IF($T448=справочники!$H$10,$T452*SUMIFS(AQ$36:AQ453,$H$36:$H453,$T450,$N$36:$N453,$N454),0)))</f>
        <v>0</v>
      </c>
      <c r="AR454" s="99">
        <f>IF(AR$8="",0,IF($T448=справочники!$H$9,$T452*SUMIFS(AR$36:AR453,$H$36:$H453,$H$65,$N$36:$N453,$N454),IF($T448=справочники!$H$10,$T452*SUMIFS(AR$36:AR453,$H$36:$H453,$T450,$N$36:$N453,$N454),0)))</f>
        <v>0</v>
      </c>
      <c r="AS454" s="99">
        <f>IF(AS$8="",0,IF($T448=справочники!$H$9,$T452*SUMIFS(AS$36:AS453,$H$36:$H453,$H$65,$N$36:$N453,$N454),IF($T448=справочники!$H$10,$T452*SUMIFS(AS$36:AS453,$H$36:$H453,$T450,$N$36:$N453,$N454),0)))</f>
        <v>0</v>
      </c>
      <c r="AT454" s="99">
        <f>IF(AT$8="",0,IF($T448=справочники!$H$9,$T452*SUMIFS(AT$36:AT453,$H$36:$H453,$H$65,$N$36:$N453,$N454),IF($T448=справочники!$H$10,$T452*SUMIFS(AT$36:AT453,$H$36:$H453,$T450,$N$36:$N453,$N454),0)))</f>
        <v>0</v>
      </c>
      <c r="AU454" s="99">
        <f>IF(AU$8="",0,IF($T448=справочники!$H$9,$T452*SUMIFS(AU$36:AU453,$H$36:$H453,$H$65,$N$36:$N453,$N454),IF($T448=справочники!$H$10,$T452*SUMIFS(AU$36:AU453,$H$36:$H453,$T450,$N$36:$N453,$N454),0)))</f>
        <v>0</v>
      </c>
      <c r="AV454" s="99">
        <f>IF(AV$8="",0,IF($T448=справочники!$H$9,$T452*SUMIFS(AV$36:AV453,$H$36:$H453,$H$65,$N$36:$N453,$N454),IF($T448=справочники!$H$10,$T452*SUMIFS(AV$36:AV453,$H$36:$H453,$T450,$N$36:$N453,$N454),0)))</f>
        <v>0</v>
      </c>
      <c r="AW454" s="99">
        <f>IF(AW$8="",0,IF($T448=справочники!$H$9,$T452*SUMIFS(AW$36:AW453,$H$36:$H453,$H$65,$N$36:$N453,$N454),IF($T448=справочники!$H$10,$T452*SUMIFS(AW$36:AW453,$H$36:$H453,$T450,$N$36:$N453,$N454),0)))</f>
        <v>0</v>
      </c>
      <c r="AX454" s="99">
        <f>IF(AX$8="",0,IF($T448=справочники!$H$9,$T452*SUMIFS(AX$36:AX453,$H$36:$H453,$H$65,$N$36:$N453,$N454),IF($T448=справочники!$H$10,$T452*SUMIFS(AX$36:AX453,$H$36:$H453,$T450,$N$36:$N453,$N454),0)))</f>
        <v>0</v>
      </c>
      <c r="AY454" s="99">
        <f>IF(AY$8="",0,IF($T448=справочники!$H$9,$T452*SUMIFS(AY$36:AY453,$H$36:$H453,$H$65,$N$36:$N453,$N454),IF($T448=справочники!$H$10,$T452*SUMIFS(AY$36:AY453,$H$36:$H453,$T450,$N$36:$N453,$N454),0)))</f>
        <v>0</v>
      </c>
      <c r="AZ454" s="99">
        <f>IF(AZ$8="",0,IF($T448=справочники!$H$9,$T452*SUMIFS(AZ$36:AZ453,$H$36:$H453,$H$65,$N$36:$N453,$N454),IF($T448=справочники!$H$10,$T452*SUMIFS(AZ$36:AZ453,$H$36:$H453,$T450,$N$36:$N453,$N454),0)))</f>
        <v>0</v>
      </c>
      <c r="BA454" s="99">
        <f>IF(BA$8="",0,IF($T448=справочники!$H$9,$T452*SUMIFS(BA$36:BA453,$H$36:$H453,$H$65,$N$36:$N453,$N454),IF($T448=справочники!$H$10,$T452*SUMIFS(BA$36:BA453,$H$36:$H453,$T450,$N$36:$N453,$N454),0)))</f>
        <v>0</v>
      </c>
      <c r="BB454" s="99">
        <f>IF(BB$8="",0,IF($T448=справочники!$H$9,$T452*SUMIFS(BB$36:BB453,$H$36:$H453,$H$65,$N$36:$N453,$N454),IF($T448=справочники!$H$10,$T452*SUMIFS(BB$36:BB453,$H$36:$H453,$T450,$N$36:$N453,$N454),0)))</f>
        <v>0</v>
      </c>
      <c r="BC454" s="99">
        <f>IF(BC$8="",0,IF($T448=справочники!$H$9,$T452*SUMIFS(BC$36:BC453,$H$36:$H453,$H$65,$N$36:$N453,$N454),IF($T448=справочники!$H$10,$T452*SUMIFS(BC$36:BC453,$H$36:$H453,$T450,$N$36:$N453,$N454),0)))</f>
        <v>0</v>
      </c>
      <c r="BD454" s="99">
        <f>IF(BD$8="",0,IF($T448=справочники!$H$9,$T452*SUMIFS(BD$36:BD453,$H$36:$H453,$H$65,$N$36:$N453,$N454),IF($T448=справочники!$H$10,$T452*SUMIFS(BD$36:BD453,$H$36:$H453,$T450,$N$36:$N453,$N454),0)))</f>
        <v>0</v>
      </c>
      <c r="BE454" s="99">
        <f>IF(BE$8="",0,IF($T448=справочники!$H$9,$T452*SUMIFS(BE$36:BE453,$H$36:$H453,$H$65,$N$36:$N453,$N454),IF($T448=справочники!$H$10,$T452*SUMIFS(BE$36:BE453,$H$36:$H453,$T450,$N$36:$N453,$N454),0)))</f>
        <v>0</v>
      </c>
      <c r="BF454" s="99">
        <f>IF(BF$8="",0,IF($T448=справочники!$H$9,$T452*SUMIFS(BF$36:BF453,$H$36:$H453,$H$65,$N$36:$N453,$N454),IF($T448=справочники!$H$10,$T452*SUMIFS(BF$36:BF453,$H$36:$H453,$T450,$N$36:$N453,$N454),0)))</f>
        <v>0</v>
      </c>
      <c r="BG454" s="99">
        <f>IF(BG$8="",0,IF($T448=справочники!$H$9,$T452*SUMIFS(BG$36:BG453,$H$36:$H453,$H$65,$N$36:$N453,$N454),IF($T448=справочники!$H$10,$T452*SUMIFS(BG$36:BG453,$H$36:$H453,$T450,$N$36:$N453,$N454),0)))</f>
        <v>0</v>
      </c>
      <c r="BH454" s="99">
        <f>IF(BH$8="",0,IF($T448=справочники!$H$9,$T452*SUMIFS(BH$36:BH453,$H$36:$H453,$H$65,$N$36:$N453,$N454),IF($T448=справочники!$H$10,$T452*SUMIFS(BH$36:BH453,$H$36:$H453,$T450,$N$36:$N453,$N454),0)))</f>
        <v>0</v>
      </c>
      <c r="BI454" s="99">
        <f>IF(BI$8="",0,IF($T448=справочники!$H$9,$T452*SUMIFS(BI$36:BI453,$H$36:$H453,$H$65,$N$36:$N453,$N454),IF($T448=справочники!$H$10,$T452*SUMIFS(BI$36:BI453,$H$36:$H453,$T450,$N$36:$N453,$N454),0)))</f>
        <v>0</v>
      </c>
      <c r="BJ454" s="99">
        <f>IF(BJ$8="",0,IF($T448=справочники!$H$9,$T452*SUMIFS(BJ$36:BJ453,$H$36:$H453,$H$65,$N$36:$N453,$N454),IF($T448=справочники!$H$10,$T452*SUMIFS(BJ$36:BJ453,$H$36:$H453,$T450,$N$36:$N453,$N454),0)))</f>
        <v>0</v>
      </c>
      <c r="BK454" s="99">
        <f>IF(BK$8="",0,IF($T448=справочники!$H$9,$T452*SUMIFS(BK$36:BK453,$H$36:$H453,$H$65,$N$36:$N453,$N454),IF($T448=справочники!$H$10,$T452*SUMIFS(BK$36:BK453,$H$36:$H453,$T450,$N$36:$N453,$N454),0)))</f>
        <v>0</v>
      </c>
      <c r="BL454" s="99">
        <f>IF(BL$8="",0,IF($T448=справочники!$H$9,$T452*SUMIFS(BL$36:BL453,$H$36:$H453,$H$65,$N$36:$N453,$N454),IF($T448=справочники!$H$10,$T452*SUMIFS(BL$36:BL453,$H$36:$H453,$T450,$N$36:$N453,$N454),0)))</f>
        <v>0</v>
      </c>
      <c r="BM454" s="99">
        <f>IF(BM$8="",0,IF($T448=справочники!$H$9,$T452*SUMIFS(BM$36:BM453,$H$36:$H453,$H$65,$N$36:$N453,$N454),IF($T448=справочники!$H$10,$T452*SUMIFS(BM$36:BM453,$H$36:$H453,$T450,$N$36:$N453,$N454),0)))</f>
        <v>0</v>
      </c>
      <c r="BN454" s="99">
        <f>IF(BN$8="",0,IF($T448=справочники!$H$9,$T452*SUMIFS(BN$36:BN453,$H$36:$H453,$H$65,$N$36:$N453,$N454),IF($T448=справочники!$H$10,$T452*SUMIFS(BN$36:BN453,$H$36:$H453,$T450,$N$36:$N453,$N454),0)))</f>
        <v>0</v>
      </c>
      <c r="BO454" s="99">
        <f>IF(BO$8="",0,IF($T448=справочники!$H$9,$T452*SUMIFS(BO$36:BO453,$H$36:$H453,$H$65,$N$36:$N453,$N454),IF($T448=справочники!$H$10,$T452*SUMIFS(BO$36:BO453,$H$36:$H453,$T450,$N$36:$N453,$N454),0)))</f>
        <v>0</v>
      </c>
      <c r="BP454" s="99">
        <f>IF(BP$8="",0,IF($T448=справочники!$H$9,$T452*SUMIFS(BP$36:BP453,$H$36:$H453,$H$65,$N$36:$N453,$N454),IF($T448=справочники!$H$10,$T452*SUMIFS(BP$36:BP453,$H$36:$H453,$T450,$N$36:$N453,$N454),0)))</f>
        <v>0</v>
      </c>
      <c r="BQ454" s="99">
        <f>IF(BQ$8="",0,IF($T448=справочники!$H$9,$T452*SUMIFS(BQ$36:BQ453,$H$36:$H453,$H$65,$N$36:$N453,$N454),IF($T448=справочники!$H$10,$T452*SUMIFS(BQ$36:BQ453,$H$36:$H453,$T450,$N$36:$N453,$N454),0)))</f>
        <v>0</v>
      </c>
      <c r="BR454" s="99">
        <f>IF(BR$8="",0,IF($T448=справочники!$H$9,$T452*SUMIFS(BR$36:BR453,$H$36:$H453,$H$65,$N$36:$N453,$N454),IF($T448=справочники!$H$10,$T452*SUMIFS(BR$36:BR453,$H$36:$H453,$T450,$N$36:$N453,$N454),0)))</f>
        <v>0</v>
      </c>
      <c r="BS454" s="99">
        <f>IF(BS$8="",0,IF($T448=справочники!$H$9,$T452*SUMIFS(BS$36:BS453,$H$36:$H453,$H$65,$N$36:$N453,$N454),IF($T448=справочники!$H$10,$T452*SUMIFS(BS$36:BS453,$H$36:$H453,$T450,$N$36:$N453,$N454),0)))</f>
        <v>0</v>
      </c>
      <c r="BT454" s="99">
        <f>IF(BT$8="",0,IF($T448=справочники!$H$9,$T452*SUMIFS(BT$36:BT453,$H$36:$H453,$H$65,$N$36:$N453,$N454),IF($T448=справочники!$H$10,$T452*SUMIFS(BT$36:BT453,$H$36:$H453,$T450,$N$36:$N453,$N454),0)))</f>
        <v>0</v>
      </c>
      <c r="BU454" s="99">
        <f>IF(BU$8="",0,IF($T448=справочники!$H$9,$T452*SUMIFS(BU$36:BU453,$H$36:$H453,$H$65,$N$36:$N453,$N454),IF($T448=справочники!$H$10,$T452*SUMIFS(BU$36:BU453,$H$36:$H453,$T450,$N$36:$N453,$N454),0)))</f>
        <v>0</v>
      </c>
      <c r="BV454" s="99">
        <f>IF(BV$8="",0,IF($T448=справочники!$H$9,$T452*SUMIFS(BV$36:BV453,$H$36:$H453,$H$65,$N$36:$N453,$N454),IF($T448=справочники!$H$10,$T452*SUMIFS(BV$36:BV453,$H$36:$H453,$T450,$N$36:$N453,$N454),0)))</f>
        <v>0</v>
      </c>
      <c r="BW454" s="99">
        <f>IF(BW$8="",0,IF($T448=справочники!$H$9,$T452*SUMIFS(BW$36:BW453,$H$36:$H453,$H$65,$N$36:$N453,$N454),IF($T448=справочники!$H$10,$T452*SUMIFS(BW$36:BW453,$H$36:$H453,$T450,$N$36:$N453,$N454),0)))</f>
        <v>0</v>
      </c>
      <c r="BX454" s="99">
        <f>IF(BX$8="",0,IF($T448=справочники!$H$9,$T452*SUMIFS(BX$36:BX453,$H$36:$H453,$H$65,$N$36:$N453,$N454),IF($T448=справочники!$H$10,$T452*SUMIFS(BX$36:BX453,$H$36:$H453,$T450,$N$36:$N453,$N454),0)))</f>
        <v>0</v>
      </c>
      <c r="BY454" s="99">
        <f>IF(BY$8="",0,IF($T448=справочники!$H$9,$T452*SUMIFS(BY$36:BY453,$H$36:$H453,$H$65,$N$36:$N453,$N454),IF($T448=справочники!$H$10,$T452*SUMIFS(BY$36:BY453,$H$36:$H453,$T450,$N$36:$N453,$N454),0)))</f>
        <v>0</v>
      </c>
      <c r="BZ454" s="99">
        <f>IF(BZ$8="",0,IF($T448=справочники!$H$9,$T452*SUMIFS(BZ$36:BZ453,$H$36:$H453,$H$65,$N$36:$N453,$N454),IF($T448=справочники!$H$10,$T452*SUMIFS(BZ$36:BZ453,$H$36:$H453,$T450,$N$36:$N453,$N454),0)))</f>
        <v>0</v>
      </c>
      <c r="CA454" s="99">
        <f>IF(CA$8="",0,IF($T448=справочники!$H$9,$T452*SUMIFS(CA$36:CA453,$H$36:$H453,$H$65,$N$36:$N453,$N454),IF($T448=справочники!$H$10,$T452*SUMIFS(CA$36:CA453,$H$36:$H453,$T450,$N$36:$N453,$N454),0)))</f>
        <v>0</v>
      </c>
      <c r="CB454" s="99">
        <f>IF(CB$8="",0,IF($T448=справочники!$H$9,$T452*SUMIFS(CB$36:CB453,$H$36:$H453,$H$65,$N$36:$N453,$N454),IF($T448=справочники!$H$10,$T452*SUMIFS(CB$36:CB453,$H$36:$H453,$T450,$N$36:$N453,$N454),0)))</f>
        <v>0</v>
      </c>
      <c r="CC454" s="99">
        <f>IF(CC$8="",0,IF($T448=справочники!$H$9,$T452*SUMIFS(CC$36:CC453,$H$36:$H453,$H$65,$N$36:$N453,$N454),IF($T448=справочники!$H$10,$T452*SUMIFS(CC$36:CC453,$H$36:$H453,$T450,$N$36:$N453,$N454),0)))</f>
        <v>0</v>
      </c>
      <c r="CD454" s="99">
        <f>IF(CD$8="",0,IF($T448=справочники!$H$9,$T452*SUMIFS(CD$36:CD453,$H$36:$H453,$H$65,$N$36:$N453,$N454),IF($T448=справочники!$H$10,$T452*SUMIFS(CD$36:CD453,$H$36:$H453,$T450,$N$36:$N453,$N454),0)))</f>
        <v>0</v>
      </c>
      <c r="CE454" s="99">
        <f>IF(CE$8="",0,IF($T448=справочники!$H$9,$T452*SUMIFS(CE$36:CE453,$H$36:$H453,$H$65,$N$36:$N453,$N454),IF($T448=справочники!$H$10,$T452*SUMIFS(CE$36:CE453,$H$36:$H453,$T450,$N$36:$N453,$N454),0)))</f>
        <v>0</v>
      </c>
      <c r="CF454" s="99">
        <f>IF(CF$8="",0,IF($T448=справочники!$H$9,$T452*SUMIFS(CF$36:CF453,$H$36:$H453,$H$65,$N$36:$N453,$N454),IF($T448=справочники!$H$10,$T452*SUMIFS(CF$36:CF453,$H$36:$H453,$T450,$N$36:$N453,$N454),0)))</f>
        <v>0</v>
      </c>
      <c r="CG454" s="99">
        <f>IF(CG$8="",0,IF($T448=справочники!$H$9,$T452*SUMIFS(CG$36:CG453,$H$36:$H453,$H$65,$N$36:$N453,$N454),IF($T448=справочники!$H$10,$T452*SUMIFS(CG$36:CG453,$H$36:$H453,$T450,$N$36:$N453,$N454),0)))</f>
        <v>0</v>
      </c>
      <c r="CH454" s="99">
        <f>IF(CH$8="",0,IF($T448=справочники!$H$9,$T452*SUMIFS(CH$36:CH453,$H$36:$H453,$H$65,$N$36:$N453,$N454),IF($T448=справочники!$H$10,$T452*SUMIFS(CH$36:CH453,$H$36:$H453,$T450,$N$36:$N453,$N454),0)))</f>
        <v>0</v>
      </c>
      <c r="CI454" s="99">
        <f>IF(CI$8="",0,IF($T448=справочники!$H$9,$T452*SUMIFS(CI$36:CI453,$H$36:$H453,$H$65,$N$36:$N453,$N454),IF($T448=справочники!$H$10,$T452*SUMIFS(CI$36:CI453,$H$36:$H453,$T450,$N$36:$N453,$N454),0)))</f>
        <v>0</v>
      </c>
      <c r="CJ454" s="99">
        <f>IF(CJ$8="",0,IF($T448=справочники!$H$9,$T452*SUMIFS(CJ$36:CJ453,$H$36:$H453,$H$65,$N$36:$N453,$N454),IF($T448=справочники!$H$10,$T452*SUMIFS(CJ$36:CJ453,$H$36:$H453,$T450,$N$36:$N453,$N454),0)))</f>
        <v>0</v>
      </c>
      <c r="CK454" s="99">
        <f>IF(CK$8="",0,IF($T448=справочники!$H$9,$T452*SUMIFS(CK$36:CK453,$H$36:$H453,$H$65,$N$36:$N453,$N454),IF($T448=справочники!$H$10,$T452*SUMIFS(CK$36:CK453,$H$36:$H453,$T450,$N$36:$N453,$N454),0)))</f>
        <v>0</v>
      </c>
      <c r="CL454" s="99">
        <f>IF(CL$8="",0,IF($T448=справочники!$H$9,$T452*SUMIFS(CL$36:CL453,$H$36:$H453,$H$65,$N$36:$N453,$N454),IF($T448=справочники!$H$10,$T452*SUMIFS(CL$36:CL453,$H$36:$H453,$T450,$N$36:$N453,$N454),0)))</f>
        <v>0</v>
      </c>
      <c r="CM454" s="99">
        <f>IF(CM$8="",0,IF($T448=справочники!$H$9,$T452*SUMIFS(CM$36:CM453,$H$36:$H453,$H$65,$N$36:$N453,$N454),IF($T448=справочники!$H$10,$T452*SUMIFS(CM$36:CM453,$H$36:$H453,$T450,$N$36:$N453,$N454),0)))</f>
        <v>0</v>
      </c>
      <c r="CN454" s="99">
        <f>IF(CN$8="",0,IF($T448=справочники!$H$9,$T452*SUMIFS(CN$36:CN453,$H$36:$H453,$H$65,$N$36:$N453,$N454),IF($T448=справочники!$H$10,$T452*SUMIFS(CN$36:CN453,$H$36:$H453,$T450,$N$36:$N453,$N454),0)))</f>
        <v>0</v>
      </c>
      <c r="CO454" s="99">
        <f>IF(CO$8="",0,IF($T448=справочники!$H$9,$T452*SUMIFS(CO$36:CO453,$H$36:$H453,$H$65,$N$36:$N453,$N454),IF($T448=справочники!$H$10,$T452*SUMIFS(CO$36:CO453,$H$36:$H453,$T450,$N$36:$N453,$N454),0)))</f>
        <v>0</v>
      </c>
      <c r="CP454" s="99">
        <f>IF(CP$8="",0,IF($T448=справочники!$H$9,$T452*SUMIFS(CP$36:CP453,$H$36:$H453,$H$65,$N$36:$N453,$N454),IF($T448=справочники!$H$10,$T452*SUMIFS(CP$36:CP453,$H$36:$H453,$T450,$N$36:$N453,$N454),0)))</f>
        <v>0</v>
      </c>
      <c r="CQ454" s="99">
        <f>IF(CQ$8="",0,IF($T448=справочники!$H$9,$T452*SUMIFS(CQ$36:CQ453,$H$36:$H453,$H$65,$N$36:$N453,$N454),IF($T448=справочники!$H$10,$T452*SUMIFS(CQ$36:CQ453,$H$36:$H453,$T450,$N$36:$N453,$N454),0)))</f>
        <v>0</v>
      </c>
      <c r="CR454" s="99">
        <f>IF(CR$8="",0,IF($T448=справочники!$H$9,$T452*SUMIFS(CR$36:CR453,$H$36:$H453,$H$65,$N$36:$N453,$N454),IF($T448=справочники!$H$10,$T452*SUMIFS(CR$36:CR453,$H$36:$H453,$T450,$N$36:$N453,$N454),0)))</f>
        <v>0</v>
      </c>
      <c r="CS454" s="99">
        <f>IF(CS$8="",0,IF($T448=справочники!$H$9,$T452*SUMIFS(CS$36:CS453,$H$36:$H453,$H$65,$N$36:$N453,$N454),IF($T448=справочники!$H$10,$T452*SUMIFS(CS$36:CS453,$H$36:$H453,$T450,$N$36:$N453,$N454),0)))</f>
        <v>0</v>
      </c>
      <c r="CT454" s="99">
        <f>IF(CT$8="",0,IF($T448=справочники!$H$9,$T452*SUMIFS(CT$36:CT453,$H$36:$H453,$H$65,$N$36:$N453,$N454),IF($T448=справочники!$H$10,$T452*SUMIFS(CT$36:CT453,$H$36:$H453,$T450,$N$36:$N453,$N454),0)))</f>
        <v>0</v>
      </c>
      <c r="CU454" s="99">
        <f>IF(CU$8="",0,IF($T448=справочники!$H$9,$T452*SUMIFS(CU$36:CU453,$H$36:$H453,$H$65,$N$36:$N453,$N454),IF($T448=справочники!$H$10,$T452*SUMIFS(CU$36:CU453,$H$36:$H453,$T450,$N$36:$N453,$N454),0)))</f>
        <v>0</v>
      </c>
      <c r="CV454" s="99">
        <f>IF(CV$8="",0,IF($T448=справочники!$H$9,$T452*SUMIFS(CV$36:CV453,$H$36:$H453,$H$65,$N$36:$N453,$N454),IF($T448=справочники!$H$10,$T452*SUMIFS(CV$36:CV453,$H$36:$H453,$T450,$N$36:$N453,$N454),0)))</f>
        <v>0</v>
      </c>
      <c r="CW454" s="99">
        <f>IF(CW$8="",0,IF($T448=справочники!$H$9,$T452*SUMIFS(CW$36:CW453,$H$36:$H453,$H$65,$N$36:$N453,$N454),IF($T448=справочники!$H$10,$T452*SUMIFS(CW$36:CW453,$H$36:$H453,$T450,$N$36:$N453,$N454),0)))</f>
        <v>0</v>
      </c>
      <c r="CX454" s="99">
        <f>IF(CX$8="",0,IF($T448=справочники!$H$9,$T452*SUMIFS(CX$36:CX453,$H$36:$H453,$H$65,$N$36:$N453,$N454),IF($T448=справочники!$H$10,$T452*SUMIFS(CX$36:CX453,$H$36:$H453,$T450,$N$36:$N453,$N454),0)))</f>
        <v>0</v>
      </c>
      <c r="CY454" s="99">
        <f>IF(CY$8="",0,IF($T448=справочники!$H$9,$T452*SUMIFS(CY$36:CY453,$H$36:$H453,$H$65,$N$36:$N453,$N454),IF($T448=справочники!$H$10,$T452*SUMIFS(CY$36:CY453,$H$36:$H453,$T450,$N$36:$N453,$N454),0)))</f>
        <v>0</v>
      </c>
      <c r="CZ454" s="99">
        <f>IF(CZ$8="",0,IF($T448=справочники!$H$9,$T452*SUMIFS(CZ$36:CZ453,$H$36:$H453,$H$65,$N$36:$N453,$N454),IF($T448=справочники!$H$10,$T452*SUMIFS(CZ$36:CZ453,$H$36:$H453,$T450,$N$36:$N453,$N454),0)))</f>
        <v>0</v>
      </c>
      <c r="DA454" s="99">
        <f>IF(DA$8="",0,IF($T448=справочники!$H$9,$T452*SUMIFS(DA$36:DA453,$H$36:$H453,$H$65,$N$36:$N453,$N454),IF($T448=справочники!$H$10,$T452*SUMIFS(DA$36:DA453,$H$36:$H453,$T450,$N$36:$N453,$N454),0)))</f>
        <v>0</v>
      </c>
      <c r="DB454" s="99">
        <f>IF(DB$8="",0,IF($T448=справочники!$H$9,$T452*SUMIFS(DB$36:DB453,$H$36:$H453,$H$65,$N$36:$N453,$N454),IF($T448=справочники!$H$10,$T452*SUMIFS(DB$36:DB453,$H$36:$H453,$T450,$N$36:$N453,$N454),0)))</f>
        <v>0</v>
      </c>
      <c r="DC454" s="99">
        <f>IF(DC$8="",0,IF($T448=справочники!$H$9,$T452*SUMIFS(DC$36:DC453,$H$36:$H453,$H$65,$N$36:$N453,$N454),IF($T448=справочники!$H$10,$T452*SUMIFS(DC$36:DC453,$H$36:$H453,$T450,$N$36:$N453,$N454),0)))</f>
        <v>0</v>
      </c>
      <c r="DD454" s="99">
        <f>IF(DD$8="",0,IF($T448=справочники!$H$9,$T452*SUMIFS(DD$36:DD453,$H$36:$H453,$H$65,$N$36:$N453,$N454),IF($T448=справочники!$H$10,$T452*SUMIFS(DD$36:DD453,$H$36:$H453,$T450,$N$36:$N453,$N454),0)))</f>
        <v>0</v>
      </c>
      <c r="DE454" s="99">
        <f>IF(DE$8="",0,IF($T448=справочники!$H$9,$T452*SUMIFS(DE$36:DE453,$H$36:$H453,$H$65,$N$36:$N453,$N454),IF($T448=справочники!$H$10,$T452*SUMIFS(DE$36:DE453,$H$36:$H453,$T450,$N$36:$N453,$N454),0)))</f>
        <v>0</v>
      </c>
      <c r="DF454" s="99">
        <f>IF(DF$8="",0,IF($T448=справочники!$H$9,$T452*SUMIFS(DF$36:DF453,$H$36:$H453,$H$65,$N$36:$N453,$N454),IF($T448=справочники!$H$10,$T452*SUMIFS(DF$36:DF453,$H$36:$H453,$T450,$N$36:$N453,$N454),0)))</f>
        <v>0</v>
      </c>
      <c r="DG454" s="99">
        <f>IF(DG$8="",0,IF($T448=справочники!$H$9,$T452*SUMIFS(DG$36:DG453,$H$36:$H453,$H$65,$N$36:$N453,$N454),IF($T448=справочники!$H$10,$T452*SUMIFS(DG$36:DG453,$H$36:$H453,$T450,$N$36:$N453,$N454),0)))</f>
        <v>0</v>
      </c>
      <c r="DH454" s="99">
        <f>IF(DH$8="",0,IF($T448=справочники!$H$9,$T452*SUMIFS(DH$36:DH453,$H$36:$H453,$H$65,$N$36:$N453,$N454),IF($T448=справочники!$H$10,$T452*SUMIFS(DH$36:DH453,$H$36:$H453,$T450,$N$36:$N453,$N454),0)))</f>
        <v>0</v>
      </c>
      <c r="DI454" s="99">
        <f>IF(DI$8="",0,IF($T448=справочники!$H$9,$T452*SUMIFS(DI$36:DI453,$H$36:$H453,$H$65,$N$36:$N453,$N454),IF($T448=справочники!$H$10,$T452*SUMIFS(DI$36:DI453,$H$36:$H453,$T450,$N$36:$N453,$N454),0)))</f>
        <v>0</v>
      </c>
      <c r="DJ454" s="99">
        <f>IF(DJ$8="",0,IF($T448=справочники!$H$9,$T452*SUMIFS(DJ$36:DJ453,$H$36:$H453,$H$65,$N$36:$N453,$N454),IF($T448=справочники!$H$10,$T452*SUMIFS(DJ$36:DJ453,$H$36:$H453,$T450,$N$36:$N453,$N454),0)))</f>
        <v>0</v>
      </c>
      <c r="DK454" s="99">
        <f>IF(DK$8="",0,IF($T448=справочники!$H$9,$T452*SUMIFS(DK$36:DK453,$H$36:$H453,$H$65,$N$36:$N453,$N454),IF($T448=справочники!$H$10,$T452*SUMIFS(DK$36:DK453,$H$36:$H453,$T450,$N$36:$N453,$N454),0)))</f>
        <v>0</v>
      </c>
      <c r="DL454" s="99">
        <f>IF(DL$8="",0,IF($T448=справочники!$H$9,$T452*SUMIFS(DL$36:DL453,$H$36:$H453,$H$65,$N$36:$N453,$N454),IF($T448=справочники!$H$10,$T452*SUMIFS(DL$36:DL453,$H$36:$H453,$T450,$N$36:$N453,$N454),0)))</f>
        <v>0</v>
      </c>
      <c r="DM454" s="99">
        <f>IF(DM$8="",0,IF($T448=справочники!$H$9,$T452*SUMIFS(DM$36:DM453,$H$36:$H453,$H$65,$N$36:$N453,$N454),IF($T448=справочники!$H$10,$T452*SUMIFS(DM$36:DM453,$H$36:$H453,$T450,$N$36:$N453,$N454),0)))</f>
        <v>0</v>
      </c>
      <c r="DN454" s="99">
        <f>IF(DN$8="",0,IF($T448=справочники!$H$9,$T452*SUMIFS(DN$36:DN453,$H$36:$H453,$H$65,$N$36:$N453,$N454),IF($T448=справочники!$H$10,$T452*SUMIFS(DN$36:DN453,$H$36:$H453,$T450,$N$36:$N453,$N454),0)))</f>
        <v>0</v>
      </c>
      <c r="DO454" s="99">
        <f>IF(DO$8="",0,IF($T448=справочники!$H$9,$T452*SUMIFS(DO$36:DO453,$H$36:$H453,$H$65,$N$36:$N453,$N454),IF($T448=справочники!$H$10,$T452*SUMIFS(DO$36:DO453,$H$36:$H453,$T450,$N$36:$N453,$N454),0)))</f>
        <v>0</v>
      </c>
      <c r="DP454" s="99">
        <f>IF(DP$8="",0,IF($T448=справочники!$H$9,$T452*SUMIFS(DP$36:DP453,$H$36:$H453,$H$65,$N$36:$N453,$N454),IF($T448=справочники!$H$10,$T452*SUMIFS(DP$36:DP453,$H$36:$H453,$T450,$N$36:$N453,$N454),0)))</f>
        <v>0</v>
      </c>
      <c r="DQ454" s="99">
        <f>IF(DQ$8="",0,IF($T448=справочники!$H$9,$T452*SUMIFS(DQ$36:DQ453,$H$36:$H453,$H$65,$N$36:$N453,$N454),IF($T448=справочники!$H$10,$T452*SUMIFS(DQ$36:DQ453,$H$36:$H453,$T450,$N$36:$N453,$N454),0)))</f>
        <v>0</v>
      </c>
      <c r="DR454" s="99">
        <f>IF(DR$8="",0,IF($T448=справочники!$H$9,$T452*SUMIFS(DR$36:DR453,$H$36:$H453,$H$65,$N$36:$N453,$N454),IF($T448=справочники!$H$10,$T452*SUMIFS(DR$36:DR453,$H$36:$H453,$T450,$N$36:$N453,$N454),0)))</f>
        <v>0</v>
      </c>
      <c r="DS454" s="99">
        <f>IF(DS$8="",0,IF($T448=справочники!$H$9,$T452*SUMIFS(DS$36:DS453,$H$36:$H453,$H$65,$N$36:$N453,$N454),IF($T448=справочники!$H$10,$T452*SUMIFS(DS$36:DS453,$H$36:$H453,$T450,$N$36:$N453,$N454),0)))</f>
        <v>0</v>
      </c>
      <c r="DT454" s="99">
        <f>IF(DT$8="",0,IF($T448=справочники!$H$9,$T452*SUMIFS(DT$36:DT453,$H$36:$H453,$H$65,$N$36:$N453,$N454),IF($T448=справочники!$H$10,$T452*SUMIFS(DT$36:DT453,$H$36:$H453,$T450,$N$36:$N453,$N454),0)))</f>
        <v>0</v>
      </c>
      <c r="DU454" s="3"/>
      <c r="DV454" s="3"/>
    </row>
    <row r="455" spans="1:126" ht="4.2" customHeight="1">
      <c r="A455" s="1"/>
      <c r="B455" s="1"/>
      <c r="C455" s="1"/>
      <c r="D455" s="1"/>
      <c r="E455" s="261"/>
      <c r="F455" s="47"/>
      <c r="G455" s="229"/>
      <c r="H455" s="1"/>
      <c r="I455" s="1"/>
      <c r="J455" s="1"/>
      <c r="K455" s="1"/>
      <c r="L455" s="1"/>
      <c r="M455" s="5"/>
      <c r="N455" s="1"/>
      <c r="O455" s="1"/>
      <c r="P455" s="5"/>
      <c r="Q455" s="1"/>
      <c r="R455" s="1"/>
      <c r="S455" s="5"/>
      <c r="T455" s="7"/>
      <c r="U455" s="23"/>
      <c r="V455" s="1"/>
      <c r="W455" s="11"/>
      <c r="X455" s="10"/>
      <c r="Y455" s="45"/>
      <c r="Z455" s="92"/>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1"/>
      <c r="DV455" s="1"/>
    </row>
    <row r="456" spans="1:126" s="237" customFormat="1" ht="10.199999999999999">
      <c r="A456" s="226"/>
      <c r="B456" s="243" t="s">
        <v>127</v>
      </c>
      <c r="C456" s="228"/>
      <c r="D456" s="227"/>
      <c r="E456" s="268"/>
      <c r="F456" s="114"/>
      <c r="G456" s="229"/>
      <c r="H456" s="226"/>
      <c r="I456" s="226" t="str">
        <f>$I$172</f>
        <v>Оборачиваемость начислений расходов</v>
      </c>
      <c r="J456" s="226"/>
      <c r="K456" s="226"/>
      <c r="L456" s="226"/>
      <c r="M456" s="229"/>
      <c r="N456" s="226"/>
      <c r="O456" s="226"/>
      <c r="P456" s="229"/>
      <c r="Q456" s="226" t="s">
        <v>40</v>
      </c>
      <c r="R456" s="226"/>
      <c r="S456" s="229" t="s">
        <v>6</v>
      </c>
      <c r="T456" s="307"/>
      <c r="U456" s="226"/>
      <c r="V456" s="226"/>
      <c r="W456" s="233"/>
      <c r="X456" s="234"/>
      <c r="Y456" s="245"/>
      <c r="Z456" s="246"/>
      <c r="AA456" s="247"/>
      <c r="AB456" s="247"/>
      <c r="AC456" s="247"/>
      <c r="AD456" s="247"/>
      <c r="AE456" s="247"/>
      <c r="AF456" s="247"/>
      <c r="AG456" s="247"/>
      <c r="AH456" s="247"/>
      <c r="AI456" s="247"/>
      <c r="AJ456" s="247"/>
      <c r="AK456" s="247"/>
      <c r="AL456" s="247"/>
      <c r="AM456" s="247"/>
      <c r="AN456" s="247"/>
      <c r="AO456" s="247"/>
      <c r="AP456" s="247"/>
      <c r="AQ456" s="247"/>
      <c r="AR456" s="247"/>
      <c r="AS456" s="247"/>
      <c r="AT456" s="247"/>
      <c r="AU456" s="247"/>
      <c r="AV456" s="247"/>
      <c r="AW456" s="247"/>
      <c r="AX456" s="247"/>
      <c r="AY456" s="247"/>
      <c r="AZ456" s="247"/>
      <c r="BA456" s="247"/>
      <c r="BB456" s="247"/>
      <c r="BC456" s="247"/>
      <c r="BD456" s="247"/>
      <c r="BE456" s="247"/>
      <c r="BF456" s="247"/>
      <c r="BG456" s="247"/>
      <c r="BH456" s="247"/>
      <c r="BI456" s="247"/>
      <c r="BJ456" s="247"/>
      <c r="BK456" s="247"/>
      <c r="BL456" s="247"/>
      <c r="BM456" s="247"/>
      <c r="BN456" s="247"/>
      <c r="BO456" s="247"/>
      <c r="BP456" s="247"/>
      <c r="BQ456" s="247"/>
      <c r="BR456" s="247"/>
      <c r="BS456" s="247"/>
      <c r="BT456" s="247"/>
      <c r="BU456" s="247"/>
      <c r="BV456" s="247"/>
      <c r="BW456" s="247"/>
      <c r="BX456" s="247"/>
      <c r="BY456" s="247"/>
      <c r="BZ456" s="247"/>
      <c r="CA456" s="247"/>
      <c r="CB456" s="247"/>
      <c r="CC456" s="247"/>
      <c r="CD456" s="247"/>
      <c r="CE456" s="247"/>
      <c r="CF456" s="247"/>
      <c r="CG456" s="247"/>
      <c r="CH456" s="247"/>
      <c r="CI456" s="247"/>
      <c r="CJ456" s="247"/>
      <c r="CK456" s="247"/>
      <c r="CL456" s="247"/>
      <c r="CM456" s="247"/>
      <c r="CN456" s="247"/>
      <c r="CO456" s="247"/>
      <c r="CP456" s="247"/>
      <c r="CQ456" s="247"/>
      <c r="CR456" s="247"/>
      <c r="CS456" s="247"/>
      <c r="CT456" s="247"/>
      <c r="CU456" s="247"/>
      <c r="CV456" s="247"/>
      <c r="CW456" s="247"/>
      <c r="CX456" s="247"/>
      <c r="CY456" s="247"/>
      <c r="CZ456" s="247"/>
      <c r="DA456" s="247"/>
      <c r="DB456" s="247"/>
      <c r="DC456" s="247"/>
      <c r="DD456" s="247"/>
      <c r="DE456" s="247"/>
      <c r="DF456" s="247"/>
      <c r="DG456" s="247"/>
      <c r="DH456" s="247"/>
      <c r="DI456" s="247"/>
      <c r="DJ456" s="247"/>
      <c r="DK456" s="247"/>
      <c r="DL456" s="247"/>
      <c r="DM456" s="247"/>
      <c r="DN456" s="247"/>
      <c r="DO456" s="247"/>
      <c r="DP456" s="247"/>
      <c r="DQ456" s="247"/>
      <c r="DR456" s="247"/>
      <c r="DS456" s="247"/>
      <c r="DT456" s="247"/>
      <c r="DU456" s="226"/>
      <c r="DV456" s="226"/>
    </row>
    <row r="457" spans="1:126" ht="4.2" customHeight="1">
      <c r="A457" s="1"/>
      <c r="B457" s="1"/>
      <c r="C457" s="1"/>
      <c r="D457" s="1"/>
      <c r="E457" s="261"/>
      <c r="F457" s="47"/>
      <c r="G457" s="229"/>
      <c r="H457" s="1"/>
      <c r="I457" s="1"/>
      <c r="J457" s="1"/>
      <c r="K457" s="1"/>
      <c r="L457" s="1"/>
      <c r="M457" s="5"/>
      <c r="N457" s="1"/>
      <c r="O457" s="1"/>
      <c r="P457" s="5"/>
      <c r="Q457" s="1"/>
      <c r="R457" s="1"/>
      <c r="S457" s="5"/>
      <c r="T457" s="7"/>
      <c r="U457" s="23"/>
      <c r="V457" s="1"/>
      <c r="W457" s="11"/>
      <c r="X457" s="10"/>
      <c r="Y457" s="45"/>
      <c r="Z457" s="92"/>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1"/>
      <c r="DV457" s="1"/>
    </row>
    <row r="458" spans="1:126" s="4" customFormat="1">
      <c r="A458" s="3"/>
      <c r="B458" s="257" t="s">
        <v>126</v>
      </c>
      <c r="C458" s="3"/>
      <c r="D458" s="3"/>
      <c r="E458" s="9" t="str">
        <f>IF(OR(Главная!$N$19=справочники!$N$10,Главная!$N$19=справочники!$N$11),"",IF(T458=справочники!$P$10,"","ндс(-)"))</f>
        <v>ндс(-)</v>
      </c>
      <c r="F458" s="50"/>
      <c r="G458" s="230"/>
      <c r="H458" s="12" t="str">
        <f>B458&amp;N448</f>
        <v>Начисление - Статья прямого переменного расхода</v>
      </c>
      <c r="I458" s="12"/>
      <c r="J458" s="3"/>
      <c r="K458" s="3"/>
      <c r="L458" s="3"/>
      <c r="M458" s="5"/>
      <c r="N458" s="35" t="str">
        <f>N440</f>
        <v>Продажа нежилых помещений</v>
      </c>
      <c r="O458" s="35"/>
      <c r="P458" s="5"/>
      <c r="Q458" s="35" t="s">
        <v>25</v>
      </c>
      <c r="R458" s="35"/>
      <c r="S458" s="35"/>
      <c r="T458" s="61">
        <f>T454</f>
        <v>0</v>
      </c>
      <c r="U458" s="35"/>
      <c r="V458" s="35"/>
      <c r="W458" s="37">
        <f>SUM($Y458:$DU458)</f>
        <v>0</v>
      </c>
      <c r="X458" s="37"/>
      <c r="Y458" s="45"/>
      <c r="Z458" s="98"/>
      <c r="AA458" s="99">
        <f t="shared" ref="AA458:BF458" si="1270">IF(AA$8="",0,IF(AA$1=1,SUMIFS(454:454,$1:$1,"&gt;="&amp;1,$1:$1,"&lt;="&amp;INT($T456/30))+($T456/30-INT($T456/30))*SUMIFS(454:454,$1:$1,INT($T456/30)+1),0)+($T456/30-INT($T456/30))*SUMIFS(454:454,$1:$1,AA$1+INT($T456/30)+1)+(INT($T456/30)+1-$T456/30)*SUMIFS(454:454,$1:$1,AA$1+INT($T456/30)))</f>
        <v>0</v>
      </c>
      <c r="AB458" s="99">
        <f t="shared" si="1270"/>
        <v>0</v>
      </c>
      <c r="AC458" s="99">
        <f t="shared" si="1270"/>
        <v>0</v>
      </c>
      <c r="AD458" s="99">
        <f t="shared" si="1270"/>
        <v>0</v>
      </c>
      <c r="AE458" s="99">
        <f t="shared" si="1270"/>
        <v>0</v>
      </c>
      <c r="AF458" s="99">
        <f t="shared" si="1270"/>
        <v>0</v>
      </c>
      <c r="AG458" s="99">
        <f t="shared" si="1270"/>
        <v>0</v>
      </c>
      <c r="AH458" s="99">
        <f t="shared" si="1270"/>
        <v>0</v>
      </c>
      <c r="AI458" s="99">
        <f t="shared" si="1270"/>
        <v>0</v>
      </c>
      <c r="AJ458" s="99">
        <f t="shared" si="1270"/>
        <v>0</v>
      </c>
      <c r="AK458" s="99">
        <f t="shared" si="1270"/>
        <v>0</v>
      </c>
      <c r="AL458" s="99">
        <f t="shared" si="1270"/>
        <v>0</v>
      </c>
      <c r="AM458" s="99">
        <f t="shared" si="1270"/>
        <v>0</v>
      </c>
      <c r="AN458" s="99">
        <f t="shared" si="1270"/>
        <v>0</v>
      </c>
      <c r="AO458" s="99">
        <f t="shared" si="1270"/>
        <v>0</v>
      </c>
      <c r="AP458" s="99">
        <f t="shared" si="1270"/>
        <v>0</v>
      </c>
      <c r="AQ458" s="99">
        <f t="shared" si="1270"/>
        <v>0</v>
      </c>
      <c r="AR458" s="99">
        <f t="shared" si="1270"/>
        <v>0</v>
      </c>
      <c r="AS458" s="99">
        <f t="shared" si="1270"/>
        <v>0</v>
      </c>
      <c r="AT458" s="99">
        <f t="shared" si="1270"/>
        <v>0</v>
      </c>
      <c r="AU458" s="99">
        <f t="shared" si="1270"/>
        <v>0</v>
      </c>
      <c r="AV458" s="99">
        <f t="shared" si="1270"/>
        <v>0</v>
      </c>
      <c r="AW458" s="99">
        <f t="shared" si="1270"/>
        <v>0</v>
      </c>
      <c r="AX458" s="99">
        <f t="shared" si="1270"/>
        <v>0</v>
      </c>
      <c r="AY458" s="99">
        <f t="shared" si="1270"/>
        <v>0</v>
      </c>
      <c r="AZ458" s="99">
        <f t="shared" si="1270"/>
        <v>0</v>
      </c>
      <c r="BA458" s="99">
        <f t="shared" si="1270"/>
        <v>0</v>
      </c>
      <c r="BB458" s="99">
        <f t="shared" si="1270"/>
        <v>0</v>
      </c>
      <c r="BC458" s="99">
        <f t="shared" si="1270"/>
        <v>0</v>
      </c>
      <c r="BD458" s="99">
        <f t="shared" si="1270"/>
        <v>0</v>
      </c>
      <c r="BE458" s="99">
        <f t="shared" si="1270"/>
        <v>0</v>
      </c>
      <c r="BF458" s="99">
        <f t="shared" si="1270"/>
        <v>0</v>
      </c>
      <c r="BG458" s="99">
        <f t="shared" ref="BG458:CL458" si="1271">IF(BG$8="",0,IF(BG$1=1,SUMIFS(454:454,$1:$1,"&gt;="&amp;1,$1:$1,"&lt;="&amp;INT($T456/30))+($T456/30-INT($T456/30))*SUMIFS(454:454,$1:$1,INT($T456/30)+1),0)+($T456/30-INT($T456/30))*SUMIFS(454:454,$1:$1,BG$1+INT($T456/30)+1)+(INT($T456/30)+1-$T456/30)*SUMIFS(454:454,$1:$1,BG$1+INT($T456/30)))</f>
        <v>0</v>
      </c>
      <c r="BH458" s="99">
        <f t="shared" si="1271"/>
        <v>0</v>
      </c>
      <c r="BI458" s="99">
        <f t="shared" si="1271"/>
        <v>0</v>
      </c>
      <c r="BJ458" s="99">
        <f t="shared" si="1271"/>
        <v>0</v>
      </c>
      <c r="BK458" s="99">
        <f t="shared" si="1271"/>
        <v>0</v>
      </c>
      <c r="BL458" s="99">
        <f t="shared" si="1271"/>
        <v>0</v>
      </c>
      <c r="BM458" s="99">
        <f t="shared" si="1271"/>
        <v>0</v>
      </c>
      <c r="BN458" s="99">
        <f t="shared" si="1271"/>
        <v>0</v>
      </c>
      <c r="BO458" s="99">
        <f t="shared" si="1271"/>
        <v>0</v>
      </c>
      <c r="BP458" s="99">
        <f t="shared" si="1271"/>
        <v>0</v>
      </c>
      <c r="BQ458" s="99">
        <f t="shared" si="1271"/>
        <v>0</v>
      </c>
      <c r="BR458" s="99">
        <f t="shared" si="1271"/>
        <v>0</v>
      </c>
      <c r="BS458" s="99">
        <f t="shared" si="1271"/>
        <v>0</v>
      </c>
      <c r="BT458" s="99">
        <f t="shared" si="1271"/>
        <v>0</v>
      </c>
      <c r="BU458" s="99">
        <f t="shared" si="1271"/>
        <v>0</v>
      </c>
      <c r="BV458" s="99">
        <f t="shared" si="1271"/>
        <v>0</v>
      </c>
      <c r="BW458" s="99">
        <f t="shared" si="1271"/>
        <v>0</v>
      </c>
      <c r="BX458" s="99">
        <f t="shared" si="1271"/>
        <v>0</v>
      </c>
      <c r="BY458" s="99">
        <f t="shared" si="1271"/>
        <v>0</v>
      </c>
      <c r="BZ458" s="99">
        <f t="shared" si="1271"/>
        <v>0</v>
      </c>
      <c r="CA458" s="99">
        <f t="shared" si="1271"/>
        <v>0</v>
      </c>
      <c r="CB458" s="99">
        <f t="shared" si="1271"/>
        <v>0</v>
      </c>
      <c r="CC458" s="99">
        <f t="shared" si="1271"/>
        <v>0</v>
      </c>
      <c r="CD458" s="99">
        <f t="shared" si="1271"/>
        <v>0</v>
      </c>
      <c r="CE458" s="99">
        <f t="shared" si="1271"/>
        <v>0</v>
      </c>
      <c r="CF458" s="99">
        <f t="shared" si="1271"/>
        <v>0</v>
      </c>
      <c r="CG458" s="99">
        <f t="shared" si="1271"/>
        <v>0</v>
      </c>
      <c r="CH458" s="99">
        <f t="shared" si="1271"/>
        <v>0</v>
      </c>
      <c r="CI458" s="99">
        <f t="shared" si="1271"/>
        <v>0</v>
      </c>
      <c r="CJ458" s="99">
        <f t="shared" si="1271"/>
        <v>0</v>
      </c>
      <c r="CK458" s="99">
        <f t="shared" si="1271"/>
        <v>0</v>
      </c>
      <c r="CL458" s="99">
        <f t="shared" si="1271"/>
        <v>0</v>
      </c>
      <c r="CM458" s="99">
        <f t="shared" ref="CM458:DT458" si="1272">IF(CM$8="",0,IF(CM$1=1,SUMIFS(454:454,$1:$1,"&gt;="&amp;1,$1:$1,"&lt;="&amp;INT($T456/30))+($T456/30-INT($T456/30))*SUMIFS(454:454,$1:$1,INT($T456/30)+1),0)+($T456/30-INT($T456/30))*SUMIFS(454:454,$1:$1,CM$1+INT($T456/30)+1)+(INT($T456/30)+1-$T456/30)*SUMIFS(454:454,$1:$1,CM$1+INT($T456/30)))</f>
        <v>0</v>
      </c>
      <c r="CN458" s="99">
        <f t="shared" si="1272"/>
        <v>0</v>
      </c>
      <c r="CO458" s="99">
        <f t="shared" si="1272"/>
        <v>0</v>
      </c>
      <c r="CP458" s="99">
        <f t="shared" si="1272"/>
        <v>0</v>
      </c>
      <c r="CQ458" s="99">
        <f t="shared" si="1272"/>
        <v>0</v>
      </c>
      <c r="CR458" s="99">
        <f t="shared" si="1272"/>
        <v>0</v>
      </c>
      <c r="CS458" s="99">
        <f t="shared" si="1272"/>
        <v>0</v>
      </c>
      <c r="CT458" s="99">
        <f t="shared" si="1272"/>
        <v>0</v>
      </c>
      <c r="CU458" s="99">
        <f t="shared" si="1272"/>
        <v>0</v>
      </c>
      <c r="CV458" s="99">
        <f t="shared" si="1272"/>
        <v>0</v>
      </c>
      <c r="CW458" s="99">
        <f t="shared" si="1272"/>
        <v>0</v>
      </c>
      <c r="CX458" s="99">
        <f t="shared" si="1272"/>
        <v>0</v>
      </c>
      <c r="CY458" s="99">
        <f t="shared" si="1272"/>
        <v>0</v>
      </c>
      <c r="CZ458" s="99">
        <f t="shared" si="1272"/>
        <v>0</v>
      </c>
      <c r="DA458" s="99">
        <f t="shared" si="1272"/>
        <v>0</v>
      </c>
      <c r="DB458" s="99">
        <f t="shared" si="1272"/>
        <v>0</v>
      </c>
      <c r="DC458" s="99">
        <f t="shared" si="1272"/>
        <v>0</v>
      </c>
      <c r="DD458" s="99">
        <f t="shared" si="1272"/>
        <v>0</v>
      </c>
      <c r="DE458" s="99">
        <f t="shared" si="1272"/>
        <v>0</v>
      </c>
      <c r="DF458" s="99">
        <f t="shared" si="1272"/>
        <v>0</v>
      </c>
      <c r="DG458" s="99">
        <f t="shared" si="1272"/>
        <v>0</v>
      </c>
      <c r="DH458" s="99">
        <f t="shared" si="1272"/>
        <v>0</v>
      </c>
      <c r="DI458" s="99">
        <f t="shared" si="1272"/>
        <v>0</v>
      </c>
      <c r="DJ458" s="99">
        <f t="shared" si="1272"/>
        <v>0</v>
      </c>
      <c r="DK458" s="99">
        <f t="shared" si="1272"/>
        <v>0</v>
      </c>
      <c r="DL458" s="99">
        <f t="shared" si="1272"/>
        <v>0</v>
      </c>
      <c r="DM458" s="99">
        <f t="shared" si="1272"/>
        <v>0</v>
      </c>
      <c r="DN458" s="99">
        <f t="shared" si="1272"/>
        <v>0</v>
      </c>
      <c r="DO458" s="99">
        <f t="shared" si="1272"/>
        <v>0</v>
      </c>
      <c r="DP458" s="99">
        <f t="shared" si="1272"/>
        <v>0</v>
      </c>
      <c r="DQ458" s="99">
        <f t="shared" si="1272"/>
        <v>0</v>
      </c>
      <c r="DR458" s="99">
        <f t="shared" si="1272"/>
        <v>0</v>
      </c>
      <c r="DS458" s="99">
        <f t="shared" si="1272"/>
        <v>0</v>
      </c>
      <c r="DT458" s="99">
        <f t="shared" si="1272"/>
        <v>0</v>
      </c>
      <c r="DU458" s="3"/>
      <c r="DV458" s="3"/>
    </row>
    <row r="459" spans="1:126" ht="4.2" customHeight="1">
      <c r="A459" s="1"/>
      <c r="B459" s="1"/>
      <c r="C459" s="1"/>
      <c r="D459" s="1"/>
      <c r="E459" s="261"/>
      <c r="F459" s="47"/>
      <c r="G459" s="229"/>
      <c r="H459" s="1"/>
      <c r="I459" s="1"/>
      <c r="J459" s="1"/>
      <c r="K459" s="1"/>
      <c r="L459" s="1"/>
      <c r="M459" s="5"/>
      <c r="N459" s="1"/>
      <c r="O459" s="1"/>
      <c r="P459" s="5"/>
      <c r="Q459" s="1"/>
      <c r="R459" s="1"/>
      <c r="S459" s="5"/>
      <c r="T459" s="7"/>
      <c r="U459" s="23"/>
      <c r="V459" s="1"/>
      <c r="W459" s="11"/>
      <c r="X459" s="10"/>
      <c r="Y459" s="45"/>
      <c r="Z459" s="92"/>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1"/>
      <c r="DV459" s="1"/>
    </row>
    <row r="460" spans="1:126" s="237" customFormat="1" ht="10.199999999999999">
      <c r="A460" s="226"/>
      <c r="B460" s="243" t="s">
        <v>133</v>
      </c>
      <c r="C460" s="228"/>
      <c r="D460" s="227"/>
      <c r="E460" s="268"/>
      <c r="F460" s="114"/>
      <c r="G460" s="229"/>
      <c r="H460" s="226"/>
      <c r="I460" s="226" t="e">
        <f>#REF!</f>
        <v>#REF!</v>
      </c>
      <c r="J460" s="226"/>
      <c r="K460" s="226"/>
      <c r="L460" s="226"/>
      <c r="M460" s="229"/>
      <c r="N460" s="226"/>
      <c r="O460" s="226"/>
      <c r="P460" s="229"/>
      <c r="Q460" s="226" t="s">
        <v>40</v>
      </c>
      <c r="R460" s="226"/>
      <c r="S460" s="229" t="s">
        <v>6</v>
      </c>
      <c r="T460" s="307"/>
      <c r="U460" s="226"/>
      <c r="V460" s="226"/>
      <c r="W460" s="233"/>
      <c r="X460" s="234"/>
      <c r="Y460" s="245"/>
      <c r="Z460" s="246"/>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c r="DT460" s="247"/>
      <c r="DU460" s="226"/>
      <c r="DV460" s="226"/>
    </row>
    <row r="461" spans="1:126" ht="4.2" customHeight="1">
      <c r="A461" s="1"/>
      <c r="B461" s="1"/>
      <c r="C461" s="1"/>
      <c r="D461" s="1"/>
      <c r="E461" s="261"/>
      <c r="F461" s="47"/>
      <c r="G461" s="229"/>
      <c r="H461" s="1"/>
      <c r="I461" s="1"/>
      <c r="J461" s="1"/>
      <c r="K461" s="1"/>
      <c r="L461" s="1"/>
      <c r="M461" s="5"/>
      <c r="N461" s="1"/>
      <c r="O461" s="1"/>
      <c r="P461" s="5"/>
      <c r="Q461" s="1"/>
      <c r="R461" s="1"/>
      <c r="S461" s="5"/>
      <c r="T461" s="7"/>
      <c r="U461" s="23"/>
      <c r="V461" s="1"/>
      <c r="W461" s="11"/>
      <c r="X461" s="10"/>
      <c r="Y461" s="45"/>
      <c r="Z461" s="92"/>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1"/>
      <c r="DV461" s="1"/>
    </row>
    <row r="462" spans="1:126" s="4" customFormat="1">
      <c r="A462" s="3"/>
      <c r="B462" s="257" t="s">
        <v>130</v>
      </c>
      <c r="C462" s="3"/>
      <c r="D462" s="3"/>
      <c r="E462" s="9" t="s">
        <v>26</v>
      </c>
      <c r="F462" s="50"/>
      <c r="G462" s="230"/>
      <c r="H462" s="12" t="str">
        <f>B462&amp;N448</f>
        <v>Оплата - Статья прямого переменного расхода</v>
      </c>
      <c r="I462" s="12"/>
      <c r="J462" s="3"/>
      <c r="K462" s="3"/>
      <c r="L462" s="3"/>
      <c r="M462" s="5"/>
      <c r="N462" s="35" t="str">
        <f>N444</f>
        <v>Продажа нежилых помещений</v>
      </c>
      <c r="O462" s="35"/>
      <c r="P462" s="5"/>
      <c r="Q462" s="35" t="s">
        <v>25</v>
      </c>
      <c r="R462" s="35"/>
      <c r="S462" s="35"/>
      <c r="T462" s="35"/>
      <c r="U462" s="35"/>
      <c r="V462" s="35"/>
      <c r="W462" s="37">
        <f>SUM($Y462:$DU462)</f>
        <v>0</v>
      </c>
      <c r="X462" s="37"/>
      <c r="Y462" s="45"/>
      <c r="Z462" s="98"/>
      <c r="AA462" s="99">
        <f t="shared" ref="AA462:BF462" si="1273">IF(AA$8="",0,IF(AA$1=1,SUMIFS(458:458,$1:$1,"&gt;="&amp;1,$1:$1,"&lt;="&amp;INT(-$T460/30))+(-$T460/30-INT(-$T460/30))*SUMIFS(458:458,$1:$1,INT(-$T460/30)+1),0)+(-$T460/30-INT(-$T460/30))*SUMIFS(458:458,$1:$1,AA$1+INT(-$T460/30)+1)+(INT(-$T460/30)+1+$T460/30)*SUMIFS(458:458,$1:$1,AA$1+INT(-$T460/30)))</f>
        <v>0</v>
      </c>
      <c r="AB462" s="99">
        <f t="shared" si="1273"/>
        <v>0</v>
      </c>
      <c r="AC462" s="99">
        <f t="shared" si="1273"/>
        <v>0</v>
      </c>
      <c r="AD462" s="99">
        <f t="shared" si="1273"/>
        <v>0</v>
      </c>
      <c r="AE462" s="99">
        <f t="shared" si="1273"/>
        <v>0</v>
      </c>
      <c r="AF462" s="99">
        <f t="shared" si="1273"/>
        <v>0</v>
      </c>
      <c r="AG462" s="99">
        <f t="shared" si="1273"/>
        <v>0</v>
      </c>
      <c r="AH462" s="99">
        <f t="shared" si="1273"/>
        <v>0</v>
      </c>
      <c r="AI462" s="99">
        <f t="shared" si="1273"/>
        <v>0</v>
      </c>
      <c r="AJ462" s="99">
        <f t="shared" si="1273"/>
        <v>0</v>
      </c>
      <c r="AK462" s="99">
        <f t="shared" si="1273"/>
        <v>0</v>
      </c>
      <c r="AL462" s="99">
        <f t="shared" si="1273"/>
        <v>0</v>
      </c>
      <c r="AM462" s="99">
        <f t="shared" si="1273"/>
        <v>0</v>
      </c>
      <c r="AN462" s="99">
        <f t="shared" si="1273"/>
        <v>0</v>
      </c>
      <c r="AO462" s="99">
        <f t="shared" si="1273"/>
        <v>0</v>
      </c>
      <c r="AP462" s="99">
        <f t="shared" si="1273"/>
        <v>0</v>
      </c>
      <c r="AQ462" s="99">
        <f t="shared" si="1273"/>
        <v>0</v>
      </c>
      <c r="AR462" s="99">
        <f t="shared" si="1273"/>
        <v>0</v>
      </c>
      <c r="AS462" s="99">
        <f t="shared" si="1273"/>
        <v>0</v>
      </c>
      <c r="AT462" s="99">
        <f t="shared" si="1273"/>
        <v>0</v>
      </c>
      <c r="AU462" s="99">
        <f t="shared" si="1273"/>
        <v>0</v>
      </c>
      <c r="AV462" s="99">
        <f t="shared" si="1273"/>
        <v>0</v>
      </c>
      <c r="AW462" s="99">
        <f t="shared" si="1273"/>
        <v>0</v>
      </c>
      <c r="AX462" s="99">
        <f t="shared" si="1273"/>
        <v>0</v>
      </c>
      <c r="AY462" s="99">
        <f t="shared" si="1273"/>
        <v>0</v>
      </c>
      <c r="AZ462" s="99">
        <f t="shared" si="1273"/>
        <v>0</v>
      </c>
      <c r="BA462" s="99">
        <f t="shared" si="1273"/>
        <v>0</v>
      </c>
      <c r="BB462" s="99">
        <f t="shared" si="1273"/>
        <v>0</v>
      </c>
      <c r="BC462" s="99">
        <f t="shared" si="1273"/>
        <v>0</v>
      </c>
      <c r="BD462" s="99">
        <f t="shared" si="1273"/>
        <v>0</v>
      </c>
      <c r="BE462" s="99">
        <f t="shared" si="1273"/>
        <v>0</v>
      </c>
      <c r="BF462" s="99">
        <f t="shared" si="1273"/>
        <v>0</v>
      </c>
      <c r="BG462" s="99">
        <f t="shared" ref="BG462:CL462" si="1274">IF(BG$8="",0,IF(BG$1=1,SUMIFS(458:458,$1:$1,"&gt;="&amp;1,$1:$1,"&lt;="&amp;INT(-$T460/30))+(-$T460/30-INT(-$T460/30))*SUMIFS(458:458,$1:$1,INT(-$T460/30)+1),0)+(-$T460/30-INT(-$T460/30))*SUMIFS(458:458,$1:$1,BG$1+INT(-$T460/30)+1)+(INT(-$T460/30)+1+$T460/30)*SUMIFS(458:458,$1:$1,BG$1+INT(-$T460/30)))</f>
        <v>0</v>
      </c>
      <c r="BH462" s="99">
        <f t="shared" si="1274"/>
        <v>0</v>
      </c>
      <c r="BI462" s="99">
        <f t="shared" si="1274"/>
        <v>0</v>
      </c>
      <c r="BJ462" s="99">
        <f t="shared" si="1274"/>
        <v>0</v>
      </c>
      <c r="BK462" s="99">
        <f t="shared" si="1274"/>
        <v>0</v>
      </c>
      <c r="BL462" s="99">
        <f t="shared" si="1274"/>
        <v>0</v>
      </c>
      <c r="BM462" s="99">
        <f t="shared" si="1274"/>
        <v>0</v>
      </c>
      <c r="BN462" s="99">
        <f t="shared" si="1274"/>
        <v>0</v>
      </c>
      <c r="BO462" s="99">
        <f t="shared" si="1274"/>
        <v>0</v>
      </c>
      <c r="BP462" s="99">
        <f t="shared" si="1274"/>
        <v>0</v>
      </c>
      <c r="BQ462" s="99">
        <f t="shared" si="1274"/>
        <v>0</v>
      </c>
      <c r="BR462" s="99">
        <f t="shared" si="1274"/>
        <v>0</v>
      </c>
      <c r="BS462" s="99">
        <f t="shared" si="1274"/>
        <v>0</v>
      </c>
      <c r="BT462" s="99">
        <f t="shared" si="1274"/>
        <v>0</v>
      </c>
      <c r="BU462" s="99">
        <f t="shared" si="1274"/>
        <v>0</v>
      </c>
      <c r="BV462" s="99">
        <f t="shared" si="1274"/>
        <v>0</v>
      </c>
      <c r="BW462" s="99">
        <f t="shared" si="1274"/>
        <v>0</v>
      </c>
      <c r="BX462" s="99">
        <f t="shared" si="1274"/>
        <v>0</v>
      </c>
      <c r="BY462" s="99">
        <f t="shared" si="1274"/>
        <v>0</v>
      </c>
      <c r="BZ462" s="99">
        <f t="shared" si="1274"/>
        <v>0</v>
      </c>
      <c r="CA462" s="99">
        <f t="shared" si="1274"/>
        <v>0</v>
      </c>
      <c r="CB462" s="99">
        <f t="shared" si="1274"/>
        <v>0</v>
      </c>
      <c r="CC462" s="99">
        <f t="shared" si="1274"/>
        <v>0</v>
      </c>
      <c r="CD462" s="99">
        <f t="shared" si="1274"/>
        <v>0</v>
      </c>
      <c r="CE462" s="99">
        <f t="shared" si="1274"/>
        <v>0</v>
      </c>
      <c r="CF462" s="99">
        <f t="shared" si="1274"/>
        <v>0</v>
      </c>
      <c r="CG462" s="99">
        <f t="shared" si="1274"/>
        <v>0</v>
      </c>
      <c r="CH462" s="99">
        <f t="shared" si="1274"/>
        <v>0</v>
      </c>
      <c r="CI462" s="99">
        <f t="shared" si="1274"/>
        <v>0</v>
      </c>
      <c r="CJ462" s="99">
        <f t="shared" si="1274"/>
        <v>0</v>
      </c>
      <c r="CK462" s="99">
        <f t="shared" si="1274"/>
        <v>0</v>
      </c>
      <c r="CL462" s="99">
        <f t="shared" si="1274"/>
        <v>0</v>
      </c>
      <c r="CM462" s="99">
        <f t="shared" ref="CM462:DT462" si="1275">IF(CM$8="",0,IF(CM$1=1,SUMIFS(458:458,$1:$1,"&gt;="&amp;1,$1:$1,"&lt;="&amp;INT(-$T460/30))+(-$T460/30-INT(-$T460/30))*SUMIFS(458:458,$1:$1,INT(-$T460/30)+1),0)+(-$T460/30-INT(-$T460/30))*SUMIFS(458:458,$1:$1,CM$1+INT(-$T460/30)+1)+(INT(-$T460/30)+1+$T460/30)*SUMIFS(458:458,$1:$1,CM$1+INT(-$T460/30)))</f>
        <v>0</v>
      </c>
      <c r="CN462" s="99">
        <f t="shared" si="1275"/>
        <v>0</v>
      </c>
      <c r="CO462" s="99">
        <f t="shared" si="1275"/>
        <v>0</v>
      </c>
      <c r="CP462" s="99">
        <f t="shared" si="1275"/>
        <v>0</v>
      </c>
      <c r="CQ462" s="99">
        <f t="shared" si="1275"/>
        <v>0</v>
      </c>
      <c r="CR462" s="99">
        <f t="shared" si="1275"/>
        <v>0</v>
      </c>
      <c r="CS462" s="99">
        <f t="shared" si="1275"/>
        <v>0</v>
      </c>
      <c r="CT462" s="99">
        <f t="shared" si="1275"/>
        <v>0</v>
      </c>
      <c r="CU462" s="99">
        <f t="shared" si="1275"/>
        <v>0</v>
      </c>
      <c r="CV462" s="99">
        <f t="shared" si="1275"/>
        <v>0</v>
      </c>
      <c r="CW462" s="99">
        <f t="shared" si="1275"/>
        <v>0</v>
      </c>
      <c r="CX462" s="99">
        <f t="shared" si="1275"/>
        <v>0</v>
      </c>
      <c r="CY462" s="99">
        <f t="shared" si="1275"/>
        <v>0</v>
      </c>
      <c r="CZ462" s="99">
        <f t="shared" si="1275"/>
        <v>0</v>
      </c>
      <c r="DA462" s="99">
        <f t="shared" si="1275"/>
        <v>0</v>
      </c>
      <c r="DB462" s="99">
        <f t="shared" si="1275"/>
        <v>0</v>
      </c>
      <c r="DC462" s="99">
        <f t="shared" si="1275"/>
        <v>0</v>
      </c>
      <c r="DD462" s="99">
        <f t="shared" si="1275"/>
        <v>0</v>
      </c>
      <c r="DE462" s="99">
        <f t="shared" si="1275"/>
        <v>0</v>
      </c>
      <c r="DF462" s="99">
        <f t="shared" si="1275"/>
        <v>0</v>
      </c>
      <c r="DG462" s="99">
        <f t="shared" si="1275"/>
        <v>0</v>
      </c>
      <c r="DH462" s="99">
        <f t="shared" si="1275"/>
        <v>0</v>
      </c>
      <c r="DI462" s="99">
        <f t="shared" si="1275"/>
        <v>0</v>
      </c>
      <c r="DJ462" s="99">
        <f t="shared" si="1275"/>
        <v>0</v>
      </c>
      <c r="DK462" s="99">
        <f t="shared" si="1275"/>
        <v>0</v>
      </c>
      <c r="DL462" s="99">
        <f t="shared" si="1275"/>
        <v>0</v>
      </c>
      <c r="DM462" s="99">
        <f t="shared" si="1275"/>
        <v>0</v>
      </c>
      <c r="DN462" s="99">
        <f t="shared" si="1275"/>
        <v>0</v>
      </c>
      <c r="DO462" s="99">
        <f t="shared" si="1275"/>
        <v>0</v>
      </c>
      <c r="DP462" s="99">
        <f t="shared" si="1275"/>
        <v>0</v>
      </c>
      <c r="DQ462" s="99">
        <f t="shared" si="1275"/>
        <v>0</v>
      </c>
      <c r="DR462" s="99">
        <f t="shared" si="1275"/>
        <v>0</v>
      </c>
      <c r="DS462" s="99">
        <f t="shared" si="1275"/>
        <v>0</v>
      </c>
      <c r="DT462" s="99">
        <f t="shared" si="1275"/>
        <v>0</v>
      </c>
      <c r="DU462" s="3"/>
      <c r="DV462" s="3"/>
    </row>
    <row r="463" spans="1:126" ht="4.2" customHeight="1">
      <c r="A463" s="1"/>
      <c r="B463" s="1"/>
      <c r="C463" s="1"/>
      <c r="D463" s="1"/>
      <c r="E463" s="261"/>
      <c r="F463" s="47"/>
      <c r="G463" s="229"/>
      <c r="H463" s="1"/>
      <c r="I463" s="1"/>
      <c r="J463" s="1"/>
      <c r="K463" s="1"/>
      <c r="L463" s="1"/>
      <c r="M463" s="5"/>
      <c r="N463" s="1"/>
      <c r="O463" s="1"/>
      <c r="P463" s="5"/>
      <c r="Q463" s="1"/>
      <c r="R463" s="1"/>
      <c r="S463" s="5"/>
      <c r="T463" s="7"/>
      <c r="U463" s="23"/>
      <c r="V463" s="1"/>
      <c r="W463" s="11"/>
      <c r="X463" s="10"/>
      <c r="Y463" s="45"/>
      <c r="Z463" s="92"/>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1"/>
      <c r="DV463" s="1"/>
    </row>
    <row r="464" spans="1:126" ht="4.2" customHeight="1">
      <c r="A464" s="1"/>
      <c r="B464" s="1"/>
      <c r="C464" s="1"/>
      <c r="D464" s="1"/>
      <c r="E464" s="39"/>
      <c r="F464" s="39"/>
      <c r="G464" s="39"/>
      <c r="H464" s="39"/>
      <c r="I464" s="39"/>
      <c r="J464" s="39"/>
      <c r="K464" s="39"/>
      <c r="L464" s="39"/>
      <c r="M464" s="41"/>
      <c r="N464" s="39"/>
      <c r="O464" s="39"/>
      <c r="P464" s="41"/>
      <c r="Q464" s="39"/>
      <c r="R464" s="1"/>
      <c r="S464" s="5"/>
      <c r="T464" s="7"/>
      <c r="U464" s="23"/>
      <c r="V464" s="1"/>
      <c r="W464" s="43"/>
      <c r="X464" s="10"/>
      <c r="Y464" s="45"/>
      <c r="Z464" s="92"/>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
      <c r="DV464" s="1"/>
    </row>
    <row r="465" spans="1:126" ht="7.2" customHeight="1">
      <c r="A465" s="1"/>
      <c r="B465" s="1"/>
      <c r="C465" s="1"/>
      <c r="D465" s="1"/>
      <c r="E465" s="261"/>
      <c r="F465" s="47"/>
      <c r="G465" s="229"/>
      <c r="H465" s="1"/>
      <c r="I465" s="1"/>
      <c r="J465" s="1"/>
      <c r="K465" s="1"/>
      <c r="L465" s="1"/>
      <c r="M465" s="5"/>
      <c r="N465" s="1"/>
      <c r="O465" s="1"/>
      <c r="P465" s="5"/>
      <c r="Q465" s="1"/>
      <c r="R465" s="1"/>
      <c r="S465" s="5"/>
      <c r="T465" s="7"/>
      <c r="U465" s="23"/>
      <c r="V465" s="1"/>
      <c r="W465" s="11"/>
      <c r="X465" s="10"/>
      <c r="Y465" s="45"/>
      <c r="Z465" s="92"/>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1"/>
      <c r="DV465" s="1"/>
    </row>
    <row r="466" spans="1:126" s="22" customFormat="1" ht="12.6" thickBot="1">
      <c r="A466" s="18"/>
      <c r="B466" s="242" t="s">
        <v>124</v>
      </c>
      <c r="C466" s="18"/>
      <c r="D466" s="18"/>
      <c r="E466" s="267"/>
      <c r="F466" s="51"/>
      <c r="G466" s="230"/>
      <c r="H466" s="18"/>
      <c r="I466" s="18" t="str">
        <f>$I$164</f>
        <v>прямой перем. расход, выберите тип зависимости</v>
      </c>
      <c r="J466" s="18"/>
      <c r="K466" s="18"/>
      <c r="L466" s="18"/>
      <c r="M466" s="5" t="s">
        <v>6</v>
      </c>
      <c r="N466" s="583" t="s">
        <v>288</v>
      </c>
      <c r="O466" s="18"/>
      <c r="P466" s="19"/>
      <c r="Q466" s="18" t="s">
        <v>12</v>
      </c>
      <c r="R466" s="18"/>
      <c r="S466" s="19" t="s">
        <v>6</v>
      </c>
      <c r="T466" s="204"/>
      <c r="U466" s="25" t="s">
        <v>7</v>
      </c>
      <c r="V466" s="18"/>
      <c r="W466" s="20"/>
      <c r="X466" s="21"/>
      <c r="Y466" s="46"/>
      <c r="Z466" s="95"/>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96"/>
      <c r="BG466" s="96"/>
      <c r="BH466" s="96"/>
      <c r="BI466" s="96"/>
      <c r="BJ466" s="96"/>
      <c r="BK466" s="96"/>
      <c r="BL466" s="96"/>
      <c r="BM466" s="96"/>
      <c r="BN466" s="96"/>
      <c r="BO466" s="96"/>
      <c r="BP466" s="96"/>
      <c r="BQ466" s="96"/>
      <c r="BR466" s="96"/>
      <c r="BS466" s="96"/>
      <c r="BT466" s="96"/>
      <c r="BU466" s="96"/>
      <c r="BV466" s="96"/>
      <c r="BW466" s="96"/>
      <c r="BX466" s="96"/>
      <c r="BY466" s="96"/>
      <c r="BZ466" s="96"/>
      <c r="CA466" s="96"/>
      <c r="CB466" s="96"/>
      <c r="CC466" s="96"/>
      <c r="CD466" s="96"/>
      <c r="CE466" s="96"/>
      <c r="CF466" s="96"/>
      <c r="CG466" s="96"/>
      <c r="CH466" s="96"/>
      <c r="CI466" s="96"/>
      <c r="CJ466" s="96"/>
      <c r="CK466" s="96"/>
      <c r="CL466" s="96"/>
      <c r="CM466" s="96"/>
      <c r="CN466" s="96"/>
      <c r="CO466" s="96"/>
      <c r="CP466" s="96"/>
      <c r="CQ466" s="96"/>
      <c r="CR466" s="96"/>
      <c r="CS466" s="96"/>
      <c r="CT466" s="96"/>
      <c r="CU466" s="96"/>
      <c r="CV466" s="96"/>
      <c r="CW466" s="96"/>
      <c r="CX466" s="96"/>
      <c r="CY466" s="96"/>
      <c r="CZ466" s="96"/>
      <c r="DA466" s="96"/>
      <c r="DB466" s="96"/>
      <c r="DC466" s="96"/>
      <c r="DD466" s="96"/>
      <c r="DE466" s="96"/>
      <c r="DF466" s="96"/>
      <c r="DG466" s="96"/>
      <c r="DH466" s="96"/>
      <c r="DI466" s="96"/>
      <c r="DJ466" s="96"/>
      <c r="DK466" s="96"/>
      <c r="DL466" s="96"/>
      <c r="DM466" s="96"/>
      <c r="DN466" s="96"/>
      <c r="DO466" s="96"/>
      <c r="DP466" s="96"/>
      <c r="DQ466" s="96"/>
      <c r="DR466" s="96"/>
      <c r="DS466" s="96"/>
      <c r="DT466" s="96"/>
      <c r="DU466" s="18"/>
      <c r="DV466" s="18"/>
    </row>
    <row r="467" spans="1:126" ht="4.2" customHeight="1" thickTop="1">
      <c r="A467" s="1"/>
      <c r="B467" s="1"/>
      <c r="C467" s="1"/>
      <c r="D467" s="1"/>
      <c r="E467" s="261"/>
      <c r="F467" s="47"/>
      <c r="G467" s="229"/>
      <c r="H467" s="1"/>
      <c r="I467" s="1"/>
      <c r="J467" s="1"/>
      <c r="K467" s="1"/>
      <c r="L467" s="1"/>
      <c r="M467" s="5"/>
      <c r="N467" s="308"/>
      <c r="O467" s="1"/>
      <c r="P467" s="5"/>
      <c r="Q467" s="1"/>
      <c r="R467" s="1"/>
      <c r="S467" s="5"/>
      <c r="T467" s="7"/>
      <c r="U467" s="23"/>
      <c r="V467" s="1"/>
      <c r="W467" s="11"/>
      <c r="X467" s="10"/>
      <c r="Y467" s="45"/>
      <c r="Z467" s="92"/>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1"/>
      <c r="DV467" s="1"/>
    </row>
    <row r="468" spans="1:126" s="22" customFormat="1">
      <c r="A468" s="18"/>
      <c r="B468" s="242" t="s">
        <v>135</v>
      </c>
      <c r="C468" s="18"/>
      <c r="D468" s="18"/>
      <c r="E468" s="267"/>
      <c r="F468" s="51"/>
      <c r="G468" s="230"/>
      <c r="H468" s="18"/>
      <c r="I468" s="18" t="str">
        <f>IF(T466=справочники!$H$10,"Выберите показатель, от которого зависит расход","")</f>
        <v/>
      </c>
      <c r="J468" s="18"/>
      <c r="K468" s="18"/>
      <c r="L468" s="18"/>
      <c r="M468" s="5"/>
      <c r="N468" s="18"/>
      <c r="O468" s="18"/>
      <c r="P468" s="19"/>
      <c r="Q468" s="18" t="str">
        <f>IF(T466=справочники!$H$10,"вып.список","")</f>
        <v/>
      </c>
      <c r="R468" s="18"/>
      <c r="S468" s="19" t="str">
        <f>IF(T466=справочники!$H$10,"*","")</f>
        <v/>
      </c>
      <c r="T468" s="204"/>
      <c r="U468" s="25" t="str">
        <f>IF(T466=справочники!$H$10,"^","")</f>
        <v/>
      </c>
      <c r="V468" s="18"/>
      <c r="W468" s="20"/>
      <c r="X468" s="21"/>
      <c r="Y468" s="46"/>
      <c r="Z468" s="95"/>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96"/>
      <c r="BG468" s="96"/>
      <c r="BH468" s="96"/>
      <c r="BI468" s="96"/>
      <c r="BJ468" s="96"/>
      <c r="BK468" s="96"/>
      <c r="BL468" s="96"/>
      <c r="BM468" s="96"/>
      <c r="BN468" s="96"/>
      <c r="BO468" s="96"/>
      <c r="BP468" s="96"/>
      <c r="BQ468" s="96"/>
      <c r="BR468" s="96"/>
      <c r="BS468" s="96"/>
      <c r="BT468" s="96"/>
      <c r="BU468" s="96"/>
      <c r="BV468" s="96"/>
      <c r="BW468" s="96"/>
      <c r="BX468" s="96"/>
      <c r="BY468" s="96"/>
      <c r="BZ468" s="96"/>
      <c r="CA468" s="96"/>
      <c r="CB468" s="96"/>
      <c r="CC468" s="96"/>
      <c r="CD468" s="96"/>
      <c r="CE468" s="96"/>
      <c r="CF468" s="96"/>
      <c r="CG468" s="96"/>
      <c r="CH468" s="96"/>
      <c r="CI468" s="96"/>
      <c r="CJ468" s="96"/>
      <c r="CK468" s="96"/>
      <c r="CL468" s="96"/>
      <c r="CM468" s="96"/>
      <c r="CN468" s="96"/>
      <c r="CO468" s="96"/>
      <c r="CP468" s="96"/>
      <c r="CQ468" s="96"/>
      <c r="CR468" s="96"/>
      <c r="CS468" s="96"/>
      <c r="CT468" s="96"/>
      <c r="CU468" s="96"/>
      <c r="CV468" s="96"/>
      <c r="CW468" s="96"/>
      <c r="CX468" s="96"/>
      <c r="CY468" s="96"/>
      <c r="CZ468" s="96"/>
      <c r="DA468" s="96"/>
      <c r="DB468" s="96"/>
      <c r="DC468" s="96"/>
      <c r="DD468" s="96"/>
      <c r="DE468" s="96"/>
      <c r="DF468" s="96"/>
      <c r="DG468" s="96"/>
      <c r="DH468" s="96"/>
      <c r="DI468" s="96"/>
      <c r="DJ468" s="96"/>
      <c r="DK468" s="96"/>
      <c r="DL468" s="96"/>
      <c r="DM468" s="96"/>
      <c r="DN468" s="96"/>
      <c r="DO468" s="96"/>
      <c r="DP468" s="96"/>
      <c r="DQ468" s="96"/>
      <c r="DR468" s="96"/>
      <c r="DS468" s="96"/>
      <c r="DT468" s="96"/>
      <c r="DU468" s="18"/>
      <c r="DV468" s="18"/>
    </row>
    <row r="469" spans="1:126" ht="4.2" customHeight="1">
      <c r="A469" s="1"/>
      <c r="B469" s="1"/>
      <c r="C469" s="1"/>
      <c r="D469" s="1"/>
      <c r="E469" s="261"/>
      <c r="F469" s="47"/>
      <c r="G469" s="229"/>
      <c r="H469" s="1"/>
      <c r="I469" s="1"/>
      <c r="J469" s="1"/>
      <c r="K469" s="1"/>
      <c r="L469" s="1"/>
      <c r="M469" s="5"/>
      <c r="N469" s="18"/>
      <c r="O469" s="1"/>
      <c r="P469" s="5"/>
      <c r="Q469" s="1"/>
      <c r="R469" s="1"/>
      <c r="S469" s="5"/>
      <c r="T469" s="7"/>
      <c r="U469" s="23"/>
      <c r="V469" s="1"/>
      <c r="W469" s="11"/>
      <c r="X469" s="10"/>
      <c r="Y469" s="45"/>
      <c r="Z469" s="92"/>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1"/>
      <c r="DV469" s="1"/>
    </row>
    <row r="470" spans="1:126" s="22" customFormat="1">
      <c r="A470" s="18"/>
      <c r="B470" s="243" t="s">
        <v>132</v>
      </c>
      <c r="C470" s="18"/>
      <c r="D470" s="18"/>
      <c r="E470" s="267"/>
      <c r="F470" s="51"/>
      <c r="G470" s="230"/>
      <c r="H470" s="18"/>
      <c r="I470" s="18" t="str">
        <f>IF($T466=справочники!$H$9,"расходы на одну единицу проданной продукции",IF($T466=справочники!$H$10,"доля от выбранного показателя продаж","??"))</f>
        <v>??</v>
      </c>
      <c r="J470" s="18"/>
      <c r="K470" s="18"/>
      <c r="L470" s="18"/>
      <c r="M470" s="19"/>
      <c r="N470" s="18"/>
      <c r="O470" s="18"/>
      <c r="P470" s="19"/>
      <c r="Q470" s="18" t="str">
        <f>IF($T466=справочники!$H$9,"руб.",IF($T466=справочники!$H$10,"доля","??"))</f>
        <v>??</v>
      </c>
      <c r="R470" s="18"/>
      <c r="S470" s="19" t="s">
        <v>6</v>
      </c>
      <c r="T470" s="211"/>
      <c r="U470" s="25"/>
      <c r="V470" s="18"/>
      <c r="W470" s="20"/>
      <c r="X470" s="21"/>
      <c r="Y470" s="46"/>
      <c r="Z470" s="95"/>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96"/>
      <c r="BG470" s="96"/>
      <c r="BH470" s="96"/>
      <c r="BI470" s="96"/>
      <c r="BJ470" s="96"/>
      <c r="BK470" s="96"/>
      <c r="BL470" s="96"/>
      <c r="BM470" s="96"/>
      <c r="BN470" s="96"/>
      <c r="BO470" s="96"/>
      <c r="BP470" s="96"/>
      <c r="BQ470" s="96"/>
      <c r="BR470" s="96"/>
      <c r="BS470" s="96"/>
      <c r="BT470" s="96"/>
      <c r="BU470" s="96"/>
      <c r="BV470" s="96"/>
      <c r="BW470" s="96"/>
      <c r="BX470" s="96"/>
      <c r="BY470" s="96"/>
      <c r="BZ470" s="96"/>
      <c r="CA470" s="96"/>
      <c r="CB470" s="96"/>
      <c r="CC470" s="96"/>
      <c r="CD470" s="96"/>
      <c r="CE470" s="96"/>
      <c r="CF470" s="96"/>
      <c r="CG470" s="96"/>
      <c r="CH470" s="96"/>
      <c r="CI470" s="96"/>
      <c r="CJ470" s="96"/>
      <c r="CK470" s="96"/>
      <c r="CL470" s="96"/>
      <c r="CM470" s="96"/>
      <c r="CN470" s="96"/>
      <c r="CO470" s="96"/>
      <c r="CP470" s="96"/>
      <c r="CQ470" s="96"/>
      <c r="CR470" s="96"/>
      <c r="CS470" s="96"/>
      <c r="CT470" s="96"/>
      <c r="CU470" s="96"/>
      <c r="CV470" s="96"/>
      <c r="CW470" s="96"/>
      <c r="CX470" s="96"/>
      <c r="CY470" s="96"/>
      <c r="CZ470" s="96"/>
      <c r="DA470" s="96"/>
      <c r="DB470" s="96"/>
      <c r="DC470" s="96"/>
      <c r="DD470" s="96"/>
      <c r="DE470" s="96"/>
      <c r="DF470" s="96"/>
      <c r="DG470" s="96"/>
      <c r="DH470" s="96"/>
      <c r="DI470" s="96"/>
      <c r="DJ470" s="96"/>
      <c r="DK470" s="96"/>
      <c r="DL470" s="96"/>
      <c r="DM470" s="96"/>
      <c r="DN470" s="96"/>
      <c r="DO470" s="96"/>
      <c r="DP470" s="96"/>
      <c r="DQ470" s="96"/>
      <c r="DR470" s="96"/>
      <c r="DS470" s="96"/>
      <c r="DT470" s="96"/>
      <c r="DU470" s="18"/>
      <c r="DV470" s="18"/>
    </row>
    <row r="471" spans="1:126" ht="4.2" customHeight="1">
      <c r="A471" s="1"/>
      <c r="B471" s="1"/>
      <c r="C471" s="1"/>
      <c r="D471" s="1"/>
      <c r="E471" s="261"/>
      <c r="F471" s="47"/>
      <c r="G471" s="229"/>
      <c r="H471" s="1"/>
      <c r="I471" s="1"/>
      <c r="J471" s="1"/>
      <c r="K471" s="1"/>
      <c r="L471" s="1"/>
      <c r="M471" s="5"/>
      <c r="N471" s="1"/>
      <c r="O471" s="1"/>
      <c r="P471" s="5"/>
      <c r="Q471" s="1"/>
      <c r="R471" s="1"/>
      <c r="S471" s="5"/>
      <c r="T471" s="7"/>
      <c r="U471" s="23"/>
      <c r="V471" s="1"/>
      <c r="W471" s="11"/>
      <c r="X471" s="10"/>
      <c r="Y471" s="45"/>
      <c r="Z471" s="92"/>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1"/>
      <c r="DV471" s="1"/>
    </row>
    <row r="472" spans="1:126" s="4" customFormat="1">
      <c r="A472" s="3"/>
      <c r="B472" s="257" t="s">
        <v>129</v>
      </c>
      <c r="C472" s="3"/>
      <c r="D472" s="3"/>
      <c r="E472" s="9"/>
      <c r="F472" s="50"/>
      <c r="G472" s="230"/>
      <c r="H472" s="12" t="str">
        <f>B472&amp;N466</f>
        <v>Учет - Статья прямого переменного расхода</v>
      </c>
      <c r="I472" s="12"/>
      <c r="J472" s="3"/>
      <c r="K472" s="3"/>
      <c r="L472" s="3"/>
      <c r="M472" s="5"/>
      <c r="N472" s="35" t="str">
        <f>N454</f>
        <v>Продажа нежилых помещений</v>
      </c>
      <c r="O472" s="35"/>
      <c r="P472" s="5"/>
      <c r="Q472" s="35" t="s">
        <v>25</v>
      </c>
      <c r="R472" s="35"/>
      <c r="S472" s="19" t="s">
        <v>6</v>
      </c>
      <c r="T472" s="306"/>
      <c r="U472" s="23" t="s">
        <v>7</v>
      </c>
      <c r="V472" s="35"/>
      <c r="W472" s="37">
        <f>SUM($Y472:$DU472)</f>
        <v>0</v>
      </c>
      <c r="X472" s="37"/>
      <c r="Y472" s="45"/>
      <c r="Z472" s="98"/>
      <c r="AA472" s="99">
        <f>IF(AA$8="",0,IF($T466=справочники!$H$9,$T470*SUMIFS(AA$36:AA471,$H$36:$H471,$H$65,$N$36:$N471,$N472),IF($T466=справочники!$H$10,$T470*SUMIFS(AA$36:AA471,$H$36:$H471,$T468,$N$36:$N471,$N472),0)))</f>
        <v>0</v>
      </c>
      <c r="AB472" s="99">
        <f>IF(AB$8="",0,IF($T466=справочники!$H$9,$T470*SUMIFS(AB$36:AB471,$H$36:$H471,$H$65,$N$36:$N471,$N472),IF($T466=справочники!$H$10,$T470*SUMIFS(AB$36:AB471,$H$36:$H471,$T468,$N$36:$N471,$N472),0)))</f>
        <v>0</v>
      </c>
      <c r="AC472" s="99">
        <f>IF(AC$8="",0,IF($T466=справочники!$H$9,$T470*SUMIFS(AC$36:AC471,$H$36:$H471,$H$65,$N$36:$N471,$N472),IF($T466=справочники!$H$10,$T470*SUMIFS(AC$36:AC471,$H$36:$H471,$T468,$N$36:$N471,$N472),0)))</f>
        <v>0</v>
      </c>
      <c r="AD472" s="99">
        <f>IF(AD$8="",0,IF($T466=справочники!$H$9,$T470*SUMIFS(AD$36:AD471,$H$36:$H471,$H$65,$N$36:$N471,$N472),IF($T466=справочники!$H$10,$T470*SUMIFS(AD$36:AD471,$H$36:$H471,$T468,$N$36:$N471,$N472),0)))</f>
        <v>0</v>
      </c>
      <c r="AE472" s="99">
        <f>IF(AE$8="",0,IF($T466=справочники!$H$9,$T470*SUMIFS(AE$36:AE471,$H$36:$H471,$H$65,$N$36:$N471,$N472),IF($T466=справочники!$H$10,$T470*SUMIFS(AE$36:AE471,$H$36:$H471,$T468,$N$36:$N471,$N472),0)))</f>
        <v>0</v>
      </c>
      <c r="AF472" s="99">
        <f>IF(AF$8="",0,IF($T466=справочники!$H$9,$T470*SUMIFS(AF$36:AF471,$H$36:$H471,$H$65,$N$36:$N471,$N472),IF($T466=справочники!$H$10,$T470*SUMIFS(AF$36:AF471,$H$36:$H471,$T468,$N$36:$N471,$N472),0)))</f>
        <v>0</v>
      </c>
      <c r="AG472" s="99">
        <f>IF(AG$8="",0,IF($T466=справочники!$H$9,$T470*SUMIFS(AG$36:AG471,$H$36:$H471,$H$65,$N$36:$N471,$N472),IF($T466=справочники!$H$10,$T470*SUMIFS(AG$36:AG471,$H$36:$H471,$T468,$N$36:$N471,$N472),0)))</f>
        <v>0</v>
      </c>
      <c r="AH472" s="99">
        <f>IF(AH$8="",0,IF($T466=справочники!$H$9,$T470*SUMIFS(AH$36:AH471,$H$36:$H471,$H$65,$N$36:$N471,$N472),IF($T466=справочники!$H$10,$T470*SUMIFS(AH$36:AH471,$H$36:$H471,$T468,$N$36:$N471,$N472),0)))</f>
        <v>0</v>
      </c>
      <c r="AI472" s="99">
        <f>IF(AI$8="",0,IF($T466=справочники!$H$9,$T470*SUMIFS(AI$36:AI471,$H$36:$H471,$H$65,$N$36:$N471,$N472),IF($T466=справочники!$H$10,$T470*SUMIFS(AI$36:AI471,$H$36:$H471,$T468,$N$36:$N471,$N472),0)))</f>
        <v>0</v>
      </c>
      <c r="AJ472" s="99">
        <f>IF(AJ$8="",0,IF($T466=справочники!$H$9,$T470*SUMIFS(AJ$36:AJ471,$H$36:$H471,$H$65,$N$36:$N471,$N472),IF($T466=справочники!$H$10,$T470*SUMIFS(AJ$36:AJ471,$H$36:$H471,$T468,$N$36:$N471,$N472),0)))</f>
        <v>0</v>
      </c>
      <c r="AK472" s="99">
        <f>IF(AK$8="",0,IF($T466=справочники!$H$9,$T470*SUMIFS(AK$36:AK471,$H$36:$H471,$H$65,$N$36:$N471,$N472),IF($T466=справочники!$H$10,$T470*SUMIFS(AK$36:AK471,$H$36:$H471,$T468,$N$36:$N471,$N472),0)))</f>
        <v>0</v>
      </c>
      <c r="AL472" s="99">
        <f>IF(AL$8="",0,IF($T466=справочники!$H$9,$T470*SUMIFS(AL$36:AL471,$H$36:$H471,$H$65,$N$36:$N471,$N472),IF($T466=справочники!$H$10,$T470*SUMIFS(AL$36:AL471,$H$36:$H471,$T468,$N$36:$N471,$N472),0)))</f>
        <v>0</v>
      </c>
      <c r="AM472" s="99">
        <f>IF(AM$8="",0,IF($T466=справочники!$H$9,$T470*SUMIFS(AM$36:AM471,$H$36:$H471,$H$65,$N$36:$N471,$N472),IF($T466=справочники!$H$10,$T470*SUMIFS(AM$36:AM471,$H$36:$H471,$T468,$N$36:$N471,$N472),0)))</f>
        <v>0</v>
      </c>
      <c r="AN472" s="99">
        <f>IF(AN$8="",0,IF($T466=справочники!$H$9,$T470*SUMIFS(AN$36:AN471,$H$36:$H471,$H$65,$N$36:$N471,$N472),IF($T466=справочники!$H$10,$T470*SUMIFS(AN$36:AN471,$H$36:$H471,$T468,$N$36:$N471,$N472),0)))</f>
        <v>0</v>
      </c>
      <c r="AO472" s="99">
        <f>IF(AO$8="",0,IF($T466=справочники!$H$9,$T470*SUMIFS(AO$36:AO471,$H$36:$H471,$H$65,$N$36:$N471,$N472),IF($T466=справочники!$H$10,$T470*SUMIFS(AO$36:AO471,$H$36:$H471,$T468,$N$36:$N471,$N472),0)))</f>
        <v>0</v>
      </c>
      <c r="AP472" s="99">
        <f>IF(AP$8="",0,IF($T466=справочники!$H$9,$T470*SUMIFS(AP$36:AP471,$H$36:$H471,$H$65,$N$36:$N471,$N472),IF($T466=справочники!$H$10,$T470*SUMIFS(AP$36:AP471,$H$36:$H471,$T468,$N$36:$N471,$N472),0)))</f>
        <v>0</v>
      </c>
      <c r="AQ472" s="99">
        <f>IF(AQ$8="",0,IF($T466=справочники!$H$9,$T470*SUMIFS(AQ$36:AQ471,$H$36:$H471,$H$65,$N$36:$N471,$N472),IF($T466=справочники!$H$10,$T470*SUMIFS(AQ$36:AQ471,$H$36:$H471,$T468,$N$36:$N471,$N472),0)))</f>
        <v>0</v>
      </c>
      <c r="AR472" s="99">
        <f>IF(AR$8="",0,IF($T466=справочники!$H$9,$T470*SUMIFS(AR$36:AR471,$H$36:$H471,$H$65,$N$36:$N471,$N472),IF($T466=справочники!$H$10,$T470*SUMIFS(AR$36:AR471,$H$36:$H471,$T468,$N$36:$N471,$N472),0)))</f>
        <v>0</v>
      </c>
      <c r="AS472" s="99">
        <f>IF(AS$8="",0,IF($T466=справочники!$H$9,$T470*SUMIFS(AS$36:AS471,$H$36:$H471,$H$65,$N$36:$N471,$N472),IF($T466=справочники!$H$10,$T470*SUMIFS(AS$36:AS471,$H$36:$H471,$T468,$N$36:$N471,$N472),0)))</f>
        <v>0</v>
      </c>
      <c r="AT472" s="99">
        <f>IF(AT$8="",0,IF($T466=справочники!$H$9,$T470*SUMIFS(AT$36:AT471,$H$36:$H471,$H$65,$N$36:$N471,$N472),IF($T466=справочники!$H$10,$T470*SUMIFS(AT$36:AT471,$H$36:$H471,$T468,$N$36:$N471,$N472),0)))</f>
        <v>0</v>
      </c>
      <c r="AU472" s="99">
        <f>IF(AU$8="",0,IF($T466=справочники!$H$9,$T470*SUMIFS(AU$36:AU471,$H$36:$H471,$H$65,$N$36:$N471,$N472),IF($T466=справочники!$H$10,$T470*SUMIFS(AU$36:AU471,$H$36:$H471,$T468,$N$36:$N471,$N472),0)))</f>
        <v>0</v>
      </c>
      <c r="AV472" s="99">
        <f>IF(AV$8="",0,IF($T466=справочники!$H$9,$T470*SUMIFS(AV$36:AV471,$H$36:$H471,$H$65,$N$36:$N471,$N472),IF($T466=справочники!$H$10,$T470*SUMIFS(AV$36:AV471,$H$36:$H471,$T468,$N$36:$N471,$N472),0)))</f>
        <v>0</v>
      </c>
      <c r="AW472" s="99">
        <f>IF(AW$8="",0,IF($T466=справочники!$H$9,$T470*SUMIFS(AW$36:AW471,$H$36:$H471,$H$65,$N$36:$N471,$N472),IF($T466=справочники!$H$10,$T470*SUMIFS(AW$36:AW471,$H$36:$H471,$T468,$N$36:$N471,$N472),0)))</f>
        <v>0</v>
      </c>
      <c r="AX472" s="99">
        <f>IF(AX$8="",0,IF($T466=справочники!$H$9,$T470*SUMIFS(AX$36:AX471,$H$36:$H471,$H$65,$N$36:$N471,$N472),IF($T466=справочники!$H$10,$T470*SUMIFS(AX$36:AX471,$H$36:$H471,$T468,$N$36:$N471,$N472),0)))</f>
        <v>0</v>
      </c>
      <c r="AY472" s="99">
        <f>IF(AY$8="",0,IF($T466=справочники!$H$9,$T470*SUMIFS(AY$36:AY471,$H$36:$H471,$H$65,$N$36:$N471,$N472),IF($T466=справочники!$H$10,$T470*SUMIFS(AY$36:AY471,$H$36:$H471,$T468,$N$36:$N471,$N472),0)))</f>
        <v>0</v>
      </c>
      <c r="AZ472" s="99">
        <f>IF(AZ$8="",0,IF($T466=справочники!$H$9,$T470*SUMIFS(AZ$36:AZ471,$H$36:$H471,$H$65,$N$36:$N471,$N472),IF($T466=справочники!$H$10,$T470*SUMIFS(AZ$36:AZ471,$H$36:$H471,$T468,$N$36:$N471,$N472),0)))</f>
        <v>0</v>
      </c>
      <c r="BA472" s="99">
        <f>IF(BA$8="",0,IF($T466=справочники!$H$9,$T470*SUMIFS(BA$36:BA471,$H$36:$H471,$H$65,$N$36:$N471,$N472),IF($T466=справочники!$H$10,$T470*SUMIFS(BA$36:BA471,$H$36:$H471,$T468,$N$36:$N471,$N472),0)))</f>
        <v>0</v>
      </c>
      <c r="BB472" s="99">
        <f>IF(BB$8="",0,IF($T466=справочники!$H$9,$T470*SUMIFS(BB$36:BB471,$H$36:$H471,$H$65,$N$36:$N471,$N472),IF($T466=справочники!$H$10,$T470*SUMIFS(BB$36:BB471,$H$36:$H471,$T468,$N$36:$N471,$N472),0)))</f>
        <v>0</v>
      </c>
      <c r="BC472" s="99">
        <f>IF(BC$8="",0,IF($T466=справочники!$H$9,$T470*SUMIFS(BC$36:BC471,$H$36:$H471,$H$65,$N$36:$N471,$N472),IF($T466=справочники!$H$10,$T470*SUMIFS(BC$36:BC471,$H$36:$H471,$T468,$N$36:$N471,$N472),0)))</f>
        <v>0</v>
      </c>
      <c r="BD472" s="99">
        <f>IF(BD$8="",0,IF($T466=справочники!$H$9,$T470*SUMIFS(BD$36:BD471,$H$36:$H471,$H$65,$N$36:$N471,$N472),IF($T466=справочники!$H$10,$T470*SUMIFS(BD$36:BD471,$H$36:$H471,$T468,$N$36:$N471,$N472),0)))</f>
        <v>0</v>
      </c>
      <c r="BE472" s="99">
        <f>IF(BE$8="",0,IF($T466=справочники!$H$9,$T470*SUMIFS(BE$36:BE471,$H$36:$H471,$H$65,$N$36:$N471,$N472),IF($T466=справочники!$H$10,$T470*SUMIFS(BE$36:BE471,$H$36:$H471,$T468,$N$36:$N471,$N472),0)))</f>
        <v>0</v>
      </c>
      <c r="BF472" s="99">
        <f>IF(BF$8="",0,IF($T466=справочники!$H$9,$T470*SUMIFS(BF$36:BF471,$H$36:$H471,$H$65,$N$36:$N471,$N472),IF($T466=справочники!$H$10,$T470*SUMIFS(BF$36:BF471,$H$36:$H471,$T468,$N$36:$N471,$N472),0)))</f>
        <v>0</v>
      </c>
      <c r="BG472" s="99">
        <f>IF(BG$8="",0,IF($T466=справочники!$H$9,$T470*SUMIFS(BG$36:BG471,$H$36:$H471,$H$65,$N$36:$N471,$N472),IF($T466=справочники!$H$10,$T470*SUMIFS(BG$36:BG471,$H$36:$H471,$T468,$N$36:$N471,$N472),0)))</f>
        <v>0</v>
      </c>
      <c r="BH472" s="99">
        <f>IF(BH$8="",0,IF($T466=справочники!$H$9,$T470*SUMIFS(BH$36:BH471,$H$36:$H471,$H$65,$N$36:$N471,$N472),IF($T466=справочники!$H$10,$T470*SUMIFS(BH$36:BH471,$H$36:$H471,$T468,$N$36:$N471,$N472),0)))</f>
        <v>0</v>
      </c>
      <c r="BI472" s="99">
        <f>IF(BI$8="",0,IF($T466=справочники!$H$9,$T470*SUMIFS(BI$36:BI471,$H$36:$H471,$H$65,$N$36:$N471,$N472),IF($T466=справочники!$H$10,$T470*SUMIFS(BI$36:BI471,$H$36:$H471,$T468,$N$36:$N471,$N472),0)))</f>
        <v>0</v>
      </c>
      <c r="BJ472" s="99">
        <f>IF(BJ$8="",0,IF($T466=справочники!$H$9,$T470*SUMIFS(BJ$36:BJ471,$H$36:$H471,$H$65,$N$36:$N471,$N472),IF($T466=справочники!$H$10,$T470*SUMIFS(BJ$36:BJ471,$H$36:$H471,$T468,$N$36:$N471,$N472),0)))</f>
        <v>0</v>
      </c>
      <c r="BK472" s="99">
        <f>IF(BK$8="",0,IF($T466=справочники!$H$9,$T470*SUMIFS(BK$36:BK471,$H$36:$H471,$H$65,$N$36:$N471,$N472),IF($T466=справочники!$H$10,$T470*SUMIFS(BK$36:BK471,$H$36:$H471,$T468,$N$36:$N471,$N472),0)))</f>
        <v>0</v>
      </c>
      <c r="BL472" s="99">
        <f>IF(BL$8="",0,IF($T466=справочники!$H$9,$T470*SUMIFS(BL$36:BL471,$H$36:$H471,$H$65,$N$36:$N471,$N472),IF($T466=справочники!$H$10,$T470*SUMIFS(BL$36:BL471,$H$36:$H471,$T468,$N$36:$N471,$N472),0)))</f>
        <v>0</v>
      </c>
      <c r="BM472" s="99">
        <f>IF(BM$8="",0,IF($T466=справочники!$H$9,$T470*SUMIFS(BM$36:BM471,$H$36:$H471,$H$65,$N$36:$N471,$N472),IF($T466=справочники!$H$10,$T470*SUMIFS(BM$36:BM471,$H$36:$H471,$T468,$N$36:$N471,$N472),0)))</f>
        <v>0</v>
      </c>
      <c r="BN472" s="99">
        <f>IF(BN$8="",0,IF($T466=справочники!$H$9,$T470*SUMIFS(BN$36:BN471,$H$36:$H471,$H$65,$N$36:$N471,$N472),IF($T466=справочники!$H$10,$T470*SUMIFS(BN$36:BN471,$H$36:$H471,$T468,$N$36:$N471,$N472),0)))</f>
        <v>0</v>
      </c>
      <c r="BO472" s="99">
        <f>IF(BO$8="",0,IF($T466=справочники!$H$9,$T470*SUMIFS(BO$36:BO471,$H$36:$H471,$H$65,$N$36:$N471,$N472),IF($T466=справочники!$H$10,$T470*SUMIFS(BO$36:BO471,$H$36:$H471,$T468,$N$36:$N471,$N472),0)))</f>
        <v>0</v>
      </c>
      <c r="BP472" s="99">
        <f>IF(BP$8="",0,IF($T466=справочники!$H$9,$T470*SUMIFS(BP$36:BP471,$H$36:$H471,$H$65,$N$36:$N471,$N472),IF($T466=справочники!$H$10,$T470*SUMIFS(BP$36:BP471,$H$36:$H471,$T468,$N$36:$N471,$N472),0)))</f>
        <v>0</v>
      </c>
      <c r="BQ472" s="99">
        <f>IF(BQ$8="",0,IF($T466=справочники!$H$9,$T470*SUMIFS(BQ$36:BQ471,$H$36:$H471,$H$65,$N$36:$N471,$N472),IF($T466=справочники!$H$10,$T470*SUMIFS(BQ$36:BQ471,$H$36:$H471,$T468,$N$36:$N471,$N472),0)))</f>
        <v>0</v>
      </c>
      <c r="BR472" s="99">
        <f>IF(BR$8="",0,IF($T466=справочники!$H$9,$T470*SUMIFS(BR$36:BR471,$H$36:$H471,$H$65,$N$36:$N471,$N472),IF($T466=справочники!$H$10,$T470*SUMIFS(BR$36:BR471,$H$36:$H471,$T468,$N$36:$N471,$N472),0)))</f>
        <v>0</v>
      </c>
      <c r="BS472" s="99">
        <f>IF(BS$8="",0,IF($T466=справочники!$H$9,$T470*SUMIFS(BS$36:BS471,$H$36:$H471,$H$65,$N$36:$N471,$N472),IF($T466=справочники!$H$10,$T470*SUMIFS(BS$36:BS471,$H$36:$H471,$T468,$N$36:$N471,$N472),0)))</f>
        <v>0</v>
      </c>
      <c r="BT472" s="99">
        <f>IF(BT$8="",0,IF($T466=справочники!$H$9,$T470*SUMIFS(BT$36:BT471,$H$36:$H471,$H$65,$N$36:$N471,$N472),IF($T466=справочники!$H$10,$T470*SUMIFS(BT$36:BT471,$H$36:$H471,$T468,$N$36:$N471,$N472),0)))</f>
        <v>0</v>
      </c>
      <c r="BU472" s="99">
        <f>IF(BU$8="",0,IF($T466=справочники!$H$9,$T470*SUMIFS(BU$36:BU471,$H$36:$H471,$H$65,$N$36:$N471,$N472),IF($T466=справочники!$H$10,$T470*SUMIFS(BU$36:BU471,$H$36:$H471,$T468,$N$36:$N471,$N472),0)))</f>
        <v>0</v>
      </c>
      <c r="BV472" s="99">
        <f>IF(BV$8="",0,IF($T466=справочники!$H$9,$T470*SUMIFS(BV$36:BV471,$H$36:$H471,$H$65,$N$36:$N471,$N472),IF($T466=справочники!$H$10,$T470*SUMIFS(BV$36:BV471,$H$36:$H471,$T468,$N$36:$N471,$N472),0)))</f>
        <v>0</v>
      </c>
      <c r="BW472" s="99">
        <f>IF(BW$8="",0,IF($T466=справочники!$H$9,$T470*SUMIFS(BW$36:BW471,$H$36:$H471,$H$65,$N$36:$N471,$N472),IF($T466=справочники!$H$10,$T470*SUMIFS(BW$36:BW471,$H$36:$H471,$T468,$N$36:$N471,$N472),0)))</f>
        <v>0</v>
      </c>
      <c r="BX472" s="99">
        <f>IF(BX$8="",0,IF($T466=справочники!$H$9,$T470*SUMIFS(BX$36:BX471,$H$36:$H471,$H$65,$N$36:$N471,$N472),IF($T466=справочники!$H$10,$T470*SUMIFS(BX$36:BX471,$H$36:$H471,$T468,$N$36:$N471,$N472),0)))</f>
        <v>0</v>
      </c>
      <c r="BY472" s="99">
        <f>IF(BY$8="",0,IF($T466=справочники!$H$9,$T470*SUMIFS(BY$36:BY471,$H$36:$H471,$H$65,$N$36:$N471,$N472),IF($T466=справочники!$H$10,$T470*SUMIFS(BY$36:BY471,$H$36:$H471,$T468,$N$36:$N471,$N472),0)))</f>
        <v>0</v>
      </c>
      <c r="BZ472" s="99">
        <f>IF(BZ$8="",0,IF($T466=справочники!$H$9,$T470*SUMIFS(BZ$36:BZ471,$H$36:$H471,$H$65,$N$36:$N471,$N472),IF($T466=справочники!$H$10,$T470*SUMIFS(BZ$36:BZ471,$H$36:$H471,$T468,$N$36:$N471,$N472),0)))</f>
        <v>0</v>
      </c>
      <c r="CA472" s="99">
        <f>IF(CA$8="",0,IF($T466=справочники!$H$9,$T470*SUMIFS(CA$36:CA471,$H$36:$H471,$H$65,$N$36:$N471,$N472),IF($T466=справочники!$H$10,$T470*SUMIFS(CA$36:CA471,$H$36:$H471,$T468,$N$36:$N471,$N472),0)))</f>
        <v>0</v>
      </c>
      <c r="CB472" s="99">
        <f>IF(CB$8="",0,IF($T466=справочники!$H$9,$T470*SUMIFS(CB$36:CB471,$H$36:$H471,$H$65,$N$36:$N471,$N472),IF($T466=справочники!$H$10,$T470*SUMIFS(CB$36:CB471,$H$36:$H471,$T468,$N$36:$N471,$N472),0)))</f>
        <v>0</v>
      </c>
      <c r="CC472" s="99">
        <f>IF(CC$8="",0,IF($T466=справочники!$H$9,$T470*SUMIFS(CC$36:CC471,$H$36:$H471,$H$65,$N$36:$N471,$N472),IF($T466=справочники!$H$10,$T470*SUMIFS(CC$36:CC471,$H$36:$H471,$T468,$N$36:$N471,$N472),0)))</f>
        <v>0</v>
      </c>
      <c r="CD472" s="99">
        <f>IF(CD$8="",0,IF($T466=справочники!$H$9,$T470*SUMIFS(CD$36:CD471,$H$36:$H471,$H$65,$N$36:$N471,$N472),IF($T466=справочники!$H$10,$T470*SUMIFS(CD$36:CD471,$H$36:$H471,$T468,$N$36:$N471,$N472),0)))</f>
        <v>0</v>
      </c>
      <c r="CE472" s="99">
        <f>IF(CE$8="",0,IF($T466=справочники!$H$9,$T470*SUMIFS(CE$36:CE471,$H$36:$H471,$H$65,$N$36:$N471,$N472),IF($T466=справочники!$H$10,$T470*SUMIFS(CE$36:CE471,$H$36:$H471,$T468,$N$36:$N471,$N472),0)))</f>
        <v>0</v>
      </c>
      <c r="CF472" s="99">
        <f>IF(CF$8="",0,IF($T466=справочники!$H$9,$T470*SUMIFS(CF$36:CF471,$H$36:$H471,$H$65,$N$36:$N471,$N472),IF($T466=справочники!$H$10,$T470*SUMIFS(CF$36:CF471,$H$36:$H471,$T468,$N$36:$N471,$N472),0)))</f>
        <v>0</v>
      </c>
      <c r="CG472" s="99">
        <f>IF(CG$8="",0,IF($T466=справочники!$H$9,$T470*SUMIFS(CG$36:CG471,$H$36:$H471,$H$65,$N$36:$N471,$N472),IF($T466=справочники!$H$10,$T470*SUMIFS(CG$36:CG471,$H$36:$H471,$T468,$N$36:$N471,$N472),0)))</f>
        <v>0</v>
      </c>
      <c r="CH472" s="99">
        <f>IF(CH$8="",0,IF($T466=справочники!$H$9,$T470*SUMIFS(CH$36:CH471,$H$36:$H471,$H$65,$N$36:$N471,$N472),IF($T466=справочники!$H$10,$T470*SUMIFS(CH$36:CH471,$H$36:$H471,$T468,$N$36:$N471,$N472),0)))</f>
        <v>0</v>
      </c>
      <c r="CI472" s="99">
        <f>IF(CI$8="",0,IF($T466=справочники!$H$9,$T470*SUMIFS(CI$36:CI471,$H$36:$H471,$H$65,$N$36:$N471,$N472),IF($T466=справочники!$H$10,$T470*SUMIFS(CI$36:CI471,$H$36:$H471,$T468,$N$36:$N471,$N472),0)))</f>
        <v>0</v>
      </c>
      <c r="CJ472" s="99">
        <f>IF(CJ$8="",0,IF($T466=справочники!$H$9,$T470*SUMIFS(CJ$36:CJ471,$H$36:$H471,$H$65,$N$36:$N471,$N472),IF($T466=справочники!$H$10,$T470*SUMIFS(CJ$36:CJ471,$H$36:$H471,$T468,$N$36:$N471,$N472),0)))</f>
        <v>0</v>
      </c>
      <c r="CK472" s="99">
        <f>IF(CK$8="",0,IF($T466=справочники!$H$9,$T470*SUMIFS(CK$36:CK471,$H$36:$H471,$H$65,$N$36:$N471,$N472),IF($T466=справочники!$H$10,$T470*SUMIFS(CK$36:CK471,$H$36:$H471,$T468,$N$36:$N471,$N472),0)))</f>
        <v>0</v>
      </c>
      <c r="CL472" s="99">
        <f>IF(CL$8="",0,IF($T466=справочники!$H$9,$T470*SUMIFS(CL$36:CL471,$H$36:$H471,$H$65,$N$36:$N471,$N472),IF($T466=справочники!$H$10,$T470*SUMIFS(CL$36:CL471,$H$36:$H471,$T468,$N$36:$N471,$N472),0)))</f>
        <v>0</v>
      </c>
      <c r="CM472" s="99">
        <f>IF(CM$8="",0,IF($T466=справочники!$H$9,$T470*SUMIFS(CM$36:CM471,$H$36:$H471,$H$65,$N$36:$N471,$N472),IF($T466=справочники!$H$10,$T470*SUMIFS(CM$36:CM471,$H$36:$H471,$T468,$N$36:$N471,$N472),0)))</f>
        <v>0</v>
      </c>
      <c r="CN472" s="99">
        <f>IF(CN$8="",0,IF($T466=справочники!$H$9,$T470*SUMIFS(CN$36:CN471,$H$36:$H471,$H$65,$N$36:$N471,$N472),IF($T466=справочники!$H$10,$T470*SUMIFS(CN$36:CN471,$H$36:$H471,$T468,$N$36:$N471,$N472),0)))</f>
        <v>0</v>
      </c>
      <c r="CO472" s="99">
        <f>IF(CO$8="",0,IF($T466=справочники!$H$9,$T470*SUMIFS(CO$36:CO471,$H$36:$H471,$H$65,$N$36:$N471,$N472),IF($T466=справочники!$H$10,$T470*SUMIFS(CO$36:CO471,$H$36:$H471,$T468,$N$36:$N471,$N472),0)))</f>
        <v>0</v>
      </c>
      <c r="CP472" s="99">
        <f>IF(CP$8="",0,IF($T466=справочники!$H$9,$T470*SUMIFS(CP$36:CP471,$H$36:$H471,$H$65,$N$36:$N471,$N472),IF($T466=справочники!$H$10,$T470*SUMIFS(CP$36:CP471,$H$36:$H471,$T468,$N$36:$N471,$N472),0)))</f>
        <v>0</v>
      </c>
      <c r="CQ472" s="99">
        <f>IF(CQ$8="",0,IF($T466=справочники!$H$9,$T470*SUMIFS(CQ$36:CQ471,$H$36:$H471,$H$65,$N$36:$N471,$N472),IF($T466=справочники!$H$10,$T470*SUMIFS(CQ$36:CQ471,$H$36:$H471,$T468,$N$36:$N471,$N472),0)))</f>
        <v>0</v>
      </c>
      <c r="CR472" s="99">
        <f>IF(CR$8="",0,IF($T466=справочники!$H$9,$T470*SUMIFS(CR$36:CR471,$H$36:$H471,$H$65,$N$36:$N471,$N472),IF($T466=справочники!$H$10,$T470*SUMIFS(CR$36:CR471,$H$36:$H471,$T468,$N$36:$N471,$N472),0)))</f>
        <v>0</v>
      </c>
      <c r="CS472" s="99">
        <f>IF(CS$8="",0,IF($T466=справочники!$H$9,$T470*SUMIFS(CS$36:CS471,$H$36:$H471,$H$65,$N$36:$N471,$N472),IF($T466=справочники!$H$10,$T470*SUMIFS(CS$36:CS471,$H$36:$H471,$T468,$N$36:$N471,$N472),0)))</f>
        <v>0</v>
      </c>
      <c r="CT472" s="99">
        <f>IF(CT$8="",0,IF($T466=справочники!$H$9,$T470*SUMIFS(CT$36:CT471,$H$36:$H471,$H$65,$N$36:$N471,$N472),IF($T466=справочники!$H$10,$T470*SUMIFS(CT$36:CT471,$H$36:$H471,$T468,$N$36:$N471,$N472),0)))</f>
        <v>0</v>
      </c>
      <c r="CU472" s="99">
        <f>IF(CU$8="",0,IF($T466=справочники!$H$9,$T470*SUMIFS(CU$36:CU471,$H$36:$H471,$H$65,$N$36:$N471,$N472),IF($T466=справочники!$H$10,$T470*SUMIFS(CU$36:CU471,$H$36:$H471,$T468,$N$36:$N471,$N472),0)))</f>
        <v>0</v>
      </c>
      <c r="CV472" s="99">
        <f>IF(CV$8="",0,IF($T466=справочники!$H$9,$T470*SUMIFS(CV$36:CV471,$H$36:$H471,$H$65,$N$36:$N471,$N472),IF($T466=справочники!$H$10,$T470*SUMIFS(CV$36:CV471,$H$36:$H471,$T468,$N$36:$N471,$N472),0)))</f>
        <v>0</v>
      </c>
      <c r="CW472" s="99">
        <f>IF(CW$8="",0,IF($T466=справочники!$H$9,$T470*SUMIFS(CW$36:CW471,$H$36:$H471,$H$65,$N$36:$N471,$N472),IF($T466=справочники!$H$10,$T470*SUMIFS(CW$36:CW471,$H$36:$H471,$T468,$N$36:$N471,$N472),0)))</f>
        <v>0</v>
      </c>
      <c r="CX472" s="99">
        <f>IF(CX$8="",0,IF($T466=справочники!$H$9,$T470*SUMIFS(CX$36:CX471,$H$36:$H471,$H$65,$N$36:$N471,$N472),IF($T466=справочники!$H$10,$T470*SUMIFS(CX$36:CX471,$H$36:$H471,$T468,$N$36:$N471,$N472),0)))</f>
        <v>0</v>
      </c>
      <c r="CY472" s="99">
        <f>IF(CY$8="",0,IF($T466=справочники!$H$9,$T470*SUMIFS(CY$36:CY471,$H$36:$H471,$H$65,$N$36:$N471,$N472),IF($T466=справочники!$H$10,$T470*SUMIFS(CY$36:CY471,$H$36:$H471,$T468,$N$36:$N471,$N472),0)))</f>
        <v>0</v>
      </c>
      <c r="CZ472" s="99">
        <f>IF(CZ$8="",0,IF($T466=справочники!$H$9,$T470*SUMIFS(CZ$36:CZ471,$H$36:$H471,$H$65,$N$36:$N471,$N472),IF($T466=справочники!$H$10,$T470*SUMIFS(CZ$36:CZ471,$H$36:$H471,$T468,$N$36:$N471,$N472),0)))</f>
        <v>0</v>
      </c>
      <c r="DA472" s="99">
        <f>IF(DA$8="",0,IF($T466=справочники!$H$9,$T470*SUMIFS(DA$36:DA471,$H$36:$H471,$H$65,$N$36:$N471,$N472),IF($T466=справочники!$H$10,$T470*SUMIFS(DA$36:DA471,$H$36:$H471,$T468,$N$36:$N471,$N472),0)))</f>
        <v>0</v>
      </c>
      <c r="DB472" s="99">
        <f>IF(DB$8="",0,IF($T466=справочники!$H$9,$T470*SUMIFS(DB$36:DB471,$H$36:$H471,$H$65,$N$36:$N471,$N472),IF($T466=справочники!$H$10,$T470*SUMIFS(DB$36:DB471,$H$36:$H471,$T468,$N$36:$N471,$N472),0)))</f>
        <v>0</v>
      </c>
      <c r="DC472" s="99">
        <f>IF(DC$8="",0,IF($T466=справочники!$H$9,$T470*SUMIFS(DC$36:DC471,$H$36:$H471,$H$65,$N$36:$N471,$N472),IF($T466=справочники!$H$10,$T470*SUMIFS(DC$36:DC471,$H$36:$H471,$T468,$N$36:$N471,$N472),0)))</f>
        <v>0</v>
      </c>
      <c r="DD472" s="99">
        <f>IF(DD$8="",0,IF($T466=справочники!$H$9,$T470*SUMIFS(DD$36:DD471,$H$36:$H471,$H$65,$N$36:$N471,$N472),IF($T466=справочники!$H$10,$T470*SUMIFS(DD$36:DD471,$H$36:$H471,$T468,$N$36:$N471,$N472),0)))</f>
        <v>0</v>
      </c>
      <c r="DE472" s="99">
        <f>IF(DE$8="",0,IF($T466=справочники!$H$9,$T470*SUMIFS(DE$36:DE471,$H$36:$H471,$H$65,$N$36:$N471,$N472),IF($T466=справочники!$H$10,$T470*SUMIFS(DE$36:DE471,$H$36:$H471,$T468,$N$36:$N471,$N472),0)))</f>
        <v>0</v>
      </c>
      <c r="DF472" s="99">
        <f>IF(DF$8="",0,IF($T466=справочники!$H$9,$T470*SUMIFS(DF$36:DF471,$H$36:$H471,$H$65,$N$36:$N471,$N472),IF($T466=справочники!$H$10,$T470*SUMIFS(DF$36:DF471,$H$36:$H471,$T468,$N$36:$N471,$N472),0)))</f>
        <v>0</v>
      </c>
      <c r="DG472" s="99">
        <f>IF(DG$8="",0,IF($T466=справочники!$H$9,$T470*SUMIFS(DG$36:DG471,$H$36:$H471,$H$65,$N$36:$N471,$N472),IF($T466=справочники!$H$10,$T470*SUMIFS(DG$36:DG471,$H$36:$H471,$T468,$N$36:$N471,$N472),0)))</f>
        <v>0</v>
      </c>
      <c r="DH472" s="99">
        <f>IF(DH$8="",0,IF($T466=справочники!$H$9,$T470*SUMIFS(DH$36:DH471,$H$36:$H471,$H$65,$N$36:$N471,$N472),IF($T466=справочники!$H$10,$T470*SUMIFS(DH$36:DH471,$H$36:$H471,$T468,$N$36:$N471,$N472),0)))</f>
        <v>0</v>
      </c>
      <c r="DI472" s="99">
        <f>IF(DI$8="",0,IF($T466=справочники!$H$9,$T470*SUMIFS(DI$36:DI471,$H$36:$H471,$H$65,$N$36:$N471,$N472),IF($T466=справочники!$H$10,$T470*SUMIFS(DI$36:DI471,$H$36:$H471,$T468,$N$36:$N471,$N472),0)))</f>
        <v>0</v>
      </c>
      <c r="DJ472" s="99">
        <f>IF(DJ$8="",0,IF($T466=справочники!$H$9,$T470*SUMIFS(DJ$36:DJ471,$H$36:$H471,$H$65,$N$36:$N471,$N472),IF($T466=справочники!$H$10,$T470*SUMIFS(DJ$36:DJ471,$H$36:$H471,$T468,$N$36:$N471,$N472),0)))</f>
        <v>0</v>
      </c>
      <c r="DK472" s="99">
        <f>IF(DK$8="",0,IF($T466=справочники!$H$9,$T470*SUMIFS(DK$36:DK471,$H$36:$H471,$H$65,$N$36:$N471,$N472),IF($T466=справочники!$H$10,$T470*SUMIFS(DK$36:DK471,$H$36:$H471,$T468,$N$36:$N471,$N472),0)))</f>
        <v>0</v>
      </c>
      <c r="DL472" s="99">
        <f>IF(DL$8="",0,IF($T466=справочники!$H$9,$T470*SUMIFS(DL$36:DL471,$H$36:$H471,$H$65,$N$36:$N471,$N472),IF($T466=справочники!$H$10,$T470*SUMIFS(DL$36:DL471,$H$36:$H471,$T468,$N$36:$N471,$N472),0)))</f>
        <v>0</v>
      </c>
      <c r="DM472" s="99">
        <f>IF(DM$8="",0,IF($T466=справочники!$H$9,$T470*SUMIFS(DM$36:DM471,$H$36:$H471,$H$65,$N$36:$N471,$N472),IF($T466=справочники!$H$10,$T470*SUMIFS(DM$36:DM471,$H$36:$H471,$T468,$N$36:$N471,$N472),0)))</f>
        <v>0</v>
      </c>
      <c r="DN472" s="99">
        <f>IF(DN$8="",0,IF($T466=справочники!$H$9,$T470*SUMIFS(DN$36:DN471,$H$36:$H471,$H$65,$N$36:$N471,$N472),IF($T466=справочники!$H$10,$T470*SUMIFS(DN$36:DN471,$H$36:$H471,$T468,$N$36:$N471,$N472),0)))</f>
        <v>0</v>
      </c>
      <c r="DO472" s="99">
        <f>IF(DO$8="",0,IF($T466=справочники!$H$9,$T470*SUMIFS(DO$36:DO471,$H$36:$H471,$H$65,$N$36:$N471,$N472),IF($T466=справочники!$H$10,$T470*SUMIFS(DO$36:DO471,$H$36:$H471,$T468,$N$36:$N471,$N472),0)))</f>
        <v>0</v>
      </c>
      <c r="DP472" s="99">
        <f>IF(DP$8="",0,IF($T466=справочники!$H$9,$T470*SUMIFS(DP$36:DP471,$H$36:$H471,$H$65,$N$36:$N471,$N472),IF($T466=справочники!$H$10,$T470*SUMIFS(DP$36:DP471,$H$36:$H471,$T468,$N$36:$N471,$N472),0)))</f>
        <v>0</v>
      </c>
      <c r="DQ472" s="99">
        <f>IF(DQ$8="",0,IF($T466=справочники!$H$9,$T470*SUMIFS(DQ$36:DQ471,$H$36:$H471,$H$65,$N$36:$N471,$N472),IF($T466=справочники!$H$10,$T470*SUMIFS(DQ$36:DQ471,$H$36:$H471,$T468,$N$36:$N471,$N472),0)))</f>
        <v>0</v>
      </c>
      <c r="DR472" s="99">
        <f>IF(DR$8="",0,IF($T466=справочники!$H$9,$T470*SUMIFS(DR$36:DR471,$H$36:$H471,$H$65,$N$36:$N471,$N472),IF($T466=справочники!$H$10,$T470*SUMIFS(DR$36:DR471,$H$36:$H471,$T468,$N$36:$N471,$N472),0)))</f>
        <v>0</v>
      </c>
      <c r="DS472" s="99">
        <f>IF(DS$8="",0,IF($T466=справочники!$H$9,$T470*SUMIFS(DS$36:DS471,$H$36:$H471,$H$65,$N$36:$N471,$N472),IF($T466=справочники!$H$10,$T470*SUMIFS(DS$36:DS471,$H$36:$H471,$T468,$N$36:$N471,$N472),0)))</f>
        <v>0</v>
      </c>
      <c r="DT472" s="99">
        <f>IF(DT$8="",0,IF($T466=справочники!$H$9,$T470*SUMIFS(DT$36:DT471,$H$36:$H471,$H$65,$N$36:$N471,$N472),IF($T466=справочники!$H$10,$T470*SUMIFS(DT$36:DT471,$H$36:$H471,$T468,$N$36:$N471,$N472),0)))</f>
        <v>0</v>
      </c>
      <c r="DU472" s="3"/>
      <c r="DV472" s="3"/>
    </row>
    <row r="473" spans="1:126" ht="4.2" customHeight="1">
      <c r="A473" s="1"/>
      <c r="B473" s="1"/>
      <c r="C473" s="1"/>
      <c r="D473" s="1"/>
      <c r="E473" s="261"/>
      <c r="F473" s="47"/>
      <c r="G473" s="229"/>
      <c r="H473" s="1"/>
      <c r="I473" s="1"/>
      <c r="J473" s="1"/>
      <c r="K473" s="1"/>
      <c r="L473" s="1"/>
      <c r="M473" s="5"/>
      <c r="N473" s="1"/>
      <c r="O473" s="1"/>
      <c r="P473" s="5"/>
      <c r="Q473" s="1"/>
      <c r="R473" s="1"/>
      <c r="S473" s="5"/>
      <c r="T473" s="7"/>
      <c r="U473" s="23"/>
      <c r="V473" s="1"/>
      <c r="W473" s="11"/>
      <c r="X473" s="10"/>
      <c r="Y473" s="45"/>
      <c r="Z473" s="92"/>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1"/>
      <c r="DV473" s="1"/>
    </row>
    <row r="474" spans="1:126" s="237" customFormat="1" ht="10.199999999999999">
      <c r="A474" s="226"/>
      <c r="B474" s="243" t="s">
        <v>127</v>
      </c>
      <c r="C474" s="228"/>
      <c r="D474" s="227"/>
      <c r="E474" s="268"/>
      <c r="F474" s="114"/>
      <c r="G474" s="229"/>
      <c r="H474" s="226"/>
      <c r="I474" s="226" t="str">
        <f>$I$172</f>
        <v>Оборачиваемость начислений расходов</v>
      </c>
      <c r="J474" s="226"/>
      <c r="K474" s="226"/>
      <c r="L474" s="226"/>
      <c r="M474" s="229"/>
      <c r="N474" s="226"/>
      <c r="O474" s="226"/>
      <c r="P474" s="229"/>
      <c r="Q474" s="226" t="s">
        <v>40</v>
      </c>
      <c r="R474" s="226"/>
      <c r="S474" s="229" t="s">
        <v>6</v>
      </c>
      <c r="T474" s="307"/>
      <c r="U474" s="226"/>
      <c r="V474" s="226"/>
      <c r="W474" s="233"/>
      <c r="X474" s="234"/>
      <c r="Y474" s="245"/>
      <c r="Z474" s="246"/>
      <c r="AA474" s="247"/>
      <c r="AB474" s="247"/>
      <c r="AC474" s="247"/>
      <c r="AD474" s="247"/>
      <c r="AE474" s="247"/>
      <c r="AF474" s="247"/>
      <c r="AG474" s="247"/>
      <c r="AH474" s="247"/>
      <c r="AI474" s="247"/>
      <c r="AJ474" s="247"/>
      <c r="AK474" s="247"/>
      <c r="AL474" s="247"/>
      <c r="AM474" s="247"/>
      <c r="AN474" s="247"/>
      <c r="AO474" s="247"/>
      <c r="AP474" s="247"/>
      <c r="AQ474" s="247"/>
      <c r="AR474" s="247"/>
      <c r="AS474" s="247"/>
      <c r="AT474" s="247"/>
      <c r="AU474" s="247"/>
      <c r="AV474" s="247"/>
      <c r="AW474" s="247"/>
      <c r="AX474" s="247"/>
      <c r="AY474" s="247"/>
      <c r="AZ474" s="247"/>
      <c r="BA474" s="247"/>
      <c r="BB474" s="247"/>
      <c r="BC474" s="247"/>
      <c r="BD474" s="247"/>
      <c r="BE474" s="247"/>
      <c r="BF474" s="247"/>
      <c r="BG474" s="247"/>
      <c r="BH474" s="247"/>
      <c r="BI474" s="247"/>
      <c r="BJ474" s="247"/>
      <c r="BK474" s="247"/>
      <c r="BL474" s="247"/>
      <c r="BM474" s="247"/>
      <c r="BN474" s="247"/>
      <c r="BO474" s="247"/>
      <c r="BP474" s="247"/>
      <c r="BQ474" s="247"/>
      <c r="BR474" s="247"/>
      <c r="BS474" s="247"/>
      <c r="BT474" s="247"/>
      <c r="BU474" s="247"/>
      <c r="BV474" s="247"/>
      <c r="BW474" s="247"/>
      <c r="BX474" s="247"/>
      <c r="BY474" s="247"/>
      <c r="BZ474" s="247"/>
      <c r="CA474" s="247"/>
      <c r="CB474" s="247"/>
      <c r="CC474" s="247"/>
      <c r="CD474" s="247"/>
      <c r="CE474" s="247"/>
      <c r="CF474" s="247"/>
      <c r="CG474" s="247"/>
      <c r="CH474" s="247"/>
      <c r="CI474" s="247"/>
      <c r="CJ474" s="247"/>
      <c r="CK474" s="247"/>
      <c r="CL474" s="247"/>
      <c r="CM474" s="247"/>
      <c r="CN474" s="247"/>
      <c r="CO474" s="247"/>
      <c r="CP474" s="247"/>
      <c r="CQ474" s="247"/>
      <c r="CR474" s="247"/>
      <c r="CS474" s="247"/>
      <c r="CT474" s="247"/>
      <c r="CU474" s="247"/>
      <c r="CV474" s="247"/>
      <c r="CW474" s="247"/>
      <c r="CX474" s="247"/>
      <c r="CY474" s="247"/>
      <c r="CZ474" s="247"/>
      <c r="DA474" s="247"/>
      <c r="DB474" s="247"/>
      <c r="DC474" s="247"/>
      <c r="DD474" s="247"/>
      <c r="DE474" s="247"/>
      <c r="DF474" s="247"/>
      <c r="DG474" s="247"/>
      <c r="DH474" s="247"/>
      <c r="DI474" s="247"/>
      <c r="DJ474" s="247"/>
      <c r="DK474" s="247"/>
      <c r="DL474" s="247"/>
      <c r="DM474" s="247"/>
      <c r="DN474" s="247"/>
      <c r="DO474" s="247"/>
      <c r="DP474" s="247"/>
      <c r="DQ474" s="247"/>
      <c r="DR474" s="247"/>
      <c r="DS474" s="247"/>
      <c r="DT474" s="247"/>
      <c r="DU474" s="226"/>
      <c r="DV474" s="226"/>
    </row>
    <row r="475" spans="1:126" ht="4.2" customHeight="1">
      <c r="A475" s="1"/>
      <c r="B475" s="1"/>
      <c r="C475" s="1"/>
      <c r="D475" s="1"/>
      <c r="E475" s="261"/>
      <c r="F475" s="47"/>
      <c r="G475" s="229"/>
      <c r="H475" s="1"/>
      <c r="I475" s="1"/>
      <c r="J475" s="1"/>
      <c r="K475" s="1"/>
      <c r="L475" s="1"/>
      <c r="M475" s="5"/>
      <c r="N475" s="1"/>
      <c r="O475" s="1"/>
      <c r="P475" s="5"/>
      <c r="Q475" s="1"/>
      <c r="R475" s="1"/>
      <c r="S475" s="5"/>
      <c r="T475" s="7"/>
      <c r="U475" s="23"/>
      <c r="V475" s="1"/>
      <c r="W475" s="11"/>
      <c r="X475" s="10"/>
      <c r="Y475" s="45"/>
      <c r="Z475" s="92"/>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1"/>
      <c r="DV475" s="1"/>
    </row>
    <row r="476" spans="1:126" s="4" customFormat="1">
      <c r="A476" s="3"/>
      <c r="B476" s="257" t="s">
        <v>126</v>
      </c>
      <c r="C476" s="3"/>
      <c r="D476" s="3"/>
      <c r="E476" s="9" t="str">
        <f>IF(OR(Главная!$N$19=справочники!$N$10,Главная!$N$19=справочники!$N$11),"",IF(T476=справочники!$P$10,"","ндс(-)"))</f>
        <v>ндс(-)</v>
      </c>
      <c r="F476" s="50"/>
      <c r="G476" s="230"/>
      <c r="H476" s="12" t="str">
        <f>B476&amp;N466</f>
        <v>Начисление - Статья прямого переменного расхода</v>
      </c>
      <c r="I476" s="12"/>
      <c r="J476" s="3"/>
      <c r="K476" s="3"/>
      <c r="L476" s="3"/>
      <c r="M476" s="5"/>
      <c r="N476" s="35" t="str">
        <f>N458</f>
        <v>Продажа нежилых помещений</v>
      </c>
      <c r="O476" s="35"/>
      <c r="P476" s="5"/>
      <c r="Q476" s="35" t="s">
        <v>25</v>
      </c>
      <c r="R476" s="35"/>
      <c r="S476" s="35"/>
      <c r="T476" s="61">
        <f>T472</f>
        <v>0</v>
      </c>
      <c r="U476" s="35"/>
      <c r="V476" s="35"/>
      <c r="W476" s="37">
        <f>SUM($Y476:$DU476)</f>
        <v>0</v>
      </c>
      <c r="X476" s="37"/>
      <c r="Y476" s="45"/>
      <c r="Z476" s="98"/>
      <c r="AA476" s="99">
        <f t="shared" ref="AA476:BF476" si="1276">IF(AA$8="",0,IF(AA$1=1,SUMIFS(472:472,$1:$1,"&gt;="&amp;1,$1:$1,"&lt;="&amp;INT($T474/30))+($T474/30-INT($T474/30))*SUMIFS(472:472,$1:$1,INT($T474/30)+1),0)+($T474/30-INT($T474/30))*SUMIFS(472:472,$1:$1,AA$1+INT($T474/30)+1)+(INT($T474/30)+1-$T474/30)*SUMIFS(472:472,$1:$1,AA$1+INT($T474/30)))</f>
        <v>0</v>
      </c>
      <c r="AB476" s="99">
        <f t="shared" si="1276"/>
        <v>0</v>
      </c>
      <c r="AC476" s="99">
        <f t="shared" si="1276"/>
        <v>0</v>
      </c>
      <c r="AD476" s="99">
        <f t="shared" si="1276"/>
        <v>0</v>
      </c>
      <c r="AE476" s="99">
        <f t="shared" si="1276"/>
        <v>0</v>
      </c>
      <c r="AF476" s="99">
        <f t="shared" si="1276"/>
        <v>0</v>
      </c>
      <c r="AG476" s="99">
        <f t="shared" si="1276"/>
        <v>0</v>
      </c>
      <c r="AH476" s="99">
        <f t="shared" si="1276"/>
        <v>0</v>
      </c>
      <c r="AI476" s="99">
        <f t="shared" si="1276"/>
        <v>0</v>
      </c>
      <c r="AJ476" s="99">
        <f t="shared" si="1276"/>
        <v>0</v>
      </c>
      <c r="AK476" s="99">
        <f t="shared" si="1276"/>
        <v>0</v>
      </c>
      <c r="AL476" s="99">
        <f t="shared" si="1276"/>
        <v>0</v>
      </c>
      <c r="AM476" s="99">
        <f t="shared" si="1276"/>
        <v>0</v>
      </c>
      <c r="AN476" s="99">
        <f t="shared" si="1276"/>
        <v>0</v>
      </c>
      <c r="AO476" s="99">
        <f t="shared" si="1276"/>
        <v>0</v>
      </c>
      <c r="AP476" s="99">
        <f t="shared" si="1276"/>
        <v>0</v>
      </c>
      <c r="AQ476" s="99">
        <f t="shared" si="1276"/>
        <v>0</v>
      </c>
      <c r="AR476" s="99">
        <f t="shared" si="1276"/>
        <v>0</v>
      </c>
      <c r="AS476" s="99">
        <f t="shared" si="1276"/>
        <v>0</v>
      </c>
      <c r="AT476" s="99">
        <f t="shared" si="1276"/>
        <v>0</v>
      </c>
      <c r="AU476" s="99">
        <f t="shared" si="1276"/>
        <v>0</v>
      </c>
      <c r="AV476" s="99">
        <f t="shared" si="1276"/>
        <v>0</v>
      </c>
      <c r="AW476" s="99">
        <f t="shared" si="1276"/>
        <v>0</v>
      </c>
      <c r="AX476" s="99">
        <f t="shared" si="1276"/>
        <v>0</v>
      </c>
      <c r="AY476" s="99">
        <f t="shared" si="1276"/>
        <v>0</v>
      </c>
      <c r="AZ476" s="99">
        <f t="shared" si="1276"/>
        <v>0</v>
      </c>
      <c r="BA476" s="99">
        <f t="shared" si="1276"/>
        <v>0</v>
      </c>
      <c r="BB476" s="99">
        <f t="shared" si="1276"/>
        <v>0</v>
      </c>
      <c r="BC476" s="99">
        <f t="shared" si="1276"/>
        <v>0</v>
      </c>
      <c r="BD476" s="99">
        <f t="shared" si="1276"/>
        <v>0</v>
      </c>
      <c r="BE476" s="99">
        <f t="shared" si="1276"/>
        <v>0</v>
      </c>
      <c r="BF476" s="99">
        <f t="shared" si="1276"/>
        <v>0</v>
      </c>
      <c r="BG476" s="99">
        <f t="shared" ref="BG476:CL476" si="1277">IF(BG$8="",0,IF(BG$1=1,SUMIFS(472:472,$1:$1,"&gt;="&amp;1,$1:$1,"&lt;="&amp;INT($T474/30))+($T474/30-INT($T474/30))*SUMIFS(472:472,$1:$1,INT($T474/30)+1),0)+($T474/30-INT($T474/30))*SUMIFS(472:472,$1:$1,BG$1+INT($T474/30)+1)+(INT($T474/30)+1-$T474/30)*SUMIFS(472:472,$1:$1,BG$1+INT($T474/30)))</f>
        <v>0</v>
      </c>
      <c r="BH476" s="99">
        <f t="shared" si="1277"/>
        <v>0</v>
      </c>
      <c r="BI476" s="99">
        <f t="shared" si="1277"/>
        <v>0</v>
      </c>
      <c r="BJ476" s="99">
        <f t="shared" si="1277"/>
        <v>0</v>
      </c>
      <c r="BK476" s="99">
        <f t="shared" si="1277"/>
        <v>0</v>
      </c>
      <c r="BL476" s="99">
        <f t="shared" si="1277"/>
        <v>0</v>
      </c>
      <c r="BM476" s="99">
        <f t="shared" si="1277"/>
        <v>0</v>
      </c>
      <c r="BN476" s="99">
        <f t="shared" si="1277"/>
        <v>0</v>
      </c>
      <c r="BO476" s="99">
        <f t="shared" si="1277"/>
        <v>0</v>
      </c>
      <c r="BP476" s="99">
        <f t="shared" si="1277"/>
        <v>0</v>
      </c>
      <c r="BQ476" s="99">
        <f t="shared" si="1277"/>
        <v>0</v>
      </c>
      <c r="BR476" s="99">
        <f t="shared" si="1277"/>
        <v>0</v>
      </c>
      <c r="BS476" s="99">
        <f t="shared" si="1277"/>
        <v>0</v>
      </c>
      <c r="BT476" s="99">
        <f t="shared" si="1277"/>
        <v>0</v>
      </c>
      <c r="BU476" s="99">
        <f t="shared" si="1277"/>
        <v>0</v>
      </c>
      <c r="BV476" s="99">
        <f t="shared" si="1277"/>
        <v>0</v>
      </c>
      <c r="BW476" s="99">
        <f t="shared" si="1277"/>
        <v>0</v>
      </c>
      <c r="BX476" s="99">
        <f t="shared" si="1277"/>
        <v>0</v>
      </c>
      <c r="BY476" s="99">
        <f t="shared" si="1277"/>
        <v>0</v>
      </c>
      <c r="BZ476" s="99">
        <f t="shared" si="1277"/>
        <v>0</v>
      </c>
      <c r="CA476" s="99">
        <f t="shared" si="1277"/>
        <v>0</v>
      </c>
      <c r="CB476" s="99">
        <f t="shared" si="1277"/>
        <v>0</v>
      </c>
      <c r="CC476" s="99">
        <f t="shared" si="1277"/>
        <v>0</v>
      </c>
      <c r="CD476" s="99">
        <f t="shared" si="1277"/>
        <v>0</v>
      </c>
      <c r="CE476" s="99">
        <f t="shared" si="1277"/>
        <v>0</v>
      </c>
      <c r="CF476" s="99">
        <f t="shared" si="1277"/>
        <v>0</v>
      </c>
      <c r="CG476" s="99">
        <f t="shared" si="1277"/>
        <v>0</v>
      </c>
      <c r="CH476" s="99">
        <f t="shared" si="1277"/>
        <v>0</v>
      </c>
      <c r="CI476" s="99">
        <f t="shared" si="1277"/>
        <v>0</v>
      </c>
      <c r="CJ476" s="99">
        <f t="shared" si="1277"/>
        <v>0</v>
      </c>
      <c r="CK476" s="99">
        <f t="shared" si="1277"/>
        <v>0</v>
      </c>
      <c r="CL476" s="99">
        <f t="shared" si="1277"/>
        <v>0</v>
      </c>
      <c r="CM476" s="99">
        <f t="shared" ref="CM476:DT476" si="1278">IF(CM$8="",0,IF(CM$1=1,SUMIFS(472:472,$1:$1,"&gt;="&amp;1,$1:$1,"&lt;="&amp;INT($T474/30))+($T474/30-INT($T474/30))*SUMIFS(472:472,$1:$1,INT($T474/30)+1),0)+($T474/30-INT($T474/30))*SUMIFS(472:472,$1:$1,CM$1+INT($T474/30)+1)+(INT($T474/30)+1-$T474/30)*SUMIFS(472:472,$1:$1,CM$1+INT($T474/30)))</f>
        <v>0</v>
      </c>
      <c r="CN476" s="99">
        <f t="shared" si="1278"/>
        <v>0</v>
      </c>
      <c r="CO476" s="99">
        <f t="shared" si="1278"/>
        <v>0</v>
      </c>
      <c r="CP476" s="99">
        <f t="shared" si="1278"/>
        <v>0</v>
      </c>
      <c r="CQ476" s="99">
        <f t="shared" si="1278"/>
        <v>0</v>
      </c>
      <c r="CR476" s="99">
        <f t="shared" si="1278"/>
        <v>0</v>
      </c>
      <c r="CS476" s="99">
        <f t="shared" si="1278"/>
        <v>0</v>
      </c>
      <c r="CT476" s="99">
        <f t="shared" si="1278"/>
        <v>0</v>
      </c>
      <c r="CU476" s="99">
        <f t="shared" si="1278"/>
        <v>0</v>
      </c>
      <c r="CV476" s="99">
        <f t="shared" si="1278"/>
        <v>0</v>
      </c>
      <c r="CW476" s="99">
        <f t="shared" si="1278"/>
        <v>0</v>
      </c>
      <c r="CX476" s="99">
        <f t="shared" si="1278"/>
        <v>0</v>
      </c>
      <c r="CY476" s="99">
        <f t="shared" si="1278"/>
        <v>0</v>
      </c>
      <c r="CZ476" s="99">
        <f t="shared" si="1278"/>
        <v>0</v>
      </c>
      <c r="DA476" s="99">
        <f t="shared" si="1278"/>
        <v>0</v>
      </c>
      <c r="DB476" s="99">
        <f t="shared" si="1278"/>
        <v>0</v>
      </c>
      <c r="DC476" s="99">
        <f t="shared" si="1278"/>
        <v>0</v>
      </c>
      <c r="DD476" s="99">
        <f t="shared" si="1278"/>
        <v>0</v>
      </c>
      <c r="DE476" s="99">
        <f t="shared" si="1278"/>
        <v>0</v>
      </c>
      <c r="DF476" s="99">
        <f t="shared" si="1278"/>
        <v>0</v>
      </c>
      <c r="DG476" s="99">
        <f t="shared" si="1278"/>
        <v>0</v>
      </c>
      <c r="DH476" s="99">
        <f t="shared" si="1278"/>
        <v>0</v>
      </c>
      <c r="DI476" s="99">
        <f t="shared" si="1278"/>
        <v>0</v>
      </c>
      <c r="DJ476" s="99">
        <f t="shared" si="1278"/>
        <v>0</v>
      </c>
      <c r="DK476" s="99">
        <f t="shared" si="1278"/>
        <v>0</v>
      </c>
      <c r="DL476" s="99">
        <f t="shared" si="1278"/>
        <v>0</v>
      </c>
      <c r="DM476" s="99">
        <f t="shared" si="1278"/>
        <v>0</v>
      </c>
      <c r="DN476" s="99">
        <f t="shared" si="1278"/>
        <v>0</v>
      </c>
      <c r="DO476" s="99">
        <f t="shared" si="1278"/>
        <v>0</v>
      </c>
      <c r="DP476" s="99">
        <f t="shared" si="1278"/>
        <v>0</v>
      </c>
      <c r="DQ476" s="99">
        <f t="shared" si="1278"/>
        <v>0</v>
      </c>
      <c r="DR476" s="99">
        <f t="shared" si="1278"/>
        <v>0</v>
      </c>
      <c r="DS476" s="99">
        <f t="shared" si="1278"/>
        <v>0</v>
      </c>
      <c r="DT476" s="99">
        <f t="shared" si="1278"/>
        <v>0</v>
      </c>
      <c r="DU476" s="3"/>
      <c r="DV476" s="3"/>
    </row>
    <row r="477" spans="1:126" ht="4.2" customHeight="1">
      <c r="A477" s="1"/>
      <c r="B477" s="1"/>
      <c r="C477" s="1"/>
      <c r="D477" s="1"/>
      <c r="E477" s="261"/>
      <c r="F477" s="47"/>
      <c r="G477" s="229"/>
      <c r="H477" s="1"/>
      <c r="I477" s="1"/>
      <c r="J477" s="1"/>
      <c r="K477" s="1"/>
      <c r="L477" s="1"/>
      <c r="M477" s="5"/>
      <c r="N477" s="1"/>
      <c r="O477" s="1"/>
      <c r="P477" s="5"/>
      <c r="Q477" s="1"/>
      <c r="R477" s="1"/>
      <c r="S477" s="5"/>
      <c r="T477" s="7"/>
      <c r="U477" s="23"/>
      <c r="V477" s="1"/>
      <c r="W477" s="11"/>
      <c r="X477" s="10"/>
      <c r="Y477" s="45"/>
      <c r="Z477" s="92"/>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1"/>
      <c r="DV477" s="1"/>
    </row>
    <row r="478" spans="1:126" s="237" customFormat="1" ht="10.199999999999999">
      <c r="A478" s="226"/>
      <c r="B478" s="243" t="s">
        <v>133</v>
      </c>
      <c r="C478" s="228"/>
      <c r="D478" s="227"/>
      <c r="E478" s="268"/>
      <c r="F478" s="114"/>
      <c r="G478" s="229"/>
      <c r="H478" s="226"/>
      <c r="I478" s="226" t="e">
        <f>#REF!</f>
        <v>#REF!</v>
      </c>
      <c r="J478" s="226"/>
      <c r="K478" s="226"/>
      <c r="L478" s="226"/>
      <c r="M478" s="229"/>
      <c r="N478" s="226"/>
      <c r="O478" s="226"/>
      <c r="P478" s="229"/>
      <c r="Q478" s="226" t="s">
        <v>40</v>
      </c>
      <c r="R478" s="226"/>
      <c r="S478" s="229" t="s">
        <v>6</v>
      </c>
      <c r="T478" s="307"/>
      <c r="U478" s="226"/>
      <c r="V478" s="226"/>
      <c r="W478" s="233"/>
      <c r="X478" s="234"/>
      <c r="Y478" s="245"/>
      <c r="Z478" s="246"/>
      <c r="AA478" s="247"/>
      <c r="AB478" s="247"/>
      <c r="AC478" s="247"/>
      <c r="AD478" s="247"/>
      <c r="AE478" s="247"/>
      <c r="AF478" s="247"/>
      <c r="AG478" s="247"/>
      <c r="AH478" s="247"/>
      <c r="AI478" s="247"/>
      <c r="AJ478" s="247"/>
      <c r="AK478" s="247"/>
      <c r="AL478" s="247"/>
      <c r="AM478" s="247"/>
      <c r="AN478" s="247"/>
      <c r="AO478" s="247"/>
      <c r="AP478" s="247"/>
      <c r="AQ478" s="247"/>
      <c r="AR478" s="247"/>
      <c r="AS478" s="247"/>
      <c r="AT478" s="247"/>
      <c r="AU478" s="247"/>
      <c r="AV478" s="247"/>
      <c r="AW478" s="247"/>
      <c r="AX478" s="247"/>
      <c r="AY478" s="247"/>
      <c r="AZ478" s="247"/>
      <c r="BA478" s="247"/>
      <c r="BB478" s="247"/>
      <c r="BC478" s="247"/>
      <c r="BD478" s="247"/>
      <c r="BE478" s="247"/>
      <c r="BF478" s="247"/>
      <c r="BG478" s="247"/>
      <c r="BH478" s="247"/>
      <c r="BI478" s="247"/>
      <c r="BJ478" s="247"/>
      <c r="BK478" s="247"/>
      <c r="BL478" s="247"/>
      <c r="BM478" s="247"/>
      <c r="BN478" s="247"/>
      <c r="BO478" s="247"/>
      <c r="BP478" s="247"/>
      <c r="BQ478" s="247"/>
      <c r="BR478" s="247"/>
      <c r="BS478" s="247"/>
      <c r="BT478" s="247"/>
      <c r="BU478" s="247"/>
      <c r="BV478" s="247"/>
      <c r="BW478" s="247"/>
      <c r="BX478" s="247"/>
      <c r="BY478" s="247"/>
      <c r="BZ478" s="247"/>
      <c r="CA478" s="247"/>
      <c r="CB478" s="247"/>
      <c r="CC478" s="247"/>
      <c r="CD478" s="247"/>
      <c r="CE478" s="247"/>
      <c r="CF478" s="247"/>
      <c r="CG478" s="247"/>
      <c r="CH478" s="247"/>
      <c r="CI478" s="247"/>
      <c r="CJ478" s="247"/>
      <c r="CK478" s="247"/>
      <c r="CL478" s="247"/>
      <c r="CM478" s="247"/>
      <c r="CN478" s="247"/>
      <c r="CO478" s="247"/>
      <c r="CP478" s="247"/>
      <c r="CQ478" s="247"/>
      <c r="CR478" s="247"/>
      <c r="CS478" s="247"/>
      <c r="CT478" s="247"/>
      <c r="CU478" s="247"/>
      <c r="CV478" s="247"/>
      <c r="CW478" s="247"/>
      <c r="CX478" s="247"/>
      <c r="CY478" s="247"/>
      <c r="CZ478" s="247"/>
      <c r="DA478" s="247"/>
      <c r="DB478" s="247"/>
      <c r="DC478" s="247"/>
      <c r="DD478" s="247"/>
      <c r="DE478" s="247"/>
      <c r="DF478" s="247"/>
      <c r="DG478" s="247"/>
      <c r="DH478" s="247"/>
      <c r="DI478" s="247"/>
      <c r="DJ478" s="247"/>
      <c r="DK478" s="247"/>
      <c r="DL478" s="247"/>
      <c r="DM478" s="247"/>
      <c r="DN478" s="247"/>
      <c r="DO478" s="247"/>
      <c r="DP478" s="247"/>
      <c r="DQ478" s="247"/>
      <c r="DR478" s="247"/>
      <c r="DS478" s="247"/>
      <c r="DT478" s="247"/>
      <c r="DU478" s="226"/>
      <c r="DV478" s="226"/>
    </row>
    <row r="479" spans="1:126" ht="4.2" customHeight="1">
      <c r="A479" s="1"/>
      <c r="B479" s="1"/>
      <c r="C479" s="1"/>
      <c r="D479" s="1"/>
      <c r="E479" s="261"/>
      <c r="F479" s="47"/>
      <c r="G479" s="229"/>
      <c r="H479" s="1"/>
      <c r="I479" s="1"/>
      <c r="J479" s="1"/>
      <c r="K479" s="1"/>
      <c r="L479" s="1"/>
      <c r="M479" s="5"/>
      <c r="N479" s="1"/>
      <c r="O479" s="1"/>
      <c r="P479" s="5"/>
      <c r="Q479" s="1"/>
      <c r="R479" s="1"/>
      <c r="S479" s="5"/>
      <c r="T479" s="7"/>
      <c r="U479" s="23"/>
      <c r="V479" s="1"/>
      <c r="W479" s="11"/>
      <c r="X479" s="10"/>
      <c r="Y479" s="45"/>
      <c r="Z479" s="92"/>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1"/>
      <c r="DV479" s="1"/>
    </row>
    <row r="480" spans="1:126" s="4" customFormat="1">
      <c r="A480" s="3"/>
      <c r="B480" s="257" t="s">
        <v>130</v>
      </c>
      <c r="C480" s="3"/>
      <c r="D480" s="3"/>
      <c r="E480" s="9" t="s">
        <v>26</v>
      </c>
      <c r="F480" s="50"/>
      <c r="G480" s="230"/>
      <c r="H480" s="12" t="str">
        <f>B480&amp;N466</f>
        <v>Оплата - Статья прямого переменного расхода</v>
      </c>
      <c r="I480" s="12"/>
      <c r="J480" s="3"/>
      <c r="K480" s="3"/>
      <c r="L480" s="3"/>
      <c r="M480" s="5"/>
      <c r="N480" s="35" t="str">
        <f>N462</f>
        <v>Продажа нежилых помещений</v>
      </c>
      <c r="O480" s="35"/>
      <c r="P480" s="5"/>
      <c r="Q480" s="35" t="s">
        <v>25</v>
      </c>
      <c r="R480" s="35"/>
      <c r="S480" s="35"/>
      <c r="T480" s="35"/>
      <c r="U480" s="35"/>
      <c r="V480" s="35"/>
      <c r="W480" s="37">
        <f>SUM($Y480:$DU480)</f>
        <v>0</v>
      </c>
      <c r="X480" s="37"/>
      <c r="Y480" s="45"/>
      <c r="Z480" s="98"/>
      <c r="AA480" s="99">
        <f t="shared" ref="AA480:BF480" si="1279">IF(AA$8="",0,IF(AA$1=1,SUMIFS(476:476,$1:$1,"&gt;="&amp;1,$1:$1,"&lt;="&amp;INT(-$T478/30))+(-$T478/30-INT(-$T478/30))*SUMIFS(476:476,$1:$1,INT(-$T478/30)+1),0)+(-$T478/30-INT(-$T478/30))*SUMIFS(476:476,$1:$1,AA$1+INT(-$T478/30)+1)+(INT(-$T478/30)+1+$T478/30)*SUMIFS(476:476,$1:$1,AA$1+INT(-$T478/30)))</f>
        <v>0</v>
      </c>
      <c r="AB480" s="99">
        <f t="shared" si="1279"/>
        <v>0</v>
      </c>
      <c r="AC480" s="99">
        <f t="shared" si="1279"/>
        <v>0</v>
      </c>
      <c r="AD480" s="99">
        <f t="shared" si="1279"/>
        <v>0</v>
      </c>
      <c r="AE480" s="99">
        <f t="shared" si="1279"/>
        <v>0</v>
      </c>
      <c r="AF480" s="99">
        <f t="shared" si="1279"/>
        <v>0</v>
      </c>
      <c r="AG480" s="99">
        <f t="shared" si="1279"/>
        <v>0</v>
      </c>
      <c r="AH480" s="99">
        <f t="shared" si="1279"/>
        <v>0</v>
      </c>
      <c r="AI480" s="99">
        <f t="shared" si="1279"/>
        <v>0</v>
      </c>
      <c r="AJ480" s="99">
        <f t="shared" si="1279"/>
        <v>0</v>
      </c>
      <c r="AK480" s="99">
        <f t="shared" si="1279"/>
        <v>0</v>
      </c>
      <c r="AL480" s="99">
        <f t="shared" si="1279"/>
        <v>0</v>
      </c>
      <c r="AM480" s="99">
        <f t="shared" si="1279"/>
        <v>0</v>
      </c>
      <c r="AN480" s="99">
        <f t="shared" si="1279"/>
        <v>0</v>
      </c>
      <c r="AO480" s="99">
        <f t="shared" si="1279"/>
        <v>0</v>
      </c>
      <c r="AP480" s="99">
        <f t="shared" si="1279"/>
        <v>0</v>
      </c>
      <c r="AQ480" s="99">
        <f t="shared" si="1279"/>
        <v>0</v>
      </c>
      <c r="AR480" s="99">
        <f t="shared" si="1279"/>
        <v>0</v>
      </c>
      <c r="AS480" s="99">
        <f t="shared" si="1279"/>
        <v>0</v>
      </c>
      <c r="AT480" s="99">
        <f t="shared" si="1279"/>
        <v>0</v>
      </c>
      <c r="AU480" s="99">
        <f t="shared" si="1279"/>
        <v>0</v>
      </c>
      <c r="AV480" s="99">
        <f t="shared" si="1279"/>
        <v>0</v>
      </c>
      <c r="AW480" s="99">
        <f t="shared" si="1279"/>
        <v>0</v>
      </c>
      <c r="AX480" s="99">
        <f t="shared" si="1279"/>
        <v>0</v>
      </c>
      <c r="AY480" s="99">
        <f t="shared" si="1279"/>
        <v>0</v>
      </c>
      <c r="AZ480" s="99">
        <f t="shared" si="1279"/>
        <v>0</v>
      </c>
      <c r="BA480" s="99">
        <f t="shared" si="1279"/>
        <v>0</v>
      </c>
      <c r="BB480" s="99">
        <f t="shared" si="1279"/>
        <v>0</v>
      </c>
      <c r="BC480" s="99">
        <f t="shared" si="1279"/>
        <v>0</v>
      </c>
      <c r="BD480" s="99">
        <f t="shared" si="1279"/>
        <v>0</v>
      </c>
      <c r="BE480" s="99">
        <f t="shared" si="1279"/>
        <v>0</v>
      </c>
      <c r="BF480" s="99">
        <f t="shared" si="1279"/>
        <v>0</v>
      </c>
      <c r="BG480" s="99">
        <f t="shared" ref="BG480:CL480" si="1280">IF(BG$8="",0,IF(BG$1=1,SUMIFS(476:476,$1:$1,"&gt;="&amp;1,$1:$1,"&lt;="&amp;INT(-$T478/30))+(-$T478/30-INT(-$T478/30))*SUMIFS(476:476,$1:$1,INT(-$T478/30)+1),0)+(-$T478/30-INT(-$T478/30))*SUMIFS(476:476,$1:$1,BG$1+INT(-$T478/30)+1)+(INT(-$T478/30)+1+$T478/30)*SUMIFS(476:476,$1:$1,BG$1+INT(-$T478/30)))</f>
        <v>0</v>
      </c>
      <c r="BH480" s="99">
        <f t="shared" si="1280"/>
        <v>0</v>
      </c>
      <c r="BI480" s="99">
        <f t="shared" si="1280"/>
        <v>0</v>
      </c>
      <c r="BJ480" s="99">
        <f t="shared" si="1280"/>
        <v>0</v>
      </c>
      <c r="BK480" s="99">
        <f t="shared" si="1280"/>
        <v>0</v>
      </c>
      <c r="BL480" s="99">
        <f t="shared" si="1280"/>
        <v>0</v>
      </c>
      <c r="BM480" s="99">
        <f t="shared" si="1280"/>
        <v>0</v>
      </c>
      <c r="BN480" s="99">
        <f t="shared" si="1280"/>
        <v>0</v>
      </c>
      <c r="BO480" s="99">
        <f t="shared" si="1280"/>
        <v>0</v>
      </c>
      <c r="BP480" s="99">
        <f t="shared" si="1280"/>
        <v>0</v>
      </c>
      <c r="BQ480" s="99">
        <f t="shared" si="1280"/>
        <v>0</v>
      </c>
      <c r="BR480" s="99">
        <f t="shared" si="1280"/>
        <v>0</v>
      </c>
      <c r="BS480" s="99">
        <f t="shared" si="1280"/>
        <v>0</v>
      </c>
      <c r="BT480" s="99">
        <f t="shared" si="1280"/>
        <v>0</v>
      </c>
      <c r="BU480" s="99">
        <f t="shared" si="1280"/>
        <v>0</v>
      </c>
      <c r="BV480" s="99">
        <f t="shared" si="1280"/>
        <v>0</v>
      </c>
      <c r="BW480" s="99">
        <f t="shared" si="1280"/>
        <v>0</v>
      </c>
      <c r="BX480" s="99">
        <f t="shared" si="1280"/>
        <v>0</v>
      </c>
      <c r="BY480" s="99">
        <f t="shared" si="1280"/>
        <v>0</v>
      </c>
      <c r="BZ480" s="99">
        <f t="shared" si="1280"/>
        <v>0</v>
      </c>
      <c r="CA480" s="99">
        <f t="shared" si="1280"/>
        <v>0</v>
      </c>
      <c r="CB480" s="99">
        <f t="shared" si="1280"/>
        <v>0</v>
      </c>
      <c r="CC480" s="99">
        <f t="shared" si="1280"/>
        <v>0</v>
      </c>
      <c r="CD480" s="99">
        <f t="shared" si="1280"/>
        <v>0</v>
      </c>
      <c r="CE480" s="99">
        <f t="shared" si="1280"/>
        <v>0</v>
      </c>
      <c r="CF480" s="99">
        <f t="shared" si="1280"/>
        <v>0</v>
      </c>
      <c r="CG480" s="99">
        <f t="shared" si="1280"/>
        <v>0</v>
      </c>
      <c r="CH480" s="99">
        <f t="shared" si="1280"/>
        <v>0</v>
      </c>
      <c r="CI480" s="99">
        <f t="shared" si="1280"/>
        <v>0</v>
      </c>
      <c r="CJ480" s="99">
        <f t="shared" si="1280"/>
        <v>0</v>
      </c>
      <c r="CK480" s="99">
        <f t="shared" si="1280"/>
        <v>0</v>
      </c>
      <c r="CL480" s="99">
        <f t="shared" si="1280"/>
        <v>0</v>
      </c>
      <c r="CM480" s="99">
        <f t="shared" ref="CM480:DT480" si="1281">IF(CM$8="",0,IF(CM$1=1,SUMIFS(476:476,$1:$1,"&gt;="&amp;1,$1:$1,"&lt;="&amp;INT(-$T478/30))+(-$T478/30-INT(-$T478/30))*SUMIFS(476:476,$1:$1,INT(-$T478/30)+1),0)+(-$T478/30-INT(-$T478/30))*SUMIFS(476:476,$1:$1,CM$1+INT(-$T478/30)+1)+(INT(-$T478/30)+1+$T478/30)*SUMIFS(476:476,$1:$1,CM$1+INT(-$T478/30)))</f>
        <v>0</v>
      </c>
      <c r="CN480" s="99">
        <f t="shared" si="1281"/>
        <v>0</v>
      </c>
      <c r="CO480" s="99">
        <f t="shared" si="1281"/>
        <v>0</v>
      </c>
      <c r="CP480" s="99">
        <f t="shared" si="1281"/>
        <v>0</v>
      </c>
      <c r="CQ480" s="99">
        <f t="shared" si="1281"/>
        <v>0</v>
      </c>
      <c r="CR480" s="99">
        <f t="shared" si="1281"/>
        <v>0</v>
      </c>
      <c r="CS480" s="99">
        <f t="shared" si="1281"/>
        <v>0</v>
      </c>
      <c r="CT480" s="99">
        <f t="shared" si="1281"/>
        <v>0</v>
      </c>
      <c r="CU480" s="99">
        <f t="shared" si="1281"/>
        <v>0</v>
      </c>
      <c r="CV480" s="99">
        <f t="shared" si="1281"/>
        <v>0</v>
      </c>
      <c r="CW480" s="99">
        <f t="shared" si="1281"/>
        <v>0</v>
      </c>
      <c r="CX480" s="99">
        <f t="shared" si="1281"/>
        <v>0</v>
      </c>
      <c r="CY480" s="99">
        <f t="shared" si="1281"/>
        <v>0</v>
      </c>
      <c r="CZ480" s="99">
        <f t="shared" si="1281"/>
        <v>0</v>
      </c>
      <c r="DA480" s="99">
        <f t="shared" si="1281"/>
        <v>0</v>
      </c>
      <c r="DB480" s="99">
        <f t="shared" si="1281"/>
        <v>0</v>
      </c>
      <c r="DC480" s="99">
        <f t="shared" si="1281"/>
        <v>0</v>
      </c>
      <c r="DD480" s="99">
        <f t="shared" si="1281"/>
        <v>0</v>
      </c>
      <c r="DE480" s="99">
        <f t="shared" si="1281"/>
        <v>0</v>
      </c>
      <c r="DF480" s="99">
        <f t="shared" si="1281"/>
        <v>0</v>
      </c>
      <c r="DG480" s="99">
        <f t="shared" si="1281"/>
        <v>0</v>
      </c>
      <c r="DH480" s="99">
        <f t="shared" si="1281"/>
        <v>0</v>
      </c>
      <c r="DI480" s="99">
        <f t="shared" si="1281"/>
        <v>0</v>
      </c>
      <c r="DJ480" s="99">
        <f t="shared" si="1281"/>
        <v>0</v>
      </c>
      <c r="DK480" s="99">
        <f t="shared" si="1281"/>
        <v>0</v>
      </c>
      <c r="DL480" s="99">
        <f t="shared" si="1281"/>
        <v>0</v>
      </c>
      <c r="DM480" s="99">
        <f t="shared" si="1281"/>
        <v>0</v>
      </c>
      <c r="DN480" s="99">
        <f t="shared" si="1281"/>
        <v>0</v>
      </c>
      <c r="DO480" s="99">
        <f t="shared" si="1281"/>
        <v>0</v>
      </c>
      <c r="DP480" s="99">
        <f t="shared" si="1281"/>
        <v>0</v>
      </c>
      <c r="DQ480" s="99">
        <f t="shared" si="1281"/>
        <v>0</v>
      </c>
      <c r="DR480" s="99">
        <f t="shared" si="1281"/>
        <v>0</v>
      </c>
      <c r="DS480" s="99">
        <f t="shared" si="1281"/>
        <v>0</v>
      </c>
      <c r="DT480" s="99">
        <f t="shared" si="1281"/>
        <v>0</v>
      </c>
      <c r="DU480" s="3"/>
      <c r="DV480" s="3"/>
    </row>
    <row r="481" spans="1:126" ht="4.2" customHeight="1">
      <c r="A481" s="1"/>
      <c r="B481" s="1"/>
      <c r="C481" s="1"/>
      <c r="D481" s="1"/>
      <c r="E481" s="261"/>
      <c r="F481" s="47"/>
      <c r="G481" s="229"/>
      <c r="H481" s="1"/>
      <c r="I481" s="1"/>
      <c r="J481" s="1"/>
      <c r="K481" s="1"/>
      <c r="L481" s="1"/>
      <c r="M481" s="5"/>
      <c r="N481" s="1"/>
      <c r="O481" s="1"/>
      <c r="P481" s="5"/>
      <c r="Q481" s="1"/>
      <c r="R481" s="1"/>
      <c r="S481" s="5"/>
      <c r="T481" s="7"/>
      <c r="U481" s="23"/>
      <c r="V481" s="1"/>
      <c r="W481" s="11"/>
      <c r="X481" s="10"/>
      <c r="Y481" s="45"/>
      <c r="Z481" s="92"/>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1"/>
      <c r="DV481" s="1"/>
    </row>
    <row r="482" spans="1:126" ht="4.2" customHeight="1">
      <c r="A482" s="1"/>
      <c r="B482" s="1"/>
      <c r="C482" s="1"/>
      <c r="D482" s="1"/>
      <c r="E482" s="39"/>
      <c r="F482" s="39"/>
      <c r="G482" s="39"/>
      <c r="H482" s="39"/>
      <c r="I482" s="39"/>
      <c r="J482" s="39"/>
      <c r="K482" s="39"/>
      <c r="L482" s="39"/>
      <c r="M482" s="41"/>
      <c r="N482" s="39"/>
      <c r="O482" s="39"/>
      <c r="P482" s="41"/>
      <c r="Q482" s="39"/>
      <c r="R482" s="1"/>
      <c r="S482" s="5"/>
      <c r="T482" s="7"/>
      <c r="U482" s="23"/>
      <c r="V482" s="1"/>
      <c r="W482" s="43"/>
      <c r="X482" s="10"/>
      <c r="Y482" s="45"/>
      <c r="Z482" s="92"/>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
      <c r="DV482" s="1"/>
    </row>
    <row r="483" spans="1:126" ht="7.2" customHeight="1">
      <c r="A483" s="1"/>
      <c r="B483" s="1"/>
      <c r="C483" s="1"/>
      <c r="D483" s="1"/>
      <c r="E483" s="261"/>
      <c r="F483" s="47"/>
      <c r="G483" s="229"/>
      <c r="H483" s="1"/>
      <c r="I483" s="1"/>
      <c r="J483" s="1"/>
      <c r="K483" s="1"/>
      <c r="L483" s="1"/>
      <c r="M483" s="5"/>
      <c r="N483" s="1"/>
      <c r="O483" s="1"/>
      <c r="P483" s="5"/>
      <c r="Q483" s="1"/>
      <c r="R483" s="1"/>
      <c r="S483" s="5"/>
      <c r="T483" s="7"/>
      <c r="U483" s="23"/>
      <c r="V483" s="1"/>
      <c r="W483" s="11"/>
      <c r="X483" s="10"/>
      <c r="Y483" s="45"/>
      <c r="Z483" s="92"/>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1"/>
      <c r="DV483" s="1"/>
    </row>
    <row r="484" spans="1:126" ht="12.6" thickBot="1">
      <c r="A484" s="1"/>
      <c r="B484" s="242" t="s">
        <v>123</v>
      </c>
      <c r="C484" s="197"/>
      <c r="D484" s="196"/>
      <c r="E484" s="261"/>
      <c r="F484" s="47"/>
      <c r="G484" s="230"/>
      <c r="H484" s="18"/>
      <c r="I484" s="18" t="str">
        <f>$I$218</f>
        <v>прямой пост. расход, укажите сумму в месяц с ндс</v>
      </c>
      <c r="J484" s="1"/>
      <c r="K484" s="1"/>
      <c r="L484" s="1"/>
      <c r="M484" s="5" t="s">
        <v>6</v>
      </c>
      <c r="N484" s="584" t="s">
        <v>292</v>
      </c>
      <c r="O484" s="1"/>
      <c r="P484" s="5"/>
      <c r="Q484" s="1" t="s">
        <v>25</v>
      </c>
      <c r="R484" s="1"/>
      <c r="S484" s="5" t="s">
        <v>6</v>
      </c>
      <c r="T484" s="202"/>
      <c r="U484" s="23"/>
      <c r="V484" s="1"/>
      <c r="W484" s="11"/>
      <c r="X484" s="10"/>
      <c r="Y484" s="45"/>
      <c r="Z484" s="92"/>
      <c r="AA484" s="580" t="str">
        <f>IF(AA486=1,"1-ый мес. расхода","")</f>
        <v/>
      </c>
      <c r="AB484" s="580" t="str">
        <f t="shared" ref="AB484:CM484" si="1282">IF(AB486=1,"1-ый мес. расхода","")</f>
        <v/>
      </c>
      <c r="AC484" s="580" t="str">
        <f t="shared" si="1282"/>
        <v/>
      </c>
      <c r="AD484" s="580" t="str">
        <f t="shared" si="1282"/>
        <v/>
      </c>
      <c r="AE484" s="580" t="str">
        <f t="shared" si="1282"/>
        <v/>
      </c>
      <c r="AF484" s="580" t="str">
        <f t="shared" si="1282"/>
        <v/>
      </c>
      <c r="AG484" s="580" t="str">
        <f t="shared" si="1282"/>
        <v/>
      </c>
      <c r="AH484" s="580" t="str">
        <f t="shared" si="1282"/>
        <v/>
      </c>
      <c r="AI484" s="580" t="str">
        <f t="shared" si="1282"/>
        <v/>
      </c>
      <c r="AJ484" s="580" t="str">
        <f t="shared" si="1282"/>
        <v/>
      </c>
      <c r="AK484" s="580" t="str">
        <f t="shared" si="1282"/>
        <v/>
      </c>
      <c r="AL484" s="580" t="str">
        <f t="shared" si="1282"/>
        <v/>
      </c>
      <c r="AM484" s="580" t="str">
        <f t="shared" si="1282"/>
        <v/>
      </c>
      <c r="AN484" s="580" t="str">
        <f t="shared" si="1282"/>
        <v/>
      </c>
      <c r="AO484" s="580" t="str">
        <f t="shared" si="1282"/>
        <v/>
      </c>
      <c r="AP484" s="580" t="str">
        <f t="shared" si="1282"/>
        <v/>
      </c>
      <c r="AQ484" s="580" t="str">
        <f t="shared" si="1282"/>
        <v/>
      </c>
      <c r="AR484" s="580" t="str">
        <f t="shared" si="1282"/>
        <v/>
      </c>
      <c r="AS484" s="580" t="str">
        <f t="shared" si="1282"/>
        <v/>
      </c>
      <c r="AT484" s="580" t="str">
        <f t="shared" si="1282"/>
        <v/>
      </c>
      <c r="AU484" s="580" t="str">
        <f t="shared" si="1282"/>
        <v/>
      </c>
      <c r="AV484" s="580" t="str">
        <f t="shared" si="1282"/>
        <v/>
      </c>
      <c r="AW484" s="580" t="str">
        <f t="shared" si="1282"/>
        <v/>
      </c>
      <c r="AX484" s="580" t="str">
        <f t="shared" si="1282"/>
        <v/>
      </c>
      <c r="AY484" s="580" t="str">
        <f t="shared" si="1282"/>
        <v/>
      </c>
      <c r="AZ484" s="580" t="str">
        <f t="shared" si="1282"/>
        <v/>
      </c>
      <c r="BA484" s="580" t="str">
        <f t="shared" si="1282"/>
        <v/>
      </c>
      <c r="BB484" s="580" t="str">
        <f t="shared" si="1282"/>
        <v/>
      </c>
      <c r="BC484" s="580" t="str">
        <f t="shared" si="1282"/>
        <v/>
      </c>
      <c r="BD484" s="580" t="str">
        <f t="shared" si="1282"/>
        <v/>
      </c>
      <c r="BE484" s="580" t="str">
        <f t="shared" si="1282"/>
        <v/>
      </c>
      <c r="BF484" s="580" t="str">
        <f t="shared" si="1282"/>
        <v/>
      </c>
      <c r="BG484" s="580" t="str">
        <f t="shared" si="1282"/>
        <v/>
      </c>
      <c r="BH484" s="580" t="str">
        <f t="shared" si="1282"/>
        <v/>
      </c>
      <c r="BI484" s="580" t="str">
        <f t="shared" si="1282"/>
        <v/>
      </c>
      <c r="BJ484" s="580" t="str">
        <f t="shared" si="1282"/>
        <v/>
      </c>
      <c r="BK484" s="580" t="str">
        <f t="shared" si="1282"/>
        <v/>
      </c>
      <c r="BL484" s="580" t="str">
        <f t="shared" si="1282"/>
        <v/>
      </c>
      <c r="BM484" s="580" t="str">
        <f t="shared" si="1282"/>
        <v/>
      </c>
      <c r="BN484" s="580" t="str">
        <f t="shared" si="1282"/>
        <v/>
      </c>
      <c r="BO484" s="580" t="str">
        <f t="shared" si="1282"/>
        <v/>
      </c>
      <c r="BP484" s="580" t="str">
        <f t="shared" si="1282"/>
        <v/>
      </c>
      <c r="BQ484" s="580" t="str">
        <f t="shared" si="1282"/>
        <v/>
      </c>
      <c r="BR484" s="580" t="str">
        <f t="shared" si="1282"/>
        <v/>
      </c>
      <c r="BS484" s="580" t="str">
        <f t="shared" si="1282"/>
        <v/>
      </c>
      <c r="BT484" s="580" t="str">
        <f t="shared" si="1282"/>
        <v/>
      </c>
      <c r="BU484" s="580" t="str">
        <f t="shared" si="1282"/>
        <v/>
      </c>
      <c r="BV484" s="580" t="str">
        <f t="shared" si="1282"/>
        <v/>
      </c>
      <c r="BW484" s="580" t="str">
        <f t="shared" si="1282"/>
        <v/>
      </c>
      <c r="BX484" s="580" t="str">
        <f t="shared" si="1282"/>
        <v/>
      </c>
      <c r="BY484" s="580" t="str">
        <f t="shared" si="1282"/>
        <v/>
      </c>
      <c r="BZ484" s="580" t="str">
        <f t="shared" si="1282"/>
        <v/>
      </c>
      <c r="CA484" s="580" t="str">
        <f t="shared" si="1282"/>
        <v/>
      </c>
      <c r="CB484" s="580" t="str">
        <f t="shared" si="1282"/>
        <v/>
      </c>
      <c r="CC484" s="580" t="str">
        <f t="shared" si="1282"/>
        <v/>
      </c>
      <c r="CD484" s="580" t="str">
        <f t="shared" si="1282"/>
        <v/>
      </c>
      <c r="CE484" s="580" t="str">
        <f t="shared" si="1282"/>
        <v/>
      </c>
      <c r="CF484" s="580" t="str">
        <f t="shared" si="1282"/>
        <v/>
      </c>
      <c r="CG484" s="580" t="str">
        <f t="shared" si="1282"/>
        <v/>
      </c>
      <c r="CH484" s="580" t="str">
        <f t="shared" si="1282"/>
        <v/>
      </c>
      <c r="CI484" s="580" t="str">
        <f t="shared" si="1282"/>
        <v/>
      </c>
      <c r="CJ484" s="580" t="str">
        <f t="shared" si="1282"/>
        <v/>
      </c>
      <c r="CK484" s="580" t="str">
        <f t="shared" si="1282"/>
        <v/>
      </c>
      <c r="CL484" s="580" t="str">
        <f t="shared" si="1282"/>
        <v/>
      </c>
      <c r="CM484" s="580" t="str">
        <f t="shared" si="1282"/>
        <v/>
      </c>
      <c r="CN484" s="580" t="str">
        <f t="shared" ref="CN484:DT484" si="1283">IF(CN486=1,"1-ый мес. расхода","")</f>
        <v/>
      </c>
      <c r="CO484" s="580" t="str">
        <f t="shared" si="1283"/>
        <v/>
      </c>
      <c r="CP484" s="580" t="str">
        <f t="shared" si="1283"/>
        <v/>
      </c>
      <c r="CQ484" s="580" t="str">
        <f t="shared" si="1283"/>
        <v/>
      </c>
      <c r="CR484" s="580" t="str">
        <f t="shared" si="1283"/>
        <v/>
      </c>
      <c r="CS484" s="580" t="str">
        <f t="shared" si="1283"/>
        <v/>
      </c>
      <c r="CT484" s="580" t="str">
        <f t="shared" si="1283"/>
        <v/>
      </c>
      <c r="CU484" s="580" t="str">
        <f t="shared" si="1283"/>
        <v/>
      </c>
      <c r="CV484" s="580" t="str">
        <f t="shared" si="1283"/>
        <v/>
      </c>
      <c r="CW484" s="580" t="str">
        <f t="shared" si="1283"/>
        <v/>
      </c>
      <c r="CX484" s="580" t="str">
        <f t="shared" si="1283"/>
        <v/>
      </c>
      <c r="CY484" s="580" t="str">
        <f t="shared" si="1283"/>
        <v/>
      </c>
      <c r="CZ484" s="580" t="str">
        <f t="shared" si="1283"/>
        <v/>
      </c>
      <c r="DA484" s="580" t="str">
        <f t="shared" si="1283"/>
        <v/>
      </c>
      <c r="DB484" s="580" t="str">
        <f t="shared" si="1283"/>
        <v/>
      </c>
      <c r="DC484" s="580" t="str">
        <f t="shared" si="1283"/>
        <v/>
      </c>
      <c r="DD484" s="580" t="str">
        <f t="shared" si="1283"/>
        <v/>
      </c>
      <c r="DE484" s="580" t="str">
        <f t="shared" si="1283"/>
        <v/>
      </c>
      <c r="DF484" s="580" t="str">
        <f t="shared" si="1283"/>
        <v/>
      </c>
      <c r="DG484" s="580" t="str">
        <f t="shared" si="1283"/>
        <v/>
      </c>
      <c r="DH484" s="580" t="str">
        <f t="shared" si="1283"/>
        <v/>
      </c>
      <c r="DI484" s="580" t="str">
        <f t="shared" si="1283"/>
        <v/>
      </c>
      <c r="DJ484" s="580" t="str">
        <f t="shared" si="1283"/>
        <v/>
      </c>
      <c r="DK484" s="580" t="str">
        <f t="shared" si="1283"/>
        <v/>
      </c>
      <c r="DL484" s="580" t="str">
        <f t="shared" si="1283"/>
        <v/>
      </c>
      <c r="DM484" s="580" t="str">
        <f t="shared" si="1283"/>
        <v/>
      </c>
      <c r="DN484" s="580" t="str">
        <f t="shared" si="1283"/>
        <v/>
      </c>
      <c r="DO484" s="580" t="str">
        <f t="shared" si="1283"/>
        <v/>
      </c>
      <c r="DP484" s="580" t="str">
        <f t="shared" si="1283"/>
        <v/>
      </c>
      <c r="DQ484" s="580" t="str">
        <f t="shared" si="1283"/>
        <v/>
      </c>
      <c r="DR484" s="580" t="str">
        <f t="shared" si="1283"/>
        <v/>
      </c>
      <c r="DS484" s="580" t="str">
        <f t="shared" si="1283"/>
        <v/>
      </c>
      <c r="DT484" s="580" t="str">
        <f t="shared" si="1283"/>
        <v/>
      </c>
      <c r="DU484" s="1"/>
      <c r="DV484" s="1"/>
    </row>
    <row r="485" spans="1:126" ht="4.2" customHeight="1" thickTop="1">
      <c r="A485" s="1"/>
      <c r="B485" s="1"/>
      <c r="C485" s="1"/>
      <c r="D485" s="1"/>
      <c r="E485" s="261"/>
      <c r="F485" s="47"/>
      <c r="G485" s="229"/>
      <c r="H485" s="1"/>
      <c r="I485" s="1"/>
      <c r="J485" s="1"/>
      <c r="K485" s="1"/>
      <c r="L485" s="1"/>
      <c r="M485" s="5"/>
      <c r="N485" s="308"/>
      <c r="O485" s="1"/>
      <c r="P485" s="5"/>
      <c r="Q485" s="1"/>
      <c r="R485" s="1"/>
      <c r="S485" s="5"/>
      <c r="T485" s="7"/>
      <c r="U485" s="23"/>
      <c r="V485" s="1"/>
      <c r="W485" s="11"/>
      <c r="X485" s="10"/>
      <c r="Y485" s="45"/>
      <c r="Z485" s="92"/>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1"/>
      <c r="DV485" s="1"/>
    </row>
    <row r="486" spans="1:126" s="22" customFormat="1">
      <c r="A486" s="18"/>
      <c r="B486" s="5"/>
      <c r="C486" s="33" t="str">
        <f>$C$220</f>
        <v>месяц старта расхода</v>
      </c>
      <c r="D486" s="196"/>
      <c r="E486" s="267"/>
      <c r="F486" s="51"/>
      <c r="G486" s="230"/>
      <c r="H486" s="18"/>
      <c r="I486" s="18"/>
      <c r="J486" s="5" t="s">
        <v>6</v>
      </c>
      <c r="K486" s="578"/>
      <c r="L486" s="23" t="s">
        <v>7</v>
      </c>
      <c r="M486" s="19"/>
      <c r="N486" s="196" t="s">
        <v>140</v>
      </c>
      <c r="O486" s="18"/>
      <c r="P486" s="19"/>
      <c r="Q486" s="18" t="s">
        <v>12</v>
      </c>
      <c r="R486" s="18"/>
      <c r="S486" s="19" t="s">
        <v>6</v>
      </c>
      <c r="T486" s="204"/>
      <c r="U486" s="25" t="s">
        <v>7</v>
      </c>
      <c r="V486" s="18"/>
      <c r="W486" s="20"/>
      <c r="X486" s="21"/>
      <c r="Y486" s="46"/>
      <c r="Z486" s="95"/>
      <c r="AA486" s="581" t="str">
        <f>IF(AA488="","",IF(AND(Z488="",AA488&lt;&gt;""),1,Z486+1))</f>
        <v/>
      </c>
      <c r="AB486" s="581" t="str">
        <f t="shared" ref="AB486:CM486" si="1284">IF(AB488="","",IF(AND(AA488="",AB488&lt;&gt;""),1,AA486+1))</f>
        <v/>
      </c>
      <c r="AC486" s="581" t="str">
        <f t="shared" si="1284"/>
        <v/>
      </c>
      <c r="AD486" s="581" t="str">
        <f t="shared" si="1284"/>
        <v/>
      </c>
      <c r="AE486" s="581" t="str">
        <f t="shared" si="1284"/>
        <v/>
      </c>
      <c r="AF486" s="581" t="str">
        <f t="shared" si="1284"/>
        <v/>
      </c>
      <c r="AG486" s="581" t="str">
        <f t="shared" si="1284"/>
        <v/>
      </c>
      <c r="AH486" s="581" t="str">
        <f t="shared" si="1284"/>
        <v/>
      </c>
      <c r="AI486" s="581" t="str">
        <f t="shared" si="1284"/>
        <v/>
      </c>
      <c r="AJ486" s="581" t="str">
        <f t="shared" si="1284"/>
        <v/>
      </c>
      <c r="AK486" s="581" t="str">
        <f t="shared" si="1284"/>
        <v/>
      </c>
      <c r="AL486" s="581" t="str">
        <f t="shared" si="1284"/>
        <v/>
      </c>
      <c r="AM486" s="581" t="str">
        <f t="shared" si="1284"/>
        <v/>
      </c>
      <c r="AN486" s="581" t="str">
        <f t="shared" si="1284"/>
        <v/>
      </c>
      <c r="AO486" s="581" t="str">
        <f t="shared" si="1284"/>
        <v/>
      </c>
      <c r="AP486" s="581" t="str">
        <f t="shared" si="1284"/>
        <v/>
      </c>
      <c r="AQ486" s="581" t="str">
        <f t="shared" si="1284"/>
        <v/>
      </c>
      <c r="AR486" s="581" t="str">
        <f t="shared" si="1284"/>
        <v/>
      </c>
      <c r="AS486" s="581" t="str">
        <f t="shared" si="1284"/>
        <v/>
      </c>
      <c r="AT486" s="581" t="str">
        <f t="shared" si="1284"/>
        <v/>
      </c>
      <c r="AU486" s="581" t="str">
        <f t="shared" si="1284"/>
        <v/>
      </c>
      <c r="AV486" s="581" t="str">
        <f t="shared" si="1284"/>
        <v/>
      </c>
      <c r="AW486" s="581" t="str">
        <f t="shared" si="1284"/>
        <v/>
      </c>
      <c r="AX486" s="581" t="str">
        <f t="shared" si="1284"/>
        <v/>
      </c>
      <c r="AY486" s="581" t="str">
        <f t="shared" si="1284"/>
        <v/>
      </c>
      <c r="AZ486" s="581" t="str">
        <f t="shared" si="1284"/>
        <v/>
      </c>
      <c r="BA486" s="581" t="str">
        <f t="shared" si="1284"/>
        <v/>
      </c>
      <c r="BB486" s="581" t="str">
        <f t="shared" si="1284"/>
        <v/>
      </c>
      <c r="BC486" s="581" t="str">
        <f t="shared" si="1284"/>
        <v/>
      </c>
      <c r="BD486" s="581" t="str">
        <f t="shared" si="1284"/>
        <v/>
      </c>
      <c r="BE486" s="581" t="str">
        <f t="shared" si="1284"/>
        <v/>
      </c>
      <c r="BF486" s="581" t="str">
        <f t="shared" si="1284"/>
        <v/>
      </c>
      <c r="BG486" s="581" t="str">
        <f t="shared" si="1284"/>
        <v/>
      </c>
      <c r="BH486" s="581" t="str">
        <f t="shared" si="1284"/>
        <v/>
      </c>
      <c r="BI486" s="581" t="str">
        <f t="shared" si="1284"/>
        <v/>
      </c>
      <c r="BJ486" s="581" t="str">
        <f t="shared" si="1284"/>
        <v/>
      </c>
      <c r="BK486" s="581" t="str">
        <f t="shared" si="1284"/>
        <v/>
      </c>
      <c r="BL486" s="581" t="str">
        <f t="shared" si="1284"/>
        <v/>
      </c>
      <c r="BM486" s="581" t="str">
        <f t="shared" si="1284"/>
        <v/>
      </c>
      <c r="BN486" s="581" t="str">
        <f t="shared" si="1284"/>
        <v/>
      </c>
      <c r="BO486" s="581" t="str">
        <f t="shared" si="1284"/>
        <v/>
      </c>
      <c r="BP486" s="581" t="str">
        <f t="shared" si="1284"/>
        <v/>
      </c>
      <c r="BQ486" s="581" t="str">
        <f t="shared" si="1284"/>
        <v/>
      </c>
      <c r="BR486" s="581" t="str">
        <f t="shared" si="1284"/>
        <v/>
      </c>
      <c r="BS486" s="581" t="str">
        <f t="shared" si="1284"/>
        <v/>
      </c>
      <c r="BT486" s="581" t="str">
        <f t="shared" si="1284"/>
        <v/>
      </c>
      <c r="BU486" s="581" t="str">
        <f t="shared" si="1284"/>
        <v/>
      </c>
      <c r="BV486" s="581" t="str">
        <f t="shared" si="1284"/>
        <v/>
      </c>
      <c r="BW486" s="581" t="str">
        <f t="shared" si="1284"/>
        <v/>
      </c>
      <c r="BX486" s="581" t="str">
        <f t="shared" si="1284"/>
        <v/>
      </c>
      <c r="BY486" s="581" t="str">
        <f t="shared" si="1284"/>
        <v/>
      </c>
      <c r="BZ486" s="581" t="str">
        <f t="shared" si="1284"/>
        <v/>
      </c>
      <c r="CA486" s="581" t="str">
        <f t="shared" si="1284"/>
        <v/>
      </c>
      <c r="CB486" s="581" t="str">
        <f t="shared" si="1284"/>
        <v/>
      </c>
      <c r="CC486" s="581" t="str">
        <f t="shared" si="1284"/>
        <v/>
      </c>
      <c r="CD486" s="581" t="str">
        <f t="shared" si="1284"/>
        <v/>
      </c>
      <c r="CE486" s="581" t="str">
        <f t="shared" si="1284"/>
        <v/>
      </c>
      <c r="CF486" s="581" t="str">
        <f t="shared" si="1284"/>
        <v/>
      </c>
      <c r="CG486" s="581" t="str">
        <f t="shared" si="1284"/>
        <v/>
      </c>
      <c r="CH486" s="581" t="str">
        <f t="shared" si="1284"/>
        <v/>
      </c>
      <c r="CI486" s="581" t="str">
        <f t="shared" si="1284"/>
        <v/>
      </c>
      <c r="CJ486" s="581" t="str">
        <f t="shared" si="1284"/>
        <v/>
      </c>
      <c r="CK486" s="581" t="str">
        <f t="shared" si="1284"/>
        <v/>
      </c>
      <c r="CL486" s="581" t="str">
        <f t="shared" si="1284"/>
        <v/>
      </c>
      <c r="CM486" s="581" t="str">
        <f t="shared" si="1284"/>
        <v/>
      </c>
      <c r="CN486" s="581" t="str">
        <f t="shared" ref="CN486:DT486" si="1285">IF(CN488="","",IF(AND(CM488="",CN488&lt;&gt;""),1,CM486+1))</f>
        <v/>
      </c>
      <c r="CO486" s="581" t="str">
        <f t="shared" si="1285"/>
        <v/>
      </c>
      <c r="CP486" s="581" t="str">
        <f t="shared" si="1285"/>
        <v/>
      </c>
      <c r="CQ486" s="581" t="str">
        <f t="shared" si="1285"/>
        <v/>
      </c>
      <c r="CR486" s="581" t="str">
        <f t="shared" si="1285"/>
        <v/>
      </c>
      <c r="CS486" s="581" t="str">
        <f t="shared" si="1285"/>
        <v/>
      </c>
      <c r="CT486" s="581" t="str">
        <f t="shared" si="1285"/>
        <v/>
      </c>
      <c r="CU486" s="581" t="str">
        <f t="shared" si="1285"/>
        <v/>
      </c>
      <c r="CV486" s="581" t="str">
        <f t="shared" si="1285"/>
        <v/>
      </c>
      <c r="CW486" s="581" t="str">
        <f t="shared" si="1285"/>
        <v/>
      </c>
      <c r="CX486" s="581" t="str">
        <f t="shared" si="1285"/>
        <v/>
      </c>
      <c r="CY486" s="581" t="str">
        <f t="shared" si="1285"/>
        <v/>
      </c>
      <c r="CZ486" s="581" t="str">
        <f t="shared" si="1285"/>
        <v/>
      </c>
      <c r="DA486" s="581" t="str">
        <f t="shared" si="1285"/>
        <v/>
      </c>
      <c r="DB486" s="581" t="str">
        <f t="shared" si="1285"/>
        <v/>
      </c>
      <c r="DC486" s="581" t="str">
        <f t="shared" si="1285"/>
        <v/>
      </c>
      <c r="DD486" s="581" t="str">
        <f t="shared" si="1285"/>
        <v/>
      </c>
      <c r="DE486" s="581" t="str">
        <f t="shared" si="1285"/>
        <v/>
      </c>
      <c r="DF486" s="581" t="str">
        <f t="shared" si="1285"/>
        <v/>
      </c>
      <c r="DG486" s="581" t="str">
        <f t="shared" si="1285"/>
        <v/>
      </c>
      <c r="DH486" s="581" t="str">
        <f t="shared" si="1285"/>
        <v/>
      </c>
      <c r="DI486" s="581" t="str">
        <f t="shared" si="1285"/>
        <v/>
      </c>
      <c r="DJ486" s="581" t="str">
        <f t="shared" si="1285"/>
        <v/>
      </c>
      <c r="DK486" s="581" t="str">
        <f t="shared" si="1285"/>
        <v/>
      </c>
      <c r="DL486" s="581" t="str">
        <f t="shared" si="1285"/>
        <v/>
      </c>
      <c r="DM486" s="581" t="str">
        <f t="shared" si="1285"/>
        <v/>
      </c>
      <c r="DN486" s="581" t="str">
        <f t="shared" si="1285"/>
        <v/>
      </c>
      <c r="DO486" s="581" t="str">
        <f t="shared" si="1285"/>
        <v/>
      </c>
      <c r="DP486" s="581" t="str">
        <f t="shared" si="1285"/>
        <v/>
      </c>
      <c r="DQ486" s="581" t="str">
        <f t="shared" si="1285"/>
        <v/>
      </c>
      <c r="DR486" s="581" t="str">
        <f t="shared" si="1285"/>
        <v/>
      </c>
      <c r="DS486" s="581" t="str">
        <f t="shared" si="1285"/>
        <v/>
      </c>
      <c r="DT486" s="581" t="str">
        <f t="shared" si="1285"/>
        <v/>
      </c>
      <c r="DU486" s="18"/>
      <c r="DV486" s="18"/>
    </row>
    <row r="487" spans="1:126" ht="4.2" customHeight="1">
      <c r="A487" s="1"/>
      <c r="B487" s="5"/>
      <c r="C487" s="1"/>
      <c r="D487" s="1"/>
      <c r="E487" s="261"/>
      <c r="F487" s="47"/>
      <c r="G487" s="229"/>
      <c r="H487" s="1"/>
      <c r="I487" s="1"/>
      <c r="J487" s="1"/>
      <c r="K487" s="1"/>
      <c r="L487" s="1"/>
      <c r="M487" s="5"/>
      <c r="N487" s="18"/>
      <c r="O487" s="1"/>
      <c r="P487" s="5"/>
      <c r="Q487" s="1"/>
      <c r="R487" s="1"/>
      <c r="S487" s="5"/>
      <c r="T487" s="7"/>
      <c r="U487" s="23"/>
      <c r="V487" s="1"/>
      <c r="W487" s="11"/>
      <c r="X487" s="10"/>
      <c r="Y487" s="45"/>
      <c r="Z487" s="92"/>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1"/>
      <c r="DV487" s="1"/>
    </row>
    <row r="488" spans="1:126" s="22" customFormat="1">
      <c r="A488" s="18"/>
      <c r="B488" s="5"/>
      <c r="C488" s="33" t="str">
        <f>$C$222</f>
        <v>месяц окончания расхода</v>
      </c>
      <c r="D488" s="18"/>
      <c r="E488" s="267"/>
      <c r="F488" s="51"/>
      <c r="G488" s="230"/>
      <c r="H488" s="18"/>
      <c r="I488" s="18"/>
      <c r="J488" s="5" t="s">
        <v>6</v>
      </c>
      <c r="K488" s="578"/>
      <c r="L488" s="23" t="s">
        <v>7</v>
      </c>
      <c r="M488" s="19"/>
      <c r="N488" s="196" t="s">
        <v>142</v>
      </c>
      <c r="O488" s="18"/>
      <c r="P488" s="19"/>
      <c r="Q488" s="18" t="str">
        <f>IF(T486=справочники!$E$9,"a+qx",IF(T486=справочники!$E$10,"aq^x",IF(T486=справочники!$E$11,"a^(1+qx)","??")))</f>
        <v>??</v>
      </c>
      <c r="R488" s="18"/>
      <c r="S488" s="19" t="s">
        <v>6</v>
      </c>
      <c r="T488" s="212"/>
      <c r="U488" s="25"/>
      <c r="V488" s="18"/>
      <c r="W488" s="20"/>
      <c r="X488" s="21"/>
      <c r="Y488" s="46"/>
      <c r="Z488" s="95"/>
      <c r="AA488" s="582" t="str">
        <f>IF(AND(AA$8&gt;=$K486,AA$8&lt;=IF(OR($K488="",$K488=0),1000000,$K488)),AA$8,"")</f>
        <v/>
      </c>
      <c r="AB488" s="582" t="str">
        <f t="shared" ref="AB488:CM488" si="1286">IF(AND(AB$8&gt;=$K486,AB$8&lt;=IF(OR($K488="",$K488=0),1000000,$K488)),AB$8,"")</f>
        <v/>
      </c>
      <c r="AC488" s="582" t="str">
        <f t="shared" si="1286"/>
        <v/>
      </c>
      <c r="AD488" s="582" t="str">
        <f t="shared" si="1286"/>
        <v/>
      </c>
      <c r="AE488" s="582" t="str">
        <f t="shared" si="1286"/>
        <v/>
      </c>
      <c r="AF488" s="582" t="str">
        <f t="shared" si="1286"/>
        <v/>
      </c>
      <c r="AG488" s="582" t="str">
        <f t="shared" si="1286"/>
        <v/>
      </c>
      <c r="AH488" s="582" t="str">
        <f t="shared" si="1286"/>
        <v/>
      </c>
      <c r="AI488" s="582" t="str">
        <f t="shared" si="1286"/>
        <v/>
      </c>
      <c r="AJ488" s="582" t="str">
        <f t="shared" si="1286"/>
        <v/>
      </c>
      <c r="AK488" s="582" t="str">
        <f t="shared" si="1286"/>
        <v/>
      </c>
      <c r="AL488" s="582" t="str">
        <f t="shared" si="1286"/>
        <v/>
      </c>
      <c r="AM488" s="582" t="str">
        <f t="shared" si="1286"/>
        <v/>
      </c>
      <c r="AN488" s="582" t="str">
        <f t="shared" si="1286"/>
        <v/>
      </c>
      <c r="AO488" s="582" t="str">
        <f t="shared" si="1286"/>
        <v/>
      </c>
      <c r="AP488" s="582" t="str">
        <f t="shared" si="1286"/>
        <v/>
      </c>
      <c r="AQ488" s="582" t="str">
        <f t="shared" si="1286"/>
        <v/>
      </c>
      <c r="AR488" s="582" t="str">
        <f t="shared" si="1286"/>
        <v/>
      </c>
      <c r="AS488" s="582" t="str">
        <f t="shared" si="1286"/>
        <v/>
      </c>
      <c r="AT488" s="582" t="str">
        <f t="shared" si="1286"/>
        <v/>
      </c>
      <c r="AU488" s="582" t="str">
        <f t="shared" si="1286"/>
        <v/>
      </c>
      <c r="AV488" s="582" t="str">
        <f t="shared" si="1286"/>
        <v/>
      </c>
      <c r="AW488" s="582" t="str">
        <f t="shared" si="1286"/>
        <v/>
      </c>
      <c r="AX488" s="582" t="str">
        <f t="shared" si="1286"/>
        <v/>
      </c>
      <c r="AY488" s="582" t="str">
        <f t="shared" si="1286"/>
        <v/>
      </c>
      <c r="AZ488" s="582" t="str">
        <f t="shared" si="1286"/>
        <v/>
      </c>
      <c r="BA488" s="582" t="str">
        <f t="shared" si="1286"/>
        <v/>
      </c>
      <c r="BB488" s="582" t="str">
        <f t="shared" si="1286"/>
        <v/>
      </c>
      <c r="BC488" s="582" t="str">
        <f t="shared" si="1286"/>
        <v/>
      </c>
      <c r="BD488" s="582" t="str">
        <f t="shared" si="1286"/>
        <v/>
      </c>
      <c r="BE488" s="582" t="str">
        <f t="shared" si="1286"/>
        <v/>
      </c>
      <c r="BF488" s="582" t="str">
        <f t="shared" si="1286"/>
        <v/>
      </c>
      <c r="BG488" s="582" t="str">
        <f t="shared" si="1286"/>
        <v/>
      </c>
      <c r="BH488" s="582" t="str">
        <f t="shared" si="1286"/>
        <v/>
      </c>
      <c r="BI488" s="582" t="str">
        <f t="shared" si="1286"/>
        <v/>
      </c>
      <c r="BJ488" s="582" t="str">
        <f t="shared" si="1286"/>
        <v/>
      </c>
      <c r="BK488" s="582" t="str">
        <f t="shared" si="1286"/>
        <v/>
      </c>
      <c r="BL488" s="582" t="str">
        <f t="shared" si="1286"/>
        <v/>
      </c>
      <c r="BM488" s="582" t="str">
        <f t="shared" si="1286"/>
        <v/>
      </c>
      <c r="BN488" s="582" t="str">
        <f t="shared" si="1286"/>
        <v/>
      </c>
      <c r="BO488" s="582" t="str">
        <f t="shared" si="1286"/>
        <v/>
      </c>
      <c r="BP488" s="582" t="str">
        <f t="shared" si="1286"/>
        <v/>
      </c>
      <c r="BQ488" s="582" t="str">
        <f t="shared" si="1286"/>
        <v/>
      </c>
      <c r="BR488" s="582" t="str">
        <f t="shared" si="1286"/>
        <v/>
      </c>
      <c r="BS488" s="582" t="str">
        <f t="shared" si="1286"/>
        <v/>
      </c>
      <c r="BT488" s="582" t="str">
        <f t="shared" si="1286"/>
        <v/>
      </c>
      <c r="BU488" s="582" t="str">
        <f t="shared" si="1286"/>
        <v/>
      </c>
      <c r="BV488" s="582" t="str">
        <f t="shared" si="1286"/>
        <v/>
      </c>
      <c r="BW488" s="582" t="str">
        <f t="shared" si="1286"/>
        <v/>
      </c>
      <c r="BX488" s="582" t="str">
        <f t="shared" si="1286"/>
        <v/>
      </c>
      <c r="BY488" s="582" t="str">
        <f t="shared" si="1286"/>
        <v/>
      </c>
      <c r="BZ488" s="582" t="str">
        <f t="shared" si="1286"/>
        <v/>
      </c>
      <c r="CA488" s="582" t="str">
        <f t="shared" si="1286"/>
        <v/>
      </c>
      <c r="CB488" s="582" t="str">
        <f t="shared" si="1286"/>
        <v/>
      </c>
      <c r="CC488" s="582" t="str">
        <f t="shared" si="1286"/>
        <v/>
      </c>
      <c r="CD488" s="582" t="str">
        <f t="shared" si="1286"/>
        <v/>
      </c>
      <c r="CE488" s="582" t="str">
        <f t="shared" si="1286"/>
        <v/>
      </c>
      <c r="CF488" s="582" t="str">
        <f t="shared" si="1286"/>
        <v/>
      </c>
      <c r="CG488" s="582" t="str">
        <f t="shared" si="1286"/>
        <v/>
      </c>
      <c r="CH488" s="582" t="str">
        <f t="shared" si="1286"/>
        <v/>
      </c>
      <c r="CI488" s="582" t="str">
        <f t="shared" si="1286"/>
        <v/>
      </c>
      <c r="CJ488" s="582" t="str">
        <f t="shared" si="1286"/>
        <v/>
      </c>
      <c r="CK488" s="582" t="str">
        <f t="shared" si="1286"/>
        <v/>
      </c>
      <c r="CL488" s="582" t="str">
        <f t="shared" si="1286"/>
        <v/>
      </c>
      <c r="CM488" s="582" t="str">
        <f t="shared" si="1286"/>
        <v/>
      </c>
      <c r="CN488" s="582" t="str">
        <f t="shared" ref="CN488:DT488" si="1287">IF(AND(CN$8&gt;=$K486,CN$8&lt;=IF(OR($K488="",$K488=0),1000000,$K488)),CN$8,"")</f>
        <v/>
      </c>
      <c r="CO488" s="582" t="str">
        <f t="shared" si="1287"/>
        <v/>
      </c>
      <c r="CP488" s="582" t="str">
        <f t="shared" si="1287"/>
        <v/>
      </c>
      <c r="CQ488" s="582" t="str">
        <f t="shared" si="1287"/>
        <v/>
      </c>
      <c r="CR488" s="582" t="str">
        <f t="shared" si="1287"/>
        <v/>
      </c>
      <c r="CS488" s="582" t="str">
        <f t="shared" si="1287"/>
        <v/>
      </c>
      <c r="CT488" s="582" t="str">
        <f t="shared" si="1287"/>
        <v/>
      </c>
      <c r="CU488" s="582" t="str">
        <f t="shared" si="1287"/>
        <v/>
      </c>
      <c r="CV488" s="582" t="str">
        <f t="shared" si="1287"/>
        <v/>
      </c>
      <c r="CW488" s="582" t="str">
        <f t="shared" si="1287"/>
        <v/>
      </c>
      <c r="CX488" s="582" t="str">
        <f t="shared" si="1287"/>
        <v/>
      </c>
      <c r="CY488" s="582" t="str">
        <f t="shared" si="1287"/>
        <v/>
      </c>
      <c r="CZ488" s="582" t="str">
        <f t="shared" si="1287"/>
        <v/>
      </c>
      <c r="DA488" s="582" t="str">
        <f t="shared" si="1287"/>
        <v/>
      </c>
      <c r="DB488" s="582" t="str">
        <f t="shared" si="1287"/>
        <v/>
      </c>
      <c r="DC488" s="582" t="str">
        <f t="shared" si="1287"/>
        <v/>
      </c>
      <c r="DD488" s="582" t="str">
        <f t="shared" si="1287"/>
        <v/>
      </c>
      <c r="DE488" s="582" t="str">
        <f t="shared" si="1287"/>
        <v/>
      </c>
      <c r="DF488" s="582" t="str">
        <f t="shared" si="1287"/>
        <v/>
      </c>
      <c r="DG488" s="582" t="str">
        <f t="shared" si="1287"/>
        <v/>
      </c>
      <c r="DH488" s="582" t="str">
        <f t="shared" si="1287"/>
        <v/>
      </c>
      <c r="DI488" s="582" t="str">
        <f t="shared" si="1287"/>
        <v/>
      </c>
      <c r="DJ488" s="582" t="str">
        <f t="shared" si="1287"/>
        <v/>
      </c>
      <c r="DK488" s="582" t="str">
        <f t="shared" si="1287"/>
        <v/>
      </c>
      <c r="DL488" s="582" t="str">
        <f t="shared" si="1287"/>
        <v/>
      </c>
      <c r="DM488" s="582" t="str">
        <f t="shared" si="1287"/>
        <v/>
      </c>
      <c r="DN488" s="582" t="str">
        <f t="shared" si="1287"/>
        <v/>
      </c>
      <c r="DO488" s="582" t="str">
        <f t="shared" si="1287"/>
        <v/>
      </c>
      <c r="DP488" s="582" t="str">
        <f t="shared" si="1287"/>
        <v/>
      </c>
      <c r="DQ488" s="582" t="str">
        <f t="shared" si="1287"/>
        <v/>
      </c>
      <c r="DR488" s="582" t="str">
        <f t="shared" si="1287"/>
        <v/>
      </c>
      <c r="DS488" s="582" t="str">
        <f t="shared" si="1287"/>
        <v/>
      </c>
      <c r="DT488" s="582" t="str">
        <f t="shared" si="1287"/>
        <v/>
      </c>
      <c r="DU488" s="18"/>
      <c r="DV488" s="18"/>
    </row>
    <row r="489" spans="1:126" ht="4.2" customHeight="1">
      <c r="A489" s="1"/>
      <c r="B489" s="1"/>
      <c r="C489" s="1"/>
      <c r="D489" s="1"/>
      <c r="E489" s="261"/>
      <c r="F489" s="47"/>
      <c r="G489" s="229"/>
      <c r="H489" s="1"/>
      <c r="I489" s="1"/>
      <c r="J489" s="1"/>
      <c r="K489" s="1"/>
      <c r="L489" s="1"/>
      <c r="M489" s="5"/>
      <c r="N489" s="1"/>
      <c r="O489" s="1"/>
      <c r="P489" s="5"/>
      <c r="Q489" s="1"/>
      <c r="R489" s="1"/>
      <c r="S489" s="5"/>
      <c r="T489" s="7"/>
      <c r="U489" s="23"/>
      <c r="V489" s="1"/>
      <c r="W489" s="11"/>
      <c r="X489" s="10"/>
      <c r="Y489" s="45"/>
      <c r="Z489" s="92"/>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1"/>
      <c r="DV489" s="1"/>
    </row>
    <row r="490" spans="1:126" s="22" customFormat="1">
      <c r="A490" s="18"/>
      <c r="B490" s="242" t="s">
        <v>131</v>
      </c>
      <c r="C490" s="18"/>
      <c r="D490" s="18"/>
      <c r="E490" s="267"/>
      <c r="F490" s="51"/>
      <c r="G490" s="230"/>
      <c r="H490" s="18"/>
      <c r="I490" s="243" t="s">
        <v>132</v>
      </c>
      <c r="J490" s="18"/>
      <c r="K490" s="18"/>
      <c r="L490" s="18"/>
      <c r="M490" s="19"/>
      <c r="N490" s="196" t="s">
        <v>141</v>
      </c>
      <c r="O490" s="18"/>
      <c r="P490" s="19"/>
      <c r="Q490" s="18" t="s">
        <v>69</v>
      </c>
      <c r="R490" s="18"/>
      <c r="S490" s="19" t="s">
        <v>6</v>
      </c>
      <c r="T490" s="205"/>
      <c r="U490" s="25" t="s">
        <v>7</v>
      </c>
      <c r="V490" s="18"/>
      <c r="W490" s="20"/>
      <c r="X490" s="21"/>
      <c r="Y490" s="46"/>
      <c r="Z490" s="95"/>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6"/>
      <c r="BM490" s="96"/>
      <c r="BN490" s="96"/>
      <c r="BO490" s="96"/>
      <c r="BP490" s="96"/>
      <c r="BQ490" s="96"/>
      <c r="BR490" s="96"/>
      <c r="BS490" s="96"/>
      <c r="BT490" s="96"/>
      <c r="BU490" s="96"/>
      <c r="BV490" s="96"/>
      <c r="BW490" s="96"/>
      <c r="BX490" s="96"/>
      <c r="BY490" s="96"/>
      <c r="BZ490" s="96"/>
      <c r="CA490" s="96"/>
      <c r="CB490" s="96"/>
      <c r="CC490" s="96"/>
      <c r="CD490" s="96"/>
      <c r="CE490" s="96"/>
      <c r="CF490" s="96"/>
      <c r="CG490" s="96"/>
      <c r="CH490" s="96"/>
      <c r="CI490" s="96"/>
      <c r="CJ490" s="96"/>
      <c r="CK490" s="96"/>
      <c r="CL490" s="96"/>
      <c r="CM490" s="96"/>
      <c r="CN490" s="96"/>
      <c r="CO490" s="96"/>
      <c r="CP490" s="96"/>
      <c r="CQ490" s="96"/>
      <c r="CR490" s="96"/>
      <c r="CS490" s="96"/>
      <c r="CT490" s="96"/>
      <c r="CU490" s="96"/>
      <c r="CV490" s="96"/>
      <c r="CW490" s="96"/>
      <c r="CX490" s="96"/>
      <c r="CY490" s="96"/>
      <c r="CZ490" s="96"/>
      <c r="DA490" s="96"/>
      <c r="DB490" s="96"/>
      <c r="DC490" s="96"/>
      <c r="DD490" s="96"/>
      <c r="DE490" s="96"/>
      <c r="DF490" s="96"/>
      <c r="DG490" s="96"/>
      <c r="DH490" s="96"/>
      <c r="DI490" s="96"/>
      <c r="DJ490" s="96"/>
      <c r="DK490" s="96"/>
      <c r="DL490" s="96"/>
      <c r="DM490" s="96"/>
      <c r="DN490" s="96"/>
      <c r="DO490" s="96"/>
      <c r="DP490" s="96"/>
      <c r="DQ490" s="96"/>
      <c r="DR490" s="96"/>
      <c r="DS490" s="96"/>
      <c r="DT490" s="96"/>
      <c r="DU490" s="18"/>
      <c r="DV490" s="18"/>
    </row>
    <row r="491" spans="1:126" ht="4.2" customHeight="1">
      <c r="A491" s="1"/>
      <c r="B491" s="1"/>
      <c r="C491" s="1"/>
      <c r="D491" s="1"/>
      <c r="E491" s="261"/>
      <c r="F491" s="47"/>
      <c r="G491" s="229"/>
      <c r="H491" s="1"/>
      <c r="I491" s="1"/>
      <c r="J491" s="1"/>
      <c r="K491" s="1"/>
      <c r="L491" s="1"/>
      <c r="M491" s="5"/>
      <c r="N491" s="1"/>
      <c r="O491" s="1"/>
      <c r="P491" s="5"/>
      <c r="Q491" s="1"/>
      <c r="R491" s="1"/>
      <c r="S491" s="5"/>
      <c r="T491" s="7"/>
      <c r="U491" s="23"/>
      <c r="V491" s="1"/>
      <c r="W491" s="11"/>
      <c r="X491" s="10"/>
      <c r="Y491" s="45"/>
      <c r="Z491" s="92"/>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1"/>
      <c r="DV491" s="1"/>
    </row>
    <row r="492" spans="1:126" s="4" customFormat="1">
      <c r="A492" s="3"/>
      <c r="B492" s="257" t="s">
        <v>129</v>
      </c>
      <c r="C492" s="3"/>
      <c r="D492" s="3"/>
      <c r="E492" s="9"/>
      <c r="F492" s="50"/>
      <c r="G492" s="230"/>
      <c r="H492" s="12" t="str">
        <f>B492&amp;N484</f>
        <v>Учет - Статья прямого постоянного расхода</v>
      </c>
      <c r="I492" s="12"/>
      <c r="J492" s="3"/>
      <c r="K492" s="3"/>
      <c r="L492" s="3"/>
      <c r="M492" s="5"/>
      <c r="N492" s="35" t="str">
        <f>N305</f>
        <v>Продажа нежилых помещений</v>
      </c>
      <c r="O492" s="35"/>
      <c r="P492" s="5"/>
      <c r="Q492" s="35" t="s">
        <v>25</v>
      </c>
      <c r="R492" s="35"/>
      <c r="S492" s="19" t="s">
        <v>6</v>
      </c>
      <c r="T492" s="306"/>
      <c r="U492" s="23" t="s">
        <v>7</v>
      </c>
      <c r="V492" s="35"/>
      <c r="W492" s="37">
        <f>SUM($Y492:$DU492)</f>
        <v>0</v>
      </c>
      <c r="X492" s="37"/>
      <c r="Y492" s="45"/>
      <c r="Z492" s="98"/>
      <c r="AA492" s="99">
        <f>IF(AA488="",0,IF(AA486=1,$T484,IF($T486=справочники!$E$9,$T484+$T488*INT((AA486-1)/IF(OR($T490=0,$T490=""),1,$T490)),IF($T486=справочники!$E$10,$T484*POWER($T488,INT((AA486-1)/IF(OR($T490=0,$T490=""),1,$T490))),IF($T486=справочники!$E$11,POWER($T484,1+$T488*INT((AA486-1)/IF(OR($T490=0,$T490=""),1,$T490))),0)))))</f>
        <v>0</v>
      </c>
      <c r="AB492" s="99">
        <f>IF(AB488="",0,IF(AB486=1,$T484,IF($T486=справочники!$E$9,$T484+$T488*INT((AB486-1)/IF(OR($T490=0,$T490=""),1,$T490)),IF($T486=справочники!$E$10,$T484*POWER($T488,INT((AB486-1)/IF(OR($T490=0,$T490=""),1,$T490))),IF($T486=справочники!$E$11,POWER($T484,1+$T488*INT((AB486-1)/IF(OR($T490=0,$T490=""),1,$T490))),0)))))</f>
        <v>0</v>
      </c>
      <c r="AC492" s="99">
        <f>IF(AC488="",0,IF(AC486=1,$T484,IF($T486=справочники!$E$9,$T484+$T488*INT((AC486-1)/IF(OR($T490=0,$T490=""),1,$T490)),IF($T486=справочники!$E$10,$T484*POWER($T488,INT((AC486-1)/IF(OR($T490=0,$T490=""),1,$T490))),IF($T486=справочники!$E$11,POWER($T484,1+$T488*INT((AC486-1)/IF(OR($T490=0,$T490=""),1,$T490))),0)))))</f>
        <v>0</v>
      </c>
      <c r="AD492" s="99">
        <f>IF(AD488="",0,IF(AD486=1,$T484,IF($T486=справочники!$E$9,$T484+$T488*INT((AD486-1)/IF(OR($T490=0,$T490=""),1,$T490)),IF($T486=справочники!$E$10,$T484*POWER($T488,INT((AD486-1)/IF(OR($T490=0,$T490=""),1,$T490))),IF($T486=справочники!$E$11,POWER($T484,1+$T488*INT((AD486-1)/IF(OR($T490=0,$T490=""),1,$T490))),0)))))</f>
        <v>0</v>
      </c>
      <c r="AE492" s="99">
        <f>IF(AE488="",0,IF(AE486=1,$T484,IF($T486=справочники!$E$9,$T484+$T488*INT((AE486-1)/IF(OR($T490=0,$T490=""),1,$T490)),IF($T486=справочники!$E$10,$T484*POWER($T488,INT((AE486-1)/IF(OR($T490=0,$T490=""),1,$T490))),IF($T486=справочники!$E$11,POWER($T484,1+$T488*INT((AE486-1)/IF(OR($T490=0,$T490=""),1,$T490))),0)))))</f>
        <v>0</v>
      </c>
      <c r="AF492" s="99">
        <f>IF(AF488="",0,IF(AF486=1,$T484,IF($T486=справочники!$E$9,$T484+$T488*INT((AF486-1)/IF(OR($T490=0,$T490=""),1,$T490)),IF($T486=справочники!$E$10,$T484*POWER($T488,INT((AF486-1)/IF(OR($T490=0,$T490=""),1,$T490))),IF($T486=справочники!$E$11,POWER($T484,1+$T488*INT((AF486-1)/IF(OR($T490=0,$T490=""),1,$T490))),0)))))</f>
        <v>0</v>
      </c>
      <c r="AG492" s="99">
        <f>IF(AG488="",0,IF(AG486=1,$T484,IF($T486=справочники!$E$9,$T484+$T488*INT((AG486-1)/IF(OR($T490=0,$T490=""),1,$T490)),IF($T486=справочники!$E$10,$T484*POWER($T488,INT((AG486-1)/IF(OR($T490=0,$T490=""),1,$T490))),IF($T486=справочники!$E$11,POWER($T484,1+$T488*INT((AG486-1)/IF(OR($T490=0,$T490=""),1,$T490))),0)))))</f>
        <v>0</v>
      </c>
      <c r="AH492" s="99">
        <f>IF(AH488="",0,IF(AH486=1,$T484,IF($T486=справочники!$E$9,$T484+$T488*INT((AH486-1)/IF(OR($T490=0,$T490=""),1,$T490)),IF($T486=справочники!$E$10,$T484*POWER($T488,INT((AH486-1)/IF(OR($T490=0,$T490=""),1,$T490))),IF($T486=справочники!$E$11,POWER($T484,1+$T488*INT((AH486-1)/IF(OR($T490=0,$T490=""),1,$T490))),0)))))</f>
        <v>0</v>
      </c>
      <c r="AI492" s="99">
        <f>IF(AI488="",0,IF(AI486=1,$T484,IF($T486=справочники!$E$9,$T484+$T488*INT((AI486-1)/IF(OR($T490=0,$T490=""),1,$T490)),IF($T486=справочники!$E$10,$T484*POWER($T488,INT((AI486-1)/IF(OR($T490=0,$T490=""),1,$T490))),IF($T486=справочники!$E$11,POWER($T484,1+$T488*INT((AI486-1)/IF(OR($T490=0,$T490=""),1,$T490))),0)))))</f>
        <v>0</v>
      </c>
      <c r="AJ492" s="99">
        <f>IF(AJ488="",0,IF(AJ486=1,$T484,IF($T486=справочники!$E$9,$T484+$T488*INT((AJ486-1)/IF(OR($T490=0,$T490=""),1,$T490)),IF($T486=справочники!$E$10,$T484*POWER($T488,INT((AJ486-1)/IF(OR($T490=0,$T490=""),1,$T490))),IF($T486=справочники!$E$11,POWER($T484,1+$T488*INT((AJ486-1)/IF(OR($T490=0,$T490=""),1,$T490))),0)))))</f>
        <v>0</v>
      </c>
      <c r="AK492" s="99">
        <f>IF(AK488="",0,IF(AK486=1,$T484,IF($T486=справочники!$E$9,$T484+$T488*INT((AK486-1)/IF(OR($T490=0,$T490=""),1,$T490)),IF($T486=справочники!$E$10,$T484*POWER($T488,INT((AK486-1)/IF(OR($T490=0,$T490=""),1,$T490))),IF($T486=справочники!$E$11,POWER($T484,1+$T488*INT((AK486-1)/IF(OR($T490=0,$T490=""),1,$T490))),0)))))</f>
        <v>0</v>
      </c>
      <c r="AL492" s="99">
        <f>IF(AL488="",0,IF(AL486=1,$T484,IF($T486=справочники!$E$9,$T484+$T488*INT((AL486-1)/IF(OR($T490=0,$T490=""),1,$T490)),IF($T486=справочники!$E$10,$T484*POWER($T488,INT((AL486-1)/IF(OR($T490=0,$T490=""),1,$T490))),IF($T486=справочники!$E$11,POWER($T484,1+$T488*INT((AL486-1)/IF(OR($T490=0,$T490=""),1,$T490))),0)))))</f>
        <v>0</v>
      </c>
      <c r="AM492" s="99">
        <f>IF(AM488="",0,IF(AM486=1,$T484,IF($T486=справочники!$E$9,$T484+$T488*INT((AM486-1)/IF(OR($T490=0,$T490=""),1,$T490)),IF($T486=справочники!$E$10,$T484*POWER($T488,INT((AM486-1)/IF(OR($T490=0,$T490=""),1,$T490))),IF($T486=справочники!$E$11,POWER($T484,1+$T488*INT((AM486-1)/IF(OR($T490=0,$T490=""),1,$T490))),0)))))</f>
        <v>0</v>
      </c>
      <c r="AN492" s="99">
        <f>IF(AN488="",0,IF(AN486=1,$T484,IF($T486=справочники!$E$9,$T484+$T488*INT((AN486-1)/IF(OR($T490=0,$T490=""),1,$T490)),IF($T486=справочники!$E$10,$T484*POWER($T488,INT((AN486-1)/IF(OR($T490=0,$T490=""),1,$T490))),IF($T486=справочники!$E$11,POWER($T484,1+$T488*INT((AN486-1)/IF(OR($T490=0,$T490=""),1,$T490))),0)))))</f>
        <v>0</v>
      </c>
      <c r="AO492" s="99">
        <f>IF(AO488="",0,IF(AO486=1,$T484,IF($T486=справочники!$E$9,$T484+$T488*INT((AO486-1)/IF(OR($T490=0,$T490=""),1,$T490)),IF($T486=справочники!$E$10,$T484*POWER($T488,INT((AO486-1)/IF(OR($T490=0,$T490=""),1,$T490))),IF($T486=справочники!$E$11,POWER($T484,1+$T488*INT((AO486-1)/IF(OR($T490=0,$T490=""),1,$T490))),0)))))</f>
        <v>0</v>
      </c>
      <c r="AP492" s="99">
        <f>IF(AP488="",0,IF(AP486=1,$T484,IF($T486=справочники!$E$9,$T484+$T488*INT((AP486-1)/IF(OR($T490=0,$T490=""),1,$T490)),IF($T486=справочники!$E$10,$T484*POWER($T488,INT((AP486-1)/IF(OR($T490=0,$T490=""),1,$T490))),IF($T486=справочники!$E$11,POWER($T484,1+$T488*INT((AP486-1)/IF(OR($T490=0,$T490=""),1,$T490))),0)))))</f>
        <v>0</v>
      </c>
      <c r="AQ492" s="99">
        <f>IF(AQ488="",0,IF(AQ486=1,$T484,IF($T486=справочники!$E$9,$T484+$T488*INT((AQ486-1)/IF(OR($T490=0,$T490=""),1,$T490)),IF($T486=справочники!$E$10,$T484*POWER($T488,INT((AQ486-1)/IF(OR($T490=0,$T490=""),1,$T490))),IF($T486=справочники!$E$11,POWER($T484,1+$T488*INT((AQ486-1)/IF(OR($T490=0,$T490=""),1,$T490))),0)))))</f>
        <v>0</v>
      </c>
      <c r="AR492" s="99">
        <f>IF(AR488="",0,IF(AR486=1,$T484,IF($T486=справочники!$E$9,$T484+$T488*INT((AR486-1)/IF(OR($T490=0,$T490=""),1,$T490)),IF($T486=справочники!$E$10,$T484*POWER($T488,INT((AR486-1)/IF(OR($T490=0,$T490=""),1,$T490))),IF($T486=справочники!$E$11,POWER($T484,1+$T488*INT((AR486-1)/IF(OR($T490=0,$T490=""),1,$T490))),0)))))</f>
        <v>0</v>
      </c>
      <c r="AS492" s="99">
        <f>IF(AS488="",0,IF(AS486=1,$T484,IF($T486=справочники!$E$9,$T484+$T488*INT((AS486-1)/IF(OR($T490=0,$T490=""),1,$T490)),IF($T486=справочники!$E$10,$T484*POWER($T488,INT((AS486-1)/IF(OR($T490=0,$T490=""),1,$T490))),IF($T486=справочники!$E$11,POWER($T484,1+$T488*INT((AS486-1)/IF(OR($T490=0,$T490=""),1,$T490))),0)))))</f>
        <v>0</v>
      </c>
      <c r="AT492" s="99">
        <f>IF(AT488="",0,IF(AT486=1,$T484,IF($T486=справочники!$E$9,$T484+$T488*INT((AT486-1)/IF(OR($T490=0,$T490=""),1,$T490)),IF($T486=справочники!$E$10,$T484*POWER($T488,INT((AT486-1)/IF(OR($T490=0,$T490=""),1,$T490))),IF($T486=справочники!$E$11,POWER($T484,1+$T488*INT((AT486-1)/IF(OR($T490=0,$T490=""),1,$T490))),0)))))</f>
        <v>0</v>
      </c>
      <c r="AU492" s="99">
        <f>IF(AU488="",0,IF(AU486=1,$T484,IF($T486=справочники!$E$9,$T484+$T488*INT((AU486-1)/IF(OR($T490=0,$T490=""),1,$T490)),IF($T486=справочники!$E$10,$T484*POWER($T488,INT((AU486-1)/IF(OR($T490=0,$T490=""),1,$T490))),IF($T486=справочники!$E$11,POWER($T484,1+$T488*INT((AU486-1)/IF(OR($T490=0,$T490=""),1,$T490))),0)))))</f>
        <v>0</v>
      </c>
      <c r="AV492" s="99">
        <f>IF(AV488="",0,IF(AV486=1,$T484,IF($T486=справочники!$E$9,$T484+$T488*INT((AV486-1)/IF(OR($T490=0,$T490=""),1,$T490)),IF($T486=справочники!$E$10,$T484*POWER($T488,INT((AV486-1)/IF(OR($T490=0,$T490=""),1,$T490))),IF($T486=справочники!$E$11,POWER($T484,1+$T488*INT((AV486-1)/IF(OR($T490=0,$T490=""),1,$T490))),0)))))</f>
        <v>0</v>
      </c>
      <c r="AW492" s="99">
        <f>IF(AW488="",0,IF(AW486=1,$T484,IF($T486=справочники!$E$9,$T484+$T488*INT((AW486-1)/IF(OR($T490=0,$T490=""),1,$T490)),IF($T486=справочники!$E$10,$T484*POWER($T488,INT((AW486-1)/IF(OR($T490=0,$T490=""),1,$T490))),IF($T486=справочники!$E$11,POWER($T484,1+$T488*INT((AW486-1)/IF(OR($T490=0,$T490=""),1,$T490))),0)))))</f>
        <v>0</v>
      </c>
      <c r="AX492" s="99">
        <f>IF(AX488="",0,IF(AX486=1,$T484,IF($T486=справочники!$E$9,$T484+$T488*INT((AX486-1)/IF(OR($T490=0,$T490=""),1,$T490)),IF($T486=справочники!$E$10,$T484*POWER($T488,INT((AX486-1)/IF(OR($T490=0,$T490=""),1,$T490))),IF($T486=справочники!$E$11,POWER($T484,1+$T488*INT((AX486-1)/IF(OR($T490=0,$T490=""),1,$T490))),0)))))</f>
        <v>0</v>
      </c>
      <c r="AY492" s="99">
        <f>IF(AY488="",0,IF(AY486=1,$T484,IF($T486=справочники!$E$9,$T484+$T488*INT((AY486-1)/IF(OR($T490=0,$T490=""),1,$T490)),IF($T486=справочники!$E$10,$T484*POWER($T488,INT((AY486-1)/IF(OR($T490=0,$T490=""),1,$T490))),IF($T486=справочники!$E$11,POWER($T484,1+$T488*INT((AY486-1)/IF(OR($T490=0,$T490=""),1,$T490))),0)))))</f>
        <v>0</v>
      </c>
      <c r="AZ492" s="99">
        <f>IF(AZ488="",0,IF(AZ486=1,$T484,IF($T486=справочники!$E$9,$T484+$T488*INT((AZ486-1)/IF(OR($T490=0,$T490=""),1,$T490)),IF($T486=справочники!$E$10,$T484*POWER($T488,INT((AZ486-1)/IF(OR($T490=0,$T490=""),1,$T490))),IF($T486=справочники!$E$11,POWER($T484,1+$T488*INT((AZ486-1)/IF(OR($T490=0,$T490=""),1,$T490))),0)))))</f>
        <v>0</v>
      </c>
      <c r="BA492" s="99">
        <f>IF(BA488="",0,IF(BA486=1,$T484,IF($T486=справочники!$E$9,$T484+$T488*INT((BA486-1)/IF(OR($T490=0,$T490=""),1,$T490)),IF($T486=справочники!$E$10,$T484*POWER($T488,INT((BA486-1)/IF(OR($T490=0,$T490=""),1,$T490))),IF($T486=справочники!$E$11,POWER($T484,1+$T488*INT((BA486-1)/IF(OR($T490=0,$T490=""),1,$T490))),0)))))</f>
        <v>0</v>
      </c>
      <c r="BB492" s="99">
        <f>IF(BB488="",0,IF(BB486=1,$T484,IF($T486=справочники!$E$9,$T484+$T488*INT((BB486-1)/IF(OR($T490=0,$T490=""),1,$T490)),IF($T486=справочники!$E$10,$T484*POWER($T488,INT((BB486-1)/IF(OR($T490=0,$T490=""),1,$T490))),IF($T486=справочники!$E$11,POWER($T484,1+$T488*INT((BB486-1)/IF(OR($T490=0,$T490=""),1,$T490))),0)))))</f>
        <v>0</v>
      </c>
      <c r="BC492" s="99">
        <f>IF(BC488="",0,IF(BC486=1,$T484,IF($T486=справочники!$E$9,$T484+$T488*INT((BC486-1)/IF(OR($T490=0,$T490=""),1,$T490)),IF($T486=справочники!$E$10,$T484*POWER($T488,INT((BC486-1)/IF(OR($T490=0,$T490=""),1,$T490))),IF($T486=справочники!$E$11,POWER($T484,1+$T488*INT((BC486-1)/IF(OR($T490=0,$T490=""),1,$T490))),0)))))</f>
        <v>0</v>
      </c>
      <c r="BD492" s="99">
        <f>IF(BD488="",0,IF(BD486=1,$T484,IF($T486=справочники!$E$9,$T484+$T488*INT((BD486-1)/IF(OR($T490=0,$T490=""),1,$T490)),IF($T486=справочники!$E$10,$T484*POWER($T488,INT((BD486-1)/IF(OR($T490=0,$T490=""),1,$T490))),IF($T486=справочники!$E$11,POWER($T484,1+$T488*INT((BD486-1)/IF(OR($T490=0,$T490=""),1,$T490))),0)))))</f>
        <v>0</v>
      </c>
      <c r="BE492" s="99">
        <f>IF(BE488="",0,IF(BE486=1,$T484,IF($T486=справочники!$E$9,$T484+$T488*INT((BE486-1)/IF(OR($T490=0,$T490=""),1,$T490)),IF($T486=справочники!$E$10,$T484*POWER($T488,INT((BE486-1)/IF(OR($T490=0,$T490=""),1,$T490))),IF($T486=справочники!$E$11,POWER($T484,1+$T488*INT((BE486-1)/IF(OR($T490=0,$T490=""),1,$T490))),0)))))</f>
        <v>0</v>
      </c>
      <c r="BF492" s="99">
        <f>IF(BF488="",0,IF(BF486=1,$T484,IF($T486=справочники!$E$9,$T484+$T488*INT((BF486-1)/IF(OR($T490=0,$T490=""),1,$T490)),IF($T486=справочники!$E$10,$T484*POWER($T488,INT((BF486-1)/IF(OR($T490=0,$T490=""),1,$T490))),IF($T486=справочники!$E$11,POWER($T484,1+$T488*INT((BF486-1)/IF(OR($T490=0,$T490=""),1,$T490))),0)))))</f>
        <v>0</v>
      </c>
      <c r="BG492" s="99">
        <f>IF(BG488="",0,IF(BG486=1,$T484,IF($T486=справочники!$E$9,$T484+$T488*INT((BG486-1)/IF(OR($T490=0,$T490=""),1,$T490)),IF($T486=справочники!$E$10,$T484*POWER($T488,INT((BG486-1)/IF(OR($T490=0,$T490=""),1,$T490))),IF($T486=справочники!$E$11,POWER($T484,1+$T488*INT((BG486-1)/IF(OR($T490=0,$T490=""),1,$T490))),0)))))</f>
        <v>0</v>
      </c>
      <c r="BH492" s="99">
        <f>IF(BH488="",0,IF(BH486=1,$T484,IF($T486=справочники!$E$9,$T484+$T488*INT((BH486-1)/IF(OR($T490=0,$T490=""),1,$T490)),IF($T486=справочники!$E$10,$T484*POWER($T488,INT((BH486-1)/IF(OR($T490=0,$T490=""),1,$T490))),IF($T486=справочники!$E$11,POWER($T484,1+$T488*INT((BH486-1)/IF(OR($T490=0,$T490=""),1,$T490))),0)))))</f>
        <v>0</v>
      </c>
      <c r="BI492" s="99">
        <f>IF(BI488="",0,IF(BI486=1,$T484,IF($T486=справочники!$E$9,$T484+$T488*INT((BI486-1)/IF(OR($T490=0,$T490=""),1,$T490)),IF($T486=справочники!$E$10,$T484*POWER($T488,INT((BI486-1)/IF(OR($T490=0,$T490=""),1,$T490))),IF($T486=справочники!$E$11,POWER($T484,1+$T488*INT((BI486-1)/IF(OR($T490=0,$T490=""),1,$T490))),0)))))</f>
        <v>0</v>
      </c>
      <c r="BJ492" s="99">
        <f>IF(BJ488="",0,IF(BJ486=1,$T484,IF($T486=справочники!$E$9,$T484+$T488*INT((BJ486-1)/IF(OR($T490=0,$T490=""),1,$T490)),IF($T486=справочники!$E$10,$T484*POWER($T488,INT((BJ486-1)/IF(OR($T490=0,$T490=""),1,$T490))),IF($T486=справочники!$E$11,POWER($T484,1+$T488*INT((BJ486-1)/IF(OR($T490=0,$T490=""),1,$T490))),0)))))</f>
        <v>0</v>
      </c>
      <c r="BK492" s="99">
        <f>IF(BK488="",0,IF(BK486=1,$T484,IF($T486=справочники!$E$9,$T484+$T488*INT((BK486-1)/IF(OR($T490=0,$T490=""),1,$T490)),IF($T486=справочники!$E$10,$T484*POWER($T488,INT((BK486-1)/IF(OR($T490=0,$T490=""),1,$T490))),IF($T486=справочники!$E$11,POWER($T484,1+$T488*INT((BK486-1)/IF(OR($T490=0,$T490=""),1,$T490))),0)))))</f>
        <v>0</v>
      </c>
      <c r="BL492" s="99">
        <f>IF(BL488="",0,IF(BL486=1,$T484,IF($T486=справочники!$E$9,$T484+$T488*INT((BL486-1)/IF(OR($T490=0,$T490=""),1,$T490)),IF($T486=справочники!$E$10,$T484*POWER($T488,INT((BL486-1)/IF(OR($T490=0,$T490=""),1,$T490))),IF($T486=справочники!$E$11,POWER($T484,1+$T488*INT((BL486-1)/IF(OR($T490=0,$T490=""),1,$T490))),0)))))</f>
        <v>0</v>
      </c>
      <c r="BM492" s="99">
        <f>IF(BM488="",0,IF(BM486=1,$T484,IF($T486=справочники!$E$9,$T484+$T488*INT((BM486-1)/IF(OR($T490=0,$T490=""),1,$T490)),IF($T486=справочники!$E$10,$T484*POWER($T488,INT((BM486-1)/IF(OR($T490=0,$T490=""),1,$T490))),IF($T486=справочники!$E$11,POWER($T484,1+$T488*INT((BM486-1)/IF(OR($T490=0,$T490=""),1,$T490))),0)))))</f>
        <v>0</v>
      </c>
      <c r="BN492" s="99">
        <f>IF(BN488="",0,IF(BN486=1,$T484,IF($T486=справочники!$E$9,$T484+$T488*INT((BN486-1)/IF(OR($T490=0,$T490=""),1,$T490)),IF($T486=справочники!$E$10,$T484*POWER($T488,INT((BN486-1)/IF(OR($T490=0,$T490=""),1,$T490))),IF($T486=справочники!$E$11,POWER($T484,1+$T488*INT((BN486-1)/IF(OR($T490=0,$T490=""),1,$T490))),0)))))</f>
        <v>0</v>
      </c>
      <c r="BO492" s="99">
        <f>IF(BO488="",0,IF(BO486=1,$T484,IF($T486=справочники!$E$9,$T484+$T488*INT((BO486-1)/IF(OR($T490=0,$T490=""),1,$T490)),IF($T486=справочники!$E$10,$T484*POWER($T488,INT((BO486-1)/IF(OR($T490=0,$T490=""),1,$T490))),IF($T486=справочники!$E$11,POWER($T484,1+$T488*INT((BO486-1)/IF(OR($T490=0,$T490=""),1,$T490))),0)))))</f>
        <v>0</v>
      </c>
      <c r="BP492" s="99">
        <f>IF(BP488="",0,IF(BP486=1,$T484,IF($T486=справочники!$E$9,$T484+$T488*INT((BP486-1)/IF(OR($T490=0,$T490=""),1,$T490)),IF($T486=справочники!$E$10,$T484*POWER($T488,INT((BP486-1)/IF(OR($T490=0,$T490=""),1,$T490))),IF($T486=справочники!$E$11,POWER($T484,1+$T488*INT((BP486-1)/IF(OR($T490=0,$T490=""),1,$T490))),0)))))</f>
        <v>0</v>
      </c>
      <c r="BQ492" s="99">
        <f>IF(BQ488="",0,IF(BQ486=1,$T484,IF($T486=справочники!$E$9,$T484+$T488*INT((BQ486-1)/IF(OR($T490=0,$T490=""),1,$T490)),IF($T486=справочники!$E$10,$T484*POWER($T488,INT((BQ486-1)/IF(OR($T490=0,$T490=""),1,$T490))),IF($T486=справочники!$E$11,POWER($T484,1+$T488*INT((BQ486-1)/IF(OR($T490=0,$T490=""),1,$T490))),0)))))</f>
        <v>0</v>
      </c>
      <c r="BR492" s="99">
        <f>IF(BR488="",0,IF(BR486=1,$T484,IF($T486=справочники!$E$9,$T484+$T488*INT((BR486-1)/IF(OR($T490=0,$T490=""),1,$T490)),IF($T486=справочники!$E$10,$T484*POWER($T488,INT((BR486-1)/IF(OR($T490=0,$T490=""),1,$T490))),IF($T486=справочники!$E$11,POWER($T484,1+$T488*INT((BR486-1)/IF(OR($T490=0,$T490=""),1,$T490))),0)))))</f>
        <v>0</v>
      </c>
      <c r="BS492" s="99">
        <f>IF(BS488="",0,IF(BS486=1,$T484,IF($T486=справочники!$E$9,$T484+$T488*INT((BS486-1)/IF(OR($T490=0,$T490=""),1,$T490)),IF($T486=справочники!$E$10,$T484*POWER($T488,INT((BS486-1)/IF(OR($T490=0,$T490=""),1,$T490))),IF($T486=справочники!$E$11,POWER($T484,1+$T488*INT((BS486-1)/IF(OR($T490=0,$T490=""),1,$T490))),0)))))</f>
        <v>0</v>
      </c>
      <c r="BT492" s="99">
        <f>IF(BT488="",0,IF(BT486=1,$T484,IF($T486=справочники!$E$9,$T484+$T488*INT((BT486-1)/IF(OR($T490=0,$T490=""),1,$T490)),IF($T486=справочники!$E$10,$T484*POWER($T488,INT((BT486-1)/IF(OR($T490=0,$T490=""),1,$T490))),IF($T486=справочники!$E$11,POWER($T484,1+$T488*INT((BT486-1)/IF(OR($T490=0,$T490=""),1,$T490))),0)))))</f>
        <v>0</v>
      </c>
      <c r="BU492" s="99">
        <f>IF(BU488="",0,IF(BU486=1,$T484,IF($T486=справочники!$E$9,$T484+$T488*INT((BU486-1)/IF(OR($T490=0,$T490=""),1,$T490)),IF($T486=справочники!$E$10,$T484*POWER($T488,INT((BU486-1)/IF(OR($T490=0,$T490=""),1,$T490))),IF($T486=справочники!$E$11,POWER($T484,1+$T488*INT((BU486-1)/IF(OR($T490=0,$T490=""),1,$T490))),0)))))</f>
        <v>0</v>
      </c>
      <c r="BV492" s="99">
        <f>IF(BV488="",0,IF(BV486=1,$T484,IF($T486=справочники!$E$9,$T484+$T488*INT((BV486-1)/IF(OR($T490=0,$T490=""),1,$T490)),IF($T486=справочники!$E$10,$T484*POWER($T488,INT((BV486-1)/IF(OR($T490=0,$T490=""),1,$T490))),IF($T486=справочники!$E$11,POWER($T484,1+$T488*INT((BV486-1)/IF(OR($T490=0,$T490=""),1,$T490))),0)))))</f>
        <v>0</v>
      </c>
      <c r="BW492" s="99">
        <f>IF(BW488="",0,IF(BW486=1,$T484,IF($T486=справочники!$E$9,$T484+$T488*INT((BW486-1)/IF(OR($T490=0,$T490=""),1,$T490)),IF($T486=справочники!$E$10,$T484*POWER($T488,INT((BW486-1)/IF(OR($T490=0,$T490=""),1,$T490))),IF($T486=справочники!$E$11,POWER($T484,1+$T488*INT((BW486-1)/IF(OR($T490=0,$T490=""),1,$T490))),0)))))</f>
        <v>0</v>
      </c>
      <c r="BX492" s="99">
        <f>IF(BX488="",0,IF(BX486=1,$T484,IF($T486=справочники!$E$9,$T484+$T488*INT((BX486-1)/IF(OR($T490=0,$T490=""),1,$T490)),IF($T486=справочники!$E$10,$T484*POWER($T488,INT((BX486-1)/IF(OR($T490=0,$T490=""),1,$T490))),IF($T486=справочники!$E$11,POWER($T484,1+$T488*INT((BX486-1)/IF(OR($T490=0,$T490=""),1,$T490))),0)))))</f>
        <v>0</v>
      </c>
      <c r="BY492" s="99">
        <f>IF(BY488="",0,IF(BY486=1,$T484,IF($T486=справочники!$E$9,$T484+$T488*INT((BY486-1)/IF(OR($T490=0,$T490=""),1,$T490)),IF($T486=справочники!$E$10,$T484*POWER($T488,INT((BY486-1)/IF(OR($T490=0,$T490=""),1,$T490))),IF($T486=справочники!$E$11,POWER($T484,1+$T488*INT((BY486-1)/IF(OR($T490=0,$T490=""),1,$T490))),0)))))</f>
        <v>0</v>
      </c>
      <c r="BZ492" s="99">
        <f>IF(BZ488="",0,IF(BZ486=1,$T484,IF($T486=справочники!$E$9,$T484+$T488*INT((BZ486-1)/IF(OR($T490=0,$T490=""),1,$T490)),IF($T486=справочники!$E$10,$T484*POWER($T488,INT((BZ486-1)/IF(OR($T490=0,$T490=""),1,$T490))),IF($T486=справочники!$E$11,POWER($T484,1+$T488*INT((BZ486-1)/IF(OR($T490=0,$T490=""),1,$T490))),0)))))</f>
        <v>0</v>
      </c>
      <c r="CA492" s="99">
        <f>IF(CA488="",0,IF(CA486=1,$T484,IF($T486=справочники!$E$9,$T484+$T488*INT((CA486-1)/IF(OR($T490=0,$T490=""),1,$T490)),IF($T486=справочники!$E$10,$T484*POWER($T488,INT((CA486-1)/IF(OR($T490=0,$T490=""),1,$T490))),IF($T486=справочники!$E$11,POWER($T484,1+$T488*INT((CA486-1)/IF(OR($T490=0,$T490=""),1,$T490))),0)))))</f>
        <v>0</v>
      </c>
      <c r="CB492" s="99">
        <f>IF(CB488="",0,IF(CB486=1,$T484,IF($T486=справочники!$E$9,$T484+$T488*INT((CB486-1)/IF(OR($T490=0,$T490=""),1,$T490)),IF($T486=справочники!$E$10,$T484*POWER($T488,INT((CB486-1)/IF(OR($T490=0,$T490=""),1,$T490))),IF($T486=справочники!$E$11,POWER($T484,1+$T488*INT((CB486-1)/IF(OR($T490=0,$T490=""),1,$T490))),0)))))</f>
        <v>0</v>
      </c>
      <c r="CC492" s="99">
        <f>IF(CC488="",0,IF(CC486=1,$T484,IF($T486=справочники!$E$9,$T484+$T488*INT((CC486-1)/IF(OR($T490=0,$T490=""),1,$T490)),IF($T486=справочники!$E$10,$T484*POWER($T488,INT((CC486-1)/IF(OR($T490=0,$T490=""),1,$T490))),IF($T486=справочники!$E$11,POWER($T484,1+$T488*INT((CC486-1)/IF(OR($T490=0,$T490=""),1,$T490))),0)))))</f>
        <v>0</v>
      </c>
      <c r="CD492" s="99">
        <f>IF(CD488="",0,IF(CD486=1,$T484,IF($T486=справочники!$E$9,$T484+$T488*INT((CD486-1)/IF(OR($T490=0,$T490=""),1,$T490)),IF($T486=справочники!$E$10,$T484*POWER($T488,INT((CD486-1)/IF(OR($T490=0,$T490=""),1,$T490))),IF($T486=справочники!$E$11,POWER($T484,1+$T488*INT((CD486-1)/IF(OR($T490=0,$T490=""),1,$T490))),0)))))</f>
        <v>0</v>
      </c>
      <c r="CE492" s="99">
        <f>IF(CE488="",0,IF(CE486=1,$T484,IF($T486=справочники!$E$9,$T484+$T488*INT((CE486-1)/IF(OR($T490=0,$T490=""),1,$T490)),IF($T486=справочники!$E$10,$T484*POWER($T488,INT((CE486-1)/IF(OR($T490=0,$T490=""),1,$T490))),IF($T486=справочники!$E$11,POWER($T484,1+$T488*INT((CE486-1)/IF(OR($T490=0,$T490=""),1,$T490))),0)))))</f>
        <v>0</v>
      </c>
      <c r="CF492" s="99">
        <f>IF(CF488="",0,IF(CF486=1,$T484,IF($T486=справочники!$E$9,$T484+$T488*INT((CF486-1)/IF(OR($T490=0,$T490=""),1,$T490)),IF($T486=справочники!$E$10,$T484*POWER($T488,INT((CF486-1)/IF(OR($T490=0,$T490=""),1,$T490))),IF($T486=справочники!$E$11,POWER($T484,1+$T488*INT((CF486-1)/IF(OR($T490=0,$T490=""),1,$T490))),0)))))</f>
        <v>0</v>
      </c>
      <c r="CG492" s="99">
        <f>IF(CG488="",0,IF(CG486=1,$T484,IF($T486=справочники!$E$9,$T484+$T488*INT((CG486-1)/IF(OR($T490=0,$T490=""),1,$T490)),IF($T486=справочники!$E$10,$T484*POWER($T488,INT((CG486-1)/IF(OR($T490=0,$T490=""),1,$T490))),IF($T486=справочники!$E$11,POWER($T484,1+$T488*INT((CG486-1)/IF(OR($T490=0,$T490=""),1,$T490))),0)))))</f>
        <v>0</v>
      </c>
      <c r="CH492" s="99">
        <f>IF(CH488="",0,IF(CH486=1,$T484,IF($T486=справочники!$E$9,$T484+$T488*INT((CH486-1)/IF(OR($T490=0,$T490=""),1,$T490)),IF($T486=справочники!$E$10,$T484*POWER($T488,INT((CH486-1)/IF(OR($T490=0,$T490=""),1,$T490))),IF($T486=справочники!$E$11,POWER($T484,1+$T488*INT((CH486-1)/IF(OR($T490=0,$T490=""),1,$T490))),0)))))</f>
        <v>0</v>
      </c>
      <c r="CI492" s="99">
        <f>IF(CI488="",0,IF(CI486=1,$T484,IF($T486=справочники!$E$9,$T484+$T488*INT((CI486-1)/IF(OR($T490=0,$T490=""),1,$T490)),IF($T486=справочники!$E$10,$T484*POWER($T488,INT((CI486-1)/IF(OR($T490=0,$T490=""),1,$T490))),IF($T486=справочники!$E$11,POWER($T484,1+$T488*INT((CI486-1)/IF(OR($T490=0,$T490=""),1,$T490))),0)))))</f>
        <v>0</v>
      </c>
      <c r="CJ492" s="99">
        <f>IF(CJ488="",0,IF(CJ486=1,$T484,IF($T486=справочники!$E$9,$T484+$T488*INT((CJ486-1)/IF(OR($T490=0,$T490=""),1,$T490)),IF($T486=справочники!$E$10,$T484*POWER($T488,INT((CJ486-1)/IF(OR($T490=0,$T490=""),1,$T490))),IF($T486=справочники!$E$11,POWER($T484,1+$T488*INT((CJ486-1)/IF(OR($T490=0,$T490=""),1,$T490))),0)))))</f>
        <v>0</v>
      </c>
      <c r="CK492" s="99">
        <f>IF(CK488="",0,IF(CK486=1,$T484,IF($T486=справочники!$E$9,$T484+$T488*INT((CK486-1)/IF(OR($T490=0,$T490=""),1,$T490)),IF($T486=справочники!$E$10,$T484*POWER($T488,INT((CK486-1)/IF(OR($T490=0,$T490=""),1,$T490))),IF($T486=справочники!$E$11,POWER($T484,1+$T488*INT((CK486-1)/IF(OR($T490=0,$T490=""),1,$T490))),0)))))</f>
        <v>0</v>
      </c>
      <c r="CL492" s="99">
        <f>IF(CL488="",0,IF(CL486=1,$T484,IF($T486=справочники!$E$9,$T484+$T488*INT((CL486-1)/IF(OR($T490=0,$T490=""),1,$T490)),IF($T486=справочники!$E$10,$T484*POWER($T488,INT((CL486-1)/IF(OR($T490=0,$T490=""),1,$T490))),IF($T486=справочники!$E$11,POWER($T484,1+$T488*INT((CL486-1)/IF(OR($T490=0,$T490=""),1,$T490))),0)))))</f>
        <v>0</v>
      </c>
      <c r="CM492" s="99">
        <f>IF(CM488="",0,IF(CM486=1,$T484,IF($T486=справочники!$E$9,$T484+$T488*INT((CM486-1)/IF(OR($T490=0,$T490=""),1,$T490)),IF($T486=справочники!$E$10,$T484*POWER($T488,INT((CM486-1)/IF(OR($T490=0,$T490=""),1,$T490))),IF($T486=справочники!$E$11,POWER($T484,1+$T488*INT((CM486-1)/IF(OR($T490=0,$T490=""),1,$T490))),0)))))</f>
        <v>0</v>
      </c>
      <c r="CN492" s="99">
        <f>IF(CN488="",0,IF(CN486=1,$T484,IF($T486=справочники!$E$9,$T484+$T488*INT((CN486-1)/IF(OR($T490=0,$T490=""),1,$T490)),IF($T486=справочники!$E$10,$T484*POWER($T488,INT((CN486-1)/IF(OR($T490=0,$T490=""),1,$T490))),IF($T486=справочники!$E$11,POWER($T484,1+$T488*INT((CN486-1)/IF(OR($T490=0,$T490=""),1,$T490))),0)))))</f>
        <v>0</v>
      </c>
      <c r="CO492" s="99">
        <f>IF(CO488="",0,IF(CO486=1,$T484,IF($T486=справочники!$E$9,$T484+$T488*INT((CO486-1)/IF(OR($T490=0,$T490=""),1,$T490)),IF($T486=справочники!$E$10,$T484*POWER($T488,INT((CO486-1)/IF(OR($T490=0,$T490=""),1,$T490))),IF($T486=справочники!$E$11,POWER($T484,1+$T488*INT((CO486-1)/IF(OR($T490=0,$T490=""),1,$T490))),0)))))</f>
        <v>0</v>
      </c>
      <c r="CP492" s="99">
        <f>IF(CP488="",0,IF(CP486=1,$T484,IF($T486=справочники!$E$9,$T484+$T488*INT((CP486-1)/IF(OR($T490=0,$T490=""),1,$T490)),IF($T486=справочники!$E$10,$T484*POWER($T488,INT((CP486-1)/IF(OR($T490=0,$T490=""),1,$T490))),IF($T486=справочники!$E$11,POWER($T484,1+$T488*INT((CP486-1)/IF(OR($T490=0,$T490=""),1,$T490))),0)))))</f>
        <v>0</v>
      </c>
      <c r="CQ492" s="99">
        <f>IF(CQ488="",0,IF(CQ486=1,$T484,IF($T486=справочники!$E$9,$T484+$T488*INT((CQ486-1)/IF(OR($T490=0,$T490=""),1,$T490)),IF($T486=справочники!$E$10,$T484*POWER($T488,INT((CQ486-1)/IF(OR($T490=0,$T490=""),1,$T490))),IF($T486=справочники!$E$11,POWER($T484,1+$T488*INT((CQ486-1)/IF(OR($T490=0,$T490=""),1,$T490))),0)))))</f>
        <v>0</v>
      </c>
      <c r="CR492" s="99">
        <f>IF(CR488="",0,IF(CR486=1,$T484,IF($T486=справочники!$E$9,$T484+$T488*INT((CR486-1)/IF(OR($T490=0,$T490=""),1,$T490)),IF($T486=справочники!$E$10,$T484*POWER($T488,INT((CR486-1)/IF(OR($T490=0,$T490=""),1,$T490))),IF($T486=справочники!$E$11,POWER($T484,1+$T488*INT((CR486-1)/IF(OR($T490=0,$T490=""),1,$T490))),0)))))</f>
        <v>0</v>
      </c>
      <c r="CS492" s="99">
        <f>IF(CS488="",0,IF(CS486=1,$T484,IF($T486=справочники!$E$9,$T484+$T488*INT((CS486-1)/IF(OR($T490=0,$T490=""),1,$T490)),IF($T486=справочники!$E$10,$T484*POWER($T488,INT((CS486-1)/IF(OR($T490=0,$T490=""),1,$T490))),IF($T486=справочники!$E$11,POWER($T484,1+$T488*INT((CS486-1)/IF(OR($T490=0,$T490=""),1,$T490))),0)))))</f>
        <v>0</v>
      </c>
      <c r="CT492" s="99">
        <f>IF(CT488="",0,IF(CT486=1,$T484,IF($T486=справочники!$E$9,$T484+$T488*INT((CT486-1)/IF(OR($T490=0,$T490=""),1,$T490)),IF($T486=справочники!$E$10,$T484*POWER($T488,INT((CT486-1)/IF(OR($T490=0,$T490=""),1,$T490))),IF($T486=справочники!$E$11,POWER($T484,1+$T488*INT((CT486-1)/IF(OR($T490=0,$T490=""),1,$T490))),0)))))</f>
        <v>0</v>
      </c>
      <c r="CU492" s="99">
        <f>IF(CU488="",0,IF(CU486=1,$T484,IF($T486=справочники!$E$9,$T484+$T488*INT((CU486-1)/IF(OR($T490=0,$T490=""),1,$T490)),IF($T486=справочники!$E$10,$T484*POWER($T488,INT((CU486-1)/IF(OR($T490=0,$T490=""),1,$T490))),IF($T486=справочники!$E$11,POWER($T484,1+$T488*INT((CU486-1)/IF(OR($T490=0,$T490=""),1,$T490))),0)))))</f>
        <v>0</v>
      </c>
      <c r="CV492" s="99">
        <f>IF(CV488="",0,IF(CV486=1,$T484,IF($T486=справочники!$E$9,$T484+$T488*INT((CV486-1)/IF(OR($T490=0,$T490=""),1,$T490)),IF($T486=справочники!$E$10,$T484*POWER($T488,INT((CV486-1)/IF(OR($T490=0,$T490=""),1,$T490))),IF($T486=справочники!$E$11,POWER($T484,1+$T488*INT((CV486-1)/IF(OR($T490=0,$T490=""),1,$T490))),0)))))</f>
        <v>0</v>
      </c>
      <c r="CW492" s="99">
        <f>IF(CW488="",0,IF(CW486=1,$T484,IF($T486=справочники!$E$9,$T484+$T488*INT((CW486-1)/IF(OR($T490=0,$T490=""),1,$T490)),IF($T486=справочники!$E$10,$T484*POWER($T488,INT((CW486-1)/IF(OR($T490=0,$T490=""),1,$T490))),IF($T486=справочники!$E$11,POWER($T484,1+$T488*INT((CW486-1)/IF(OR($T490=0,$T490=""),1,$T490))),0)))))</f>
        <v>0</v>
      </c>
      <c r="CX492" s="99">
        <f>IF(CX488="",0,IF(CX486=1,$T484,IF($T486=справочники!$E$9,$T484+$T488*INT((CX486-1)/IF(OR($T490=0,$T490=""),1,$T490)),IF($T486=справочники!$E$10,$T484*POWER($T488,INT((CX486-1)/IF(OR($T490=0,$T490=""),1,$T490))),IF($T486=справочники!$E$11,POWER($T484,1+$T488*INT((CX486-1)/IF(OR($T490=0,$T490=""),1,$T490))),0)))))</f>
        <v>0</v>
      </c>
      <c r="CY492" s="99">
        <f>IF(CY488="",0,IF(CY486=1,$T484,IF($T486=справочники!$E$9,$T484+$T488*INT((CY486-1)/IF(OR($T490=0,$T490=""),1,$T490)),IF($T486=справочники!$E$10,$T484*POWER($T488,INT((CY486-1)/IF(OR($T490=0,$T490=""),1,$T490))),IF($T486=справочники!$E$11,POWER($T484,1+$T488*INT((CY486-1)/IF(OR($T490=0,$T490=""),1,$T490))),0)))))</f>
        <v>0</v>
      </c>
      <c r="CZ492" s="99">
        <f>IF(CZ488="",0,IF(CZ486=1,$T484,IF($T486=справочники!$E$9,$T484+$T488*INT((CZ486-1)/IF(OR($T490=0,$T490=""),1,$T490)),IF($T486=справочники!$E$10,$T484*POWER($T488,INT((CZ486-1)/IF(OR($T490=0,$T490=""),1,$T490))),IF($T486=справочники!$E$11,POWER($T484,1+$T488*INT((CZ486-1)/IF(OR($T490=0,$T490=""),1,$T490))),0)))))</f>
        <v>0</v>
      </c>
      <c r="DA492" s="99">
        <f>IF(DA488="",0,IF(DA486=1,$T484,IF($T486=справочники!$E$9,$T484+$T488*INT((DA486-1)/IF(OR($T490=0,$T490=""),1,$T490)),IF($T486=справочники!$E$10,$T484*POWER($T488,INT((DA486-1)/IF(OR($T490=0,$T490=""),1,$T490))),IF($T486=справочники!$E$11,POWER($T484,1+$T488*INT((DA486-1)/IF(OR($T490=0,$T490=""),1,$T490))),0)))))</f>
        <v>0</v>
      </c>
      <c r="DB492" s="99">
        <f>IF(DB488="",0,IF(DB486=1,$T484,IF($T486=справочники!$E$9,$T484+$T488*INT((DB486-1)/IF(OR($T490=0,$T490=""),1,$T490)),IF($T486=справочники!$E$10,$T484*POWER($T488,INT((DB486-1)/IF(OR($T490=0,$T490=""),1,$T490))),IF($T486=справочники!$E$11,POWER($T484,1+$T488*INT((DB486-1)/IF(OR($T490=0,$T490=""),1,$T490))),0)))))</f>
        <v>0</v>
      </c>
      <c r="DC492" s="99">
        <f>IF(DC488="",0,IF(DC486=1,$T484,IF($T486=справочники!$E$9,$T484+$T488*INT((DC486-1)/IF(OR($T490=0,$T490=""),1,$T490)),IF($T486=справочники!$E$10,$T484*POWER($T488,INT((DC486-1)/IF(OR($T490=0,$T490=""),1,$T490))),IF($T486=справочники!$E$11,POWER($T484,1+$T488*INT((DC486-1)/IF(OR($T490=0,$T490=""),1,$T490))),0)))))</f>
        <v>0</v>
      </c>
      <c r="DD492" s="99">
        <f>IF(DD488="",0,IF(DD486=1,$T484,IF($T486=справочники!$E$9,$T484+$T488*INT((DD486-1)/IF(OR($T490=0,$T490=""),1,$T490)),IF($T486=справочники!$E$10,$T484*POWER($T488,INT((DD486-1)/IF(OR($T490=0,$T490=""),1,$T490))),IF($T486=справочники!$E$11,POWER($T484,1+$T488*INT((DD486-1)/IF(OR($T490=0,$T490=""),1,$T490))),0)))))</f>
        <v>0</v>
      </c>
      <c r="DE492" s="99">
        <f>IF(DE488="",0,IF(DE486=1,$T484,IF($T486=справочники!$E$9,$T484+$T488*INT((DE486-1)/IF(OR($T490=0,$T490=""),1,$T490)),IF($T486=справочники!$E$10,$T484*POWER($T488,INT((DE486-1)/IF(OR($T490=0,$T490=""),1,$T490))),IF($T486=справочники!$E$11,POWER($T484,1+$T488*INT((DE486-1)/IF(OR($T490=0,$T490=""),1,$T490))),0)))))</f>
        <v>0</v>
      </c>
      <c r="DF492" s="99">
        <f>IF(DF488="",0,IF(DF486=1,$T484,IF($T486=справочники!$E$9,$T484+$T488*INT((DF486-1)/IF(OR($T490=0,$T490=""),1,$T490)),IF($T486=справочники!$E$10,$T484*POWER($T488,INT((DF486-1)/IF(OR($T490=0,$T490=""),1,$T490))),IF($T486=справочники!$E$11,POWER($T484,1+$T488*INT((DF486-1)/IF(OR($T490=0,$T490=""),1,$T490))),0)))))</f>
        <v>0</v>
      </c>
      <c r="DG492" s="99">
        <f>IF(DG488="",0,IF(DG486=1,$T484,IF($T486=справочники!$E$9,$T484+$T488*INT((DG486-1)/IF(OR($T490=0,$T490=""),1,$T490)),IF($T486=справочники!$E$10,$T484*POWER($T488,INT((DG486-1)/IF(OR($T490=0,$T490=""),1,$T490))),IF($T486=справочники!$E$11,POWER($T484,1+$T488*INT((DG486-1)/IF(OR($T490=0,$T490=""),1,$T490))),0)))))</f>
        <v>0</v>
      </c>
      <c r="DH492" s="99">
        <f>IF(DH488="",0,IF(DH486=1,$T484,IF($T486=справочники!$E$9,$T484+$T488*INT((DH486-1)/IF(OR($T490=0,$T490=""),1,$T490)),IF($T486=справочники!$E$10,$T484*POWER($T488,INT((DH486-1)/IF(OR($T490=0,$T490=""),1,$T490))),IF($T486=справочники!$E$11,POWER($T484,1+$T488*INT((DH486-1)/IF(OR($T490=0,$T490=""),1,$T490))),0)))))</f>
        <v>0</v>
      </c>
      <c r="DI492" s="99">
        <f>IF(DI488="",0,IF(DI486=1,$T484,IF($T486=справочники!$E$9,$T484+$T488*INT((DI486-1)/IF(OR($T490=0,$T490=""),1,$T490)),IF($T486=справочники!$E$10,$T484*POWER($T488,INT((DI486-1)/IF(OR($T490=0,$T490=""),1,$T490))),IF($T486=справочники!$E$11,POWER($T484,1+$T488*INT((DI486-1)/IF(OR($T490=0,$T490=""),1,$T490))),0)))))</f>
        <v>0</v>
      </c>
      <c r="DJ492" s="99">
        <f>IF(DJ488="",0,IF(DJ486=1,$T484,IF($T486=справочники!$E$9,$T484+$T488*INT((DJ486-1)/IF(OR($T490=0,$T490=""),1,$T490)),IF($T486=справочники!$E$10,$T484*POWER($T488,INT((DJ486-1)/IF(OR($T490=0,$T490=""),1,$T490))),IF($T486=справочники!$E$11,POWER($T484,1+$T488*INT((DJ486-1)/IF(OR($T490=0,$T490=""),1,$T490))),0)))))</f>
        <v>0</v>
      </c>
      <c r="DK492" s="99">
        <f>IF(DK488="",0,IF(DK486=1,$T484,IF($T486=справочники!$E$9,$T484+$T488*INT((DK486-1)/IF(OR($T490=0,$T490=""),1,$T490)),IF($T486=справочники!$E$10,$T484*POWER($T488,INT((DK486-1)/IF(OR($T490=0,$T490=""),1,$T490))),IF($T486=справочники!$E$11,POWER($T484,1+$T488*INT((DK486-1)/IF(OR($T490=0,$T490=""),1,$T490))),0)))))</f>
        <v>0</v>
      </c>
      <c r="DL492" s="99">
        <f>IF(DL488="",0,IF(DL486=1,$T484,IF($T486=справочники!$E$9,$T484+$T488*INT((DL486-1)/IF(OR($T490=0,$T490=""),1,$T490)),IF($T486=справочники!$E$10,$T484*POWER($T488,INT((DL486-1)/IF(OR($T490=0,$T490=""),1,$T490))),IF($T486=справочники!$E$11,POWER($T484,1+$T488*INT((DL486-1)/IF(OR($T490=0,$T490=""),1,$T490))),0)))))</f>
        <v>0</v>
      </c>
      <c r="DM492" s="99">
        <f>IF(DM488="",0,IF(DM486=1,$T484,IF($T486=справочники!$E$9,$T484+$T488*INT((DM486-1)/IF(OR($T490=0,$T490=""),1,$T490)),IF($T486=справочники!$E$10,$T484*POWER($T488,INT((DM486-1)/IF(OR($T490=0,$T490=""),1,$T490))),IF($T486=справочники!$E$11,POWER($T484,1+$T488*INT((DM486-1)/IF(OR($T490=0,$T490=""),1,$T490))),0)))))</f>
        <v>0</v>
      </c>
      <c r="DN492" s="99">
        <f>IF(DN488="",0,IF(DN486=1,$T484,IF($T486=справочники!$E$9,$T484+$T488*INT((DN486-1)/IF(OR($T490=0,$T490=""),1,$T490)),IF($T486=справочники!$E$10,$T484*POWER($T488,INT((DN486-1)/IF(OR($T490=0,$T490=""),1,$T490))),IF($T486=справочники!$E$11,POWER($T484,1+$T488*INT((DN486-1)/IF(OR($T490=0,$T490=""),1,$T490))),0)))))</f>
        <v>0</v>
      </c>
      <c r="DO492" s="99">
        <f>IF(DO488="",0,IF(DO486=1,$T484,IF($T486=справочники!$E$9,$T484+$T488*INT((DO486-1)/IF(OR($T490=0,$T490=""),1,$T490)),IF($T486=справочники!$E$10,$T484*POWER($T488,INT((DO486-1)/IF(OR($T490=0,$T490=""),1,$T490))),IF($T486=справочники!$E$11,POWER($T484,1+$T488*INT((DO486-1)/IF(OR($T490=0,$T490=""),1,$T490))),0)))))</f>
        <v>0</v>
      </c>
      <c r="DP492" s="99">
        <f>IF(DP488="",0,IF(DP486=1,$T484,IF($T486=справочники!$E$9,$T484+$T488*INT((DP486-1)/IF(OR($T490=0,$T490=""),1,$T490)),IF($T486=справочники!$E$10,$T484*POWER($T488,INT((DP486-1)/IF(OR($T490=0,$T490=""),1,$T490))),IF($T486=справочники!$E$11,POWER($T484,1+$T488*INT((DP486-1)/IF(OR($T490=0,$T490=""),1,$T490))),0)))))</f>
        <v>0</v>
      </c>
      <c r="DQ492" s="99">
        <f>IF(DQ488="",0,IF(DQ486=1,$T484,IF($T486=справочники!$E$9,$T484+$T488*INT((DQ486-1)/IF(OR($T490=0,$T490=""),1,$T490)),IF($T486=справочники!$E$10,$T484*POWER($T488,INT((DQ486-1)/IF(OR($T490=0,$T490=""),1,$T490))),IF($T486=справочники!$E$11,POWER($T484,1+$T488*INT((DQ486-1)/IF(OR($T490=0,$T490=""),1,$T490))),0)))))</f>
        <v>0</v>
      </c>
      <c r="DR492" s="99">
        <f>IF(DR488="",0,IF(DR486=1,$T484,IF($T486=справочники!$E$9,$T484+$T488*INT((DR486-1)/IF(OR($T490=0,$T490=""),1,$T490)),IF($T486=справочники!$E$10,$T484*POWER($T488,INT((DR486-1)/IF(OR($T490=0,$T490=""),1,$T490))),IF($T486=справочники!$E$11,POWER($T484,1+$T488*INT((DR486-1)/IF(OR($T490=0,$T490=""),1,$T490))),0)))))</f>
        <v>0</v>
      </c>
      <c r="DS492" s="99">
        <f>IF(DS488="",0,IF(DS486=1,$T484,IF($T486=справочники!$E$9,$T484+$T488*INT((DS486-1)/IF(OR($T490=0,$T490=""),1,$T490)),IF($T486=справочники!$E$10,$T484*POWER($T488,INT((DS486-1)/IF(OR($T490=0,$T490=""),1,$T490))),IF($T486=справочники!$E$11,POWER($T484,1+$T488*INT((DS486-1)/IF(OR($T490=0,$T490=""),1,$T490))),0)))))</f>
        <v>0</v>
      </c>
      <c r="DT492" s="99">
        <f>IF(DT488="",0,IF(DT486=1,$T484,IF($T486=справочники!$E$9,$T484+$T488*INT((DT486-1)/IF(OR($T490=0,$T490=""),1,$T490)),IF($T486=справочники!$E$10,$T484*POWER($T488,INT((DT486-1)/IF(OR($T490=0,$T490=""),1,$T490))),IF($T486=справочники!$E$11,POWER($T484,1+$T488*INT((DT486-1)/IF(OR($T490=0,$T490=""),1,$T490))),0)))))</f>
        <v>0</v>
      </c>
      <c r="DU492" s="3"/>
      <c r="DV492" s="3"/>
    </row>
    <row r="493" spans="1:126" ht="4.2" customHeight="1">
      <c r="A493" s="1"/>
      <c r="B493" s="1"/>
      <c r="C493" s="1"/>
      <c r="D493" s="1"/>
      <c r="E493" s="261"/>
      <c r="F493" s="47"/>
      <c r="G493" s="229"/>
      <c r="H493" s="1"/>
      <c r="I493" s="1"/>
      <c r="J493" s="1"/>
      <c r="K493" s="1"/>
      <c r="L493" s="1"/>
      <c r="M493" s="5"/>
      <c r="N493" s="1"/>
      <c r="O493" s="1"/>
      <c r="P493" s="5"/>
      <c r="Q493" s="1"/>
      <c r="R493" s="1"/>
      <c r="S493" s="5"/>
      <c r="T493" s="7"/>
      <c r="U493" s="23"/>
      <c r="V493" s="1"/>
      <c r="W493" s="11"/>
      <c r="X493" s="10"/>
      <c r="Y493" s="45"/>
      <c r="Z493" s="92"/>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1"/>
      <c r="DV493" s="1"/>
    </row>
    <row r="494" spans="1:126" s="237" customFormat="1" ht="10.199999999999999">
      <c r="A494" s="226"/>
      <c r="B494" s="243" t="s">
        <v>127</v>
      </c>
      <c r="C494" s="228"/>
      <c r="D494" s="227"/>
      <c r="E494" s="268"/>
      <c r="F494" s="114"/>
      <c r="G494" s="229"/>
      <c r="H494" s="226"/>
      <c r="I494" s="226" t="str">
        <f>$I$172</f>
        <v>Оборачиваемость начислений расходов</v>
      </c>
      <c r="J494" s="226"/>
      <c r="K494" s="226"/>
      <c r="L494" s="226"/>
      <c r="M494" s="229"/>
      <c r="N494" s="226"/>
      <c r="O494" s="226"/>
      <c r="P494" s="229"/>
      <c r="Q494" s="226" t="s">
        <v>40</v>
      </c>
      <c r="R494" s="226"/>
      <c r="S494" s="229" t="s">
        <v>6</v>
      </c>
      <c r="T494" s="307"/>
      <c r="U494" s="226"/>
      <c r="V494" s="226"/>
      <c r="W494" s="233"/>
      <c r="X494" s="234"/>
      <c r="Y494" s="245"/>
      <c r="Z494" s="246"/>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BQ494" s="247"/>
      <c r="BR494" s="247"/>
      <c r="BS494" s="247"/>
      <c r="BT494" s="247"/>
      <c r="BU494" s="247"/>
      <c r="BV494" s="247"/>
      <c r="BW494" s="247"/>
      <c r="BX494" s="247"/>
      <c r="BY494" s="247"/>
      <c r="BZ494" s="247"/>
      <c r="CA494" s="247"/>
      <c r="CB494" s="247"/>
      <c r="CC494" s="247"/>
      <c r="CD494" s="247"/>
      <c r="CE494" s="247"/>
      <c r="CF494" s="247"/>
      <c r="CG494" s="247"/>
      <c r="CH494" s="247"/>
      <c r="CI494" s="247"/>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26"/>
      <c r="DV494" s="226"/>
    </row>
    <row r="495" spans="1:126" ht="4.2" customHeight="1">
      <c r="A495" s="1"/>
      <c r="B495" s="1"/>
      <c r="C495" s="1"/>
      <c r="D495" s="1"/>
      <c r="E495" s="261"/>
      <c r="F495" s="47"/>
      <c r="G495" s="229"/>
      <c r="H495" s="1"/>
      <c r="I495" s="1"/>
      <c r="J495" s="1"/>
      <c r="K495" s="1"/>
      <c r="L495" s="1"/>
      <c r="M495" s="5"/>
      <c r="N495" s="1"/>
      <c r="O495" s="1"/>
      <c r="P495" s="5"/>
      <c r="Q495" s="1"/>
      <c r="R495" s="1"/>
      <c r="S495" s="5"/>
      <c r="T495" s="7"/>
      <c r="U495" s="23"/>
      <c r="V495" s="1"/>
      <c r="W495" s="11"/>
      <c r="X495" s="10"/>
      <c r="Y495" s="45"/>
      <c r="Z495" s="92"/>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1"/>
      <c r="DV495" s="1"/>
    </row>
    <row r="496" spans="1:126" s="4" customFormat="1">
      <c r="A496" s="3"/>
      <c r="B496" s="257" t="s">
        <v>126</v>
      </c>
      <c r="C496" s="3"/>
      <c r="D496" s="3"/>
      <c r="E496" s="9" t="str">
        <f>IF(OR(Главная!$N$19=справочники!$N$10,Главная!$N$19=справочники!$N$11),"",IF(T496=справочники!$P$10,"","ндс(-)"))</f>
        <v>ндс(-)</v>
      </c>
      <c r="F496" s="50"/>
      <c r="G496" s="230"/>
      <c r="H496" s="12" t="str">
        <f>B496&amp;N484</f>
        <v>Начисление - Статья прямого постоянного расхода</v>
      </c>
      <c r="I496" s="12"/>
      <c r="J496" s="3"/>
      <c r="K496" s="3"/>
      <c r="L496" s="3"/>
      <c r="M496" s="5"/>
      <c r="N496" s="35" t="str">
        <f>N305</f>
        <v>Продажа нежилых помещений</v>
      </c>
      <c r="O496" s="35"/>
      <c r="P496" s="5"/>
      <c r="Q496" s="35" t="s">
        <v>25</v>
      </c>
      <c r="R496" s="35"/>
      <c r="S496" s="35"/>
      <c r="T496" s="61">
        <f>T492</f>
        <v>0</v>
      </c>
      <c r="U496" s="35"/>
      <c r="V496" s="35"/>
      <c r="W496" s="37">
        <f>SUM($Y496:$DU496)</f>
        <v>0</v>
      </c>
      <c r="X496" s="37"/>
      <c r="Y496" s="45"/>
      <c r="Z496" s="98"/>
      <c r="AA496" s="99">
        <f t="shared" ref="AA496:BF496" si="1288">IF(AA$8="",0,IF(AA$1=1,SUMIFS(492:492,$1:$1,"&gt;="&amp;1,$1:$1,"&lt;="&amp;INT($T494/30))+($T494/30-INT($T494/30))*SUMIFS(492:492,$1:$1,INT($T494/30)+1),0)+($T494/30-INT($T494/30))*SUMIFS(492:492,$1:$1,AA$1+INT($T494/30)+1)+(INT($T494/30)+1-$T494/30)*SUMIFS(492:492,$1:$1,AA$1+INT($T494/30)))</f>
        <v>0</v>
      </c>
      <c r="AB496" s="99">
        <f t="shared" si="1288"/>
        <v>0</v>
      </c>
      <c r="AC496" s="99">
        <f t="shared" si="1288"/>
        <v>0</v>
      </c>
      <c r="AD496" s="99">
        <f t="shared" si="1288"/>
        <v>0</v>
      </c>
      <c r="AE496" s="99">
        <f t="shared" si="1288"/>
        <v>0</v>
      </c>
      <c r="AF496" s="99">
        <f t="shared" si="1288"/>
        <v>0</v>
      </c>
      <c r="AG496" s="99">
        <f t="shared" si="1288"/>
        <v>0</v>
      </c>
      <c r="AH496" s="99">
        <f t="shared" si="1288"/>
        <v>0</v>
      </c>
      <c r="AI496" s="99">
        <f t="shared" si="1288"/>
        <v>0</v>
      </c>
      <c r="AJ496" s="99">
        <f t="shared" si="1288"/>
        <v>0</v>
      </c>
      <c r="AK496" s="99">
        <f t="shared" si="1288"/>
        <v>0</v>
      </c>
      <c r="AL496" s="99">
        <f t="shared" si="1288"/>
        <v>0</v>
      </c>
      <c r="AM496" s="99">
        <f t="shared" si="1288"/>
        <v>0</v>
      </c>
      <c r="AN496" s="99">
        <f t="shared" si="1288"/>
        <v>0</v>
      </c>
      <c r="AO496" s="99">
        <f t="shared" si="1288"/>
        <v>0</v>
      </c>
      <c r="AP496" s="99">
        <f t="shared" si="1288"/>
        <v>0</v>
      </c>
      <c r="AQ496" s="99">
        <f t="shared" si="1288"/>
        <v>0</v>
      </c>
      <c r="AR496" s="99">
        <f t="shared" si="1288"/>
        <v>0</v>
      </c>
      <c r="AS496" s="99">
        <f t="shared" si="1288"/>
        <v>0</v>
      </c>
      <c r="AT496" s="99">
        <f t="shared" si="1288"/>
        <v>0</v>
      </c>
      <c r="AU496" s="99">
        <f t="shared" si="1288"/>
        <v>0</v>
      </c>
      <c r="AV496" s="99">
        <f t="shared" si="1288"/>
        <v>0</v>
      </c>
      <c r="AW496" s="99">
        <f t="shared" si="1288"/>
        <v>0</v>
      </c>
      <c r="AX496" s="99">
        <f t="shared" si="1288"/>
        <v>0</v>
      </c>
      <c r="AY496" s="99">
        <f t="shared" si="1288"/>
        <v>0</v>
      </c>
      <c r="AZ496" s="99">
        <f t="shared" si="1288"/>
        <v>0</v>
      </c>
      <c r="BA496" s="99">
        <f t="shared" si="1288"/>
        <v>0</v>
      </c>
      <c r="BB496" s="99">
        <f t="shared" si="1288"/>
        <v>0</v>
      </c>
      <c r="BC496" s="99">
        <f t="shared" si="1288"/>
        <v>0</v>
      </c>
      <c r="BD496" s="99">
        <f t="shared" si="1288"/>
        <v>0</v>
      </c>
      <c r="BE496" s="99">
        <f t="shared" si="1288"/>
        <v>0</v>
      </c>
      <c r="BF496" s="99">
        <f t="shared" si="1288"/>
        <v>0</v>
      </c>
      <c r="BG496" s="99">
        <f t="shared" ref="BG496:CL496" si="1289">IF(BG$8="",0,IF(BG$1=1,SUMIFS(492:492,$1:$1,"&gt;="&amp;1,$1:$1,"&lt;="&amp;INT($T494/30))+($T494/30-INT($T494/30))*SUMIFS(492:492,$1:$1,INT($T494/30)+1),0)+($T494/30-INT($T494/30))*SUMIFS(492:492,$1:$1,BG$1+INT($T494/30)+1)+(INT($T494/30)+1-$T494/30)*SUMIFS(492:492,$1:$1,BG$1+INT($T494/30)))</f>
        <v>0</v>
      </c>
      <c r="BH496" s="99">
        <f t="shared" si="1289"/>
        <v>0</v>
      </c>
      <c r="BI496" s="99">
        <f t="shared" si="1289"/>
        <v>0</v>
      </c>
      <c r="BJ496" s="99">
        <f t="shared" si="1289"/>
        <v>0</v>
      </c>
      <c r="BK496" s="99">
        <f t="shared" si="1289"/>
        <v>0</v>
      </c>
      <c r="BL496" s="99">
        <f t="shared" si="1289"/>
        <v>0</v>
      </c>
      <c r="BM496" s="99">
        <f t="shared" si="1289"/>
        <v>0</v>
      </c>
      <c r="BN496" s="99">
        <f t="shared" si="1289"/>
        <v>0</v>
      </c>
      <c r="BO496" s="99">
        <f t="shared" si="1289"/>
        <v>0</v>
      </c>
      <c r="BP496" s="99">
        <f t="shared" si="1289"/>
        <v>0</v>
      </c>
      <c r="BQ496" s="99">
        <f t="shared" si="1289"/>
        <v>0</v>
      </c>
      <c r="BR496" s="99">
        <f t="shared" si="1289"/>
        <v>0</v>
      </c>
      <c r="BS496" s="99">
        <f t="shared" si="1289"/>
        <v>0</v>
      </c>
      <c r="BT496" s="99">
        <f t="shared" si="1289"/>
        <v>0</v>
      </c>
      <c r="BU496" s="99">
        <f t="shared" si="1289"/>
        <v>0</v>
      </c>
      <c r="BV496" s="99">
        <f t="shared" si="1289"/>
        <v>0</v>
      </c>
      <c r="BW496" s="99">
        <f t="shared" si="1289"/>
        <v>0</v>
      </c>
      <c r="BX496" s="99">
        <f t="shared" si="1289"/>
        <v>0</v>
      </c>
      <c r="BY496" s="99">
        <f t="shared" si="1289"/>
        <v>0</v>
      </c>
      <c r="BZ496" s="99">
        <f t="shared" si="1289"/>
        <v>0</v>
      </c>
      <c r="CA496" s="99">
        <f t="shared" si="1289"/>
        <v>0</v>
      </c>
      <c r="CB496" s="99">
        <f t="shared" si="1289"/>
        <v>0</v>
      </c>
      <c r="CC496" s="99">
        <f t="shared" si="1289"/>
        <v>0</v>
      </c>
      <c r="CD496" s="99">
        <f t="shared" si="1289"/>
        <v>0</v>
      </c>
      <c r="CE496" s="99">
        <f t="shared" si="1289"/>
        <v>0</v>
      </c>
      <c r="CF496" s="99">
        <f t="shared" si="1289"/>
        <v>0</v>
      </c>
      <c r="CG496" s="99">
        <f t="shared" si="1289"/>
        <v>0</v>
      </c>
      <c r="CH496" s="99">
        <f t="shared" si="1289"/>
        <v>0</v>
      </c>
      <c r="CI496" s="99">
        <f t="shared" si="1289"/>
        <v>0</v>
      </c>
      <c r="CJ496" s="99">
        <f t="shared" si="1289"/>
        <v>0</v>
      </c>
      <c r="CK496" s="99">
        <f t="shared" si="1289"/>
        <v>0</v>
      </c>
      <c r="CL496" s="99">
        <f t="shared" si="1289"/>
        <v>0</v>
      </c>
      <c r="CM496" s="99">
        <f t="shared" ref="CM496:DT496" si="1290">IF(CM$8="",0,IF(CM$1=1,SUMIFS(492:492,$1:$1,"&gt;="&amp;1,$1:$1,"&lt;="&amp;INT($T494/30))+($T494/30-INT($T494/30))*SUMIFS(492:492,$1:$1,INT($T494/30)+1),0)+($T494/30-INT($T494/30))*SUMIFS(492:492,$1:$1,CM$1+INT($T494/30)+1)+(INT($T494/30)+1-$T494/30)*SUMIFS(492:492,$1:$1,CM$1+INT($T494/30)))</f>
        <v>0</v>
      </c>
      <c r="CN496" s="99">
        <f t="shared" si="1290"/>
        <v>0</v>
      </c>
      <c r="CO496" s="99">
        <f t="shared" si="1290"/>
        <v>0</v>
      </c>
      <c r="CP496" s="99">
        <f t="shared" si="1290"/>
        <v>0</v>
      </c>
      <c r="CQ496" s="99">
        <f t="shared" si="1290"/>
        <v>0</v>
      </c>
      <c r="CR496" s="99">
        <f t="shared" si="1290"/>
        <v>0</v>
      </c>
      <c r="CS496" s="99">
        <f t="shared" si="1290"/>
        <v>0</v>
      </c>
      <c r="CT496" s="99">
        <f t="shared" si="1290"/>
        <v>0</v>
      </c>
      <c r="CU496" s="99">
        <f t="shared" si="1290"/>
        <v>0</v>
      </c>
      <c r="CV496" s="99">
        <f t="shared" si="1290"/>
        <v>0</v>
      </c>
      <c r="CW496" s="99">
        <f t="shared" si="1290"/>
        <v>0</v>
      </c>
      <c r="CX496" s="99">
        <f t="shared" si="1290"/>
        <v>0</v>
      </c>
      <c r="CY496" s="99">
        <f t="shared" si="1290"/>
        <v>0</v>
      </c>
      <c r="CZ496" s="99">
        <f t="shared" si="1290"/>
        <v>0</v>
      </c>
      <c r="DA496" s="99">
        <f t="shared" si="1290"/>
        <v>0</v>
      </c>
      <c r="DB496" s="99">
        <f t="shared" si="1290"/>
        <v>0</v>
      </c>
      <c r="DC496" s="99">
        <f t="shared" si="1290"/>
        <v>0</v>
      </c>
      <c r="DD496" s="99">
        <f t="shared" si="1290"/>
        <v>0</v>
      </c>
      <c r="DE496" s="99">
        <f t="shared" si="1290"/>
        <v>0</v>
      </c>
      <c r="DF496" s="99">
        <f t="shared" si="1290"/>
        <v>0</v>
      </c>
      <c r="DG496" s="99">
        <f t="shared" si="1290"/>
        <v>0</v>
      </c>
      <c r="DH496" s="99">
        <f t="shared" si="1290"/>
        <v>0</v>
      </c>
      <c r="DI496" s="99">
        <f t="shared" si="1290"/>
        <v>0</v>
      </c>
      <c r="DJ496" s="99">
        <f t="shared" si="1290"/>
        <v>0</v>
      </c>
      <c r="DK496" s="99">
        <f t="shared" si="1290"/>
        <v>0</v>
      </c>
      <c r="DL496" s="99">
        <f t="shared" si="1290"/>
        <v>0</v>
      </c>
      <c r="DM496" s="99">
        <f t="shared" si="1290"/>
        <v>0</v>
      </c>
      <c r="DN496" s="99">
        <f t="shared" si="1290"/>
        <v>0</v>
      </c>
      <c r="DO496" s="99">
        <f t="shared" si="1290"/>
        <v>0</v>
      </c>
      <c r="DP496" s="99">
        <f t="shared" si="1290"/>
        <v>0</v>
      </c>
      <c r="DQ496" s="99">
        <f t="shared" si="1290"/>
        <v>0</v>
      </c>
      <c r="DR496" s="99">
        <f t="shared" si="1290"/>
        <v>0</v>
      </c>
      <c r="DS496" s="99">
        <f t="shared" si="1290"/>
        <v>0</v>
      </c>
      <c r="DT496" s="99">
        <f t="shared" si="1290"/>
        <v>0</v>
      </c>
      <c r="DU496" s="3"/>
      <c r="DV496" s="3"/>
    </row>
    <row r="497" spans="1:126" ht="4.2" customHeight="1">
      <c r="A497" s="1"/>
      <c r="B497" s="1"/>
      <c r="C497" s="1"/>
      <c r="D497" s="1"/>
      <c r="E497" s="261"/>
      <c r="F497" s="47"/>
      <c r="G497" s="229"/>
      <c r="H497" s="1"/>
      <c r="I497" s="1"/>
      <c r="J497" s="1"/>
      <c r="K497" s="1"/>
      <c r="L497" s="1"/>
      <c r="M497" s="5"/>
      <c r="N497" s="1"/>
      <c r="O497" s="1"/>
      <c r="P497" s="5"/>
      <c r="Q497" s="1"/>
      <c r="R497" s="1"/>
      <c r="S497" s="5"/>
      <c r="T497" s="7"/>
      <c r="U497" s="23"/>
      <c r="V497" s="1"/>
      <c r="W497" s="11"/>
      <c r="X497" s="10"/>
      <c r="Y497" s="45"/>
      <c r="Z497" s="92"/>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1"/>
      <c r="DV497" s="1"/>
    </row>
    <row r="498" spans="1:126" s="237" customFormat="1" ht="10.199999999999999">
      <c r="A498" s="226"/>
      <c r="B498" s="243" t="s">
        <v>133</v>
      </c>
      <c r="C498" s="228"/>
      <c r="D498" s="227"/>
      <c r="E498" s="268"/>
      <c r="F498" s="114"/>
      <c r="G498" s="229"/>
      <c r="H498" s="226"/>
      <c r="I498" s="226" t="e">
        <f>#REF!</f>
        <v>#REF!</v>
      </c>
      <c r="J498" s="226"/>
      <c r="K498" s="226"/>
      <c r="L498" s="226"/>
      <c r="M498" s="229"/>
      <c r="N498" s="226"/>
      <c r="O498" s="226"/>
      <c r="P498" s="229"/>
      <c r="Q498" s="226" t="s">
        <v>40</v>
      </c>
      <c r="R498" s="226"/>
      <c r="S498" s="229" t="s">
        <v>6</v>
      </c>
      <c r="T498" s="307"/>
      <c r="U498" s="226"/>
      <c r="V498" s="226"/>
      <c r="W498" s="233"/>
      <c r="X498" s="234"/>
      <c r="Y498" s="245"/>
      <c r="Z498" s="246"/>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47"/>
      <c r="AW498" s="247"/>
      <c r="AX498" s="247"/>
      <c r="AY498" s="247"/>
      <c r="AZ498" s="247"/>
      <c r="BA498" s="247"/>
      <c r="BB498" s="247"/>
      <c r="BC498" s="247"/>
      <c r="BD498" s="247"/>
      <c r="BE498" s="247"/>
      <c r="BF498" s="247"/>
      <c r="BG498" s="247"/>
      <c r="BH498" s="247"/>
      <c r="BI498" s="247"/>
      <c r="BJ498" s="247"/>
      <c r="BK498" s="247"/>
      <c r="BL498" s="247"/>
      <c r="BM498" s="247"/>
      <c r="BN498" s="247"/>
      <c r="BO498" s="247"/>
      <c r="BP498" s="247"/>
      <c r="BQ498" s="247"/>
      <c r="BR498" s="247"/>
      <c r="BS498" s="247"/>
      <c r="BT498" s="247"/>
      <c r="BU498" s="247"/>
      <c r="BV498" s="247"/>
      <c r="BW498" s="247"/>
      <c r="BX498" s="247"/>
      <c r="BY498" s="247"/>
      <c r="BZ498" s="247"/>
      <c r="CA498" s="247"/>
      <c r="CB498" s="247"/>
      <c r="CC498" s="247"/>
      <c r="CD498" s="247"/>
      <c r="CE498" s="247"/>
      <c r="CF498" s="247"/>
      <c r="CG498" s="247"/>
      <c r="CH498" s="247"/>
      <c r="CI498" s="247"/>
      <c r="CJ498" s="247"/>
      <c r="CK498" s="247"/>
      <c r="CL498" s="247"/>
      <c r="CM498" s="247"/>
      <c r="CN498" s="247"/>
      <c r="CO498" s="247"/>
      <c r="CP498" s="247"/>
      <c r="CQ498" s="247"/>
      <c r="CR498" s="247"/>
      <c r="CS498" s="247"/>
      <c r="CT498" s="247"/>
      <c r="CU498" s="247"/>
      <c r="CV498" s="247"/>
      <c r="CW498" s="247"/>
      <c r="CX498" s="247"/>
      <c r="CY498" s="247"/>
      <c r="CZ498" s="247"/>
      <c r="DA498" s="247"/>
      <c r="DB498" s="247"/>
      <c r="DC498" s="247"/>
      <c r="DD498" s="247"/>
      <c r="DE498" s="247"/>
      <c r="DF498" s="247"/>
      <c r="DG498" s="247"/>
      <c r="DH498" s="247"/>
      <c r="DI498" s="247"/>
      <c r="DJ498" s="247"/>
      <c r="DK498" s="247"/>
      <c r="DL498" s="247"/>
      <c r="DM498" s="247"/>
      <c r="DN498" s="247"/>
      <c r="DO498" s="247"/>
      <c r="DP498" s="247"/>
      <c r="DQ498" s="247"/>
      <c r="DR498" s="247"/>
      <c r="DS498" s="247"/>
      <c r="DT498" s="247"/>
      <c r="DU498" s="226"/>
      <c r="DV498" s="226"/>
    </row>
    <row r="499" spans="1:126" ht="4.2" customHeight="1">
      <c r="A499" s="1"/>
      <c r="B499" s="1"/>
      <c r="C499" s="1"/>
      <c r="D499" s="1"/>
      <c r="E499" s="261"/>
      <c r="F499" s="47"/>
      <c r="G499" s="229"/>
      <c r="H499" s="1"/>
      <c r="I499" s="1"/>
      <c r="J499" s="1"/>
      <c r="K499" s="1"/>
      <c r="L499" s="1"/>
      <c r="M499" s="5"/>
      <c r="N499" s="1"/>
      <c r="O499" s="1"/>
      <c r="P499" s="5"/>
      <c r="Q499" s="1"/>
      <c r="R499" s="1"/>
      <c r="S499" s="5"/>
      <c r="T499" s="7"/>
      <c r="U499" s="23"/>
      <c r="V499" s="1"/>
      <c r="W499" s="11"/>
      <c r="X499" s="10"/>
      <c r="Y499" s="45"/>
      <c r="Z499" s="92"/>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1"/>
      <c r="DV499" s="1"/>
    </row>
    <row r="500" spans="1:126" s="4" customFormat="1">
      <c r="A500" s="3"/>
      <c r="B500" s="257" t="s">
        <v>130</v>
      </c>
      <c r="C500" s="3"/>
      <c r="D500" s="3"/>
      <c r="E500" s="9" t="s">
        <v>26</v>
      </c>
      <c r="F500" s="50"/>
      <c r="G500" s="230"/>
      <c r="H500" s="12" t="str">
        <f>B500&amp;N484</f>
        <v>Оплата - Статья прямого постоянного расхода</v>
      </c>
      <c r="I500" s="12"/>
      <c r="J500" s="3"/>
      <c r="K500" s="3"/>
      <c r="L500" s="3"/>
      <c r="M500" s="5"/>
      <c r="N500" s="35" t="str">
        <f>N305</f>
        <v>Продажа нежилых помещений</v>
      </c>
      <c r="O500" s="35"/>
      <c r="P500" s="5"/>
      <c r="Q500" s="35" t="s">
        <v>25</v>
      </c>
      <c r="R500" s="35"/>
      <c r="S500" s="35"/>
      <c r="T500" s="35"/>
      <c r="U500" s="35"/>
      <c r="V500" s="35"/>
      <c r="W500" s="37">
        <f>SUM($Y500:$DU500)</f>
        <v>0</v>
      </c>
      <c r="X500" s="37"/>
      <c r="Y500" s="45"/>
      <c r="Z500" s="98"/>
      <c r="AA500" s="99">
        <f t="shared" ref="AA500:BF500" si="1291">IF(AA$8="",0,IF(AA$1=1,SUMIFS(496:496,$1:$1,"&gt;="&amp;1,$1:$1,"&lt;="&amp;INT(-$T498/30))+(-$T498/30-INT(-$T498/30))*SUMIFS(496:496,$1:$1,INT(-$T498/30)+1),0)+(-$T498/30-INT(-$T498/30))*SUMIFS(496:496,$1:$1,AA$1+INT(-$T498/30)+1)+(INT(-$T498/30)+1+$T498/30)*SUMIFS(496:496,$1:$1,AA$1+INT(-$T498/30)))</f>
        <v>0</v>
      </c>
      <c r="AB500" s="99">
        <f t="shared" si="1291"/>
        <v>0</v>
      </c>
      <c r="AC500" s="99">
        <f t="shared" si="1291"/>
        <v>0</v>
      </c>
      <c r="AD500" s="99">
        <f t="shared" si="1291"/>
        <v>0</v>
      </c>
      <c r="AE500" s="99">
        <f t="shared" si="1291"/>
        <v>0</v>
      </c>
      <c r="AF500" s="99">
        <f t="shared" si="1291"/>
        <v>0</v>
      </c>
      <c r="AG500" s="99">
        <f t="shared" si="1291"/>
        <v>0</v>
      </c>
      <c r="AH500" s="99">
        <f t="shared" si="1291"/>
        <v>0</v>
      </c>
      <c r="AI500" s="99">
        <f t="shared" si="1291"/>
        <v>0</v>
      </c>
      <c r="AJ500" s="99">
        <f t="shared" si="1291"/>
        <v>0</v>
      </c>
      <c r="AK500" s="99">
        <f t="shared" si="1291"/>
        <v>0</v>
      </c>
      <c r="AL500" s="99">
        <f t="shared" si="1291"/>
        <v>0</v>
      </c>
      <c r="AM500" s="99">
        <f t="shared" si="1291"/>
        <v>0</v>
      </c>
      <c r="AN500" s="99">
        <f t="shared" si="1291"/>
        <v>0</v>
      </c>
      <c r="AO500" s="99">
        <f t="shared" si="1291"/>
        <v>0</v>
      </c>
      <c r="AP500" s="99">
        <f t="shared" si="1291"/>
        <v>0</v>
      </c>
      <c r="AQ500" s="99">
        <f t="shared" si="1291"/>
        <v>0</v>
      </c>
      <c r="AR500" s="99">
        <f t="shared" si="1291"/>
        <v>0</v>
      </c>
      <c r="AS500" s="99">
        <f t="shared" si="1291"/>
        <v>0</v>
      </c>
      <c r="AT500" s="99">
        <f t="shared" si="1291"/>
        <v>0</v>
      </c>
      <c r="AU500" s="99">
        <f t="shared" si="1291"/>
        <v>0</v>
      </c>
      <c r="AV500" s="99">
        <f t="shared" si="1291"/>
        <v>0</v>
      </c>
      <c r="AW500" s="99">
        <f t="shared" si="1291"/>
        <v>0</v>
      </c>
      <c r="AX500" s="99">
        <f t="shared" si="1291"/>
        <v>0</v>
      </c>
      <c r="AY500" s="99">
        <f t="shared" si="1291"/>
        <v>0</v>
      </c>
      <c r="AZ500" s="99">
        <f t="shared" si="1291"/>
        <v>0</v>
      </c>
      <c r="BA500" s="99">
        <f t="shared" si="1291"/>
        <v>0</v>
      </c>
      <c r="BB500" s="99">
        <f t="shared" si="1291"/>
        <v>0</v>
      </c>
      <c r="BC500" s="99">
        <f t="shared" si="1291"/>
        <v>0</v>
      </c>
      <c r="BD500" s="99">
        <f t="shared" si="1291"/>
        <v>0</v>
      </c>
      <c r="BE500" s="99">
        <f t="shared" si="1291"/>
        <v>0</v>
      </c>
      <c r="BF500" s="99">
        <f t="shared" si="1291"/>
        <v>0</v>
      </c>
      <c r="BG500" s="99">
        <f t="shared" ref="BG500:CL500" si="1292">IF(BG$8="",0,IF(BG$1=1,SUMIFS(496:496,$1:$1,"&gt;="&amp;1,$1:$1,"&lt;="&amp;INT(-$T498/30))+(-$T498/30-INT(-$T498/30))*SUMIFS(496:496,$1:$1,INT(-$T498/30)+1),0)+(-$T498/30-INT(-$T498/30))*SUMIFS(496:496,$1:$1,BG$1+INT(-$T498/30)+1)+(INT(-$T498/30)+1+$T498/30)*SUMIFS(496:496,$1:$1,BG$1+INT(-$T498/30)))</f>
        <v>0</v>
      </c>
      <c r="BH500" s="99">
        <f t="shared" si="1292"/>
        <v>0</v>
      </c>
      <c r="BI500" s="99">
        <f t="shared" si="1292"/>
        <v>0</v>
      </c>
      <c r="BJ500" s="99">
        <f t="shared" si="1292"/>
        <v>0</v>
      </c>
      <c r="BK500" s="99">
        <f t="shared" si="1292"/>
        <v>0</v>
      </c>
      <c r="BL500" s="99">
        <f t="shared" si="1292"/>
        <v>0</v>
      </c>
      <c r="BM500" s="99">
        <f t="shared" si="1292"/>
        <v>0</v>
      </c>
      <c r="BN500" s="99">
        <f t="shared" si="1292"/>
        <v>0</v>
      </c>
      <c r="BO500" s="99">
        <f t="shared" si="1292"/>
        <v>0</v>
      </c>
      <c r="BP500" s="99">
        <f t="shared" si="1292"/>
        <v>0</v>
      </c>
      <c r="BQ500" s="99">
        <f t="shared" si="1292"/>
        <v>0</v>
      </c>
      <c r="BR500" s="99">
        <f t="shared" si="1292"/>
        <v>0</v>
      </c>
      <c r="BS500" s="99">
        <f t="shared" si="1292"/>
        <v>0</v>
      </c>
      <c r="BT500" s="99">
        <f t="shared" si="1292"/>
        <v>0</v>
      </c>
      <c r="BU500" s="99">
        <f t="shared" si="1292"/>
        <v>0</v>
      </c>
      <c r="BV500" s="99">
        <f t="shared" si="1292"/>
        <v>0</v>
      </c>
      <c r="BW500" s="99">
        <f t="shared" si="1292"/>
        <v>0</v>
      </c>
      <c r="BX500" s="99">
        <f t="shared" si="1292"/>
        <v>0</v>
      </c>
      <c r="BY500" s="99">
        <f t="shared" si="1292"/>
        <v>0</v>
      </c>
      <c r="BZ500" s="99">
        <f t="shared" si="1292"/>
        <v>0</v>
      </c>
      <c r="CA500" s="99">
        <f t="shared" si="1292"/>
        <v>0</v>
      </c>
      <c r="CB500" s="99">
        <f t="shared" si="1292"/>
        <v>0</v>
      </c>
      <c r="CC500" s="99">
        <f t="shared" si="1292"/>
        <v>0</v>
      </c>
      <c r="CD500" s="99">
        <f t="shared" si="1292"/>
        <v>0</v>
      </c>
      <c r="CE500" s="99">
        <f t="shared" si="1292"/>
        <v>0</v>
      </c>
      <c r="CF500" s="99">
        <f t="shared" si="1292"/>
        <v>0</v>
      </c>
      <c r="CG500" s="99">
        <f t="shared" si="1292"/>
        <v>0</v>
      </c>
      <c r="CH500" s="99">
        <f t="shared" si="1292"/>
        <v>0</v>
      </c>
      <c r="CI500" s="99">
        <f t="shared" si="1292"/>
        <v>0</v>
      </c>
      <c r="CJ500" s="99">
        <f t="shared" si="1292"/>
        <v>0</v>
      </c>
      <c r="CK500" s="99">
        <f t="shared" si="1292"/>
        <v>0</v>
      </c>
      <c r="CL500" s="99">
        <f t="shared" si="1292"/>
        <v>0</v>
      </c>
      <c r="CM500" s="99">
        <f t="shared" ref="CM500:DT500" si="1293">IF(CM$8="",0,IF(CM$1=1,SUMIFS(496:496,$1:$1,"&gt;="&amp;1,$1:$1,"&lt;="&amp;INT(-$T498/30))+(-$T498/30-INT(-$T498/30))*SUMIFS(496:496,$1:$1,INT(-$T498/30)+1),0)+(-$T498/30-INT(-$T498/30))*SUMIFS(496:496,$1:$1,CM$1+INT(-$T498/30)+1)+(INT(-$T498/30)+1+$T498/30)*SUMIFS(496:496,$1:$1,CM$1+INT(-$T498/30)))</f>
        <v>0</v>
      </c>
      <c r="CN500" s="99">
        <f t="shared" si="1293"/>
        <v>0</v>
      </c>
      <c r="CO500" s="99">
        <f t="shared" si="1293"/>
        <v>0</v>
      </c>
      <c r="CP500" s="99">
        <f t="shared" si="1293"/>
        <v>0</v>
      </c>
      <c r="CQ500" s="99">
        <f t="shared" si="1293"/>
        <v>0</v>
      </c>
      <c r="CR500" s="99">
        <f t="shared" si="1293"/>
        <v>0</v>
      </c>
      <c r="CS500" s="99">
        <f t="shared" si="1293"/>
        <v>0</v>
      </c>
      <c r="CT500" s="99">
        <f t="shared" si="1293"/>
        <v>0</v>
      </c>
      <c r="CU500" s="99">
        <f t="shared" si="1293"/>
        <v>0</v>
      </c>
      <c r="CV500" s="99">
        <f t="shared" si="1293"/>
        <v>0</v>
      </c>
      <c r="CW500" s="99">
        <f t="shared" si="1293"/>
        <v>0</v>
      </c>
      <c r="CX500" s="99">
        <f t="shared" si="1293"/>
        <v>0</v>
      </c>
      <c r="CY500" s="99">
        <f t="shared" si="1293"/>
        <v>0</v>
      </c>
      <c r="CZ500" s="99">
        <f t="shared" si="1293"/>
        <v>0</v>
      </c>
      <c r="DA500" s="99">
        <f t="shared" si="1293"/>
        <v>0</v>
      </c>
      <c r="DB500" s="99">
        <f t="shared" si="1293"/>
        <v>0</v>
      </c>
      <c r="DC500" s="99">
        <f t="shared" si="1293"/>
        <v>0</v>
      </c>
      <c r="DD500" s="99">
        <f t="shared" si="1293"/>
        <v>0</v>
      </c>
      <c r="DE500" s="99">
        <f t="shared" si="1293"/>
        <v>0</v>
      </c>
      <c r="DF500" s="99">
        <f t="shared" si="1293"/>
        <v>0</v>
      </c>
      <c r="DG500" s="99">
        <f t="shared" si="1293"/>
        <v>0</v>
      </c>
      <c r="DH500" s="99">
        <f t="shared" si="1293"/>
        <v>0</v>
      </c>
      <c r="DI500" s="99">
        <f t="shared" si="1293"/>
        <v>0</v>
      </c>
      <c r="DJ500" s="99">
        <f t="shared" si="1293"/>
        <v>0</v>
      </c>
      <c r="DK500" s="99">
        <f t="shared" si="1293"/>
        <v>0</v>
      </c>
      <c r="DL500" s="99">
        <f t="shared" si="1293"/>
        <v>0</v>
      </c>
      <c r="DM500" s="99">
        <f t="shared" si="1293"/>
        <v>0</v>
      </c>
      <c r="DN500" s="99">
        <f t="shared" si="1293"/>
        <v>0</v>
      </c>
      <c r="DO500" s="99">
        <f t="shared" si="1293"/>
        <v>0</v>
      </c>
      <c r="DP500" s="99">
        <f t="shared" si="1293"/>
        <v>0</v>
      </c>
      <c r="DQ500" s="99">
        <f t="shared" si="1293"/>
        <v>0</v>
      </c>
      <c r="DR500" s="99">
        <f t="shared" si="1293"/>
        <v>0</v>
      </c>
      <c r="DS500" s="99">
        <f t="shared" si="1293"/>
        <v>0</v>
      </c>
      <c r="DT500" s="99">
        <f t="shared" si="1293"/>
        <v>0</v>
      </c>
      <c r="DU500" s="3"/>
      <c r="DV500" s="3"/>
    </row>
    <row r="501" spans="1:126" ht="4.2" customHeight="1">
      <c r="A501" s="1"/>
      <c r="B501" s="1"/>
      <c r="C501" s="1"/>
      <c r="D501" s="1"/>
      <c r="E501" s="261"/>
      <c r="F501" s="47"/>
      <c r="G501" s="229"/>
      <c r="H501" s="1"/>
      <c r="I501" s="1"/>
      <c r="J501" s="1"/>
      <c r="K501" s="1"/>
      <c r="L501" s="1"/>
      <c r="M501" s="5"/>
      <c r="N501" s="1"/>
      <c r="O501" s="1"/>
      <c r="P501" s="5"/>
      <c r="Q501" s="1"/>
      <c r="R501" s="1"/>
      <c r="S501" s="5"/>
      <c r="T501" s="7"/>
      <c r="U501" s="23"/>
      <c r="V501" s="1"/>
      <c r="W501" s="11"/>
      <c r="X501" s="10"/>
      <c r="Y501" s="45"/>
      <c r="Z501" s="92"/>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1"/>
      <c r="DV501" s="1"/>
    </row>
    <row r="502" spans="1:126" ht="4.2" customHeight="1">
      <c r="A502" s="1"/>
      <c r="B502" s="1"/>
      <c r="C502" s="1"/>
      <c r="D502" s="39"/>
      <c r="E502" s="39"/>
      <c r="F502" s="39"/>
      <c r="G502" s="39"/>
      <c r="H502" s="39"/>
      <c r="I502" s="39"/>
      <c r="J502" s="39"/>
      <c r="K502" s="39"/>
      <c r="L502" s="39"/>
      <c r="M502" s="41"/>
      <c r="N502" s="39"/>
      <c r="O502" s="39"/>
      <c r="P502" s="41"/>
      <c r="Q502" s="39"/>
      <c r="R502" s="1"/>
      <c r="S502" s="5"/>
      <c r="T502" s="7"/>
      <c r="U502" s="23"/>
      <c r="V502" s="1"/>
      <c r="W502" s="43"/>
      <c r="X502" s="10"/>
      <c r="Y502" s="45"/>
      <c r="Z502" s="92"/>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
      <c r="DV502" s="1"/>
    </row>
    <row r="503" spans="1:126" ht="7.2" customHeight="1">
      <c r="A503" s="1"/>
      <c r="B503" s="1"/>
      <c r="C503" s="1"/>
      <c r="D503" s="1"/>
      <c r="E503" s="261"/>
      <c r="F503" s="47"/>
      <c r="G503" s="229"/>
      <c r="H503" s="1"/>
      <c r="I503" s="1"/>
      <c r="J503" s="1"/>
      <c r="K503" s="1"/>
      <c r="L503" s="1"/>
      <c r="M503" s="5"/>
      <c r="N503" s="1"/>
      <c r="O503" s="1"/>
      <c r="P503" s="5"/>
      <c r="Q503" s="1"/>
      <c r="R503" s="1"/>
      <c r="S503" s="5"/>
      <c r="T503" s="7"/>
      <c r="U503" s="23"/>
      <c r="V503" s="1"/>
      <c r="W503" s="11"/>
      <c r="X503" s="10"/>
      <c r="Y503" s="45"/>
      <c r="Z503" s="92"/>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1"/>
      <c r="DV503" s="1"/>
    </row>
    <row r="504" spans="1:126" ht="12.6" thickBot="1">
      <c r="A504" s="1"/>
      <c r="B504" s="242" t="s">
        <v>124</v>
      </c>
      <c r="C504" s="197"/>
      <c r="D504" s="196"/>
      <c r="E504" s="261"/>
      <c r="F504" s="47"/>
      <c r="G504" s="230"/>
      <c r="H504" s="18"/>
      <c r="I504" s="18" t="str">
        <f>$I$218</f>
        <v>прямой пост. расход, укажите сумму в месяц с ндс</v>
      </c>
      <c r="J504" s="1"/>
      <c r="K504" s="1"/>
      <c r="L504" s="1"/>
      <c r="M504" s="5" t="s">
        <v>6</v>
      </c>
      <c r="N504" s="584" t="s">
        <v>292</v>
      </c>
      <c r="O504" s="1"/>
      <c r="P504" s="5"/>
      <c r="Q504" s="1" t="s">
        <v>25</v>
      </c>
      <c r="R504" s="1"/>
      <c r="S504" s="5" t="s">
        <v>6</v>
      </c>
      <c r="T504" s="202"/>
      <c r="U504" s="23"/>
      <c r="V504" s="1"/>
      <c r="W504" s="11"/>
      <c r="X504" s="10"/>
      <c r="Y504" s="45"/>
      <c r="Z504" s="92"/>
      <c r="AA504" s="580" t="str">
        <f>IF(AA506=1,"1-ый мес. расхода","")</f>
        <v/>
      </c>
      <c r="AB504" s="580" t="str">
        <f t="shared" ref="AB504:CM504" si="1294">IF(AB506=1,"1-ый мес. расхода","")</f>
        <v/>
      </c>
      <c r="AC504" s="580" t="str">
        <f t="shared" si="1294"/>
        <v/>
      </c>
      <c r="AD504" s="580" t="str">
        <f t="shared" si="1294"/>
        <v/>
      </c>
      <c r="AE504" s="580" t="str">
        <f t="shared" si="1294"/>
        <v/>
      </c>
      <c r="AF504" s="580" t="str">
        <f t="shared" si="1294"/>
        <v/>
      </c>
      <c r="AG504" s="580" t="str">
        <f t="shared" si="1294"/>
        <v/>
      </c>
      <c r="AH504" s="580" t="str">
        <f t="shared" si="1294"/>
        <v/>
      </c>
      <c r="AI504" s="580" t="str">
        <f t="shared" si="1294"/>
        <v/>
      </c>
      <c r="AJ504" s="580" t="str">
        <f t="shared" si="1294"/>
        <v/>
      </c>
      <c r="AK504" s="580" t="str">
        <f t="shared" si="1294"/>
        <v/>
      </c>
      <c r="AL504" s="580" t="str">
        <f t="shared" si="1294"/>
        <v/>
      </c>
      <c r="AM504" s="580" t="str">
        <f t="shared" si="1294"/>
        <v/>
      </c>
      <c r="AN504" s="580" t="str">
        <f t="shared" si="1294"/>
        <v/>
      </c>
      <c r="AO504" s="580" t="str">
        <f t="shared" si="1294"/>
        <v/>
      </c>
      <c r="AP504" s="580" t="str">
        <f t="shared" si="1294"/>
        <v/>
      </c>
      <c r="AQ504" s="580" t="str">
        <f t="shared" si="1294"/>
        <v/>
      </c>
      <c r="AR504" s="580" t="str">
        <f t="shared" si="1294"/>
        <v/>
      </c>
      <c r="AS504" s="580" t="str">
        <f t="shared" si="1294"/>
        <v/>
      </c>
      <c r="AT504" s="580" t="str">
        <f t="shared" si="1294"/>
        <v/>
      </c>
      <c r="AU504" s="580" t="str">
        <f t="shared" si="1294"/>
        <v/>
      </c>
      <c r="AV504" s="580" t="str">
        <f t="shared" si="1294"/>
        <v/>
      </c>
      <c r="AW504" s="580" t="str">
        <f t="shared" si="1294"/>
        <v/>
      </c>
      <c r="AX504" s="580" t="str">
        <f t="shared" si="1294"/>
        <v/>
      </c>
      <c r="AY504" s="580" t="str">
        <f t="shared" si="1294"/>
        <v/>
      </c>
      <c r="AZ504" s="580" t="str">
        <f t="shared" si="1294"/>
        <v/>
      </c>
      <c r="BA504" s="580" t="str">
        <f t="shared" si="1294"/>
        <v/>
      </c>
      <c r="BB504" s="580" t="str">
        <f t="shared" si="1294"/>
        <v/>
      </c>
      <c r="BC504" s="580" t="str">
        <f t="shared" si="1294"/>
        <v/>
      </c>
      <c r="BD504" s="580" t="str">
        <f t="shared" si="1294"/>
        <v/>
      </c>
      <c r="BE504" s="580" t="str">
        <f t="shared" si="1294"/>
        <v/>
      </c>
      <c r="BF504" s="580" t="str">
        <f t="shared" si="1294"/>
        <v/>
      </c>
      <c r="BG504" s="580" t="str">
        <f t="shared" si="1294"/>
        <v/>
      </c>
      <c r="BH504" s="580" t="str">
        <f t="shared" si="1294"/>
        <v/>
      </c>
      <c r="BI504" s="580" t="str">
        <f t="shared" si="1294"/>
        <v/>
      </c>
      <c r="BJ504" s="580" t="str">
        <f t="shared" si="1294"/>
        <v/>
      </c>
      <c r="BK504" s="580" t="str">
        <f t="shared" si="1294"/>
        <v/>
      </c>
      <c r="BL504" s="580" t="str">
        <f t="shared" si="1294"/>
        <v/>
      </c>
      <c r="BM504" s="580" t="str">
        <f t="shared" si="1294"/>
        <v/>
      </c>
      <c r="BN504" s="580" t="str">
        <f t="shared" si="1294"/>
        <v/>
      </c>
      <c r="BO504" s="580" t="str">
        <f t="shared" si="1294"/>
        <v/>
      </c>
      <c r="BP504" s="580" t="str">
        <f t="shared" si="1294"/>
        <v/>
      </c>
      <c r="BQ504" s="580" t="str">
        <f t="shared" si="1294"/>
        <v/>
      </c>
      <c r="BR504" s="580" t="str">
        <f t="shared" si="1294"/>
        <v/>
      </c>
      <c r="BS504" s="580" t="str">
        <f t="shared" si="1294"/>
        <v/>
      </c>
      <c r="BT504" s="580" t="str">
        <f t="shared" si="1294"/>
        <v/>
      </c>
      <c r="BU504" s="580" t="str">
        <f t="shared" si="1294"/>
        <v/>
      </c>
      <c r="BV504" s="580" t="str">
        <f t="shared" si="1294"/>
        <v/>
      </c>
      <c r="BW504" s="580" t="str">
        <f t="shared" si="1294"/>
        <v/>
      </c>
      <c r="BX504" s="580" t="str">
        <f t="shared" si="1294"/>
        <v/>
      </c>
      <c r="BY504" s="580" t="str">
        <f t="shared" si="1294"/>
        <v/>
      </c>
      <c r="BZ504" s="580" t="str">
        <f t="shared" si="1294"/>
        <v/>
      </c>
      <c r="CA504" s="580" t="str">
        <f t="shared" si="1294"/>
        <v/>
      </c>
      <c r="CB504" s="580" t="str">
        <f t="shared" si="1294"/>
        <v/>
      </c>
      <c r="CC504" s="580" t="str">
        <f t="shared" si="1294"/>
        <v/>
      </c>
      <c r="CD504" s="580" t="str">
        <f t="shared" si="1294"/>
        <v/>
      </c>
      <c r="CE504" s="580" t="str">
        <f t="shared" si="1294"/>
        <v/>
      </c>
      <c r="CF504" s="580" t="str">
        <f t="shared" si="1294"/>
        <v/>
      </c>
      <c r="CG504" s="580" t="str">
        <f t="shared" si="1294"/>
        <v/>
      </c>
      <c r="CH504" s="580" t="str">
        <f t="shared" si="1294"/>
        <v/>
      </c>
      <c r="CI504" s="580" t="str">
        <f t="shared" si="1294"/>
        <v/>
      </c>
      <c r="CJ504" s="580" t="str">
        <f t="shared" si="1294"/>
        <v/>
      </c>
      <c r="CK504" s="580" t="str">
        <f t="shared" si="1294"/>
        <v/>
      </c>
      <c r="CL504" s="580" t="str">
        <f t="shared" si="1294"/>
        <v/>
      </c>
      <c r="CM504" s="580" t="str">
        <f t="shared" si="1294"/>
        <v/>
      </c>
      <c r="CN504" s="580" t="str">
        <f t="shared" ref="CN504:DT504" si="1295">IF(CN506=1,"1-ый мес. расхода","")</f>
        <v/>
      </c>
      <c r="CO504" s="580" t="str">
        <f t="shared" si="1295"/>
        <v/>
      </c>
      <c r="CP504" s="580" t="str">
        <f t="shared" si="1295"/>
        <v/>
      </c>
      <c r="CQ504" s="580" t="str">
        <f t="shared" si="1295"/>
        <v/>
      </c>
      <c r="CR504" s="580" t="str">
        <f t="shared" si="1295"/>
        <v/>
      </c>
      <c r="CS504" s="580" t="str">
        <f t="shared" si="1295"/>
        <v/>
      </c>
      <c r="CT504" s="580" t="str">
        <f t="shared" si="1295"/>
        <v/>
      </c>
      <c r="CU504" s="580" t="str">
        <f t="shared" si="1295"/>
        <v/>
      </c>
      <c r="CV504" s="580" t="str">
        <f t="shared" si="1295"/>
        <v/>
      </c>
      <c r="CW504" s="580" t="str">
        <f t="shared" si="1295"/>
        <v/>
      </c>
      <c r="CX504" s="580" t="str">
        <f t="shared" si="1295"/>
        <v/>
      </c>
      <c r="CY504" s="580" t="str">
        <f t="shared" si="1295"/>
        <v/>
      </c>
      <c r="CZ504" s="580" t="str">
        <f t="shared" si="1295"/>
        <v/>
      </c>
      <c r="DA504" s="580" t="str">
        <f t="shared" si="1295"/>
        <v/>
      </c>
      <c r="DB504" s="580" t="str">
        <f t="shared" si="1295"/>
        <v/>
      </c>
      <c r="DC504" s="580" t="str">
        <f t="shared" si="1295"/>
        <v/>
      </c>
      <c r="DD504" s="580" t="str">
        <f t="shared" si="1295"/>
        <v/>
      </c>
      <c r="DE504" s="580" t="str">
        <f t="shared" si="1295"/>
        <v/>
      </c>
      <c r="DF504" s="580" t="str">
        <f t="shared" si="1295"/>
        <v/>
      </c>
      <c r="DG504" s="580" t="str">
        <f t="shared" si="1295"/>
        <v/>
      </c>
      <c r="DH504" s="580" t="str">
        <f t="shared" si="1295"/>
        <v/>
      </c>
      <c r="DI504" s="580" t="str">
        <f t="shared" si="1295"/>
        <v/>
      </c>
      <c r="DJ504" s="580" t="str">
        <f t="shared" si="1295"/>
        <v/>
      </c>
      <c r="DK504" s="580" t="str">
        <f t="shared" si="1295"/>
        <v/>
      </c>
      <c r="DL504" s="580" t="str">
        <f t="shared" si="1295"/>
        <v/>
      </c>
      <c r="DM504" s="580" t="str">
        <f t="shared" si="1295"/>
        <v/>
      </c>
      <c r="DN504" s="580" t="str">
        <f t="shared" si="1295"/>
        <v/>
      </c>
      <c r="DO504" s="580" t="str">
        <f t="shared" si="1295"/>
        <v/>
      </c>
      <c r="DP504" s="580" t="str">
        <f t="shared" si="1295"/>
        <v/>
      </c>
      <c r="DQ504" s="580" t="str">
        <f t="shared" si="1295"/>
        <v/>
      </c>
      <c r="DR504" s="580" t="str">
        <f t="shared" si="1295"/>
        <v/>
      </c>
      <c r="DS504" s="580" t="str">
        <f t="shared" si="1295"/>
        <v/>
      </c>
      <c r="DT504" s="580" t="str">
        <f t="shared" si="1295"/>
        <v/>
      </c>
      <c r="DU504" s="1"/>
      <c r="DV504" s="1"/>
    </row>
    <row r="505" spans="1:126" ht="4.2" customHeight="1" thickTop="1">
      <c r="A505" s="1"/>
      <c r="B505" s="1"/>
      <c r="C505" s="1"/>
      <c r="D505" s="1"/>
      <c r="E505" s="261"/>
      <c r="F505" s="47"/>
      <c r="G505" s="229"/>
      <c r="H505" s="1"/>
      <c r="I505" s="1"/>
      <c r="J505" s="1"/>
      <c r="K505" s="1"/>
      <c r="L505" s="1"/>
      <c r="M505" s="5"/>
      <c r="N505" s="308"/>
      <c r="O505" s="1"/>
      <c r="P505" s="5"/>
      <c r="Q505" s="1"/>
      <c r="R505" s="1"/>
      <c r="S505" s="5"/>
      <c r="T505" s="7"/>
      <c r="U505" s="23"/>
      <c r="V505" s="1"/>
      <c r="W505" s="11"/>
      <c r="X505" s="10"/>
      <c r="Y505" s="45"/>
      <c r="Z505" s="92"/>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1"/>
      <c r="DV505" s="1"/>
    </row>
    <row r="506" spans="1:126" s="22" customFormat="1">
      <c r="A506" s="18"/>
      <c r="B506" s="5"/>
      <c r="C506" s="33" t="str">
        <f>$C$220</f>
        <v>месяц старта расхода</v>
      </c>
      <c r="D506" s="196"/>
      <c r="E506" s="267"/>
      <c r="F506" s="51"/>
      <c r="G506" s="230"/>
      <c r="H506" s="18"/>
      <c r="I506" s="18"/>
      <c r="J506" s="5" t="s">
        <v>6</v>
      </c>
      <c r="K506" s="578"/>
      <c r="L506" s="23" t="s">
        <v>7</v>
      </c>
      <c r="M506" s="19"/>
      <c r="N506" s="196" t="s">
        <v>140</v>
      </c>
      <c r="O506" s="18"/>
      <c r="P506" s="19"/>
      <c r="Q506" s="18" t="s">
        <v>12</v>
      </c>
      <c r="R506" s="18"/>
      <c r="S506" s="19" t="s">
        <v>6</v>
      </c>
      <c r="T506" s="204"/>
      <c r="U506" s="25" t="s">
        <v>7</v>
      </c>
      <c r="V506" s="18"/>
      <c r="W506" s="20"/>
      <c r="X506" s="21"/>
      <c r="Y506" s="46"/>
      <c r="Z506" s="95"/>
      <c r="AA506" s="581" t="str">
        <f>IF(AA508="","",IF(AND(Z508="",AA508&lt;&gt;""),1,Z506+1))</f>
        <v/>
      </c>
      <c r="AB506" s="581" t="str">
        <f t="shared" ref="AB506:CM506" si="1296">IF(AB508="","",IF(AND(AA508="",AB508&lt;&gt;""),1,AA506+1))</f>
        <v/>
      </c>
      <c r="AC506" s="581" t="str">
        <f t="shared" si="1296"/>
        <v/>
      </c>
      <c r="AD506" s="581" t="str">
        <f t="shared" si="1296"/>
        <v/>
      </c>
      <c r="AE506" s="581" t="str">
        <f t="shared" si="1296"/>
        <v/>
      </c>
      <c r="AF506" s="581" t="str">
        <f t="shared" si="1296"/>
        <v/>
      </c>
      <c r="AG506" s="581" t="str">
        <f t="shared" si="1296"/>
        <v/>
      </c>
      <c r="AH506" s="581" t="str">
        <f t="shared" si="1296"/>
        <v/>
      </c>
      <c r="AI506" s="581" t="str">
        <f t="shared" si="1296"/>
        <v/>
      </c>
      <c r="AJ506" s="581" t="str">
        <f t="shared" si="1296"/>
        <v/>
      </c>
      <c r="AK506" s="581" t="str">
        <f t="shared" si="1296"/>
        <v/>
      </c>
      <c r="AL506" s="581" t="str">
        <f t="shared" si="1296"/>
        <v/>
      </c>
      <c r="AM506" s="581" t="str">
        <f t="shared" si="1296"/>
        <v/>
      </c>
      <c r="AN506" s="581" t="str">
        <f t="shared" si="1296"/>
        <v/>
      </c>
      <c r="AO506" s="581" t="str">
        <f t="shared" si="1296"/>
        <v/>
      </c>
      <c r="AP506" s="581" t="str">
        <f t="shared" si="1296"/>
        <v/>
      </c>
      <c r="AQ506" s="581" t="str">
        <f t="shared" si="1296"/>
        <v/>
      </c>
      <c r="AR506" s="581" t="str">
        <f t="shared" si="1296"/>
        <v/>
      </c>
      <c r="AS506" s="581" t="str">
        <f t="shared" si="1296"/>
        <v/>
      </c>
      <c r="AT506" s="581" t="str">
        <f t="shared" si="1296"/>
        <v/>
      </c>
      <c r="AU506" s="581" t="str">
        <f t="shared" si="1296"/>
        <v/>
      </c>
      <c r="AV506" s="581" t="str">
        <f t="shared" si="1296"/>
        <v/>
      </c>
      <c r="AW506" s="581" t="str">
        <f t="shared" si="1296"/>
        <v/>
      </c>
      <c r="AX506" s="581" t="str">
        <f t="shared" si="1296"/>
        <v/>
      </c>
      <c r="AY506" s="581" t="str">
        <f t="shared" si="1296"/>
        <v/>
      </c>
      <c r="AZ506" s="581" t="str">
        <f t="shared" si="1296"/>
        <v/>
      </c>
      <c r="BA506" s="581" t="str">
        <f t="shared" si="1296"/>
        <v/>
      </c>
      <c r="BB506" s="581" t="str">
        <f t="shared" si="1296"/>
        <v/>
      </c>
      <c r="BC506" s="581" t="str">
        <f t="shared" si="1296"/>
        <v/>
      </c>
      <c r="BD506" s="581" t="str">
        <f t="shared" si="1296"/>
        <v/>
      </c>
      <c r="BE506" s="581" t="str">
        <f t="shared" si="1296"/>
        <v/>
      </c>
      <c r="BF506" s="581" t="str">
        <f t="shared" si="1296"/>
        <v/>
      </c>
      <c r="BG506" s="581" t="str">
        <f t="shared" si="1296"/>
        <v/>
      </c>
      <c r="BH506" s="581" t="str">
        <f t="shared" si="1296"/>
        <v/>
      </c>
      <c r="BI506" s="581" t="str">
        <f t="shared" si="1296"/>
        <v/>
      </c>
      <c r="BJ506" s="581" t="str">
        <f t="shared" si="1296"/>
        <v/>
      </c>
      <c r="BK506" s="581" t="str">
        <f t="shared" si="1296"/>
        <v/>
      </c>
      <c r="BL506" s="581" t="str">
        <f t="shared" si="1296"/>
        <v/>
      </c>
      <c r="BM506" s="581" t="str">
        <f t="shared" si="1296"/>
        <v/>
      </c>
      <c r="BN506" s="581" t="str">
        <f t="shared" si="1296"/>
        <v/>
      </c>
      <c r="BO506" s="581" t="str">
        <f t="shared" si="1296"/>
        <v/>
      </c>
      <c r="BP506" s="581" t="str">
        <f t="shared" si="1296"/>
        <v/>
      </c>
      <c r="BQ506" s="581" t="str">
        <f t="shared" si="1296"/>
        <v/>
      </c>
      <c r="BR506" s="581" t="str">
        <f t="shared" si="1296"/>
        <v/>
      </c>
      <c r="BS506" s="581" t="str">
        <f t="shared" si="1296"/>
        <v/>
      </c>
      <c r="BT506" s="581" t="str">
        <f t="shared" si="1296"/>
        <v/>
      </c>
      <c r="BU506" s="581" t="str">
        <f t="shared" si="1296"/>
        <v/>
      </c>
      <c r="BV506" s="581" t="str">
        <f t="shared" si="1296"/>
        <v/>
      </c>
      <c r="BW506" s="581" t="str">
        <f t="shared" si="1296"/>
        <v/>
      </c>
      <c r="BX506" s="581" t="str">
        <f t="shared" si="1296"/>
        <v/>
      </c>
      <c r="BY506" s="581" t="str">
        <f t="shared" si="1296"/>
        <v/>
      </c>
      <c r="BZ506" s="581" t="str">
        <f t="shared" si="1296"/>
        <v/>
      </c>
      <c r="CA506" s="581" t="str">
        <f t="shared" si="1296"/>
        <v/>
      </c>
      <c r="CB506" s="581" t="str">
        <f t="shared" si="1296"/>
        <v/>
      </c>
      <c r="CC506" s="581" t="str">
        <f t="shared" si="1296"/>
        <v/>
      </c>
      <c r="CD506" s="581" t="str">
        <f t="shared" si="1296"/>
        <v/>
      </c>
      <c r="CE506" s="581" t="str">
        <f t="shared" si="1296"/>
        <v/>
      </c>
      <c r="CF506" s="581" t="str">
        <f t="shared" si="1296"/>
        <v/>
      </c>
      <c r="CG506" s="581" t="str">
        <f t="shared" si="1296"/>
        <v/>
      </c>
      <c r="CH506" s="581" t="str">
        <f t="shared" si="1296"/>
        <v/>
      </c>
      <c r="CI506" s="581" t="str">
        <f t="shared" si="1296"/>
        <v/>
      </c>
      <c r="CJ506" s="581" t="str">
        <f t="shared" si="1296"/>
        <v/>
      </c>
      <c r="CK506" s="581" t="str">
        <f t="shared" si="1296"/>
        <v/>
      </c>
      <c r="CL506" s="581" t="str">
        <f t="shared" si="1296"/>
        <v/>
      </c>
      <c r="CM506" s="581" t="str">
        <f t="shared" si="1296"/>
        <v/>
      </c>
      <c r="CN506" s="581" t="str">
        <f t="shared" ref="CN506:DT506" si="1297">IF(CN508="","",IF(AND(CM508="",CN508&lt;&gt;""),1,CM506+1))</f>
        <v/>
      </c>
      <c r="CO506" s="581" t="str">
        <f t="shared" si="1297"/>
        <v/>
      </c>
      <c r="CP506" s="581" t="str">
        <f t="shared" si="1297"/>
        <v/>
      </c>
      <c r="CQ506" s="581" t="str">
        <f t="shared" si="1297"/>
        <v/>
      </c>
      <c r="CR506" s="581" t="str">
        <f t="shared" si="1297"/>
        <v/>
      </c>
      <c r="CS506" s="581" t="str">
        <f t="shared" si="1297"/>
        <v/>
      </c>
      <c r="CT506" s="581" t="str">
        <f t="shared" si="1297"/>
        <v/>
      </c>
      <c r="CU506" s="581" t="str">
        <f t="shared" si="1297"/>
        <v/>
      </c>
      <c r="CV506" s="581" t="str">
        <f t="shared" si="1297"/>
        <v/>
      </c>
      <c r="CW506" s="581" t="str">
        <f t="shared" si="1297"/>
        <v/>
      </c>
      <c r="CX506" s="581" t="str">
        <f t="shared" si="1297"/>
        <v/>
      </c>
      <c r="CY506" s="581" t="str">
        <f t="shared" si="1297"/>
        <v/>
      </c>
      <c r="CZ506" s="581" t="str">
        <f t="shared" si="1297"/>
        <v/>
      </c>
      <c r="DA506" s="581" t="str">
        <f t="shared" si="1297"/>
        <v/>
      </c>
      <c r="DB506" s="581" t="str">
        <f t="shared" si="1297"/>
        <v/>
      </c>
      <c r="DC506" s="581" t="str">
        <f t="shared" si="1297"/>
        <v/>
      </c>
      <c r="DD506" s="581" t="str">
        <f t="shared" si="1297"/>
        <v/>
      </c>
      <c r="DE506" s="581" t="str">
        <f t="shared" si="1297"/>
        <v/>
      </c>
      <c r="DF506" s="581" t="str">
        <f t="shared" si="1297"/>
        <v/>
      </c>
      <c r="DG506" s="581" t="str">
        <f t="shared" si="1297"/>
        <v/>
      </c>
      <c r="DH506" s="581" t="str">
        <f t="shared" si="1297"/>
        <v/>
      </c>
      <c r="DI506" s="581" t="str">
        <f t="shared" si="1297"/>
        <v/>
      </c>
      <c r="DJ506" s="581" t="str">
        <f t="shared" si="1297"/>
        <v/>
      </c>
      <c r="DK506" s="581" t="str">
        <f t="shared" si="1297"/>
        <v/>
      </c>
      <c r="DL506" s="581" t="str">
        <f t="shared" si="1297"/>
        <v/>
      </c>
      <c r="DM506" s="581" t="str">
        <f t="shared" si="1297"/>
        <v/>
      </c>
      <c r="DN506" s="581" t="str">
        <f t="shared" si="1297"/>
        <v/>
      </c>
      <c r="DO506" s="581" t="str">
        <f t="shared" si="1297"/>
        <v/>
      </c>
      <c r="DP506" s="581" t="str">
        <f t="shared" si="1297"/>
        <v/>
      </c>
      <c r="DQ506" s="581" t="str">
        <f t="shared" si="1297"/>
        <v/>
      </c>
      <c r="DR506" s="581" t="str">
        <f t="shared" si="1297"/>
        <v/>
      </c>
      <c r="DS506" s="581" t="str">
        <f t="shared" si="1297"/>
        <v/>
      </c>
      <c r="DT506" s="581" t="str">
        <f t="shared" si="1297"/>
        <v/>
      </c>
      <c r="DU506" s="18"/>
      <c r="DV506" s="18"/>
    </row>
    <row r="507" spans="1:126" ht="4.2" customHeight="1">
      <c r="A507" s="1"/>
      <c r="B507" s="5"/>
      <c r="C507" s="1"/>
      <c r="D507" s="1"/>
      <c r="E507" s="261"/>
      <c r="F507" s="47"/>
      <c r="G507" s="229"/>
      <c r="H507" s="1"/>
      <c r="I507" s="1"/>
      <c r="J507" s="1"/>
      <c r="K507" s="1"/>
      <c r="L507" s="1"/>
      <c r="M507" s="5"/>
      <c r="N507" s="18"/>
      <c r="O507" s="1"/>
      <c r="P507" s="5"/>
      <c r="Q507" s="1"/>
      <c r="R507" s="1"/>
      <c r="S507" s="5"/>
      <c r="T507" s="7"/>
      <c r="U507" s="23"/>
      <c r="V507" s="1"/>
      <c r="W507" s="11"/>
      <c r="X507" s="10"/>
      <c r="Y507" s="45"/>
      <c r="Z507" s="92"/>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1"/>
      <c r="DV507" s="1"/>
    </row>
    <row r="508" spans="1:126" s="22" customFormat="1">
      <c r="A508" s="18"/>
      <c r="B508" s="5"/>
      <c r="C508" s="33" t="str">
        <f>$C$222</f>
        <v>месяц окончания расхода</v>
      </c>
      <c r="D508" s="18"/>
      <c r="E508" s="267"/>
      <c r="F508" s="51"/>
      <c r="G508" s="230"/>
      <c r="H508" s="18"/>
      <c r="I508" s="18"/>
      <c r="J508" s="5" t="s">
        <v>6</v>
      </c>
      <c r="K508" s="578"/>
      <c r="L508" s="23" t="s">
        <v>7</v>
      </c>
      <c r="M508" s="19"/>
      <c r="N508" s="196" t="s">
        <v>142</v>
      </c>
      <c r="O508" s="18"/>
      <c r="P508" s="19"/>
      <c r="Q508" s="18" t="str">
        <f>IF(T506=справочники!$E$9,"a+qx",IF(T506=справочники!$E$10,"aq^x",IF(T506=справочники!$E$11,"a^(1+qx)","??")))</f>
        <v>??</v>
      </c>
      <c r="R508" s="18"/>
      <c r="S508" s="19" t="s">
        <v>6</v>
      </c>
      <c r="T508" s="212"/>
      <c r="U508" s="25"/>
      <c r="V508" s="18"/>
      <c r="W508" s="20"/>
      <c r="X508" s="21"/>
      <c r="Y508" s="46"/>
      <c r="Z508" s="95"/>
      <c r="AA508" s="582" t="str">
        <f>IF(AND(AA$8&gt;=$K506,AA$8&lt;=IF(OR($K508="",$K508=0),1000000,$K508)),AA$8,"")</f>
        <v/>
      </c>
      <c r="AB508" s="582" t="str">
        <f t="shared" ref="AB508:AC508" si="1298">IF(AND(AB$8&gt;=$K506,AB$8&lt;=IF(OR($K508="",$K508=0),1000000,$K508)),AB$8,"")</f>
        <v/>
      </c>
      <c r="AC508" s="582" t="str">
        <f t="shared" si="1298"/>
        <v/>
      </c>
      <c r="AD508" s="582" t="str">
        <f>IF(AND(AD$8&gt;=$K506,AD$8&lt;=IF(OR($K508="",$K508=0),1000000,$K508)),AD$8,"")</f>
        <v/>
      </c>
      <c r="AE508" s="582" t="str">
        <f t="shared" ref="AE508:CP508" si="1299">IF(AND(AE$8&gt;=$K506,AE$8&lt;=IF(OR($K508="",$K508=0),1000000,$K508)),AE$8,"")</f>
        <v/>
      </c>
      <c r="AF508" s="582" t="str">
        <f t="shared" si="1299"/>
        <v/>
      </c>
      <c r="AG508" s="582" t="str">
        <f t="shared" si="1299"/>
        <v/>
      </c>
      <c r="AH508" s="582" t="str">
        <f t="shared" si="1299"/>
        <v/>
      </c>
      <c r="AI508" s="582" t="str">
        <f t="shared" si="1299"/>
        <v/>
      </c>
      <c r="AJ508" s="582" t="str">
        <f t="shared" si="1299"/>
        <v/>
      </c>
      <c r="AK508" s="582" t="str">
        <f t="shared" si="1299"/>
        <v/>
      </c>
      <c r="AL508" s="582" t="str">
        <f t="shared" si="1299"/>
        <v/>
      </c>
      <c r="AM508" s="582" t="str">
        <f t="shared" si="1299"/>
        <v/>
      </c>
      <c r="AN508" s="582" t="str">
        <f t="shared" si="1299"/>
        <v/>
      </c>
      <c r="AO508" s="582" t="str">
        <f t="shared" si="1299"/>
        <v/>
      </c>
      <c r="AP508" s="582" t="str">
        <f t="shared" si="1299"/>
        <v/>
      </c>
      <c r="AQ508" s="582" t="str">
        <f t="shared" si="1299"/>
        <v/>
      </c>
      <c r="AR508" s="582" t="str">
        <f t="shared" si="1299"/>
        <v/>
      </c>
      <c r="AS508" s="582" t="str">
        <f t="shared" si="1299"/>
        <v/>
      </c>
      <c r="AT508" s="582" t="str">
        <f t="shared" si="1299"/>
        <v/>
      </c>
      <c r="AU508" s="582" t="str">
        <f t="shared" si="1299"/>
        <v/>
      </c>
      <c r="AV508" s="582" t="str">
        <f t="shared" si="1299"/>
        <v/>
      </c>
      <c r="AW508" s="582" t="str">
        <f t="shared" si="1299"/>
        <v/>
      </c>
      <c r="AX508" s="582" t="str">
        <f t="shared" si="1299"/>
        <v/>
      </c>
      <c r="AY508" s="582" t="str">
        <f t="shared" si="1299"/>
        <v/>
      </c>
      <c r="AZ508" s="582" t="str">
        <f t="shared" si="1299"/>
        <v/>
      </c>
      <c r="BA508" s="582" t="str">
        <f t="shared" si="1299"/>
        <v/>
      </c>
      <c r="BB508" s="582" t="str">
        <f t="shared" si="1299"/>
        <v/>
      </c>
      <c r="BC508" s="582" t="str">
        <f t="shared" si="1299"/>
        <v/>
      </c>
      <c r="BD508" s="582" t="str">
        <f t="shared" si="1299"/>
        <v/>
      </c>
      <c r="BE508" s="582" t="str">
        <f t="shared" si="1299"/>
        <v/>
      </c>
      <c r="BF508" s="582" t="str">
        <f t="shared" si="1299"/>
        <v/>
      </c>
      <c r="BG508" s="582" t="str">
        <f t="shared" si="1299"/>
        <v/>
      </c>
      <c r="BH508" s="582" t="str">
        <f t="shared" si="1299"/>
        <v/>
      </c>
      <c r="BI508" s="582" t="str">
        <f t="shared" si="1299"/>
        <v/>
      </c>
      <c r="BJ508" s="582" t="str">
        <f t="shared" si="1299"/>
        <v/>
      </c>
      <c r="BK508" s="582" t="str">
        <f t="shared" si="1299"/>
        <v/>
      </c>
      <c r="BL508" s="582" t="str">
        <f t="shared" si="1299"/>
        <v/>
      </c>
      <c r="BM508" s="582" t="str">
        <f t="shared" si="1299"/>
        <v/>
      </c>
      <c r="BN508" s="582" t="str">
        <f t="shared" si="1299"/>
        <v/>
      </c>
      <c r="BO508" s="582" t="str">
        <f t="shared" si="1299"/>
        <v/>
      </c>
      <c r="BP508" s="582" t="str">
        <f t="shared" si="1299"/>
        <v/>
      </c>
      <c r="BQ508" s="582" t="str">
        <f t="shared" si="1299"/>
        <v/>
      </c>
      <c r="BR508" s="582" t="str">
        <f t="shared" si="1299"/>
        <v/>
      </c>
      <c r="BS508" s="582" t="str">
        <f t="shared" si="1299"/>
        <v/>
      </c>
      <c r="BT508" s="582" t="str">
        <f t="shared" si="1299"/>
        <v/>
      </c>
      <c r="BU508" s="582" t="str">
        <f t="shared" si="1299"/>
        <v/>
      </c>
      <c r="BV508" s="582" t="str">
        <f t="shared" si="1299"/>
        <v/>
      </c>
      <c r="BW508" s="582" t="str">
        <f t="shared" si="1299"/>
        <v/>
      </c>
      <c r="BX508" s="582" t="str">
        <f t="shared" si="1299"/>
        <v/>
      </c>
      <c r="BY508" s="582" t="str">
        <f t="shared" si="1299"/>
        <v/>
      </c>
      <c r="BZ508" s="582" t="str">
        <f t="shared" si="1299"/>
        <v/>
      </c>
      <c r="CA508" s="582" t="str">
        <f t="shared" si="1299"/>
        <v/>
      </c>
      <c r="CB508" s="582" t="str">
        <f t="shared" si="1299"/>
        <v/>
      </c>
      <c r="CC508" s="582" t="str">
        <f t="shared" si="1299"/>
        <v/>
      </c>
      <c r="CD508" s="582" t="str">
        <f t="shared" si="1299"/>
        <v/>
      </c>
      <c r="CE508" s="582" t="str">
        <f t="shared" si="1299"/>
        <v/>
      </c>
      <c r="CF508" s="582" t="str">
        <f t="shared" si="1299"/>
        <v/>
      </c>
      <c r="CG508" s="582" t="str">
        <f t="shared" si="1299"/>
        <v/>
      </c>
      <c r="CH508" s="582" t="str">
        <f t="shared" si="1299"/>
        <v/>
      </c>
      <c r="CI508" s="582" t="str">
        <f t="shared" si="1299"/>
        <v/>
      </c>
      <c r="CJ508" s="582" t="str">
        <f t="shared" si="1299"/>
        <v/>
      </c>
      <c r="CK508" s="582" t="str">
        <f t="shared" si="1299"/>
        <v/>
      </c>
      <c r="CL508" s="582" t="str">
        <f t="shared" si="1299"/>
        <v/>
      </c>
      <c r="CM508" s="582" t="str">
        <f t="shared" si="1299"/>
        <v/>
      </c>
      <c r="CN508" s="582" t="str">
        <f t="shared" si="1299"/>
        <v/>
      </c>
      <c r="CO508" s="582" t="str">
        <f t="shared" si="1299"/>
        <v/>
      </c>
      <c r="CP508" s="582" t="str">
        <f t="shared" si="1299"/>
        <v/>
      </c>
      <c r="CQ508" s="582" t="str">
        <f t="shared" ref="CQ508:DT508" si="1300">IF(AND(CQ$8&gt;=$K506,CQ$8&lt;=IF(OR($K508="",$K508=0),1000000,$K508)),CQ$8,"")</f>
        <v/>
      </c>
      <c r="CR508" s="582" t="str">
        <f t="shared" si="1300"/>
        <v/>
      </c>
      <c r="CS508" s="582" t="str">
        <f t="shared" si="1300"/>
        <v/>
      </c>
      <c r="CT508" s="582" t="str">
        <f t="shared" si="1300"/>
        <v/>
      </c>
      <c r="CU508" s="582" t="str">
        <f t="shared" si="1300"/>
        <v/>
      </c>
      <c r="CV508" s="582" t="str">
        <f t="shared" si="1300"/>
        <v/>
      </c>
      <c r="CW508" s="582" t="str">
        <f t="shared" si="1300"/>
        <v/>
      </c>
      <c r="CX508" s="582" t="str">
        <f t="shared" si="1300"/>
        <v/>
      </c>
      <c r="CY508" s="582" t="str">
        <f t="shared" si="1300"/>
        <v/>
      </c>
      <c r="CZ508" s="582" t="str">
        <f t="shared" si="1300"/>
        <v/>
      </c>
      <c r="DA508" s="582" t="str">
        <f t="shared" si="1300"/>
        <v/>
      </c>
      <c r="DB508" s="582" t="str">
        <f t="shared" si="1300"/>
        <v/>
      </c>
      <c r="DC508" s="582" t="str">
        <f t="shared" si="1300"/>
        <v/>
      </c>
      <c r="DD508" s="582" t="str">
        <f t="shared" si="1300"/>
        <v/>
      </c>
      <c r="DE508" s="582" t="str">
        <f t="shared" si="1300"/>
        <v/>
      </c>
      <c r="DF508" s="582" t="str">
        <f t="shared" si="1300"/>
        <v/>
      </c>
      <c r="DG508" s="582" t="str">
        <f t="shared" si="1300"/>
        <v/>
      </c>
      <c r="DH508" s="582" t="str">
        <f t="shared" si="1300"/>
        <v/>
      </c>
      <c r="DI508" s="582" t="str">
        <f t="shared" si="1300"/>
        <v/>
      </c>
      <c r="DJ508" s="582" t="str">
        <f t="shared" si="1300"/>
        <v/>
      </c>
      <c r="DK508" s="582" t="str">
        <f t="shared" si="1300"/>
        <v/>
      </c>
      <c r="DL508" s="582" t="str">
        <f t="shared" si="1300"/>
        <v/>
      </c>
      <c r="DM508" s="582" t="str">
        <f t="shared" si="1300"/>
        <v/>
      </c>
      <c r="DN508" s="582" t="str">
        <f t="shared" si="1300"/>
        <v/>
      </c>
      <c r="DO508" s="582" t="str">
        <f t="shared" si="1300"/>
        <v/>
      </c>
      <c r="DP508" s="582" t="str">
        <f t="shared" si="1300"/>
        <v/>
      </c>
      <c r="DQ508" s="582" t="str">
        <f t="shared" si="1300"/>
        <v/>
      </c>
      <c r="DR508" s="582" t="str">
        <f t="shared" si="1300"/>
        <v/>
      </c>
      <c r="DS508" s="582" t="str">
        <f t="shared" si="1300"/>
        <v/>
      </c>
      <c r="DT508" s="582" t="str">
        <f t="shared" si="1300"/>
        <v/>
      </c>
      <c r="DU508" s="18"/>
      <c r="DV508" s="18"/>
    </row>
    <row r="509" spans="1:126" ht="4.2" customHeight="1">
      <c r="A509" s="1"/>
      <c r="B509" s="1"/>
      <c r="C509" s="1"/>
      <c r="D509" s="1"/>
      <c r="E509" s="261"/>
      <c r="F509" s="47"/>
      <c r="G509" s="229"/>
      <c r="H509" s="1"/>
      <c r="I509" s="1"/>
      <c r="J509" s="1"/>
      <c r="K509" s="1"/>
      <c r="L509" s="1"/>
      <c r="M509" s="5"/>
      <c r="N509" s="1"/>
      <c r="O509" s="1"/>
      <c r="P509" s="5"/>
      <c r="Q509" s="1"/>
      <c r="R509" s="1"/>
      <c r="S509" s="5"/>
      <c r="T509" s="7"/>
      <c r="U509" s="23"/>
      <c r="V509" s="1"/>
      <c r="W509" s="11"/>
      <c r="X509" s="10"/>
      <c r="Y509" s="45"/>
      <c r="Z509" s="92"/>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1"/>
      <c r="DV509" s="1"/>
    </row>
    <row r="510" spans="1:126" s="22" customFormat="1">
      <c r="A510" s="18"/>
      <c r="B510" s="242" t="s">
        <v>134</v>
      </c>
      <c r="C510" s="18"/>
      <c r="D510" s="18"/>
      <c r="E510" s="267"/>
      <c r="F510" s="51"/>
      <c r="G510" s="230"/>
      <c r="H510" s="18"/>
      <c r="I510" s="243" t="s">
        <v>132</v>
      </c>
      <c r="J510" s="18"/>
      <c r="K510" s="18"/>
      <c r="L510" s="18"/>
      <c r="M510" s="19"/>
      <c r="N510" s="196" t="s">
        <v>141</v>
      </c>
      <c r="O510" s="18"/>
      <c r="P510" s="19"/>
      <c r="Q510" s="18" t="s">
        <v>69</v>
      </c>
      <c r="R510" s="18"/>
      <c r="S510" s="19" t="s">
        <v>6</v>
      </c>
      <c r="T510" s="205"/>
      <c r="U510" s="25" t="s">
        <v>7</v>
      </c>
      <c r="V510" s="18"/>
      <c r="W510" s="20"/>
      <c r="X510" s="21"/>
      <c r="Y510" s="46"/>
      <c r="Z510" s="95"/>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96"/>
      <c r="BC510" s="96"/>
      <c r="BD510" s="96"/>
      <c r="BE510" s="96"/>
      <c r="BF510" s="96"/>
      <c r="BG510" s="96"/>
      <c r="BH510" s="96"/>
      <c r="BI510" s="96"/>
      <c r="BJ510" s="96"/>
      <c r="BK510" s="96"/>
      <c r="BL510" s="96"/>
      <c r="BM510" s="96"/>
      <c r="BN510" s="96"/>
      <c r="BO510" s="96"/>
      <c r="BP510" s="96"/>
      <c r="BQ510" s="96"/>
      <c r="BR510" s="96"/>
      <c r="BS510" s="96"/>
      <c r="BT510" s="96"/>
      <c r="BU510" s="96"/>
      <c r="BV510" s="96"/>
      <c r="BW510" s="96"/>
      <c r="BX510" s="96"/>
      <c r="BY510" s="96"/>
      <c r="BZ510" s="96"/>
      <c r="CA510" s="96"/>
      <c r="CB510" s="96"/>
      <c r="CC510" s="96"/>
      <c r="CD510" s="96"/>
      <c r="CE510" s="96"/>
      <c r="CF510" s="96"/>
      <c r="CG510" s="96"/>
      <c r="CH510" s="96"/>
      <c r="CI510" s="96"/>
      <c r="CJ510" s="96"/>
      <c r="CK510" s="96"/>
      <c r="CL510" s="96"/>
      <c r="CM510" s="96"/>
      <c r="CN510" s="96"/>
      <c r="CO510" s="96"/>
      <c r="CP510" s="96"/>
      <c r="CQ510" s="96"/>
      <c r="CR510" s="96"/>
      <c r="CS510" s="96"/>
      <c r="CT510" s="96"/>
      <c r="CU510" s="96"/>
      <c r="CV510" s="96"/>
      <c r="CW510" s="96"/>
      <c r="CX510" s="96"/>
      <c r="CY510" s="96"/>
      <c r="CZ510" s="96"/>
      <c r="DA510" s="96"/>
      <c r="DB510" s="96"/>
      <c r="DC510" s="96"/>
      <c r="DD510" s="96"/>
      <c r="DE510" s="96"/>
      <c r="DF510" s="96"/>
      <c r="DG510" s="96"/>
      <c r="DH510" s="96"/>
      <c r="DI510" s="96"/>
      <c r="DJ510" s="96"/>
      <c r="DK510" s="96"/>
      <c r="DL510" s="96"/>
      <c r="DM510" s="96"/>
      <c r="DN510" s="96"/>
      <c r="DO510" s="96"/>
      <c r="DP510" s="96"/>
      <c r="DQ510" s="96"/>
      <c r="DR510" s="96"/>
      <c r="DS510" s="96"/>
      <c r="DT510" s="96"/>
      <c r="DU510" s="18"/>
      <c r="DV510" s="18"/>
    </row>
    <row r="511" spans="1:126" ht="4.2" customHeight="1">
      <c r="A511" s="1"/>
      <c r="B511" s="1"/>
      <c r="C511" s="1"/>
      <c r="D511" s="1"/>
      <c r="E511" s="261"/>
      <c r="F511" s="47"/>
      <c r="G511" s="229"/>
      <c r="H511" s="1"/>
      <c r="I511" s="1"/>
      <c r="J511" s="1"/>
      <c r="K511" s="1"/>
      <c r="L511" s="1"/>
      <c r="M511" s="5"/>
      <c r="N511" s="1"/>
      <c r="O511" s="1"/>
      <c r="P511" s="5"/>
      <c r="Q511" s="1"/>
      <c r="R511" s="1"/>
      <c r="S511" s="5"/>
      <c r="T511" s="7"/>
      <c r="U511" s="23"/>
      <c r="V511" s="1"/>
      <c r="W511" s="11"/>
      <c r="X511" s="10"/>
      <c r="Y511" s="45"/>
      <c r="Z511" s="92"/>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1"/>
      <c r="DV511" s="1"/>
    </row>
    <row r="512" spans="1:126" s="4" customFormat="1">
      <c r="A512" s="3"/>
      <c r="B512" s="257" t="s">
        <v>129</v>
      </c>
      <c r="C512" s="3"/>
      <c r="D512" s="3"/>
      <c r="E512" s="9"/>
      <c r="F512" s="50"/>
      <c r="G512" s="230"/>
      <c r="H512" s="12" t="str">
        <f>B512&amp;N504</f>
        <v>Учет - Статья прямого постоянного расхода</v>
      </c>
      <c r="I512" s="12"/>
      <c r="J512" s="3"/>
      <c r="K512" s="3"/>
      <c r="L512" s="3"/>
      <c r="M512" s="5"/>
      <c r="N512" s="35" t="str">
        <f>N492</f>
        <v>Продажа нежилых помещений</v>
      </c>
      <c r="O512" s="35"/>
      <c r="P512" s="5"/>
      <c r="Q512" s="35" t="s">
        <v>25</v>
      </c>
      <c r="R512" s="35"/>
      <c r="S512" s="19" t="s">
        <v>6</v>
      </c>
      <c r="T512" s="306"/>
      <c r="U512" s="23" t="s">
        <v>7</v>
      </c>
      <c r="V512" s="35"/>
      <c r="W512" s="37">
        <f>SUM($Y512:$DU512)</f>
        <v>0</v>
      </c>
      <c r="X512" s="37"/>
      <c r="Y512" s="45"/>
      <c r="Z512" s="98"/>
      <c r="AA512" s="99">
        <f>IF(AA508="",0,IF(AA506=1,$T504,IF($T506=справочники!$E$9,$T504+$T508*INT((AA506-1)/IF(OR($T510=0,$T510=""),1,$T510)),IF($T506=справочники!$E$10,$T504*POWER($T508,INT((AA506-1)/IF(OR($T510=0,$T510=""),1,$T510))),IF($T506=справочники!$E$11,POWER($T504,1+$T508*INT((AA506-1)/IF(OR($T510=0,$T510=""),1,$T510))),0)))))</f>
        <v>0</v>
      </c>
      <c r="AB512" s="99">
        <f>IF(AB508="",0,IF(AB506=1,$T504,IF($T506=справочники!$E$9,$T504+$T508*INT((AB506-1)/IF(OR($T510=0,$T510=""),1,$T510)),IF($T506=справочники!$E$10,$T504*POWER($T508,INT((AB506-1)/IF(OR($T510=0,$T510=""),1,$T510))),IF($T506=справочники!$E$11,POWER($T504,1+$T508*INT((AB506-1)/IF(OR($T510=0,$T510=""),1,$T510))),0)))))</f>
        <v>0</v>
      </c>
      <c r="AC512" s="99">
        <f>IF(AC508="",0,IF(AC506=1,$T504,IF($T506=справочники!$E$9,$T504+$T508*INT((AC506-1)/IF(OR($T510=0,$T510=""),1,$T510)),IF($T506=справочники!$E$10,$T504*POWER($T508,INT((AC506-1)/IF(OR($T510=0,$T510=""),1,$T510))),IF($T506=справочники!$E$11,POWER($T504,1+$T508*INT((AC506-1)/IF(OR($T510=0,$T510=""),1,$T510))),0)))))</f>
        <v>0</v>
      </c>
      <c r="AD512" s="99">
        <f>IF(AD508="",0,IF(AD506=1,$T504,IF($T506=справочники!$E$9,$T504+$T508*INT((AD506-1)/IF(OR($T510=0,$T510=""),1,$T510)),IF($T506=справочники!$E$10,$T504*POWER($T508,INT((AD506-1)/IF(OR($T510=0,$T510=""),1,$T510))),IF($T506=справочники!$E$11,POWER($T504,1+$T508*INT((AD506-1)/IF(OR($T510=0,$T510=""),1,$T510))),0)))))</f>
        <v>0</v>
      </c>
      <c r="AE512" s="99">
        <f>IF(AE508="",0,IF(AE506=1,$T504,IF($T506=справочники!$E$9,$T504+$T508*INT((AE506-1)/IF(OR($T510=0,$T510=""),1,$T510)),IF($T506=справочники!$E$10,$T504*POWER($T508,INT((AE506-1)/IF(OR($T510=0,$T510=""),1,$T510))),IF($T506=справочники!$E$11,POWER($T504,1+$T508*INT((AE506-1)/IF(OR($T510=0,$T510=""),1,$T510))),0)))))</f>
        <v>0</v>
      </c>
      <c r="AF512" s="99">
        <f>IF(AF508="",0,IF(AF506=1,$T504,IF($T506=справочники!$E$9,$T504+$T508*INT((AF506-1)/IF(OR($T510=0,$T510=""),1,$T510)),IF($T506=справочники!$E$10,$T504*POWER($T508,INT((AF506-1)/IF(OR($T510=0,$T510=""),1,$T510))),IF($T506=справочники!$E$11,POWER($T504,1+$T508*INT((AF506-1)/IF(OR($T510=0,$T510=""),1,$T510))),0)))))</f>
        <v>0</v>
      </c>
      <c r="AG512" s="99">
        <f>IF(AG508="",0,IF(AG506=1,$T504,IF($T506=справочники!$E$9,$T504+$T508*INT((AG506-1)/IF(OR($T510=0,$T510=""),1,$T510)),IF($T506=справочники!$E$10,$T504*POWER($T508,INT((AG506-1)/IF(OR($T510=0,$T510=""),1,$T510))),IF($T506=справочники!$E$11,POWER($T504,1+$T508*INT((AG506-1)/IF(OR($T510=0,$T510=""),1,$T510))),0)))))</f>
        <v>0</v>
      </c>
      <c r="AH512" s="99">
        <f>IF(AH508="",0,IF(AH506=1,$T504,IF($T506=справочники!$E$9,$T504+$T508*INT((AH506-1)/IF(OR($T510=0,$T510=""),1,$T510)),IF($T506=справочники!$E$10,$T504*POWER($T508,INT((AH506-1)/IF(OR($T510=0,$T510=""),1,$T510))),IF($T506=справочники!$E$11,POWER($T504,1+$T508*INT((AH506-1)/IF(OR($T510=0,$T510=""),1,$T510))),0)))))</f>
        <v>0</v>
      </c>
      <c r="AI512" s="99">
        <f>IF(AI508="",0,IF(AI506=1,$T504,IF($T506=справочники!$E$9,$T504+$T508*INT((AI506-1)/IF(OR($T510=0,$T510=""),1,$T510)),IF($T506=справочники!$E$10,$T504*POWER($T508,INT((AI506-1)/IF(OR($T510=0,$T510=""),1,$T510))),IF($T506=справочники!$E$11,POWER($T504,1+$T508*INT((AI506-1)/IF(OR($T510=0,$T510=""),1,$T510))),0)))))</f>
        <v>0</v>
      </c>
      <c r="AJ512" s="99">
        <f>IF(AJ508="",0,IF(AJ506=1,$T504,IF($T506=справочники!$E$9,$T504+$T508*INT((AJ506-1)/IF(OR($T510=0,$T510=""),1,$T510)),IF($T506=справочники!$E$10,$T504*POWER($T508,INT((AJ506-1)/IF(OR($T510=0,$T510=""),1,$T510))),IF($T506=справочники!$E$11,POWER($T504,1+$T508*INT((AJ506-1)/IF(OR($T510=0,$T510=""),1,$T510))),0)))))</f>
        <v>0</v>
      </c>
      <c r="AK512" s="99">
        <f>IF(AK508="",0,IF(AK506=1,$T504,IF($T506=справочники!$E$9,$T504+$T508*INT((AK506-1)/IF(OR($T510=0,$T510=""),1,$T510)),IF($T506=справочники!$E$10,$T504*POWER($T508,INT((AK506-1)/IF(OR($T510=0,$T510=""),1,$T510))),IF($T506=справочники!$E$11,POWER($T504,1+$T508*INT((AK506-1)/IF(OR($T510=0,$T510=""),1,$T510))),0)))))</f>
        <v>0</v>
      </c>
      <c r="AL512" s="99">
        <f>IF(AL508="",0,IF(AL506=1,$T504,IF($T506=справочники!$E$9,$T504+$T508*INT((AL506-1)/IF(OR($T510=0,$T510=""),1,$T510)),IF($T506=справочники!$E$10,$T504*POWER($T508,INT((AL506-1)/IF(OR($T510=0,$T510=""),1,$T510))),IF($T506=справочники!$E$11,POWER($T504,1+$T508*INT((AL506-1)/IF(OR($T510=0,$T510=""),1,$T510))),0)))))</f>
        <v>0</v>
      </c>
      <c r="AM512" s="99">
        <f>IF(AM508="",0,IF(AM506=1,$T504,IF($T506=справочники!$E$9,$T504+$T508*INT((AM506-1)/IF(OR($T510=0,$T510=""),1,$T510)),IF($T506=справочники!$E$10,$T504*POWER($T508,INT((AM506-1)/IF(OR($T510=0,$T510=""),1,$T510))),IF($T506=справочники!$E$11,POWER($T504,1+$T508*INT((AM506-1)/IF(OR($T510=0,$T510=""),1,$T510))),0)))))</f>
        <v>0</v>
      </c>
      <c r="AN512" s="99">
        <f>IF(AN508="",0,IF(AN506=1,$T504,IF($T506=справочники!$E$9,$T504+$T508*INT((AN506-1)/IF(OR($T510=0,$T510=""),1,$T510)),IF($T506=справочники!$E$10,$T504*POWER($T508,INT((AN506-1)/IF(OR($T510=0,$T510=""),1,$T510))),IF($T506=справочники!$E$11,POWER($T504,1+$T508*INT((AN506-1)/IF(OR($T510=0,$T510=""),1,$T510))),0)))))</f>
        <v>0</v>
      </c>
      <c r="AO512" s="99">
        <f>IF(AO508="",0,IF(AO506=1,$T504,IF($T506=справочники!$E$9,$T504+$T508*INT((AO506-1)/IF(OR($T510=0,$T510=""),1,$T510)),IF($T506=справочники!$E$10,$T504*POWER($T508,INT((AO506-1)/IF(OR($T510=0,$T510=""),1,$T510))),IF($T506=справочники!$E$11,POWER($T504,1+$T508*INT((AO506-1)/IF(OR($T510=0,$T510=""),1,$T510))),0)))))</f>
        <v>0</v>
      </c>
      <c r="AP512" s="99">
        <f>IF(AP508="",0,IF(AP506=1,$T504,IF($T506=справочники!$E$9,$T504+$T508*INT((AP506-1)/IF(OR($T510=0,$T510=""),1,$T510)),IF($T506=справочники!$E$10,$T504*POWER($T508,INT((AP506-1)/IF(OR($T510=0,$T510=""),1,$T510))),IF($T506=справочники!$E$11,POWER($T504,1+$T508*INT((AP506-1)/IF(OR($T510=0,$T510=""),1,$T510))),0)))))</f>
        <v>0</v>
      </c>
      <c r="AQ512" s="99">
        <f>IF(AQ508="",0,IF(AQ506=1,$T504,IF($T506=справочники!$E$9,$T504+$T508*INT((AQ506-1)/IF(OR($T510=0,$T510=""),1,$T510)),IF($T506=справочники!$E$10,$T504*POWER($T508,INT((AQ506-1)/IF(OR($T510=0,$T510=""),1,$T510))),IF($T506=справочники!$E$11,POWER($T504,1+$T508*INT((AQ506-1)/IF(OR($T510=0,$T510=""),1,$T510))),0)))))</f>
        <v>0</v>
      </c>
      <c r="AR512" s="99">
        <f>IF(AR508="",0,IF(AR506=1,$T504,IF($T506=справочники!$E$9,$T504+$T508*INT((AR506-1)/IF(OR($T510=0,$T510=""),1,$T510)),IF($T506=справочники!$E$10,$T504*POWER($T508,INT((AR506-1)/IF(OR($T510=0,$T510=""),1,$T510))),IF($T506=справочники!$E$11,POWER($T504,1+$T508*INT((AR506-1)/IF(OR($T510=0,$T510=""),1,$T510))),0)))))</f>
        <v>0</v>
      </c>
      <c r="AS512" s="99">
        <f>IF(AS508="",0,IF(AS506=1,$T504,IF($T506=справочники!$E$9,$T504+$T508*INT((AS506-1)/IF(OR($T510=0,$T510=""),1,$T510)),IF($T506=справочники!$E$10,$T504*POWER($T508,INT((AS506-1)/IF(OR($T510=0,$T510=""),1,$T510))),IF($T506=справочники!$E$11,POWER($T504,1+$T508*INT((AS506-1)/IF(OR($T510=0,$T510=""),1,$T510))),0)))))</f>
        <v>0</v>
      </c>
      <c r="AT512" s="99">
        <f>IF(AT508="",0,IF(AT506=1,$T504,IF($T506=справочники!$E$9,$T504+$T508*INT((AT506-1)/IF(OR($T510=0,$T510=""),1,$T510)),IF($T506=справочники!$E$10,$T504*POWER($T508,INT((AT506-1)/IF(OR($T510=0,$T510=""),1,$T510))),IF($T506=справочники!$E$11,POWER($T504,1+$T508*INT((AT506-1)/IF(OR($T510=0,$T510=""),1,$T510))),0)))))</f>
        <v>0</v>
      </c>
      <c r="AU512" s="99">
        <f>IF(AU508="",0,IF(AU506=1,$T504,IF($T506=справочники!$E$9,$T504+$T508*INT((AU506-1)/IF(OR($T510=0,$T510=""),1,$T510)),IF($T506=справочники!$E$10,$T504*POWER($T508,INT((AU506-1)/IF(OR($T510=0,$T510=""),1,$T510))),IF($T506=справочники!$E$11,POWER($T504,1+$T508*INT((AU506-1)/IF(OR($T510=0,$T510=""),1,$T510))),0)))))</f>
        <v>0</v>
      </c>
      <c r="AV512" s="99">
        <f>IF(AV508="",0,IF(AV506=1,$T504,IF($T506=справочники!$E$9,$T504+$T508*INT((AV506-1)/IF(OR($T510=0,$T510=""),1,$T510)),IF($T506=справочники!$E$10,$T504*POWER($T508,INT((AV506-1)/IF(OR($T510=0,$T510=""),1,$T510))),IF($T506=справочники!$E$11,POWER($T504,1+$T508*INT((AV506-1)/IF(OR($T510=0,$T510=""),1,$T510))),0)))))</f>
        <v>0</v>
      </c>
      <c r="AW512" s="99">
        <f>IF(AW508="",0,IF(AW506=1,$T504,IF($T506=справочники!$E$9,$T504+$T508*INT((AW506-1)/IF(OR($T510=0,$T510=""),1,$T510)),IF($T506=справочники!$E$10,$T504*POWER($T508,INT((AW506-1)/IF(OR($T510=0,$T510=""),1,$T510))),IF($T506=справочники!$E$11,POWER($T504,1+$T508*INT((AW506-1)/IF(OR($T510=0,$T510=""),1,$T510))),0)))))</f>
        <v>0</v>
      </c>
      <c r="AX512" s="99">
        <f>IF(AX508="",0,IF(AX506=1,$T504,IF($T506=справочники!$E$9,$T504+$T508*INT((AX506-1)/IF(OR($T510=0,$T510=""),1,$T510)),IF($T506=справочники!$E$10,$T504*POWER($T508,INT((AX506-1)/IF(OR($T510=0,$T510=""),1,$T510))),IF($T506=справочники!$E$11,POWER($T504,1+$T508*INT((AX506-1)/IF(OR($T510=0,$T510=""),1,$T510))),0)))))</f>
        <v>0</v>
      </c>
      <c r="AY512" s="99">
        <f>IF(AY508="",0,IF(AY506=1,$T504,IF($T506=справочники!$E$9,$T504+$T508*INT((AY506-1)/IF(OR($T510=0,$T510=""),1,$T510)),IF($T506=справочники!$E$10,$T504*POWER($T508,INT((AY506-1)/IF(OR($T510=0,$T510=""),1,$T510))),IF($T506=справочники!$E$11,POWER($T504,1+$T508*INT((AY506-1)/IF(OR($T510=0,$T510=""),1,$T510))),0)))))</f>
        <v>0</v>
      </c>
      <c r="AZ512" s="99">
        <f>IF(AZ508="",0,IF(AZ506=1,$T504,IF($T506=справочники!$E$9,$T504+$T508*INT((AZ506-1)/IF(OR($T510=0,$T510=""),1,$T510)),IF($T506=справочники!$E$10,$T504*POWER($T508,INT((AZ506-1)/IF(OR($T510=0,$T510=""),1,$T510))),IF($T506=справочники!$E$11,POWER($T504,1+$T508*INT((AZ506-1)/IF(OR($T510=0,$T510=""),1,$T510))),0)))))</f>
        <v>0</v>
      </c>
      <c r="BA512" s="99">
        <f>IF(BA508="",0,IF(BA506=1,$T504,IF($T506=справочники!$E$9,$T504+$T508*INT((BA506-1)/IF(OR($T510=0,$T510=""),1,$T510)),IF($T506=справочники!$E$10,$T504*POWER($T508,INT((BA506-1)/IF(OR($T510=0,$T510=""),1,$T510))),IF($T506=справочники!$E$11,POWER($T504,1+$T508*INT((BA506-1)/IF(OR($T510=0,$T510=""),1,$T510))),0)))))</f>
        <v>0</v>
      </c>
      <c r="BB512" s="99">
        <f>IF(BB508="",0,IF(BB506=1,$T504,IF($T506=справочники!$E$9,$T504+$T508*INT((BB506-1)/IF(OR($T510=0,$T510=""),1,$T510)),IF($T506=справочники!$E$10,$T504*POWER($T508,INT((BB506-1)/IF(OR($T510=0,$T510=""),1,$T510))),IF($T506=справочники!$E$11,POWER($T504,1+$T508*INT((BB506-1)/IF(OR($T510=0,$T510=""),1,$T510))),0)))))</f>
        <v>0</v>
      </c>
      <c r="BC512" s="99">
        <f>IF(BC508="",0,IF(BC506=1,$T504,IF($T506=справочники!$E$9,$T504+$T508*INT((BC506-1)/IF(OR($T510=0,$T510=""),1,$T510)),IF($T506=справочники!$E$10,$T504*POWER($T508,INT((BC506-1)/IF(OR($T510=0,$T510=""),1,$T510))),IF($T506=справочники!$E$11,POWER($T504,1+$T508*INT((BC506-1)/IF(OR($T510=0,$T510=""),1,$T510))),0)))))</f>
        <v>0</v>
      </c>
      <c r="BD512" s="99">
        <f>IF(BD508="",0,IF(BD506=1,$T504,IF($T506=справочники!$E$9,$T504+$T508*INT((BD506-1)/IF(OR($T510=0,$T510=""),1,$T510)),IF($T506=справочники!$E$10,$T504*POWER($T508,INT((BD506-1)/IF(OR($T510=0,$T510=""),1,$T510))),IF($T506=справочники!$E$11,POWER($T504,1+$T508*INT((BD506-1)/IF(OR($T510=0,$T510=""),1,$T510))),0)))))</f>
        <v>0</v>
      </c>
      <c r="BE512" s="99">
        <f>IF(BE508="",0,IF(BE506=1,$T504,IF($T506=справочники!$E$9,$T504+$T508*INT((BE506-1)/IF(OR($T510=0,$T510=""),1,$T510)),IF($T506=справочники!$E$10,$T504*POWER($T508,INT((BE506-1)/IF(OR($T510=0,$T510=""),1,$T510))),IF($T506=справочники!$E$11,POWER($T504,1+$T508*INT((BE506-1)/IF(OR($T510=0,$T510=""),1,$T510))),0)))))</f>
        <v>0</v>
      </c>
      <c r="BF512" s="99">
        <f>IF(BF508="",0,IF(BF506=1,$T504,IF($T506=справочники!$E$9,$T504+$T508*INT((BF506-1)/IF(OR($T510=0,$T510=""),1,$T510)),IF($T506=справочники!$E$10,$T504*POWER($T508,INT((BF506-1)/IF(OR($T510=0,$T510=""),1,$T510))),IF($T506=справочники!$E$11,POWER($T504,1+$T508*INT((BF506-1)/IF(OR($T510=0,$T510=""),1,$T510))),0)))))</f>
        <v>0</v>
      </c>
      <c r="BG512" s="99">
        <f>IF(BG508="",0,IF(BG506=1,$T504,IF($T506=справочники!$E$9,$T504+$T508*INT((BG506-1)/IF(OR($T510=0,$T510=""),1,$T510)),IF($T506=справочники!$E$10,$T504*POWER($T508,INT((BG506-1)/IF(OR($T510=0,$T510=""),1,$T510))),IF($T506=справочники!$E$11,POWER($T504,1+$T508*INT((BG506-1)/IF(OR($T510=0,$T510=""),1,$T510))),0)))))</f>
        <v>0</v>
      </c>
      <c r="BH512" s="99">
        <f>IF(BH508="",0,IF(BH506=1,$T504,IF($T506=справочники!$E$9,$T504+$T508*INT((BH506-1)/IF(OR($T510=0,$T510=""),1,$T510)),IF($T506=справочники!$E$10,$T504*POWER($T508,INT((BH506-1)/IF(OR($T510=0,$T510=""),1,$T510))),IF($T506=справочники!$E$11,POWER($T504,1+$T508*INT((BH506-1)/IF(OR($T510=0,$T510=""),1,$T510))),0)))))</f>
        <v>0</v>
      </c>
      <c r="BI512" s="99">
        <f>IF(BI508="",0,IF(BI506=1,$T504,IF($T506=справочники!$E$9,$T504+$T508*INT((BI506-1)/IF(OR($T510=0,$T510=""),1,$T510)),IF($T506=справочники!$E$10,$T504*POWER($T508,INT((BI506-1)/IF(OR($T510=0,$T510=""),1,$T510))),IF($T506=справочники!$E$11,POWER($T504,1+$T508*INT((BI506-1)/IF(OR($T510=0,$T510=""),1,$T510))),0)))))</f>
        <v>0</v>
      </c>
      <c r="BJ512" s="99">
        <f>IF(BJ508="",0,IF(BJ506=1,$T504,IF($T506=справочники!$E$9,$T504+$T508*INT((BJ506-1)/IF(OR($T510=0,$T510=""),1,$T510)),IF($T506=справочники!$E$10,$T504*POWER($T508,INT((BJ506-1)/IF(OR($T510=0,$T510=""),1,$T510))),IF($T506=справочники!$E$11,POWER($T504,1+$T508*INT((BJ506-1)/IF(OR($T510=0,$T510=""),1,$T510))),0)))))</f>
        <v>0</v>
      </c>
      <c r="BK512" s="99">
        <f>IF(BK508="",0,IF(BK506=1,$T504,IF($T506=справочники!$E$9,$T504+$T508*INT((BK506-1)/IF(OR($T510=0,$T510=""),1,$T510)),IF($T506=справочники!$E$10,$T504*POWER($T508,INT((BK506-1)/IF(OR($T510=0,$T510=""),1,$T510))),IF($T506=справочники!$E$11,POWER($T504,1+$T508*INT((BK506-1)/IF(OR($T510=0,$T510=""),1,$T510))),0)))))</f>
        <v>0</v>
      </c>
      <c r="BL512" s="99">
        <f>IF(BL508="",0,IF(BL506=1,$T504,IF($T506=справочники!$E$9,$T504+$T508*INT((BL506-1)/IF(OR($T510=0,$T510=""),1,$T510)),IF($T506=справочники!$E$10,$T504*POWER($T508,INT((BL506-1)/IF(OR($T510=0,$T510=""),1,$T510))),IF($T506=справочники!$E$11,POWER($T504,1+$T508*INT((BL506-1)/IF(OR($T510=0,$T510=""),1,$T510))),0)))))</f>
        <v>0</v>
      </c>
      <c r="BM512" s="99">
        <f>IF(BM508="",0,IF(BM506=1,$T504,IF($T506=справочники!$E$9,$T504+$T508*INT((BM506-1)/IF(OR($T510=0,$T510=""),1,$T510)),IF($T506=справочники!$E$10,$T504*POWER($T508,INT((BM506-1)/IF(OR($T510=0,$T510=""),1,$T510))),IF($T506=справочники!$E$11,POWER($T504,1+$T508*INT((BM506-1)/IF(OR($T510=0,$T510=""),1,$T510))),0)))))</f>
        <v>0</v>
      </c>
      <c r="BN512" s="99">
        <f>IF(BN508="",0,IF(BN506=1,$T504,IF($T506=справочники!$E$9,$T504+$T508*INT((BN506-1)/IF(OR($T510=0,$T510=""),1,$T510)),IF($T506=справочники!$E$10,$T504*POWER($T508,INT((BN506-1)/IF(OR($T510=0,$T510=""),1,$T510))),IF($T506=справочники!$E$11,POWER($T504,1+$T508*INT((BN506-1)/IF(OR($T510=0,$T510=""),1,$T510))),0)))))</f>
        <v>0</v>
      </c>
      <c r="BO512" s="99">
        <f>IF(BO508="",0,IF(BO506=1,$T504,IF($T506=справочники!$E$9,$T504+$T508*INT((BO506-1)/IF(OR($T510=0,$T510=""),1,$T510)),IF($T506=справочники!$E$10,$T504*POWER($T508,INT((BO506-1)/IF(OR($T510=0,$T510=""),1,$T510))),IF($T506=справочники!$E$11,POWER($T504,1+$T508*INT((BO506-1)/IF(OR($T510=0,$T510=""),1,$T510))),0)))))</f>
        <v>0</v>
      </c>
      <c r="BP512" s="99">
        <f>IF(BP508="",0,IF(BP506=1,$T504,IF($T506=справочники!$E$9,$T504+$T508*INT((BP506-1)/IF(OR($T510=0,$T510=""),1,$T510)),IF($T506=справочники!$E$10,$T504*POWER($T508,INT((BP506-1)/IF(OR($T510=0,$T510=""),1,$T510))),IF($T506=справочники!$E$11,POWER($T504,1+$T508*INT((BP506-1)/IF(OR($T510=0,$T510=""),1,$T510))),0)))))</f>
        <v>0</v>
      </c>
      <c r="BQ512" s="99">
        <f>IF(BQ508="",0,IF(BQ506=1,$T504,IF($T506=справочники!$E$9,$T504+$T508*INT((BQ506-1)/IF(OR($T510=0,$T510=""),1,$T510)),IF($T506=справочники!$E$10,$T504*POWER($T508,INT((BQ506-1)/IF(OR($T510=0,$T510=""),1,$T510))),IF($T506=справочники!$E$11,POWER($T504,1+$T508*INT((BQ506-1)/IF(OR($T510=0,$T510=""),1,$T510))),0)))))</f>
        <v>0</v>
      </c>
      <c r="BR512" s="99">
        <f>IF(BR508="",0,IF(BR506=1,$T504,IF($T506=справочники!$E$9,$T504+$T508*INT((BR506-1)/IF(OR($T510=0,$T510=""),1,$T510)),IF($T506=справочники!$E$10,$T504*POWER($T508,INT((BR506-1)/IF(OR($T510=0,$T510=""),1,$T510))),IF($T506=справочники!$E$11,POWER($T504,1+$T508*INT((BR506-1)/IF(OR($T510=0,$T510=""),1,$T510))),0)))))</f>
        <v>0</v>
      </c>
      <c r="BS512" s="99">
        <f>IF(BS508="",0,IF(BS506=1,$T504,IF($T506=справочники!$E$9,$T504+$T508*INT((BS506-1)/IF(OR($T510=0,$T510=""),1,$T510)),IF($T506=справочники!$E$10,$T504*POWER($T508,INT((BS506-1)/IF(OR($T510=0,$T510=""),1,$T510))),IF($T506=справочники!$E$11,POWER($T504,1+$T508*INT((BS506-1)/IF(OR($T510=0,$T510=""),1,$T510))),0)))))</f>
        <v>0</v>
      </c>
      <c r="BT512" s="99">
        <f>IF(BT508="",0,IF(BT506=1,$T504,IF($T506=справочники!$E$9,$T504+$T508*INT((BT506-1)/IF(OR($T510=0,$T510=""),1,$T510)),IF($T506=справочники!$E$10,$T504*POWER($T508,INT((BT506-1)/IF(OR($T510=0,$T510=""),1,$T510))),IF($T506=справочники!$E$11,POWER($T504,1+$T508*INT((BT506-1)/IF(OR($T510=0,$T510=""),1,$T510))),0)))))</f>
        <v>0</v>
      </c>
      <c r="BU512" s="99">
        <f>IF(BU508="",0,IF(BU506=1,$T504,IF($T506=справочники!$E$9,$T504+$T508*INT((BU506-1)/IF(OR($T510=0,$T510=""),1,$T510)),IF($T506=справочники!$E$10,$T504*POWER($T508,INT((BU506-1)/IF(OR($T510=0,$T510=""),1,$T510))),IF($T506=справочники!$E$11,POWER($T504,1+$T508*INT((BU506-1)/IF(OR($T510=0,$T510=""),1,$T510))),0)))))</f>
        <v>0</v>
      </c>
      <c r="BV512" s="99">
        <f>IF(BV508="",0,IF(BV506=1,$T504,IF($T506=справочники!$E$9,$T504+$T508*INT((BV506-1)/IF(OR($T510=0,$T510=""),1,$T510)),IF($T506=справочники!$E$10,$T504*POWER($T508,INT((BV506-1)/IF(OR($T510=0,$T510=""),1,$T510))),IF($T506=справочники!$E$11,POWER($T504,1+$T508*INT((BV506-1)/IF(OR($T510=0,$T510=""),1,$T510))),0)))))</f>
        <v>0</v>
      </c>
      <c r="BW512" s="99">
        <f>IF(BW508="",0,IF(BW506=1,$T504,IF($T506=справочники!$E$9,$T504+$T508*INT((BW506-1)/IF(OR($T510=0,$T510=""),1,$T510)),IF($T506=справочники!$E$10,$T504*POWER($T508,INT((BW506-1)/IF(OR($T510=0,$T510=""),1,$T510))),IF($T506=справочники!$E$11,POWER($T504,1+$T508*INT((BW506-1)/IF(OR($T510=0,$T510=""),1,$T510))),0)))))</f>
        <v>0</v>
      </c>
      <c r="BX512" s="99">
        <f>IF(BX508="",0,IF(BX506=1,$T504,IF($T506=справочники!$E$9,$T504+$T508*INT((BX506-1)/IF(OR($T510=0,$T510=""),1,$T510)),IF($T506=справочники!$E$10,$T504*POWER($T508,INT((BX506-1)/IF(OR($T510=0,$T510=""),1,$T510))),IF($T506=справочники!$E$11,POWER($T504,1+$T508*INT((BX506-1)/IF(OR($T510=0,$T510=""),1,$T510))),0)))))</f>
        <v>0</v>
      </c>
      <c r="BY512" s="99">
        <f>IF(BY508="",0,IF(BY506=1,$T504,IF($T506=справочники!$E$9,$T504+$T508*INT((BY506-1)/IF(OR($T510=0,$T510=""),1,$T510)),IF($T506=справочники!$E$10,$T504*POWER($T508,INT((BY506-1)/IF(OR($T510=0,$T510=""),1,$T510))),IF($T506=справочники!$E$11,POWER($T504,1+$T508*INT((BY506-1)/IF(OR($T510=0,$T510=""),1,$T510))),0)))))</f>
        <v>0</v>
      </c>
      <c r="BZ512" s="99">
        <f>IF(BZ508="",0,IF(BZ506=1,$T504,IF($T506=справочники!$E$9,$T504+$T508*INT((BZ506-1)/IF(OR($T510=0,$T510=""),1,$T510)),IF($T506=справочники!$E$10,$T504*POWER($T508,INT((BZ506-1)/IF(OR($T510=0,$T510=""),1,$T510))),IF($T506=справочники!$E$11,POWER($T504,1+$T508*INT((BZ506-1)/IF(OR($T510=0,$T510=""),1,$T510))),0)))))</f>
        <v>0</v>
      </c>
      <c r="CA512" s="99">
        <f>IF(CA508="",0,IF(CA506=1,$T504,IF($T506=справочники!$E$9,$T504+$T508*INT((CA506-1)/IF(OR($T510=0,$T510=""),1,$T510)),IF($T506=справочники!$E$10,$T504*POWER($T508,INT((CA506-1)/IF(OR($T510=0,$T510=""),1,$T510))),IF($T506=справочники!$E$11,POWER($T504,1+$T508*INT((CA506-1)/IF(OR($T510=0,$T510=""),1,$T510))),0)))))</f>
        <v>0</v>
      </c>
      <c r="CB512" s="99">
        <f>IF(CB508="",0,IF(CB506=1,$T504,IF($T506=справочники!$E$9,$T504+$T508*INT((CB506-1)/IF(OR($T510=0,$T510=""),1,$T510)),IF($T506=справочники!$E$10,$T504*POWER($T508,INT((CB506-1)/IF(OR($T510=0,$T510=""),1,$T510))),IF($T506=справочники!$E$11,POWER($T504,1+$T508*INT((CB506-1)/IF(OR($T510=0,$T510=""),1,$T510))),0)))))</f>
        <v>0</v>
      </c>
      <c r="CC512" s="99">
        <f>IF(CC508="",0,IF(CC506=1,$T504,IF($T506=справочники!$E$9,$T504+$T508*INT((CC506-1)/IF(OR($T510=0,$T510=""),1,$T510)),IF($T506=справочники!$E$10,$T504*POWER($T508,INT((CC506-1)/IF(OR($T510=0,$T510=""),1,$T510))),IF($T506=справочники!$E$11,POWER($T504,1+$T508*INT((CC506-1)/IF(OR($T510=0,$T510=""),1,$T510))),0)))))</f>
        <v>0</v>
      </c>
      <c r="CD512" s="99">
        <f>IF(CD508="",0,IF(CD506=1,$T504,IF($T506=справочники!$E$9,$T504+$T508*INT((CD506-1)/IF(OR($T510=0,$T510=""),1,$T510)),IF($T506=справочники!$E$10,$T504*POWER($T508,INT((CD506-1)/IF(OR($T510=0,$T510=""),1,$T510))),IF($T506=справочники!$E$11,POWER($T504,1+$T508*INT((CD506-1)/IF(OR($T510=0,$T510=""),1,$T510))),0)))))</f>
        <v>0</v>
      </c>
      <c r="CE512" s="99">
        <f>IF(CE508="",0,IF(CE506=1,$T504,IF($T506=справочники!$E$9,$T504+$T508*INT((CE506-1)/IF(OR($T510=0,$T510=""),1,$T510)),IF($T506=справочники!$E$10,$T504*POWER($T508,INT((CE506-1)/IF(OR($T510=0,$T510=""),1,$T510))),IF($T506=справочники!$E$11,POWER($T504,1+$T508*INT((CE506-1)/IF(OR($T510=0,$T510=""),1,$T510))),0)))))</f>
        <v>0</v>
      </c>
      <c r="CF512" s="99">
        <f>IF(CF508="",0,IF(CF506=1,$T504,IF($T506=справочники!$E$9,$T504+$T508*INT((CF506-1)/IF(OR($T510=0,$T510=""),1,$T510)),IF($T506=справочники!$E$10,$T504*POWER($T508,INT((CF506-1)/IF(OR($T510=0,$T510=""),1,$T510))),IF($T506=справочники!$E$11,POWER($T504,1+$T508*INT((CF506-1)/IF(OR($T510=0,$T510=""),1,$T510))),0)))))</f>
        <v>0</v>
      </c>
      <c r="CG512" s="99">
        <f>IF(CG508="",0,IF(CG506=1,$T504,IF($T506=справочники!$E$9,$T504+$T508*INT((CG506-1)/IF(OR($T510=0,$T510=""),1,$T510)),IF($T506=справочники!$E$10,$T504*POWER($T508,INT((CG506-1)/IF(OR($T510=0,$T510=""),1,$T510))),IF($T506=справочники!$E$11,POWER($T504,1+$T508*INT((CG506-1)/IF(OR($T510=0,$T510=""),1,$T510))),0)))))</f>
        <v>0</v>
      </c>
      <c r="CH512" s="99">
        <f>IF(CH508="",0,IF(CH506=1,$T504,IF($T506=справочники!$E$9,$T504+$T508*INT((CH506-1)/IF(OR($T510=0,$T510=""),1,$T510)),IF($T506=справочники!$E$10,$T504*POWER($T508,INT((CH506-1)/IF(OR($T510=0,$T510=""),1,$T510))),IF($T506=справочники!$E$11,POWER($T504,1+$T508*INT((CH506-1)/IF(OR($T510=0,$T510=""),1,$T510))),0)))))</f>
        <v>0</v>
      </c>
      <c r="CI512" s="99">
        <f>IF(CI508="",0,IF(CI506=1,$T504,IF($T506=справочники!$E$9,$T504+$T508*INT((CI506-1)/IF(OR($T510=0,$T510=""),1,$T510)),IF($T506=справочники!$E$10,$T504*POWER($T508,INT((CI506-1)/IF(OR($T510=0,$T510=""),1,$T510))),IF($T506=справочники!$E$11,POWER($T504,1+$T508*INT((CI506-1)/IF(OR($T510=0,$T510=""),1,$T510))),0)))))</f>
        <v>0</v>
      </c>
      <c r="CJ512" s="99">
        <f>IF(CJ508="",0,IF(CJ506=1,$T504,IF($T506=справочники!$E$9,$T504+$T508*INT((CJ506-1)/IF(OR($T510=0,$T510=""),1,$T510)),IF($T506=справочники!$E$10,$T504*POWER($T508,INT((CJ506-1)/IF(OR($T510=0,$T510=""),1,$T510))),IF($T506=справочники!$E$11,POWER($T504,1+$T508*INT((CJ506-1)/IF(OR($T510=0,$T510=""),1,$T510))),0)))))</f>
        <v>0</v>
      </c>
      <c r="CK512" s="99">
        <f>IF(CK508="",0,IF(CK506=1,$T504,IF($T506=справочники!$E$9,$T504+$T508*INT((CK506-1)/IF(OR($T510=0,$T510=""),1,$T510)),IF($T506=справочники!$E$10,$T504*POWER($T508,INT((CK506-1)/IF(OR($T510=0,$T510=""),1,$T510))),IF($T506=справочники!$E$11,POWER($T504,1+$T508*INT((CK506-1)/IF(OR($T510=0,$T510=""),1,$T510))),0)))))</f>
        <v>0</v>
      </c>
      <c r="CL512" s="99">
        <f>IF(CL508="",0,IF(CL506=1,$T504,IF($T506=справочники!$E$9,$T504+$T508*INT((CL506-1)/IF(OR($T510=0,$T510=""),1,$T510)),IF($T506=справочники!$E$10,$T504*POWER($T508,INT((CL506-1)/IF(OR($T510=0,$T510=""),1,$T510))),IF($T506=справочники!$E$11,POWER($T504,1+$T508*INT((CL506-1)/IF(OR($T510=0,$T510=""),1,$T510))),0)))))</f>
        <v>0</v>
      </c>
      <c r="CM512" s="99">
        <f>IF(CM508="",0,IF(CM506=1,$T504,IF($T506=справочники!$E$9,$T504+$T508*INT((CM506-1)/IF(OR($T510=0,$T510=""),1,$T510)),IF($T506=справочники!$E$10,$T504*POWER($T508,INT((CM506-1)/IF(OR($T510=0,$T510=""),1,$T510))),IF($T506=справочники!$E$11,POWER($T504,1+$T508*INT((CM506-1)/IF(OR($T510=0,$T510=""),1,$T510))),0)))))</f>
        <v>0</v>
      </c>
      <c r="CN512" s="99">
        <f>IF(CN508="",0,IF(CN506=1,$T504,IF($T506=справочники!$E$9,$T504+$T508*INT((CN506-1)/IF(OR($T510=0,$T510=""),1,$T510)),IF($T506=справочники!$E$10,$T504*POWER($T508,INT((CN506-1)/IF(OR($T510=0,$T510=""),1,$T510))),IF($T506=справочники!$E$11,POWER($T504,1+$T508*INT((CN506-1)/IF(OR($T510=0,$T510=""),1,$T510))),0)))))</f>
        <v>0</v>
      </c>
      <c r="CO512" s="99">
        <f>IF(CO508="",0,IF(CO506=1,$T504,IF($T506=справочники!$E$9,$T504+$T508*INT((CO506-1)/IF(OR($T510=0,$T510=""),1,$T510)),IF($T506=справочники!$E$10,$T504*POWER($T508,INT((CO506-1)/IF(OR($T510=0,$T510=""),1,$T510))),IF($T506=справочники!$E$11,POWER($T504,1+$T508*INT((CO506-1)/IF(OR($T510=0,$T510=""),1,$T510))),0)))))</f>
        <v>0</v>
      </c>
      <c r="CP512" s="99">
        <f>IF(CP508="",0,IF(CP506=1,$T504,IF($T506=справочники!$E$9,$T504+$T508*INT((CP506-1)/IF(OR($T510=0,$T510=""),1,$T510)),IF($T506=справочники!$E$10,$T504*POWER($T508,INT((CP506-1)/IF(OR($T510=0,$T510=""),1,$T510))),IF($T506=справочники!$E$11,POWER($T504,1+$T508*INT((CP506-1)/IF(OR($T510=0,$T510=""),1,$T510))),0)))))</f>
        <v>0</v>
      </c>
      <c r="CQ512" s="99">
        <f>IF(CQ508="",0,IF(CQ506=1,$T504,IF($T506=справочники!$E$9,$T504+$T508*INT((CQ506-1)/IF(OR($T510=0,$T510=""),1,$T510)),IF($T506=справочники!$E$10,$T504*POWER($T508,INT((CQ506-1)/IF(OR($T510=0,$T510=""),1,$T510))),IF($T506=справочники!$E$11,POWER($T504,1+$T508*INT((CQ506-1)/IF(OR($T510=0,$T510=""),1,$T510))),0)))))</f>
        <v>0</v>
      </c>
      <c r="CR512" s="99">
        <f>IF(CR508="",0,IF(CR506=1,$T504,IF($T506=справочники!$E$9,$T504+$T508*INT((CR506-1)/IF(OR($T510=0,$T510=""),1,$T510)),IF($T506=справочники!$E$10,$T504*POWER($T508,INT((CR506-1)/IF(OR($T510=0,$T510=""),1,$T510))),IF($T506=справочники!$E$11,POWER($T504,1+$T508*INT((CR506-1)/IF(OR($T510=0,$T510=""),1,$T510))),0)))))</f>
        <v>0</v>
      </c>
      <c r="CS512" s="99">
        <f>IF(CS508="",0,IF(CS506=1,$T504,IF($T506=справочники!$E$9,$T504+$T508*INT((CS506-1)/IF(OR($T510=0,$T510=""),1,$T510)),IF($T506=справочники!$E$10,$T504*POWER($T508,INT((CS506-1)/IF(OR($T510=0,$T510=""),1,$T510))),IF($T506=справочники!$E$11,POWER($T504,1+$T508*INT((CS506-1)/IF(OR($T510=0,$T510=""),1,$T510))),0)))))</f>
        <v>0</v>
      </c>
      <c r="CT512" s="99">
        <f>IF(CT508="",0,IF(CT506=1,$T504,IF($T506=справочники!$E$9,$T504+$T508*INT((CT506-1)/IF(OR($T510=0,$T510=""),1,$T510)),IF($T506=справочники!$E$10,$T504*POWER($T508,INT((CT506-1)/IF(OR($T510=0,$T510=""),1,$T510))),IF($T506=справочники!$E$11,POWER($T504,1+$T508*INT((CT506-1)/IF(OR($T510=0,$T510=""),1,$T510))),0)))))</f>
        <v>0</v>
      </c>
      <c r="CU512" s="99">
        <f>IF(CU508="",0,IF(CU506=1,$T504,IF($T506=справочники!$E$9,$T504+$T508*INT((CU506-1)/IF(OR($T510=0,$T510=""),1,$T510)),IF($T506=справочники!$E$10,$T504*POWER($T508,INT((CU506-1)/IF(OR($T510=0,$T510=""),1,$T510))),IF($T506=справочники!$E$11,POWER($T504,1+$T508*INT((CU506-1)/IF(OR($T510=0,$T510=""),1,$T510))),0)))))</f>
        <v>0</v>
      </c>
      <c r="CV512" s="99">
        <f>IF(CV508="",0,IF(CV506=1,$T504,IF($T506=справочники!$E$9,$T504+$T508*INT((CV506-1)/IF(OR($T510=0,$T510=""),1,$T510)),IF($T506=справочники!$E$10,$T504*POWER($T508,INT((CV506-1)/IF(OR($T510=0,$T510=""),1,$T510))),IF($T506=справочники!$E$11,POWER($T504,1+$T508*INT((CV506-1)/IF(OR($T510=0,$T510=""),1,$T510))),0)))))</f>
        <v>0</v>
      </c>
      <c r="CW512" s="99">
        <f>IF(CW508="",0,IF(CW506=1,$T504,IF($T506=справочники!$E$9,$T504+$T508*INT((CW506-1)/IF(OR($T510=0,$T510=""),1,$T510)),IF($T506=справочники!$E$10,$T504*POWER($T508,INT((CW506-1)/IF(OR($T510=0,$T510=""),1,$T510))),IF($T506=справочники!$E$11,POWER($T504,1+$T508*INT((CW506-1)/IF(OR($T510=0,$T510=""),1,$T510))),0)))))</f>
        <v>0</v>
      </c>
      <c r="CX512" s="99">
        <f>IF(CX508="",0,IF(CX506=1,$T504,IF($T506=справочники!$E$9,$T504+$T508*INT((CX506-1)/IF(OR($T510=0,$T510=""),1,$T510)),IF($T506=справочники!$E$10,$T504*POWER($T508,INT((CX506-1)/IF(OR($T510=0,$T510=""),1,$T510))),IF($T506=справочники!$E$11,POWER($T504,1+$T508*INT((CX506-1)/IF(OR($T510=0,$T510=""),1,$T510))),0)))))</f>
        <v>0</v>
      </c>
      <c r="CY512" s="99">
        <f>IF(CY508="",0,IF(CY506=1,$T504,IF($T506=справочники!$E$9,$T504+$T508*INT((CY506-1)/IF(OR($T510=0,$T510=""),1,$T510)),IF($T506=справочники!$E$10,$T504*POWER($T508,INT((CY506-1)/IF(OR($T510=0,$T510=""),1,$T510))),IF($T506=справочники!$E$11,POWER($T504,1+$T508*INT((CY506-1)/IF(OR($T510=0,$T510=""),1,$T510))),0)))))</f>
        <v>0</v>
      </c>
      <c r="CZ512" s="99">
        <f>IF(CZ508="",0,IF(CZ506=1,$T504,IF($T506=справочники!$E$9,$T504+$T508*INT((CZ506-1)/IF(OR($T510=0,$T510=""),1,$T510)),IF($T506=справочники!$E$10,$T504*POWER($T508,INT((CZ506-1)/IF(OR($T510=0,$T510=""),1,$T510))),IF($T506=справочники!$E$11,POWER($T504,1+$T508*INT((CZ506-1)/IF(OR($T510=0,$T510=""),1,$T510))),0)))))</f>
        <v>0</v>
      </c>
      <c r="DA512" s="99">
        <f>IF(DA508="",0,IF(DA506=1,$T504,IF($T506=справочники!$E$9,$T504+$T508*INT((DA506-1)/IF(OR($T510=0,$T510=""),1,$T510)),IF($T506=справочники!$E$10,$T504*POWER($T508,INT((DA506-1)/IF(OR($T510=0,$T510=""),1,$T510))),IF($T506=справочники!$E$11,POWER($T504,1+$T508*INT((DA506-1)/IF(OR($T510=0,$T510=""),1,$T510))),0)))))</f>
        <v>0</v>
      </c>
      <c r="DB512" s="99">
        <f>IF(DB508="",0,IF(DB506=1,$T504,IF($T506=справочники!$E$9,$T504+$T508*INT((DB506-1)/IF(OR($T510=0,$T510=""),1,$T510)),IF($T506=справочники!$E$10,$T504*POWER($T508,INT((DB506-1)/IF(OR($T510=0,$T510=""),1,$T510))),IF($T506=справочники!$E$11,POWER($T504,1+$T508*INT((DB506-1)/IF(OR($T510=0,$T510=""),1,$T510))),0)))))</f>
        <v>0</v>
      </c>
      <c r="DC512" s="99">
        <f>IF(DC508="",0,IF(DC506=1,$T504,IF($T506=справочники!$E$9,$T504+$T508*INT((DC506-1)/IF(OR($T510=0,$T510=""),1,$T510)),IF($T506=справочники!$E$10,$T504*POWER($T508,INT((DC506-1)/IF(OR($T510=0,$T510=""),1,$T510))),IF($T506=справочники!$E$11,POWER($T504,1+$T508*INT((DC506-1)/IF(OR($T510=0,$T510=""),1,$T510))),0)))))</f>
        <v>0</v>
      </c>
      <c r="DD512" s="99">
        <f>IF(DD508="",0,IF(DD506=1,$T504,IF($T506=справочники!$E$9,$T504+$T508*INT((DD506-1)/IF(OR($T510=0,$T510=""),1,$T510)),IF($T506=справочники!$E$10,$T504*POWER($T508,INT((DD506-1)/IF(OR($T510=0,$T510=""),1,$T510))),IF($T506=справочники!$E$11,POWER($T504,1+$T508*INT((DD506-1)/IF(OR($T510=0,$T510=""),1,$T510))),0)))))</f>
        <v>0</v>
      </c>
      <c r="DE512" s="99">
        <f>IF(DE508="",0,IF(DE506=1,$T504,IF($T506=справочники!$E$9,$T504+$T508*INT((DE506-1)/IF(OR($T510=0,$T510=""),1,$T510)),IF($T506=справочники!$E$10,$T504*POWER($T508,INT((DE506-1)/IF(OR($T510=0,$T510=""),1,$T510))),IF($T506=справочники!$E$11,POWER($T504,1+$T508*INT((DE506-1)/IF(OR($T510=0,$T510=""),1,$T510))),0)))))</f>
        <v>0</v>
      </c>
      <c r="DF512" s="99">
        <f>IF(DF508="",0,IF(DF506=1,$T504,IF($T506=справочники!$E$9,$T504+$T508*INT((DF506-1)/IF(OR($T510=0,$T510=""),1,$T510)),IF($T506=справочники!$E$10,$T504*POWER($T508,INT((DF506-1)/IF(OR($T510=0,$T510=""),1,$T510))),IF($T506=справочники!$E$11,POWER($T504,1+$T508*INT((DF506-1)/IF(OR($T510=0,$T510=""),1,$T510))),0)))))</f>
        <v>0</v>
      </c>
      <c r="DG512" s="99">
        <f>IF(DG508="",0,IF(DG506=1,$T504,IF($T506=справочники!$E$9,$T504+$T508*INT((DG506-1)/IF(OR($T510=0,$T510=""),1,$T510)),IF($T506=справочники!$E$10,$T504*POWER($T508,INT((DG506-1)/IF(OR($T510=0,$T510=""),1,$T510))),IF($T506=справочники!$E$11,POWER($T504,1+$T508*INT((DG506-1)/IF(OR($T510=0,$T510=""),1,$T510))),0)))))</f>
        <v>0</v>
      </c>
      <c r="DH512" s="99">
        <f>IF(DH508="",0,IF(DH506=1,$T504,IF($T506=справочники!$E$9,$T504+$T508*INT((DH506-1)/IF(OR($T510=0,$T510=""),1,$T510)),IF($T506=справочники!$E$10,$T504*POWER($T508,INT((DH506-1)/IF(OR($T510=0,$T510=""),1,$T510))),IF($T506=справочники!$E$11,POWER($T504,1+$T508*INT((DH506-1)/IF(OR($T510=0,$T510=""),1,$T510))),0)))))</f>
        <v>0</v>
      </c>
      <c r="DI512" s="99">
        <f>IF(DI508="",0,IF(DI506=1,$T504,IF($T506=справочники!$E$9,$T504+$T508*INT((DI506-1)/IF(OR($T510=0,$T510=""),1,$T510)),IF($T506=справочники!$E$10,$T504*POWER($T508,INT((DI506-1)/IF(OR($T510=0,$T510=""),1,$T510))),IF($T506=справочники!$E$11,POWER($T504,1+$T508*INT((DI506-1)/IF(OR($T510=0,$T510=""),1,$T510))),0)))))</f>
        <v>0</v>
      </c>
      <c r="DJ512" s="99">
        <f>IF(DJ508="",0,IF(DJ506=1,$T504,IF($T506=справочники!$E$9,$T504+$T508*INT((DJ506-1)/IF(OR($T510=0,$T510=""),1,$T510)),IF($T506=справочники!$E$10,$T504*POWER($T508,INT((DJ506-1)/IF(OR($T510=0,$T510=""),1,$T510))),IF($T506=справочники!$E$11,POWER($T504,1+$T508*INT((DJ506-1)/IF(OR($T510=0,$T510=""),1,$T510))),0)))))</f>
        <v>0</v>
      </c>
      <c r="DK512" s="99">
        <f>IF(DK508="",0,IF(DK506=1,$T504,IF($T506=справочники!$E$9,$T504+$T508*INT((DK506-1)/IF(OR($T510=0,$T510=""),1,$T510)),IF($T506=справочники!$E$10,$T504*POWER($T508,INT((DK506-1)/IF(OR($T510=0,$T510=""),1,$T510))),IF($T506=справочники!$E$11,POWER($T504,1+$T508*INT((DK506-1)/IF(OR($T510=0,$T510=""),1,$T510))),0)))))</f>
        <v>0</v>
      </c>
      <c r="DL512" s="99">
        <f>IF(DL508="",0,IF(DL506=1,$T504,IF($T506=справочники!$E$9,$T504+$T508*INT((DL506-1)/IF(OR($T510=0,$T510=""),1,$T510)),IF($T506=справочники!$E$10,$T504*POWER($T508,INT((DL506-1)/IF(OR($T510=0,$T510=""),1,$T510))),IF($T506=справочники!$E$11,POWER($T504,1+$T508*INT((DL506-1)/IF(OR($T510=0,$T510=""),1,$T510))),0)))))</f>
        <v>0</v>
      </c>
      <c r="DM512" s="99">
        <f>IF(DM508="",0,IF(DM506=1,$T504,IF($T506=справочники!$E$9,$T504+$T508*INT((DM506-1)/IF(OR($T510=0,$T510=""),1,$T510)),IF($T506=справочники!$E$10,$T504*POWER($T508,INT((DM506-1)/IF(OR($T510=0,$T510=""),1,$T510))),IF($T506=справочники!$E$11,POWER($T504,1+$T508*INT((DM506-1)/IF(OR($T510=0,$T510=""),1,$T510))),0)))))</f>
        <v>0</v>
      </c>
      <c r="DN512" s="99">
        <f>IF(DN508="",0,IF(DN506=1,$T504,IF($T506=справочники!$E$9,$T504+$T508*INT((DN506-1)/IF(OR($T510=0,$T510=""),1,$T510)),IF($T506=справочники!$E$10,$T504*POWER($T508,INT((DN506-1)/IF(OR($T510=0,$T510=""),1,$T510))),IF($T506=справочники!$E$11,POWER($T504,1+$T508*INT((DN506-1)/IF(OR($T510=0,$T510=""),1,$T510))),0)))))</f>
        <v>0</v>
      </c>
      <c r="DO512" s="99">
        <f>IF(DO508="",0,IF(DO506=1,$T504,IF($T506=справочники!$E$9,$T504+$T508*INT((DO506-1)/IF(OR($T510=0,$T510=""),1,$T510)),IF($T506=справочники!$E$10,$T504*POWER($T508,INT((DO506-1)/IF(OR($T510=0,$T510=""),1,$T510))),IF($T506=справочники!$E$11,POWER($T504,1+$T508*INT((DO506-1)/IF(OR($T510=0,$T510=""),1,$T510))),0)))))</f>
        <v>0</v>
      </c>
      <c r="DP512" s="99">
        <f>IF(DP508="",0,IF(DP506=1,$T504,IF($T506=справочники!$E$9,$T504+$T508*INT((DP506-1)/IF(OR($T510=0,$T510=""),1,$T510)),IF($T506=справочники!$E$10,$T504*POWER($T508,INT((DP506-1)/IF(OR($T510=0,$T510=""),1,$T510))),IF($T506=справочники!$E$11,POWER($T504,1+$T508*INT((DP506-1)/IF(OR($T510=0,$T510=""),1,$T510))),0)))))</f>
        <v>0</v>
      </c>
      <c r="DQ512" s="99">
        <f>IF(DQ508="",0,IF(DQ506=1,$T504,IF($T506=справочники!$E$9,$T504+$T508*INT((DQ506-1)/IF(OR($T510=0,$T510=""),1,$T510)),IF($T506=справочники!$E$10,$T504*POWER($T508,INT((DQ506-1)/IF(OR($T510=0,$T510=""),1,$T510))),IF($T506=справочники!$E$11,POWER($T504,1+$T508*INT((DQ506-1)/IF(OR($T510=0,$T510=""),1,$T510))),0)))))</f>
        <v>0</v>
      </c>
      <c r="DR512" s="99">
        <f>IF(DR508="",0,IF(DR506=1,$T504,IF($T506=справочники!$E$9,$T504+$T508*INT((DR506-1)/IF(OR($T510=0,$T510=""),1,$T510)),IF($T506=справочники!$E$10,$T504*POWER($T508,INT((DR506-1)/IF(OR($T510=0,$T510=""),1,$T510))),IF($T506=справочники!$E$11,POWER($T504,1+$T508*INT((DR506-1)/IF(OR($T510=0,$T510=""),1,$T510))),0)))))</f>
        <v>0</v>
      </c>
      <c r="DS512" s="99">
        <f>IF(DS508="",0,IF(DS506=1,$T504,IF($T506=справочники!$E$9,$T504+$T508*INT((DS506-1)/IF(OR($T510=0,$T510=""),1,$T510)),IF($T506=справочники!$E$10,$T504*POWER($T508,INT((DS506-1)/IF(OR($T510=0,$T510=""),1,$T510))),IF($T506=справочники!$E$11,POWER($T504,1+$T508*INT((DS506-1)/IF(OR($T510=0,$T510=""),1,$T510))),0)))))</f>
        <v>0</v>
      </c>
      <c r="DT512" s="99">
        <f>IF(DT508="",0,IF(DT506=1,$T504,IF($T506=справочники!$E$9,$T504+$T508*INT((DT506-1)/IF(OR($T510=0,$T510=""),1,$T510)),IF($T506=справочники!$E$10,$T504*POWER($T508,INT((DT506-1)/IF(OR($T510=0,$T510=""),1,$T510))),IF($T506=справочники!$E$11,POWER($T504,1+$T508*INT((DT506-1)/IF(OR($T510=0,$T510=""),1,$T510))),0)))))</f>
        <v>0</v>
      </c>
      <c r="DU512" s="3"/>
      <c r="DV512" s="3"/>
    </row>
    <row r="513" spans="1:126" ht="4.2" customHeight="1">
      <c r="A513" s="1"/>
      <c r="B513" s="1"/>
      <c r="C513" s="1"/>
      <c r="D513" s="1"/>
      <c r="E513" s="261"/>
      <c r="F513" s="47"/>
      <c r="G513" s="229"/>
      <c r="H513" s="1"/>
      <c r="I513" s="1"/>
      <c r="J513" s="1"/>
      <c r="K513" s="1"/>
      <c r="L513" s="1"/>
      <c r="M513" s="5"/>
      <c r="N513" s="1"/>
      <c r="O513" s="1"/>
      <c r="P513" s="5"/>
      <c r="Q513" s="1"/>
      <c r="R513" s="1"/>
      <c r="S513" s="5"/>
      <c r="T513" s="7"/>
      <c r="U513" s="23"/>
      <c r="V513" s="1"/>
      <c r="W513" s="11"/>
      <c r="X513" s="10"/>
      <c r="Y513" s="45"/>
      <c r="Z513" s="92"/>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1"/>
      <c r="DV513" s="1"/>
    </row>
    <row r="514" spans="1:126" s="237" customFormat="1" ht="10.199999999999999">
      <c r="A514" s="226"/>
      <c r="B514" s="243" t="s">
        <v>127</v>
      </c>
      <c r="C514" s="228"/>
      <c r="D514" s="227"/>
      <c r="E514" s="268"/>
      <c r="F514" s="114"/>
      <c r="G514" s="229"/>
      <c r="H514" s="226"/>
      <c r="I514" s="226" t="str">
        <f>$I$172</f>
        <v>Оборачиваемость начислений расходов</v>
      </c>
      <c r="J514" s="226"/>
      <c r="K514" s="226"/>
      <c r="L514" s="226"/>
      <c r="M514" s="229"/>
      <c r="N514" s="226"/>
      <c r="O514" s="226"/>
      <c r="P514" s="229"/>
      <c r="Q514" s="226" t="s">
        <v>40</v>
      </c>
      <c r="R514" s="226"/>
      <c r="S514" s="229" t="s">
        <v>6</v>
      </c>
      <c r="T514" s="307"/>
      <c r="U514" s="226"/>
      <c r="V514" s="226"/>
      <c r="W514" s="233"/>
      <c r="X514" s="234"/>
      <c r="Y514" s="245"/>
      <c r="Z514" s="246"/>
      <c r="AA514" s="247"/>
      <c r="AB514" s="247"/>
      <c r="AC514" s="247"/>
      <c r="AD514" s="247"/>
      <c r="AE514" s="247"/>
      <c r="AF514" s="247"/>
      <c r="AG514" s="247"/>
      <c r="AH514" s="247"/>
      <c r="AI514" s="247"/>
      <c r="AJ514" s="247"/>
      <c r="AK514" s="247"/>
      <c r="AL514" s="247"/>
      <c r="AM514" s="247"/>
      <c r="AN514" s="247"/>
      <c r="AO514" s="247"/>
      <c r="AP514" s="247"/>
      <c r="AQ514" s="247"/>
      <c r="AR514" s="247"/>
      <c r="AS514" s="247"/>
      <c r="AT514" s="247"/>
      <c r="AU514" s="247"/>
      <c r="AV514" s="247"/>
      <c r="AW514" s="247"/>
      <c r="AX514" s="247"/>
      <c r="AY514" s="247"/>
      <c r="AZ514" s="247"/>
      <c r="BA514" s="247"/>
      <c r="BB514" s="247"/>
      <c r="BC514" s="247"/>
      <c r="BD514" s="247"/>
      <c r="BE514" s="247"/>
      <c r="BF514" s="247"/>
      <c r="BG514" s="247"/>
      <c r="BH514" s="247"/>
      <c r="BI514" s="247"/>
      <c r="BJ514" s="247"/>
      <c r="BK514" s="247"/>
      <c r="BL514" s="247"/>
      <c r="BM514" s="247"/>
      <c r="BN514" s="247"/>
      <c r="BO514" s="247"/>
      <c r="BP514" s="247"/>
      <c r="BQ514" s="247"/>
      <c r="BR514" s="247"/>
      <c r="BS514" s="247"/>
      <c r="BT514" s="247"/>
      <c r="BU514" s="247"/>
      <c r="BV514" s="247"/>
      <c r="BW514" s="247"/>
      <c r="BX514" s="247"/>
      <c r="BY514" s="247"/>
      <c r="BZ514" s="247"/>
      <c r="CA514" s="247"/>
      <c r="CB514" s="247"/>
      <c r="CC514" s="247"/>
      <c r="CD514" s="247"/>
      <c r="CE514" s="247"/>
      <c r="CF514" s="247"/>
      <c r="CG514" s="247"/>
      <c r="CH514" s="247"/>
      <c r="CI514" s="247"/>
      <c r="CJ514" s="247"/>
      <c r="CK514" s="247"/>
      <c r="CL514" s="247"/>
      <c r="CM514" s="247"/>
      <c r="CN514" s="247"/>
      <c r="CO514" s="247"/>
      <c r="CP514" s="247"/>
      <c r="CQ514" s="247"/>
      <c r="CR514" s="247"/>
      <c r="CS514" s="247"/>
      <c r="CT514" s="247"/>
      <c r="CU514" s="247"/>
      <c r="CV514" s="247"/>
      <c r="CW514" s="247"/>
      <c r="CX514" s="247"/>
      <c r="CY514" s="247"/>
      <c r="CZ514" s="247"/>
      <c r="DA514" s="247"/>
      <c r="DB514" s="247"/>
      <c r="DC514" s="247"/>
      <c r="DD514" s="247"/>
      <c r="DE514" s="247"/>
      <c r="DF514" s="247"/>
      <c r="DG514" s="247"/>
      <c r="DH514" s="247"/>
      <c r="DI514" s="247"/>
      <c r="DJ514" s="247"/>
      <c r="DK514" s="247"/>
      <c r="DL514" s="247"/>
      <c r="DM514" s="247"/>
      <c r="DN514" s="247"/>
      <c r="DO514" s="247"/>
      <c r="DP514" s="247"/>
      <c r="DQ514" s="247"/>
      <c r="DR514" s="247"/>
      <c r="DS514" s="247"/>
      <c r="DT514" s="247"/>
      <c r="DU514" s="226"/>
      <c r="DV514" s="226"/>
    </row>
    <row r="515" spans="1:126" ht="4.2" customHeight="1">
      <c r="A515" s="1"/>
      <c r="B515" s="1"/>
      <c r="C515" s="1"/>
      <c r="D515" s="1"/>
      <c r="E515" s="261"/>
      <c r="F515" s="47"/>
      <c r="G515" s="229"/>
      <c r="H515" s="1"/>
      <c r="I515" s="1"/>
      <c r="J515" s="1"/>
      <c r="K515" s="1"/>
      <c r="L515" s="1"/>
      <c r="M515" s="5"/>
      <c r="N515" s="1"/>
      <c r="O515" s="1"/>
      <c r="P515" s="5"/>
      <c r="Q515" s="1"/>
      <c r="R515" s="1"/>
      <c r="S515" s="5"/>
      <c r="T515" s="7"/>
      <c r="U515" s="23"/>
      <c r="V515" s="1"/>
      <c r="W515" s="11"/>
      <c r="X515" s="10"/>
      <c r="Y515" s="45"/>
      <c r="Z515" s="92"/>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1"/>
      <c r="DV515" s="1"/>
    </row>
    <row r="516" spans="1:126" s="4" customFormat="1">
      <c r="A516" s="3"/>
      <c r="B516" s="257" t="s">
        <v>126</v>
      </c>
      <c r="C516" s="3"/>
      <c r="D516" s="3"/>
      <c r="E516" s="9" t="str">
        <f>IF(OR(Главная!$N$19=справочники!$N$10,Главная!$N$19=справочники!$N$11),"",IF(T516=справочники!$P$10,"","ндс(-)"))</f>
        <v>ндс(-)</v>
      </c>
      <c r="F516" s="50"/>
      <c r="G516" s="230"/>
      <c r="H516" s="12" t="str">
        <f>B516&amp;N504</f>
        <v>Начисление - Статья прямого постоянного расхода</v>
      </c>
      <c r="I516" s="12"/>
      <c r="J516" s="3"/>
      <c r="K516" s="3"/>
      <c r="L516" s="3"/>
      <c r="M516" s="5"/>
      <c r="N516" s="35" t="str">
        <f>N496</f>
        <v>Продажа нежилых помещений</v>
      </c>
      <c r="O516" s="35"/>
      <c r="P516" s="5"/>
      <c r="Q516" s="35" t="s">
        <v>25</v>
      </c>
      <c r="R516" s="35"/>
      <c r="S516" s="35"/>
      <c r="T516" s="61">
        <f>T512</f>
        <v>0</v>
      </c>
      <c r="U516" s="35"/>
      <c r="V516" s="35"/>
      <c r="W516" s="37">
        <f>SUM($Y516:$DU516)</f>
        <v>0</v>
      </c>
      <c r="X516" s="37"/>
      <c r="Y516" s="45"/>
      <c r="Z516" s="98"/>
      <c r="AA516" s="99">
        <f t="shared" ref="AA516:BF516" si="1301">IF(AA$8="",0,IF(AA$1=1,SUMIFS(512:512,$1:$1,"&gt;="&amp;1,$1:$1,"&lt;="&amp;INT($T514/30))+($T514/30-INT($T514/30))*SUMIFS(512:512,$1:$1,INT($T514/30)+1),0)+($T514/30-INT($T514/30))*SUMIFS(512:512,$1:$1,AA$1+INT($T514/30)+1)+(INT($T514/30)+1-$T514/30)*SUMIFS(512:512,$1:$1,AA$1+INT($T514/30)))</f>
        <v>0</v>
      </c>
      <c r="AB516" s="99">
        <f t="shared" si="1301"/>
        <v>0</v>
      </c>
      <c r="AC516" s="99">
        <f t="shared" si="1301"/>
        <v>0</v>
      </c>
      <c r="AD516" s="99">
        <f t="shared" si="1301"/>
        <v>0</v>
      </c>
      <c r="AE516" s="99">
        <f t="shared" si="1301"/>
        <v>0</v>
      </c>
      <c r="AF516" s="99">
        <f t="shared" si="1301"/>
        <v>0</v>
      </c>
      <c r="AG516" s="99">
        <f t="shared" si="1301"/>
        <v>0</v>
      </c>
      <c r="AH516" s="99">
        <f t="shared" si="1301"/>
        <v>0</v>
      </c>
      <c r="AI516" s="99">
        <f t="shared" si="1301"/>
        <v>0</v>
      </c>
      <c r="AJ516" s="99">
        <f t="shared" si="1301"/>
        <v>0</v>
      </c>
      <c r="AK516" s="99">
        <f t="shared" si="1301"/>
        <v>0</v>
      </c>
      <c r="AL516" s="99">
        <f t="shared" si="1301"/>
        <v>0</v>
      </c>
      <c r="AM516" s="99">
        <f t="shared" si="1301"/>
        <v>0</v>
      </c>
      <c r="AN516" s="99">
        <f t="shared" si="1301"/>
        <v>0</v>
      </c>
      <c r="AO516" s="99">
        <f t="shared" si="1301"/>
        <v>0</v>
      </c>
      <c r="AP516" s="99">
        <f t="shared" si="1301"/>
        <v>0</v>
      </c>
      <c r="AQ516" s="99">
        <f t="shared" si="1301"/>
        <v>0</v>
      </c>
      <c r="AR516" s="99">
        <f t="shared" si="1301"/>
        <v>0</v>
      </c>
      <c r="AS516" s="99">
        <f t="shared" si="1301"/>
        <v>0</v>
      </c>
      <c r="AT516" s="99">
        <f t="shared" si="1301"/>
        <v>0</v>
      </c>
      <c r="AU516" s="99">
        <f t="shared" si="1301"/>
        <v>0</v>
      </c>
      <c r="AV516" s="99">
        <f t="shared" si="1301"/>
        <v>0</v>
      </c>
      <c r="AW516" s="99">
        <f t="shared" si="1301"/>
        <v>0</v>
      </c>
      <c r="AX516" s="99">
        <f t="shared" si="1301"/>
        <v>0</v>
      </c>
      <c r="AY516" s="99">
        <f t="shared" si="1301"/>
        <v>0</v>
      </c>
      <c r="AZ516" s="99">
        <f t="shared" si="1301"/>
        <v>0</v>
      </c>
      <c r="BA516" s="99">
        <f t="shared" si="1301"/>
        <v>0</v>
      </c>
      <c r="BB516" s="99">
        <f t="shared" si="1301"/>
        <v>0</v>
      </c>
      <c r="BC516" s="99">
        <f t="shared" si="1301"/>
        <v>0</v>
      </c>
      <c r="BD516" s="99">
        <f t="shared" si="1301"/>
        <v>0</v>
      </c>
      <c r="BE516" s="99">
        <f t="shared" si="1301"/>
        <v>0</v>
      </c>
      <c r="BF516" s="99">
        <f t="shared" si="1301"/>
        <v>0</v>
      </c>
      <c r="BG516" s="99">
        <f t="shared" ref="BG516:CL516" si="1302">IF(BG$8="",0,IF(BG$1=1,SUMIFS(512:512,$1:$1,"&gt;="&amp;1,$1:$1,"&lt;="&amp;INT($T514/30))+($T514/30-INT($T514/30))*SUMIFS(512:512,$1:$1,INT($T514/30)+1),0)+($T514/30-INT($T514/30))*SUMIFS(512:512,$1:$1,BG$1+INT($T514/30)+1)+(INT($T514/30)+1-$T514/30)*SUMIFS(512:512,$1:$1,BG$1+INT($T514/30)))</f>
        <v>0</v>
      </c>
      <c r="BH516" s="99">
        <f t="shared" si="1302"/>
        <v>0</v>
      </c>
      <c r="BI516" s="99">
        <f t="shared" si="1302"/>
        <v>0</v>
      </c>
      <c r="BJ516" s="99">
        <f t="shared" si="1302"/>
        <v>0</v>
      </c>
      <c r="BK516" s="99">
        <f t="shared" si="1302"/>
        <v>0</v>
      </c>
      <c r="BL516" s="99">
        <f t="shared" si="1302"/>
        <v>0</v>
      </c>
      <c r="BM516" s="99">
        <f t="shared" si="1302"/>
        <v>0</v>
      </c>
      <c r="BN516" s="99">
        <f t="shared" si="1302"/>
        <v>0</v>
      </c>
      <c r="BO516" s="99">
        <f t="shared" si="1302"/>
        <v>0</v>
      </c>
      <c r="BP516" s="99">
        <f t="shared" si="1302"/>
        <v>0</v>
      </c>
      <c r="BQ516" s="99">
        <f t="shared" si="1302"/>
        <v>0</v>
      </c>
      <c r="BR516" s="99">
        <f t="shared" si="1302"/>
        <v>0</v>
      </c>
      <c r="BS516" s="99">
        <f t="shared" si="1302"/>
        <v>0</v>
      </c>
      <c r="BT516" s="99">
        <f t="shared" si="1302"/>
        <v>0</v>
      </c>
      <c r="BU516" s="99">
        <f t="shared" si="1302"/>
        <v>0</v>
      </c>
      <c r="BV516" s="99">
        <f t="shared" si="1302"/>
        <v>0</v>
      </c>
      <c r="BW516" s="99">
        <f t="shared" si="1302"/>
        <v>0</v>
      </c>
      <c r="BX516" s="99">
        <f t="shared" si="1302"/>
        <v>0</v>
      </c>
      <c r="BY516" s="99">
        <f t="shared" si="1302"/>
        <v>0</v>
      </c>
      <c r="BZ516" s="99">
        <f t="shared" si="1302"/>
        <v>0</v>
      </c>
      <c r="CA516" s="99">
        <f t="shared" si="1302"/>
        <v>0</v>
      </c>
      <c r="CB516" s="99">
        <f t="shared" si="1302"/>
        <v>0</v>
      </c>
      <c r="CC516" s="99">
        <f t="shared" si="1302"/>
        <v>0</v>
      </c>
      <c r="CD516" s="99">
        <f t="shared" si="1302"/>
        <v>0</v>
      </c>
      <c r="CE516" s="99">
        <f t="shared" si="1302"/>
        <v>0</v>
      </c>
      <c r="CF516" s="99">
        <f t="shared" si="1302"/>
        <v>0</v>
      </c>
      <c r="CG516" s="99">
        <f t="shared" si="1302"/>
        <v>0</v>
      </c>
      <c r="CH516" s="99">
        <f t="shared" si="1302"/>
        <v>0</v>
      </c>
      <c r="CI516" s="99">
        <f t="shared" si="1302"/>
        <v>0</v>
      </c>
      <c r="CJ516" s="99">
        <f t="shared" si="1302"/>
        <v>0</v>
      </c>
      <c r="CK516" s="99">
        <f t="shared" si="1302"/>
        <v>0</v>
      </c>
      <c r="CL516" s="99">
        <f t="shared" si="1302"/>
        <v>0</v>
      </c>
      <c r="CM516" s="99">
        <f t="shared" ref="CM516:DT516" si="1303">IF(CM$8="",0,IF(CM$1=1,SUMIFS(512:512,$1:$1,"&gt;="&amp;1,$1:$1,"&lt;="&amp;INT($T514/30))+($T514/30-INT($T514/30))*SUMIFS(512:512,$1:$1,INT($T514/30)+1),0)+($T514/30-INT($T514/30))*SUMIFS(512:512,$1:$1,CM$1+INT($T514/30)+1)+(INT($T514/30)+1-$T514/30)*SUMIFS(512:512,$1:$1,CM$1+INT($T514/30)))</f>
        <v>0</v>
      </c>
      <c r="CN516" s="99">
        <f t="shared" si="1303"/>
        <v>0</v>
      </c>
      <c r="CO516" s="99">
        <f t="shared" si="1303"/>
        <v>0</v>
      </c>
      <c r="CP516" s="99">
        <f t="shared" si="1303"/>
        <v>0</v>
      </c>
      <c r="CQ516" s="99">
        <f t="shared" si="1303"/>
        <v>0</v>
      </c>
      <c r="CR516" s="99">
        <f t="shared" si="1303"/>
        <v>0</v>
      </c>
      <c r="CS516" s="99">
        <f t="shared" si="1303"/>
        <v>0</v>
      </c>
      <c r="CT516" s="99">
        <f t="shared" si="1303"/>
        <v>0</v>
      </c>
      <c r="CU516" s="99">
        <f t="shared" si="1303"/>
        <v>0</v>
      </c>
      <c r="CV516" s="99">
        <f t="shared" si="1303"/>
        <v>0</v>
      </c>
      <c r="CW516" s="99">
        <f t="shared" si="1303"/>
        <v>0</v>
      </c>
      <c r="CX516" s="99">
        <f t="shared" si="1303"/>
        <v>0</v>
      </c>
      <c r="CY516" s="99">
        <f t="shared" si="1303"/>
        <v>0</v>
      </c>
      <c r="CZ516" s="99">
        <f t="shared" si="1303"/>
        <v>0</v>
      </c>
      <c r="DA516" s="99">
        <f t="shared" si="1303"/>
        <v>0</v>
      </c>
      <c r="DB516" s="99">
        <f t="shared" si="1303"/>
        <v>0</v>
      </c>
      <c r="DC516" s="99">
        <f t="shared" si="1303"/>
        <v>0</v>
      </c>
      <c r="DD516" s="99">
        <f t="shared" si="1303"/>
        <v>0</v>
      </c>
      <c r="DE516" s="99">
        <f t="shared" si="1303"/>
        <v>0</v>
      </c>
      <c r="DF516" s="99">
        <f t="shared" si="1303"/>
        <v>0</v>
      </c>
      <c r="DG516" s="99">
        <f t="shared" si="1303"/>
        <v>0</v>
      </c>
      <c r="DH516" s="99">
        <f t="shared" si="1303"/>
        <v>0</v>
      </c>
      <c r="DI516" s="99">
        <f t="shared" si="1303"/>
        <v>0</v>
      </c>
      <c r="DJ516" s="99">
        <f t="shared" si="1303"/>
        <v>0</v>
      </c>
      <c r="DK516" s="99">
        <f t="shared" si="1303"/>
        <v>0</v>
      </c>
      <c r="DL516" s="99">
        <f t="shared" si="1303"/>
        <v>0</v>
      </c>
      <c r="DM516" s="99">
        <f t="shared" si="1303"/>
        <v>0</v>
      </c>
      <c r="DN516" s="99">
        <f t="shared" si="1303"/>
        <v>0</v>
      </c>
      <c r="DO516" s="99">
        <f t="shared" si="1303"/>
        <v>0</v>
      </c>
      <c r="DP516" s="99">
        <f t="shared" si="1303"/>
        <v>0</v>
      </c>
      <c r="DQ516" s="99">
        <f t="shared" si="1303"/>
        <v>0</v>
      </c>
      <c r="DR516" s="99">
        <f t="shared" si="1303"/>
        <v>0</v>
      </c>
      <c r="DS516" s="99">
        <f t="shared" si="1303"/>
        <v>0</v>
      </c>
      <c r="DT516" s="99">
        <f t="shared" si="1303"/>
        <v>0</v>
      </c>
      <c r="DU516" s="3"/>
      <c r="DV516" s="3"/>
    </row>
    <row r="517" spans="1:126" ht="4.2" customHeight="1">
      <c r="A517" s="1"/>
      <c r="B517" s="1"/>
      <c r="C517" s="1"/>
      <c r="D517" s="1"/>
      <c r="E517" s="261"/>
      <c r="F517" s="47"/>
      <c r="G517" s="229"/>
      <c r="H517" s="1"/>
      <c r="I517" s="1"/>
      <c r="J517" s="1"/>
      <c r="K517" s="1"/>
      <c r="L517" s="1"/>
      <c r="M517" s="5"/>
      <c r="N517" s="1"/>
      <c r="O517" s="1"/>
      <c r="P517" s="5"/>
      <c r="Q517" s="1"/>
      <c r="R517" s="1"/>
      <c r="S517" s="5"/>
      <c r="T517" s="7"/>
      <c r="U517" s="23"/>
      <c r="V517" s="1"/>
      <c r="W517" s="11"/>
      <c r="X517" s="10"/>
      <c r="Y517" s="45"/>
      <c r="Z517" s="92"/>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1"/>
      <c r="DV517" s="1"/>
    </row>
    <row r="518" spans="1:126" s="237" customFormat="1" ht="10.199999999999999">
      <c r="A518" s="226"/>
      <c r="B518" s="243" t="s">
        <v>133</v>
      </c>
      <c r="C518" s="228"/>
      <c r="D518" s="227"/>
      <c r="E518" s="268"/>
      <c r="F518" s="114"/>
      <c r="G518" s="229"/>
      <c r="H518" s="226"/>
      <c r="I518" s="226" t="e">
        <f>#REF!</f>
        <v>#REF!</v>
      </c>
      <c r="J518" s="226"/>
      <c r="K518" s="226"/>
      <c r="L518" s="226"/>
      <c r="M518" s="229"/>
      <c r="N518" s="226"/>
      <c r="O518" s="226"/>
      <c r="P518" s="229"/>
      <c r="Q518" s="226" t="s">
        <v>40</v>
      </c>
      <c r="R518" s="226"/>
      <c r="S518" s="229" t="s">
        <v>6</v>
      </c>
      <c r="T518" s="307"/>
      <c r="U518" s="226"/>
      <c r="V518" s="226"/>
      <c r="W518" s="233"/>
      <c r="X518" s="234"/>
      <c r="Y518" s="245"/>
      <c r="Z518" s="246"/>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47"/>
      <c r="AW518" s="247"/>
      <c r="AX518" s="247"/>
      <c r="AY518" s="247"/>
      <c r="AZ518" s="247"/>
      <c r="BA518" s="247"/>
      <c r="BB518" s="247"/>
      <c r="BC518" s="247"/>
      <c r="BD518" s="247"/>
      <c r="BE518" s="247"/>
      <c r="BF518" s="247"/>
      <c r="BG518" s="247"/>
      <c r="BH518" s="247"/>
      <c r="BI518" s="247"/>
      <c r="BJ518" s="247"/>
      <c r="BK518" s="247"/>
      <c r="BL518" s="247"/>
      <c r="BM518" s="247"/>
      <c r="BN518" s="247"/>
      <c r="BO518" s="247"/>
      <c r="BP518" s="247"/>
      <c r="BQ518" s="247"/>
      <c r="BR518" s="247"/>
      <c r="BS518" s="247"/>
      <c r="BT518" s="247"/>
      <c r="BU518" s="247"/>
      <c r="BV518" s="247"/>
      <c r="BW518" s="247"/>
      <c r="BX518" s="247"/>
      <c r="BY518" s="247"/>
      <c r="BZ518" s="247"/>
      <c r="CA518" s="247"/>
      <c r="CB518" s="247"/>
      <c r="CC518" s="247"/>
      <c r="CD518" s="247"/>
      <c r="CE518" s="247"/>
      <c r="CF518" s="247"/>
      <c r="CG518" s="247"/>
      <c r="CH518" s="247"/>
      <c r="CI518" s="247"/>
      <c r="CJ518" s="247"/>
      <c r="CK518" s="247"/>
      <c r="CL518" s="247"/>
      <c r="CM518" s="247"/>
      <c r="CN518" s="247"/>
      <c r="CO518" s="247"/>
      <c r="CP518" s="247"/>
      <c r="CQ518" s="247"/>
      <c r="CR518" s="247"/>
      <c r="CS518" s="247"/>
      <c r="CT518" s="247"/>
      <c r="CU518" s="247"/>
      <c r="CV518" s="247"/>
      <c r="CW518" s="247"/>
      <c r="CX518" s="247"/>
      <c r="CY518" s="247"/>
      <c r="CZ518" s="247"/>
      <c r="DA518" s="247"/>
      <c r="DB518" s="247"/>
      <c r="DC518" s="247"/>
      <c r="DD518" s="247"/>
      <c r="DE518" s="247"/>
      <c r="DF518" s="247"/>
      <c r="DG518" s="247"/>
      <c r="DH518" s="247"/>
      <c r="DI518" s="247"/>
      <c r="DJ518" s="247"/>
      <c r="DK518" s="247"/>
      <c r="DL518" s="247"/>
      <c r="DM518" s="247"/>
      <c r="DN518" s="247"/>
      <c r="DO518" s="247"/>
      <c r="DP518" s="247"/>
      <c r="DQ518" s="247"/>
      <c r="DR518" s="247"/>
      <c r="DS518" s="247"/>
      <c r="DT518" s="247"/>
      <c r="DU518" s="226"/>
      <c r="DV518" s="226"/>
    </row>
    <row r="519" spans="1:126" ht="4.2" customHeight="1">
      <c r="A519" s="1"/>
      <c r="B519" s="1"/>
      <c r="C519" s="1"/>
      <c r="D519" s="1"/>
      <c r="E519" s="261"/>
      <c r="F519" s="47"/>
      <c r="G519" s="229"/>
      <c r="H519" s="1"/>
      <c r="I519" s="1"/>
      <c r="J519" s="1"/>
      <c r="K519" s="1"/>
      <c r="L519" s="1"/>
      <c r="M519" s="5"/>
      <c r="N519" s="1"/>
      <c r="O519" s="1"/>
      <c r="P519" s="5"/>
      <c r="Q519" s="1"/>
      <c r="R519" s="1"/>
      <c r="S519" s="5"/>
      <c r="T519" s="7"/>
      <c r="U519" s="23"/>
      <c r="V519" s="1"/>
      <c r="W519" s="11"/>
      <c r="X519" s="10"/>
      <c r="Y519" s="45"/>
      <c r="Z519" s="92"/>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1"/>
      <c r="DV519" s="1"/>
    </row>
    <row r="520" spans="1:126" s="4" customFormat="1">
      <c r="A520" s="3"/>
      <c r="B520" s="257" t="s">
        <v>130</v>
      </c>
      <c r="C520" s="3"/>
      <c r="D520" s="3"/>
      <c r="E520" s="9" t="s">
        <v>26</v>
      </c>
      <c r="F520" s="50"/>
      <c r="G520" s="230"/>
      <c r="H520" s="12" t="str">
        <f>B520&amp;N504</f>
        <v>Оплата - Статья прямого постоянного расхода</v>
      </c>
      <c r="I520" s="12"/>
      <c r="J520" s="3"/>
      <c r="K520" s="3"/>
      <c r="L520" s="3"/>
      <c r="M520" s="5"/>
      <c r="N520" s="35" t="str">
        <f>N500</f>
        <v>Продажа нежилых помещений</v>
      </c>
      <c r="O520" s="35"/>
      <c r="P520" s="5"/>
      <c r="Q520" s="35" t="s">
        <v>25</v>
      </c>
      <c r="R520" s="35"/>
      <c r="S520" s="35"/>
      <c r="T520" s="35"/>
      <c r="U520" s="35"/>
      <c r="V520" s="35"/>
      <c r="W520" s="37">
        <f>SUM($Y520:$DU520)</f>
        <v>0</v>
      </c>
      <c r="X520" s="37"/>
      <c r="Y520" s="45"/>
      <c r="Z520" s="98"/>
      <c r="AA520" s="99">
        <f t="shared" ref="AA520:BF520" si="1304">IF(AA$8="",0,IF(AA$1=1,SUMIFS(516:516,$1:$1,"&gt;="&amp;1,$1:$1,"&lt;="&amp;INT(-$T518/30))+(-$T518/30-INT(-$T518/30))*SUMIFS(516:516,$1:$1,INT(-$T518/30)+1),0)+(-$T518/30-INT(-$T518/30))*SUMIFS(516:516,$1:$1,AA$1+INT(-$T518/30)+1)+(INT(-$T518/30)+1+$T518/30)*SUMIFS(516:516,$1:$1,AA$1+INT(-$T518/30)))</f>
        <v>0</v>
      </c>
      <c r="AB520" s="99">
        <f t="shared" si="1304"/>
        <v>0</v>
      </c>
      <c r="AC520" s="99">
        <f t="shared" si="1304"/>
        <v>0</v>
      </c>
      <c r="AD520" s="99">
        <f t="shared" si="1304"/>
        <v>0</v>
      </c>
      <c r="AE520" s="99">
        <f t="shared" si="1304"/>
        <v>0</v>
      </c>
      <c r="AF520" s="99">
        <f t="shared" si="1304"/>
        <v>0</v>
      </c>
      <c r="AG520" s="99">
        <f t="shared" si="1304"/>
        <v>0</v>
      </c>
      <c r="AH520" s="99">
        <f t="shared" si="1304"/>
        <v>0</v>
      </c>
      <c r="AI520" s="99">
        <f t="shared" si="1304"/>
        <v>0</v>
      </c>
      <c r="AJ520" s="99">
        <f t="shared" si="1304"/>
        <v>0</v>
      </c>
      <c r="AK520" s="99">
        <f t="shared" si="1304"/>
        <v>0</v>
      </c>
      <c r="AL520" s="99">
        <f t="shared" si="1304"/>
        <v>0</v>
      </c>
      <c r="AM520" s="99">
        <f t="shared" si="1304"/>
        <v>0</v>
      </c>
      <c r="AN520" s="99">
        <f t="shared" si="1304"/>
        <v>0</v>
      </c>
      <c r="AO520" s="99">
        <f t="shared" si="1304"/>
        <v>0</v>
      </c>
      <c r="AP520" s="99">
        <f t="shared" si="1304"/>
        <v>0</v>
      </c>
      <c r="AQ520" s="99">
        <f t="shared" si="1304"/>
        <v>0</v>
      </c>
      <c r="AR520" s="99">
        <f t="shared" si="1304"/>
        <v>0</v>
      </c>
      <c r="AS520" s="99">
        <f t="shared" si="1304"/>
        <v>0</v>
      </c>
      <c r="AT520" s="99">
        <f t="shared" si="1304"/>
        <v>0</v>
      </c>
      <c r="AU520" s="99">
        <f t="shared" si="1304"/>
        <v>0</v>
      </c>
      <c r="AV520" s="99">
        <f t="shared" si="1304"/>
        <v>0</v>
      </c>
      <c r="AW520" s="99">
        <f t="shared" si="1304"/>
        <v>0</v>
      </c>
      <c r="AX520" s="99">
        <f t="shared" si="1304"/>
        <v>0</v>
      </c>
      <c r="AY520" s="99">
        <f t="shared" si="1304"/>
        <v>0</v>
      </c>
      <c r="AZ520" s="99">
        <f t="shared" si="1304"/>
        <v>0</v>
      </c>
      <c r="BA520" s="99">
        <f t="shared" si="1304"/>
        <v>0</v>
      </c>
      <c r="BB520" s="99">
        <f t="shared" si="1304"/>
        <v>0</v>
      </c>
      <c r="BC520" s="99">
        <f t="shared" si="1304"/>
        <v>0</v>
      </c>
      <c r="BD520" s="99">
        <f t="shared" si="1304"/>
        <v>0</v>
      </c>
      <c r="BE520" s="99">
        <f t="shared" si="1304"/>
        <v>0</v>
      </c>
      <c r="BF520" s="99">
        <f t="shared" si="1304"/>
        <v>0</v>
      </c>
      <c r="BG520" s="99">
        <f t="shared" ref="BG520:CL520" si="1305">IF(BG$8="",0,IF(BG$1=1,SUMIFS(516:516,$1:$1,"&gt;="&amp;1,$1:$1,"&lt;="&amp;INT(-$T518/30))+(-$T518/30-INT(-$T518/30))*SUMIFS(516:516,$1:$1,INT(-$T518/30)+1),0)+(-$T518/30-INT(-$T518/30))*SUMIFS(516:516,$1:$1,BG$1+INT(-$T518/30)+1)+(INT(-$T518/30)+1+$T518/30)*SUMIFS(516:516,$1:$1,BG$1+INT(-$T518/30)))</f>
        <v>0</v>
      </c>
      <c r="BH520" s="99">
        <f t="shared" si="1305"/>
        <v>0</v>
      </c>
      <c r="BI520" s="99">
        <f t="shared" si="1305"/>
        <v>0</v>
      </c>
      <c r="BJ520" s="99">
        <f t="shared" si="1305"/>
        <v>0</v>
      </c>
      <c r="BK520" s="99">
        <f t="shared" si="1305"/>
        <v>0</v>
      </c>
      <c r="BL520" s="99">
        <f t="shared" si="1305"/>
        <v>0</v>
      </c>
      <c r="BM520" s="99">
        <f t="shared" si="1305"/>
        <v>0</v>
      </c>
      <c r="BN520" s="99">
        <f t="shared" si="1305"/>
        <v>0</v>
      </c>
      <c r="BO520" s="99">
        <f t="shared" si="1305"/>
        <v>0</v>
      </c>
      <c r="BP520" s="99">
        <f t="shared" si="1305"/>
        <v>0</v>
      </c>
      <c r="BQ520" s="99">
        <f t="shared" si="1305"/>
        <v>0</v>
      </c>
      <c r="BR520" s="99">
        <f t="shared" si="1305"/>
        <v>0</v>
      </c>
      <c r="BS520" s="99">
        <f t="shared" si="1305"/>
        <v>0</v>
      </c>
      <c r="BT520" s="99">
        <f t="shared" si="1305"/>
        <v>0</v>
      </c>
      <c r="BU520" s="99">
        <f t="shared" si="1305"/>
        <v>0</v>
      </c>
      <c r="BV520" s="99">
        <f t="shared" si="1305"/>
        <v>0</v>
      </c>
      <c r="BW520" s="99">
        <f t="shared" si="1305"/>
        <v>0</v>
      </c>
      <c r="BX520" s="99">
        <f t="shared" si="1305"/>
        <v>0</v>
      </c>
      <c r="BY520" s="99">
        <f t="shared" si="1305"/>
        <v>0</v>
      </c>
      <c r="BZ520" s="99">
        <f t="shared" si="1305"/>
        <v>0</v>
      </c>
      <c r="CA520" s="99">
        <f t="shared" si="1305"/>
        <v>0</v>
      </c>
      <c r="CB520" s="99">
        <f t="shared" si="1305"/>
        <v>0</v>
      </c>
      <c r="CC520" s="99">
        <f t="shared" si="1305"/>
        <v>0</v>
      </c>
      <c r="CD520" s="99">
        <f t="shared" si="1305"/>
        <v>0</v>
      </c>
      <c r="CE520" s="99">
        <f t="shared" si="1305"/>
        <v>0</v>
      </c>
      <c r="CF520" s="99">
        <f t="shared" si="1305"/>
        <v>0</v>
      </c>
      <c r="CG520" s="99">
        <f t="shared" si="1305"/>
        <v>0</v>
      </c>
      <c r="CH520" s="99">
        <f t="shared" si="1305"/>
        <v>0</v>
      </c>
      <c r="CI520" s="99">
        <f t="shared" si="1305"/>
        <v>0</v>
      </c>
      <c r="CJ520" s="99">
        <f t="shared" si="1305"/>
        <v>0</v>
      </c>
      <c r="CK520" s="99">
        <f t="shared" si="1305"/>
        <v>0</v>
      </c>
      <c r="CL520" s="99">
        <f t="shared" si="1305"/>
        <v>0</v>
      </c>
      <c r="CM520" s="99">
        <f t="shared" ref="CM520:DT520" si="1306">IF(CM$8="",0,IF(CM$1=1,SUMIFS(516:516,$1:$1,"&gt;="&amp;1,$1:$1,"&lt;="&amp;INT(-$T518/30))+(-$T518/30-INT(-$T518/30))*SUMIFS(516:516,$1:$1,INT(-$T518/30)+1),0)+(-$T518/30-INT(-$T518/30))*SUMIFS(516:516,$1:$1,CM$1+INT(-$T518/30)+1)+(INT(-$T518/30)+1+$T518/30)*SUMIFS(516:516,$1:$1,CM$1+INT(-$T518/30)))</f>
        <v>0</v>
      </c>
      <c r="CN520" s="99">
        <f t="shared" si="1306"/>
        <v>0</v>
      </c>
      <c r="CO520" s="99">
        <f t="shared" si="1306"/>
        <v>0</v>
      </c>
      <c r="CP520" s="99">
        <f t="shared" si="1306"/>
        <v>0</v>
      </c>
      <c r="CQ520" s="99">
        <f t="shared" si="1306"/>
        <v>0</v>
      </c>
      <c r="CR520" s="99">
        <f t="shared" si="1306"/>
        <v>0</v>
      </c>
      <c r="CS520" s="99">
        <f t="shared" si="1306"/>
        <v>0</v>
      </c>
      <c r="CT520" s="99">
        <f t="shared" si="1306"/>
        <v>0</v>
      </c>
      <c r="CU520" s="99">
        <f t="shared" si="1306"/>
        <v>0</v>
      </c>
      <c r="CV520" s="99">
        <f t="shared" si="1306"/>
        <v>0</v>
      </c>
      <c r="CW520" s="99">
        <f t="shared" si="1306"/>
        <v>0</v>
      </c>
      <c r="CX520" s="99">
        <f t="shared" si="1306"/>
        <v>0</v>
      </c>
      <c r="CY520" s="99">
        <f t="shared" si="1306"/>
        <v>0</v>
      </c>
      <c r="CZ520" s="99">
        <f t="shared" si="1306"/>
        <v>0</v>
      </c>
      <c r="DA520" s="99">
        <f t="shared" si="1306"/>
        <v>0</v>
      </c>
      <c r="DB520" s="99">
        <f t="shared" si="1306"/>
        <v>0</v>
      </c>
      <c r="DC520" s="99">
        <f t="shared" si="1306"/>
        <v>0</v>
      </c>
      <c r="DD520" s="99">
        <f t="shared" si="1306"/>
        <v>0</v>
      </c>
      <c r="DE520" s="99">
        <f t="shared" si="1306"/>
        <v>0</v>
      </c>
      <c r="DF520" s="99">
        <f t="shared" si="1306"/>
        <v>0</v>
      </c>
      <c r="DG520" s="99">
        <f t="shared" si="1306"/>
        <v>0</v>
      </c>
      <c r="DH520" s="99">
        <f t="shared" si="1306"/>
        <v>0</v>
      </c>
      <c r="DI520" s="99">
        <f t="shared" si="1306"/>
        <v>0</v>
      </c>
      <c r="DJ520" s="99">
        <f t="shared" si="1306"/>
        <v>0</v>
      </c>
      <c r="DK520" s="99">
        <f t="shared" si="1306"/>
        <v>0</v>
      </c>
      <c r="DL520" s="99">
        <f t="shared" si="1306"/>
        <v>0</v>
      </c>
      <c r="DM520" s="99">
        <f t="shared" si="1306"/>
        <v>0</v>
      </c>
      <c r="DN520" s="99">
        <f t="shared" si="1306"/>
        <v>0</v>
      </c>
      <c r="DO520" s="99">
        <f t="shared" si="1306"/>
        <v>0</v>
      </c>
      <c r="DP520" s="99">
        <f t="shared" si="1306"/>
        <v>0</v>
      </c>
      <c r="DQ520" s="99">
        <f t="shared" si="1306"/>
        <v>0</v>
      </c>
      <c r="DR520" s="99">
        <f t="shared" si="1306"/>
        <v>0</v>
      </c>
      <c r="DS520" s="99">
        <f t="shared" si="1306"/>
        <v>0</v>
      </c>
      <c r="DT520" s="99">
        <f t="shared" si="1306"/>
        <v>0</v>
      </c>
      <c r="DU520" s="3"/>
      <c r="DV520" s="3"/>
    </row>
    <row r="521" spans="1:126" ht="4.2" customHeight="1">
      <c r="A521" s="1"/>
      <c r="B521" s="1"/>
      <c r="C521" s="1"/>
      <c r="D521" s="1"/>
      <c r="E521" s="261"/>
      <c r="F521" s="47"/>
      <c r="G521" s="229"/>
      <c r="H521" s="1"/>
      <c r="I521" s="1"/>
      <c r="J521" s="1"/>
      <c r="K521" s="1"/>
      <c r="L521" s="1"/>
      <c r="M521" s="5"/>
      <c r="N521" s="1"/>
      <c r="O521" s="1"/>
      <c r="P521" s="5"/>
      <c r="Q521" s="1"/>
      <c r="R521" s="1"/>
      <c r="S521" s="5"/>
      <c r="T521" s="7"/>
      <c r="U521" s="23"/>
      <c r="V521" s="1"/>
      <c r="W521" s="11"/>
      <c r="X521" s="10"/>
      <c r="Y521" s="45"/>
      <c r="Z521" s="92"/>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1"/>
      <c r="DV521" s="1"/>
    </row>
    <row r="522" spans="1:126" ht="4.2" customHeight="1">
      <c r="A522" s="1"/>
      <c r="B522" s="1"/>
      <c r="C522" s="1"/>
      <c r="D522" s="39"/>
      <c r="E522" s="39"/>
      <c r="F522" s="39"/>
      <c r="G522" s="39"/>
      <c r="H522" s="39"/>
      <c r="I522" s="39"/>
      <c r="J522" s="39"/>
      <c r="K522" s="39"/>
      <c r="L522" s="39"/>
      <c r="M522" s="41"/>
      <c r="N522" s="39"/>
      <c r="O522" s="39"/>
      <c r="P522" s="41"/>
      <c r="Q522" s="39"/>
      <c r="R522" s="1"/>
      <c r="S522" s="5"/>
      <c r="T522" s="7"/>
      <c r="U522" s="23"/>
      <c r="V522" s="1"/>
      <c r="W522" s="43"/>
      <c r="X522" s="10"/>
      <c r="Y522" s="45"/>
      <c r="Z522" s="92"/>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
      <c r="DV522" s="1"/>
    </row>
    <row r="523" spans="1:126" ht="7.2" customHeight="1">
      <c r="A523" s="1"/>
      <c r="B523" s="1"/>
      <c r="C523" s="1"/>
      <c r="D523" s="1"/>
      <c r="E523" s="261"/>
      <c r="F523" s="47"/>
      <c r="G523" s="229"/>
      <c r="H523" s="1"/>
      <c r="I523" s="1"/>
      <c r="J523" s="1"/>
      <c r="K523" s="1"/>
      <c r="L523" s="1"/>
      <c r="M523" s="5"/>
      <c r="N523" s="1"/>
      <c r="O523" s="1"/>
      <c r="P523" s="5"/>
      <c r="Q523" s="1"/>
      <c r="R523" s="1"/>
      <c r="S523" s="5"/>
      <c r="T523" s="7"/>
      <c r="U523" s="23"/>
      <c r="V523" s="1"/>
      <c r="W523" s="11"/>
      <c r="X523" s="10"/>
      <c r="Y523" s="45"/>
      <c r="Z523" s="92"/>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1"/>
      <c r="DV523" s="1"/>
    </row>
    <row r="524" spans="1:126" ht="12.6" thickBot="1">
      <c r="A524" s="1"/>
      <c r="B524" s="242" t="s">
        <v>124</v>
      </c>
      <c r="C524" s="197"/>
      <c r="D524" s="196"/>
      <c r="E524" s="261"/>
      <c r="F524" s="47"/>
      <c r="G524" s="230"/>
      <c r="H524" s="18"/>
      <c r="I524" s="18" t="str">
        <f>$I$218</f>
        <v>прямой пост. расход, укажите сумму в месяц с ндс</v>
      </c>
      <c r="J524" s="1"/>
      <c r="K524" s="1"/>
      <c r="L524" s="1"/>
      <c r="M524" s="5" t="s">
        <v>6</v>
      </c>
      <c r="N524" s="584" t="s">
        <v>292</v>
      </c>
      <c r="O524" s="1"/>
      <c r="P524" s="5"/>
      <c r="Q524" s="1" t="s">
        <v>25</v>
      </c>
      <c r="R524" s="1"/>
      <c r="S524" s="5" t="s">
        <v>6</v>
      </c>
      <c r="T524" s="202"/>
      <c r="U524" s="23"/>
      <c r="V524" s="1"/>
      <c r="W524" s="11"/>
      <c r="X524" s="10"/>
      <c r="Y524" s="45"/>
      <c r="Z524" s="92"/>
      <c r="AA524" s="580" t="str">
        <f>IF(AA526=1,"1-ый мес. расхода","")</f>
        <v/>
      </c>
      <c r="AB524" s="580" t="str">
        <f t="shared" ref="AB524:CM524" si="1307">IF(AB526=1,"1-ый мес. расхода","")</f>
        <v/>
      </c>
      <c r="AC524" s="580" t="str">
        <f t="shared" si="1307"/>
        <v/>
      </c>
      <c r="AD524" s="580" t="str">
        <f t="shared" si="1307"/>
        <v/>
      </c>
      <c r="AE524" s="580" t="str">
        <f t="shared" si="1307"/>
        <v/>
      </c>
      <c r="AF524" s="580" t="str">
        <f t="shared" si="1307"/>
        <v/>
      </c>
      <c r="AG524" s="580" t="str">
        <f t="shared" si="1307"/>
        <v/>
      </c>
      <c r="AH524" s="580" t="str">
        <f t="shared" si="1307"/>
        <v/>
      </c>
      <c r="AI524" s="580" t="str">
        <f t="shared" si="1307"/>
        <v/>
      </c>
      <c r="AJ524" s="580" t="str">
        <f t="shared" si="1307"/>
        <v/>
      </c>
      <c r="AK524" s="580" t="str">
        <f t="shared" si="1307"/>
        <v/>
      </c>
      <c r="AL524" s="580" t="str">
        <f t="shared" si="1307"/>
        <v/>
      </c>
      <c r="AM524" s="580" t="str">
        <f t="shared" si="1307"/>
        <v/>
      </c>
      <c r="AN524" s="580" t="str">
        <f t="shared" si="1307"/>
        <v/>
      </c>
      <c r="AO524" s="580" t="str">
        <f t="shared" si="1307"/>
        <v/>
      </c>
      <c r="AP524" s="580" t="str">
        <f t="shared" si="1307"/>
        <v/>
      </c>
      <c r="AQ524" s="580" t="str">
        <f t="shared" si="1307"/>
        <v/>
      </c>
      <c r="AR524" s="580" t="str">
        <f t="shared" si="1307"/>
        <v/>
      </c>
      <c r="AS524" s="580" t="str">
        <f t="shared" si="1307"/>
        <v/>
      </c>
      <c r="AT524" s="580" t="str">
        <f t="shared" si="1307"/>
        <v/>
      </c>
      <c r="AU524" s="580" t="str">
        <f t="shared" si="1307"/>
        <v/>
      </c>
      <c r="AV524" s="580" t="str">
        <f t="shared" si="1307"/>
        <v/>
      </c>
      <c r="AW524" s="580" t="str">
        <f t="shared" si="1307"/>
        <v/>
      </c>
      <c r="AX524" s="580" t="str">
        <f t="shared" si="1307"/>
        <v/>
      </c>
      <c r="AY524" s="580" t="str">
        <f t="shared" si="1307"/>
        <v/>
      </c>
      <c r="AZ524" s="580" t="str">
        <f t="shared" si="1307"/>
        <v/>
      </c>
      <c r="BA524" s="580" t="str">
        <f t="shared" si="1307"/>
        <v/>
      </c>
      <c r="BB524" s="580" t="str">
        <f t="shared" si="1307"/>
        <v/>
      </c>
      <c r="BC524" s="580" t="str">
        <f t="shared" si="1307"/>
        <v/>
      </c>
      <c r="BD524" s="580" t="str">
        <f t="shared" si="1307"/>
        <v/>
      </c>
      <c r="BE524" s="580" t="str">
        <f t="shared" si="1307"/>
        <v/>
      </c>
      <c r="BF524" s="580" t="str">
        <f t="shared" si="1307"/>
        <v/>
      </c>
      <c r="BG524" s="580" t="str">
        <f t="shared" si="1307"/>
        <v/>
      </c>
      <c r="BH524" s="580" t="str">
        <f t="shared" si="1307"/>
        <v/>
      </c>
      <c r="BI524" s="580" t="str">
        <f t="shared" si="1307"/>
        <v/>
      </c>
      <c r="BJ524" s="580" t="str">
        <f t="shared" si="1307"/>
        <v/>
      </c>
      <c r="BK524" s="580" t="str">
        <f t="shared" si="1307"/>
        <v/>
      </c>
      <c r="BL524" s="580" t="str">
        <f t="shared" si="1307"/>
        <v/>
      </c>
      <c r="BM524" s="580" t="str">
        <f t="shared" si="1307"/>
        <v/>
      </c>
      <c r="BN524" s="580" t="str">
        <f t="shared" si="1307"/>
        <v/>
      </c>
      <c r="BO524" s="580" t="str">
        <f t="shared" si="1307"/>
        <v/>
      </c>
      <c r="BP524" s="580" t="str">
        <f t="shared" si="1307"/>
        <v/>
      </c>
      <c r="BQ524" s="580" t="str">
        <f t="shared" si="1307"/>
        <v/>
      </c>
      <c r="BR524" s="580" t="str">
        <f t="shared" si="1307"/>
        <v/>
      </c>
      <c r="BS524" s="580" t="str">
        <f t="shared" si="1307"/>
        <v/>
      </c>
      <c r="BT524" s="580" t="str">
        <f t="shared" si="1307"/>
        <v/>
      </c>
      <c r="BU524" s="580" t="str">
        <f t="shared" si="1307"/>
        <v/>
      </c>
      <c r="BV524" s="580" t="str">
        <f t="shared" si="1307"/>
        <v/>
      </c>
      <c r="BW524" s="580" t="str">
        <f t="shared" si="1307"/>
        <v/>
      </c>
      <c r="BX524" s="580" t="str">
        <f t="shared" si="1307"/>
        <v/>
      </c>
      <c r="BY524" s="580" t="str">
        <f t="shared" si="1307"/>
        <v/>
      </c>
      <c r="BZ524" s="580" t="str">
        <f t="shared" si="1307"/>
        <v/>
      </c>
      <c r="CA524" s="580" t="str">
        <f t="shared" si="1307"/>
        <v/>
      </c>
      <c r="CB524" s="580" t="str">
        <f t="shared" si="1307"/>
        <v/>
      </c>
      <c r="CC524" s="580" t="str">
        <f t="shared" si="1307"/>
        <v/>
      </c>
      <c r="CD524" s="580" t="str">
        <f t="shared" si="1307"/>
        <v/>
      </c>
      <c r="CE524" s="580" t="str">
        <f t="shared" si="1307"/>
        <v/>
      </c>
      <c r="CF524" s="580" t="str">
        <f t="shared" si="1307"/>
        <v/>
      </c>
      <c r="CG524" s="580" t="str">
        <f t="shared" si="1307"/>
        <v/>
      </c>
      <c r="CH524" s="580" t="str">
        <f t="shared" si="1307"/>
        <v/>
      </c>
      <c r="CI524" s="580" t="str">
        <f t="shared" si="1307"/>
        <v/>
      </c>
      <c r="CJ524" s="580" t="str">
        <f t="shared" si="1307"/>
        <v/>
      </c>
      <c r="CK524" s="580" t="str">
        <f t="shared" si="1307"/>
        <v/>
      </c>
      <c r="CL524" s="580" t="str">
        <f t="shared" si="1307"/>
        <v/>
      </c>
      <c r="CM524" s="580" t="str">
        <f t="shared" si="1307"/>
        <v/>
      </c>
      <c r="CN524" s="580" t="str">
        <f t="shared" ref="CN524:DT524" si="1308">IF(CN526=1,"1-ый мес. расхода","")</f>
        <v/>
      </c>
      <c r="CO524" s="580" t="str">
        <f t="shared" si="1308"/>
        <v/>
      </c>
      <c r="CP524" s="580" t="str">
        <f t="shared" si="1308"/>
        <v/>
      </c>
      <c r="CQ524" s="580" t="str">
        <f t="shared" si="1308"/>
        <v/>
      </c>
      <c r="CR524" s="580" t="str">
        <f t="shared" si="1308"/>
        <v/>
      </c>
      <c r="CS524" s="580" t="str">
        <f t="shared" si="1308"/>
        <v/>
      </c>
      <c r="CT524" s="580" t="str">
        <f t="shared" si="1308"/>
        <v/>
      </c>
      <c r="CU524" s="580" t="str">
        <f t="shared" si="1308"/>
        <v/>
      </c>
      <c r="CV524" s="580" t="str">
        <f t="shared" si="1308"/>
        <v/>
      </c>
      <c r="CW524" s="580" t="str">
        <f t="shared" si="1308"/>
        <v/>
      </c>
      <c r="CX524" s="580" t="str">
        <f t="shared" si="1308"/>
        <v/>
      </c>
      <c r="CY524" s="580" t="str">
        <f t="shared" si="1308"/>
        <v/>
      </c>
      <c r="CZ524" s="580" t="str">
        <f t="shared" si="1308"/>
        <v/>
      </c>
      <c r="DA524" s="580" t="str">
        <f t="shared" si="1308"/>
        <v/>
      </c>
      <c r="DB524" s="580" t="str">
        <f t="shared" si="1308"/>
        <v/>
      </c>
      <c r="DC524" s="580" t="str">
        <f t="shared" si="1308"/>
        <v/>
      </c>
      <c r="DD524" s="580" t="str">
        <f t="shared" si="1308"/>
        <v/>
      </c>
      <c r="DE524" s="580" t="str">
        <f t="shared" si="1308"/>
        <v/>
      </c>
      <c r="DF524" s="580" t="str">
        <f t="shared" si="1308"/>
        <v/>
      </c>
      <c r="DG524" s="580" t="str">
        <f t="shared" si="1308"/>
        <v/>
      </c>
      <c r="DH524" s="580" t="str">
        <f t="shared" si="1308"/>
        <v/>
      </c>
      <c r="DI524" s="580" t="str">
        <f t="shared" si="1308"/>
        <v/>
      </c>
      <c r="DJ524" s="580" t="str">
        <f t="shared" si="1308"/>
        <v/>
      </c>
      <c r="DK524" s="580" t="str">
        <f t="shared" si="1308"/>
        <v/>
      </c>
      <c r="DL524" s="580" t="str">
        <f t="shared" si="1308"/>
        <v/>
      </c>
      <c r="DM524" s="580" t="str">
        <f t="shared" si="1308"/>
        <v/>
      </c>
      <c r="DN524" s="580" t="str">
        <f t="shared" si="1308"/>
        <v/>
      </c>
      <c r="DO524" s="580" t="str">
        <f t="shared" si="1308"/>
        <v/>
      </c>
      <c r="DP524" s="580" t="str">
        <f t="shared" si="1308"/>
        <v/>
      </c>
      <c r="DQ524" s="580" t="str">
        <f t="shared" si="1308"/>
        <v/>
      </c>
      <c r="DR524" s="580" t="str">
        <f t="shared" si="1308"/>
        <v/>
      </c>
      <c r="DS524" s="580" t="str">
        <f t="shared" si="1308"/>
        <v/>
      </c>
      <c r="DT524" s="580" t="str">
        <f t="shared" si="1308"/>
        <v/>
      </c>
      <c r="DU524" s="1"/>
      <c r="DV524" s="1"/>
    </row>
    <row r="525" spans="1:126" ht="4.2" customHeight="1" thickTop="1">
      <c r="A525" s="1"/>
      <c r="B525" s="1"/>
      <c r="C525" s="1"/>
      <c r="D525" s="1"/>
      <c r="E525" s="261"/>
      <c r="F525" s="47"/>
      <c r="G525" s="229"/>
      <c r="H525" s="1"/>
      <c r="I525" s="1"/>
      <c r="J525" s="1"/>
      <c r="K525" s="1"/>
      <c r="L525" s="1"/>
      <c r="M525" s="5"/>
      <c r="N525" s="308"/>
      <c r="O525" s="1"/>
      <c r="P525" s="5"/>
      <c r="Q525" s="1"/>
      <c r="R525" s="1"/>
      <c r="S525" s="5"/>
      <c r="T525" s="7"/>
      <c r="U525" s="23"/>
      <c r="V525" s="1"/>
      <c r="W525" s="11"/>
      <c r="X525" s="10"/>
      <c r="Y525" s="45"/>
      <c r="Z525" s="92"/>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1"/>
      <c r="DV525" s="1"/>
    </row>
    <row r="526" spans="1:126" s="22" customFormat="1">
      <c r="A526" s="18"/>
      <c r="B526" s="5"/>
      <c r="C526" s="33" t="str">
        <f>$C$220</f>
        <v>месяц старта расхода</v>
      </c>
      <c r="D526" s="196"/>
      <c r="E526" s="267"/>
      <c r="F526" s="51"/>
      <c r="G526" s="230"/>
      <c r="H526" s="18"/>
      <c r="I526" s="18"/>
      <c r="J526" s="5" t="s">
        <v>6</v>
      </c>
      <c r="K526" s="578"/>
      <c r="L526" s="23" t="s">
        <v>7</v>
      </c>
      <c r="M526" s="19"/>
      <c r="N526" s="196" t="s">
        <v>140</v>
      </c>
      <c r="O526" s="18"/>
      <c r="P526" s="19"/>
      <c r="Q526" s="18" t="s">
        <v>12</v>
      </c>
      <c r="R526" s="18"/>
      <c r="S526" s="19" t="s">
        <v>6</v>
      </c>
      <c r="T526" s="204"/>
      <c r="U526" s="25" t="s">
        <v>7</v>
      </c>
      <c r="V526" s="18"/>
      <c r="W526" s="20"/>
      <c r="X526" s="21"/>
      <c r="Y526" s="46"/>
      <c r="Z526" s="95"/>
      <c r="AA526" s="581" t="str">
        <f>IF(AA528="","",IF(AND(Z528="",AA528&lt;&gt;""),1,Z526+1))</f>
        <v/>
      </c>
      <c r="AB526" s="581" t="str">
        <f t="shared" ref="AB526:CM526" si="1309">IF(AB528="","",IF(AND(AA528="",AB528&lt;&gt;""),1,AA526+1))</f>
        <v/>
      </c>
      <c r="AC526" s="581" t="str">
        <f t="shared" si="1309"/>
        <v/>
      </c>
      <c r="AD526" s="581" t="str">
        <f t="shared" si="1309"/>
        <v/>
      </c>
      <c r="AE526" s="581" t="str">
        <f t="shared" si="1309"/>
        <v/>
      </c>
      <c r="AF526" s="581" t="str">
        <f t="shared" si="1309"/>
        <v/>
      </c>
      <c r="AG526" s="581" t="str">
        <f t="shared" si="1309"/>
        <v/>
      </c>
      <c r="AH526" s="581" t="str">
        <f t="shared" si="1309"/>
        <v/>
      </c>
      <c r="AI526" s="581" t="str">
        <f t="shared" si="1309"/>
        <v/>
      </c>
      <c r="AJ526" s="581" t="str">
        <f t="shared" si="1309"/>
        <v/>
      </c>
      <c r="AK526" s="581" t="str">
        <f t="shared" si="1309"/>
        <v/>
      </c>
      <c r="AL526" s="581" t="str">
        <f t="shared" si="1309"/>
        <v/>
      </c>
      <c r="AM526" s="581" t="str">
        <f t="shared" si="1309"/>
        <v/>
      </c>
      <c r="AN526" s="581" t="str">
        <f t="shared" si="1309"/>
        <v/>
      </c>
      <c r="AO526" s="581" t="str">
        <f t="shared" si="1309"/>
        <v/>
      </c>
      <c r="AP526" s="581" t="str">
        <f t="shared" si="1309"/>
        <v/>
      </c>
      <c r="AQ526" s="581" t="str">
        <f t="shared" si="1309"/>
        <v/>
      </c>
      <c r="AR526" s="581" t="str">
        <f t="shared" si="1309"/>
        <v/>
      </c>
      <c r="AS526" s="581" t="str">
        <f t="shared" si="1309"/>
        <v/>
      </c>
      <c r="AT526" s="581" t="str">
        <f t="shared" si="1309"/>
        <v/>
      </c>
      <c r="AU526" s="581" t="str">
        <f t="shared" si="1309"/>
        <v/>
      </c>
      <c r="AV526" s="581" t="str">
        <f t="shared" si="1309"/>
        <v/>
      </c>
      <c r="AW526" s="581" t="str">
        <f t="shared" si="1309"/>
        <v/>
      </c>
      <c r="AX526" s="581" t="str">
        <f t="shared" si="1309"/>
        <v/>
      </c>
      <c r="AY526" s="581" t="str">
        <f t="shared" si="1309"/>
        <v/>
      </c>
      <c r="AZ526" s="581" t="str">
        <f t="shared" si="1309"/>
        <v/>
      </c>
      <c r="BA526" s="581" t="str">
        <f t="shared" si="1309"/>
        <v/>
      </c>
      <c r="BB526" s="581" t="str">
        <f t="shared" si="1309"/>
        <v/>
      </c>
      <c r="BC526" s="581" t="str">
        <f t="shared" si="1309"/>
        <v/>
      </c>
      <c r="BD526" s="581" t="str">
        <f t="shared" si="1309"/>
        <v/>
      </c>
      <c r="BE526" s="581" t="str">
        <f t="shared" si="1309"/>
        <v/>
      </c>
      <c r="BF526" s="581" t="str">
        <f t="shared" si="1309"/>
        <v/>
      </c>
      <c r="BG526" s="581" t="str">
        <f t="shared" si="1309"/>
        <v/>
      </c>
      <c r="BH526" s="581" t="str">
        <f t="shared" si="1309"/>
        <v/>
      </c>
      <c r="BI526" s="581" t="str">
        <f t="shared" si="1309"/>
        <v/>
      </c>
      <c r="BJ526" s="581" t="str">
        <f t="shared" si="1309"/>
        <v/>
      </c>
      <c r="BK526" s="581" t="str">
        <f t="shared" si="1309"/>
        <v/>
      </c>
      <c r="BL526" s="581" t="str">
        <f t="shared" si="1309"/>
        <v/>
      </c>
      <c r="BM526" s="581" t="str">
        <f t="shared" si="1309"/>
        <v/>
      </c>
      <c r="BN526" s="581" t="str">
        <f t="shared" si="1309"/>
        <v/>
      </c>
      <c r="BO526" s="581" t="str">
        <f t="shared" si="1309"/>
        <v/>
      </c>
      <c r="BP526" s="581" t="str">
        <f t="shared" si="1309"/>
        <v/>
      </c>
      <c r="BQ526" s="581" t="str">
        <f t="shared" si="1309"/>
        <v/>
      </c>
      <c r="BR526" s="581" t="str">
        <f t="shared" si="1309"/>
        <v/>
      </c>
      <c r="BS526" s="581" t="str">
        <f t="shared" si="1309"/>
        <v/>
      </c>
      <c r="BT526" s="581" t="str">
        <f t="shared" si="1309"/>
        <v/>
      </c>
      <c r="BU526" s="581" t="str">
        <f t="shared" si="1309"/>
        <v/>
      </c>
      <c r="BV526" s="581" t="str">
        <f t="shared" si="1309"/>
        <v/>
      </c>
      <c r="BW526" s="581" t="str">
        <f t="shared" si="1309"/>
        <v/>
      </c>
      <c r="BX526" s="581" t="str">
        <f t="shared" si="1309"/>
        <v/>
      </c>
      <c r="BY526" s="581" t="str">
        <f t="shared" si="1309"/>
        <v/>
      </c>
      <c r="BZ526" s="581" t="str">
        <f t="shared" si="1309"/>
        <v/>
      </c>
      <c r="CA526" s="581" t="str">
        <f t="shared" si="1309"/>
        <v/>
      </c>
      <c r="CB526" s="581" t="str">
        <f t="shared" si="1309"/>
        <v/>
      </c>
      <c r="CC526" s="581" t="str">
        <f t="shared" si="1309"/>
        <v/>
      </c>
      <c r="CD526" s="581" t="str">
        <f t="shared" si="1309"/>
        <v/>
      </c>
      <c r="CE526" s="581" t="str">
        <f t="shared" si="1309"/>
        <v/>
      </c>
      <c r="CF526" s="581" t="str">
        <f t="shared" si="1309"/>
        <v/>
      </c>
      <c r="CG526" s="581" t="str">
        <f t="shared" si="1309"/>
        <v/>
      </c>
      <c r="CH526" s="581" t="str">
        <f t="shared" si="1309"/>
        <v/>
      </c>
      <c r="CI526" s="581" t="str">
        <f t="shared" si="1309"/>
        <v/>
      </c>
      <c r="CJ526" s="581" t="str">
        <f t="shared" si="1309"/>
        <v/>
      </c>
      <c r="CK526" s="581" t="str">
        <f t="shared" si="1309"/>
        <v/>
      </c>
      <c r="CL526" s="581" t="str">
        <f t="shared" si="1309"/>
        <v/>
      </c>
      <c r="CM526" s="581" t="str">
        <f t="shared" si="1309"/>
        <v/>
      </c>
      <c r="CN526" s="581" t="str">
        <f t="shared" ref="CN526:DT526" si="1310">IF(CN528="","",IF(AND(CM528="",CN528&lt;&gt;""),1,CM526+1))</f>
        <v/>
      </c>
      <c r="CO526" s="581" t="str">
        <f t="shared" si="1310"/>
        <v/>
      </c>
      <c r="CP526" s="581" t="str">
        <f t="shared" si="1310"/>
        <v/>
      </c>
      <c r="CQ526" s="581" t="str">
        <f t="shared" si="1310"/>
        <v/>
      </c>
      <c r="CR526" s="581" t="str">
        <f t="shared" si="1310"/>
        <v/>
      </c>
      <c r="CS526" s="581" t="str">
        <f t="shared" si="1310"/>
        <v/>
      </c>
      <c r="CT526" s="581" t="str">
        <f t="shared" si="1310"/>
        <v/>
      </c>
      <c r="CU526" s="581" t="str">
        <f t="shared" si="1310"/>
        <v/>
      </c>
      <c r="CV526" s="581" t="str">
        <f t="shared" si="1310"/>
        <v/>
      </c>
      <c r="CW526" s="581" t="str">
        <f t="shared" si="1310"/>
        <v/>
      </c>
      <c r="CX526" s="581" t="str">
        <f t="shared" si="1310"/>
        <v/>
      </c>
      <c r="CY526" s="581" t="str">
        <f t="shared" si="1310"/>
        <v/>
      </c>
      <c r="CZ526" s="581" t="str">
        <f t="shared" si="1310"/>
        <v/>
      </c>
      <c r="DA526" s="581" t="str">
        <f t="shared" si="1310"/>
        <v/>
      </c>
      <c r="DB526" s="581" t="str">
        <f t="shared" si="1310"/>
        <v/>
      </c>
      <c r="DC526" s="581" t="str">
        <f t="shared" si="1310"/>
        <v/>
      </c>
      <c r="DD526" s="581" t="str">
        <f t="shared" si="1310"/>
        <v/>
      </c>
      <c r="DE526" s="581" t="str">
        <f t="shared" si="1310"/>
        <v/>
      </c>
      <c r="DF526" s="581" t="str">
        <f t="shared" si="1310"/>
        <v/>
      </c>
      <c r="DG526" s="581" t="str">
        <f t="shared" si="1310"/>
        <v/>
      </c>
      <c r="DH526" s="581" t="str">
        <f t="shared" si="1310"/>
        <v/>
      </c>
      <c r="DI526" s="581" t="str">
        <f t="shared" si="1310"/>
        <v/>
      </c>
      <c r="DJ526" s="581" t="str">
        <f t="shared" si="1310"/>
        <v/>
      </c>
      <c r="DK526" s="581" t="str">
        <f t="shared" si="1310"/>
        <v/>
      </c>
      <c r="DL526" s="581" t="str">
        <f t="shared" si="1310"/>
        <v/>
      </c>
      <c r="DM526" s="581" t="str">
        <f t="shared" si="1310"/>
        <v/>
      </c>
      <c r="DN526" s="581" t="str">
        <f t="shared" si="1310"/>
        <v/>
      </c>
      <c r="DO526" s="581" t="str">
        <f t="shared" si="1310"/>
        <v/>
      </c>
      <c r="DP526" s="581" t="str">
        <f t="shared" si="1310"/>
        <v/>
      </c>
      <c r="DQ526" s="581" t="str">
        <f t="shared" si="1310"/>
        <v/>
      </c>
      <c r="DR526" s="581" t="str">
        <f t="shared" si="1310"/>
        <v/>
      </c>
      <c r="DS526" s="581" t="str">
        <f t="shared" si="1310"/>
        <v/>
      </c>
      <c r="DT526" s="581" t="str">
        <f t="shared" si="1310"/>
        <v/>
      </c>
      <c r="DU526" s="18"/>
      <c r="DV526" s="18"/>
    </row>
    <row r="527" spans="1:126" ht="4.2" customHeight="1">
      <c r="A527" s="1"/>
      <c r="B527" s="5"/>
      <c r="C527" s="1"/>
      <c r="D527" s="1"/>
      <c r="E527" s="261"/>
      <c r="F527" s="47"/>
      <c r="G527" s="229"/>
      <c r="H527" s="1"/>
      <c r="I527" s="1"/>
      <c r="J527" s="1"/>
      <c r="K527" s="1"/>
      <c r="L527" s="1"/>
      <c r="M527" s="5"/>
      <c r="N527" s="18"/>
      <c r="O527" s="1"/>
      <c r="P527" s="5"/>
      <c r="Q527" s="1"/>
      <c r="R527" s="1"/>
      <c r="S527" s="5"/>
      <c r="T527" s="7"/>
      <c r="U527" s="23"/>
      <c r="V527" s="1"/>
      <c r="W527" s="11"/>
      <c r="X527" s="10"/>
      <c r="Y527" s="45"/>
      <c r="Z527" s="92"/>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1"/>
      <c r="DV527" s="1"/>
    </row>
    <row r="528" spans="1:126" s="22" customFormat="1">
      <c r="A528" s="18"/>
      <c r="B528" s="5"/>
      <c r="C528" s="33" t="str">
        <f>$C$222</f>
        <v>месяц окончания расхода</v>
      </c>
      <c r="D528" s="18"/>
      <c r="E528" s="267"/>
      <c r="F528" s="51"/>
      <c r="G528" s="230"/>
      <c r="H528" s="18"/>
      <c r="I528" s="18"/>
      <c r="J528" s="5" t="s">
        <v>6</v>
      </c>
      <c r="K528" s="578"/>
      <c r="L528" s="23" t="s">
        <v>7</v>
      </c>
      <c r="M528" s="19"/>
      <c r="N528" s="196" t="s">
        <v>142</v>
      </c>
      <c r="O528" s="18"/>
      <c r="P528" s="19"/>
      <c r="Q528" s="18" t="str">
        <f>IF(T526=справочники!$E$9,"a+qx",IF(T526=справочники!$E$10,"aq^x",IF(T526=справочники!$E$11,"a^(1+qx)","??")))</f>
        <v>??</v>
      </c>
      <c r="R528" s="18"/>
      <c r="S528" s="19" t="s">
        <v>6</v>
      </c>
      <c r="T528" s="212"/>
      <c r="U528" s="25"/>
      <c r="V528" s="18"/>
      <c r="W528" s="20"/>
      <c r="X528" s="21"/>
      <c r="Y528" s="46"/>
      <c r="Z528" s="95"/>
      <c r="AA528" s="582" t="str">
        <f>IF(AND(AA$8&gt;=$K526,AA$8&lt;=IF(OR($K528="",$K528=0),1000000,$K528)),AA$8,"")</f>
        <v/>
      </c>
      <c r="AB528" s="582" t="str">
        <f t="shared" ref="AB528:CM528" si="1311">IF(AND(AB$8&gt;=$K526,AB$8&lt;=IF(OR($K528="",$K528=0),1000000,$K528)),AB$8,"")</f>
        <v/>
      </c>
      <c r="AC528" s="582" t="str">
        <f t="shared" si="1311"/>
        <v/>
      </c>
      <c r="AD528" s="582" t="str">
        <f t="shared" si="1311"/>
        <v/>
      </c>
      <c r="AE528" s="582" t="str">
        <f t="shared" si="1311"/>
        <v/>
      </c>
      <c r="AF528" s="582" t="str">
        <f t="shared" si="1311"/>
        <v/>
      </c>
      <c r="AG528" s="582" t="str">
        <f t="shared" si="1311"/>
        <v/>
      </c>
      <c r="AH528" s="582" t="str">
        <f t="shared" si="1311"/>
        <v/>
      </c>
      <c r="AI528" s="582" t="str">
        <f t="shared" si="1311"/>
        <v/>
      </c>
      <c r="AJ528" s="582" t="str">
        <f t="shared" si="1311"/>
        <v/>
      </c>
      <c r="AK528" s="582" t="str">
        <f t="shared" si="1311"/>
        <v/>
      </c>
      <c r="AL528" s="582" t="str">
        <f t="shared" si="1311"/>
        <v/>
      </c>
      <c r="AM528" s="582" t="str">
        <f t="shared" si="1311"/>
        <v/>
      </c>
      <c r="AN528" s="582" t="str">
        <f t="shared" si="1311"/>
        <v/>
      </c>
      <c r="AO528" s="582" t="str">
        <f t="shared" si="1311"/>
        <v/>
      </c>
      <c r="AP528" s="582" t="str">
        <f t="shared" si="1311"/>
        <v/>
      </c>
      <c r="AQ528" s="582" t="str">
        <f t="shared" si="1311"/>
        <v/>
      </c>
      <c r="AR528" s="582" t="str">
        <f t="shared" si="1311"/>
        <v/>
      </c>
      <c r="AS528" s="582" t="str">
        <f t="shared" si="1311"/>
        <v/>
      </c>
      <c r="AT528" s="582" t="str">
        <f t="shared" si="1311"/>
        <v/>
      </c>
      <c r="AU528" s="582" t="str">
        <f t="shared" si="1311"/>
        <v/>
      </c>
      <c r="AV528" s="582" t="str">
        <f t="shared" si="1311"/>
        <v/>
      </c>
      <c r="AW528" s="582" t="str">
        <f t="shared" si="1311"/>
        <v/>
      </c>
      <c r="AX528" s="582" t="str">
        <f t="shared" si="1311"/>
        <v/>
      </c>
      <c r="AY528" s="582" t="str">
        <f t="shared" si="1311"/>
        <v/>
      </c>
      <c r="AZ528" s="582" t="str">
        <f t="shared" si="1311"/>
        <v/>
      </c>
      <c r="BA528" s="582" t="str">
        <f t="shared" si="1311"/>
        <v/>
      </c>
      <c r="BB528" s="582" t="str">
        <f t="shared" si="1311"/>
        <v/>
      </c>
      <c r="BC528" s="582" t="str">
        <f t="shared" si="1311"/>
        <v/>
      </c>
      <c r="BD528" s="582" t="str">
        <f t="shared" si="1311"/>
        <v/>
      </c>
      <c r="BE528" s="582" t="str">
        <f t="shared" si="1311"/>
        <v/>
      </c>
      <c r="BF528" s="582" t="str">
        <f t="shared" si="1311"/>
        <v/>
      </c>
      <c r="BG528" s="582" t="str">
        <f t="shared" si="1311"/>
        <v/>
      </c>
      <c r="BH528" s="582" t="str">
        <f t="shared" si="1311"/>
        <v/>
      </c>
      <c r="BI528" s="582" t="str">
        <f t="shared" si="1311"/>
        <v/>
      </c>
      <c r="BJ528" s="582" t="str">
        <f t="shared" si="1311"/>
        <v/>
      </c>
      <c r="BK528" s="582" t="str">
        <f t="shared" si="1311"/>
        <v/>
      </c>
      <c r="BL528" s="582" t="str">
        <f t="shared" si="1311"/>
        <v/>
      </c>
      <c r="BM528" s="582" t="str">
        <f t="shared" si="1311"/>
        <v/>
      </c>
      <c r="BN528" s="582" t="str">
        <f t="shared" si="1311"/>
        <v/>
      </c>
      <c r="BO528" s="582" t="str">
        <f t="shared" si="1311"/>
        <v/>
      </c>
      <c r="BP528" s="582" t="str">
        <f t="shared" si="1311"/>
        <v/>
      </c>
      <c r="BQ528" s="582" t="str">
        <f t="shared" si="1311"/>
        <v/>
      </c>
      <c r="BR528" s="582" t="str">
        <f t="shared" si="1311"/>
        <v/>
      </c>
      <c r="BS528" s="582" t="str">
        <f t="shared" si="1311"/>
        <v/>
      </c>
      <c r="BT528" s="582" t="str">
        <f t="shared" si="1311"/>
        <v/>
      </c>
      <c r="BU528" s="582" t="str">
        <f t="shared" si="1311"/>
        <v/>
      </c>
      <c r="BV528" s="582" t="str">
        <f t="shared" si="1311"/>
        <v/>
      </c>
      <c r="BW528" s="582" t="str">
        <f t="shared" si="1311"/>
        <v/>
      </c>
      <c r="BX528" s="582" t="str">
        <f t="shared" si="1311"/>
        <v/>
      </c>
      <c r="BY528" s="582" t="str">
        <f t="shared" si="1311"/>
        <v/>
      </c>
      <c r="BZ528" s="582" t="str">
        <f t="shared" si="1311"/>
        <v/>
      </c>
      <c r="CA528" s="582" t="str">
        <f t="shared" si="1311"/>
        <v/>
      </c>
      <c r="CB528" s="582" t="str">
        <f t="shared" si="1311"/>
        <v/>
      </c>
      <c r="CC528" s="582" t="str">
        <f t="shared" si="1311"/>
        <v/>
      </c>
      <c r="CD528" s="582" t="str">
        <f t="shared" si="1311"/>
        <v/>
      </c>
      <c r="CE528" s="582" t="str">
        <f t="shared" si="1311"/>
        <v/>
      </c>
      <c r="CF528" s="582" t="str">
        <f t="shared" si="1311"/>
        <v/>
      </c>
      <c r="CG528" s="582" t="str">
        <f t="shared" si="1311"/>
        <v/>
      </c>
      <c r="CH528" s="582" t="str">
        <f t="shared" si="1311"/>
        <v/>
      </c>
      <c r="CI528" s="582" t="str">
        <f t="shared" si="1311"/>
        <v/>
      </c>
      <c r="CJ528" s="582" t="str">
        <f t="shared" si="1311"/>
        <v/>
      </c>
      <c r="CK528" s="582" t="str">
        <f t="shared" si="1311"/>
        <v/>
      </c>
      <c r="CL528" s="582" t="str">
        <f t="shared" si="1311"/>
        <v/>
      </c>
      <c r="CM528" s="582" t="str">
        <f t="shared" si="1311"/>
        <v/>
      </c>
      <c r="CN528" s="582" t="str">
        <f t="shared" ref="CN528:DT528" si="1312">IF(AND(CN$8&gt;=$K526,CN$8&lt;=IF(OR($K528="",$K528=0),1000000,$K528)),CN$8,"")</f>
        <v/>
      </c>
      <c r="CO528" s="582" t="str">
        <f t="shared" si="1312"/>
        <v/>
      </c>
      <c r="CP528" s="582" t="str">
        <f t="shared" si="1312"/>
        <v/>
      </c>
      <c r="CQ528" s="582" t="str">
        <f t="shared" si="1312"/>
        <v/>
      </c>
      <c r="CR528" s="582" t="str">
        <f t="shared" si="1312"/>
        <v/>
      </c>
      <c r="CS528" s="582" t="str">
        <f t="shared" si="1312"/>
        <v/>
      </c>
      <c r="CT528" s="582" t="str">
        <f t="shared" si="1312"/>
        <v/>
      </c>
      <c r="CU528" s="582" t="str">
        <f t="shared" si="1312"/>
        <v/>
      </c>
      <c r="CV528" s="582" t="str">
        <f t="shared" si="1312"/>
        <v/>
      </c>
      <c r="CW528" s="582" t="str">
        <f t="shared" si="1312"/>
        <v/>
      </c>
      <c r="CX528" s="582" t="str">
        <f t="shared" si="1312"/>
        <v/>
      </c>
      <c r="CY528" s="582" t="str">
        <f t="shared" si="1312"/>
        <v/>
      </c>
      <c r="CZ528" s="582" t="str">
        <f t="shared" si="1312"/>
        <v/>
      </c>
      <c r="DA528" s="582" t="str">
        <f t="shared" si="1312"/>
        <v/>
      </c>
      <c r="DB528" s="582" t="str">
        <f t="shared" si="1312"/>
        <v/>
      </c>
      <c r="DC528" s="582" t="str">
        <f t="shared" si="1312"/>
        <v/>
      </c>
      <c r="DD528" s="582" t="str">
        <f t="shared" si="1312"/>
        <v/>
      </c>
      <c r="DE528" s="582" t="str">
        <f t="shared" si="1312"/>
        <v/>
      </c>
      <c r="DF528" s="582" t="str">
        <f t="shared" si="1312"/>
        <v/>
      </c>
      <c r="DG528" s="582" t="str">
        <f t="shared" si="1312"/>
        <v/>
      </c>
      <c r="DH528" s="582" t="str">
        <f t="shared" si="1312"/>
        <v/>
      </c>
      <c r="DI528" s="582" t="str">
        <f t="shared" si="1312"/>
        <v/>
      </c>
      <c r="DJ528" s="582" t="str">
        <f t="shared" si="1312"/>
        <v/>
      </c>
      <c r="DK528" s="582" t="str">
        <f t="shared" si="1312"/>
        <v/>
      </c>
      <c r="DL528" s="582" t="str">
        <f t="shared" si="1312"/>
        <v/>
      </c>
      <c r="DM528" s="582" t="str">
        <f t="shared" si="1312"/>
        <v/>
      </c>
      <c r="DN528" s="582" t="str">
        <f t="shared" si="1312"/>
        <v/>
      </c>
      <c r="DO528" s="582" t="str">
        <f t="shared" si="1312"/>
        <v/>
      </c>
      <c r="DP528" s="582" t="str">
        <f t="shared" si="1312"/>
        <v/>
      </c>
      <c r="DQ528" s="582" t="str">
        <f t="shared" si="1312"/>
        <v/>
      </c>
      <c r="DR528" s="582" t="str">
        <f t="shared" si="1312"/>
        <v/>
      </c>
      <c r="DS528" s="582" t="str">
        <f t="shared" si="1312"/>
        <v/>
      </c>
      <c r="DT528" s="582" t="str">
        <f t="shared" si="1312"/>
        <v/>
      </c>
      <c r="DU528" s="18"/>
      <c r="DV528" s="18"/>
    </row>
    <row r="529" spans="1:126" ht="4.2" customHeight="1">
      <c r="A529" s="1"/>
      <c r="B529" s="1"/>
      <c r="C529" s="1"/>
      <c r="D529" s="1"/>
      <c r="E529" s="261"/>
      <c r="F529" s="47"/>
      <c r="G529" s="229"/>
      <c r="H529" s="1"/>
      <c r="I529" s="1"/>
      <c r="J529" s="1"/>
      <c r="K529" s="1"/>
      <c r="L529" s="1"/>
      <c r="M529" s="5"/>
      <c r="N529" s="1"/>
      <c r="O529" s="1"/>
      <c r="P529" s="5"/>
      <c r="Q529" s="1"/>
      <c r="R529" s="1"/>
      <c r="S529" s="5"/>
      <c r="T529" s="7"/>
      <c r="U529" s="23"/>
      <c r="V529" s="1"/>
      <c r="W529" s="11"/>
      <c r="X529" s="10"/>
      <c r="Y529" s="45"/>
      <c r="Z529" s="92"/>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1"/>
      <c r="DV529" s="1"/>
    </row>
    <row r="530" spans="1:126" s="22" customFormat="1">
      <c r="A530" s="18"/>
      <c r="B530" s="242" t="s">
        <v>135</v>
      </c>
      <c r="C530" s="18"/>
      <c r="D530" s="18"/>
      <c r="E530" s="267"/>
      <c r="F530" s="51"/>
      <c r="G530" s="230"/>
      <c r="H530" s="18"/>
      <c r="I530" s="243" t="s">
        <v>132</v>
      </c>
      <c r="J530" s="18"/>
      <c r="K530" s="18"/>
      <c r="L530" s="18"/>
      <c r="M530" s="19"/>
      <c r="N530" s="196" t="s">
        <v>141</v>
      </c>
      <c r="O530" s="18"/>
      <c r="P530" s="19"/>
      <c r="Q530" s="18" t="s">
        <v>69</v>
      </c>
      <c r="R530" s="18"/>
      <c r="S530" s="19" t="s">
        <v>6</v>
      </c>
      <c r="T530" s="205"/>
      <c r="U530" s="25" t="s">
        <v>7</v>
      </c>
      <c r="V530" s="18"/>
      <c r="W530" s="20"/>
      <c r="X530" s="21"/>
      <c r="Y530" s="46"/>
      <c r="Z530" s="95"/>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96"/>
      <c r="AZ530" s="96"/>
      <c r="BA530" s="96"/>
      <c r="BB530" s="96"/>
      <c r="BC530" s="96"/>
      <c r="BD530" s="96"/>
      <c r="BE530" s="96"/>
      <c r="BF530" s="96"/>
      <c r="BG530" s="96"/>
      <c r="BH530" s="96"/>
      <c r="BI530" s="96"/>
      <c r="BJ530" s="96"/>
      <c r="BK530" s="96"/>
      <c r="BL530" s="96"/>
      <c r="BM530" s="96"/>
      <c r="BN530" s="96"/>
      <c r="BO530" s="96"/>
      <c r="BP530" s="96"/>
      <c r="BQ530" s="96"/>
      <c r="BR530" s="96"/>
      <c r="BS530" s="96"/>
      <c r="BT530" s="96"/>
      <c r="BU530" s="96"/>
      <c r="BV530" s="96"/>
      <c r="BW530" s="96"/>
      <c r="BX530" s="96"/>
      <c r="BY530" s="96"/>
      <c r="BZ530" s="96"/>
      <c r="CA530" s="96"/>
      <c r="CB530" s="96"/>
      <c r="CC530" s="96"/>
      <c r="CD530" s="96"/>
      <c r="CE530" s="96"/>
      <c r="CF530" s="96"/>
      <c r="CG530" s="96"/>
      <c r="CH530" s="96"/>
      <c r="CI530" s="96"/>
      <c r="CJ530" s="96"/>
      <c r="CK530" s="96"/>
      <c r="CL530" s="96"/>
      <c r="CM530" s="96"/>
      <c r="CN530" s="96"/>
      <c r="CO530" s="96"/>
      <c r="CP530" s="96"/>
      <c r="CQ530" s="96"/>
      <c r="CR530" s="96"/>
      <c r="CS530" s="96"/>
      <c r="CT530" s="96"/>
      <c r="CU530" s="96"/>
      <c r="CV530" s="96"/>
      <c r="CW530" s="96"/>
      <c r="CX530" s="96"/>
      <c r="CY530" s="96"/>
      <c r="CZ530" s="96"/>
      <c r="DA530" s="96"/>
      <c r="DB530" s="96"/>
      <c r="DC530" s="96"/>
      <c r="DD530" s="96"/>
      <c r="DE530" s="96"/>
      <c r="DF530" s="96"/>
      <c r="DG530" s="96"/>
      <c r="DH530" s="96"/>
      <c r="DI530" s="96"/>
      <c r="DJ530" s="96"/>
      <c r="DK530" s="96"/>
      <c r="DL530" s="96"/>
      <c r="DM530" s="96"/>
      <c r="DN530" s="96"/>
      <c r="DO530" s="96"/>
      <c r="DP530" s="96"/>
      <c r="DQ530" s="96"/>
      <c r="DR530" s="96"/>
      <c r="DS530" s="96"/>
      <c r="DT530" s="96"/>
      <c r="DU530" s="18"/>
      <c r="DV530" s="18"/>
    </row>
    <row r="531" spans="1:126" ht="4.2" customHeight="1">
      <c r="A531" s="1"/>
      <c r="B531" s="1"/>
      <c r="C531" s="1"/>
      <c r="D531" s="1"/>
      <c r="E531" s="261"/>
      <c r="F531" s="47"/>
      <c r="G531" s="229"/>
      <c r="H531" s="1"/>
      <c r="I531" s="1"/>
      <c r="J531" s="1"/>
      <c r="K531" s="1"/>
      <c r="L531" s="1"/>
      <c r="M531" s="5"/>
      <c r="N531" s="1"/>
      <c r="O531" s="1"/>
      <c r="P531" s="5"/>
      <c r="Q531" s="1"/>
      <c r="R531" s="1"/>
      <c r="S531" s="5"/>
      <c r="T531" s="7"/>
      <c r="U531" s="23"/>
      <c r="V531" s="1"/>
      <c r="W531" s="11"/>
      <c r="X531" s="10"/>
      <c r="Y531" s="45"/>
      <c r="Z531" s="92"/>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1"/>
      <c r="DV531" s="1"/>
    </row>
    <row r="532" spans="1:126" s="4" customFormat="1">
      <c r="A532" s="3"/>
      <c r="B532" s="257" t="s">
        <v>129</v>
      </c>
      <c r="C532" s="3"/>
      <c r="D532" s="3"/>
      <c r="E532" s="9"/>
      <c r="F532" s="50"/>
      <c r="G532" s="230"/>
      <c r="H532" s="12" t="str">
        <f>B532&amp;N524</f>
        <v>Учет - Статья прямого постоянного расхода</v>
      </c>
      <c r="I532" s="12"/>
      <c r="J532" s="3"/>
      <c r="K532" s="3"/>
      <c r="L532" s="3"/>
      <c r="M532" s="5"/>
      <c r="N532" s="35" t="str">
        <f>N512</f>
        <v>Продажа нежилых помещений</v>
      </c>
      <c r="O532" s="35"/>
      <c r="P532" s="5"/>
      <c r="Q532" s="35" t="s">
        <v>25</v>
      </c>
      <c r="R532" s="35"/>
      <c r="S532" s="19" t="s">
        <v>6</v>
      </c>
      <c r="T532" s="306"/>
      <c r="U532" s="23" t="s">
        <v>7</v>
      </c>
      <c r="V532" s="35"/>
      <c r="W532" s="37">
        <f>SUM($Y532:$DU532)</f>
        <v>0</v>
      </c>
      <c r="X532" s="37"/>
      <c r="Y532" s="45"/>
      <c r="Z532" s="98"/>
      <c r="AA532" s="99">
        <f>IF(AA528="",0,IF(AA526=1,$T524,IF($T526=справочники!$E$9,$T524+$T528*INT((AA526-1)/IF(OR($T530=0,$T530=""),1,$T530)),IF($T526=справочники!$E$10,$T524*POWER($T528,INT((AA526-1)/IF(OR($T530=0,$T530=""),1,$T530))),IF($T526=справочники!$E$11,POWER($T524,1+$T528*INT((AA526-1)/IF(OR($T530=0,$T530=""),1,$T530))),0)))))</f>
        <v>0</v>
      </c>
      <c r="AB532" s="99">
        <f>IF(AB528="",0,IF(AB526=1,$T524,IF($T526=справочники!$E$9,$T524+$T528*INT((AB526-1)/IF(OR($T530=0,$T530=""),1,$T530)),IF($T526=справочники!$E$10,$T524*POWER($T528,INT((AB526-1)/IF(OR($T530=0,$T530=""),1,$T530))),IF($T526=справочники!$E$11,POWER($T524,1+$T528*INT((AB526-1)/IF(OR($T530=0,$T530=""),1,$T530))),0)))))</f>
        <v>0</v>
      </c>
      <c r="AC532" s="99">
        <f>IF(AC528="",0,IF(AC526=1,$T524,IF($T526=справочники!$E$9,$T524+$T528*INT((AC526-1)/IF(OR($T530=0,$T530=""),1,$T530)),IF($T526=справочники!$E$10,$T524*POWER($T528,INT((AC526-1)/IF(OR($T530=0,$T530=""),1,$T530))),IF($T526=справочники!$E$11,POWER($T524,1+$T528*INT((AC526-1)/IF(OR($T530=0,$T530=""),1,$T530))),0)))))</f>
        <v>0</v>
      </c>
      <c r="AD532" s="99">
        <f>IF(AD528="",0,IF(AD526=1,$T524,IF($T526=справочники!$E$9,$T524+$T528*INT((AD526-1)/IF(OR($T530=0,$T530=""),1,$T530)),IF($T526=справочники!$E$10,$T524*POWER($T528,INT((AD526-1)/IF(OR($T530=0,$T530=""),1,$T530))),IF($T526=справочники!$E$11,POWER($T524,1+$T528*INT((AD526-1)/IF(OR($T530=0,$T530=""),1,$T530))),0)))))</f>
        <v>0</v>
      </c>
      <c r="AE532" s="99">
        <f>IF(AE528="",0,IF(AE526=1,$T524,IF($T526=справочники!$E$9,$T524+$T528*INT((AE526-1)/IF(OR($T530=0,$T530=""),1,$T530)),IF($T526=справочники!$E$10,$T524*POWER($T528,INT((AE526-1)/IF(OR($T530=0,$T530=""),1,$T530))),IF($T526=справочники!$E$11,POWER($T524,1+$T528*INT((AE526-1)/IF(OR($T530=0,$T530=""),1,$T530))),0)))))</f>
        <v>0</v>
      </c>
      <c r="AF532" s="99">
        <f>IF(AF528="",0,IF(AF526=1,$T524,IF($T526=справочники!$E$9,$T524+$T528*INT((AF526-1)/IF(OR($T530=0,$T530=""),1,$T530)),IF($T526=справочники!$E$10,$T524*POWER($T528,INT((AF526-1)/IF(OR($T530=0,$T530=""),1,$T530))),IF($T526=справочники!$E$11,POWER($T524,1+$T528*INT((AF526-1)/IF(OR($T530=0,$T530=""),1,$T530))),0)))))</f>
        <v>0</v>
      </c>
      <c r="AG532" s="99">
        <f>IF(AG528="",0,IF(AG526=1,$T524,IF($T526=справочники!$E$9,$T524+$T528*INT((AG526-1)/IF(OR($T530=0,$T530=""),1,$T530)),IF($T526=справочники!$E$10,$T524*POWER($T528,INT((AG526-1)/IF(OR($T530=0,$T530=""),1,$T530))),IF($T526=справочники!$E$11,POWER($T524,1+$T528*INT((AG526-1)/IF(OR($T530=0,$T530=""),1,$T530))),0)))))</f>
        <v>0</v>
      </c>
      <c r="AH532" s="99">
        <f>IF(AH528="",0,IF(AH526=1,$T524,IF($T526=справочники!$E$9,$T524+$T528*INT((AH526-1)/IF(OR($T530=0,$T530=""),1,$T530)),IF($T526=справочники!$E$10,$T524*POWER($T528,INT((AH526-1)/IF(OR($T530=0,$T530=""),1,$T530))),IF($T526=справочники!$E$11,POWER($T524,1+$T528*INT((AH526-1)/IF(OR($T530=0,$T530=""),1,$T530))),0)))))</f>
        <v>0</v>
      </c>
      <c r="AI532" s="99">
        <f>IF(AI528="",0,IF(AI526=1,$T524,IF($T526=справочники!$E$9,$T524+$T528*INT((AI526-1)/IF(OR($T530=0,$T530=""),1,$T530)),IF($T526=справочники!$E$10,$T524*POWER($T528,INT((AI526-1)/IF(OR($T530=0,$T530=""),1,$T530))),IF($T526=справочники!$E$11,POWER($T524,1+$T528*INT((AI526-1)/IF(OR($T530=0,$T530=""),1,$T530))),0)))))</f>
        <v>0</v>
      </c>
      <c r="AJ532" s="99">
        <f>IF(AJ528="",0,IF(AJ526=1,$T524,IF($T526=справочники!$E$9,$T524+$T528*INT((AJ526-1)/IF(OR($T530=0,$T530=""),1,$T530)),IF($T526=справочники!$E$10,$T524*POWER($T528,INT((AJ526-1)/IF(OR($T530=0,$T530=""),1,$T530))),IF($T526=справочники!$E$11,POWER($T524,1+$T528*INT((AJ526-1)/IF(OR($T530=0,$T530=""),1,$T530))),0)))))</f>
        <v>0</v>
      </c>
      <c r="AK532" s="99">
        <f>IF(AK528="",0,IF(AK526=1,$T524,IF($T526=справочники!$E$9,$T524+$T528*INT((AK526-1)/IF(OR($T530=0,$T530=""),1,$T530)),IF($T526=справочники!$E$10,$T524*POWER($T528,INT((AK526-1)/IF(OR($T530=0,$T530=""),1,$T530))),IF($T526=справочники!$E$11,POWER($T524,1+$T528*INT((AK526-1)/IF(OR($T530=0,$T530=""),1,$T530))),0)))))</f>
        <v>0</v>
      </c>
      <c r="AL532" s="99">
        <f>IF(AL528="",0,IF(AL526=1,$T524,IF($T526=справочники!$E$9,$T524+$T528*INT((AL526-1)/IF(OR($T530=0,$T530=""),1,$T530)),IF($T526=справочники!$E$10,$T524*POWER($T528,INT((AL526-1)/IF(OR($T530=0,$T530=""),1,$T530))),IF($T526=справочники!$E$11,POWER($T524,1+$T528*INT((AL526-1)/IF(OR($T530=0,$T530=""),1,$T530))),0)))))</f>
        <v>0</v>
      </c>
      <c r="AM532" s="99">
        <f>IF(AM528="",0,IF(AM526=1,$T524,IF($T526=справочники!$E$9,$T524+$T528*INT((AM526-1)/IF(OR($T530=0,$T530=""),1,$T530)),IF($T526=справочники!$E$10,$T524*POWER($T528,INT((AM526-1)/IF(OR($T530=0,$T530=""),1,$T530))),IF($T526=справочники!$E$11,POWER($T524,1+$T528*INT((AM526-1)/IF(OR($T530=0,$T530=""),1,$T530))),0)))))</f>
        <v>0</v>
      </c>
      <c r="AN532" s="99">
        <f>IF(AN528="",0,IF(AN526=1,$T524,IF($T526=справочники!$E$9,$T524+$T528*INT((AN526-1)/IF(OR($T530=0,$T530=""),1,$T530)),IF($T526=справочники!$E$10,$T524*POWER($T528,INT((AN526-1)/IF(OR($T530=0,$T530=""),1,$T530))),IF($T526=справочники!$E$11,POWER($T524,1+$T528*INT((AN526-1)/IF(OR($T530=0,$T530=""),1,$T530))),0)))))</f>
        <v>0</v>
      </c>
      <c r="AO532" s="99">
        <f>IF(AO528="",0,IF(AO526=1,$T524,IF($T526=справочники!$E$9,$T524+$T528*INT((AO526-1)/IF(OR($T530=0,$T530=""),1,$T530)),IF($T526=справочники!$E$10,$T524*POWER($T528,INT((AO526-1)/IF(OR($T530=0,$T530=""),1,$T530))),IF($T526=справочники!$E$11,POWER($T524,1+$T528*INT((AO526-1)/IF(OR($T530=0,$T530=""),1,$T530))),0)))))</f>
        <v>0</v>
      </c>
      <c r="AP532" s="99">
        <f>IF(AP528="",0,IF(AP526=1,$T524,IF($T526=справочники!$E$9,$T524+$T528*INT((AP526-1)/IF(OR($T530=0,$T530=""),1,$T530)),IF($T526=справочники!$E$10,$T524*POWER($T528,INT((AP526-1)/IF(OR($T530=0,$T530=""),1,$T530))),IF($T526=справочники!$E$11,POWER($T524,1+$T528*INT((AP526-1)/IF(OR($T530=0,$T530=""),1,$T530))),0)))))</f>
        <v>0</v>
      </c>
      <c r="AQ532" s="99">
        <f>IF(AQ528="",0,IF(AQ526=1,$T524,IF($T526=справочники!$E$9,$T524+$T528*INT((AQ526-1)/IF(OR($T530=0,$T530=""),1,$T530)),IF($T526=справочники!$E$10,$T524*POWER($T528,INT((AQ526-1)/IF(OR($T530=0,$T530=""),1,$T530))),IF($T526=справочники!$E$11,POWER($T524,1+$T528*INT((AQ526-1)/IF(OR($T530=0,$T530=""),1,$T530))),0)))))</f>
        <v>0</v>
      </c>
      <c r="AR532" s="99">
        <f>IF(AR528="",0,IF(AR526=1,$T524,IF($T526=справочники!$E$9,$T524+$T528*INT((AR526-1)/IF(OR($T530=0,$T530=""),1,$T530)),IF($T526=справочники!$E$10,$T524*POWER($T528,INT((AR526-1)/IF(OR($T530=0,$T530=""),1,$T530))),IF($T526=справочники!$E$11,POWER($T524,1+$T528*INT((AR526-1)/IF(OR($T530=0,$T530=""),1,$T530))),0)))))</f>
        <v>0</v>
      </c>
      <c r="AS532" s="99">
        <f>IF(AS528="",0,IF(AS526=1,$T524,IF($T526=справочники!$E$9,$T524+$T528*INT((AS526-1)/IF(OR($T530=0,$T530=""),1,$T530)),IF($T526=справочники!$E$10,$T524*POWER($T528,INT((AS526-1)/IF(OR($T530=0,$T530=""),1,$T530))),IF($T526=справочники!$E$11,POWER($T524,1+$T528*INT((AS526-1)/IF(OR($T530=0,$T530=""),1,$T530))),0)))))</f>
        <v>0</v>
      </c>
      <c r="AT532" s="99">
        <f>IF(AT528="",0,IF(AT526=1,$T524,IF($T526=справочники!$E$9,$T524+$T528*INT((AT526-1)/IF(OR($T530=0,$T530=""),1,$T530)),IF($T526=справочники!$E$10,$T524*POWER($T528,INT((AT526-1)/IF(OR($T530=0,$T530=""),1,$T530))),IF($T526=справочники!$E$11,POWER($T524,1+$T528*INT((AT526-1)/IF(OR($T530=0,$T530=""),1,$T530))),0)))))</f>
        <v>0</v>
      </c>
      <c r="AU532" s="99">
        <f>IF(AU528="",0,IF(AU526=1,$T524,IF($T526=справочники!$E$9,$T524+$T528*INT((AU526-1)/IF(OR($T530=0,$T530=""),1,$T530)),IF($T526=справочники!$E$10,$T524*POWER($T528,INT((AU526-1)/IF(OR($T530=0,$T530=""),1,$T530))),IF($T526=справочники!$E$11,POWER($T524,1+$T528*INT((AU526-1)/IF(OR($T530=0,$T530=""),1,$T530))),0)))))</f>
        <v>0</v>
      </c>
      <c r="AV532" s="99">
        <f>IF(AV528="",0,IF(AV526=1,$T524,IF($T526=справочники!$E$9,$T524+$T528*INT((AV526-1)/IF(OR($T530=0,$T530=""),1,$T530)),IF($T526=справочники!$E$10,$T524*POWER($T528,INT((AV526-1)/IF(OR($T530=0,$T530=""),1,$T530))),IF($T526=справочники!$E$11,POWER($T524,1+$T528*INT((AV526-1)/IF(OR($T530=0,$T530=""),1,$T530))),0)))))</f>
        <v>0</v>
      </c>
      <c r="AW532" s="99">
        <f>IF(AW528="",0,IF(AW526=1,$T524,IF($T526=справочники!$E$9,$T524+$T528*INT((AW526-1)/IF(OR($T530=0,$T530=""),1,$T530)),IF($T526=справочники!$E$10,$T524*POWER($T528,INT((AW526-1)/IF(OR($T530=0,$T530=""),1,$T530))),IF($T526=справочники!$E$11,POWER($T524,1+$T528*INT((AW526-1)/IF(OR($T530=0,$T530=""),1,$T530))),0)))))</f>
        <v>0</v>
      </c>
      <c r="AX532" s="99">
        <f>IF(AX528="",0,IF(AX526=1,$T524,IF($T526=справочники!$E$9,$T524+$T528*INT((AX526-1)/IF(OR($T530=0,$T530=""),1,$T530)),IF($T526=справочники!$E$10,$T524*POWER($T528,INT((AX526-1)/IF(OR($T530=0,$T530=""),1,$T530))),IF($T526=справочники!$E$11,POWER($T524,1+$T528*INT((AX526-1)/IF(OR($T530=0,$T530=""),1,$T530))),0)))))</f>
        <v>0</v>
      </c>
      <c r="AY532" s="99">
        <f>IF(AY528="",0,IF(AY526=1,$T524,IF($T526=справочники!$E$9,$T524+$T528*INT((AY526-1)/IF(OR($T530=0,$T530=""),1,$T530)),IF($T526=справочники!$E$10,$T524*POWER($T528,INT((AY526-1)/IF(OR($T530=0,$T530=""),1,$T530))),IF($T526=справочники!$E$11,POWER($T524,1+$T528*INT((AY526-1)/IF(OR($T530=0,$T530=""),1,$T530))),0)))))</f>
        <v>0</v>
      </c>
      <c r="AZ532" s="99">
        <f>IF(AZ528="",0,IF(AZ526=1,$T524,IF($T526=справочники!$E$9,$T524+$T528*INT((AZ526-1)/IF(OR($T530=0,$T530=""),1,$T530)),IF($T526=справочники!$E$10,$T524*POWER($T528,INT((AZ526-1)/IF(OR($T530=0,$T530=""),1,$T530))),IF($T526=справочники!$E$11,POWER($T524,1+$T528*INT((AZ526-1)/IF(OR($T530=0,$T530=""),1,$T530))),0)))))</f>
        <v>0</v>
      </c>
      <c r="BA532" s="99">
        <f>IF(BA528="",0,IF(BA526=1,$T524,IF($T526=справочники!$E$9,$T524+$T528*INT((BA526-1)/IF(OR($T530=0,$T530=""),1,$T530)),IF($T526=справочники!$E$10,$T524*POWER($T528,INT((BA526-1)/IF(OR($T530=0,$T530=""),1,$T530))),IF($T526=справочники!$E$11,POWER($T524,1+$T528*INT((BA526-1)/IF(OR($T530=0,$T530=""),1,$T530))),0)))))</f>
        <v>0</v>
      </c>
      <c r="BB532" s="99">
        <f>IF(BB528="",0,IF(BB526=1,$T524,IF($T526=справочники!$E$9,$T524+$T528*INT((BB526-1)/IF(OR($T530=0,$T530=""),1,$T530)),IF($T526=справочники!$E$10,$T524*POWER($T528,INT((BB526-1)/IF(OR($T530=0,$T530=""),1,$T530))),IF($T526=справочники!$E$11,POWER($T524,1+$T528*INT((BB526-1)/IF(OR($T530=0,$T530=""),1,$T530))),0)))))</f>
        <v>0</v>
      </c>
      <c r="BC532" s="99">
        <f>IF(BC528="",0,IF(BC526=1,$T524,IF($T526=справочники!$E$9,$T524+$T528*INT((BC526-1)/IF(OR($T530=0,$T530=""),1,$T530)),IF($T526=справочники!$E$10,$T524*POWER($T528,INT((BC526-1)/IF(OR($T530=0,$T530=""),1,$T530))),IF($T526=справочники!$E$11,POWER($T524,1+$T528*INT((BC526-1)/IF(OR($T530=0,$T530=""),1,$T530))),0)))))</f>
        <v>0</v>
      </c>
      <c r="BD532" s="99">
        <f>IF(BD528="",0,IF(BD526=1,$T524,IF($T526=справочники!$E$9,$T524+$T528*INT((BD526-1)/IF(OR($T530=0,$T530=""),1,$T530)),IF($T526=справочники!$E$10,$T524*POWER($T528,INT((BD526-1)/IF(OR($T530=0,$T530=""),1,$T530))),IF($T526=справочники!$E$11,POWER($T524,1+$T528*INT((BD526-1)/IF(OR($T530=0,$T530=""),1,$T530))),0)))))</f>
        <v>0</v>
      </c>
      <c r="BE532" s="99">
        <f>IF(BE528="",0,IF(BE526=1,$T524,IF($T526=справочники!$E$9,$T524+$T528*INT((BE526-1)/IF(OR($T530=0,$T530=""),1,$T530)),IF($T526=справочники!$E$10,$T524*POWER($T528,INT((BE526-1)/IF(OR($T530=0,$T530=""),1,$T530))),IF($T526=справочники!$E$11,POWER($T524,1+$T528*INT((BE526-1)/IF(OR($T530=0,$T530=""),1,$T530))),0)))))</f>
        <v>0</v>
      </c>
      <c r="BF532" s="99">
        <f>IF(BF528="",0,IF(BF526=1,$T524,IF($T526=справочники!$E$9,$T524+$T528*INT((BF526-1)/IF(OR($T530=0,$T530=""),1,$T530)),IF($T526=справочники!$E$10,$T524*POWER($T528,INT((BF526-1)/IF(OR($T530=0,$T530=""),1,$T530))),IF($T526=справочники!$E$11,POWER($T524,1+$T528*INT((BF526-1)/IF(OR($T530=0,$T530=""),1,$T530))),0)))))</f>
        <v>0</v>
      </c>
      <c r="BG532" s="99">
        <f>IF(BG528="",0,IF(BG526=1,$T524,IF($T526=справочники!$E$9,$T524+$T528*INT((BG526-1)/IF(OR($T530=0,$T530=""),1,$T530)),IF($T526=справочники!$E$10,$T524*POWER($T528,INT((BG526-1)/IF(OR($T530=0,$T530=""),1,$T530))),IF($T526=справочники!$E$11,POWER($T524,1+$T528*INT((BG526-1)/IF(OR($T530=0,$T530=""),1,$T530))),0)))))</f>
        <v>0</v>
      </c>
      <c r="BH532" s="99">
        <f>IF(BH528="",0,IF(BH526=1,$T524,IF($T526=справочники!$E$9,$T524+$T528*INT((BH526-1)/IF(OR($T530=0,$T530=""),1,$T530)),IF($T526=справочники!$E$10,$T524*POWER($T528,INT((BH526-1)/IF(OR($T530=0,$T530=""),1,$T530))),IF($T526=справочники!$E$11,POWER($T524,1+$T528*INT((BH526-1)/IF(OR($T530=0,$T530=""),1,$T530))),0)))))</f>
        <v>0</v>
      </c>
      <c r="BI532" s="99">
        <f>IF(BI528="",0,IF(BI526=1,$T524,IF($T526=справочники!$E$9,$T524+$T528*INT((BI526-1)/IF(OR($T530=0,$T530=""),1,$T530)),IF($T526=справочники!$E$10,$T524*POWER($T528,INT((BI526-1)/IF(OR($T530=0,$T530=""),1,$T530))),IF($T526=справочники!$E$11,POWER($T524,1+$T528*INT((BI526-1)/IF(OR($T530=0,$T530=""),1,$T530))),0)))))</f>
        <v>0</v>
      </c>
      <c r="BJ532" s="99">
        <f>IF(BJ528="",0,IF(BJ526=1,$T524,IF($T526=справочники!$E$9,$T524+$T528*INT((BJ526-1)/IF(OR($T530=0,$T530=""),1,$T530)),IF($T526=справочники!$E$10,$T524*POWER($T528,INT((BJ526-1)/IF(OR($T530=0,$T530=""),1,$T530))),IF($T526=справочники!$E$11,POWER($T524,1+$T528*INT((BJ526-1)/IF(OR($T530=0,$T530=""),1,$T530))),0)))))</f>
        <v>0</v>
      </c>
      <c r="BK532" s="99">
        <f>IF(BK528="",0,IF(BK526=1,$T524,IF($T526=справочники!$E$9,$T524+$T528*INT((BK526-1)/IF(OR($T530=0,$T530=""),1,$T530)),IF($T526=справочники!$E$10,$T524*POWER($T528,INT((BK526-1)/IF(OR($T530=0,$T530=""),1,$T530))),IF($T526=справочники!$E$11,POWER($T524,1+$T528*INT((BK526-1)/IF(OR($T530=0,$T530=""),1,$T530))),0)))))</f>
        <v>0</v>
      </c>
      <c r="BL532" s="99">
        <f>IF(BL528="",0,IF(BL526=1,$T524,IF($T526=справочники!$E$9,$T524+$T528*INT((BL526-1)/IF(OR($T530=0,$T530=""),1,$T530)),IF($T526=справочники!$E$10,$T524*POWER($T528,INT((BL526-1)/IF(OR($T530=0,$T530=""),1,$T530))),IF($T526=справочники!$E$11,POWER($T524,1+$T528*INT((BL526-1)/IF(OR($T530=0,$T530=""),1,$T530))),0)))))</f>
        <v>0</v>
      </c>
      <c r="BM532" s="99">
        <f>IF(BM528="",0,IF(BM526=1,$T524,IF($T526=справочники!$E$9,$T524+$T528*INT((BM526-1)/IF(OR($T530=0,$T530=""),1,$T530)),IF($T526=справочники!$E$10,$T524*POWER($T528,INT((BM526-1)/IF(OR($T530=0,$T530=""),1,$T530))),IF($T526=справочники!$E$11,POWER($T524,1+$T528*INT((BM526-1)/IF(OR($T530=0,$T530=""),1,$T530))),0)))))</f>
        <v>0</v>
      </c>
      <c r="BN532" s="99">
        <f>IF(BN528="",0,IF(BN526=1,$T524,IF($T526=справочники!$E$9,$T524+$T528*INT((BN526-1)/IF(OR($T530=0,$T530=""),1,$T530)),IF($T526=справочники!$E$10,$T524*POWER($T528,INT((BN526-1)/IF(OR($T530=0,$T530=""),1,$T530))),IF($T526=справочники!$E$11,POWER($T524,1+$T528*INT((BN526-1)/IF(OR($T530=0,$T530=""),1,$T530))),0)))))</f>
        <v>0</v>
      </c>
      <c r="BO532" s="99">
        <f>IF(BO528="",0,IF(BO526=1,$T524,IF($T526=справочники!$E$9,$T524+$T528*INT((BO526-1)/IF(OR($T530=0,$T530=""),1,$T530)),IF($T526=справочники!$E$10,$T524*POWER($T528,INT((BO526-1)/IF(OR($T530=0,$T530=""),1,$T530))),IF($T526=справочники!$E$11,POWER($T524,1+$T528*INT((BO526-1)/IF(OR($T530=0,$T530=""),1,$T530))),0)))))</f>
        <v>0</v>
      </c>
      <c r="BP532" s="99">
        <f>IF(BP528="",0,IF(BP526=1,$T524,IF($T526=справочники!$E$9,$T524+$T528*INT((BP526-1)/IF(OR($T530=0,$T530=""),1,$T530)),IF($T526=справочники!$E$10,$T524*POWER($T528,INT((BP526-1)/IF(OR($T530=0,$T530=""),1,$T530))),IF($T526=справочники!$E$11,POWER($T524,1+$T528*INT((BP526-1)/IF(OR($T530=0,$T530=""),1,$T530))),0)))))</f>
        <v>0</v>
      </c>
      <c r="BQ532" s="99">
        <f>IF(BQ528="",0,IF(BQ526=1,$T524,IF($T526=справочники!$E$9,$T524+$T528*INT((BQ526-1)/IF(OR($T530=0,$T530=""),1,$T530)),IF($T526=справочники!$E$10,$T524*POWER($T528,INT((BQ526-1)/IF(OR($T530=0,$T530=""),1,$T530))),IF($T526=справочники!$E$11,POWER($T524,1+$T528*INT((BQ526-1)/IF(OR($T530=0,$T530=""),1,$T530))),0)))))</f>
        <v>0</v>
      </c>
      <c r="BR532" s="99">
        <f>IF(BR528="",0,IF(BR526=1,$T524,IF($T526=справочники!$E$9,$T524+$T528*INT((BR526-1)/IF(OR($T530=0,$T530=""),1,$T530)),IF($T526=справочники!$E$10,$T524*POWER($T528,INT((BR526-1)/IF(OR($T530=0,$T530=""),1,$T530))),IF($T526=справочники!$E$11,POWER($T524,1+$T528*INT((BR526-1)/IF(OR($T530=0,$T530=""),1,$T530))),0)))))</f>
        <v>0</v>
      </c>
      <c r="BS532" s="99">
        <f>IF(BS528="",0,IF(BS526=1,$T524,IF($T526=справочники!$E$9,$T524+$T528*INT((BS526-1)/IF(OR($T530=0,$T530=""),1,$T530)),IF($T526=справочники!$E$10,$T524*POWER($T528,INT((BS526-1)/IF(OR($T530=0,$T530=""),1,$T530))),IF($T526=справочники!$E$11,POWER($T524,1+$T528*INT((BS526-1)/IF(OR($T530=0,$T530=""),1,$T530))),0)))))</f>
        <v>0</v>
      </c>
      <c r="BT532" s="99">
        <f>IF(BT528="",0,IF(BT526=1,$T524,IF($T526=справочники!$E$9,$T524+$T528*INT((BT526-1)/IF(OR($T530=0,$T530=""),1,$T530)),IF($T526=справочники!$E$10,$T524*POWER($T528,INT((BT526-1)/IF(OR($T530=0,$T530=""),1,$T530))),IF($T526=справочники!$E$11,POWER($T524,1+$T528*INT((BT526-1)/IF(OR($T530=0,$T530=""),1,$T530))),0)))))</f>
        <v>0</v>
      </c>
      <c r="BU532" s="99">
        <f>IF(BU528="",0,IF(BU526=1,$T524,IF($T526=справочники!$E$9,$T524+$T528*INT((BU526-1)/IF(OR($T530=0,$T530=""),1,$T530)),IF($T526=справочники!$E$10,$T524*POWER($T528,INT((BU526-1)/IF(OR($T530=0,$T530=""),1,$T530))),IF($T526=справочники!$E$11,POWER($T524,1+$T528*INT((BU526-1)/IF(OR($T530=0,$T530=""),1,$T530))),0)))))</f>
        <v>0</v>
      </c>
      <c r="BV532" s="99">
        <f>IF(BV528="",0,IF(BV526=1,$T524,IF($T526=справочники!$E$9,$T524+$T528*INT((BV526-1)/IF(OR($T530=0,$T530=""),1,$T530)),IF($T526=справочники!$E$10,$T524*POWER($T528,INT((BV526-1)/IF(OR($T530=0,$T530=""),1,$T530))),IF($T526=справочники!$E$11,POWER($T524,1+$T528*INT((BV526-1)/IF(OR($T530=0,$T530=""),1,$T530))),0)))))</f>
        <v>0</v>
      </c>
      <c r="BW532" s="99">
        <f>IF(BW528="",0,IF(BW526=1,$T524,IF($T526=справочники!$E$9,$T524+$T528*INT((BW526-1)/IF(OR($T530=0,$T530=""),1,$T530)),IF($T526=справочники!$E$10,$T524*POWER($T528,INT((BW526-1)/IF(OR($T530=0,$T530=""),1,$T530))),IF($T526=справочники!$E$11,POWER($T524,1+$T528*INT((BW526-1)/IF(OR($T530=0,$T530=""),1,$T530))),0)))))</f>
        <v>0</v>
      </c>
      <c r="BX532" s="99">
        <f>IF(BX528="",0,IF(BX526=1,$T524,IF($T526=справочники!$E$9,$T524+$T528*INT((BX526-1)/IF(OR($T530=0,$T530=""),1,$T530)),IF($T526=справочники!$E$10,$T524*POWER($T528,INT((BX526-1)/IF(OR($T530=0,$T530=""),1,$T530))),IF($T526=справочники!$E$11,POWER($T524,1+$T528*INT((BX526-1)/IF(OR($T530=0,$T530=""),1,$T530))),0)))))</f>
        <v>0</v>
      </c>
      <c r="BY532" s="99">
        <f>IF(BY528="",0,IF(BY526=1,$T524,IF($T526=справочники!$E$9,$T524+$T528*INT((BY526-1)/IF(OR($T530=0,$T530=""),1,$T530)),IF($T526=справочники!$E$10,$T524*POWER($T528,INT((BY526-1)/IF(OR($T530=0,$T530=""),1,$T530))),IF($T526=справочники!$E$11,POWER($T524,1+$T528*INT((BY526-1)/IF(OR($T530=0,$T530=""),1,$T530))),0)))))</f>
        <v>0</v>
      </c>
      <c r="BZ532" s="99">
        <f>IF(BZ528="",0,IF(BZ526=1,$T524,IF($T526=справочники!$E$9,$T524+$T528*INT((BZ526-1)/IF(OR($T530=0,$T530=""),1,$T530)),IF($T526=справочники!$E$10,$T524*POWER($T528,INT((BZ526-1)/IF(OR($T530=0,$T530=""),1,$T530))),IF($T526=справочники!$E$11,POWER($T524,1+$T528*INT((BZ526-1)/IF(OR($T530=0,$T530=""),1,$T530))),0)))))</f>
        <v>0</v>
      </c>
      <c r="CA532" s="99">
        <f>IF(CA528="",0,IF(CA526=1,$T524,IF($T526=справочники!$E$9,$T524+$T528*INT((CA526-1)/IF(OR($T530=0,$T530=""),1,$T530)),IF($T526=справочники!$E$10,$T524*POWER($T528,INT((CA526-1)/IF(OR($T530=0,$T530=""),1,$T530))),IF($T526=справочники!$E$11,POWER($T524,1+$T528*INT((CA526-1)/IF(OR($T530=0,$T530=""),1,$T530))),0)))))</f>
        <v>0</v>
      </c>
      <c r="CB532" s="99">
        <f>IF(CB528="",0,IF(CB526=1,$T524,IF($T526=справочники!$E$9,$T524+$T528*INT((CB526-1)/IF(OR($T530=0,$T530=""),1,$T530)),IF($T526=справочники!$E$10,$T524*POWER($T528,INT((CB526-1)/IF(OR($T530=0,$T530=""),1,$T530))),IF($T526=справочники!$E$11,POWER($T524,1+$T528*INT((CB526-1)/IF(OR($T530=0,$T530=""),1,$T530))),0)))))</f>
        <v>0</v>
      </c>
      <c r="CC532" s="99">
        <f>IF(CC528="",0,IF(CC526=1,$T524,IF($T526=справочники!$E$9,$T524+$T528*INT((CC526-1)/IF(OR($T530=0,$T530=""),1,$T530)),IF($T526=справочники!$E$10,$T524*POWER($T528,INT((CC526-1)/IF(OR($T530=0,$T530=""),1,$T530))),IF($T526=справочники!$E$11,POWER($T524,1+$T528*INT((CC526-1)/IF(OR($T530=0,$T530=""),1,$T530))),0)))))</f>
        <v>0</v>
      </c>
      <c r="CD532" s="99">
        <f>IF(CD528="",0,IF(CD526=1,$T524,IF($T526=справочники!$E$9,$T524+$T528*INT((CD526-1)/IF(OR($T530=0,$T530=""),1,$T530)),IF($T526=справочники!$E$10,$T524*POWER($T528,INT((CD526-1)/IF(OR($T530=0,$T530=""),1,$T530))),IF($T526=справочники!$E$11,POWER($T524,1+$T528*INT((CD526-1)/IF(OR($T530=0,$T530=""),1,$T530))),0)))))</f>
        <v>0</v>
      </c>
      <c r="CE532" s="99">
        <f>IF(CE528="",0,IF(CE526=1,$T524,IF($T526=справочники!$E$9,$T524+$T528*INT((CE526-1)/IF(OR($T530=0,$T530=""),1,$T530)),IF($T526=справочники!$E$10,$T524*POWER($T528,INT((CE526-1)/IF(OR($T530=0,$T530=""),1,$T530))),IF($T526=справочники!$E$11,POWER($T524,1+$T528*INT((CE526-1)/IF(OR($T530=0,$T530=""),1,$T530))),0)))))</f>
        <v>0</v>
      </c>
      <c r="CF532" s="99">
        <f>IF(CF528="",0,IF(CF526=1,$T524,IF($T526=справочники!$E$9,$T524+$T528*INT((CF526-1)/IF(OR($T530=0,$T530=""),1,$T530)),IF($T526=справочники!$E$10,$T524*POWER($T528,INT((CF526-1)/IF(OR($T530=0,$T530=""),1,$T530))),IF($T526=справочники!$E$11,POWER($T524,1+$T528*INT((CF526-1)/IF(OR($T530=0,$T530=""),1,$T530))),0)))))</f>
        <v>0</v>
      </c>
      <c r="CG532" s="99">
        <f>IF(CG528="",0,IF(CG526=1,$T524,IF($T526=справочники!$E$9,$T524+$T528*INT((CG526-1)/IF(OR($T530=0,$T530=""),1,$T530)),IF($T526=справочники!$E$10,$T524*POWER($T528,INT((CG526-1)/IF(OR($T530=0,$T530=""),1,$T530))),IF($T526=справочники!$E$11,POWER($T524,1+$T528*INT((CG526-1)/IF(OR($T530=0,$T530=""),1,$T530))),0)))))</f>
        <v>0</v>
      </c>
      <c r="CH532" s="99">
        <f>IF(CH528="",0,IF(CH526=1,$T524,IF($T526=справочники!$E$9,$T524+$T528*INT((CH526-1)/IF(OR($T530=0,$T530=""),1,$T530)),IF($T526=справочники!$E$10,$T524*POWER($T528,INT((CH526-1)/IF(OR($T530=0,$T530=""),1,$T530))),IF($T526=справочники!$E$11,POWER($T524,1+$T528*INT((CH526-1)/IF(OR($T530=0,$T530=""),1,$T530))),0)))))</f>
        <v>0</v>
      </c>
      <c r="CI532" s="99">
        <f>IF(CI528="",0,IF(CI526=1,$T524,IF($T526=справочники!$E$9,$T524+$T528*INT((CI526-1)/IF(OR($T530=0,$T530=""),1,$T530)),IF($T526=справочники!$E$10,$T524*POWER($T528,INT((CI526-1)/IF(OR($T530=0,$T530=""),1,$T530))),IF($T526=справочники!$E$11,POWER($T524,1+$T528*INT((CI526-1)/IF(OR($T530=0,$T530=""),1,$T530))),0)))))</f>
        <v>0</v>
      </c>
      <c r="CJ532" s="99">
        <f>IF(CJ528="",0,IF(CJ526=1,$T524,IF($T526=справочники!$E$9,$T524+$T528*INT((CJ526-1)/IF(OR($T530=0,$T530=""),1,$T530)),IF($T526=справочники!$E$10,$T524*POWER($T528,INT((CJ526-1)/IF(OR($T530=0,$T530=""),1,$T530))),IF($T526=справочники!$E$11,POWER($T524,1+$T528*INT((CJ526-1)/IF(OR($T530=0,$T530=""),1,$T530))),0)))))</f>
        <v>0</v>
      </c>
      <c r="CK532" s="99">
        <f>IF(CK528="",0,IF(CK526=1,$T524,IF($T526=справочники!$E$9,$T524+$T528*INT((CK526-1)/IF(OR($T530=0,$T530=""),1,$T530)),IF($T526=справочники!$E$10,$T524*POWER($T528,INT((CK526-1)/IF(OR($T530=0,$T530=""),1,$T530))),IF($T526=справочники!$E$11,POWER($T524,1+$T528*INT((CK526-1)/IF(OR($T530=0,$T530=""),1,$T530))),0)))))</f>
        <v>0</v>
      </c>
      <c r="CL532" s="99">
        <f>IF(CL528="",0,IF(CL526=1,$T524,IF($T526=справочники!$E$9,$T524+$T528*INT((CL526-1)/IF(OR($T530=0,$T530=""),1,$T530)),IF($T526=справочники!$E$10,$T524*POWER($T528,INT((CL526-1)/IF(OR($T530=0,$T530=""),1,$T530))),IF($T526=справочники!$E$11,POWER($T524,1+$T528*INT((CL526-1)/IF(OR($T530=0,$T530=""),1,$T530))),0)))))</f>
        <v>0</v>
      </c>
      <c r="CM532" s="99">
        <f>IF(CM528="",0,IF(CM526=1,$T524,IF($T526=справочники!$E$9,$T524+$T528*INT((CM526-1)/IF(OR($T530=0,$T530=""),1,$T530)),IF($T526=справочники!$E$10,$T524*POWER($T528,INT((CM526-1)/IF(OR($T530=0,$T530=""),1,$T530))),IF($T526=справочники!$E$11,POWER($T524,1+$T528*INT((CM526-1)/IF(OR($T530=0,$T530=""),1,$T530))),0)))))</f>
        <v>0</v>
      </c>
      <c r="CN532" s="99">
        <f>IF(CN528="",0,IF(CN526=1,$T524,IF($T526=справочники!$E$9,$T524+$T528*INT((CN526-1)/IF(OR($T530=0,$T530=""),1,$T530)),IF($T526=справочники!$E$10,$T524*POWER($T528,INT((CN526-1)/IF(OR($T530=0,$T530=""),1,$T530))),IF($T526=справочники!$E$11,POWER($T524,1+$T528*INT((CN526-1)/IF(OR($T530=0,$T530=""),1,$T530))),0)))))</f>
        <v>0</v>
      </c>
      <c r="CO532" s="99">
        <f>IF(CO528="",0,IF(CO526=1,$T524,IF($T526=справочники!$E$9,$T524+$T528*INT((CO526-1)/IF(OR($T530=0,$T530=""),1,$T530)),IF($T526=справочники!$E$10,$T524*POWER($T528,INT((CO526-1)/IF(OR($T530=0,$T530=""),1,$T530))),IF($T526=справочники!$E$11,POWER($T524,1+$T528*INT((CO526-1)/IF(OR($T530=0,$T530=""),1,$T530))),0)))))</f>
        <v>0</v>
      </c>
      <c r="CP532" s="99">
        <f>IF(CP528="",0,IF(CP526=1,$T524,IF($T526=справочники!$E$9,$T524+$T528*INT((CP526-1)/IF(OR($T530=0,$T530=""),1,$T530)),IF($T526=справочники!$E$10,$T524*POWER($T528,INT((CP526-1)/IF(OR($T530=0,$T530=""),1,$T530))),IF($T526=справочники!$E$11,POWER($T524,1+$T528*INT((CP526-1)/IF(OR($T530=0,$T530=""),1,$T530))),0)))))</f>
        <v>0</v>
      </c>
      <c r="CQ532" s="99">
        <f>IF(CQ528="",0,IF(CQ526=1,$T524,IF($T526=справочники!$E$9,$T524+$T528*INT((CQ526-1)/IF(OR($T530=0,$T530=""),1,$T530)),IF($T526=справочники!$E$10,$T524*POWER($T528,INT((CQ526-1)/IF(OR($T530=0,$T530=""),1,$T530))),IF($T526=справочники!$E$11,POWER($T524,1+$T528*INT((CQ526-1)/IF(OR($T530=0,$T530=""),1,$T530))),0)))))</f>
        <v>0</v>
      </c>
      <c r="CR532" s="99">
        <f>IF(CR528="",0,IF(CR526=1,$T524,IF($T526=справочники!$E$9,$T524+$T528*INT((CR526-1)/IF(OR($T530=0,$T530=""),1,$T530)),IF($T526=справочники!$E$10,$T524*POWER($T528,INT((CR526-1)/IF(OR($T530=0,$T530=""),1,$T530))),IF($T526=справочники!$E$11,POWER($T524,1+$T528*INT((CR526-1)/IF(OR($T530=0,$T530=""),1,$T530))),0)))))</f>
        <v>0</v>
      </c>
      <c r="CS532" s="99">
        <f>IF(CS528="",0,IF(CS526=1,$T524,IF($T526=справочники!$E$9,$T524+$T528*INT((CS526-1)/IF(OR($T530=0,$T530=""),1,$T530)),IF($T526=справочники!$E$10,$T524*POWER($T528,INT((CS526-1)/IF(OR($T530=0,$T530=""),1,$T530))),IF($T526=справочники!$E$11,POWER($T524,1+$T528*INT((CS526-1)/IF(OR($T530=0,$T530=""),1,$T530))),0)))))</f>
        <v>0</v>
      </c>
      <c r="CT532" s="99">
        <f>IF(CT528="",0,IF(CT526=1,$T524,IF($T526=справочники!$E$9,$T524+$T528*INT((CT526-1)/IF(OR($T530=0,$T530=""),1,$T530)),IF($T526=справочники!$E$10,$T524*POWER($T528,INT((CT526-1)/IF(OR($T530=0,$T530=""),1,$T530))),IF($T526=справочники!$E$11,POWER($T524,1+$T528*INT((CT526-1)/IF(OR($T530=0,$T530=""),1,$T530))),0)))))</f>
        <v>0</v>
      </c>
      <c r="CU532" s="99">
        <f>IF(CU528="",0,IF(CU526=1,$T524,IF($T526=справочники!$E$9,$T524+$T528*INT((CU526-1)/IF(OR($T530=0,$T530=""),1,$T530)),IF($T526=справочники!$E$10,$T524*POWER($T528,INT((CU526-1)/IF(OR($T530=0,$T530=""),1,$T530))),IF($T526=справочники!$E$11,POWER($T524,1+$T528*INT((CU526-1)/IF(OR($T530=0,$T530=""),1,$T530))),0)))))</f>
        <v>0</v>
      </c>
      <c r="CV532" s="99">
        <f>IF(CV528="",0,IF(CV526=1,$T524,IF($T526=справочники!$E$9,$T524+$T528*INT((CV526-1)/IF(OR($T530=0,$T530=""),1,$T530)),IF($T526=справочники!$E$10,$T524*POWER($T528,INT((CV526-1)/IF(OR($T530=0,$T530=""),1,$T530))),IF($T526=справочники!$E$11,POWER($T524,1+$T528*INT((CV526-1)/IF(OR($T530=0,$T530=""),1,$T530))),0)))))</f>
        <v>0</v>
      </c>
      <c r="CW532" s="99">
        <f>IF(CW528="",0,IF(CW526=1,$T524,IF($T526=справочники!$E$9,$T524+$T528*INT((CW526-1)/IF(OR($T530=0,$T530=""),1,$T530)),IF($T526=справочники!$E$10,$T524*POWER($T528,INT((CW526-1)/IF(OR($T530=0,$T530=""),1,$T530))),IF($T526=справочники!$E$11,POWER($T524,1+$T528*INT((CW526-1)/IF(OR($T530=0,$T530=""),1,$T530))),0)))))</f>
        <v>0</v>
      </c>
      <c r="CX532" s="99">
        <f>IF(CX528="",0,IF(CX526=1,$T524,IF($T526=справочники!$E$9,$T524+$T528*INT((CX526-1)/IF(OR($T530=0,$T530=""),1,$T530)),IF($T526=справочники!$E$10,$T524*POWER($T528,INT((CX526-1)/IF(OR($T530=0,$T530=""),1,$T530))),IF($T526=справочники!$E$11,POWER($T524,1+$T528*INT((CX526-1)/IF(OR($T530=0,$T530=""),1,$T530))),0)))))</f>
        <v>0</v>
      </c>
      <c r="CY532" s="99">
        <f>IF(CY528="",0,IF(CY526=1,$T524,IF($T526=справочники!$E$9,$T524+$T528*INT((CY526-1)/IF(OR($T530=0,$T530=""),1,$T530)),IF($T526=справочники!$E$10,$T524*POWER($T528,INT((CY526-1)/IF(OR($T530=0,$T530=""),1,$T530))),IF($T526=справочники!$E$11,POWER($T524,1+$T528*INT((CY526-1)/IF(OR($T530=0,$T530=""),1,$T530))),0)))))</f>
        <v>0</v>
      </c>
      <c r="CZ532" s="99">
        <f>IF(CZ528="",0,IF(CZ526=1,$T524,IF($T526=справочники!$E$9,$T524+$T528*INT((CZ526-1)/IF(OR($T530=0,$T530=""),1,$T530)),IF($T526=справочники!$E$10,$T524*POWER($T528,INT((CZ526-1)/IF(OR($T530=0,$T530=""),1,$T530))),IF($T526=справочники!$E$11,POWER($T524,1+$T528*INT((CZ526-1)/IF(OR($T530=0,$T530=""),1,$T530))),0)))))</f>
        <v>0</v>
      </c>
      <c r="DA532" s="99">
        <f>IF(DA528="",0,IF(DA526=1,$T524,IF($T526=справочники!$E$9,$T524+$T528*INT((DA526-1)/IF(OR($T530=0,$T530=""),1,$T530)),IF($T526=справочники!$E$10,$T524*POWER($T528,INT((DA526-1)/IF(OR($T530=0,$T530=""),1,$T530))),IF($T526=справочники!$E$11,POWER($T524,1+$T528*INT((DA526-1)/IF(OR($T530=0,$T530=""),1,$T530))),0)))))</f>
        <v>0</v>
      </c>
      <c r="DB532" s="99">
        <f>IF(DB528="",0,IF(DB526=1,$T524,IF($T526=справочники!$E$9,$T524+$T528*INT((DB526-1)/IF(OR($T530=0,$T530=""),1,$T530)),IF($T526=справочники!$E$10,$T524*POWER($T528,INT((DB526-1)/IF(OR($T530=0,$T530=""),1,$T530))),IF($T526=справочники!$E$11,POWER($T524,1+$T528*INT((DB526-1)/IF(OR($T530=0,$T530=""),1,$T530))),0)))))</f>
        <v>0</v>
      </c>
      <c r="DC532" s="99">
        <f>IF(DC528="",0,IF(DC526=1,$T524,IF($T526=справочники!$E$9,$T524+$T528*INT((DC526-1)/IF(OR($T530=0,$T530=""),1,$T530)),IF($T526=справочники!$E$10,$T524*POWER($T528,INT((DC526-1)/IF(OR($T530=0,$T530=""),1,$T530))),IF($T526=справочники!$E$11,POWER($T524,1+$T528*INT((DC526-1)/IF(OR($T530=0,$T530=""),1,$T530))),0)))))</f>
        <v>0</v>
      </c>
      <c r="DD532" s="99">
        <f>IF(DD528="",0,IF(DD526=1,$T524,IF($T526=справочники!$E$9,$T524+$T528*INT((DD526-1)/IF(OR($T530=0,$T530=""),1,$T530)),IF($T526=справочники!$E$10,$T524*POWER($T528,INT((DD526-1)/IF(OR($T530=0,$T530=""),1,$T530))),IF($T526=справочники!$E$11,POWER($T524,1+$T528*INT((DD526-1)/IF(OR($T530=0,$T530=""),1,$T530))),0)))))</f>
        <v>0</v>
      </c>
      <c r="DE532" s="99">
        <f>IF(DE528="",0,IF(DE526=1,$T524,IF($T526=справочники!$E$9,$T524+$T528*INT((DE526-1)/IF(OR($T530=0,$T530=""),1,$T530)),IF($T526=справочники!$E$10,$T524*POWER($T528,INT((DE526-1)/IF(OR($T530=0,$T530=""),1,$T530))),IF($T526=справочники!$E$11,POWER($T524,1+$T528*INT((DE526-1)/IF(OR($T530=0,$T530=""),1,$T530))),0)))))</f>
        <v>0</v>
      </c>
      <c r="DF532" s="99">
        <f>IF(DF528="",0,IF(DF526=1,$T524,IF($T526=справочники!$E$9,$T524+$T528*INT((DF526-1)/IF(OR($T530=0,$T530=""),1,$T530)),IF($T526=справочники!$E$10,$T524*POWER($T528,INT((DF526-1)/IF(OR($T530=0,$T530=""),1,$T530))),IF($T526=справочники!$E$11,POWER($T524,1+$T528*INT((DF526-1)/IF(OR($T530=0,$T530=""),1,$T530))),0)))))</f>
        <v>0</v>
      </c>
      <c r="DG532" s="99">
        <f>IF(DG528="",0,IF(DG526=1,$T524,IF($T526=справочники!$E$9,$T524+$T528*INT((DG526-1)/IF(OR($T530=0,$T530=""),1,$T530)),IF($T526=справочники!$E$10,$T524*POWER($T528,INT((DG526-1)/IF(OR($T530=0,$T530=""),1,$T530))),IF($T526=справочники!$E$11,POWER($T524,1+$T528*INT((DG526-1)/IF(OR($T530=0,$T530=""),1,$T530))),0)))))</f>
        <v>0</v>
      </c>
      <c r="DH532" s="99">
        <f>IF(DH528="",0,IF(DH526=1,$T524,IF($T526=справочники!$E$9,$T524+$T528*INT((DH526-1)/IF(OR($T530=0,$T530=""),1,$T530)),IF($T526=справочники!$E$10,$T524*POWER($T528,INT((DH526-1)/IF(OR($T530=0,$T530=""),1,$T530))),IF($T526=справочники!$E$11,POWER($T524,1+$T528*INT((DH526-1)/IF(OR($T530=0,$T530=""),1,$T530))),0)))))</f>
        <v>0</v>
      </c>
      <c r="DI532" s="99">
        <f>IF(DI528="",0,IF(DI526=1,$T524,IF($T526=справочники!$E$9,$T524+$T528*INT((DI526-1)/IF(OR($T530=0,$T530=""),1,$T530)),IF($T526=справочники!$E$10,$T524*POWER($T528,INT((DI526-1)/IF(OR($T530=0,$T530=""),1,$T530))),IF($T526=справочники!$E$11,POWER($T524,1+$T528*INT((DI526-1)/IF(OR($T530=0,$T530=""),1,$T530))),0)))))</f>
        <v>0</v>
      </c>
      <c r="DJ532" s="99">
        <f>IF(DJ528="",0,IF(DJ526=1,$T524,IF($T526=справочники!$E$9,$T524+$T528*INT((DJ526-1)/IF(OR($T530=0,$T530=""),1,$T530)),IF($T526=справочники!$E$10,$T524*POWER($T528,INT((DJ526-1)/IF(OR($T530=0,$T530=""),1,$T530))),IF($T526=справочники!$E$11,POWER($T524,1+$T528*INT((DJ526-1)/IF(OR($T530=0,$T530=""),1,$T530))),0)))))</f>
        <v>0</v>
      </c>
      <c r="DK532" s="99">
        <f>IF(DK528="",0,IF(DK526=1,$T524,IF($T526=справочники!$E$9,$T524+$T528*INT((DK526-1)/IF(OR($T530=0,$T530=""),1,$T530)),IF($T526=справочники!$E$10,$T524*POWER($T528,INT((DK526-1)/IF(OR($T530=0,$T530=""),1,$T530))),IF($T526=справочники!$E$11,POWER($T524,1+$T528*INT((DK526-1)/IF(OR($T530=0,$T530=""),1,$T530))),0)))))</f>
        <v>0</v>
      </c>
      <c r="DL532" s="99">
        <f>IF(DL528="",0,IF(DL526=1,$T524,IF($T526=справочники!$E$9,$T524+$T528*INT((DL526-1)/IF(OR($T530=0,$T530=""),1,$T530)),IF($T526=справочники!$E$10,$T524*POWER($T528,INT((DL526-1)/IF(OR($T530=0,$T530=""),1,$T530))),IF($T526=справочники!$E$11,POWER($T524,1+$T528*INT((DL526-1)/IF(OR($T530=0,$T530=""),1,$T530))),0)))))</f>
        <v>0</v>
      </c>
      <c r="DM532" s="99">
        <f>IF(DM528="",0,IF(DM526=1,$T524,IF($T526=справочники!$E$9,$T524+$T528*INT((DM526-1)/IF(OR($T530=0,$T530=""),1,$T530)),IF($T526=справочники!$E$10,$T524*POWER($T528,INT((DM526-1)/IF(OR($T530=0,$T530=""),1,$T530))),IF($T526=справочники!$E$11,POWER($T524,1+$T528*INT((DM526-1)/IF(OR($T530=0,$T530=""),1,$T530))),0)))))</f>
        <v>0</v>
      </c>
      <c r="DN532" s="99">
        <f>IF(DN528="",0,IF(DN526=1,$T524,IF($T526=справочники!$E$9,$T524+$T528*INT((DN526-1)/IF(OR($T530=0,$T530=""),1,$T530)),IF($T526=справочники!$E$10,$T524*POWER($T528,INT((DN526-1)/IF(OR($T530=0,$T530=""),1,$T530))),IF($T526=справочники!$E$11,POWER($T524,1+$T528*INT((DN526-1)/IF(OR($T530=0,$T530=""),1,$T530))),0)))))</f>
        <v>0</v>
      </c>
      <c r="DO532" s="99">
        <f>IF(DO528="",0,IF(DO526=1,$T524,IF($T526=справочники!$E$9,$T524+$T528*INT((DO526-1)/IF(OR($T530=0,$T530=""),1,$T530)),IF($T526=справочники!$E$10,$T524*POWER($T528,INT((DO526-1)/IF(OR($T530=0,$T530=""),1,$T530))),IF($T526=справочники!$E$11,POWER($T524,1+$T528*INT((DO526-1)/IF(OR($T530=0,$T530=""),1,$T530))),0)))))</f>
        <v>0</v>
      </c>
      <c r="DP532" s="99">
        <f>IF(DP528="",0,IF(DP526=1,$T524,IF($T526=справочники!$E$9,$T524+$T528*INT((DP526-1)/IF(OR($T530=0,$T530=""),1,$T530)),IF($T526=справочники!$E$10,$T524*POWER($T528,INT((DP526-1)/IF(OR($T530=0,$T530=""),1,$T530))),IF($T526=справочники!$E$11,POWER($T524,1+$T528*INT((DP526-1)/IF(OR($T530=0,$T530=""),1,$T530))),0)))))</f>
        <v>0</v>
      </c>
      <c r="DQ532" s="99">
        <f>IF(DQ528="",0,IF(DQ526=1,$T524,IF($T526=справочники!$E$9,$T524+$T528*INT((DQ526-1)/IF(OR($T530=0,$T530=""),1,$T530)),IF($T526=справочники!$E$10,$T524*POWER($T528,INT((DQ526-1)/IF(OR($T530=0,$T530=""),1,$T530))),IF($T526=справочники!$E$11,POWER($T524,1+$T528*INT((DQ526-1)/IF(OR($T530=0,$T530=""),1,$T530))),0)))))</f>
        <v>0</v>
      </c>
      <c r="DR532" s="99">
        <f>IF(DR528="",0,IF(DR526=1,$T524,IF($T526=справочники!$E$9,$T524+$T528*INT((DR526-1)/IF(OR($T530=0,$T530=""),1,$T530)),IF($T526=справочники!$E$10,$T524*POWER($T528,INT((DR526-1)/IF(OR($T530=0,$T530=""),1,$T530))),IF($T526=справочники!$E$11,POWER($T524,1+$T528*INT((DR526-1)/IF(OR($T530=0,$T530=""),1,$T530))),0)))))</f>
        <v>0</v>
      </c>
      <c r="DS532" s="99">
        <f>IF(DS528="",0,IF(DS526=1,$T524,IF($T526=справочники!$E$9,$T524+$T528*INT((DS526-1)/IF(OR($T530=0,$T530=""),1,$T530)),IF($T526=справочники!$E$10,$T524*POWER($T528,INT((DS526-1)/IF(OR($T530=0,$T530=""),1,$T530))),IF($T526=справочники!$E$11,POWER($T524,1+$T528*INT((DS526-1)/IF(OR($T530=0,$T530=""),1,$T530))),0)))))</f>
        <v>0</v>
      </c>
      <c r="DT532" s="99">
        <f>IF(DT528="",0,IF(DT526=1,$T524,IF($T526=справочники!$E$9,$T524+$T528*INT((DT526-1)/IF(OR($T530=0,$T530=""),1,$T530)),IF($T526=справочники!$E$10,$T524*POWER($T528,INT((DT526-1)/IF(OR($T530=0,$T530=""),1,$T530))),IF($T526=справочники!$E$11,POWER($T524,1+$T528*INT((DT526-1)/IF(OR($T530=0,$T530=""),1,$T530))),0)))))</f>
        <v>0</v>
      </c>
      <c r="DU532" s="3"/>
      <c r="DV532" s="3"/>
    </row>
    <row r="533" spans="1:126" ht="4.2" customHeight="1">
      <c r="A533" s="1"/>
      <c r="B533" s="1"/>
      <c r="C533" s="1"/>
      <c r="D533" s="1"/>
      <c r="E533" s="261"/>
      <c r="F533" s="47"/>
      <c r="G533" s="229"/>
      <c r="H533" s="1"/>
      <c r="I533" s="1"/>
      <c r="J533" s="1"/>
      <c r="K533" s="1"/>
      <c r="L533" s="1"/>
      <c r="M533" s="5"/>
      <c r="N533" s="1"/>
      <c r="O533" s="1"/>
      <c r="P533" s="5"/>
      <c r="Q533" s="1"/>
      <c r="R533" s="1"/>
      <c r="S533" s="5"/>
      <c r="T533" s="7"/>
      <c r="U533" s="23"/>
      <c r="V533" s="1"/>
      <c r="W533" s="11"/>
      <c r="X533" s="10"/>
      <c r="Y533" s="45"/>
      <c r="Z533" s="92"/>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1"/>
      <c r="DV533" s="1"/>
    </row>
    <row r="534" spans="1:126" s="237" customFormat="1" ht="10.199999999999999">
      <c r="A534" s="226"/>
      <c r="B534" s="243" t="s">
        <v>127</v>
      </c>
      <c r="C534" s="228"/>
      <c r="D534" s="227"/>
      <c r="E534" s="268"/>
      <c r="F534" s="114"/>
      <c r="G534" s="229"/>
      <c r="H534" s="226"/>
      <c r="I534" s="226" t="str">
        <f>$I$172</f>
        <v>Оборачиваемость начислений расходов</v>
      </c>
      <c r="J534" s="226"/>
      <c r="K534" s="226"/>
      <c r="L534" s="226"/>
      <c r="M534" s="229"/>
      <c r="N534" s="226"/>
      <c r="O534" s="226"/>
      <c r="P534" s="229"/>
      <c r="Q534" s="226" t="s">
        <v>40</v>
      </c>
      <c r="R534" s="226"/>
      <c r="S534" s="229" t="s">
        <v>6</v>
      </c>
      <c r="T534" s="307"/>
      <c r="U534" s="226"/>
      <c r="V534" s="226"/>
      <c r="W534" s="233"/>
      <c r="X534" s="234"/>
      <c r="Y534" s="245"/>
      <c r="Z534" s="246"/>
      <c r="AA534" s="247"/>
      <c r="AB534" s="247"/>
      <c r="AC534" s="247"/>
      <c r="AD534" s="247"/>
      <c r="AE534" s="247"/>
      <c r="AF534" s="247"/>
      <c r="AG534" s="247"/>
      <c r="AH534" s="247"/>
      <c r="AI534" s="247"/>
      <c r="AJ534" s="247"/>
      <c r="AK534" s="247"/>
      <c r="AL534" s="247"/>
      <c r="AM534" s="247"/>
      <c r="AN534" s="247"/>
      <c r="AO534" s="247"/>
      <c r="AP534" s="247"/>
      <c r="AQ534" s="247"/>
      <c r="AR534" s="247"/>
      <c r="AS534" s="247"/>
      <c r="AT534" s="247"/>
      <c r="AU534" s="247"/>
      <c r="AV534" s="247"/>
      <c r="AW534" s="247"/>
      <c r="AX534" s="247"/>
      <c r="AY534" s="247"/>
      <c r="AZ534" s="247"/>
      <c r="BA534" s="247"/>
      <c r="BB534" s="247"/>
      <c r="BC534" s="247"/>
      <c r="BD534" s="247"/>
      <c r="BE534" s="247"/>
      <c r="BF534" s="247"/>
      <c r="BG534" s="247"/>
      <c r="BH534" s="247"/>
      <c r="BI534" s="247"/>
      <c r="BJ534" s="247"/>
      <c r="BK534" s="247"/>
      <c r="BL534" s="247"/>
      <c r="BM534" s="247"/>
      <c r="BN534" s="247"/>
      <c r="BO534" s="247"/>
      <c r="BP534" s="247"/>
      <c r="BQ534" s="247"/>
      <c r="BR534" s="247"/>
      <c r="BS534" s="247"/>
      <c r="BT534" s="247"/>
      <c r="BU534" s="247"/>
      <c r="BV534" s="247"/>
      <c r="BW534" s="247"/>
      <c r="BX534" s="247"/>
      <c r="BY534" s="247"/>
      <c r="BZ534" s="247"/>
      <c r="CA534" s="247"/>
      <c r="CB534" s="247"/>
      <c r="CC534" s="247"/>
      <c r="CD534" s="247"/>
      <c r="CE534" s="247"/>
      <c r="CF534" s="247"/>
      <c r="CG534" s="247"/>
      <c r="CH534" s="247"/>
      <c r="CI534" s="247"/>
      <c r="CJ534" s="247"/>
      <c r="CK534" s="247"/>
      <c r="CL534" s="247"/>
      <c r="CM534" s="247"/>
      <c r="CN534" s="247"/>
      <c r="CO534" s="247"/>
      <c r="CP534" s="247"/>
      <c r="CQ534" s="247"/>
      <c r="CR534" s="247"/>
      <c r="CS534" s="247"/>
      <c r="CT534" s="247"/>
      <c r="CU534" s="247"/>
      <c r="CV534" s="247"/>
      <c r="CW534" s="247"/>
      <c r="CX534" s="247"/>
      <c r="CY534" s="247"/>
      <c r="CZ534" s="247"/>
      <c r="DA534" s="247"/>
      <c r="DB534" s="247"/>
      <c r="DC534" s="247"/>
      <c r="DD534" s="247"/>
      <c r="DE534" s="247"/>
      <c r="DF534" s="247"/>
      <c r="DG534" s="247"/>
      <c r="DH534" s="247"/>
      <c r="DI534" s="247"/>
      <c r="DJ534" s="247"/>
      <c r="DK534" s="247"/>
      <c r="DL534" s="247"/>
      <c r="DM534" s="247"/>
      <c r="DN534" s="247"/>
      <c r="DO534" s="247"/>
      <c r="DP534" s="247"/>
      <c r="DQ534" s="247"/>
      <c r="DR534" s="247"/>
      <c r="DS534" s="247"/>
      <c r="DT534" s="247"/>
      <c r="DU534" s="226"/>
      <c r="DV534" s="226"/>
    </row>
    <row r="535" spans="1:126" ht="4.2" customHeight="1">
      <c r="A535" s="1"/>
      <c r="B535" s="1"/>
      <c r="C535" s="1"/>
      <c r="D535" s="1"/>
      <c r="E535" s="261"/>
      <c r="F535" s="47"/>
      <c r="G535" s="229"/>
      <c r="H535" s="1"/>
      <c r="I535" s="1"/>
      <c r="J535" s="1"/>
      <c r="K535" s="1"/>
      <c r="L535" s="1"/>
      <c r="M535" s="5"/>
      <c r="N535" s="1"/>
      <c r="O535" s="1"/>
      <c r="P535" s="5"/>
      <c r="Q535" s="1"/>
      <c r="R535" s="1"/>
      <c r="S535" s="5"/>
      <c r="T535" s="7"/>
      <c r="U535" s="23"/>
      <c r="V535" s="1"/>
      <c r="W535" s="11"/>
      <c r="X535" s="10"/>
      <c r="Y535" s="45"/>
      <c r="Z535" s="92"/>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1"/>
      <c r="DV535" s="1"/>
    </row>
    <row r="536" spans="1:126" s="4" customFormat="1">
      <c r="A536" s="3"/>
      <c r="B536" s="257" t="s">
        <v>126</v>
      </c>
      <c r="C536" s="3"/>
      <c r="D536" s="3"/>
      <c r="E536" s="9" t="str">
        <f>IF(OR(Главная!$N$19=справочники!$N$10,Главная!$N$19=справочники!$N$11),"",IF(T536=справочники!$P$10,"","ндс(-)"))</f>
        <v>ндс(-)</v>
      </c>
      <c r="F536" s="50"/>
      <c r="G536" s="230"/>
      <c r="H536" s="12" t="str">
        <f>B536&amp;N524</f>
        <v>Начисление - Статья прямого постоянного расхода</v>
      </c>
      <c r="I536" s="12"/>
      <c r="J536" s="3"/>
      <c r="K536" s="3"/>
      <c r="L536" s="3"/>
      <c r="M536" s="5"/>
      <c r="N536" s="35" t="str">
        <f>N516</f>
        <v>Продажа нежилых помещений</v>
      </c>
      <c r="O536" s="35"/>
      <c r="P536" s="5"/>
      <c r="Q536" s="35" t="s">
        <v>25</v>
      </c>
      <c r="R536" s="35"/>
      <c r="S536" s="35"/>
      <c r="T536" s="61">
        <f>T532</f>
        <v>0</v>
      </c>
      <c r="U536" s="35"/>
      <c r="V536" s="35"/>
      <c r="W536" s="37">
        <f>SUM($Y536:$DU536)</f>
        <v>0</v>
      </c>
      <c r="X536" s="37"/>
      <c r="Y536" s="45"/>
      <c r="Z536" s="98"/>
      <c r="AA536" s="99">
        <f t="shared" ref="AA536:BF536" si="1313">IF(AA$8="",0,IF(AA$1=1,SUMIFS(532:532,$1:$1,"&gt;="&amp;1,$1:$1,"&lt;="&amp;INT($T534/30))+($T534/30-INT($T534/30))*SUMIFS(532:532,$1:$1,INT($T534/30)+1),0)+($T534/30-INT($T534/30))*SUMIFS(532:532,$1:$1,AA$1+INT($T534/30)+1)+(INT($T534/30)+1-$T534/30)*SUMIFS(532:532,$1:$1,AA$1+INT($T534/30)))</f>
        <v>0</v>
      </c>
      <c r="AB536" s="99">
        <f t="shared" si="1313"/>
        <v>0</v>
      </c>
      <c r="AC536" s="99">
        <f t="shared" si="1313"/>
        <v>0</v>
      </c>
      <c r="AD536" s="99">
        <f t="shared" si="1313"/>
        <v>0</v>
      </c>
      <c r="AE536" s="99">
        <f t="shared" si="1313"/>
        <v>0</v>
      </c>
      <c r="AF536" s="99">
        <f t="shared" si="1313"/>
        <v>0</v>
      </c>
      <c r="AG536" s="99">
        <f t="shared" si="1313"/>
        <v>0</v>
      </c>
      <c r="AH536" s="99">
        <f t="shared" si="1313"/>
        <v>0</v>
      </c>
      <c r="AI536" s="99">
        <f t="shared" si="1313"/>
        <v>0</v>
      </c>
      <c r="AJ536" s="99">
        <f t="shared" si="1313"/>
        <v>0</v>
      </c>
      <c r="AK536" s="99">
        <f t="shared" si="1313"/>
        <v>0</v>
      </c>
      <c r="AL536" s="99">
        <f t="shared" si="1313"/>
        <v>0</v>
      </c>
      <c r="AM536" s="99">
        <f t="shared" si="1313"/>
        <v>0</v>
      </c>
      <c r="AN536" s="99">
        <f t="shared" si="1313"/>
        <v>0</v>
      </c>
      <c r="AO536" s="99">
        <f t="shared" si="1313"/>
        <v>0</v>
      </c>
      <c r="AP536" s="99">
        <f t="shared" si="1313"/>
        <v>0</v>
      </c>
      <c r="AQ536" s="99">
        <f t="shared" si="1313"/>
        <v>0</v>
      </c>
      <c r="AR536" s="99">
        <f t="shared" si="1313"/>
        <v>0</v>
      </c>
      <c r="AS536" s="99">
        <f t="shared" si="1313"/>
        <v>0</v>
      </c>
      <c r="AT536" s="99">
        <f t="shared" si="1313"/>
        <v>0</v>
      </c>
      <c r="AU536" s="99">
        <f t="shared" si="1313"/>
        <v>0</v>
      </c>
      <c r="AV536" s="99">
        <f t="shared" si="1313"/>
        <v>0</v>
      </c>
      <c r="AW536" s="99">
        <f t="shared" si="1313"/>
        <v>0</v>
      </c>
      <c r="AX536" s="99">
        <f t="shared" si="1313"/>
        <v>0</v>
      </c>
      <c r="AY536" s="99">
        <f t="shared" si="1313"/>
        <v>0</v>
      </c>
      <c r="AZ536" s="99">
        <f t="shared" si="1313"/>
        <v>0</v>
      </c>
      <c r="BA536" s="99">
        <f t="shared" si="1313"/>
        <v>0</v>
      </c>
      <c r="BB536" s="99">
        <f t="shared" si="1313"/>
        <v>0</v>
      </c>
      <c r="BC536" s="99">
        <f t="shared" si="1313"/>
        <v>0</v>
      </c>
      <c r="BD536" s="99">
        <f t="shared" si="1313"/>
        <v>0</v>
      </c>
      <c r="BE536" s="99">
        <f t="shared" si="1313"/>
        <v>0</v>
      </c>
      <c r="BF536" s="99">
        <f t="shared" si="1313"/>
        <v>0</v>
      </c>
      <c r="BG536" s="99">
        <f t="shared" ref="BG536:CL536" si="1314">IF(BG$8="",0,IF(BG$1=1,SUMIFS(532:532,$1:$1,"&gt;="&amp;1,$1:$1,"&lt;="&amp;INT($T534/30))+($T534/30-INT($T534/30))*SUMIFS(532:532,$1:$1,INT($T534/30)+1),0)+($T534/30-INT($T534/30))*SUMIFS(532:532,$1:$1,BG$1+INT($T534/30)+1)+(INT($T534/30)+1-$T534/30)*SUMIFS(532:532,$1:$1,BG$1+INT($T534/30)))</f>
        <v>0</v>
      </c>
      <c r="BH536" s="99">
        <f t="shared" si="1314"/>
        <v>0</v>
      </c>
      <c r="BI536" s="99">
        <f t="shared" si="1314"/>
        <v>0</v>
      </c>
      <c r="BJ536" s="99">
        <f t="shared" si="1314"/>
        <v>0</v>
      </c>
      <c r="BK536" s="99">
        <f t="shared" si="1314"/>
        <v>0</v>
      </c>
      <c r="BL536" s="99">
        <f t="shared" si="1314"/>
        <v>0</v>
      </c>
      <c r="BM536" s="99">
        <f t="shared" si="1314"/>
        <v>0</v>
      </c>
      <c r="BN536" s="99">
        <f t="shared" si="1314"/>
        <v>0</v>
      </c>
      <c r="BO536" s="99">
        <f t="shared" si="1314"/>
        <v>0</v>
      </c>
      <c r="BP536" s="99">
        <f t="shared" si="1314"/>
        <v>0</v>
      </c>
      <c r="BQ536" s="99">
        <f t="shared" si="1314"/>
        <v>0</v>
      </c>
      <c r="BR536" s="99">
        <f t="shared" si="1314"/>
        <v>0</v>
      </c>
      <c r="BS536" s="99">
        <f t="shared" si="1314"/>
        <v>0</v>
      </c>
      <c r="BT536" s="99">
        <f t="shared" si="1314"/>
        <v>0</v>
      </c>
      <c r="BU536" s="99">
        <f t="shared" si="1314"/>
        <v>0</v>
      </c>
      <c r="BV536" s="99">
        <f t="shared" si="1314"/>
        <v>0</v>
      </c>
      <c r="BW536" s="99">
        <f t="shared" si="1314"/>
        <v>0</v>
      </c>
      <c r="BX536" s="99">
        <f t="shared" si="1314"/>
        <v>0</v>
      </c>
      <c r="BY536" s="99">
        <f t="shared" si="1314"/>
        <v>0</v>
      </c>
      <c r="BZ536" s="99">
        <f t="shared" si="1314"/>
        <v>0</v>
      </c>
      <c r="CA536" s="99">
        <f t="shared" si="1314"/>
        <v>0</v>
      </c>
      <c r="CB536" s="99">
        <f t="shared" si="1314"/>
        <v>0</v>
      </c>
      <c r="CC536" s="99">
        <f t="shared" si="1314"/>
        <v>0</v>
      </c>
      <c r="CD536" s="99">
        <f t="shared" si="1314"/>
        <v>0</v>
      </c>
      <c r="CE536" s="99">
        <f t="shared" si="1314"/>
        <v>0</v>
      </c>
      <c r="CF536" s="99">
        <f t="shared" si="1314"/>
        <v>0</v>
      </c>
      <c r="CG536" s="99">
        <f t="shared" si="1314"/>
        <v>0</v>
      </c>
      <c r="CH536" s="99">
        <f t="shared" si="1314"/>
        <v>0</v>
      </c>
      <c r="CI536" s="99">
        <f t="shared" si="1314"/>
        <v>0</v>
      </c>
      <c r="CJ536" s="99">
        <f t="shared" si="1314"/>
        <v>0</v>
      </c>
      <c r="CK536" s="99">
        <f t="shared" si="1314"/>
        <v>0</v>
      </c>
      <c r="CL536" s="99">
        <f t="shared" si="1314"/>
        <v>0</v>
      </c>
      <c r="CM536" s="99">
        <f t="shared" ref="CM536:DT536" si="1315">IF(CM$8="",0,IF(CM$1=1,SUMIFS(532:532,$1:$1,"&gt;="&amp;1,$1:$1,"&lt;="&amp;INT($T534/30))+($T534/30-INT($T534/30))*SUMIFS(532:532,$1:$1,INT($T534/30)+1),0)+($T534/30-INT($T534/30))*SUMIFS(532:532,$1:$1,CM$1+INT($T534/30)+1)+(INT($T534/30)+1-$T534/30)*SUMIFS(532:532,$1:$1,CM$1+INT($T534/30)))</f>
        <v>0</v>
      </c>
      <c r="CN536" s="99">
        <f t="shared" si="1315"/>
        <v>0</v>
      </c>
      <c r="CO536" s="99">
        <f t="shared" si="1315"/>
        <v>0</v>
      </c>
      <c r="CP536" s="99">
        <f t="shared" si="1315"/>
        <v>0</v>
      </c>
      <c r="CQ536" s="99">
        <f t="shared" si="1315"/>
        <v>0</v>
      </c>
      <c r="CR536" s="99">
        <f t="shared" si="1315"/>
        <v>0</v>
      </c>
      <c r="CS536" s="99">
        <f t="shared" si="1315"/>
        <v>0</v>
      </c>
      <c r="CT536" s="99">
        <f t="shared" si="1315"/>
        <v>0</v>
      </c>
      <c r="CU536" s="99">
        <f t="shared" si="1315"/>
        <v>0</v>
      </c>
      <c r="CV536" s="99">
        <f t="shared" si="1315"/>
        <v>0</v>
      </c>
      <c r="CW536" s="99">
        <f t="shared" si="1315"/>
        <v>0</v>
      </c>
      <c r="CX536" s="99">
        <f t="shared" si="1315"/>
        <v>0</v>
      </c>
      <c r="CY536" s="99">
        <f t="shared" si="1315"/>
        <v>0</v>
      </c>
      <c r="CZ536" s="99">
        <f t="shared" si="1315"/>
        <v>0</v>
      </c>
      <c r="DA536" s="99">
        <f t="shared" si="1315"/>
        <v>0</v>
      </c>
      <c r="DB536" s="99">
        <f t="shared" si="1315"/>
        <v>0</v>
      </c>
      <c r="DC536" s="99">
        <f t="shared" si="1315"/>
        <v>0</v>
      </c>
      <c r="DD536" s="99">
        <f t="shared" si="1315"/>
        <v>0</v>
      </c>
      <c r="DE536" s="99">
        <f t="shared" si="1315"/>
        <v>0</v>
      </c>
      <c r="DF536" s="99">
        <f t="shared" si="1315"/>
        <v>0</v>
      </c>
      <c r="DG536" s="99">
        <f t="shared" si="1315"/>
        <v>0</v>
      </c>
      <c r="DH536" s="99">
        <f t="shared" si="1315"/>
        <v>0</v>
      </c>
      <c r="DI536" s="99">
        <f t="shared" si="1315"/>
        <v>0</v>
      </c>
      <c r="DJ536" s="99">
        <f t="shared" si="1315"/>
        <v>0</v>
      </c>
      <c r="DK536" s="99">
        <f t="shared" si="1315"/>
        <v>0</v>
      </c>
      <c r="DL536" s="99">
        <f t="shared" si="1315"/>
        <v>0</v>
      </c>
      <c r="DM536" s="99">
        <f t="shared" si="1315"/>
        <v>0</v>
      </c>
      <c r="DN536" s="99">
        <f t="shared" si="1315"/>
        <v>0</v>
      </c>
      <c r="DO536" s="99">
        <f t="shared" si="1315"/>
        <v>0</v>
      </c>
      <c r="DP536" s="99">
        <f t="shared" si="1315"/>
        <v>0</v>
      </c>
      <c r="DQ536" s="99">
        <f t="shared" si="1315"/>
        <v>0</v>
      </c>
      <c r="DR536" s="99">
        <f t="shared" si="1315"/>
        <v>0</v>
      </c>
      <c r="DS536" s="99">
        <f t="shared" si="1315"/>
        <v>0</v>
      </c>
      <c r="DT536" s="99">
        <f t="shared" si="1315"/>
        <v>0</v>
      </c>
      <c r="DU536" s="3"/>
      <c r="DV536" s="3"/>
    </row>
    <row r="537" spans="1:126" ht="4.2" customHeight="1">
      <c r="A537" s="1"/>
      <c r="B537" s="1"/>
      <c r="C537" s="1"/>
      <c r="D537" s="1"/>
      <c r="E537" s="261"/>
      <c r="F537" s="47"/>
      <c r="G537" s="229"/>
      <c r="H537" s="1"/>
      <c r="I537" s="1"/>
      <c r="J537" s="1"/>
      <c r="K537" s="1"/>
      <c r="L537" s="1"/>
      <c r="M537" s="5"/>
      <c r="N537" s="1"/>
      <c r="O537" s="1"/>
      <c r="P537" s="5"/>
      <c r="Q537" s="1"/>
      <c r="R537" s="1"/>
      <c r="S537" s="5"/>
      <c r="T537" s="7"/>
      <c r="U537" s="23"/>
      <c r="V537" s="1"/>
      <c r="W537" s="11"/>
      <c r="X537" s="10"/>
      <c r="Y537" s="45"/>
      <c r="Z537" s="92"/>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1"/>
      <c r="DV537" s="1"/>
    </row>
    <row r="538" spans="1:126" s="237" customFormat="1" ht="10.199999999999999">
      <c r="A538" s="226"/>
      <c r="B538" s="243" t="s">
        <v>133</v>
      </c>
      <c r="C538" s="228"/>
      <c r="D538" s="227"/>
      <c r="E538" s="268"/>
      <c r="F538" s="114"/>
      <c r="G538" s="229"/>
      <c r="H538" s="226"/>
      <c r="I538" s="226" t="e">
        <f>#REF!</f>
        <v>#REF!</v>
      </c>
      <c r="J538" s="226"/>
      <c r="K538" s="226"/>
      <c r="L538" s="226"/>
      <c r="M538" s="229"/>
      <c r="N538" s="226"/>
      <c r="O538" s="226"/>
      <c r="P538" s="229"/>
      <c r="Q538" s="226" t="s">
        <v>40</v>
      </c>
      <c r="R538" s="226"/>
      <c r="S538" s="229" t="s">
        <v>6</v>
      </c>
      <c r="T538" s="307"/>
      <c r="U538" s="226"/>
      <c r="V538" s="226"/>
      <c r="W538" s="233"/>
      <c r="X538" s="234"/>
      <c r="Y538" s="245"/>
      <c r="Z538" s="246"/>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7"/>
      <c r="AY538" s="247"/>
      <c r="AZ538" s="247"/>
      <c r="BA538" s="247"/>
      <c r="BB538" s="247"/>
      <c r="BC538" s="247"/>
      <c r="BD538" s="247"/>
      <c r="BE538" s="247"/>
      <c r="BF538" s="247"/>
      <c r="BG538" s="247"/>
      <c r="BH538" s="247"/>
      <c r="BI538" s="247"/>
      <c r="BJ538" s="247"/>
      <c r="BK538" s="247"/>
      <c r="BL538" s="247"/>
      <c r="BM538" s="247"/>
      <c r="BN538" s="247"/>
      <c r="BO538" s="247"/>
      <c r="BP538" s="247"/>
      <c r="BQ538" s="247"/>
      <c r="BR538" s="247"/>
      <c r="BS538" s="247"/>
      <c r="BT538" s="247"/>
      <c r="BU538" s="247"/>
      <c r="BV538" s="247"/>
      <c r="BW538" s="247"/>
      <c r="BX538" s="247"/>
      <c r="BY538" s="247"/>
      <c r="BZ538" s="247"/>
      <c r="CA538" s="247"/>
      <c r="CB538" s="247"/>
      <c r="CC538" s="247"/>
      <c r="CD538" s="247"/>
      <c r="CE538" s="247"/>
      <c r="CF538" s="247"/>
      <c r="CG538" s="247"/>
      <c r="CH538" s="247"/>
      <c r="CI538" s="247"/>
      <c r="CJ538" s="247"/>
      <c r="CK538" s="247"/>
      <c r="CL538" s="247"/>
      <c r="CM538" s="247"/>
      <c r="CN538" s="247"/>
      <c r="CO538" s="247"/>
      <c r="CP538" s="247"/>
      <c r="CQ538" s="247"/>
      <c r="CR538" s="247"/>
      <c r="CS538" s="247"/>
      <c r="CT538" s="247"/>
      <c r="CU538" s="247"/>
      <c r="CV538" s="247"/>
      <c r="CW538" s="247"/>
      <c r="CX538" s="247"/>
      <c r="CY538" s="247"/>
      <c r="CZ538" s="247"/>
      <c r="DA538" s="247"/>
      <c r="DB538" s="247"/>
      <c r="DC538" s="247"/>
      <c r="DD538" s="247"/>
      <c r="DE538" s="247"/>
      <c r="DF538" s="247"/>
      <c r="DG538" s="247"/>
      <c r="DH538" s="247"/>
      <c r="DI538" s="247"/>
      <c r="DJ538" s="247"/>
      <c r="DK538" s="247"/>
      <c r="DL538" s="247"/>
      <c r="DM538" s="247"/>
      <c r="DN538" s="247"/>
      <c r="DO538" s="247"/>
      <c r="DP538" s="247"/>
      <c r="DQ538" s="247"/>
      <c r="DR538" s="247"/>
      <c r="DS538" s="247"/>
      <c r="DT538" s="247"/>
      <c r="DU538" s="226"/>
      <c r="DV538" s="226"/>
    </row>
    <row r="539" spans="1:126" ht="4.2" customHeight="1">
      <c r="A539" s="1"/>
      <c r="B539" s="1"/>
      <c r="C539" s="1"/>
      <c r="D539" s="1"/>
      <c r="E539" s="261"/>
      <c r="F539" s="47"/>
      <c r="G539" s="229"/>
      <c r="H539" s="1"/>
      <c r="I539" s="1"/>
      <c r="J539" s="1"/>
      <c r="K539" s="1"/>
      <c r="L539" s="1"/>
      <c r="M539" s="5"/>
      <c r="N539" s="1"/>
      <c r="O539" s="1"/>
      <c r="P539" s="5"/>
      <c r="Q539" s="1"/>
      <c r="R539" s="1"/>
      <c r="S539" s="5"/>
      <c r="T539" s="7"/>
      <c r="U539" s="23"/>
      <c r="V539" s="1"/>
      <c r="W539" s="11"/>
      <c r="X539" s="10"/>
      <c r="Y539" s="45"/>
      <c r="Z539" s="92"/>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1"/>
      <c r="DV539" s="1"/>
    </row>
    <row r="540" spans="1:126" s="4" customFormat="1">
      <c r="A540" s="3"/>
      <c r="B540" s="257" t="s">
        <v>130</v>
      </c>
      <c r="C540" s="3"/>
      <c r="D540" s="3"/>
      <c r="E540" s="9" t="s">
        <v>26</v>
      </c>
      <c r="F540" s="50"/>
      <c r="G540" s="230"/>
      <c r="H540" s="12" t="str">
        <f>B540&amp;N524</f>
        <v>Оплата - Статья прямого постоянного расхода</v>
      </c>
      <c r="I540" s="12"/>
      <c r="J540" s="3"/>
      <c r="K540" s="3"/>
      <c r="L540" s="3"/>
      <c r="M540" s="5"/>
      <c r="N540" s="35" t="str">
        <f>N520</f>
        <v>Продажа нежилых помещений</v>
      </c>
      <c r="O540" s="35"/>
      <c r="P540" s="5"/>
      <c r="Q540" s="35" t="s">
        <v>25</v>
      </c>
      <c r="R540" s="35"/>
      <c r="S540" s="35"/>
      <c r="T540" s="35"/>
      <c r="U540" s="35"/>
      <c r="V540" s="35"/>
      <c r="W540" s="37">
        <f>SUM($Y540:$DU540)</f>
        <v>0</v>
      </c>
      <c r="X540" s="37"/>
      <c r="Y540" s="45"/>
      <c r="Z540" s="98"/>
      <c r="AA540" s="99">
        <f t="shared" ref="AA540:BF540" si="1316">IF(AA$8="",0,IF(AA$1=1,SUMIFS(536:536,$1:$1,"&gt;="&amp;1,$1:$1,"&lt;="&amp;INT(-$T538/30))+(-$T538/30-INT(-$T538/30))*SUMIFS(536:536,$1:$1,INT(-$T538/30)+1),0)+(-$T538/30-INT(-$T538/30))*SUMIFS(536:536,$1:$1,AA$1+INT(-$T538/30)+1)+(INT(-$T538/30)+1+$T538/30)*SUMIFS(536:536,$1:$1,AA$1+INT(-$T538/30)))</f>
        <v>0</v>
      </c>
      <c r="AB540" s="99">
        <f t="shared" si="1316"/>
        <v>0</v>
      </c>
      <c r="AC540" s="99">
        <f t="shared" si="1316"/>
        <v>0</v>
      </c>
      <c r="AD540" s="99">
        <f t="shared" si="1316"/>
        <v>0</v>
      </c>
      <c r="AE540" s="99">
        <f t="shared" si="1316"/>
        <v>0</v>
      </c>
      <c r="AF540" s="99">
        <f t="shared" si="1316"/>
        <v>0</v>
      </c>
      <c r="AG540" s="99">
        <f t="shared" si="1316"/>
        <v>0</v>
      </c>
      <c r="AH540" s="99">
        <f t="shared" si="1316"/>
        <v>0</v>
      </c>
      <c r="AI540" s="99">
        <f t="shared" si="1316"/>
        <v>0</v>
      </c>
      <c r="AJ540" s="99">
        <f t="shared" si="1316"/>
        <v>0</v>
      </c>
      <c r="AK540" s="99">
        <f t="shared" si="1316"/>
        <v>0</v>
      </c>
      <c r="AL540" s="99">
        <f t="shared" si="1316"/>
        <v>0</v>
      </c>
      <c r="AM540" s="99">
        <f t="shared" si="1316"/>
        <v>0</v>
      </c>
      <c r="AN540" s="99">
        <f t="shared" si="1316"/>
        <v>0</v>
      </c>
      <c r="AO540" s="99">
        <f t="shared" si="1316"/>
        <v>0</v>
      </c>
      <c r="AP540" s="99">
        <f t="shared" si="1316"/>
        <v>0</v>
      </c>
      <c r="AQ540" s="99">
        <f t="shared" si="1316"/>
        <v>0</v>
      </c>
      <c r="AR540" s="99">
        <f t="shared" si="1316"/>
        <v>0</v>
      </c>
      <c r="AS540" s="99">
        <f t="shared" si="1316"/>
        <v>0</v>
      </c>
      <c r="AT540" s="99">
        <f t="shared" si="1316"/>
        <v>0</v>
      </c>
      <c r="AU540" s="99">
        <f t="shared" si="1316"/>
        <v>0</v>
      </c>
      <c r="AV540" s="99">
        <f t="shared" si="1316"/>
        <v>0</v>
      </c>
      <c r="AW540" s="99">
        <f t="shared" si="1316"/>
        <v>0</v>
      </c>
      <c r="AX540" s="99">
        <f t="shared" si="1316"/>
        <v>0</v>
      </c>
      <c r="AY540" s="99">
        <f t="shared" si="1316"/>
        <v>0</v>
      </c>
      <c r="AZ540" s="99">
        <f t="shared" si="1316"/>
        <v>0</v>
      </c>
      <c r="BA540" s="99">
        <f t="shared" si="1316"/>
        <v>0</v>
      </c>
      <c r="BB540" s="99">
        <f t="shared" si="1316"/>
        <v>0</v>
      </c>
      <c r="BC540" s="99">
        <f t="shared" si="1316"/>
        <v>0</v>
      </c>
      <c r="BD540" s="99">
        <f t="shared" si="1316"/>
        <v>0</v>
      </c>
      <c r="BE540" s="99">
        <f t="shared" si="1316"/>
        <v>0</v>
      </c>
      <c r="BF540" s="99">
        <f t="shared" si="1316"/>
        <v>0</v>
      </c>
      <c r="BG540" s="99">
        <f t="shared" ref="BG540:CL540" si="1317">IF(BG$8="",0,IF(BG$1=1,SUMIFS(536:536,$1:$1,"&gt;="&amp;1,$1:$1,"&lt;="&amp;INT(-$T538/30))+(-$T538/30-INT(-$T538/30))*SUMIFS(536:536,$1:$1,INT(-$T538/30)+1),0)+(-$T538/30-INT(-$T538/30))*SUMIFS(536:536,$1:$1,BG$1+INT(-$T538/30)+1)+(INT(-$T538/30)+1+$T538/30)*SUMIFS(536:536,$1:$1,BG$1+INT(-$T538/30)))</f>
        <v>0</v>
      </c>
      <c r="BH540" s="99">
        <f t="shared" si="1317"/>
        <v>0</v>
      </c>
      <c r="BI540" s="99">
        <f t="shared" si="1317"/>
        <v>0</v>
      </c>
      <c r="BJ540" s="99">
        <f t="shared" si="1317"/>
        <v>0</v>
      </c>
      <c r="BK540" s="99">
        <f t="shared" si="1317"/>
        <v>0</v>
      </c>
      <c r="BL540" s="99">
        <f t="shared" si="1317"/>
        <v>0</v>
      </c>
      <c r="BM540" s="99">
        <f t="shared" si="1317"/>
        <v>0</v>
      </c>
      <c r="BN540" s="99">
        <f t="shared" si="1317"/>
        <v>0</v>
      </c>
      <c r="BO540" s="99">
        <f t="shared" si="1317"/>
        <v>0</v>
      </c>
      <c r="BP540" s="99">
        <f t="shared" si="1317"/>
        <v>0</v>
      </c>
      <c r="BQ540" s="99">
        <f t="shared" si="1317"/>
        <v>0</v>
      </c>
      <c r="BR540" s="99">
        <f t="shared" si="1317"/>
        <v>0</v>
      </c>
      <c r="BS540" s="99">
        <f t="shared" si="1317"/>
        <v>0</v>
      </c>
      <c r="BT540" s="99">
        <f t="shared" si="1317"/>
        <v>0</v>
      </c>
      <c r="BU540" s="99">
        <f t="shared" si="1317"/>
        <v>0</v>
      </c>
      <c r="BV540" s="99">
        <f t="shared" si="1317"/>
        <v>0</v>
      </c>
      <c r="BW540" s="99">
        <f t="shared" si="1317"/>
        <v>0</v>
      </c>
      <c r="BX540" s="99">
        <f t="shared" si="1317"/>
        <v>0</v>
      </c>
      <c r="BY540" s="99">
        <f t="shared" si="1317"/>
        <v>0</v>
      </c>
      <c r="BZ540" s="99">
        <f t="shared" si="1317"/>
        <v>0</v>
      </c>
      <c r="CA540" s="99">
        <f t="shared" si="1317"/>
        <v>0</v>
      </c>
      <c r="CB540" s="99">
        <f t="shared" si="1317"/>
        <v>0</v>
      </c>
      <c r="CC540" s="99">
        <f t="shared" si="1317"/>
        <v>0</v>
      </c>
      <c r="CD540" s="99">
        <f t="shared" si="1317"/>
        <v>0</v>
      </c>
      <c r="CE540" s="99">
        <f t="shared" si="1317"/>
        <v>0</v>
      </c>
      <c r="CF540" s="99">
        <f t="shared" si="1317"/>
        <v>0</v>
      </c>
      <c r="CG540" s="99">
        <f t="shared" si="1317"/>
        <v>0</v>
      </c>
      <c r="CH540" s="99">
        <f t="shared" si="1317"/>
        <v>0</v>
      </c>
      <c r="CI540" s="99">
        <f t="shared" si="1317"/>
        <v>0</v>
      </c>
      <c r="CJ540" s="99">
        <f t="shared" si="1317"/>
        <v>0</v>
      </c>
      <c r="CK540" s="99">
        <f t="shared" si="1317"/>
        <v>0</v>
      </c>
      <c r="CL540" s="99">
        <f t="shared" si="1317"/>
        <v>0</v>
      </c>
      <c r="CM540" s="99">
        <f t="shared" ref="CM540:DT540" si="1318">IF(CM$8="",0,IF(CM$1=1,SUMIFS(536:536,$1:$1,"&gt;="&amp;1,$1:$1,"&lt;="&amp;INT(-$T538/30))+(-$T538/30-INT(-$T538/30))*SUMIFS(536:536,$1:$1,INT(-$T538/30)+1),0)+(-$T538/30-INT(-$T538/30))*SUMIFS(536:536,$1:$1,CM$1+INT(-$T538/30)+1)+(INT(-$T538/30)+1+$T538/30)*SUMIFS(536:536,$1:$1,CM$1+INT(-$T538/30)))</f>
        <v>0</v>
      </c>
      <c r="CN540" s="99">
        <f t="shared" si="1318"/>
        <v>0</v>
      </c>
      <c r="CO540" s="99">
        <f t="shared" si="1318"/>
        <v>0</v>
      </c>
      <c r="CP540" s="99">
        <f t="shared" si="1318"/>
        <v>0</v>
      </c>
      <c r="CQ540" s="99">
        <f t="shared" si="1318"/>
        <v>0</v>
      </c>
      <c r="CR540" s="99">
        <f t="shared" si="1318"/>
        <v>0</v>
      </c>
      <c r="CS540" s="99">
        <f t="shared" si="1318"/>
        <v>0</v>
      </c>
      <c r="CT540" s="99">
        <f t="shared" si="1318"/>
        <v>0</v>
      </c>
      <c r="CU540" s="99">
        <f t="shared" si="1318"/>
        <v>0</v>
      </c>
      <c r="CV540" s="99">
        <f t="shared" si="1318"/>
        <v>0</v>
      </c>
      <c r="CW540" s="99">
        <f t="shared" si="1318"/>
        <v>0</v>
      </c>
      <c r="CX540" s="99">
        <f t="shared" si="1318"/>
        <v>0</v>
      </c>
      <c r="CY540" s="99">
        <f t="shared" si="1318"/>
        <v>0</v>
      </c>
      <c r="CZ540" s="99">
        <f t="shared" si="1318"/>
        <v>0</v>
      </c>
      <c r="DA540" s="99">
        <f t="shared" si="1318"/>
        <v>0</v>
      </c>
      <c r="DB540" s="99">
        <f t="shared" si="1318"/>
        <v>0</v>
      </c>
      <c r="DC540" s="99">
        <f t="shared" si="1318"/>
        <v>0</v>
      </c>
      <c r="DD540" s="99">
        <f t="shared" si="1318"/>
        <v>0</v>
      </c>
      <c r="DE540" s="99">
        <f t="shared" si="1318"/>
        <v>0</v>
      </c>
      <c r="DF540" s="99">
        <f t="shared" si="1318"/>
        <v>0</v>
      </c>
      <c r="DG540" s="99">
        <f t="shared" si="1318"/>
        <v>0</v>
      </c>
      <c r="DH540" s="99">
        <f t="shared" si="1318"/>
        <v>0</v>
      </c>
      <c r="DI540" s="99">
        <f t="shared" si="1318"/>
        <v>0</v>
      </c>
      <c r="DJ540" s="99">
        <f t="shared" si="1318"/>
        <v>0</v>
      </c>
      <c r="DK540" s="99">
        <f t="shared" si="1318"/>
        <v>0</v>
      </c>
      <c r="DL540" s="99">
        <f t="shared" si="1318"/>
        <v>0</v>
      </c>
      <c r="DM540" s="99">
        <f t="shared" si="1318"/>
        <v>0</v>
      </c>
      <c r="DN540" s="99">
        <f t="shared" si="1318"/>
        <v>0</v>
      </c>
      <c r="DO540" s="99">
        <f t="shared" si="1318"/>
        <v>0</v>
      </c>
      <c r="DP540" s="99">
        <f t="shared" si="1318"/>
        <v>0</v>
      </c>
      <c r="DQ540" s="99">
        <f t="shared" si="1318"/>
        <v>0</v>
      </c>
      <c r="DR540" s="99">
        <f t="shared" si="1318"/>
        <v>0</v>
      </c>
      <c r="DS540" s="99">
        <f t="shared" si="1318"/>
        <v>0</v>
      </c>
      <c r="DT540" s="99">
        <f t="shared" si="1318"/>
        <v>0</v>
      </c>
      <c r="DU540" s="3"/>
      <c r="DV540" s="3"/>
    </row>
    <row r="541" spans="1:126" ht="4.2" customHeight="1">
      <c r="A541" s="1"/>
      <c r="B541" s="1"/>
      <c r="C541" s="1"/>
      <c r="D541" s="1"/>
      <c r="E541" s="261"/>
      <c r="F541" s="47"/>
      <c r="G541" s="229"/>
      <c r="H541" s="1"/>
      <c r="I541" s="1"/>
      <c r="J541" s="1"/>
      <c r="K541" s="1"/>
      <c r="L541" s="1"/>
      <c r="M541" s="5"/>
      <c r="N541" s="1"/>
      <c r="O541" s="1"/>
      <c r="P541" s="5"/>
      <c r="Q541" s="1"/>
      <c r="R541" s="1"/>
      <c r="S541" s="5"/>
      <c r="T541" s="7"/>
      <c r="U541" s="23"/>
      <c r="V541" s="1"/>
      <c r="W541" s="11"/>
      <c r="X541" s="10"/>
      <c r="Y541" s="45"/>
      <c r="Z541" s="92"/>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1"/>
      <c r="DV541" s="1"/>
    </row>
    <row r="542" spans="1:126" ht="4.2" customHeight="1">
      <c r="A542" s="1"/>
      <c r="B542" s="1"/>
      <c r="C542" s="1"/>
      <c r="D542" s="39"/>
      <c r="E542" s="39"/>
      <c r="F542" s="39"/>
      <c r="G542" s="39"/>
      <c r="H542" s="39"/>
      <c r="I542" s="39"/>
      <c r="J542" s="39"/>
      <c r="K542" s="39"/>
      <c r="L542" s="39"/>
      <c r="M542" s="41"/>
      <c r="N542" s="39"/>
      <c r="O542" s="39"/>
      <c r="P542" s="41"/>
      <c r="Q542" s="39"/>
      <c r="R542" s="1"/>
      <c r="S542" s="5"/>
      <c r="T542" s="7"/>
      <c r="U542" s="23"/>
      <c r="V542" s="1"/>
      <c r="W542" s="43"/>
      <c r="X542" s="10"/>
      <c r="Y542" s="45"/>
      <c r="Z542" s="92"/>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
      <c r="DV542" s="1"/>
    </row>
    <row r="543" spans="1:126" ht="7.2" customHeight="1">
      <c r="A543" s="1"/>
      <c r="B543" s="1"/>
      <c r="C543" s="1"/>
      <c r="D543" s="1"/>
      <c r="E543" s="261"/>
      <c r="F543" s="47"/>
      <c r="G543" s="229"/>
      <c r="H543" s="1"/>
      <c r="I543" s="1"/>
      <c r="J543" s="1"/>
      <c r="K543" s="1"/>
      <c r="L543" s="1"/>
      <c r="M543" s="5"/>
      <c r="N543" s="1"/>
      <c r="O543" s="1"/>
      <c r="P543" s="5"/>
      <c r="Q543" s="1"/>
      <c r="R543" s="1"/>
      <c r="S543" s="5"/>
      <c r="T543" s="7"/>
      <c r="U543" s="23"/>
      <c r="V543" s="1"/>
      <c r="W543" s="11"/>
      <c r="X543" s="10"/>
      <c r="Y543" s="45"/>
      <c r="Z543" s="92"/>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1"/>
      <c r="DV543" s="1"/>
    </row>
    <row r="544" spans="1:126" ht="4.2" customHeight="1">
      <c r="A544" s="1"/>
      <c r="B544" s="40"/>
      <c r="C544" s="40"/>
      <c r="D544" s="40"/>
      <c r="E544" s="40"/>
      <c r="F544" s="40"/>
      <c r="G544" s="40"/>
      <c r="H544" s="40"/>
      <c r="I544" s="40"/>
      <c r="J544" s="40"/>
      <c r="K544" s="40"/>
      <c r="L544" s="1"/>
      <c r="M544" s="5"/>
      <c r="N544" s="40"/>
      <c r="O544" s="1"/>
      <c r="P544" s="5"/>
      <c r="Q544" s="1"/>
      <c r="R544" s="1"/>
      <c r="S544" s="5"/>
      <c r="T544" s="7"/>
      <c r="U544" s="23"/>
      <c r="V544" s="1"/>
      <c r="W544" s="40"/>
      <c r="X544" s="10"/>
      <c r="Y544" s="45"/>
      <c r="Z544" s="92"/>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c r="DO544" s="100"/>
      <c r="DP544" s="100"/>
      <c r="DQ544" s="100"/>
      <c r="DR544" s="100"/>
      <c r="DS544" s="100"/>
      <c r="DT544" s="100"/>
      <c r="DU544" s="1"/>
      <c r="DV544" s="1"/>
    </row>
    <row r="545" spans="1:126" ht="7.2" customHeight="1">
      <c r="A545" s="1"/>
      <c r="B545" s="1"/>
      <c r="C545" s="1"/>
      <c r="D545" s="1"/>
      <c r="E545" s="261"/>
      <c r="F545" s="47"/>
      <c r="G545" s="229"/>
      <c r="H545" s="1"/>
      <c r="I545" s="1"/>
      <c r="J545" s="1"/>
      <c r="K545" s="1"/>
      <c r="L545" s="1"/>
      <c r="M545" s="5"/>
      <c r="N545" s="1"/>
      <c r="O545" s="1"/>
      <c r="P545" s="5"/>
      <c r="Q545" s="1"/>
      <c r="R545" s="1"/>
      <c r="S545" s="5"/>
      <c r="T545" s="7"/>
      <c r="U545" s="23"/>
      <c r="V545" s="1"/>
      <c r="W545" s="11"/>
      <c r="X545" s="10"/>
      <c r="Y545" s="45"/>
      <c r="Z545" s="92"/>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1"/>
      <c r="DV545" s="1"/>
    </row>
    <row r="546" spans="1:126" ht="4.2" customHeight="1">
      <c r="A546" s="1"/>
      <c r="B546" s="1"/>
      <c r="C546" s="1"/>
      <c r="D546" s="13"/>
      <c r="E546" s="262"/>
      <c r="F546" s="13"/>
      <c r="G546" s="302"/>
      <c r="H546" s="13"/>
      <c r="I546" s="13"/>
      <c r="J546" s="13"/>
      <c r="K546" s="13"/>
      <c r="L546" s="13"/>
      <c r="M546" s="14"/>
      <c r="N546" s="13"/>
      <c r="O546" s="13"/>
      <c r="P546" s="14"/>
      <c r="Q546" s="13"/>
      <c r="R546" s="13"/>
      <c r="S546" s="14"/>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c r="BK546" s="176"/>
      <c r="BL546" s="176"/>
      <c r="BM546" s="176"/>
      <c r="BN546" s="176"/>
      <c r="BO546" s="176"/>
      <c r="BP546" s="176"/>
      <c r="BQ546" s="176"/>
      <c r="BR546" s="176"/>
      <c r="BS546" s="176"/>
      <c r="BT546" s="176"/>
      <c r="BU546" s="176"/>
      <c r="BV546" s="176"/>
      <c r="BW546" s="176"/>
      <c r="BX546" s="176"/>
      <c r="BY546" s="176"/>
      <c r="BZ546" s="176"/>
      <c r="CA546" s="176"/>
      <c r="CB546" s="176"/>
      <c r="CC546" s="176"/>
      <c r="CD546" s="176"/>
      <c r="CE546" s="176"/>
      <c r="CF546" s="176"/>
      <c r="CG546" s="176"/>
      <c r="CH546" s="176"/>
      <c r="CI546" s="176"/>
      <c r="CJ546" s="176"/>
      <c r="CK546" s="176"/>
      <c r="CL546" s="176"/>
      <c r="CM546" s="176"/>
      <c r="CN546" s="176"/>
      <c r="CO546" s="176"/>
      <c r="CP546" s="176"/>
      <c r="CQ546" s="176"/>
      <c r="CR546" s="176"/>
      <c r="CS546" s="176"/>
      <c r="CT546" s="176"/>
      <c r="CU546" s="176"/>
      <c r="CV546" s="176"/>
      <c r="CW546" s="176"/>
      <c r="CX546" s="176"/>
      <c r="CY546" s="176"/>
      <c r="CZ546" s="176"/>
      <c r="DA546" s="176"/>
      <c r="DB546" s="176"/>
      <c r="DC546" s="176"/>
      <c r="DD546" s="176"/>
      <c r="DE546" s="176"/>
      <c r="DF546" s="176"/>
      <c r="DG546" s="176"/>
      <c r="DH546" s="176"/>
      <c r="DI546" s="176"/>
      <c r="DJ546" s="176"/>
      <c r="DK546" s="176"/>
      <c r="DL546" s="176"/>
      <c r="DM546" s="176"/>
      <c r="DN546" s="176"/>
      <c r="DO546" s="176"/>
      <c r="DP546" s="176"/>
      <c r="DQ546" s="176"/>
      <c r="DR546" s="176"/>
      <c r="DS546" s="176"/>
      <c r="DT546" s="176"/>
      <c r="DU546" s="1"/>
      <c r="DV546" s="1"/>
    </row>
    <row r="547" spans="1:126" ht="4.2" customHeight="1">
      <c r="A547" s="1"/>
      <c r="B547" s="1"/>
      <c r="C547" s="1"/>
      <c r="D547" s="1"/>
      <c r="E547" s="261"/>
      <c r="F547" s="47"/>
      <c r="G547" s="229"/>
      <c r="H547" s="5"/>
      <c r="I547" s="5"/>
      <c r="J547" s="5"/>
      <c r="K547" s="5"/>
      <c r="L547" s="5"/>
      <c r="M547" s="5"/>
      <c r="N547" s="5"/>
      <c r="O547" s="5"/>
      <c r="P547" s="5"/>
      <c r="Q547" s="5"/>
      <c r="R547" s="5"/>
      <c r="S547" s="5"/>
      <c r="T547" s="208"/>
      <c r="U547" s="23"/>
      <c r="V547" s="1"/>
      <c r="W547" s="11"/>
      <c r="X547" s="10"/>
      <c r="Y547" s="45"/>
      <c r="Z547" s="92"/>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1"/>
      <c r="DV547" s="1"/>
    </row>
    <row r="548" spans="1:126" s="4" customFormat="1" ht="12.6" thickBot="1">
      <c r="A548" s="3"/>
      <c r="B548" s="242"/>
      <c r="C548" s="3"/>
      <c r="D548" s="3"/>
      <c r="E548" s="9"/>
      <c r="F548" s="50"/>
      <c r="G548" s="248"/>
      <c r="H548" s="213" t="str">
        <f>$H$16</f>
        <v>Маржинальная прибыль-Gross</v>
      </c>
      <c r="I548" s="3"/>
      <c r="J548" s="3"/>
      <c r="K548" s="3"/>
      <c r="L548" s="3"/>
      <c r="M548" s="5"/>
      <c r="N548" s="3" t="str">
        <f>N305</f>
        <v>Продажа нежилых помещений</v>
      </c>
      <c r="O548" s="3"/>
      <c r="P548" s="5"/>
      <c r="Q548" s="3" t="s">
        <v>25</v>
      </c>
      <c r="R548" s="3"/>
      <c r="S548" s="5"/>
      <c r="T548" s="83"/>
      <c r="U548" s="23"/>
      <c r="V548" s="3"/>
      <c r="W548" s="11">
        <f>SUM($Y548:$DU548)</f>
        <v>0</v>
      </c>
      <c r="X548" s="11"/>
      <c r="Y548" s="45"/>
      <c r="Z548" s="90"/>
      <c r="AA548" s="91">
        <f t="shared" ref="AA548:BF548" si="1319">IF(AA$8="",0,AA396-AA424)</f>
        <v>0</v>
      </c>
      <c r="AB548" s="91">
        <f t="shared" si="1319"/>
        <v>0</v>
      </c>
      <c r="AC548" s="91">
        <f t="shared" si="1319"/>
        <v>0</v>
      </c>
      <c r="AD548" s="91">
        <f t="shared" si="1319"/>
        <v>0</v>
      </c>
      <c r="AE548" s="91">
        <f t="shared" si="1319"/>
        <v>0</v>
      </c>
      <c r="AF548" s="91">
        <f t="shared" si="1319"/>
        <v>0</v>
      </c>
      <c r="AG548" s="91">
        <f t="shared" si="1319"/>
        <v>0</v>
      </c>
      <c r="AH548" s="91">
        <f t="shared" si="1319"/>
        <v>0</v>
      </c>
      <c r="AI548" s="91">
        <f t="shared" si="1319"/>
        <v>0</v>
      </c>
      <c r="AJ548" s="91">
        <f t="shared" si="1319"/>
        <v>0</v>
      </c>
      <c r="AK548" s="91">
        <f t="shared" si="1319"/>
        <v>0</v>
      </c>
      <c r="AL548" s="91">
        <f t="shared" si="1319"/>
        <v>0</v>
      </c>
      <c r="AM548" s="91">
        <f t="shared" si="1319"/>
        <v>0</v>
      </c>
      <c r="AN548" s="91">
        <f t="shared" si="1319"/>
        <v>0</v>
      </c>
      <c r="AO548" s="91">
        <f t="shared" si="1319"/>
        <v>0</v>
      </c>
      <c r="AP548" s="91">
        <f t="shared" si="1319"/>
        <v>0</v>
      </c>
      <c r="AQ548" s="91">
        <f t="shared" si="1319"/>
        <v>0</v>
      </c>
      <c r="AR548" s="91">
        <f t="shared" si="1319"/>
        <v>0</v>
      </c>
      <c r="AS548" s="91">
        <f t="shared" si="1319"/>
        <v>0</v>
      </c>
      <c r="AT548" s="91">
        <f t="shared" si="1319"/>
        <v>0</v>
      </c>
      <c r="AU548" s="91">
        <f t="shared" si="1319"/>
        <v>0</v>
      </c>
      <c r="AV548" s="91">
        <f t="shared" si="1319"/>
        <v>0</v>
      </c>
      <c r="AW548" s="91">
        <f t="shared" si="1319"/>
        <v>0</v>
      </c>
      <c r="AX548" s="91">
        <f t="shared" si="1319"/>
        <v>0</v>
      </c>
      <c r="AY548" s="91">
        <f t="shared" si="1319"/>
        <v>0</v>
      </c>
      <c r="AZ548" s="91">
        <f t="shared" si="1319"/>
        <v>0</v>
      </c>
      <c r="BA548" s="91">
        <f t="shared" si="1319"/>
        <v>0</v>
      </c>
      <c r="BB548" s="91">
        <f t="shared" si="1319"/>
        <v>0</v>
      </c>
      <c r="BC548" s="91">
        <f t="shared" si="1319"/>
        <v>0</v>
      </c>
      <c r="BD548" s="91">
        <f t="shared" si="1319"/>
        <v>0</v>
      </c>
      <c r="BE548" s="91">
        <f t="shared" si="1319"/>
        <v>0</v>
      </c>
      <c r="BF548" s="91">
        <f t="shared" si="1319"/>
        <v>0</v>
      </c>
      <c r="BG548" s="91">
        <f t="shared" ref="BG548:CL548" si="1320">IF(BG$8="",0,BG396-BG424)</f>
        <v>0</v>
      </c>
      <c r="BH548" s="91">
        <f t="shared" si="1320"/>
        <v>0</v>
      </c>
      <c r="BI548" s="91">
        <f t="shared" si="1320"/>
        <v>0</v>
      </c>
      <c r="BJ548" s="91">
        <f t="shared" si="1320"/>
        <v>0</v>
      </c>
      <c r="BK548" s="91">
        <f t="shared" si="1320"/>
        <v>0</v>
      </c>
      <c r="BL548" s="91">
        <f t="shared" si="1320"/>
        <v>0</v>
      </c>
      <c r="BM548" s="91">
        <f t="shared" si="1320"/>
        <v>0</v>
      </c>
      <c r="BN548" s="91">
        <f t="shared" si="1320"/>
        <v>0</v>
      </c>
      <c r="BO548" s="91">
        <f t="shared" si="1320"/>
        <v>0</v>
      </c>
      <c r="BP548" s="91">
        <f t="shared" si="1320"/>
        <v>0</v>
      </c>
      <c r="BQ548" s="91">
        <f t="shared" si="1320"/>
        <v>0</v>
      </c>
      <c r="BR548" s="91">
        <f t="shared" si="1320"/>
        <v>0</v>
      </c>
      <c r="BS548" s="91">
        <f t="shared" si="1320"/>
        <v>0</v>
      </c>
      <c r="BT548" s="91">
        <f t="shared" si="1320"/>
        <v>0</v>
      </c>
      <c r="BU548" s="91">
        <f t="shared" si="1320"/>
        <v>0</v>
      </c>
      <c r="BV548" s="91">
        <f t="shared" si="1320"/>
        <v>0</v>
      </c>
      <c r="BW548" s="91">
        <f t="shared" si="1320"/>
        <v>0</v>
      </c>
      <c r="BX548" s="91">
        <f t="shared" si="1320"/>
        <v>0</v>
      </c>
      <c r="BY548" s="91">
        <f t="shared" si="1320"/>
        <v>0</v>
      </c>
      <c r="BZ548" s="91">
        <f t="shared" si="1320"/>
        <v>0</v>
      </c>
      <c r="CA548" s="91">
        <f t="shared" si="1320"/>
        <v>0</v>
      </c>
      <c r="CB548" s="91">
        <f t="shared" si="1320"/>
        <v>0</v>
      </c>
      <c r="CC548" s="91">
        <f t="shared" si="1320"/>
        <v>0</v>
      </c>
      <c r="CD548" s="91">
        <f t="shared" si="1320"/>
        <v>0</v>
      </c>
      <c r="CE548" s="91">
        <f t="shared" si="1320"/>
        <v>0</v>
      </c>
      <c r="CF548" s="91">
        <f t="shared" si="1320"/>
        <v>0</v>
      </c>
      <c r="CG548" s="91">
        <f t="shared" si="1320"/>
        <v>0</v>
      </c>
      <c r="CH548" s="91">
        <f t="shared" si="1320"/>
        <v>0</v>
      </c>
      <c r="CI548" s="91">
        <f t="shared" si="1320"/>
        <v>0</v>
      </c>
      <c r="CJ548" s="91">
        <f t="shared" si="1320"/>
        <v>0</v>
      </c>
      <c r="CK548" s="91">
        <f t="shared" si="1320"/>
        <v>0</v>
      </c>
      <c r="CL548" s="91">
        <f t="shared" si="1320"/>
        <v>0</v>
      </c>
      <c r="CM548" s="91">
        <f t="shared" ref="CM548:DT548" si="1321">IF(CM$8="",0,CM396-CM424)</f>
        <v>0</v>
      </c>
      <c r="CN548" s="91">
        <f t="shared" si="1321"/>
        <v>0</v>
      </c>
      <c r="CO548" s="91">
        <f t="shared" si="1321"/>
        <v>0</v>
      </c>
      <c r="CP548" s="91">
        <f t="shared" si="1321"/>
        <v>0</v>
      </c>
      <c r="CQ548" s="91">
        <f t="shared" si="1321"/>
        <v>0</v>
      </c>
      <c r="CR548" s="91">
        <f t="shared" si="1321"/>
        <v>0</v>
      </c>
      <c r="CS548" s="91">
        <f t="shared" si="1321"/>
        <v>0</v>
      </c>
      <c r="CT548" s="91">
        <f t="shared" si="1321"/>
        <v>0</v>
      </c>
      <c r="CU548" s="91">
        <f t="shared" si="1321"/>
        <v>0</v>
      </c>
      <c r="CV548" s="91">
        <f t="shared" si="1321"/>
        <v>0</v>
      </c>
      <c r="CW548" s="91">
        <f t="shared" si="1321"/>
        <v>0</v>
      </c>
      <c r="CX548" s="91">
        <f t="shared" si="1321"/>
        <v>0</v>
      </c>
      <c r="CY548" s="91">
        <f t="shared" si="1321"/>
        <v>0</v>
      </c>
      <c r="CZ548" s="91">
        <f t="shared" si="1321"/>
        <v>0</v>
      </c>
      <c r="DA548" s="91">
        <f t="shared" si="1321"/>
        <v>0</v>
      </c>
      <c r="DB548" s="91">
        <f t="shared" si="1321"/>
        <v>0</v>
      </c>
      <c r="DC548" s="91">
        <f t="shared" si="1321"/>
        <v>0</v>
      </c>
      <c r="DD548" s="91">
        <f t="shared" si="1321"/>
        <v>0</v>
      </c>
      <c r="DE548" s="91">
        <f t="shared" si="1321"/>
        <v>0</v>
      </c>
      <c r="DF548" s="91">
        <f t="shared" si="1321"/>
        <v>0</v>
      </c>
      <c r="DG548" s="91">
        <f t="shared" si="1321"/>
        <v>0</v>
      </c>
      <c r="DH548" s="91">
        <f t="shared" si="1321"/>
        <v>0</v>
      </c>
      <c r="DI548" s="91">
        <f t="shared" si="1321"/>
        <v>0</v>
      </c>
      <c r="DJ548" s="91">
        <f t="shared" si="1321"/>
        <v>0</v>
      </c>
      <c r="DK548" s="91">
        <f t="shared" si="1321"/>
        <v>0</v>
      </c>
      <c r="DL548" s="91">
        <f t="shared" si="1321"/>
        <v>0</v>
      </c>
      <c r="DM548" s="91">
        <f t="shared" si="1321"/>
        <v>0</v>
      </c>
      <c r="DN548" s="91">
        <f t="shared" si="1321"/>
        <v>0</v>
      </c>
      <c r="DO548" s="91">
        <f t="shared" si="1321"/>
        <v>0</v>
      </c>
      <c r="DP548" s="91">
        <f t="shared" si="1321"/>
        <v>0</v>
      </c>
      <c r="DQ548" s="91">
        <f t="shared" si="1321"/>
        <v>0</v>
      </c>
      <c r="DR548" s="91">
        <f t="shared" si="1321"/>
        <v>0</v>
      </c>
      <c r="DS548" s="91">
        <f t="shared" si="1321"/>
        <v>0</v>
      </c>
      <c r="DT548" s="91">
        <f t="shared" si="1321"/>
        <v>0</v>
      </c>
      <c r="DU548" s="3"/>
      <c r="DV548" s="3"/>
    </row>
    <row r="549" spans="1:126" s="34" customFormat="1">
      <c r="A549" s="33"/>
      <c r="B549" s="196"/>
      <c r="C549" s="33"/>
      <c r="D549" s="33"/>
      <c r="E549" s="269"/>
      <c r="F549" s="52"/>
      <c r="G549" s="248"/>
      <c r="H549" s="222" t="str">
        <f>$H$17</f>
        <v>Маржа-Gross</v>
      </c>
      <c r="I549" s="222"/>
      <c r="J549" s="222"/>
      <c r="K549" s="222"/>
      <c r="L549" s="222"/>
      <c r="M549" s="223"/>
      <c r="N549" s="324" t="str">
        <f>N305</f>
        <v>Продажа нежилых помещений</v>
      </c>
      <c r="O549" s="222"/>
      <c r="P549" s="223"/>
      <c r="Q549" s="222" t="s">
        <v>14</v>
      </c>
      <c r="R549" s="33"/>
      <c r="S549" s="19"/>
      <c r="T549" s="207"/>
      <c r="U549" s="25"/>
      <c r="V549" s="322"/>
      <c r="W549" s="323">
        <f>IF(W$8="",0,IF(W362=0,0,W548/W362))</f>
        <v>0</v>
      </c>
      <c r="X549" s="294"/>
      <c r="Y549" s="46"/>
      <c r="Z549" s="102"/>
      <c r="AA549" s="225">
        <f t="shared" ref="AA549:BF549" si="1322">IF(AA$8="",0,IF(AA362=0,0,AA548/AA362))</f>
        <v>0</v>
      </c>
      <c r="AB549" s="225">
        <f t="shared" si="1322"/>
        <v>0</v>
      </c>
      <c r="AC549" s="225">
        <f t="shared" si="1322"/>
        <v>0</v>
      </c>
      <c r="AD549" s="225">
        <f t="shared" si="1322"/>
        <v>0</v>
      </c>
      <c r="AE549" s="225">
        <f t="shared" si="1322"/>
        <v>0</v>
      </c>
      <c r="AF549" s="225">
        <f t="shared" si="1322"/>
        <v>0</v>
      </c>
      <c r="AG549" s="225">
        <f t="shared" si="1322"/>
        <v>0</v>
      </c>
      <c r="AH549" s="225">
        <f t="shared" si="1322"/>
        <v>0</v>
      </c>
      <c r="AI549" s="225">
        <f t="shared" si="1322"/>
        <v>0</v>
      </c>
      <c r="AJ549" s="225">
        <f t="shared" si="1322"/>
        <v>0</v>
      </c>
      <c r="AK549" s="225">
        <f t="shared" si="1322"/>
        <v>0</v>
      </c>
      <c r="AL549" s="225">
        <f t="shared" si="1322"/>
        <v>0</v>
      </c>
      <c r="AM549" s="225">
        <f t="shared" si="1322"/>
        <v>0</v>
      </c>
      <c r="AN549" s="225">
        <f t="shared" si="1322"/>
        <v>0</v>
      </c>
      <c r="AO549" s="225">
        <f t="shared" si="1322"/>
        <v>0</v>
      </c>
      <c r="AP549" s="225">
        <f t="shared" si="1322"/>
        <v>0</v>
      </c>
      <c r="AQ549" s="225">
        <f t="shared" si="1322"/>
        <v>0</v>
      </c>
      <c r="AR549" s="225">
        <f t="shared" si="1322"/>
        <v>0</v>
      </c>
      <c r="AS549" s="225">
        <f t="shared" si="1322"/>
        <v>0</v>
      </c>
      <c r="AT549" s="225">
        <f t="shared" si="1322"/>
        <v>0</v>
      </c>
      <c r="AU549" s="225">
        <f t="shared" si="1322"/>
        <v>0</v>
      </c>
      <c r="AV549" s="225">
        <f t="shared" si="1322"/>
        <v>0</v>
      </c>
      <c r="AW549" s="225">
        <f t="shared" si="1322"/>
        <v>0</v>
      </c>
      <c r="AX549" s="225">
        <f t="shared" si="1322"/>
        <v>0</v>
      </c>
      <c r="AY549" s="225">
        <f t="shared" si="1322"/>
        <v>0</v>
      </c>
      <c r="AZ549" s="225">
        <f t="shared" si="1322"/>
        <v>0</v>
      </c>
      <c r="BA549" s="225">
        <f t="shared" si="1322"/>
        <v>0</v>
      </c>
      <c r="BB549" s="225">
        <f t="shared" si="1322"/>
        <v>0</v>
      </c>
      <c r="BC549" s="225">
        <f t="shared" si="1322"/>
        <v>0</v>
      </c>
      <c r="BD549" s="225">
        <f t="shared" si="1322"/>
        <v>0</v>
      </c>
      <c r="BE549" s="225">
        <f t="shared" si="1322"/>
        <v>0</v>
      </c>
      <c r="BF549" s="225">
        <f t="shared" si="1322"/>
        <v>0</v>
      </c>
      <c r="BG549" s="225">
        <f t="shared" ref="BG549:CL549" si="1323">IF(BG$8="",0,IF(BG362=0,0,BG548/BG362))</f>
        <v>0</v>
      </c>
      <c r="BH549" s="225">
        <f t="shared" si="1323"/>
        <v>0</v>
      </c>
      <c r="BI549" s="225">
        <f t="shared" si="1323"/>
        <v>0</v>
      </c>
      <c r="BJ549" s="225">
        <f t="shared" si="1323"/>
        <v>0</v>
      </c>
      <c r="BK549" s="225">
        <f t="shared" si="1323"/>
        <v>0</v>
      </c>
      <c r="BL549" s="225">
        <f t="shared" si="1323"/>
        <v>0</v>
      </c>
      <c r="BM549" s="225">
        <f t="shared" si="1323"/>
        <v>0</v>
      </c>
      <c r="BN549" s="225">
        <f t="shared" si="1323"/>
        <v>0</v>
      </c>
      <c r="BO549" s="225">
        <f t="shared" si="1323"/>
        <v>0</v>
      </c>
      <c r="BP549" s="225">
        <f t="shared" si="1323"/>
        <v>0</v>
      </c>
      <c r="BQ549" s="225">
        <f t="shared" si="1323"/>
        <v>0</v>
      </c>
      <c r="BR549" s="225">
        <f t="shared" si="1323"/>
        <v>0</v>
      </c>
      <c r="BS549" s="225">
        <f t="shared" si="1323"/>
        <v>0</v>
      </c>
      <c r="BT549" s="225">
        <f t="shared" si="1323"/>
        <v>0</v>
      </c>
      <c r="BU549" s="225">
        <f t="shared" si="1323"/>
        <v>0</v>
      </c>
      <c r="BV549" s="225">
        <f t="shared" si="1323"/>
        <v>0</v>
      </c>
      <c r="BW549" s="225">
        <f t="shared" si="1323"/>
        <v>0</v>
      </c>
      <c r="BX549" s="225">
        <f t="shared" si="1323"/>
        <v>0</v>
      </c>
      <c r="BY549" s="225">
        <f t="shared" si="1323"/>
        <v>0</v>
      </c>
      <c r="BZ549" s="225">
        <f t="shared" si="1323"/>
        <v>0</v>
      </c>
      <c r="CA549" s="225">
        <f t="shared" si="1323"/>
        <v>0</v>
      </c>
      <c r="CB549" s="225">
        <f t="shared" si="1323"/>
        <v>0</v>
      </c>
      <c r="CC549" s="225">
        <f t="shared" si="1323"/>
        <v>0</v>
      </c>
      <c r="CD549" s="225">
        <f t="shared" si="1323"/>
        <v>0</v>
      </c>
      <c r="CE549" s="225">
        <f t="shared" si="1323"/>
        <v>0</v>
      </c>
      <c r="CF549" s="225">
        <f t="shared" si="1323"/>
        <v>0</v>
      </c>
      <c r="CG549" s="225">
        <f t="shared" si="1323"/>
        <v>0</v>
      </c>
      <c r="CH549" s="225">
        <f t="shared" si="1323"/>
        <v>0</v>
      </c>
      <c r="CI549" s="225">
        <f t="shared" si="1323"/>
        <v>0</v>
      </c>
      <c r="CJ549" s="225">
        <f t="shared" si="1323"/>
        <v>0</v>
      </c>
      <c r="CK549" s="225">
        <f t="shared" si="1323"/>
        <v>0</v>
      </c>
      <c r="CL549" s="225">
        <f t="shared" si="1323"/>
        <v>0</v>
      </c>
      <c r="CM549" s="225">
        <f t="shared" ref="CM549:DR549" si="1324">IF(CM$8="",0,IF(CM362=0,0,CM548/CM362))</f>
        <v>0</v>
      </c>
      <c r="CN549" s="225">
        <f t="shared" si="1324"/>
        <v>0</v>
      </c>
      <c r="CO549" s="225">
        <f t="shared" si="1324"/>
        <v>0</v>
      </c>
      <c r="CP549" s="225">
        <f t="shared" si="1324"/>
        <v>0</v>
      </c>
      <c r="CQ549" s="225">
        <f t="shared" si="1324"/>
        <v>0</v>
      </c>
      <c r="CR549" s="225">
        <f t="shared" si="1324"/>
        <v>0</v>
      </c>
      <c r="CS549" s="225">
        <f t="shared" si="1324"/>
        <v>0</v>
      </c>
      <c r="CT549" s="225">
        <f t="shared" si="1324"/>
        <v>0</v>
      </c>
      <c r="CU549" s="225">
        <f t="shared" si="1324"/>
        <v>0</v>
      </c>
      <c r="CV549" s="225">
        <f t="shared" si="1324"/>
        <v>0</v>
      </c>
      <c r="CW549" s="225">
        <f t="shared" si="1324"/>
        <v>0</v>
      </c>
      <c r="CX549" s="225">
        <f t="shared" si="1324"/>
        <v>0</v>
      </c>
      <c r="CY549" s="225">
        <f t="shared" si="1324"/>
        <v>0</v>
      </c>
      <c r="CZ549" s="225">
        <f t="shared" si="1324"/>
        <v>0</v>
      </c>
      <c r="DA549" s="225">
        <f t="shared" si="1324"/>
        <v>0</v>
      </c>
      <c r="DB549" s="225">
        <f t="shared" si="1324"/>
        <v>0</v>
      </c>
      <c r="DC549" s="225">
        <f t="shared" si="1324"/>
        <v>0</v>
      </c>
      <c r="DD549" s="225">
        <f t="shared" si="1324"/>
        <v>0</v>
      </c>
      <c r="DE549" s="225">
        <f t="shared" si="1324"/>
        <v>0</v>
      </c>
      <c r="DF549" s="225">
        <f t="shared" si="1324"/>
        <v>0</v>
      </c>
      <c r="DG549" s="225">
        <f t="shared" si="1324"/>
        <v>0</v>
      </c>
      <c r="DH549" s="225">
        <f t="shared" si="1324"/>
        <v>0</v>
      </c>
      <c r="DI549" s="225">
        <f t="shared" si="1324"/>
        <v>0</v>
      </c>
      <c r="DJ549" s="225">
        <f t="shared" si="1324"/>
        <v>0</v>
      </c>
      <c r="DK549" s="225">
        <f t="shared" si="1324"/>
        <v>0</v>
      </c>
      <c r="DL549" s="225">
        <f t="shared" si="1324"/>
        <v>0</v>
      </c>
      <c r="DM549" s="225">
        <f t="shared" si="1324"/>
        <v>0</v>
      </c>
      <c r="DN549" s="225">
        <f t="shared" si="1324"/>
        <v>0</v>
      </c>
      <c r="DO549" s="225">
        <f t="shared" si="1324"/>
        <v>0</v>
      </c>
      <c r="DP549" s="225">
        <f t="shared" si="1324"/>
        <v>0</v>
      </c>
      <c r="DQ549" s="225">
        <f t="shared" si="1324"/>
        <v>0</v>
      </c>
      <c r="DR549" s="225">
        <f t="shared" si="1324"/>
        <v>0</v>
      </c>
      <c r="DS549" s="225">
        <f t="shared" ref="DS549:DT549" si="1325">IF(DS$8="",0,IF(DS362=0,0,DS548/DS362))</f>
        <v>0</v>
      </c>
      <c r="DT549" s="225">
        <f t="shared" si="1325"/>
        <v>0</v>
      </c>
      <c r="DU549" s="33"/>
      <c r="DV549" s="33"/>
    </row>
    <row r="550" spans="1:126" ht="4.2" customHeight="1">
      <c r="A550" s="1"/>
      <c r="B550" s="1"/>
      <c r="C550" s="1"/>
      <c r="D550" s="1"/>
      <c r="E550" s="261"/>
      <c r="F550" s="47"/>
      <c r="G550" s="248"/>
      <c r="H550" s="32"/>
      <c r="I550" s="32"/>
      <c r="J550" s="32"/>
      <c r="K550" s="32"/>
      <c r="L550" s="32"/>
      <c r="M550" s="16"/>
      <c r="N550" s="32"/>
      <c r="O550" s="32"/>
      <c r="P550" s="16"/>
      <c r="Q550" s="32"/>
      <c r="R550" s="1"/>
      <c r="S550" s="5"/>
      <c r="T550" s="7"/>
      <c r="U550" s="23"/>
      <c r="V550" s="1"/>
      <c r="W550" s="10"/>
      <c r="X550" s="10"/>
      <c r="Y550" s="45"/>
      <c r="Z550" s="92"/>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c r="AW550" s="97"/>
      <c r="AX550" s="97"/>
      <c r="AY550" s="97"/>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c r="BX550" s="97"/>
      <c r="BY550" s="97"/>
      <c r="BZ550" s="97"/>
      <c r="CA550" s="97"/>
      <c r="CB550" s="97"/>
      <c r="CC550" s="97"/>
      <c r="CD550" s="97"/>
      <c r="CE550" s="97"/>
      <c r="CF550" s="97"/>
      <c r="CG550" s="97"/>
      <c r="CH550" s="97"/>
      <c r="CI550" s="97"/>
      <c r="CJ550" s="97"/>
      <c r="CK550" s="97"/>
      <c r="CL550" s="97"/>
      <c r="CM550" s="97"/>
      <c r="CN550" s="97"/>
      <c r="CO550" s="97"/>
      <c r="CP550" s="97"/>
      <c r="CQ550" s="97"/>
      <c r="CR550" s="97"/>
      <c r="CS550" s="97"/>
      <c r="CT550" s="97"/>
      <c r="CU550" s="97"/>
      <c r="CV550" s="97"/>
      <c r="CW550" s="97"/>
      <c r="CX550" s="97"/>
      <c r="CY550" s="97"/>
      <c r="CZ550" s="97"/>
      <c r="DA550" s="97"/>
      <c r="DB550" s="97"/>
      <c r="DC550" s="97"/>
      <c r="DD550" s="97"/>
      <c r="DE550" s="97"/>
      <c r="DF550" s="97"/>
      <c r="DG550" s="97"/>
      <c r="DH550" s="97"/>
      <c r="DI550" s="97"/>
      <c r="DJ550" s="97"/>
      <c r="DK550" s="97"/>
      <c r="DL550" s="97"/>
      <c r="DM550" s="97"/>
      <c r="DN550" s="97"/>
      <c r="DO550" s="97"/>
      <c r="DP550" s="97"/>
      <c r="DQ550" s="97"/>
      <c r="DR550" s="97"/>
      <c r="DS550" s="97"/>
      <c r="DT550" s="97"/>
      <c r="DU550" s="1"/>
      <c r="DV550" s="1"/>
    </row>
    <row r="551" spans="1:126" ht="4.2" customHeight="1">
      <c r="A551" s="1"/>
      <c r="B551" s="1"/>
      <c r="C551" s="1"/>
      <c r="D551" s="1"/>
      <c r="E551" s="261"/>
      <c r="F551" s="47"/>
      <c r="G551" s="248"/>
      <c r="H551" s="1"/>
      <c r="I551" s="1"/>
      <c r="J551" s="1"/>
      <c r="K551" s="1"/>
      <c r="L551" s="1"/>
      <c r="M551" s="5"/>
      <c r="N551" s="1"/>
      <c r="O551" s="1"/>
      <c r="P551" s="5"/>
      <c r="Q551" s="1"/>
      <c r="R551" s="1"/>
      <c r="S551" s="5"/>
      <c r="T551" s="7"/>
      <c r="U551" s="23"/>
      <c r="V551" s="1"/>
      <c r="W551" s="11"/>
      <c r="X551" s="10"/>
      <c r="Y551" s="45"/>
      <c r="Z551" s="92"/>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1"/>
      <c r="DV551" s="1"/>
    </row>
    <row r="552" spans="1:126" s="4" customFormat="1" ht="12.6" thickBot="1">
      <c r="A552" s="3"/>
      <c r="B552" s="3"/>
      <c r="C552" s="3"/>
      <c r="D552" s="3"/>
      <c r="E552" s="9" t="s">
        <v>107</v>
      </c>
      <c r="F552" s="50"/>
      <c r="G552" s="248"/>
      <c r="H552" s="3" t="str">
        <f>$H$24</f>
        <v>Прибыль от коммерческой деятельности</v>
      </c>
      <c r="I552" s="3"/>
      <c r="J552" s="3"/>
      <c r="K552" s="3"/>
      <c r="L552" s="3"/>
      <c r="M552" s="5"/>
      <c r="N552" s="3" t="str">
        <f>N305</f>
        <v>Продажа нежилых помещений</v>
      </c>
      <c r="O552" s="3"/>
      <c r="P552" s="5"/>
      <c r="Q552" s="3" t="s">
        <v>25</v>
      </c>
      <c r="R552" s="3"/>
      <c r="S552" s="5"/>
      <c r="T552" s="83"/>
      <c r="U552" s="23"/>
      <c r="V552" s="3"/>
      <c r="W552" s="11">
        <f>SUM($Y552:$DU552)</f>
        <v>0</v>
      </c>
      <c r="X552" s="11"/>
      <c r="Y552" s="45"/>
      <c r="Z552" s="90"/>
      <c r="AA552" s="91">
        <f t="shared" ref="AA552:BF552" si="1326">IF(AA$8="",0,AA408-AA425)</f>
        <v>0</v>
      </c>
      <c r="AB552" s="91">
        <f t="shared" si="1326"/>
        <v>0</v>
      </c>
      <c r="AC552" s="91">
        <f t="shared" si="1326"/>
        <v>0</v>
      </c>
      <c r="AD552" s="91">
        <f t="shared" si="1326"/>
        <v>0</v>
      </c>
      <c r="AE552" s="91">
        <f t="shared" si="1326"/>
        <v>0</v>
      </c>
      <c r="AF552" s="91">
        <f t="shared" si="1326"/>
        <v>0</v>
      </c>
      <c r="AG552" s="91">
        <f t="shared" si="1326"/>
        <v>0</v>
      </c>
      <c r="AH552" s="91">
        <f t="shared" si="1326"/>
        <v>0</v>
      </c>
      <c r="AI552" s="91">
        <f t="shared" si="1326"/>
        <v>0</v>
      </c>
      <c r="AJ552" s="91">
        <f t="shared" si="1326"/>
        <v>0</v>
      </c>
      <c r="AK552" s="91">
        <f t="shared" si="1326"/>
        <v>0</v>
      </c>
      <c r="AL552" s="91">
        <f t="shared" si="1326"/>
        <v>0</v>
      </c>
      <c r="AM552" s="91">
        <f t="shared" si="1326"/>
        <v>0</v>
      </c>
      <c r="AN552" s="91">
        <f t="shared" si="1326"/>
        <v>0</v>
      </c>
      <c r="AO552" s="91">
        <f t="shared" si="1326"/>
        <v>0</v>
      </c>
      <c r="AP552" s="91">
        <f t="shared" si="1326"/>
        <v>0</v>
      </c>
      <c r="AQ552" s="91">
        <f t="shared" si="1326"/>
        <v>0</v>
      </c>
      <c r="AR552" s="91">
        <f t="shared" si="1326"/>
        <v>0</v>
      </c>
      <c r="AS552" s="91">
        <f t="shared" si="1326"/>
        <v>0</v>
      </c>
      <c r="AT552" s="91">
        <f t="shared" si="1326"/>
        <v>0</v>
      </c>
      <c r="AU552" s="91">
        <f t="shared" si="1326"/>
        <v>0</v>
      </c>
      <c r="AV552" s="91">
        <f t="shared" si="1326"/>
        <v>0</v>
      </c>
      <c r="AW552" s="91">
        <f t="shared" si="1326"/>
        <v>0</v>
      </c>
      <c r="AX552" s="91">
        <f t="shared" si="1326"/>
        <v>0</v>
      </c>
      <c r="AY552" s="91">
        <f t="shared" si="1326"/>
        <v>0</v>
      </c>
      <c r="AZ552" s="91">
        <f t="shared" si="1326"/>
        <v>0</v>
      </c>
      <c r="BA552" s="91">
        <f t="shared" si="1326"/>
        <v>0</v>
      </c>
      <c r="BB552" s="91">
        <f t="shared" si="1326"/>
        <v>0</v>
      </c>
      <c r="BC552" s="91">
        <f t="shared" si="1326"/>
        <v>0</v>
      </c>
      <c r="BD552" s="91">
        <f t="shared" si="1326"/>
        <v>0</v>
      </c>
      <c r="BE552" s="91">
        <f t="shared" si="1326"/>
        <v>0</v>
      </c>
      <c r="BF552" s="91">
        <f t="shared" si="1326"/>
        <v>0</v>
      </c>
      <c r="BG552" s="91">
        <f t="shared" ref="BG552:CL552" si="1327">IF(BG$8="",0,BG408-BG425)</f>
        <v>0</v>
      </c>
      <c r="BH552" s="91">
        <f t="shared" si="1327"/>
        <v>0</v>
      </c>
      <c r="BI552" s="91">
        <f t="shared" si="1327"/>
        <v>0</v>
      </c>
      <c r="BJ552" s="91">
        <f t="shared" si="1327"/>
        <v>0</v>
      </c>
      <c r="BK552" s="91">
        <f t="shared" si="1327"/>
        <v>0</v>
      </c>
      <c r="BL552" s="91">
        <f t="shared" si="1327"/>
        <v>0</v>
      </c>
      <c r="BM552" s="91">
        <f t="shared" si="1327"/>
        <v>0</v>
      </c>
      <c r="BN552" s="91">
        <f t="shared" si="1327"/>
        <v>0</v>
      </c>
      <c r="BO552" s="91">
        <f t="shared" si="1327"/>
        <v>0</v>
      </c>
      <c r="BP552" s="91">
        <f t="shared" si="1327"/>
        <v>0</v>
      </c>
      <c r="BQ552" s="91">
        <f t="shared" si="1327"/>
        <v>0</v>
      </c>
      <c r="BR552" s="91">
        <f t="shared" si="1327"/>
        <v>0</v>
      </c>
      <c r="BS552" s="91">
        <f t="shared" si="1327"/>
        <v>0</v>
      </c>
      <c r="BT552" s="91">
        <f t="shared" si="1327"/>
        <v>0</v>
      </c>
      <c r="BU552" s="91">
        <f t="shared" si="1327"/>
        <v>0</v>
      </c>
      <c r="BV552" s="91">
        <f t="shared" si="1327"/>
        <v>0</v>
      </c>
      <c r="BW552" s="91">
        <f t="shared" si="1327"/>
        <v>0</v>
      </c>
      <c r="BX552" s="91">
        <f t="shared" si="1327"/>
        <v>0</v>
      </c>
      <c r="BY552" s="91">
        <f t="shared" si="1327"/>
        <v>0</v>
      </c>
      <c r="BZ552" s="91">
        <f t="shared" si="1327"/>
        <v>0</v>
      </c>
      <c r="CA552" s="91">
        <f t="shared" si="1327"/>
        <v>0</v>
      </c>
      <c r="CB552" s="91">
        <f t="shared" si="1327"/>
        <v>0</v>
      </c>
      <c r="CC552" s="91">
        <f t="shared" si="1327"/>
        <v>0</v>
      </c>
      <c r="CD552" s="91">
        <f t="shared" si="1327"/>
        <v>0</v>
      </c>
      <c r="CE552" s="91">
        <f t="shared" si="1327"/>
        <v>0</v>
      </c>
      <c r="CF552" s="91">
        <f t="shared" si="1327"/>
        <v>0</v>
      </c>
      <c r="CG552" s="91">
        <f t="shared" si="1327"/>
        <v>0</v>
      </c>
      <c r="CH552" s="91">
        <f t="shared" si="1327"/>
        <v>0</v>
      </c>
      <c r="CI552" s="91">
        <f t="shared" si="1327"/>
        <v>0</v>
      </c>
      <c r="CJ552" s="91">
        <f t="shared" si="1327"/>
        <v>0</v>
      </c>
      <c r="CK552" s="91">
        <f t="shared" si="1327"/>
        <v>0</v>
      </c>
      <c r="CL552" s="91">
        <f t="shared" si="1327"/>
        <v>0</v>
      </c>
      <c r="CM552" s="91">
        <f t="shared" ref="CM552:DT552" si="1328">IF(CM$8="",0,CM408-CM425)</f>
        <v>0</v>
      </c>
      <c r="CN552" s="91">
        <f t="shared" si="1328"/>
        <v>0</v>
      </c>
      <c r="CO552" s="91">
        <f t="shared" si="1328"/>
        <v>0</v>
      </c>
      <c r="CP552" s="91">
        <f t="shared" si="1328"/>
        <v>0</v>
      </c>
      <c r="CQ552" s="91">
        <f t="shared" si="1328"/>
        <v>0</v>
      </c>
      <c r="CR552" s="91">
        <f t="shared" si="1328"/>
        <v>0</v>
      </c>
      <c r="CS552" s="91">
        <f t="shared" si="1328"/>
        <v>0</v>
      </c>
      <c r="CT552" s="91">
        <f t="shared" si="1328"/>
        <v>0</v>
      </c>
      <c r="CU552" s="91">
        <f t="shared" si="1328"/>
        <v>0</v>
      </c>
      <c r="CV552" s="91">
        <f t="shared" si="1328"/>
        <v>0</v>
      </c>
      <c r="CW552" s="91">
        <f t="shared" si="1328"/>
        <v>0</v>
      </c>
      <c r="CX552" s="91">
        <f t="shared" si="1328"/>
        <v>0</v>
      </c>
      <c r="CY552" s="91">
        <f t="shared" si="1328"/>
        <v>0</v>
      </c>
      <c r="CZ552" s="91">
        <f t="shared" si="1328"/>
        <v>0</v>
      </c>
      <c r="DA552" s="91">
        <f t="shared" si="1328"/>
        <v>0</v>
      </c>
      <c r="DB552" s="91">
        <f t="shared" si="1328"/>
        <v>0</v>
      </c>
      <c r="DC552" s="91">
        <f t="shared" si="1328"/>
        <v>0</v>
      </c>
      <c r="DD552" s="91">
        <f t="shared" si="1328"/>
        <v>0</v>
      </c>
      <c r="DE552" s="91">
        <f t="shared" si="1328"/>
        <v>0</v>
      </c>
      <c r="DF552" s="91">
        <f t="shared" si="1328"/>
        <v>0</v>
      </c>
      <c r="DG552" s="91">
        <f t="shared" si="1328"/>
        <v>0</v>
      </c>
      <c r="DH552" s="91">
        <f t="shared" si="1328"/>
        <v>0</v>
      </c>
      <c r="DI552" s="91">
        <f t="shared" si="1328"/>
        <v>0</v>
      </c>
      <c r="DJ552" s="91">
        <f t="shared" si="1328"/>
        <v>0</v>
      </c>
      <c r="DK552" s="91">
        <f t="shared" si="1328"/>
        <v>0</v>
      </c>
      <c r="DL552" s="91">
        <f t="shared" si="1328"/>
        <v>0</v>
      </c>
      <c r="DM552" s="91">
        <f t="shared" si="1328"/>
        <v>0</v>
      </c>
      <c r="DN552" s="91">
        <f t="shared" si="1328"/>
        <v>0</v>
      </c>
      <c r="DO552" s="91">
        <f t="shared" si="1328"/>
        <v>0</v>
      </c>
      <c r="DP552" s="91">
        <f t="shared" si="1328"/>
        <v>0</v>
      </c>
      <c r="DQ552" s="91">
        <f t="shared" si="1328"/>
        <v>0</v>
      </c>
      <c r="DR552" s="91">
        <f t="shared" si="1328"/>
        <v>0</v>
      </c>
      <c r="DS552" s="91">
        <f t="shared" si="1328"/>
        <v>0</v>
      </c>
      <c r="DT552" s="91">
        <f t="shared" si="1328"/>
        <v>0</v>
      </c>
      <c r="DU552" s="3"/>
      <c r="DV552" s="3"/>
    </row>
    <row r="553" spans="1:126" s="34" customFormat="1">
      <c r="A553" s="33"/>
      <c r="B553" s="196"/>
      <c r="C553" s="33"/>
      <c r="D553" s="33"/>
      <c r="E553" s="9" t="s">
        <v>107</v>
      </c>
      <c r="F553" s="52"/>
      <c r="G553" s="248"/>
      <c r="H553" s="222" t="str">
        <f>$H$25</f>
        <v>Рентабельность коммерческой деятельности</v>
      </c>
      <c r="I553" s="222"/>
      <c r="J553" s="222"/>
      <c r="K553" s="222"/>
      <c r="L553" s="222"/>
      <c r="M553" s="223"/>
      <c r="N553" s="324" t="str">
        <f>N305</f>
        <v>Продажа нежилых помещений</v>
      </c>
      <c r="O553" s="222"/>
      <c r="P553" s="223"/>
      <c r="Q553" s="222" t="s">
        <v>14</v>
      </c>
      <c r="R553" s="33"/>
      <c r="S553" s="19"/>
      <c r="T553" s="207"/>
      <c r="U553" s="25"/>
      <c r="V553" s="322"/>
      <c r="W553" s="323">
        <f>IF(W$8="",0,IF(W400=0,0,W552/W400))</f>
        <v>0</v>
      </c>
      <c r="X553" s="294"/>
      <c r="Y553" s="325"/>
      <c r="Z553" s="102"/>
      <c r="AA553" s="225">
        <f t="shared" ref="AA553:BF553" si="1329">IF(AA$8="",0,IF(AA400=0,0,AA552/AA400))</f>
        <v>0</v>
      </c>
      <c r="AB553" s="225">
        <f t="shared" si="1329"/>
        <v>0</v>
      </c>
      <c r="AC553" s="225">
        <f t="shared" si="1329"/>
        <v>0</v>
      </c>
      <c r="AD553" s="225">
        <f t="shared" si="1329"/>
        <v>0</v>
      </c>
      <c r="AE553" s="225">
        <f t="shared" si="1329"/>
        <v>0</v>
      </c>
      <c r="AF553" s="225">
        <f t="shared" si="1329"/>
        <v>0</v>
      </c>
      <c r="AG553" s="225">
        <f t="shared" si="1329"/>
        <v>0</v>
      </c>
      <c r="AH553" s="225">
        <f t="shared" si="1329"/>
        <v>0</v>
      </c>
      <c r="AI553" s="225">
        <f t="shared" si="1329"/>
        <v>0</v>
      </c>
      <c r="AJ553" s="225">
        <f t="shared" si="1329"/>
        <v>0</v>
      </c>
      <c r="AK553" s="225">
        <f t="shared" si="1329"/>
        <v>0</v>
      </c>
      <c r="AL553" s="225">
        <f t="shared" si="1329"/>
        <v>0</v>
      </c>
      <c r="AM553" s="225">
        <f t="shared" si="1329"/>
        <v>0</v>
      </c>
      <c r="AN553" s="225">
        <f t="shared" si="1329"/>
        <v>0</v>
      </c>
      <c r="AO553" s="225">
        <f t="shared" si="1329"/>
        <v>0</v>
      </c>
      <c r="AP553" s="225">
        <f t="shared" si="1329"/>
        <v>0</v>
      </c>
      <c r="AQ553" s="225">
        <f t="shared" si="1329"/>
        <v>0</v>
      </c>
      <c r="AR553" s="225">
        <f t="shared" si="1329"/>
        <v>0</v>
      </c>
      <c r="AS553" s="225">
        <f t="shared" si="1329"/>
        <v>0</v>
      </c>
      <c r="AT553" s="225">
        <f t="shared" si="1329"/>
        <v>0</v>
      </c>
      <c r="AU553" s="225">
        <f t="shared" si="1329"/>
        <v>0</v>
      </c>
      <c r="AV553" s="225">
        <f t="shared" si="1329"/>
        <v>0</v>
      </c>
      <c r="AW553" s="225">
        <f t="shared" si="1329"/>
        <v>0</v>
      </c>
      <c r="AX553" s="225">
        <f t="shared" si="1329"/>
        <v>0</v>
      </c>
      <c r="AY553" s="225">
        <f t="shared" si="1329"/>
        <v>0</v>
      </c>
      <c r="AZ553" s="225">
        <f t="shared" si="1329"/>
        <v>0</v>
      </c>
      <c r="BA553" s="225">
        <f t="shared" si="1329"/>
        <v>0</v>
      </c>
      <c r="BB553" s="225">
        <f t="shared" si="1329"/>
        <v>0</v>
      </c>
      <c r="BC553" s="225">
        <f t="shared" si="1329"/>
        <v>0</v>
      </c>
      <c r="BD553" s="225">
        <f t="shared" si="1329"/>
        <v>0</v>
      </c>
      <c r="BE553" s="225">
        <f t="shared" si="1329"/>
        <v>0</v>
      </c>
      <c r="BF553" s="225">
        <f t="shared" si="1329"/>
        <v>0</v>
      </c>
      <c r="BG553" s="225">
        <f t="shared" ref="BG553:CL553" si="1330">IF(BG$8="",0,IF(BG400=0,0,BG552/BG400))</f>
        <v>0</v>
      </c>
      <c r="BH553" s="225">
        <f t="shared" si="1330"/>
        <v>0</v>
      </c>
      <c r="BI553" s="225">
        <f t="shared" si="1330"/>
        <v>0</v>
      </c>
      <c r="BJ553" s="225">
        <f t="shared" si="1330"/>
        <v>0</v>
      </c>
      <c r="BK553" s="225">
        <f t="shared" si="1330"/>
        <v>0</v>
      </c>
      <c r="BL553" s="225">
        <f t="shared" si="1330"/>
        <v>0</v>
      </c>
      <c r="BM553" s="225">
        <f t="shared" si="1330"/>
        <v>0</v>
      </c>
      <c r="BN553" s="225">
        <f t="shared" si="1330"/>
        <v>0</v>
      </c>
      <c r="BO553" s="225">
        <f t="shared" si="1330"/>
        <v>0</v>
      </c>
      <c r="BP553" s="225">
        <f t="shared" si="1330"/>
        <v>0</v>
      </c>
      <c r="BQ553" s="225">
        <f t="shared" si="1330"/>
        <v>0</v>
      </c>
      <c r="BR553" s="225">
        <f t="shared" si="1330"/>
        <v>0</v>
      </c>
      <c r="BS553" s="225">
        <f t="shared" si="1330"/>
        <v>0</v>
      </c>
      <c r="BT553" s="225">
        <f t="shared" si="1330"/>
        <v>0</v>
      </c>
      <c r="BU553" s="225">
        <f t="shared" si="1330"/>
        <v>0</v>
      </c>
      <c r="BV553" s="225">
        <f t="shared" si="1330"/>
        <v>0</v>
      </c>
      <c r="BW553" s="225">
        <f t="shared" si="1330"/>
        <v>0</v>
      </c>
      <c r="BX553" s="225">
        <f t="shared" si="1330"/>
        <v>0</v>
      </c>
      <c r="BY553" s="225">
        <f t="shared" si="1330"/>
        <v>0</v>
      </c>
      <c r="BZ553" s="225">
        <f t="shared" si="1330"/>
        <v>0</v>
      </c>
      <c r="CA553" s="225">
        <f t="shared" si="1330"/>
        <v>0</v>
      </c>
      <c r="CB553" s="225">
        <f t="shared" si="1330"/>
        <v>0</v>
      </c>
      <c r="CC553" s="225">
        <f t="shared" si="1330"/>
        <v>0</v>
      </c>
      <c r="CD553" s="225">
        <f t="shared" si="1330"/>
        <v>0</v>
      </c>
      <c r="CE553" s="225">
        <f t="shared" si="1330"/>
        <v>0</v>
      </c>
      <c r="CF553" s="225">
        <f t="shared" si="1330"/>
        <v>0</v>
      </c>
      <c r="CG553" s="225">
        <f t="shared" si="1330"/>
        <v>0</v>
      </c>
      <c r="CH553" s="225">
        <f t="shared" si="1330"/>
        <v>0</v>
      </c>
      <c r="CI553" s="225">
        <f t="shared" si="1330"/>
        <v>0</v>
      </c>
      <c r="CJ553" s="225">
        <f t="shared" si="1330"/>
        <v>0</v>
      </c>
      <c r="CK553" s="225">
        <f t="shared" si="1330"/>
        <v>0</v>
      </c>
      <c r="CL553" s="225">
        <f t="shared" si="1330"/>
        <v>0</v>
      </c>
      <c r="CM553" s="225">
        <f t="shared" ref="CM553:DR553" si="1331">IF(CM$8="",0,IF(CM400=0,0,CM552/CM400))</f>
        <v>0</v>
      </c>
      <c r="CN553" s="225">
        <f t="shared" si="1331"/>
        <v>0</v>
      </c>
      <c r="CO553" s="225">
        <f t="shared" si="1331"/>
        <v>0</v>
      </c>
      <c r="CP553" s="225">
        <f t="shared" si="1331"/>
        <v>0</v>
      </c>
      <c r="CQ553" s="225">
        <f t="shared" si="1331"/>
        <v>0</v>
      </c>
      <c r="CR553" s="225">
        <f t="shared" si="1331"/>
        <v>0</v>
      </c>
      <c r="CS553" s="225">
        <f t="shared" si="1331"/>
        <v>0</v>
      </c>
      <c r="CT553" s="225">
        <f t="shared" si="1331"/>
        <v>0</v>
      </c>
      <c r="CU553" s="225">
        <f t="shared" si="1331"/>
        <v>0</v>
      </c>
      <c r="CV553" s="225">
        <f t="shared" si="1331"/>
        <v>0</v>
      </c>
      <c r="CW553" s="225">
        <f t="shared" si="1331"/>
        <v>0</v>
      </c>
      <c r="CX553" s="225">
        <f t="shared" si="1331"/>
        <v>0</v>
      </c>
      <c r="CY553" s="225">
        <f t="shared" si="1331"/>
        <v>0</v>
      </c>
      <c r="CZ553" s="225">
        <f t="shared" si="1331"/>
        <v>0</v>
      </c>
      <c r="DA553" s="225">
        <f t="shared" si="1331"/>
        <v>0</v>
      </c>
      <c r="DB553" s="225">
        <f t="shared" si="1331"/>
        <v>0</v>
      </c>
      <c r="DC553" s="225">
        <f t="shared" si="1331"/>
        <v>0</v>
      </c>
      <c r="DD553" s="225">
        <f t="shared" si="1331"/>
        <v>0</v>
      </c>
      <c r="DE553" s="225">
        <f t="shared" si="1331"/>
        <v>0</v>
      </c>
      <c r="DF553" s="225">
        <f t="shared" si="1331"/>
        <v>0</v>
      </c>
      <c r="DG553" s="225">
        <f t="shared" si="1331"/>
        <v>0</v>
      </c>
      <c r="DH553" s="225">
        <f t="shared" si="1331"/>
        <v>0</v>
      </c>
      <c r="DI553" s="225">
        <f t="shared" si="1331"/>
        <v>0</v>
      </c>
      <c r="DJ553" s="225">
        <f t="shared" si="1331"/>
        <v>0</v>
      </c>
      <c r="DK553" s="225">
        <f t="shared" si="1331"/>
        <v>0</v>
      </c>
      <c r="DL553" s="225">
        <f t="shared" si="1331"/>
        <v>0</v>
      </c>
      <c r="DM553" s="225">
        <f t="shared" si="1331"/>
        <v>0</v>
      </c>
      <c r="DN553" s="225">
        <f t="shared" si="1331"/>
        <v>0</v>
      </c>
      <c r="DO553" s="225">
        <f t="shared" si="1331"/>
        <v>0</v>
      </c>
      <c r="DP553" s="225">
        <f t="shared" si="1331"/>
        <v>0</v>
      </c>
      <c r="DQ553" s="225">
        <f t="shared" si="1331"/>
        <v>0</v>
      </c>
      <c r="DR553" s="225">
        <f t="shared" si="1331"/>
        <v>0</v>
      </c>
      <c r="DS553" s="225">
        <f t="shared" ref="DS553:DT553" si="1332">IF(DS$8="",0,IF(DS400=0,0,DS552/DS400))</f>
        <v>0</v>
      </c>
      <c r="DT553" s="225">
        <f t="shared" si="1332"/>
        <v>0</v>
      </c>
      <c r="DU553" s="33"/>
      <c r="DV553" s="33"/>
    </row>
    <row r="554" spans="1:126" ht="4.2" customHeight="1">
      <c r="A554" s="1"/>
      <c r="B554" s="1"/>
      <c r="C554" s="1"/>
      <c r="D554" s="1"/>
      <c r="E554" s="261"/>
      <c r="F554" s="47"/>
      <c r="G554" s="248"/>
      <c r="H554" s="32"/>
      <c r="I554" s="32"/>
      <c r="J554" s="32"/>
      <c r="K554" s="32"/>
      <c r="L554" s="32"/>
      <c r="M554" s="16"/>
      <c r="N554" s="32"/>
      <c r="O554" s="32"/>
      <c r="P554" s="16"/>
      <c r="Q554" s="32"/>
      <c r="R554" s="1"/>
      <c r="S554" s="5"/>
      <c r="T554" s="7"/>
      <c r="U554" s="23"/>
      <c r="V554" s="1"/>
      <c r="W554" s="10"/>
      <c r="X554" s="10"/>
      <c r="Y554" s="45"/>
      <c r="Z554" s="92"/>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1"/>
      <c r="DV554" s="1"/>
    </row>
    <row r="555" spans="1:126" ht="4.2" customHeight="1">
      <c r="A555" s="1"/>
      <c r="B555" s="1"/>
      <c r="C555" s="1"/>
      <c r="D555" s="1"/>
      <c r="E555" s="261"/>
      <c r="F555" s="47"/>
      <c r="G555" s="248"/>
      <c r="H555" s="1"/>
      <c r="I555" s="1"/>
      <c r="J555" s="1"/>
      <c r="K555" s="1"/>
      <c r="L555" s="1"/>
      <c r="M555" s="5"/>
      <c r="N555" s="1"/>
      <c r="O555" s="1"/>
      <c r="P555" s="5"/>
      <c r="Q555" s="1"/>
      <c r="R555" s="1"/>
      <c r="S555" s="5"/>
      <c r="T555" s="7"/>
      <c r="U555" s="23"/>
      <c r="V555" s="1"/>
      <c r="W555" s="11"/>
      <c r="X555" s="10"/>
      <c r="Y555" s="45"/>
      <c r="Z555" s="92"/>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1"/>
      <c r="DV555" s="1"/>
    </row>
    <row r="556" spans="1:126" ht="4.2" customHeight="1">
      <c r="A556" s="1"/>
      <c r="B556" s="1"/>
      <c r="C556" s="1"/>
      <c r="D556" s="1"/>
      <c r="E556" s="261"/>
      <c r="F556" s="47"/>
      <c r="G556" s="248"/>
      <c r="H556" s="1"/>
      <c r="I556" s="1"/>
      <c r="J556" s="1"/>
      <c r="K556" s="1"/>
      <c r="L556" s="1"/>
      <c r="M556" s="5"/>
      <c r="N556" s="1"/>
      <c r="O556" s="1"/>
      <c r="P556" s="5"/>
      <c r="Q556" s="1"/>
      <c r="R556" s="1"/>
      <c r="S556" s="5"/>
      <c r="T556" s="7"/>
      <c r="U556" s="23"/>
      <c r="V556" s="1"/>
      <c r="W556" s="11"/>
      <c r="X556" s="10"/>
      <c r="Y556" s="45"/>
      <c r="Z556" s="92"/>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1"/>
      <c r="DV556" s="1"/>
    </row>
    <row r="557" spans="1:126" s="4" customFormat="1" ht="12.6" thickBot="1">
      <c r="A557" s="3"/>
      <c r="B557" s="196"/>
      <c r="C557" s="3"/>
      <c r="D557" s="3"/>
      <c r="E557" s="9" t="s">
        <v>110</v>
      </c>
      <c r="F557" s="50"/>
      <c r="G557" s="248"/>
      <c r="H557" s="214" t="str">
        <f>$H$30</f>
        <v>Финпоток по коммерческой деятельности</v>
      </c>
      <c r="I557" s="214"/>
      <c r="J557" s="214"/>
      <c r="K557" s="214"/>
      <c r="L557" s="214"/>
      <c r="M557" s="215"/>
      <c r="N557" s="214" t="str">
        <f>N305</f>
        <v>Продажа нежилых помещений</v>
      </c>
      <c r="O557" s="214"/>
      <c r="P557" s="215"/>
      <c r="Q557" s="214" t="s">
        <v>25</v>
      </c>
      <c r="R557" s="3"/>
      <c r="S557" s="5"/>
      <c r="T557" s="83"/>
      <c r="U557" s="23"/>
      <c r="V557" s="3"/>
      <c r="W557" s="216">
        <f>SUM($Y557:$DU557)</f>
        <v>0</v>
      </c>
      <c r="X557" s="11"/>
      <c r="Y557" s="45"/>
      <c r="Z557" s="90"/>
      <c r="AA557" s="217">
        <f t="shared" ref="AA557:BF557" si="1333">IF(AA$8="",0,AA414-AA427)</f>
        <v>0</v>
      </c>
      <c r="AB557" s="217">
        <f t="shared" si="1333"/>
        <v>0</v>
      </c>
      <c r="AC557" s="217">
        <f t="shared" si="1333"/>
        <v>0</v>
      </c>
      <c r="AD557" s="217">
        <f t="shared" si="1333"/>
        <v>0</v>
      </c>
      <c r="AE557" s="217">
        <f t="shared" si="1333"/>
        <v>0</v>
      </c>
      <c r="AF557" s="217">
        <f t="shared" si="1333"/>
        <v>0</v>
      </c>
      <c r="AG557" s="217">
        <f t="shared" si="1333"/>
        <v>0</v>
      </c>
      <c r="AH557" s="217">
        <f t="shared" si="1333"/>
        <v>0</v>
      </c>
      <c r="AI557" s="217">
        <f t="shared" si="1333"/>
        <v>0</v>
      </c>
      <c r="AJ557" s="217">
        <f t="shared" si="1333"/>
        <v>0</v>
      </c>
      <c r="AK557" s="217">
        <f t="shared" si="1333"/>
        <v>0</v>
      </c>
      <c r="AL557" s="217">
        <f t="shared" si="1333"/>
        <v>0</v>
      </c>
      <c r="AM557" s="217">
        <f t="shared" si="1333"/>
        <v>0</v>
      </c>
      <c r="AN557" s="217">
        <f t="shared" si="1333"/>
        <v>0</v>
      </c>
      <c r="AO557" s="217">
        <f t="shared" si="1333"/>
        <v>0</v>
      </c>
      <c r="AP557" s="217">
        <f t="shared" si="1333"/>
        <v>0</v>
      </c>
      <c r="AQ557" s="217">
        <f t="shared" si="1333"/>
        <v>0</v>
      </c>
      <c r="AR557" s="217">
        <f t="shared" si="1333"/>
        <v>0</v>
      </c>
      <c r="AS557" s="217">
        <f t="shared" si="1333"/>
        <v>0</v>
      </c>
      <c r="AT557" s="217">
        <f t="shared" si="1333"/>
        <v>0</v>
      </c>
      <c r="AU557" s="217">
        <f t="shared" si="1333"/>
        <v>0</v>
      </c>
      <c r="AV557" s="217">
        <f t="shared" si="1333"/>
        <v>0</v>
      </c>
      <c r="AW557" s="217">
        <f t="shared" si="1333"/>
        <v>0</v>
      </c>
      <c r="AX557" s="217">
        <f t="shared" si="1333"/>
        <v>0</v>
      </c>
      <c r="AY557" s="217">
        <f t="shared" si="1333"/>
        <v>0</v>
      </c>
      <c r="AZ557" s="217">
        <f t="shared" si="1333"/>
        <v>0</v>
      </c>
      <c r="BA557" s="217">
        <f t="shared" si="1333"/>
        <v>0</v>
      </c>
      <c r="BB557" s="217">
        <f t="shared" si="1333"/>
        <v>0</v>
      </c>
      <c r="BC557" s="217">
        <f t="shared" si="1333"/>
        <v>0</v>
      </c>
      <c r="BD557" s="217">
        <f t="shared" si="1333"/>
        <v>0</v>
      </c>
      <c r="BE557" s="217">
        <f t="shared" si="1333"/>
        <v>0</v>
      </c>
      <c r="BF557" s="217">
        <f t="shared" si="1333"/>
        <v>0</v>
      </c>
      <c r="BG557" s="217">
        <f t="shared" ref="BG557:CL557" si="1334">IF(BG$8="",0,BG414-BG427)</f>
        <v>0</v>
      </c>
      <c r="BH557" s="217">
        <f t="shared" si="1334"/>
        <v>0</v>
      </c>
      <c r="BI557" s="217">
        <f t="shared" si="1334"/>
        <v>0</v>
      </c>
      <c r="BJ557" s="217">
        <f t="shared" si="1334"/>
        <v>0</v>
      </c>
      <c r="BK557" s="217">
        <f t="shared" si="1334"/>
        <v>0</v>
      </c>
      <c r="BL557" s="217">
        <f t="shared" si="1334"/>
        <v>0</v>
      </c>
      <c r="BM557" s="217">
        <f t="shared" si="1334"/>
        <v>0</v>
      </c>
      <c r="BN557" s="217">
        <f t="shared" si="1334"/>
        <v>0</v>
      </c>
      <c r="BO557" s="217">
        <f t="shared" si="1334"/>
        <v>0</v>
      </c>
      <c r="BP557" s="217">
        <f t="shared" si="1334"/>
        <v>0</v>
      </c>
      <c r="BQ557" s="217">
        <f t="shared" si="1334"/>
        <v>0</v>
      </c>
      <c r="BR557" s="217">
        <f t="shared" si="1334"/>
        <v>0</v>
      </c>
      <c r="BS557" s="217">
        <f t="shared" si="1334"/>
        <v>0</v>
      </c>
      <c r="BT557" s="217">
        <f t="shared" si="1334"/>
        <v>0</v>
      </c>
      <c r="BU557" s="217">
        <f t="shared" si="1334"/>
        <v>0</v>
      </c>
      <c r="BV557" s="217">
        <f t="shared" si="1334"/>
        <v>0</v>
      </c>
      <c r="BW557" s="217">
        <f t="shared" si="1334"/>
        <v>0</v>
      </c>
      <c r="BX557" s="217">
        <f t="shared" si="1334"/>
        <v>0</v>
      </c>
      <c r="BY557" s="217">
        <f t="shared" si="1334"/>
        <v>0</v>
      </c>
      <c r="BZ557" s="217">
        <f t="shared" si="1334"/>
        <v>0</v>
      </c>
      <c r="CA557" s="217">
        <f t="shared" si="1334"/>
        <v>0</v>
      </c>
      <c r="CB557" s="217">
        <f t="shared" si="1334"/>
        <v>0</v>
      </c>
      <c r="CC557" s="217">
        <f t="shared" si="1334"/>
        <v>0</v>
      </c>
      <c r="CD557" s="217">
        <f t="shared" si="1334"/>
        <v>0</v>
      </c>
      <c r="CE557" s="217">
        <f t="shared" si="1334"/>
        <v>0</v>
      </c>
      <c r="CF557" s="217">
        <f t="shared" si="1334"/>
        <v>0</v>
      </c>
      <c r="CG557" s="217">
        <f t="shared" si="1334"/>
        <v>0</v>
      </c>
      <c r="CH557" s="217">
        <f t="shared" si="1334"/>
        <v>0</v>
      </c>
      <c r="CI557" s="217">
        <f t="shared" si="1334"/>
        <v>0</v>
      </c>
      <c r="CJ557" s="217">
        <f t="shared" si="1334"/>
        <v>0</v>
      </c>
      <c r="CK557" s="217">
        <f t="shared" si="1334"/>
        <v>0</v>
      </c>
      <c r="CL557" s="217">
        <f t="shared" si="1334"/>
        <v>0</v>
      </c>
      <c r="CM557" s="217">
        <f t="shared" ref="CM557:DT557" si="1335">IF(CM$8="",0,CM414-CM427)</f>
        <v>0</v>
      </c>
      <c r="CN557" s="217">
        <f t="shared" si="1335"/>
        <v>0</v>
      </c>
      <c r="CO557" s="217">
        <f t="shared" si="1335"/>
        <v>0</v>
      </c>
      <c r="CP557" s="217">
        <f t="shared" si="1335"/>
        <v>0</v>
      </c>
      <c r="CQ557" s="217">
        <f t="shared" si="1335"/>
        <v>0</v>
      </c>
      <c r="CR557" s="217">
        <f t="shared" si="1335"/>
        <v>0</v>
      </c>
      <c r="CS557" s="217">
        <f t="shared" si="1335"/>
        <v>0</v>
      </c>
      <c r="CT557" s="217">
        <f t="shared" si="1335"/>
        <v>0</v>
      </c>
      <c r="CU557" s="217">
        <f t="shared" si="1335"/>
        <v>0</v>
      </c>
      <c r="CV557" s="217">
        <f t="shared" si="1335"/>
        <v>0</v>
      </c>
      <c r="CW557" s="217">
        <f t="shared" si="1335"/>
        <v>0</v>
      </c>
      <c r="CX557" s="217">
        <f t="shared" si="1335"/>
        <v>0</v>
      </c>
      <c r="CY557" s="217">
        <f t="shared" si="1335"/>
        <v>0</v>
      </c>
      <c r="CZ557" s="217">
        <f t="shared" si="1335"/>
        <v>0</v>
      </c>
      <c r="DA557" s="217">
        <f t="shared" si="1335"/>
        <v>0</v>
      </c>
      <c r="DB557" s="217">
        <f t="shared" si="1335"/>
        <v>0</v>
      </c>
      <c r="DC557" s="217">
        <f t="shared" si="1335"/>
        <v>0</v>
      </c>
      <c r="DD557" s="217">
        <f t="shared" si="1335"/>
        <v>0</v>
      </c>
      <c r="DE557" s="217">
        <f t="shared" si="1335"/>
        <v>0</v>
      </c>
      <c r="DF557" s="217">
        <f t="shared" si="1335"/>
        <v>0</v>
      </c>
      <c r="DG557" s="217">
        <f t="shared" si="1335"/>
        <v>0</v>
      </c>
      <c r="DH557" s="217">
        <f t="shared" si="1335"/>
        <v>0</v>
      </c>
      <c r="DI557" s="217">
        <f t="shared" si="1335"/>
        <v>0</v>
      </c>
      <c r="DJ557" s="217">
        <f t="shared" si="1335"/>
        <v>0</v>
      </c>
      <c r="DK557" s="217">
        <f t="shared" si="1335"/>
        <v>0</v>
      </c>
      <c r="DL557" s="217">
        <f t="shared" si="1335"/>
        <v>0</v>
      </c>
      <c r="DM557" s="217">
        <f t="shared" si="1335"/>
        <v>0</v>
      </c>
      <c r="DN557" s="217">
        <f t="shared" si="1335"/>
        <v>0</v>
      </c>
      <c r="DO557" s="217">
        <f t="shared" si="1335"/>
        <v>0</v>
      </c>
      <c r="DP557" s="217">
        <f t="shared" si="1335"/>
        <v>0</v>
      </c>
      <c r="DQ557" s="217">
        <f t="shared" si="1335"/>
        <v>0</v>
      </c>
      <c r="DR557" s="217">
        <f t="shared" si="1335"/>
        <v>0</v>
      </c>
      <c r="DS557" s="217">
        <f t="shared" si="1335"/>
        <v>0</v>
      </c>
      <c r="DT557" s="217">
        <f t="shared" si="1335"/>
        <v>0</v>
      </c>
      <c r="DU557" s="3"/>
      <c r="DV557" s="3"/>
    </row>
    <row r="558" spans="1:126" s="4" customFormat="1">
      <c r="A558" s="3"/>
      <c r="B558" s="196"/>
      <c r="C558" s="3"/>
      <c r="D558" s="3"/>
      <c r="E558" s="9" t="s">
        <v>108</v>
      </c>
      <c r="F558" s="50"/>
      <c r="G558" s="248"/>
      <c r="H558" s="276" t="str">
        <f>$H$33</f>
        <v>Финпоток по комм. деят-ти накопительным итогом</v>
      </c>
      <c r="I558" s="276"/>
      <c r="J558" s="276"/>
      <c r="K558" s="276"/>
      <c r="L558" s="276"/>
      <c r="M558" s="169"/>
      <c r="N558" s="276" t="str">
        <f>N305</f>
        <v>Продажа нежилых помещений</v>
      </c>
      <c r="O558" s="276"/>
      <c r="P558" s="169"/>
      <c r="Q558" s="276" t="s">
        <v>25</v>
      </c>
      <c r="R558" s="276"/>
      <c r="S558" s="169"/>
      <c r="T558" s="277"/>
      <c r="U558" s="278"/>
      <c r="V558" s="276"/>
      <c r="W558" s="282"/>
      <c r="X558" s="279"/>
      <c r="Y558" s="280"/>
      <c r="Z558" s="90"/>
      <c r="AA558" s="91">
        <f>IF(AA$8="",0,Z558+AA557)</f>
        <v>0</v>
      </c>
      <c r="AB558" s="91">
        <f t="shared" ref="AB558" si="1336">IF(AB$8="",0,AA558+AB557)</f>
        <v>0</v>
      </c>
      <c r="AC558" s="91">
        <f t="shared" ref="AC558" si="1337">IF(AC$8="",0,AB558+AC557)</f>
        <v>0</v>
      </c>
      <c r="AD558" s="91">
        <f t="shared" ref="AD558" si="1338">IF(AD$8="",0,AC558+AD557)</f>
        <v>0</v>
      </c>
      <c r="AE558" s="91">
        <f t="shared" ref="AE558" si="1339">IF(AE$8="",0,AD558+AE557)</f>
        <v>0</v>
      </c>
      <c r="AF558" s="91">
        <f t="shared" ref="AF558" si="1340">IF(AF$8="",0,AE558+AF557)</f>
        <v>0</v>
      </c>
      <c r="AG558" s="91">
        <f t="shared" ref="AG558" si="1341">IF(AG$8="",0,AF558+AG557)</f>
        <v>0</v>
      </c>
      <c r="AH558" s="91">
        <f t="shared" ref="AH558" si="1342">IF(AH$8="",0,AG558+AH557)</f>
        <v>0</v>
      </c>
      <c r="AI558" s="91">
        <f t="shared" ref="AI558" si="1343">IF(AI$8="",0,AH558+AI557)</f>
        <v>0</v>
      </c>
      <c r="AJ558" s="91">
        <f t="shared" ref="AJ558" si="1344">IF(AJ$8="",0,AI558+AJ557)</f>
        <v>0</v>
      </c>
      <c r="AK558" s="91">
        <f t="shared" ref="AK558" si="1345">IF(AK$8="",0,AJ558+AK557)</f>
        <v>0</v>
      </c>
      <c r="AL558" s="91">
        <f t="shared" ref="AL558" si="1346">IF(AL$8="",0,AK558+AL557)</f>
        <v>0</v>
      </c>
      <c r="AM558" s="91">
        <f t="shared" ref="AM558" si="1347">IF(AM$8="",0,AL558+AM557)</f>
        <v>0</v>
      </c>
      <c r="AN558" s="91">
        <f t="shared" ref="AN558" si="1348">IF(AN$8="",0,AM558+AN557)</f>
        <v>0</v>
      </c>
      <c r="AO558" s="91">
        <f t="shared" ref="AO558" si="1349">IF(AO$8="",0,AN558+AO557)</f>
        <v>0</v>
      </c>
      <c r="AP558" s="91">
        <f t="shared" ref="AP558" si="1350">IF(AP$8="",0,AO558+AP557)</f>
        <v>0</v>
      </c>
      <c r="AQ558" s="91">
        <f t="shared" ref="AQ558" si="1351">IF(AQ$8="",0,AP558+AQ557)</f>
        <v>0</v>
      </c>
      <c r="AR558" s="91">
        <f t="shared" ref="AR558" si="1352">IF(AR$8="",0,AQ558+AR557)</f>
        <v>0</v>
      </c>
      <c r="AS558" s="91">
        <f t="shared" ref="AS558" si="1353">IF(AS$8="",0,AR558+AS557)</f>
        <v>0</v>
      </c>
      <c r="AT558" s="91">
        <f t="shared" ref="AT558" si="1354">IF(AT$8="",0,AS558+AT557)</f>
        <v>0</v>
      </c>
      <c r="AU558" s="91">
        <f t="shared" ref="AU558" si="1355">IF(AU$8="",0,AT558+AU557)</f>
        <v>0</v>
      </c>
      <c r="AV558" s="91">
        <f t="shared" ref="AV558" si="1356">IF(AV$8="",0,AU558+AV557)</f>
        <v>0</v>
      </c>
      <c r="AW558" s="91">
        <f t="shared" ref="AW558" si="1357">IF(AW$8="",0,AV558+AW557)</f>
        <v>0</v>
      </c>
      <c r="AX558" s="91">
        <f t="shared" ref="AX558" si="1358">IF(AX$8="",0,AW558+AX557)</f>
        <v>0</v>
      </c>
      <c r="AY558" s="91">
        <f t="shared" ref="AY558" si="1359">IF(AY$8="",0,AX558+AY557)</f>
        <v>0</v>
      </c>
      <c r="AZ558" s="91">
        <f t="shared" ref="AZ558" si="1360">IF(AZ$8="",0,AY558+AZ557)</f>
        <v>0</v>
      </c>
      <c r="BA558" s="91">
        <f t="shared" ref="BA558" si="1361">IF(BA$8="",0,AZ558+BA557)</f>
        <v>0</v>
      </c>
      <c r="BB558" s="91">
        <f t="shared" ref="BB558" si="1362">IF(BB$8="",0,BA558+BB557)</f>
        <v>0</v>
      </c>
      <c r="BC558" s="91">
        <f t="shared" ref="BC558" si="1363">IF(BC$8="",0,BB558+BC557)</f>
        <v>0</v>
      </c>
      <c r="BD558" s="91">
        <f t="shared" ref="BD558" si="1364">IF(BD$8="",0,BC558+BD557)</f>
        <v>0</v>
      </c>
      <c r="BE558" s="91">
        <f t="shared" ref="BE558" si="1365">IF(BE$8="",0,BD558+BE557)</f>
        <v>0</v>
      </c>
      <c r="BF558" s="91">
        <f t="shared" ref="BF558" si="1366">IF(BF$8="",0,BE558+BF557)</f>
        <v>0</v>
      </c>
      <c r="BG558" s="91">
        <f t="shared" ref="BG558" si="1367">IF(BG$8="",0,BF558+BG557)</f>
        <v>0</v>
      </c>
      <c r="BH558" s="91">
        <f t="shared" ref="BH558" si="1368">IF(BH$8="",0,BG558+BH557)</f>
        <v>0</v>
      </c>
      <c r="BI558" s="91">
        <f t="shared" ref="BI558" si="1369">IF(BI$8="",0,BH558+BI557)</f>
        <v>0</v>
      </c>
      <c r="BJ558" s="91">
        <f t="shared" ref="BJ558" si="1370">IF(BJ$8="",0,BI558+BJ557)</f>
        <v>0</v>
      </c>
      <c r="BK558" s="91">
        <f t="shared" ref="BK558" si="1371">IF(BK$8="",0,BJ558+BK557)</f>
        <v>0</v>
      </c>
      <c r="BL558" s="91">
        <f t="shared" ref="BL558" si="1372">IF(BL$8="",0,BK558+BL557)</f>
        <v>0</v>
      </c>
      <c r="BM558" s="91">
        <f t="shared" ref="BM558" si="1373">IF(BM$8="",0,BL558+BM557)</f>
        <v>0</v>
      </c>
      <c r="BN558" s="91">
        <f t="shared" ref="BN558" si="1374">IF(BN$8="",0,BM558+BN557)</f>
        <v>0</v>
      </c>
      <c r="BO558" s="91">
        <f t="shared" ref="BO558" si="1375">IF(BO$8="",0,BN558+BO557)</f>
        <v>0</v>
      </c>
      <c r="BP558" s="91">
        <f t="shared" ref="BP558" si="1376">IF(BP$8="",0,BO558+BP557)</f>
        <v>0</v>
      </c>
      <c r="BQ558" s="91">
        <f t="shared" ref="BQ558" si="1377">IF(BQ$8="",0,BP558+BQ557)</f>
        <v>0</v>
      </c>
      <c r="BR558" s="91">
        <f t="shared" ref="BR558" si="1378">IF(BR$8="",0,BQ558+BR557)</f>
        <v>0</v>
      </c>
      <c r="BS558" s="91">
        <f t="shared" ref="BS558" si="1379">IF(BS$8="",0,BR558+BS557)</f>
        <v>0</v>
      </c>
      <c r="BT558" s="91">
        <f t="shared" ref="BT558" si="1380">IF(BT$8="",0,BS558+BT557)</f>
        <v>0</v>
      </c>
      <c r="BU558" s="91">
        <f t="shared" ref="BU558" si="1381">IF(BU$8="",0,BT558+BU557)</f>
        <v>0</v>
      </c>
      <c r="BV558" s="91">
        <f t="shared" ref="BV558" si="1382">IF(BV$8="",0,BU558+BV557)</f>
        <v>0</v>
      </c>
      <c r="BW558" s="91">
        <f t="shared" ref="BW558" si="1383">IF(BW$8="",0,BV558+BW557)</f>
        <v>0</v>
      </c>
      <c r="BX558" s="91">
        <f t="shared" ref="BX558" si="1384">IF(BX$8="",0,BW558+BX557)</f>
        <v>0</v>
      </c>
      <c r="BY558" s="91">
        <f t="shared" ref="BY558" si="1385">IF(BY$8="",0,BX558+BY557)</f>
        <v>0</v>
      </c>
      <c r="BZ558" s="91">
        <f t="shared" ref="BZ558" si="1386">IF(BZ$8="",0,BY558+BZ557)</f>
        <v>0</v>
      </c>
      <c r="CA558" s="91">
        <f t="shared" ref="CA558" si="1387">IF(CA$8="",0,BZ558+CA557)</f>
        <v>0</v>
      </c>
      <c r="CB558" s="91">
        <f t="shared" ref="CB558" si="1388">IF(CB$8="",0,CA558+CB557)</f>
        <v>0</v>
      </c>
      <c r="CC558" s="91">
        <f t="shared" ref="CC558" si="1389">IF(CC$8="",0,CB558+CC557)</f>
        <v>0</v>
      </c>
      <c r="CD558" s="91">
        <f t="shared" ref="CD558" si="1390">IF(CD$8="",0,CC558+CD557)</f>
        <v>0</v>
      </c>
      <c r="CE558" s="91">
        <f t="shared" ref="CE558" si="1391">IF(CE$8="",0,CD558+CE557)</f>
        <v>0</v>
      </c>
      <c r="CF558" s="91">
        <f t="shared" ref="CF558" si="1392">IF(CF$8="",0,CE558+CF557)</f>
        <v>0</v>
      </c>
      <c r="CG558" s="91">
        <f t="shared" ref="CG558" si="1393">IF(CG$8="",0,CF558+CG557)</f>
        <v>0</v>
      </c>
      <c r="CH558" s="91">
        <f t="shared" ref="CH558" si="1394">IF(CH$8="",0,CG558+CH557)</f>
        <v>0</v>
      </c>
      <c r="CI558" s="91">
        <f t="shared" ref="CI558" si="1395">IF(CI$8="",0,CH558+CI557)</f>
        <v>0</v>
      </c>
      <c r="CJ558" s="91">
        <f t="shared" ref="CJ558" si="1396">IF(CJ$8="",0,CI558+CJ557)</f>
        <v>0</v>
      </c>
      <c r="CK558" s="91">
        <f t="shared" ref="CK558" si="1397">IF(CK$8="",0,CJ558+CK557)</f>
        <v>0</v>
      </c>
      <c r="CL558" s="91">
        <f t="shared" ref="CL558" si="1398">IF(CL$8="",0,CK558+CL557)</f>
        <v>0</v>
      </c>
      <c r="CM558" s="91">
        <f t="shared" ref="CM558" si="1399">IF(CM$8="",0,CL558+CM557)</f>
        <v>0</v>
      </c>
      <c r="CN558" s="91">
        <f t="shared" ref="CN558" si="1400">IF(CN$8="",0,CM558+CN557)</f>
        <v>0</v>
      </c>
      <c r="CO558" s="91">
        <f t="shared" ref="CO558" si="1401">IF(CO$8="",0,CN558+CO557)</f>
        <v>0</v>
      </c>
      <c r="CP558" s="91">
        <f t="shared" ref="CP558" si="1402">IF(CP$8="",0,CO558+CP557)</f>
        <v>0</v>
      </c>
      <c r="CQ558" s="91">
        <f t="shared" ref="CQ558" si="1403">IF(CQ$8="",0,CP558+CQ557)</f>
        <v>0</v>
      </c>
      <c r="CR558" s="91">
        <f t="shared" ref="CR558" si="1404">IF(CR$8="",0,CQ558+CR557)</f>
        <v>0</v>
      </c>
      <c r="CS558" s="91">
        <f t="shared" ref="CS558" si="1405">IF(CS$8="",0,CR558+CS557)</f>
        <v>0</v>
      </c>
      <c r="CT558" s="91">
        <f t="shared" ref="CT558" si="1406">IF(CT$8="",0,CS558+CT557)</f>
        <v>0</v>
      </c>
      <c r="CU558" s="91">
        <f t="shared" ref="CU558" si="1407">IF(CU$8="",0,CT558+CU557)</f>
        <v>0</v>
      </c>
      <c r="CV558" s="91">
        <f t="shared" ref="CV558" si="1408">IF(CV$8="",0,CU558+CV557)</f>
        <v>0</v>
      </c>
      <c r="CW558" s="91">
        <f t="shared" ref="CW558" si="1409">IF(CW$8="",0,CV558+CW557)</f>
        <v>0</v>
      </c>
      <c r="CX558" s="91">
        <f t="shared" ref="CX558" si="1410">IF(CX$8="",0,CW558+CX557)</f>
        <v>0</v>
      </c>
      <c r="CY558" s="91">
        <f t="shared" ref="CY558" si="1411">IF(CY$8="",0,CX558+CY557)</f>
        <v>0</v>
      </c>
      <c r="CZ558" s="91">
        <f t="shared" ref="CZ558" si="1412">IF(CZ$8="",0,CY558+CZ557)</f>
        <v>0</v>
      </c>
      <c r="DA558" s="91">
        <f t="shared" ref="DA558" si="1413">IF(DA$8="",0,CZ558+DA557)</f>
        <v>0</v>
      </c>
      <c r="DB558" s="91">
        <f t="shared" ref="DB558" si="1414">IF(DB$8="",0,DA558+DB557)</f>
        <v>0</v>
      </c>
      <c r="DC558" s="91">
        <f t="shared" ref="DC558" si="1415">IF(DC$8="",0,DB558+DC557)</f>
        <v>0</v>
      </c>
      <c r="DD558" s="91">
        <f t="shared" ref="DD558" si="1416">IF(DD$8="",0,DC558+DD557)</f>
        <v>0</v>
      </c>
      <c r="DE558" s="91">
        <f t="shared" ref="DE558" si="1417">IF(DE$8="",0,DD558+DE557)</f>
        <v>0</v>
      </c>
      <c r="DF558" s="91">
        <f t="shared" ref="DF558" si="1418">IF(DF$8="",0,DE558+DF557)</f>
        <v>0</v>
      </c>
      <c r="DG558" s="91">
        <f t="shared" ref="DG558" si="1419">IF(DG$8="",0,DF558+DG557)</f>
        <v>0</v>
      </c>
      <c r="DH558" s="91">
        <f t="shared" ref="DH558" si="1420">IF(DH$8="",0,DG558+DH557)</f>
        <v>0</v>
      </c>
      <c r="DI558" s="91">
        <f t="shared" ref="DI558" si="1421">IF(DI$8="",0,DH558+DI557)</f>
        <v>0</v>
      </c>
      <c r="DJ558" s="91">
        <f t="shared" ref="DJ558" si="1422">IF(DJ$8="",0,DI558+DJ557)</f>
        <v>0</v>
      </c>
      <c r="DK558" s="91">
        <f t="shared" ref="DK558" si="1423">IF(DK$8="",0,DJ558+DK557)</f>
        <v>0</v>
      </c>
      <c r="DL558" s="91">
        <f t="shared" ref="DL558" si="1424">IF(DL$8="",0,DK558+DL557)</f>
        <v>0</v>
      </c>
      <c r="DM558" s="91">
        <f t="shared" ref="DM558" si="1425">IF(DM$8="",0,DL558+DM557)</f>
        <v>0</v>
      </c>
      <c r="DN558" s="91">
        <f t="shared" ref="DN558" si="1426">IF(DN$8="",0,DM558+DN557)</f>
        <v>0</v>
      </c>
      <c r="DO558" s="91">
        <f t="shared" ref="DO558" si="1427">IF(DO$8="",0,DN558+DO557)</f>
        <v>0</v>
      </c>
      <c r="DP558" s="91">
        <f t="shared" ref="DP558" si="1428">IF(DP$8="",0,DO558+DP557)</f>
        <v>0</v>
      </c>
      <c r="DQ558" s="91">
        <f t="shared" ref="DQ558" si="1429">IF(DQ$8="",0,DP558+DQ557)</f>
        <v>0</v>
      </c>
      <c r="DR558" s="91">
        <f t="shared" ref="DR558" si="1430">IF(DR$8="",0,DQ558+DR557)</f>
        <v>0</v>
      </c>
      <c r="DS558" s="91">
        <f t="shared" ref="DS558" si="1431">IF(DS$8="",0,DR558+DS557)</f>
        <v>0</v>
      </c>
      <c r="DT558" s="91">
        <f t="shared" ref="DT558" si="1432">IF(DT$8="",0,DS558+DT557)</f>
        <v>0</v>
      </c>
      <c r="DU558" s="3"/>
      <c r="DV558" s="3"/>
    </row>
    <row r="559" spans="1:126" ht="4.2" customHeight="1">
      <c r="A559" s="1"/>
      <c r="B559" s="1"/>
      <c r="C559" s="1"/>
      <c r="D559" s="1"/>
      <c r="E559" s="261"/>
      <c r="F559" s="47"/>
      <c r="G559" s="229"/>
      <c r="H559" s="170"/>
      <c r="I559" s="170"/>
      <c r="J559" s="170"/>
      <c r="K559" s="170"/>
      <c r="L559" s="170"/>
      <c r="M559" s="169"/>
      <c r="N559" s="170"/>
      <c r="O559" s="170"/>
      <c r="P559" s="169"/>
      <c r="Q559" s="170"/>
      <c r="R559" s="170"/>
      <c r="S559" s="169"/>
      <c r="T559" s="171"/>
      <c r="U559" s="278"/>
      <c r="V559" s="170"/>
      <c r="W559" s="281"/>
      <c r="X559" s="281"/>
      <c r="Y559" s="280"/>
      <c r="Z559" s="92"/>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1"/>
      <c r="DV559" s="1"/>
    </row>
    <row r="560" spans="1:126" ht="4.2" customHeight="1">
      <c r="A560" s="1"/>
      <c r="B560" s="1"/>
      <c r="C560" s="1"/>
      <c r="D560" s="13"/>
      <c r="E560" s="262"/>
      <c r="F560" s="13"/>
      <c r="G560" s="302"/>
      <c r="H560" s="13"/>
      <c r="I560" s="13"/>
      <c r="J560" s="13"/>
      <c r="K560" s="13"/>
      <c r="L560" s="13"/>
      <c r="M560" s="14"/>
      <c r="N560" s="13"/>
      <c r="O560" s="13"/>
      <c r="P560" s="14"/>
      <c r="Q560" s="13"/>
      <c r="R560" s="13"/>
      <c r="S560" s="14"/>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c r="BL560" s="176"/>
      <c r="BM560" s="176"/>
      <c r="BN560" s="176"/>
      <c r="BO560" s="176"/>
      <c r="BP560" s="176"/>
      <c r="BQ560" s="176"/>
      <c r="BR560" s="176"/>
      <c r="BS560" s="176"/>
      <c r="BT560" s="176"/>
      <c r="BU560" s="176"/>
      <c r="BV560" s="176"/>
      <c r="BW560" s="176"/>
      <c r="BX560" s="176"/>
      <c r="BY560" s="176"/>
      <c r="BZ560" s="176"/>
      <c r="CA560" s="176"/>
      <c r="CB560" s="176"/>
      <c r="CC560" s="176"/>
      <c r="CD560" s="176"/>
      <c r="CE560" s="176"/>
      <c r="CF560" s="176"/>
      <c r="CG560" s="176"/>
      <c r="CH560" s="176"/>
      <c r="CI560" s="176"/>
      <c r="CJ560" s="176"/>
      <c r="CK560" s="176"/>
      <c r="CL560" s="176"/>
      <c r="CM560" s="176"/>
      <c r="CN560" s="176"/>
      <c r="CO560" s="176"/>
      <c r="CP560" s="176"/>
      <c r="CQ560" s="176"/>
      <c r="CR560" s="176"/>
      <c r="CS560" s="176"/>
      <c r="CT560" s="176"/>
      <c r="CU560" s="176"/>
      <c r="CV560" s="176"/>
      <c r="CW560" s="176"/>
      <c r="CX560" s="176"/>
      <c r="CY560" s="176"/>
      <c r="CZ560" s="176"/>
      <c r="DA560" s="176"/>
      <c r="DB560" s="176"/>
      <c r="DC560" s="176"/>
      <c r="DD560" s="176"/>
      <c r="DE560" s="176"/>
      <c r="DF560" s="176"/>
      <c r="DG560" s="176"/>
      <c r="DH560" s="176"/>
      <c r="DI560" s="176"/>
      <c r="DJ560" s="176"/>
      <c r="DK560" s="176"/>
      <c r="DL560" s="176"/>
      <c r="DM560" s="176"/>
      <c r="DN560" s="176"/>
      <c r="DO560" s="176"/>
      <c r="DP560" s="176"/>
      <c r="DQ560" s="176"/>
      <c r="DR560" s="176"/>
      <c r="DS560" s="176"/>
      <c r="DT560" s="176"/>
      <c r="DU560" s="1"/>
      <c r="DV560" s="1"/>
    </row>
    <row r="561" spans="1:126" ht="4.2" customHeight="1">
      <c r="A561" s="1"/>
      <c r="B561" s="1"/>
      <c r="C561" s="1"/>
      <c r="D561" s="1"/>
      <c r="E561" s="261"/>
      <c r="F561" s="47"/>
      <c r="G561" s="229"/>
      <c r="H561" s="5"/>
      <c r="I561" s="5"/>
      <c r="J561" s="5"/>
      <c r="K561" s="5"/>
      <c r="L561" s="5"/>
      <c r="M561" s="5"/>
      <c r="N561" s="5"/>
      <c r="O561" s="5"/>
      <c r="P561" s="5"/>
      <c r="Q561" s="5"/>
      <c r="R561" s="5"/>
      <c r="S561" s="5"/>
      <c r="T561" s="208"/>
      <c r="U561" s="23"/>
      <c r="V561" s="1"/>
      <c r="W561" s="11"/>
      <c r="X561" s="10"/>
      <c r="Y561" s="45"/>
      <c r="Z561" s="92"/>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1"/>
      <c r="DV561" s="1"/>
    </row>
    <row r="562" spans="1:126" ht="4.2" customHeight="1">
      <c r="A562" s="1"/>
      <c r="B562" s="1"/>
      <c r="C562" s="1"/>
      <c r="D562" s="1"/>
      <c r="E562" s="261"/>
      <c r="F562" s="47"/>
      <c r="G562" s="248"/>
      <c r="H562" s="1"/>
      <c r="I562" s="1"/>
      <c r="J562" s="1"/>
      <c r="K562" s="1"/>
      <c r="L562" s="1"/>
      <c r="M562" s="5"/>
      <c r="N562" s="1"/>
      <c r="O562" s="1"/>
      <c r="P562" s="5"/>
      <c r="Q562" s="1"/>
      <c r="R562" s="1"/>
      <c r="S562" s="5"/>
      <c r="T562" s="7"/>
      <c r="U562" s="23"/>
      <c r="V562" s="1"/>
      <c r="W562" s="11"/>
      <c r="X562" s="10"/>
      <c r="Y562" s="45"/>
      <c r="Z562" s="92"/>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1"/>
      <c r="DV562" s="1"/>
    </row>
    <row r="563" spans="1:126" s="4" customFormat="1">
      <c r="A563" s="3"/>
      <c r="B563" s="3"/>
      <c r="C563" s="3"/>
      <c r="D563" s="3"/>
      <c r="E563" s="9" t="s">
        <v>108</v>
      </c>
      <c r="F563" s="50"/>
      <c r="G563" s="248"/>
      <c r="H563" s="3" t="str">
        <f>$H$35</f>
        <v>Кредиторская задолженнсоть по прямым расходам</v>
      </c>
      <c r="I563" s="3"/>
      <c r="J563" s="3"/>
      <c r="K563" s="3"/>
      <c r="L563" s="3"/>
      <c r="M563" s="5"/>
      <c r="N563" s="3" t="str">
        <f>N305</f>
        <v>Продажа нежилых помещений</v>
      </c>
      <c r="O563" s="3"/>
      <c r="P563" s="5"/>
      <c r="Q563" s="3" t="s">
        <v>25</v>
      </c>
      <c r="R563" s="3"/>
      <c r="S563" s="5"/>
      <c r="T563" s="83"/>
      <c r="U563" s="23"/>
      <c r="V563" s="3"/>
      <c r="W563" s="11"/>
      <c r="X563" s="11"/>
      <c r="Y563" s="45"/>
      <c r="Z563" s="90"/>
      <c r="AA563" s="91">
        <f>IF(AA$8="",0,SUM($Y426:AA426)-SUM($Y427:AA427))</f>
        <v>0</v>
      </c>
      <c r="AB563" s="91">
        <f>IF(AB$8="",0,SUM($Y426:AB426)-SUM($Y427:AB427))</f>
        <v>0</v>
      </c>
      <c r="AC563" s="91">
        <f>IF(AC$8="",0,SUM($Y426:AC426)-SUM($Y427:AC427))</f>
        <v>0</v>
      </c>
      <c r="AD563" s="91">
        <f>IF(AD$8="",0,SUM($Y426:AD426)-SUM($Y427:AD427))</f>
        <v>0</v>
      </c>
      <c r="AE563" s="91">
        <f>IF(AE$8="",0,SUM($Y426:AE426)-SUM($Y427:AE427))</f>
        <v>0</v>
      </c>
      <c r="AF563" s="91">
        <f>IF(AF$8="",0,SUM($Y426:AF426)-SUM($Y427:AF427))</f>
        <v>0</v>
      </c>
      <c r="AG563" s="91">
        <f>IF(AG$8="",0,SUM($Y426:AG426)-SUM($Y427:AG427))</f>
        <v>0</v>
      </c>
      <c r="AH563" s="91">
        <f>IF(AH$8="",0,SUM($Y426:AH426)-SUM($Y427:AH427))</f>
        <v>0</v>
      </c>
      <c r="AI563" s="91">
        <f>IF(AI$8="",0,SUM($Y426:AI426)-SUM($Y427:AI427))</f>
        <v>0</v>
      </c>
      <c r="AJ563" s="91">
        <f>IF(AJ$8="",0,SUM($Y426:AJ426)-SUM($Y427:AJ427))</f>
        <v>0</v>
      </c>
      <c r="AK563" s="91">
        <f>IF(AK$8="",0,SUM($Y426:AK426)-SUM($Y427:AK427))</f>
        <v>0</v>
      </c>
      <c r="AL563" s="91">
        <f>IF(AL$8="",0,SUM($Y426:AL426)-SUM($Y427:AL427))</f>
        <v>0</v>
      </c>
      <c r="AM563" s="91">
        <f>IF(AM$8="",0,SUM($Y426:AM426)-SUM($Y427:AM427))</f>
        <v>0</v>
      </c>
      <c r="AN563" s="91">
        <f>IF(AN$8="",0,SUM($Y426:AN426)-SUM($Y427:AN427))</f>
        <v>0</v>
      </c>
      <c r="AO563" s="91">
        <f>IF(AO$8="",0,SUM($Y426:AO426)-SUM($Y427:AO427))</f>
        <v>0</v>
      </c>
      <c r="AP563" s="91">
        <f>IF(AP$8="",0,SUM($Y426:AP426)-SUM($Y427:AP427))</f>
        <v>0</v>
      </c>
      <c r="AQ563" s="91">
        <f>IF(AQ$8="",0,SUM($Y426:AQ426)-SUM($Y427:AQ427))</f>
        <v>0</v>
      </c>
      <c r="AR563" s="91">
        <f>IF(AR$8="",0,SUM($Y426:AR426)-SUM($Y427:AR427))</f>
        <v>0</v>
      </c>
      <c r="AS563" s="91">
        <f>IF(AS$8="",0,SUM($Y426:AS426)-SUM($Y427:AS427))</f>
        <v>0</v>
      </c>
      <c r="AT563" s="91">
        <f>IF(AT$8="",0,SUM($Y426:AT426)-SUM($Y427:AT427))</f>
        <v>0</v>
      </c>
      <c r="AU563" s="91">
        <f>IF(AU$8="",0,SUM($Y426:AU426)-SUM($Y427:AU427))</f>
        <v>0</v>
      </c>
      <c r="AV563" s="91">
        <f>IF(AV$8="",0,SUM($Y426:AV426)-SUM($Y427:AV427))</f>
        <v>0</v>
      </c>
      <c r="AW563" s="91">
        <f>IF(AW$8="",0,SUM($Y426:AW426)-SUM($Y427:AW427))</f>
        <v>0</v>
      </c>
      <c r="AX563" s="91">
        <f>IF(AX$8="",0,SUM($Y426:AX426)-SUM($Y427:AX427))</f>
        <v>0</v>
      </c>
      <c r="AY563" s="91">
        <f>IF(AY$8="",0,SUM($Y426:AY426)-SUM($Y427:AY427))</f>
        <v>0</v>
      </c>
      <c r="AZ563" s="91">
        <f>IF(AZ$8="",0,SUM($Y426:AZ426)-SUM($Y427:AZ427))</f>
        <v>0</v>
      </c>
      <c r="BA563" s="91">
        <f>IF(BA$8="",0,SUM($Y426:BA426)-SUM($Y427:BA427))</f>
        <v>0</v>
      </c>
      <c r="BB563" s="91">
        <f>IF(BB$8="",0,SUM($Y426:BB426)-SUM($Y427:BB427))</f>
        <v>0</v>
      </c>
      <c r="BC563" s="91">
        <f>IF(BC$8="",0,SUM($Y426:BC426)-SUM($Y427:BC427))</f>
        <v>0</v>
      </c>
      <c r="BD563" s="91">
        <f>IF(BD$8="",0,SUM($Y426:BD426)-SUM($Y427:BD427))</f>
        <v>0</v>
      </c>
      <c r="BE563" s="91">
        <f>IF(BE$8="",0,SUM($Y426:BE426)-SUM($Y427:BE427))</f>
        <v>0</v>
      </c>
      <c r="BF563" s="91">
        <f>IF(BF$8="",0,SUM($Y426:BF426)-SUM($Y427:BF427))</f>
        <v>0</v>
      </c>
      <c r="BG563" s="91">
        <f>IF(BG$8="",0,SUM($Y426:BG426)-SUM($Y427:BG427))</f>
        <v>0</v>
      </c>
      <c r="BH563" s="91">
        <f>IF(BH$8="",0,SUM($Y426:BH426)-SUM($Y427:BH427))</f>
        <v>0</v>
      </c>
      <c r="BI563" s="91">
        <f>IF(BI$8="",0,SUM($Y426:BI426)-SUM($Y427:BI427))</f>
        <v>0</v>
      </c>
      <c r="BJ563" s="91">
        <f>IF(BJ$8="",0,SUM($Y426:BJ426)-SUM($Y427:BJ427))</f>
        <v>0</v>
      </c>
      <c r="BK563" s="91">
        <f>IF(BK$8="",0,SUM($Y426:BK426)-SUM($Y427:BK427))</f>
        <v>0</v>
      </c>
      <c r="BL563" s="91">
        <f>IF(BL$8="",0,SUM($Y426:BL426)-SUM($Y427:BL427))</f>
        <v>0</v>
      </c>
      <c r="BM563" s="91">
        <f>IF(BM$8="",0,SUM($Y426:BM426)-SUM($Y427:BM427))</f>
        <v>0</v>
      </c>
      <c r="BN563" s="91">
        <f>IF(BN$8="",0,SUM($Y426:BN426)-SUM($Y427:BN427))</f>
        <v>0</v>
      </c>
      <c r="BO563" s="91">
        <f>IF(BO$8="",0,SUM($Y426:BO426)-SUM($Y427:BO427))</f>
        <v>0</v>
      </c>
      <c r="BP563" s="91">
        <f>IF(BP$8="",0,SUM($Y426:BP426)-SUM($Y427:BP427))</f>
        <v>0</v>
      </c>
      <c r="BQ563" s="91">
        <f>IF(BQ$8="",0,SUM($Y426:BQ426)-SUM($Y427:BQ427))</f>
        <v>0</v>
      </c>
      <c r="BR563" s="91">
        <f>IF(BR$8="",0,SUM($Y426:BR426)-SUM($Y427:BR427))</f>
        <v>0</v>
      </c>
      <c r="BS563" s="91">
        <f>IF(BS$8="",0,SUM($Y426:BS426)-SUM($Y427:BS427))</f>
        <v>0</v>
      </c>
      <c r="BT563" s="91">
        <f>IF(BT$8="",0,SUM($Y426:BT426)-SUM($Y427:BT427))</f>
        <v>0</v>
      </c>
      <c r="BU563" s="91">
        <f>IF(BU$8="",0,SUM($Y426:BU426)-SUM($Y427:BU427))</f>
        <v>0</v>
      </c>
      <c r="BV563" s="91">
        <f>IF(BV$8="",0,SUM($Y426:BV426)-SUM($Y427:BV427))</f>
        <v>0</v>
      </c>
      <c r="BW563" s="91">
        <f>IF(BW$8="",0,SUM($Y426:BW426)-SUM($Y427:BW427))</f>
        <v>0</v>
      </c>
      <c r="BX563" s="91">
        <f>IF(BX$8="",0,SUM($Y426:BX426)-SUM($Y427:BX427))</f>
        <v>0</v>
      </c>
      <c r="BY563" s="91">
        <f>IF(BY$8="",0,SUM($Y426:BY426)-SUM($Y427:BY427))</f>
        <v>0</v>
      </c>
      <c r="BZ563" s="91">
        <f>IF(BZ$8="",0,SUM($Y426:BZ426)-SUM($Y427:BZ427))</f>
        <v>0</v>
      </c>
      <c r="CA563" s="91">
        <f>IF(CA$8="",0,SUM($Y426:CA426)-SUM($Y427:CA427))</f>
        <v>0</v>
      </c>
      <c r="CB563" s="91">
        <f>IF(CB$8="",0,SUM($Y426:CB426)-SUM($Y427:CB427))</f>
        <v>0</v>
      </c>
      <c r="CC563" s="91">
        <f>IF(CC$8="",0,SUM($Y426:CC426)-SUM($Y427:CC427))</f>
        <v>0</v>
      </c>
      <c r="CD563" s="91">
        <f>IF(CD$8="",0,SUM($Y426:CD426)-SUM($Y427:CD427))</f>
        <v>0</v>
      </c>
      <c r="CE563" s="91">
        <f>IF(CE$8="",0,SUM($Y426:CE426)-SUM($Y427:CE427))</f>
        <v>0</v>
      </c>
      <c r="CF563" s="91">
        <f>IF(CF$8="",0,SUM($Y426:CF426)-SUM($Y427:CF427))</f>
        <v>0</v>
      </c>
      <c r="CG563" s="91">
        <f>IF(CG$8="",0,SUM($Y426:CG426)-SUM($Y427:CG427))</f>
        <v>0</v>
      </c>
      <c r="CH563" s="91">
        <f>IF(CH$8="",0,SUM($Y426:CH426)-SUM($Y427:CH427))</f>
        <v>0</v>
      </c>
      <c r="CI563" s="91">
        <f>IF(CI$8="",0,SUM($Y426:CI426)-SUM($Y427:CI427))</f>
        <v>0</v>
      </c>
      <c r="CJ563" s="91">
        <f>IF(CJ$8="",0,SUM($Y426:CJ426)-SUM($Y427:CJ427))</f>
        <v>0</v>
      </c>
      <c r="CK563" s="91">
        <f>IF(CK$8="",0,SUM($Y426:CK426)-SUM($Y427:CK427))</f>
        <v>0</v>
      </c>
      <c r="CL563" s="91">
        <f>IF(CL$8="",0,SUM($Y426:CL426)-SUM($Y427:CL427))</f>
        <v>0</v>
      </c>
      <c r="CM563" s="91">
        <f>IF(CM$8="",0,SUM($Y426:CM426)-SUM($Y427:CM427))</f>
        <v>0</v>
      </c>
      <c r="CN563" s="91">
        <f>IF(CN$8="",0,SUM($Y426:CN426)-SUM($Y427:CN427))</f>
        <v>0</v>
      </c>
      <c r="CO563" s="91">
        <f>IF(CO$8="",0,SUM($Y426:CO426)-SUM($Y427:CO427))</f>
        <v>0</v>
      </c>
      <c r="CP563" s="91">
        <f>IF(CP$8="",0,SUM($Y426:CP426)-SUM($Y427:CP427))</f>
        <v>0</v>
      </c>
      <c r="CQ563" s="91">
        <f>IF(CQ$8="",0,SUM($Y426:CQ426)-SUM($Y427:CQ427))</f>
        <v>0</v>
      </c>
      <c r="CR563" s="91">
        <f>IF(CR$8="",0,SUM($Y426:CR426)-SUM($Y427:CR427))</f>
        <v>0</v>
      </c>
      <c r="CS563" s="91">
        <f>IF(CS$8="",0,SUM($Y426:CS426)-SUM($Y427:CS427))</f>
        <v>0</v>
      </c>
      <c r="CT563" s="91">
        <f>IF(CT$8="",0,SUM($Y426:CT426)-SUM($Y427:CT427))</f>
        <v>0</v>
      </c>
      <c r="CU563" s="91">
        <f>IF(CU$8="",0,SUM($Y426:CU426)-SUM($Y427:CU427))</f>
        <v>0</v>
      </c>
      <c r="CV563" s="91">
        <f>IF(CV$8="",0,SUM($Y426:CV426)-SUM($Y427:CV427))</f>
        <v>0</v>
      </c>
      <c r="CW563" s="91">
        <f>IF(CW$8="",0,SUM($Y426:CW426)-SUM($Y427:CW427))</f>
        <v>0</v>
      </c>
      <c r="CX563" s="91">
        <f>IF(CX$8="",0,SUM($Y426:CX426)-SUM($Y427:CX427))</f>
        <v>0</v>
      </c>
      <c r="CY563" s="91">
        <f>IF(CY$8="",0,SUM($Y426:CY426)-SUM($Y427:CY427))</f>
        <v>0</v>
      </c>
      <c r="CZ563" s="91">
        <f>IF(CZ$8="",0,SUM($Y426:CZ426)-SUM($Y427:CZ427))</f>
        <v>0</v>
      </c>
      <c r="DA563" s="91">
        <f>IF(DA$8="",0,SUM($Y426:DA426)-SUM($Y427:DA427))</f>
        <v>0</v>
      </c>
      <c r="DB563" s="91">
        <f>IF(DB$8="",0,SUM($Y426:DB426)-SUM($Y427:DB427))</f>
        <v>0</v>
      </c>
      <c r="DC563" s="91">
        <f>IF(DC$8="",0,SUM($Y426:DC426)-SUM($Y427:DC427))</f>
        <v>0</v>
      </c>
      <c r="DD563" s="91">
        <f>IF(DD$8="",0,SUM($Y426:DD426)-SUM($Y427:DD427))</f>
        <v>0</v>
      </c>
      <c r="DE563" s="91">
        <f>IF(DE$8="",0,SUM($Y426:DE426)-SUM($Y427:DE427))</f>
        <v>0</v>
      </c>
      <c r="DF563" s="91">
        <f>IF(DF$8="",0,SUM($Y426:DF426)-SUM($Y427:DF427))</f>
        <v>0</v>
      </c>
      <c r="DG563" s="91">
        <f>IF(DG$8="",0,SUM($Y426:DG426)-SUM($Y427:DG427))</f>
        <v>0</v>
      </c>
      <c r="DH563" s="91">
        <f>IF(DH$8="",0,SUM($Y426:DH426)-SUM($Y427:DH427))</f>
        <v>0</v>
      </c>
      <c r="DI563" s="91">
        <f>IF(DI$8="",0,SUM($Y426:DI426)-SUM($Y427:DI427))</f>
        <v>0</v>
      </c>
      <c r="DJ563" s="91">
        <f>IF(DJ$8="",0,SUM($Y426:DJ426)-SUM($Y427:DJ427))</f>
        <v>0</v>
      </c>
      <c r="DK563" s="91">
        <f>IF(DK$8="",0,SUM($Y426:DK426)-SUM($Y427:DK427))</f>
        <v>0</v>
      </c>
      <c r="DL563" s="91">
        <f>IF(DL$8="",0,SUM($Y426:DL426)-SUM($Y427:DL427))</f>
        <v>0</v>
      </c>
      <c r="DM563" s="91">
        <f>IF(DM$8="",0,SUM($Y426:DM426)-SUM($Y427:DM427))</f>
        <v>0</v>
      </c>
      <c r="DN563" s="91">
        <f>IF(DN$8="",0,SUM($Y426:DN426)-SUM($Y427:DN427))</f>
        <v>0</v>
      </c>
      <c r="DO563" s="91">
        <f>IF(DO$8="",0,SUM($Y426:DO426)-SUM($Y427:DO427))</f>
        <v>0</v>
      </c>
      <c r="DP563" s="91">
        <f>IF(DP$8="",0,SUM($Y426:DP426)-SUM($Y427:DP427))</f>
        <v>0</v>
      </c>
      <c r="DQ563" s="91">
        <f>IF(DQ$8="",0,SUM($Y426:DQ426)-SUM($Y427:DQ427))</f>
        <v>0</v>
      </c>
      <c r="DR563" s="91">
        <f>IF(DR$8="",0,SUM($Y426:DR426)-SUM($Y427:DR427))</f>
        <v>0</v>
      </c>
      <c r="DS563" s="91">
        <f>IF(DS$8="",0,SUM($Y426:DS426)-SUM($Y427:DS427))</f>
        <v>0</v>
      </c>
      <c r="DT563" s="91">
        <f>IF(DT$8="",0,SUM($Y426:DT426)-SUM($Y427:DT427))</f>
        <v>0</v>
      </c>
      <c r="DU563" s="3"/>
      <c r="DV563" s="3"/>
    </row>
    <row r="564" spans="1:126" ht="4.2" customHeight="1">
      <c r="A564" s="1"/>
      <c r="B564" s="1"/>
      <c r="C564" s="1"/>
      <c r="D564" s="1"/>
      <c r="E564" s="261"/>
      <c r="F564" s="47"/>
      <c r="G564" s="248"/>
      <c r="H564" s="32"/>
      <c r="I564" s="32"/>
      <c r="J564" s="32"/>
      <c r="K564" s="32"/>
      <c r="L564" s="32"/>
      <c r="M564" s="16"/>
      <c r="N564" s="32"/>
      <c r="O564" s="32"/>
      <c r="P564" s="16"/>
      <c r="Q564" s="32"/>
      <c r="R564" s="1"/>
      <c r="S564" s="5"/>
      <c r="T564" s="7"/>
      <c r="U564" s="23"/>
      <c r="V564" s="1"/>
      <c r="W564" s="10"/>
      <c r="X564" s="10"/>
      <c r="Y564" s="45"/>
      <c r="Z564" s="92"/>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1"/>
      <c r="DV564" s="1"/>
    </row>
    <row r="565" spans="1:126" ht="4.2" customHeight="1">
      <c r="A565" s="1"/>
      <c r="B565" s="1"/>
      <c r="C565" s="1"/>
      <c r="D565" s="1"/>
      <c r="E565" s="261"/>
      <c r="F565" s="47"/>
      <c r="G565" s="229"/>
      <c r="H565" s="170"/>
      <c r="I565" s="170"/>
      <c r="J565" s="170"/>
      <c r="K565" s="170"/>
      <c r="L565" s="170"/>
      <c r="M565" s="169"/>
      <c r="N565" s="170"/>
      <c r="O565" s="170"/>
      <c r="P565" s="169"/>
      <c r="Q565" s="170"/>
      <c r="R565" s="170"/>
      <c r="S565" s="169"/>
      <c r="T565" s="171"/>
      <c r="U565" s="278"/>
      <c r="V565" s="170"/>
      <c r="W565" s="281"/>
      <c r="X565" s="281"/>
      <c r="Y565" s="280"/>
      <c r="Z565" s="92"/>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1"/>
      <c r="DV565" s="1"/>
    </row>
    <row r="566" spans="1:126" ht="4.2" customHeight="1">
      <c r="A566" s="1"/>
      <c r="B566" s="1"/>
      <c r="C566" s="1"/>
      <c r="D566" s="13"/>
      <c r="E566" s="262"/>
      <c r="F566" s="13"/>
      <c r="G566" s="302"/>
      <c r="H566" s="13"/>
      <c r="I566" s="13"/>
      <c r="J566" s="13"/>
      <c r="K566" s="13"/>
      <c r="L566" s="13"/>
      <c r="M566" s="14"/>
      <c r="N566" s="13"/>
      <c r="O566" s="13"/>
      <c r="P566" s="14"/>
      <c r="Q566" s="13"/>
      <c r="R566" s="13"/>
      <c r="S566" s="14"/>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76"/>
      <c r="BM566" s="176"/>
      <c r="BN566" s="176"/>
      <c r="BO566" s="176"/>
      <c r="BP566" s="176"/>
      <c r="BQ566" s="176"/>
      <c r="BR566" s="176"/>
      <c r="BS566" s="176"/>
      <c r="BT566" s="176"/>
      <c r="BU566" s="176"/>
      <c r="BV566" s="176"/>
      <c r="BW566" s="176"/>
      <c r="BX566" s="176"/>
      <c r="BY566" s="176"/>
      <c r="BZ566" s="176"/>
      <c r="CA566" s="176"/>
      <c r="CB566" s="176"/>
      <c r="CC566" s="176"/>
      <c r="CD566" s="176"/>
      <c r="CE566" s="176"/>
      <c r="CF566" s="176"/>
      <c r="CG566" s="176"/>
      <c r="CH566" s="176"/>
      <c r="CI566" s="176"/>
      <c r="CJ566" s="176"/>
      <c r="CK566" s="176"/>
      <c r="CL566" s="176"/>
      <c r="CM566" s="176"/>
      <c r="CN566" s="176"/>
      <c r="CO566" s="176"/>
      <c r="CP566" s="176"/>
      <c r="CQ566" s="176"/>
      <c r="CR566" s="176"/>
      <c r="CS566" s="176"/>
      <c r="CT566" s="176"/>
      <c r="CU566" s="176"/>
      <c r="CV566" s="176"/>
      <c r="CW566" s="176"/>
      <c r="CX566" s="176"/>
      <c r="CY566" s="176"/>
      <c r="CZ566" s="176"/>
      <c r="DA566" s="176"/>
      <c r="DB566" s="176"/>
      <c r="DC566" s="176"/>
      <c r="DD566" s="176"/>
      <c r="DE566" s="176"/>
      <c r="DF566" s="176"/>
      <c r="DG566" s="176"/>
      <c r="DH566" s="176"/>
      <c r="DI566" s="176"/>
      <c r="DJ566" s="176"/>
      <c r="DK566" s="176"/>
      <c r="DL566" s="176"/>
      <c r="DM566" s="176"/>
      <c r="DN566" s="176"/>
      <c r="DO566" s="176"/>
      <c r="DP566" s="176"/>
      <c r="DQ566" s="176"/>
      <c r="DR566" s="176"/>
      <c r="DS566" s="176"/>
      <c r="DT566" s="176"/>
      <c r="DU566" s="1"/>
      <c r="DV566" s="1"/>
    </row>
    <row r="567" spans="1:126" ht="7.2" customHeight="1">
      <c r="A567" s="1"/>
      <c r="B567" s="1"/>
      <c r="C567" s="1"/>
      <c r="D567" s="1"/>
      <c r="E567" s="261"/>
      <c r="F567" s="47"/>
      <c r="G567" s="229"/>
      <c r="H567" s="1"/>
      <c r="I567" s="1"/>
      <c r="J567" s="1"/>
      <c r="K567" s="1"/>
      <c r="L567" s="1"/>
      <c r="M567" s="5"/>
      <c r="N567" s="1"/>
      <c r="O567" s="1"/>
      <c r="P567" s="5"/>
      <c r="Q567" s="1"/>
      <c r="R567" s="1"/>
      <c r="S567" s="5"/>
      <c r="T567" s="7"/>
      <c r="U567" s="23"/>
      <c r="V567" s="1"/>
      <c r="W567" s="11"/>
      <c r="X567" s="10"/>
      <c r="Y567" s="45"/>
      <c r="Z567" s="92"/>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1"/>
      <c r="DV567" s="1"/>
    </row>
    <row r="568" spans="1:126" s="38" customFormat="1" ht="12.6" thickBot="1">
      <c r="A568" s="35"/>
      <c r="B568" s="319" t="s">
        <v>155</v>
      </c>
      <c r="C568" s="319"/>
      <c r="D568" s="319"/>
      <c r="E568" s="320"/>
      <c r="F568" s="319"/>
      <c r="G568" s="319"/>
      <c r="H568" s="319" t="s">
        <v>156</v>
      </c>
      <c r="I568" s="319"/>
      <c r="J568" s="319"/>
      <c r="K568" s="319"/>
      <c r="L568" s="35"/>
      <c r="M568" s="36"/>
      <c r="N568" s="321" t="str">
        <f>N305</f>
        <v>Продажа нежилых помещений</v>
      </c>
      <c r="O568" s="35"/>
      <c r="P568" s="5"/>
      <c r="Q568" s="35"/>
      <c r="R568" s="35"/>
      <c r="S568" s="35"/>
      <c r="T568" s="201"/>
      <c r="U568" s="35"/>
      <c r="V568" s="35"/>
      <c r="W568" s="37"/>
      <c r="X568" s="37"/>
      <c r="Y568" s="122"/>
      <c r="Z568" s="98"/>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c r="CT568" s="99"/>
      <c r="CU568" s="99"/>
      <c r="CV568" s="99"/>
      <c r="CW568" s="99"/>
      <c r="CX568" s="99"/>
      <c r="CY568" s="99"/>
      <c r="CZ568" s="99"/>
      <c r="DA568" s="99"/>
      <c r="DB568" s="99"/>
      <c r="DC568" s="99"/>
      <c r="DD568" s="99"/>
      <c r="DE568" s="99"/>
      <c r="DF568" s="99"/>
      <c r="DG568" s="99"/>
      <c r="DH568" s="99"/>
      <c r="DI568" s="99"/>
      <c r="DJ568" s="99"/>
      <c r="DK568" s="99"/>
      <c r="DL568" s="99"/>
      <c r="DM568" s="99"/>
      <c r="DN568" s="99"/>
      <c r="DO568" s="99"/>
      <c r="DP568" s="99"/>
      <c r="DQ568" s="99"/>
      <c r="DR568" s="99"/>
      <c r="DS568" s="99"/>
      <c r="DT568" s="99"/>
      <c r="DU568" s="35"/>
      <c r="DV568" s="35"/>
    </row>
    <row r="569" spans="1:126" ht="7.2" customHeight="1" thickTop="1" thickBot="1">
      <c r="A569" s="1"/>
      <c r="B569" s="309"/>
      <c r="C569" s="309"/>
      <c r="D569" s="309"/>
      <c r="E569" s="310"/>
      <c r="F569" s="309"/>
      <c r="G569" s="311"/>
      <c r="H569" s="309"/>
      <c r="I569" s="309"/>
      <c r="J569" s="309"/>
      <c r="K569" s="309"/>
      <c r="L569" s="309"/>
      <c r="M569" s="312"/>
      <c r="N569" s="309"/>
      <c r="O569" s="309"/>
      <c r="P569" s="312"/>
      <c r="Q569" s="309"/>
      <c r="R569" s="309"/>
      <c r="S569" s="312"/>
      <c r="T569" s="313"/>
      <c r="U569" s="313"/>
      <c r="V569" s="313"/>
      <c r="W569" s="313"/>
      <c r="X569" s="313"/>
      <c r="Y569" s="313"/>
      <c r="Z569" s="313"/>
      <c r="AA569" s="313"/>
      <c r="AB569" s="313"/>
      <c r="AC569" s="313"/>
      <c r="AD569" s="313"/>
      <c r="AE569" s="313"/>
      <c r="AF569" s="313"/>
      <c r="AG569" s="313"/>
      <c r="AH569" s="313"/>
      <c r="AI569" s="313"/>
      <c r="AJ569" s="313"/>
      <c r="AK569" s="313"/>
      <c r="AL569" s="313"/>
      <c r="AM569" s="313"/>
      <c r="AN569" s="313"/>
      <c r="AO569" s="313"/>
      <c r="AP569" s="313"/>
      <c r="AQ569" s="313"/>
      <c r="AR569" s="313"/>
      <c r="AS569" s="313"/>
      <c r="AT569" s="313"/>
      <c r="AU569" s="313"/>
      <c r="AV569" s="313"/>
      <c r="AW569" s="313"/>
      <c r="AX569" s="313"/>
      <c r="AY569" s="313"/>
      <c r="AZ569" s="313"/>
      <c r="BA569" s="313"/>
      <c r="BB569" s="313"/>
      <c r="BC569" s="313"/>
      <c r="BD569" s="313"/>
      <c r="BE569" s="313"/>
      <c r="BF569" s="313"/>
      <c r="BG569" s="313"/>
      <c r="BH569" s="313"/>
      <c r="BI569" s="313"/>
      <c r="BJ569" s="313"/>
      <c r="BK569" s="313"/>
      <c r="BL569" s="313"/>
      <c r="BM569" s="313"/>
      <c r="BN569" s="313"/>
      <c r="BO569" s="313"/>
      <c r="BP569" s="313"/>
      <c r="BQ569" s="313"/>
      <c r="BR569" s="313"/>
      <c r="BS569" s="313"/>
      <c r="BT569" s="313"/>
      <c r="BU569" s="313"/>
      <c r="BV569" s="313"/>
      <c r="BW569" s="313"/>
      <c r="BX569" s="313"/>
      <c r="BY569" s="313"/>
      <c r="BZ569" s="313"/>
      <c r="CA569" s="313"/>
      <c r="CB569" s="313"/>
      <c r="CC569" s="313"/>
      <c r="CD569" s="313"/>
      <c r="CE569" s="313"/>
      <c r="CF569" s="313"/>
      <c r="CG569" s="313"/>
      <c r="CH569" s="313"/>
      <c r="CI569" s="313"/>
      <c r="CJ569" s="313"/>
      <c r="CK569" s="313"/>
      <c r="CL569" s="313"/>
      <c r="CM569" s="313"/>
      <c r="CN569" s="313"/>
      <c r="CO569" s="313"/>
      <c r="CP569" s="313"/>
      <c r="CQ569" s="313"/>
      <c r="CR569" s="313"/>
      <c r="CS569" s="313"/>
      <c r="CT569" s="313"/>
      <c r="CU569" s="313"/>
      <c r="CV569" s="313"/>
      <c r="CW569" s="313"/>
      <c r="CX569" s="313"/>
      <c r="CY569" s="313"/>
      <c r="CZ569" s="313"/>
      <c r="DA569" s="313"/>
      <c r="DB569" s="313"/>
      <c r="DC569" s="313"/>
      <c r="DD569" s="313"/>
      <c r="DE569" s="313"/>
      <c r="DF569" s="313"/>
      <c r="DG569" s="313"/>
      <c r="DH569" s="313"/>
      <c r="DI569" s="313"/>
      <c r="DJ569" s="313"/>
      <c r="DK569" s="313"/>
      <c r="DL569" s="313"/>
      <c r="DM569" s="313"/>
      <c r="DN569" s="313"/>
      <c r="DO569" s="313"/>
      <c r="DP569" s="313"/>
      <c r="DQ569" s="313"/>
      <c r="DR569" s="313"/>
      <c r="DS569" s="313"/>
      <c r="DT569" s="313"/>
      <c r="DU569" s="1"/>
      <c r="DV569" s="1"/>
    </row>
    <row r="570" spans="1:126" ht="7.2" customHeight="1">
      <c r="A570" s="1"/>
      <c r="B570" s="314"/>
      <c r="C570" s="314"/>
      <c r="D570" s="314"/>
      <c r="E570" s="315"/>
      <c r="F570" s="314"/>
      <c r="G570" s="316"/>
      <c r="H570" s="314"/>
      <c r="I570" s="314"/>
      <c r="J570" s="314"/>
      <c r="K570" s="314"/>
      <c r="L570" s="314"/>
      <c r="M570" s="317"/>
      <c r="N570" s="314"/>
      <c r="O570" s="314"/>
      <c r="P570" s="317"/>
      <c r="Q570" s="314"/>
      <c r="R570" s="314"/>
      <c r="S570" s="317"/>
      <c r="T570" s="318"/>
      <c r="U570" s="318"/>
      <c r="V570" s="318"/>
      <c r="W570" s="318"/>
      <c r="X570" s="318"/>
      <c r="Y570" s="318"/>
      <c r="Z570" s="318"/>
      <c r="AA570" s="318"/>
      <c r="AB570" s="318"/>
      <c r="AC570" s="318"/>
      <c r="AD570" s="318"/>
      <c r="AE570" s="318"/>
      <c r="AF570" s="318"/>
      <c r="AG570" s="318"/>
      <c r="AH570" s="318"/>
      <c r="AI570" s="318"/>
      <c r="AJ570" s="318"/>
      <c r="AK570" s="318"/>
      <c r="AL570" s="318"/>
      <c r="AM570" s="318"/>
      <c r="AN570" s="318"/>
      <c r="AO570" s="318"/>
      <c r="AP570" s="318"/>
      <c r="AQ570" s="318"/>
      <c r="AR570" s="318"/>
      <c r="AS570" s="318"/>
      <c r="AT570" s="318"/>
      <c r="AU570" s="318"/>
      <c r="AV570" s="318"/>
      <c r="AW570" s="318"/>
      <c r="AX570" s="318"/>
      <c r="AY570" s="318"/>
      <c r="AZ570" s="318"/>
      <c r="BA570" s="318"/>
      <c r="BB570" s="318"/>
      <c r="BC570" s="318"/>
      <c r="BD570" s="318"/>
      <c r="BE570" s="318"/>
      <c r="BF570" s="318"/>
      <c r="BG570" s="318"/>
      <c r="BH570" s="318"/>
      <c r="BI570" s="318"/>
      <c r="BJ570" s="318"/>
      <c r="BK570" s="318"/>
      <c r="BL570" s="318"/>
      <c r="BM570" s="318"/>
      <c r="BN570" s="318"/>
      <c r="BO570" s="318"/>
      <c r="BP570" s="318"/>
      <c r="BQ570" s="318"/>
      <c r="BR570" s="318"/>
      <c r="BS570" s="318"/>
      <c r="BT570" s="318"/>
      <c r="BU570" s="318"/>
      <c r="BV570" s="318"/>
      <c r="BW570" s="318"/>
      <c r="BX570" s="318"/>
      <c r="BY570" s="318"/>
      <c r="BZ570" s="318"/>
      <c r="CA570" s="318"/>
      <c r="CB570" s="318"/>
      <c r="CC570" s="318"/>
      <c r="CD570" s="318"/>
      <c r="CE570" s="318"/>
      <c r="CF570" s="318"/>
      <c r="CG570" s="318"/>
      <c r="CH570" s="318"/>
      <c r="CI570" s="318"/>
      <c r="CJ570" s="318"/>
      <c r="CK570" s="318"/>
      <c r="CL570" s="318"/>
      <c r="CM570" s="318"/>
      <c r="CN570" s="318"/>
      <c r="CO570" s="318"/>
      <c r="CP570" s="318"/>
      <c r="CQ570" s="318"/>
      <c r="CR570" s="318"/>
      <c r="CS570" s="318"/>
      <c r="CT570" s="318"/>
      <c r="CU570" s="318"/>
      <c r="CV570" s="318"/>
      <c r="CW570" s="318"/>
      <c r="CX570" s="318"/>
      <c r="CY570" s="318"/>
      <c r="CZ570" s="318"/>
      <c r="DA570" s="318"/>
      <c r="DB570" s="318"/>
      <c r="DC570" s="318"/>
      <c r="DD570" s="318"/>
      <c r="DE570" s="318"/>
      <c r="DF570" s="318"/>
      <c r="DG570" s="318"/>
      <c r="DH570" s="318"/>
      <c r="DI570" s="318"/>
      <c r="DJ570" s="318"/>
      <c r="DK570" s="318"/>
      <c r="DL570" s="318"/>
      <c r="DM570" s="318"/>
      <c r="DN570" s="318"/>
      <c r="DO570" s="318"/>
      <c r="DP570" s="318"/>
      <c r="DQ570" s="318"/>
      <c r="DR570" s="318"/>
      <c r="DS570" s="318"/>
      <c r="DT570" s="318"/>
      <c r="DU570" s="1"/>
      <c r="DV570" s="1"/>
    </row>
    <row r="571" spans="1:126" ht="12.6" thickBot="1">
      <c r="A571" s="1"/>
      <c r="B571" s="219" t="s">
        <v>295</v>
      </c>
      <c r="C571" s="220"/>
      <c r="D571" s="220"/>
      <c r="E571" s="265"/>
      <c r="F571" s="221"/>
      <c r="G571" s="229"/>
      <c r="H571" s="1"/>
      <c r="I571" s="1" t="str">
        <f>$I305</f>
        <v>Название продукта/категории (товара, работы, услуги)</v>
      </c>
      <c r="J571" s="1"/>
      <c r="K571" s="1"/>
      <c r="L571" s="1"/>
      <c r="M571" s="5" t="s">
        <v>6</v>
      </c>
      <c r="N571" s="121" t="s">
        <v>395</v>
      </c>
      <c r="O571" s="1"/>
      <c r="P571" s="5"/>
      <c r="Q571" s="1"/>
      <c r="R571" s="1"/>
      <c r="S571" s="1"/>
      <c r="T571" s="7"/>
      <c r="U571" s="1"/>
      <c r="V571" s="1"/>
      <c r="W571" s="11"/>
      <c r="X571" s="10"/>
      <c r="Y571" s="45"/>
      <c r="Z571" s="92"/>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1"/>
      <c r="DV571" s="1"/>
    </row>
    <row r="572" spans="1:126" ht="4.2" customHeight="1" thickTop="1">
      <c r="A572" s="1"/>
      <c r="B572" s="1"/>
      <c r="C572" s="1"/>
      <c r="D572" s="1"/>
      <c r="E572" s="261"/>
      <c r="F572" s="47"/>
      <c r="G572" s="229"/>
      <c r="H572" s="1"/>
      <c r="I572" s="1"/>
      <c r="J572" s="1"/>
      <c r="K572" s="1"/>
      <c r="L572" s="1"/>
      <c r="M572" s="5"/>
      <c r="N572" s="44"/>
      <c r="O572" s="1"/>
      <c r="P572" s="5"/>
      <c r="Q572" s="1"/>
      <c r="R572" s="1"/>
      <c r="S572" s="5"/>
      <c r="T572" s="7"/>
      <c r="U572" s="23"/>
      <c r="V572" s="1"/>
      <c r="W572" s="11"/>
      <c r="X572" s="10"/>
      <c r="Y572" s="45"/>
      <c r="Z572" s="92"/>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1"/>
      <c r="DV572" s="1"/>
    </row>
    <row r="573" spans="1:126" ht="7.2" customHeight="1">
      <c r="A573" s="1"/>
      <c r="B573" s="1"/>
      <c r="C573" s="1"/>
      <c r="D573" s="1"/>
      <c r="E573" s="261"/>
      <c r="F573" s="47"/>
      <c r="G573" s="229"/>
      <c r="H573" s="1"/>
      <c r="I573" s="1"/>
      <c r="J573" s="1"/>
      <c r="K573" s="1"/>
      <c r="L573" s="1"/>
      <c r="M573" s="5"/>
      <c r="N573" s="1"/>
      <c r="O573" s="1"/>
      <c r="P573" s="5"/>
      <c r="Q573" s="1"/>
      <c r="R573" s="1"/>
      <c r="S573" s="5"/>
      <c r="T573" s="7"/>
      <c r="U573" s="23"/>
      <c r="V573" s="1"/>
      <c r="W573" s="11"/>
      <c r="X573" s="10"/>
      <c r="Y573" s="45"/>
      <c r="Z573" s="92"/>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1"/>
      <c r="DV573" s="1"/>
    </row>
    <row r="574" spans="1:126">
      <c r="A574" s="1"/>
      <c r="B574" s="242" t="s">
        <v>135</v>
      </c>
      <c r="C574" s="1"/>
      <c r="D574" s="1"/>
      <c r="E574" s="261"/>
      <c r="F574" s="47"/>
      <c r="G574" s="229"/>
      <c r="H574" s="3" t="str">
        <f>$H$42</f>
        <v>месяц старта продаж</v>
      </c>
      <c r="I574" s="3"/>
      <c r="J574" s="3"/>
      <c r="K574" s="3"/>
      <c r="L574" s="3"/>
      <c r="M574" s="5"/>
      <c r="N574" s="3" t="str">
        <f>N571</f>
        <v>Продажа машиномест</v>
      </c>
      <c r="O574" s="3"/>
      <c r="P574" s="5"/>
      <c r="Q574" s="3" t="str">
        <f>$Q$42</f>
        <v>месяц</v>
      </c>
      <c r="R574" s="3"/>
      <c r="S574" s="5" t="s">
        <v>6</v>
      </c>
      <c r="T574" s="578"/>
      <c r="U574" s="23" t="s">
        <v>7</v>
      </c>
      <c r="V574" s="1"/>
      <c r="W574" s="11"/>
      <c r="X574" s="10"/>
      <c r="Y574" s="45"/>
      <c r="Z574" s="92"/>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1"/>
      <c r="DV574" s="1"/>
    </row>
    <row r="575" spans="1:126" ht="4.2" customHeight="1">
      <c r="A575" s="1"/>
      <c r="B575" s="1"/>
      <c r="C575" s="1"/>
      <c r="D575" s="1"/>
      <c r="E575" s="261"/>
      <c r="F575" s="47"/>
      <c r="G575" s="229"/>
      <c r="H575" s="13"/>
      <c r="I575" s="13"/>
      <c r="J575" s="13"/>
      <c r="K575" s="13"/>
      <c r="L575" s="13"/>
      <c r="M575" s="14"/>
      <c r="N575" s="13"/>
      <c r="O575" s="13"/>
      <c r="P575" s="14"/>
      <c r="Q575" s="13"/>
      <c r="R575" s="13"/>
      <c r="S575" s="14"/>
      <c r="T575" s="176"/>
      <c r="U575" s="23"/>
      <c r="V575" s="1"/>
      <c r="W575" s="11"/>
      <c r="X575" s="10"/>
      <c r="Y575" s="45"/>
      <c r="Z575" s="92"/>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1"/>
      <c r="DV575" s="1"/>
    </row>
    <row r="576" spans="1:126">
      <c r="A576" s="1"/>
      <c r="B576" s="242" t="s">
        <v>124</v>
      </c>
      <c r="C576" s="1"/>
      <c r="D576" s="1"/>
      <c r="E576" s="261"/>
      <c r="F576" s="47"/>
      <c r="G576" s="229"/>
      <c r="H576" s="3" t="str">
        <f>$H$44</f>
        <v>месяц окончания продаж</v>
      </c>
      <c r="I576" s="3"/>
      <c r="J576" s="3"/>
      <c r="K576" s="3"/>
      <c r="L576" s="3"/>
      <c r="M576" s="5"/>
      <c r="N576" s="3" t="str">
        <f>N571</f>
        <v>Продажа машиномест</v>
      </c>
      <c r="O576" s="3"/>
      <c r="P576" s="5"/>
      <c r="Q576" s="3" t="str">
        <f>$Q$42</f>
        <v>месяц</v>
      </c>
      <c r="R576" s="3"/>
      <c r="S576" s="5" t="s">
        <v>6</v>
      </c>
      <c r="T576" s="578"/>
      <c r="U576" s="23" t="s">
        <v>7</v>
      </c>
      <c r="V576" s="1"/>
      <c r="W576" s="11"/>
      <c r="X576" s="10"/>
      <c r="Y576" s="45"/>
      <c r="Z576" s="92"/>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1"/>
      <c r="DV576" s="1"/>
    </row>
    <row r="577" spans="1:126" ht="4.2" customHeight="1">
      <c r="A577" s="1"/>
      <c r="B577" s="1"/>
      <c r="C577" s="1"/>
      <c r="D577" s="1"/>
      <c r="E577" s="261"/>
      <c r="F577" s="47"/>
      <c r="G577" s="229"/>
      <c r="H577" s="13"/>
      <c r="I577" s="13"/>
      <c r="J577" s="13"/>
      <c r="K577" s="13"/>
      <c r="L577" s="13"/>
      <c r="M577" s="14"/>
      <c r="N577" s="13"/>
      <c r="O577" s="13"/>
      <c r="P577" s="14"/>
      <c r="Q577" s="13"/>
      <c r="R577" s="13"/>
      <c r="S577" s="14"/>
      <c r="T577" s="176"/>
      <c r="U577" s="23"/>
      <c r="V577" s="1"/>
      <c r="W577" s="11"/>
      <c r="X577" s="10"/>
      <c r="Y577" s="45"/>
      <c r="Z577" s="92"/>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1"/>
      <c r="DV577" s="1"/>
    </row>
    <row r="578" spans="1:126">
      <c r="A578" s="1"/>
      <c r="B578" s="242"/>
      <c r="C578" s="1"/>
      <c r="D578" s="1"/>
      <c r="E578" s="261"/>
      <c r="F578" s="47"/>
      <c r="G578" s="229"/>
      <c r="H578" s="3" t="str">
        <f>$H$46</f>
        <v>максимальный объем продаж в месяц</v>
      </c>
      <c r="I578" s="3"/>
      <c r="J578" s="3"/>
      <c r="K578" s="3"/>
      <c r="L578" s="3"/>
      <c r="M578" s="5"/>
      <c r="N578" s="3" t="str">
        <f>N571</f>
        <v>Продажа машиномест</v>
      </c>
      <c r="O578" s="3"/>
      <c r="P578" s="5" t="s">
        <v>6</v>
      </c>
      <c r="Q578" s="3" t="s">
        <v>372</v>
      </c>
      <c r="R578" s="3"/>
      <c r="S578" s="5" t="s">
        <v>6</v>
      </c>
      <c r="T578" s="202"/>
      <c r="U578" s="23"/>
      <c r="V578" s="1"/>
      <c r="W578" s="11"/>
      <c r="X578" s="10"/>
      <c r="Y578" s="45"/>
      <c r="Z578" s="92"/>
      <c r="AA578" s="580" t="str">
        <f>IF(AA580=1,"1-ый мес. продаж","")</f>
        <v/>
      </c>
      <c r="AB578" s="580" t="str">
        <f t="shared" ref="AB578:CM578" si="1433">IF(AB580=1,"1-ый мес. продаж","")</f>
        <v/>
      </c>
      <c r="AC578" s="580" t="str">
        <f t="shared" si="1433"/>
        <v/>
      </c>
      <c r="AD578" s="580" t="str">
        <f t="shared" si="1433"/>
        <v/>
      </c>
      <c r="AE578" s="580" t="str">
        <f t="shared" si="1433"/>
        <v/>
      </c>
      <c r="AF578" s="580" t="str">
        <f t="shared" si="1433"/>
        <v/>
      </c>
      <c r="AG578" s="580" t="str">
        <f t="shared" si="1433"/>
        <v/>
      </c>
      <c r="AH578" s="580" t="str">
        <f t="shared" si="1433"/>
        <v/>
      </c>
      <c r="AI578" s="580" t="str">
        <f t="shared" si="1433"/>
        <v/>
      </c>
      <c r="AJ578" s="580" t="str">
        <f t="shared" si="1433"/>
        <v/>
      </c>
      <c r="AK578" s="580" t="str">
        <f t="shared" si="1433"/>
        <v/>
      </c>
      <c r="AL578" s="580" t="str">
        <f t="shared" si="1433"/>
        <v/>
      </c>
      <c r="AM578" s="580" t="str">
        <f t="shared" si="1433"/>
        <v/>
      </c>
      <c r="AN578" s="580" t="str">
        <f t="shared" si="1433"/>
        <v/>
      </c>
      <c r="AO578" s="580" t="str">
        <f t="shared" si="1433"/>
        <v/>
      </c>
      <c r="AP578" s="580" t="str">
        <f t="shared" si="1433"/>
        <v/>
      </c>
      <c r="AQ578" s="580" t="str">
        <f t="shared" si="1433"/>
        <v/>
      </c>
      <c r="AR578" s="580" t="str">
        <f t="shared" si="1433"/>
        <v/>
      </c>
      <c r="AS578" s="580" t="str">
        <f t="shared" si="1433"/>
        <v/>
      </c>
      <c r="AT578" s="580" t="str">
        <f t="shared" si="1433"/>
        <v/>
      </c>
      <c r="AU578" s="580" t="str">
        <f t="shared" si="1433"/>
        <v/>
      </c>
      <c r="AV578" s="580" t="str">
        <f t="shared" si="1433"/>
        <v/>
      </c>
      <c r="AW578" s="580" t="str">
        <f t="shared" si="1433"/>
        <v/>
      </c>
      <c r="AX578" s="580" t="str">
        <f t="shared" si="1433"/>
        <v/>
      </c>
      <c r="AY578" s="580" t="str">
        <f t="shared" si="1433"/>
        <v/>
      </c>
      <c r="AZ578" s="580" t="str">
        <f t="shared" si="1433"/>
        <v/>
      </c>
      <c r="BA578" s="580" t="str">
        <f t="shared" si="1433"/>
        <v/>
      </c>
      <c r="BB578" s="580" t="str">
        <f t="shared" si="1433"/>
        <v/>
      </c>
      <c r="BC578" s="580" t="str">
        <f t="shared" si="1433"/>
        <v/>
      </c>
      <c r="BD578" s="580" t="str">
        <f t="shared" si="1433"/>
        <v/>
      </c>
      <c r="BE578" s="580" t="str">
        <f t="shared" si="1433"/>
        <v/>
      </c>
      <c r="BF578" s="580" t="str">
        <f t="shared" si="1433"/>
        <v/>
      </c>
      <c r="BG578" s="580" t="str">
        <f t="shared" si="1433"/>
        <v/>
      </c>
      <c r="BH578" s="580" t="str">
        <f t="shared" si="1433"/>
        <v/>
      </c>
      <c r="BI578" s="580" t="str">
        <f t="shared" si="1433"/>
        <v/>
      </c>
      <c r="BJ578" s="580" t="str">
        <f t="shared" si="1433"/>
        <v/>
      </c>
      <c r="BK578" s="580" t="str">
        <f t="shared" si="1433"/>
        <v/>
      </c>
      <c r="BL578" s="580" t="str">
        <f t="shared" si="1433"/>
        <v/>
      </c>
      <c r="BM578" s="580" t="str">
        <f t="shared" si="1433"/>
        <v/>
      </c>
      <c r="BN578" s="580" t="str">
        <f t="shared" si="1433"/>
        <v/>
      </c>
      <c r="BO578" s="580" t="str">
        <f t="shared" si="1433"/>
        <v/>
      </c>
      <c r="BP578" s="580" t="str">
        <f t="shared" si="1433"/>
        <v/>
      </c>
      <c r="BQ578" s="580" t="str">
        <f t="shared" si="1433"/>
        <v/>
      </c>
      <c r="BR578" s="580" t="str">
        <f t="shared" si="1433"/>
        <v/>
      </c>
      <c r="BS578" s="580" t="str">
        <f t="shared" si="1433"/>
        <v/>
      </c>
      <c r="BT578" s="580" t="str">
        <f t="shared" si="1433"/>
        <v/>
      </c>
      <c r="BU578" s="580" t="str">
        <f t="shared" si="1433"/>
        <v/>
      </c>
      <c r="BV578" s="580" t="str">
        <f t="shared" si="1433"/>
        <v/>
      </c>
      <c r="BW578" s="580" t="str">
        <f t="shared" si="1433"/>
        <v/>
      </c>
      <c r="BX578" s="580" t="str">
        <f t="shared" si="1433"/>
        <v/>
      </c>
      <c r="BY578" s="580" t="str">
        <f t="shared" si="1433"/>
        <v/>
      </c>
      <c r="BZ578" s="580" t="str">
        <f t="shared" si="1433"/>
        <v/>
      </c>
      <c r="CA578" s="580" t="str">
        <f t="shared" si="1433"/>
        <v/>
      </c>
      <c r="CB578" s="580" t="str">
        <f t="shared" si="1433"/>
        <v/>
      </c>
      <c r="CC578" s="580" t="str">
        <f t="shared" si="1433"/>
        <v/>
      </c>
      <c r="CD578" s="580" t="str">
        <f t="shared" si="1433"/>
        <v/>
      </c>
      <c r="CE578" s="580" t="str">
        <f t="shared" si="1433"/>
        <v/>
      </c>
      <c r="CF578" s="580" t="str">
        <f t="shared" si="1433"/>
        <v/>
      </c>
      <c r="CG578" s="580" t="str">
        <f t="shared" si="1433"/>
        <v/>
      </c>
      <c r="CH578" s="580" t="str">
        <f t="shared" si="1433"/>
        <v/>
      </c>
      <c r="CI578" s="580" t="str">
        <f t="shared" si="1433"/>
        <v/>
      </c>
      <c r="CJ578" s="580" t="str">
        <f t="shared" si="1433"/>
        <v/>
      </c>
      <c r="CK578" s="580" t="str">
        <f t="shared" si="1433"/>
        <v/>
      </c>
      <c r="CL578" s="580" t="str">
        <f t="shared" si="1433"/>
        <v/>
      </c>
      <c r="CM578" s="580" t="str">
        <f t="shared" si="1433"/>
        <v/>
      </c>
      <c r="CN578" s="580" t="str">
        <f t="shared" ref="CN578:DT578" si="1434">IF(CN580=1,"1-ый мес. продаж","")</f>
        <v/>
      </c>
      <c r="CO578" s="580" t="str">
        <f t="shared" si="1434"/>
        <v/>
      </c>
      <c r="CP578" s="580" t="str">
        <f t="shared" si="1434"/>
        <v/>
      </c>
      <c r="CQ578" s="580" t="str">
        <f t="shared" si="1434"/>
        <v/>
      </c>
      <c r="CR578" s="580" t="str">
        <f t="shared" si="1434"/>
        <v/>
      </c>
      <c r="CS578" s="580" t="str">
        <f t="shared" si="1434"/>
        <v/>
      </c>
      <c r="CT578" s="580" t="str">
        <f t="shared" si="1434"/>
        <v/>
      </c>
      <c r="CU578" s="580" t="str">
        <f t="shared" si="1434"/>
        <v/>
      </c>
      <c r="CV578" s="580" t="str">
        <f t="shared" si="1434"/>
        <v/>
      </c>
      <c r="CW578" s="580" t="str">
        <f t="shared" si="1434"/>
        <v/>
      </c>
      <c r="CX578" s="580" t="str">
        <f t="shared" si="1434"/>
        <v/>
      </c>
      <c r="CY578" s="580" t="str">
        <f t="shared" si="1434"/>
        <v/>
      </c>
      <c r="CZ578" s="580" t="str">
        <f t="shared" si="1434"/>
        <v/>
      </c>
      <c r="DA578" s="580" t="str">
        <f t="shared" si="1434"/>
        <v/>
      </c>
      <c r="DB578" s="580" t="str">
        <f t="shared" si="1434"/>
        <v/>
      </c>
      <c r="DC578" s="580" t="str">
        <f t="shared" si="1434"/>
        <v/>
      </c>
      <c r="DD578" s="580" t="str">
        <f t="shared" si="1434"/>
        <v/>
      </c>
      <c r="DE578" s="580" t="str">
        <f t="shared" si="1434"/>
        <v/>
      </c>
      <c r="DF578" s="580" t="str">
        <f t="shared" si="1434"/>
        <v/>
      </c>
      <c r="DG578" s="580" t="str">
        <f t="shared" si="1434"/>
        <v/>
      </c>
      <c r="DH578" s="580" t="str">
        <f t="shared" si="1434"/>
        <v/>
      </c>
      <c r="DI578" s="580" t="str">
        <f t="shared" si="1434"/>
        <v/>
      </c>
      <c r="DJ578" s="580" t="str">
        <f t="shared" si="1434"/>
        <v/>
      </c>
      <c r="DK578" s="580" t="str">
        <f t="shared" si="1434"/>
        <v/>
      </c>
      <c r="DL578" s="580" t="str">
        <f t="shared" si="1434"/>
        <v/>
      </c>
      <c r="DM578" s="580" t="str">
        <f t="shared" si="1434"/>
        <v/>
      </c>
      <c r="DN578" s="580" t="str">
        <f t="shared" si="1434"/>
        <v/>
      </c>
      <c r="DO578" s="580" t="str">
        <f t="shared" si="1434"/>
        <v/>
      </c>
      <c r="DP578" s="580" t="str">
        <f t="shared" si="1434"/>
        <v/>
      </c>
      <c r="DQ578" s="580" t="str">
        <f t="shared" si="1434"/>
        <v/>
      </c>
      <c r="DR578" s="580" t="str">
        <f t="shared" si="1434"/>
        <v/>
      </c>
      <c r="DS578" s="580" t="str">
        <f t="shared" si="1434"/>
        <v/>
      </c>
      <c r="DT578" s="580" t="str">
        <f t="shared" si="1434"/>
        <v/>
      </c>
      <c r="DU578" s="1"/>
      <c r="DV578" s="1"/>
    </row>
    <row r="579" spans="1:126" ht="4.2" customHeight="1">
      <c r="A579" s="1"/>
      <c r="B579" s="1"/>
      <c r="C579" s="1"/>
      <c r="D579" s="1"/>
      <c r="E579" s="261"/>
      <c r="F579" s="47"/>
      <c r="G579" s="229"/>
      <c r="H579" s="13"/>
      <c r="I579" s="13"/>
      <c r="J579" s="13"/>
      <c r="K579" s="13"/>
      <c r="L579" s="13"/>
      <c r="M579" s="14"/>
      <c r="N579" s="13"/>
      <c r="O579" s="13"/>
      <c r="P579" s="14"/>
      <c r="Q579" s="13"/>
      <c r="R579" s="13"/>
      <c r="S579" s="14"/>
      <c r="T579" s="176"/>
      <c r="U579" s="23"/>
      <c r="V579" s="1"/>
      <c r="W579" s="11"/>
      <c r="X579" s="10"/>
      <c r="Y579" s="45"/>
      <c r="Z579" s="92"/>
      <c r="AA579" s="581"/>
      <c r="AB579" s="581"/>
      <c r="AC579" s="581"/>
      <c r="AD579" s="581"/>
      <c r="AE579" s="581"/>
      <c r="AF579" s="581"/>
      <c r="AG579" s="581"/>
      <c r="AH579" s="581"/>
      <c r="AI579" s="581"/>
      <c r="AJ579" s="581"/>
      <c r="AK579" s="581"/>
      <c r="AL579" s="581"/>
      <c r="AM579" s="581"/>
      <c r="AN579" s="581"/>
      <c r="AO579" s="581"/>
      <c r="AP579" s="581"/>
      <c r="AQ579" s="581"/>
      <c r="AR579" s="581"/>
      <c r="AS579" s="581"/>
      <c r="AT579" s="581"/>
      <c r="AU579" s="581"/>
      <c r="AV579" s="581"/>
      <c r="AW579" s="581"/>
      <c r="AX579" s="581"/>
      <c r="AY579" s="581"/>
      <c r="AZ579" s="581"/>
      <c r="BA579" s="581"/>
      <c r="BB579" s="581"/>
      <c r="BC579" s="581"/>
      <c r="BD579" s="581"/>
      <c r="BE579" s="581"/>
      <c r="BF579" s="581"/>
      <c r="BG579" s="581"/>
      <c r="BH579" s="581"/>
      <c r="BI579" s="581"/>
      <c r="BJ579" s="581"/>
      <c r="BK579" s="581"/>
      <c r="BL579" s="581"/>
      <c r="BM579" s="581"/>
      <c r="BN579" s="581"/>
      <c r="BO579" s="581"/>
      <c r="BP579" s="581"/>
      <c r="BQ579" s="581"/>
      <c r="BR579" s="581"/>
      <c r="BS579" s="581"/>
      <c r="BT579" s="581"/>
      <c r="BU579" s="581"/>
      <c r="BV579" s="581"/>
      <c r="BW579" s="581"/>
      <c r="BX579" s="581"/>
      <c r="BY579" s="581"/>
      <c r="BZ579" s="581"/>
      <c r="CA579" s="581"/>
      <c r="CB579" s="581"/>
      <c r="CC579" s="581"/>
      <c r="CD579" s="581"/>
      <c r="CE579" s="581"/>
      <c r="CF579" s="581"/>
      <c r="CG579" s="581"/>
      <c r="CH579" s="581"/>
      <c r="CI579" s="581"/>
      <c r="CJ579" s="581"/>
      <c r="CK579" s="581"/>
      <c r="CL579" s="581"/>
      <c r="CM579" s="581"/>
      <c r="CN579" s="581"/>
      <c r="CO579" s="581"/>
      <c r="CP579" s="581"/>
      <c r="CQ579" s="581"/>
      <c r="CR579" s="581"/>
      <c r="CS579" s="581"/>
      <c r="CT579" s="581"/>
      <c r="CU579" s="581"/>
      <c r="CV579" s="581"/>
      <c r="CW579" s="581"/>
      <c r="CX579" s="581"/>
      <c r="CY579" s="581"/>
      <c r="CZ579" s="581"/>
      <c r="DA579" s="581"/>
      <c r="DB579" s="581"/>
      <c r="DC579" s="581"/>
      <c r="DD579" s="581"/>
      <c r="DE579" s="581"/>
      <c r="DF579" s="581"/>
      <c r="DG579" s="581"/>
      <c r="DH579" s="581"/>
      <c r="DI579" s="581"/>
      <c r="DJ579" s="581"/>
      <c r="DK579" s="581"/>
      <c r="DL579" s="581"/>
      <c r="DM579" s="581"/>
      <c r="DN579" s="581"/>
      <c r="DO579" s="581"/>
      <c r="DP579" s="581"/>
      <c r="DQ579" s="581"/>
      <c r="DR579" s="581"/>
      <c r="DS579" s="581"/>
      <c r="DT579" s="581"/>
      <c r="DU579" s="1"/>
      <c r="DV579" s="1"/>
    </row>
    <row r="580" spans="1:126">
      <c r="A580" s="11"/>
      <c r="B580" s="195" t="s">
        <v>60</v>
      </c>
      <c r="C580" s="11"/>
      <c r="D580" s="11"/>
      <c r="E580" s="266"/>
      <c r="F580" s="11"/>
      <c r="G580" s="233"/>
      <c r="H580" s="11"/>
      <c r="I580" s="11"/>
      <c r="J580" s="11"/>
      <c r="K580" s="11"/>
      <c r="L580" s="11"/>
      <c r="M580" s="11"/>
      <c r="N580" s="11"/>
      <c r="O580" s="11"/>
      <c r="P580" s="45"/>
      <c r="Q580" s="11"/>
      <c r="R580" s="11"/>
      <c r="S580" s="11"/>
      <c r="T580" s="203"/>
      <c r="U580" s="11"/>
      <c r="V580" s="11"/>
      <c r="W580" s="11"/>
      <c r="X580" s="10"/>
      <c r="Y580" s="45"/>
      <c r="Z580" s="92"/>
      <c r="AA580" s="581" t="str">
        <f>IF(AA581="","",IF(AND(Z581="",AA581&lt;&gt;""),1,Z580+1))</f>
        <v/>
      </c>
      <c r="AB580" s="581" t="str">
        <f t="shared" ref="AB580" si="1435">IF(AB581="","",IF(AND(AA581="",AB581&lt;&gt;""),1,AA580+1))</f>
        <v/>
      </c>
      <c r="AC580" s="581" t="str">
        <f t="shared" ref="AC580" si="1436">IF(AC581="","",IF(AND(AB581="",AC581&lt;&gt;""),1,AB580+1))</f>
        <v/>
      </c>
      <c r="AD580" s="581" t="str">
        <f t="shared" ref="AD580" si="1437">IF(AD581="","",IF(AND(AC581="",AD581&lt;&gt;""),1,AC580+1))</f>
        <v/>
      </c>
      <c r="AE580" s="581" t="str">
        <f t="shared" ref="AE580" si="1438">IF(AE581="","",IF(AND(AD581="",AE581&lt;&gt;""),1,AD580+1))</f>
        <v/>
      </c>
      <c r="AF580" s="581" t="str">
        <f t="shared" ref="AF580" si="1439">IF(AF581="","",IF(AND(AE581="",AF581&lt;&gt;""),1,AE580+1))</f>
        <v/>
      </c>
      <c r="AG580" s="581" t="str">
        <f t="shared" ref="AG580" si="1440">IF(AG581="","",IF(AND(AF581="",AG581&lt;&gt;""),1,AF580+1))</f>
        <v/>
      </c>
      <c r="AH580" s="581" t="str">
        <f t="shared" ref="AH580" si="1441">IF(AH581="","",IF(AND(AG581="",AH581&lt;&gt;""),1,AG580+1))</f>
        <v/>
      </c>
      <c r="AI580" s="581" t="str">
        <f t="shared" ref="AI580" si="1442">IF(AI581="","",IF(AND(AH581="",AI581&lt;&gt;""),1,AH580+1))</f>
        <v/>
      </c>
      <c r="AJ580" s="581" t="str">
        <f t="shared" ref="AJ580" si="1443">IF(AJ581="","",IF(AND(AI581="",AJ581&lt;&gt;""),1,AI580+1))</f>
        <v/>
      </c>
      <c r="AK580" s="581" t="str">
        <f t="shared" ref="AK580" si="1444">IF(AK581="","",IF(AND(AJ581="",AK581&lt;&gt;""),1,AJ580+1))</f>
        <v/>
      </c>
      <c r="AL580" s="581" t="str">
        <f t="shared" ref="AL580" si="1445">IF(AL581="","",IF(AND(AK581="",AL581&lt;&gt;""),1,AK580+1))</f>
        <v/>
      </c>
      <c r="AM580" s="581" t="str">
        <f t="shared" ref="AM580" si="1446">IF(AM581="","",IF(AND(AL581="",AM581&lt;&gt;""),1,AL580+1))</f>
        <v/>
      </c>
      <c r="AN580" s="581" t="str">
        <f t="shared" ref="AN580" si="1447">IF(AN581="","",IF(AND(AM581="",AN581&lt;&gt;""),1,AM580+1))</f>
        <v/>
      </c>
      <c r="AO580" s="581" t="str">
        <f t="shared" ref="AO580" si="1448">IF(AO581="","",IF(AND(AN581="",AO581&lt;&gt;""),1,AN580+1))</f>
        <v/>
      </c>
      <c r="AP580" s="581" t="str">
        <f t="shared" ref="AP580" si="1449">IF(AP581="","",IF(AND(AO581="",AP581&lt;&gt;""),1,AO580+1))</f>
        <v/>
      </c>
      <c r="AQ580" s="581" t="str">
        <f t="shared" ref="AQ580" si="1450">IF(AQ581="","",IF(AND(AP581="",AQ581&lt;&gt;""),1,AP580+1))</f>
        <v/>
      </c>
      <c r="AR580" s="581" t="str">
        <f t="shared" ref="AR580" si="1451">IF(AR581="","",IF(AND(AQ581="",AR581&lt;&gt;""),1,AQ580+1))</f>
        <v/>
      </c>
      <c r="AS580" s="581" t="str">
        <f t="shared" ref="AS580" si="1452">IF(AS581="","",IF(AND(AR581="",AS581&lt;&gt;""),1,AR580+1))</f>
        <v/>
      </c>
      <c r="AT580" s="581" t="str">
        <f t="shared" ref="AT580" si="1453">IF(AT581="","",IF(AND(AS581="",AT581&lt;&gt;""),1,AS580+1))</f>
        <v/>
      </c>
      <c r="AU580" s="581" t="str">
        <f t="shared" ref="AU580" si="1454">IF(AU581="","",IF(AND(AT581="",AU581&lt;&gt;""),1,AT580+1))</f>
        <v/>
      </c>
      <c r="AV580" s="581" t="str">
        <f t="shared" ref="AV580" si="1455">IF(AV581="","",IF(AND(AU581="",AV581&lt;&gt;""),1,AU580+1))</f>
        <v/>
      </c>
      <c r="AW580" s="581" t="str">
        <f t="shared" ref="AW580" si="1456">IF(AW581="","",IF(AND(AV581="",AW581&lt;&gt;""),1,AV580+1))</f>
        <v/>
      </c>
      <c r="AX580" s="581" t="str">
        <f t="shared" ref="AX580" si="1457">IF(AX581="","",IF(AND(AW581="",AX581&lt;&gt;""),1,AW580+1))</f>
        <v/>
      </c>
      <c r="AY580" s="581" t="str">
        <f t="shared" ref="AY580" si="1458">IF(AY581="","",IF(AND(AX581="",AY581&lt;&gt;""),1,AX580+1))</f>
        <v/>
      </c>
      <c r="AZ580" s="581" t="str">
        <f t="shared" ref="AZ580" si="1459">IF(AZ581="","",IF(AND(AY581="",AZ581&lt;&gt;""),1,AY580+1))</f>
        <v/>
      </c>
      <c r="BA580" s="581" t="str">
        <f t="shared" ref="BA580" si="1460">IF(BA581="","",IF(AND(AZ581="",BA581&lt;&gt;""),1,AZ580+1))</f>
        <v/>
      </c>
      <c r="BB580" s="581" t="str">
        <f t="shared" ref="BB580" si="1461">IF(BB581="","",IF(AND(BA581="",BB581&lt;&gt;""),1,BA580+1))</f>
        <v/>
      </c>
      <c r="BC580" s="581" t="str">
        <f t="shared" ref="BC580" si="1462">IF(BC581="","",IF(AND(BB581="",BC581&lt;&gt;""),1,BB580+1))</f>
        <v/>
      </c>
      <c r="BD580" s="581" t="str">
        <f t="shared" ref="BD580" si="1463">IF(BD581="","",IF(AND(BC581="",BD581&lt;&gt;""),1,BC580+1))</f>
        <v/>
      </c>
      <c r="BE580" s="581" t="str">
        <f t="shared" ref="BE580" si="1464">IF(BE581="","",IF(AND(BD581="",BE581&lt;&gt;""),1,BD580+1))</f>
        <v/>
      </c>
      <c r="BF580" s="581" t="str">
        <f t="shared" ref="BF580" si="1465">IF(BF581="","",IF(AND(BE581="",BF581&lt;&gt;""),1,BE580+1))</f>
        <v/>
      </c>
      <c r="BG580" s="581" t="str">
        <f t="shared" ref="BG580" si="1466">IF(BG581="","",IF(AND(BF581="",BG581&lt;&gt;""),1,BF580+1))</f>
        <v/>
      </c>
      <c r="BH580" s="581" t="str">
        <f t="shared" ref="BH580" si="1467">IF(BH581="","",IF(AND(BG581="",BH581&lt;&gt;""),1,BG580+1))</f>
        <v/>
      </c>
      <c r="BI580" s="581" t="str">
        <f t="shared" ref="BI580" si="1468">IF(BI581="","",IF(AND(BH581="",BI581&lt;&gt;""),1,BH580+1))</f>
        <v/>
      </c>
      <c r="BJ580" s="581" t="str">
        <f t="shared" ref="BJ580" si="1469">IF(BJ581="","",IF(AND(BI581="",BJ581&lt;&gt;""),1,BI580+1))</f>
        <v/>
      </c>
      <c r="BK580" s="581" t="str">
        <f t="shared" ref="BK580" si="1470">IF(BK581="","",IF(AND(BJ581="",BK581&lt;&gt;""),1,BJ580+1))</f>
        <v/>
      </c>
      <c r="BL580" s="581" t="str">
        <f t="shared" ref="BL580" si="1471">IF(BL581="","",IF(AND(BK581="",BL581&lt;&gt;""),1,BK580+1))</f>
        <v/>
      </c>
      <c r="BM580" s="581" t="str">
        <f t="shared" ref="BM580" si="1472">IF(BM581="","",IF(AND(BL581="",BM581&lt;&gt;""),1,BL580+1))</f>
        <v/>
      </c>
      <c r="BN580" s="581" t="str">
        <f t="shared" ref="BN580" si="1473">IF(BN581="","",IF(AND(BM581="",BN581&lt;&gt;""),1,BM580+1))</f>
        <v/>
      </c>
      <c r="BO580" s="581" t="str">
        <f t="shared" ref="BO580" si="1474">IF(BO581="","",IF(AND(BN581="",BO581&lt;&gt;""),1,BN580+1))</f>
        <v/>
      </c>
      <c r="BP580" s="581" t="str">
        <f t="shared" ref="BP580" si="1475">IF(BP581="","",IF(AND(BO581="",BP581&lt;&gt;""),1,BO580+1))</f>
        <v/>
      </c>
      <c r="BQ580" s="581" t="str">
        <f t="shared" ref="BQ580" si="1476">IF(BQ581="","",IF(AND(BP581="",BQ581&lt;&gt;""),1,BP580+1))</f>
        <v/>
      </c>
      <c r="BR580" s="581" t="str">
        <f t="shared" ref="BR580" si="1477">IF(BR581="","",IF(AND(BQ581="",BR581&lt;&gt;""),1,BQ580+1))</f>
        <v/>
      </c>
      <c r="BS580" s="581" t="str">
        <f t="shared" ref="BS580" si="1478">IF(BS581="","",IF(AND(BR581="",BS581&lt;&gt;""),1,BR580+1))</f>
        <v/>
      </c>
      <c r="BT580" s="581" t="str">
        <f t="shared" ref="BT580" si="1479">IF(BT581="","",IF(AND(BS581="",BT581&lt;&gt;""),1,BS580+1))</f>
        <v/>
      </c>
      <c r="BU580" s="581" t="str">
        <f t="shared" ref="BU580" si="1480">IF(BU581="","",IF(AND(BT581="",BU581&lt;&gt;""),1,BT580+1))</f>
        <v/>
      </c>
      <c r="BV580" s="581" t="str">
        <f t="shared" ref="BV580" si="1481">IF(BV581="","",IF(AND(BU581="",BV581&lt;&gt;""),1,BU580+1))</f>
        <v/>
      </c>
      <c r="BW580" s="581" t="str">
        <f t="shared" ref="BW580" si="1482">IF(BW581="","",IF(AND(BV581="",BW581&lt;&gt;""),1,BV580+1))</f>
        <v/>
      </c>
      <c r="BX580" s="581" t="str">
        <f t="shared" ref="BX580" si="1483">IF(BX581="","",IF(AND(BW581="",BX581&lt;&gt;""),1,BW580+1))</f>
        <v/>
      </c>
      <c r="BY580" s="581" t="str">
        <f t="shared" ref="BY580" si="1484">IF(BY581="","",IF(AND(BX581="",BY581&lt;&gt;""),1,BX580+1))</f>
        <v/>
      </c>
      <c r="BZ580" s="581" t="str">
        <f t="shared" ref="BZ580" si="1485">IF(BZ581="","",IF(AND(BY581="",BZ581&lt;&gt;""),1,BY580+1))</f>
        <v/>
      </c>
      <c r="CA580" s="581" t="str">
        <f t="shared" ref="CA580" si="1486">IF(CA581="","",IF(AND(BZ581="",CA581&lt;&gt;""),1,BZ580+1))</f>
        <v/>
      </c>
      <c r="CB580" s="581" t="str">
        <f t="shared" ref="CB580" si="1487">IF(CB581="","",IF(AND(CA581="",CB581&lt;&gt;""),1,CA580+1))</f>
        <v/>
      </c>
      <c r="CC580" s="581" t="str">
        <f t="shared" ref="CC580" si="1488">IF(CC581="","",IF(AND(CB581="",CC581&lt;&gt;""),1,CB580+1))</f>
        <v/>
      </c>
      <c r="CD580" s="581" t="str">
        <f t="shared" ref="CD580" si="1489">IF(CD581="","",IF(AND(CC581="",CD581&lt;&gt;""),1,CC580+1))</f>
        <v/>
      </c>
      <c r="CE580" s="581" t="str">
        <f t="shared" ref="CE580" si="1490">IF(CE581="","",IF(AND(CD581="",CE581&lt;&gt;""),1,CD580+1))</f>
        <v/>
      </c>
      <c r="CF580" s="581" t="str">
        <f t="shared" ref="CF580" si="1491">IF(CF581="","",IF(AND(CE581="",CF581&lt;&gt;""),1,CE580+1))</f>
        <v/>
      </c>
      <c r="CG580" s="581" t="str">
        <f t="shared" ref="CG580" si="1492">IF(CG581="","",IF(AND(CF581="",CG581&lt;&gt;""),1,CF580+1))</f>
        <v/>
      </c>
      <c r="CH580" s="581" t="str">
        <f t="shared" ref="CH580" si="1493">IF(CH581="","",IF(AND(CG581="",CH581&lt;&gt;""),1,CG580+1))</f>
        <v/>
      </c>
      <c r="CI580" s="581" t="str">
        <f t="shared" ref="CI580" si="1494">IF(CI581="","",IF(AND(CH581="",CI581&lt;&gt;""),1,CH580+1))</f>
        <v/>
      </c>
      <c r="CJ580" s="581" t="str">
        <f t="shared" ref="CJ580" si="1495">IF(CJ581="","",IF(AND(CI581="",CJ581&lt;&gt;""),1,CI580+1))</f>
        <v/>
      </c>
      <c r="CK580" s="581" t="str">
        <f t="shared" ref="CK580" si="1496">IF(CK581="","",IF(AND(CJ581="",CK581&lt;&gt;""),1,CJ580+1))</f>
        <v/>
      </c>
      <c r="CL580" s="581" t="str">
        <f t="shared" ref="CL580" si="1497">IF(CL581="","",IF(AND(CK581="",CL581&lt;&gt;""),1,CK580+1))</f>
        <v/>
      </c>
      <c r="CM580" s="581" t="str">
        <f t="shared" ref="CM580" si="1498">IF(CM581="","",IF(AND(CL581="",CM581&lt;&gt;""),1,CL580+1))</f>
        <v/>
      </c>
      <c r="CN580" s="581" t="str">
        <f t="shared" ref="CN580" si="1499">IF(CN581="","",IF(AND(CM581="",CN581&lt;&gt;""),1,CM580+1))</f>
        <v/>
      </c>
      <c r="CO580" s="581" t="str">
        <f t="shared" ref="CO580" si="1500">IF(CO581="","",IF(AND(CN581="",CO581&lt;&gt;""),1,CN580+1))</f>
        <v/>
      </c>
      <c r="CP580" s="581" t="str">
        <f t="shared" ref="CP580" si="1501">IF(CP581="","",IF(AND(CO581="",CP581&lt;&gt;""),1,CO580+1))</f>
        <v/>
      </c>
      <c r="CQ580" s="581" t="str">
        <f t="shared" ref="CQ580" si="1502">IF(CQ581="","",IF(AND(CP581="",CQ581&lt;&gt;""),1,CP580+1))</f>
        <v/>
      </c>
      <c r="CR580" s="581" t="str">
        <f t="shared" ref="CR580" si="1503">IF(CR581="","",IF(AND(CQ581="",CR581&lt;&gt;""),1,CQ580+1))</f>
        <v/>
      </c>
      <c r="CS580" s="581" t="str">
        <f t="shared" ref="CS580" si="1504">IF(CS581="","",IF(AND(CR581="",CS581&lt;&gt;""),1,CR580+1))</f>
        <v/>
      </c>
      <c r="CT580" s="581" t="str">
        <f t="shared" ref="CT580" si="1505">IF(CT581="","",IF(AND(CS581="",CT581&lt;&gt;""),1,CS580+1))</f>
        <v/>
      </c>
      <c r="CU580" s="581" t="str">
        <f t="shared" ref="CU580" si="1506">IF(CU581="","",IF(AND(CT581="",CU581&lt;&gt;""),1,CT580+1))</f>
        <v/>
      </c>
      <c r="CV580" s="581" t="str">
        <f t="shared" ref="CV580" si="1507">IF(CV581="","",IF(AND(CU581="",CV581&lt;&gt;""),1,CU580+1))</f>
        <v/>
      </c>
      <c r="CW580" s="581" t="str">
        <f t="shared" ref="CW580" si="1508">IF(CW581="","",IF(AND(CV581="",CW581&lt;&gt;""),1,CV580+1))</f>
        <v/>
      </c>
      <c r="CX580" s="581" t="str">
        <f t="shared" ref="CX580" si="1509">IF(CX581="","",IF(AND(CW581="",CX581&lt;&gt;""),1,CW580+1))</f>
        <v/>
      </c>
      <c r="CY580" s="581" t="str">
        <f t="shared" ref="CY580" si="1510">IF(CY581="","",IF(AND(CX581="",CY581&lt;&gt;""),1,CX580+1))</f>
        <v/>
      </c>
      <c r="CZ580" s="581" t="str">
        <f t="shared" ref="CZ580" si="1511">IF(CZ581="","",IF(AND(CY581="",CZ581&lt;&gt;""),1,CY580+1))</f>
        <v/>
      </c>
      <c r="DA580" s="581" t="str">
        <f t="shared" ref="DA580" si="1512">IF(DA581="","",IF(AND(CZ581="",DA581&lt;&gt;""),1,CZ580+1))</f>
        <v/>
      </c>
      <c r="DB580" s="581" t="str">
        <f t="shared" ref="DB580" si="1513">IF(DB581="","",IF(AND(DA581="",DB581&lt;&gt;""),1,DA580+1))</f>
        <v/>
      </c>
      <c r="DC580" s="581" t="str">
        <f t="shared" ref="DC580" si="1514">IF(DC581="","",IF(AND(DB581="",DC581&lt;&gt;""),1,DB580+1))</f>
        <v/>
      </c>
      <c r="DD580" s="581" t="str">
        <f t="shared" ref="DD580" si="1515">IF(DD581="","",IF(AND(DC581="",DD581&lt;&gt;""),1,DC580+1))</f>
        <v/>
      </c>
      <c r="DE580" s="581" t="str">
        <f t="shared" ref="DE580" si="1516">IF(DE581="","",IF(AND(DD581="",DE581&lt;&gt;""),1,DD580+1))</f>
        <v/>
      </c>
      <c r="DF580" s="581" t="str">
        <f t="shared" ref="DF580" si="1517">IF(DF581="","",IF(AND(DE581="",DF581&lt;&gt;""),1,DE580+1))</f>
        <v/>
      </c>
      <c r="DG580" s="581" t="str">
        <f t="shared" ref="DG580" si="1518">IF(DG581="","",IF(AND(DF581="",DG581&lt;&gt;""),1,DF580+1))</f>
        <v/>
      </c>
      <c r="DH580" s="581" t="str">
        <f t="shared" ref="DH580" si="1519">IF(DH581="","",IF(AND(DG581="",DH581&lt;&gt;""),1,DG580+1))</f>
        <v/>
      </c>
      <c r="DI580" s="581" t="str">
        <f t="shared" ref="DI580" si="1520">IF(DI581="","",IF(AND(DH581="",DI581&lt;&gt;""),1,DH580+1))</f>
        <v/>
      </c>
      <c r="DJ580" s="581" t="str">
        <f t="shared" ref="DJ580" si="1521">IF(DJ581="","",IF(AND(DI581="",DJ581&lt;&gt;""),1,DI580+1))</f>
        <v/>
      </c>
      <c r="DK580" s="581" t="str">
        <f t="shared" ref="DK580" si="1522">IF(DK581="","",IF(AND(DJ581="",DK581&lt;&gt;""),1,DJ580+1))</f>
        <v/>
      </c>
      <c r="DL580" s="581" t="str">
        <f t="shared" ref="DL580" si="1523">IF(DL581="","",IF(AND(DK581="",DL581&lt;&gt;""),1,DK580+1))</f>
        <v/>
      </c>
      <c r="DM580" s="581" t="str">
        <f t="shared" ref="DM580" si="1524">IF(DM581="","",IF(AND(DL581="",DM581&lt;&gt;""),1,DL580+1))</f>
        <v/>
      </c>
      <c r="DN580" s="581" t="str">
        <f t="shared" ref="DN580" si="1525">IF(DN581="","",IF(AND(DM581="",DN581&lt;&gt;""),1,DM580+1))</f>
        <v/>
      </c>
      <c r="DO580" s="581" t="str">
        <f t="shared" ref="DO580" si="1526">IF(DO581="","",IF(AND(DN581="",DO581&lt;&gt;""),1,DN580+1))</f>
        <v/>
      </c>
      <c r="DP580" s="581" t="str">
        <f t="shared" ref="DP580" si="1527">IF(DP581="","",IF(AND(DO581="",DP581&lt;&gt;""),1,DO580+1))</f>
        <v/>
      </c>
      <c r="DQ580" s="581" t="str">
        <f t="shared" ref="DQ580" si="1528">IF(DQ581="","",IF(AND(DP581="",DQ581&lt;&gt;""),1,DP580+1))</f>
        <v/>
      </c>
      <c r="DR580" s="581" t="str">
        <f t="shared" ref="DR580" si="1529">IF(DR581="","",IF(AND(DQ581="",DR581&lt;&gt;""),1,DQ580+1))</f>
        <v/>
      </c>
      <c r="DS580" s="581" t="str">
        <f t="shared" ref="DS580" si="1530">IF(DS581="","",IF(AND(DR581="",DS581&lt;&gt;""),1,DR580+1))</f>
        <v/>
      </c>
      <c r="DT580" s="581" t="str">
        <f t="shared" ref="DT580" si="1531">IF(DT581="","",IF(AND(DS581="",DT581&lt;&gt;""),1,DS580+1))</f>
        <v/>
      </c>
      <c r="DU580" s="1"/>
      <c r="DV580" s="1"/>
    </row>
    <row r="581" spans="1:126">
      <c r="A581" s="11"/>
      <c r="B581" s="195" t="s">
        <v>61</v>
      </c>
      <c r="C581" s="11"/>
      <c r="D581" s="11"/>
      <c r="E581" s="266"/>
      <c r="F581" s="11"/>
      <c r="G581" s="233"/>
      <c r="H581" s="11"/>
      <c r="I581" s="11"/>
      <c r="J581" s="11"/>
      <c r="K581" s="11"/>
      <c r="L581" s="11"/>
      <c r="M581" s="11"/>
      <c r="N581" s="11"/>
      <c r="O581" s="11"/>
      <c r="P581" s="45"/>
      <c r="Q581" s="11"/>
      <c r="R581" s="11"/>
      <c r="S581" s="11"/>
      <c r="T581" s="586" t="str">
        <f>$T$49</f>
        <v>внутренняя временная шкала продукта:</v>
      </c>
      <c r="U581" s="11"/>
      <c r="V581" s="11"/>
      <c r="W581" s="11"/>
      <c r="X581" s="10"/>
      <c r="Y581" s="45"/>
      <c r="Z581" s="92"/>
      <c r="AA581" s="582" t="str">
        <f>IF(AND(AA$8&gt;=$T574,AA$8&lt;=IF(OR($T576="",$T576=0),1000000,$T576)),AA$8,"")</f>
        <v/>
      </c>
      <c r="AB581" s="582" t="str">
        <f t="shared" ref="AB581:CM581" si="1532">IF(AND(AB$8&gt;=$T574,AB$8&lt;=IF(OR($T576="",$T576=0),1000000,$T576)),AB$8,"")</f>
        <v/>
      </c>
      <c r="AC581" s="582" t="str">
        <f t="shared" si="1532"/>
        <v/>
      </c>
      <c r="AD581" s="582" t="str">
        <f t="shared" si="1532"/>
        <v/>
      </c>
      <c r="AE581" s="582" t="str">
        <f t="shared" si="1532"/>
        <v/>
      </c>
      <c r="AF581" s="582" t="str">
        <f t="shared" si="1532"/>
        <v/>
      </c>
      <c r="AG581" s="582" t="str">
        <f t="shared" si="1532"/>
        <v/>
      </c>
      <c r="AH581" s="582" t="str">
        <f t="shared" si="1532"/>
        <v/>
      </c>
      <c r="AI581" s="582" t="str">
        <f t="shared" si="1532"/>
        <v/>
      </c>
      <c r="AJ581" s="582" t="str">
        <f t="shared" si="1532"/>
        <v/>
      </c>
      <c r="AK581" s="582" t="str">
        <f t="shared" si="1532"/>
        <v/>
      </c>
      <c r="AL581" s="582" t="str">
        <f t="shared" si="1532"/>
        <v/>
      </c>
      <c r="AM581" s="582" t="str">
        <f t="shared" si="1532"/>
        <v/>
      </c>
      <c r="AN581" s="582" t="str">
        <f t="shared" si="1532"/>
        <v/>
      </c>
      <c r="AO581" s="582" t="str">
        <f t="shared" si="1532"/>
        <v/>
      </c>
      <c r="AP581" s="582" t="str">
        <f t="shared" si="1532"/>
        <v/>
      </c>
      <c r="AQ581" s="582" t="str">
        <f t="shared" si="1532"/>
        <v/>
      </c>
      <c r="AR581" s="582" t="str">
        <f t="shared" si="1532"/>
        <v/>
      </c>
      <c r="AS581" s="582" t="str">
        <f t="shared" si="1532"/>
        <v/>
      </c>
      <c r="AT581" s="582" t="str">
        <f t="shared" si="1532"/>
        <v/>
      </c>
      <c r="AU581" s="582" t="str">
        <f t="shared" si="1532"/>
        <v/>
      </c>
      <c r="AV581" s="582" t="str">
        <f t="shared" si="1532"/>
        <v/>
      </c>
      <c r="AW581" s="582" t="str">
        <f t="shared" si="1532"/>
        <v/>
      </c>
      <c r="AX581" s="582" t="str">
        <f t="shared" si="1532"/>
        <v/>
      </c>
      <c r="AY581" s="582" t="str">
        <f t="shared" si="1532"/>
        <v/>
      </c>
      <c r="AZ581" s="582" t="str">
        <f t="shared" si="1532"/>
        <v/>
      </c>
      <c r="BA581" s="582" t="str">
        <f t="shared" si="1532"/>
        <v/>
      </c>
      <c r="BB581" s="582" t="str">
        <f t="shared" si="1532"/>
        <v/>
      </c>
      <c r="BC581" s="582" t="str">
        <f t="shared" si="1532"/>
        <v/>
      </c>
      <c r="BD581" s="582" t="str">
        <f t="shared" si="1532"/>
        <v/>
      </c>
      <c r="BE581" s="582" t="str">
        <f t="shared" si="1532"/>
        <v/>
      </c>
      <c r="BF581" s="582" t="str">
        <f t="shared" si="1532"/>
        <v/>
      </c>
      <c r="BG581" s="582" t="str">
        <f t="shared" si="1532"/>
        <v/>
      </c>
      <c r="BH581" s="582" t="str">
        <f t="shared" si="1532"/>
        <v/>
      </c>
      <c r="BI581" s="582" t="str">
        <f t="shared" si="1532"/>
        <v/>
      </c>
      <c r="BJ581" s="582" t="str">
        <f t="shared" si="1532"/>
        <v/>
      </c>
      <c r="BK581" s="582" t="str">
        <f t="shared" si="1532"/>
        <v/>
      </c>
      <c r="BL581" s="582" t="str">
        <f t="shared" si="1532"/>
        <v/>
      </c>
      <c r="BM581" s="582" t="str">
        <f t="shared" si="1532"/>
        <v/>
      </c>
      <c r="BN581" s="582" t="str">
        <f t="shared" si="1532"/>
        <v/>
      </c>
      <c r="BO581" s="582" t="str">
        <f t="shared" si="1532"/>
        <v/>
      </c>
      <c r="BP581" s="582" t="str">
        <f t="shared" si="1532"/>
        <v/>
      </c>
      <c r="BQ581" s="582" t="str">
        <f t="shared" si="1532"/>
        <v/>
      </c>
      <c r="BR581" s="582" t="str">
        <f t="shared" si="1532"/>
        <v/>
      </c>
      <c r="BS581" s="582" t="str">
        <f t="shared" si="1532"/>
        <v/>
      </c>
      <c r="BT581" s="582" t="str">
        <f t="shared" si="1532"/>
        <v/>
      </c>
      <c r="BU581" s="582" t="str">
        <f t="shared" si="1532"/>
        <v/>
      </c>
      <c r="BV581" s="582" t="str">
        <f t="shared" si="1532"/>
        <v/>
      </c>
      <c r="BW581" s="582" t="str">
        <f t="shared" si="1532"/>
        <v/>
      </c>
      <c r="BX581" s="582" t="str">
        <f t="shared" si="1532"/>
        <v/>
      </c>
      <c r="BY581" s="582" t="str">
        <f t="shared" si="1532"/>
        <v/>
      </c>
      <c r="BZ581" s="582" t="str">
        <f t="shared" si="1532"/>
        <v/>
      </c>
      <c r="CA581" s="582" t="str">
        <f t="shared" si="1532"/>
        <v/>
      </c>
      <c r="CB581" s="582" t="str">
        <f t="shared" si="1532"/>
        <v/>
      </c>
      <c r="CC581" s="582" t="str">
        <f t="shared" si="1532"/>
        <v/>
      </c>
      <c r="CD581" s="582" t="str">
        <f t="shared" si="1532"/>
        <v/>
      </c>
      <c r="CE581" s="582" t="str">
        <f t="shared" si="1532"/>
        <v/>
      </c>
      <c r="CF581" s="582" t="str">
        <f t="shared" si="1532"/>
        <v/>
      </c>
      <c r="CG581" s="582" t="str">
        <f t="shared" si="1532"/>
        <v/>
      </c>
      <c r="CH581" s="582" t="str">
        <f t="shared" si="1532"/>
        <v/>
      </c>
      <c r="CI581" s="582" t="str">
        <f t="shared" si="1532"/>
        <v/>
      </c>
      <c r="CJ581" s="582" t="str">
        <f t="shared" si="1532"/>
        <v/>
      </c>
      <c r="CK581" s="582" t="str">
        <f t="shared" si="1532"/>
        <v/>
      </c>
      <c r="CL581" s="582" t="str">
        <f t="shared" si="1532"/>
        <v/>
      </c>
      <c r="CM581" s="582" t="str">
        <f t="shared" si="1532"/>
        <v/>
      </c>
      <c r="CN581" s="582" t="str">
        <f t="shared" ref="CN581:DT581" si="1533">IF(AND(CN$8&gt;=$T574,CN$8&lt;=IF(OR($T576="",$T576=0),1000000,$T576)),CN$8,"")</f>
        <v/>
      </c>
      <c r="CO581" s="582" t="str">
        <f t="shared" si="1533"/>
        <v/>
      </c>
      <c r="CP581" s="582" t="str">
        <f t="shared" si="1533"/>
        <v/>
      </c>
      <c r="CQ581" s="582" t="str">
        <f t="shared" si="1533"/>
        <v/>
      </c>
      <c r="CR581" s="582" t="str">
        <f t="shared" si="1533"/>
        <v/>
      </c>
      <c r="CS581" s="582" t="str">
        <f t="shared" si="1533"/>
        <v/>
      </c>
      <c r="CT581" s="582" t="str">
        <f t="shared" si="1533"/>
        <v/>
      </c>
      <c r="CU581" s="582" t="str">
        <f t="shared" si="1533"/>
        <v/>
      </c>
      <c r="CV581" s="582" t="str">
        <f t="shared" si="1533"/>
        <v/>
      </c>
      <c r="CW581" s="582" t="str">
        <f t="shared" si="1533"/>
        <v/>
      </c>
      <c r="CX581" s="582" t="str">
        <f t="shared" si="1533"/>
        <v/>
      </c>
      <c r="CY581" s="582" t="str">
        <f t="shared" si="1533"/>
        <v/>
      </c>
      <c r="CZ581" s="582" t="str">
        <f t="shared" si="1533"/>
        <v/>
      </c>
      <c r="DA581" s="582" t="str">
        <f t="shared" si="1533"/>
        <v/>
      </c>
      <c r="DB581" s="582" t="str">
        <f t="shared" si="1533"/>
        <v/>
      </c>
      <c r="DC581" s="582" t="str">
        <f t="shared" si="1533"/>
        <v/>
      </c>
      <c r="DD581" s="582" t="str">
        <f t="shared" si="1533"/>
        <v/>
      </c>
      <c r="DE581" s="582" t="str">
        <f t="shared" si="1533"/>
        <v/>
      </c>
      <c r="DF581" s="582" t="str">
        <f t="shared" si="1533"/>
        <v/>
      </c>
      <c r="DG581" s="582" t="str">
        <f t="shared" si="1533"/>
        <v/>
      </c>
      <c r="DH581" s="582" t="str">
        <f t="shared" si="1533"/>
        <v/>
      </c>
      <c r="DI581" s="582" t="str">
        <f t="shared" si="1533"/>
        <v/>
      </c>
      <c r="DJ581" s="582" t="str">
        <f t="shared" si="1533"/>
        <v/>
      </c>
      <c r="DK581" s="582" t="str">
        <f t="shared" si="1533"/>
        <v/>
      </c>
      <c r="DL581" s="582" t="str">
        <f t="shared" si="1533"/>
        <v/>
      </c>
      <c r="DM581" s="582" t="str">
        <f t="shared" si="1533"/>
        <v/>
      </c>
      <c r="DN581" s="582" t="str">
        <f t="shared" si="1533"/>
        <v/>
      </c>
      <c r="DO581" s="582" t="str">
        <f t="shared" si="1533"/>
        <v/>
      </c>
      <c r="DP581" s="582" t="str">
        <f t="shared" si="1533"/>
        <v/>
      </c>
      <c r="DQ581" s="582" t="str">
        <f t="shared" si="1533"/>
        <v/>
      </c>
      <c r="DR581" s="582" t="str">
        <f t="shared" si="1533"/>
        <v/>
      </c>
      <c r="DS581" s="582" t="str">
        <f t="shared" si="1533"/>
        <v/>
      </c>
      <c r="DT581" s="582" t="str">
        <f t="shared" si="1533"/>
        <v/>
      </c>
      <c r="DU581" s="1"/>
      <c r="DV581" s="1"/>
    </row>
    <row r="582" spans="1:126" ht="4.2" customHeight="1">
      <c r="A582" s="1"/>
      <c r="B582" s="1"/>
      <c r="C582" s="13"/>
      <c r="D582" s="13"/>
      <c r="E582" s="262"/>
      <c r="F582" s="13"/>
      <c r="G582" s="302"/>
      <c r="H582" s="13"/>
      <c r="I582" s="13"/>
      <c r="J582" s="13"/>
      <c r="K582" s="13"/>
      <c r="L582" s="13"/>
      <c r="M582" s="14"/>
      <c r="N582" s="13"/>
      <c r="O582" s="13"/>
      <c r="P582" s="14"/>
      <c r="Q582" s="13"/>
      <c r="R582" s="13"/>
      <c r="S582" s="14"/>
      <c r="T582" s="176"/>
      <c r="U582" s="23"/>
      <c r="V582" s="1"/>
      <c r="W582" s="11"/>
      <c r="X582" s="10"/>
      <c r="Y582" s="45"/>
      <c r="Z582" s="92"/>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1"/>
      <c r="DV582" s="1"/>
    </row>
    <row r="583" spans="1:126">
      <c r="A583" s="1"/>
      <c r="B583" s="1"/>
      <c r="C583" s="1"/>
      <c r="D583" s="196" t="s">
        <v>62</v>
      </c>
      <c r="E583" s="261"/>
      <c r="F583" s="47"/>
      <c r="G583" s="229"/>
      <c r="H583" s="1"/>
      <c r="I583" s="1" t="str">
        <f>$I$51</f>
        <v>Кол-во продаж вручную</v>
      </c>
      <c r="J583" s="1"/>
      <c r="K583" s="1"/>
      <c r="L583" s="1"/>
      <c r="M583" s="5" t="s">
        <v>6</v>
      </c>
      <c r="N583" s="585" t="s">
        <v>371</v>
      </c>
      <c r="O583" s="1"/>
      <c r="P583" s="5"/>
      <c r="Q583" s="1" t="str">
        <f>Q578</f>
        <v>м/место</v>
      </c>
      <c r="R583" s="1"/>
      <c r="S583" s="1"/>
      <c r="T583" s="7"/>
      <c r="U583" s="1"/>
      <c r="V583" s="1"/>
      <c r="W583" s="11">
        <f>Главная!$N$59</f>
        <v>0</v>
      </c>
      <c r="X583" s="10"/>
      <c r="Y583" s="5" t="s">
        <v>6</v>
      </c>
      <c r="Z583" s="92"/>
      <c r="AA583" s="198">
        <f>IF(AA$8="",0,IF(OR(AA$8&lt;Главная!$N$74,AA$8&gt;Главная!$N$82),0,(AA$2)*($W583*(MAX($2:$2)/(MAX($2:$2)+MAX($3:$3)))/((MAX($2:$2)*(MAX($2:$2)+1)/2))))+IF(OR(AA$8&lt;=Главная!$N$82,AA$8&gt;Главная!$N$80),0,(-AA$3+MAX($3:$3))*($W583*(MAX($3:$3)/(MAX($2:$2)+MAX($3:$3)))/((MAX($3:$3)*(MAX($3:$3)+1)/2)))))</f>
        <v>0</v>
      </c>
      <c r="AB583" s="198">
        <f>IF(AB$8="",0,IF(OR(AB$8&lt;Главная!$N$74,AB$8&gt;Главная!$N$82),0,(AB$2)*($W583*(MAX($2:$2)/(MAX($2:$2)+MAX($3:$3)))/((MAX($2:$2)*(MAX($2:$2)+1)/2))))+IF(OR(AB$8&lt;=Главная!$N$82,AB$8&gt;Главная!$N$80),0,(-AB$3+MAX($3:$3))*($W583*(MAX($3:$3)/(MAX($2:$2)+MAX($3:$3)))/((MAX($3:$3)*(MAX($3:$3)+1)/2)))))</f>
        <v>0</v>
      </c>
      <c r="AC583" s="198">
        <f>IF(AC$8="",0,IF(OR(AC$8&lt;Главная!$N$74,AC$8&gt;Главная!$N$82),0,(AC$2)*($W583*(MAX($2:$2)/(MAX($2:$2)+MAX($3:$3)))/((MAX($2:$2)*(MAX($2:$2)+1)/2))))+IF(OR(AC$8&lt;=Главная!$N$82,AC$8&gt;Главная!$N$80),0,(-AC$3+MAX($3:$3))*($W583*(MAX($3:$3)/(MAX($2:$2)+MAX($3:$3)))/((MAX($3:$3)*(MAX($3:$3)+1)/2)))))</f>
        <v>0</v>
      </c>
      <c r="AD583" s="198">
        <f>IF(AD$8="",0,IF(OR(AD$8&lt;Главная!$N$74,AD$8&gt;Главная!$N$82),0,(AD$2)*($W583*(MAX($2:$2)/(MAX($2:$2)+MAX($3:$3)))/((MAX($2:$2)*(MAX($2:$2)+1)/2))))+IF(OR(AD$8&lt;=Главная!$N$82,AD$8&gt;Главная!$N$80),0,(-AD$3+MAX($3:$3))*($W583*(MAX($3:$3)/(MAX($2:$2)+MAX($3:$3)))/((MAX($3:$3)*(MAX($3:$3)+1)/2)))))</f>
        <v>0</v>
      </c>
      <c r="AE583" s="198">
        <f>IF(AE$8="",0,IF(OR(AE$8&lt;Главная!$N$74,AE$8&gt;Главная!$N$82),0,(AE$2)*($W583*(MAX($2:$2)/(MAX($2:$2)+MAX($3:$3)))/((MAX($2:$2)*(MAX($2:$2)+1)/2))))+IF(OR(AE$8&lt;=Главная!$N$82,AE$8&gt;Главная!$N$80),0,(-AE$3+MAX($3:$3))*($W583*(MAX($3:$3)/(MAX($2:$2)+MAX($3:$3)))/((MAX($3:$3)*(MAX($3:$3)+1)/2)))))</f>
        <v>0</v>
      </c>
      <c r="AF583" s="198">
        <f>IF(AF$8="",0,IF(OR(AF$8&lt;Главная!$N$74,AF$8&gt;Главная!$N$82),0,(AF$2)*($W583*(MAX($2:$2)/(MAX($2:$2)+MAX($3:$3)))/((MAX($2:$2)*(MAX($2:$2)+1)/2))))+IF(OR(AF$8&lt;=Главная!$N$82,AF$8&gt;Главная!$N$80),0,(-AF$3+MAX($3:$3))*($W583*(MAX($3:$3)/(MAX($2:$2)+MAX($3:$3)))/((MAX($3:$3)*(MAX($3:$3)+1)/2)))))</f>
        <v>0</v>
      </c>
      <c r="AG583" s="198">
        <f>IF(AG$8="",0,IF(OR(AG$8&lt;Главная!$N$74,AG$8&gt;Главная!$N$82),0,(AG$2)*($W583*(MAX($2:$2)/(MAX($2:$2)+MAX($3:$3)))/((MAX($2:$2)*(MAX($2:$2)+1)/2))))+IF(OR(AG$8&lt;=Главная!$N$82,AG$8&gt;Главная!$N$80),0,(-AG$3+MAX($3:$3))*($W583*(MAX($3:$3)/(MAX($2:$2)+MAX($3:$3)))/((MAX($3:$3)*(MAX($3:$3)+1)/2)))))</f>
        <v>0</v>
      </c>
      <c r="AH583" s="198">
        <f>IF(AH$8="",0,IF(OR(AH$8&lt;Главная!$N$74,AH$8&gt;Главная!$N$82),0,(AH$2)*($W583*(MAX($2:$2)/(MAX($2:$2)+MAX($3:$3)))/((MAX($2:$2)*(MAX($2:$2)+1)/2))))+IF(OR(AH$8&lt;=Главная!$N$82,AH$8&gt;Главная!$N$80),0,(-AH$3+MAX($3:$3))*($W583*(MAX($3:$3)/(MAX($2:$2)+MAX($3:$3)))/((MAX($3:$3)*(MAX($3:$3)+1)/2)))))</f>
        <v>0</v>
      </c>
      <c r="AI583" s="198">
        <f>IF(AI$8="",0,IF(OR(AI$8&lt;Главная!$N$74,AI$8&gt;Главная!$N$82),0,(AI$2)*($W583*(MAX($2:$2)/(MAX($2:$2)+MAX($3:$3)))/((MAX($2:$2)*(MAX($2:$2)+1)/2))))+IF(OR(AI$8&lt;=Главная!$N$82,AI$8&gt;Главная!$N$80),0,(-AI$3+MAX($3:$3))*($W583*(MAX($3:$3)/(MAX($2:$2)+MAX($3:$3)))/((MAX($3:$3)*(MAX($3:$3)+1)/2)))))</f>
        <v>0</v>
      </c>
      <c r="AJ583" s="198">
        <f>IF(AJ$8="",0,IF(OR(AJ$8&lt;Главная!$N$74,AJ$8&gt;Главная!$N$82),0,(AJ$2)*($W583*(MAX($2:$2)/(MAX($2:$2)+MAX($3:$3)))/((MAX($2:$2)*(MAX($2:$2)+1)/2))))+IF(OR(AJ$8&lt;=Главная!$N$82,AJ$8&gt;Главная!$N$80),0,(-AJ$3+MAX($3:$3))*($W583*(MAX($3:$3)/(MAX($2:$2)+MAX($3:$3)))/((MAX($3:$3)*(MAX($3:$3)+1)/2)))))</f>
        <v>0</v>
      </c>
      <c r="AK583" s="198">
        <f>IF(AK$8="",0,IF(OR(AK$8&lt;Главная!$N$74,AK$8&gt;Главная!$N$82),0,(AK$2)*($W583*(MAX($2:$2)/(MAX($2:$2)+MAX($3:$3)))/((MAX($2:$2)*(MAX($2:$2)+1)/2))))+IF(OR(AK$8&lt;=Главная!$N$82,AK$8&gt;Главная!$N$80),0,(-AK$3+MAX($3:$3))*($W583*(MAX($3:$3)/(MAX($2:$2)+MAX($3:$3)))/((MAX($3:$3)*(MAX($3:$3)+1)/2)))))</f>
        <v>0</v>
      </c>
      <c r="AL583" s="198">
        <f>IF(AL$8="",0,IF(OR(AL$8&lt;Главная!$N$74,AL$8&gt;Главная!$N$82),0,(AL$2)*($W583*(MAX($2:$2)/(MAX($2:$2)+MAX($3:$3)))/((MAX($2:$2)*(MAX($2:$2)+1)/2))))+IF(OR(AL$8&lt;=Главная!$N$82,AL$8&gt;Главная!$N$80),0,(-AL$3+MAX($3:$3))*($W583*(MAX($3:$3)/(MAX($2:$2)+MAX($3:$3)))/((MAX($3:$3)*(MAX($3:$3)+1)/2)))))</f>
        <v>0</v>
      </c>
      <c r="AM583" s="198">
        <f>IF(AM$8="",0,IF(OR(AM$8&lt;Главная!$N$74,AM$8&gt;Главная!$N$82),0,(AM$2)*($W583*(MAX($2:$2)/(MAX($2:$2)+MAX($3:$3)))/((MAX($2:$2)*(MAX($2:$2)+1)/2))))+IF(OR(AM$8&lt;=Главная!$N$82,AM$8&gt;Главная!$N$80),0,(-AM$3+MAX($3:$3))*($W583*(MAX($3:$3)/(MAX($2:$2)+MAX($3:$3)))/((MAX($3:$3)*(MAX($3:$3)+1)/2)))))</f>
        <v>0</v>
      </c>
      <c r="AN583" s="198">
        <f>IF(AN$8="",0,IF(OR(AN$8&lt;Главная!$N$74,AN$8&gt;Главная!$N$82),0,(AN$2)*($W583*(MAX($2:$2)/(MAX($2:$2)+MAX($3:$3)))/((MAX($2:$2)*(MAX($2:$2)+1)/2))))+IF(OR(AN$8&lt;=Главная!$N$82,AN$8&gt;Главная!$N$80),0,(-AN$3+MAX($3:$3))*($W583*(MAX($3:$3)/(MAX($2:$2)+MAX($3:$3)))/((MAX($3:$3)*(MAX($3:$3)+1)/2)))))</f>
        <v>0</v>
      </c>
      <c r="AO583" s="198">
        <f>IF(AO$8="",0,IF(OR(AO$8&lt;Главная!$N$74,AO$8&gt;Главная!$N$82),0,(AO$2)*($W583*(MAX($2:$2)/(MAX($2:$2)+MAX($3:$3)))/((MAX($2:$2)*(MAX($2:$2)+1)/2))))+IF(OR(AO$8&lt;=Главная!$N$82,AO$8&gt;Главная!$N$80),0,(-AO$3+MAX($3:$3))*($W583*(MAX($3:$3)/(MAX($2:$2)+MAX($3:$3)))/((MAX($3:$3)*(MAX($3:$3)+1)/2)))))</f>
        <v>0</v>
      </c>
      <c r="AP583" s="198">
        <f>IF(AP$8="",0,IF(OR(AP$8&lt;Главная!$N$74,AP$8&gt;Главная!$N$82),0,(AP$2)*($W583*(MAX($2:$2)/(MAX($2:$2)+MAX($3:$3)))/((MAX($2:$2)*(MAX($2:$2)+1)/2))))+IF(OR(AP$8&lt;=Главная!$N$82,AP$8&gt;Главная!$N$80),0,(-AP$3+MAX($3:$3))*($W583*(MAX($3:$3)/(MAX($2:$2)+MAX($3:$3)))/((MAX($3:$3)*(MAX($3:$3)+1)/2)))))</f>
        <v>0</v>
      </c>
      <c r="AQ583" s="198">
        <f>IF(AQ$8="",0,IF(OR(AQ$8&lt;Главная!$N$74,AQ$8&gt;Главная!$N$82),0,(AQ$2)*($W583*(MAX($2:$2)/(MAX($2:$2)+MAX($3:$3)))/((MAX($2:$2)*(MAX($2:$2)+1)/2))))+IF(OR(AQ$8&lt;=Главная!$N$82,AQ$8&gt;Главная!$N$80),0,(-AQ$3+MAX($3:$3))*($W583*(MAX($3:$3)/(MAX($2:$2)+MAX($3:$3)))/((MAX($3:$3)*(MAX($3:$3)+1)/2)))))</f>
        <v>0</v>
      </c>
      <c r="AR583" s="198">
        <f>IF(AR$8="",0,IF(OR(AR$8&lt;Главная!$N$74,AR$8&gt;Главная!$N$82),0,(AR$2)*($W583*(MAX($2:$2)/(MAX($2:$2)+MAX($3:$3)))/((MAX($2:$2)*(MAX($2:$2)+1)/2))))+IF(OR(AR$8&lt;=Главная!$N$82,AR$8&gt;Главная!$N$80),0,(-AR$3+MAX($3:$3))*($W583*(MAX($3:$3)/(MAX($2:$2)+MAX($3:$3)))/((MAX($3:$3)*(MAX($3:$3)+1)/2)))))</f>
        <v>0</v>
      </c>
      <c r="AS583" s="198">
        <f>IF(AS$8="",0,IF(OR(AS$8&lt;Главная!$N$74,AS$8&gt;Главная!$N$82),0,(AS$2)*($W583*(MAX($2:$2)/(MAX($2:$2)+MAX($3:$3)))/((MAX($2:$2)*(MAX($2:$2)+1)/2))))+IF(OR(AS$8&lt;=Главная!$N$82,AS$8&gt;Главная!$N$80),0,(-AS$3+MAX($3:$3))*($W583*(MAX($3:$3)/(MAX($2:$2)+MAX($3:$3)))/((MAX($3:$3)*(MAX($3:$3)+1)/2)))))</f>
        <v>0</v>
      </c>
      <c r="AT583" s="198">
        <f>IF(AT$8="",0,IF(OR(AT$8&lt;Главная!$N$74,AT$8&gt;Главная!$N$82),0,(AT$2)*($W583*(MAX($2:$2)/(MAX($2:$2)+MAX($3:$3)))/((MAX($2:$2)*(MAX($2:$2)+1)/2))))+IF(OR(AT$8&lt;=Главная!$N$82,AT$8&gt;Главная!$N$80),0,(-AT$3+MAX($3:$3))*($W583*(MAX($3:$3)/(MAX($2:$2)+MAX($3:$3)))/((MAX($3:$3)*(MAX($3:$3)+1)/2)))))</f>
        <v>0</v>
      </c>
      <c r="AU583" s="198">
        <f>IF(AU$8="",0,IF(OR(AU$8&lt;Главная!$N$74,AU$8&gt;Главная!$N$82),0,(AU$2)*($W583*(MAX($2:$2)/(MAX($2:$2)+MAX($3:$3)))/((MAX($2:$2)*(MAX($2:$2)+1)/2))))+IF(OR(AU$8&lt;=Главная!$N$82,AU$8&gt;Главная!$N$80),0,(-AU$3+MAX($3:$3))*($W583*(MAX($3:$3)/(MAX($2:$2)+MAX($3:$3)))/((MAX($3:$3)*(MAX($3:$3)+1)/2)))))</f>
        <v>0</v>
      </c>
      <c r="AV583" s="198">
        <f>IF(AV$8="",0,IF(OR(AV$8&lt;Главная!$N$74,AV$8&gt;Главная!$N$82),0,(AV$2)*($W583*(MAX($2:$2)/(MAX($2:$2)+MAX($3:$3)))/((MAX($2:$2)*(MAX($2:$2)+1)/2))))+IF(OR(AV$8&lt;=Главная!$N$82,AV$8&gt;Главная!$N$80),0,(-AV$3+MAX($3:$3))*($W583*(MAX($3:$3)/(MAX($2:$2)+MAX($3:$3)))/((MAX($3:$3)*(MAX($3:$3)+1)/2)))))</f>
        <v>0</v>
      </c>
      <c r="AW583" s="198">
        <f>IF(AW$8="",0,IF(OR(AW$8&lt;Главная!$N$74,AW$8&gt;Главная!$N$82),0,(AW$2)*($W583*(MAX($2:$2)/(MAX($2:$2)+MAX($3:$3)))/((MAX($2:$2)*(MAX($2:$2)+1)/2))))+IF(OR(AW$8&lt;=Главная!$N$82,AW$8&gt;Главная!$N$80),0,(-AW$3+MAX($3:$3))*($W583*(MAX($3:$3)/(MAX($2:$2)+MAX($3:$3)))/((MAX($3:$3)*(MAX($3:$3)+1)/2)))))</f>
        <v>0</v>
      </c>
      <c r="AX583" s="198">
        <f>IF(AX$8="",0,IF(OR(AX$8&lt;Главная!$N$74,AX$8&gt;Главная!$N$82),0,(AX$2)*($W583*(MAX($2:$2)/(MAX($2:$2)+MAX($3:$3)))/((MAX($2:$2)*(MAX($2:$2)+1)/2))))+IF(OR(AX$8&lt;=Главная!$N$82,AX$8&gt;Главная!$N$80),0,(-AX$3+MAX($3:$3))*($W583*(MAX($3:$3)/(MAX($2:$2)+MAX($3:$3)))/((MAX($3:$3)*(MAX($3:$3)+1)/2)))))</f>
        <v>0</v>
      </c>
      <c r="AY583" s="198">
        <f>IF(AY$8="",0,IF(OR(AY$8&lt;Главная!$N$74,AY$8&gt;Главная!$N$82),0,(AY$2)*($W583*(MAX($2:$2)/(MAX($2:$2)+MAX($3:$3)))/((MAX($2:$2)*(MAX($2:$2)+1)/2))))+IF(OR(AY$8&lt;=Главная!$N$82,AY$8&gt;Главная!$N$80),0,(-AY$3+MAX($3:$3))*($W583*(MAX($3:$3)/(MAX($2:$2)+MAX($3:$3)))/((MAX($3:$3)*(MAX($3:$3)+1)/2)))))</f>
        <v>0</v>
      </c>
      <c r="AZ583" s="198">
        <f>IF(AZ$8="",0,IF(OR(AZ$8&lt;Главная!$N$74,AZ$8&gt;Главная!$N$82),0,(AZ$2)*($W583*(MAX($2:$2)/(MAX($2:$2)+MAX($3:$3)))/((MAX($2:$2)*(MAX($2:$2)+1)/2))))+IF(OR(AZ$8&lt;=Главная!$N$82,AZ$8&gt;Главная!$N$80),0,(-AZ$3+MAX($3:$3))*($W583*(MAX($3:$3)/(MAX($2:$2)+MAX($3:$3)))/((MAX($3:$3)*(MAX($3:$3)+1)/2)))))</f>
        <v>0</v>
      </c>
      <c r="BA583" s="198">
        <f>IF(BA$8="",0,IF(OR(BA$8&lt;Главная!$N$74,BA$8&gt;Главная!$N$82),0,(BA$2)*($W583*(MAX($2:$2)/(MAX($2:$2)+MAX($3:$3)))/((MAX($2:$2)*(MAX($2:$2)+1)/2))))+IF(OR(BA$8&lt;=Главная!$N$82,BA$8&gt;Главная!$N$80),0,(-BA$3+MAX($3:$3))*($W583*(MAX($3:$3)/(MAX($2:$2)+MAX($3:$3)))/((MAX($3:$3)*(MAX($3:$3)+1)/2)))))</f>
        <v>0</v>
      </c>
      <c r="BB583" s="198">
        <f>IF(BB$8="",0,IF(OR(BB$8&lt;Главная!$N$74,BB$8&gt;Главная!$N$82),0,(BB$2)*($W583*(MAX($2:$2)/(MAX($2:$2)+MAX($3:$3)))/((MAX($2:$2)*(MAX($2:$2)+1)/2))))+IF(OR(BB$8&lt;=Главная!$N$82,BB$8&gt;Главная!$N$80),0,(-BB$3+MAX($3:$3))*($W583*(MAX($3:$3)/(MAX($2:$2)+MAX($3:$3)))/((MAX($3:$3)*(MAX($3:$3)+1)/2)))))</f>
        <v>0</v>
      </c>
      <c r="BC583" s="198">
        <f>IF(BC$8="",0,IF(OR(BC$8&lt;Главная!$N$74,BC$8&gt;Главная!$N$82),0,(BC$2)*($W583*(MAX($2:$2)/(MAX($2:$2)+MAX($3:$3)))/((MAX($2:$2)*(MAX($2:$2)+1)/2))))+IF(OR(BC$8&lt;=Главная!$N$82,BC$8&gt;Главная!$N$80),0,(-BC$3+MAX($3:$3))*($W583*(MAX($3:$3)/(MAX($2:$2)+MAX($3:$3)))/((MAX($3:$3)*(MAX($3:$3)+1)/2)))))</f>
        <v>0</v>
      </c>
      <c r="BD583" s="198">
        <f>IF(BD$8="",0,IF(OR(BD$8&lt;Главная!$N$74,BD$8&gt;Главная!$N$82),0,(BD$2)*($W583*(MAX($2:$2)/(MAX($2:$2)+MAX($3:$3)))/((MAX($2:$2)*(MAX($2:$2)+1)/2))))+IF(OR(BD$8&lt;=Главная!$N$82,BD$8&gt;Главная!$N$80),0,(-BD$3+MAX($3:$3))*($W583*(MAX($3:$3)/(MAX($2:$2)+MAX($3:$3)))/((MAX($3:$3)*(MAX($3:$3)+1)/2)))))</f>
        <v>0</v>
      </c>
      <c r="BE583" s="198">
        <f>IF(BE$8="",0,IF(OR(BE$8&lt;Главная!$N$74,BE$8&gt;Главная!$N$82),0,(BE$2)*($W583*(MAX($2:$2)/(MAX($2:$2)+MAX($3:$3)))/((MAX($2:$2)*(MAX($2:$2)+1)/2))))+IF(OR(BE$8&lt;=Главная!$N$82,BE$8&gt;Главная!$N$80),0,(-BE$3+MAX($3:$3))*($W583*(MAX($3:$3)/(MAX($2:$2)+MAX($3:$3)))/((MAX($3:$3)*(MAX($3:$3)+1)/2)))))</f>
        <v>0</v>
      </c>
      <c r="BF583" s="198">
        <f>IF(BF$8="",0,IF(OR(BF$8&lt;Главная!$N$74,BF$8&gt;Главная!$N$82),0,(BF$2)*($W583*(MAX($2:$2)/(MAX($2:$2)+MAX($3:$3)))/((MAX($2:$2)*(MAX($2:$2)+1)/2))))+IF(OR(BF$8&lt;=Главная!$N$82,BF$8&gt;Главная!$N$80),0,(-BF$3+MAX($3:$3))*($W583*(MAX($3:$3)/(MAX($2:$2)+MAX($3:$3)))/((MAX($3:$3)*(MAX($3:$3)+1)/2)))))</f>
        <v>0</v>
      </c>
      <c r="BG583" s="198">
        <f>IF(BG$8="",0,IF(OR(BG$8&lt;Главная!$N$74,BG$8&gt;Главная!$N$82),0,(BG$2)*($W583*(MAX($2:$2)/(MAX($2:$2)+MAX($3:$3)))/((MAX($2:$2)*(MAX($2:$2)+1)/2))))+IF(OR(BG$8&lt;=Главная!$N$82,BG$8&gt;Главная!$N$80),0,(-BG$3+MAX($3:$3))*($W583*(MAX($3:$3)/(MAX($2:$2)+MAX($3:$3)))/((MAX($3:$3)*(MAX($3:$3)+1)/2)))))</f>
        <v>0</v>
      </c>
      <c r="BH583" s="198">
        <f>IF(BH$8="",0,IF(OR(BH$8&lt;Главная!$N$74,BH$8&gt;Главная!$N$82),0,(BH$2)*($W583*(MAX($2:$2)/(MAX($2:$2)+MAX($3:$3)))/((MAX($2:$2)*(MAX($2:$2)+1)/2))))+IF(OR(BH$8&lt;=Главная!$N$82,BH$8&gt;Главная!$N$80),0,(-BH$3+MAX($3:$3))*($W583*(MAX($3:$3)/(MAX($2:$2)+MAX($3:$3)))/((MAX($3:$3)*(MAX($3:$3)+1)/2)))))</f>
        <v>0</v>
      </c>
      <c r="BI583" s="198">
        <f>IF(BI$8="",0,IF(OR(BI$8&lt;Главная!$N$74,BI$8&gt;Главная!$N$82),0,(BI$2)*($W583*(MAX($2:$2)/(MAX($2:$2)+MAX($3:$3)))/((MAX($2:$2)*(MAX($2:$2)+1)/2))))+IF(OR(BI$8&lt;=Главная!$N$82,BI$8&gt;Главная!$N$80),0,(-BI$3+MAX($3:$3))*($W583*(MAX($3:$3)/(MAX($2:$2)+MAX($3:$3)))/((MAX($3:$3)*(MAX($3:$3)+1)/2)))))</f>
        <v>0</v>
      </c>
      <c r="BJ583" s="198">
        <f>IF(BJ$8="",0,IF(OR(BJ$8&lt;Главная!$N$74,BJ$8&gt;Главная!$N$82),0,(BJ$2)*($W583*(MAX($2:$2)/(MAX($2:$2)+MAX($3:$3)))/((MAX($2:$2)*(MAX($2:$2)+1)/2))))+IF(OR(BJ$8&lt;=Главная!$N$82,BJ$8&gt;Главная!$N$80),0,(-BJ$3+MAX($3:$3))*($W583*(MAX($3:$3)/(MAX($2:$2)+MAX($3:$3)))/((MAX($3:$3)*(MAX($3:$3)+1)/2)))))</f>
        <v>0</v>
      </c>
      <c r="BK583" s="198">
        <f>IF(BK$8="",0,IF(OR(BK$8&lt;Главная!$N$74,BK$8&gt;Главная!$N$82),0,(BK$2)*($W583*(MAX($2:$2)/(MAX($2:$2)+MAX($3:$3)))/((MAX($2:$2)*(MAX($2:$2)+1)/2))))+IF(OR(BK$8&lt;=Главная!$N$82,BK$8&gt;Главная!$N$80),0,(-BK$3+MAX($3:$3))*($W583*(MAX($3:$3)/(MAX($2:$2)+MAX($3:$3)))/((MAX($3:$3)*(MAX($3:$3)+1)/2)))))</f>
        <v>0</v>
      </c>
      <c r="BL583" s="198">
        <f>IF(BL$8="",0,IF(OR(BL$8&lt;Главная!$N$74,BL$8&gt;Главная!$N$82),0,(BL$2)*($W583*(MAX($2:$2)/(MAX($2:$2)+MAX($3:$3)))/((MAX($2:$2)*(MAX($2:$2)+1)/2))))+IF(OR(BL$8&lt;=Главная!$N$82,BL$8&gt;Главная!$N$80),0,(-BL$3+MAX($3:$3))*($W583*(MAX($3:$3)/(MAX($2:$2)+MAX($3:$3)))/((MAX($3:$3)*(MAX($3:$3)+1)/2)))))</f>
        <v>0</v>
      </c>
      <c r="BM583" s="198">
        <f>IF(BM$8="",0,IF(OR(BM$8&lt;Главная!$N$74,BM$8&gt;Главная!$N$82),0,(BM$2)*($W583*(MAX($2:$2)/(MAX($2:$2)+MAX($3:$3)))/((MAX($2:$2)*(MAX($2:$2)+1)/2))))+IF(OR(BM$8&lt;=Главная!$N$82,BM$8&gt;Главная!$N$80),0,(-BM$3+MAX($3:$3))*($W583*(MAX($3:$3)/(MAX($2:$2)+MAX($3:$3)))/((MAX($3:$3)*(MAX($3:$3)+1)/2)))))</f>
        <v>0</v>
      </c>
      <c r="BN583" s="198">
        <f>IF(BN$8="",0,IF(OR(BN$8&lt;Главная!$N$74,BN$8&gt;Главная!$N$82),0,(BN$2)*($W583*(MAX($2:$2)/(MAX($2:$2)+MAX($3:$3)))/((MAX($2:$2)*(MAX($2:$2)+1)/2))))+IF(OR(BN$8&lt;=Главная!$N$82,BN$8&gt;Главная!$N$80),0,(-BN$3+MAX($3:$3))*($W583*(MAX($3:$3)/(MAX($2:$2)+MAX($3:$3)))/((MAX($3:$3)*(MAX($3:$3)+1)/2)))))</f>
        <v>0</v>
      </c>
      <c r="BO583" s="198">
        <f>IF(BO$8="",0,IF(OR(BO$8&lt;Главная!$N$74,BO$8&gt;Главная!$N$82),0,(BO$2)*($W583*(MAX($2:$2)/(MAX($2:$2)+MAX($3:$3)))/((MAX($2:$2)*(MAX($2:$2)+1)/2))))+IF(OR(BO$8&lt;=Главная!$N$82,BO$8&gt;Главная!$N$80),0,(-BO$3+MAX($3:$3))*($W583*(MAX($3:$3)/(MAX($2:$2)+MAX($3:$3)))/((MAX($3:$3)*(MAX($3:$3)+1)/2)))))</f>
        <v>0</v>
      </c>
      <c r="BP583" s="198">
        <f>IF(BP$8="",0,IF(OR(BP$8&lt;Главная!$N$74,BP$8&gt;Главная!$N$82),0,(BP$2)*($W583*(MAX($2:$2)/(MAX($2:$2)+MAX($3:$3)))/((MAX($2:$2)*(MAX($2:$2)+1)/2))))+IF(OR(BP$8&lt;=Главная!$N$82,BP$8&gt;Главная!$N$80),0,(-BP$3+MAX($3:$3))*($W583*(MAX($3:$3)/(MAX($2:$2)+MAX($3:$3)))/((MAX($3:$3)*(MAX($3:$3)+1)/2)))))</f>
        <v>0</v>
      </c>
      <c r="BQ583" s="198">
        <f>IF(BQ$8="",0,IF(OR(BQ$8&lt;Главная!$N$74,BQ$8&gt;Главная!$N$82),0,(BQ$2)*($W583*(MAX($2:$2)/(MAX($2:$2)+MAX($3:$3)))/((MAX($2:$2)*(MAX($2:$2)+1)/2))))+IF(OR(BQ$8&lt;=Главная!$N$82,BQ$8&gt;Главная!$N$80),0,(-BQ$3+MAX($3:$3))*($W583*(MAX($3:$3)/(MAX($2:$2)+MAX($3:$3)))/((MAX($3:$3)*(MAX($3:$3)+1)/2)))))</f>
        <v>0</v>
      </c>
      <c r="BR583" s="198">
        <f>IF(BR$8="",0,IF(OR(BR$8&lt;Главная!$N$74,BR$8&gt;Главная!$N$82),0,(BR$2)*($W583*(MAX($2:$2)/(MAX($2:$2)+MAX($3:$3)))/((MAX($2:$2)*(MAX($2:$2)+1)/2))))+IF(OR(BR$8&lt;=Главная!$N$82,BR$8&gt;Главная!$N$80),0,(-BR$3+MAX($3:$3))*($W583*(MAX($3:$3)/(MAX($2:$2)+MAX($3:$3)))/((MAX($3:$3)*(MAX($3:$3)+1)/2)))))</f>
        <v>0</v>
      </c>
      <c r="BS583" s="198">
        <f>IF(BS$8="",0,IF(OR(BS$8&lt;Главная!$N$74,BS$8&gt;Главная!$N$82),0,(BS$2)*($W583*(MAX($2:$2)/(MAX($2:$2)+MAX($3:$3)))/((MAX($2:$2)*(MAX($2:$2)+1)/2))))+IF(OR(BS$8&lt;=Главная!$N$82,BS$8&gt;Главная!$N$80),0,(-BS$3+MAX($3:$3))*($W583*(MAX($3:$3)/(MAX($2:$2)+MAX($3:$3)))/((MAX($3:$3)*(MAX($3:$3)+1)/2)))))</f>
        <v>0</v>
      </c>
      <c r="BT583" s="198">
        <f>IF(BT$8="",0,IF(OR(BT$8&lt;Главная!$N$74,BT$8&gt;Главная!$N$82),0,(BT$2)*($W583*(MAX($2:$2)/(MAX($2:$2)+MAX($3:$3)))/((MAX($2:$2)*(MAX($2:$2)+1)/2))))+IF(OR(BT$8&lt;=Главная!$N$82,BT$8&gt;Главная!$N$80),0,(-BT$3+MAX($3:$3))*($W583*(MAX($3:$3)/(MAX($2:$2)+MAX($3:$3)))/((MAX($3:$3)*(MAX($3:$3)+1)/2)))))</f>
        <v>0</v>
      </c>
      <c r="BU583" s="198">
        <f>IF(BU$8="",0,IF(OR(BU$8&lt;Главная!$N$74,BU$8&gt;Главная!$N$82),0,(BU$2)*($W583*(MAX($2:$2)/(MAX($2:$2)+MAX($3:$3)))/((MAX($2:$2)*(MAX($2:$2)+1)/2))))+IF(OR(BU$8&lt;=Главная!$N$82,BU$8&gt;Главная!$N$80),0,(-BU$3+MAX($3:$3))*($W583*(MAX($3:$3)/(MAX($2:$2)+MAX($3:$3)))/((MAX($3:$3)*(MAX($3:$3)+1)/2)))))</f>
        <v>0</v>
      </c>
      <c r="BV583" s="198">
        <f>IF(BV$8="",0,IF(OR(BV$8&lt;Главная!$N$74,BV$8&gt;Главная!$N$82),0,(BV$2)*($W583*(MAX($2:$2)/(MAX($2:$2)+MAX($3:$3)))/((MAX($2:$2)*(MAX($2:$2)+1)/2))))+IF(OR(BV$8&lt;=Главная!$N$82,BV$8&gt;Главная!$N$80),0,(-BV$3+MAX($3:$3))*($W583*(MAX($3:$3)/(MAX($2:$2)+MAX($3:$3)))/((MAX($3:$3)*(MAX($3:$3)+1)/2)))))</f>
        <v>0</v>
      </c>
      <c r="BW583" s="198">
        <f>IF(BW$8="",0,IF(OR(BW$8&lt;Главная!$N$74,BW$8&gt;Главная!$N$82),0,(BW$2)*($W583*(MAX($2:$2)/(MAX($2:$2)+MAX($3:$3)))/((MAX($2:$2)*(MAX($2:$2)+1)/2))))+IF(OR(BW$8&lt;=Главная!$N$82,BW$8&gt;Главная!$N$80),0,(-BW$3+MAX($3:$3))*($W583*(MAX($3:$3)/(MAX($2:$2)+MAX($3:$3)))/((MAX($3:$3)*(MAX($3:$3)+1)/2)))))</f>
        <v>0</v>
      </c>
      <c r="BX583" s="198">
        <f>IF(BX$8="",0,IF(OR(BX$8&lt;Главная!$N$74,BX$8&gt;Главная!$N$82),0,(BX$2)*($W583*(MAX($2:$2)/(MAX($2:$2)+MAX($3:$3)))/((MAX($2:$2)*(MAX($2:$2)+1)/2))))+IF(OR(BX$8&lt;=Главная!$N$82,BX$8&gt;Главная!$N$80),0,(-BX$3+MAX($3:$3))*($W583*(MAX($3:$3)/(MAX($2:$2)+MAX($3:$3)))/((MAX($3:$3)*(MAX($3:$3)+1)/2)))))</f>
        <v>0</v>
      </c>
      <c r="BY583" s="198">
        <f>IF(BY$8="",0,IF(OR(BY$8&lt;Главная!$N$74,BY$8&gt;Главная!$N$82),0,(BY$2)*($W583*(MAX($2:$2)/(MAX($2:$2)+MAX($3:$3)))/((MAX($2:$2)*(MAX($2:$2)+1)/2))))+IF(OR(BY$8&lt;=Главная!$N$82,BY$8&gt;Главная!$N$80),0,(-BY$3+MAX($3:$3))*($W583*(MAX($3:$3)/(MAX($2:$2)+MAX($3:$3)))/((MAX($3:$3)*(MAX($3:$3)+1)/2)))))</f>
        <v>0</v>
      </c>
      <c r="BZ583" s="198">
        <f>IF(BZ$8="",0,IF(OR(BZ$8&lt;Главная!$N$74,BZ$8&gt;Главная!$N$82),0,(BZ$2)*($W583*(MAX($2:$2)/(MAX($2:$2)+MAX($3:$3)))/((MAX($2:$2)*(MAX($2:$2)+1)/2))))+IF(OR(BZ$8&lt;=Главная!$N$82,BZ$8&gt;Главная!$N$80),0,(-BZ$3+MAX($3:$3))*($W583*(MAX($3:$3)/(MAX($2:$2)+MAX($3:$3)))/((MAX($3:$3)*(MAX($3:$3)+1)/2)))))</f>
        <v>0</v>
      </c>
      <c r="CA583" s="198">
        <f>IF(CA$8="",0,IF(OR(CA$8&lt;Главная!$N$74,CA$8&gt;Главная!$N$82),0,(CA$2)*($W583*(MAX($2:$2)/(MAX($2:$2)+MAX($3:$3)))/((MAX($2:$2)*(MAX($2:$2)+1)/2))))+IF(OR(CA$8&lt;=Главная!$N$82,CA$8&gt;Главная!$N$80),0,(-CA$3+MAX($3:$3))*($W583*(MAX($3:$3)/(MAX($2:$2)+MAX($3:$3)))/((MAX($3:$3)*(MAX($3:$3)+1)/2)))))</f>
        <v>0</v>
      </c>
      <c r="CB583" s="198">
        <f>IF(CB$8="",0,IF(OR(CB$8&lt;Главная!$N$74,CB$8&gt;Главная!$N$82),0,(CB$2)*($W583*(MAX($2:$2)/(MAX($2:$2)+MAX($3:$3)))/((MAX($2:$2)*(MAX($2:$2)+1)/2))))+IF(OR(CB$8&lt;=Главная!$N$82,CB$8&gt;Главная!$N$80),0,(-CB$3+MAX($3:$3))*($W583*(MAX($3:$3)/(MAX($2:$2)+MAX($3:$3)))/((MAX($3:$3)*(MAX($3:$3)+1)/2)))))</f>
        <v>0</v>
      </c>
      <c r="CC583" s="198">
        <f>IF(CC$8="",0,IF(OR(CC$8&lt;Главная!$N$74,CC$8&gt;Главная!$N$82),0,(CC$2)*($W583*(MAX($2:$2)/(MAX($2:$2)+MAX($3:$3)))/((MAX($2:$2)*(MAX($2:$2)+1)/2))))+IF(OR(CC$8&lt;=Главная!$N$82,CC$8&gt;Главная!$N$80),0,(-CC$3+MAX($3:$3))*($W583*(MAX($3:$3)/(MAX($2:$2)+MAX($3:$3)))/((MAX($3:$3)*(MAX($3:$3)+1)/2)))))</f>
        <v>0</v>
      </c>
      <c r="CD583" s="198">
        <f>IF(CD$8="",0,IF(OR(CD$8&lt;Главная!$N$74,CD$8&gt;Главная!$N$82),0,(CD$2)*($W583*(MAX($2:$2)/(MAX($2:$2)+MAX($3:$3)))/((MAX($2:$2)*(MAX($2:$2)+1)/2))))+IF(OR(CD$8&lt;=Главная!$N$82,CD$8&gt;Главная!$N$80),0,(-CD$3+MAX($3:$3))*($W583*(MAX($3:$3)/(MAX($2:$2)+MAX($3:$3)))/((MAX($3:$3)*(MAX($3:$3)+1)/2)))))</f>
        <v>0</v>
      </c>
      <c r="CE583" s="198">
        <f>IF(CE$8="",0,IF(OR(CE$8&lt;Главная!$N$74,CE$8&gt;Главная!$N$82),0,(CE$2)*($W583*(MAX($2:$2)/(MAX($2:$2)+MAX($3:$3)))/((MAX($2:$2)*(MAX($2:$2)+1)/2))))+IF(OR(CE$8&lt;=Главная!$N$82,CE$8&gt;Главная!$N$80),0,(-CE$3+MAX($3:$3))*($W583*(MAX($3:$3)/(MAX($2:$2)+MAX($3:$3)))/((MAX($3:$3)*(MAX($3:$3)+1)/2)))))</f>
        <v>0</v>
      </c>
      <c r="CF583" s="198">
        <f>IF(CF$8="",0,IF(OR(CF$8&lt;Главная!$N$74,CF$8&gt;Главная!$N$82),0,(CF$2)*($W583*(MAX($2:$2)/(MAX($2:$2)+MAX($3:$3)))/((MAX($2:$2)*(MAX($2:$2)+1)/2))))+IF(OR(CF$8&lt;=Главная!$N$82,CF$8&gt;Главная!$N$80),0,(-CF$3+MAX($3:$3))*($W583*(MAX($3:$3)/(MAX($2:$2)+MAX($3:$3)))/((MAX($3:$3)*(MAX($3:$3)+1)/2)))))</f>
        <v>0</v>
      </c>
      <c r="CG583" s="198">
        <f>IF(CG$8="",0,IF(OR(CG$8&lt;Главная!$N$74,CG$8&gt;Главная!$N$82),0,(CG$2)*($W583*(MAX($2:$2)/(MAX($2:$2)+MAX($3:$3)))/((MAX($2:$2)*(MAX($2:$2)+1)/2))))+IF(OR(CG$8&lt;=Главная!$N$82,CG$8&gt;Главная!$N$80),0,(-CG$3+MAX($3:$3))*($W583*(MAX($3:$3)/(MAX($2:$2)+MAX($3:$3)))/((MAX($3:$3)*(MAX($3:$3)+1)/2)))))</f>
        <v>0</v>
      </c>
      <c r="CH583" s="198">
        <f>IF(CH$8="",0,IF(OR(CH$8&lt;Главная!$N$74,CH$8&gt;Главная!$N$82),0,(CH$2)*($W583*(MAX($2:$2)/(MAX($2:$2)+MAX($3:$3)))/((MAX($2:$2)*(MAX($2:$2)+1)/2))))+IF(OR(CH$8&lt;=Главная!$N$82,CH$8&gt;Главная!$N$80),0,(-CH$3+MAX($3:$3))*($W583*(MAX($3:$3)/(MAX($2:$2)+MAX($3:$3)))/((MAX($3:$3)*(MAX($3:$3)+1)/2)))))</f>
        <v>0</v>
      </c>
      <c r="CI583" s="198">
        <f>IF(CI$8="",0,IF(OR(CI$8&lt;Главная!$N$74,CI$8&gt;Главная!$N$82),0,(CI$2)*($W583*(MAX($2:$2)/(MAX($2:$2)+MAX($3:$3)))/((MAX($2:$2)*(MAX($2:$2)+1)/2))))+IF(OR(CI$8&lt;=Главная!$N$82,CI$8&gt;Главная!$N$80),0,(-CI$3+MAX($3:$3))*($W583*(MAX($3:$3)/(MAX($2:$2)+MAX($3:$3)))/((MAX($3:$3)*(MAX($3:$3)+1)/2)))))</f>
        <v>0</v>
      </c>
      <c r="CJ583" s="198">
        <f>IF(CJ$8="",0,IF(OR(CJ$8&lt;Главная!$N$74,CJ$8&gt;Главная!$N$82),0,(CJ$2)*($W583*(MAX($2:$2)/(MAX($2:$2)+MAX($3:$3)))/((MAX($2:$2)*(MAX($2:$2)+1)/2))))+IF(OR(CJ$8&lt;=Главная!$N$82,CJ$8&gt;Главная!$N$80),0,(-CJ$3+MAX($3:$3))*($W583*(MAX($3:$3)/(MAX($2:$2)+MAX($3:$3)))/((MAX($3:$3)*(MAX($3:$3)+1)/2)))))</f>
        <v>0</v>
      </c>
      <c r="CK583" s="198">
        <f>IF(CK$8="",0,IF(OR(CK$8&lt;Главная!$N$74,CK$8&gt;Главная!$N$82),0,(CK$2)*($W583*(MAX($2:$2)/(MAX($2:$2)+MAX($3:$3)))/((MAX($2:$2)*(MAX($2:$2)+1)/2))))+IF(OR(CK$8&lt;=Главная!$N$82,CK$8&gt;Главная!$N$80),0,(-CK$3+MAX($3:$3))*($W583*(MAX($3:$3)/(MAX($2:$2)+MAX($3:$3)))/((MAX($3:$3)*(MAX($3:$3)+1)/2)))))</f>
        <v>0</v>
      </c>
      <c r="CL583" s="198">
        <f>IF(CL$8="",0,IF(OR(CL$8&lt;Главная!$N$74,CL$8&gt;Главная!$N$82),0,(CL$2)*($W583*(MAX($2:$2)/(MAX($2:$2)+MAX($3:$3)))/((MAX($2:$2)*(MAX($2:$2)+1)/2))))+IF(OR(CL$8&lt;=Главная!$N$82,CL$8&gt;Главная!$N$80),0,(-CL$3+MAX($3:$3))*($W583*(MAX($3:$3)/(MAX($2:$2)+MAX($3:$3)))/((MAX($3:$3)*(MAX($3:$3)+1)/2)))))</f>
        <v>0</v>
      </c>
      <c r="CM583" s="198">
        <f>IF(CM$8="",0,IF(OR(CM$8&lt;Главная!$N$74,CM$8&gt;Главная!$N$82),0,(CM$2)*($W583*(MAX($2:$2)/(MAX($2:$2)+MAX($3:$3)))/((MAX($2:$2)*(MAX($2:$2)+1)/2))))+IF(OR(CM$8&lt;=Главная!$N$82,CM$8&gt;Главная!$N$80),0,(-CM$3+MAX($3:$3))*($W583*(MAX($3:$3)/(MAX($2:$2)+MAX($3:$3)))/((MAX($3:$3)*(MAX($3:$3)+1)/2)))))</f>
        <v>0</v>
      </c>
      <c r="CN583" s="198">
        <f>IF(CN$8="",0,IF(OR(CN$8&lt;Главная!$N$74,CN$8&gt;Главная!$N$82),0,(CN$2)*($W583*(MAX($2:$2)/(MAX($2:$2)+MAX($3:$3)))/((MAX($2:$2)*(MAX($2:$2)+1)/2))))+IF(OR(CN$8&lt;=Главная!$N$82,CN$8&gt;Главная!$N$80),0,(-CN$3+MAX($3:$3))*($W583*(MAX($3:$3)/(MAX($2:$2)+MAX($3:$3)))/((MAX($3:$3)*(MAX($3:$3)+1)/2)))))</f>
        <v>0</v>
      </c>
      <c r="CO583" s="198">
        <f>IF(CO$8="",0,IF(OR(CO$8&lt;Главная!$N$74,CO$8&gt;Главная!$N$82),0,(CO$2)*($W583*(MAX($2:$2)/(MAX($2:$2)+MAX($3:$3)))/((MAX($2:$2)*(MAX($2:$2)+1)/2))))+IF(OR(CO$8&lt;=Главная!$N$82,CO$8&gt;Главная!$N$80),0,(-CO$3+MAX($3:$3))*($W583*(MAX($3:$3)/(MAX($2:$2)+MAX($3:$3)))/((MAX($3:$3)*(MAX($3:$3)+1)/2)))))</f>
        <v>0</v>
      </c>
      <c r="CP583" s="198">
        <f>IF(CP$8="",0,IF(OR(CP$8&lt;Главная!$N$74,CP$8&gt;Главная!$N$82),0,(CP$2)*($W583*(MAX($2:$2)/(MAX($2:$2)+MAX($3:$3)))/((MAX($2:$2)*(MAX($2:$2)+1)/2))))+IF(OR(CP$8&lt;=Главная!$N$82,CP$8&gt;Главная!$N$80),0,(-CP$3+MAX($3:$3))*($W583*(MAX($3:$3)/(MAX($2:$2)+MAX($3:$3)))/((MAX($3:$3)*(MAX($3:$3)+1)/2)))))</f>
        <v>0</v>
      </c>
      <c r="CQ583" s="198">
        <f>IF(CQ$8="",0,IF(OR(CQ$8&lt;Главная!$N$74,CQ$8&gt;Главная!$N$82),0,(CQ$2)*($W583*(MAX($2:$2)/(MAX($2:$2)+MAX($3:$3)))/((MAX($2:$2)*(MAX($2:$2)+1)/2))))+IF(OR(CQ$8&lt;=Главная!$N$82,CQ$8&gt;Главная!$N$80),0,(-CQ$3+MAX($3:$3))*($W583*(MAX($3:$3)/(MAX($2:$2)+MAX($3:$3)))/((MAX($3:$3)*(MAX($3:$3)+1)/2)))))</f>
        <v>0</v>
      </c>
      <c r="CR583" s="198">
        <f>IF(CR$8="",0,IF(OR(CR$8&lt;Главная!$N$74,CR$8&gt;Главная!$N$82),0,(CR$2)*($W583*(MAX($2:$2)/(MAX($2:$2)+MAX($3:$3)))/((MAX($2:$2)*(MAX($2:$2)+1)/2))))+IF(OR(CR$8&lt;=Главная!$N$82,CR$8&gt;Главная!$N$80),0,(-CR$3+MAX($3:$3))*($W583*(MAX($3:$3)/(MAX($2:$2)+MAX($3:$3)))/((MAX($3:$3)*(MAX($3:$3)+1)/2)))))</f>
        <v>0</v>
      </c>
      <c r="CS583" s="198">
        <f>IF(CS$8="",0,IF(OR(CS$8&lt;Главная!$N$74,CS$8&gt;Главная!$N$82),0,(CS$2)*($W583*(MAX($2:$2)/(MAX($2:$2)+MAX($3:$3)))/((MAX($2:$2)*(MAX($2:$2)+1)/2))))+IF(OR(CS$8&lt;=Главная!$N$82,CS$8&gt;Главная!$N$80),0,(-CS$3+MAX($3:$3))*($W583*(MAX($3:$3)/(MAX($2:$2)+MAX($3:$3)))/((MAX($3:$3)*(MAX($3:$3)+1)/2)))))</f>
        <v>0</v>
      </c>
      <c r="CT583" s="198">
        <f>IF(CT$8="",0,IF(OR(CT$8&lt;Главная!$N$74,CT$8&gt;Главная!$N$82),0,(CT$2)*($W583*(MAX($2:$2)/(MAX($2:$2)+MAX($3:$3)))/((MAX($2:$2)*(MAX($2:$2)+1)/2))))+IF(OR(CT$8&lt;=Главная!$N$82,CT$8&gt;Главная!$N$80),0,(-CT$3+MAX($3:$3))*($W583*(MAX($3:$3)/(MAX($2:$2)+MAX($3:$3)))/((MAX($3:$3)*(MAX($3:$3)+1)/2)))))</f>
        <v>0</v>
      </c>
      <c r="CU583" s="198">
        <f>IF(CU$8="",0,IF(OR(CU$8&lt;Главная!$N$74,CU$8&gt;Главная!$N$82),0,(CU$2)*($W583*(MAX($2:$2)/(MAX($2:$2)+MAX($3:$3)))/((MAX($2:$2)*(MAX($2:$2)+1)/2))))+IF(OR(CU$8&lt;=Главная!$N$82,CU$8&gt;Главная!$N$80),0,(-CU$3+MAX($3:$3))*($W583*(MAX($3:$3)/(MAX($2:$2)+MAX($3:$3)))/((MAX($3:$3)*(MAX($3:$3)+1)/2)))))</f>
        <v>0</v>
      </c>
      <c r="CV583" s="198">
        <f>IF(CV$8="",0,IF(OR(CV$8&lt;Главная!$N$74,CV$8&gt;Главная!$N$82),0,(CV$2)*($W583*(MAX($2:$2)/(MAX($2:$2)+MAX($3:$3)))/((MAX($2:$2)*(MAX($2:$2)+1)/2))))+IF(OR(CV$8&lt;=Главная!$N$82,CV$8&gt;Главная!$N$80),0,(-CV$3+MAX($3:$3))*($W583*(MAX($3:$3)/(MAX($2:$2)+MAX($3:$3)))/((MAX($3:$3)*(MAX($3:$3)+1)/2)))))</f>
        <v>0</v>
      </c>
      <c r="CW583" s="198">
        <f>IF(CW$8="",0,IF(OR(CW$8&lt;Главная!$N$74,CW$8&gt;Главная!$N$82),0,(CW$2)*($W583*(MAX($2:$2)/(MAX($2:$2)+MAX($3:$3)))/((MAX($2:$2)*(MAX($2:$2)+1)/2))))+IF(OR(CW$8&lt;=Главная!$N$82,CW$8&gt;Главная!$N$80),0,(-CW$3+MAX($3:$3))*($W583*(MAX($3:$3)/(MAX($2:$2)+MAX($3:$3)))/((MAX($3:$3)*(MAX($3:$3)+1)/2)))))</f>
        <v>0</v>
      </c>
      <c r="CX583" s="198">
        <f>IF(CX$8="",0,IF(OR(CX$8&lt;Главная!$N$74,CX$8&gt;Главная!$N$82),0,(CX$2)*($W583*(MAX($2:$2)/(MAX($2:$2)+MAX($3:$3)))/((MAX($2:$2)*(MAX($2:$2)+1)/2))))+IF(OR(CX$8&lt;=Главная!$N$82,CX$8&gt;Главная!$N$80),0,(-CX$3+MAX($3:$3))*($W583*(MAX($3:$3)/(MAX($2:$2)+MAX($3:$3)))/((MAX($3:$3)*(MAX($3:$3)+1)/2)))))</f>
        <v>0</v>
      </c>
      <c r="CY583" s="198">
        <f>IF(CY$8="",0,IF(OR(CY$8&lt;Главная!$N$74,CY$8&gt;Главная!$N$82),0,(CY$2)*($W583*(MAX($2:$2)/(MAX($2:$2)+MAX($3:$3)))/((MAX($2:$2)*(MAX($2:$2)+1)/2))))+IF(OR(CY$8&lt;=Главная!$N$82,CY$8&gt;Главная!$N$80),0,(-CY$3+MAX($3:$3))*($W583*(MAX($3:$3)/(MAX($2:$2)+MAX($3:$3)))/((MAX($3:$3)*(MAX($3:$3)+1)/2)))))</f>
        <v>0</v>
      </c>
      <c r="CZ583" s="198">
        <f>IF(CZ$8="",0,IF(OR(CZ$8&lt;Главная!$N$74,CZ$8&gt;Главная!$N$82),0,(CZ$2)*($W583*(MAX($2:$2)/(MAX($2:$2)+MAX($3:$3)))/((MAX($2:$2)*(MAX($2:$2)+1)/2))))+IF(OR(CZ$8&lt;=Главная!$N$82,CZ$8&gt;Главная!$N$80),0,(-CZ$3+MAX($3:$3))*($W583*(MAX($3:$3)/(MAX($2:$2)+MAX($3:$3)))/((MAX($3:$3)*(MAX($3:$3)+1)/2)))))</f>
        <v>0</v>
      </c>
      <c r="DA583" s="198">
        <f>IF(DA$8="",0,IF(OR(DA$8&lt;Главная!$N$74,DA$8&gt;Главная!$N$82),0,(DA$2)*($W583*(MAX($2:$2)/(MAX($2:$2)+MAX($3:$3)))/((MAX($2:$2)*(MAX($2:$2)+1)/2))))+IF(OR(DA$8&lt;=Главная!$N$82,DA$8&gt;Главная!$N$80),0,(-DA$3+MAX($3:$3))*($W583*(MAX($3:$3)/(MAX($2:$2)+MAX($3:$3)))/((MAX($3:$3)*(MAX($3:$3)+1)/2)))))</f>
        <v>0</v>
      </c>
      <c r="DB583" s="198">
        <f>IF(DB$8="",0,IF(OR(DB$8&lt;Главная!$N$74,DB$8&gt;Главная!$N$82),0,(DB$2)*($W583*(MAX($2:$2)/(MAX($2:$2)+MAX($3:$3)))/((MAX($2:$2)*(MAX($2:$2)+1)/2))))+IF(OR(DB$8&lt;=Главная!$N$82,DB$8&gt;Главная!$N$80),0,(-DB$3+MAX($3:$3))*($W583*(MAX($3:$3)/(MAX($2:$2)+MAX($3:$3)))/((MAX($3:$3)*(MAX($3:$3)+1)/2)))))</f>
        <v>0</v>
      </c>
      <c r="DC583" s="198">
        <f>IF(DC$8="",0,IF(OR(DC$8&lt;Главная!$N$74,DC$8&gt;Главная!$N$82),0,(DC$2)*($W583*(MAX($2:$2)/(MAX($2:$2)+MAX($3:$3)))/((MAX($2:$2)*(MAX($2:$2)+1)/2))))+IF(OR(DC$8&lt;=Главная!$N$82,DC$8&gt;Главная!$N$80),0,(-DC$3+MAX($3:$3))*($W583*(MAX($3:$3)/(MAX($2:$2)+MAX($3:$3)))/((MAX($3:$3)*(MAX($3:$3)+1)/2)))))</f>
        <v>0</v>
      </c>
      <c r="DD583" s="198">
        <f>IF(DD$8="",0,IF(OR(DD$8&lt;Главная!$N$74,DD$8&gt;Главная!$N$82),0,(DD$2)*($W583*(MAX($2:$2)/(MAX($2:$2)+MAX($3:$3)))/((MAX($2:$2)*(MAX($2:$2)+1)/2))))+IF(OR(DD$8&lt;=Главная!$N$82,DD$8&gt;Главная!$N$80),0,(-DD$3+MAX($3:$3))*($W583*(MAX($3:$3)/(MAX($2:$2)+MAX($3:$3)))/((MAX($3:$3)*(MAX($3:$3)+1)/2)))))</f>
        <v>0</v>
      </c>
      <c r="DE583" s="198">
        <f>IF(DE$8="",0,IF(OR(DE$8&lt;Главная!$N$74,DE$8&gt;Главная!$N$82),0,(DE$2)*($W583*(MAX($2:$2)/(MAX($2:$2)+MAX($3:$3)))/((MAX($2:$2)*(MAX($2:$2)+1)/2))))+IF(OR(DE$8&lt;=Главная!$N$82,DE$8&gt;Главная!$N$80),0,(-DE$3+MAX($3:$3))*($W583*(MAX($3:$3)/(MAX($2:$2)+MAX($3:$3)))/((MAX($3:$3)*(MAX($3:$3)+1)/2)))))</f>
        <v>0</v>
      </c>
      <c r="DF583" s="198">
        <f>IF(DF$8="",0,IF(OR(DF$8&lt;Главная!$N$74,DF$8&gt;Главная!$N$82),0,(DF$2)*($W583*(MAX($2:$2)/(MAX($2:$2)+MAX($3:$3)))/((MAX($2:$2)*(MAX($2:$2)+1)/2))))+IF(OR(DF$8&lt;=Главная!$N$82,DF$8&gt;Главная!$N$80),0,(-DF$3+MAX($3:$3))*($W583*(MAX($3:$3)/(MAX($2:$2)+MAX($3:$3)))/((MAX($3:$3)*(MAX($3:$3)+1)/2)))))</f>
        <v>0</v>
      </c>
      <c r="DG583" s="198">
        <f>IF(DG$8="",0,IF(OR(DG$8&lt;Главная!$N$74,DG$8&gt;Главная!$N$82),0,(DG$2)*($W583*(MAX($2:$2)/(MAX($2:$2)+MAX($3:$3)))/((MAX($2:$2)*(MAX($2:$2)+1)/2))))+IF(OR(DG$8&lt;=Главная!$N$82,DG$8&gt;Главная!$N$80),0,(-DG$3+MAX($3:$3))*($W583*(MAX($3:$3)/(MAX($2:$2)+MAX($3:$3)))/((MAX($3:$3)*(MAX($3:$3)+1)/2)))))</f>
        <v>0</v>
      </c>
      <c r="DH583" s="198">
        <f>IF(DH$8="",0,IF(OR(DH$8&lt;Главная!$N$74,DH$8&gt;Главная!$N$82),0,(DH$2)*($W583*(MAX($2:$2)/(MAX($2:$2)+MAX($3:$3)))/((MAX($2:$2)*(MAX($2:$2)+1)/2))))+IF(OR(DH$8&lt;=Главная!$N$82,DH$8&gt;Главная!$N$80),0,(-DH$3+MAX($3:$3))*($W583*(MAX($3:$3)/(MAX($2:$2)+MAX($3:$3)))/((MAX($3:$3)*(MAX($3:$3)+1)/2)))))</f>
        <v>0</v>
      </c>
      <c r="DI583" s="198">
        <f>IF(DI$8="",0,IF(OR(DI$8&lt;Главная!$N$74,DI$8&gt;Главная!$N$82),0,(DI$2)*($W583*(MAX($2:$2)/(MAX($2:$2)+MAX($3:$3)))/((MAX($2:$2)*(MAX($2:$2)+1)/2))))+IF(OR(DI$8&lt;=Главная!$N$82,DI$8&gt;Главная!$N$80),0,(-DI$3+MAX($3:$3))*($W583*(MAX($3:$3)/(MAX($2:$2)+MAX($3:$3)))/((MAX($3:$3)*(MAX($3:$3)+1)/2)))))</f>
        <v>0</v>
      </c>
      <c r="DJ583" s="198">
        <f>IF(DJ$8="",0,IF(OR(DJ$8&lt;Главная!$N$74,DJ$8&gt;Главная!$N$82),0,(DJ$2)*($W583*(MAX($2:$2)/(MAX($2:$2)+MAX($3:$3)))/((MAX($2:$2)*(MAX($2:$2)+1)/2))))+IF(OR(DJ$8&lt;=Главная!$N$82,DJ$8&gt;Главная!$N$80),0,(-DJ$3+MAX($3:$3))*($W583*(MAX($3:$3)/(MAX($2:$2)+MAX($3:$3)))/((MAX($3:$3)*(MAX($3:$3)+1)/2)))))</f>
        <v>0</v>
      </c>
      <c r="DK583" s="198">
        <f>IF(DK$8="",0,IF(OR(DK$8&lt;Главная!$N$74,DK$8&gt;Главная!$N$82),0,(DK$2)*($W583*(MAX($2:$2)/(MAX($2:$2)+MAX($3:$3)))/((MAX($2:$2)*(MAX($2:$2)+1)/2))))+IF(OR(DK$8&lt;=Главная!$N$82,DK$8&gt;Главная!$N$80),0,(-DK$3+MAX($3:$3))*($W583*(MAX($3:$3)/(MAX($2:$2)+MAX($3:$3)))/((MAX($3:$3)*(MAX($3:$3)+1)/2)))))</f>
        <v>0</v>
      </c>
      <c r="DL583" s="198">
        <f>IF(DL$8="",0,IF(OR(DL$8&lt;Главная!$N$74,DL$8&gt;Главная!$N$82),0,(DL$2)*($W583*(MAX($2:$2)/(MAX($2:$2)+MAX($3:$3)))/((MAX($2:$2)*(MAX($2:$2)+1)/2))))+IF(OR(DL$8&lt;=Главная!$N$82,DL$8&gt;Главная!$N$80),0,(-DL$3+MAX($3:$3))*($W583*(MAX($3:$3)/(MAX($2:$2)+MAX($3:$3)))/((MAX($3:$3)*(MAX($3:$3)+1)/2)))))</f>
        <v>0</v>
      </c>
      <c r="DM583" s="198">
        <f>IF(DM$8="",0,IF(OR(DM$8&lt;Главная!$N$74,DM$8&gt;Главная!$N$82),0,(DM$2)*($W583*(MAX($2:$2)/(MAX($2:$2)+MAX($3:$3)))/((MAX($2:$2)*(MAX($2:$2)+1)/2))))+IF(OR(DM$8&lt;=Главная!$N$82,DM$8&gt;Главная!$N$80),0,(-DM$3+MAX($3:$3))*($W583*(MAX($3:$3)/(MAX($2:$2)+MAX($3:$3)))/((MAX($3:$3)*(MAX($3:$3)+1)/2)))))</f>
        <v>0</v>
      </c>
      <c r="DN583" s="198">
        <f>IF(DN$8="",0,IF(OR(DN$8&lt;Главная!$N$74,DN$8&gt;Главная!$N$82),0,(DN$2)*($W583*(MAX($2:$2)/(MAX($2:$2)+MAX($3:$3)))/((MAX($2:$2)*(MAX($2:$2)+1)/2))))+IF(OR(DN$8&lt;=Главная!$N$82,DN$8&gt;Главная!$N$80),0,(-DN$3+MAX($3:$3))*($W583*(MAX($3:$3)/(MAX($2:$2)+MAX($3:$3)))/((MAX($3:$3)*(MAX($3:$3)+1)/2)))))</f>
        <v>0</v>
      </c>
      <c r="DO583" s="198">
        <f>IF(DO$8="",0,IF(OR(DO$8&lt;Главная!$N$74,DO$8&gt;Главная!$N$82),0,(DO$2)*($W583*(MAX($2:$2)/(MAX($2:$2)+MAX($3:$3)))/((MAX($2:$2)*(MAX($2:$2)+1)/2))))+IF(OR(DO$8&lt;=Главная!$N$82,DO$8&gt;Главная!$N$80),0,(-DO$3+MAX($3:$3))*($W583*(MAX($3:$3)/(MAX($2:$2)+MAX($3:$3)))/((MAX($3:$3)*(MAX($3:$3)+1)/2)))))</f>
        <v>0</v>
      </c>
      <c r="DP583" s="198">
        <f>IF(DP$8="",0,IF(OR(DP$8&lt;Главная!$N$74,DP$8&gt;Главная!$N$82),0,(DP$2)*($W583*(MAX($2:$2)/(MAX($2:$2)+MAX($3:$3)))/((MAX($2:$2)*(MAX($2:$2)+1)/2))))+IF(OR(DP$8&lt;=Главная!$N$82,DP$8&gt;Главная!$N$80),0,(-DP$3+MAX($3:$3))*($W583*(MAX($3:$3)/(MAX($2:$2)+MAX($3:$3)))/((MAX($3:$3)*(MAX($3:$3)+1)/2)))))</f>
        <v>0</v>
      </c>
      <c r="DQ583" s="198">
        <f>IF(DQ$8="",0,IF(OR(DQ$8&lt;Главная!$N$74,DQ$8&gt;Главная!$N$82),0,(DQ$2)*($W583*(MAX($2:$2)/(MAX($2:$2)+MAX($3:$3)))/((MAX($2:$2)*(MAX($2:$2)+1)/2))))+IF(OR(DQ$8&lt;=Главная!$N$82,DQ$8&gt;Главная!$N$80),0,(-DQ$3+MAX($3:$3))*($W583*(MAX($3:$3)/(MAX($2:$2)+MAX($3:$3)))/((MAX($3:$3)*(MAX($3:$3)+1)/2)))))</f>
        <v>0</v>
      </c>
      <c r="DR583" s="198">
        <f>IF(DR$8="",0,IF(OR(DR$8&lt;Главная!$N$74,DR$8&gt;Главная!$N$82),0,(DR$2)*($W583*(MAX($2:$2)/(MAX($2:$2)+MAX($3:$3)))/((MAX($2:$2)*(MAX($2:$2)+1)/2))))+IF(OR(DR$8&lt;=Главная!$N$82,DR$8&gt;Главная!$N$80),0,(-DR$3+MAX($3:$3))*($W583*(MAX($3:$3)/(MAX($2:$2)+MAX($3:$3)))/((MAX($3:$3)*(MAX($3:$3)+1)/2)))))</f>
        <v>0</v>
      </c>
      <c r="DS583" s="198">
        <f>IF(DS$8="",0,IF(OR(DS$8&lt;Главная!$N$74,DS$8&gt;Главная!$N$82),0,(DS$2)*($W583*(MAX($2:$2)/(MAX($2:$2)+MAX($3:$3)))/((MAX($2:$2)*(MAX($2:$2)+1)/2))))+IF(OR(DS$8&lt;=Главная!$N$82,DS$8&gt;Главная!$N$80),0,(-DS$3+MAX($3:$3))*($W583*(MAX($3:$3)/(MAX($2:$2)+MAX($3:$3)))/((MAX($3:$3)*(MAX($3:$3)+1)/2)))))</f>
        <v>0</v>
      </c>
      <c r="DT583" s="198">
        <f>IF(DT$8="",0,IF(OR(DT$8&lt;Главная!$N$74,DT$8&gt;Главная!$N$82),0,(DT$2)*($W583*(MAX($2:$2)/(MAX($2:$2)+MAX($3:$3)))/((MAX($2:$2)*(MAX($2:$2)+1)/2))))+IF(OR(DT$8&lt;=Главная!$N$82,DT$8&gt;Главная!$N$80),0,(-DT$3+MAX($3:$3))*($W583*(MAX($3:$3)/(MAX($2:$2)+MAX($3:$3)))/((MAX($3:$3)*(MAX($3:$3)+1)/2)))))</f>
        <v>0</v>
      </c>
      <c r="DU583" s="1"/>
      <c r="DV583" s="1"/>
    </row>
    <row r="584" spans="1:126" ht="4.2" customHeight="1">
      <c r="A584" s="1"/>
      <c r="B584" s="1"/>
      <c r="C584" s="1"/>
      <c r="D584" s="13"/>
      <c r="E584" s="262"/>
      <c r="F584" s="13"/>
      <c r="G584" s="302"/>
      <c r="H584" s="13"/>
      <c r="I584" s="13"/>
      <c r="J584" s="13"/>
      <c r="K584" s="13"/>
      <c r="L584" s="13"/>
      <c r="M584" s="14"/>
      <c r="N584" s="13"/>
      <c r="O584" s="13"/>
      <c r="P584" s="14"/>
      <c r="Q584" s="13"/>
      <c r="R584" s="13"/>
      <c r="S584" s="14"/>
      <c r="T584" s="176"/>
      <c r="U584" s="23"/>
      <c r="V584" s="1"/>
      <c r="W584" s="11"/>
      <c r="X584" s="10"/>
      <c r="Y584" s="45"/>
      <c r="Z584" s="92"/>
      <c r="AA584" s="603"/>
      <c r="AB584" s="603"/>
      <c r="AC584" s="603"/>
      <c r="AD584" s="603"/>
      <c r="AE584" s="603"/>
      <c r="AF584" s="603"/>
      <c r="AG584" s="603"/>
      <c r="AH584" s="603"/>
      <c r="AI584" s="603"/>
      <c r="AJ584" s="603"/>
      <c r="AK584" s="603"/>
      <c r="AL584" s="603"/>
      <c r="AM584" s="603"/>
      <c r="AN584" s="603"/>
      <c r="AO584" s="603"/>
      <c r="AP584" s="603"/>
      <c r="AQ584" s="603"/>
      <c r="AR584" s="603"/>
      <c r="AS584" s="603"/>
      <c r="AT584" s="603"/>
      <c r="AU584" s="603"/>
      <c r="AV584" s="603"/>
      <c r="AW584" s="603"/>
      <c r="AX584" s="603"/>
      <c r="AY584" s="603"/>
      <c r="AZ584" s="603"/>
      <c r="BA584" s="603"/>
      <c r="BB584" s="603"/>
      <c r="BC584" s="603"/>
      <c r="BD584" s="603"/>
      <c r="BE584" s="603"/>
      <c r="BF584" s="603"/>
      <c r="BG584" s="603"/>
      <c r="BH584" s="603"/>
      <c r="BI584" s="603"/>
      <c r="BJ584" s="603"/>
      <c r="BK584" s="603"/>
      <c r="BL584" s="603"/>
      <c r="BM584" s="603"/>
      <c r="BN584" s="603"/>
      <c r="BO584" s="603"/>
      <c r="BP584" s="603"/>
      <c r="BQ584" s="603"/>
      <c r="BR584" s="603"/>
      <c r="BS584" s="603"/>
      <c r="BT584" s="603"/>
      <c r="BU584" s="603"/>
      <c r="BV584" s="603"/>
      <c r="BW584" s="603"/>
      <c r="BX584" s="603"/>
      <c r="BY584" s="603"/>
      <c r="BZ584" s="603"/>
      <c r="CA584" s="603"/>
      <c r="CB584" s="603"/>
      <c r="CC584" s="603"/>
      <c r="CD584" s="603"/>
      <c r="CE584" s="603"/>
      <c r="CF584" s="603"/>
      <c r="CG584" s="603"/>
      <c r="CH584" s="603"/>
      <c r="CI584" s="603"/>
      <c r="CJ584" s="603"/>
      <c r="CK584" s="603"/>
      <c r="CL584" s="603"/>
      <c r="CM584" s="603"/>
      <c r="CN584" s="603"/>
      <c r="CO584" s="603"/>
      <c r="CP584" s="603"/>
      <c r="CQ584" s="603"/>
      <c r="CR584" s="603"/>
      <c r="CS584" s="603"/>
      <c r="CT584" s="603"/>
      <c r="CU584" s="603"/>
      <c r="CV584" s="603"/>
      <c r="CW584" s="603"/>
      <c r="CX584" s="603"/>
      <c r="CY584" s="603"/>
      <c r="CZ584" s="603"/>
      <c r="DA584" s="603"/>
      <c r="DB584" s="603"/>
      <c r="DC584" s="603"/>
      <c r="DD584" s="603"/>
      <c r="DE584" s="603"/>
      <c r="DF584" s="603"/>
      <c r="DG584" s="603"/>
      <c r="DH584" s="603"/>
      <c r="DI584" s="603"/>
      <c r="DJ584" s="603"/>
      <c r="DK584" s="603"/>
      <c r="DL584" s="603"/>
      <c r="DM584" s="603"/>
      <c r="DN584" s="603"/>
      <c r="DO584" s="603"/>
      <c r="DP584" s="603"/>
      <c r="DQ584" s="603"/>
      <c r="DR584" s="603"/>
      <c r="DS584" s="603"/>
      <c r="DT584" s="603"/>
      <c r="DU584" s="1"/>
      <c r="DV584" s="1"/>
    </row>
    <row r="585" spans="1:126">
      <c r="A585" s="1"/>
      <c r="B585" s="1"/>
      <c r="C585" s="197" t="s">
        <v>66</v>
      </c>
      <c r="D585" s="196" t="s">
        <v>63</v>
      </c>
      <c r="E585" s="261"/>
      <c r="F585" s="47"/>
      <c r="G585" s="229"/>
      <c r="H585" s="1"/>
      <c r="I585" s="1" t="str">
        <f>$I$53</f>
        <v>Кол-во продаж через приросты вручную / Кол-во продаж в 1-ый месяц продаж</v>
      </c>
      <c r="J585" s="1"/>
      <c r="K585" s="1"/>
      <c r="L585" s="1"/>
      <c r="M585" s="5"/>
      <c r="N585" s="18"/>
      <c r="O585" s="1"/>
      <c r="P585" s="5"/>
      <c r="Q585" s="1" t="str">
        <f>Q578</f>
        <v>м/место</v>
      </c>
      <c r="R585" s="1"/>
      <c r="S585" s="1"/>
      <c r="T585" s="7"/>
      <c r="U585" s="1"/>
      <c r="V585" s="1"/>
      <c r="W585" s="11">
        <f>SUM($Y585:$DU585)</f>
        <v>0</v>
      </c>
      <c r="X585" s="10"/>
      <c r="Y585" s="5" t="s">
        <v>6</v>
      </c>
      <c r="Z585" s="92"/>
      <c r="AA585" s="198"/>
      <c r="AB585" s="590">
        <f>AA585*(1+AB586)</f>
        <v>0</v>
      </c>
      <c r="AC585" s="590">
        <f t="shared" ref="AC585" si="1534">AB585*(1+AC586)</f>
        <v>0</v>
      </c>
      <c r="AD585" s="590">
        <f t="shared" ref="AD585" si="1535">AC585*(1+AD586)</f>
        <v>0</v>
      </c>
      <c r="AE585" s="590">
        <f t="shared" ref="AE585" si="1536">AD585*(1+AE586)</f>
        <v>0</v>
      </c>
      <c r="AF585" s="590">
        <f t="shared" ref="AF585" si="1537">AE585*(1+AF586)</f>
        <v>0</v>
      </c>
      <c r="AG585" s="590">
        <f t="shared" ref="AG585" si="1538">AF585*(1+AG586)</f>
        <v>0</v>
      </c>
      <c r="AH585" s="590">
        <f t="shared" ref="AH585" si="1539">AG585*(1+AH586)</f>
        <v>0</v>
      </c>
      <c r="AI585" s="590">
        <f t="shared" ref="AI585" si="1540">AH585*(1+AI586)</f>
        <v>0</v>
      </c>
      <c r="AJ585" s="590">
        <f t="shared" ref="AJ585" si="1541">AI585*(1+AJ586)</f>
        <v>0</v>
      </c>
      <c r="AK585" s="590">
        <f t="shared" ref="AK585" si="1542">AJ585*(1+AK586)</f>
        <v>0</v>
      </c>
      <c r="AL585" s="590">
        <f t="shared" ref="AL585" si="1543">AK585*(1+AL586)</f>
        <v>0</v>
      </c>
      <c r="AM585" s="590">
        <f t="shared" ref="AM585" si="1544">AL585*(1+AM586)</f>
        <v>0</v>
      </c>
      <c r="AN585" s="590">
        <f t="shared" ref="AN585" si="1545">AM585*(1+AN586)</f>
        <v>0</v>
      </c>
      <c r="AO585" s="590">
        <f t="shared" ref="AO585" si="1546">AN585*(1+AO586)</f>
        <v>0</v>
      </c>
      <c r="AP585" s="590">
        <f t="shared" ref="AP585" si="1547">AO585*(1+AP586)</f>
        <v>0</v>
      </c>
      <c r="AQ585" s="590">
        <f t="shared" ref="AQ585" si="1548">AP585*(1+AQ586)</f>
        <v>0</v>
      </c>
      <c r="AR585" s="590">
        <f t="shared" ref="AR585" si="1549">AQ585*(1+AR586)</f>
        <v>0</v>
      </c>
      <c r="AS585" s="590">
        <f t="shared" ref="AS585" si="1550">AR585*(1+AS586)</f>
        <v>0</v>
      </c>
      <c r="AT585" s="590">
        <f t="shared" ref="AT585" si="1551">AS585*(1+AT586)</f>
        <v>0</v>
      </c>
      <c r="AU585" s="590">
        <f t="shared" ref="AU585" si="1552">AT585*(1+AU586)</f>
        <v>0</v>
      </c>
      <c r="AV585" s="590">
        <f t="shared" ref="AV585" si="1553">AU585*(1+AV586)</f>
        <v>0</v>
      </c>
      <c r="AW585" s="590">
        <f t="shared" ref="AW585" si="1554">AV585*(1+AW586)</f>
        <v>0</v>
      </c>
      <c r="AX585" s="590">
        <f t="shared" ref="AX585" si="1555">AW585*(1+AX586)</f>
        <v>0</v>
      </c>
      <c r="AY585" s="590">
        <f t="shared" ref="AY585" si="1556">AX585*(1+AY586)</f>
        <v>0</v>
      </c>
      <c r="AZ585" s="590">
        <f t="shared" ref="AZ585" si="1557">AY585*(1+AZ586)</f>
        <v>0</v>
      </c>
      <c r="BA585" s="590">
        <f t="shared" ref="BA585" si="1558">AZ585*(1+BA586)</f>
        <v>0</v>
      </c>
      <c r="BB585" s="590">
        <f t="shared" ref="BB585" si="1559">BA585*(1+BB586)</f>
        <v>0</v>
      </c>
      <c r="BC585" s="590">
        <f t="shared" ref="BC585" si="1560">BB585*(1+BC586)</f>
        <v>0</v>
      </c>
      <c r="BD585" s="590">
        <f t="shared" ref="BD585" si="1561">BC585*(1+BD586)</f>
        <v>0</v>
      </c>
      <c r="BE585" s="590">
        <f t="shared" ref="BE585" si="1562">BD585*(1+BE586)</f>
        <v>0</v>
      </c>
      <c r="BF585" s="590">
        <f t="shared" ref="BF585" si="1563">BE585*(1+BF586)</f>
        <v>0</v>
      </c>
      <c r="BG585" s="590">
        <f t="shared" ref="BG585" si="1564">BF585*(1+BG586)</f>
        <v>0</v>
      </c>
      <c r="BH585" s="590">
        <f t="shared" ref="BH585" si="1565">BG585*(1+BH586)</f>
        <v>0</v>
      </c>
      <c r="BI585" s="590">
        <f t="shared" ref="BI585" si="1566">BH585*(1+BI586)</f>
        <v>0</v>
      </c>
      <c r="BJ585" s="590">
        <f t="shared" ref="BJ585" si="1567">BI585*(1+BJ586)</f>
        <v>0</v>
      </c>
      <c r="BK585" s="590">
        <f t="shared" ref="BK585" si="1568">BJ585*(1+BK586)</f>
        <v>0</v>
      </c>
      <c r="BL585" s="590">
        <f t="shared" ref="BL585" si="1569">BK585*(1+BL586)</f>
        <v>0</v>
      </c>
      <c r="BM585" s="590">
        <f t="shared" ref="BM585" si="1570">BL585*(1+BM586)</f>
        <v>0</v>
      </c>
      <c r="BN585" s="590">
        <f t="shared" ref="BN585" si="1571">BM585*(1+BN586)</f>
        <v>0</v>
      </c>
      <c r="BO585" s="590">
        <f t="shared" ref="BO585" si="1572">BN585*(1+BO586)</f>
        <v>0</v>
      </c>
      <c r="BP585" s="590">
        <f t="shared" ref="BP585" si="1573">BO585*(1+BP586)</f>
        <v>0</v>
      </c>
      <c r="BQ585" s="590">
        <f t="shared" ref="BQ585" si="1574">BP585*(1+BQ586)</f>
        <v>0</v>
      </c>
      <c r="BR585" s="590">
        <f t="shared" ref="BR585" si="1575">BQ585*(1+BR586)</f>
        <v>0</v>
      </c>
      <c r="BS585" s="590">
        <f t="shared" ref="BS585" si="1576">BR585*(1+BS586)</f>
        <v>0</v>
      </c>
      <c r="BT585" s="590">
        <f t="shared" ref="BT585" si="1577">BS585*(1+BT586)</f>
        <v>0</v>
      </c>
      <c r="BU585" s="590">
        <f t="shared" ref="BU585" si="1578">BT585*(1+BU586)</f>
        <v>0</v>
      </c>
      <c r="BV585" s="590">
        <f t="shared" ref="BV585" si="1579">BU585*(1+BV586)</f>
        <v>0</v>
      </c>
      <c r="BW585" s="590">
        <f t="shared" ref="BW585" si="1580">BV585*(1+BW586)</f>
        <v>0</v>
      </c>
      <c r="BX585" s="590">
        <f t="shared" ref="BX585" si="1581">BW585*(1+BX586)</f>
        <v>0</v>
      </c>
      <c r="BY585" s="590">
        <f t="shared" ref="BY585" si="1582">BX585*(1+BY586)</f>
        <v>0</v>
      </c>
      <c r="BZ585" s="590">
        <f t="shared" ref="BZ585" si="1583">BY585*(1+BZ586)</f>
        <v>0</v>
      </c>
      <c r="CA585" s="590">
        <f t="shared" ref="CA585" si="1584">BZ585*(1+CA586)</f>
        <v>0</v>
      </c>
      <c r="CB585" s="590">
        <f t="shared" ref="CB585" si="1585">CA585*(1+CB586)</f>
        <v>0</v>
      </c>
      <c r="CC585" s="590">
        <f t="shared" ref="CC585" si="1586">CB585*(1+CC586)</f>
        <v>0</v>
      </c>
      <c r="CD585" s="590">
        <f t="shared" ref="CD585" si="1587">CC585*(1+CD586)</f>
        <v>0</v>
      </c>
      <c r="CE585" s="590">
        <f t="shared" ref="CE585" si="1588">CD585*(1+CE586)</f>
        <v>0</v>
      </c>
      <c r="CF585" s="590">
        <f t="shared" ref="CF585" si="1589">CE585*(1+CF586)</f>
        <v>0</v>
      </c>
      <c r="CG585" s="590">
        <f t="shared" ref="CG585" si="1590">CF585*(1+CG586)</f>
        <v>0</v>
      </c>
      <c r="CH585" s="590">
        <f t="shared" ref="CH585" si="1591">CG585*(1+CH586)</f>
        <v>0</v>
      </c>
      <c r="CI585" s="590">
        <f t="shared" ref="CI585" si="1592">CH585*(1+CI586)</f>
        <v>0</v>
      </c>
      <c r="CJ585" s="590">
        <f t="shared" ref="CJ585" si="1593">CI585*(1+CJ586)</f>
        <v>0</v>
      </c>
      <c r="CK585" s="590">
        <f t="shared" ref="CK585" si="1594">CJ585*(1+CK586)</f>
        <v>0</v>
      </c>
      <c r="CL585" s="590">
        <f t="shared" ref="CL585" si="1595">CK585*(1+CL586)</f>
        <v>0</v>
      </c>
      <c r="CM585" s="590">
        <f t="shared" ref="CM585" si="1596">CL585*(1+CM586)</f>
        <v>0</v>
      </c>
      <c r="CN585" s="590">
        <f t="shared" ref="CN585" si="1597">CM585*(1+CN586)</f>
        <v>0</v>
      </c>
      <c r="CO585" s="590">
        <f t="shared" ref="CO585" si="1598">CN585*(1+CO586)</f>
        <v>0</v>
      </c>
      <c r="CP585" s="590">
        <f t="shared" ref="CP585" si="1599">CO585*(1+CP586)</f>
        <v>0</v>
      </c>
      <c r="CQ585" s="590">
        <f t="shared" ref="CQ585" si="1600">CP585*(1+CQ586)</f>
        <v>0</v>
      </c>
      <c r="CR585" s="590">
        <f t="shared" ref="CR585" si="1601">CQ585*(1+CR586)</f>
        <v>0</v>
      </c>
      <c r="CS585" s="590">
        <f t="shared" ref="CS585" si="1602">CR585*(1+CS586)</f>
        <v>0</v>
      </c>
      <c r="CT585" s="590">
        <f t="shared" ref="CT585" si="1603">CS585*(1+CT586)</f>
        <v>0</v>
      </c>
      <c r="CU585" s="590">
        <f t="shared" ref="CU585" si="1604">CT585*(1+CU586)</f>
        <v>0</v>
      </c>
      <c r="CV585" s="590">
        <f t="shared" ref="CV585" si="1605">CU585*(1+CV586)</f>
        <v>0</v>
      </c>
      <c r="CW585" s="590">
        <f t="shared" ref="CW585" si="1606">CV585*(1+CW586)</f>
        <v>0</v>
      </c>
      <c r="CX585" s="590">
        <f t="shared" ref="CX585" si="1607">CW585*(1+CX586)</f>
        <v>0</v>
      </c>
      <c r="CY585" s="590">
        <f t="shared" ref="CY585" si="1608">CX585*(1+CY586)</f>
        <v>0</v>
      </c>
      <c r="CZ585" s="590">
        <f t="shared" ref="CZ585" si="1609">CY585*(1+CZ586)</f>
        <v>0</v>
      </c>
      <c r="DA585" s="590">
        <f t="shared" ref="DA585" si="1610">CZ585*(1+DA586)</f>
        <v>0</v>
      </c>
      <c r="DB585" s="590">
        <f t="shared" ref="DB585" si="1611">DA585*(1+DB586)</f>
        <v>0</v>
      </c>
      <c r="DC585" s="590">
        <f t="shared" ref="DC585" si="1612">DB585*(1+DC586)</f>
        <v>0</v>
      </c>
      <c r="DD585" s="590">
        <f t="shared" ref="DD585" si="1613">DC585*(1+DD586)</f>
        <v>0</v>
      </c>
      <c r="DE585" s="590">
        <f t="shared" ref="DE585" si="1614">DD585*(1+DE586)</f>
        <v>0</v>
      </c>
      <c r="DF585" s="590">
        <f t="shared" ref="DF585" si="1615">DE585*(1+DF586)</f>
        <v>0</v>
      </c>
      <c r="DG585" s="590">
        <f t="shared" ref="DG585" si="1616">DF585*(1+DG586)</f>
        <v>0</v>
      </c>
      <c r="DH585" s="590">
        <f t="shared" ref="DH585" si="1617">DG585*(1+DH586)</f>
        <v>0</v>
      </c>
      <c r="DI585" s="590">
        <f t="shared" ref="DI585" si="1618">DH585*(1+DI586)</f>
        <v>0</v>
      </c>
      <c r="DJ585" s="590">
        <f t="shared" ref="DJ585" si="1619">DI585*(1+DJ586)</f>
        <v>0</v>
      </c>
      <c r="DK585" s="590">
        <f t="shared" ref="DK585" si="1620">DJ585*(1+DK586)</f>
        <v>0</v>
      </c>
      <c r="DL585" s="590">
        <f t="shared" ref="DL585" si="1621">DK585*(1+DL586)</f>
        <v>0</v>
      </c>
      <c r="DM585" s="590">
        <f t="shared" ref="DM585" si="1622">DL585*(1+DM586)</f>
        <v>0</v>
      </c>
      <c r="DN585" s="590">
        <f t="shared" ref="DN585" si="1623">DM585*(1+DN586)</f>
        <v>0</v>
      </c>
      <c r="DO585" s="590">
        <f t="shared" ref="DO585" si="1624">DN585*(1+DO586)</f>
        <v>0</v>
      </c>
      <c r="DP585" s="590">
        <f t="shared" ref="DP585" si="1625">DO585*(1+DP586)</f>
        <v>0</v>
      </c>
      <c r="DQ585" s="590">
        <f t="shared" ref="DQ585" si="1626">DP585*(1+DQ586)</f>
        <v>0</v>
      </c>
      <c r="DR585" s="590">
        <f t="shared" ref="DR585" si="1627">DQ585*(1+DR586)</f>
        <v>0</v>
      </c>
      <c r="DS585" s="590">
        <f t="shared" ref="DS585" si="1628">DR585*(1+DS586)</f>
        <v>0</v>
      </c>
      <c r="DT585" s="590">
        <f t="shared" ref="DT585" si="1629">DS585*(1+DT586)</f>
        <v>0</v>
      </c>
      <c r="DU585" s="1"/>
      <c r="DV585" s="1"/>
    </row>
    <row r="586" spans="1:126">
      <c r="A586" s="1"/>
      <c r="B586" s="1"/>
      <c r="C586" s="1"/>
      <c r="D586" s="196"/>
      <c r="E586" s="261"/>
      <c r="F586" s="47"/>
      <c r="G586" s="229"/>
      <c r="H586" s="1"/>
      <c r="I586" s="1" t="str">
        <f>$I$54</f>
        <v>Приросты мес/мес</v>
      </c>
      <c r="J586" s="1"/>
      <c r="K586" s="1"/>
      <c r="L586" s="1"/>
      <c r="M586" s="5"/>
      <c r="N586" s="18"/>
      <c r="O586" s="1"/>
      <c r="P586" s="5"/>
      <c r="Q586" s="1" t="s">
        <v>14</v>
      </c>
      <c r="R586" s="1"/>
      <c r="S586" s="1"/>
      <c r="T586" s="7"/>
      <c r="U586" s="1"/>
      <c r="V586" s="1"/>
      <c r="W586" s="11"/>
      <c r="X586" s="10"/>
      <c r="Y586" s="5" t="s">
        <v>6</v>
      </c>
      <c r="Z586" s="92"/>
      <c r="AA586" s="93"/>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
      <c r="DV586" s="1"/>
    </row>
    <row r="587" spans="1:126" ht="4.2" customHeight="1">
      <c r="A587" s="1"/>
      <c r="B587" s="1"/>
      <c r="C587" s="1"/>
      <c r="D587" s="13"/>
      <c r="E587" s="262"/>
      <c r="F587" s="13"/>
      <c r="G587" s="302"/>
      <c r="H587" s="13"/>
      <c r="I587" s="13"/>
      <c r="J587" s="13"/>
      <c r="K587" s="13"/>
      <c r="L587" s="13"/>
      <c r="M587" s="14"/>
      <c r="N587" s="13"/>
      <c r="O587" s="13"/>
      <c r="P587" s="14"/>
      <c r="Q587" s="13"/>
      <c r="R587" s="13"/>
      <c r="S587" s="14"/>
      <c r="T587" s="176"/>
      <c r="U587" s="23"/>
      <c r="V587" s="1"/>
      <c r="W587" s="11"/>
      <c r="X587" s="10"/>
      <c r="Y587" s="45"/>
      <c r="Z587" s="92"/>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1"/>
      <c r="DV587" s="1"/>
    </row>
    <row r="588" spans="1:126">
      <c r="A588" s="1"/>
      <c r="B588" s="1"/>
      <c r="C588" s="197" t="s">
        <v>66</v>
      </c>
      <c r="D588" s="196" t="s">
        <v>67</v>
      </c>
      <c r="E588" s="261"/>
      <c r="F588" s="47"/>
      <c r="G588" s="229"/>
      <c r="H588" s="1"/>
      <c r="I588" s="1" t="str">
        <f>$I$56</f>
        <v>Кол-во продаж в 1-ый месяц продаж</v>
      </c>
      <c r="J588" s="1"/>
      <c r="K588" s="1"/>
      <c r="L588" s="1"/>
      <c r="M588" s="5"/>
      <c r="N588" s="18"/>
      <c r="O588" s="1"/>
      <c r="P588" s="5"/>
      <c r="Q588" s="1" t="str">
        <f>Q578</f>
        <v>м/место</v>
      </c>
      <c r="R588" s="1"/>
      <c r="S588" s="5" t="s">
        <v>6</v>
      </c>
      <c r="T588" s="592"/>
      <c r="U588" s="23"/>
      <c r="V588" s="1"/>
      <c r="W588" s="11"/>
      <c r="X588" s="10"/>
      <c r="Y588" s="45"/>
      <c r="Z588" s="92"/>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1"/>
      <c r="DV588" s="1"/>
    </row>
    <row r="589" spans="1:126" ht="4.2" customHeight="1">
      <c r="A589" s="1"/>
      <c r="B589" s="1"/>
      <c r="C589" s="1"/>
      <c r="D589" s="1"/>
      <c r="E589" s="261"/>
      <c r="F589" s="47"/>
      <c r="G589" s="229"/>
      <c r="H589" s="1"/>
      <c r="I589" s="1"/>
      <c r="J589" s="1"/>
      <c r="K589" s="1"/>
      <c r="L589" s="1"/>
      <c r="M589" s="5"/>
      <c r="N589" s="18"/>
      <c r="O589" s="1"/>
      <c r="P589" s="5"/>
      <c r="Q589" s="1"/>
      <c r="R589" s="1"/>
      <c r="S589" s="5"/>
      <c r="T589" s="7"/>
      <c r="U589" s="23"/>
      <c r="V589" s="1"/>
      <c r="W589" s="11"/>
      <c r="X589" s="10"/>
      <c r="Y589" s="45"/>
      <c r="Z589" s="92"/>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1"/>
      <c r="DV589" s="1"/>
    </row>
    <row r="590" spans="1:126" s="22" customFormat="1">
      <c r="A590" s="18"/>
      <c r="B590" s="18"/>
      <c r="C590" s="18"/>
      <c r="D590" s="18"/>
      <c r="E590" s="267"/>
      <c r="F590" s="51"/>
      <c r="G590" s="230"/>
      <c r="H590" s="18"/>
      <c r="I590" s="18" t="str">
        <f>$I$58</f>
        <v>скорость прироста</v>
      </c>
      <c r="J590" s="18"/>
      <c r="K590" s="18"/>
      <c r="L590" s="18"/>
      <c r="M590" s="19"/>
      <c r="N590" s="18"/>
      <c r="O590" s="18"/>
      <c r="P590" s="19"/>
      <c r="Q590" s="18" t="s">
        <v>12</v>
      </c>
      <c r="R590" s="18"/>
      <c r="S590" s="19" t="s">
        <v>6</v>
      </c>
      <c r="T590" s="204"/>
      <c r="U590" s="25" t="s">
        <v>7</v>
      </c>
      <c r="V590" s="18"/>
      <c r="W590" s="20"/>
      <c r="X590" s="21"/>
      <c r="Y590" s="46"/>
      <c r="Z590" s="95"/>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c r="BM590" s="96"/>
      <c r="BN590" s="96"/>
      <c r="BO590" s="96"/>
      <c r="BP590" s="96"/>
      <c r="BQ590" s="96"/>
      <c r="BR590" s="96"/>
      <c r="BS590" s="96"/>
      <c r="BT590" s="96"/>
      <c r="BU590" s="96"/>
      <c r="BV590" s="96"/>
      <c r="BW590" s="96"/>
      <c r="BX590" s="96"/>
      <c r="BY590" s="96"/>
      <c r="BZ590" s="96"/>
      <c r="CA590" s="96"/>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c r="DD590" s="96"/>
      <c r="DE590" s="96"/>
      <c r="DF590" s="96"/>
      <c r="DG590" s="96"/>
      <c r="DH590" s="96"/>
      <c r="DI590" s="96"/>
      <c r="DJ590" s="96"/>
      <c r="DK590" s="96"/>
      <c r="DL590" s="96"/>
      <c r="DM590" s="96"/>
      <c r="DN590" s="96"/>
      <c r="DO590" s="96"/>
      <c r="DP590" s="96"/>
      <c r="DQ590" s="96"/>
      <c r="DR590" s="96"/>
      <c r="DS590" s="96"/>
      <c r="DT590" s="96"/>
      <c r="DU590" s="18"/>
      <c r="DV590" s="18"/>
    </row>
    <row r="591" spans="1:126" ht="4.2" customHeight="1">
      <c r="A591" s="1"/>
      <c r="B591" s="1"/>
      <c r="C591" s="1"/>
      <c r="D591" s="1"/>
      <c r="E591" s="261"/>
      <c r="F591" s="47"/>
      <c r="G591" s="229"/>
      <c r="H591" s="1"/>
      <c r="I591" s="1"/>
      <c r="J591" s="1"/>
      <c r="K591" s="1"/>
      <c r="L591" s="1"/>
      <c r="M591" s="5"/>
      <c r="N591" s="18"/>
      <c r="O591" s="1"/>
      <c r="P591" s="5"/>
      <c r="Q591" s="1"/>
      <c r="R591" s="1"/>
      <c r="S591" s="5"/>
      <c r="T591" s="7"/>
      <c r="U591" s="23"/>
      <c r="V591" s="1"/>
      <c r="W591" s="11"/>
      <c r="X591" s="10"/>
      <c r="Y591" s="45"/>
      <c r="Z591" s="92"/>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1"/>
      <c r="DV591" s="1"/>
    </row>
    <row r="592" spans="1:126" s="22" customFormat="1">
      <c r="A592" s="18"/>
      <c r="B592" s="18"/>
      <c r="C592" s="18"/>
      <c r="D592" s="18"/>
      <c r="E592" s="267"/>
      <c r="F592" s="51"/>
      <c r="G592" s="230"/>
      <c r="H592" s="18"/>
      <c r="I592" s="18" t="str">
        <f>$I$60</f>
        <v>коэффициент (q) прироста</v>
      </c>
      <c r="J592" s="18"/>
      <c r="K592" s="18"/>
      <c r="L592" s="18"/>
      <c r="M592" s="19"/>
      <c r="N592" s="18"/>
      <c r="O592" s="18"/>
      <c r="P592" s="19"/>
      <c r="Q592" s="18" t="str">
        <f>IF(T590=справочники!$E$9,"a+qx",IF(T590=справочники!$E$10,"aq^x",IF(T590=справочники!$E$11,"a^(1+qx)","??")))</f>
        <v>??</v>
      </c>
      <c r="R592" s="18"/>
      <c r="S592" s="19" t="s">
        <v>6</v>
      </c>
      <c r="T592" s="212"/>
      <c r="U592" s="25"/>
      <c r="V592" s="18"/>
      <c r="W592" s="20"/>
      <c r="X592" s="21"/>
      <c r="Y592" s="46"/>
      <c r="Z592" s="95"/>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96"/>
      <c r="BC592" s="96"/>
      <c r="BD592" s="96"/>
      <c r="BE592" s="96"/>
      <c r="BF592" s="96"/>
      <c r="BG592" s="96"/>
      <c r="BH592" s="96"/>
      <c r="BI592" s="96"/>
      <c r="BJ592" s="96"/>
      <c r="BK592" s="96"/>
      <c r="BL592" s="96"/>
      <c r="BM592" s="96"/>
      <c r="BN592" s="96"/>
      <c r="BO592" s="96"/>
      <c r="BP592" s="96"/>
      <c r="BQ592" s="96"/>
      <c r="BR592" s="96"/>
      <c r="BS592" s="96"/>
      <c r="BT592" s="96"/>
      <c r="BU592" s="96"/>
      <c r="BV592" s="96"/>
      <c r="BW592" s="96"/>
      <c r="BX592" s="96"/>
      <c r="BY592" s="96"/>
      <c r="BZ592" s="96"/>
      <c r="CA592" s="96"/>
      <c r="CB592" s="96"/>
      <c r="CC592" s="96"/>
      <c r="CD592" s="96"/>
      <c r="CE592" s="96"/>
      <c r="CF592" s="96"/>
      <c r="CG592" s="96"/>
      <c r="CH592" s="96"/>
      <c r="CI592" s="96"/>
      <c r="CJ592" s="96"/>
      <c r="CK592" s="96"/>
      <c r="CL592" s="96"/>
      <c r="CM592" s="96"/>
      <c r="CN592" s="96"/>
      <c r="CO592" s="96"/>
      <c r="CP592" s="96"/>
      <c r="CQ592" s="96"/>
      <c r="CR592" s="96"/>
      <c r="CS592" s="96"/>
      <c r="CT592" s="96"/>
      <c r="CU592" s="96"/>
      <c r="CV592" s="96"/>
      <c r="CW592" s="96"/>
      <c r="CX592" s="96"/>
      <c r="CY592" s="96"/>
      <c r="CZ592" s="96"/>
      <c r="DA592" s="96"/>
      <c r="DB592" s="96"/>
      <c r="DC592" s="96"/>
      <c r="DD592" s="96"/>
      <c r="DE592" s="96"/>
      <c r="DF592" s="96"/>
      <c r="DG592" s="96"/>
      <c r="DH592" s="96"/>
      <c r="DI592" s="96"/>
      <c r="DJ592" s="96"/>
      <c r="DK592" s="96"/>
      <c r="DL592" s="96"/>
      <c r="DM592" s="96"/>
      <c r="DN592" s="96"/>
      <c r="DO592" s="96"/>
      <c r="DP592" s="96"/>
      <c r="DQ592" s="96"/>
      <c r="DR592" s="96"/>
      <c r="DS592" s="96"/>
      <c r="DT592" s="96"/>
      <c r="DU592" s="18"/>
      <c r="DV592" s="18"/>
    </row>
    <row r="593" spans="1:126" ht="4.2" customHeight="1">
      <c r="A593" s="1"/>
      <c r="B593" s="1"/>
      <c r="C593" s="1"/>
      <c r="D593" s="1"/>
      <c r="E593" s="261"/>
      <c r="F593" s="47"/>
      <c r="G593" s="229"/>
      <c r="H593" s="1"/>
      <c r="I593" s="1"/>
      <c r="J593" s="1"/>
      <c r="K593" s="1"/>
      <c r="L593" s="1"/>
      <c r="M593" s="5"/>
      <c r="N593" s="1"/>
      <c r="O593" s="1"/>
      <c r="P593" s="5"/>
      <c r="Q593" s="1"/>
      <c r="R593" s="1"/>
      <c r="S593" s="5"/>
      <c r="T593" s="7"/>
      <c r="U593" s="23"/>
      <c r="V593" s="1"/>
      <c r="W593" s="11"/>
      <c r="X593" s="10"/>
      <c r="Y593" s="45"/>
      <c r="Z593" s="92"/>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1"/>
      <c r="DV593" s="1"/>
    </row>
    <row r="594" spans="1:126" s="22" customFormat="1">
      <c r="A594" s="18"/>
      <c r="B594" s="18"/>
      <c r="C594" s="18"/>
      <c r="D594" s="18"/>
      <c r="E594" s="267"/>
      <c r="F594" s="51"/>
      <c r="G594" s="230"/>
      <c r="H594" s="18"/>
      <c r="I594" s="18" t="str">
        <f>справочники!$T$6</f>
        <v>частота прироста</v>
      </c>
      <c r="J594" s="18"/>
      <c r="K594" s="18"/>
      <c r="L594" s="18"/>
      <c r="M594" s="19"/>
      <c r="N594" s="18"/>
      <c r="O594" s="18"/>
      <c r="P594" s="19"/>
      <c r="Q594" s="18" t="s">
        <v>69</v>
      </c>
      <c r="R594" s="18"/>
      <c r="S594" s="19" t="s">
        <v>6</v>
      </c>
      <c r="T594" s="205"/>
      <c r="U594" s="25" t="s">
        <v>7</v>
      </c>
      <c r="V594" s="18"/>
      <c r="W594" s="20"/>
      <c r="X594" s="21"/>
      <c r="Y594" s="46"/>
      <c r="Z594" s="95"/>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96"/>
      <c r="AZ594" s="96"/>
      <c r="BA594" s="96"/>
      <c r="BB594" s="96"/>
      <c r="BC594" s="96"/>
      <c r="BD594" s="96"/>
      <c r="BE594" s="96"/>
      <c r="BF594" s="96"/>
      <c r="BG594" s="96"/>
      <c r="BH594" s="96"/>
      <c r="BI594" s="96"/>
      <c r="BJ594" s="96"/>
      <c r="BK594" s="96"/>
      <c r="BL594" s="96"/>
      <c r="BM594" s="96"/>
      <c r="BN594" s="96"/>
      <c r="BO594" s="96"/>
      <c r="BP594" s="96"/>
      <c r="BQ594" s="96"/>
      <c r="BR594" s="96"/>
      <c r="BS594" s="96"/>
      <c r="BT594" s="96"/>
      <c r="BU594" s="96"/>
      <c r="BV594" s="96"/>
      <c r="BW594" s="96"/>
      <c r="BX594" s="96"/>
      <c r="BY594" s="96"/>
      <c r="BZ594" s="96"/>
      <c r="CA594" s="96"/>
      <c r="CB594" s="96"/>
      <c r="CC594" s="96"/>
      <c r="CD594" s="96"/>
      <c r="CE594" s="96"/>
      <c r="CF594" s="96"/>
      <c r="CG594" s="96"/>
      <c r="CH594" s="96"/>
      <c r="CI594" s="96"/>
      <c r="CJ594" s="96"/>
      <c r="CK594" s="96"/>
      <c r="CL594" s="96"/>
      <c r="CM594" s="96"/>
      <c r="CN594" s="96"/>
      <c r="CO594" s="96"/>
      <c r="CP594" s="96"/>
      <c r="CQ594" s="96"/>
      <c r="CR594" s="96"/>
      <c r="CS594" s="96"/>
      <c r="CT594" s="96"/>
      <c r="CU594" s="96"/>
      <c r="CV594" s="96"/>
      <c r="CW594" s="96"/>
      <c r="CX594" s="96"/>
      <c r="CY594" s="96"/>
      <c r="CZ594" s="96"/>
      <c r="DA594" s="96"/>
      <c r="DB594" s="96"/>
      <c r="DC594" s="96"/>
      <c r="DD594" s="96"/>
      <c r="DE594" s="96"/>
      <c r="DF594" s="96"/>
      <c r="DG594" s="96"/>
      <c r="DH594" s="96"/>
      <c r="DI594" s="96"/>
      <c r="DJ594" s="96"/>
      <c r="DK594" s="96"/>
      <c r="DL594" s="96"/>
      <c r="DM594" s="96"/>
      <c r="DN594" s="96"/>
      <c r="DO594" s="96"/>
      <c r="DP594" s="96"/>
      <c r="DQ594" s="96"/>
      <c r="DR594" s="96"/>
      <c r="DS594" s="96"/>
      <c r="DT594" s="96"/>
      <c r="DU594" s="18"/>
      <c r="DV594" s="18"/>
    </row>
    <row r="595" spans="1:126" ht="4.2" customHeight="1">
      <c r="A595" s="1"/>
      <c r="B595" s="1"/>
      <c r="C595" s="1"/>
      <c r="D595" s="13"/>
      <c r="E595" s="262"/>
      <c r="F595" s="13"/>
      <c r="G595" s="302"/>
      <c r="H595" s="13"/>
      <c r="I595" s="13"/>
      <c r="J595" s="13"/>
      <c r="K595" s="13"/>
      <c r="L595" s="13"/>
      <c r="M595" s="14"/>
      <c r="N595" s="13"/>
      <c r="O595" s="13"/>
      <c r="P595" s="14"/>
      <c r="Q595" s="13"/>
      <c r="R595" s="13"/>
      <c r="S595" s="14"/>
      <c r="T595" s="176"/>
      <c r="U595" s="23"/>
      <c r="V595" s="1"/>
      <c r="W595" s="11"/>
      <c r="X595" s="10"/>
      <c r="Y595" s="45"/>
      <c r="Z595" s="92"/>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1"/>
      <c r="DV595" s="1"/>
    </row>
    <row r="596" spans="1:126" ht="4.2" customHeight="1">
      <c r="A596" s="1"/>
      <c r="B596" s="1"/>
      <c r="C596" s="1"/>
      <c r="D596" s="1"/>
      <c r="E596" s="261"/>
      <c r="F596" s="47"/>
      <c r="G596" s="229"/>
      <c r="H596" s="1"/>
      <c r="I596" s="1"/>
      <c r="J596" s="1"/>
      <c r="K596" s="1"/>
      <c r="L596" s="1"/>
      <c r="M596" s="5"/>
      <c r="N596" s="1"/>
      <c r="O596" s="1"/>
      <c r="P596" s="5"/>
      <c r="Q596" s="1"/>
      <c r="R596" s="1"/>
      <c r="S596" s="5"/>
      <c r="T596" s="7"/>
      <c r="U596" s="23"/>
      <c r="V596" s="1"/>
      <c r="W596" s="11"/>
      <c r="X596" s="10"/>
      <c r="Y596" s="45"/>
      <c r="Z596" s="92"/>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1"/>
      <c r="DV596" s="1"/>
    </row>
    <row r="597" spans="1:126" s="4" customFormat="1">
      <c r="A597" s="3"/>
      <c r="B597" s="196" t="s">
        <v>72</v>
      </c>
      <c r="C597" s="3"/>
      <c r="D597" s="3"/>
      <c r="E597" s="9"/>
      <c r="F597" s="50"/>
      <c r="G597" s="229"/>
      <c r="H597" s="587" t="str">
        <f>$H$65</f>
        <v>Кол-во продаж</v>
      </c>
      <c r="I597" s="587"/>
      <c r="J597" s="587"/>
      <c r="K597" s="587"/>
      <c r="L597" s="3"/>
      <c r="M597" s="5"/>
      <c r="N597" s="3" t="str">
        <f>N571</f>
        <v>Продажа машиномест</v>
      </c>
      <c r="O597" s="3"/>
      <c r="P597" s="5"/>
      <c r="Q597" s="3" t="str">
        <f>Q578</f>
        <v>м/место</v>
      </c>
      <c r="R597" s="3"/>
      <c r="S597" s="5"/>
      <c r="T597" s="83"/>
      <c r="U597" s="23"/>
      <c r="V597" s="3"/>
      <c r="W597" s="593">
        <f>SUM($Y597:$DU597)</f>
        <v>0</v>
      </c>
      <c r="X597" s="604"/>
      <c r="Y597" s="605"/>
      <c r="Z597" s="606"/>
      <c r="AA597" s="591">
        <f>IF(AA581="",0,IF($W583&gt;0,IF(AA583&gt;IF(OR($T578="",$T578=0),10^20,$T578),IF(OR($T578="",$T578=0),10^20,$T578),AA583),IF($W585&gt;0,IF(AA585&gt;IF(OR($T578="",$T578=0),10^20,$T578),IF(OR($T578="",$T578=0),10^20,$T578),AA585),IF(AA580=1,IF($T588&gt;IF(OR($T578="",$T578=0),10^20,$T578),IF(OR($T578="",$T578=0),10^20,$T578),$T588),IF(IF($T590=справочники!$E$9,$T588+$T592*INT((AA580-1)/IF(OR($T594=0,$T594=""),1,$T594)),IF($T590=справочники!$E$10,$T588*POWER($T592,INT((AA580-1)/IF(OR($T594=0,$T594=""),1,$T594))),IF($T590=справочники!$E$11,POWER($T588,1+$T592*INT((AA580-1)/IF(OR($T594=0,$T594=""),1,$T594))),0)))&gt;IF(OR($T578="",$T578=0),10^20,$T578),IF(OR($T578="",$T578=0),10^20,$T578),IF($T590=справочники!$E$9,$T588+$T592*INT((AA580-1)/IF(OR($T594=0,$T594=""),1,$T594)),IF($T590=справочники!$E$10,$T588*POWER($T592,INT((AA580-1)/IF(OR($T594=0,$T594=""),1,$T594))),IF($T590=справочники!$E$11,POWER($T588,1+$T592*INT((AA580-1)/IF(OR($T594=0,$T594=""),1,$T594))),0))))))))</f>
        <v>0</v>
      </c>
      <c r="AB597" s="591">
        <f>IF(AB581="",0,IF($W583&gt;0,IF(AB583&gt;IF(OR($T578="",$T578=0),10^20,$T578),IF(OR($T578="",$T578=0),10^20,$T578),AB583),IF($W585&gt;0,IF(AB585&gt;IF(OR($T578="",$T578=0),10^20,$T578),IF(OR($T578="",$T578=0),10^20,$T578),AB585),IF(AB580=1,IF($T588&gt;IF(OR($T578="",$T578=0),10^20,$T578),IF(OR($T578="",$T578=0),10^20,$T578),$T588),IF(IF($T590=справочники!$E$9,$T588+$T592*INT((AB580-1)/IF(OR($T594=0,$T594=""),1,$T594)),IF($T590=справочники!$E$10,$T588*POWER($T592,INT((AB580-1)/IF(OR($T594=0,$T594=""),1,$T594))),IF($T590=справочники!$E$11,POWER($T588,1+$T592*INT((AB580-1)/IF(OR($T594=0,$T594=""),1,$T594))),0)))&gt;IF(OR($T578="",$T578=0),10^20,$T578),IF(OR($T578="",$T578=0),10^20,$T578),IF($T590=справочники!$E$9,$T588+$T592*INT((AB580-1)/IF(OR($T594=0,$T594=""),1,$T594)),IF($T590=справочники!$E$10,$T588*POWER($T592,INT((AB580-1)/IF(OR($T594=0,$T594=""),1,$T594))),IF($T590=справочники!$E$11,POWER($T588,1+$T592*INT((AB580-1)/IF(OR($T594=0,$T594=""),1,$T594))),0))))))))</f>
        <v>0</v>
      </c>
      <c r="AC597" s="591">
        <f>IF(AC581="",0,IF($W583&gt;0,IF(AC583&gt;IF(OR($T578="",$T578=0),10^20,$T578),IF(OR($T578="",$T578=0),10^20,$T578),AC583),IF($W585&gt;0,IF(AC585&gt;IF(OR($T578="",$T578=0),10^20,$T578),IF(OR($T578="",$T578=0),10^20,$T578),AC585),IF(AC580=1,IF($T588&gt;IF(OR($T578="",$T578=0),10^20,$T578),IF(OR($T578="",$T578=0),10^20,$T578),$T588),IF(IF($T590=справочники!$E$9,$T588+$T592*INT((AC580-1)/IF(OR($T594=0,$T594=""),1,$T594)),IF($T590=справочники!$E$10,$T588*POWER($T592,INT((AC580-1)/IF(OR($T594=0,$T594=""),1,$T594))),IF($T590=справочники!$E$11,POWER($T588,1+$T592*INT((AC580-1)/IF(OR($T594=0,$T594=""),1,$T594))),0)))&gt;IF(OR($T578="",$T578=0),10^20,$T578),IF(OR($T578="",$T578=0),10^20,$T578),IF($T590=справочники!$E$9,$T588+$T592*INT((AC580-1)/IF(OR($T594=0,$T594=""),1,$T594)),IF($T590=справочники!$E$10,$T588*POWER($T592,INT((AC580-1)/IF(OR($T594=0,$T594=""),1,$T594))),IF($T590=справочники!$E$11,POWER($T588,1+$T592*INT((AC580-1)/IF(OR($T594=0,$T594=""),1,$T594))),0))))))))</f>
        <v>0</v>
      </c>
      <c r="AD597" s="591">
        <f>IF(AD581="",0,IF($W583&gt;0,IF(AD583&gt;IF(OR($T578="",$T578=0),10^20,$T578),IF(OR($T578="",$T578=0),10^20,$T578),AD583),IF($W585&gt;0,IF(AD585&gt;IF(OR($T578="",$T578=0),10^20,$T578),IF(OR($T578="",$T578=0),10^20,$T578),AD585),IF(AD580=1,IF($T588&gt;IF(OR($T578="",$T578=0),10^20,$T578),IF(OR($T578="",$T578=0),10^20,$T578),$T588),IF(IF($T590=справочники!$E$9,$T588+$T592*INT((AD580-1)/IF(OR($T594=0,$T594=""),1,$T594)),IF($T590=справочники!$E$10,$T588*POWER($T592,INT((AD580-1)/IF(OR($T594=0,$T594=""),1,$T594))),IF($T590=справочники!$E$11,POWER($T588,1+$T592*INT((AD580-1)/IF(OR($T594=0,$T594=""),1,$T594))),0)))&gt;IF(OR($T578="",$T578=0),10^20,$T578),IF(OR($T578="",$T578=0),10^20,$T578),IF($T590=справочники!$E$9,$T588+$T592*INT((AD580-1)/IF(OR($T594=0,$T594=""),1,$T594)),IF($T590=справочники!$E$10,$T588*POWER($T592,INT((AD580-1)/IF(OR($T594=0,$T594=""),1,$T594))),IF($T590=справочники!$E$11,POWER($T588,1+$T592*INT((AD580-1)/IF(OR($T594=0,$T594=""),1,$T594))),0))))))))</f>
        <v>0</v>
      </c>
      <c r="AE597" s="591">
        <f>IF(AE581="",0,IF($W583&gt;0,IF(AE583&gt;IF(OR($T578="",$T578=0),10^20,$T578),IF(OR($T578="",$T578=0),10^20,$T578),AE583),IF($W585&gt;0,IF(AE585&gt;IF(OR($T578="",$T578=0),10^20,$T578),IF(OR($T578="",$T578=0),10^20,$T578),AE585),IF(AE580=1,IF($T588&gt;IF(OR($T578="",$T578=0),10^20,$T578),IF(OR($T578="",$T578=0),10^20,$T578),$T588),IF(IF($T590=справочники!$E$9,$T588+$T592*INT((AE580-1)/IF(OR($T594=0,$T594=""),1,$T594)),IF($T590=справочники!$E$10,$T588*POWER($T592,INT((AE580-1)/IF(OR($T594=0,$T594=""),1,$T594))),IF($T590=справочники!$E$11,POWER($T588,1+$T592*INT((AE580-1)/IF(OR($T594=0,$T594=""),1,$T594))),0)))&gt;IF(OR($T578="",$T578=0),10^20,$T578),IF(OR($T578="",$T578=0),10^20,$T578),IF($T590=справочники!$E$9,$T588+$T592*INT((AE580-1)/IF(OR($T594=0,$T594=""),1,$T594)),IF($T590=справочники!$E$10,$T588*POWER($T592,INT((AE580-1)/IF(OR($T594=0,$T594=""),1,$T594))),IF($T590=справочники!$E$11,POWER($T588,1+$T592*INT((AE580-1)/IF(OR($T594=0,$T594=""),1,$T594))),0))))))))</f>
        <v>0</v>
      </c>
      <c r="AF597" s="591">
        <f>IF(AF581="",0,IF($W583&gt;0,IF(AF583&gt;IF(OR($T578="",$T578=0),10^20,$T578),IF(OR($T578="",$T578=0),10^20,$T578),AF583),IF($W585&gt;0,IF(AF585&gt;IF(OR($T578="",$T578=0),10^20,$T578),IF(OR($T578="",$T578=0),10^20,$T578),AF585),IF(AF580=1,IF($T588&gt;IF(OR($T578="",$T578=0),10^20,$T578),IF(OR($T578="",$T578=0),10^20,$T578),$T588),IF(IF($T590=справочники!$E$9,$T588+$T592*INT((AF580-1)/IF(OR($T594=0,$T594=""),1,$T594)),IF($T590=справочники!$E$10,$T588*POWER($T592,INT((AF580-1)/IF(OR($T594=0,$T594=""),1,$T594))),IF($T590=справочники!$E$11,POWER($T588,1+$T592*INT((AF580-1)/IF(OR($T594=0,$T594=""),1,$T594))),0)))&gt;IF(OR($T578="",$T578=0),10^20,$T578),IF(OR($T578="",$T578=0),10^20,$T578),IF($T590=справочники!$E$9,$T588+$T592*INT((AF580-1)/IF(OR($T594=0,$T594=""),1,$T594)),IF($T590=справочники!$E$10,$T588*POWER($T592,INT((AF580-1)/IF(OR($T594=0,$T594=""),1,$T594))),IF($T590=справочники!$E$11,POWER($T588,1+$T592*INT((AF580-1)/IF(OR($T594=0,$T594=""),1,$T594))),0))))))))</f>
        <v>0</v>
      </c>
      <c r="AG597" s="591">
        <f>IF(AG581="",0,IF($W583&gt;0,IF(AG583&gt;IF(OR($T578="",$T578=0),10^20,$T578),IF(OR($T578="",$T578=0),10^20,$T578),AG583),IF($W585&gt;0,IF(AG585&gt;IF(OR($T578="",$T578=0),10^20,$T578),IF(OR($T578="",$T578=0),10^20,$T578),AG585),IF(AG580=1,IF($T588&gt;IF(OR($T578="",$T578=0),10^20,$T578),IF(OR($T578="",$T578=0),10^20,$T578),$T588),IF(IF($T590=справочники!$E$9,$T588+$T592*INT((AG580-1)/IF(OR($T594=0,$T594=""),1,$T594)),IF($T590=справочники!$E$10,$T588*POWER($T592,INT((AG580-1)/IF(OR($T594=0,$T594=""),1,$T594))),IF($T590=справочники!$E$11,POWER($T588,1+$T592*INT((AG580-1)/IF(OR($T594=0,$T594=""),1,$T594))),0)))&gt;IF(OR($T578="",$T578=0),10^20,$T578),IF(OR($T578="",$T578=0),10^20,$T578),IF($T590=справочники!$E$9,$T588+$T592*INT((AG580-1)/IF(OR($T594=0,$T594=""),1,$T594)),IF($T590=справочники!$E$10,$T588*POWER($T592,INT((AG580-1)/IF(OR($T594=0,$T594=""),1,$T594))),IF($T590=справочники!$E$11,POWER($T588,1+$T592*INT((AG580-1)/IF(OR($T594=0,$T594=""),1,$T594))),0))))))))</f>
        <v>0</v>
      </c>
      <c r="AH597" s="591">
        <f>IF(AH581="",0,IF($W583&gt;0,IF(AH583&gt;IF(OR($T578="",$T578=0),10^20,$T578),IF(OR($T578="",$T578=0),10^20,$T578),AH583),IF($W585&gt;0,IF(AH585&gt;IF(OR($T578="",$T578=0),10^20,$T578),IF(OR($T578="",$T578=0),10^20,$T578),AH585),IF(AH580=1,IF($T588&gt;IF(OR($T578="",$T578=0),10^20,$T578),IF(OR($T578="",$T578=0),10^20,$T578),$T588),IF(IF($T590=справочники!$E$9,$T588+$T592*INT((AH580-1)/IF(OR($T594=0,$T594=""),1,$T594)),IF($T590=справочники!$E$10,$T588*POWER($T592,INT((AH580-1)/IF(OR($T594=0,$T594=""),1,$T594))),IF($T590=справочники!$E$11,POWER($T588,1+$T592*INT((AH580-1)/IF(OR($T594=0,$T594=""),1,$T594))),0)))&gt;IF(OR($T578="",$T578=0),10^20,$T578),IF(OR($T578="",$T578=0),10^20,$T578),IF($T590=справочники!$E$9,$T588+$T592*INT((AH580-1)/IF(OR($T594=0,$T594=""),1,$T594)),IF($T590=справочники!$E$10,$T588*POWER($T592,INT((AH580-1)/IF(OR($T594=0,$T594=""),1,$T594))),IF($T590=справочники!$E$11,POWER($T588,1+$T592*INT((AH580-1)/IF(OR($T594=0,$T594=""),1,$T594))),0))))))))</f>
        <v>0</v>
      </c>
      <c r="AI597" s="591">
        <f>IF(AI581="",0,IF($W583&gt;0,IF(AI583&gt;IF(OR($T578="",$T578=0),10^20,$T578),IF(OR($T578="",$T578=0),10^20,$T578),AI583),IF($W585&gt;0,IF(AI585&gt;IF(OR($T578="",$T578=0),10^20,$T578),IF(OR($T578="",$T578=0),10^20,$T578),AI585),IF(AI580=1,IF($T588&gt;IF(OR($T578="",$T578=0),10^20,$T578),IF(OR($T578="",$T578=0),10^20,$T578),$T588),IF(IF($T590=справочники!$E$9,$T588+$T592*INT((AI580-1)/IF(OR($T594=0,$T594=""),1,$T594)),IF($T590=справочники!$E$10,$T588*POWER($T592,INT((AI580-1)/IF(OR($T594=0,$T594=""),1,$T594))),IF($T590=справочники!$E$11,POWER($T588,1+$T592*INT((AI580-1)/IF(OR($T594=0,$T594=""),1,$T594))),0)))&gt;IF(OR($T578="",$T578=0),10^20,$T578),IF(OR($T578="",$T578=0),10^20,$T578),IF($T590=справочники!$E$9,$T588+$T592*INT((AI580-1)/IF(OR($T594=0,$T594=""),1,$T594)),IF($T590=справочники!$E$10,$T588*POWER($T592,INT((AI580-1)/IF(OR($T594=0,$T594=""),1,$T594))),IF($T590=справочники!$E$11,POWER($T588,1+$T592*INT((AI580-1)/IF(OR($T594=0,$T594=""),1,$T594))),0))))))))</f>
        <v>0</v>
      </c>
      <c r="AJ597" s="591">
        <f>IF(AJ581="",0,IF($W583&gt;0,IF(AJ583&gt;IF(OR($T578="",$T578=0),10^20,$T578),IF(OR($T578="",$T578=0),10^20,$T578),AJ583),IF($W585&gt;0,IF(AJ585&gt;IF(OR($T578="",$T578=0),10^20,$T578),IF(OR($T578="",$T578=0),10^20,$T578),AJ585),IF(AJ580=1,IF($T588&gt;IF(OR($T578="",$T578=0),10^20,$T578),IF(OR($T578="",$T578=0),10^20,$T578),$T588),IF(IF($T590=справочники!$E$9,$T588+$T592*INT((AJ580-1)/IF(OR($T594=0,$T594=""),1,$T594)),IF($T590=справочники!$E$10,$T588*POWER($T592,INT((AJ580-1)/IF(OR($T594=0,$T594=""),1,$T594))),IF($T590=справочники!$E$11,POWER($T588,1+$T592*INT((AJ580-1)/IF(OR($T594=0,$T594=""),1,$T594))),0)))&gt;IF(OR($T578="",$T578=0),10^20,$T578),IF(OR($T578="",$T578=0),10^20,$T578),IF($T590=справочники!$E$9,$T588+$T592*INT((AJ580-1)/IF(OR($T594=0,$T594=""),1,$T594)),IF($T590=справочники!$E$10,$T588*POWER($T592,INT((AJ580-1)/IF(OR($T594=0,$T594=""),1,$T594))),IF($T590=справочники!$E$11,POWER($T588,1+$T592*INT((AJ580-1)/IF(OR($T594=0,$T594=""),1,$T594))),0))))))))</f>
        <v>0</v>
      </c>
      <c r="AK597" s="591">
        <f>IF(AK581="",0,IF($W583&gt;0,IF(AK583&gt;IF(OR($T578="",$T578=0),10^20,$T578),IF(OR($T578="",$T578=0),10^20,$T578),AK583),IF($W585&gt;0,IF(AK585&gt;IF(OR($T578="",$T578=0),10^20,$T578),IF(OR($T578="",$T578=0),10^20,$T578),AK585),IF(AK580=1,IF($T588&gt;IF(OR($T578="",$T578=0),10^20,$T578),IF(OR($T578="",$T578=0),10^20,$T578),$T588),IF(IF($T590=справочники!$E$9,$T588+$T592*INT((AK580-1)/IF(OR($T594=0,$T594=""),1,$T594)),IF($T590=справочники!$E$10,$T588*POWER($T592,INT((AK580-1)/IF(OR($T594=0,$T594=""),1,$T594))),IF($T590=справочники!$E$11,POWER($T588,1+$T592*INT((AK580-1)/IF(OR($T594=0,$T594=""),1,$T594))),0)))&gt;IF(OR($T578="",$T578=0),10^20,$T578),IF(OR($T578="",$T578=0),10^20,$T578),IF($T590=справочники!$E$9,$T588+$T592*INT((AK580-1)/IF(OR($T594=0,$T594=""),1,$T594)),IF($T590=справочники!$E$10,$T588*POWER($T592,INT((AK580-1)/IF(OR($T594=0,$T594=""),1,$T594))),IF($T590=справочники!$E$11,POWER($T588,1+$T592*INT((AK580-1)/IF(OR($T594=0,$T594=""),1,$T594))),0))))))))</f>
        <v>0</v>
      </c>
      <c r="AL597" s="591">
        <f>IF(AL581="",0,IF($W583&gt;0,IF(AL583&gt;IF(OR($T578="",$T578=0),10^20,$T578),IF(OR($T578="",$T578=0),10^20,$T578),AL583),IF($W585&gt;0,IF(AL585&gt;IF(OR($T578="",$T578=0),10^20,$T578),IF(OR($T578="",$T578=0),10^20,$T578),AL585),IF(AL580=1,IF($T588&gt;IF(OR($T578="",$T578=0),10^20,$T578),IF(OR($T578="",$T578=0),10^20,$T578),$T588),IF(IF($T590=справочники!$E$9,$T588+$T592*INT((AL580-1)/IF(OR($T594=0,$T594=""),1,$T594)),IF($T590=справочники!$E$10,$T588*POWER($T592,INT((AL580-1)/IF(OR($T594=0,$T594=""),1,$T594))),IF($T590=справочники!$E$11,POWER($T588,1+$T592*INT((AL580-1)/IF(OR($T594=0,$T594=""),1,$T594))),0)))&gt;IF(OR($T578="",$T578=0),10^20,$T578),IF(OR($T578="",$T578=0),10^20,$T578),IF($T590=справочники!$E$9,$T588+$T592*INT((AL580-1)/IF(OR($T594=0,$T594=""),1,$T594)),IF($T590=справочники!$E$10,$T588*POWER($T592,INT((AL580-1)/IF(OR($T594=0,$T594=""),1,$T594))),IF($T590=справочники!$E$11,POWER($T588,1+$T592*INT((AL580-1)/IF(OR($T594=0,$T594=""),1,$T594))),0))))))))</f>
        <v>0</v>
      </c>
      <c r="AM597" s="591">
        <f>IF(AM581="",0,IF($W583&gt;0,IF(AM583&gt;IF(OR($T578="",$T578=0),10^20,$T578),IF(OR($T578="",$T578=0),10^20,$T578),AM583),IF($W585&gt;0,IF(AM585&gt;IF(OR($T578="",$T578=0),10^20,$T578),IF(OR($T578="",$T578=0),10^20,$T578),AM585),IF(AM580=1,IF($T588&gt;IF(OR($T578="",$T578=0),10^20,$T578),IF(OR($T578="",$T578=0),10^20,$T578),$T588),IF(IF($T590=справочники!$E$9,$T588+$T592*INT((AM580-1)/IF(OR($T594=0,$T594=""),1,$T594)),IF($T590=справочники!$E$10,$T588*POWER($T592,INT((AM580-1)/IF(OR($T594=0,$T594=""),1,$T594))),IF($T590=справочники!$E$11,POWER($T588,1+$T592*INT((AM580-1)/IF(OR($T594=0,$T594=""),1,$T594))),0)))&gt;IF(OR($T578="",$T578=0),10^20,$T578),IF(OR($T578="",$T578=0),10^20,$T578),IF($T590=справочники!$E$9,$T588+$T592*INT((AM580-1)/IF(OR($T594=0,$T594=""),1,$T594)),IF($T590=справочники!$E$10,$T588*POWER($T592,INT((AM580-1)/IF(OR($T594=0,$T594=""),1,$T594))),IF($T590=справочники!$E$11,POWER($T588,1+$T592*INT((AM580-1)/IF(OR($T594=0,$T594=""),1,$T594))),0))))))))</f>
        <v>0</v>
      </c>
      <c r="AN597" s="591">
        <f>IF(AN581="",0,IF($W583&gt;0,IF(AN583&gt;IF(OR($T578="",$T578=0),10^20,$T578),IF(OR($T578="",$T578=0),10^20,$T578),AN583),IF($W585&gt;0,IF(AN585&gt;IF(OR($T578="",$T578=0),10^20,$T578),IF(OR($T578="",$T578=0),10^20,$T578),AN585),IF(AN580=1,IF($T588&gt;IF(OR($T578="",$T578=0),10^20,$T578),IF(OR($T578="",$T578=0),10^20,$T578),$T588),IF(IF($T590=справочники!$E$9,$T588+$T592*INT((AN580-1)/IF(OR($T594=0,$T594=""),1,$T594)),IF($T590=справочники!$E$10,$T588*POWER($T592,INT((AN580-1)/IF(OR($T594=0,$T594=""),1,$T594))),IF($T590=справочники!$E$11,POWER($T588,1+$T592*INT((AN580-1)/IF(OR($T594=0,$T594=""),1,$T594))),0)))&gt;IF(OR($T578="",$T578=0),10^20,$T578),IF(OR($T578="",$T578=0),10^20,$T578),IF($T590=справочники!$E$9,$T588+$T592*INT((AN580-1)/IF(OR($T594=0,$T594=""),1,$T594)),IF($T590=справочники!$E$10,$T588*POWER($T592,INT((AN580-1)/IF(OR($T594=0,$T594=""),1,$T594))),IF($T590=справочники!$E$11,POWER($T588,1+$T592*INT((AN580-1)/IF(OR($T594=0,$T594=""),1,$T594))),0))))))))</f>
        <v>0</v>
      </c>
      <c r="AO597" s="591">
        <f>IF(AO581="",0,IF($W583&gt;0,IF(AO583&gt;IF(OR($T578="",$T578=0),10^20,$T578),IF(OR($T578="",$T578=0),10^20,$T578),AO583),IF($W585&gt;0,IF(AO585&gt;IF(OR($T578="",$T578=0),10^20,$T578),IF(OR($T578="",$T578=0),10^20,$T578),AO585),IF(AO580=1,IF($T588&gt;IF(OR($T578="",$T578=0),10^20,$T578),IF(OR($T578="",$T578=0),10^20,$T578),$T588),IF(IF($T590=справочники!$E$9,$T588+$T592*INT((AO580-1)/IF(OR($T594=0,$T594=""),1,$T594)),IF($T590=справочники!$E$10,$T588*POWER($T592,INT((AO580-1)/IF(OR($T594=0,$T594=""),1,$T594))),IF($T590=справочники!$E$11,POWER($T588,1+$T592*INT((AO580-1)/IF(OR($T594=0,$T594=""),1,$T594))),0)))&gt;IF(OR($T578="",$T578=0),10^20,$T578),IF(OR($T578="",$T578=0),10^20,$T578),IF($T590=справочники!$E$9,$T588+$T592*INT((AO580-1)/IF(OR($T594=0,$T594=""),1,$T594)),IF($T590=справочники!$E$10,$T588*POWER($T592,INT((AO580-1)/IF(OR($T594=0,$T594=""),1,$T594))),IF($T590=справочники!$E$11,POWER($T588,1+$T592*INT((AO580-1)/IF(OR($T594=0,$T594=""),1,$T594))),0))))))))</f>
        <v>0</v>
      </c>
      <c r="AP597" s="591">
        <f>IF(AP581="",0,IF($W583&gt;0,IF(AP583&gt;IF(OR($T578="",$T578=0),10^20,$T578),IF(OR($T578="",$T578=0),10^20,$T578),AP583),IF($W585&gt;0,IF(AP585&gt;IF(OR($T578="",$T578=0),10^20,$T578),IF(OR($T578="",$T578=0),10^20,$T578),AP585),IF(AP580=1,IF($T588&gt;IF(OR($T578="",$T578=0),10^20,$T578),IF(OR($T578="",$T578=0),10^20,$T578),$T588),IF(IF($T590=справочники!$E$9,$T588+$T592*INT((AP580-1)/IF(OR($T594=0,$T594=""),1,$T594)),IF($T590=справочники!$E$10,$T588*POWER($T592,INT((AP580-1)/IF(OR($T594=0,$T594=""),1,$T594))),IF($T590=справочники!$E$11,POWER($T588,1+$T592*INT((AP580-1)/IF(OR($T594=0,$T594=""),1,$T594))),0)))&gt;IF(OR($T578="",$T578=0),10^20,$T578),IF(OR($T578="",$T578=0),10^20,$T578),IF($T590=справочники!$E$9,$T588+$T592*INT((AP580-1)/IF(OR($T594=0,$T594=""),1,$T594)),IF($T590=справочники!$E$10,$T588*POWER($T592,INT((AP580-1)/IF(OR($T594=0,$T594=""),1,$T594))),IF($T590=справочники!$E$11,POWER($T588,1+$T592*INT((AP580-1)/IF(OR($T594=0,$T594=""),1,$T594))),0))))))))</f>
        <v>0</v>
      </c>
      <c r="AQ597" s="591">
        <f>IF(AQ581="",0,IF($W583&gt;0,IF(AQ583&gt;IF(OR($T578="",$T578=0),10^20,$T578),IF(OR($T578="",$T578=0),10^20,$T578),AQ583),IF($W585&gt;0,IF(AQ585&gt;IF(OR($T578="",$T578=0),10^20,$T578),IF(OR($T578="",$T578=0),10^20,$T578),AQ585),IF(AQ580=1,IF($T588&gt;IF(OR($T578="",$T578=0),10^20,$T578),IF(OR($T578="",$T578=0),10^20,$T578),$T588),IF(IF($T590=справочники!$E$9,$T588+$T592*INT((AQ580-1)/IF(OR($T594=0,$T594=""),1,$T594)),IF($T590=справочники!$E$10,$T588*POWER($T592,INT((AQ580-1)/IF(OR($T594=0,$T594=""),1,$T594))),IF($T590=справочники!$E$11,POWER($T588,1+$T592*INT((AQ580-1)/IF(OR($T594=0,$T594=""),1,$T594))),0)))&gt;IF(OR($T578="",$T578=0),10^20,$T578),IF(OR($T578="",$T578=0),10^20,$T578),IF($T590=справочники!$E$9,$T588+$T592*INT((AQ580-1)/IF(OR($T594=0,$T594=""),1,$T594)),IF($T590=справочники!$E$10,$T588*POWER($T592,INT((AQ580-1)/IF(OR($T594=0,$T594=""),1,$T594))),IF($T590=справочники!$E$11,POWER($T588,1+$T592*INT((AQ580-1)/IF(OR($T594=0,$T594=""),1,$T594))),0))))))))</f>
        <v>0</v>
      </c>
      <c r="AR597" s="591">
        <f>IF(AR581="",0,IF($W583&gt;0,IF(AR583&gt;IF(OR($T578="",$T578=0),10^20,$T578),IF(OR($T578="",$T578=0),10^20,$T578),AR583),IF($W585&gt;0,IF(AR585&gt;IF(OR($T578="",$T578=0),10^20,$T578),IF(OR($T578="",$T578=0),10^20,$T578),AR585),IF(AR580=1,IF($T588&gt;IF(OR($T578="",$T578=0),10^20,$T578),IF(OR($T578="",$T578=0),10^20,$T578),$T588),IF(IF($T590=справочники!$E$9,$T588+$T592*INT((AR580-1)/IF(OR($T594=0,$T594=""),1,$T594)),IF($T590=справочники!$E$10,$T588*POWER($T592,INT((AR580-1)/IF(OR($T594=0,$T594=""),1,$T594))),IF($T590=справочники!$E$11,POWER($T588,1+$T592*INT((AR580-1)/IF(OR($T594=0,$T594=""),1,$T594))),0)))&gt;IF(OR($T578="",$T578=0),10^20,$T578),IF(OR($T578="",$T578=0),10^20,$T578),IF($T590=справочники!$E$9,$T588+$T592*INT((AR580-1)/IF(OR($T594=0,$T594=""),1,$T594)),IF($T590=справочники!$E$10,$T588*POWER($T592,INT((AR580-1)/IF(OR($T594=0,$T594=""),1,$T594))),IF($T590=справочники!$E$11,POWER($T588,1+$T592*INT((AR580-1)/IF(OR($T594=0,$T594=""),1,$T594))),0))))))))</f>
        <v>0</v>
      </c>
      <c r="AS597" s="591">
        <f>IF(AS581="",0,IF($W583&gt;0,IF(AS583&gt;IF(OR($T578="",$T578=0),10^20,$T578),IF(OR($T578="",$T578=0),10^20,$T578),AS583),IF($W585&gt;0,IF(AS585&gt;IF(OR($T578="",$T578=0),10^20,$T578),IF(OR($T578="",$T578=0),10^20,$T578),AS585),IF(AS580=1,IF($T588&gt;IF(OR($T578="",$T578=0),10^20,$T578),IF(OR($T578="",$T578=0),10^20,$T578),$T588),IF(IF($T590=справочники!$E$9,$T588+$T592*INT((AS580-1)/IF(OR($T594=0,$T594=""),1,$T594)),IF($T590=справочники!$E$10,$T588*POWER($T592,INT((AS580-1)/IF(OR($T594=0,$T594=""),1,$T594))),IF($T590=справочники!$E$11,POWER($T588,1+$T592*INT((AS580-1)/IF(OR($T594=0,$T594=""),1,$T594))),0)))&gt;IF(OR($T578="",$T578=0),10^20,$T578),IF(OR($T578="",$T578=0),10^20,$T578),IF($T590=справочники!$E$9,$T588+$T592*INT((AS580-1)/IF(OR($T594=0,$T594=""),1,$T594)),IF($T590=справочники!$E$10,$T588*POWER($T592,INT((AS580-1)/IF(OR($T594=0,$T594=""),1,$T594))),IF($T590=справочники!$E$11,POWER($T588,1+$T592*INT((AS580-1)/IF(OR($T594=0,$T594=""),1,$T594))),0))))))))</f>
        <v>0</v>
      </c>
      <c r="AT597" s="591">
        <f>IF(AT581="",0,IF($W583&gt;0,IF(AT583&gt;IF(OR($T578="",$T578=0),10^20,$T578),IF(OR($T578="",$T578=0),10^20,$T578),AT583),IF($W585&gt;0,IF(AT585&gt;IF(OR($T578="",$T578=0),10^20,$T578),IF(OR($T578="",$T578=0),10^20,$T578),AT585),IF(AT580=1,IF($T588&gt;IF(OR($T578="",$T578=0),10^20,$T578),IF(OR($T578="",$T578=0),10^20,$T578),$T588),IF(IF($T590=справочники!$E$9,$T588+$T592*INT((AT580-1)/IF(OR($T594=0,$T594=""),1,$T594)),IF($T590=справочники!$E$10,$T588*POWER($T592,INT((AT580-1)/IF(OR($T594=0,$T594=""),1,$T594))),IF($T590=справочники!$E$11,POWER($T588,1+$T592*INT((AT580-1)/IF(OR($T594=0,$T594=""),1,$T594))),0)))&gt;IF(OR($T578="",$T578=0),10^20,$T578),IF(OR($T578="",$T578=0),10^20,$T578),IF($T590=справочники!$E$9,$T588+$T592*INT((AT580-1)/IF(OR($T594=0,$T594=""),1,$T594)),IF($T590=справочники!$E$10,$T588*POWER($T592,INT((AT580-1)/IF(OR($T594=0,$T594=""),1,$T594))),IF($T590=справочники!$E$11,POWER($T588,1+$T592*INT((AT580-1)/IF(OR($T594=0,$T594=""),1,$T594))),0))))))))</f>
        <v>0</v>
      </c>
      <c r="AU597" s="591">
        <f>IF(AU581="",0,IF($W583&gt;0,IF(AU583&gt;IF(OR($T578="",$T578=0),10^20,$T578),IF(OR($T578="",$T578=0),10^20,$T578),AU583),IF($W585&gt;0,IF(AU585&gt;IF(OR($T578="",$T578=0),10^20,$T578),IF(OR($T578="",$T578=0),10^20,$T578),AU585),IF(AU580=1,IF($T588&gt;IF(OR($T578="",$T578=0),10^20,$T578),IF(OR($T578="",$T578=0),10^20,$T578),$T588),IF(IF($T590=справочники!$E$9,$T588+$T592*INT((AU580-1)/IF(OR($T594=0,$T594=""),1,$T594)),IF($T590=справочники!$E$10,$T588*POWER($T592,INT((AU580-1)/IF(OR($T594=0,$T594=""),1,$T594))),IF($T590=справочники!$E$11,POWER($T588,1+$T592*INT((AU580-1)/IF(OR($T594=0,$T594=""),1,$T594))),0)))&gt;IF(OR($T578="",$T578=0),10^20,$T578),IF(OR($T578="",$T578=0),10^20,$T578),IF($T590=справочники!$E$9,$T588+$T592*INT((AU580-1)/IF(OR($T594=0,$T594=""),1,$T594)),IF($T590=справочники!$E$10,$T588*POWER($T592,INT((AU580-1)/IF(OR($T594=0,$T594=""),1,$T594))),IF($T590=справочники!$E$11,POWER($T588,1+$T592*INT((AU580-1)/IF(OR($T594=0,$T594=""),1,$T594))),0))))))))</f>
        <v>0</v>
      </c>
      <c r="AV597" s="591">
        <f>IF(AV581="",0,IF($W583&gt;0,IF(AV583&gt;IF(OR($T578="",$T578=0),10^20,$T578),IF(OR($T578="",$T578=0),10^20,$T578),AV583),IF($W585&gt;0,IF(AV585&gt;IF(OR($T578="",$T578=0),10^20,$T578),IF(OR($T578="",$T578=0),10^20,$T578),AV585),IF(AV580=1,IF($T588&gt;IF(OR($T578="",$T578=0),10^20,$T578),IF(OR($T578="",$T578=0),10^20,$T578),$T588),IF(IF($T590=справочники!$E$9,$T588+$T592*INT((AV580-1)/IF(OR($T594=0,$T594=""),1,$T594)),IF($T590=справочники!$E$10,$T588*POWER($T592,INT((AV580-1)/IF(OR($T594=0,$T594=""),1,$T594))),IF($T590=справочники!$E$11,POWER($T588,1+$T592*INT((AV580-1)/IF(OR($T594=0,$T594=""),1,$T594))),0)))&gt;IF(OR($T578="",$T578=0),10^20,$T578),IF(OR($T578="",$T578=0),10^20,$T578),IF($T590=справочники!$E$9,$T588+$T592*INT((AV580-1)/IF(OR($T594=0,$T594=""),1,$T594)),IF($T590=справочники!$E$10,$T588*POWER($T592,INT((AV580-1)/IF(OR($T594=0,$T594=""),1,$T594))),IF($T590=справочники!$E$11,POWER($T588,1+$T592*INT((AV580-1)/IF(OR($T594=0,$T594=""),1,$T594))),0))))))))</f>
        <v>0</v>
      </c>
      <c r="AW597" s="591">
        <f>IF(AW581="",0,IF($W583&gt;0,IF(AW583&gt;IF(OR($T578="",$T578=0),10^20,$T578),IF(OR($T578="",$T578=0),10^20,$T578),AW583),IF($W585&gt;0,IF(AW585&gt;IF(OR($T578="",$T578=0),10^20,$T578),IF(OR($T578="",$T578=0),10^20,$T578),AW585),IF(AW580=1,IF($T588&gt;IF(OR($T578="",$T578=0),10^20,$T578),IF(OR($T578="",$T578=0),10^20,$T578),$T588),IF(IF($T590=справочники!$E$9,$T588+$T592*INT((AW580-1)/IF(OR($T594=0,$T594=""),1,$T594)),IF($T590=справочники!$E$10,$T588*POWER($T592,INT((AW580-1)/IF(OR($T594=0,$T594=""),1,$T594))),IF($T590=справочники!$E$11,POWER($T588,1+$T592*INT((AW580-1)/IF(OR($T594=0,$T594=""),1,$T594))),0)))&gt;IF(OR($T578="",$T578=0),10^20,$T578),IF(OR($T578="",$T578=0),10^20,$T578),IF($T590=справочники!$E$9,$T588+$T592*INT((AW580-1)/IF(OR($T594=0,$T594=""),1,$T594)),IF($T590=справочники!$E$10,$T588*POWER($T592,INT((AW580-1)/IF(OR($T594=0,$T594=""),1,$T594))),IF($T590=справочники!$E$11,POWER($T588,1+$T592*INT((AW580-1)/IF(OR($T594=0,$T594=""),1,$T594))),0))))))))</f>
        <v>0</v>
      </c>
      <c r="AX597" s="591">
        <f>IF(AX581="",0,IF($W583&gt;0,IF(AX583&gt;IF(OR($T578="",$T578=0),10^20,$T578),IF(OR($T578="",$T578=0),10^20,$T578),AX583),IF($W585&gt;0,IF(AX585&gt;IF(OR($T578="",$T578=0),10^20,$T578),IF(OR($T578="",$T578=0),10^20,$T578),AX585),IF(AX580=1,IF($T588&gt;IF(OR($T578="",$T578=0),10^20,$T578),IF(OR($T578="",$T578=0),10^20,$T578),$T588),IF(IF($T590=справочники!$E$9,$T588+$T592*INT((AX580-1)/IF(OR($T594=0,$T594=""),1,$T594)),IF($T590=справочники!$E$10,$T588*POWER($T592,INT((AX580-1)/IF(OR($T594=0,$T594=""),1,$T594))),IF($T590=справочники!$E$11,POWER($T588,1+$T592*INT((AX580-1)/IF(OR($T594=0,$T594=""),1,$T594))),0)))&gt;IF(OR($T578="",$T578=0),10^20,$T578),IF(OR($T578="",$T578=0),10^20,$T578),IF($T590=справочники!$E$9,$T588+$T592*INT((AX580-1)/IF(OR($T594=0,$T594=""),1,$T594)),IF($T590=справочники!$E$10,$T588*POWER($T592,INT((AX580-1)/IF(OR($T594=0,$T594=""),1,$T594))),IF($T590=справочники!$E$11,POWER($T588,1+$T592*INT((AX580-1)/IF(OR($T594=0,$T594=""),1,$T594))),0))))))))</f>
        <v>0</v>
      </c>
      <c r="AY597" s="591">
        <f>IF(AY581="",0,IF($W583&gt;0,IF(AY583&gt;IF(OR($T578="",$T578=0),10^20,$T578),IF(OR($T578="",$T578=0),10^20,$T578),AY583),IF($W585&gt;0,IF(AY585&gt;IF(OR($T578="",$T578=0),10^20,$T578),IF(OR($T578="",$T578=0),10^20,$T578),AY585),IF(AY580=1,IF($T588&gt;IF(OR($T578="",$T578=0),10^20,$T578),IF(OR($T578="",$T578=0),10^20,$T578),$T588),IF(IF($T590=справочники!$E$9,$T588+$T592*INT((AY580-1)/IF(OR($T594=0,$T594=""),1,$T594)),IF($T590=справочники!$E$10,$T588*POWER($T592,INT((AY580-1)/IF(OR($T594=0,$T594=""),1,$T594))),IF($T590=справочники!$E$11,POWER($T588,1+$T592*INT((AY580-1)/IF(OR($T594=0,$T594=""),1,$T594))),0)))&gt;IF(OR($T578="",$T578=0),10^20,$T578),IF(OR($T578="",$T578=0),10^20,$T578),IF($T590=справочники!$E$9,$T588+$T592*INT((AY580-1)/IF(OR($T594=0,$T594=""),1,$T594)),IF($T590=справочники!$E$10,$T588*POWER($T592,INT((AY580-1)/IF(OR($T594=0,$T594=""),1,$T594))),IF($T590=справочники!$E$11,POWER($T588,1+$T592*INT((AY580-1)/IF(OR($T594=0,$T594=""),1,$T594))),0))))))))</f>
        <v>0</v>
      </c>
      <c r="AZ597" s="591">
        <f>IF(AZ581="",0,IF($W583&gt;0,IF(AZ583&gt;IF(OR($T578="",$T578=0),10^20,$T578),IF(OR($T578="",$T578=0),10^20,$T578),AZ583),IF($W585&gt;0,IF(AZ585&gt;IF(OR($T578="",$T578=0),10^20,$T578),IF(OR($T578="",$T578=0),10^20,$T578),AZ585),IF(AZ580=1,IF($T588&gt;IF(OR($T578="",$T578=0),10^20,$T578),IF(OR($T578="",$T578=0),10^20,$T578),$T588),IF(IF($T590=справочники!$E$9,$T588+$T592*INT((AZ580-1)/IF(OR($T594=0,$T594=""),1,$T594)),IF($T590=справочники!$E$10,$T588*POWER($T592,INT((AZ580-1)/IF(OR($T594=0,$T594=""),1,$T594))),IF($T590=справочники!$E$11,POWER($T588,1+$T592*INT((AZ580-1)/IF(OR($T594=0,$T594=""),1,$T594))),0)))&gt;IF(OR($T578="",$T578=0),10^20,$T578),IF(OR($T578="",$T578=0),10^20,$T578),IF($T590=справочники!$E$9,$T588+$T592*INT((AZ580-1)/IF(OR($T594=0,$T594=""),1,$T594)),IF($T590=справочники!$E$10,$T588*POWER($T592,INT((AZ580-1)/IF(OR($T594=0,$T594=""),1,$T594))),IF($T590=справочники!$E$11,POWER($T588,1+$T592*INT((AZ580-1)/IF(OR($T594=0,$T594=""),1,$T594))),0))))))))</f>
        <v>0</v>
      </c>
      <c r="BA597" s="591">
        <f>IF(BA581="",0,IF($W583&gt;0,IF(BA583&gt;IF(OR($T578="",$T578=0),10^20,$T578),IF(OR($T578="",$T578=0),10^20,$T578),BA583),IF($W585&gt;0,IF(BA585&gt;IF(OR($T578="",$T578=0),10^20,$T578),IF(OR($T578="",$T578=0),10^20,$T578),BA585),IF(BA580=1,IF($T588&gt;IF(OR($T578="",$T578=0),10^20,$T578),IF(OR($T578="",$T578=0),10^20,$T578),$T588),IF(IF($T590=справочники!$E$9,$T588+$T592*INT((BA580-1)/IF(OR($T594=0,$T594=""),1,$T594)),IF($T590=справочники!$E$10,$T588*POWER($T592,INT((BA580-1)/IF(OR($T594=0,$T594=""),1,$T594))),IF($T590=справочники!$E$11,POWER($T588,1+$T592*INT((BA580-1)/IF(OR($T594=0,$T594=""),1,$T594))),0)))&gt;IF(OR($T578="",$T578=0),10^20,$T578),IF(OR($T578="",$T578=0),10^20,$T578),IF($T590=справочники!$E$9,$T588+$T592*INT((BA580-1)/IF(OR($T594=0,$T594=""),1,$T594)),IF($T590=справочники!$E$10,$T588*POWER($T592,INT((BA580-1)/IF(OR($T594=0,$T594=""),1,$T594))),IF($T590=справочники!$E$11,POWER($T588,1+$T592*INT((BA580-1)/IF(OR($T594=0,$T594=""),1,$T594))),0))))))))</f>
        <v>0</v>
      </c>
      <c r="BB597" s="591">
        <f>IF(BB581="",0,IF($W583&gt;0,IF(BB583&gt;IF(OR($T578="",$T578=0),10^20,$T578),IF(OR($T578="",$T578=0),10^20,$T578),BB583),IF($W585&gt;0,IF(BB585&gt;IF(OR($T578="",$T578=0),10^20,$T578),IF(OR($T578="",$T578=0),10^20,$T578),BB585),IF(BB580=1,IF($T588&gt;IF(OR($T578="",$T578=0),10^20,$T578),IF(OR($T578="",$T578=0),10^20,$T578),$T588),IF(IF($T590=справочники!$E$9,$T588+$T592*INT((BB580-1)/IF(OR($T594=0,$T594=""),1,$T594)),IF($T590=справочники!$E$10,$T588*POWER($T592,INT((BB580-1)/IF(OR($T594=0,$T594=""),1,$T594))),IF($T590=справочники!$E$11,POWER($T588,1+$T592*INT((BB580-1)/IF(OR($T594=0,$T594=""),1,$T594))),0)))&gt;IF(OR($T578="",$T578=0),10^20,$T578),IF(OR($T578="",$T578=0),10^20,$T578),IF($T590=справочники!$E$9,$T588+$T592*INT((BB580-1)/IF(OR($T594=0,$T594=""),1,$T594)),IF($T590=справочники!$E$10,$T588*POWER($T592,INT((BB580-1)/IF(OR($T594=0,$T594=""),1,$T594))),IF($T590=справочники!$E$11,POWER($T588,1+$T592*INT((BB580-1)/IF(OR($T594=0,$T594=""),1,$T594))),0))))))))</f>
        <v>0</v>
      </c>
      <c r="BC597" s="591">
        <f>IF(BC581="",0,IF($W583&gt;0,IF(BC583&gt;IF(OR($T578="",$T578=0),10^20,$T578),IF(OR($T578="",$T578=0),10^20,$T578),BC583),IF($W585&gt;0,IF(BC585&gt;IF(OR($T578="",$T578=0),10^20,$T578),IF(OR($T578="",$T578=0),10^20,$T578),BC585),IF(BC580=1,IF($T588&gt;IF(OR($T578="",$T578=0),10^20,$T578),IF(OR($T578="",$T578=0),10^20,$T578),$T588),IF(IF($T590=справочники!$E$9,$T588+$T592*INT((BC580-1)/IF(OR($T594=0,$T594=""),1,$T594)),IF($T590=справочники!$E$10,$T588*POWER($T592,INT((BC580-1)/IF(OR($T594=0,$T594=""),1,$T594))),IF($T590=справочники!$E$11,POWER($T588,1+$T592*INT((BC580-1)/IF(OR($T594=0,$T594=""),1,$T594))),0)))&gt;IF(OR($T578="",$T578=0),10^20,$T578),IF(OR($T578="",$T578=0),10^20,$T578),IF($T590=справочники!$E$9,$T588+$T592*INT((BC580-1)/IF(OR($T594=0,$T594=""),1,$T594)),IF($T590=справочники!$E$10,$T588*POWER($T592,INT((BC580-1)/IF(OR($T594=0,$T594=""),1,$T594))),IF($T590=справочники!$E$11,POWER($T588,1+$T592*INT((BC580-1)/IF(OR($T594=0,$T594=""),1,$T594))),0))))))))</f>
        <v>0</v>
      </c>
      <c r="BD597" s="591">
        <f>IF(BD581="",0,IF($W583&gt;0,IF(BD583&gt;IF(OR($T578="",$T578=0),10^20,$T578),IF(OR($T578="",$T578=0),10^20,$T578),BD583),IF($W585&gt;0,IF(BD585&gt;IF(OR($T578="",$T578=0),10^20,$T578),IF(OR($T578="",$T578=0),10^20,$T578),BD585),IF(BD580=1,IF($T588&gt;IF(OR($T578="",$T578=0),10^20,$T578),IF(OR($T578="",$T578=0),10^20,$T578),$T588),IF(IF($T590=справочники!$E$9,$T588+$T592*INT((BD580-1)/IF(OR($T594=0,$T594=""),1,$T594)),IF($T590=справочники!$E$10,$T588*POWER($T592,INT((BD580-1)/IF(OR($T594=0,$T594=""),1,$T594))),IF($T590=справочники!$E$11,POWER($T588,1+$T592*INT((BD580-1)/IF(OR($T594=0,$T594=""),1,$T594))),0)))&gt;IF(OR($T578="",$T578=0),10^20,$T578),IF(OR($T578="",$T578=0),10^20,$T578),IF($T590=справочники!$E$9,$T588+$T592*INT((BD580-1)/IF(OR($T594=0,$T594=""),1,$T594)),IF($T590=справочники!$E$10,$T588*POWER($T592,INT((BD580-1)/IF(OR($T594=0,$T594=""),1,$T594))),IF($T590=справочники!$E$11,POWER($T588,1+$T592*INT((BD580-1)/IF(OR($T594=0,$T594=""),1,$T594))),0))))))))</f>
        <v>0</v>
      </c>
      <c r="BE597" s="591">
        <f>IF(BE581="",0,IF($W583&gt;0,IF(BE583&gt;IF(OR($T578="",$T578=0),10^20,$T578),IF(OR($T578="",$T578=0),10^20,$T578),BE583),IF($W585&gt;0,IF(BE585&gt;IF(OR($T578="",$T578=0),10^20,$T578),IF(OR($T578="",$T578=0),10^20,$T578),BE585),IF(BE580=1,IF($T588&gt;IF(OR($T578="",$T578=0),10^20,$T578),IF(OR($T578="",$T578=0),10^20,$T578),$T588),IF(IF($T590=справочники!$E$9,$T588+$T592*INT((BE580-1)/IF(OR($T594=0,$T594=""),1,$T594)),IF($T590=справочники!$E$10,$T588*POWER($T592,INT((BE580-1)/IF(OR($T594=0,$T594=""),1,$T594))),IF($T590=справочники!$E$11,POWER($T588,1+$T592*INT((BE580-1)/IF(OR($T594=0,$T594=""),1,$T594))),0)))&gt;IF(OR($T578="",$T578=0),10^20,$T578),IF(OR($T578="",$T578=0),10^20,$T578),IF($T590=справочники!$E$9,$T588+$T592*INT((BE580-1)/IF(OR($T594=0,$T594=""),1,$T594)),IF($T590=справочники!$E$10,$T588*POWER($T592,INT((BE580-1)/IF(OR($T594=0,$T594=""),1,$T594))),IF($T590=справочники!$E$11,POWER($T588,1+$T592*INT((BE580-1)/IF(OR($T594=0,$T594=""),1,$T594))),0))))))))</f>
        <v>0</v>
      </c>
      <c r="BF597" s="591">
        <f>IF(BF581="",0,IF($W583&gt;0,IF(BF583&gt;IF(OR($T578="",$T578=0),10^20,$T578),IF(OR($T578="",$T578=0),10^20,$T578),BF583),IF($W585&gt;0,IF(BF585&gt;IF(OR($T578="",$T578=0),10^20,$T578),IF(OR($T578="",$T578=0),10^20,$T578),BF585),IF(BF580=1,IF($T588&gt;IF(OR($T578="",$T578=0),10^20,$T578),IF(OR($T578="",$T578=0),10^20,$T578),$T588),IF(IF($T590=справочники!$E$9,$T588+$T592*INT((BF580-1)/IF(OR($T594=0,$T594=""),1,$T594)),IF($T590=справочники!$E$10,$T588*POWER($T592,INT((BF580-1)/IF(OR($T594=0,$T594=""),1,$T594))),IF($T590=справочники!$E$11,POWER($T588,1+$T592*INT((BF580-1)/IF(OR($T594=0,$T594=""),1,$T594))),0)))&gt;IF(OR($T578="",$T578=0),10^20,$T578),IF(OR($T578="",$T578=0),10^20,$T578),IF($T590=справочники!$E$9,$T588+$T592*INT((BF580-1)/IF(OR($T594=0,$T594=""),1,$T594)),IF($T590=справочники!$E$10,$T588*POWER($T592,INT((BF580-1)/IF(OR($T594=0,$T594=""),1,$T594))),IF($T590=справочники!$E$11,POWER($T588,1+$T592*INT((BF580-1)/IF(OR($T594=0,$T594=""),1,$T594))),0))))))))</f>
        <v>0</v>
      </c>
      <c r="BG597" s="591">
        <f>IF(BG581="",0,IF($W583&gt;0,IF(BG583&gt;IF(OR($T578="",$T578=0),10^20,$T578),IF(OR($T578="",$T578=0),10^20,$T578),BG583),IF($W585&gt;0,IF(BG585&gt;IF(OR($T578="",$T578=0),10^20,$T578),IF(OR($T578="",$T578=0),10^20,$T578),BG585),IF(BG580=1,IF($T588&gt;IF(OR($T578="",$T578=0),10^20,$T578),IF(OR($T578="",$T578=0),10^20,$T578),$T588),IF(IF($T590=справочники!$E$9,$T588+$T592*INT((BG580-1)/IF(OR($T594=0,$T594=""),1,$T594)),IF($T590=справочники!$E$10,$T588*POWER($T592,INT((BG580-1)/IF(OR($T594=0,$T594=""),1,$T594))),IF($T590=справочники!$E$11,POWER($T588,1+$T592*INT((BG580-1)/IF(OR($T594=0,$T594=""),1,$T594))),0)))&gt;IF(OR($T578="",$T578=0),10^20,$T578),IF(OR($T578="",$T578=0),10^20,$T578),IF($T590=справочники!$E$9,$T588+$T592*INT((BG580-1)/IF(OR($T594=0,$T594=""),1,$T594)),IF($T590=справочники!$E$10,$T588*POWER($T592,INT((BG580-1)/IF(OR($T594=0,$T594=""),1,$T594))),IF($T590=справочники!$E$11,POWER($T588,1+$T592*INT((BG580-1)/IF(OR($T594=0,$T594=""),1,$T594))),0))))))))</f>
        <v>0</v>
      </c>
      <c r="BH597" s="591">
        <f>IF(BH581="",0,IF($W583&gt;0,IF(BH583&gt;IF(OR($T578="",$T578=0),10^20,$T578),IF(OR($T578="",$T578=0),10^20,$T578),BH583),IF($W585&gt;0,IF(BH585&gt;IF(OR($T578="",$T578=0),10^20,$T578),IF(OR($T578="",$T578=0),10^20,$T578),BH585),IF(BH580=1,IF($T588&gt;IF(OR($T578="",$T578=0),10^20,$T578),IF(OR($T578="",$T578=0),10^20,$T578),$T588),IF(IF($T590=справочники!$E$9,$T588+$T592*INT((BH580-1)/IF(OR($T594=0,$T594=""),1,$T594)),IF($T590=справочники!$E$10,$T588*POWER($T592,INT((BH580-1)/IF(OR($T594=0,$T594=""),1,$T594))),IF($T590=справочники!$E$11,POWER($T588,1+$T592*INT((BH580-1)/IF(OR($T594=0,$T594=""),1,$T594))),0)))&gt;IF(OR($T578="",$T578=0),10^20,$T578),IF(OR($T578="",$T578=0),10^20,$T578),IF($T590=справочники!$E$9,$T588+$T592*INT((BH580-1)/IF(OR($T594=0,$T594=""),1,$T594)),IF($T590=справочники!$E$10,$T588*POWER($T592,INT((BH580-1)/IF(OR($T594=0,$T594=""),1,$T594))),IF($T590=справочники!$E$11,POWER($T588,1+$T592*INT((BH580-1)/IF(OR($T594=0,$T594=""),1,$T594))),0))))))))</f>
        <v>0</v>
      </c>
      <c r="BI597" s="591">
        <f>IF(BI581="",0,IF($W583&gt;0,IF(BI583&gt;IF(OR($T578="",$T578=0),10^20,$T578),IF(OR($T578="",$T578=0),10^20,$T578),BI583),IF($W585&gt;0,IF(BI585&gt;IF(OR($T578="",$T578=0),10^20,$T578),IF(OR($T578="",$T578=0),10^20,$T578),BI585),IF(BI580=1,IF($T588&gt;IF(OR($T578="",$T578=0),10^20,$T578),IF(OR($T578="",$T578=0),10^20,$T578),$T588),IF(IF($T590=справочники!$E$9,$T588+$T592*INT((BI580-1)/IF(OR($T594=0,$T594=""),1,$T594)),IF($T590=справочники!$E$10,$T588*POWER($T592,INT((BI580-1)/IF(OR($T594=0,$T594=""),1,$T594))),IF($T590=справочники!$E$11,POWER($T588,1+$T592*INT((BI580-1)/IF(OR($T594=0,$T594=""),1,$T594))),0)))&gt;IF(OR($T578="",$T578=0),10^20,$T578),IF(OR($T578="",$T578=0),10^20,$T578),IF($T590=справочники!$E$9,$T588+$T592*INT((BI580-1)/IF(OR($T594=0,$T594=""),1,$T594)),IF($T590=справочники!$E$10,$T588*POWER($T592,INT((BI580-1)/IF(OR($T594=0,$T594=""),1,$T594))),IF($T590=справочники!$E$11,POWER($T588,1+$T592*INT((BI580-1)/IF(OR($T594=0,$T594=""),1,$T594))),0))))))))</f>
        <v>0</v>
      </c>
      <c r="BJ597" s="591">
        <f>IF(BJ581="",0,IF($W583&gt;0,IF(BJ583&gt;IF(OR($T578="",$T578=0),10^20,$T578),IF(OR($T578="",$T578=0),10^20,$T578),BJ583),IF($W585&gt;0,IF(BJ585&gt;IF(OR($T578="",$T578=0),10^20,$T578),IF(OR($T578="",$T578=0),10^20,$T578),BJ585),IF(BJ580=1,IF($T588&gt;IF(OR($T578="",$T578=0),10^20,$T578),IF(OR($T578="",$T578=0),10^20,$T578),$T588),IF(IF($T590=справочники!$E$9,$T588+$T592*INT((BJ580-1)/IF(OR($T594=0,$T594=""),1,$T594)),IF($T590=справочники!$E$10,$T588*POWER($T592,INT((BJ580-1)/IF(OR($T594=0,$T594=""),1,$T594))),IF($T590=справочники!$E$11,POWER($T588,1+$T592*INT((BJ580-1)/IF(OR($T594=0,$T594=""),1,$T594))),0)))&gt;IF(OR($T578="",$T578=0),10^20,$T578),IF(OR($T578="",$T578=0),10^20,$T578),IF($T590=справочники!$E$9,$T588+$T592*INT((BJ580-1)/IF(OR($T594=0,$T594=""),1,$T594)),IF($T590=справочники!$E$10,$T588*POWER($T592,INT((BJ580-1)/IF(OR($T594=0,$T594=""),1,$T594))),IF($T590=справочники!$E$11,POWER($T588,1+$T592*INT((BJ580-1)/IF(OR($T594=0,$T594=""),1,$T594))),0))))))))</f>
        <v>0</v>
      </c>
      <c r="BK597" s="591">
        <f>IF(BK581="",0,IF($W583&gt;0,IF(BK583&gt;IF(OR($T578="",$T578=0),10^20,$T578),IF(OR($T578="",$T578=0),10^20,$T578),BK583),IF($W585&gt;0,IF(BK585&gt;IF(OR($T578="",$T578=0),10^20,$T578),IF(OR($T578="",$T578=0),10^20,$T578),BK585),IF(BK580=1,IF($T588&gt;IF(OR($T578="",$T578=0),10^20,$T578),IF(OR($T578="",$T578=0),10^20,$T578),$T588),IF(IF($T590=справочники!$E$9,$T588+$T592*INT((BK580-1)/IF(OR($T594=0,$T594=""),1,$T594)),IF($T590=справочники!$E$10,$T588*POWER($T592,INT((BK580-1)/IF(OR($T594=0,$T594=""),1,$T594))),IF($T590=справочники!$E$11,POWER($T588,1+$T592*INT((BK580-1)/IF(OR($T594=0,$T594=""),1,$T594))),0)))&gt;IF(OR($T578="",$T578=0),10^20,$T578),IF(OR($T578="",$T578=0),10^20,$T578),IF($T590=справочники!$E$9,$T588+$T592*INT((BK580-1)/IF(OR($T594=0,$T594=""),1,$T594)),IF($T590=справочники!$E$10,$T588*POWER($T592,INT((BK580-1)/IF(OR($T594=0,$T594=""),1,$T594))),IF($T590=справочники!$E$11,POWER($T588,1+$T592*INT((BK580-1)/IF(OR($T594=0,$T594=""),1,$T594))),0))))))))</f>
        <v>0</v>
      </c>
      <c r="BL597" s="591">
        <f>IF(BL581="",0,IF($W583&gt;0,IF(BL583&gt;IF(OR($T578="",$T578=0),10^20,$T578),IF(OR($T578="",$T578=0),10^20,$T578),BL583),IF($W585&gt;0,IF(BL585&gt;IF(OR($T578="",$T578=0),10^20,$T578),IF(OR($T578="",$T578=0),10^20,$T578),BL585),IF(BL580=1,IF($T588&gt;IF(OR($T578="",$T578=0),10^20,$T578),IF(OR($T578="",$T578=0),10^20,$T578),$T588),IF(IF($T590=справочники!$E$9,$T588+$T592*INT((BL580-1)/IF(OR($T594=0,$T594=""),1,$T594)),IF($T590=справочники!$E$10,$T588*POWER($T592,INT((BL580-1)/IF(OR($T594=0,$T594=""),1,$T594))),IF($T590=справочники!$E$11,POWER($T588,1+$T592*INT((BL580-1)/IF(OR($T594=0,$T594=""),1,$T594))),0)))&gt;IF(OR($T578="",$T578=0),10^20,$T578),IF(OR($T578="",$T578=0),10^20,$T578),IF($T590=справочники!$E$9,$T588+$T592*INT((BL580-1)/IF(OR($T594=0,$T594=""),1,$T594)),IF($T590=справочники!$E$10,$T588*POWER($T592,INT((BL580-1)/IF(OR($T594=0,$T594=""),1,$T594))),IF($T590=справочники!$E$11,POWER($T588,1+$T592*INT((BL580-1)/IF(OR($T594=0,$T594=""),1,$T594))),0))))))))</f>
        <v>0</v>
      </c>
      <c r="BM597" s="591">
        <f>IF(BM581="",0,IF($W583&gt;0,IF(BM583&gt;IF(OR($T578="",$T578=0),10^20,$T578),IF(OR($T578="",$T578=0),10^20,$T578),BM583),IF($W585&gt;0,IF(BM585&gt;IF(OR($T578="",$T578=0),10^20,$T578),IF(OR($T578="",$T578=0),10^20,$T578),BM585),IF(BM580=1,IF($T588&gt;IF(OR($T578="",$T578=0),10^20,$T578),IF(OR($T578="",$T578=0),10^20,$T578),$T588),IF(IF($T590=справочники!$E$9,$T588+$T592*INT((BM580-1)/IF(OR($T594=0,$T594=""),1,$T594)),IF($T590=справочники!$E$10,$T588*POWER($T592,INT((BM580-1)/IF(OR($T594=0,$T594=""),1,$T594))),IF($T590=справочники!$E$11,POWER($T588,1+$T592*INT((BM580-1)/IF(OR($T594=0,$T594=""),1,$T594))),0)))&gt;IF(OR($T578="",$T578=0),10^20,$T578),IF(OR($T578="",$T578=0),10^20,$T578),IF($T590=справочники!$E$9,$T588+$T592*INT((BM580-1)/IF(OR($T594=0,$T594=""),1,$T594)),IF($T590=справочники!$E$10,$T588*POWER($T592,INT((BM580-1)/IF(OR($T594=0,$T594=""),1,$T594))),IF($T590=справочники!$E$11,POWER($T588,1+$T592*INT((BM580-1)/IF(OR($T594=0,$T594=""),1,$T594))),0))))))))</f>
        <v>0</v>
      </c>
      <c r="BN597" s="591">
        <f>IF(BN581="",0,IF($W583&gt;0,IF(BN583&gt;IF(OR($T578="",$T578=0),10^20,$T578),IF(OR($T578="",$T578=0),10^20,$T578),BN583),IF($W585&gt;0,IF(BN585&gt;IF(OR($T578="",$T578=0),10^20,$T578),IF(OR($T578="",$T578=0),10^20,$T578),BN585),IF(BN580=1,IF($T588&gt;IF(OR($T578="",$T578=0),10^20,$T578),IF(OR($T578="",$T578=0),10^20,$T578),$T588),IF(IF($T590=справочники!$E$9,$T588+$T592*INT((BN580-1)/IF(OR($T594=0,$T594=""),1,$T594)),IF($T590=справочники!$E$10,$T588*POWER($T592,INT((BN580-1)/IF(OR($T594=0,$T594=""),1,$T594))),IF($T590=справочники!$E$11,POWER($T588,1+$T592*INT((BN580-1)/IF(OR($T594=0,$T594=""),1,$T594))),0)))&gt;IF(OR($T578="",$T578=0),10^20,$T578),IF(OR($T578="",$T578=0),10^20,$T578),IF($T590=справочники!$E$9,$T588+$T592*INT((BN580-1)/IF(OR($T594=0,$T594=""),1,$T594)),IF($T590=справочники!$E$10,$T588*POWER($T592,INT((BN580-1)/IF(OR($T594=0,$T594=""),1,$T594))),IF($T590=справочники!$E$11,POWER($T588,1+$T592*INT((BN580-1)/IF(OR($T594=0,$T594=""),1,$T594))),0))))))))</f>
        <v>0</v>
      </c>
      <c r="BO597" s="591">
        <f>IF(BO581="",0,IF($W583&gt;0,IF(BO583&gt;IF(OR($T578="",$T578=0),10^20,$T578),IF(OR($T578="",$T578=0),10^20,$T578),BO583),IF($W585&gt;0,IF(BO585&gt;IF(OR($T578="",$T578=0),10^20,$T578),IF(OR($T578="",$T578=0),10^20,$T578),BO585),IF(BO580=1,IF($T588&gt;IF(OR($T578="",$T578=0),10^20,$T578),IF(OR($T578="",$T578=0),10^20,$T578),$T588),IF(IF($T590=справочники!$E$9,$T588+$T592*INT((BO580-1)/IF(OR($T594=0,$T594=""),1,$T594)),IF($T590=справочники!$E$10,$T588*POWER($T592,INT((BO580-1)/IF(OR($T594=0,$T594=""),1,$T594))),IF($T590=справочники!$E$11,POWER($T588,1+$T592*INT((BO580-1)/IF(OR($T594=0,$T594=""),1,$T594))),0)))&gt;IF(OR($T578="",$T578=0),10^20,$T578),IF(OR($T578="",$T578=0),10^20,$T578),IF($T590=справочники!$E$9,$T588+$T592*INT((BO580-1)/IF(OR($T594=0,$T594=""),1,$T594)),IF($T590=справочники!$E$10,$T588*POWER($T592,INT((BO580-1)/IF(OR($T594=0,$T594=""),1,$T594))),IF($T590=справочники!$E$11,POWER($T588,1+$T592*INT((BO580-1)/IF(OR($T594=0,$T594=""),1,$T594))),0))))))))</f>
        <v>0</v>
      </c>
      <c r="BP597" s="591">
        <f>IF(BP581="",0,IF($W583&gt;0,IF(BP583&gt;IF(OR($T578="",$T578=0),10^20,$T578),IF(OR($T578="",$T578=0),10^20,$T578),BP583),IF($W585&gt;0,IF(BP585&gt;IF(OR($T578="",$T578=0),10^20,$T578),IF(OR($T578="",$T578=0),10^20,$T578),BP585),IF(BP580=1,IF($T588&gt;IF(OR($T578="",$T578=0),10^20,$T578),IF(OR($T578="",$T578=0),10^20,$T578),$T588),IF(IF($T590=справочники!$E$9,$T588+$T592*INT((BP580-1)/IF(OR($T594=0,$T594=""),1,$T594)),IF($T590=справочники!$E$10,$T588*POWER($T592,INT((BP580-1)/IF(OR($T594=0,$T594=""),1,$T594))),IF($T590=справочники!$E$11,POWER($T588,1+$T592*INT((BP580-1)/IF(OR($T594=0,$T594=""),1,$T594))),0)))&gt;IF(OR($T578="",$T578=0),10^20,$T578),IF(OR($T578="",$T578=0),10^20,$T578),IF($T590=справочники!$E$9,$T588+$T592*INT((BP580-1)/IF(OR($T594=0,$T594=""),1,$T594)),IF($T590=справочники!$E$10,$T588*POWER($T592,INT((BP580-1)/IF(OR($T594=0,$T594=""),1,$T594))),IF($T590=справочники!$E$11,POWER($T588,1+$T592*INT((BP580-1)/IF(OR($T594=0,$T594=""),1,$T594))),0))))))))</f>
        <v>0</v>
      </c>
      <c r="BQ597" s="591">
        <f>IF(BQ581="",0,IF($W583&gt;0,IF(BQ583&gt;IF(OR($T578="",$T578=0),10^20,$T578),IF(OR($T578="",$T578=0),10^20,$T578),BQ583),IF($W585&gt;0,IF(BQ585&gt;IF(OR($T578="",$T578=0),10^20,$T578),IF(OR($T578="",$T578=0),10^20,$T578),BQ585),IF(BQ580=1,IF($T588&gt;IF(OR($T578="",$T578=0),10^20,$T578),IF(OR($T578="",$T578=0),10^20,$T578),$T588),IF(IF($T590=справочники!$E$9,$T588+$T592*INT((BQ580-1)/IF(OR($T594=0,$T594=""),1,$T594)),IF($T590=справочники!$E$10,$T588*POWER($T592,INT((BQ580-1)/IF(OR($T594=0,$T594=""),1,$T594))),IF($T590=справочники!$E$11,POWER($T588,1+$T592*INT((BQ580-1)/IF(OR($T594=0,$T594=""),1,$T594))),0)))&gt;IF(OR($T578="",$T578=0),10^20,$T578),IF(OR($T578="",$T578=0),10^20,$T578),IF($T590=справочники!$E$9,$T588+$T592*INT((BQ580-1)/IF(OR($T594=0,$T594=""),1,$T594)),IF($T590=справочники!$E$10,$T588*POWER($T592,INT((BQ580-1)/IF(OR($T594=0,$T594=""),1,$T594))),IF($T590=справочники!$E$11,POWER($T588,1+$T592*INT((BQ580-1)/IF(OR($T594=0,$T594=""),1,$T594))),0))))))))</f>
        <v>0</v>
      </c>
      <c r="BR597" s="591">
        <f>IF(BR581="",0,IF($W583&gt;0,IF(BR583&gt;IF(OR($T578="",$T578=0),10^20,$T578),IF(OR($T578="",$T578=0),10^20,$T578),BR583),IF($W585&gt;0,IF(BR585&gt;IF(OR($T578="",$T578=0),10^20,$T578),IF(OR($T578="",$T578=0),10^20,$T578),BR585),IF(BR580=1,IF($T588&gt;IF(OR($T578="",$T578=0),10^20,$T578),IF(OR($T578="",$T578=0),10^20,$T578),$T588),IF(IF($T590=справочники!$E$9,$T588+$T592*INT((BR580-1)/IF(OR($T594=0,$T594=""),1,$T594)),IF($T590=справочники!$E$10,$T588*POWER($T592,INT((BR580-1)/IF(OR($T594=0,$T594=""),1,$T594))),IF($T590=справочники!$E$11,POWER($T588,1+$T592*INT((BR580-1)/IF(OR($T594=0,$T594=""),1,$T594))),0)))&gt;IF(OR($T578="",$T578=0),10^20,$T578),IF(OR($T578="",$T578=0),10^20,$T578),IF($T590=справочники!$E$9,$T588+$T592*INT((BR580-1)/IF(OR($T594=0,$T594=""),1,$T594)),IF($T590=справочники!$E$10,$T588*POWER($T592,INT((BR580-1)/IF(OR($T594=0,$T594=""),1,$T594))),IF($T590=справочники!$E$11,POWER($T588,1+$T592*INT((BR580-1)/IF(OR($T594=0,$T594=""),1,$T594))),0))))))))</f>
        <v>0</v>
      </c>
      <c r="BS597" s="591">
        <f>IF(BS581="",0,IF($W583&gt;0,IF(BS583&gt;IF(OR($T578="",$T578=0),10^20,$T578),IF(OR($T578="",$T578=0),10^20,$T578),BS583),IF($W585&gt;0,IF(BS585&gt;IF(OR($T578="",$T578=0),10^20,$T578),IF(OR($T578="",$T578=0),10^20,$T578),BS585),IF(BS580=1,IF($T588&gt;IF(OR($T578="",$T578=0),10^20,$T578),IF(OR($T578="",$T578=0),10^20,$T578),$T588),IF(IF($T590=справочники!$E$9,$T588+$T592*INT((BS580-1)/IF(OR($T594=0,$T594=""),1,$T594)),IF($T590=справочники!$E$10,$T588*POWER($T592,INT((BS580-1)/IF(OR($T594=0,$T594=""),1,$T594))),IF($T590=справочники!$E$11,POWER($T588,1+$T592*INT((BS580-1)/IF(OR($T594=0,$T594=""),1,$T594))),0)))&gt;IF(OR($T578="",$T578=0),10^20,$T578),IF(OR($T578="",$T578=0),10^20,$T578),IF($T590=справочники!$E$9,$T588+$T592*INT((BS580-1)/IF(OR($T594=0,$T594=""),1,$T594)),IF($T590=справочники!$E$10,$T588*POWER($T592,INT((BS580-1)/IF(OR($T594=0,$T594=""),1,$T594))),IF($T590=справочники!$E$11,POWER($T588,1+$T592*INT((BS580-1)/IF(OR($T594=0,$T594=""),1,$T594))),0))))))))</f>
        <v>0</v>
      </c>
      <c r="BT597" s="591">
        <f>IF(BT581="",0,IF($W583&gt;0,IF(BT583&gt;IF(OR($T578="",$T578=0),10^20,$T578),IF(OR($T578="",$T578=0),10^20,$T578),BT583),IF($W585&gt;0,IF(BT585&gt;IF(OR($T578="",$T578=0),10^20,$T578),IF(OR($T578="",$T578=0),10^20,$T578),BT585),IF(BT580=1,IF($T588&gt;IF(OR($T578="",$T578=0),10^20,$T578),IF(OR($T578="",$T578=0),10^20,$T578),$T588),IF(IF($T590=справочники!$E$9,$T588+$T592*INT((BT580-1)/IF(OR($T594=0,$T594=""),1,$T594)),IF($T590=справочники!$E$10,$T588*POWER($T592,INT((BT580-1)/IF(OR($T594=0,$T594=""),1,$T594))),IF($T590=справочники!$E$11,POWER($T588,1+$T592*INT((BT580-1)/IF(OR($T594=0,$T594=""),1,$T594))),0)))&gt;IF(OR($T578="",$T578=0),10^20,$T578),IF(OR($T578="",$T578=0),10^20,$T578),IF($T590=справочники!$E$9,$T588+$T592*INT((BT580-1)/IF(OR($T594=0,$T594=""),1,$T594)),IF($T590=справочники!$E$10,$T588*POWER($T592,INT((BT580-1)/IF(OR($T594=0,$T594=""),1,$T594))),IF($T590=справочники!$E$11,POWER($T588,1+$T592*INT((BT580-1)/IF(OR($T594=0,$T594=""),1,$T594))),0))))))))</f>
        <v>0</v>
      </c>
      <c r="BU597" s="591">
        <f>IF(BU581="",0,IF($W583&gt;0,IF(BU583&gt;IF(OR($T578="",$T578=0),10^20,$T578),IF(OR($T578="",$T578=0),10^20,$T578),BU583),IF($W585&gt;0,IF(BU585&gt;IF(OR($T578="",$T578=0),10^20,$T578),IF(OR($T578="",$T578=0),10^20,$T578),BU585),IF(BU580=1,IF($T588&gt;IF(OR($T578="",$T578=0),10^20,$T578),IF(OR($T578="",$T578=0),10^20,$T578),$T588),IF(IF($T590=справочники!$E$9,$T588+$T592*INT((BU580-1)/IF(OR($T594=0,$T594=""),1,$T594)),IF($T590=справочники!$E$10,$T588*POWER($T592,INT((BU580-1)/IF(OR($T594=0,$T594=""),1,$T594))),IF($T590=справочники!$E$11,POWER($T588,1+$T592*INT((BU580-1)/IF(OR($T594=0,$T594=""),1,$T594))),0)))&gt;IF(OR($T578="",$T578=0),10^20,$T578),IF(OR($T578="",$T578=0),10^20,$T578),IF($T590=справочники!$E$9,$T588+$T592*INT((BU580-1)/IF(OR($T594=0,$T594=""),1,$T594)),IF($T590=справочники!$E$10,$T588*POWER($T592,INT((BU580-1)/IF(OR($T594=0,$T594=""),1,$T594))),IF($T590=справочники!$E$11,POWER($T588,1+$T592*INT((BU580-1)/IF(OR($T594=0,$T594=""),1,$T594))),0))))))))</f>
        <v>0</v>
      </c>
      <c r="BV597" s="591">
        <f>IF(BV581="",0,IF($W583&gt;0,IF(BV583&gt;IF(OR($T578="",$T578=0),10^20,$T578),IF(OR($T578="",$T578=0),10^20,$T578),BV583),IF($W585&gt;0,IF(BV585&gt;IF(OR($T578="",$T578=0),10^20,$T578),IF(OR($T578="",$T578=0),10^20,$T578),BV585),IF(BV580=1,IF($T588&gt;IF(OR($T578="",$T578=0),10^20,$T578),IF(OR($T578="",$T578=0),10^20,$T578),$T588),IF(IF($T590=справочники!$E$9,$T588+$T592*INT((BV580-1)/IF(OR($T594=0,$T594=""),1,$T594)),IF($T590=справочники!$E$10,$T588*POWER($T592,INT((BV580-1)/IF(OR($T594=0,$T594=""),1,$T594))),IF($T590=справочники!$E$11,POWER($T588,1+$T592*INT((BV580-1)/IF(OR($T594=0,$T594=""),1,$T594))),0)))&gt;IF(OR($T578="",$T578=0),10^20,$T578),IF(OR($T578="",$T578=0),10^20,$T578),IF($T590=справочники!$E$9,$T588+$T592*INT((BV580-1)/IF(OR($T594=0,$T594=""),1,$T594)),IF($T590=справочники!$E$10,$T588*POWER($T592,INT((BV580-1)/IF(OR($T594=0,$T594=""),1,$T594))),IF($T590=справочники!$E$11,POWER($T588,1+$T592*INT((BV580-1)/IF(OR($T594=0,$T594=""),1,$T594))),0))))))))</f>
        <v>0</v>
      </c>
      <c r="BW597" s="591">
        <f>IF(BW581="",0,IF($W583&gt;0,IF(BW583&gt;IF(OR($T578="",$T578=0),10^20,$T578),IF(OR($T578="",$T578=0),10^20,$T578),BW583),IF($W585&gt;0,IF(BW585&gt;IF(OR($T578="",$T578=0),10^20,$T578),IF(OR($T578="",$T578=0),10^20,$T578),BW585),IF(BW580=1,IF($T588&gt;IF(OR($T578="",$T578=0),10^20,$T578),IF(OR($T578="",$T578=0),10^20,$T578),$T588),IF(IF($T590=справочники!$E$9,$T588+$T592*INT((BW580-1)/IF(OR($T594=0,$T594=""),1,$T594)),IF($T590=справочники!$E$10,$T588*POWER($T592,INT((BW580-1)/IF(OR($T594=0,$T594=""),1,$T594))),IF($T590=справочники!$E$11,POWER($T588,1+$T592*INT((BW580-1)/IF(OR($T594=0,$T594=""),1,$T594))),0)))&gt;IF(OR($T578="",$T578=0),10^20,$T578),IF(OR($T578="",$T578=0),10^20,$T578),IF($T590=справочники!$E$9,$T588+$T592*INT((BW580-1)/IF(OR($T594=0,$T594=""),1,$T594)),IF($T590=справочники!$E$10,$T588*POWER($T592,INT((BW580-1)/IF(OR($T594=0,$T594=""),1,$T594))),IF($T590=справочники!$E$11,POWER($T588,1+$T592*INT((BW580-1)/IF(OR($T594=0,$T594=""),1,$T594))),0))))))))</f>
        <v>0</v>
      </c>
      <c r="BX597" s="591">
        <f>IF(BX581="",0,IF($W583&gt;0,IF(BX583&gt;IF(OR($T578="",$T578=0),10^20,$T578),IF(OR($T578="",$T578=0),10^20,$T578),BX583),IF($W585&gt;0,IF(BX585&gt;IF(OR($T578="",$T578=0),10^20,$T578),IF(OR($T578="",$T578=0),10^20,$T578),BX585),IF(BX580=1,IF($T588&gt;IF(OR($T578="",$T578=0),10^20,$T578),IF(OR($T578="",$T578=0),10^20,$T578),$T588),IF(IF($T590=справочники!$E$9,$T588+$T592*INT((BX580-1)/IF(OR($T594=0,$T594=""),1,$T594)),IF($T590=справочники!$E$10,$T588*POWER($T592,INT((BX580-1)/IF(OR($T594=0,$T594=""),1,$T594))),IF($T590=справочники!$E$11,POWER($T588,1+$T592*INT((BX580-1)/IF(OR($T594=0,$T594=""),1,$T594))),0)))&gt;IF(OR($T578="",$T578=0),10^20,$T578),IF(OR($T578="",$T578=0),10^20,$T578),IF($T590=справочники!$E$9,$T588+$T592*INT((BX580-1)/IF(OR($T594=0,$T594=""),1,$T594)),IF($T590=справочники!$E$10,$T588*POWER($T592,INT((BX580-1)/IF(OR($T594=0,$T594=""),1,$T594))),IF($T590=справочники!$E$11,POWER($T588,1+$T592*INT((BX580-1)/IF(OR($T594=0,$T594=""),1,$T594))),0))))))))</f>
        <v>0</v>
      </c>
      <c r="BY597" s="591">
        <f>IF(BY581="",0,IF($W583&gt;0,IF(BY583&gt;IF(OR($T578="",$T578=0),10^20,$T578),IF(OR($T578="",$T578=0),10^20,$T578),BY583),IF($W585&gt;0,IF(BY585&gt;IF(OR($T578="",$T578=0),10^20,$T578),IF(OR($T578="",$T578=0),10^20,$T578),BY585),IF(BY580=1,IF($T588&gt;IF(OR($T578="",$T578=0),10^20,$T578),IF(OR($T578="",$T578=0),10^20,$T578),$T588),IF(IF($T590=справочники!$E$9,$T588+$T592*INT((BY580-1)/IF(OR($T594=0,$T594=""),1,$T594)),IF($T590=справочники!$E$10,$T588*POWER($T592,INT((BY580-1)/IF(OR($T594=0,$T594=""),1,$T594))),IF($T590=справочники!$E$11,POWER($T588,1+$T592*INT((BY580-1)/IF(OR($T594=0,$T594=""),1,$T594))),0)))&gt;IF(OR($T578="",$T578=0),10^20,$T578),IF(OR($T578="",$T578=0),10^20,$T578),IF($T590=справочники!$E$9,$T588+$T592*INT((BY580-1)/IF(OR($T594=0,$T594=""),1,$T594)),IF($T590=справочники!$E$10,$T588*POWER($T592,INT((BY580-1)/IF(OR($T594=0,$T594=""),1,$T594))),IF($T590=справочники!$E$11,POWER($T588,1+$T592*INT((BY580-1)/IF(OR($T594=0,$T594=""),1,$T594))),0))))))))</f>
        <v>0</v>
      </c>
      <c r="BZ597" s="591">
        <f>IF(BZ581="",0,IF($W583&gt;0,IF(BZ583&gt;IF(OR($T578="",$T578=0),10^20,$T578),IF(OR($T578="",$T578=0),10^20,$T578),BZ583),IF($W585&gt;0,IF(BZ585&gt;IF(OR($T578="",$T578=0),10^20,$T578),IF(OR($T578="",$T578=0),10^20,$T578),BZ585),IF(BZ580=1,IF($T588&gt;IF(OR($T578="",$T578=0),10^20,$T578),IF(OR($T578="",$T578=0),10^20,$T578),$T588),IF(IF($T590=справочники!$E$9,$T588+$T592*INT((BZ580-1)/IF(OR($T594=0,$T594=""),1,$T594)),IF($T590=справочники!$E$10,$T588*POWER($T592,INT((BZ580-1)/IF(OR($T594=0,$T594=""),1,$T594))),IF($T590=справочники!$E$11,POWER($T588,1+$T592*INT((BZ580-1)/IF(OR($T594=0,$T594=""),1,$T594))),0)))&gt;IF(OR($T578="",$T578=0),10^20,$T578),IF(OR($T578="",$T578=0),10^20,$T578),IF($T590=справочники!$E$9,$T588+$T592*INT((BZ580-1)/IF(OR($T594=0,$T594=""),1,$T594)),IF($T590=справочники!$E$10,$T588*POWER($T592,INT((BZ580-1)/IF(OR($T594=0,$T594=""),1,$T594))),IF($T590=справочники!$E$11,POWER($T588,1+$T592*INT((BZ580-1)/IF(OR($T594=0,$T594=""),1,$T594))),0))))))))</f>
        <v>0</v>
      </c>
      <c r="CA597" s="591">
        <f>IF(CA581="",0,IF($W583&gt;0,IF(CA583&gt;IF(OR($T578="",$T578=0),10^20,$T578),IF(OR($T578="",$T578=0),10^20,$T578),CA583),IF($W585&gt;0,IF(CA585&gt;IF(OR($T578="",$T578=0),10^20,$T578),IF(OR($T578="",$T578=0),10^20,$T578),CA585),IF(CA580=1,IF($T588&gt;IF(OR($T578="",$T578=0),10^20,$T578),IF(OR($T578="",$T578=0),10^20,$T578),$T588),IF(IF($T590=справочники!$E$9,$T588+$T592*INT((CA580-1)/IF(OR($T594=0,$T594=""),1,$T594)),IF($T590=справочники!$E$10,$T588*POWER($T592,INT((CA580-1)/IF(OR($T594=0,$T594=""),1,$T594))),IF($T590=справочники!$E$11,POWER($T588,1+$T592*INT((CA580-1)/IF(OR($T594=0,$T594=""),1,$T594))),0)))&gt;IF(OR($T578="",$T578=0),10^20,$T578),IF(OR($T578="",$T578=0),10^20,$T578),IF($T590=справочники!$E$9,$T588+$T592*INT((CA580-1)/IF(OR($T594=0,$T594=""),1,$T594)),IF($T590=справочники!$E$10,$T588*POWER($T592,INT((CA580-1)/IF(OR($T594=0,$T594=""),1,$T594))),IF($T590=справочники!$E$11,POWER($T588,1+$T592*INT((CA580-1)/IF(OR($T594=0,$T594=""),1,$T594))),0))))))))</f>
        <v>0</v>
      </c>
      <c r="CB597" s="591">
        <f>IF(CB581="",0,IF($W583&gt;0,IF(CB583&gt;IF(OR($T578="",$T578=0),10^20,$T578),IF(OR($T578="",$T578=0),10^20,$T578),CB583),IF($W585&gt;0,IF(CB585&gt;IF(OR($T578="",$T578=0),10^20,$T578),IF(OR($T578="",$T578=0),10^20,$T578),CB585),IF(CB580=1,IF($T588&gt;IF(OR($T578="",$T578=0),10^20,$T578),IF(OR($T578="",$T578=0),10^20,$T578),$T588),IF(IF($T590=справочники!$E$9,$T588+$T592*INT((CB580-1)/IF(OR($T594=0,$T594=""),1,$T594)),IF($T590=справочники!$E$10,$T588*POWER($T592,INT((CB580-1)/IF(OR($T594=0,$T594=""),1,$T594))),IF($T590=справочники!$E$11,POWER($T588,1+$T592*INT((CB580-1)/IF(OR($T594=0,$T594=""),1,$T594))),0)))&gt;IF(OR($T578="",$T578=0),10^20,$T578),IF(OR($T578="",$T578=0),10^20,$T578),IF($T590=справочники!$E$9,$T588+$T592*INT((CB580-1)/IF(OR($T594=0,$T594=""),1,$T594)),IF($T590=справочники!$E$10,$T588*POWER($T592,INT((CB580-1)/IF(OR($T594=0,$T594=""),1,$T594))),IF($T590=справочники!$E$11,POWER($T588,1+$T592*INT((CB580-1)/IF(OR($T594=0,$T594=""),1,$T594))),0))))))))</f>
        <v>0</v>
      </c>
      <c r="CC597" s="591">
        <f>IF(CC581="",0,IF($W583&gt;0,IF(CC583&gt;IF(OR($T578="",$T578=0),10^20,$T578),IF(OR($T578="",$T578=0),10^20,$T578),CC583),IF($W585&gt;0,IF(CC585&gt;IF(OR($T578="",$T578=0),10^20,$T578),IF(OR($T578="",$T578=0),10^20,$T578),CC585),IF(CC580=1,IF($T588&gt;IF(OR($T578="",$T578=0),10^20,$T578),IF(OR($T578="",$T578=0),10^20,$T578),$T588),IF(IF($T590=справочники!$E$9,$T588+$T592*INT((CC580-1)/IF(OR($T594=0,$T594=""),1,$T594)),IF($T590=справочники!$E$10,$T588*POWER($T592,INT((CC580-1)/IF(OR($T594=0,$T594=""),1,$T594))),IF($T590=справочники!$E$11,POWER($T588,1+$T592*INT((CC580-1)/IF(OR($T594=0,$T594=""),1,$T594))),0)))&gt;IF(OR($T578="",$T578=0),10^20,$T578),IF(OR($T578="",$T578=0),10^20,$T578),IF($T590=справочники!$E$9,$T588+$T592*INT((CC580-1)/IF(OR($T594=0,$T594=""),1,$T594)),IF($T590=справочники!$E$10,$T588*POWER($T592,INT((CC580-1)/IF(OR($T594=0,$T594=""),1,$T594))),IF($T590=справочники!$E$11,POWER($T588,1+$T592*INT((CC580-1)/IF(OR($T594=0,$T594=""),1,$T594))),0))))))))</f>
        <v>0</v>
      </c>
      <c r="CD597" s="591">
        <f>IF(CD581="",0,IF($W583&gt;0,IF(CD583&gt;IF(OR($T578="",$T578=0),10^20,$T578),IF(OR($T578="",$T578=0),10^20,$T578),CD583),IF($W585&gt;0,IF(CD585&gt;IF(OR($T578="",$T578=0),10^20,$T578),IF(OR($T578="",$T578=0),10^20,$T578),CD585),IF(CD580=1,IF($T588&gt;IF(OR($T578="",$T578=0),10^20,$T578),IF(OR($T578="",$T578=0),10^20,$T578),$T588),IF(IF($T590=справочники!$E$9,$T588+$T592*INT((CD580-1)/IF(OR($T594=0,$T594=""),1,$T594)),IF($T590=справочники!$E$10,$T588*POWER($T592,INT((CD580-1)/IF(OR($T594=0,$T594=""),1,$T594))),IF($T590=справочники!$E$11,POWER($T588,1+$T592*INT((CD580-1)/IF(OR($T594=0,$T594=""),1,$T594))),0)))&gt;IF(OR($T578="",$T578=0),10^20,$T578),IF(OR($T578="",$T578=0),10^20,$T578),IF($T590=справочники!$E$9,$T588+$T592*INT((CD580-1)/IF(OR($T594=0,$T594=""),1,$T594)),IF($T590=справочники!$E$10,$T588*POWER($T592,INT((CD580-1)/IF(OR($T594=0,$T594=""),1,$T594))),IF($T590=справочники!$E$11,POWER($T588,1+$T592*INT((CD580-1)/IF(OR($T594=0,$T594=""),1,$T594))),0))))))))</f>
        <v>0</v>
      </c>
      <c r="CE597" s="591">
        <f>IF(CE581="",0,IF($W583&gt;0,IF(CE583&gt;IF(OR($T578="",$T578=0),10^20,$T578),IF(OR($T578="",$T578=0),10^20,$T578),CE583),IF($W585&gt;0,IF(CE585&gt;IF(OR($T578="",$T578=0),10^20,$T578),IF(OR($T578="",$T578=0),10^20,$T578),CE585),IF(CE580=1,IF($T588&gt;IF(OR($T578="",$T578=0),10^20,$T578),IF(OR($T578="",$T578=0),10^20,$T578),$T588),IF(IF($T590=справочники!$E$9,$T588+$T592*INT((CE580-1)/IF(OR($T594=0,$T594=""),1,$T594)),IF($T590=справочники!$E$10,$T588*POWER($T592,INT((CE580-1)/IF(OR($T594=0,$T594=""),1,$T594))),IF($T590=справочники!$E$11,POWER($T588,1+$T592*INT((CE580-1)/IF(OR($T594=0,$T594=""),1,$T594))),0)))&gt;IF(OR($T578="",$T578=0),10^20,$T578),IF(OR($T578="",$T578=0),10^20,$T578),IF($T590=справочники!$E$9,$T588+$T592*INT((CE580-1)/IF(OR($T594=0,$T594=""),1,$T594)),IF($T590=справочники!$E$10,$T588*POWER($T592,INT((CE580-1)/IF(OR($T594=0,$T594=""),1,$T594))),IF($T590=справочники!$E$11,POWER($T588,1+$T592*INT((CE580-1)/IF(OR($T594=0,$T594=""),1,$T594))),0))))))))</f>
        <v>0</v>
      </c>
      <c r="CF597" s="591">
        <f>IF(CF581="",0,IF($W583&gt;0,IF(CF583&gt;IF(OR($T578="",$T578=0),10^20,$T578),IF(OR($T578="",$T578=0),10^20,$T578),CF583),IF($W585&gt;0,IF(CF585&gt;IF(OR($T578="",$T578=0),10^20,$T578),IF(OR($T578="",$T578=0),10^20,$T578),CF585),IF(CF580=1,IF($T588&gt;IF(OR($T578="",$T578=0),10^20,$T578),IF(OR($T578="",$T578=0),10^20,$T578),$T588),IF(IF($T590=справочники!$E$9,$T588+$T592*INT((CF580-1)/IF(OR($T594=0,$T594=""),1,$T594)),IF($T590=справочники!$E$10,$T588*POWER($T592,INT((CF580-1)/IF(OR($T594=0,$T594=""),1,$T594))),IF($T590=справочники!$E$11,POWER($T588,1+$T592*INT((CF580-1)/IF(OR($T594=0,$T594=""),1,$T594))),0)))&gt;IF(OR($T578="",$T578=0),10^20,$T578),IF(OR($T578="",$T578=0),10^20,$T578),IF($T590=справочники!$E$9,$T588+$T592*INT((CF580-1)/IF(OR($T594=0,$T594=""),1,$T594)),IF($T590=справочники!$E$10,$T588*POWER($T592,INT((CF580-1)/IF(OR($T594=0,$T594=""),1,$T594))),IF($T590=справочники!$E$11,POWER($T588,1+$T592*INT((CF580-1)/IF(OR($T594=0,$T594=""),1,$T594))),0))))))))</f>
        <v>0</v>
      </c>
      <c r="CG597" s="591">
        <f>IF(CG581="",0,IF($W583&gt;0,IF(CG583&gt;IF(OR($T578="",$T578=0),10^20,$T578),IF(OR($T578="",$T578=0),10^20,$T578),CG583),IF($W585&gt;0,IF(CG585&gt;IF(OR($T578="",$T578=0),10^20,$T578),IF(OR($T578="",$T578=0),10^20,$T578),CG585),IF(CG580=1,IF($T588&gt;IF(OR($T578="",$T578=0),10^20,$T578),IF(OR($T578="",$T578=0),10^20,$T578),$T588),IF(IF($T590=справочники!$E$9,$T588+$T592*INT((CG580-1)/IF(OR($T594=0,$T594=""),1,$T594)),IF($T590=справочники!$E$10,$T588*POWER($T592,INT((CG580-1)/IF(OR($T594=0,$T594=""),1,$T594))),IF($T590=справочники!$E$11,POWER($T588,1+$T592*INT((CG580-1)/IF(OR($T594=0,$T594=""),1,$T594))),0)))&gt;IF(OR($T578="",$T578=0),10^20,$T578),IF(OR($T578="",$T578=0),10^20,$T578),IF($T590=справочники!$E$9,$T588+$T592*INT((CG580-1)/IF(OR($T594=0,$T594=""),1,$T594)),IF($T590=справочники!$E$10,$T588*POWER($T592,INT((CG580-1)/IF(OR($T594=0,$T594=""),1,$T594))),IF($T590=справочники!$E$11,POWER($T588,1+$T592*INT((CG580-1)/IF(OR($T594=0,$T594=""),1,$T594))),0))))))))</f>
        <v>0</v>
      </c>
      <c r="CH597" s="591">
        <f>IF(CH581="",0,IF($W583&gt;0,IF(CH583&gt;IF(OR($T578="",$T578=0),10^20,$T578),IF(OR($T578="",$T578=0),10^20,$T578),CH583),IF($W585&gt;0,IF(CH585&gt;IF(OR($T578="",$T578=0),10^20,$T578),IF(OR($T578="",$T578=0),10^20,$T578),CH585),IF(CH580=1,IF($T588&gt;IF(OR($T578="",$T578=0),10^20,$T578),IF(OR($T578="",$T578=0),10^20,$T578),$T588),IF(IF($T590=справочники!$E$9,$T588+$T592*INT((CH580-1)/IF(OR($T594=0,$T594=""),1,$T594)),IF($T590=справочники!$E$10,$T588*POWER($T592,INT((CH580-1)/IF(OR($T594=0,$T594=""),1,$T594))),IF($T590=справочники!$E$11,POWER($T588,1+$T592*INT((CH580-1)/IF(OR($T594=0,$T594=""),1,$T594))),0)))&gt;IF(OR($T578="",$T578=0),10^20,$T578),IF(OR($T578="",$T578=0),10^20,$T578),IF($T590=справочники!$E$9,$T588+$T592*INT((CH580-1)/IF(OR($T594=0,$T594=""),1,$T594)),IF($T590=справочники!$E$10,$T588*POWER($T592,INT((CH580-1)/IF(OR($T594=0,$T594=""),1,$T594))),IF($T590=справочники!$E$11,POWER($T588,1+$T592*INT((CH580-1)/IF(OR($T594=0,$T594=""),1,$T594))),0))))))))</f>
        <v>0</v>
      </c>
      <c r="CI597" s="591">
        <f>IF(CI581="",0,IF($W583&gt;0,IF(CI583&gt;IF(OR($T578="",$T578=0),10^20,$T578),IF(OR($T578="",$T578=0),10^20,$T578),CI583),IF($W585&gt;0,IF(CI585&gt;IF(OR($T578="",$T578=0),10^20,$T578),IF(OR($T578="",$T578=0),10^20,$T578),CI585),IF(CI580=1,IF($T588&gt;IF(OR($T578="",$T578=0),10^20,$T578),IF(OR($T578="",$T578=0),10^20,$T578),$T588),IF(IF($T590=справочники!$E$9,$T588+$T592*INT((CI580-1)/IF(OR($T594=0,$T594=""),1,$T594)),IF($T590=справочники!$E$10,$T588*POWER($T592,INT((CI580-1)/IF(OR($T594=0,$T594=""),1,$T594))),IF($T590=справочники!$E$11,POWER($T588,1+$T592*INT((CI580-1)/IF(OR($T594=0,$T594=""),1,$T594))),0)))&gt;IF(OR($T578="",$T578=0),10^20,$T578),IF(OR($T578="",$T578=0),10^20,$T578),IF($T590=справочники!$E$9,$T588+$T592*INT((CI580-1)/IF(OR($T594=0,$T594=""),1,$T594)),IF($T590=справочники!$E$10,$T588*POWER($T592,INT((CI580-1)/IF(OR($T594=0,$T594=""),1,$T594))),IF($T590=справочники!$E$11,POWER($T588,1+$T592*INT((CI580-1)/IF(OR($T594=0,$T594=""),1,$T594))),0))))))))</f>
        <v>0</v>
      </c>
      <c r="CJ597" s="591">
        <f>IF(CJ581="",0,IF($W583&gt;0,IF(CJ583&gt;IF(OR($T578="",$T578=0),10^20,$T578),IF(OR($T578="",$T578=0),10^20,$T578),CJ583),IF($W585&gt;0,IF(CJ585&gt;IF(OR($T578="",$T578=0),10^20,$T578),IF(OR($T578="",$T578=0),10^20,$T578),CJ585),IF(CJ580=1,IF($T588&gt;IF(OR($T578="",$T578=0),10^20,$T578),IF(OR($T578="",$T578=0),10^20,$T578),$T588),IF(IF($T590=справочники!$E$9,$T588+$T592*INT((CJ580-1)/IF(OR($T594=0,$T594=""),1,$T594)),IF($T590=справочники!$E$10,$T588*POWER($T592,INT((CJ580-1)/IF(OR($T594=0,$T594=""),1,$T594))),IF($T590=справочники!$E$11,POWER($T588,1+$T592*INT((CJ580-1)/IF(OR($T594=0,$T594=""),1,$T594))),0)))&gt;IF(OR($T578="",$T578=0),10^20,$T578),IF(OR($T578="",$T578=0),10^20,$T578),IF($T590=справочники!$E$9,$T588+$T592*INT((CJ580-1)/IF(OR($T594=0,$T594=""),1,$T594)),IF($T590=справочники!$E$10,$T588*POWER($T592,INT((CJ580-1)/IF(OR($T594=0,$T594=""),1,$T594))),IF($T590=справочники!$E$11,POWER($T588,1+$T592*INT((CJ580-1)/IF(OR($T594=0,$T594=""),1,$T594))),0))))))))</f>
        <v>0</v>
      </c>
      <c r="CK597" s="591">
        <f>IF(CK581="",0,IF($W583&gt;0,IF(CK583&gt;IF(OR($T578="",$T578=0),10^20,$T578),IF(OR($T578="",$T578=0),10^20,$T578),CK583),IF($W585&gt;0,IF(CK585&gt;IF(OR($T578="",$T578=0),10^20,$T578),IF(OR($T578="",$T578=0),10^20,$T578),CK585),IF(CK580=1,IF($T588&gt;IF(OR($T578="",$T578=0),10^20,$T578),IF(OR($T578="",$T578=0),10^20,$T578),$T588),IF(IF($T590=справочники!$E$9,$T588+$T592*INT((CK580-1)/IF(OR($T594=0,$T594=""),1,$T594)),IF($T590=справочники!$E$10,$T588*POWER($T592,INT((CK580-1)/IF(OR($T594=0,$T594=""),1,$T594))),IF($T590=справочники!$E$11,POWER($T588,1+$T592*INT((CK580-1)/IF(OR($T594=0,$T594=""),1,$T594))),0)))&gt;IF(OR($T578="",$T578=0),10^20,$T578),IF(OR($T578="",$T578=0),10^20,$T578),IF($T590=справочники!$E$9,$T588+$T592*INT((CK580-1)/IF(OR($T594=0,$T594=""),1,$T594)),IF($T590=справочники!$E$10,$T588*POWER($T592,INT((CK580-1)/IF(OR($T594=0,$T594=""),1,$T594))),IF($T590=справочники!$E$11,POWER($T588,1+$T592*INT((CK580-1)/IF(OR($T594=0,$T594=""),1,$T594))),0))))))))</f>
        <v>0</v>
      </c>
      <c r="CL597" s="591">
        <f>IF(CL581="",0,IF($W583&gt;0,IF(CL583&gt;IF(OR($T578="",$T578=0),10^20,$T578),IF(OR($T578="",$T578=0),10^20,$T578),CL583),IF($W585&gt;0,IF(CL585&gt;IF(OR($T578="",$T578=0),10^20,$T578),IF(OR($T578="",$T578=0),10^20,$T578),CL585),IF(CL580=1,IF($T588&gt;IF(OR($T578="",$T578=0),10^20,$T578),IF(OR($T578="",$T578=0),10^20,$T578),$T588),IF(IF($T590=справочники!$E$9,$T588+$T592*INT((CL580-1)/IF(OR($T594=0,$T594=""),1,$T594)),IF($T590=справочники!$E$10,$T588*POWER($T592,INT((CL580-1)/IF(OR($T594=0,$T594=""),1,$T594))),IF($T590=справочники!$E$11,POWER($T588,1+$T592*INT((CL580-1)/IF(OR($T594=0,$T594=""),1,$T594))),0)))&gt;IF(OR($T578="",$T578=0),10^20,$T578),IF(OR($T578="",$T578=0),10^20,$T578),IF($T590=справочники!$E$9,$T588+$T592*INT((CL580-1)/IF(OR($T594=0,$T594=""),1,$T594)),IF($T590=справочники!$E$10,$T588*POWER($T592,INT((CL580-1)/IF(OR($T594=0,$T594=""),1,$T594))),IF($T590=справочники!$E$11,POWER($T588,1+$T592*INT((CL580-1)/IF(OR($T594=0,$T594=""),1,$T594))),0))))))))</f>
        <v>0</v>
      </c>
      <c r="CM597" s="591">
        <f>IF(CM581="",0,IF($W583&gt;0,IF(CM583&gt;IF(OR($T578="",$T578=0),10^20,$T578),IF(OR($T578="",$T578=0),10^20,$T578),CM583),IF($W585&gt;0,IF(CM585&gt;IF(OR($T578="",$T578=0),10^20,$T578),IF(OR($T578="",$T578=0),10^20,$T578),CM585),IF(CM580=1,IF($T588&gt;IF(OR($T578="",$T578=0),10^20,$T578),IF(OR($T578="",$T578=0),10^20,$T578),$T588),IF(IF($T590=справочники!$E$9,$T588+$T592*INT((CM580-1)/IF(OR($T594=0,$T594=""),1,$T594)),IF($T590=справочники!$E$10,$T588*POWER($T592,INT((CM580-1)/IF(OR($T594=0,$T594=""),1,$T594))),IF($T590=справочники!$E$11,POWER($T588,1+$T592*INT((CM580-1)/IF(OR($T594=0,$T594=""),1,$T594))),0)))&gt;IF(OR($T578="",$T578=0),10^20,$T578),IF(OR($T578="",$T578=0),10^20,$T578),IF($T590=справочники!$E$9,$T588+$T592*INT((CM580-1)/IF(OR($T594=0,$T594=""),1,$T594)),IF($T590=справочники!$E$10,$T588*POWER($T592,INT((CM580-1)/IF(OR($T594=0,$T594=""),1,$T594))),IF($T590=справочники!$E$11,POWER($T588,1+$T592*INT((CM580-1)/IF(OR($T594=0,$T594=""),1,$T594))),0))))))))</f>
        <v>0</v>
      </c>
      <c r="CN597" s="591">
        <f>IF(CN581="",0,IF($W583&gt;0,IF(CN583&gt;IF(OR($T578="",$T578=0),10^20,$T578),IF(OR($T578="",$T578=0),10^20,$T578),CN583),IF($W585&gt;0,IF(CN585&gt;IF(OR($T578="",$T578=0),10^20,$T578),IF(OR($T578="",$T578=0),10^20,$T578),CN585),IF(CN580=1,IF($T588&gt;IF(OR($T578="",$T578=0),10^20,$T578),IF(OR($T578="",$T578=0),10^20,$T578),$T588),IF(IF($T590=справочники!$E$9,$T588+$T592*INT((CN580-1)/IF(OR($T594=0,$T594=""),1,$T594)),IF($T590=справочники!$E$10,$T588*POWER($T592,INT((CN580-1)/IF(OR($T594=0,$T594=""),1,$T594))),IF($T590=справочники!$E$11,POWER($T588,1+$T592*INT((CN580-1)/IF(OR($T594=0,$T594=""),1,$T594))),0)))&gt;IF(OR($T578="",$T578=0),10^20,$T578),IF(OR($T578="",$T578=0),10^20,$T578),IF($T590=справочники!$E$9,$T588+$T592*INT((CN580-1)/IF(OR($T594=0,$T594=""),1,$T594)),IF($T590=справочники!$E$10,$T588*POWER($T592,INT((CN580-1)/IF(OR($T594=0,$T594=""),1,$T594))),IF($T590=справочники!$E$11,POWER($T588,1+$T592*INT((CN580-1)/IF(OR($T594=0,$T594=""),1,$T594))),0))))))))</f>
        <v>0</v>
      </c>
      <c r="CO597" s="591">
        <f>IF(CO581="",0,IF($W583&gt;0,IF(CO583&gt;IF(OR($T578="",$T578=0),10^20,$T578),IF(OR($T578="",$T578=0),10^20,$T578),CO583),IF($W585&gt;0,IF(CO585&gt;IF(OR($T578="",$T578=0),10^20,$T578),IF(OR($T578="",$T578=0),10^20,$T578),CO585),IF(CO580=1,IF($T588&gt;IF(OR($T578="",$T578=0),10^20,$T578),IF(OR($T578="",$T578=0),10^20,$T578),$T588),IF(IF($T590=справочники!$E$9,$T588+$T592*INT((CO580-1)/IF(OR($T594=0,$T594=""),1,$T594)),IF($T590=справочники!$E$10,$T588*POWER($T592,INT((CO580-1)/IF(OR($T594=0,$T594=""),1,$T594))),IF($T590=справочники!$E$11,POWER($T588,1+$T592*INT((CO580-1)/IF(OR($T594=0,$T594=""),1,$T594))),0)))&gt;IF(OR($T578="",$T578=0),10^20,$T578),IF(OR($T578="",$T578=0),10^20,$T578),IF($T590=справочники!$E$9,$T588+$T592*INT((CO580-1)/IF(OR($T594=0,$T594=""),1,$T594)),IF($T590=справочники!$E$10,$T588*POWER($T592,INT((CO580-1)/IF(OR($T594=0,$T594=""),1,$T594))),IF($T590=справочники!$E$11,POWER($T588,1+$T592*INT((CO580-1)/IF(OR($T594=0,$T594=""),1,$T594))),0))))))))</f>
        <v>0</v>
      </c>
      <c r="CP597" s="591">
        <f>IF(CP581="",0,IF($W583&gt;0,IF(CP583&gt;IF(OR($T578="",$T578=0),10^20,$T578),IF(OR($T578="",$T578=0),10^20,$T578),CP583),IF($W585&gt;0,IF(CP585&gt;IF(OR($T578="",$T578=0),10^20,$T578),IF(OR($T578="",$T578=0),10^20,$T578),CP585),IF(CP580=1,IF($T588&gt;IF(OR($T578="",$T578=0),10^20,$T578),IF(OR($T578="",$T578=0),10^20,$T578),$T588),IF(IF($T590=справочники!$E$9,$T588+$T592*INT((CP580-1)/IF(OR($T594=0,$T594=""),1,$T594)),IF($T590=справочники!$E$10,$T588*POWER($T592,INT((CP580-1)/IF(OR($T594=0,$T594=""),1,$T594))),IF($T590=справочники!$E$11,POWER($T588,1+$T592*INT((CP580-1)/IF(OR($T594=0,$T594=""),1,$T594))),0)))&gt;IF(OR($T578="",$T578=0),10^20,$T578),IF(OR($T578="",$T578=0),10^20,$T578),IF($T590=справочники!$E$9,$T588+$T592*INT((CP580-1)/IF(OR($T594=0,$T594=""),1,$T594)),IF($T590=справочники!$E$10,$T588*POWER($T592,INT((CP580-1)/IF(OR($T594=0,$T594=""),1,$T594))),IF($T590=справочники!$E$11,POWER($T588,1+$T592*INT((CP580-1)/IF(OR($T594=0,$T594=""),1,$T594))),0))))))))</f>
        <v>0</v>
      </c>
      <c r="CQ597" s="591">
        <f>IF(CQ581="",0,IF($W583&gt;0,IF(CQ583&gt;IF(OR($T578="",$T578=0),10^20,$T578),IF(OR($T578="",$T578=0),10^20,$T578),CQ583),IF($W585&gt;0,IF(CQ585&gt;IF(OR($T578="",$T578=0),10^20,$T578),IF(OR($T578="",$T578=0),10^20,$T578),CQ585),IF(CQ580=1,IF($T588&gt;IF(OR($T578="",$T578=0),10^20,$T578),IF(OR($T578="",$T578=0),10^20,$T578),$T588),IF(IF($T590=справочники!$E$9,$T588+$T592*INT((CQ580-1)/IF(OR($T594=0,$T594=""),1,$T594)),IF($T590=справочники!$E$10,$T588*POWER($T592,INT((CQ580-1)/IF(OR($T594=0,$T594=""),1,$T594))),IF($T590=справочники!$E$11,POWER($T588,1+$T592*INT((CQ580-1)/IF(OR($T594=0,$T594=""),1,$T594))),0)))&gt;IF(OR($T578="",$T578=0),10^20,$T578),IF(OR($T578="",$T578=0),10^20,$T578),IF($T590=справочники!$E$9,$T588+$T592*INT((CQ580-1)/IF(OR($T594=0,$T594=""),1,$T594)),IF($T590=справочники!$E$10,$T588*POWER($T592,INT((CQ580-1)/IF(OR($T594=0,$T594=""),1,$T594))),IF($T590=справочники!$E$11,POWER($T588,1+$T592*INT((CQ580-1)/IF(OR($T594=0,$T594=""),1,$T594))),0))))))))</f>
        <v>0</v>
      </c>
      <c r="CR597" s="591">
        <f>IF(CR581="",0,IF($W583&gt;0,IF(CR583&gt;IF(OR($T578="",$T578=0),10^20,$T578),IF(OR($T578="",$T578=0),10^20,$T578),CR583),IF($W585&gt;0,IF(CR585&gt;IF(OR($T578="",$T578=0),10^20,$T578),IF(OR($T578="",$T578=0),10^20,$T578),CR585),IF(CR580=1,IF($T588&gt;IF(OR($T578="",$T578=0),10^20,$T578),IF(OR($T578="",$T578=0),10^20,$T578),$T588),IF(IF($T590=справочники!$E$9,$T588+$T592*INT((CR580-1)/IF(OR($T594=0,$T594=""),1,$T594)),IF($T590=справочники!$E$10,$T588*POWER($T592,INT((CR580-1)/IF(OR($T594=0,$T594=""),1,$T594))),IF($T590=справочники!$E$11,POWER($T588,1+$T592*INT((CR580-1)/IF(OR($T594=0,$T594=""),1,$T594))),0)))&gt;IF(OR($T578="",$T578=0),10^20,$T578),IF(OR($T578="",$T578=0),10^20,$T578),IF($T590=справочники!$E$9,$T588+$T592*INT((CR580-1)/IF(OR($T594=0,$T594=""),1,$T594)),IF($T590=справочники!$E$10,$T588*POWER($T592,INT((CR580-1)/IF(OR($T594=0,$T594=""),1,$T594))),IF($T590=справочники!$E$11,POWER($T588,1+$T592*INT((CR580-1)/IF(OR($T594=0,$T594=""),1,$T594))),0))))))))</f>
        <v>0</v>
      </c>
      <c r="CS597" s="591">
        <f>IF(CS581="",0,IF($W583&gt;0,IF(CS583&gt;IF(OR($T578="",$T578=0),10^20,$T578),IF(OR($T578="",$T578=0),10^20,$T578),CS583),IF($W585&gt;0,IF(CS585&gt;IF(OR($T578="",$T578=0),10^20,$T578),IF(OR($T578="",$T578=0),10^20,$T578),CS585),IF(CS580=1,IF($T588&gt;IF(OR($T578="",$T578=0),10^20,$T578),IF(OR($T578="",$T578=0),10^20,$T578),$T588),IF(IF($T590=справочники!$E$9,$T588+$T592*INT((CS580-1)/IF(OR($T594=0,$T594=""),1,$T594)),IF($T590=справочники!$E$10,$T588*POWER($T592,INT((CS580-1)/IF(OR($T594=0,$T594=""),1,$T594))),IF($T590=справочники!$E$11,POWER($T588,1+$T592*INT((CS580-1)/IF(OR($T594=0,$T594=""),1,$T594))),0)))&gt;IF(OR($T578="",$T578=0),10^20,$T578),IF(OR($T578="",$T578=0),10^20,$T578),IF($T590=справочники!$E$9,$T588+$T592*INT((CS580-1)/IF(OR($T594=0,$T594=""),1,$T594)),IF($T590=справочники!$E$10,$T588*POWER($T592,INT((CS580-1)/IF(OR($T594=0,$T594=""),1,$T594))),IF($T590=справочники!$E$11,POWER($T588,1+$T592*INT((CS580-1)/IF(OR($T594=0,$T594=""),1,$T594))),0))))))))</f>
        <v>0</v>
      </c>
      <c r="CT597" s="591">
        <f>IF(CT581="",0,IF($W583&gt;0,IF(CT583&gt;IF(OR($T578="",$T578=0),10^20,$T578),IF(OR($T578="",$T578=0),10^20,$T578),CT583),IF($W585&gt;0,IF(CT585&gt;IF(OR($T578="",$T578=0),10^20,$T578),IF(OR($T578="",$T578=0),10^20,$T578),CT585),IF(CT580=1,IF($T588&gt;IF(OR($T578="",$T578=0),10^20,$T578),IF(OR($T578="",$T578=0),10^20,$T578),$T588),IF(IF($T590=справочники!$E$9,$T588+$T592*INT((CT580-1)/IF(OR($T594=0,$T594=""),1,$T594)),IF($T590=справочники!$E$10,$T588*POWER($T592,INT((CT580-1)/IF(OR($T594=0,$T594=""),1,$T594))),IF($T590=справочники!$E$11,POWER($T588,1+$T592*INT((CT580-1)/IF(OR($T594=0,$T594=""),1,$T594))),0)))&gt;IF(OR($T578="",$T578=0),10^20,$T578),IF(OR($T578="",$T578=0),10^20,$T578),IF($T590=справочники!$E$9,$T588+$T592*INT((CT580-1)/IF(OR($T594=0,$T594=""),1,$T594)),IF($T590=справочники!$E$10,$T588*POWER($T592,INT((CT580-1)/IF(OR($T594=0,$T594=""),1,$T594))),IF($T590=справочники!$E$11,POWER($T588,1+$T592*INT((CT580-1)/IF(OR($T594=0,$T594=""),1,$T594))),0))))))))</f>
        <v>0</v>
      </c>
      <c r="CU597" s="591">
        <f>IF(CU581="",0,IF($W583&gt;0,IF(CU583&gt;IF(OR($T578="",$T578=0),10^20,$T578),IF(OR($T578="",$T578=0),10^20,$T578),CU583),IF($W585&gt;0,IF(CU585&gt;IF(OR($T578="",$T578=0),10^20,$T578),IF(OR($T578="",$T578=0),10^20,$T578),CU585),IF(CU580=1,IF($T588&gt;IF(OR($T578="",$T578=0),10^20,$T578),IF(OR($T578="",$T578=0),10^20,$T578),$T588),IF(IF($T590=справочники!$E$9,$T588+$T592*INT((CU580-1)/IF(OR($T594=0,$T594=""),1,$T594)),IF($T590=справочники!$E$10,$T588*POWER($T592,INT((CU580-1)/IF(OR($T594=0,$T594=""),1,$T594))),IF($T590=справочники!$E$11,POWER($T588,1+$T592*INT((CU580-1)/IF(OR($T594=0,$T594=""),1,$T594))),0)))&gt;IF(OR($T578="",$T578=0),10^20,$T578),IF(OR($T578="",$T578=0),10^20,$T578),IF($T590=справочники!$E$9,$T588+$T592*INT((CU580-1)/IF(OR($T594=0,$T594=""),1,$T594)),IF($T590=справочники!$E$10,$T588*POWER($T592,INT((CU580-1)/IF(OR($T594=0,$T594=""),1,$T594))),IF($T590=справочники!$E$11,POWER($T588,1+$T592*INT((CU580-1)/IF(OR($T594=0,$T594=""),1,$T594))),0))))))))</f>
        <v>0</v>
      </c>
      <c r="CV597" s="591">
        <f>IF(CV581="",0,IF($W583&gt;0,IF(CV583&gt;IF(OR($T578="",$T578=0),10^20,$T578),IF(OR($T578="",$T578=0),10^20,$T578),CV583),IF($W585&gt;0,IF(CV585&gt;IF(OR($T578="",$T578=0),10^20,$T578),IF(OR($T578="",$T578=0),10^20,$T578),CV585),IF(CV580=1,IF($T588&gt;IF(OR($T578="",$T578=0),10^20,$T578),IF(OR($T578="",$T578=0),10^20,$T578),$T588),IF(IF($T590=справочники!$E$9,$T588+$T592*INT((CV580-1)/IF(OR($T594=0,$T594=""),1,$T594)),IF($T590=справочники!$E$10,$T588*POWER($T592,INT((CV580-1)/IF(OR($T594=0,$T594=""),1,$T594))),IF($T590=справочники!$E$11,POWER($T588,1+$T592*INT((CV580-1)/IF(OR($T594=0,$T594=""),1,$T594))),0)))&gt;IF(OR($T578="",$T578=0),10^20,$T578),IF(OR($T578="",$T578=0),10^20,$T578),IF($T590=справочники!$E$9,$T588+$T592*INT((CV580-1)/IF(OR($T594=0,$T594=""),1,$T594)),IF($T590=справочники!$E$10,$T588*POWER($T592,INT((CV580-1)/IF(OR($T594=0,$T594=""),1,$T594))),IF($T590=справочники!$E$11,POWER($T588,1+$T592*INT((CV580-1)/IF(OR($T594=0,$T594=""),1,$T594))),0))))))))</f>
        <v>0</v>
      </c>
      <c r="CW597" s="591">
        <f>IF(CW581="",0,IF($W583&gt;0,IF(CW583&gt;IF(OR($T578="",$T578=0),10^20,$T578),IF(OR($T578="",$T578=0),10^20,$T578),CW583),IF($W585&gt;0,IF(CW585&gt;IF(OR($T578="",$T578=0),10^20,$T578),IF(OR($T578="",$T578=0),10^20,$T578),CW585),IF(CW580=1,IF($T588&gt;IF(OR($T578="",$T578=0),10^20,$T578),IF(OR($T578="",$T578=0),10^20,$T578),$T588),IF(IF($T590=справочники!$E$9,$T588+$T592*INT((CW580-1)/IF(OR($T594=0,$T594=""),1,$T594)),IF($T590=справочники!$E$10,$T588*POWER($T592,INT((CW580-1)/IF(OR($T594=0,$T594=""),1,$T594))),IF($T590=справочники!$E$11,POWER($T588,1+$T592*INT((CW580-1)/IF(OR($T594=0,$T594=""),1,$T594))),0)))&gt;IF(OR($T578="",$T578=0),10^20,$T578),IF(OR($T578="",$T578=0),10^20,$T578),IF($T590=справочники!$E$9,$T588+$T592*INT((CW580-1)/IF(OR($T594=0,$T594=""),1,$T594)),IF($T590=справочники!$E$10,$T588*POWER($T592,INT((CW580-1)/IF(OR($T594=0,$T594=""),1,$T594))),IF($T590=справочники!$E$11,POWER($T588,1+$T592*INT((CW580-1)/IF(OR($T594=0,$T594=""),1,$T594))),0))))))))</f>
        <v>0</v>
      </c>
      <c r="CX597" s="591">
        <f>IF(CX581="",0,IF($W583&gt;0,IF(CX583&gt;IF(OR($T578="",$T578=0),10^20,$T578),IF(OR($T578="",$T578=0),10^20,$T578),CX583),IF($W585&gt;0,IF(CX585&gt;IF(OR($T578="",$T578=0),10^20,$T578),IF(OR($T578="",$T578=0),10^20,$T578),CX585),IF(CX580=1,IF($T588&gt;IF(OR($T578="",$T578=0),10^20,$T578),IF(OR($T578="",$T578=0),10^20,$T578),$T588),IF(IF($T590=справочники!$E$9,$T588+$T592*INT((CX580-1)/IF(OR($T594=0,$T594=""),1,$T594)),IF($T590=справочники!$E$10,$T588*POWER($T592,INT((CX580-1)/IF(OR($T594=0,$T594=""),1,$T594))),IF($T590=справочники!$E$11,POWER($T588,1+$T592*INT((CX580-1)/IF(OR($T594=0,$T594=""),1,$T594))),0)))&gt;IF(OR($T578="",$T578=0),10^20,$T578),IF(OR($T578="",$T578=0),10^20,$T578),IF($T590=справочники!$E$9,$T588+$T592*INT((CX580-1)/IF(OR($T594=0,$T594=""),1,$T594)),IF($T590=справочники!$E$10,$T588*POWER($T592,INT((CX580-1)/IF(OR($T594=0,$T594=""),1,$T594))),IF($T590=справочники!$E$11,POWER($T588,1+$T592*INT((CX580-1)/IF(OR($T594=0,$T594=""),1,$T594))),0))))))))</f>
        <v>0</v>
      </c>
      <c r="CY597" s="591">
        <f>IF(CY581="",0,IF($W583&gt;0,IF(CY583&gt;IF(OR($T578="",$T578=0),10^20,$T578),IF(OR($T578="",$T578=0),10^20,$T578),CY583),IF($W585&gt;0,IF(CY585&gt;IF(OR($T578="",$T578=0),10^20,$T578),IF(OR($T578="",$T578=0),10^20,$T578),CY585),IF(CY580=1,IF($T588&gt;IF(OR($T578="",$T578=0),10^20,$T578),IF(OR($T578="",$T578=0),10^20,$T578),$T588),IF(IF($T590=справочники!$E$9,$T588+$T592*INT((CY580-1)/IF(OR($T594=0,$T594=""),1,$T594)),IF($T590=справочники!$E$10,$T588*POWER($T592,INT((CY580-1)/IF(OR($T594=0,$T594=""),1,$T594))),IF($T590=справочники!$E$11,POWER($T588,1+$T592*INT((CY580-1)/IF(OR($T594=0,$T594=""),1,$T594))),0)))&gt;IF(OR($T578="",$T578=0),10^20,$T578),IF(OR($T578="",$T578=0),10^20,$T578),IF($T590=справочники!$E$9,$T588+$T592*INT((CY580-1)/IF(OR($T594=0,$T594=""),1,$T594)),IF($T590=справочники!$E$10,$T588*POWER($T592,INT((CY580-1)/IF(OR($T594=0,$T594=""),1,$T594))),IF($T590=справочники!$E$11,POWER($T588,1+$T592*INT((CY580-1)/IF(OR($T594=0,$T594=""),1,$T594))),0))))))))</f>
        <v>0</v>
      </c>
      <c r="CZ597" s="591">
        <f>IF(CZ581="",0,IF($W583&gt;0,IF(CZ583&gt;IF(OR($T578="",$T578=0),10^20,$T578),IF(OR($T578="",$T578=0),10^20,$T578),CZ583),IF($W585&gt;0,IF(CZ585&gt;IF(OR($T578="",$T578=0),10^20,$T578),IF(OR($T578="",$T578=0),10^20,$T578),CZ585),IF(CZ580=1,IF($T588&gt;IF(OR($T578="",$T578=0),10^20,$T578),IF(OR($T578="",$T578=0),10^20,$T578),$T588),IF(IF($T590=справочники!$E$9,$T588+$T592*INT((CZ580-1)/IF(OR($T594=0,$T594=""),1,$T594)),IF($T590=справочники!$E$10,$T588*POWER($T592,INT((CZ580-1)/IF(OR($T594=0,$T594=""),1,$T594))),IF($T590=справочники!$E$11,POWER($T588,1+$T592*INT((CZ580-1)/IF(OR($T594=0,$T594=""),1,$T594))),0)))&gt;IF(OR($T578="",$T578=0),10^20,$T578),IF(OR($T578="",$T578=0),10^20,$T578),IF($T590=справочники!$E$9,$T588+$T592*INT((CZ580-1)/IF(OR($T594=0,$T594=""),1,$T594)),IF($T590=справочники!$E$10,$T588*POWER($T592,INT((CZ580-1)/IF(OR($T594=0,$T594=""),1,$T594))),IF($T590=справочники!$E$11,POWER($T588,1+$T592*INT((CZ580-1)/IF(OR($T594=0,$T594=""),1,$T594))),0))))))))</f>
        <v>0</v>
      </c>
      <c r="DA597" s="591">
        <f>IF(DA581="",0,IF($W583&gt;0,IF(DA583&gt;IF(OR($T578="",$T578=0),10^20,$T578),IF(OR($T578="",$T578=0),10^20,$T578),DA583),IF($W585&gt;0,IF(DA585&gt;IF(OR($T578="",$T578=0),10^20,$T578),IF(OR($T578="",$T578=0),10^20,$T578),DA585),IF(DA580=1,IF($T588&gt;IF(OR($T578="",$T578=0),10^20,$T578),IF(OR($T578="",$T578=0),10^20,$T578),$T588),IF(IF($T590=справочники!$E$9,$T588+$T592*INT((DA580-1)/IF(OR($T594=0,$T594=""),1,$T594)),IF($T590=справочники!$E$10,$T588*POWER($T592,INT((DA580-1)/IF(OR($T594=0,$T594=""),1,$T594))),IF($T590=справочники!$E$11,POWER($T588,1+$T592*INT((DA580-1)/IF(OR($T594=0,$T594=""),1,$T594))),0)))&gt;IF(OR($T578="",$T578=0),10^20,$T578),IF(OR($T578="",$T578=0),10^20,$T578),IF($T590=справочники!$E$9,$T588+$T592*INT((DA580-1)/IF(OR($T594=0,$T594=""),1,$T594)),IF($T590=справочники!$E$10,$T588*POWER($T592,INT((DA580-1)/IF(OR($T594=0,$T594=""),1,$T594))),IF($T590=справочники!$E$11,POWER($T588,1+$T592*INT((DA580-1)/IF(OR($T594=0,$T594=""),1,$T594))),0))))))))</f>
        <v>0</v>
      </c>
      <c r="DB597" s="591">
        <f>IF(DB581="",0,IF($W583&gt;0,IF(DB583&gt;IF(OR($T578="",$T578=0),10^20,$T578),IF(OR($T578="",$T578=0),10^20,$T578),DB583),IF($W585&gt;0,IF(DB585&gt;IF(OR($T578="",$T578=0),10^20,$T578),IF(OR($T578="",$T578=0),10^20,$T578),DB585),IF(DB580=1,IF($T588&gt;IF(OR($T578="",$T578=0),10^20,$T578),IF(OR($T578="",$T578=0),10^20,$T578),$T588),IF(IF($T590=справочники!$E$9,$T588+$T592*INT((DB580-1)/IF(OR($T594=0,$T594=""),1,$T594)),IF($T590=справочники!$E$10,$T588*POWER($T592,INT((DB580-1)/IF(OR($T594=0,$T594=""),1,$T594))),IF($T590=справочники!$E$11,POWER($T588,1+$T592*INT((DB580-1)/IF(OR($T594=0,$T594=""),1,$T594))),0)))&gt;IF(OR($T578="",$T578=0),10^20,$T578),IF(OR($T578="",$T578=0),10^20,$T578),IF($T590=справочники!$E$9,$T588+$T592*INT((DB580-1)/IF(OR($T594=0,$T594=""),1,$T594)),IF($T590=справочники!$E$10,$T588*POWER($T592,INT((DB580-1)/IF(OR($T594=0,$T594=""),1,$T594))),IF($T590=справочники!$E$11,POWER($T588,1+$T592*INT((DB580-1)/IF(OR($T594=0,$T594=""),1,$T594))),0))))))))</f>
        <v>0</v>
      </c>
      <c r="DC597" s="591">
        <f>IF(DC581="",0,IF($W583&gt;0,IF(DC583&gt;IF(OR($T578="",$T578=0),10^20,$T578),IF(OR($T578="",$T578=0),10^20,$T578),DC583),IF($W585&gt;0,IF(DC585&gt;IF(OR($T578="",$T578=0),10^20,$T578),IF(OR($T578="",$T578=0),10^20,$T578),DC585),IF(DC580=1,IF($T588&gt;IF(OR($T578="",$T578=0),10^20,$T578),IF(OR($T578="",$T578=0),10^20,$T578),$T588),IF(IF($T590=справочники!$E$9,$T588+$T592*INT((DC580-1)/IF(OR($T594=0,$T594=""),1,$T594)),IF($T590=справочники!$E$10,$T588*POWER($T592,INT((DC580-1)/IF(OR($T594=0,$T594=""),1,$T594))),IF($T590=справочники!$E$11,POWER($T588,1+$T592*INT((DC580-1)/IF(OR($T594=0,$T594=""),1,$T594))),0)))&gt;IF(OR($T578="",$T578=0),10^20,$T578),IF(OR($T578="",$T578=0),10^20,$T578),IF($T590=справочники!$E$9,$T588+$T592*INT((DC580-1)/IF(OR($T594=0,$T594=""),1,$T594)),IF($T590=справочники!$E$10,$T588*POWER($T592,INT((DC580-1)/IF(OR($T594=0,$T594=""),1,$T594))),IF($T590=справочники!$E$11,POWER($T588,1+$T592*INT((DC580-1)/IF(OR($T594=0,$T594=""),1,$T594))),0))))))))</f>
        <v>0</v>
      </c>
      <c r="DD597" s="591">
        <f>IF(DD581="",0,IF($W583&gt;0,IF(DD583&gt;IF(OR($T578="",$T578=0),10^20,$T578),IF(OR($T578="",$T578=0),10^20,$T578),DD583),IF($W585&gt;0,IF(DD585&gt;IF(OR($T578="",$T578=0),10^20,$T578),IF(OR($T578="",$T578=0),10^20,$T578),DD585),IF(DD580=1,IF($T588&gt;IF(OR($T578="",$T578=0),10^20,$T578),IF(OR($T578="",$T578=0),10^20,$T578),$T588),IF(IF($T590=справочники!$E$9,$T588+$T592*INT((DD580-1)/IF(OR($T594=0,$T594=""),1,$T594)),IF($T590=справочники!$E$10,$T588*POWER($T592,INT((DD580-1)/IF(OR($T594=0,$T594=""),1,$T594))),IF($T590=справочники!$E$11,POWER($T588,1+$T592*INT((DD580-1)/IF(OR($T594=0,$T594=""),1,$T594))),0)))&gt;IF(OR($T578="",$T578=0),10^20,$T578),IF(OR($T578="",$T578=0),10^20,$T578),IF($T590=справочники!$E$9,$T588+$T592*INT((DD580-1)/IF(OR($T594=0,$T594=""),1,$T594)),IF($T590=справочники!$E$10,$T588*POWER($T592,INT((DD580-1)/IF(OR($T594=0,$T594=""),1,$T594))),IF($T590=справочники!$E$11,POWER($T588,1+$T592*INT((DD580-1)/IF(OR($T594=0,$T594=""),1,$T594))),0))))))))</f>
        <v>0</v>
      </c>
      <c r="DE597" s="591">
        <f>IF(DE581="",0,IF($W583&gt;0,IF(DE583&gt;IF(OR($T578="",$T578=0),10^20,$T578),IF(OR($T578="",$T578=0),10^20,$T578),DE583),IF($W585&gt;0,IF(DE585&gt;IF(OR($T578="",$T578=0),10^20,$T578),IF(OR($T578="",$T578=0),10^20,$T578),DE585),IF(DE580=1,IF($T588&gt;IF(OR($T578="",$T578=0),10^20,$T578),IF(OR($T578="",$T578=0),10^20,$T578),$T588),IF(IF($T590=справочники!$E$9,$T588+$T592*INT((DE580-1)/IF(OR($T594=0,$T594=""),1,$T594)),IF($T590=справочники!$E$10,$T588*POWER($T592,INT((DE580-1)/IF(OR($T594=0,$T594=""),1,$T594))),IF($T590=справочники!$E$11,POWER($T588,1+$T592*INT((DE580-1)/IF(OR($T594=0,$T594=""),1,$T594))),0)))&gt;IF(OR($T578="",$T578=0),10^20,$T578),IF(OR($T578="",$T578=0),10^20,$T578),IF($T590=справочники!$E$9,$T588+$T592*INT((DE580-1)/IF(OR($T594=0,$T594=""),1,$T594)),IF($T590=справочники!$E$10,$T588*POWER($T592,INT((DE580-1)/IF(OR($T594=0,$T594=""),1,$T594))),IF($T590=справочники!$E$11,POWER($T588,1+$T592*INT((DE580-1)/IF(OR($T594=0,$T594=""),1,$T594))),0))))))))</f>
        <v>0</v>
      </c>
      <c r="DF597" s="591">
        <f>IF(DF581="",0,IF($W583&gt;0,IF(DF583&gt;IF(OR($T578="",$T578=0),10^20,$T578),IF(OR($T578="",$T578=0),10^20,$T578),DF583),IF($W585&gt;0,IF(DF585&gt;IF(OR($T578="",$T578=0),10^20,$T578),IF(OR($T578="",$T578=0),10^20,$T578),DF585),IF(DF580=1,IF($T588&gt;IF(OR($T578="",$T578=0),10^20,$T578),IF(OR($T578="",$T578=0),10^20,$T578),$T588),IF(IF($T590=справочники!$E$9,$T588+$T592*INT((DF580-1)/IF(OR($T594=0,$T594=""),1,$T594)),IF($T590=справочники!$E$10,$T588*POWER($T592,INT((DF580-1)/IF(OR($T594=0,$T594=""),1,$T594))),IF($T590=справочники!$E$11,POWER($T588,1+$T592*INT((DF580-1)/IF(OR($T594=0,$T594=""),1,$T594))),0)))&gt;IF(OR($T578="",$T578=0),10^20,$T578),IF(OR($T578="",$T578=0),10^20,$T578),IF($T590=справочники!$E$9,$T588+$T592*INT((DF580-1)/IF(OR($T594=0,$T594=""),1,$T594)),IF($T590=справочники!$E$10,$T588*POWER($T592,INT((DF580-1)/IF(OR($T594=0,$T594=""),1,$T594))),IF($T590=справочники!$E$11,POWER($T588,1+$T592*INT((DF580-1)/IF(OR($T594=0,$T594=""),1,$T594))),0))))))))</f>
        <v>0</v>
      </c>
      <c r="DG597" s="591">
        <f>IF(DG581="",0,IF($W583&gt;0,IF(DG583&gt;IF(OR($T578="",$T578=0),10^20,$T578),IF(OR($T578="",$T578=0),10^20,$T578),DG583),IF($W585&gt;0,IF(DG585&gt;IF(OR($T578="",$T578=0),10^20,$T578),IF(OR($T578="",$T578=0),10^20,$T578),DG585),IF(DG580=1,IF($T588&gt;IF(OR($T578="",$T578=0),10^20,$T578),IF(OR($T578="",$T578=0),10^20,$T578),$T588),IF(IF($T590=справочники!$E$9,$T588+$T592*INT((DG580-1)/IF(OR($T594=0,$T594=""),1,$T594)),IF($T590=справочники!$E$10,$T588*POWER($T592,INT((DG580-1)/IF(OR($T594=0,$T594=""),1,$T594))),IF($T590=справочники!$E$11,POWER($T588,1+$T592*INT((DG580-1)/IF(OR($T594=0,$T594=""),1,$T594))),0)))&gt;IF(OR($T578="",$T578=0),10^20,$T578),IF(OR($T578="",$T578=0),10^20,$T578),IF($T590=справочники!$E$9,$T588+$T592*INT((DG580-1)/IF(OR($T594=0,$T594=""),1,$T594)),IF($T590=справочники!$E$10,$T588*POWER($T592,INT((DG580-1)/IF(OR($T594=0,$T594=""),1,$T594))),IF($T590=справочники!$E$11,POWER($T588,1+$T592*INT((DG580-1)/IF(OR($T594=0,$T594=""),1,$T594))),0))))))))</f>
        <v>0</v>
      </c>
      <c r="DH597" s="591">
        <f>IF(DH581="",0,IF($W583&gt;0,IF(DH583&gt;IF(OR($T578="",$T578=0),10^20,$T578),IF(OR($T578="",$T578=0),10^20,$T578),DH583),IF($W585&gt;0,IF(DH585&gt;IF(OR($T578="",$T578=0),10^20,$T578),IF(OR($T578="",$T578=0),10^20,$T578),DH585),IF(DH580=1,IF($T588&gt;IF(OR($T578="",$T578=0),10^20,$T578),IF(OR($T578="",$T578=0),10^20,$T578),$T588),IF(IF($T590=справочники!$E$9,$T588+$T592*INT((DH580-1)/IF(OR($T594=0,$T594=""),1,$T594)),IF($T590=справочники!$E$10,$T588*POWER($T592,INT((DH580-1)/IF(OR($T594=0,$T594=""),1,$T594))),IF($T590=справочники!$E$11,POWER($T588,1+$T592*INT((DH580-1)/IF(OR($T594=0,$T594=""),1,$T594))),0)))&gt;IF(OR($T578="",$T578=0),10^20,$T578),IF(OR($T578="",$T578=0),10^20,$T578),IF($T590=справочники!$E$9,$T588+$T592*INT((DH580-1)/IF(OR($T594=0,$T594=""),1,$T594)),IF($T590=справочники!$E$10,$T588*POWER($T592,INT((DH580-1)/IF(OR($T594=0,$T594=""),1,$T594))),IF($T590=справочники!$E$11,POWER($T588,1+$T592*INT((DH580-1)/IF(OR($T594=0,$T594=""),1,$T594))),0))))))))</f>
        <v>0</v>
      </c>
      <c r="DI597" s="591">
        <f>IF(DI581="",0,IF($W583&gt;0,IF(DI583&gt;IF(OR($T578="",$T578=0),10^20,$T578),IF(OR($T578="",$T578=0),10^20,$T578),DI583),IF($W585&gt;0,IF(DI585&gt;IF(OR($T578="",$T578=0),10^20,$T578),IF(OR($T578="",$T578=0),10^20,$T578),DI585),IF(DI580=1,IF($T588&gt;IF(OR($T578="",$T578=0),10^20,$T578),IF(OR($T578="",$T578=0),10^20,$T578),$T588),IF(IF($T590=справочники!$E$9,$T588+$T592*INT((DI580-1)/IF(OR($T594=0,$T594=""),1,$T594)),IF($T590=справочники!$E$10,$T588*POWER($T592,INT((DI580-1)/IF(OR($T594=0,$T594=""),1,$T594))),IF($T590=справочники!$E$11,POWER($T588,1+$T592*INT((DI580-1)/IF(OR($T594=0,$T594=""),1,$T594))),0)))&gt;IF(OR($T578="",$T578=0),10^20,$T578),IF(OR($T578="",$T578=0),10^20,$T578),IF($T590=справочники!$E$9,$T588+$T592*INT((DI580-1)/IF(OR($T594=0,$T594=""),1,$T594)),IF($T590=справочники!$E$10,$T588*POWER($T592,INT((DI580-1)/IF(OR($T594=0,$T594=""),1,$T594))),IF($T590=справочники!$E$11,POWER($T588,1+$T592*INT((DI580-1)/IF(OR($T594=0,$T594=""),1,$T594))),0))))))))</f>
        <v>0</v>
      </c>
      <c r="DJ597" s="591">
        <f>IF(DJ581="",0,IF($W583&gt;0,IF(DJ583&gt;IF(OR($T578="",$T578=0),10^20,$T578),IF(OR($T578="",$T578=0),10^20,$T578),DJ583),IF($W585&gt;0,IF(DJ585&gt;IF(OR($T578="",$T578=0),10^20,$T578),IF(OR($T578="",$T578=0),10^20,$T578),DJ585),IF(DJ580=1,IF($T588&gt;IF(OR($T578="",$T578=0),10^20,$T578),IF(OR($T578="",$T578=0),10^20,$T578),$T588),IF(IF($T590=справочники!$E$9,$T588+$T592*INT((DJ580-1)/IF(OR($T594=0,$T594=""),1,$T594)),IF($T590=справочники!$E$10,$T588*POWER($T592,INT((DJ580-1)/IF(OR($T594=0,$T594=""),1,$T594))),IF($T590=справочники!$E$11,POWER($T588,1+$T592*INT((DJ580-1)/IF(OR($T594=0,$T594=""),1,$T594))),0)))&gt;IF(OR($T578="",$T578=0),10^20,$T578),IF(OR($T578="",$T578=0),10^20,$T578),IF($T590=справочники!$E$9,$T588+$T592*INT((DJ580-1)/IF(OR($T594=0,$T594=""),1,$T594)),IF($T590=справочники!$E$10,$T588*POWER($T592,INT((DJ580-1)/IF(OR($T594=0,$T594=""),1,$T594))),IF($T590=справочники!$E$11,POWER($T588,1+$T592*INT((DJ580-1)/IF(OR($T594=0,$T594=""),1,$T594))),0))))))))</f>
        <v>0</v>
      </c>
      <c r="DK597" s="591">
        <f>IF(DK581="",0,IF($W583&gt;0,IF(DK583&gt;IF(OR($T578="",$T578=0),10^20,$T578),IF(OR($T578="",$T578=0),10^20,$T578),DK583),IF($W585&gt;0,IF(DK585&gt;IF(OR($T578="",$T578=0),10^20,$T578),IF(OR($T578="",$T578=0),10^20,$T578),DK585),IF(DK580=1,IF($T588&gt;IF(OR($T578="",$T578=0),10^20,$T578),IF(OR($T578="",$T578=0),10^20,$T578),$T588),IF(IF($T590=справочники!$E$9,$T588+$T592*INT((DK580-1)/IF(OR($T594=0,$T594=""),1,$T594)),IF($T590=справочники!$E$10,$T588*POWER($T592,INT((DK580-1)/IF(OR($T594=0,$T594=""),1,$T594))),IF($T590=справочники!$E$11,POWER($T588,1+$T592*INT((DK580-1)/IF(OR($T594=0,$T594=""),1,$T594))),0)))&gt;IF(OR($T578="",$T578=0),10^20,$T578),IF(OR($T578="",$T578=0),10^20,$T578),IF($T590=справочники!$E$9,$T588+$T592*INT((DK580-1)/IF(OR($T594=0,$T594=""),1,$T594)),IF($T590=справочники!$E$10,$T588*POWER($T592,INT((DK580-1)/IF(OR($T594=0,$T594=""),1,$T594))),IF($T590=справочники!$E$11,POWER($T588,1+$T592*INT((DK580-1)/IF(OR($T594=0,$T594=""),1,$T594))),0))))))))</f>
        <v>0</v>
      </c>
      <c r="DL597" s="591">
        <f>IF(DL581="",0,IF($W583&gt;0,IF(DL583&gt;IF(OR($T578="",$T578=0),10^20,$T578),IF(OR($T578="",$T578=0),10^20,$T578),DL583),IF($W585&gt;0,IF(DL585&gt;IF(OR($T578="",$T578=0),10^20,$T578),IF(OR($T578="",$T578=0),10^20,$T578),DL585),IF(DL580=1,IF($T588&gt;IF(OR($T578="",$T578=0),10^20,$T578),IF(OR($T578="",$T578=0),10^20,$T578),$T588),IF(IF($T590=справочники!$E$9,$T588+$T592*INT((DL580-1)/IF(OR($T594=0,$T594=""),1,$T594)),IF($T590=справочники!$E$10,$T588*POWER($T592,INT((DL580-1)/IF(OR($T594=0,$T594=""),1,$T594))),IF($T590=справочники!$E$11,POWER($T588,1+$T592*INT((DL580-1)/IF(OR($T594=0,$T594=""),1,$T594))),0)))&gt;IF(OR($T578="",$T578=0),10^20,$T578),IF(OR($T578="",$T578=0),10^20,$T578),IF($T590=справочники!$E$9,$T588+$T592*INT((DL580-1)/IF(OR($T594=0,$T594=""),1,$T594)),IF($T590=справочники!$E$10,$T588*POWER($T592,INT((DL580-1)/IF(OR($T594=0,$T594=""),1,$T594))),IF($T590=справочники!$E$11,POWER($T588,1+$T592*INT((DL580-1)/IF(OR($T594=0,$T594=""),1,$T594))),0))))))))</f>
        <v>0</v>
      </c>
      <c r="DM597" s="591">
        <f>IF(DM581="",0,IF($W583&gt;0,IF(DM583&gt;IF(OR($T578="",$T578=0),10^20,$T578),IF(OR($T578="",$T578=0),10^20,$T578),DM583),IF($W585&gt;0,IF(DM585&gt;IF(OR($T578="",$T578=0),10^20,$T578),IF(OR($T578="",$T578=0),10^20,$T578),DM585),IF(DM580=1,IF($T588&gt;IF(OR($T578="",$T578=0),10^20,$T578),IF(OR($T578="",$T578=0),10^20,$T578),$T588),IF(IF($T590=справочники!$E$9,$T588+$T592*INT((DM580-1)/IF(OR($T594=0,$T594=""),1,$T594)),IF($T590=справочники!$E$10,$T588*POWER($T592,INT((DM580-1)/IF(OR($T594=0,$T594=""),1,$T594))),IF($T590=справочники!$E$11,POWER($T588,1+$T592*INT((DM580-1)/IF(OR($T594=0,$T594=""),1,$T594))),0)))&gt;IF(OR($T578="",$T578=0),10^20,$T578),IF(OR($T578="",$T578=0),10^20,$T578),IF($T590=справочники!$E$9,$T588+$T592*INT((DM580-1)/IF(OR($T594=0,$T594=""),1,$T594)),IF($T590=справочники!$E$10,$T588*POWER($T592,INT((DM580-1)/IF(OR($T594=0,$T594=""),1,$T594))),IF($T590=справочники!$E$11,POWER($T588,1+$T592*INT((DM580-1)/IF(OR($T594=0,$T594=""),1,$T594))),0))))))))</f>
        <v>0</v>
      </c>
      <c r="DN597" s="591">
        <f>IF(DN581="",0,IF($W583&gt;0,IF(DN583&gt;IF(OR($T578="",$T578=0),10^20,$T578),IF(OR($T578="",$T578=0),10^20,$T578),DN583),IF($W585&gt;0,IF(DN585&gt;IF(OR($T578="",$T578=0),10^20,$T578),IF(OR($T578="",$T578=0),10^20,$T578),DN585),IF(DN580=1,IF($T588&gt;IF(OR($T578="",$T578=0),10^20,$T578),IF(OR($T578="",$T578=0),10^20,$T578),$T588),IF(IF($T590=справочники!$E$9,$T588+$T592*INT((DN580-1)/IF(OR($T594=0,$T594=""),1,$T594)),IF($T590=справочники!$E$10,$T588*POWER($T592,INT((DN580-1)/IF(OR($T594=0,$T594=""),1,$T594))),IF($T590=справочники!$E$11,POWER($T588,1+$T592*INT((DN580-1)/IF(OR($T594=0,$T594=""),1,$T594))),0)))&gt;IF(OR($T578="",$T578=0),10^20,$T578),IF(OR($T578="",$T578=0),10^20,$T578),IF($T590=справочники!$E$9,$T588+$T592*INT((DN580-1)/IF(OR($T594=0,$T594=""),1,$T594)),IF($T590=справочники!$E$10,$T588*POWER($T592,INT((DN580-1)/IF(OR($T594=0,$T594=""),1,$T594))),IF($T590=справочники!$E$11,POWER($T588,1+$T592*INT((DN580-1)/IF(OR($T594=0,$T594=""),1,$T594))),0))))))))</f>
        <v>0</v>
      </c>
      <c r="DO597" s="591">
        <f>IF(DO581="",0,IF($W583&gt;0,IF(DO583&gt;IF(OR($T578="",$T578=0),10^20,$T578),IF(OR($T578="",$T578=0),10^20,$T578),DO583),IF($W585&gt;0,IF(DO585&gt;IF(OR($T578="",$T578=0),10^20,$T578),IF(OR($T578="",$T578=0),10^20,$T578),DO585),IF(DO580=1,IF($T588&gt;IF(OR($T578="",$T578=0),10^20,$T578),IF(OR($T578="",$T578=0),10^20,$T578),$T588),IF(IF($T590=справочники!$E$9,$T588+$T592*INT((DO580-1)/IF(OR($T594=0,$T594=""),1,$T594)),IF($T590=справочники!$E$10,$T588*POWER($T592,INT((DO580-1)/IF(OR($T594=0,$T594=""),1,$T594))),IF($T590=справочники!$E$11,POWER($T588,1+$T592*INT((DO580-1)/IF(OR($T594=0,$T594=""),1,$T594))),0)))&gt;IF(OR($T578="",$T578=0),10^20,$T578),IF(OR($T578="",$T578=0),10^20,$T578),IF($T590=справочники!$E$9,$T588+$T592*INT((DO580-1)/IF(OR($T594=0,$T594=""),1,$T594)),IF($T590=справочники!$E$10,$T588*POWER($T592,INT((DO580-1)/IF(OR($T594=0,$T594=""),1,$T594))),IF($T590=справочники!$E$11,POWER($T588,1+$T592*INT((DO580-1)/IF(OR($T594=0,$T594=""),1,$T594))),0))))))))</f>
        <v>0</v>
      </c>
      <c r="DP597" s="591">
        <f>IF(DP581="",0,IF($W583&gt;0,IF(DP583&gt;IF(OR($T578="",$T578=0),10^20,$T578),IF(OR($T578="",$T578=0),10^20,$T578),DP583),IF($W585&gt;0,IF(DP585&gt;IF(OR($T578="",$T578=0),10^20,$T578),IF(OR($T578="",$T578=0),10^20,$T578),DP585),IF(DP580=1,IF($T588&gt;IF(OR($T578="",$T578=0),10^20,$T578),IF(OR($T578="",$T578=0),10^20,$T578),$T588),IF(IF($T590=справочники!$E$9,$T588+$T592*INT((DP580-1)/IF(OR($T594=0,$T594=""),1,$T594)),IF($T590=справочники!$E$10,$T588*POWER($T592,INT((DP580-1)/IF(OR($T594=0,$T594=""),1,$T594))),IF($T590=справочники!$E$11,POWER($T588,1+$T592*INT((DP580-1)/IF(OR($T594=0,$T594=""),1,$T594))),0)))&gt;IF(OR($T578="",$T578=0),10^20,$T578),IF(OR($T578="",$T578=0),10^20,$T578),IF($T590=справочники!$E$9,$T588+$T592*INT((DP580-1)/IF(OR($T594=0,$T594=""),1,$T594)),IF($T590=справочники!$E$10,$T588*POWER($T592,INT((DP580-1)/IF(OR($T594=0,$T594=""),1,$T594))),IF($T590=справочники!$E$11,POWER($T588,1+$T592*INT((DP580-1)/IF(OR($T594=0,$T594=""),1,$T594))),0))))))))</f>
        <v>0</v>
      </c>
      <c r="DQ597" s="591">
        <f>IF(DQ581="",0,IF($W583&gt;0,IF(DQ583&gt;IF(OR($T578="",$T578=0),10^20,$T578),IF(OR($T578="",$T578=0),10^20,$T578),DQ583),IF($W585&gt;0,IF(DQ585&gt;IF(OR($T578="",$T578=0),10^20,$T578),IF(OR($T578="",$T578=0),10^20,$T578),DQ585),IF(DQ580=1,IF($T588&gt;IF(OR($T578="",$T578=0),10^20,$T578),IF(OR($T578="",$T578=0),10^20,$T578),$T588),IF(IF($T590=справочники!$E$9,$T588+$T592*INT((DQ580-1)/IF(OR($T594=0,$T594=""),1,$T594)),IF($T590=справочники!$E$10,$T588*POWER($T592,INT((DQ580-1)/IF(OR($T594=0,$T594=""),1,$T594))),IF($T590=справочники!$E$11,POWER($T588,1+$T592*INT((DQ580-1)/IF(OR($T594=0,$T594=""),1,$T594))),0)))&gt;IF(OR($T578="",$T578=0),10^20,$T578),IF(OR($T578="",$T578=0),10^20,$T578),IF($T590=справочники!$E$9,$T588+$T592*INT((DQ580-1)/IF(OR($T594=0,$T594=""),1,$T594)),IF($T590=справочники!$E$10,$T588*POWER($T592,INT((DQ580-1)/IF(OR($T594=0,$T594=""),1,$T594))),IF($T590=справочники!$E$11,POWER($T588,1+$T592*INT((DQ580-1)/IF(OR($T594=0,$T594=""),1,$T594))),0))))))))</f>
        <v>0</v>
      </c>
      <c r="DR597" s="591">
        <f>IF(DR581="",0,IF($W583&gt;0,IF(DR583&gt;IF(OR($T578="",$T578=0),10^20,$T578),IF(OR($T578="",$T578=0),10^20,$T578),DR583),IF($W585&gt;0,IF(DR585&gt;IF(OR($T578="",$T578=0),10^20,$T578),IF(OR($T578="",$T578=0),10^20,$T578),DR585),IF(DR580=1,IF($T588&gt;IF(OR($T578="",$T578=0),10^20,$T578),IF(OR($T578="",$T578=0),10^20,$T578),$T588),IF(IF($T590=справочники!$E$9,$T588+$T592*INT((DR580-1)/IF(OR($T594=0,$T594=""),1,$T594)),IF($T590=справочники!$E$10,$T588*POWER($T592,INT((DR580-1)/IF(OR($T594=0,$T594=""),1,$T594))),IF($T590=справочники!$E$11,POWER($T588,1+$T592*INT((DR580-1)/IF(OR($T594=0,$T594=""),1,$T594))),0)))&gt;IF(OR($T578="",$T578=0),10^20,$T578),IF(OR($T578="",$T578=0),10^20,$T578),IF($T590=справочники!$E$9,$T588+$T592*INT((DR580-1)/IF(OR($T594=0,$T594=""),1,$T594)),IF($T590=справочники!$E$10,$T588*POWER($T592,INT((DR580-1)/IF(OR($T594=0,$T594=""),1,$T594))),IF($T590=справочники!$E$11,POWER($T588,1+$T592*INT((DR580-1)/IF(OR($T594=0,$T594=""),1,$T594))),0))))))))</f>
        <v>0</v>
      </c>
      <c r="DS597" s="591">
        <f>IF(DS581="",0,IF($W583&gt;0,IF(DS583&gt;IF(OR($T578="",$T578=0),10^20,$T578),IF(OR($T578="",$T578=0),10^20,$T578),DS583),IF($W585&gt;0,IF(DS585&gt;IF(OR($T578="",$T578=0),10^20,$T578),IF(OR($T578="",$T578=0),10^20,$T578),DS585),IF(DS580=1,IF($T588&gt;IF(OR($T578="",$T578=0),10^20,$T578),IF(OR($T578="",$T578=0),10^20,$T578),$T588),IF(IF($T590=справочники!$E$9,$T588+$T592*INT((DS580-1)/IF(OR($T594=0,$T594=""),1,$T594)),IF($T590=справочники!$E$10,$T588*POWER($T592,INT((DS580-1)/IF(OR($T594=0,$T594=""),1,$T594))),IF($T590=справочники!$E$11,POWER($T588,1+$T592*INT((DS580-1)/IF(OR($T594=0,$T594=""),1,$T594))),0)))&gt;IF(OR($T578="",$T578=0),10^20,$T578),IF(OR($T578="",$T578=0),10^20,$T578),IF($T590=справочники!$E$9,$T588+$T592*INT((DS580-1)/IF(OR($T594=0,$T594=""),1,$T594)),IF($T590=справочники!$E$10,$T588*POWER($T592,INT((DS580-1)/IF(OR($T594=0,$T594=""),1,$T594))),IF($T590=справочники!$E$11,POWER($T588,1+$T592*INT((DS580-1)/IF(OR($T594=0,$T594=""),1,$T594))),0))))))))</f>
        <v>0</v>
      </c>
      <c r="DT597" s="591">
        <f>IF(DT581="",0,IF($W583&gt;0,IF(DT583&gt;IF(OR($T578="",$T578=0),10^20,$T578),IF(OR($T578="",$T578=0),10^20,$T578),DT583),IF($W585&gt;0,IF(DT585&gt;IF(OR($T578="",$T578=0),10^20,$T578),IF(OR($T578="",$T578=0),10^20,$T578),DT585),IF(DT580=1,IF($T588&gt;IF(OR($T578="",$T578=0),10^20,$T578),IF(OR($T578="",$T578=0),10^20,$T578),$T588),IF(IF($T590=справочники!$E$9,$T588+$T592*INT((DT580-1)/IF(OR($T594=0,$T594=""),1,$T594)),IF($T590=справочники!$E$10,$T588*POWER($T592,INT((DT580-1)/IF(OR($T594=0,$T594=""),1,$T594))),IF($T590=справочники!$E$11,POWER($T588,1+$T592*INT((DT580-1)/IF(OR($T594=0,$T594=""),1,$T594))),0)))&gt;IF(OR($T578="",$T578=0),10^20,$T578),IF(OR($T578="",$T578=0),10^20,$T578),IF($T590=справочники!$E$9,$T588+$T592*INT((DT580-1)/IF(OR($T594=0,$T594=""),1,$T594)),IF($T590=справочники!$E$10,$T588*POWER($T592,INT((DT580-1)/IF(OR($T594=0,$T594=""),1,$T594))),IF($T590=справочники!$E$11,POWER($T588,1+$T592*INT((DT580-1)/IF(OR($T594=0,$T594=""),1,$T594))),0))))))))</f>
        <v>0</v>
      </c>
      <c r="DU597" s="3"/>
      <c r="DV597" s="3"/>
    </row>
    <row r="598" spans="1:126" ht="4.2" customHeight="1">
      <c r="A598" s="1"/>
      <c r="B598" s="1"/>
      <c r="C598" s="13"/>
      <c r="D598" s="13"/>
      <c r="E598" s="262"/>
      <c r="F598" s="13"/>
      <c r="G598" s="302"/>
      <c r="H598" s="13"/>
      <c r="I598" s="13"/>
      <c r="J598" s="13"/>
      <c r="K598" s="13"/>
      <c r="L598" s="13"/>
      <c r="M598" s="14"/>
      <c r="N598" s="13"/>
      <c r="O598" s="13"/>
      <c r="P598" s="14"/>
      <c r="Q598" s="13"/>
      <c r="R598" s="13"/>
      <c r="S598" s="14"/>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c r="BK598" s="176"/>
      <c r="BL598" s="176"/>
      <c r="BM598" s="176"/>
      <c r="BN598" s="176"/>
      <c r="BO598" s="176"/>
      <c r="BP598" s="176"/>
      <c r="BQ598" s="176"/>
      <c r="BR598" s="176"/>
      <c r="BS598" s="176"/>
      <c r="BT598" s="176"/>
      <c r="BU598" s="176"/>
      <c r="BV598" s="176"/>
      <c r="BW598" s="176"/>
      <c r="BX598" s="176"/>
      <c r="BY598" s="176"/>
      <c r="BZ598" s="176"/>
      <c r="CA598" s="176"/>
      <c r="CB598" s="176"/>
      <c r="CC598" s="176"/>
      <c r="CD598" s="176"/>
      <c r="CE598" s="176"/>
      <c r="CF598" s="176"/>
      <c r="CG598" s="176"/>
      <c r="CH598" s="176"/>
      <c r="CI598" s="176"/>
      <c r="CJ598" s="176"/>
      <c r="CK598" s="176"/>
      <c r="CL598" s="176"/>
      <c r="CM598" s="176"/>
      <c r="CN598" s="176"/>
      <c r="CO598" s="176"/>
      <c r="CP598" s="176"/>
      <c r="CQ598" s="176"/>
      <c r="CR598" s="176"/>
      <c r="CS598" s="176"/>
      <c r="CT598" s="176"/>
      <c r="CU598" s="176"/>
      <c r="CV598" s="176"/>
      <c r="CW598" s="176"/>
      <c r="CX598" s="176"/>
      <c r="CY598" s="176"/>
      <c r="CZ598" s="176"/>
      <c r="DA598" s="176"/>
      <c r="DB598" s="176"/>
      <c r="DC598" s="176"/>
      <c r="DD598" s="176"/>
      <c r="DE598" s="176"/>
      <c r="DF598" s="176"/>
      <c r="DG598" s="176"/>
      <c r="DH598" s="176"/>
      <c r="DI598" s="176"/>
      <c r="DJ598" s="176"/>
      <c r="DK598" s="176"/>
      <c r="DL598" s="176"/>
      <c r="DM598" s="176"/>
      <c r="DN598" s="176"/>
      <c r="DO598" s="176"/>
      <c r="DP598" s="176"/>
      <c r="DQ598" s="176"/>
      <c r="DR598" s="176"/>
      <c r="DS598" s="176"/>
      <c r="DT598" s="176"/>
      <c r="DU598" s="1"/>
      <c r="DV598" s="1"/>
    </row>
    <row r="599" spans="1:126" ht="4.2" customHeight="1">
      <c r="A599" s="1"/>
      <c r="B599" s="1"/>
      <c r="C599" s="1"/>
      <c r="D599" s="1"/>
      <c r="E599" s="261"/>
      <c r="F599" s="47"/>
      <c r="G599" s="229"/>
      <c r="H599" s="1"/>
      <c r="I599" s="1"/>
      <c r="J599" s="1"/>
      <c r="K599" s="1"/>
      <c r="L599" s="1"/>
      <c r="M599" s="5"/>
      <c r="N599" s="1"/>
      <c r="O599" s="1"/>
      <c r="P599" s="5"/>
      <c r="Q599" s="1"/>
      <c r="R599" s="1"/>
      <c r="S599" s="5"/>
      <c r="T599" s="7"/>
      <c r="U599" s="23"/>
      <c r="V599" s="1"/>
      <c r="W599" s="11"/>
      <c r="X599" s="10"/>
      <c r="Y599" s="45"/>
      <c r="Z599" s="92"/>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1"/>
      <c r="DV599" s="1"/>
    </row>
    <row r="600" spans="1:126" s="237" customFormat="1" ht="10.199999999999999">
      <c r="A600" s="226"/>
      <c r="B600" s="227" t="s">
        <v>73</v>
      </c>
      <c r="C600" s="228"/>
      <c r="D600" s="227"/>
      <c r="E600" s="268"/>
      <c r="F600" s="114"/>
      <c r="G600" s="229"/>
      <c r="H600" s="226"/>
      <c r="I600" s="226" t="str">
        <f>$I$68</f>
        <v>Доля регулярных ликвидных продаж</v>
      </c>
      <c r="J600" s="226"/>
      <c r="K600" s="226"/>
      <c r="L600" s="226"/>
      <c r="M600" s="229"/>
      <c r="N600" s="244" t="str">
        <f>$N$68</f>
        <v>Регулярная, ликвидная продукция</v>
      </c>
      <c r="O600" s="226"/>
      <c r="P600" s="229"/>
      <c r="Q600" s="226" t="s">
        <v>14</v>
      </c>
      <c r="R600" s="226"/>
      <c r="S600" s="226"/>
      <c r="T600" s="232"/>
      <c r="U600" s="226"/>
      <c r="V600" s="226"/>
      <c r="W600" s="233"/>
      <c r="X600" s="234"/>
      <c r="Y600" s="229"/>
      <c r="Z600" s="235"/>
      <c r="AA600" s="240">
        <f>100%-SUM(AA601:AA603)</f>
        <v>1</v>
      </c>
      <c r="AB600" s="240">
        <f t="shared" ref="AB600:AE600" si="1630">100%-SUM(AB601:AB603)</f>
        <v>1</v>
      </c>
      <c r="AC600" s="240">
        <f t="shared" si="1630"/>
        <v>1</v>
      </c>
      <c r="AD600" s="240">
        <f t="shared" si="1630"/>
        <v>1</v>
      </c>
      <c r="AE600" s="240">
        <f t="shared" si="1630"/>
        <v>1</v>
      </c>
      <c r="AF600" s="240">
        <f t="shared" ref="AF600:CQ600" si="1631">100%-SUM(AF601:AF603)</f>
        <v>1</v>
      </c>
      <c r="AG600" s="240">
        <f t="shared" si="1631"/>
        <v>1</v>
      </c>
      <c r="AH600" s="240">
        <f t="shared" si="1631"/>
        <v>1</v>
      </c>
      <c r="AI600" s="240">
        <f t="shared" si="1631"/>
        <v>1</v>
      </c>
      <c r="AJ600" s="240">
        <f t="shared" si="1631"/>
        <v>1</v>
      </c>
      <c r="AK600" s="240">
        <f t="shared" si="1631"/>
        <v>1</v>
      </c>
      <c r="AL600" s="240">
        <f t="shared" si="1631"/>
        <v>1</v>
      </c>
      <c r="AM600" s="240">
        <f t="shared" si="1631"/>
        <v>1</v>
      </c>
      <c r="AN600" s="240">
        <f t="shared" si="1631"/>
        <v>1</v>
      </c>
      <c r="AO600" s="240">
        <f t="shared" si="1631"/>
        <v>1</v>
      </c>
      <c r="AP600" s="240">
        <f t="shared" si="1631"/>
        <v>1</v>
      </c>
      <c r="AQ600" s="240">
        <f t="shared" si="1631"/>
        <v>1</v>
      </c>
      <c r="AR600" s="240">
        <f t="shared" si="1631"/>
        <v>1</v>
      </c>
      <c r="AS600" s="240">
        <f t="shared" si="1631"/>
        <v>1</v>
      </c>
      <c r="AT600" s="240">
        <f t="shared" si="1631"/>
        <v>1</v>
      </c>
      <c r="AU600" s="240">
        <f t="shared" si="1631"/>
        <v>1</v>
      </c>
      <c r="AV600" s="240">
        <f t="shared" si="1631"/>
        <v>1</v>
      </c>
      <c r="AW600" s="240">
        <f t="shared" si="1631"/>
        <v>1</v>
      </c>
      <c r="AX600" s="240">
        <f t="shared" si="1631"/>
        <v>1</v>
      </c>
      <c r="AY600" s="240">
        <f t="shared" si="1631"/>
        <v>1</v>
      </c>
      <c r="AZ600" s="240">
        <f t="shared" si="1631"/>
        <v>1</v>
      </c>
      <c r="BA600" s="240">
        <f t="shared" si="1631"/>
        <v>1</v>
      </c>
      <c r="BB600" s="240">
        <f t="shared" si="1631"/>
        <v>1</v>
      </c>
      <c r="BC600" s="240">
        <f t="shared" si="1631"/>
        <v>1</v>
      </c>
      <c r="BD600" s="240">
        <f t="shared" si="1631"/>
        <v>1</v>
      </c>
      <c r="BE600" s="240">
        <f t="shared" si="1631"/>
        <v>1</v>
      </c>
      <c r="BF600" s="240">
        <f t="shared" si="1631"/>
        <v>1</v>
      </c>
      <c r="BG600" s="240">
        <f t="shared" si="1631"/>
        <v>1</v>
      </c>
      <c r="BH600" s="240">
        <f t="shared" si="1631"/>
        <v>1</v>
      </c>
      <c r="BI600" s="240">
        <f t="shared" si="1631"/>
        <v>1</v>
      </c>
      <c r="BJ600" s="240">
        <f t="shared" si="1631"/>
        <v>1</v>
      </c>
      <c r="BK600" s="240">
        <f t="shared" si="1631"/>
        <v>1</v>
      </c>
      <c r="BL600" s="240">
        <f t="shared" si="1631"/>
        <v>1</v>
      </c>
      <c r="BM600" s="240">
        <f t="shared" si="1631"/>
        <v>1</v>
      </c>
      <c r="BN600" s="240">
        <f t="shared" si="1631"/>
        <v>1</v>
      </c>
      <c r="BO600" s="240">
        <f t="shared" si="1631"/>
        <v>1</v>
      </c>
      <c r="BP600" s="240">
        <f t="shared" si="1631"/>
        <v>1</v>
      </c>
      <c r="BQ600" s="240">
        <f t="shared" si="1631"/>
        <v>1</v>
      </c>
      <c r="BR600" s="240">
        <f t="shared" si="1631"/>
        <v>1</v>
      </c>
      <c r="BS600" s="240">
        <f t="shared" si="1631"/>
        <v>1</v>
      </c>
      <c r="BT600" s="240">
        <f t="shared" si="1631"/>
        <v>1</v>
      </c>
      <c r="BU600" s="240">
        <f t="shared" si="1631"/>
        <v>1</v>
      </c>
      <c r="BV600" s="240">
        <f t="shared" si="1631"/>
        <v>1</v>
      </c>
      <c r="BW600" s="240">
        <f t="shared" si="1631"/>
        <v>1</v>
      </c>
      <c r="BX600" s="240">
        <f t="shared" si="1631"/>
        <v>1</v>
      </c>
      <c r="BY600" s="240">
        <f t="shared" si="1631"/>
        <v>1</v>
      </c>
      <c r="BZ600" s="240">
        <f t="shared" si="1631"/>
        <v>1</v>
      </c>
      <c r="CA600" s="240">
        <f t="shared" si="1631"/>
        <v>1</v>
      </c>
      <c r="CB600" s="240">
        <f t="shared" si="1631"/>
        <v>1</v>
      </c>
      <c r="CC600" s="240">
        <f t="shared" si="1631"/>
        <v>1</v>
      </c>
      <c r="CD600" s="240">
        <f t="shared" si="1631"/>
        <v>1</v>
      </c>
      <c r="CE600" s="240">
        <f t="shared" si="1631"/>
        <v>1</v>
      </c>
      <c r="CF600" s="240">
        <f t="shared" si="1631"/>
        <v>1</v>
      </c>
      <c r="CG600" s="240">
        <f t="shared" si="1631"/>
        <v>1</v>
      </c>
      <c r="CH600" s="240">
        <f t="shared" si="1631"/>
        <v>1</v>
      </c>
      <c r="CI600" s="240">
        <f t="shared" si="1631"/>
        <v>1</v>
      </c>
      <c r="CJ600" s="240">
        <f t="shared" si="1631"/>
        <v>1</v>
      </c>
      <c r="CK600" s="240">
        <f t="shared" si="1631"/>
        <v>1</v>
      </c>
      <c r="CL600" s="240">
        <f t="shared" si="1631"/>
        <v>1</v>
      </c>
      <c r="CM600" s="240">
        <f t="shared" si="1631"/>
        <v>1</v>
      </c>
      <c r="CN600" s="240">
        <f t="shared" si="1631"/>
        <v>1</v>
      </c>
      <c r="CO600" s="240">
        <f t="shared" si="1631"/>
        <v>1</v>
      </c>
      <c r="CP600" s="240">
        <f t="shared" si="1631"/>
        <v>1</v>
      </c>
      <c r="CQ600" s="240">
        <f t="shared" si="1631"/>
        <v>1</v>
      </c>
      <c r="CR600" s="240">
        <f t="shared" ref="CR600:DT600" si="1632">100%-SUM(CR601:CR603)</f>
        <v>1</v>
      </c>
      <c r="CS600" s="240">
        <f t="shared" si="1632"/>
        <v>1</v>
      </c>
      <c r="CT600" s="240">
        <f t="shared" si="1632"/>
        <v>1</v>
      </c>
      <c r="CU600" s="240">
        <f t="shared" si="1632"/>
        <v>1</v>
      </c>
      <c r="CV600" s="240">
        <f t="shared" si="1632"/>
        <v>1</v>
      </c>
      <c r="CW600" s="240">
        <f t="shared" si="1632"/>
        <v>1</v>
      </c>
      <c r="CX600" s="240">
        <f t="shared" si="1632"/>
        <v>1</v>
      </c>
      <c r="CY600" s="240">
        <f t="shared" si="1632"/>
        <v>1</v>
      </c>
      <c r="CZ600" s="240">
        <f t="shared" si="1632"/>
        <v>1</v>
      </c>
      <c r="DA600" s="240">
        <f t="shared" si="1632"/>
        <v>1</v>
      </c>
      <c r="DB600" s="240">
        <f t="shared" si="1632"/>
        <v>1</v>
      </c>
      <c r="DC600" s="240">
        <f t="shared" si="1632"/>
        <v>1</v>
      </c>
      <c r="DD600" s="240">
        <f t="shared" si="1632"/>
        <v>1</v>
      </c>
      <c r="DE600" s="240">
        <f t="shared" si="1632"/>
        <v>1</v>
      </c>
      <c r="DF600" s="240">
        <f t="shared" si="1632"/>
        <v>1</v>
      </c>
      <c r="DG600" s="240">
        <f t="shared" si="1632"/>
        <v>1</v>
      </c>
      <c r="DH600" s="240">
        <f t="shared" si="1632"/>
        <v>1</v>
      </c>
      <c r="DI600" s="240">
        <f t="shared" si="1632"/>
        <v>1</v>
      </c>
      <c r="DJ600" s="240">
        <f t="shared" si="1632"/>
        <v>1</v>
      </c>
      <c r="DK600" s="240">
        <f t="shared" si="1632"/>
        <v>1</v>
      </c>
      <c r="DL600" s="240">
        <f t="shared" si="1632"/>
        <v>1</v>
      </c>
      <c r="DM600" s="240">
        <f t="shared" si="1632"/>
        <v>1</v>
      </c>
      <c r="DN600" s="240">
        <f t="shared" si="1632"/>
        <v>1</v>
      </c>
      <c r="DO600" s="240">
        <f t="shared" si="1632"/>
        <v>1</v>
      </c>
      <c r="DP600" s="240">
        <f t="shared" si="1632"/>
        <v>1</v>
      </c>
      <c r="DQ600" s="240">
        <f t="shared" si="1632"/>
        <v>1</v>
      </c>
      <c r="DR600" s="240">
        <f t="shared" si="1632"/>
        <v>1</v>
      </c>
      <c r="DS600" s="240">
        <f t="shared" si="1632"/>
        <v>1</v>
      </c>
      <c r="DT600" s="240">
        <f t="shared" si="1632"/>
        <v>1</v>
      </c>
      <c r="DU600" s="226"/>
      <c r="DV600" s="226"/>
    </row>
    <row r="601" spans="1:126" s="237" customFormat="1" ht="10.199999999999999">
      <c r="A601" s="226"/>
      <c r="B601" s="227" t="s">
        <v>74</v>
      </c>
      <c r="C601" s="228"/>
      <c r="D601" s="227"/>
      <c r="E601" s="268"/>
      <c r="F601" s="114"/>
      <c r="G601" s="229"/>
      <c r="H601" s="226"/>
      <c r="I601" s="226" t="str">
        <f>$I$69</f>
        <v>Доля продаж по акциям, со скидками</v>
      </c>
      <c r="J601" s="226"/>
      <c r="K601" s="226"/>
      <c r="L601" s="226"/>
      <c r="M601" s="229"/>
      <c r="N601" s="244" t="str">
        <f>$N$69</f>
        <v>Низколиквидная продукция</v>
      </c>
      <c r="O601" s="226"/>
      <c r="P601" s="229"/>
      <c r="Q601" s="226" t="s">
        <v>14</v>
      </c>
      <c r="R601" s="226"/>
      <c r="S601" s="226"/>
      <c r="T601" s="232"/>
      <c r="U601" s="226"/>
      <c r="V601" s="226"/>
      <c r="W601" s="233"/>
      <c r="X601" s="234"/>
      <c r="Y601" s="229" t="s">
        <v>6</v>
      </c>
      <c r="Z601" s="235"/>
      <c r="AA601" s="241"/>
      <c r="AB601" s="241"/>
      <c r="AC601" s="241"/>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26"/>
      <c r="DV601" s="226"/>
    </row>
    <row r="602" spans="1:126" s="237" customFormat="1" ht="10.199999999999999">
      <c r="A602" s="226"/>
      <c r="B602" s="226"/>
      <c r="C602" s="226"/>
      <c r="D602" s="227"/>
      <c r="E602" s="268"/>
      <c r="F602" s="114"/>
      <c r="G602" s="229"/>
      <c r="H602" s="226"/>
      <c r="I602" s="226" t="str">
        <f>$I$70</f>
        <v>Доля распродаж неликвида</v>
      </c>
      <c r="J602" s="226"/>
      <c r="K602" s="226"/>
      <c r="L602" s="226"/>
      <c r="M602" s="229"/>
      <c r="N602" s="244" t="str">
        <f>$N$70</f>
        <v>Неликвидная продукция</v>
      </c>
      <c r="O602" s="226"/>
      <c r="P602" s="229"/>
      <c r="Q602" s="226" t="s">
        <v>14</v>
      </c>
      <c r="R602" s="226"/>
      <c r="S602" s="226"/>
      <c r="T602" s="232"/>
      <c r="U602" s="226"/>
      <c r="V602" s="226"/>
      <c r="W602" s="233"/>
      <c r="X602" s="234"/>
      <c r="Y602" s="229" t="s">
        <v>6</v>
      </c>
      <c r="Z602" s="235"/>
      <c r="AA602" s="241"/>
      <c r="AB602" s="241"/>
      <c r="AC602" s="241"/>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26"/>
      <c r="DV602" s="226"/>
    </row>
    <row r="603" spans="1:126" ht="4.2" customHeight="1">
      <c r="A603" s="1"/>
      <c r="B603" s="1"/>
      <c r="C603" s="1"/>
      <c r="D603" s="13"/>
      <c r="E603" s="262"/>
      <c r="F603" s="13"/>
      <c r="G603" s="302"/>
      <c r="H603" s="13"/>
      <c r="I603" s="13"/>
      <c r="J603" s="13"/>
      <c r="K603" s="13"/>
      <c r="L603" s="13"/>
      <c r="M603" s="14"/>
      <c r="N603" s="13"/>
      <c r="O603" s="13"/>
      <c r="P603" s="14"/>
      <c r="Q603" s="13"/>
      <c r="R603" s="13"/>
      <c r="S603" s="14"/>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c r="BK603" s="176"/>
      <c r="BL603" s="176"/>
      <c r="BM603" s="176"/>
      <c r="BN603" s="176"/>
      <c r="BO603" s="176"/>
      <c r="BP603" s="176"/>
      <c r="BQ603" s="176"/>
      <c r="BR603" s="176"/>
      <c r="BS603" s="176"/>
      <c r="BT603" s="176"/>
      <c r="BU603" s="176"/>
      <c r="BV603" s="176"/>
      <c r="BW603" s="176"/>
      <c r="BX603" s="176"/>
      <c r="BY603" s="176"/>
      <c r="BZ603" s="176"/>
      <c r="CA603" s="176"/>
      <c r="CB603" s="176"/>
      <c r="CC603" s="176"/>
      <c r="CD603" s="176"/>
      <c r="CE603" s="176"/>
      <c r="CF603" s="176"/>
      <c r="CG603" s="176"/>
      <c r="CH603" s="176"/>
      <c r="CI603" s="176"/>
      <c r="CJ603" s="176"/>
      <c r="CK603" s="176"/>
      <c r="CL603" s="176"/>
      <c r="CM603" s="176"/>
      <c r="CN603" s="176"/>
      <c r="CO603" s="176"/>
      <c r="CP603" s="176"/>
      <c r="CQ603" s="176"/>
      <c r="CR603" s="176"/>
      <c r="CS603" s="176"/>
      <c r="CT603" s="176"/>
      <c r="CU603" s="176"/>
      <c r="CV603" s="176"/>
      <c r="CW603" s="176"/>
      <c r="CX603" s="176"/>
      <c r="CY603" s="176"/>
      <c r="CZ603" s="176"/>
      <c r="DA603" s="176"/>
      <c r="DB603" s="176"/>
      <c r="DC603" s="176"/>
      <c r="DD603" s="176"/>
      <c r="DE603" s="176"/>
      <c r="DF603" s="176"/>
      <c r="DG603" s="176"/>
      <c r="DH603" s="176"/>
      <c r="DI603" s="176"/>
      <c r="DJ603" s="176"/>
      <c r="DK603" s="176"/>
      <c r="DL603" s="176"/>
      <c r="DM603" s="176"/>
      <c r="DN603" s="176"/>
      <c r="DO603" s="176"/>
      <c r="DP603" s="176"/>
      <c r="DQ603" s="176"/>
      <c r="DR603" s="176"/>
      <c r="DS603" s="176"/>
      <c r="DT603" s="176"/>
      <c r="DU603" s="1"/>
      <c r="DV603" s="1"/>
    </row>
    <row r="604" spans="1:126">
      <c r="A604" s="11"/>
      <c r="B604" s="195" t="s">
        <v>78</v>
      </c>
      <c r="C604" s="11"/>
      <c r="D604" s="11"/>
      <c r="E604" s="266"/>
      <c r="F604" s="11"/>
      <c r="G604" s="233"/>
      <c r="H604" s="11"/>
      <c r="I604" s="11"/>
      <c r="J604" s="11"/>
      <c r="K604" s="11"/>
      <c r="L604" s="11"/>
      <c r="M604" s="11"/>
      <c r="N604" s="11"/>
      <c r="O604" s="11"/>
      <c r="P604" s="45"/>
      <c r="Q604" s="11"/>
      <c r="R604" s="11"/>
      <c r="S604" s="11"/>
      <c r="T604" s="203"/>
      <c r="U604" s="11"/>
      <c r="V604" s="11"/>
      <c r="W604" s="11"/>
      <c r="X604" s="10"/>
      <c r="Y604" s="45"/>
      <c r="Z604" s="92"/>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1"/>
      <c r="DV604" s="1"/>
    </row>
    <row r="605" spans="1:126" ht="4.2" customHeight="1">
      <c r="A605" s="1"/>
      <c r="B605" s="1"/>
      <c r="C605" s="13"/>
      <c r="D605" s="13"/>
      <c r="E605" s="262"/>
      <c r="F605" s="13"/>
      <c r="G605" s="302"/>
      <c r="H605" s="13"/>
      <c r="I605" s="13"/>
      <c r="J605" s="13"/>
      <c r="K605" s="13"/>
      <c r="L605" s="13"/>
      <c r="M605" s="14"/>
      <c r="N605" s="13"/>
      <c r="O605" s="13"/>
      <c r="P605" s="14"/>
      <c r="Q605" s="13"/>
      <c r="R605" s="13"/>
      <c r="S605" s="14"/>
      <c r="T605" s="176"/>
      <c r="U605" s="23"/>
      <c r="V605" s="1"/>
      <c r="W605" s="11"/>
      <c r="X605" s="10"/>
      <c r="Y605" s="45"/>
      <c r="Z605" s="92"/>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1"/>
      <c r="DV605" s="1"/>
    </row>
    <row r="606" spans="1:126">
      <c r="A606" s="1"/>
      <c r="B606" s="1"/>
      <c r="C606" s="1"/>
      <c r="D606" s="196" t="s">
        <v>79</v>
      </c>
      <c r="E606" s="261"/>
      <c r="F606" s="47"/>
      <c r="G606" s="229"/>
      <c r="H606" s="1"/>
      <c r="I606" s="1" t="str">
        <f>$I$74</f>
        <v>Средний чек или стоимость одной продажи вручную</v>
      </c>
      <c r="J606" s="1"/>
      <c r="K606" s="1"/>
      <c r="L606" s="1"/>
      <c r="M606" s="5"/>
      <c r="N606" s="18"/>
      <c r="O606" s="1"/>
      <c r="P606" s="5"/>
      <c r="Q606" s="1" t="s">
        <v>25</v>
      </c>
      <c r="R606" s="1"/>
      <c r="S606" s="1"/>
      <c r="T606" s="7"/>
      <c r="U606" s="1"/>
      <c r="V606" s="1"/>
      <c r="W606" s="11">
        <f>SUM($Y606:$DU606)</f>
        <v>0</v>
      </c>
      <c r="X606" s="10"/>
      <c r="Y606" s="5" t="s">
        <v>6</v>
      </c>
      <c r="Z606" s="92"/>
      <c r="AA606" s="600"/>
      <c r="AB606" s="600"/>
      <c r="AC606" s="600"/>
      <c r="AD606" s="600"/>
      <c r="AE606" s="600"/>
      <c r="AF606" s="600"/>
      <c r="AG606" s="600"/>
      <c r="AH606" s="600"/>
      <c r="AI606" s="600"/>
      <c r="AJ606" s="600"/>
      <c r="AK606" s="600"/>
      <c r="AL606" s="600"/>
      <c r="AM606" s="600"/>
      <c r="AN606" s="600"/>
      <c r="AO606" s="600"/>
      <c r="AP606" s="600"/>
      <c r="AQ606" s="600"/>
      <c r="AR606" s="600"/>
      <c r="AS606" s="600"/>
      <c r="AT606" s="600"/>
      <c r="AU606" s="600"/>
      <c r="AV606" s="600"/>
      <c r="AW606" s="600"/>
      <c r="AX606" s="600"/>
      <c r="AY606" s="600"/>
      <c r="AZ606" s="600"/>
      <c r="BA606" s="600"/>
      <c r="BB606" s="600"/>
      <c r="BC606" s="600"/>
      <c r="BD606" s="600"/>
      <c r="BE606" s="600"/>
      <c r="BF606" s="600"/>
      <c r="BG606" s="600"/>
      <c r="BH606" s="600"/>
      <c r="BI606" s="600"/>
      <c r="BJ606" s="600"/>
      <c r="BK606" s="600"/>
      <c r="BL606" s="600"/>
      <c r="BM606" s="600"/>
      <c r="BN606" s="600"/>
      <c r="BO606" s="600"/>
      <c r="BP606" s="600"/>
      <c r="BQ606" s="600"/>
      <c r="BR606" s="600"/>
      <c r="BS606" s="600"/>
      <c r="BT606" s="600"/>
      <c r="BU606" s="600"/>
      <c r="BV606" s="600"/>
      <c r="BW606" s="600"/>
      <c r="BX606" s="600"/>
      <c r="BY606" s="600"/>
      <c r="BZ606" s="600"/>
      <c r="CA606" s="600"/>
      <c r="CB606" s="600"/>
      <c r="CC606" s="600"/>
      <c r="CD606" s="600"/>
      <c r="CE606" s="600"/>
      <c r="CF606" s="600"/>
      <c r="CG606" s="600"/>
      <c r="CH606" s="600"/>
      <c r="CI606" s="600"/>
      <c r="CJ606" s="600"/>
      <c r="CK606" s="600"/>
      <c r="CL606" s="600"/>
      <c r="CM606" s="600"/>
      <c r="CN606" s="600"/>
      <c r="CO606" s="600"/>
      <c r="CP606" s="600"/>
      <c r="CQ606" s="600"/>
      <c r="CR606" s="600"/>
      <c r="CS606" s="600"/>
      <c r="CT606" s="600"/>
      <c r="CU606" s="600"/>
      <c r="CV606" s="600"/>
      <c r="CW606" s="600"/>
      <c r="CX606" s="600"/>
      <c r="CY606" s="600"/>
      <c r="CZ606" s="600"/>
      <c r="DA606" s="600"/>
      <c r="DB606" s="600"/>
      <c r="DC606" s="600"/>
      <c r="DD606" s="600"/>
      <c r="DE606" s="600"/>
      <c r="DF606" s="600"/>
      <c r="DG606" s="600"/>
      <c r="DH606" s="600"/>
      <c r="DI606" s="600"/>
      <c r="DJ606" s="600"/>
      <c r="DK606" s="600"/>
      <c r="DL606" s="600"/>
      <c r="DM606" s="600"/>
      <c r="DN606" s="600"/>
      <c r="DO606" s="600"/>
      <c r="DP606" s="600"/>
      <c r="DQ606" s="600"/>
      <c r="DR606" s="600"/>
      <c r="DS606" s="600"/>
      <c r="DT606" s="600"/>
      <c r="DU606" s="1"/>
      <c r="DV606" s="1"/>
    </row>
    <row r="607" spans="1:126" ht="4.2" customHeight="1">
      <c r="A607" s="1"/>
      <c r="B607" s="1"/>
      <c r="C607" s="1"/>
      <c r="D607" s="13"/>
      <c r="E607" s="262"/>
      <c r="F607" s="13"/>
      <c r="G607" s="302"/>
      <c r="H607" s="13"/>
      <c r="I607" s="13"/>
      <c r="J607" s="13"/>
      <c r="K607" s="13"/>
      <c r="L607" s="13"/>
      <c r="M607" s="14"/>
      <c r="N607" s="13"/>
      <c r="O607" s="13"/>
      <c r="P607" s="14"/>
      <c r="Q607" s="13"/>
      <c r="R607" s="13"/>
      <c r="S607" s="14"/>
      <c r="T607" s="176"/>
      <c r="U607" s="23"/>
      <c r="V607" s="1"/>
      <c r="W607" s="11"/>
      <c r="X607" s="10"/>
      <c r="Y607" s="45"/>
      <c r="Z607" s="92"/>
      <c r="AA607" s="601"/>
      <c r="AB607" s="601"/>
      <c r="AC607" s="601"/>
      <c r="AD607" s="601"/>
      <c r="AE607" s="601"/>
      <c r="AF607" s="601"/>
      <c r="AG607" s="601"/>
      <c r="AH607" s="601"/>
      <c r="AI607" s="601"/>
      <c r="AJ607" s="601"/>
      <c r="AK607" s="601"/>
      <c r="AL607" s="601"/>
      <c r="AM607" s="601"/>
      <c r="AN607" s="601"/>
      <c r="AO607" s="601"/>
      <c r="AP607" s="601"/>
      <c r="AQ607" s="601"/>
      <c r="AR607" s="601"/>
      <c r="AS607" s="601"/>
      <c r="AT607" s="601"/>
      <c r="AU607" s="601"/>
      <c r="AV607" s="601"/>
      <c r="AW607" s="601"/>
      <c r="AX607" s="601"/>
      <c r="AY607" s="601"/>
      <c r="AZ607" s="601"/>
      <c r="BA607" s="601"/>
      <c r="BB607" s="601"/>
      <c r="BC607" s="601"/>
      <c r="BD607" s="601"/>
      <c r="BE607" s="601"/>
      <c r="BF607" s="601"/>
      <c r="BG607" s="601"/>
      <c r="BH607" s="601"/>
      <c r="BI607" s="601"/>
      <c r="BJ607" s="601"/>
      <c r="BK607" s="601"/>
      <c r="BL607" s="601"/>
      <c r="BM607" s="601"/>
      <c r="BN607" s="601"/>
      <c r="BO607" s="601"/>
      <c r="BP607" s="601"/>
      <c r="BQ607" s="601"/>
      <c r="BR607" s="601"/>
      <c r="BS607" s="601"/>
      <c r="BT607" s="601"/>
      <c r="BU607" s="601"/>
      <c r="BV607" s="601"/>
      <c r="BW607" s="601"/>
      <c r="BX607" s="601"/>
      <c r="BY607" s="601"/>
      <c r="BZ607" s="601"/>
      <c r="CA607" s="601"/>
      <c r="CB607" s="601"/>
      <c r="CC607" s="601"/>
      <c r="CD607" s="601"/>
      <c r="CE607" s="601"/>
      <c r="CF607" s="601"/>
      <c r="CG607" s="601"/>
      <c r="CH607" s="601"/>
      <c r="CI607" s="601"/>
      <c r="CJ607" s="601"/>
      <c r="CK607" s="601"/>
      <c r="CL607" s="601"/>
      <c r="CM607" s="601"/>
      <c r="CN607" s="601"/>
      <c r="CO607" s="601"/>
      <c r="CP607" s="601"/>
      <c r="CQ607" s="601"/>
      <c r="CR607" s="601"/>
      <c r="CS607" s="601"/>
      <c r="CT607" s="601"/>
      <c r="CU607" s="601"/>
      <c r="CV607" s="601"/>
      <c r="CW607" s="601"/>
      <c r="CX607" s="601"/>
      <c r="CY607" s="601"/>
      <c r="CZ607" s="601"/>
      <c r="DA607" s="601"/>
      <c r="DB607" s="601"/>
      <c r="DC607" s="601"/>
      <c r="DD607" s="601"/>
      <c r="DE607" s="601"/>
      <c r="DF607" s="601"/>
      <c r="DG607" s="601"/>
      <c r="DH607" s="601"/>
      <c r="DI607" s="601"/>
      <c r="DJ607" s="601"/>
      <c r="DK607" s="601"/>
      <c r="DL607" s="601"/>
      <c r="DM607" s="601"/>
      <c r="DN607" s="601"/>
      <c r="DO607" s="601"/>
      <c r="DP607" s="601"/>
      <c r="DQ607" s="601"/>
      <c r="DR607" s="601"/>
      <c r="DS607" s="601"/>
      <c r="DT607" s="601"/>
      <c r="DU607" s="1"/>
      <c r="DV607" s="1"/>
    </row>
    <row r="608" spans="1:126">
      <c r="A608" s="1"/>
      <c r="B608" s="1"/>
      <c r="C608" s="197" t="s">
        <v>66</v>
      </c>
      <c r="D608" s="196" t="s">
        <v>63</v>
      </c>
      <c r="E608" s="261"/>
      <c r="F608" s="47"/>
      <c r="G608" s="229"/>
      <c r="H608" s="1"/>
      <c r="I608" s="1" t="str">
        <f>$I$76</f>
        <v>Стоимость 1й продажи через приросты вручную / Ст-ть 1й продажи в 1-ый месяц модели</v>
      </c>
      <c r="J608" s="1"/>
      <c r="K608" s="1"/>
      <c r="L608" s="1"/>
      <c r="M608" s="5"/>
      <c r="N608" s="18"/>
      <c r="O608" s="1"/>
      <c r="P608" s="5"/>
      <c r="Q608" s="1" t="s">
        <v>25</v>
      </c>
      <c r="R608" s="1"/>
      <c r="S608" s="1"/>
      <c r="T608" s="7"/>
      <c r="U608" s="1"/>
      <c r="V608" s="1"/>
      <c r="W608" s="11">
        <f>SUM($Y608:$DU608)</f>
        <v>0</v>
      </c>
      <c r="X608" s="10"/>
      <c r="Y608" s="5" t="s">
        <v>6</v>
      </c>
      <c r="Z608" s="92"/>
      <c r="AA608" s="600"/>
      <c r="AB608" s="602">
        <f>AA608*(1+AB609)</f>
        <v>0</v>
      </c>
      <c r="AC608" s="602">
        <f t="shared" ref="AC608" si="1633">AB608*(1+AC609)</f>
        <v>0</v>
      </c>
      <c r="AD608" s="602">
        <f t="shared" ref="AD608" si="1634">AC608*(1+AD609)</f>
        <v>0</v>
      </c>
      <c r="AE608" s="602">
        <f t="shared" ref="AE608" si="1635">AD608*(1+AE609)</f>
        <v>0</v>
      </c>
      <c r="AF608" s="602">
        <f t="shared" ref="AF608" si="1636">AE608*(1+AF609)</f>
        <v>0</v>
      </c>
      <c r="AG608" s="602">
        <f t="shared" ref="AG608" si="1637">AF608*(1+AG609)</f>
        <v>0</v>
      </c>
      <c r="AH608" s="602">
        <f t="shared" ref="AH608" si="1638">AG608*(1+AH609)</f>
        <v>0</v>
      </c>
      <c r="AI608" s="602">
        <f t="shared" ref="AI608" si="1639">AH608*(1+AI609)</f>
        <v>0</v>
      </c>
      <c r="AJ608" s="602">
        <f t="shared" ref="AJ608" si="1640">AI608*(1+AJ609)</f>
        <v>0</v>
      </c>
      <c r="AK608" s="602">
        <f t="shared" ref="AK608" si="1641">AJ608*(1+AK609)</f>
        <v>0</v>
      </c>
      <c r="AL608" s="602">
        <f t="shared" ref="AL608" si="1642">AK608*(1+AL609)</f>
        <v>0</v>
      </c>
      <c r="AM608" s="602">
        <f t="shared" ref="AM608" si="1643">AL608*(1+AM609)</f>
        <v>0</v>
      </c>
      <c r="AN608" s="602">
        <f t="shared" ref="AN608" si="1644">AM608*(1+AN609)</f>
        <v>0</v>
      </c>
      <c r="AO608" s="602">
        <f t="shared" ref="AO608" si="1645">AN608*(1+AO609)</f>
        <v>0</v>
      </c>
      <c r="AP608" s="602">
        <f t="shared" ref="AP608" si="1646">AO608*(1+AP609)</f>
        <v>0</v>
      </c>
      <c r="AQ608" s="602">
        <f t="shared" ref="AQ608" si="1647">AP608*(1+AQ609)</f>
        <v>0</v>
      </c>
      <c r="AR608" s="602">
        <f t="shared" ref="AR608" si="1648">AQ608*(1+AR609)</f>
        <v>0</v>
      </c>
      <c r="AS608" s="602">
        <f t="shared" ref="AS608" si="1649">AR608*(1+AS609)</f>
        <v>0</v>
      </c>
      <c r="AT608" s="602">
        <f t="shared" ref="AT608" si="1650">AS608*(1+AT609)</f>
        <v>0</v>
      </c>
      <c r="AU608" s="602">
        <f t="shared" ref="AU608" si="1651">AT608*(1+AU609)</f>
        <v>0</v>
      </c>
      <c r="AV608" s="602">
        <f t="shared" ref="AV608" si="1652">AU608*(1+AV609)</f>
        <v>0</v>
      </c>
      <c r="AW608" s="602">
        <f t="shared" ref="AW608" si="1653">AV608*(1+AW609)</f>
        <v>0</v>
      </c>
      <c r="AX608" s="602">
        <f t="shared" ref="AX608" si="1654">AW608*(1+AX609)</f>
        <v>0</v>
      </c>
      <c r="AY608" s="602">
        <f t="shared" ref="AY608" si="1655">AX608*(1+AY609)</f>
        <v>0</v>
      </c>
      <c r="AZ608" s="602">
        <f t="shared" ref="AZ608" si="1656">AY608*(1+AZ609)</f>
        <v>0</v>
      </c>
      <c r="BA608" s="602">
        <f t="shared" ref="BA608" si="1657">AZ608*(1+BA609)</f>
        <v>0</v>
      </c>
      <c r="BB608" s="602">
        <f t="shared" ref="BB608" si="1658">BA608*(1+BB609)</f>
        <v>0</v>
      </c>
      <c r="BC608" s="602">
        <f t="shared" ref="BC608" si="1659">BB608*(1+BC609)</f>
        <v>0</v>
      </c>
      <c r="BD608" s="602">
        <f t="shared" ref="BD608" si="1660">BC608*(1+BD609)</f>
        <v>0</v>
      </c>
      <c r="BE608" s="602">
        <f t="shared" ref="BE608" si="1661">BD608*(1+BE609)</f>
        <v>0</v>
      </c>
      <c r="BF608" s="602">
        <f t="shared" ref="BF608" si="1662">BE608*(1+BF609)</f>
        <v>0</v>
      </c>
      <c r="BG608" s="602">
        <f t="shared" ref="BG608" si="1663">BF608*(1+BG609)</f>
        <v>0</v>
      </c>
      <c r="BH608" s="602">
        <f t="shared" ref="BH608" si="1664">BG608*(1+BH609)</f>
        <v>0</v>
      </c>
      <c r="BI608" s="602">
        <f t="shared" ref="BI608" si="1665">BH608*(1+BI609)</f>
        <v>0</v>
      </c>
      <c r="BJ608" s="602">
        <f t="shared" ref="BJ608" si="1666">BI608*(1+BJ609)</f>
        <v>0</v>
      </c>
      <c r="BK608" s="602">
        <f t="shared" ref="BK608" si="1667">BJ608*(1+BK609)</f>
        <v>0</v>
      </c>
      <c r="BL608" s="602">
        <f t="shared" ref="BL608" si="1668">BK608*(1+BL609)</f>
        <v>0</v>
      </c>
      <c r="BM608" s="602">
        <f t="shared" ref="BM608" si="1669">BL608*(1+BM609)</f>
        <v>0</v>
      </c>
      <c r="BN608" s="602">
        <f t="shared" ref="BN608" si="1670">BM608*(1+BN609)</f>
        <v>0</v>
      </c>
      <c r="BO608" s="602">
        <f t="shared" ref="BO608" si="1671">BN608*(1+BO609)</f>
        <v>0</v>
      </c>
      <c r="BP608" s="602">
        <f t="shared" ref="BP608" si="1672">BO608*(1+BP609)</f>
        <v>0</v>
      </c>
      <c r="BQ608" s="602">
        <f t="shared" ref="BQ608" si="1673">BP608*(1+BQ609)</f>
        <v>0</v>
      </c>
      <c r="BR608" s="602">
        <f t="shared" ref="BR608" si="1674">BQ608*(1+BR609)</f>
        <v>0</v>
      </c>
      <c r="BS608" s="602">
        <f t="shared" ref="BS608" si="1675">BR608*(1+BS609)</f>
        <v>0</v>
      </c>
      <c r="BT608" s="602">
        <f t="shared" ref="BT608" si="1676">BS608*(1+BT609)</f>
        <v>0</v>
      </c>
      <c r="BU608" s="602">
        <f t="shared" ref="BU608" si="1677">BT608*(1+BU609)</f>
        <v>0</v>
      </c>
      <c r="BV608" s="602">
        <f t="shared" ref="BV608" si="1678">BU608*(1+BV609)</f>
        <v>0</v>
      </c>
      <c r="BW608" s="602">
        <f t="shared" ref="BW608" si="1679">BV608*(1+BW609)</f>
        <v>0</v>
      </c>
      <c r="BX608" s="602">
        <f t="shared" ref="BX608" si="1680">BW608*(1+BX609)</f>
        <v>0</v>
      </c>
      <c r="BY608" s="602">
        <f t="shared" ref="BY608" si="1681">BX608*(1+BY609)</f>
        <v>0</v>
      </c>
      <c r="BZ608" s="602">
        <f t="shared" ref="BZ608" si="1682">BY608*(1+BZ609)</f>
        <v>0</v>
      </c>
      <c r="CA608" s="602">
        <f t="shared" ref="CA608" si="1683">BZ608*(1+CA609)</f>
        <v>0</v>
      </c>
      <c r="CB608" s="602">
        <f t="shared" ref="CB608" si="1684">CA608*(1+CB609)</f>
        <v>0</v>
      </c>
      <c r="CC608" s="602">
        <f t="shared" ref="CC608" si="1685">CB608*(1+CC609)</f>
        <v>0</v>
      </c>
      <c r="CD608" s="602">
        <f t="shared" ref="CD608" si="1686">CC608*(1+CD609)</f>
        <v>0</v>
      </c>
      <c r="CE608" s="602">
        <f t="shared" ref="CE608" si="1687">CD608*(1+CE609)</f>
        <v>0</v>
      </c>
      <c r="CF608" s="602">
        <f t="shared" ref="CF608" si="1688">CE608*(1+CF609)</f>
        <v>0</v>
      </c>
      <c r="CG608" s="602">
        <f t="shared" ref="CG608" si="1689">CF608*(1+CG609)</f>
        <v>0</v>
      </c>
      <c r="CH608" s="602">
        <f t="shared" ref="CH608" si="1690">CG608*(1+CH609)</f>
        <v>0</v>
      </c>
      <c r="CI608" s="602">
        <f t="shared" ref="CI608" si="1691">CH608*(1+CI609)</f>
        <v>0</v>
      </c>
      <c r="CJ608" s="602">
        <f t="shared" ref="CJ608" si="1692">CI608*(1+CJ609)</f>
        <v>0</v>
      </c>
      <c r="CK608" s="602">
        <f t="shared" ref="CK608" si="1693">CJ608*(1+CK609)</f>
        <v>0</v>
      </c>
      <c r="CL608" s="602">
        <f t="shared" ref="CL608" si="1694">CK608*(1+CL609)</f>
        <v>0</v>
      </c>
      <c r="CM608" s="602">
        <f t="shared" ref="CM608" si="1695">CL608*(1+CM609)</f>
        <v>0</v>
      </c>
      <c r="CN608" s="602">
        <f t="shared" ref="CN608" si="1696">CM608*(1+CN609)</f>
        <v>0</v>
      </c>
      <c r="CO608" s="602">
        <f t="shared" ref="CO608" si="1697">CN608*(1+CO609)</f>
        <v>0</v>
      </c>
      <c r="CP608" s="602">
        <f t="shared" ref="CP608" si="1698">CO608*(1+CP609)</f>
        <v>0</v>
      </c>
      <c r="CQ608" s="602">
        <f t="shared" ref="CQ608" si="1699">CP608*(1+CQ609)</f>
        <v>0</v>
      </c>
      <c r="CR608" s="602">
        <f t="shared" ref="CR608" si="1700">CQ608*(1+CR609)</f>
        <v>0</v>
      </c>
      <c r="CS608" s="602">
        <f t="shared" ref="CS608" si="1701">CR608*(1+CS609)</f>
        <v>0</v>
      </c>
      <c r="CT608" s="602">
        <f t="shared" ref="CT608" si="1702">CS608*(1+CT609)</f>
        <v>0</v>
      </c>
      <c r="CU608" s="602">
        <f t="shared" ref="CU608" si="1703">CT608*(1+CU609)</f>
        <v>0</v>
      </c>
      <c r="CV608" s="602">
        <f t="shared" ref="CV608" si="1704">CU608*(1+CV609)</f>
        <v>0</v>
      </c>
      <c r="CW608" s="602">
        <f t="shared" ref="CW608" si="1705">CV608*(1+CW609)</f>
        <v>0</v>
      </c>
      <c r="CX608" s="602">
        <f t="shared" ref="CX608" si="1706">CW608*(1+CX609)</f>
        <v>0</v>
      </c>
      <c r="CY608" s="602">
        <f t="shared" ref="CY608" si="1707">CX608*(1+CY609)</f>
        <v>0</v>
      </c>
      <c r="CZ608" s="602">
        <f t="shared" ref="CZ608" si="1708">CY608*(1+CZ609)</f>
        <v>0</v>
      </c>
      <c r="DA608" s="602">
        <f t="shared" ref="DA608" si="1709">CZ608*(1+DA609)</f>
        <v>0</v>
      </c>
      <c r="DB608" s="602">
        <f t="shared" ref="DB608" si="1710">DA608*(1+DB609)</f>
        <v>0</v>
      </c>
      <c r="DC608" s="602">
        <f t="shared" ref="DC608" si="1711">DB608*(1+DC609)</f>
        <v>0</v>
      </c>
      <c r="DD608" s="602">
        <f t="shared" ref="DD608" si="1712">DC608*(1+DD609)</f>
        <v>0</v>
      </c>
      <c r="DE608" s="602">
        <f t="shared" ref="DE608" si="1713">DD608*(1+DE609)</f>
        <v>0</v>
      </c>
      <c r="DF608" s="602">
        <f t="shared" ref="DF608" si="1714">DE608*(1+DF609)</f>
        <v>0</v>
      </c>
      <c r="DG608" s="602">
        <f t="shared" ref="DG608" si="1715">DF608*(1+DG609)</f>
        <v>0</v>
      </c>
      <c r="DH608" s="602">
        <f t="shared" ref="DH608" si="1716">DG608*(1+DH609)</f>
        <v>0</v>
      </c>
      <c r="DI608" s="602">
        <f t="shared" ref="DI608" si="1717">DH608*(1+DI609)</f>
        <v>0</v>
      </c>
      <c r="DJ608" s="602">
        <f t="shared" ref="DJ608" si="1718">DI608*(1+DJ609)</f>
        <v>0</v>
      </c>
      <c r="DK608" s="602">
        <f t="shared" ref="DK608" si="1719">DJ608*(1+DK609)</f>
        <v>0</v>
      </c>
      <c r="DL608" s="602">
        <f t="shared" ref="DL608" si="1720">DK608*(1+DL609)</f>
        <v>0</v>
      </c>
      <c r="DM608" s="602">
        <f t="shared" ref="DM608" si="1721">DL608*(1+DM609)</f>
        <v>0</v>
      </c>
      <c r="DN608" s="602">
        <f t="shared" ref="DN608" si="1722">DM608*(1+DN609)</f>
        <v>0</v>
      </c>
      <c r="DO608" s="602">
        <f t="shared" ref="DO608" si="1723">DN608*(1+DO609)</f>
        <v>0</v>
      </c>
      <c r="DP608" s="602">
        <f t="shared" ref="DP608" si="1724">DO608*(1+DP609)</f>
        <v>0</v>
      </c>
      <c r="DQ608" s="602">
        <f t="shared" ref="DQ608" si="1725">DP608*(1+DQ609)</f>
        <v>0</v>
      </c>
      <c r="DR608" s="602">
        <f t="shared" ref="DR608" si="1726">DQ608*(1+DR609)</f>
        <v>0</v>
      </c>
      <c r="DS608" s="602">
        <f t="shared" ref="DS608" si="1727">DR608*(1+DS609)</f>
        <v>0</v>
      </c>
      <c r="DT608" s="602">
        <f t="shared" ref="DT608" si="1728">DS608*(1+DT609)</f>
        <v>0</v>
      </c>
      <c r="DU608" s="1"/>
      <c r="DV608" s="1"/>
    </row>
    <row r="609" spans="1:126">
      <c r="A609" s="1"/>
      <c r="B609" s="1"/>
      <c r="C609" s="1"/>
      <c r="D609" s="196"/>
      <c r="E609" s="261"/>
      <c r="F609" s="47"/>
      <c r="G609" s="229"/>
      <c r="H609" s="1"/>
      <c r="I609" s="1" t="str">
        <f>$I$54</f>
        <v>Приросты мес/мес</v>
      </c>
      <c r="J609" s="1"/>
      <c r="K609" s="1"/>
      <c r="L609" s="1"/>
      <c r="M609" s="5"/>
      <c r="N609" s="18"/>
      <c r="O609" s="1"/>
      <c r="P609" s="5"/>
      <c r="Q609" s="1" t="s">
        <v>14</v>
      </c>
      <c r="R609" s="1"/>
      <c r="S609" s="1"/>
      <c r="T609" s="7"/>
      <c r="U609" s="1"/>
      <c r="V609" s="1"/>
      <c r="W609" s="11"/>
      <c r="X609" s="10"/>
      <c r="Y609" s="5" t="s">
        <v>6</v>
      </c>
      <c r="Z609" s="92"/>
      <c r="AA609" s="93"/>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
      <c r="DV609" s="1"/>
    </row>
    <row r="610" spans="1:126" ht="4.2" customHeight="1">
      <c r="A610" s="1"/>
      <c r="B610" s="1"/>
      <c r="C610" s="1"/>
      <c r="D610" s="13"/>
      <c r="E610" s="262"/>
      <c r="F610" s="13"/>
      <c r="G610" s="302"/>
      <c r="H610" s="13"/>
      <c r="I610" s="13"/>
      <c r="J610" s="13"/>
      <c r="K610" s="13"/>
      <c r="L610" s="13"/>
      <c r="M610" s="14"/>
      <c r="N610" s="13"/>
      <c r="O610" s="13"/>
      <c r="P610" s="14"/>
      <c r="Q610" s="13"/>
      <c r="R610" s="13"/>
      <c r="S610" s="14"/>
      <c r="T610" s="176"/>
      <c r="U610" s="23"/>
      <c r="V610" s="1"/>
      <c r="W610" s="11"/>
      <c r="X610" s="10"/>
      <c r="Y610" s="45"/>
      <c r="Z610" s="92"/>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1"/>
      <c r="DV610" s="1"/>
    </row>
    <row r="611" spans="1:126">
      <c r="A611" s="1"/>
      <c r="B611" s="1"/>
      <c r="C611" s="197" t="s">
        <v>66</v>
      </c>
      <c r="D611" s="196" t="s">
        <v>67</v>
      </c>
      <c r="E611" s="261"/>
      <c r="F611" s="47"/>
      <c r="G611" s="229"/>
      <c r="H611" s="1"/>
      <c r="I611" s="1" t="str">
        <f>$I$79</f>
        <v>Ст-ть 1й продажи в 1-ый месяц модели</v>
      </c>
      <c r="J611" s="1"/>
      <c r="K611" s="1"/>
      <c r="L611" s="1"/>
      <c r="M611" s="5"/>
      <c r="N611" s="18" t="str">
        <f>$N$68</f>
        <v>Регулярная, ликвидная продукция</v>
      </c>
      <c r="O611" s="1"/>
      <c r="P611" s="5"/>
      <c r="Q611" s="1" t="s">
        <v>25</v>
      </c>
      <c r="R611" s="1"/>
      <c r="S611" s="5" t="s">
        <v>6</v>
      </c>
      <c r="T611" s="599">
        <f>Главная!$N$61</f>
        <v>0</v>
      </c>
      <c r="U611" s="23"/>
      <c r="V611" s="1"/>
      <c r="W611" s="11"/>
      <c r="X611" s="10"/>
      <c r="Y611" s="45"/>
      <c r="Z611" s="92"/>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1"/>
      <c r="DV611" s="1"/>
    </row>
    <row r="612" spans="1:126" ht="4.2" customHeight="1">
      <c r="A612" s="1"/>
      <c r="B612" s="1"/>
      <c r="C612" s="1"/>
      <c r="D612" s="1"/>
      <c r="E612" s="261"/>
      <c r="F612" s="47"/>
      <c r="G612" s="229"/>
      <c r="H612" s="1"/>
      <c r="I612" s="1"/>
      <c r="J612" s="1"/>
      <c r="K612" s="1"/>
      <c r="L612" s="1"/>
      <c r="M612" s="5"/>
      <c r="N612" s="18"/>
      <c r="O612" s="1"/>
      <c r="P612" s="5"/>
      <c r="Q612" s="1"/>
      <c r="R612" s="1"/>
      <c r="S612" s="5"/>
      <c r="T612" s="7"/>
      <c r="U612" s="23"/>
      <c r="V612" s="1"/>
      <c r="W612" s="11"/>
      <c r="X612" s="10"/>
      <c r="Y612" s="45"/>
      <c r="Z612" s="92"/>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1"/>
      <c r="DV612" s="1"/>
    </row>
    <row r="613" spans="1:126" s="22" customFormat="1">
      <c r="A613" s="18"/>
      <c r="B613" s="18"/>
      <c r="C613" s="18"/>
      <c r="D613" s="18"/>
      <c r="E613" s="267"/>
      <c r="F613" s="51"/>
      <c r="G613" s="230"/>
      <c r="H613" s="18"/>
      <c r="I613" s="18" t="str">
        <f>$I$58</f>
        <v>скорость прироста</v>
      </c>
      <c r="J613" s="18"/>
      <c r="K613" s="18"/>
      <c r="L613" s="18"/>
      <c r="M613" s="19"/>
      <c r="N613" s="18"/>
      <c r="O613" s="18"/>
      <c r="P613" s="19"/>
      <c r="Q613" s="18" t="s">
        <v>12</v>
      </c>
      <c r="R613" s="18"/>
      <c r="S613" s="19" t="s">
        <v>6</v>
      </c>
      <c r="T613" s="204" t="s">
        <v>10</v>
      </c>
      <c r="U613" s="25" t="s">
        <v>7</v>
      </c>
      <c r="V613" s="18"/>
      <c r="W613" s="20"/>
      <c r="X613" s="21"/>
      <c r="Y613" s="46"/>
      <c r="Z613" s="95"/>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c r="CB613" s="96"/>
      <c r="CC613" s="96"/>
      <c r="CD613" s="96"/>
      <c r="CE613" s="96"/>
      <c r="CF613" s="96"/>
      <c r="CG613" s="96"/>
      <c r="CH613" s="96"/>
      <c r="CI613" s="96"/>
      <c r="CJ613" s="96"/>
      <c r="CK613" s="96"/>
      <c r="CL613" s="96"/>
      <c r="CM613" s="96"/>
      <c r="CN613" s="96"/>
      <c r="CO613" s="96"/>
      <c r="CP613" s="96"/>
      <c r="CQ613" s="96"/>
      <c r="CR613" s="96"/>
      <c r="CS613" s="96"/>
      <c r="CT613" s="96"/>
      <c r="CU613" s="96"/>
      <c r="CV613" s="96"/>
      <c r="CW613" s="96"/>
      <c r="CX613" s="96"/>
      <c r="CY613" s="96"/>
      <c r="CZ613" s="96"/>
      <c r="DA613" s="96"/>
      <c r="DB613" s="96"/>
      <c r="DC613" s="96"/>
      <c r="DD613" s="96"/>
      <c r="DE613" s="96"/>
      <c r="DF613" s="96"/>
      <c r="DG613" s="96"/>
      <c r="DH613" s="96"/>
      <c r="DI613" s="96"/>
      <c r="DJ613" s="96"/>
      <c r="DK613" s="96"/>
      <c r="DL613" s="96"/>
      <c r="DM613" s="96"/>
      <c r="DN613" s="96"/>
      <c r="DO613" s="96"/>
      <c r="DP613" s="96"/>
      <c r="DQ613" s="96"/>
      <c r="DR613" s="96"/>
      <c r="DS613" s="96"/>
      <c r="DT613" s="96"/>
      <c r="DU613" s="18"/>
      <c r="DV613" s="18"/>
    </row>
    <row r="614" spans="1:126" ht="4.2" customHeight="1">
      <c r="A614" s="1"/>
      <c r="B614" s="1"/>
      <c r="C614" s="1"/>
      <c r="D614" s="1"/>
      <c r="E614" s="261"/>
      <c r="F614" s="47"/>
      <c r="G614" s="229"/>
      <c r="H614" s="1"/>
      <c r="I614" s="1"/>
      <c r="J614" s="1"/>
      <c r="K614" s="1"/>
      <c r="L614" s="1"/>
      <c r="M614" s="5"/>
      <c r="N614" s="18"/>
      <c r="O614" s="1"/>
      <c r="P614" s="5"/>
      <c r="Q614" s="1"/>
      <c r="R614" s="1"/>
      <c r="S614" s="5"/>
      <c r="T614" s="7"/>
      <c r="U614" s="23"/>
      <c r="V614" s="1"/>
      <c r="W614" s="11"/>
      <c r="X614" s="10"/>
      <c r="Y614" s="45"/>
      <c r="Z614" s="92"/>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1"/>
      <c r="DV614" s="1"/>
    </row>
    <row r="615" spans="1:126" s="22" customFormat="1">
      <c r="A615" s="18"/>
      <c r="B615" s="18"/>
      <c r="C615" s="18"/>
      <c r="D615" s="18"/>
      <c r="E615" s="267"/>
      <c r="F615" s="51"/>
      <c r="G615" s="230"/>
      <c r="H615" s="18"/>
      <c r="I615" s="18" t="str">
        <f>$I$60</f>
        <v>коэффициент (q) прироста</v>
      </c>
      <c r="J615" s="18"/>
      <c r="K615" s="18"/>
      <c r="L615" s="18"/>
      <c r="M615" s="19"/>
      <c r="N615" s="18"/>
      <c r="O615" s="18"/>
      <c r="P615" s="19"/>
      <c r="Q615" s="18" t="str">
        <f>IF(T613=справочники!$E$9,"a+qx",IF(T613=справочники!$E$10,"aq^x",IF(T613=справочники!$E$11,"a^(1+qx)","??")))</f>
        <v>aq^x</v>
      </c>
      <c r="R615" s="18"/>
      <c r="S615" s="19" t="s">
        <v>6</v>
      </c>
      <c r="T615" s="212">
        <f>100%+Главная!$N$63</f>
        <v>1</v>
      </c>
      <c r="U615" s="25"/>
      <c r="V615" s="18"/>
      <c r="W615" s="20"/>
      <c r="X615" s="21"/>
      <c r="Y615" s="46"/>
      <c r="Z615" s="95"/>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96"/>
      <c r="BG615" s="96"/>
      <c r="BH615" s="96"/>
      <c r="BI615" s="96"/>
      <c r="BJ615" s="96"/>
      <c r="BK615" s="96"/>
      <c r="BL615" s="96"/>
      <c r="BM615" s="96"/>
      <c r="BN615" s="96"/>
      <c r="BO615" s="96"/>
      <c r="BP615" s="96"/>
      <c r="BQ615" s="96"/>
      <c r="BR615" s="96"/>
      <c r="BS615" s="96"/>
      <c r="BT615" s="96"/>
      <c r="BU615" s="96"/>
      <c r="BV615" s="96"/>
      <c r="BW615" s="96"/>
      <c r="BX615" s="96"/>
      <c r="BY615" s="96"/>
      <c r="BZ615" s="96"/>
      <c r="CA615" s="96"/>
      <c r="CB615" s="96"/>
      <c r="CC615" s="96"/>
      <c r="CD615" s="96"/>
      <c r="CE615" s="96"/>
      <c r="CF615" s="96"/>
      <c r="CG615" s="96"/>
      <c r="CH615" s="96"/>
      <c r="CI615" s="96"/>
      <c r="CJ615" s="96"/>
      <c r="CK615" s="96"/>
      <c r="CL615" s="96"/>
      <c r="CM615" s="96"/>
      <c r="CN615" s="96"/>
      <c r="CO615" s="96"/>
      <c r="CP615" s="96"/>
      <c r="CQ615" s="96"/>
      <c r="CR615" s="96"/>
      <c r="CS615" s="96"/>
      <c r="CT615" s="96"/>
      <c r="CU615" s="96"/>
      <c r="CV615" s="96"/>
      <c r="CW615" s="96"/>
      <c r="CX615" s="96"/>
      <c r="CY615" s="96"/>
      <c r="CZ615" s="96"/>
      <c r="DA615" s="96"/>
      <c r="DB615" s="96"/>
      <c r="DC615" s="96"/>
      <c r="DD615" s="96"/>
      <c r="DE615" s="96"/>
      <c r="DF615" s="96"/>
      <c r="DG615" s="96"/>
      <c r="DH615" s="96"/>
      <c r="DI615" s="96"/>
      <c r="DJ615" s="96"/>
      <c r="DK615" s="96"/>
      <c r="DL615" s="96"/>
      <c r="DM615" s="96"/>
      <c r="DN615" s="96"/>
      <c r="DO615" s="96"/>
      <c r="DP615" s="96"/>
      <c r="DQ615" s="96"/>
      <c r="DR615" s="96"/>
      <c r="DS615" s="96"/>
      <c r="DT615" s="96"/>
      <c r="DU615" s="18"/>
      <c r="DV615" s="18"/>
    </row>
    <row r="616" spans="1:126" ht="4.2" customHeight="1">
      <c r="A616" s="1"/>
      <c r="B616" s="1"/>
      <c r="C616" s="1"/>
      <c r="D616" s="1"/>
      <c r="E616" s="261"/>
      <c r="F616" s="47"/>
      <c r="G616" s="229"/>
      <c r="H616" s="1"/>
      <c r="I616" s="1"/>
      <c r="J616" s="1"/>
      <c r="K616" s="1"/>
      <c r="L616" s="1"/>
      <c r="M616" s="5"/>
      <c r="N616" s="1"/>
      <c r="O616" s="1"/>
      <c r="P616" s="5"/>
      <c r="Q616" s="1"/>
      <c r="R616" s="1"/>
      <c r="S616" s="5"/>
      <c r="T616" s="7"/>
      <c r="U616" s="23"/>
      <c r="V616" s="1"/>
      <c r="W616" s="11"/>
      <c r="X616" s="10"/>
      <c r="Y616" s="45"/>
      <c r="Z616" s="92"/>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1"/>
      <c r="DV616" s="1"/>
    </row>
    <row r="617" spans="1:126" s="22" customFormat="1">
      <c r="A617" s="18"/>
      <c r="B617" s="18"/>
      <c r="C617" s="18"/>
      <c r="D617" s="18"/>
      <c r="E617" s="267"/>
      <c r="F617" s="51"/>
      <c r="G617" s="230"/>
      <c r="H617" s="18"/>
      <c r="I617" s="18" t="str">
        <f>справочники!$T$6</f>
        <v>частота прироста</v>
      </c>
      <c r="J617" s="18"/>
      <c r="K617" s="18"/>
      <c r="L617" s="18"/>
      <c r="M617" s="19"/>
      <c r="N617" s="18"/>
      <c r="O617" s="18"/>
      <c r="P617" s="19"/>
      <c r="Q617" s="18" t="s">
        <v>69</v>
      </c>
      <c r="R617" s="18"/>
      <c r="S617" s="19" t="s">
        <v>6</v>
      </c>
      <c r="T617" s="205">
        <v>12</v>
      </c>
      <c r="U617" s="25" t="s">
        <v>7</v>
      </c>
      <c r="V617" s="18"/>
      <c r="W617" s="20"/>
      <c r="X617" s="21"/>
      <c r="Y617" s="46"/>
      <c r="Z617" s="95"/>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96"/>
      <c r="BC617" s="96"/>
      <c r="BD617" s="96"/>
      <c r="BE617" s="96"/>
      <c r="BF617" s="96"/>
      <c r="BG617" s="96"/>
      <c r="BH617" s="96"/>
      <c r="BI617" s="96"/>
      <c r="BJ617" s="96"/>
      <c r="BK617" s="96"/>
      <c r="BL617" s="96"/>
      <c r="BM617" s="96"/>
      <c r="BN617" s="96"/>
      <c r="BO617" s="96"/>
      <c r="BP617" s="96"/>
      <c r="BQ617" s="96"/>
      <c r="BR617" s="96"/>
      <c r="BS617" s="96"/>
      <c r="BT617" s="96"/>
      <c r="BU617" s="96"/>
      <c r="BV617" s="96"/>
      <c r="BW617" s="96"/>
      <c r="BX617" s="96"/>
      <c r="BY617" s="96"/>
      <c r="BZ617" s="96"/>
      <c r="CA617" s="96"/>
      <c r="CB617" s="96"/>
      <c r="CC617" s="96"/>
      <c r="CD617" s="96"/>
      <c r="CE617" s="96"/>
      <c r="CF617" s="96"/>
      <c r="CG617" s="96"/>
      <c r="CH617" s="96"/>
      <c r="CI617" s="96"/>
      <c r="CJ617" s="96"/>
      <c r="CK617" s="96"/>
      <c r="CL617" s="96"/>
      <c r="CM617" s="96"/>
      <c r="CN617" s="96"/>
      <c r="CO617" s="96"/>
      <c r="CP617" s="96"/>
      <c r="CQ617" s="96"/>
      <c r="CR617" s="96"/>
      <c r="CS617" s="96"/>
      <c r="CT617" s="96"/>
      <c r="CU617" s="96"/>
      <c r="CV617" s="96"/>
      <c r="CW617" s="96"/>
      <c r="CX617" s="96"/>
      <c r="CY617" s="96"/>
      <c r="CZ617" s="96"/>
      <c r="DA617" s="96"/>
      <c r="DB617" s="96"/>
      <c r="DC617" s="96"/>
      <c r="DD617" s="96"/>
      <c r="DE617" s="96"/>
      <c r="DF617" s="96"/>
      <c r="DG617" s="96"/>
      <c r="DH617" s="96"/>
      <c r="DI617" s="96"/>
      <c r="DJ617" s="96"/>
      <c r="DK617" s="96"/>
      <c r="DL617" s="96"/>
      <c r="DM617" s="96"/>
      <c r="DN617" s="96"/>
      <c r="DO617" s="96"/>
      <c r="DP617" s="96"/>
      <c r="DQ617" s="96"/>
      <c r="DR617" s="96"/>
      <c r="DS617" s="96"/>
      <c r="DT617" s="96"/>
      <c r="DU617" s="18"/>
      <c r="DV617" s="18"/>
    </row>
    <row r="618" spans="1:126" ht="4.2" customHeight="1">
      <c r="A618" s="1"/>
      <c r="B618" s="1"/>
      <c r="C618" s="1"/>
      <c r="D618" s="13"/>
      <c r="E618" s="262"/>
      <c r="F618" s="13"/>
      <c r="G618" s="302"/>
      <c r="H618" s="13"/>
      <c r="I618" s="13"/>
      <c r="J618" s="13"/>
      <c r="K618" s="13"/>
      <c r="L618" s="13"/>
      <c r="M618" s="14"/>
      <c r="N618" s="13"/>
      <c r="O618" s="13"/>
      <c r="P618" s="14"/>
      <c r="Q618" s="13"/>
      <c r="R618" s="13"/>
      <c r="S618" s="14"/>
      <c r="T618" s="176"/>
      <c r="U618" s="23"/>
      <c r="V618" s="1"/>
      <c r="W618" s="11"/>
      <c r="X618" s="10"/>
      <c r="Y618" s="45"/>
      <c r="Z618" s="92"/>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1"/>
      <c r="DV618" s="1"/>
    </row>
    <row r="619" spans="1:126" ht="4.2" customHeight="1">
      <c r="A619" s="1"/>
      <c r="B619" s="1"/>
      <c r="C619" s="1"/>
      <c r="D619" s="1"/>
      <c r="E619" s="261"/>
      <c r="F619" s="47"/>
      <c r="G619" s="229"/>
      <c r="H619" s="1"/>
      <c r="I619" s="1"/>
      <c r="J619" s="1"/>
      <c r="K619" s="1"/>
      <c r="L619" s="1"/>
      <c r="M619" s="5"/>
      <c r="N619" s="1"/>
      <c r="O619" s="1"/>
      <c r="P619" s="5"/>
      <c r="Q619" s="1"/>
      <c r="R619" s="1"/>
      <c r="S619" s="5"/>
      <c r="T619" s="7"/>
      <c r="U619" s="23"/>
      <c r="V619" s="1"/>
      <c r="W619" s="11"/>
      <c r="X619" s="10"/>
      <c r="Y619" s="45"/>
      <c r="Z619" s="92"/>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1"/>
      <c r="DV619" s="1"/>
    </row>
    <row r="620" spans="1:126" s="4" customFormat="1">
      <c r="A620" s="3"/>
      <c r="B620" s="196" t="s">
        <v>72</v>
      </c>
      <c r="C620" s="3"/>
      <c r="D620" s="3"/>
      <c r="E620" s="9"/>
      <c r="F620" s="50"/>
      <c r="G620" s="229"/>
      <c r="H620" s="588" t="str">
        <f>$H$88</f>
        <v>Средний чек или стоимость 1й продажи</v>
      </c>
      <c r="I620" s="588"/>
      <c r="J620" s="588"/>
      <c r="K620" s="588"/>
      <c r="L620" s="3"/>
      <c r="M620" s="5"/>
      <c r="N620" s="3" t="str">
        <f>N571</f>
        <v>Продажа машиномест</v>
      </c>
      <c r="O620" s="3"/>
      <c r="P620" s="5"/>
      <c r="Q620" s="3" t="s">
        <v>25</v>
      </c>
      <c r="R620" s="3"/>
      <c r="S620" s="5"/>
      <c r="T620" s="83"/>
      <c r="U620" s="23"/>
      <c r="V620" s="3"/>
      <c r="W620" s="594">
        <f>IF(W597=0,0,W628/W597)</f>
        <v>0</v>
      </c>
      <c r="X620" s="595"/>
      <c r="Y620" s="596"/>
      <c r="Z620" s="597"/>
      <c r="AA620" s="598">
        <f>IF(AA$8="",0,IF($W606&gt;0,AA606,IF($W608&gt;0,AA608,IF(AA$1=1,$T611,IF($T613=справочники!$E$9,$T611+$T615*INT((AA$1-$AA$1)/IF(OR($T617=0,$T617=""),1,$T617)),IF($T613=справочники!$E$10,$T611*POWER($T615,INT((AA$1-$AA$1)/IF(OR($T617=0,$T617=""),1,$T617))),IF($T613=справочники!$E$11,POWER($T611,1+$T615*INT((AA$1-$AA$1)/IF(OR($T617=0,$T617=""),1,$T617))),0)))))))</f>
        <v>0</v>
      </c>
      <c r="AB620" s="598">
        <f>IF(AB$8="",0,IF($W606&gt;0,AB606,IF($W608&gt;0,AB608,IF(AB$1=1,$T611,IF($T613=справочники!$E$9,$T611+$T615*INT((AB$1-$AA$1)/IF(OR($T617=0,$T617=""),1,$T617)),IF($T613=справочники!$E$10,$T611*POWER($T615,INT((AB$1-$AA$1)/IF(OR($T617=0,$T617=""),1,$T617))),IF($T613=справочники!$E$11,POWER($T611,1+$T615*INT((AB$1-$AA$1)/IF(OR($T617=0,$T617=""),1,$T617))),0)))))))</f>
        <v>0</v>
      </c>
      <c r="AC620" s="598">
        <f>IF(AC$8="",0,IF($W606&gt;0,AC606,IF($W608&gt;0,AC608,IF(AC$1=1,$T611,IF($T613=справочники!$E$9,$T611+$T615*INT((AC$1-$AA$1)/IF(OR($T617=0,$T617=""),1,$T617)),IF($T613=справочники!$E$10,$T611*POWER($T615,INT((AC$1-$AA$1)/IF(OR($T617=0,$T617=""),1,$T617))),IF($T613=справочники!$E$11,POWER($T611,1+$T615*INT((AC$1-$AA$1)/IF(OR($T617=0,$T617=""),1,$T617))),0)))))))</f>
        <v>0</v>
      </c>
      <c r="AD620" s="598">
        <f>IF(AD$8="",0,IF($W606&gt;0,AD606,IF($W608&gt;0,AD608,IF(AD$1=1,$T611,IF($T613=справочники!$E$9,$T611+$T615*INT((AD$1-$AA$1)/IF(OR($T617=0,$T617=""),1,$T617)),IF($T613=справочники!$E$10,$T611*POWER($T615,INT((AD$1-$AA$1)/IF(OR($T617=0,$T617=""),1,$T617))),IF($T613=справочники!$E$11,POWER($T611,1+$T615*INT((AD$1-$AA$1)/IF(OR($T617=0,$T617=""),1,$T617))),0)))))))</f>
        <v>0</v>
      </c>
      <c r="AE620" s="598">
        <f>IF(AE$8="",0,IF($W606&gt;0,AE606,IF($W608&gt;0,AE608,IF(AE$1=1,$T611,IF($T613=справочники!$E$9,$T611+$T615*INT((AE$1-$AA$1)/IF(OR($T617=0,$T617=""),1,$T617)),IF($T613=справочники!$E$10,$T611*POWER($T615,INT((AE$1-$AA$1)/IF(OR($T617=0,$T617=""),1,$T617))),IF($T613=справочники!$E$11,POWER($T611,1+$T615*INT((AE$1-$AA$1)/IF(OR($T617=0,$T617=""),1,$T617))),0)))))))</f>
        <v>0</v>
      </c>
      <c r="AF620" s="598">
        <f>IF(AF$8="",0,IF($W606&gt;0,AF606,IF($W608&gt;0,AF608,IF(AF$1=1,$T611,IF($T613=справочники!$E$9,$T611+$T615*INT((AF$1-$AA$1)/IF(OR($T617=0,$T617=""),1,$T617)),IF($T613=справочники!$E$10,$T611*POWER($T615,INT((AF$1-$AA$1)/IF(OR($T617=0,$T617=""),1,$T617))),IF($T613=справочники!$E$11,POWER($T611,1+$T615*INT((AF$1-$AA$1)/IF(OR($T617=0,$T617=""),1,$T617))),0)))))))</f>
        <v>0</v>
      </c>
      <c r="AG620" s="598">
        <f>IF(AG$8="",0,IF($W606&gt;0,AG606,IF($W608&gt;0,AG608,IF(AG$1=1,$T611,IF($T613=справочники!$E$9,$T611+$T615*INT((AG$1-$AA$1)/IF(OR($T617=0,$T617=""),1,$T617)),IF($T613=справочники!$E$10,$T611*POWER($T615,INT((AG$1-$AA$1)/IF(OR($T617=0,$T617=""),1,$T617))),IF($T613=справочники!$E$11,POWER($T611,1+$T615*INT((AG$1-$AA$1)/IF(OR($T617=0,$T617=""),1,$T617))),0)))))))</f>
        <v>0</v>
      </c>
      <c r="AH620" s="598">
        <f>IF(AH$8="",0,IF($W606&gt;0,AH606,IF($W608&gt;0,AH608,IF(AH$1=1,$T611,IF($T613=справочники!$E$9,$T611+$T615*INT((AH$1-$AA$1)/IF(OR($T617=0,$T617=""),1,$T617)),IF($T613=справочники!$E$10,$T611*POWER($T615,INT((AH$1-$AA$1)/IF(OR($T617=0,$T617=""),1,$T617))),IF($T613=справочники!$E$11,POWER($T611,1+$T615*INT((AH$1-$AA$1)/IF(OR($T617=0,$T617=""),1,$T617))),0)))))))</f>
        <v>0</v>
      </c>
      <c r="AI620" s="598">
        <f>IF(AI$8="",0,IF($W606&gt;0,AI606,IF($W608&gt;0,AI608,IF(AI$1=1,$T611,IF($T613=справочники!$E$9,$T611+$T615*INT((AI$1-$AA$1)/IF(OR($T617=0,$T617=""),1,$T617)),IF($T613=справочники!$E$10,$T611*POWER($T615,INT((AI$1-$AA$1)/IF(OR($T617=0,$T617=""),1,$T617))),IF($T613=справочники!$E$11,POWER($T611,1+$T615*INT((AI$1-$AA$1)/IF(OR($T617=0,$T617=""),1,$T617))),0)))))))</f>
        <v>0</v>
      </c>
      <c r="AJ620" s="598">
        <f>IF(AJ$8="",0,IF($W606&gt;0,AJ606,IF($W608&gt;0,AJ608,IF(AJ$1=1,$T611,IF($T613=справочники!$E$9,$T611+$T615*INT((AJ$1-$AA$1)/IF(OR($T617=0,$T617=""),1,$T617)),IF($T613=справочники!$E$10,$T611*POWER($T615,INT((AJ$1-$AA$1)/IF(OR($T617=0,$T617=""),1,$T617))),IF($T613=справочники!$E$11,POWER($T611,1+$T615*INT((AJ$1-$AA$1)/IF(OR($T617=0,$T617=""),1,$T617))),0)))))))</f>
        <v>0</v>
      </c>
      <c r="AK620" s="598">
        <f>IF(AK$8="",0,IF($W606&gt;0,AK606,IF($W608&gt;0,AK608,IF(AK$1=1,$T611,IF($T613=справочники!$E$9,$T611+$T615*INT((AK$1-$AA$1)/IF(OR($T617=0,$T617=""),1,$T617)),IF($T613=справочники!$E$10,$T611*POWER($T615,INT((AK$1-$AA$1)/IF(OR($T617=0,$T617=""),1,$T617))),IF($T613=справочники!$E$11,POWER($T611,1+$T615*INT((AK$1-$AA$1)/IF(OR($T617=0,$T617=""),1,$T617))),0)))))))</f>
        <v>0</v>
      </c>
      <c r="AL620" s="598">
        <f>IF(AL$8="",0,IF($W606&gt;0,AL606,IF($W608&gt;0,AL608,IF(AL$1=1,$T611,IF($T613=справочники!$E$9,$T611+$T615*INT((AL$1-$AA$1)/IF(OR($T617=0,$T617=""),1,$T617)),IF($T613=справочники!$E$10,$T611*POWER($T615,INT((AL$1-$AA$1)/IF(OR($T617=0,$T617=""),1,$T617))),IF($T613=справочники!$E$11,POWER($T611,1+$T615*INT((AL$1-$AA$1)/IF(OR($T617=0,$T617=""),1,$T617))),0)))))))</f>
        <v>0</v>
      </c>
      <c r="AM620" s="598">
        <f>IF(AM$8="",0,IF($W606&gt;0,AM606,IF($W608&gt;0,AM608,IF(AM$1=1,$T611,IF($T613=справочники!$E$9,$T611+$T615*INT((AM$1-$AA$1)/IF(OR($T617=0,$T617=""),1,$T617)),IF($T613=справочники!$E$10,$T611*POWER($T615,INT((AM$1-$AA$1)/IF(OR($T617=0,$T617=""),1,$T617))),IF($T613=справочники!$E$11,POWER($T611,1+$T615*INT((AM$1-$AA$1)/IF(OR($T617=0,$T617=""),1,$T617))),0)))))))</f>
        <v>0</v>
      </c>
      <c r="AN620" s="598">
        <f>IF(AN$8="",0,IF($W606&gt;0,AN606,IF($W608&gt;0,AN608,IF(AN$1=1,$T611,IF($T613=справочники!$E$9,$T611+$T615*INT((AN$1-$AA$1)/IF(OR($T617=0,$T617=""),1,$T617)),IF($T613=справочники!$E$10,$T611*POWER($T615,INT((AN$1-$AA$1)/IF(OR($T617=0,$T617=""),1,$T617))),IF($T613=справочники!$E$11,POWER($T611,1+$T615*INT((AN$1-$AA$1)/IF(OR($T617=0,$T617=""),1,$T617))),0)))))))</f>
        <v>0</v>
      </c>
      <c r="AO620" s="598">
        <f>IF(AO$8="",0,IF($W606&gt;0,AO606,IF($W608&gt;0,AO608,IF(AO$1=1,$T611,IF($T613=справочники!$E$9,$T611+$T615*INT((AO$1-$AA$1)/IF(OR($T617=0,$T617=""),1,$T617)),IF($T613=справочники!$E$10,$T611*POWER($T615,INT((AO$1-$AA$1)/IF(OR($T617=0,$T617=""),1,$T617))),IF($T613=справочники!$E$11,POWER($T611,1+$T615*INT((AO$1-$AA$1)/IF(OR($T617=0,$T617=""),1,$T617))),0)))))))</f>
        <v>0</v>
      </c>
      <c r="AP620" s="598">
        <f>IF(AP$8="",0,IF($W606&gt;0,AP606,IF($W608&gt;0,AP608,IF(AP$1=1,$T611,IF($T613=справочники!$E$9,$T611+$T615*INT((AP$1-$AA$1)/IF(OR($T617=0,$T617=""),1,$T617)),IF($T613=справочники!$E$10,$T611*POWER($T615,INT((AP$1-$AA$1)/IF(OR($T617=0,$T617=""),1,$T617))),IF($T613=справочники!$E$11,POWER($T611,1+$T615*INT((AP$1-$AA$1)/IF(OR($T617=0,$T617=""),1,$T617))),0)))))))</f>
        <v>0</v>
      </c>
      <c r="AQ620" s="598">
        <f>IF(AQ$8="",0,IF($W606&gt;0,AQ606,IF($W608&gt;0,AQ608,IF(AQ$1=1,$T611,IF($T613=справочники!$E$9,$T611+$T615*INT((AQ$1-$AA$1)/IF(OR($T617=0,$T617=""),1,$T617)),IF($T613=справочники!$E$10,$T611*POWER($T615,INT((AQ$1-$AA$1)/IF(OR($T617=0,$T617=""),1,$T617))),IF($T613=справочники!$E$11,POWER($T611,1+$T615*INT((AQ$1-$AA$1)/IF(OR($T617=0,$T617=""),1,$T617))),0)))))))</f>
        <v>0</v>
      </c>
      <c r="AR620" s="598">
        <f>IF(AR$8="",0,IF($W606&gt;0,AR606,IF($W608&gt;0,AR608,IF(AR$1=1,$T611,IF($T613=справочники!$E$9,$T611+$T615*INT((AR$1-$AA$1)/IF(OR($T617=0,$T617=""),1,$T617)),IF($T613=справочники!$E$10,$T611*POWER($T615,INT((AR$1-$AA$1)/IF(OR($T617=0,$T617=""),1,$T617))),IF($T613=справочники!$E$11,POWER($T611,1+$T615*INT((AR$1-$AA$1)/IF(OR($T617=0,$T617=""),1,$T617))),0)))))))</f>
        <v>0</v>
      </c>
      <c r="AS620" s="598">
        <f>IF(AS$8="",0,IF($W606&gt;0,AS606,IF($W608&gt;0,AS608,IF(AS$1=1,$T611,IF($T613=справочники!$E$9,$T611+$T615*INT((AS$1-$AA$1)/IF(OR($T617=0,$T617=""),1,$T617)),IF($T613=справочники!$E$10,$T611*POWER($T615,INT((AS$1-$AA$1)/IF(OR($T617=0,$T617=""),1,$T617))),IF($T613=справочники!$E$11,POWER($T611,1+$T615*INT((AS$1-$AA$1)/IF(OR($T617=0,$T617=""),1,$T617))),0)))))))</f>
        <v>0</v>
      </c>
      <c r="AT620" s="598">
        <f>IF(AT$8="",0,IF($W606&gt;0,AT606,IF($W608&gt;0,AT608,IF(AT$1=1,$T611,IF($T613=справочники!$E$9,$T611+$T615*INT((AT$1-$AA$1)/IF(OR($T617=0,$T617=""),1,$T617)),IF($T613=справочники!$E$10,$T611*POWER($T615,INT((AT$1-$AA$1)/IF(OR($T617=0,$T617=""),1,$T617))),IF($T613=справочники!$E$11,POWER($T611,1+$T615*INT((AT$1-$AA$1)/IF(OR($T617=0,$T617=""),1,$T617))),0)))))))</f>
        <v>0</v>
      </c>
      <c r="AU620" s="598">
        <f>IF(AU$8="",0,IF($W606&gt;0,AU606,IF($W608&gt;0,AU608,IF(AU$1=1,$T611,IF($T613=справочники!$E$9,$T611+$T615*INT((AU$1-$AA$1)/IF(OR($T617=0,$T617=""),1,$T617)),IF($T613=справочники!$E$10,$T611*POWER($T615,INT((AU$1-$AA$1)/IF(OR($T617=0,$T617=""),1,$T617))),IF($T613=справочники!$E$11,POWER($T611,1+$T615*INT((AU$1-$AA$1)/IF(OR($T617=0,$T617=""),1,$T617))),0)))))))</f>
        <v>0</v>
      </c>
      <c r="AV620" s="598">
        <f>IF(AV$8="",0,IF($W606&gt;0,AV606,IF($W608&gt;0,AV608,IF(AV$1=1,$T611,IF($T613=справочники!$E$9,$T611+$T615*INT((AV$1-$AA$1)/IF(OR($T617=0,$T617=""),1,$T617)),IF($T613=справочники!$E$10,$T611*POWER($T615,INT((AV$1-$AA$1)/IF(OR($T617=0,$T617=""),1,$T617))),IF($T613=справочники!$E$11,POWER($T611,1+$T615*INT((AV$1-$AA$1)/IF(OR($T617=0,$T617=""),1,$T617))),0)))))))</f>
        <v>0</v>
      </c>
      <c r="AW620" s="598">
        <f>IF(AW$8="",0,IF($W606&gt;0,AW606,IF($W608&gt;0,AW608,IF(AW$1=1,$T611,IF($T613=справочники!$E$9,$T611+$T615*INT((AW$1-$AA$1)/IF(OR($T617=0,$T617=""),1,$T617)),IF($T613=справочники!$E$10,$T611*POWER($T615,INT((AW$1-$AA$1)/IF(OR($T617=0,$T617=""),1,$T617))),IF($T613=справочники!$E$11,POWER($T611,1+$T615*INT((AW$1-$AA$1)/IF(OR($T617=0,$T617=""),1,$T617))),0)))))))</f>
        <v>0</v>
      </c>
      <c r="AX620" s="598">
        <f>IF(AX$8="",0,IF($W606&gt;0,AX606,IF($W608&gt;0,AX608,IF(AX$1=1,$T611,IF($T613=справочники!$E$9,$T611+$T615*INT((AX$1-$AA$1)/IF(OR($T617=0,$T617=""),1,$T617)),IF($T613=справочники!$E$10,$T611*POWER($T615,INT((AX$1-$AA$1)/IF(OR($T617=0,$T617=""),1,$T617))),IF($T613=справочники!$E$11,POWER($T611,1+$T615*INT((AX$1-$AA$1)/IF(OR($T617=0,$T617=""),1,$T617))),0)))))))</f>
        <v>0</v>
      </c>
      <c r="AY620" s="598">
        <f>IF(AY$8="",0,IF($W606&gt;0,AY606,IF($W608&gt;0,AY608,IF(AY$1=1,$T611,IF($T613=справочники!$E$9,$T611+$T615*INT((AY$1-$AA$1)/IF(OR($T617=0,$T617=""),1,$T617)),IF($T613=справочники!$E$10,$T611*POWER($T615,INT((AY$1-$AA$1)/IF(OR($T617=0,$T617=""),1,$T617))),IF($T613=справочники!$E$11,POWER($T611,1+$T615*INT((AY$1-$AA$1)/IF(OR($T617=0,$T617=""),1,$T617))),0)))))))</f>
        <v>0</v>
      </c>
      <c r="AZ620" s="598">
        <f>IF(AZ$8="",0,IF($W606&gt;0,AZ606,IF($W608&gt;0,AZ608,IF(AZ$1=1,$T611,IF($T613=справочники!$E$9,$T611+$T615*INT((AZ$1-$AA$1)/IF(OR($T617=0,$T617=""),1,$T617)),IF($T613=справочники!$E$10,$T611*POWER($T615,INT((AZ$1-$AA$1)/IF(OR($T617=0,$T617=""),1,$T617))),IF($T613=справочники!$E$11,POWER($T611,1+$T615*INT((AZ$1-$AA$1)/IF(OR($T617=0,$T617=""),1,$T617))),0)))))))</f>
        <v>0</v>
      </c>
      <c r="BA620" s="598">
        <f>IF(BA$8="",0,IF($W606&gt;0,BA606,IF($W608&gt;0,BA608,IF(BA$1=1,$T611,IF($T613=справочники!$E$9,$T611+$T615*INT((BA$1-$AA$1)/IF(OR($T617=0,$T617=""),1,$T617)),IF($T613=справочники!$E$10,$T611*POWER($T615,INT((BA$1-$AA$1)/IF(OR($T617=0,$T617=""),1,$T617))),IF($T613=справочники!$E$11,POWER($T611,1+$T615*INT((BA$1-$AA$1)/IF(OR($T617=0,$T617=""),1,$T617))),0)))))))</f>
        <v>0</v>
      </c>
      <c r="BB620" s="598">
        <f>IF(BB$8="",0,IF($W606&gt;0,BB606,IF($W608&gt;0,BB608,IF(BB$1=1,$T611,IF($T613=справочники!$E$9,$T611+$T615*INT((BB$1-$AA$1)/IF(OR($T617=0,$T617=""),1,$T617)),IF($T613=справочники!$E$10,$T611*POWER($T615,INT((BB$1-$AA$1)/IF(OR($T617=0,$T617=""),1,$T617))),IF($T613=справочники!$E$11,POWER($T611,1+$T615*INT((BB$1-$AA$1)/IF(OR($T617=0,$T617=""),1,$T617))),0)))))))</f>
        <v>0</v>
      </c>
      <c r="BC620" s="598">
        <f>IF(BC$8="",0,IF($W606&gt;0,BC606,IF($W608&gt;0,BC608,IF(BC$1=1,$T611,IF($T613=справочники!$E$9,$T611+$T615*INT((BC$1-$AA$1)/IF(OR($T617=0,$T617=""),1,$T617)),IF($T613=справочники!$E$10,$T611*POWER($T615,INT((BC$1-$AA$1)/IF(OR($T617=0,$T617=""),1,$T617))),IF($T613=справочники!$E$11,POWER($T611,1+$T615*INT((BC$1-$AA$1)/IF(OR($T617=0,$T617=""),1,$T617))),0)))))))</f>
        <v>0</v>
      </c>
      <c r="BD620" s="598">
        <f>IF(BD$8="",0,IF($W606&gt;0,BD606,IF($W608&gt;0,BD608,IF(BD$1=1,$T611,IF($T613=справочники!$E$9,$T611+$T615*INT((BD$1-$AA$1)/IF(OR($T617=0,$T617=""),1,$T617)),IF($T613=справочники!$E$10,$T611*POWER($T615,INT((BD$1-$AA$1)/IF(OR($T617=0,$T617=""),1,$T617))),IF($T613=справочники!$E$11,POWER($T611,1+$T615*INT((BD$1-$AA$1)/IF(OR($T617=0,$T617=""),1,$T617))),0)))))))</f>
        <v>0</v>
      </c>
      <c r="BE620" s="598">
        <f>IF(BE$8="",0,IF($W606&gt;0,BE606,IF($W608&gt;0,BE608,IF(BE$1=1,$T611,IF($T613=справочники!$E$9,$T611+$T615*INT((BE$1-$AA$1)/IF(OR($T617=0,$T617=""),1,$T617)),IF($T613=справочники!$E$10,$T611*POWER($T615,INT((BE$1-$AA$1)/IF(OR($T617=0,$T617=""),1,$T617))),IF($T613=справочники!$E$11,POWER($T611,1+$T615*INT((BE$1-$AA$1)/IF(OR($T617=0,$T617=""),1,$T617))),0)))))))</f>
        <v>0</v>
      </c>
      <c r="BF620" s="598">
        <f>IF(BF$8="",0,IF($W606&gt;0,BF606,IF($W608&gt;0,BF608,IF(BF$1=1,$T611,IF($T613=справочники!$E$9,$T611+$T615*INT((BF$1-$AA$1)/IF(OR($T617=0,$T617=""),1,$T617)),IF($T613=справочники!$E$10,$T611*POWER($T615,INT((BF$1-$AA$1)/IF(OR($T617=0,$T617=""),1,$T617))),IF($T613=справочники!$E$11,POWER($T611,1+$T615*INT((BF$1-$AA$1)/IF(OR($T617=0,$T617=""),1,$T617))),0)))))))</f>
        <v>0</v>
      </c>
      <c r="BG620" s="598">
        <f>IF(BG$8="",0,IF($W606&gt;0,BG606,IF($W608&gt;0,BG608,IF(BG$1=1,$T611,IF($T613=справочники!$E$9,$T611+$T615*INT((BG$1-$AA$1)/IF(OR($T617=0,$T617=""),1,$T617)),IF($T613=справочники!$E$10,$T611*POWER($T615,INT((BG$1-$AA$1)/IF(OR($T617=0,$T617=""),1,$T617))),IF($T613=справочники!$E$11,POWER($T611,1+$T615*INT((BG$1-$AA$1)/IF(OR($T617=0,$T617=""),1,$T617))),0)))))))</f>
        <v>0</v>
      </c>
      <c r="BH620" s="598">
        <f>IF(BH$8="",0,IF($W606&gt;0,BH606,IF($W608&gt;0,BH608,IF(BH$1=1,$T611,IF($T613=справочники!$E$9,$T611+$T615*INT((BH$1-$AA$1)/IF(OR($T617=0,$T617=""),1,$T617)),IF($T613=справочники!$E$10,$T611*POWER($T615,INT((BH$1-$AA$1)/IF(OR($T617=0,$T617=""),1,$T617))),IF($T613=справочники!$E$11,POWER($T611,1+$T615*INT((BH$1-$AA$1)/IF(OR($T617=0,$T617=""),1,$T617))),0)))))))</f>
        <v>0</v>
      </c>
      <c r="BI620" s="598">
        <f>IF(BI$8="",0,IF($W606&gt;0,BI606,IF($W608&gt;0,BI608,IF(BI$1=1,$T611,IF($T613=справочники!$E$9,$T611+$T615*INT((BI$1-$AA$1)/IF(OR($T617=0,$T617=""),1,$T617)),IF($T613=справочники!$E$10,$T611*POWER($T615,INT((BI$1-$AA$1)/IF(OR($T617=0,$T617=""),1,$T617))),IF($T613=справочники!$E$11,POWER($T611,1+$T615*INT((BI$1-$AA$1)/IF(OR($T617=0,$T617=""),1,$T617))),0)))))))</f>
        <v>0</v>
      </c>
      <c r="BJ620" s="598">
        <f>IF(BJ$8="",0,IF($W606&gt;0,BJ606,IF($W608&gt;0,BJ608,IF(BJ$1=1,$T611,IF($T613=справочники!$E$9,$T611+$T615*INT((BJ$1-$AA$1)/IF(OR($T617=0,$T617=""),1,$T617)),IF($T613=справочники!$E$10,$T611*POWER($T615,INT((BJ$1-$AA$1)/IF(OR($T617=0,$T617=""),1,$T617))),IF($T613=справочники!$E$11,POWER($T611,1+$T615*INT((BJ$1-$AA$1)/IF(OR($T617=0,$T617=""),1,$T617))),0)))))))</f>
        <v>0</v>
      </c>
      <c r="BK620" s="598">
        <f>IF(BK$8="",0,IF($W606&gt;0,BK606,IF($W608&gt;0,BK608,IF(BK$1=1,$T611,IF($T613=справочники!$E$9,$T611+$T615*INT((BK$1-$AA$1)/IF(OR($T617=0,$T617=""),1,$T617)),IF($T613=справочники!$E$10,$T611*POWER($T615,INT((BK$1-$AA$1)/IF(OR($T617=0,$T617=""),1,$T617))),IF($T613=справочники!$E$11,POWER($T611,1+$T615*INT((BK$1-$AA$1)/IF(OR($T617=0,$T617=""),1,$T617))),0)))))))</f>
        <v>0</v>
      </c>
      <c r="BL620" s="598">
        <f>IF(BL$8="",0,IF($W606&gt;0,BL606,IF($W608&gt;0,BL608,IF(BL$1=1,$T611,IF($T613=справочники!$E$9,$T611+$T615*INT((BL$1-$AA$1)/IF(OR($T617=0,$T617=""),1,$T617)),IF($T613=справочники!$E$10,$T611*POWER($T615,INT((BL$1-$AA$1)/IF(OR($T617=0,$T617=""),1,$T617))),IF($T613=справочники!$E$11,POWER($T611,1+$T615*INT((BL$1-$AA$1)/IF(OR($T617=0,$T617=""),1,$T617))),0)))))))</f>
        <v>0</v>
      </c>
      <c r="BM620" s="598">
        <f>IF(BM$8="",0,IF($W606&gt;0,BM606,IF($W608&gt;0,BM608,IF(BM$1=1,$T611,IF($T613=справочники!$E$9,$T611+$T615*INT((BM$1-$AA$1)/IF(OR($T617=0,$T617=""),1,$T617)),IF($T613=справочники!$E$10,$T611*POWER($T615,INT((BM$1-$AA$1)/IF(OR($T617=0,$T617=""),1,$T617))),IF($T613=справочники!$E$11,POWER($T611,1+$T615*INT((BM$1-$AA$1)/IF(OR($T617=0,$T617=""),1,$T617))),0)))))))</f>
        <v>0</v>
      </c>
      <c r="BN620" s="598">
        <f>IF(BN$8="",0,IF($W606&gt;0,BN606,IF($W608&gt;0,BN608,IF(BN$1=1,$T611,IF($T613=справочники!$E$9,$T611+$T615*INT((BN$1-$AA$1)/IF(OR($T617=0,$T617=""),1,$T617)),IF($T613=справочники!$E$10,$T611*POWER($T615,INT((BN$1-$AA$1)/IF(OR($T617=0,$T617=""),1,$T617))),IF($T613=справочники!$E$11,POWER($T611,1+$T615*INT((BN$1-$AA$1)/IF(OR($T617=0,$T617=""),1,$T617))),0)))))))</f>
        <v>0</v>
      </c>
      <c r="BO620" s="598">
        <f>IF(BO$8="",0,IF($W606&gt;0,BO606,IF($W608&gt;0,BO608,IF(BO$1=1,$T611,IF($T613=справочники!$E$9,$T611+$T615*INT((BO$1-$AA$1)/IF(OR($T617=0,$T617=""),1,$T617)),IF($T613=справочники!$E$10,$T611*POWER($T615,INT((BO$1-$AA$1)/IF(OR($T617=0,$T617=""),1,$T617))),IF($T613=справочники!$E$11,POWER($T611,1+$T615*INT((BO$1-$AA$1)/IF(OR($T617=0,$T617=""),1,$T617))),0)))))))</f>
        <v>0</v>
      </c>
      <c r="BP620" s="598">
        <f>IF(BP$8="",0,IF($W606&gt;0,BP606,IF($W608&gt;0,BP608,IF(BP$1=1,$T611,IF($T613=справочники!$E$9,$T611+$T615*INT((BP$1-$AA$1)/IF(OR($T617=0,$T617=""),1,$T617)),IF($T613=справочники!$E$10,$T611*POWER($T615,INT((BP$1-$AA$1)/IF(OR($T617=0,$T617=""),1,$T617))),IF($T613=справочники!$E$11,POWER($T611,1+$T615*INT((BP$1-$AA$1)/IF(OR($T617=0,$T617=""),1,$T617))),0)))))))</f>
        <v>0</v>
      </c>
      <c r="BQ620" s="598">
        <f>IF(BQ$8="",0,IF($W606&gt;0,BQ606,IF($W608&gt;0,BQ608,IF(BQ$1=1,$T611,IF($T613=справочники!$E$9,$T611+$T615*INT((BQ$1-$AA$1)/IF(OR($T617=0,$T617=""),1,$T617)),IF($T613=справочники!$E$10,$T611*POWER($T615,INT((BQ$1-$AA$1)/IF(OR($T617=0,$T617=""),1,$T617))),IF($T613=справочники!$E$11,POWER($T611,1+$T615*INT((BQ$1-$AA$1)/IF(OR($T617=0,$T617=""),1,$T617))),0)))))))</f>
        <v>0</v>
      </c>
      <c r="BR620" s="598">
        <f>IF(BR$8="",0,IF($W606&gt;0,BR606,IF($W608&gt;0,BR608,IF(BR$1=1,$T611,IF($T613=справочники!$E$9,$T611+$T615*INT((BR$1-$AA$1)/IF(OR($T617=0,$T617=""),1,$T617)),IF($T613=справочники!$E$10,$T611*POWER($T615,INT((BR$1-$AA$1)/IF(OR($T617=0,$T617=""),1,$T617))),IF($T613=справочники!$E$11,POWER($T611,1+$T615*INT((BR$1-$AA$1)/IF(OR($T617=0,$T617=""),1,$T617))),0)))))))</f>
        <v>0</v>
      </c>
      <c r="BS620" s="598">
        <f>IF(BS$8="",0,IF($W606&gt;0,BS606,IF($W608&gt;0,BS608,IF(BS$1=1,$T611,IF($T613=справочники!$E$9,$T611+$T615*INT((BS$1-$AA$1)/IF(OR($T617=0,$T617=""),1,$T617)),IF($T613=справочники!$E$10,$T611*POWER($T615,INT((BS$1-$AA$1)/IF(OR($T617=0,$T617=""),1,$T617))),IF($T613=справочники!$E$11,POWER($T611,1+$T615*INT((BS$1-$AA$1)/IF(OR($T617=0,$T617=""),1,$T617))),0)))))))</f>
        <v>0</v>
      </c>
      <c r="BT620" s="598">
        <f>IF(BT$8="",0,IF($W606&gt;0,BT606,IF($W608&gt;0,BT608,IF(BT$1=1,$T611,IF($T613=справочники!$E$9,$T611+$T615*INT((BT$1-$AA$1)/IF(OR($T617=0,$T617=""),1,$T617)),IF($T613=справочники!$E$10,$T611*POWER($T615,INT((BT$1-$AA$1)/IF(OR($T617=0,$T617=""),1,$T617))),IF($T613=справочники!$E$11,POWER($T611,1+$T615*INT((BT$1-$AA$1)/IF(OR($T617=0,$T617=""),1,$T617))),0)))))))</f>
        <v>0</v>
      </c>
      <c r="BU620" s="598">
        <f>IF(BU$8="",0,IF($W606&gt;0,BU606,IF($W608&gt;0,BU608,IF(BU$1=1,$T611,IF($T613=справочники!$E$9,$T611+$T615*INT((BU$1-$AA$1)/IF(OR($T617=0,$T617=""),1,$T617)),IF($T613=справочники!$E$10,$T611*POWER($T615,INT((BU$1-$AA$1)/IF(OR($T617=0,$T617=""),1,$T617))),IF($T613=справочники!$E$11,POWER($T611,1+$T615*INT((BU$1-$AA$1)/IF(OR($T617=0,$T617=""),1,$T617))),0)))))))</f>
        <v>0</v>
      </c>
      <c r="BV620" s="598">
        <f>IF(BV$8="",0,IF($W606&gt;0,BV606,IF($W608&gt;0,BV608,IF(BV$1=1,$T611,IF($T613=справочники!$E$9,$T611+$T615*INT((BV$1-$AA$1)/IF(OR($T617=0,$T617=""),1,$T617)),IF($T613=справочники!$E$10,$T611*POWER($T615,INT((BV$1-$AA$1)/IF(OR($T617=0,$T617=""),1,$T617))),IF($T613=справочники!$E$11,POWER($T611,1+$T615*INT((BV$1-$AA$1)/IF(OR($T617=0,$T617=""),1,$T617))),0)))))))</f>
        <v>0</v>
      </c>
      <c r="BW620" s="598">
        <f>IF(BW$8="",0,IF($W606&gt;0,BW606,IF($W608&gt;0,BW608,IF(BW$1=1,$T611,IF($T613=справочники!$E$9,$T611+$T615*INT((BW$1-$AA$1)/IF(OR($T617=0,$T617=""),1,$T617)),IF($T613=справочники!$E$10,$T611*POWER($T615,INT((BW$1-$AA$1)/IF(OR($T617=0,$T617=""),1,$T617))),IF($T613=справочники!$E$11,POWER($T611,1+$T615*INT((BW$1-$AA$1)/IF(OR($T617=0,$T617=""),1,$T617))),0)))))))</f>
        <v>0</v>
      </c>
      <c r="BX620" s="598">
        <f>IF(BX$8="",0,IF($W606&gt;0,BX606,IF($W608&gt;0,BX608,IF(BX$1=1,$T611,IF($T613=справочники!$E$9,$T611+$T615*INT((BX$1-$AA$1)/IF(OR($T617=0,$T617=""),1,$T617)),IF($T613=справочники!$E$10,$T611*POWER($T615,INT((BX$1-$AA$1)/IF(OR($T617=0,$T617=""),1,$T617))),IF($T613=справочники!$E$11,POWER($T611,1+$T615*INT((BX$1-$AA$1)/IF(OR($T617=0,$T617=""),1,$T617))),0)))))))</f>
        <v>0</v>
      </c>
      <c r="BY620" s="598">
        <f>IF(BY$8="",0,IF($W606&gt;0,BY606,IF($W608&gt;0,BY608,IF(BY$1=1,$T611,IF($T613=справочники!$E$9,$T611+$T615*INT((BY$1-$AA$1)/IF(OR($T617=0,$T617=""),1,$T617)),IF($T613=справочники!$E$10,$T611*POWER($T615,INT((BY$1-$AA$1)/IF(OR($T617=0,$T617=""),1,$T617))),IF($T613=справочники!$E$11,POWER($T611,1+$T615*INT((BY$1-$AA$1)/IF(OR($T617=0,$T617=""),1,$T617))),0)))))))</f>
        <v>0</v>
      </c>
      <c r="BZ620" s="598">
        <f>IF(BZ$8="",0,IF($W606&gt;0,BZ606,IF($W608&gt;0,BZ608,IF(BZ$1=1,$T611,IF($T613=справочники!$E$9,$T611+$T615*INT((BZ$1-$AA$1)/IF(OR($T617=0,$T617=""),1,$T617)),IF($T613=справочники!$E$10,$T611*POWER($T615,INT((BZ$1-$AA$1)/IF(OR($T617=0,$T617=""),1,$T617))),IF($T613=справочники!$E$11,POWER($T611,1+$T615*INT((BZ$1-$AA$1)/IF(OR($T617=0,$T617=""),1,$T617))),0)))))))</f>
        <v>0</v>
      </c>
      <c r="CA620" s="598">
        <f>IF(CA$8="",0,IF($W606&gt;0,CA606,IF($W608&gt;0,CA608,IF(CA$1=1,$T611,IF($T613=справочники!$E$9,$T611+$T615*INT((CA$1-$AA$1)/IF(OR($T617=0,$T617=""),1,$T617)),IF($T613=справочники!$E$10,$T611*POWER($T615,INT((CA$1-$AA$1)/IF(OR($T617=0,$T617=""),1,$T617))),IF($T613=справочники!$E$11,POWER($T611,1+$T615*INT((CA$1-$AA$1)/IF(OR($T617=0,$T617=""),1,$T617))),0)))))))</f>
        <v>0</v>
      </c>
      <c r="CB620" s="598">
        <f>IF(CB$8="",0,IF($W606&gt;0,CB606,IF($W608&gt;0,CB608,IF(CB$1=1,$T611,IF($T613=справочники!$E$9,$T611+$T615*INT((CB$1-$AA$1)/IF(OR($T617=0,$T617=""),1,$T617)),IF($T613=справочники!$E$10,$T611*POWER($T615,INT((CB$1-$AA$1)/IF(OR($T617=0,$T617=""),1,$T617))),IF($T613=справочники!$E$11,POWER($T611,1+$T615*INT((CB$1-$AA$1)/IF(OR($T617=0,$T617=""),1,$T617))),0)))))))</f>
        <v>0</v>
      </c>
      <c r="CC620" s="598">
        <f>IF(CC$8="",0,IF($W606&gt;0,CC606,IF($W608&gt;0,CC608,IF(CC$1=1,$T611,IF($T613=справочники!$E$9,$T611+$T615*INT((CC$1-$AA$1)/IF(OR($T617=0,$T617=""),1,$T617)),IF($T613=справочники!$E$10,$T611*POWER($T615,INT((CC$1-$AA$1)/IF(OR($T617=0,$T617=""),1,$T617))),IF($T613=справочники!$E$11,POWER($T611,1+$T615*INT((CC$1-$AA$1)/IF(OR($T617=0,$T617=""),1,$T617))),0)))))))</f>
        <v>0</v>
      </c>
      <c r="CD620" s="598">
        <f>IF(CD$8="",0,IF($W606&gt;0,CD606,IF($W608&gt;0,CD608,IF(CD$1=1,$T611,IF($T613=справочники!$E$9,$T611+$T615*INT((CD$1-$AA$1)/IF(OR($T617=0,$T617=""),1,$T617)),IF($T613=справочники!$E$10,$T611*POWER($T615,INT((CD$1-$AA$1)/IF(OR($T617=0,$T617=""),1,$T617))),IF($T613=справочники!$E$11,POWER($T611,1+$T615*INT((CD$1-$AA$1)/IF(OR($T617=0,$T617=""),1,$T617))),0)))))))</f>
        <v>0</v>
      </c>
      <c r="CE620" s="598">
        <f>IF(CE$8="",0,IF($W606&gt;0,CE606,IF($W608&gt;0,CE608,IF(CE$1=1,$T611,IF($T613=справочники!$E$9,$T611+$T615*INT((CE$1-$AA$1)/IF(OR($T617=0,$T617=""),1,$T617)),IF($T613=справочники!$E$10,$T611*POWER($T615,INT((CE$1-$AA$1)/IF(OR($T617=0,$T617=""),1,$T617))),IF($T613=справочники!$E$11,POWER($T611,1+$T615*INT((CE$1-$AA$1)/IF(OR($T617=0,$T617=""),1,$T617))),0)))))))</f>
        <v>0</v>
      </c>
      <c r="CF620" s="598">
        <f>IF(CF$8="",0,IF($W606&gt;0,CF606,IF($W608&gt;0,CF608,IF(CF$1=1,$T611,IF($T613=справочники!$E$9,$T611+$T615*INT((CF$1-$AA$1)/IF(OR($T617=0,$T617=""),1,$T617)),IF($T613=справочники!$E$10,$T611*POWER($T615,INT((CF$1-$AA$1)/IF(OR($T617=0,$T617=""),1,$T617))),IF($T613=справочники!$E$11,POWER($T611,1+$T615*INT((CF$1-$AA$1)/IF(OR($T617=0,$T617=""),1,$T617))),0)))))))</f>
        <v>0</v>
      </c>
      <c r="CG620" s="598">
        <f>IF(CG$8="",0,IF($W606&gt;0,CG606,IF($W608&gt;0,CG608,IF(CG$1=1,$T611,IF($T613=справочники!$E$9,$T611+$T615*INT((CG$1-$AA$1)/IF(OR($T617=0,$T617=""),1,$T617)),IF($T613=справочники!$E$10,$T611*POWER($T615,INT((CG$1-$AA$1)/IF(OR($T617=0,$T617=""),1,$T617))),IF($T613=справочники!$E$11,POWER($T611,1+$T615*INT((CG$1-$AA$1)/IF(OR($T617=0,$T617=""),1,$T617))),0)))))))</f>
        <v>0</v>
      </c>
      <c r="CH620" s="598">
        <f>IF(CH$8="",0,IF($W606&gt;0,CH606,IF($W608&gt;0,CH608,IF(CH$1=1,$T611,IF($T613=справочники!$E$9,$T611+$T615*INT((CH$1-$AA$1)/IF(OR($T617=0,$T617=""),1,$T617)),IF($T613=справочники!$E$10,$T611*POWER($T615,INT((CH$1-$AA$1)/IF(OR($T617=0,$T617=""),1,$T617))),IF($T613=справочники!$E$11,POWER($T611,1+$T615*INT((CH$1-$AA$1)/IF(OR($T617=0,$T617=""),1,$T617))),0)))))))</f>
        <v>0</v>
      </c>
      <c r="CI620" s="598">
        <f>IF(CI$8="",0,IF($W606&gt;0,CI606,IF($W608&gt;0,CI608,IF(CI$1=1,$T611,IF($T613=справочники!$E$9,$T611+$T615*INT((CI$1-$AA$1)/IF(OR($T617=0,$T617=""),1,$T617)),IF($T613=справочники!$E$10,$T611*POWER($T615,INT((CI$1-$AA$1)/IF(OR($T617=0,$T617=""),1,$T617))),IF($T613=справочники!$E$11,POWER($T611,1+$T615*INT((CI$1-$AA$1)/IF(OR($T617=0,$T617=""),1,$T617))),0)))))))</f>
        <v>0</v>
      </c>
      <c r="CJ620" s="598">
        <f>IF(CJ$8="",0,IF($W606&gt;0,CJ606,IF($W608&gt;0,CJ608,IF(CJ$1=1,$T611,IF($T613=справочники!$E$9,$T611+$T615*INT((CJ$1-$AA$1)/IF(OR($T617=0,$T617=""),1,$T617)),IF($T613=справочники!$E$10,$T611*POWER($T615,INT((CJ$1-$AA$1)/IF(OR($T617=0,$T617=""),1,$T617))),IF($T613=справочники!$E$11,POWER($T611,1+$T615*INT((CJ$1-$AA$1)/IF(OR($T617=0,$T617=""),1,$T617))),0)))))))</f>
        <v>0</v>
      </c>
      <c r="CK620" s="598">
        <f>IF(CK$8="",0,IF($W606&gt;0,CK606,IF($W608&gt;0,CK608,IF(CK$1=1,$T611,IF($T613=справочники!$E$9,$T611+$T615*INT((CK$1-$AA$1)/IF(OR($T617=0,$T617=""),1,$T617)),IF($T613=справочники!$E$10,$T611*POWER($T615,INT((CK$1-$AA$1)/IF(OR($T617=0,$T617=""),1,$T617))),IF($T613=справочники!$E$11,POWER($T611,1+$T615*INT((CK$1-$AA$1)/IF(OR($T617=0,$T617=""),1,$T617))),0)))))))</f>
        <v>0</v>
      </c>
      <c r="CL620" s="598">
        <f>IF(CL$8="",0,IF($W606&gt;0,CL606,IF($W608&gt;0,CL608,IF(CL$1=1,$T611,IF($T613=справочники!$E$9,$T611+$T615*INT((CL$1-$AA$1)/IF(OR($T617=0,$T617=""),1,$T617)),IF($T613=справочники!$E$10,$T611*POWER($T615,INT((CL$1-$AA$1)/IF(OR($T617=0,$T617=""),1,$T617))),IF($T613=справочники!$E$11,POWER($T611,1+$T615*INT((CL$1-$AA$1)/IF(OR($T617=0,$T617=""),1,$T617))),0)))))))</f>
        <v>0</v>
      </c>
      <c r="CM620" s="598">
        <f>IF(CM$8="",0,IF($W606&gt;0,CM606,IF($W608&gt;0,CM608,IF(CM$1=1,$T611,IF($T613=справочники!$E$9,$T611+$T615*INT((CM$1-$AA$1)/IF(OR($T617=0,$T617=""),1,$T617)),IF($T613=справочники!$E$10,$T611*POWER($T615,INT((CM$1-$AA$1)/IF(OR($T617=0,$T617=""),1,$T617))),IF($T613=справочники!$E$11,POWER($T611,1+$T615*INT((CM$1-$AA$1)/IF(OR($T617=0,$T617=""),1,$T617))),0)))))))</f>
        <v>0</v>
      </c>
      <c r="CN620" s="598">
        <f>IF(CN$8="",0,IF($W606&gt;0,CN606,IF($W608&gt;0,CN608,IF(CN$1=1,$T611,IF($T613=справочники!$E$9,$T611+$T615*INT((CN$1-$AA$1)/IF(OR($T617=0,$T617=""),1,$T617)),IF($T613=справочники!$E$10,$T611*POWER($T615,INT((CN$1-$AA$1)/IF(OR($T617=0,$T617=""),1,$T617))),IF($T613=справочники!$E$11,POWER($T611,1+$T615*INT((CN$1-$AA$1)/IF(OR($T617=0,$T617=""),1,$T617))),0)))))))</f>
        <v>0</v>
      </c>
      <c r="CO620" s="598">
        <f>IF(CO$8="",0,IF($W606&gt;0,CO606,IF($W608&gt;0,CO608,IF(CO$1=1,$T611,IF($T613=справочники!$E$9,$T611+$T615*INT((CO$1-$AA$1)/IF(OR($T617=0,$T617=""),1,$T617)),IF($T613=справочники!$E$10,$T611*POWER($T615,INT((CO$1-$AA$1)/IF(OR($T617=0,$T617=""),1,$T617))),IF($T613=справочники!$E$11,POWER($T611,1+$T615*INT((CO$1-$AA$1)/IF(OR($T617=0,$T617=""),1,$T617))),0)))))))</f>
        <v>0</v>
      </c>
      <c r="CP620" s="598">
        <f>IF(CP$8="",0,IF($W606&gt;0,CP606,IF($W608&gt;0,CP608,IF(CP$1=1,$T611,IF($T613=справочники!$E$9,$T611+$T615*INT((CP$1-$AA$1)/IF(OR($T617=0,$T617=""),1,$T617)),IF($T613=справочники!$E$10,$T611*POWER($T615,INT((CP$1-$AA$1)/IF(OR($T617=0,$T617=""),1,$T617))),IF($T613=справочники!$E$11,POWER($T611,1+$T615*INT((CP$1-$AA$1)/IF(OR($T617=0,$T617=""),1,$T617))),0)))))))</f>
        <v>0</v>
      </c>
      <c r="CQ620" s="598">
        <f>IF(CQ$8="",0,IF($W606&gt;0,CQ606,IF($W608&gt;0,CQ608,IF(CQ$1=1,$T611,IF($T613=справочники!$E$9,$T611+$T615*INT((CQ$1-$AA$1)/IF(OR($T617=0,$T617=""),1,$T617)),IF($T613=справочники!$E$10,$T611*POWER($T615,INT((CQ$1-$AA$1)/IF(OR($T617=0,$T617=""),1,$T617))),IF($T613=справочники!$E$11,POWER($T611,1+$T615*INT((CQ$1-$AA$1)/IF(OR($T617=0,$T617=""),1,$T617))),0)))))))</f>
        <v>0</v>
      </c>
      <c r="CR620" s="598">
        <f>IF(CR$8="",0,IF($W606&gt;0,CR606,IF($W608&gt;0,CR608,IF(CR$1=1,$T611,IF($T613=справочники!$E$9,$T611+$T615*INT((CR$1-$AA$1)/IF(OR($T617=0,$T617=""),1,$T617)),IF($T613=справочники!$E$10,$T611*POWER($T615,INT((CR$1-$AA$1)/IF(OR($T617=0,$T617=""),1,$T617))),IF($T613=справочники!$E$11,POWER($T611,1+$T615*INT((CR$1-$AA$1)/IF(OR($T617=0,$T617=""),1,$T617))),0)))))))</f>
        <v>0</v>
      </c>
      <c r="CS620" s="598">
        <f>IF(CS$8="",0,IF($W606&gt;0,CS606,IF($W608&gt;0,CS608,IF(CS$1=1,$T611,IF($T613=справочники!$E$9,$T611+$T615*INT((CS$1-$AA$1)/IF(OR($T617=0,$T617=""),1,$T617)),IF($T613=справочники!$E$10,$T611*POWER($T615,INT((CS$1-$AA$1)/IF(OR($T617=0,$T617=""),1,$T617))),IF($T613=справочники!$E$11,POWER($T611,1+$T615*INT((CS$1-$AA$1)/IF(OR($T617=0,$T617=""),1,$T617))),0)))))))</f>
        <v>0</v>
      </c>
      <c r="CT620" s="598">
        <f>IF(CT$8="",0,IF($W606&gt;0,CT606,IF($W608&gt;0,CT608,IF(CT$1=1,$T611,IF($T613=справочники!$E$9,$T611+$T615*INT((CT$1-$AA$1)/IF(OR($T617=0,$T617=""),1,$T617)),IF($T613=справочники!$E$10,$T611*POWER($T615,INT((CT$1-$AA$1)/IF(OR($T617=0,$T617=""),1,$T617))),IF($T613=справочники!$E$11,POWER($T611,1+$T615*INT((CT$1-$AA$1)/IF(OR($T617=0,$T617=""),1,$T617))),0)))))))</f>
        <v>0</v>
      </c>
      <c r="CU620" s="598">
        <f>IF(CU$8="",0,IF($W606&gt;0,CU606,IF($W608&gt;0,CU608,IF(CU$1=1,$T611,IF($T613=справочники!$E$9,$T611+$T615*INT((CU$1-$AA$1)/IF(OR($T617=0,$T617=""),1,$T617)),IF($T613=справочники!$E$10,$T611*POWER($T615,INT((CU$1-$AA$1)/IF(OR($T617=0,$T617=""),1,$T617))),IF($T613=справочники!$E$11,POWER($T611,1+$T615*INT((CU$1-$AA$1)/IF(OR($T617=0,$T617=""),1,$T617))),0)))))))</f>
        <v>0</v>
      </c>
      <c r="CV620" s="598">
        <f>IF(CV$8="",0,IF($W606&gt;0,CV606,IF($W608&gt;0,CV608,IF(CV$1=1,$T611,IF($T613=справочники!$E$9,$T611+$T615*INT((CV$1-$AA$1)/IF(OR($T617=0,$T617=""),1,$T617)),IF($T613=справочники!$E$10,$T611*POWER($T615,INT((CV$1-$AA$1)/IF(OR($T617=0,$T617=""),1,$T617))),IF($T613=справочники!$E$11,POWER($T611,1+$T615*INT((CV$1-$AA$1)/IF(OR($T617=0,$T617=""),1,$T617))),0)))))))</f>
        <v>0</v>
      </c>
      <c r="CW620" s="598">
        <f>IF(CW$8="",0,IF($W606&gt;0,CW606,IF($W608&gt;0,CW608,IF(CW$1=1,$T611,IF($T613=справочники!$E$9,$T611+$T615*INT((CW$1-$AA$1)/IF(OR($T617=0,$T617=""),1,$T617)),IF($T613=справочники!$E$10,$T611*POWER($T615,INT((CW$1-$AA$1)/IF(OR($T617=0,$T617=""),1,$T617))),IF($T613=справочники!$E$11,POWER($T611,1+$T615*INT((CW$1-$AA$1)/IF(OR($T617=0,$T617=""),1,$T617))),0)))))))</f>
        <v>0</v>
      </c>
      <c r="CX620" s="598">
        <f>IF(CX$8="",0,IF($W606&gt;0,CX606,IF($W608&gt;0,CX608,IF(CX$1=1,$T611,IF($T613=справочники!$E$9,$T611+$T615*INT((CX$1-$AA$1)/IF(OR($T617=0,$T617=""),1,$T617)),IF($T613=справочники!$E$10,$T611*POWER($T615,INT((CX$1-$AA$1)/IF(OR($T617=0,$T617=""),1,$T617))),IF($T613=справочники!$E$11,POWER($T611,1+$T615*INT((CX$1-$AA$1)/IF(OR($T617=0,$T617=""),1,$T617))),0)))))))</f>
        <v>0</v>
      </c>
      <c r="CY620" s="598">
        <f>IF(CY$8="",0,IF($W606&gt;0,CY606,IF($W608&gt;0,CY608,IF(CY$1=1,$T611,IF($T613=справочники!$E$9,$T611+$T615*INT((CY$1-$AA$1)/IF(OR($T617=0,$T617=""),1,$T617)),IF($T613=справочники!$E$10,$T611*POWER($T615,INT((CY$1-$AA$1)/IF(OR($T617=0,$T617=""),1,$T617))),IF($T613=справочники!$E$11,POWER($T611,1+$T615*INT((CY$1-$AA$1)/IF(OR($T617=0,$T617=""),1,$T617))),0)))))))</f>
        <v>0</v>
      </c>
      <c r="CZ620" s="598">
        <f>IF(CZ$8="",0,IF($W606&gt;0,CZ606,IF($W608&gt;0,CZ608,IF(CZ$1=1,$T611,IF($T613=справочники!$E$9,$T611+$T615*INT((CZ$1-$AA$1)/IF(OR($T617=0,$T617=""),1,$T617)),IF($T613=справочники!$E$10,$T611*POWER($T615,INT((CZ$1-$AA$1)/IF(OR($T617=0,$T617=""),1,$T617))),IF($T613=справочники!$E$11,POWER($T611,1+$T615*INT((CZ$1-$AA$1)/IF(OR($T617=0,$T617=""),1,$T617))),0)))))))</f>
        <v>0</v>
      </c>
      <c r="DA620" s="598">
        <f>IF(DA$8="",0,IF($W606&gt;0,DA606,IF($W608&gt;0,DA608,IF(DA$1=1,$T611,IF($T613=справочники!$E$9,$T611+$T615*INT((DA$1-$AA$1)/IF(OR($T617=0,$T617=""),1,$T617)),IF($T613=справочники!$E$10,$T611*POWER($T615,INT((DA$1-$AA$1)/IF(OR($T617=0,$T617=""),1,$T617))),IF($T613=справочники!$E$11,POWER($T611,1+$T615*INT((DA$1-$AA$1)/IF(OR($T617=0,$T617=""),1,$T617))),0)))))))</f>
        <v>0</v>
      </c>
      <c r="DB620" s="598">
        <f>IF(DB$8="",0,IF($W606&gt;0,DB606,IF($W608&gt;0,DB608,IF(DB$1=1,$T611,IF($T613=справочники!$E$9,$T611+$T615*INT((DB$1-$AA$1)/IF(OR($T617=0,$T617=""),1,$T617)),IF($T613=справочники!$E$10,$T611*POWER($T615,INT((DB$1-$AA$1)/IF(OR($T617=0,$T617=""),1,$T617))),IF($T613=справочники!$E$11,POWER($T611,1+$T615*INT((DB$1-$AA$1)/IF(OR($T617=0,$T617=""),1,$T617))),0)))))))</f>
        <v>0</v>
      </c>
      <c r="DC620" s="598">
        <f>IF(DC$8="",0,IF($W606&gt;0,DC606,IF($W608&gt;0,DC608,IF(DC$1=1,$T611,IF($T613=справочники!$E$9,$T611+$T615*INT((DC$1-$AA$1)/IF(OR($T617=0,$T617=""),1,$T617)),IF($T613=справочники!$E$10,$T611*POWER($T615,INT((DC$1-$AA$1)/IF(OR($T617=0,$T617=""),1,$T617))),IF($T613=справочники!$E$11,POWER($T611,1+$T615*INT((DC$1-$AA$1)/IF(OR($T617=0,$T617=""),1,$T617))),0)))))))</f>
        <v>0</v>
      </c>
      <c r="DD620" s="598">
        <f>IF(DD$8="",0,IF($W606&gt;0,DD606,IF($W608&gt;0,DD608,IF(DD$1=1,$T611,IF($T613=справочники!$E$9,$T611+$T615*INT((DD$1-$AA$1)/IF(OR($T617=0,$T617=""),1,$T617)),IF($T613=справочники!$E$10,$T611*POWER($T615,INT((DD$1-$AA$1)/IF(OR($T617=0,$T617=""),1,$T617))),IF($T613=справочники!$E$11,POWER($T611,1+$T615*INT((DD$1-$AA$1)/IF(OR($T617=0,$T617=""),1,$T617))),0)))))))</f>
        <v>0</v>
      </c>
      <c r="DE620" s="598">
        <f>IF(DE$8="",0,IF($W606&gt;0,DE606,IF($W608&gt;0,DE608,IF(DE$1=1,$T611,IF($T613=справочники!$E$9,$T611+$T615*INT((DE$1-$AA$1)/IF(OR($T617=0,$T617=""),1,$T617)),IF($T613=справочники!$E$10,$T611*POWER($T615,INT((DE$1-$AA$1)/IF(OR($T617=0,$T617=""),1,$T617))),IF($T613=справочники!$E$11,POWER($T611,1+$T615*INT((DE$1-$AA$1)/IF(OR($T617=0,$T617=""),1,$T617))),0)))))))</f>
        <v>0</v>
      </c>
      <c r="DF620" s="598">
        <f>IF(DF$8="",0,IF($W606&gt;0,DF606,IF($W608&gt;0,DF608,IF(DF$1=1,$T611,IF($T613=справочники!$E$9,$T611+$T615*INT((DF$1-$AA$1)/IF(OR($T617=0,$T617=""),1,$T617)),IF($T613=справочники!$E$10,$T611*POWER($T615,INT((DF$1-$AA$1)/IF(OR($T617=0,$T617=""),1,$T617))),IF($T613=справочники!$E$11,POWER($T611,1+$T615*INT((DF$1-$AA$1)/IF(OR($T617=0,$T617=""),1,$T617))),0)))))))</f>
        <v>0</v>
      </c>
      <c r="DG620" s="598">
        <f>IF(DG$8="",0,IF($W606&gt;0,DG606,IF($W608&gt;0,DG608,IF(DG$1=1,$T611,IF($T613=справочники!$E$9,$T611+$T615*INT((DG$1-$AA$1)/IF(OR($T617=0,$T617=""),1,$T617)),IF($T613=справочники!$E$10,$T611*POWER($T615,INT((DG$1-$AA$1)/IF(OR($T617=0,$T617=""),1,$T617))),IF($T613=справочники!$E$11,POWER($T611,1+$T615*INT((DG$1-$AA$1)/IF(OR($T617=0,$T617=""),1,$T617))),0)))))))</f>
        <v>0</v>
      </c>
      <c r="DH620" s="598">
        <f>IF(DH$8="",0,IF($W606&gt;0,DH606,IF($W608&gt;0,DH608,IF(DH$1=1,$T611,IF($T613=справочники!$E$9,$T611+$T615*INT((DH$1-$AA$1)/IF(OR($T617=0,$T617=""),1,$T617)),IF($T613=справочники!$E$10,$T611*POWER($T615,INT((DH$1-$AA$1)/IF(OR($T617=0,$T617=""),1,$T617))),IF($T613=справочники!$E$11,POWER($T611,1+$T615*INT((DH$1-$AA$1)/IF(OR($T617=0,$T617=""),1,$T617))),0)))))))</f>
        <v>0</v>
      </c>
      <c r="DI620" s="598">
        <f>IF(DI$8="",0,IF($W606&gt;0,DI606,IF($W608&gt;0,DI608,IF(DI$1=1,$T611,IF($T613=справочники!$E$9,$T611+$T615*INT((DI$1-$AA$1)/IF(OR($T617=0,$T617=""),1,$T617)),IF($T613=справочники!$E$10,$T611*POWER($T615,INT((DI$1-$AA$1)/IF(OR($T617=0,$T617=""),1,$T617))),IF($T613=справочники!$E$11,POWER($T611,1+$T615*INT((DI$1-$AA$1)/IF(OR($T617=0,$T617=""),1,$T617))),0)))))))</f>
        <v>0</v>
      </c>
      <c r="DJ620" s="598">
        <f>IF(DJ$8="",0,IF($W606&gt;0,DJ606,IF($W608&gt;0,DJ608,IF(DJ$1=1,$T611,IF($T613=справочники!$E$9,$T611+$T615*INT((DJ$1-$AA$1)/IF(OR($T617=0,$T617=""),1,$T617)),IF($T613=справочники!$E$10,$T611*POWER($T615,INT((DJ$1-$AA$1)/IF(OR($T617=0,$T617=""),1,$T617))),IF($T613=справочники!$E$11,POWER($T611,1+$T615*INT((DJ$1-$AA$1)/IF(OR($T617=0,$T617=""),1,$T617))),0)))))))</f>
        <v>0</v>
      </c>
      <c r="DK620" s="598">
        <f>IF(DK$8="",0,IF($W606&gt;0,DK606,IF($W608&gt;0,DK608,IF(DK$1=1,$T611,IF($T613=справочники!$E$9,$T611+$T615*INT((DK$1-$AA$1)/IF(OR($T617=0,$T617=""),1,$T617)),IF($T613=справочники!$E$10,$T611*POWER($T615,INT((DK$1-$AA$1)/IF(OR($T617=0,$T617=""),1,$T617))),IF($T613=справочники!$E$11,POWER($T611,1+$T615*INT((DK$1-$AA$1)/IF(OR($T617=0,$T617=""),1,$T617))),0)))))))</f>
        <v>0</v>
      </c>
      <c r="DL620" s="598">
        <f>IF(DL$8="",0,IF($W606&gt;0,DL606,IF($W608&gt;0,DL608,IF(DL$1=1,$T611,IF($T613=справочники!$E$9,$T611+$T615*INT((DL$1-$AA$1)/IF(OR($T617=0,$T617=""),1,$T617)),IF($T613=справочники!$E$10,$T611*POWER($T615,INT((DL$1-$AA$1)/IF(OR($T617=0,$T617=""),1,$T617))),IF($T613=справочники!$E$11,POWER($T611,1+$T615*INT((DL$1-$AA$1)/IF(OR($T617=0,$T617=""),1,$T617))),0)))))))</f>
        <v>0</v>
      </c>
      <c r="DM620" s="598">
        <f>IF(DM$8="",0,IF($W606&gt;0,DM606,IF($W608&gt;0,DM608,IF(DM$1=1,$T611,IF($T613=справочники!$E$9,$T611+$T615*INT((DM$1-$AA$1)/IF(OR($T617=0,$T617=""),1,$T617)),IF($T613=справочники!$E$10,$T611*POWER($T615,INT((DM$1-$AA$1)/IF(OR($T617=0,$T617=""),1,$T617))),IF($T613=справочники!$E$11,POWER($T611,1+$T615*INT((DM$1-$AA$1)/IF(OR($T617=0,$T617=""),1,$T617))),0)))))))</f>
        <v>0</v>
      </c>
      <c r="DN620" s="598">
        <f>IF(DN$8="",0,IF($W606&gt;0,DN606,IF($W608&gt;0,DN608,IF(DN$1=1,$T611,IF($T613=справочники!$E$9,$T611+$T615*INT((DN$1-$AA$1)/IF(OR($T617=0,$T617=""),1,$T617)),IF($T613=справочники!$E$10,$T611*POWER($T615,INT((DN$1-$AA$1)/IF(OR($T617=0,$T617=""),1,$T617))),IF($T613=справочники!$E$11,POWER($T611,1+$T615*INT((DN$1-$AA$1)/IF(OR($T617=0,$T617=""),1,$T617))),0)))))))</f>
        <v>0</v>
      </c>
      <c r="DO620" s="598">
        <f>IF(DO$8="",0,IF($W606&gt;0,DO606,IF($W608&gt;0,DO608,IF(DO$1=1,$T611,IF($T613=справочники!$E$9,$T611+$T615*INT((DO$1-$AA$1)/IF(OR($T617=0,$T617=""),1,$T617)),IF($T613=справочники!$E$10,$T611*POWER($T615,INT((DO$1-$AA$1)/IF(OR($T617=0,$T617=""),1,$T617))),IF($T613=справочники!$E$11,POWER($T611,1+$T615*INT((DO$1-$AA$1)/IF(OR($T617=0,$T617=""),1,$T617))),0)))))))</f>
        <v>0</v>
      </c>
      <c r="DP620" s="598">
        <f>IF(DP$8="",0,IF($W606&gt;0,DP606,IF($W608&gt;0,DP608,IF(DP$1=1,$T611,IF($T613=справочники!$E$9,$T611+$T615*INT((DP$1-$AA$1)/IF(OR($T617=0,$T617=""),1,$T617)),IF($T613=справочники!$E$10,$T611*POWER($T615,INT((DP$1-$AA$1)/IF(OR($T617=0,$T617=""),1,$T617))),IF($T613=справочники!$E$11,POWER($T611,1+$T615*INT((DP$1-$AA$1)/IF(OR($T617=0,$T617=""),1,$T617))),0)))))))</f>
        <v>0</v>
      </c>
      <c r="DQ620" s="598">
        <f>IF(DQ$8="",0,IF($W606&gt;0,DQ606,IF($W608&gt;0,DQ608,IF(DQ$1=1,$T611,IF($T613=справочники!$E$9,$T611+$T615*INT((DQ$1-$AA$1)/IF(OR($T617=0,$T617=""),1,$T617)),IF($T613=справочники!$E$10,$T611*POWER($T615,INT((DQ$1-$AA$1)/IF(OR($T617=0,$T617=""),1,$T617))),IF($T613=справочники!$E$11,POWER($T611,1+$T615*INT((DQ$1-$AA$1)/IF(OR($T617=0,$T617=""),1,$T617))),0)))))))</f>
        <v>0</v>
      </c>
      <c r="DR620" s="598">
        <f>IF(DR$8="",0,IF($W606&gt;0,DR606,IF($W608&gt;0,DR608,IF(DR$1=1,$T611,IF($T613=справочники!$E$9,$T611+$T615*INT((DR$1-$AA$1)/IF(OR($T617=0,$T617=""),1,$T617)),IF($T613=справочники!$E$10,$T611*POWER($T615,INT((DR$1-$AA$1)/IF(OR($T617=0,$T617=""),1,$T617))),IF($T613=справочники!$E$11,POWER($T611,1+$T615*INT((DR$1-$AA$1)/IF(OR($T617=0,$T617=""),1,$T617))),0)))))))</f>
        <v>0</v>
      </c>
      <c r="DS620" s="598">
        <f>IF(DS$8="",0,IF($W606&gt;0,DS606,IF($W608&gt;0,DS608,IF(DS$1=1,$T611,IF($T613=справочники!$E$9,$T611+$T615*INT((DS$1-$AA$1)/IF(OR($T617=0,$T617=""),1,$T617)),IF($T613=справочники!$E$10,$T611*POWER($T615,INT((DS$1-$AA$1)/IF(OR($T617=0,$T617=""),1,$T617))),IF($T613=справочники!$E$11,POWER($T611,1+$T615*INT((DS$1-$AA$1)/IF(OR($T617=0,$T617=""),1,$T617))),0)))))))</f>
        <v>0</v>
      </c>
      <c r="DT620" s="598">
        <f>IF(DT$8="",0,IF($W606&gt;0,DT606,IF($W608&gt;0,DT608,IF(DT$1=1,$T611,IF($T613=справочники!$E$9,$T611+$T615*INT((DT$1-$AA$1)/IF(OR($T617=0,$T617=""),1,$T617)),IF($T613=справочники!$E$10,$T611*POWER($T615,INT((DT$1-$AA$1)/IF(OR($T617=0,$T617=""),1,$T617))),IF($T613=справочники!$E$11,POWER($T611,1+$T615*INT((DT$1-$AA$1)/IF(OR($T617=0,$T617=""),1,$T617))),0)))))))</f>
        <v>0</v>
      </c>
      <c r="DU620" s="3"/>
      <c r="DV620" s="3"/>
    </row>
    <row r="621" spans="1:126" ht="4.2" customHeight="1">
      <c r="A621" s="1"/>
      <c r="B621" s="1"/>
      <c r="C621" s="13"/>
      <c r="D621" s="13"/>
      <c r="E621" s="262"/>
      <c r="F621" s="13"/>
      <c r="G621" s="302"/>
      <c r="H621" s="13"/>
      <c r="I621" s="13"/>
      <c r="J621" s="13"/>
      <c r="K621" s="13"/>
      <c r="L621" s="13"/>
      <c r="M621" s="14"/>
      <c r="N621" s="13"/>
      <c r="O621" s="13"/>
      <c r="P621" s="14"/>
      <c r="Q621" s="13"/>
      <c r="R621" s="13"/>
      <c r="S621" s="14"/>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c r="BK621" s="176"/>
      <c r="BL621" s="176"/>
      <c r="BM621" s="176"/>
      <c r="BN621" s="176"/>
      <c r="BO621" s="176"/>
      <c r="BP621" s="176"/>
      <c r="BQ621" s="176"/>
      <c r="BR621" s="176"/>
      <c r="BS621" s="176"/>
      <c r="BT621" s="176"/>
      <c r="BU621" s="176"/>
      <c r="BV621" s="176"/>
      <c r="BW621" s="176"/>
      <c r="BX621" s="176"/>
      <c r="BY621" s="176"/>
      <c r="BZ621" s="176"/>
      <c r="CA621" s="176"/>
      <c r="CB621" s="176"/>
      <c r="CC621" s="176"/>
      <c r="CD621" s="176"/>
      <c r="CE621" s="176"/>
      <c r="CF621" s="176"/>
      <c r="CG621" s="176"/>
      <c r="CH621" s="176"/>
      <c r="CI621" s="176"/>
      <c r="CJ621" s="176"/>
      <c r="CK621" s="176"/>
      <c r="CL621" s="176"/>
      <c r="CM621" s="176"/>
      <c r="CN621" s="176"/>
      <c r="CO621" s="176"/>
      <c r="CP621" s="176"/>
      <c r="CQ621" s="176"/>
      <c r="CR621" s="176"/>
      <c r="CS621" s="176"/>
      <c r="CT621" s="176"/>
      <c r="CU621" s="176"/>
      <c r="CV621" s="176"/>
      <c r="CW621" s="176"/>
      <c r="CX621" s="176"/>
      <c r="CY621" s="176"/>
      <c r="CZ621" s="176"/>
      <c r="DA621" s="176"/>
      <c r="DB621" s="176"/>
      <c r="DC621" s="176"/>
      <c r="DD621" s="176"/>
      <c r="DE621" s="176"/>
      <c r="DF621" s="176"/>
      <c r="DG621" s="176"/>
      <c r="DH621" s="176"/>
      <c r="DI621" s="176"/>
      <c r="DJ621" s="176"/>
      <c r="DK621" s="176"/>
      <c r="DL621" s="176"/>
      <c r="DM621" s="176"/>
      <c r="DN621" s="176"/>
      <c r="DO621" s="176"/>
      <c r="DP621" s="176"/>
      <c r="DQ621" s="176"/>
      <c r="DR621" s="176"/>
      <c r="DS621" s="176"/>
      <c r="DT621" s="176"/>
      <c r="DU621" s="1"/>
      <c r="DV621" s="1"/>
    </row>
    <row r="622" spans="1:126">
      <c r="A622" s="1"/>
      <c r="B622" s="196" t="s">
        <v>74</v>
      </c>
      <c r="C622" s="197"/>
      <c r="D622" s="196"/>
      <c r="E622" s="261"/>
      <c r="F622" s="47"/>
      <c r="G622" s="229"/>
      <c r="H622" s="1"/>
      <c r="I622" s="1" t="str">
        <f>$I$90</f>
        <v>Скидки</v>
      </c>
      <c r="J622" s="1"/>
      <c r="K622" s="1"/>
      <c r="L622" s="1"/>
      <c r="M622" s="5"/>
      <c r="N622" s="18" t="str">
        <f>$N$69</f>
        <v>Низколиквидная продукция</v>
      </c>
      <c r="O622" s="1"/>
      <c r="P622" s="5"/>
      <c r="Q622" s="1" t="s">
        <v>14</v>
      </c>
      <c r="R622" s="1"/>
      <c r="S622" s="5" t="s">
        <v>6</v>
      </c>
      <c r="T622" s="200"/>
      <c r="U622" s="1"/>
      <c r="V622" s="1"/>
      <c r="W622" s="11"/>
      <c r="X622" s="10"/>
      <c r="Y622" s="45"/>
      <c r="Z622" s="92"/>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1"/>
      <c r="DV622" s="1"/>
    </row>
    <row r="623" spans="1:126">
      <c r="A623" s="1"/>
      <c r="B623" s="1"/>
      <c r="C623" s="1"/>
      <c r="D623" s="196"/>
      <c r="E623" s="261"/>
      <c r="F623" s="47"/>
      <c r="G623" s="229"/>
      <c r="H623" s="1"/>
      <c r="I623" s="1" t="str">
        <f>$I$90</f>
        <v>Скидки</v>
      </c>
      <c r="J623" s="1"/>
      <c r="K623" s="1"/>
      <c r="L623" s="1"/>
      <c r="M623" s="5"/>
      <c r="N623" s="18" t="str">
        <f>$N$70</f>
        <v>Неликвидная продукция</v>
      </c>
      <c r="O623" s="1"/>
      <c r="P623" s="5"/>
      <c r="Q623" s="1" t="s">
        <v>14</v>
      </c>
      <c r="R623" s="1"/>
      <c r="S623" s="5" t="s">
        <v>6</v>
      </c>
      <c r="T623" s="200"/>
      <c r="U623" s="1"/>
      <c r="V623" s="1"/>
      <c r="W623" s="11"/>
      <c r="X623" s="10"/>
      <c r="Y623" s="46"/>
      <c r="Z623" s="95"/>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96"/>
      <c r="AZ623" s="96"/>
      <c r="BA623" s="96"/>
      <c r="BB623" s="96"/>
      <c r="BC623" s="96"/>
      <c r="BD623" s="96"/>
      <c r="BE623" s="96"/>
      <c r="BF623" s="96"/>
      <c r="BG623" s="96"/>
      <c r="BH623" s="96"/>
      <c r="BI623" s="96"/>
      <c r="BJ623" s="96"/>
      <c r="BK623" s="96"/>
      <c r="BL623" s="96"/>
      <c r="BM623" s="96"/>
      <c r="BN623" s="96"/>
      <c r="BO623" s="96"/>
      <c r="BP623" s="96"/>
      <c r="BQ623" s="96"/>
      <c r="BR623" s="96"/>
      <c r="BS623" s="96"/>
      <c r="BT623" s="96"/>
      <c r="BU623" s="96"/>
      <c r="BV623" s="96"/>
      <c r="BW623" s="96"/>
      <c r="BX623" s="96"/>
      <c r="BY623" s="96"/>
      <c r="BZ623" s="96"/>
      <c r="CA623" s="96"/>
      <c r="CB623" s="96"/>
      <c r="CC623" s="96"/>
      <c r="CD623" s="96"/>
      <c r="CE623" s="96"/>
      <c r="CF623" s="96"/>
      <c r="CG623" s="96"/>
      <c r="CH623" s="96"/>
      <c r="CI623" s="96"/>
      <c r="CJ623" s="96"/>
      <c r="CK623" s="96"/>
      <c r="CL623" s="96"/>
      <c r="CM623" s="96"/>
      <c r="CN623" s="96"/>
      <c r="CO623" s="96"/>
      <c r="CP623" s="96"/>
      <c r="CQ623" s="96"/>
      <c r="CR623" s="96"/>
      <c r="CS623" s="96"/>
      <c r="CT623" s="96"/>
      <c r="CU623" s="96"/>
      <c r="CV623" s="96"/>
      <c r="CW623" s="96"/>
      <c r="CX623" s="96"/>
      <c r="CY623" s="96"/>
      <c r="CZ623" s="96"/>
      <c r="DA623" s="96"/>
      <c r="DB623" s="96"/>
      <c r="DC623" s="96"/>
      <c r="DD623" s="96"/>
      <c r="DE623" s="96"/>
      <c r="DF623" s="96"/>
      <c r="DG623" s="96"/>
      <c r="DH623" s="96"/>
      <c r="DI623" s="96"/>
      <c r="DJ623" s="96"/>
      <c r="DK623" s="96"/>
      <c r="DL623" s="96"/>
      <c r="DM623" s="96"/>
      <c r="DN623" s="96"/>
      <c r="DO623" s="96"/>
      <c r="DP623" s="96"/>
      <c r="DQ623" s="96"/>
      <c r="DR623" s="96"/>
      <c r="DS623" s="96"/>
      <c r="DT623" s="96"/>
      <c r="DU623" s="1"/>
      <c r="DV623" s="1"/>
    </row>
    <row r="624" spans="1:126">
      <c r="A624" s="1"/>
      <c r="B624" s="196"/>
      <c r="C624" s="197"/>
      <c r="D624" s="196"/>
      <c r="E624" s="261"/>
      <c r="F624" s="47"/>
      <c r="G624" s="229"/>
      <c r="H624" s="1"/>
      <c r="I624" s="1" t="str">
        <f>$H$88</f>
        <v>Средний чек или стоимость 1й продажи</v>
      </c>
      <c r="J624" s="1"/>
      <c r="K624" s="1"/>
      <c r="L624" s="1"/>
      <c r="M624" s="5"/>
      <c r="N624" s="18" t="str">
        <f>$N$69</f>
        <v>Низколиквидная продукция</v>
      </c>
      <c r="O624" s="1"/>
      <c r="P624" s="5"/>
      <c r="Q624" s="1" t="s">
        <v>25</v>
      </c>
      <c r="R624" s="1"/>
      <c r="S624" s="1"/>
      <c r="T624" s="7"/>
      <c r="U624" s="1"/>
      <c r="V624" s="1"/>
      <c r="W624" s="11"/>
      <c r="X624" s="10"/>
      <c r="Y624" s="45"/>
      <c r="Z624" s="90"/>
      <c r="AA624" s="91">
        <f>IF(AA$8="",0,AA620*(1-$T622))</f>
        <v>0</v>
      </c>
      <c r="AB624" s="91">
        <f t="shared" ref="AB624:CM624" si="1729">IF(AB$8="",0,AB620*(1-$T622))</f>
        <v>0</v>
      </c>
      <c r="AC624" s="91">
        <f t="shared" si="1729"/>
        <v>0</v>
      </c>
      <c r="AD624" s="91">
        <f t="shared" si="1729"/>
        <v>0</v>
      </c>
      <c r="AE624" s="91">
        <f t="shared" si="1729"/>
        <v>0</v>
      </c>
      <c r="AF624" s="91">
        <f t="shared" si="1729"/>
        <v>0</v>
      </c>
      <c r="AG624" s="91">
        <f t="shared" si="1729"/>
        <v>0</v>
      </c>
      <c r="AH624" s="91">
        <f t="shared" si="1729"/>
        <v>0</v>
      </c>
      <c r="AI624" s="91">
        <f t="shared" si="1729"/>
        <v>0</v>
      </c>
      <c r="AJ624" s="91">
        <f t="shared" si="1729"/>
        <v>0</v>
      </c>
      <c r="AK624" s="91">
        <f t="shared" si="1729"/>
        <v>0</v>
      </c>
      <c r="AL624" s="91">
        <f t="shared" si="1729"/>
        <v>0</v>
      </c>
      <c r="AM624" s="91">
        <f t="shared" si="1729"/>
        <v>0</v>
      </c>
      <c r="AN624" s="91">
        <f t="shared" si="1729"/>
        <v>0</v>
      </c>
      <c r="AO624" s="91">
        <f t="shared" si="1729"/>
        <v>0</v>
      </c>
      <c r="AP624" s="91">
        <f t="shared" si="1729"/>
        <v>0</v>
      </c>
      <c r="AQ624" s="91">
        <f t="shared" si="1729"/>
        <v>0</v>
      </c>
      <c r="AR624" s="91">
        <f t="shared" si="1729"/>
        <v>0</v>
      </c>
      <c r="AS624" s="91">
        <f t="shared" si="1729"/>
        <v>0</v>
      </c>
      <c r="AT624" s="91">
        <f t="shared" si="1729"/>
        <v>0</v>
      </c>
      <c r="AU624" s="91">
        <f t="shared" si="1729"/>
        <v>0</v>
      </c>
      <c r="AV624" s="91">
        <f t="shared" si="1729"/>
        <v>0</v>
      </c>
      <c r="AW624" s="91">
        <f t="shared" si="1729"/>
        <v>0</v>
      </c>
      <c r="AX624" s="91">
        <f t="shared" si="1729"/>
        <v>0</v>
      </c>
      <c r="AY624" s="91">
        <f t="shared" si="1729"/>
        <v>0</v>
      </c>
      <c r="AZ624" s="91">
        <f t="shared" si="1729"/>
        <v>0</v>
      </c>
      <c r="BA624" s="91">
        <f t="shared" si="1729"/>
        <v>0</v>
      </c>
      <c r="BB624" s="91">
        <f t="shared" si="1729"/>
        <v>0</v>
      </c>
      <c r="BC624" s="91">
        <f t="shared" si="1729"/>
        <v>0</v>
      </c>
      <c r="BD624" s="91">
        <f t="shared" si="1729"/>
        <v>0</v>
      </c>
      <c r="BE624" s="91">
        <f t="shared" si="1729"/>
        <v>0</v>
      </c>
      <c r="BF624" s="91">
        <f t="shared" si="1729"/>
        <v>0</v>
      </c>
      <c r="BG624" s="91">
        <f t="shared" si="1729"/>
        <v>0</v>
      </c>
      <c r="BH624" s="91">
        <f t="shared" si="1729"/>
        <v>0</v>
      </c>
      <c r="BI624" s="91">
        <f t="shared" si="1729"/>
        <v>0</v>
      </c>
      <c r="BJ624" s="91">
        <f t="shared" si="1729"/>
        <v>0</v>
      </c>
      <c r="BK624" s="91">
        <f t="shared" si="1729"/>
        <v>0</v>
      </c>
      <c r="BL624" s="91">
        <f t="shared" si="1729"/>
        <v>0</v>
      </c>
      <c r="BM624" s="91">
        <f t="shared" si="1729"/>
        <v>0</v>
      </c>
      <c r="BN624" s="91">
        <f t="shared" si="1729"/>
        <v>0</v>
      </c>
      <c r="BO624" s="91">
        <f t="shared" si="1729"/>
        <v>0</v>
      </c>
      <c r="BP624" s="91">
        <f t="shared" si="1729"/>
        <v>0</v>
      </c>
      <c r="BQ624" s="91">
        <f t="shared" si="1729"/>
        <v>0</v>
      </c>
      <c r="BR624" s="91">
        <f t="shared" si="1729"/>
        <v>0</v>
      </c>
      <c r="BS624" s="91">
        <f t="shared" si="1729"/>
        <v>0</v>
      </c>
      <c r="BT624" s="91">
        <f t="shared" si="1729"/>
        <v>0</v>
      </c>
      <c r="BU624" s="91">
        <f t="shared" si="1729"/>
        <v>0</v>
      </c>
      <c r="BV624" s="91">
        <f t="shared" si="1729"/>
        <v>0</v>
      </c>
      <c r="BW624" s="91">
        <f t="shared" si="1729"/>
        <v>0</v>
      </c>
      <c r="BX624" s="91">
        <f t="shared" si="1729"/>
        <v>0</v>
      </c>
      <c r="BY624" s="91">
        <f t="shared" si="1729"/>
        <v>0</v>
      </c>
      <c r="BZ624" s="91">
        <f t="shared" si="1729"/>
        <v>0</v>
      </c>
      <c r="CA624" s="91">
        <f t="shared" si="1729"/>
        <v>0</v>
      </c>
      <c r="CB624" s="91">
        <f t="shared" si="1729"/>
        <v>0</v>
      </c>
      <c r="CC624" s="91">
        <f t="shared" si="1729"/>
        <v>0</v>
      </c>
      <c r="CD624" s="91">
        <f t="shared" si="1729"/>
        <v>0</v>
      </c>
      <c r="CE624" s="91">
        <f t="shared" si="1729"/>
        <v>0</v>
      </c>
      <c r="CF624" s="91">
        <f t="shared" si="1729"/>
        <v>0</v>
      </c>
      <c r="CG624" s="91">
        <f t="shared" si="1729"/>
        <v>0</v>
      </c>
      <c r="CH624" s="91">
        <f t="shared" si="1729"/>
        <v>0</v>
      </c>
      <c r="CI624" s="91">
        <f t="shared" si="1729"/>
        <v>0</v>
      </c>
      <c r="CJ624" s="91">
        <f t="shared" si="1729"/>
        <v>0</v>
      </c>
      <c r="CK624" s="91">
        <f t="shared" si="1729"/>
        <v>0</v>
      </c>
      <c r="CL624" s="91">
        <f t="shared" si="1729"/>
        <v>0</v>
      </c>
      <c r="CM624" s="91">
        <f t="shared" si="1729"/>
        <v>0</v>
      </c>
      <c r="CN624" s="91">
        <f t="shared" ref="CN624:DT624" si="1730">IF(CN$8="",0,CN620*(1-$T622))</f>
        <v>0</v>
      </c>
      <c r="CO624" s="91">
        <f t="shared" si="1730"/>
        <v>0</v>
      </c>
      <c r="CP624" s="91">
        <f t="shared" si="1730"/>
        <v>0</v>
      </c>
      <c r="CQ624" s="91">
        <f t="shared" si="1730"/>
        <v>0</v>
      </c>
      <c r="CR624" s="91">
        <f t="shared" si="1730"/>
        <v>0</v>
      </c>
      <c r="CS624" s="91">
        <f t="shared" si="1730"/>
        <v>0</v>
      </c>
      <c r="CT624" s="91">
        <f t="shared" si="1730"/>
        <v>0</v>
      </c>
      <c r="CU624" s="91">
        <f t="shared" si="1730"/>
        <v>0</v>
      </c>
      <c r="CV624" s="91">
        <f t="shared" si="1730"/>
        <v>0</v>
      </c>
      <c r="CW624" s="91">
        <f t="shared" si="1730"/>
        <v>0</v>
      </c>
      <c r="CX624" s="91">
        <f t="shared" si="1730"/>
        <v>0</v>
      </c>
      <c r="CY624" s="91">
        <f t="shared" si="1730"/>
        <v>0</v>
      </c>
      <c r="CZ624" s="91">
        <f t="shared" si="1730"/>
        <v>0</v>
      </c>
      <c r="DA624" s="91">
        <f t="shared" si="1730"/>
        <v>0</v>
      </c>
      <c r="DB624" s="91">
        <f t="shared" si="1730"/>
        <v>0</v>
      </c>
      <c r="DC624" s="91">
        <f t="shared" si="1730"/>
        <v>0</v>
      </c>
      <c r="DD624" s="91">
        <f t="shared" si="1730"/>
        <v>0</v>
      </c>
      <c r="DE624" s="91">
        <f t="shared" si="1730"/>
        <v>0</v>
      </c>
      <c r="DF624" s="91">
        <f t="shared" si="1730"/>
        <v>0</v>
      </c>
      <c r="DG624" s="91">
        <f t="shared" si="1730"/>
        <v>0</v>
      </c>
      <c r="DH624" s="91">
        <f t="shared" si="1730"/>
        <v>0</v>
      </c>
      <c r="DI624" s="91">
        <f t="shared" si="1730"/>
        <v>0</v>
      </c>
      <c r="DJ624" s="91">
        <f t="shared" si="1730"/>
        <v>0</v>
      </c>
      <c r="DK624" s="91">
        <f t="shared" si="1730"/>
        <v>0</v>
      </c>
      <c r="DL624" s="91">
        <f t="shared" si="1730"/>
        <v>0</v>
      </c>
      <c r="DM624" s="91">
        <f t="shared" si="1730"/>
        <v>0</v>
      </c>
      <c r="DN624" s="91">
        <f t="shared" si="1730"/>
        <v>0</v>
      </c>
      <c r="DO624" s="91">
        <f t="shared" si="1730"/>
        <v>0</v>
      </c>
      <c r="DP624" s="91">
        <f t="shared" si="1730"/>
        <v>0</v>
      </c>
      <c r="DQ624" s="91">
        <f t="shared" si="1730"/>
        <v>0</v>
      </c>
      <c r="DR624" s="91">
        <f t="shared" si="1730"/>
        <v>0</v>
      </c>
      <c r="DS624" s="91">
        <f t="shared" si="1730"/>
        <v>0</v>
      </c>
      <c r="DT624" s="91">
        <f t="shared" si="1730"/>
        <v>0</v>
      </c>
      <c r="DU624" s="1"/>
      <c r="DV624" s="1"/>
    </row>
    <row r="625" spans="1:126">
      <c r="A625" s="1"/>
      <c r="B625" s="1"/>
      <c r="C625" s="1"/>
      <c r="D625" s="196"/>
      <c r="E625" s="261"/>
      <c r="F625" s="47"/>
      <c r="G625" s="229"/>
      <c r="H625" s="1"/>
      <c r="I625" s="1" t="str">
        <f>$H$88</f>
        <v>Средний чек или стоимость 1й продажи</v>
      </c>
      <c r="J625" s="1"/>
      <c r="K625" s="1"/>
      <c r="L625" s="1"/>
      <c r="M625" s="5"/>
      <c r="N625" s="18" t="str">
        <f>$N$70</f>
        <v>Неликвидная продукция</v>
      </c>
      <c r="O625" s="1"/>
      <c r="P625" s="5"/>
      <c r="Q625" s="1" t="s">
        <v>25</v>
      </c>
      <c r="R625" s="1"/>
      <c r="S625" s="1"/>
      <c r="T625" s="7"/>
      <c r="U625" s="1"/>
      <c r="V625" s="1"/>
      <c r="W625" s="11"/>
      <c r="X625" s="10"/>
      <c r="Y625" s="45"/>
      <c r="Z625" s="90"/>
      <c r="AA625" s="91">
        <f>IF(AA$8="",0,AA620*(1-$T623))</f>
        <v>0</v>
      </c>
      <c r="AB625" s="91">
        <f t="shared" ref="AB625:CM625" si="1731">IF(AB$8="",0,AB620*(1-$T623))</f>
        <v>0</v>
      </c>
      <c r="AC625" s="91">
        <f t="shared" si="1731"/>
        <v>0</v>
      </c>
      <c r="AD625" s="91">
        <f t="shared" si="1731"/>
        <v>0</v>
      </c>
      <c r="AE625" s="91">
        <f t="shared" si="1731"/>
        <v>0</v>
      </c>
      <c r="AF625" s="91">
        <f t="shared" si="1731"/>
        <v>0</v>
      </c>
      <c r="AG625" s="91">
        <f t="shared" si="1731"/>
        <v>0</v>
      </c>
      <c r="AH625" s="91">
        <f t="shared" si="1731"/>
        <v>0</v>
      </c>
      <c r="AI625" s="91">
        <f t="shared" si="1731"/>
        <v>0</v>
      </c>
      <c r="AJ625" s="91">
        <f t="shared" si="1731"/>
        <v>0</v>
      </c>
      <c r="AK625" s="91">
        <f t="shared" si="1731"/>
        <v>0</v>
      </c>
      <c r="AL625" s="91">
        <f t="shared" si="1731"/>
        <v>0</v>
      </c>
      <c r="AM625" s="91">
        <f t="shared" si="1731"/>
        <v>0</v>
      </c>
      <c r="AN625" s="91">
        <f t="shared" si="1731"/>
        <v>0</v>
      </c>
      <c r="AO625" s="91">
        <f t="shared" si="1731"/>
        <v>0</v>
      </c>
      <c r="AP625" s="91">
        <f t="shared" si="1731"/>
        <v>0</v>
      </c>
      <c r="AQ625" s="91">
        <f t="shared" si="1731"/>
        <v>0</v>
      </c>
      <c r="AR625" s="91">
        <f t="shared" si="1731"/>
        <v>0</v>
      </c>
      <c r="AS625" s="91">
        <f t="shared" si="1731"/>
        <v>0</v>
      </c>
      <c r="AT625" s="91">
        <f t="shared" si="1731"/>
        <v>0</v>
      </c>
      <c r="AU625" s="91">
        <f t="shared" si="1731"/>
        <v>0</v>
      </c>
      <c r="AV625" s="91">
        <f t="shared" si="1731"/>
        <v>0</v>
      </c>
      <c r="AW625" s="91">
        <f t="shared" si="1731"/>
        <v>0</v>
      </c>
      <c r="AX625" s="91">
        <f t="shared" si="1731"/>
        <v>0</v>
      </c>
      <c r="AY625" s="91">
        <f t="shared" si="1731"/>
        <v>0</v>
      </c>
      <c r="AZ625" s="91">
        <f t="shared" si="1731"/>
        <v>0</v>
      </c>
      <c r="BA625" s="91">
        <f t="shared" si="1731"/>
        <v>0</v>
      </c>
      <c r="BB625" s="91">
        <f t="shared" si="1731"/>
        <v>0</v>
      </c>
      <c r="BC625" s="91">
        <f t="shared" si="1731"/>
        <v>0</v>
      </c>
      <c r="BD625" s="91">
        <f t="shared" si="1731"/>
        <v>0</v>
      </c>
      <c r="BE625" s="91">
        <f t="shared" si="1731"/>
        <v>0</v>
      </c>
      <c r="BF625" s="91">
        <f t="shared" si="1731"/>
        <v>0</v>
      </c>
      <c r="BG625" s="91">
        <f t="shared" si="1731"/>
        <v>0</v>
      </c>
      <c r="BH625" s="91">
        <f t="shared" si="1731"/>
        <v>0</v>
      </c>
      <c r="BI625" s="91">
        <f t="shared" si="1731"/>
        <v>0</v>
      </c>
      <c r="BJ625" s="91">
        <f t="shared" si="1731"/>
        <v>0</v>
      </c>
      <c r="BK625" s="91">
        <f t="shared" si="1731"/>
        <v>0</v>
      </c>
      <c r="BL625" s="91">
        <f t="shared" si="1731"/>
        <v>0</v>
      </c>
      <c r="BM625" s="91">
        <f t="shared" si="1731"/>
        <v>0</v>
      </c>
      <c r="BN625" s="91">
        <f t="shared" si="1731"/>
        <v>0</v>
      </c>
      <c r="BO625" s="91">
        <f t="shared" si="1731"/>
        <v>0</v>
      </c>
      <c r="BP625" s="91">
        <f t="shared" si="1731"/>
        <v>0</v>
      </c>
      <c r="BQ625" s="91">
        <f t="shared" si="1731"/>
        <v>0</v>
      </c>
      <c r="BR625" s="91">
        <f t="shared" si="1731"/>
        <v>0</v>
      </c>
      <c r="BS625" s="91">
        <f t="shared" si="1731"/>
        <v>0</v>
      </c>
      <c r="BT625" s="91">
        <f t="shared" si="1731"/>
        <v>0</v>
      </c>
      <c r="BU625" s="91">
        <f t="shared" si="1731"/>
        <v>0</v>
      </c>
      <c r="BV625" s="91">
        <f t="shared" si="1731"/>
        <v>0</v>
      </c>
      <c r="BW625" s="91">
        <f t="shared" si="1731"/>
        <v>0</v>
      </c>
      <c r="BX625" s="91">
        <f t="shared" si="1731"/>
        <v>0</v>
      </c>
      <c r="BY625" s="91">
        <f t="shared" si="1731"/>
        <v>0</v>
      </c>
      <c r="BZ625" s="91">
        <f t="shared" si="1731"/>
        <v>0</v>
      </c>
      <c r="CA625" s="91">
        <f t="shared" si="1731"/>
        <v>0</v>
      </c>
      <c r="CB625" s="91">
        <f t="shared" si="1731"/>
        <v>0</v>
      </c>
      <c r="CC625" s="91">
        <f t="shared" si="1731"/>
        <v>0</v>
      </c>
      <c r="CD625" s="91">
        <f t="shared" si="1731"/>
        <v>0</v>
      </c>
      <c r="CE625" s="91">
        <f t="shared" si="1731"/>
        <v>0</v>
      </c>
      <c r="CF625" s="91">
        <f t="shared" si="1731"/>
        <v>0</v>
      </c>
      <c r="CG625" s="91">
        <f t="shared" si="1731"/>
        <v>0</v>
      </c>
      <c r="CH625" s="91">
        <f t="shared" si="1731"/>
        <v>0</v>
      </c>
      <c r="CI625" s="91">
        <f t="shared" si="1731"/>
        <v>0</v>
      </c>
      <c r="CJ625" s="91">
        <f t="shared" si="1731"/>
        <v>0</v>
      </c>
      <c r="CK625" s="91">
        <f t="shared" si="1731"/>
        <v>0</v>
      </c>
      <c r="CL625" s="91">
        <f t="shared" si="1731"/>
        <v>0</v>
      </c>
      <c r="CM625" s="91">
        <f t="shared" si="1731"/>
        <v>0</v>
      </c>
      <c r="CN625" s="91">
        <f t="shared" ref="CN625:DT625" si="1732">IF(CN$8="",0,CN620*(1-$T623))</f>
        <v>0</v>
      </c>
      <c r="CO625" s="91">
        <f t="shared" si="1732"/>
        <v>0</v>
      </c>
      <c r="CP625" s="91">
        <f t="shared" si="1732"/>
        <v>0</v>
      </c>
      <c r="CQ625" s="91">
        <f t="shared" si="1732"/>
        <v>0</v>
      </c>
      <c r="CR625" s="91">
        <f t="shared" si="1732"/>
        <v>0</v>
      </c>
      <c r="CS625" s="91">
        <f t="shared" si="1732"/>
        <v>0</v>
      </c>
      <c r="CT625" s="91">
        <f t="shared" si="1732"/>
        <v>0</v>
      </c>
      <c r="CU625" s="91">
        <f t="shared" si="1732"/>
        <v>0</v>
      </c>
      <c r="CV625" s="91">
        <f t="shared" si="1732"/>
        <v>0</v>
      </c>
      <c r="CW625" s="91">
        <f t="shared" si="1732"/>
        <v>0</v>
      </c>
      <c r="CX625" s="91">
        <f t="shared" si="1732"/>
        <v>0</v>
      </c>
      <c r="CY625" s="91">
        <f t="shared" si="1732"/>
        <v>0</v>
      </c>
      <c r="CZ625" s="91">
        <f t="shared" si="1732"/>
        <v>0</v>
      </c>
      <c r="DA625" s="91">
        <f t="shared" si="1732"/>
        <v>0</v>
      </c>
      <c r="DB625" s="91">
        <f t="shared" si="1732"/>
        <v>0</v>
      </c>
      <c r="DC625" s="91">
        <f t="shared" si="1732"/>
        <v>0</v>
      </c>
      <c r="DD625" s="91">
        <f t="shared" si="1732"/>
        <v>0</v>
      </c>
      <c r="DE625" s="91">
        <f t="shared" si="1732"/>
        <v>0</v>
      </c>
      <c r="DF625" s="91">
        <f t="shared" si="1732"/>
        <v>0</v>
      </c>
      <c r="DG625" s="91">
        <f t="shared" si="1732"/>
        <v>0</v>
      </c>
      <c r="DH625" s="91">
        <f t="shared" si="1732"/>
        <v>0</v>
      </c>
      <c r="DI625" s="91">
        <f t="shared" si="1732"/>
        <v>0</v>
      </c>
      <c r="DJ625" s="91">
        <f t="shared" si="1732"/>
        <v>0</v>
      </c>
      <c r="DK625" s="91">
        <f t="shared" si="1732"/>
        <v>0</v>
      </c>
      <c r="DL625" s="91">
        <f t="shared" si="1732"/>
        <v>0</v>
      </c>
      <c r="DM625" s="91">
        <f t="shared" si="1732"/>
        <v>0</v>
      </c>
      <c r="DN625" s="91">
        <f t="shared" si="1732"/>
        <v>0</v>
      </c>
      <c r="DO625" s="91">
        <f t="shared" si="1732"/>
        <v>0</v>
      </c>
      <c r="DP625" s="91">
        <f t="shared" si="1732"/>
        <v>0</v>
      </c>
      <c r="DQ625" s="91">
        <f t="shared" si="1732"/>
        <v>0</v>
      </c>
      <c r="DR625" s="91">
        <f t="shared" si="1732"/>
        <v>0</v>
      </c>
      <c r="DS625" s="91">
        <f t="shared" si="1732"/>
        <v>0</v>
      </c>
      <c r="DT625" s="91">
        <f t="shared" si="1732"/>
        <v>0</v>
      </c>
      <c r="DU625" s="1"/>
      <c r="DV625" s="1"/>
    </row>
    <row r="626" spans="1:126" ht="4.2" customHeight="1">
      <c r="A626" s="1"/>
      <c r="B626" s="1"/>
      <c r="C626" s="13"/>
      <c r="D626" s="13"/>
      <c r="E626" s="262"/>
      <c r="F626" s="13"/>
      <c r="G626" s="302"/>
      <c r="H626" s="13"/>
      <c r="I626" s="13"/>
      <c r="J626" s="13"/>
      <c r="K626" s="13"/>
      <c r="L626" s="13"/>
      <c r="M626" s="14"/>
      <c r="N626" s="13"/>
      <c r="O626" s="13"/>
      <c r="P626" s="14"/>
      <c r="Q626" s="13"/>
      <c r="R626" s="13"/>
      <c r="S626" s="14"/>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c r="BK626" s="176"/>
      <c r="BL626" s="176"/>
      <c r="BM626" s="176"/>
      <c r="BN626" s="176"/>
      <c r="BO626" s="176"/>
      <c r="BP626" s="176"/>
      <c r="BQ626" s="176"/>
      <c r="BR626" s="176"/>
      <c r="BS626" s="176"/>
      <c r="BT626" s="176"/>
      <c r="BU626" s="176"/>
      <c r="BV626" s="176"/>
      <c r="BW626" s="176"/>
      <c r="BX626" s="176"/>
      <c r="BY626" s="176"/>
      <c r="BZ626" s="176"/>
      <c r="CA626" s="176"/>
      <c r="CB626" s="176"/>
      <c r="CC626" s="176"/>
      <c r="CD626" s="176"/>
      <c r="CE626" s="176"/>
      <c r="CF626" s="176"/>
      <c r="CG626" s="176"/>
      <c r="CH626" s="176"/>
      <c r="CI626" s="176"/>
      <c r="CJ626" s="176"/>
      <c r="CK626" s="176"/>
      <c r="CL626" s="176"/>
      <c r="CM626" s="176"/>
      <c r="CN626" s="176"/>
      <c r="CO626" s="176"/>
      <c r="CP626" s="176"/>
      <c r="CQ626" s="176"/>
      <c r="CR626" s="176"/>
      <c r="CS626" s="176"/>
      <c r="CT626" s="176"/>
      <c r="CU626" s="176"/>
      <c r="CV626" s="176"/>
      <c r="CW626" s="176"/>
      <c r="CX626" s="176"/>
      <c r="CY626" s="176"/>
      <c r="CZ626" s="176"/>
      <c r="DA626" s="176"/>
      <c r="DB626" s="176"/>
      <c r="DC626" s="176"/>
      <c r="DD626" s="176"/>
      <c r="DE626" s="176"/>
      <c r="DF626" s="176"/>
      <c r="DG626" s="176"/>
      <c r="DH626" s="176"/>
      <c r="DI626" s="176"/>
      <c r="DJ626" s="176"/>
      <c r="DK626" s="176"/>
      <c r="DL626" s="176"/>
      <c r="DM626" s="176"/>
      <c r="DN626" s="176"/>
      <c r="DO626" s="176"/>
      <c r="DP626" s="176"/>
      <c r="DQ626" s="176"/>
      <c r="DR626" s="176"/>
      <c r="DS626" s="176"/>
      <c r="DT626" s="176"/>
      <c r="DU626" s="1"/>
      <c r="DV626" s="1"/>
    </row>
    <row r="627" spans="1:126" ht="4.2" customHeight="1">
      <c r="A627" s="1"/>
      <c r="B627" s="1"/>
      <c r="C627" s="1"/>
      <c r="D627" s="1"/>
      <c r="E627" s="261"/>
      <c r="F627" s="47"/>
      <c r="G627" s="229"/>
      <c r="H627" s="1"/>
      <c r="I627" s="1"/>
      <c r="J627" s="1"/>
      <c r="K627" s="1"/>
      <c r="L627" s="1"/>
      <c r="M627" s="5"/>
      <c r="N627" s="1"/>
      <c r="O627" s="1"/>
      <c r="P627" s="5"/>
      <c r="Q627" s="1"/>
      <c r="R627" s="1"/>
      <c r="S627" s="5"/>
      <c r="T627" s="7"/>
      <c r="U627" s="23"/>
      <c r="V627" s="1"/>
      <c r="W627" s="11"/>
      <c r="X627" s="10"/>
      <c r="Y627" s="45"/>
      <c r="Z627" s="92"/>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1"/>
      <c r="DV627" s="1"/>
    </row>
    <row r="628" spans="1:126" s="4" customFormat="1">
      <c r="A628" s="3"/>
      <c r="B628" s="3"/>
      <c r="C628" s="3"/>
      <c r="D628" s="3"/>
      <c r="E628" s="9" t="str">
        <f>IF(T628=справочники!$AH$9,"ндсЖил(+)",IF(OR(Главная!$N$19=справочники!$N$10,Главная!$N$19=справочники!$N$11),"","ндс(+)"))</f>
        <v>ндс(+)</v>
      </c>
      <c r="F628" s="50"/>
      <c r="G628" s="248"/>
      <c r="H628" s="588" t="str">
        <f>$H$11</f>
        <v>Продажи, вкл. ндс</v>
      </c>
      <c r="I628" s="588"/>
      <c r="J628" s="588"/>
      <c r="K628" s="588"/>
      <c r="L628" s="3"/>
      <c r="M628" s="5"/>
      <c r="N628" s="3" t="str">
        <f>N571</f>
        <v>Продажа машиномест</v>
      </c>
      <c r="O628" s="3"/>
      <c r="P628" s="5"/>
      <c r="Q628" s="3" t="s">
        <v>25</v>
      </c>
      <c r="R628" s="3"/>
      <c r="S628" s="19" t="s">
        <v>6</v>
      </c>
      <c r="T628" s="204" t="s">
        <v>403</v>
      </c>
      <c r="U628" s="25" t="s">
        <v>7</v>
      </c>
      <c r="V628" s="3"/>
      <c r="W628" s="589">
        <f>SUM($Y628:$DU628)</f>
        <v>0</v>
      </c>
      <c r="X628" s="11"/>
      <c r="Y628" s="45"/>
      <c r="Z628" s="90"/>
      <c r="AA628" s="91">
        <f>IF(AA$8="",0,SUM(AA630:AA633))</f>
        <v>0</v>
      </c>
      <c r="AB628" s="91">
        <f t="shared" ref="AB628:CM628" si="1733">IF(AB$8="",0,SUM(AB630:AB633))</f>
        <v>0</v>
      </c>
      <c r="AC628" s="91">
        <f t="shared" si="1733"/>
        <v>0</v>
      </c>
      <c r="AD628" s="91">
        <f t="shared" si="1733"/>
        <v>0</v>
      </c>
      <c r="AE628" s="91">
        <f t="shared" si="1733"/>
        <v>0</v>
      </c>
      <c r="AF628" s="91">
        <f t="shared" si="1733"/>
        <v>0</v>
      </c>
      <c r="AG628" s="91">
        <f t="shared" si="1733"/>
        <v>0</v>
      </c>
      <c r="AH628" s="91">
        <f t="shared" si="1733"/>
        <v>0</v>
      </c>
      <c r="AI628" s="91">
        <f t="shared" si="1733"/>
        <v>0</v>
      </c>
      <c r="AJ628" s="91">
        <f t="shared" si="1733"/>
        <v>0</v>
      </c>
      <c r="AK628" s="91">
        <f t="shared" si="1733"/>
        <v>0</v>
      </c>
      <c r="AL628" s="91">
        <f t="shared" si="1733"/>
        <v>0</v>
      </c>
      <c r="AM628" s="91">
        <f t="shared" si="1733"/>
        <v>0</v>
      </c>
      <c r="AN628" s="91">
        <f t="shared" si="1733"/>
        <v>0</v>
      </c>
      <c r="AO628" s="91">
        <f t="shared" si="1733"/>
        <v>0</v>
      </c>
      <c r="AP628" s="91">
        <f t="shared" si="1733"/>
        <v>0</v>
      </c>
      <c r="AQ628" s="91">
        <f t="shared" si="1733"/>
        <v>0</v>
      </c>
      <c r="AR628" s="91">
        <f t="shared" si="1733"/>
        <v>0</v>
      </c>
      <c r="AS628" s="91">
        <f t="shared" si="1733"/>
        <v>0</v>
      </c>
      <c r="AT628" s="91">
        <f t="shared" si="1733"/>
        <v>0</v>
      </c>
      <c r="AU628" s="91">
        <f t="shared" si="1733"/>
        <v>0</v>
      </c>
      <c r="AV628" s="91">
        <f t="shared" si="1733"/>
        <v>0</v>
      </c>
      <c r="AW628" s="91">
        <f t="shared" si="1733"/>
        <v>0</v>
      </c>
      <c r="AX628" s="91">
        <f t="shared" si="1733"/>
        <v>0</v>
      </c>
      <c r="AY628" s="91">
        <f t="shared" si="1733"/>
        <v>0</v>
      </c>
      <c r="AZ628" s="91">
        <f t="shared" si="1733"/>
        <v>0</v>
      </c>
      <c r="BA628" s="91">
        <f t="shared" si="1733"/>
        <v>0</v>
      </c>
      <c r="BB628" s="91">
        <f t="shared" si="1733"/>
        <v>0</v>
      </c>
      <c r="BC628" s="91">
        <f t="shared" si="1733"/>
        <v>0</v>
      </c>
      <c r="BD628" s="91">
        <f t="shared" si="1733"/>
        <v>0</v>
      </c>
      <c r="BE628" s="91">
        <f t="shared" si="1733"/>
        <v>0</v>
      </c>
      <c r="BF628" s="91">
        <f t="shared" si="1733"/>
        <v>0</v>
      </c>
      <c r="BG628" s="91">
        <f t="shared" si="1733"/>
        <v>0</v>
      </c>
      <c r="BH628" s="91">
        <f t="shared" si="1733"/>
        <v>0</v>
      </c>
      <c r="BI628" s="91">
        <f t="shared" si="1733"/>
        <v>0</v>
      </c>
      <c r="BJ628" s="91">
        <f t="shared" si="1733"/>
        <v>0</v>
      </c>
      <c r="BK628" s="91">
        <f t="shared" si="1733"/>
        <v>0</v>
      </c>
      <c r="BL628" s="91">
        <f t="shared" si="1733"/>
        <v>0</v>
      </c>
      <c r="BM628" s="91">
        <f t="shared" si="1733"/>
        <v>0</v>
      </c>
      <c r="BN628" s="91">
        <f t="shared" si="1733"/>
        <v>0</v>
      </c>
      <c r="BO628" s="91">
        <f t="shared" si="1733"/>
        <v>0</v>
      </c>
      <c r="BP628" s="91">
        <f t="shared" si="1733"/>
        <v>0</v>
      </c>
      <c r="BQ628" s="91">
        <f t="shared" si="1733"/>
        <v>0</v>
      </c>
      <c r="BR628" s="91">
        <f t="shared" si="1733"/>
        <v>0</v>
      </c>
      <c r="BS628" s="91">
        <f t="shared" si="1733"/>
        <v>0</v>
      </c>
      <c r="BT628" s="91">
        <f t="shared" si="1733"/>
        <v>0</v>
      </c>
      <c r="BU628" s="91">
        <f t="shared" si="1733"/>
        <v>0</v>
      </c>
      <c r="BV628" s="91">
        <f t="shared" si="1733"/>
        <v>0</v>
      </c>
      <c r="BW628" s="91">
        <f t="shared" si="1733"/>
        <v>0</v>
      </c>
      <c r="BX628" s="91">
        <f t="shared" si="1733"/>
        <v>0</v>
      </c>
      <c r="BY628" s="91">
        <f t="shared" si="1733"/>
        <v>0</v>
      </c>
      <c r="BZ628" s="91">
        <f t="shared" si="1733"/>
        <v>0</v>
      </c>
      <c r="CA628" s="91">
        <f t="shared" si="1733"/>
        <v>0</v>
      </c>
      <c r="CB628" s="91">
        <f t="shared" si="1733"/>
        <v>0</v>
      </c>
      <c r="CC628" s="91">
        <f t="shared" si="1733"/>
        <v>0</v>
      </c>
      <c r="CD628" s="91">
        <f t="shared" si="1733"/>
        <v>0</v>
      </c>
      <c r="CE628" s="91">
        <f t="shared" si="1733"/>
        <v>0</v>
      </c>
      <c r="CF628" s="91">
        <f t="shared" si="1733"/>
        <v>0</v>
      </c>
      <c r="CG628" s="91">
        <f t="shared" si="1733"/>
        <v>0</v>
      </c>
      <c r="CH628" s="91">
        <f t="shared" si="1733"/>
        <v>0</v>
      </c>
      <c r="CI628" s="91">
        <f t="shared" si="1733"/>
        <v>0</v>
      </c>
      <c r="CJ628" s="91">
        <f t="shared" si="1733"/>
        <v>0</v>
      </c>
      <c r="CK628" s="91">
        <f t="shared" si="1733"/>
        <v>0</v>
      </c>
      <c r="CL628" s="91">
        <f t="shared" si="1733"/>
        <v>0</v>
      </c>
      <c r="CM628" s="91">
        <f t="shared" si="1733"/>
        <v>0</v>
      </c>
      <c r="CN628" s="91">
        <f t="shared" ref="CN628:DT628" si="1734">IF(CN$8="",0,SUM(CN630:CN633))</f>
        <v>0</v>
      </c>
      <c r="CO628" s="91">
        <f t="shared" si="1734"/>
        <v>0</v>
      </c>
      <c r="CP628" s="91">
        <f t="shared" si="1734"/>
        <v>0</v>
      </c>
      <c r="CQ628" s="91">
        <f t="shared" si="1734"/>
        <v>0</v>
      </c>
      <c r="CR628" s="91">
        <f t="shared" si="1734"/>
        <v>0</v>
      </c>
      <c r="CS628" s="91">
        <f t="shared" si="1734"/>
        <v>0</v>
      </c>
      <c r="CT628" s="91">
        <f t="shared" si="1734"/>
        <v>0</v>
      </c>
      <c r="CU628" s="91">
        <f t="shared" si="1734"/>
        <v>0</v>
      </c>
      <c r="CV628" s="91">
        <f t="shared" si="1734"/>
        <v>0</v>
      </c>
      <c r="CW628" s="91">
        <f t="shared" si="1734"/>
        <v>0</v>
      </c>
      <c r="CX628" s="91">
        <f t="shared" si="1734"/>
        <v>0</v>
      </c>
      <c r="CY628" s="91">
        <f t="shared" si="1734"/>
        <v>0</v>
      </c>
      <c r="CZ628" s="91">
        <f t="shared" si="1734"/>
        <v>0</v>
      </c>
      <c r="DA628" s="91">
        <f t="shared" si="1734"/>
        <v>0</v>
      </c>
      <c r="DB628" s="91">
        <f t="shared" si="1734"/>
        <v>0</v>
      </c>
      <c r="DC628" s="91">
        <f t="shared" si="1734"/>
        <v>0</v>
      </c>
      <c r="DD628" s="91">
        <f t="shared" si="1734"/>
        <v>0</v>
      </c>
      <c r="DE628" s="91">
        <f t="shared" si="1734"/>
        <v>0</v>
      </c>
      <c r="DF628" s="91">
        <f t="shared" si="1734"/>
        <v>0</v>
      </c>
      <c r="DG628" s="91">
        <f t="shared" si="1734"/>
        <v>0</v>
      </c>
      <c r="DH628" s="91">
        <f t="shared" si="1734"/>
        <v>0</v>
      </c>
      <c r="DI628" s="91">
        <f t="shared" si="1734"/>
        <v>0</v>
      </c>
      <c r="DJ628" s="91">
        <f t="shared" si="1734"/>
        <v>0</v>
      </c>
      <c r="DK628" s="91">
        <f t="shared" si="1734"/>
        <v>0</v>
      </c>
      <c r="DL628" s="91">
        <f t="shared" si="1734"/>
        <v>0</v>
      </c>
      <c r="DM628" s="91">
        <f t="shared" si="1734"/>
        <v>0</v>
      </c>
      <c r="DN628" s="91">
        <f t="shared" si="1734"/>
        <v>0</v>
      </c>
      <c r="DO628" s="91">
        <f t="shared" si="1734"/>
        <v>0</v>
      </c>
      <c r="DP628" s="91">
        <f t="shared" si="1734"/>
        <v>0</v>
      </c>
      <c r="DQ628" s="91">
        <f t="shared" si="1734"/>
        <v>0</v>
      </c>
      <c r="DR628" s="91">
        <f t="shared" si="1734"/>
        <v>0</v>
      </c>
      <c r="DS628" s="91">
        <f t="shared" si="1734"/>
        <v>0</v>
      </c>
      <c r="DT628" s="91">
        <f t="shared" si="1734"/>
        <v>0</v>
      </c>
      <c r="DU628" s="3"/>
      <c r="DV628" s="3"/>
    </row>
    <row r="629" spans="1:126" ht="4.2" customHeight="1">
      <c r="A629" s="1"/>
      <c r="B629" s="1"/>
      <c r="C629" s="1"/>
      <c r="D629" s="1"/>
      <c r="E629" s="261"/>
      <c r="F629" s="47"/>
      <c r="G629" s="248"/>
      <c r="H629" s="32"/>
      <c r="I629" s="32"/>
      <c r="J629" s="32"/>
      <c r="K629" s="32"/>
      <c r="L629" s="32"/>
      <c r="M629" s="16"/>
      <c r="N629" s="32"/>
      <c r="O629" s="32"/>
      <c r="P629" s="16"/>
      <c r="Q629" s="32"/>
      <c r="R629" s="1"/>
      <c r="S629" s="5"/>
      <c r="T629" s="7"/>
      <c r="U629" s="23"/>
      <c r="V629" s="1"/>
      <c r="W629" s="42"/>
      <c r="X629" s="10"/>
      <c r="Y629" s="45"/>
      <c r="Z629" s="92"/>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c r="AW629" s="97"/>
      <c r="AX629" s="97"/>
      <c r="AY629" s="97"/>
      <c r="AZ629" s="97"/>
      <c r="BA629" s="97"/>
      <c r="BB629" s="97"/>
      <c r="BC629" s="97"/>
      <c r="BD629" s="97"/>
      <c r="BE629" s="97"/>
      <c r="BF629" s="97"/>
      <c r="BG629" s="97"/>
      <c r="BH629" s="97"/>
      <c r="BI629" s="97"/>
      <c r="BJ629" s="97"/>
      <c r="BK629" s="97"/>
      <c r="BL629" s="97"/>
      <c r="BM629" s="97"/>
      <c r="BN629" s="97"/>
      <c r="BO629" s="97"/>
      <c r="BP629" s="97"/>
      <c r="BQ629" s="97"/>
      <c r="BR629" s="97"/>
      <c r="BS629" s="97"/>
      <c r="BT629" s="97"/>
      <c r="BU629" s="97"/>
      <c r="BV629" s="97"/>
      <c r="BW629" s="97"/>
      <c r="BX629" s="97"/>
      <c r="BY629" s="97"/>
      <c r="BZ629" s="97"/>
      <c r="CA629" s="97"/>
      <c r="CB629" s="97"/>
      <c r="CC629" s="97"/>
      <c r="CD629" s="97"/>
      <c r="CE629" s="97"/>
      <c r="CF629" s="97"/>
      <c r="CG629" s="97"/>
      <c r="CH629" s="97"/>
      <c r="CI629" s="97"/>
      <c r="CJ629" s="97"/>
      <c r="CK629" s="97"/>
      <c r="CL629" s="97"/>
      <c r="CM629" s="97"/>
      <c r="CN629" s="97"/>
      <c r="CO629" s="97"/>
      <c r="CP629" s="97"/>
      <c r="CQ629" s="97"/>
      <c r="CR629" s="97"/>
      <c r="CS629" s="97"/>
      <c r="CT629" s="97"/>
      <c r="CU629" s="97"/>
      <c r="CV629" s="97"/>
      <c r="CW629" s="97"/>
      <c r="CX629" s="97"/>
      <c r="CY629" s="97"/>
      <c r="CZ629" s="97"/>
      <c r="DA629" s="97"/>
      <c r="DB629" s="97"/>
      <c r="DC629" s="97"/>
      <c r="DD629" s="97"/>
      <c r="DE629" s="97"/>
      <c r="DF629" s="97"/>
      <c r="DG629" s="97"/>
      <c r="DH629" s="97"/>
      <c r="DI629" s="97"/>
      <c r="DJ629" s="97"/>
      <c r="DK629" s="97"/>
      <c r="DL629" s="97"/>
      <c r="DM629" s="97"/>
      <c r="DN629" s="97"/>
      <c r="DO629" s="97"/>
      <c r="DP629" s="97"/>
      <c r="DQ629" s="97"/>
      <c r="DR629" s="97"/>
      <c r="DS629" s="97"/>
      <c r="DT629" s="97"/>
      <c r="DU629" s="1"/>
      <c r="DV629" s="1"/>
    </row>
    <row r="630" spans="1:126" s="237" customFormat="1" ht="10.199999999999999">
      <c r="A630" s="226"/>
      <c r="B630" s="227"/>
      <c r="C630" s="228"/>
      <c r="D630" s="227"/>
      <c r="E630" s="268"/>
      <c r="F630" s="114"/>
      <c r="G630" s="229"/>
      <c r="H630" s="226"/>
      <c r="I630" s="226" t="str">
        <f>$H$11</f>
        <v>Продажи, вкл. ндс</v>
      </c>
      <c r="J630" s="226"/>
      <c r="K630" s="226"/>
      <c r="L630" s="226"/>
      <c r="M630" s="229"/>
      <c r="N630" s="244" t="str">
        <f>$N$68</f>
        <v>Регулярная, ликвидная продукция</v>
      </c>
      <c r="O630" s="226"/>
      <c r="P630" s="229"/>
      <c r="Q630" s="226" t="s">
        <v>25</v>
      </c>
      <c r="R630" s="226"/>
      <c r="S630" s="226"/>
      <c r="T630" s="232"/>
      <c r="U630" s="226"/>
      <c r="V630" s="226"/>
      <c r="W630" s="233">
        <f>SUM($Y630:$DU630)</f>
        <v>0</v>
      </c>
      <c r="X630" s="234"/>
      <c r="Y630" s="245"/>
      <c r="Z630" s="246"/>
      <c r="AA630" s="247">
        <f>IF(AA$8="",0,AA597*AA600*AA620)</f>
        <v>0</v>
      </c>
      <c r="AB630" s="247">
        <f t="shared" ref="AB630:CM630" si="1735">IF(AB$8="",0,AB597*AB600*AB620)</f>
        <v>0</v>
      </c>
      <c r="AC630" s="247">
        <f t="shared" si="1735"/>
        <v>0</v>
      </c>
      <c r="AD630" s="247">
        <f t="shared" si="1735"/>
        <v>0</v>
      </c>
      <c r="AE630" s="247">
        <f t="shared" si="1735"/>
        <v>0</v>
      </c>
      <c r="AF630" s="247">
        <f t="shared" si="1735"/>
        <v>0</v>
      </c>
      <c r="AG630" s="247">
        <f t="shared" si="1735"/>
        <v>0</v>
      </c>
      <c r="AH630" s="247">
        <f t="shared" si="1735"/>
        <v>0</v>
      </c>
      <c r="AI630" s="247">
        <f t="shared" si="1735"/>
        <v>0</v>
      </c>
      <c r="AJ630" s="247">
        <f t="shared" si="1735"/>
        <v>0</v>
      </c>
      <c r="AK630" s="247">
        <f t="shared" si="1735"/>
        <v>0</v>
      </c>
      <c r="AL630" s="247">
        <f t="shared" si="1735"/>
        <v>0</v>
      </c>
      <c r="AM630" s="247">
        <f t="shared" si="1735"/>
        <v>0</v>
      </c>
      <c r="AN630" s="247">
        <f t="shared" si="1735"/>
        <v>0</v>
      </c>
      <c r="AO630" s="247">
        <f t="shared" si="1735"/>
        <v>0</v>
      </c>
      <c r="AP630" s="247">
        <f t="shared" si="1735"/>
        <v>0</v>
      </c>
      <c r="AQ630" s="247">
        <f t="shared" si="1735"/>
        <v>0</v>
      </c>
      <c r="AR630" s="247">
        <f t="shared" si="1735"/>
        <v>0</v>
      </c>
      <c r="AS630" s="247">
        <f t="shared" si="1735"/>
        <v>0</v>
      </c>
      <c r="AT630" s="247">
        <f t="shared" si="1735"/>
        <v>0</v>
      </c>
      <c r="AU630" s="247">
        <f t="shared" si="1735"/>
        <v>0</v>
      </c>
      <c r="AV630" s="247">
        <f t="shared" si="1735"/>
        <v>0</v>
      </c>
      <c r="AW630" s="247">
        <f t="shared" si="1735"/>
        <v>0</v>
      </c>
      <c r="AX630" s="247">
        <f t="shared" si="1735"/>
        <v>0</v>
      </c>
      <c r="AY630" s="247">
        <f t="shared" si="1735"/>
        <v>0</v>
      </c>
      <c r="AZ630" s="247">
        <f t="shared" si="1735"/>
        <v>0</v>
      </c>
      <c r="BA630" s="247">
        <f t="shared" si="1735"/>
        <v>0</v>
      </c>
      <c r="BB630" s="247">
        <f t="shared" si="1735"/>
        <v>0</v>
      </c>
      <c r="BC630" s="247">
        <f t="shared" si="1735"/>
        <v>0</v>
      </c>
      <c r="BD630" s="247">
        <f t="shared" si="1735"/>
        <v>0</v>
      </c>
      <c r="BE630" s="247">
        <f t="shared" si="1735"/>
        <v>0</v>
      </c>
      <c r="BF630" s="247">
        <f t="shared" si="1735"/>
        <v>0</v>
      </c>
      <c r="BG630" s="247">
        <f t="shared" si="1735"/>
        <v>0</v>
      </c>
      <c r="BH630" s="247">
        <f t="shared" si="1735"/>
        <v>0</v>
      </c>
      <c r="BI630" s="247">
        <f t="shared" si="1735"/>
        <v>0</v>
      </c>
      <c r="BJ630" s="247">
        <f t="shared" si="1735"/>
        <v>0</v>
      </c>
      <c r="BK630" s="247">
        <f t="shared" si="1735"/>
        <v>0</v>
      </c>
      <c r="BL630" s="247">
        <f t="shared" si="1735"/>
        <v>0</v>
      </c>
      <c r="BM630" s="247">
        <f t="shared" si="1735"/>
        <v>0</v>
      </c>
      <c r="BN630" s="247">
        <f t="shared" si="1735"/>
        <v>0</v>
      </c>
      <c r="BO630" s="247">
        <f t="shared" si="1735"/>
        <v>0</v>
      </c>
      <c r="BP630" s="247">
        <f t="shared" si="1735"/>
        <v>0</v>
      </c>
      <c r="BQ630" s="247">
        <f t="shared" si="1735"/>
        <v>0</v>
      </c>
      <c r="BR630" s="247">
        <f t="shared" si="1735"/>
        <v>0</v>
      </c>
      <c r="BS630" s="247">
        <f t="shared" si="1735"/>
        <v>0</v>
      </c>
      <c r="BT630" s="247">
        <f t="shared" si="1735"/>
        <v>0</v>
      </c>
      <c r="BU630" s="247">
        <f t="shared" si="1735"/>
        <v>0</v>
      </c>
      <c r="BV630" s="247">
        <f t="shared" si="1735"/>
        <v>0</v>
      </c>
      <c r="BW630" s="247">
        <f t="shared" si="1735"/>
        <v>0</v>
      </c>
      <c r="BX630" s="247">
        <f t="shared" si="1735"/>
        <v>0</v>
      </c>
      <c r="BY630" s="247">
        <f t="shared" si="1735"/>
        <v>0</v>
      </c>
      <c r="BZ630" s="247">
        <f t="shared" si="1735"/>
        <v>0</v>
      </c>
      <c r="CA630" s="247">
        <f t="shared" si="1735"/>
        <v>0</v>
      </c>
      <c r="CB630" s="247">
        <f t="shared" si="1735"/>
        <v>0</v>
      </c>
      <c r="CC630" s="247">
        <f t="shared" si="1735"/>
        <v>0</v>
      </c>
      <c r="CD630" s="247">
        <f t="shared" si="1735"/>
        <v>0</v>
      </c>
      <c r="CE630" s="247">
        <f t="shared" si="1735"/>
        <v>0</v>
      </c>
      <c r="CF630" s="247">
        <f t="shared" si="1735"/>
        <v>0</v>
      </c>
      <c r="CG630" s="247">
        <f t="shared" si="1735"/>
        <v>0</v>
      </c>
      <c r="CH630" s="247">
        <f t="shared" si="1735"/>
        <v>0</v>
      </c>
      <c r="CI630" s="247">
        <f t="shared" si="1735"/>
        <v>0</v>
      </c>
      <c r="CJ630" s="247">
        <f t="shared" si="1735"/>
        <v>0</v>
      </c>
      <c r="CK630" s="247">
        <f t="shared" si="1735"/>
        <v>0</v>
      </c>
      <c r="CL630" s="247">
        <f t="shared" si="1735"/>
        <v>0</v>
      </c>
      <c r="CM630" s="247">
        <f t="shared" si="1735"/>
        <v>0</v>
      </c>
      <c r="CN630" s="247">
        <f t="shared" ref="CN630:DT630" si="1736">IF(CN$8="",0,CN597*CN600*CN620)</f>
        <v>0</v>
      </c>
      <c r="CO630" s="247">
        <f t="shared" si="1736"/>
        <v>0</v>
      </c>
      <c r="CP630" s="247">
        <f t="shared" si="1736"/>
        <v>0</v>
      </c>
      <c r="CQ630" s="247">
        <f t="shared" si="1736"/>
        <v>0</v>
      </c>
      <c r="CR630" s="247">
        <f t="shared" si="1736"/>
        <v>0</v>
      </c>
      <c r="CS630" s="247">
        <f t="shared" si="1736"/>
        <v>0</v>
      </c>
      <c r="CT630" s="247">
        <f t="shared" si="1736"/>
        <v>0</v>
      </c>
      <c r="CU630" s="247">
        <f t="shared" si="1736"/>
        <v>0</v>
      </c>
      <c r="CV630" s="247">
        <f t="shared" si="1736"/>
        <v>0</v>
      </c>
      <c r="CW630" s="247">
        <f t="shared" si="1736"/>
        <v>0</v>
      </c>
      <c r="CX630" s="247">
        <f t="shared" si="1736"/>
        <v>0</v>
      </c>
      <c r="CY630" s="247">
        <f t="shared" si="1736"/>
        <v>0</v>
      </c>
      <c r="CZ630" s="247">
        <f t="shared" si="1736"/>
        <v>0</v>
      </c>
      <c r="DA630" s="247">
        <f t="shared" si="1736"/>
        <v>0</v>
      </c>
      <c r="DB630" s="247">
        <f t="shared" si="1736"/>
        <v>0</v>
      </c>
      <c r="DC630" s="247">
        <f t="shared" si="1736"/>
        <v>0</v>
      </c>
      <c r="DD630" s="247">
        <f t="shared" si="1736"/>
        <v>0</v>
      </c>
      <c r="DE630" s="247">
        <f t="shared" si="1736"/>
        <v>0</v>
      </c>
      <c r="DF630" s="247">
        <f t="shared" si="1736"/>
        <v>0</v>
      </c>
      <c r="DG630" s="247">
        <f t="shared" si="1736"/>
        <v>0</v>
      </c>
      <c r="DH630" s="247">
        <f t="shared" si="1736"/>
        <v>0</v>
      </c>
      <c r="DI630" s="247">
        <f t="shared" si="1736"/>
        <v>0</v>
      </c>
      <c r="DJ630" s="247">
        <f t="shared" si="1736"/>
        <v>0</v>
      </c>
      <c r="DK630" s="247">
        <f t="shared" si="1736"/>
        <v>0</v>
      </c>
      <c r="DL630" s="247">
        <f t="shared" si="1736"/>
        <v>0</v>
      </c>
      <c r="DM630" s="247">
        <f t="shared" si="1736"/>
        <v>0</v>
      </c>
      <c r="DN630" s="247">
        <f t="shared" si="1736"/>
        <v>0</v>
      </c>
      <c r="DO630" s="247">
        <f t="shared" si="1736"/>
        <v>0</v>
      </c>
      <c r="DP630" s="247">
        <f t="shared" si="1736"/>
        <v>0</v>
      </c>
      <c r="DQ630" s="247">
        <f t="shared" si="1736"/>
        <v>0</v>
      </c>
      <c r="DR630" s="247">
        <f t="shared" si="1736"/>
        <v>0</v>
      </c>
      <c r="DS630" s="247">
        <f t="shared" si="1736"/>
        <v>0</v>
      </c>
      <c r="DT630" s="247">
        <f t="shared" si="1736"/>
        <v>0</v>
      </c>
      <c r="DU630" s="226"/>
      <c r="DV630" s="226"/>
    </row>
    <row r="631" spans="1:126" s="237" customFormat="1" ht="10.199999999999999">
      <c r="A631" s="226"/>
      <c r="B631" s="227"/>
      <c r="C631" s="228"/>
      <c r="D631" s="227"/>
      <c r="E631" s="268"/>
      <c r="F631" s="114"/>
      <c r="G631" s="229"/>
      <c r="H631" s="226"/>
      <c r="I631" s="226" t="str">
        <f t="shared" ref="I631:I632" si="1737">$H$11</f>
        <v>Продажи, вкл. ндс</v>
      </c>
      <c r="J631" s="226"/>
      <c r="K631" s="226"/>
      <c r="L631" s="226"/>
      <c r="M631" s="229"/>
      <c r="N631" s="244" t="str">
        <f>$N$69</f>
        <v>Низколиквидная продукция</v>
      </c>
      <c r="O631" s="226"/>
      <c r="P631" s="229"/>
      <c r="Q631" s="226" t="s">
        <v>25</v>
      </c>
      <c r="R631" s="226"/>
      <c r="S631" s="226"/>
      <c r="T631" s="232"/>
      <c r="U631" s="226"/>
      <c r="V631" s="226"/>
      <c r="W631" s="233">
        <f>SUM($Y631:$DU631)</f>
        <v>0</v>
      </c>
      <c r="X631" s="234"/>
      <c r="Y631" s="245"/>
      <c r="Z631" s="246"/>
      <c r="AA631" s="247">
        <f>IF(AA$8="",0,AA597*AA601*AA624)</f>
        <v>0</v>
      </c>
      <c r="AB631" s="247">
        <f t="shared" ref="AB631:CM631" si="1738">IF(AB$8="",0,AB597*AB601*AB624)</f>
        <v>0</v>
      </c>
      <c r="AC631" s="247">
        <f t="shared" si="1738"/>
        <v>0</v>
      </c>
      <c r="AD631" s="247">
        <f t="shared" si="1738"/>
        <v>0</v>
      </c>
      <c r="AE631" s="247">
        <f t="shared" si="1738"/>
        <v>0</v>
      </c>
      <c r="AF631" s="247">
        <f t="shared" si="1738"/>
        <v>0</v>
      </c>
      <c r="AG631" s="247">
        <f t="shared" si="1738"/>
        <v>0</v>
      </c>
      <c r="AH631" s="247">
        <f t="shared" si="1738"/>
        <v>0</v>
      </c>
      <c r="AI631" s="247">
        <f t="shared" si="1738"/>
        <v>0</v>
      </c>
      <c r="AJ631" s="247">
        <f t="shared" si="1738"/>
        <v>0</v>
      </c>
      <c r="AK631" s="247">
        <f t="shared" si="1738"/>
        <v>0</v>
      </c>
      <c r="AL631" s="247">
        <f t="shared" si="1738"/>
        <v>0</v>
      </c>
      <c r="AM631" s="247">
        <f t="shared" si="1738"/>
        <v>0</v>
      </c>
      <c r="AN631" s="247">
        <f t="shared" si="1738"/>
        <v>0</v>
      </c>
      <c r="AO631" s="247">
        <f t="shared" si="1738"/>
        <v>0</v>
      </c>
      <c r="AP631" s="247">
        <f t="shared" si="1738"/>
        <v>0</v>
      </c>
      <c r="AQ631" s="247">
        <f t="shared" si="1738"/>
        <v>0</v>
      </c>
      <c r="AR631" s="247">
        <f t="shared" si="1738"/>
        <v>0</v>
      </c>
      <c r="AS631" s="247">
        <f t="shared" si="1738"/>
        <v>0</v>
      </c>
      <c r="AT631" s="247">
        <f t="shared" si="1738"/>
        <v>0</v>
      </c>
      <c r="AU631" s="247">
        <f t="shared" si="1738"/>
        <v>0</v>
      </c>
      <c r="AV631" s="247">
        <f t="shared" si="1738"/>
        <v>0</v>
      </c>
      <c r="AW631" s="247">
        <f t="shared" si="1738"/>
        <v>0</v>
      </c>
      <c r="AX631" s="247">
        <f t="shared" si="1738"/>
        <v>0</v>
      </c>
      <c r="AY631" s="247">
        <f t="shared" si="1738"/>
        <v>0</v>
      </c>
      <c r="AZ631" s="247">
        <f t="shared" si="1738"/>
        <v>0</v>
      </c>
      <c r="BA631" s="247">
        <f t="shared" si="1738"/>
        <v>0</v>
      </c>
      <c r="BB631" s="247">
        <f t="shared" si="1738"/>
        <v>0</v>
      </c>
      <c r="BC631" s="247">
        <f t="shared" si="1738"/>
        <v>0</v>
      </c>
      <c r="BD631" s="247">
        <f t="shared" si="1738"/>
        <v>0</v>
      </c>
      <c r="BE631" s="247">
        <f t="shared" si="1738"/>
        <v>0</v>
      </c>
      <c r="BF631" s="247">
        <f t="shared" si="1738"/>
        <v>0</v>
      </c>
      <c r="BG631" s="247">
        <f t="shared" si="1738"/>
        <v>0</v>
      </c>
      <c r="BH631" s="247">
        <f t="shared" si="1738"/>
        <v>0</v>
      </c>
      <c r="BI631" s="247">
        <f t="shared" si="1738"/>
        <v>0</v>
      </c>
      <c r="BJ631" s="247">
        <f t="shared" si="1738"/>
        <v>0</v>
      </c>
      <c r="BK631" s="247">
        <f t="shared" si="1738"/>
        <v>0</v>
      </c>
      <c r="BL631" s="247">
        <f t="shared" si="1738"/>
        <v>0</v>
      </c>
      <c r="BM631" s="247">
        <f t="shared" si="1738"/>
        <v>0</v>
      </c>
      <c r="BN631" s="247">
        <f t="shared" si="1738"/>
        <v>0</v>
      </c>
      <c r="BO631" s="247">
        <f t="shared" si="1738"/>
        <v>0</v>
      </c>
      <c r="BP631" s="247">
        <f t="shared" si="1738"/>
        <v>0</v>
      </c>
      <c r="BQ631" s="247">
        <f t="shared" si="1738"/>
        <v>0</v>
      </c>
      <c r="BR631" s="247">
        <f t="shared" si="1738"/>
        <v>0</v>
      </c>
      <c r="BS631" s="247">
        <f t="shared" si="1738"/>
        <v>0</v>
      </c>
      <c r="BT631" s="247">
        <f t="shared" si="1738"/>
        <v>0</v>
      </c>
      <c r="BU631" s="247">
        <f t="shared" si="1738"/>
        <v>0</v>
      </c>
      <c r="BV631" s="247">
        <f t="shared" si="1738"/>
        <v>0</v>
      </c>
      <c r="BW631" s="247">
        <f t="shared" si="1738"/>
        <v>0</v>
      </c>
      <c r="BX631" s="247">
        <f t="shared" si="1738"/>
        <v>0</v>
      </c>
      <c r="BY631" s="247">
        <f t="shared" si="1738"/>
        <v>0</v>
      </c>
      <c r="BZ631" s="247">
        <f t="shared" si="1738"/>
        <v>0</v>
      </c>
      <c r="CA631" s="247">
        <f t="shared" si="1738"/>
        <v>0</v>
      </c>
      <c r="CB631" s="247">
        <f t="shared" si="1738"/>
        <v>0</v>
      </c>
      <c r="CC631" s="247">
        <f t="shared" si="1738"/>
        <v>0</v>
      </c>
      <c r="CD631" s="247">
        <f t="shared" si="1738"/>
        <v>0</v>
      </c>
      <c r="CE631" s="247">
        <f t="shared" si="1738"/>
        <v>0</v>
      </c>
      <c r="CF631" s="247">
        <f t="shared" si="1738"/>
        <v>0</v>
      </c>
      <c r="CG631" s="247">
        <f t="shared" si="1738"/>
        <v>0</v>
      </c>
      <c r="CH631" s="247">
        <f t="shared" si="1738"/>
        <v>0</v>
      </c>
      <c r="CI631" s="247">
        <f t="shared" si="1738"/>
        <v>0</v>
      </c>
      <c r="CJ631" s="247">
        <f t="shared" si="1738"/>
        <v>0</v>
      </c>
      <c r="CK631" s="247">
        <f t="shared" si="1738"/>
        <v>0</v>
      </c>
      <c r="CL631" s="247">
        <f t="shared" si="1738"/>
        <v>0</v>
      </c>
      <c r="CM631" s="247">
        <f t="shared" si="1738"/>
        <v>0</v>
      </c>
      <c r="CN631" s="247">
        <f t="shared" ref="CN631:DT631" si="1739">IF(CN$8="",0,CN597*CN601*CN624)</f>
        <v>0</v>
      </c>
      <c r="CO631" s="247">
        <f t="shared" si="1739"/>
        <v>0</v>
      </c>
      <c r="CP631" s="247">
        <f t="shared" si="1739"/>
        <v>0</v>
      </c>
      <c r="CQ631" s="247">
        <f t="shared" si="1739"/>
        <v>0</v>
      </c>
      <c r="CR631" s="247">
        <f t="shared" si="1739"/>
        <v>0</v>
      </c>
      <c r="CS631" s="247">
        <f t="shared" si="1739"/>
        <v>0</v>
      </c>
      <c r="CT631" s="247">
        <f t="shared" si="1739"/>
        <v>0</v>
      </c>
      <c r="CU631" s="247">
        <f t="shared" si="1739"/>
        <v>0</v>
      </c>
      <c r="CV631" s="247">
        <f t="shared" si="1739"/>
        <v>0</v>
      </c>
      <c r="CW631" s="247">
        <f t="shared" si="1739"/>
        <v>0</v>
      </c>
      <c r="CX631" s="247">
        <f t="shared" si="1739"/>
        <v>0</v>
      </c>
      <c r="CY631" s="247">
        <f t="shared" si="1739"/>
        <v>0</v>
      </c>
      <c r="CZ631" s="247">
        <f t="shared" si="1739"/>
        <v>0</v>
      </c>
      <c r="DA631" s="247">
        <f t="shared" si="1739"/>
        <v>0</v>
      </c>
      <c r="DB631" s="247">
        <f t="shared" si="1739"/>
        <v>0</v>
      </c>
      <c r="DC631" s="247">
        <f t="shared" si="1739"/>
        <v>0</v>
      </c>
      <c r="DD631" s="247">
        <f t="shared" si="1739"/>
        <v>0</v>
      </c>
      <c r="DE631" s="247">
        <f t="shared" si="1739"/>
        <v>0</v>
      </c>
      <c r="DF631" s="247">
        <f t="shared" si="1739"/>
        <v>0</v>
      </c>
      <c r="DG631" s="247">
        <f t="shared" si="1739"/>
        <v>0</v>
      </c>
      <c r="DH631" s="247">
        <f t="shared" si="1739"/>
        <v>0</v>
      </c>
      <c r="DI631" s="247">
        <f t="shared" si="1739"/>
        <v>0</v>
      </c>
      <c r="DJ631" s="247">
        <f t="shared" si="1739"/>
        <v>0</v>
      </c>
      <c r="DK631" s="247">
        <f t="shared" si="1739"/>
        <v>0</v>
      </c>
      <c r="DL631" s="247">
        <f t="shared" si="1739"/>
        <v>0</v>
      </c>
      <c r="DM631" s="247">
        <f t="shared" si="1739"/>
        <v>0</v>
      </c>
      <c r="DN631" s="247">
        <f t="shared" si="1739"/>
        <v>0</v>
      </c>
      <c r="DO631" s="247">
        <f t="shared" si="1739"/>
        <v>0</v>
      </c>
      <c r="DP631" s="247">
        <f t="shared" si="1739"/>
        <v>0</v>
      </c>
      <c r="DQ631" s="247">
        <f t="shared" si="1739"/>
        <v>0</v>
      </c>
      <c r="DR631" s="247">
        <f t="shared" si="1739"/>
        <v>0</v>
      </c>
      <c r="DS631" s="247">
        <f t="shared" si="1739"/>
        <v>0</v>
      </c>
      <c r="DT631" s="247">
        <f t="shared" si="1739"/>
        <v>0</v>
      </c>
      <c r="DU631" s="226"/>
      <c r="DV631" s="226"/>
    </row>
    <row r="632" spans="1:126" s="237" customFormat="1" ht="10.199999999999999">
      <c r="A632" s="226"/>
      <c r="B632" s="226"/>
      <c r="C632" s="226"/>
      <c r="D632" s="227"/>
      <c r="E632" s="268"/>
      <c r="F632" s="114"/>
      <c r="G632" s="229"/>
      <c r="H632" s="226"/>
      <c r="I632" s="226" t="str">
        <f t="shared" si="1737"/>
        <v>Продажи, вкл. ндс</v>
      </c>
      <c r="J632" s="226"/>
      <c r="K632" s="226"/>
      <c r="L632" s="226"/>
      <c r="M632" s="229"/>
      <c r="N632" s="244" t="str">
        <f>$N$70</f>
        <v>Неликвидная продукция</v>
      </c>
      <c r="O632" s="226"/>
      <c r="P632" s="229"/>
      <c r="Q632" s="226" t="s">
        <v>25</v>
      </c>
      <c r="R632" s="226"/>
      <c r="S632" s="226"/>
      <c r="T632" s="232"/>
      <c r="U632" s="226"/>
      <c r="V632" s="226"/>
      <c r="W632" s="233">
        <f>SUM($Y632:$DU632)</f>
        <v>0</v>
      </c>
      <c r="X632" s="234"/>
      <c r="Y632" s="245"/>
      <c r="Z632" s="246"/>
      <c r="AA632" s="247">
        <f>IF(AA$8="",0,AA597*AA602*AA625)</f>
        <v>0</v>
      </c>
      <c r="AB632" s="247">
        <f t="shared" ref="AB632:CM632" si="1740">IF(AB$8="",0,AB597*AB602*AB625)</f>
        <v>0</v>
      </c>
      <c r="AC632" s="247">
        <f t="shared" si="1740"/>
        <v>0</v>
      </c>
      <c r="AD632" s="247">
        <f t="shared" si="1740"/>
        <v>0</v>
      </c>
      <c r="AE632" s="247">
        <f t="shared" si="1740"/>
        <v>0</v>
      </c>
      <c r="AF632" s="247">
        <f t="shared" si="1740"/>
        <v>0</v>
      </c>
      <c r="AG632" s="247">
        <f t="shared" si="1740"/>
        <v>0</v>
      </c>
      <c r="AH632" s="247">
        <f t="shared" si="1740"/>
        <v>0</v>
      </c>
      <c r="AI632" s="247">
        <f t="shared" si="1740"/>
        <v>0</v>
      </c>
      <c r="AJ632" s="247">
        <f t="shared" si="1740"/>
        <v>0</v>
      </c>
      <c r="AK632" s="247">
        <f t="shared" si="1740"/>
        <v>0</v>
      </c>
      <c r="AL632" s="247">
        <f t="shared" si="1740"/>
        <v>0</v>
      </c>
      <c r="AM632" s="247">
        <f t="shared" si="1740"/>
        <v>0</v>
      </c>
      <c r="AN632" s="247">
        <f t="shared" si="1740"/>
        <v>0</v>
      </c>
      <c r="AO632" s="247">
        <f t="shared" si="1740"/>
        <v>0</v>
      </c>
      <c r="AP632" s="247">
        <f t="shared" si="1740"/>
        <v>0</v>
      </c>
      <c r="AQ632" s="247">
        <f t="shared" si="1740"/>
        <v>0</v>
      </c>
      <c r="AR632" s="247">
        <f t="shared" si="1740"/>
        <v>0</v>
      </c>
      <c r="AS632" s="247">
        <f t="shared" si="1740"/>
        <v>0</v>
      </c>
      <c r="AT632" s="247">
        <f t="shared" si="1740"/>
        <v>0</v>
      </c>
      <c r="AU632" s="247">
        <f t="shared" si="1740"/>
        <v>0</v>
      </c>
      <c r="AV632" s="247">
        <f t="shared" si="1740"/>
        <v>0</v>
      </c>
      <c r="AW632" s="247">
        <f t="shared" si="1740"/>
        <v>0</v>
      </c>
      <c r="AX632" s="247">
        <f t="shared" si="1740"/>
        <v>0</v>
      </c>
      <c r="AY632" s="247">
        <f t="shared" si="1740"/>
        <v>0</v>
      </c>
      <c r="AZ632" s="247">
        <f t="shared" si="1740"/>
        <v>0</v>
      </c>
      <c r="BA632" s="247">
        <f t="shared" si="1740"/>
        <v>0</v>
      </c>
      <c r="BB632" s="247">
        <f t="shared" si="1740"/>
        <v>0</v>
      </c>
      <c r="BC632" s="247">
        <f t="shared" si="1740"/>
        <v>0</v>
      </c>
      <c r="BD632" s="247">
        <f t="shared" si="1740"/>
        <v>0</v>
      </c>
      <c r="BE632" s="247">
        <f t="shared" si="1740"/>
        <v>0</v>
      </c>
      <c r="BF632" s="247">
        <f t="shared" si="1740"/>
        <v>0</v>
      </c>
      <c r="BG632" s="247">
        <f t="shared" si="1740"/>
        <v>0</v>
      </c>
      <c r="BH632" s="247">
        <f t="shared" si="1740"/>
        <v>0</v>
      </c>
      <c r="BI632" s="247">
        <f t="shared" si="1740"/>
        <v>0</v>
      </c>
      <c r="BJ632" s="247">
        <f t="shared" si="1740"/>
        <v>0</v>
      </c>
      <c r="BK632" s="247">
        <f t="shared" si="1740"/>
        <v>0</v>
      </c>
      <c r="BL632" s="247">
        <f t="shared" si="1740"/>
        <v>0</v>
      </c>
      <c r="BM632" s="247">
        <f t="shared" si="1740"/>
        <v>0</v>
      </c>
      <c r="BN632" s="247">
        <f t="shared" si="1740"/>
        <v>0</v>
      </c>
      <c r="BO632" s="247">
        <f t="shared" si="1740"/>
        <v>0</v>
      </c>
      <c r="BP632" s="247">
        <f t="shared" si="1740"/>
        <v>0</v>
      </c>
      <c r="BQ632" s="247">
        <f t="shared" si="1740"/>
        <v>0</v>
      </c>
      <c r="BR632" s="247">
        <f t="shared" si="1740"/>
        <v>0</v>
      </c>
      <c r="BS632" s="247">
        <f t="shared" si="1740"/>
        <v>0</v>
      </c>
      <c r="BT632" s="247">
        <f t="shared" si="1740"/>
        <v>0</v>
      </c>
      <c r="BU632" s="247">
        <f t="shared" si="1740"/>
        <v>0</v>
      </c>
      <c r="BV632" s="247">
        <f t="shared" si="1740"/>
        <v>0</v>
      </c>
      <c r="BW632" s="247">
        <f t="shared" si="1740"/>
        <v>0</v>
      </c>
      <c r="BX632" s="247">
        <f t="shared" si="1740"/>
        <v>0</v>
      </c>
      <c r="BY632" s="247">
        <f t="shared" si="1740"/>
        <v>0</v>
      </c>
      <c r="BZ632" s="247">
        <f t="shared" si="1740"/>
        <v>0</v>
      </c>
      <c r="CA632" s="247">
        <f t="shared" si="1740"/>
        <v>0</v>
      </c>
      <c r="CB632" s="247">
        <f t="shared" si="1740"/>
        <v>0</v>
      </c>
      <c r="CC632" s="247">
        <f t="shared" si="1740"/>
        <v>0</v>
      </c>
      <c r="CD632" s="247">
        <f t="shared" si="1740"/>
        <v>0</v>
      </c>
      <c r="CE632" s="247">
        <f t="shared" si="1740"/>
        <v>0</v>
      </c>
      <c r="CF632" s="247">
        <f t="shared" si="1740"/>
        <v>0</v>
      </c>
      <c r="CG632" s="247">
        <f t="shared" si="1740"/>
        <v>0</v>
      </c>
      <c r="CH632" s="247">
        <f t="shared" si="1740"/>
        <v>0</v>
      </c>
      <c r="CI632" s="247">
        <f t="shared" si="1740"/>
        <v>0</v>
      </c>
      <c r="CJ632" s="247">
        <f t="shared" si="1740"/>
        <v>0</v>
      </c>
      <c r="CK632" s="247">
        <f t="shared" si="1740"/>
        <v>0</v>
      </c>
      <c r="CL632" s="247">
        <f t="shared" si="1740"/>
        <v>0</v>
      </c>
      <c r="CM632" s="247">
        <f t="shared" si="1740"/>
        <v>0</v>
      </c>
      <c r="CN632" s="247">
        <f t="shared" ref="CN632:DT632" si="1741">IF(CN$8="",0,CN597*CN602*CN625)</f>
        <v>0</v>
      </c>
      <c r="CO632" s="247">
        <f t="shared" si="1741"/>
        <v>0</v>
      </c>
      <c r="CP632" s="247">
        <f t="shared" si="1741"/>
        <v>0</v>
      </c>
      <c r="CQ632" s="247">
        <f t="shared" si="1741"/>
        <v>0</v>
      </c>
      <c r="CR632" s="247">
        <f t="shared" si="1741"/>
        <v>0</v>
      </c>
      <c r="CS632" s="247">
        <f t="shared" si="1741"/>
        <v>0</v>
      </c>
      <c r="CT632" s="247">
        <f t="shared" si="1741"/>
        <v>0</v>
      </c>
      <c r="CU632" s="247">
        <f t="shared" si="1741"/>
        <v>0</v>
      </c>
      <c r="CV632" s="247">
        <f t="shared" si="1741"/>
        <v>0</v>
      </c>
      <c r="CW632" s="247">
        <f t="shared" si="1741"/>
        <v>0</v>
      </c>
      <c r="CX632" s="247">
        <f t="shared" si="1741"/>
        <v>0</v>
      </c>
      <c r="CY632" s="247">
        <f t="shared" si="1741"/>
        <v>0</v>
      </c>
      <c r="CZ632" s="247">
        <f t="shared" si="1741"/>
        <v>0</v>
      </c>
      <c r="DA632" s="247">
        <f t="shared" si="1741"/>
        <v>0</v>
      </c>
      <c r="DB632" s="247">
        <f t="shared" si="1741"/>
        <v>0</v>
      </c>
      <c r="DC632" s="247">
        <f t="shared" si="1741"/>
        <v>0</v>
      </c>
      <c r="DD632" s="247">
        <f t="shared" si="1741"/>
        <v>0</v>
      </c>
      <c r="DE632" s="247">
        <f t="shared" si="1741"/>
        <v>0</v>
      </c>
      <c r="DF632" s="247">
        <f t="shared" si="1741"/>
        <v>0</v>
      </c>
      <c r="DG632" s="247">
        <f t="shared" si="1741"/>
        <v>0</v>
      </c>
      <c r="DH632" s="247">
        <f t="shared" si="1741"/>
        <v>0</v>
      </c>
      <c r="DI632" s="247">
        <f t="shared" si="1741"/>
        <v>0</v>
      </c>
      <c r="DJ632" s="247">
        <f t="shared" si="1741"/>
        <v>0</v>
      </c>
      <c r="DK632" s="247">
        <f t="shared" si="1741"/>
        <v>0</v>
      </c>
      <c r="DL632" s="247">
        <f t="shared" si="1741"/>
        <v>0</v>
      </c>
      <c r="DM632" s="247">
        <f t="shared" si="1741"/>
        <v>0</v>
      </c>
      <c r="DN632" s="247">
        <f t="shared" si="1741"/>
        <v>0</v>
      </c>
      <c r="DO632" s="247">
        <f t="shared" si="1741"/>
        <v>0</v>
      </c>
      <c r="DP632" s="247">
        <f t="shared" si="1741"/>
        <v>0</v>
      </c>
      <c r="DQ632" s="247">
        <f t="shared" si="1741"/>
        <v>0</v>
      </c>
      <c r="DR632" s="247">
        <f t="shared" si="1741"/>
        <v>0</v>
      </c>
      <c r="DS632" s="247">
        <f t="shared" si="1741"/>
        <v>0</v>
      </c>
      <c r="DT632" s="247">
        <f t="shared" si="1741"/>
        <v>0</v>
      </c>
      <c r="DU632" s="226"/>
      <c r="DV632" s="226"/>
    </row>
    <row r="633" spans="1:126" ht="4.2" customHeight="1">
      <c r="A633" s="1"/>
      <c r="B633" s="1"/>
      <c r="C633" s="1"/>
      <c r="D633" s="13"/>
      <c r="E633" s="262"/>
      <c r="F633" s="13"/>
      <c r="G633" s="302"/>
      <c r="H633" s="13"/>
      <c r="I633" s="13"/>
      <c r="J633" s="13"/>
      <c r="K633" s="13"/>
      <c r="L633" s="13"/>
      <c r="M633" s="14"/>
      <c r="N633" s="13"/>
      <c r="O633" s="13"/>
      <c r="P633" s="14"/>
      <c r="Q633" s="13"/>
      <c r="R633" s="13"/>
      <c r="S633" s="14"/>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76"/>
      <c r="BM633" s="176"/>
      <c r="BN633" s="176"/>
      <c r="BO633" s="176"/>
      <c r="BP633" s="176"/>
      <c r="BQ633" s="176"/>
      <c r="BR633" s="176"/>
      <c r="BS633" s="176"/>
      <c r="BT633" s="176"/>
      <c r="BU633" s="176"/>
      <c r="BV633" s="176"/>
      <c r="BW633" s="176"/>
      <c r="BX633" s="176"/>
      <c r="BY633" s="176"/>
      <c r="BZ633" s="176"/>
      <c r="CA633" s="176"/>
      <c r="CB633" s="176"/>
      <c r="CC633" s="176"/>
      <c r="CD633" s="176"/>
      <c r="CE633" s="176"/>
      <c r="CF633" s="176"/>
      <c r="CG633" s="176"/>
      <c r="CH633" s="176"/>
      <c r="CI633" s="176"/>
      <c r="CJ633" s="176"/>
      <c r="CK633" s="176"/>
      <c r="CL633" s="176"/>
      <c r="CM633" s="176"/>
      <c r="CN633" s="176"/>
      <c r="CO633" s="176"/>
      <c r="CP633" s="176"/>
      <c r="CQ633" s="176"/>
      <c r="CR633" s="176"/>
      <c r="CS633" s="176"/>
      <c r="CT633" s="176"/>
      <c r="CU633" s="176"/>
      <c r="CV633" s="176"/>
      <c r="CW633" s="176"/>
      <c r="CX633" s="176"/>
      <c r="CY633" s="176"/>
      <c r="CZ633" s="176"/>
      <c r="DA633" s="176"/>
      <c r="DB633" s="176"/>
      <c r="DC633" s="176"/>
      <c r="DD633" s="176"/>
      <c r="DE633" s="176"/>
      <c r="DF633" s="176"/>
      <c r="DG633" s="176"/>
      <c r="DH633" s="176"/>
      <c r="DI633" s="176"/>
      <c r="DJ633" s="176"/>
      <c r="DK633" s="176"/>
      <c r="DL633" s="176"/>
      <c r="DM633" s="176"/>
      <c r="DN633" s="176"/>
      <c r="DO633" s="176"/>
      <c r="DP633" s="176"/>
      <c r="DQ633" s="176"/>
      <c r="DR633" s="176"/>
      <c r="DS633" s="176"/>
      <c r="DT633" s="176"/>
      <c r="DU633" s="1"/>
      <c r="DV633" s="1"/>
    </row>
    <row r="634" spans="1:126" ht="4.2" customHeight="1">
      <c r="A634" s="1"/>
      <c r="B634" s="1"/>
      <c r="C634" s="1"/>
      <c r="D634" s="1"/>
      <c r="E634" s="261"/>
      <c r="F634" s="47"/>
      <c r="G634" s="229"/>
      <c r="H634" s="1"/>
      <c r="I634" s="1"/>
      <c r="J634" s="1"/>
      <c r="K634" s="1"/>
      <c r="L634" s="1"/>
      <c r="M634" s="5"/>
      <c r="N634" s="1"/>
      <c r="O634" s="1"/>
      <c r="P634" s="5"/>
      <c r="Q634" s="1"/>
      <c r="R634" s="1"/>
      <c r="S634" s="5"/>
      <c r="T634" s="7"/>
      <c r="U634" s="23"/>
      <c r="V634" s="1"/>
      <c r="W634" s="11"/>
      <c r="X634" s="10"/>
      <c r="Y634" s="45"/>
      <c r="Z634" s="92"/>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c r="CM634" s="93"/>
      <c r="CN634" s="93"/>
      <c r="CO634" s="93"/>
      <c r="CP634" s="93"/>
      <c r="CQ634" s="93"/>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1"/>
      <c r="DV634" s="1"/>
    </row>
    <row r="635" spans="1:126">
      <c r="A635" s="1"/>
      <c r="B635" s="1"/>
      <c r="C635" s="1"/>
      <c r="D635" s="1"/>
      <c r="E635" s="261"/>
      <c r="F635" s="47"/>
      <c r="G635" s="229" t="s">
        <v>6</v>
      </c>
      <c r="H635" s="3"/>
      <c r="I635" s="3" t="s">
        <v>39</v>
      </c>
      <c r="J635" s="3"/>
      <c r="K635" s="3"/>
      <c r="L635" s="3"/>
      <c r="M635" s="5"/>
      <c r="N635" s="3"/>
      <c r="O635" s="3"/>
      <c r="P635" s="5"/>
      <c r="Q635" s="3" t="s">
        <v>40</v>
      </c>
      <c r="R635" s="3"/>
      <c r="S635" s="5" t="s">
        <v>6</v>
      </c>
      <c r="T635" s="209">
        <v>15</v>
      </c>
      <c r="U635" s="23"/>
      <c r="V635" s="1"/>
      <c r="W635" s="11"/>
      <c r="X635" s="10"/>
      <c r="Y635" s="45"/>
      <c r="Z635" s="92"/>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c r="CM635" s="93"/>
      <c r="CN635" s="93"/>
      <c r="CO635" s="93"/>
      <c r="CP635" s="93"/>
      <c r="CQ635" s="93"/>
      <c r="CR635" s="93"/>
      <c r="CS635" s="93"/>
      <c r="CT635" s="93"/>
      <c r="CU635" s="93"/>
      <c r="CV635" s="93"/>
      <c r="CW635" s="93"/>
      <c r="CX635" s="93"/>
      <c r="CY635" s="93"/>
      <c r="CZ635" s="93"/>
      <c r="DA635" s="93"/>
      <c r="DB635" s="93"/>
      <c r="DC635" s="93"/>
      <c r="DD635" s="93"/>
      <c r="DE635" s="93"/>
      <c r="DF635" s="93"/>
      <c r="DG635" s="93"/>
      <c r="DH635" s="93"/>
      <c r="DI635" s="93"/>
      <c r="DJ635" s="93"/>
      <c r="DK635" s="93"/>
      <c r="DL635" s="93"/>
      <c r="DM635" s="93"/>
      <c r="DN635" s="93"/>
      <c r="DO635" s="93"/>
      <c r="DP635" s="93"/>
      <c r="DQ635" s="93"/>
      <c r="DR635" s="93"/>
      <c r="DS635" s="93"/>
      <c r="DT635" s="93"/>
      <c r="DU635" s="1"/>
      <c r="DV635" s="1"/>
    </row>
    <row r="636" spans="1:126" ht="4.2" customHeight="1">
      <c r="A636" s="1"/>
      <c r="B636" s="1"/>
      <c r="C636" s="1"/>
      <c r="D636" s="1"/>
      <c r="E636" s="261"/>
      <c r="F636" s="47"/>
      <c r="G636" s="229"/>
      <c r="H636" s="5"/>
      <c r="I636" s="5"/>
      <c r="J636" s="5"/>
      <c r="K636" s="5"/>
      <c r="L636" s="5"/>
      <c r="M636" s="5"/>
      <c r="N636" s="5"/>
      <c r="O636" s="5"/>
      <c r="P636" s="5"/>
      <c r="Q636" s="5"/>
      <c r="R636" s="5"/>
      <c r="S636" s="5"/>
      <c r="T636" s="208"/>
      <c r="U636" s="23"/>
      <c r="V636" s="1"/>
      <c r="W636" s="11"/>
      <c r="X636" s="10"/>
      <c r="Y636" s="45"/>
      <c r="Z636" s="92"/>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c r="CM636" s="93"/>
      <c r="CN636" s="93"/>
      <c r="CO636" s="93"/>
      <c r="CP636" s="93"/>
      <c r="CQ636" s="93"/>
      <c r="CR636" s="93"/>
      <c r="CS636" s="93"/>
      <c r="CT636" s="93"/>
      <c r="CU636" s="93"/>
      <c r="CV636" s="93"/>
      <c r="CW636" s="93"/>
      <c r="CX636" s="93"/>
      <c r="CY636" s="93"/>
      <c r="CZ636" s="93"/>
      <c r="DA636" s="93"/>
      <c r="DB636" s="93"/>
      <c r="DC636" s="93"/>
      <c r="DD636" s="93"/>
      <c r="DE636" s="93"/>
      <c r="DF636" s="93"/>
      <c r="DG636" s="93"/>
      <c r="DH636" s="93"/>
      <c r="DI636" s="93"/>
      <c r="DJ636" s="93"/>
      <c r="DK636" s="93"/>
      <c r="DL636" s="93"/>
      <c r="DM636" s="93"/>
      <c r="DN636" s="93"/>
      <c r="DO636" s="93"/>
      <c r="DP636" s="93"/>
      <c r="DQ636" s="93"/>
      <c r="DR636" s="93"/>
      <c r="DS636" s="93"/>
      <c r="DT636" s="93"/>
      <c r="DU636" s="1"/>
      <c r="DV636" s="1"/>
    </row>
    <row r="637" spans="1:126" s="4" customFormat="1">
      <c r="A637" s="3"/>
      <c r="B637" s="3"/>
      <c r="C637" s="3"/>
      <c r="D637" s="3"/>
      <c r="E637" s="9" t="s">
        <v>27</v>
      </c>
      <c r="F637" s="50"/>
      <c r="G637" s="248"/>
      <c r="H637" s="213" t="str">
        <f>$H$27</f>
        <v>Поступление ДС</v>
      </c>
      <c r="I637" s="3"/>
      <c r="J637" s="3"/>
      <c r="K637" s="3"/>
      <c r="L637" s="3"/>
      <c r="M637" s="5"/>
      <c r="N637" s="3" t="str">
        <f>N571</f>
        <v>Продажа машиномест</v>
      </c>
      <c r="O637" s="3"/>
      <c r="P637" s="5"/>
      <c r="Q637" s="3" t="s">
        <v>25</v>
      </c>
      <c r="R637" s="3"/>
      <c r="S637" s="19" t="s">
        <v>6</v>
      </c>
      <c r="T637" s="204" t="s">
        <v>376</v>
      </c>
      <c r="U637" s="25" t="s">
        <v>7</v>
      </c>
      <c r="V637" s="3"/>
      <c r="W637" s="11">
        <f>SUM($Y637:$DU637)</f>
        <v>0</v>
      </c>
      <c r="X637" s="11"/>
      <c r="Y637" s="45"/>
      <c r="Z637" s="90"/>
      <c r="AA637" s="91">
        <f>IF(AA$8="",0,IF($T637=справочники!$AK$9,IF(AA$8&lt;=Главная!$N$76,0,IF(AA$8=EOMONTH(Главная!$N$76,0)+1,SUM($Z628:AA628),AA628)),IF(AA$1=1,SUMIFS(628:628,$1:$1,"&gt;="&amp;1,$1:$1,"&lt;="&amp;INT(-$T635/30))+(-$T635/30-INT(-$T635/30))*SUMIFS(628:628,$1:$1,INT(-$T635/30)+1),0)+(-$T635/30-INT(-$T635/30))*SUMIFS(628:628,$1:$1,AA$1+INT(-$T635/30)+1)+(INT(-$T635/30)+1+$T635/30)*SUMIFS(628:628,$1:$1,AA$1+INT(-$T635/30))))</f>
        <v>0</v>
      </c>
      <c r="AB637" s="91">
        <f>IF(AB$8="",0,IF($T637=справочники!$AK$9,IF(AB$8&lt;=Главная!$N$76,0,IF(AB$8=EOMONTH(Главная!$N$76,0)+1,SUM($Z628:AB628),AB628)),IF(AB$1=1,SUMIFS(628:628,$1:$1,"&gt;="&amp;1,$1:$1,"&lt;="&amp;INT(-$T635/30))+(-$T635/30-INT(-$T635/30))*SUMIFS(628:628,$1:$1,INT(-$T635/30)+1),0)+(-$T635/30-INT(-$T635/30))*SUMIFS(628:628,$1:$1,AB$1+INT(-$T635/30)+1)+(INT(-$T635/30)+1+$T635/30)*SUMIFS(628:628,$1:$1,AB$1+INT(-$T635/30))))</f>
        <v>0</v>
      </c>
      <c r="AC637" s="91">
        <f>IF(AC$8="",0,IF($T637=справочники!$AK$9,IF(AC$8&lt;=Главная!$N$76,0,IF(AC$8=EOMONTH(Главная!$N$76,0)+1,SUM($Z628:AC628),AC628)),IF(AC$1=1,SUMIFS(628:628,$1:$1,"&gt;="&amp;1,$1:$1,"&lt;="&amp;INT(-$T635/30))+(-$T635/30-INT(-$T635/30))*SUMIFS(628:628,$1:$1,INT(-$T635/30)+1),0)+(-$T635/30-INT(-$T635/30))*SUMIFS(628:628,$1:$1,AC$1+INT(-$T635/30)+1)+(INT(-$T635/30)+1+$T635/30)*SUMIFS(628:628,$1:$1,AC$1+INT(-$T635/30))))</f>
        <v>0</v>
      </c>
      <c r="AD637" s="91">
        <f>IF(AD$8="",0,IF($T637=справочники!$AK$9,IF(AD$8&lt;=Главная!$N$76,0,IF(AD$8=EOMONTH(Главная!$N$76,0)+1,SUM($Z628:AD628),AD628)),IF(AD$1=1,SUMIFS(628:628,$1:$1,"&gt;="&amp;1,$1:$1,"&lt;="&amp;INT(-$T635/30))+(-$T635/30-INT(-$T635/30))*SUMIFS(628:628,$1:$1,INT(-$T635/30)+1),0)+(-$T635/30-INT(-$T635/30))*SUMIFS(628:628,$1:$1,AD$1+INT(-$T635/30)+1)+(INT(-$T635/30)+1+$T635/30)*SUMIFS(628:628,$1:$1,AD$1+INT(-$T635/30))))</f>
        <v>0</v>
      </c>
      <c r="AE637" s="91">
        <f>IF(AE$8="",0,IF($T637=справочники!$AK$9,IF(AE$8&lt;=Главная!$N$76,0,IF(AE$8=EOMONTH(Главная!$N$76,0)+1,SUM($Z628:AE628),AE628)),IF(AE$1=1,SUMIFS(628:628,$1:$1,"&gt;="&amp;1,$1:$1,"&lt;="&amp;INT(-$T635/30))+(-$T635/30-INT(-$T635/30))*SUMIFS(628:628,$1:$1,INT(-$T635/30)+1),0)+(-$T635/30-INT(-$T635/30))*SUMIFS(628:628,$1:$1,AE$1+INT(-$T635/30)+1)+(INT(-$T635/30)+1+$T635/30)*SUMIFS(628:628,$1:$1,AE$1+INT(-$T635/30))))</f>
        <v>0</v>
      </c>
      <c r="AF637" s="91">
        <f>IF(AF$8="",0,IF($T637=справочники!$AK$9,IF(AF$8&lt;=Главная!$N$76,0,IF(AF$8=EOMONTH(Главная!$N$76,0)+1,SUM($Z628:AF628),AF628)),IF(AF$1=1,SUMIFS(628:628,$1:$1,"&gt;="&amp;1,$1:$1,"&lt;="&amp;INT(-$T635/30))+(-$T635/30-INT(-$T635/30))*SUMIFS(628:628,$1:$1,INT(-$T635/30)+1),0)+(-$T635/30-INT(-$T635/30))*SUMIFS(628:628,$1:$1,AF$1+INT(-$T635/30)+1)+(INT(-$T635/30)+1+$T635/30)*SUMIFS(628:628,$1:$1,AF$1+INT(-$T635/30))))</f>
        <v>0</v>
      </c>
      <c r="AG637" s="91">
        <f>IF(AG$8="",0,IF($T637=справочники!$AK$9,IF(AG$8&lt;=Главная!$N$76,0,IF(AG$8=EOMONTH(Главная!$N$76,0)+1,SUM($Z628:AG628),AG628)),IF(AG$1=1,SUMIFS(628:628,$1:$1,"&gt;="&amp;1,$1:$1,"&lt;="&amp;INT(-$T635/30))+(-$T635/30-INT(-$T635/30))*SUMIFS(628:628,$1:$1,INT(-$T635/30)+1),0)+(-$T635/30-INT(-$T635/30))*SUMIFS(628:628,$1:$1,AG$1+INT(-$T635/30)+1)+(INT(-$T635/30)+1+$T635/30)*SUMIFS(628:628,$1:$1,AG$1+INT(-$T635/30))))</f>
        <v>0</v>
      </c>
      <c r="AH637" s="91">
        <f>IF(AH$8="",0,IF($T637=справочники!$AK$9,IF(AH$8&lt;=Главная!$N$76,0,IF(AH$8=EOMONTH(Главная!$N$76,0)+1,SUM($Z628:AH628),AH628)),IF(AH$1=1,SUMIFS(628:628,$1:$1,"&gt;="&amp;1,$1:$1,"&lt;="&amp;INT(-$T635/30))+(-$T635/30-INT(-$T635/30))*SUMIFS(628:628,$1:$1,INT(-$T635/30)+1),0)+(-$T635/30-INT(-$T635/30))*SUMIFS(628:628,$1:$1,AH$1+INT(-$T635/30)+1)+(INT(-$T635/30)+1+$T635/30)*SUMIFS(628:628,$1:$1,AH$1+INT(-$T635/30))))</f>
        <v>0</v>
      </c>
      <c r="AI637" s="91">
        <f>IF(AI$8="",0,IF($T637=справочники!$AK$9,IF(AI$8&lt;=Главная!$N$76,0,IF(AI$8=EOMONTH(Главная!$N$76,0)+1,SUM($Z628:AI628),AI628)),IF(AI$1=1,SUMIFS(628:628,$1:$1,"&gt;="&amp;1,$1:$1,"&lt;="&amp;INT(-$T635/30))+(-$T635/30-INT(-$T635/30))*SUMIFS(628:628,$1:$1,INT(-$T635/30)+1),0)+(-$T635/30-INT(-$T635/30))*SUMIFS(628:628,$1:$1,AI$1+INT(-$T635/30)+1)+(INT(-$T635/30)+1+$T635/30)*SUMIFS(628:628,$1:$1,AI$1+INT(-$T635/30))))</f>
        <v>0</v>
      </c>
      <c r="AJ637" s="91">
        <f>IF(AJ$8="",0,IF($T637=справочники!$AK$9,IF(AJ$8&lt;=Главная!$N$76,0,IF(AJ$8=EOMONTH(Главная!$N$76,0)+1,SUM($Z628:AJ628),AJ628)),IF(AJ$1=1,SUMIFS(628:628,$1:$1,"&gt;="&amp;1,$1:$1,"&lt;="&amp;INT(-$T635/30))+(-$T635/30-INT(-$T635/30))*SUMIFS(628:628,$1:$1,INT(-$T635/30)+1),0)+(-$T635/30-INT(-$T635/30))*SUMIFS(628:628,$1:$1,AJ$1+INT(-$T635/30)+1)+(INT(-$T635/30)+1+$T635/30)*SUMIFS(628:628,$1:$1,AJ$1+INT(-$T635/30))))</f>
        <v>0</v>
      </c>
      <c r="AK637" s="91">
        <f>IF(AK$8="",0,IF($T637=справочники!$AK$9,IF(AK$8&lt;=Главная!$N$76,0,IF(AK$8=EOMONTH(Главная!$N$76,0)+1,SUM($Z628:AK628),AK628)),IF(AK$1=1,SUMIFS(628:628,$1:$1,"&gt;="&amp;1,$1:$1,"&lt;="&amp;INT(-$T635/30))+(-$T635/30-INT(-$T635/30))*SUMIFS(628:628,$1:$1,INT(-$T635/30)+1),0)+(-$T635/30-INT(-$T635/30))*SUMIFS(628:628,$1:$1,AK$1+INT(-$T635/30)+1)+(INT(-$T635/30)+1+$T635/30)*SUMIFS(628:628,$1:$1,AK$1+INT(-$T635/30))))</f>
        <v>0</v>
      </c>
      <c r="AL637" s="91">
        <f>IF(AL$8="",0,IF($T637=справочники!$AK$9,IF(AL$8&lt;=Главная!$N$76,0,IF(AL$8=EOMONTH(Главная!$N$76,0)+1,SUM($Z628:AL628),AL628)),IF(AL$1=1,SUMIFS(628:628,$1:$1,"&gt;="&amp;1,$1:$1,"&lt;="&amp;INT(-$T635/30))+(-$T635/30-INT(-$T635/30))*SUMIFS(628:628,$1:$1,INT(-$T635/30)+1),0)+(-$T635/30-INT(-$T635/30))*SUMIFS(628:628,$1:$1,AL$1+INT(-$T635/30)+1)+(INT(-$T635/30)+1+$T635/30)*SUMIFS(628:628,$1:$1,AL$1+INT(-$T635/30))))</f>
        <v>0</v>
      </c>
      <c r="AM637" s="91">
        <f>IF(AM$8="",0,IF($T637=справочники!$AK$9,IF(AM$8&lt;=Главная!$N$76,0,IF(AM$8=EOMONTH(Главная!$N$76,0)+1,SUM($Z628:AM628),AM628)),IF(AM$1=1,SUMIFS(628:628,$1:$1,"&gt;="&amp;1,$1:$1,"&lt;="&amp;INT(-$T635/30))+(-$T635/30-INT(-$T635/30))*SUMIFS(628:628,$1:$1,INT(-$T635/30)+1),0)+(-$T635/30-INT(-$T635/30))*SUMIFS(628:628,$1:$1,AM$1+INT(-$T635/30)+1)+(INT(-$T635/30)+1+$T635/30)*SUMIFS(628:628,$1:$1,AM$1+INT(-$T635/30))))</f>
        <v>0</v>
      </c>
      <c r="AN637" s="91">
        <f>IF(AN$8="",0,IF($T637=справочники!$AK$9,IF(AN$8&lt;=Главная!$N$76,0,IF(AN$8=EOMONTH(Главная!$N$76,0)+1,SUM($Z628:AN628),AN628)),IF(AN$1=1,SUMIFS(628:628,$1:$1,"&gt;="&amp;1,$1:$1,"&lt;="&amp;INT(-$T635/30))+(-$T635/30-INT(-$T635/30))*SUMIFS(628:628,$1:$1,INT(-$T635/30)+1),0)+(-$T635/30-INT(-$T635/30))*SUMIFS(628:628,$1:$1,AN$1+INT(-$T635/30)+1)+(INT(-$T635/30)+1+$T635/30)*SUMIFS(628:628,$1:$1,AN$1+INT(-$T635/30))))</f>
        <v>0</v>
      </c>
      <c r="AO637" s="91">
        <f>IF(AO$8="",0,IF($T637=справочники!$AK$9,IF(AO$8&lt;=Главная!$N$76,0,IF(AO$8=EOMONTH(Главная!$N$76,0)+1,SUM($Z628:AO628),AO628)),IF(AO$1=1,SUMIFS(628:628,$1:$1,"&gt;="&amp;1,$1:$1,"&lt;="&amp;INT(-$T635/30))+(-$T635/30-INT(-$T635/30))*SUMIFS(628:628,$1:$1,INT(-$T635/30)+1),0)+(-$T635/30-INT(-$T635/30))*SUMIFS(628:628,$1:$1,AO$1+INT(-$T635/30)+1)+(INT(-$T635/30)+1+$T635/30)*SUMIFS(628:628,$1:$1,AO$1+INT(-$T635/30))))</f>
        <v>0</v>
      </c>
      <c r="AP637" s="91">
        <f>IF(AP$8="",0,IF($T637=справочники!$AK$9,IF(AP$8&lt;=Главная!$N$76,0,IF(AP$8=EOMONTH(Главная!$N$76,0)+1,SUM($Z628:AP628),AP628)),IF(AP$1=1,SUMIFS(628:628,$1:$1,"&gt;="&amp;1,$1:$1,"&lt;="&amp;INT(-$T635/30))+(-$T635/30-INT(-$T635/30))*SUMIFS(628:628,$1:$1,INT(-$T635/30)+1),0)+(-$T635/30-INT(-$T635/30))*SUMIFS(628:628,$1:$1,AP$1+INT(-$T635/30)+1)+(INT(-$T635/30)+1+$T635/30)*SUMIFS(628:628,$1:$1,AP$1+INT(-$T635/30))))</f>
        <v>0</v>
      </c>
      <c r="AQ637" s="91">
        <f>IF(AQ$8="",0,IF($T637=справочники!$AK$9,IF(AQ$8&lt;=Главная!$N$76,0,IF(AQ$8=EOMONTH(Главная!$N$76,0)+1,SUM($Z628:AQ628),AQ628)),IF(AQ$1=1,SUMIFS(628:628,$1:$1,"&gt;="&amp;1,$1:$1,"&lt;="&amp;INT(-$T635/30))+(-$T635/30-INT(-$T635/30))*SUMIFS(628:628,$1:$1,INT(-$T635/30)+1),0)+(-$T635/30-INT(-$T635/30))*SUMIFS(628:628,$1:$1,AQ$1+INT(-$T635/30)+1)+(INT(-$T635/30)+1+$T635/30)*SUMIFS(628:628,$1:$1,AQ$1+INT(-$T635/30))))</f>
        <v>0</v>
      </c>
      <c r="AR637" s="91">
        <f>IF(AR$8="",0,IF($T637=справочники!$AK$9,IF(AR$8&lt;=Главная!$N$76,0,IF(AR$8=EOMONTH(Главная!$N$76,0)+1,SUM($Z628:AR628),AR628)),IF(AR$1=1,SUMIFS(628:628,$1:$1,"&gt;="&amp;1,$1:$1,"&lt;="&amp;INT(-$T635/30))+(-$T635/30-INT(-$T635/30))*SUMIFS(628:628,$1:$1,INT(-$T635/30)+1),0)+(-$T635/30-INT(-$T635/30))*SUMIFS(628:628,$1:$1,AR$1+INT(-$T635/30)+1)+(INT(-$T635/30)+1+$T635/30)*SUMIFS(628:628,$1:$1,AR$1+INT(-$T635/30))))</f>
        <v>0</v>
      </c>
      <c r="AS637" s="91">
        <f>IF(AS$8="",0,IF($T637=справочники!$AK$9,IF(AS$8&lt;=Главная!$N$76,0,IF(AS$8=EOMONTH(Главная!$N$76,0)+1,SUM($Z628:AS628),AS628)),IF(AS$1=1,SUMIFS(628:628,$1:$1,"&gt;="&amp;1,$1:$1,"&lt;="&amp;INT(-$T635/30))+(-$T635/30-INT(-$T635/30))*SUMIFS(628:628,$1:$1,INT(-$T635/30)+1),0)+(-$T635/30-INT(-$T635/30))*SUMIFS(628:628,$1:$1,AS$1+INT(-$T635/30)+1)+(INT(-$T635/30)+1+$T635/30)*SUMIFS(628:628,$1:$1,AS$1+INT(-$T635/30))))</f>
        <v>0</v>
      </c>
      <c r="AT637" s="91">
        <f>IF(AT$8="",0,IF($T637=справочники!$AK$9,IF(AT$8&lt;=Главная!$N$76,0,IF(AT$8=EOMONTH(Главная!$N$76,0)+1,SUM($Z628:AT628),AT628)),IF(AT$1=1,SUMIFS(628:628,$1:$1,"&gt;="&amp;1,$1:$1,"&lt;="&amp;INT(-$T635/30))+(-$T635/30-INT(-$T635/30))*SUMIFS(628:628,$1:$1,INT(-$T635/30)+1),0)+(-$T635/30-INT(-$T635/30))*SUMIFS(628:628,$1:$1,AT$1+INT(-$T635/30)+1)+(INT(-$T635/30)+1+$T635/30)*SUMIFS(628:628,$1:$1,AT$1+INT(-$T635/30))))</f>
        <v>0</v>
      </c>
      <c r="AU637" s="91">
        <f>IF(AU$8="",0,IF($T637=справочники!$AK$9,IF(AU$8&lt;=Главная!$N$76,0,IF(AU$8=EOMONTH(Главная!$N$76,0)+1,SUM($Z628:AU628),AU628)),IF(AU$1=1,SUMIFS(628:628,$1:$1,"&gt;="&amp;1,$1:$1,"&lt;="&amp;INT(-$T635/30))+(-$T635/30-INT(-$T635/30))*SUMIFS(628:628,$1:$1,INT(-$T635/30)+1),0)+(-$T635/30-INT(-$T635/30))*SUMIFS(628:628,$1:$1,AU$1+INT(-$T635/30)+1)+(INT(-$T635/30)+1+$T635/30)*SUMIFS(628:628,$1:$1,AU$1+INT(-$T635/30))))</f>
        <v>0</v>
      </c>
      <c r="AV637" s="91">
        <f>IF(AV$8="",0,IF($T637=справочники!$AK$9,IF(AV$8&lt;=Главная!$N$76,0,IF(AV$8=EOMONTH(Главная!$N$76,0)+1,SUM($Z628:AV628),AV628)),IF(AV$1=1,SUMIFS(628:628,$1:$1,"&gt;="&amp;1,$1:$1,"&lt;="&amp;INT(-$T635/30))+(-$T635/30-INT(-$T635/30))*SUMIFS(628:628,$1:$1,INT(-$T635/30)+1),0)+(-$T635/30-INT(-$T635/30))*SUMIFS(628:628,$1:$1,AV$1+INT(-$T635/30)+1)+(INT(-$T635/30)+1+$T635/30)*SUMIFS(628:628,$1:$1,AV$1+INT(-$T635/30))))</f>
        <v>0</v>
      </c>
      <c r="AW637" s="91">
        <f>IF(AW$8="",0,IF($T637=справочники!$AK$9,IF(AW$8&lt;=Главная!$N$76,0,IF(AW$8=EOMONTH(Главная!$N$76,0)+1,SUM($Z628:AW628),AW628)),IF(AW$1=1,SUMIFS(628:628,$1:$1,"&gt;="&amp;1,$1:$1,"&lt;="&amp;INT(-$T635/30))+(-$T635/30-INT(-$T635/30))*SUMIFS(628:628,$1:$1,INT(-$T635/30)+1),0)+(-$T635/30-INT(-$T635/30))*SUMIFS(628:628,$1:$1,AW$1+INT(-$T635/30)+1)+(INT(-$T635/30)+1+$T635/30)*SUMIFS(628:628,$1:$1,AW$1+INT(-$T635/30))))</f>
        <v>0</v>
      </c>
      <c r="AX637" s="91">
        <f>IF(AX$8="",0,IF($T637=справочники!$AK$9,IF(AX$8&lt;=Главная!$N$76,0,IF(AX$8=EOMONTH(Главная!$N$76,0)+1,SUM($Z628:AX628),AX628)),IF(AX$1=1,SUMIFS(628:628,$1:$1,"&gt;="&amp;1,$1:$1,"&lt;="&amp;INT(-$T635/30))+(-$T635/30-INT(-$T635/30))*SUMIFS(628:628,$1:$1,INT(-$T635/30)+1),0)+(-$T635/30-INT(-$T635/30))*SUMIFS(628:628,$1:$1,AX$1+INT(-$T635/30)+1)+(INT(-$T635/30)+1+$T635/30)*SUMIFS(628:628,$1:$1,AX$1+INT(-$T635/30))))</f>
        <v>0</v>
      </c>
      <c r="AY637" s="91">
        <f>IF(AY$8="",0,IF($T637=справочники!$AK$9,IF(AY$8&lt;=Главная!$N$76,0,IF(AY$8=EOMONTH(Главная!$N$76,0)+1,SUM($Z628:AY628),AY628)),IF(AY$1=1,SUMIFS(628:628,$1:$1,"&gt;="&amp;1,$1:$1,"&lt;="&amp;INT(-$T635/30))+(-$T635/30-INT(-$T635/30))*SUMIFS(628:628,$1:$1,INT(-$T635/30)+1),0)+(-$T635/30-INT(-$T635/30))*SUMIFS(628:628,$1:$1,AY$1+INT(-$T635/30)+1)+(INT(-$T635/30)+1+$T635/30)*SUMIFS(628:628,$1:$1,AY$1+INT(-$T635/30))))</f>
        <v>0</v>
      </c>
      <c r="AZ637" s="91">
        <f>IF(AZ$8="",0,IF($T637=справочники!$AK$9,IF(AZ$8&lt;=Главная!$N$76,0,IF(AZ$8=EOMONTH(Главная!$N$76,0)+1,SUM($Z628:AZ628),AZ628)),IF(AZ$1=1,SUMIFS(628:628,$1:$1,"&gt;="&amp;1,$1:$1,"&lt;="&amp;INT(-$T635/30))+(-$T635/30-INT(-$T635/30))*SUMIFS(628:628,$1:$1,INT(-$T635/30)+1),0)+(-$T635/30-INT(-$T635/30))*SUMIFS(628:628,$1:$1,AZ$1+INT(-$T635/30)+1)+(INT(-$T635/30)+1+$T635/30)*SUMIFS(628:628,$1:$1,AZ$1+INT(-$T635/30))))</f>
        <v>0</v>
      </c>
      <c r="BA637" s="91">
        <f>IF(BA$8="",0,IF($T637=справочники!$AK$9,IF(BA$8&lt;=Главная!$N$76,0,IF(BA$8=EOMONTH(Главная!$N$76,0)+1,SUM($Z628:BA628),BA628)),IF(BA$1=1,SUMIFS(628:628,$1:$1,"&gt;="&amp;1,$1:$1,"&lt;="&amp;INT(-$T635/30))+(-$T635/30-INT(-$T635/30))*SUMIFS(628:628,$1:$1,INT(-$T635/30)+1),0)+(-$T635/30-INT(-$T635/30))*SUMIFS(628:628,$1:$1,BA$1+INT(-$T635/30)+1)+(INT(-$T635/30)+1+$T635/30)*SUMIFS(628:628,$1:$1,BA$1+INT(-$T635/30))))</f>
        <v>0</v>
      </c>
      <c r="BB637" s="91">
        <f>IF(BB$8="",0,IF($T637=справочники!$AK$9,IF(BB$8&lt;=Главная!$N$76,0,IF(BB$8=EOMONTH(Главная!$N$76,0)+1,SUM($Z628:BB628),BB628)),IF(BB$1=1,SUMIFS(628:628,$1:$1,"&gt;="&amp;1,$1:$1,"&lt;="&amp;INT(-$T635/30))+(-$T635/30-INT(-$T635/30))*SUMIFS(628:628,$1:$1,INT(-$T635/30)+1),0)+(-$T635/30-INT(-$T635/30))*SUMIFS(628:628,$1:$1,BB$1+INT(-$T635/30)+1)+(INT(-$T635/30)+1+$T635/30)*SUMIFS(628:628,$1:$1,BB$1+INT(-$T635/30))))</f>
        <v>0</v>
      </c>
      <c r="BC637" s="91">
        <f>IF(BC$8="",0,IF($T637=справочники!$AK$9,IF(BC$8&lt;=Главная!$N$76,0,IF(BC$8=EOMONTH(Главная!$N$76,0)+1,SUM($Z628:BC628),BC628)),IF(BC$1=1,SUMIFS(628:628,$1:$1,"&gt;="&amp;1,$1:$1,"&lt;="&amp;INT(-$T635/30))+(-$T635/30-INT(-$T635/30))*SUMIFS(628:628,$1:$1,INT(-$T635/30)+1),0)+(-$T635/30-INT(-$T635/30))*SUMIFS(628:628,$1:$1,BC$1+INT(-$T635/30)+1)+(INT(-$T635/30)+1+$T635/30)*SUMIFS(628:628,$1:$1,BC$1+INT(-$T635/30))))</f>
        <v>0</v>
      </c>
      <c r="BD637" s="91">
        <f>IF(BD$8="",0,IF($T637=справочники!$AK$9,IF(BD$8&lt;=Главная!$N$76,0,IF(BD$8=EOMONTH(Главная!$N$76,0)+1,SUM($Z628:BD628),BD628)),IF(BD$1=1,SUMIFS(628:628,$1:$1,"&gt;="&amp;1,$1:$1,"&lt;="&amp;INT(-$T635/30))+(-$T635/30-INT(-$T635/30))*SUMIFS(628:628,$1:$1,INT(-$T635/30)+1),0)+(-$T635/30-INT(-$T635/30))*SUMIFS(628:628,$1:$1,BD$1+INT(-$T635/30)+1)+(INT(-$T635/30)+1+$T635/30)*SUMIFS(628:628,$1:$1,BD$1+INT(-$T635/30))))</f>
        <v>0</v>
      </c>
      <c r="BE637" s="91">
        <f>IF(BE$8="",0,IF($T637=справочники!$AK$9,IF(BE$8&lt;=Главная!$N$76,0,IF(BE$8=EOMONTH(Главная!$N$76,0)+1,SUM($Z628:BE628),BE628)),IF(BE$1=1,SUMIFS(628:628,$1:$1,"&gt;="&amp;1,$1:$1,"&lt;="&amp;INT(-$T635/30))+(-$T635/30-INT(-$T635/30))*SUMIFS(628:628,$1:$1,INT(-$T635/30)+1),0)+(-$T635/30-INT(-$T635/30))*SUMIFS(628:628,$1:$1,BE$1+INT(-$T635/30)+1)+(INT(-$T635/30)+1+$T635/30)*SUMIFS(628:628,$1:$1,BE$1+INT(-$T635/30))))</f>
        <v>0</v>
      </c>
      <c r="BF637" s="91">
        <f>IF(BF$8="",0,IF($T637=справочники!$AK$9,IF(BF$8&lt;=Главная!$N$76,0,IF(BF$8=EOMONTH(Главная!$N$76,0)+1,SUM($Z628:BF628),BF628)),IF(BF$1=1,SUMIFS(628:628,$1:$1,"&gt;="&amp;1,$1:$1,"&lt;="&amp;INT(-$T635/30))+(-$T635/30-INT(-$T635/30))*SUMIFS(628:628,$1:$1,INT(-$T635/30)+1),0)+(-$T635/30-INT(-$T635/30))*SUMIFS(628:628,$1:$1,BF$1+INT(-$T635/30)+1)+(INT(-$T635/30)+1+$T635/30)*SUMIFS(628:628,$1:$1,BF$1+INT(-$T635/30))))</f>
        <v>0</v>
      </c>
      <c r="BG637" s="91">
        <f>IF(BG$8="",0,IF($T637=справочники!$AK$9,IF(BG$8&lt;=Главная!$N$76,0,IF(BG$8=EOMONTH(Главная!$N$76,0)+1,SUM($Z628:BG628),BG628)),IF(BG$1=1,SUMIFS(628:628,$1:$1,"&gt;="&amp;1,$1:$1,"&lt;="&amp;INT(-$T635/30))+(-$T635/30-INT(-$T635/30))*SUMIFS(628:628,$1:$1,INT(-$T635/30)+1),0)+(-$T635/30-INT(-$T635/30))*SUMIFS(628:628,$1:$1,BG$1+INT(-$T635/30)+1)+(INT(-$T635/30)+1+$T635/30)*SUMIFS(628:628,$1:$1,BG$1+INT(-$T635/30))))</f>
        <v>0</v>
      </c>
      <c r="BH637" s="91">
        <f>IF(BH$8="",0,IF($T637=справочники!$AK$9,IF(BH$8&lt;=Главная!$N$76,0,IF(BH$8=EOMONTH(Главная!$N$76,0)+1,SUM($Z628:BH628),BH628)),IF(BH$1=1,SUMIFS(628:628,$1:$1,"&gt;="&amp;1,$1:$1,"&lt;="&amp;INT(-$T635/30))+(-$T635/30-INT(-$T635/30))*SUMIFS(628:628,$1:$1,INT(-$T635/30)+1),0)+(-$T635/30-INT(-$T635/30))*SUMIFS(628:628,$1:$1,BH$1+INT(-$T635/30)+1)+(INT(-$T635/30)+1+$T635/30)*SUMIFS(628:628,$1:$1,BH$1+INT(-$T635/30))))</f>
        <v>0</v>
      </c>
      <c r="BI637" s="91">
        <f>IF(BI$8="",0,IF($T637=справочники!$AK$9,IF(BI$8&lt;=Главная!$N$76,0,IF(BI$8=EOMONTH(Главная!$N$76,0)+1,SUM($Z628:BI628),BI628)),IF(BI$1=1,SUMIFS(628:628,$1:$1,"&gt;="&amp;1,$1:$1,"&lt;="&amp;INT(-$T635/30))+(-$T635/30-INT(-$T635/30))*SUMIFS(628:628,$1:$1,INT(-$T635/30)+1),0)+(-$T635/30-INT(-$T635/30))*SUMIFS(628:628,$1:$1,BI$1+INT(-$T635/30)+1)+(INT(-$T635/30)+1+$T635/30)*SUMIFS(628:628,$1:$1,BI$1+INT(-$T635/30))))</f>
        <v>0</v>
      </c>
      <c r="BJ637" s="91">
        <f>IF(BJ$8="",0,IF($T637=справочники!$AK$9,IF(BJ$8&lt;=Главная!$N$76,0,IF(BJ$8=EOMONTH(Главная!$N$76,0)+1,SUM($Z628:BJ628),BJ628)),IF(BJ$1=1,SUMIFS(628:628,$1:$1,"&gt;="&amp;1,$1:$1,"&lt;="&amp;INT(-$T635/30))+(-$T635/30-INT(-$T635/30))*SUMIFS(628:628,$1:$1,INT(-$T635/30)+1),0)+(-$T635/30-INT(-$T635/30))*SUMIFS(628:628,$1:$1,BJ$1+INT(-$T635/30)+1)+(INT(-$T635/30)+1+$T635/30)*SUMIFS(628:628,$1:$1,BJ$1+INT(-$T635/30))))</f>
        <v>0</v>
      </c>
      <c r="BK637" s="91">
        <f>IF(BK$8="",0,IF($T637=справочники!$AK$9,IF(BK$8&lt;=Главная!$N$76,0,IF(BK$8=EOMONTH(Главная!$N$76,0)+1,SUM($Z628:BK628),BK628)),IF(BK$1=1,SUMIFS(628:628,$1:$1,"&gt;="&amp;1,$1:$1,"&lt;="&amp;INT(-$T635/30))+(-$T635/30-INT(-$T635/30))*SUMIFS(628:628,$1:$1,INT(-$T635/30)+1),0)+(-$T635/30-INT(-$T635/30))*SUMIFS(628:628,$1:$1,BK$1+INT(-$T635/30)+1)+(INT(-$T635/30)+1+$T635/30)*SUMIFS(628:628,$1:$1,BK$1+INT(-$T635/30))))</f>
        <v>0</v>
      </c>
      <c r="BL637" s="91">
        <f>IF(BL$8="",0,IF($T637=справочники!$AK$9,IF(BL$8&lt;=Главная!$N$76,0,IF(BL$8=EOMONTH(Главная!$N$76,0)+1,SUM($Z628:BL628),BL628)),IF(BL$1=1,SUMIFS(628:628,$1:$1,"&gt;="&amp;1,$1:$1,"&lt;="&amp;INT(-$T635/30))+(-$T635/30-INT(-$T635/30))*SUMIFS(628:628,$1:$1,INT(-$T635/30)+1),0)+(-$T635/30-INT(-$T635/30))*SUMIFS(628:628,$1:$1,BL$1+INT(-$T635/30)+1)+(INT(-$T635/30)+1+$T635/30)*SUMIFS(628:628,$1:$1,BL$1+INT(-$T635/30))))</f>
        <v>0</v>
      </c>
      <c r="BM637" s="91">
        <f>IF(BM$8="",0,IF($T637=справочники!$AK$9,IF(BM$8&lt;=Главная!$N$76,0,IF(BM$8=EOMONTH(Главная!$N$76,0)+1,SUM($Z628:BM628),BM628)),IF(BM$1=1,SUMIFS(628:628,$1:$1,"&gt;="&amp;1,$1:$1,"&lt;="&amp;INT(-$T635/30))+(-$T635/30-INT(-$T635/30))*SUMIFS(628:628,$1:$1,INT(-$T635/30)+1),0)+(-$T635/30-INT(-$T635/30))*SUMIFS(628:628,$1:$1,BM$1+INT(-$T635/30)+1)+(INT(-$T635/30)+1+$T635/30)*SUMIFS(628:628,$1:$1,BM$1+INT(-$T635/30))))</f>
        <v>0</v>
      </c>
      <c r="BN637" s="91">
        <f>IF(BN$8="",0,IF($T637=справочники!$AK$9,IF(BN$8&lt;=Главная!$N$76,0,IF(BN$8=EOMONTH(Главная!$N$76,0)+1,SUM($Z628:BN628),BN628)),IF(BN$1=1,SUMIFS(628:628,$1:$1,"&gt;="&amp;1,$1:$1,"&lt;="&amp;INT(-$T635/30))+(-$T635/30-INT(-$T635/30))*SUMIFS(628:628,$1:$1,INT(-$T635/30)+1),0)+(-$T635/30-INT(-$T635/30))*SUMIFS(628:628,$1:$1,BN$1+INT(-$T635/30)+1)+(INT(-$T635/30)+1+$T635/30)*SUMIFS(628:628,$1:$1,BN$1+INT(-$T635/30))))</f>
        <v>0</v>
      </c>
      <c r="BO637" s="91">
        <f>IF(BO$8="",0,IF($T637=справочники!$AK$9,IF(BO$8&lt;=Главная!$N$76,0,IF(BO$8=EOMONTH(Главная!$N$76,0)+1,SUM($Z628:BO628),BO628)),IF(BO$1=1,SUMIFS(628:628,$1:$1,"&gt;="&amp;1,$1:$1,"&lt;="&amp;INT(-$T635/30))+(-$T635/30-INT(-$T635/30))*SUMIFS(628:628,$1:$1,INT(-$T635/30)+1),0)+(-$T635/30-INT(-$T635/30))*SUMIFS(628:628,$1:$1,BO$1+INT(-$T635/30)+1)+(INT(-$T635/30)+1+$T635/30)*SUMIFS(628:628,$1:$1,BO$1+INT(-$T635/30))))</f>
        <v>0</v>
      </c>
      <c r="BP637" s="91">
        <f>IF(BP$8="",0,IF($T637=справочники!$AK$9,IF(BP$8&lt;=Главная!$N$76,0,IF(BP$8=EOMONTH(Главная!$N$76,0)+1,SUM($Z628:BP628),BP628)),IF(BP$1=1,SUMIFS(628:628,$1:$1,"&gt;="&amp;1,$1:$1,"&lt;="&amp;INT(-$T635/30))+(-$T635/30-INT(-$T635/30))*SUMIFS(628:628,$1:$1,INT(-$T635/30)+1),0)+(-$T635/30-INT(-$T635/30))*SUMIFS(628:628,$1:$1,BP$1+INT(-$T635/30)+1)+(INT(-$T635/30)+1+$T635/30)*SUMIFS(628:628,$1:$1,BP$1+INT(-$T635/30))))</f>
        <v>0</v>
      </c>
      <c r="BQ637" s="91">
        <f>IF(BQ$8="",0,IF($T637=справочники!$AK$9,IF(BQ$8&lt;=Главная!$N$76,0,IF(BQ$8=EOMONTH(Главная!$N$76,0)+1,SUM($Z628:BQ628),BQ628)),IF(BQ$1=1,SUMIFS(628:628,$1:$1,"&gt;="&amp;1,$1:$1,"&lt;="&amp;INT(-$T635/30))+(-$T635/30-INT(-$T635/30))*SUMIFS(628:628,$1:$1,INT(-$T635/30)+1),0)+(-$T635/30-INT(-$T635/30))*SUMIFS(628:628,$1:$1,BQ$1+INT(-$T635/30)+1)+(INT(-$T635/30)+1+$T635/30)*SUMIFS(628:628,$1:$1,BQ$1+INT(-$T635/30))))</f>
        <v>0</v>
      </c>
      <c r="BR637" s="91">
        <f>IF(BR$8="",0,IF($T637=справочники!$AK$9,IF(BR$8&lt;=Главная!$N$76,0,IF(BR$8=EOMONTH(Главная!$N$76,0)+1,SUM($Z628:BR628),BR628)),IF(BR$1=1,SUMIFS(628:628,$1:$1,"&gt;="&amp;1,$1:$1,"&lt;="&amp;INT(-$T635/30))+(-$T635/30-INT(-$T635/30))*SUMIFS(628:628,$1:$1,INT(-$T635/30)+1),0)+(-$T635/30-INT(-$T635/30))*SUMIFS(628:628,$1:$1,BR$1+INT(-$T635/30)+1)+(INT(-$T635/30)+1+$T635/30)*SUMIFS(628:628,$1:$1,BR$1+INT(-$T635/30))))</f>
        <v>0</v>
      </c>
      <c r="BS637" s="91">
        <f>IF(BS$8="",0,IF($T637=справочники!$AK$9,IF(BS$8&lt;=Главная!$N$76,0,IF(BS$8=EOMONTH(Главная!$N$76,0)+1,SUM($Z628:BS628),BS628)),IF(BS$1=1,SUMIFS(628:628,$1:$1,"&gt;="&amp;1,$1:$1,"&lt;="&amp;INT(-$T635/30))+(-$T635/30-INT(-$T635/30))*SUMIFS(628:628,$1:$1,INT(-$T635/30)+1),0)+(-$T635/30-INT(-$T635/30))*SUMIFS(628:628,$1:$1,BS$1+INT(-$T635/30)+1)+(INT(-$T635/30)+1+$T635/30)*SUMIFS(628:628,$1:$1,BS$1+INT(-$T635/30))))</f>
        <v>0</v>
      </c>
      <c r="BT637" s="91">
        <f>IF(BT$8="",0,IF($T637=справочники!$AK$9,IF(BT$8&lt;=Главная!$N$76,0,IF(BT$8=EOMONTH(Главная!$N$76,0)+1,SUM($Z628:BT628),BT628)),IF(BT$1=1,SUMIFS(628:628,$1:$1,"&gt;="&amp;1,$1:$1,"&lt;="&amp;INT(-$T635/30))+(-$T635/30-INT(-$T635/30))*SUMIFS(628:628,$1:$1,INT(-$T635/30)+1),0)+(-$T635/30-INT(-$T635/30))*SUMIFS(628:628,$1:$1,BT$1+INT(-$T635/30)+1)+(INT(-$T635/30)+1+$T635/30)*SUMIFS(628:628,$1:$1,BT$1+INT(-$T635/30))))</f>
        <v>0</v>
      </c>
      <c r="BU637" s="91">
        <f>IF(BU$8="",0,IF($T637=справочники!$AK$9,IF(BU$8&lt;=Главная!$N$76,0,IF(BU$8=EOMONTH(Главная!$N$76,0)+1,SUM($Z628:BU628),BU628)),IF(BU$1=1,SUMIFS(628:628,$1:$1,"&gt;="&amp;1,$1:$1,"&lt;="&amp;INT(-$T635/30))+(-$T635/30-INT(-$T635/30))*SUMIFS(628:628,$1:$1,INT(-$T635/30)+1),0)+(-$T635/30-INT(-$T635/30))*SUMIFS(628:628,$1:$1,BU$1+INT(-$T635/30)+1)+(INT(-$T635/30)+1+$T635/30)*SUMIFS(628:628,$1:$1,BU$1+INT(-$T635/30))))</f>
        <v>0</v>
      </c>
      <c r="BV637" s="91">
        <f>IF(BV$8="",0,IF($T637=справочники!$AK$9,IF(BV$8&lt;=Главная!$N$76,0,IF(BV$8=EOMONTH(Главная!$N$76,0)+1,SUM($Z628:BV628),BV628)),IF(BV$1=1,SUMIFS(628:628,$1:$1,"&gt;="&amp;1,$1:$1,"&lt;="&amp;INT(-$T635/30))+(-$T635/30-INT(-$T635/30))*SUMIFS(628:628,$1:$1,INT(-$T635/30)+1),0)+(-$T635/30-INT(-$T635/30))*SUMIFS(628:628,$1:$1,BV$1+INT(-$T635/30)+1)+(INT(-$T635/30)+1+$T635/30)*SUMIFS(628:628,$1:$1,BV$1+INT(-$T635/30))))</f>
        <v>0</v>
      </c>
      <c r="BW637" s="91">
        <f>IF(BW$8="",0,IF($T637=справочники!$AK$9,IF(BW$8&lt;=Главная!$N$76,0,IF(BW$8=EOMONTH(Главная!$N$76,0)+1,SUM($Z628:BW628),BW628)),IF(BW$1=1,SUMIFS(628:628,$1:$1,"&gt;="&amp;1,$1:$1,"&lt;="&amp;INT(-$T635/30))+(-$T635/30-INT(-$T635/30))*SUMIFS(628:628,$1:$1,INT(-$T635/30)+1),0)+(-$T635/30-INT(-$T635/30))*SUMIFS(628:628,$1:$1,BW$1+INT(-$T635/30)+1)+(INT(-$T635/30)+1+$T635/30)*SUMIFS(628:628,$1:$1,BW$1+INT(-$T635/30))))</f>
        <v>0</v>
      </c>
      <c r="BX637" s="91">
        <f>IF(BX$8="",0,IF($T637=справочники!$AK$9,IF(BX$8&lt;=Главная!$N$76,0,IF(BX$8=EOMONTH(Главная!$N$76,0)+1,SUM($Z628:BX628),BX628)),IF(BX$1=1,SUMIFS(628:628,$1:$1,"&gt;="&amp;1,$1:$1,"&lt;="&amp;INT(-$T635/30))+(-$T635/30-INT(-$T635/30))*SUMIFS(628:628,$1:$1,INT(-$T635/30)+1),0)+(-$T635/30-INT(-$T635/30))*SUMIFS(628:628,$1:$1,BX$1+INT(-$T635/30)+1)+(INT(-$T635/30)+1+$T635/30)*SUMIFS(628:628,$1:$1,BX$1+INT(-$T635/30))))</f>
        <v>0</v>
      </c>
      <c r="BY637" s="91">
        <f>IF(BY$8="",0,IF($T637=справочники!$AK$9,IF(BY$8&lt;=Главная!$N$76,0,IF(BY$8=EOMONTH(Главная!$N$76,0)+1,SUM($Z628:BY628),BY628)),IF(BY$1=1,SUMIFS(628:628,$1:$1,"&gt;="&amp;1,$1:$1,"&lt;="&amp;INT(-$T635/30))+(-$T635/30-INT(-$T635/30))*SUMIFS(628:628,$1:$1,INT(-$T635/30)+1),0)+(-$T635/30-INT(-$T635/30))*SUMIFS(628:628,$1:$1,BY$1+INT(-$T635/30)+1)+(INT(-$T635/30)+1+$T635/30)*SUMIFS(628:628,$1:$1,BY$1+INT(-$T635/30))))</f>
        <v>0</v>
      </c>
      <c r="BZ637" s="91">
        <f>IF(BZ$8="",0,IF($T637=справочники!$AK$9,IF(BZ$8&lt;=Главная!$N$76,0,IF(BZ$8=EOMONTH(Главная!$N$76,0)+1,SUM($Z628:BZ628),BZ628)),IF(BZ$1=1,SUMIFS(628:628,$1:$1,"&gt;="&amp;1,$1:$1,"&lt;="&amp;INT(-$T635/30))+(-$T635/30-INT(-$T635/30))*SUMIFS(628:628,$1:$1,INT(-$T635/30)+1),0)+(-$T635/30-INT(-$T635/30))*SUMIFS(628:628,$1:$1,BZ$1+INT(-$T635/30)+1)+(INT(-$T635/30)+1+$T635/30)*SUMIFS(628:628,$1:$1,BZ$1+INT(-$T635/30))))</f>
        <v>0</v>
      </c>
      <c r="CA637" s="91">
        <f>IF(CA$8="",0,IF($T637=справочники!$AK$9,IF(CA$8&lt;=Главная!$N$76,0,IF(CA$8=EOMONTH(Главная!$N$76,0)+1,SUM($Z628:CA628),CA628)),IF(CA$1=1,SUMIFS(628:628,$1:$1,"&gt;="&amp;1,$1:$1,"&lt;="&amp;INT(-$T635/30))+(-$T635/30-INT(-$T635/30))*SUMIFS(628:628,$1:$1,INT(-$T635/30)+1),0)+(-$T635/30-INT(-$T635/30))*SUMIFS(628:628,$1:$1,CA$1+INT(-$T635/30)+1)+(INT(-$T635/30)+1+$T635/30)*SUMIFS(628:628,$1:$1,CA$1+INT(-$T635/30))))</f>
        <v>0</v>
      </c>
      <c r="CB637" s="91">
        <f>IF(CB$8="",0,IF($T637=справочники!$AK$9,IF(CB$8&lt;=Главная!$N$76,0,IF(CB$8=EOMONTH(Главная!$N$76,0)+1,SUM($Z628:CB628),CB628)),IF(CB$1=1,SUMIFS(628:628,$1:$1,"&gt;="&amp;1,$1:$1,"&lt;="&amp;INT(-$T635/30))+(-$T635/30-INT(-$T635/30))*SUMIFS(628:628,$1:$1,INT(-$T635/30)+1),0)+(-$T635/30-INT(-$T635/30))*SUMIFS(628:628,$1:$1,CB$1+INT(-$T635/30)+1)+(INT(-$T635/30)+1+$T635/30)*SUMIFS(628:628,$1:$1,CB$1+INT(-$T635/30))))</f>
        <v>0</v>
      </c>
      <c r="CC637" s="91">
        <f>IF(CC$8="",0,IF($T637=справочники!$AK$9,IF(CC$8&lt;=Главная!$N$76,0,IF(CC$8=EOMONTH(Главная!$N$76,0)+1,SUM($Z628:CC628),CC628)),IF(CC$1=1,SUMIFS(628:628,$1:$1,"&gt;="&amp;1,$1:$1,"&lt;="&amp;INT(-$T635/30))+(-$T635/30-INT(-$T635/30))*SUMIFS(628:628,$1:$1,INT(-$T635/30)+1),0)+(-$T635/30-INT(-$T635/30))*SUMIFS(628:628,$1:$1,CC$1+INT(-$T635/30)+1)+(INT(-$T635/30)+1+$T635/30)*SUMIFS(628:628,$1:$1,CC$1+INT(-$T635/30))))</f>
        <v>0</v>
      </c>
      <c r="CD637" s="91">
        <f>IF(CD$8="",0,IF($T637=справочники!$AK$9,IF(CD$8&lt;=Главная!$N$76,0,IF(CD$8=EOMONTH(Главная!$N$76,0)+1,SUM($Z628:CD628),CD628)),IF(CD$1=1,SUMIFS(628:628,$1:$1,"&gt;="&amp;1,$1:$1,"&lt;="&amp;INT(-$T635/30))+(-$T635/30-INT(-$T635/30))*SUMIFS(628:628,$1:$1,INT(-$T635/30)+1),0)+(-$T635/30-INT(-$T635/30))*SUMIFS(628:628,$1:$1,CD$1+INT(-$T635/30)+1)+(INT(-$T635/30)+1+$T635/30)*SUMIFS(628:628,$1:$1,CD$1+INT(-$T635/30))))</f>
        <v>0</v>
      </c>
      <c r="CE637" s="91">
        <f>IF(CE$8="",0,IF($T637=справочники!$AK$9,IF(CE$8&lt;=Главная!$N$76,0,IF(CE$8=EOMONTH(Главная!$N$76,0)+1,SUM($Z628:CE628),CE628)),IF(CE$1=1,SUMIFS(628:628,$1:$1,"&gt;="&amp;1,$1:$1,"&lt;="&amp;INT(-$T635/30))+(-$T635/30-INT(-$T635/30))*SUMIFS(628:628,$1:$1,INT(-$T635/30)+1),0)+(-$T635/30-INT(-$T635/30))*SUMIFS(628:628,$1:$1,CE$1+INT(-$T635/30)+1)+(INT(-$T635/30)+1+$T635/30)*SUMIFS(628:628,$1:$1,CE$1+INT(-$T635/30))))</f>
        <v>0</v>
      </c>
      <c r="CF637" s="91">
        <f>IF(CF$8="",0,IF($T637=справочники!$AK$9,IF(CF$8&lt;=Главная!$N$76,0,IF(CF$8=EOMONTH(Главная!$N$76,0)+1,SUM($Z628:CF628),CF628)),IF(CF$1=1,SUMIFS(628:628,$1:$1,"&gt;="&amp;1,$1:$1,"&lt;="&amp;INT(-$T635/30))+(-$T635/30-INT(-$T635/30))*SUMIFS(628:628,$1:$1,INT(-$T635/30)+1),0)+(-$T635/30-INT(-$T635/30))*SUMIFS(628:628,$1:$1,CF$1+INT(-$T635/30)+1)+(INT(-$T635/30)+1+$T635/30)*SUMIFS(628:628,$1:$1,CF$1+INT(-$T635/30))))</f>
        <v>0</v>
      </c>
      <c r="CG637" s="91">
        <f>IF(CG$8="",0,IF($T637=справочники!$AK$9,IF(CG$8&lt;=Главная!$N$76,0,IF(CG$8=EOMONTH(Главная!$N$76,0)+1,SUM($Z628:CG628),CG628)),IF(CG$1=1,SUMIFS(628:628,$1:$1,"&gt;="&amp;1,$1:$1,"&lt;="&amp;INT(-$T635/30))+(-$T635/30-INT(-$T635/30))*SUMIFS(628:628,$1:$1,INT(-$T635/30)+1),0)+(-$T635/30-INT(-$T635/30))*SUMIFS(628:628,$1:$1,CG$1+INT(-$T635/30)+1)+(INT(-$T635/30)+1+$T635/30)*SUMIFS(628:628,$1:$1,CG$1+INT(-$T635/30))))</f>
        <v>0</v>
      </c>
      <c r="CH637" s="91">
        <f>IF(CH$8="",0,IF($T637=справочники!$AK$9,IF(CH$8&lt;=Главная!$N$76,0,IF(CH$8=EOMONTH(Главная!$N$76,0)+1,SUM($Z628:CH628),CH628)),IF(CH$1=1,SUMIFS(628:628,$1:$1,"&gt;="&amp;1,$1:$1,"&lt;="&amp;INT(-$T635/30))+(-$T635/30-INT(-$T635/30))*SUMIFS(628:628,$1:$1,INT(-$T635/30)+1),0)+(-$T635/30-INT(-$T635/30))*SUMIFS(628:628,$1:$1,CH$1+INT(-$T635/30)+1)+(INT(-$T635/30)+1+$T635/30)*SUMIFS(628:628,$1:$1,CH$1+INT(-$T635/30))))</f>
        <v>0</v>
      </c>
      <c r="CI637" s="91">
        <f>IF(CI$8="",0,IF($T637=справочники!$AK$9,IF(CI$8&lt;=Главная!$N$76,0,IF(CI$8=EOMONTH(Главная!$N$76,0)+1,SUM($Z628:CI628),CI628)),IF(CI$1=1,SUMIFS(628:628,$1:$1,"&gt;="&amp;1,$1:$1,"&lt;="&amp;INT(-$T635/30))+(-$T635/30-INT(-$T635/30))*SUMIFS(628:628,$1:$1,INT(-$T635/30)+1),0)+(-$T635/30-INT(-$T635/30))*SUMIFS(628:628,$1:$1,CI$1+INT(-$T635/30)+1)+(INT(-$T635/30)+1+$T635/30)*SUMIFS(628:628,$1:$1,CI$1+INT(-$T635/30))))</f>
        <v>0</v>
      </c>
      <c r="CJ637" s="91">
        <f>IF(CJ$8="",0,IF($T637=справочники!$AK$9,IF(CJ$8&lt;=Главная!$N$76,0,IF(CJ$8=EOMONTH(Главная!$N$76,0)+1,SUM($Z628:CJ628),CJ628)),IF(CJ$1=1,SUMIFS(628:628,$1:$1,"&gt;="&amp;1,$1:$1,"&lt;="&amp;INT(-$T635/30))+(-$T635/30-INT(-$T635/30))*SUMIFS(628:628,$1:$1,INT(-$T635/30)+1),0)+(-$T635/30-INT(-$T635/30))*SUMIFS(628:628,$1:$1,CJ$1+INT(-$T635/30)+1)+(INT(-$T635/30)+1+$T635/30)*SUMIFS(628:628,$1:$1,CJ$1+INT(-$T635/30))))</f>
        <v>0</v>
      </c>
      <c r="CK637" s="91">
        <f>IF(CK$8="",0,IF($T637=справочники!$AK$9,IF(CK$8&lt;=Главная!$N$76,0,IF(CK$8=EOMONTH(Главная!$N$76,0)+1,SUM($Z628:CK628),CK628)),IF(CK$1=1,SUMIFS(628:628,$1:$1,"&gt;="&amp;1,$1:$1,"&lt;="&amp;INT(-$T635/30))+(-$T635/30-INT(-$T635/30))*SUMIFS(628:628,$1:$1,INT(-$T635/30)+1),0)+(-$T635/30-INT(-$T635/30))*SUMIFS(628:628,$1:$1,CK$1+INT(-$T635/30)+1)+(INT(-$T635/30)+1+$T635/30)*SUMIFS(628:628,$1:$1,CK$1+INT(-$T635/30))))</f>
        <v>0</v>
      </c>
      <c r="CL637" s="91">
        <f>IF(CL$8="",0,IF($T637=справочники!$AK$9,IF(CL$8&lt;=Главная!$N$76,0,IF(CL$8=EOMONTH(Главная!$N$76,0)+1,SUM($Z628:CL628),CL628)),IF(CL$1=1,SUMIFS(628:628,$1:$1,"&gt;="&amp;1,$1:$1,"&lt;="&amp;INT(-$T635/30))+(-$T635/30-INT(-$T635/30))*SUMIFS(628:628,$1:$1,INT(-$T635/30)+1),0)+(-$T635/30-INT(-$T635/30))*SUMIFS(628:628,$1:$1,CL$1+INT(-$T635/30)+1)+(INT(-$T635/30)+1+$T635/30)*SUMIFS(628:628,$1:$1,CL$1+INT(-$T635/30))))</f>
        <v>0</v>
      </c>
      <c r="CM637" s="91">
        <f>IF(CM$8="",0,IF($T637=справочники!$AK$9,IF(CM$8&lt;=Главная!$N$76,0,IF(CM$8=EOMONTH(Главная!$N$76,0)+1,SUM($Z628:CM628),CM628)),IF(CM$1=1,SUMIFS(628:628,$1:$1,"&gt;="&amp;1,$1:$1,"&lt;="&amp;INT(-$T635/30))+(-$T635/30-INT(-$T635/30))*SUMIFS(628:628,$1:$1,INT(-$T635/30)+1),0)+(-$T635/30-INT(-$T635/30))*SUMIFS(628:628,$1:$1,CM$1+INT(-$T635/30)+1)+(INT(-$T635/30)+1+$T635/30)*SUMIFS(628:628,$1:$1,CM$1+INT(-$T635/30))))</f>
        <v>0</v>
      </c>
      <c r="CN637" s="91">
        <f>IF(CN$8="",0,IF($T637=справочники!$AK$9,IF(CN$8&lt;=Главная!$N$76,0,IF(CN$8=EOMONTH(Главная!$N$76,0)+1,SUM($Z628:CN628),CN628)),IF(CN$1=1,SUMIFS(628:628,$1:$1,"&gt;="&amp;1,$1:$1,"&lt;="&amp;INT(-$T635/30))+(-$T635/30-INT(-$T635/30))*SUMIFS(628:628,$1:$1,INT(-$T635/30)+1),0)+(-$T635/30-INT(-$T635/30))*SUMIFS(628:628,$1:$1,CN$1+INT(-$T635/30)+1)+(INT(-$T635/30)+1+$T635/30)*SUMIFS(628:628,$1:$1,CN$1+INT(-$T635/30))))</f>
        <v>0</v>
      </c>
      <c r="CO637" s="91">
        <f>IF(CO$8="",0,IF($T637=справочники!$AK$9,IF(CO$8&lt;=Главная!$N$76,0,IF(CO$8=EOMONTH(Главная!$N$76,0)+1,SUM($Z628:CO628),CO628)),IF(CO$1=1,SUMIFS(628:628,$1:$1,"&gt;="&amp;1,$1:$1,"&lt;="&amp;INT(-$T635/30))+(-$T635/30-INT(-$T635/30))*SUMIFS(628:628,$1:$1,INT(-$T635/30)+1),0)+(-$T635/30-INT(-$T635/30))*SUMIFS(628:628,$1:$1,CO$1+INT(-$T635/30)+1)+(INT(-$T635/30)+1+$T635/30)*SUMIFS(628:628,$1:$1,CO$1+INT(-$T635/30))))</f>
        <v>0</v>
      </c>
      <c r="CP637" s="91">
        <f>IF(CP$8="",0,IF($T637=справочники!$AK$9,IF(CP$8&lt;=Главная!$N$76,0,IF(CP$8=EOMONTH(Главная!$N$76,0)+1,SUM($Z628:CP628),CP628)),IF(CP$1=1,SUMIFS(628:628,$1:$1,"&gt;="&amp;1,$1:$1,"&lt;="&amp;INT(-$T635/30))+(-$T635/30-INT(-$T635/30))*SUMIFS(628:628,$1:$1,INT(-$T635/30)+1),0)+(-$T635/30-INT(-$T635/30))*SUMIFS(628:628,$1:$1,CP$1+INT(-$T635/30)+1)+(INT(-$T635/30)+1+$T635/30)*SUMIFS(628:628,$1:$1,CP$1+INT(-$T635/30))))</f>
        <v>0</v>
      </c>
      <c r="CQ637" s="91">
        <f>IF(CQ$8="",0,IF($T637=справочники!$AK$9,IF(CQ$8&lt;=Главная!$N$76,0,IF(CQ$8=EOMONTH(Главная!$N$76,0)+1,SUM($Z628:CQ628),CQ628)),IF(CQ$1=1,SUMIFS(628:628,$1:$1,"&gt;="&amp;1,$1:$1,"&lt;="&amp;INT(-$T635/30))+(-$T635/30-INT(-$T635/30))*SUMIFS(628:628,$1:$1,INT(-$T635/30)+1),0)+(-$T635/30-INT(-$T635/30))*SUMIFS(628:628,$1:$1,CQ$1+INT(-$T635/30)+1)+(INT(-$T635/30)+1+$T635/30)*SUMIFS(628:628,$1:$1,CQ$1+INT(-$T635/30))))</f>
        <v>0</v>
      </c>
      <c r="CR637" s="91">
        <f>IF(CR$8="",0,IF($T637=справочники!$AK$9,IF(CR$8&lt;=Главная!$N$76,0,IF(CR$8=EOMONTH(Главная!$N$76,0)+1,SUM($Z628:CR628),CR628)),IF(CR$1=1,SUMIFS(628:628,$1:$1,"&gt;="&amp;1,$1:$1,"&lt;="&amp;INT(-$T635/30))+(-$T635/30-INT(-$T635/30))*SUMIFS(628:628,$1:$1,INT(-$T635/30)+1),0)+(-$T635/30-INT(-$T635/30))*SUMIFS(628:628,$1:$1,CR$1+INT(-$T635/30)+1)+(INT(-$T635/30)+1+$T635/30)*SUMIFS(628:628,$1:$1,CR$1+INT(-$T635/30))))</f>
        <v>0</v>
      </c>
      <c r="CS637" s="91">
        <f>IF(CS$8="",0,IF($T637=справочники!$AK$9,IF(CS$8&lt;=Главная!$N$76,0,IF(CS$8=EOMONTH(Главная!$N$76,0)+1,SUM($Z628:CS628),CS628)),IF(CS$1=1,SUMIFS(628:628,$1:$1,"&gt;="&amp;1,$1:$1,"&lt;="&amp;INT(-$T635/30))+(-$T635/30-INT(-$T635/30))*SUMIFS(628:628,$1:$1,INT(-$T635/30)+1),0)+(-$T635/30-INT(-$T635/30))*SUMIFS(628:628,$1:$1,CS$1+INT(-$T635/30)+1)+(INT(-$T635/30)+1+$T635/30)*SUMIFS(628:628,$1:$1,CS$1+INT(-$T635/30))))</f>
        <v>0</v>
      </c>
      <c r="CT637" s="91">
        <f>IF(CT$8="",0,IF($T637=справочники!$AK$9,IF(CT$8&lt;=Главная!$N$76,0,IF(CT$8=EOMONTH(Главная!$N$76,0)+1,SUM($Z628:CT628),CT628)),IF(CT$1=1,SUMIFS(628:628,$1:$1,"&gt;="&amp;1,$1:$1,"&lt;="&amp;INT(-$T635/30))+(-$T635/30-INT(-$T635/30))*SUMIFS(628:628,$1:$1,INT(-$T635/30)+1),0)+(-$T635/30-INT(-$T635/30))*SUMIFS(628:628,$1:$1,CT$1+INT(-$T635/30)+1)+(INT(-$T635/30)+1+$T635/30)*SUMIFS(628:628,$1:$1,CT$1+INT(-$T635/30))))</f>
        <v>0</v>
      </c>
      <c r="CU637" s="91">
        <f>IF(CU$8="",0,IF($T637=справочники!$AK$9,IF(CU$8&lt;=Главная!$N$76,0,IF(CU$8=EOMONTH(Главная!$N$76,0)+1,SUM($Z628:CU628),CU628)),IF(CU$1=1,SUMIFS(628:628,$1:$1,"&gt;="&amp;1,$1:$1,"&lt;="&amp;INT(-$T635/30))+(-$T635/30-INT(-$T635/30))*SUMIFS(628:628,$1:$1,INT(-$T635/30)+1),0)+(-$T635/30-INT(-$T635/30))*SUMIFS(628:628,$1:$1,CU$1+INT(-$T635/30)+1)+(INT(-$T635/30)+1+$T635/30)*SUMIFS(628:628,$1:$1,CU$1+INT(-$T635/30))))</f>
        <v>0</v>
      </c>
      <c r="CV637" s="91">
        <f>IF(CV$8="",0,IF($T637=справочники!$AK$9,IF(CV$8&lt;=Главная!$N$76,0,IF(CV$8=EOMONTH(Главная!$N$76,0)+1,SUM($Z628:CV628),CV628)),IF(CV$1=1,SUMIFS(628:628,$1:$1,"&gt;="&amp;1,$1:$1,"&lt;="&amp;INT(-$T635/30))+(-$T635/30-INT(-$T635/30))*SUMIFS(628:628,$1:$1,INT(-$T635/30)+1),0)+(-$T635/30-INT(-$T635/30))*SUMIFS(628:628,$1:$1,CV$1+INT(-$T635/30)+1)+(INT(-$T635/30)+1+$T635/30)*SUMIFS(628:628,$1:$1,CV$1+INT(-$T635/30))))</f>
        <v>0</v>
      </c>
      <c r="CW637" s="91">
        <f>IF(CW$8="",0,IF($T637=справочники!$AK$9,IF(CW$8&lt;=Главная!$N$76,0,IF(CW$8=EOMONTH(Главная!$N$76,0)+1,SUM($Z628:CW628),CW628)),IF(CW$1=1,SUMIFS(628:628,$1:$1,"&gt;="&amp;1,$1:$1,"&lt;="&amp;INT(-$T635/30))+(-$T635/30-INT(-$T635/30))*SUMIFS(628:628,$1:$1,INT(-$T635/30)+1),0)+(-$T635/30-INT(-$T635/30))*SUMIFS(628:628,$1:$1,CW$1+INT(-$T635/30)+1)+(INT(-$T635/30)+1+$T635/30)*SUMIFS(628:628,$1:$1,CW$1+INT(-$T635/30))))</f>
        <v>0</v>
      </c>
      <c r="CX637" s="91">
        <f>IF(CX$8="",0,IF($T637=справочники!$AK$9,IF(CX$8&lt;=Главная!$N$76,0,IF(CX$8=EOMONTH(Главная!$N$76,0)+1,SUM($Z628:CX628),CX628)),IF(CX$1=1,SUMIFS(628:628,$1:$1,"&gt;="&amp;1,$1:$1,"&lt;="&amp;INT(-$T635/30))+(-$T635/30-INT(-$T635/30))*SUMIFS(628:628,$1:$1,INT(-$T635/30)+1),0)+(-$T635/30-INT(-$T635/30))*SUMIFS(628:628,$1:$1,CX$1+INT(-$T635/30)+1)+(INT(-$T635/30)+1+$T635/30)*SUMIFS(628:628,$1:$1,CX$1+INT(-$T635/30))))</f>
        <v>0</v>
      </c>
      <c r="CY637" s="91">
        <f>IF(CY$8="",0,IF($T637=справочники!$AK$9,IF(CY$8&lt;=Главная!$N$76,0,IF(CY$8=EOMONTH(Главная!$N$76,0)+1,SUM($Z628:CY628),CY628)),IF(CY$1=1,SUMIFS(628:628,$1:$1,"&gt;="&amp;1,$1:$1,"&lt;="&amp;INT(-$T635/30))+(-$T635/30-INT(-$T635/30))*SUMIFS(628:628,$1:$1,INT(-$T635/30)+1),0)+(-$T635/30-INT(-$T635/30))*SUMIFS(628:628,$1:$1,CY$1+INT(-$T635/30)+1)+(INT(-$T635/30)+1+$T635/30)*SUMIFS(628:628,$1:$1,CY$1+INT(-$T635/30))))</f>
        <v>0</v>
      </c>
      <c r="CZ637" s="91">
        <f>IF(CZ$8="",0,IF($T637=справочники!$AK$9,IF(CZ$8&lt;=Главная!$N$76,0,IF(CZ$8=EOMONTH(Главная!$N$76,0)+1,SUM($Z628:CZ628),CZ628)),IF(CZ$1=1,SUMIFS(628:628,$1:$1,"&gt;="&amp;1,$1:$1,"&lt;="&amp;INT(-$T635/30))+(-$T635/30-INT(-$T635/30))*SUMIFS(628:628,$1:$1,INT(-$T635/30)+1),0)+(-$T635/30-INT(-$T635/30))*SUMIFS(628:628,$1:$1,CZ$1+INT(-$T635/30)+1)+(INT(-$T635/30)+1+$T635/30)*SUMIFS(628:628,$1:$1,CZ$1+INT(-$T635/30))))</f>
        <v>0</v>
      </c>
      <c r="DA637" s="91">
        <f>IF(DA$8="",0,IF($T637=справочники!$AK$9,IF(DA$8&lt;=Главная!$N$76,0,IF(DA$8=EOMONTH(Главная!$N$76,0)+1,SUM($Z628:DA628),DA628)),IF(DA$1=1,SUMIFS(628:628,$1:$1,"&gt;="&amp;1,$1:$1,"&lt;="&amp;INT(-$T635/30))+(-$T635/30-INT(-$T635/30))*SUMIFS(628:628,$1:$1,INT(-$T635/30)+1),0)+(-$T635/30-INT(-$T635/30))*SUMIFS(628:628,$1:$1,DA$1+INT(-$T635/30)+1)+(INT(-$T635/30)+1+$T635/30)*SUMIFS(628:628,$1:$1,DA$1+INT(-$T635/30))))</f>
        <v>0</v>
      </c>
      <c r="DB637" s="91">
        <f>IF(DB$8="",0,IF($T637=справочники!$AK$9,IF(DB$8&lt;=Главная!$N$76,0,IF(DB$8=EOMONTH(Главная!$N$76,0)+1,SUM($Z628:DB628),DB628)),IF(DB$1=1,SUMIFS(628:628,$1:$1,"&gt;="&amp;1,$1:$1,"&lt;="&amp;INT(-$T635/30))+(-$T635/30-INT(-$T635/30))*SUMIFS(628:628,$1:$1,INT(-$T635/30)+1),0)+(-$T635/30-INT(-$T635/30))*SUMIFS(628:628,$1:$1,DB$1+INT(-$T635/30)+1)+(INT(-$T635/30)+1+$T635/30)*SUMIFS(628:628,$1:$1,DB$1+INT(-$T635/30))))</f>
        <v>0</v>
      </c>
      <c r="DC637" s="91">
        <f>IF(DC$8="",0,IF($T637=справочники!$AK$9,IF(DC$8&lt;=Главная!$N$76,0,IF(DC$8=EOMONTH(Главная!$N$76,0)+1,SUM($Z628:DC628),DC628)),IF(DC$1=1,SUMIFS(628:628,$1:$1,"&gt;="&amp;1,$1:$1,"&lt;="&amp;INT(-$T635/30))+(-$T635/30-INT(-$T635/30))*SUMIFS(628:628,$1:$1,INT(-$T635/30)+1),0)+(-$T635/30-INT(-$T635/30))*SUMIFS(628:628,$1:$1,DC$1+INT(-$T635/30)+1)+(INT(-$T635/30)+1+$T635/30)*SUMIFS(628:628,$1:$1,DC$1+INT(-$T635/30))))</f>
        <v>0</v>
      </c>
      <c r="DD637" s="91">
        <f>IF(DD$8="",0,IF($T637=справочники!$AK$9,IF(DD$8&lt;=Главная!$N$76,0,IF(DD$8=EOMONTH(Главная!$N$76,0)+1,SUM($Z628:DD628),DD628)),IF(DD$1=1,SUMIFS(628:628,$1:$1,"&gt;="&amp;1,$1:$1,"&lt;="&amp;INT(-$T635/30))+(-$T635/30-INT(-$T635/30))*SUMIFS(628:628,$1:$1,INT(-$T635/30)+1),0)+(-$T635/30-INT(-$T635/30))*SUMIFS(628:628,$1:$1,DD$1+INT(-$T635/30)+1)+(INT(-$T635/30)+1+$T635/30)*SUMIFS(628:628,$1:$1,DD$1+INT(-$T635/30))))</f>
        <v>0</v>
      </c>
      <c r="DE637" s="91">
        <f>IF(DE$8="",0,IF($T637=справочники!$AK$9,IF(DE$8&lt;=Главная!$N$76,0,IF(DE$8=EOMONTH(Главная!$N$76,0)+1,SUM($Z628:DE628),DE628)),IF(DE$1=1,SUMIFS(628:628,$1:$1,"&gt;="&amp;1,$1:$1,"&lt;="&amp;INT(-$T635/30))+(-$T635/30-INT(-$T635/30))*SUMIFS(628:628,$1:$1,INT(-$T635/30)+1),0)+(-$T635/30-INT(-$T635/30))*SUMIFS(628:628,$1:$1,DE$1+INT(-$T635/30)+1)+(INT(-$T635/30)+1+$T635/30)*SUMIFS(628:628,$1:$1,DE$1+INT(-$T635/30))))</f>
        <v>0</v>
      </c>
      <c r="DF637" s="91">
        <f>IF(DF$8="",0,IF($T637=справочники!$AK$9,IF(DF$8&lt;=Главная!$N$76,0,IF(DF$8=EOMONTH(Главная!$N$76,0)+1,SUM($Z628:DF628),DF628)),IF(DF$1=1,SUMIFS(628:628,$1:$1,"&gt;="&amp;1,$1:$1,"&lt;="&amp;INT(-$T635/30))+(-$T635/30-INT(-$T635/30))*SUMIFS(628:628,$1:$1,INT(-$T635/30)+1),0)+(-$T635/30-INT(-$T635/30))*SUMIFS(628:628,$1:$1,DF$1+INT(-$T635/30)+1)+(INT(-$T635/30)+1+$T635/30)*SUMIFS(628:628,$1:$1,DF$1+INT(-$T635/30))))</f>
        <v>0</v>
      </c>
      <c r="DG637" s="91">
        <f>IF(DG$8="",0,IF($T637=справочники!$AK$9,IF(DG$8&lt;=Главная!$N$76,0,IF(DG$8=EOMONTH(Главная!$N$76,0)+1,SUM($Z628:DG628),DG628)),IF(DG$1=1,SUMIFS(628:628,$1:$1,"&gt;="&amp;1,$1:$1,"&lt;="&amp;INT(-$T635/30))+(-$T635/30-INT(-$T635/30))*SUMIFS(628:628,$1:$1,INT(-$T635/30)+1),0)+(-$T635/30-INT(-$T635/30))*SUMIFS(628:628,$1:$1,DG$1+INT(-$T635/30)+1)+(INT(-$T635/30)+1+$T635/30)*SUMIFS(628:628,$1:$1,DG$1+INT(-$T635/30))))</f>
        <v>0</v>
      </c>
      <c r="DH637" s="91">
        <f>IF(DH$8="",0,IF($T637=справочники!$AK$9,IF(DH$8&lt;=Главная!$N$76,0,IF(DH$8=EOMONTH(Главная!$N$76,0)+1,SUM($Z628:DH628),DH628)),IF(DH$1=1,SUMIFS(628:628,$1:$1,"&gt;="&amp;1,$1:$1,"&lt;="&amp;INT(-$T635/30))+(-$T635/30-INT(-$T635/30))*SUMIFS(628:628,$1:$1,INT(-$T635/30)+1),0)+(-$T635/30-INT(-$T635/30))*SUMIFS(628:628,$1:$1,DH$1+INT(-$T635/30)+1)+(INT(-$T635/30)+1+$T635/30)*SUMIFS(628:628,$1:$1,DH$1+INT(-$T635/30))))</f>
        <v>0</v>
      </c>
      <c r="DI637" s="91">
        <f>IF(DI$8="",0,IF($T637=справочники!$AK$9,IF(DI$8&lt;=Главная!$N$76,0,IF(DI$8=EOMONTH(Главная!$N$76,0)+1,SUM($Z628:DI628),DI628)),IF(DI$1=1,SUMIFS(628:628,$1:$1,"&gt;="&amp;1,$1:$1,"&lt;="&amp;INT(-$T635/30))+(-$T635/30-INT(-$T635/30))*SUMIFS(628:628,$1:$1,INT(-$T635/30)+1),0)+(-$T635/30-INT(-$T635/30))*SUMIFS(628:628,$1:$1,DI$1+INT(-$T635/30)+1)+(INT(-$T635/30)+1+$T635/30)*SUMIFS(628:628,$1:$1,DI$1+INT(-$T635/30))))</f>
        <v>0</v>
      </c>
      <c r="DJ637" s="91">
        <f>IF(DJ$8="",0,IF($T637=справочники!$AK$9,IF(DJ$8&lt;=Главная!$N$76,0,IF(DJ$8=EOMONTH(Главная!$N$76,0)+1,SUM($Z628:DJ628),DJ628)),IF(DJ$1=1,SUMIFS(628:628,$1:$1,"&gt;="&amp;1,$1:$1,"&lt;="&amp;INT(-$T635/30))+(-$T635/30-INT(-$T635/30))*SUMIFS(628:628,$1:$1,INT(-$T635/30)+1),0)+(-$T635/30-INT(-$T635/30))*SUMIFS(628:628,$1:$1,DJ$1+INT(-$T635/30)+1)+(INT(-$T635/30)+1+$T635/30)*SUMIFS(628:628,$1:$1,DJ$1+INT(-$T635/30))))</f>
        <v>0</v>
      </c>
      <c r="DK637" s="91">
        <f>IF(DK$8="",0,IF($T637=справочники!$AK$9,IF(DK$8&lt;=Главная!$N$76,0,IF(DK$8=EOMONTH(Главная!$N$76,0)+1,SUM($Z628:DK628),DK628)),IF(DK$1=1,SUMIFS(628:628,$1:$1,"&gt;="&amp;1,$1:$1,"&lt;="&amp;INT(-$T635/30))+(-$T635/30-INT(-$T635/30))*SUMIFS(628:628,$1:$1,INT(-$T635/30)+1),0)+(-$T635/30-INT(-$T635/30))*SUMIFS(628:628,$1:$1,DK$1+INT(-$T635/30)+1)+(INT(-$T635/30)+1+$T635/30)*SUMIFS(628:628,$1:$1,DK$1+INT(-$T635/30))))</f>
        <v>0</v>
      </c>
      <c r="DL637" s="91">
        <f>IF(DL$8="",0,IF($T637=справочники!$AK$9,IF(DL$8&lt;=Главная!$N$76,0,IF(DL$8=EOMONTH(Главная!$N$76,0)+1,SUM($Z628:DL628),DL628)),IF(DL$1=1,SUMIFS(628:628,$1:$1,"&gt;="&amp;1,$1:$1,"&lt;="&amp;INT(-$T635/30))+(-$T635/30-INT(-$T635/30))*SUMIFS(628:628,$1:$1,INT(-$T635/30)+1),0)+(-$T635/30-INT(-$T635/30))*SUMIFS(628:628,$1:$1,DL$1+INT(-$T635/30)+1)+(INT(-$T635/30)+1+$T635/30)*SUMIFS(628:628,$1:$1,DL$1+INT(-$T635/30))))</f>
        <v>0</v>
      </c>
      <c r="DM637" s="91">
        <f>IF(DM$8="",0,IF($T637=справочники!$AK$9,IF(DM$8&lt;=Главная!$N$76,0,IF(DM$8=EOMONTH(Главная!$N$76,0)+1,SUM($Z628:DM628),DM628)),IF(DM$1=1,SUMIFS(628:628,$1:$1,"&gt;="&amp;1,$1:$1,"&lt;="&amp;INT(-$T635/30))+(-$T635/30-INT(-$T635/30))*SUMIFS(628:628,$1:$1,INT(-$T635/30)+1),0)+(-$T635/30-INT(-$T635/30))*SUMIFS(628:628,$1:$1,DM$1+INT(-$T635/30)+1)+(INT(-$T635/30)+1+$T635/30)*SUMIFS(628:628,$1:$1,DM$1+INT(-$T635/30))))</f>
        <v>0</v>
      </c>
      <c r="DN637" s="91">
        <f>IF(DN$8="",0,IF($T637=справочники!$AK$9,IF(DN$8&lt;=Главная!$N$76,0,IF(DN$8=EOMONTH(Главная!$N$76,0)+1,SUM($Z628:DN628),DN628)),IF(DN$1=1,SUMIFS(628:628,$1:$1,"&gt;="&amp;1,$1:$1,"&lt;="&amp;INT(-$T635/30))+(-$T635/30-INT(-$T635/30))*SUMIFS(628:628,$1:$1,INT(-$T635/30)+1),0)+(-$T635/30-INT(-$T635/30))*SUMIFS(628:628,$1:$1,DN$1+INT(-$T635/30)+1)+(INT(-$T635/30)+1+$T635/30)*SUMIFS(628:628,$1:$1,DN$1+INT(-$T635/30))))</f>
        <v>0</v>
      </c>
      <c r="DO637" s="91">
        <f>IF(DO$8="",0,IF($T637=справочники!$AK$9,IF(DO$8&lt;=Главная!$N$76,0,IF(DO$8=EOMONTH(Главная!$N$76,0)+1,SUM($Z628:DO628),DO628)),IF(DO$1=1,SUMIFS(628:628,$1:$1,"&gt;="&amp;1,$1:$1,"&lt;="&amp;INT(-$T635/30))+(-$T635/30-INT(-$T635/30))*SUMIFS(628:628,$1:$1,INT(-$T635/30)+1),0)+(-$T635/30-INT(-$T635/30))*SUMIFS(628:628,$1:$1,DO$1+INT(-$T635/30)+1)+(INT(-$T635/30)+1+$T635/30)*SUMIFS(628:628,$1:$1,DO$1+INT(-$T635/30))))</f>
        <v>0</v>
      </c>
      <c r="DP637" s="91">
        <f>IF(DP$8="",0,IF($T637=справочники!$AK$9,IF(DP$8&lt;=Главная!$N$76,0,IF(DP$8=EOMONTH(Главная!$N$76,0)+1,SUM($Z628:DP628),DP628)),IF(DP$1=1,SUMIFS(628:628,$1:$1,"&gt;="&amp;1,$1:$1,"&lt;="&amp;INT(-$T635/30))+(-$T635/30-INT(-$T635/30))*SUMIFS(628:628,$1:$1,INT(-$T635/30)+1),0)+(-$T635/30-INT(-$T635/30))*SUMIFS(628:628,$1:$1,DP$1+INT(-$T635/30)+1)+(INT(-$T635/30)+1+$T635/30)*SUMIFS(628:628,$1:$1,DP$1+INT(-$T635/30))))</f>
        <v>0</v>
      </c>
      <c r="DQ637" s="91">
        <f>IF(DQ$8="",0,IF($T637=справочники!$AK$9,IF(DQ$8&lt;=Главная!$N$76,0,IF(DQ$8=EOMONTH(Главная!$N$76,0)+1,SUM($Z628:DQ628),DQ628)),IF(DQ$1=1,SUMIFS(628:628,$1:$1,"&gt;="&amp;1,$1:$1,"&lt;="&amp;INT(-$T635/30))+(-$T635/30-INT(-$T635/30))*SUMIFS(628:628,$1:$1,INT(-$T635/30)+1),0)+(-$T635/30-INT(-$T635/30))*SUMIFS(628:628,$1:$1,DQ$1+INT(-$T635/30)+1)+(INT(-$T635/30)+1+$T635/30)*SUMIFS(628:628,$1:$1,DQ$1+INT(-$T635/30))))</f>
        <v>0</v>
      </c>
      <c r="DR637" s="91">
        <f>IF(DR$8="",0,IF($T637=справочники!$AK$9,IF(DR$8&lt;=Главная!$N$76,0,IF(DR$8=EOMONTH(Главная!$N$76,0)+1,SUM($Z628:DR628),DR628)),IF(DR$1=1,SUMIFS(628:628,$1:$1,"&gt;="&amp;1,$1:$1,"&lt;="&amp;INT(-$T635/30))+(-$T635/30-INT(-$T635/30))*SUMIFS(628:628,$1:$1,INT(-$T635/30)+1),0)+(-$T635/30-INT(-$T635/30))*SUMIFS(628:628,$1:$1,DR$1+INT(-$T635/30)+1)+(INT(-$T635/30)+1+$T635/30)*SUMIFS(628:628,$1:$1,DR$1+INT(-$T635/30))))</f>
        <v>0</v>
      </c>
      <c r="DS637" s="91">
        <f>IF(DS$8="",0,IF($T637=справочники!$AK$9,IF(DS$8&lt;=Главная!$N$76,0,IF(DS$8=EOMONTH(Главная!$N$76,0)+1,SUM($Z628:DS628),DS628)),IF(DS$1=1,SUMIFS(628:628,$1:$1,"&gt;="&amp;1,$1:$1,"&lt;="&amp;INT(-$T635/30))+(-$T635/30-INT(-$T635/30))*SUMIFS(628:628,$1:$1,INT(-$T635/30)+1),0)+(-$T635/30-INT(-$T635/30))*SUMIFS(628:628,$1:$1,DS$1+INT(-$T635/30)+1)+(INT(-$T635/30)+1+$T635/30)*SUMIFS(628:628,$1:$1,DS$1+INT(-$T635/30))))</f>
        <v>0</v>
      </c>
      <c r="DT637" s="91">
        <f>IF(DT$8="",0,IF($T637=справочники!$AK$9,IF(DT$8&lt;=Главная!$N$76,0,IF(DT$8=EOMONTH(Главная!$N$76,0)+1,SUM($Z628:DT628),DT628)),IF(DT$1=1,SUMIFS(628:628,$1:$1,"&gt;="&amp;1,$1:$1,"&lt;="&amp;INT(-$T635/30))+(-$T635/30-INT(-$T635/30))*SUMIFS(628:628,$1:$1,INT(-$T635/30)+1),0)+(-$T635/30-INT(-$T635/30))*SUMIFS(628:628,$1:$1,DT$1+INT(-$T635/30)+1)+(INT(-$T635/30)+1+$T635/30)*SUMIFS(628:628,$1:$1,DT$1+INT(-$T635/30))))</f>
        <v>0</v>
      </c>
      <c r="DU637" s="3"/>
      <c r="DV637" s="3"/>
    </row>
    <row r="638" spans="1:126" ht="4.2" customHeight="1">
      <c r="A638" s="1"/>
      <c r="B638" s="1"/>
      <c r="C638" s="1"/>
      <c r="D638" s="1"/>
      <c r="E638" s="261"/>
      <c r="F638" s="47"/>
      <c r="G638" s="248"/>
      <c r="H638" s="32"/>
      <c r="I638" s="32"/>
      <c r="J638" s="32"/>
      <c r="K638" s="32"/>
      <c r="L638" s="32"/>
      <c r="M638" s="16"/>
      <c r="N638" s="32"/>
      <c r="O638" s="32"/>
      <c r="P638" s="16"/>
      <c r="Q638" s="32"/>
      <c r="R638" s="1"/>
      <c r="S638" s="5"/>
      <c r="T638" s="7"/>
      <c r="U638" s="23"/>
      <c r="V638" s="1"/>
      <c r="W638" s="42"/>
      <c r="X638" s="10"/>
      <c r="Y638" s="45"/>
      <c r="Z638" s="92"/>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c r="AW638" s="97"/>
      <c r="AX638" s="97"/>
      <c r="AY638" s="97"/>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c r="CJ638" s="97"/>
      <c r="CK638" s="97"/>
      <c r="CL638" s="97"/>
      <c r="CM638" s="97"/>
      <c r="CN638" s="97"/>
      <c r="CO638" s="97"/>
      <c r="CP638" s="97"/>
      <c r="CQ638" s="97"/>
      <c r="CR638" s="97"/>
      <c r="CS638" s="97"/>
      <c r="CT638" s="97"/>
      <c r="CU638" s="97"/>
      <c r="CV638" s="97"/>
      <c r="CW638" s="97"/>
      <c r="CX638" s="97"/>
      <c r="CY638" s="97"/>
      <c r="CZ638" s="97"/>
      <c r="DA638" s="97"/>
      <c r="DB638" s="97"/>
      <c r="DC638" s="97"/>
      <c r="DD638" s="97"/>
      <c r="DE638" s="97"/>
      <c r="DF638" s="97"/>
      <c r="DG638" s="97"/>
      <c r="DH638" s="97"/>
      <c r="DI638" s="97"/>
      <c r="DJ638" s="97"/>
      <c r="DK638" s="97"/>
      <c r="DL638" s="97"/>
      <c r="DM638" s="97"/>
      <c r="DN638" s="97"/>
      <c r="DO638" s="97"/>
      <c r="DP638" s="97"/>
      <c r="DQ638" s="97"/>
      <c r="DR638" s="97"/>
      <c r="DS638" s="97"/>
      <c r="DT638" s="97"/>
      <c r="DU638" s="1"/>
      <c r="DV638" s="1"/>
    </row>
    <row r="639" spans="1:126" ht="4.2" customHeight="1">
      <c r="A639" s="1"/>
      <c r="B639" s="1"/>
      <c r="C639" s="1"/>
      <c r="D639" s="1"/>
      <c r="E639" s="261"/>
      <c r="F639" s="47"/>
      <c r="G639" s="229"/>
      <c r="H639" s="1"/>
      <c r="I639" s="1"/>
      <c r="J639" s="1"/>
      <c r="K639" s="1"/>
      <c r="L639" s="1"/>
      <c r="M639" s="5"/>
      <c r="N639" s="1"/>
      <c r="O639" s="1"/>
      <c r="P639" s="5"/>
      <c r="Q639" s="1"/>
      <c r="R639" s="1"/>
      <c r="S639" s="5"/>
      <c r="T639" s="7"/>
      <c r="U639" s="23"/>
      <c r="V639" s="1"/>
      <c r="W639" s="11"/>
      <c r="X639" s="10"/>
      <c r="Y639" s="45"/>
      <c r="Z639" s="92"/>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c r="CM639" s="93"/>
      <c r="CN639" s="93"/>
      <c r="CO639" s="93"/>
      <c r="CP639" s="93"/>
      <c r="CQ639" s="93"/>
      <c r="CR639" s="93"/>
      <c r="CS639" s="93"/>
      <c r="CT639" s="93"/>
      <c r="CU639" s="93"/>
      <c r="CV639" s="93"/>
      <c r="CW639" s="93"/>
      <c r="CX639" s="93"/>
      <c r="CY639" s="93"/>
      <c r="CZ639" s="93"/>
      <c r="DA639" s="93"/>
      <c r="DB639" s="93"/>
      <c r="DC639" s="93"/>
      <c r="DD639" s="93"/>
      <c r="DE639" s="93"/>
      <c r="DF639" s="93"/>
      <c r="DG639" s="93"/>
      <c r="DH639" s="93"/>
      <c r="DI639" s="93"/>
      <c r="DJ639" s="93"/>
      <c r="DK639" s="93"/>
      <c r="DL639" s="93"/>
      <c r="DM639" s="93"/>
      <c r="DN639" s="93"/>
      <c r="DO639" s="93"/>
      <c r="DP639" s="93"/>
      <c r="DQ639" s="93"/>
      <c r="DR639" s="93"/>
      <c r="DS639" s="93"/>
      <c r="DT639" s="93"/>
      <c r="DU639" s="1"/>
      <c r="DV639" s="1"/>
    </row>
    <row r="640" spans="1:126" ht="4.2" customHeight="1">
      <c r="A640" s="1"/>
      <c r="B640" s="1"/>
      <c r="C640" s="1"/>
      <c r="D640" s="13"/>
      <c r="E640" s="262"/>
      <c r="F640" s="13"/>
      <c r="G640" s="302"/>
      <c r="H640" s="13"/>
      <c r="I640" s="13"/>
      <c r="J640" s="13"/>
      <c r="K640" s="13"/>
      <c r="L640" s="13"/>
      <c r="M640" s="14"/>
      <c r="N640" s="13"/>
      <c r="O640" s="13"/>
      <c r="P640" s="14"/>
      <c r="Q640" s="13"/>
      <c r="R640" s="13"/>
      <c r="S640" s="14"/>
      <c r="T640" s="176"/>
      <c r="U640" s="23"/>
      <c r="V640" s="1"/>
      <c r="W640" s="11"/>
      <c r="X640" s="10"/>
      <c r="Y640" s="45"/>
      <c r="Z640" s="92"/>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1"/>
      <c r="DV640" s="1"/>
    </row>
    <row r="641" spans="1:126" ht="4.2" customHeight="1">
      <c r="A641" s="1"/>
      <c r="B641" s="1"/>
      <c r="C641" s="1"/>
      <c r="D641" s="1"/>
      <c r="E641" s="261"/>
      <c r="F641" s="47"/>
      <c r="G641" s="229"/>
      <c r="H641" s="1"/>
      <c r="I641" s="1"/>
      <c r="J641" s="1"/>
      <c r="K641" s="1"/>
      <c r="L641" s="1"/>
      <c r="M641" s="5"/>
      <c r="N641" s="1"/>
      <c r="O641" s="1"/>
      <c r="P641" s="5"/>
      <c r="Q641" s="1"/>
      <c r="R641" s="1"/>
      <c r="S641" s="5"/>
      <c r="T641" s="7"/>
      <c r="U641" s="23"/>
      <c r="V641" s="1"/>
      <c r="W641" s="11"/>
      <c r="X641" s="10"/>
      <c r="Y641" s="45"/>
      <c r="Z641" s="92"/>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1"/>
      <c r="DV641" s="1"/>
    </row>
    <row r="642" spans="1:126" s="4" customFormat="1">
      <c r="A642" s="3"/>
      <c r="B642" s="196"/>
      <c r="C642" s="3"/>
      <c r="D642" s="3"/>
      <c r="E642" s="9"/>
      <c r="F642" s="50"/>
      <c r="G642" s="229" t="s">
        <v>6</v>
      </c>
      <c r="H642" s="3" t="s">
        <v>102</v>
      </c>
      <c r="I642" s="3"/>
      <c r="J642" s="3"/>
      <c r="K642" s="3"/>
      <c r="L642" s="3"/>
      <c r="M642" s="5"/>
      <c r="N642" s="3" t="str">
        <f>N571</f>
        <v>Продажа машиномест</v>
      </c>
      <c r="O642" s="3"/>
      <c r="P642" s="5"/>
      <c r="Q642" s="3" t="s">
        <v>25</v>
      </c>
      <c r="R642" s="3"/>
      <c r="S642" s="5"/>
      <c r="T642" s="83"/>
      <c r="U642" s="23"/>
      <c r="V642" s="3"/>
      <c r="W642" s="11"/>
      <c r="X642" s="11"/>
      <c r="Y642" s="45"/>
      <c r="Z642" s="90"/>
      <c r="AA642" s="91">
        <f>IF(AA$8="",0,SUM(AA643:AA654))</f>
        <v>0</v>
      </c>
      <c r="AB642" s="91">
        <f t="shared" ref="AB642" si="1742">IF(AB$8="",0,SUM(AB643:AB654))</f>
        <v>0</v>
      </c>
      <c r="AC642" s="91">
        <f t="shared" ref="AC642" si="1743">IF(AC$8="",0,SUM(AC643:AC654))</f>
        <v>0</v>
      </c>
      <c r="AD642" s="91">
        <f t="shared" ref="AD642" si="1744">IF(AD$8="",0,SUM(AD643:AD654))</f>
        <v>0</v>
      </c>
      <c r="AE642" s="91">
        <f t="shared" ref="AE642" si="1745">IF(AE$8="",0,SUM(AE643:AE654))</f>
        <v>0</v>
      </c>
      <c r="AF642" s="91">
        <f t="shared" ref="AF642" si="1746">IF(AF$8="",0,SUM(AF643:AF654))</f>
        <v>0</v>
      </c>
      <c r="AG642" s="91">
        <f t="shared" ref="AG642" si="1747">IF(AG$8="",0,SUM(AG643:AG654))</f>
        <v>0</v>
      </c>
      <c r="AH642" s="91">
        <f t="shared" ref="AH642" si="1748">IF(AH$8="",0,SUM(AH643:AH654))</f>
        <v>0</v>
      </c>
      <c r="AI642" s="91">
        <f t="shared" ref="AI642" si="1749">IF(AI$8="",0,SUM(AI643:AI654))</f>
        <v>0</v>
      </c>
      <c r="AJ642" s="91">
        <f t="shared" ref="AJ642" si="1750">IF(AJ$8="",0,SUM(AJ643:AJ654))</f>
        <v>0</v>
      </c>
      <c r="AK642" s="91">
        <f t="shared" ref="AK642" si="1751">IF(AK$8="",0,SUM(AK643:AK654))</f>
        <v>0</v>
      </c>
      <c r="AL642" s="91">
        <f t="shared" ref="AL642" si="1752">IF(AL$8="",0,SUM(AL643:AL654))</f>
        <v>0</v>
      </c>
      <c r="AM642" s="91">
        <f t="shared" ref="AM642" si="1753">IF(AM$8="",0,SUM(AM643:AM654))</f>
        <v>0</v>
      </c>
      <c r="AN642" s="91">
        <f t="shared" ref="AN642" si="1754">IF(AN$8="",0,SUM(AN643:AN654))</f>
        <v>0</v>
      </c>
      <c r="AO642" s="91">
        <f t="shared" ref="AO642" si="1755">IF(AO$8="",0,SUM(AO643:AO654))</f>
        <v>0</v>
      </c>
      <c r="AP642" s="91">
        <f t="shared" ref="AP642" si="1756">IF(AP$8="",0,SUM(AP643:AP654))</f>
        <v>0</v>
      </c>
      <c r="AQ642" s="91">
        <f t="shared" ref="AQ642" si="1757">IF(AQ$8="",0,SUM(AQ643:AQ654))</f>
        <v>0</v>
      </c>
      <c r="AR642" s="91">
        <f t="shared" ref="AR642" si="1758">IF(AR$8="",0,SUM(AR643:AR654))</f>
        <v>0</v>
      </c>
      <c r="AS642" s="91">
        <f t="shared" ref="AS642" si="1759">IF(AS$8="",0,SUM(AS643:AS654))</f>
        <v>0</v>
      </c>
      <c r="AT642" s="91">
        <f t="shared" ref="AT642" si="1760">IF(AT$8="",0,SUM(AT643:AT654))</f>
        <v>0</v>
      </c>
      <c r="AU642" s="91">
        <f t="shared" ref="AU642" si="1761">IF(AU$8="",0,SUM(AU643:AU654))</f>
        <v>0</v>
      </c>
      <c r="AV642" s="91">
        <f t="shared" ref="AV642" si="1762">IF(AV$8="",0,SUM(AV643:AV654))</f>
        <v>0</v>
      </c>
      <c r="AW642" s="91">
        <f t="shared" ref="AW642" si="1763">IF(AW$8="",0,SUM(AW643:AW654))</f>
        <v>0</v>
      </c>
      <c r="AX642" s="91">
        <f t="shared" ref="AX642" si="1764">IF(AX$8="",0,SUM(AX643:AX654))</f>
        <v>0</v>
      </c>
      <c r="AY642" s="91">
        <f t="shared" ref="AY642" si="1765">IF(AY$8="",0,SUM(AY643:AY654))</f>
        <v>0</v>
      </c>
      <c r="AZ642" s="91">
        <f t="shared" ref="AZ642" si="1766">IF(AZ$8="",0,SUM(AZ643:AZ654))</f>
        <v>0</v>
      </c>
      <c r="BA642" s="91">
        <f t="shared" ref="BA642" si="1767">IF(BA$8="",0,SUM(BA643:BA654))</f>
        <v>0</v>
      </c>
      <c r="BB642" s="91">
        <f t="shared" ref="BB642" si="1768">IF(BB$8="",0,SUM(BB643:BB654))</f>
        <v>0</v>
      </c>
      <c r="BC642" s="91">
        <f t="shared" ref="BC642" si="1769">IF(BC$8="",0,SUM(BC643:BC654))</f>
        <v>0</v>
      </c>
      <c r="BD642" s="91">
        <f t="shared" ref="BD642" si="1770">IF(BD$8="",0,SUM(BD643:BD654))</f>
        <v>0</v>
      </c>
      <c r="BE642" s="91">
        <f t="shared" ref="BE642" si="1771">IF(BE$8="",0,SUM(BE643:BE654))</f>
        <v>0</v>
      </c>
      <c r="BF642" s="91">
        <f t="shared" ref="BF642" si="1772">IF(BF$8="",0,SUM(BF643:BF654))</f>
        <v>0</v>
      </c>
      <c r="BG642" s="91">
        <f t="shared" ref="BG642" si="1773">IF(BG$8="",0,SUM(BG643:BG654))</f>
        <v>0</v>
      </c>
      <c r="BH642" s="91">
        <f t="shared" ref="BH642" si="1774">IF(BH$8="",0,SUM(BH643:BH654))</f>
        <v>0</v>
      </c>
      <c r="BI642" s="91">
        <f t="shared" ref="BI642" si="1775">IF(BI$8="",0,SUM(BI643:BI654))</f>
        <v>0</v>
      </c>
      <c r="BJ642" s="91">
        <f t="shared" ref="BJ642" si="1776">IF(BJ$8="",0,SUM(BJ643:BJ654))</f>
        <v>0</v>
      </c>
      <c r="BK642" s="91">
        <f t="shared" ref="BK642" si="1777">IF(BK$8="",0,SUM(BK643:BK654))</f>
        <v>0</v>
      </c>
      <c r="BL642" s="91">
        <f t="shared" ref="BL642" si="1778">IF(BL$8="",0,SUM(BL643:BL654))</f>
        <v>0</v>
      </c>
      <c r="BM642" s="91">
        <f t="shared" ref="BM642" si="1779">IF(BM$8="",0,SUM(BM643:BM654))</f>
        <v>0</v>
      </c>
      <c r="BN642" s="91">
        <f t="shared" ref="BN642" si="1780">IF(BN$8="",0,SUM(BN643:BN654))</f>
        <v>0</v>
      </c>
      <c r="BO642" s="91">
        <f t="shared" ref="BO642" si="1781">IF(BO$8="",0,SUM(BO643:BO654))</f>
        <v>0</v>
      </c>
      <c r="BP642" s="91">
        <f t="shared" ref="BP642" si="1782">IF(BP$8="",0,SUM(BP643:BP654))</f>
        <v>0</v>
      </c>
      <c r="BQ642" s="91">
        <f t="shared" ref="BQ642" si="1783">IF(BQ$8="",0,SUM(BQ643:BQ654))</f>
        <v>0</v>
      </c>
      <c r="BR642" s="91">
        <f t="shared" ref="BR642" si="1784">IF(BR$8="",0,SUM(BR643:BR654))</f>
        <v>0</v>
      </c>
      <c r="BS642" s="91">
        <f t="shared" ref="BS642" si="1785">IF(BS$8="",0,SUM(BS643:BS654))</f>
        <v>0</v>
      </c>
      <c r="BT642" s="91">
        <f t="shared" ref="BT642" si="1786">IF(BT$8="",0,SUM(BT643:BT654))</f>
        <v>0</v>
      </c>
      <c r="BU642" s="91">
        <f t="shared" ref="BU642" si="1787">IF(BU$8="",0,SUM(BU643:BU654))</f>
        <v>0</v>
      </c>
      <c r="BV642" s="91">
        <f t="shared" ref="BV642" si="1788">IF(BV$8="",0,SUM(BV643:BV654))</f>
        <v>0</v>
      </c>
      <c r="BW642" s="91">
        <f t="shared" ref="BW642" si="1789">IF(BW$8="",0,SUM(BW643:BW654))</f>
        <v>0</v>
      </c>
      <c r="BX642" s="91">
        <f t="shared" ref="BX642" si="1790">IF(BX$8="",0,SUM(BX643:BX654))</f>
        <v>0</v>
      </c>
      <c r="BY642" s="91">
        <f t="shared" ref="BY642" si="1791">IF(BY$8="",0,SUM(BY643:BY654))</f>
        <v>0</v>
      </c>
      <c r="BZ642" s="91">
        <f t="shared" ref="BZ642" si="1792">IF(BZ$8="",0,SUM(BZ643:BZ654))</f>
        <v>0</v>
      </c>
      <c r="CA642" s="91">
        <f t="shared" ref="CA642" si="1793">IF(CA$8="",0,SUM(CA643:CA654))</f>
        <v>0</v>
      </c>
      <c r="CB642" s="91">
        <f t="shared" ref="CB642" si="1794">IF(CB$8="",0,SUM(CB643:CB654))</f>
        <v>0</v>
      </c>
      <c r="CC642" s="91">
        <f t="shared" ref="CC642" si="1795">IF(CC$8="",0,SUM(CC643:CC654))</f>
        <v>0</v>
      </c>
      <c r="CD642" s="91">
        <f t="shared" ref="CD642" si="1796">IF(CD$8="",0,SUM(CD643:CD654))</f>
        <v>0</v>
      </c>
      <c r="CE642" s="91">
        <f t="shared" ref="CE642" si="1797">IF(CE$8="",0,SUM(CE643:CE654))</f>
        <v>0</v>
      </c>
      <c r="CF642" s="91">
        <f t="shared" ref="CF642" si="1798">IF(CF$8="",0,SUM(CF643:CF654))</f>
        <v>0</v>
      </c>
      <c r="CG642" s="91">
        <f t="shared" ref="CG642" si="1799">IF(CG$8="",0,SUM(CG643:CG654))</f>
        <v>0</v>
      </c>
      <c r="CH642" s="91">
        <f t="shared" ref="CH642" si="1800">IF(CH$8="",0,SUM(CH643:CH654))</f>
        <v>0</v>
      </c>
      <c r="CI642" s="91">
        <f t="shared" ref="CI642" si="1801">IF(CI$8="",0,SUM(CI643:CI654))</f>
        <v>0</v>
      </c>
      <c r="CJ642" s="91">
        <f t="shared" ref="CJ642" si="1802">IF(CJ$8="",0,SUM(CJ643:CJ654))</f>
        <v>0</v>
      </c>
      <c r="CK642" s="91">
        <f t="shared" ref="CK642" si="1803">IF(CK$8="",0,SUM(CK643:CK654))</f>
        <v>0</v>
      </c>
      <c r="CL642" s="91">
        <f t="shared" ref="CL642" si="1804">IF(CL$8="",0,SUM(CL643:CL654))</f>
        <v>0</v>
      </c>
      <c r="CM642" s="91">
        <f t="shared" ref="CM642" si="1805">IF(CM$8="",0,SUM(CM643:CM654))</f>
        <v>0</v>
      </c>
      <c r="CN642" s="91">
        <f t="shared" ref="CN642" si="1806">IF(CN$8="",0,SUM(CN643:CN654))</f>
        <v>0</v>
      </c>
      <c r="CO642" s="91">
        <f t="shared" ref="CO642" si="1807">IF(CO$8="",0,SUM(CO643:CO654))</f>
        <v>0</v>
      </c>
      <c r="CP642" s="91">
        <f t="shared" ref="CP642" si="1808">IF(CP$8="",0,SUM(CP643:CP654))</f>
        <v>0</v>
      </c>
      <c r="CQ642" s="91">
        <f t="shared" ref="CQ642" si="1809">IF(CQ$8="",0,SUM(CQ643:CQ654))</f>
        <v>0</v>
      </c>
      <c r="CR642" s="91">
        <f t="shared" ref="CR642" si="1810">IF(CR$8="",0,SUM(CR643:CR654))</f>
        <v>0</v>
      </c>
      <c r="CS642" s="91">
        <f t="shared" ref="CS642" si="1811">IF(CS$8="",0,SUM(CS643:CS654))</f>
        <v>0</v>
      </c>
      <c r="CT642" s="91">
        <f t="shared" ref="CT642" si="1812">IF(CT$8="",0,SUM(CT643:CT654))</f>
        <v>0</v>
      </c>
      <c r="CU642" s="91">
        <f t="shared" ref="CU642" si="1813">IF(CU$8="",0,SUM(CU643:CU654))</f>
        <v>0</v>
      </c>
      <c r="CV642" s="91">
        <f t="shared" ref="CV642" si="1814">IF(CV$8="",0,SUM(CV643:CV654))</f>
        <v>0</v>
      </c>
      <c r="CW642" s="91">
        <f t="shared" ref="CW642" si="1815">IF(CW$8="",0,SUM(CW643:CW654))</f>
        <v>0</v>
      </c>
      <c r="CX642" s="91">
        <f t="shared" ref="CX642" si="1816">IF(CX$8="",0,SUM(CX643:CX654))</f>
        <v>0</v>
      </c>
      <c r="CY642" s="91">
        <f t="shared" ref="CY642" si="1817">IF(CY$8="",0,SUM(CY643:CY654))</f>
        <v>0</v>
      </c>
      <c r="CZ642" s="91">
        <f t="shared" ref="CZ642" si="1818">IF(CZ$8="",0,SUM(CZ643:CZ654))</f>
        <v>0</v>
      </c>
      <c r="DA642" s="91">
        <f t="shared" ref="DA642" si="1819">IF(DA$8="",0,SUM(DA643:DA654))</f>
        <v>0</v>
      </c>
      <c r="DB642" s="91">
        <f t="shared" ref="DB642" si="1820">IF(DB$8="",0,SUM(DB643:DB654))</f>
        <v>0</v>
      </c>
      <c r="DC642" s="91">
        <f t="shared" ref="DC642" si="1821">IF(DC$8="",0,SUM(DC643:DC654))</f>
        <v>0</v>
      </c>
      <c r="DD642" s="91">
        <f t="shared" ref="DD642" si="1822">IF(DD$8="",0,SUM(DD643:DD654))</f>
        <v>0</v>
      </c>
      <c r="DE642" s="91">
        <f t="shared" ref="DE642" si="1823">IF(DE$8="",0,SUM(DE643:DE654))</f>
        <v>0</v>
      </c>
      <c r="DF642" s="91">
        <f t="shared" ref="DF642" si="1824">IF(DF$8="",0,SUM(DF643:DF654))</f>
        <v>0</v>
      </c>
      <c r="DG642" s="91">
        <f t="shared" ref="DG642" si="1825">IF(DG$8="",0,SUM(DG643:DG654))</f>
        <v>0</v>
      </c>
      <c r="DH642" s="91">
        <f t="shared" ref="DH642" si="1826">IF(DH$8="",0,SUM(DH643:DH654))</f>
        <v>0</v>
      </c>
      <c r="DI642" s="91">
        <f t="shared" ref="DI642" si="1827">IF(DI$8="",0,SUM(DI643:DI654))</f>
        <v>0</v>
      </c>
      <c r="DJ642" s="91">
        <f t="shared" ref="DJ642" si="1828">IF(DJ$8="",0,SUM(DJ643:DJ654))</f>
        <v>0</v>
      </c>
      <c r="DK642" s="91">
        <f t="shared" ref="DK642" si="1829">IF(DK$8="",0,SUM(DK643:DK654))</f>
        <v>0</v>
      </c>
      <c r="DL642" s="91">
        <f t="shared" ref="DL642" si="1830">IF(DL$8="",0,SUM(DL643:DL654))</f>
        <v>0</v>
      </c>
      <c r="DM642" s="91">
        <f t="shared" ref="DM642" si="1831">IF(DM$8="",0,SUM(DM643:DM654))</f>
        <v>0</v>
      </c>
      <c r="DN642" s="91">
        <f t="shared" ref="DN642" si="1832">IF(DN$8="",0,SUM(DN643:DN654))</f>
        <v>0</v>
      </c>
      <c r="DO642" s="91">
        <f t="shared" ref="DO642" si="1833">IF(DO$8="",0,SUM(DO643:DO654))</f>
        <v>0</v>
      </c>
      <c r="DP642" s="91">
        <f t="shared" ref="DP642" si="1834">IF(DP$8="",0,SUM(DP643:DP654))</f>
        <v>0</v>
      </c>
      <c r="DQ642" s="91">
        <f t="shared" ref="DQ642" si="1835">IF(DQ$8="",0,SUM(DQ643:DQ654))</f>
        <v>0</v>
      </c>
      <c r="DR642" s="91">
        <f t="shared" ref="DR642" si="1836">IF(DR$8="",0,SUM(DR643:DR654))</f>
        <v>0</v>
      </c>
      <c r="DS642" s="91">
        <f t="shared" ref="DS642" si="1837">IF(DS$8="",0,SUM(DS643:DS654))</f>
        <v>0</v>
      </c>
      <c r="DT642" s="91">
        <f t="shared" ref="DT642" si="1838">IF(DT$8="",0,SUM(DT643:DT654))</f>
        <v>0</v>
      </c>
      <c r="DU642" s="3"/>
      <c r="DV642" s="3"/>
    </row>
    <row r="643" spans="1:126" ht="4.2" customHeight="1">
      <c r="A643" s="1"/>
      <c r="B643" s="1"/>
      <c r="C643" s="13"/>
      <c r="D643" s="13"/>
      <c r="E643" s="262"/>
      <c r="F643" s="13"/>
      <c r="G643" s="302"/>
      <c r="H643" s="13"/>
      <c r="I643" s="13"/>
      <c r="J643" s="13"/>
      <c r="K643" s="13"/>
      <c r="L643" s="13"/>
      <c r="M643" s="14"/>
      <c r="N643" s="13"/>
      <c r="O643" s="13"/>
      <c r="P643" s="14"/>
      <c r="Q643" s="13"/>
      <c r="R643" s="13"/>
      <c r="S643" s="14"/>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c r="BK643" s="176"/>
      <c r="BL643" s="176"/>
      <c r="BM643" s="176"/>
      <c r="BN643" s="176"/>
      <c r="BO643" s="176"/>
      <c r="BP643" s="176"/>
      <c r="BQ643" s="176"/>
      <c r="BR643" s="176"/>
      <c r="BS643" s="176"/>
      <c r="BT643" s="176"/>
      <c r="BU643" s="176"/>
      <c r="BV643" s="176"/>
      <c r="BW643" s="176"/>
      <c r="BX643" s="176"/>
      <c r="BY643" s="176"/>
      <c r="BZ643" s="176"/>
      <c r="CA643" s="176"/>
      <c r="CB643" s="176"/>
      <c r="CC643" s="176"/>
      <c r="CD643" s="176"/>
      <c r="CE643" s="176"/>
      <c r="CF643" s="176"/>
      <c r="CG643" s="176"/>
      <c r="CH643" s="176"/>
      <c r="CI643" s="176"/>
      <c r="CJ643" s="176"/>
      <c r="CK643" s="176"/>
      <c r="CL643" s="176"/>
      <c r="CM643" s="176"/>
      <c r="CN643" s="176"/>
      <c r="CO643" s="176"/>
      <c r="CP643" s="176"/>
      <c r="CQ643" s="176"/>
      <c r="CR643" s="176"/>
      <c r="CS643" s="176"/>
      <c r="CT643" s="176"/>
      <c r="CU643" s="176"/>
      <c r="CV643" s="176"/>
      <c r="CW643" s="176"/>
      <c r="CX643" s="176"/>
      <c r="CY643" s="176"/>
      <c r="CZ643" s="176"/>
      <c r="DA643" s="176"/>
      <c r="DB643" s="176"/>
      <c r="DC643" s="176"/>
      <c r="DD643" s="176"/>
      <c r="DE643" s="176"/>
      <c r="DF643" s="176"/>
      <c r="DG643" s="176"/>
      <c r="DH643" s="176"/>
      <c r="DI643" s="176"/>
      <c r="DJ643" s="176"/>
      <c r="DK643" s="176"/>
      <c r="DL643" s="176"/>
      <c r="DM643" s="176"/>
      <c r="DN643" s="176"/>
      <c r="DO643" s="176"/>
      <c r="DP643" s="176"/>
      <c r="DQ643" s="176"/>
      <c r="DR643" s="176"/>
      <c r="DS643" s="176"/>
      <c r="DT643" s="176"/>
      <c r="DU643" s="1"/>
      <c r="DV643" s="1"/>
    </row>
    <row r="644" spans="1:126" s="237" customFormat="1" ht="10.199999999999999">
      <c r="A644" s="226"/>
      <c r="B644" s="227" t="s">
        <v>91</v>
      </c>
      <c r="C644" s="228"/>
      <c r="D644" s="227"/>
      <c r="E644" s="268"/>
      <c r="F644" s="114"/>
      <c r="G644" s="229"/>
      <c r="H644" s="226"/>
      <c r="I644" s="239" t="str">
        <f>$I$112</f>
        <v>Стоимостная структура себестоимости 1 ед. готовой продукции</v>
      </c>
      <c r="J644" s="226"/>
      <c r="K644" s="226"/>
      <c r="L644" s="226"/>
      <c r="M644" s="230" t="s">
        <v>6</v>
      </c>
      <c r="N644" s="231" t="s">
        <v>401</v>
      </c>
      <c r="O644" s="226"/>
      <c r="P644" s="229"/>
      <c r="Q644" s="226" t="s">
        <v>25</v>
      </c>
      <c r="R644" s="226"/>
      <c r="S644" s="230" t="s">
        <v>6</v>
      </c>
      <c r="T644" s="231"/>
      <c r="U644" s="238" t="s">
        <v>7</v>
      </c>
      <c r="V644" s="226"/>
      <c r="W644" s="233"/>
      <c r="X644" s="234"/>
      <c r="Y644" s="229" t="s">
        <v>6</v>
      </c>
      <c r="Z644" s="235"/>
      <c r="AA644" s="684">
        <f>Главная!$N$54*Главная!$N$57</f>
        <v>0</v>
      </c>
      <c r="AB644" s="236">
        <f>AA644</f>
        <v>0</v>
      </c>
      <c r="AC644" s="236">
        <f t="shared" ref="AC644:CN644" si="1839">AB644</f>
        <v>0</v>
      </c>
      <c r="AD644" s="236">
        <f t="shared" si="1839"/>
        <v>0</v>
      </c>
      <c r="AE644" s="236">
        <f t="shared" si="1839"/>
        <v>0</v>
      </c>
      <c r="AF644" s="236">
        <f t="shared" si="1839"/>
        <v>0</v>
      </c>
      <c r="AG644" s="236">
        <f t="shared" si="1839"/>
        <v>0</v>
      </c>
      <c r="AH644" s="236">
        <f t="shared" si="1839"/>
        <v>0</v>
      </c>
      <c r="AI644" s="236">
        <f t="shared" si="1839"/>
        <v>0</v>
      </c>
      <c r="AJ644" s="236">
        <f t="shared" si="1839"/>
        <v>0</v>
      </c>
      <c r="AK644" s="236">
        <f t="shared" si="1839"/>
        <v>0</v>
      </c>
      <c r="AL644" s="236">
        <f t="shared" si="1839"/>
        <v>0</v>
      </c>
      <c r="AM644" s="236">
        <f t="shared" si="1839"/>
        <v>0</v>
      </c>
      <c r="AN644" s="236">
        <f t="shared" si="1839"/>
        <v>0</v>
      </c>
      <c r="AO644" s="236">
        <f t="shared" si="1839"/>
        <v>0</v>
      </c>
      <c r="AP644" s="236">
        <f t="shared" si="1839"/>
        <v>0</v>
      </c>
      <c r="AQ644" s="236">
        <f t="shared" si="1839"/>
        <v>0</v>
      </c>
      <c r="AR644" s="236">
        <f t="shared" si="1839"/>
        <v>0</v>
      </c>
      <c r="AS644" s="236">
        <f t="shared" si="1839"/>
        <v>0</v>
      </c>
      <c r="AT644" s="236">
        <f t="shared" si="1839"/>
        <v>0</v>
      </c>
      <c r="AU644" s="236">
        <f t="shared" si="1839"/>
        <v>0</v>
      </c>
      <c r="AV644" s="236">
        <f t="shared" si="1839"/>
        <v>0</v>
      </c>
      <c r="AW644" s="236">
        <f t="shared" si="1839"/>
        <v>0</v>
      </c>
      <c r="AX644" s="236">
        <f t="shared" si="1839"/>
        <v>0</v>
      </c>
      <c r="AY644" s="236">
        <f t="shared" si="1839"/>
        <v>0</v>
      </c>
      <c r="AZ644" s="236">
        <f t="shared" si="1839"/>
        <v>0</v>
      </c>
      <c r="BA644" s="236">
        <f t="shared" si="1839"/>
        <v>0</v>
      </c>
      <c r="BB644" s="236">
        <f t="shared" si="1839"/>
        <v>0</v>
      </c>
      <c r="BC644" s="236">
        <f t="shared" si="1839"/>
        <v>0</v>
      </c>
      <c r="BD644" s="236">
        <f t="shared" si="1839"/>
        <v>0</v>
      </c>
      <c r="BE644" s="236">
        <f t="shared" si="1839"/>
        <v>0</v>
      </c>
      <c r="BF644" s="236">
        <f t="shared" si="1839"/>
        <v>0</v>
      </c>
      <c r="BG644" s="236">
        <f t="shared" si="1839"/>
        <v>0</v>
      </c>
      <c r="BH644" s="236">
        <f t="shared" si="1839"/>
        <v>0</v>
      </c>
      <c r="BI644" s="236">
        <f t="shared" si="1839"/>
        <v>0</v>
      </c>
      <c r="BJ644" s="236">
        <f t="shared" si="1839"/>
        <v>0</v>
      </c>
      <c r="BK644" s="236">
        <f t="shared" si="1839"/>
        <v>0</v>
      </c>
      <c r="BL644" s="236">
        <f t="shared" si="1839"/>
        <v>0</v>
      </c>
      <c r="BM644" s="236">
        <f t="shared" si="1839"/>
        <v>0</v>
      </c>
      <c r="BN644" s="236">
        <f t="shared" si="1839"/>
        <v>0</v>
      </c>
      <c r="BO644" s="236">
        <f t="shared" si="1839"/>
        <v>0</v>
      </c>
      <c r="BP644" s="236">
        <f t="shared" si="1839"/>
        <v>0</v>
      </c>
      <c r="BQ644" s="236">
        <f t="shared" si="1839"/>
        <v>0</v>
      </c>
      <c r="BR644" s="236">
        <f t="shared" si="1839"/>
        <v>0</v>
      </c>
      <c r="BS644" s="236">
        <f t="shared" si="1839"/>
        <v>0</v>
      </c>
      <c r="BT644" s="236">
        <f t="shared" si="1839"/>
        <v>0</v>
      </c>
      <c r="BU644" s="236">
        <f t="shared" si="1839"/>
        <v>0</v>
      </c>
      <c r="BV644" s="236">
        <f t="shared" si="1839"/>
        <v>0</v>
      </c>
      <c r="BW644" s="236">
        <f t="shared" si="1839"/>
        <v>0</v>
      </c>
      <c r="BX644" s="236">
        <f t="shared" si="1839"/>
        <v>0</v>
      </c>
      <c r="BY644" s="236">
        <f t="shared" si="1839"/>
        <v>0</v>
      </c>
      <c r="BZ644" s="236">
        <f t="shared" si="1839"/>
        <v>0</v>
      </c>
      <c r="CA644" s="236">
        <f t="shared" si="1839"/>
        <v>0</v>
      </c>
      <c r="CB644" s="236">
        <f t="shared" si="1839"/>
        <v>0</v>
      </c>
      <c r="CC644" s="236">
        <f t="shared" si="1839"/>
        <v>0</v>
      </c>
      <c r="CD644" s="236">
        <f t="shared" si="1839"/>
        <v>0</v>
      </c>
      <c r="CE644" s="236">
        <f t="shared" si="1839"/>
        <v>0</v>
      </c>
      <c r="CF644" s="236">
        <f t="shared" si="1839"/>
        <v>0</v>
      </c>
      <c r="CG644" s="236">
        <f t="shared" si="1839"/>
        <v>0</v>
      </c>
      <c r="CH644" s="236">
        <f t="shared" si="1839"/>
        <v>0</v>
      </c>
      <c r="CI644" s="236">
        <f t="shared" si="1839"/>
        <v>0</v>
      </c>
      <c r="CJ644" s="236">
        <f t="shared" si="1839"/>
        <v>0</v>
      </c>
      <c r="CK644" s="236">
        <f t="shared" si="1839"/>
        <v>0</v>
      </c>
      <c r="CL644" s="236">
        <f t="shared" si="1839"/>
        <v>0</v>
      </c>
      <c r="CM644" s="236">
        <f t="shared" si="1839"/>
        <v>0</v>
      </c>
      <c r="CN644" s="236">
        <f t="shared" si="1839"/>
        <v>0</v>
      </c>
      <c r="CO644" s="236">
        <f t="shared" ref="CO644:DT644" si="1840">CN644</f>
        <v>0</v>
      </c>
      <c r="CP644" s="236">
        <f t="shared" si="1840"/>
        <v>0</v>
      </c>
      <c r="CQ644" s="236">
        <f t="shared" si="1840"/>
        <v>0</v>
      </c>
      <c r="CR644" s="236">
        <f t="shared" si="1840"/>
        <v>0</v>
      </c>
      <c r="CS644" s="236">
        <f t="shared" si="1840"/>
        <v>0</v>
      </c>
      <c r="CT644" s="236">
        <f t="shared" si="1840"/>
        <v>0</v>
      </c>
      <c r="CU644" s="236">
        <f t="shared" si="1840"/>
        <v>0</v>
      </c>
      <c r="CV644" s="236">
        <f t="shared" si="1840"/>
        <v>0</v>
      </c>
      <c r="CW644" s="236">
        <f t="shared" si="1840"/>
        <v>0</v>
      </c>
      <c r="CX644" s="236">
        <f t="shared" si="1840"/>
        <v>0</v>
      </c>
      <c r="CY644" s="236">
        <f t="shared" si="1840"/>
        <v>0</v>
      </c>
      <c r="CZ644" s="236">
        <f t="shared" si="1840"/>
        <v>0</v>
      </c>
      <c r="DA644" s="236">
        <f t="shared" si="1840"/>
        <v>0</v>
      </c>
      <c r="DB644" s="236">
        <f t="shared" si="1840"/>
        <v>0</v>
      </c>
      <c r="DC644" s="236">
        <f t="shared" si="1840"/>
        <v>0</v>
      </c>
      <c r="DD644" s="236">
        <f t="shared" si="1840"/>
        <v>0</v>
      </c>
      <c r="DE644" s="236">
        <f t="shared" si="1840"/>
        <v>0</v>
      </c>
      <c r="DF644" s="236">
        <f t="shared" si="1840"/>
        <v>0</v>
      </c>
      <c r="DG644" s="236">
        <f t="shared" si="1840"/>
        <v>0</v>
      </c>
      <c r="DH644" s="236">
        <f t="shared" si="1840"/>
        <v>0</v>
      </c>
      <c r="DI644" s="236">
        <f t="shared" si="1840"/>
        <v>0</v>
      </c>
      <c r="DJ644" s="236">
        <f t="shared" si="1840"/>
        <v>0</v>
      </c>
      <c r="DK644" s="236">
        <f t="shared" si="1840"/>
        <v>0</v>
      </c>
      <c r="DL644" s="236">
        <f t="shared" si="1840"/>
        <v>0</v>
      </c>
      <c r="DM644" s="236">
        <f t="shared" si="1840"/>
        <v>0</v>
      </c>
      <c r="DN644" s="236">
        <f t="shared" si="1840"/>
        <v>0</v>
      </c>
      <c r="DO644" s="236">
        <f t="shared" si="1840"/>
        <v>0</v>
      </c>
      <c r="DP644" s="236">
        <f t="shared" si="1840"/>
        <v>0</v>
      </c>
      <c r="DQ644" s="236">
        <f t="shared" si="1840"/>
        <v>0</v>
      </c>
      <c r="DR644" s="236">
        <f t="shared" si="1840"/>
        <v>0</v>
      </c>
      <c r="DS644" s="236">
        <f t="shared" si="1840"/>
        <v>0</v>
      </c>
      <c r="DT644" s="236">
        <f t="shared" si="1840"/>
        <v>0</v>
      </c>
      <c r="DU644" s="226"/>
      <c r="DV644" s="226"/>
    </row>
    <row r="645" spans="1:126" s="237" customFormat="1" ht="10.199999999999999">
      <c r="A645" s="226"/>
      <c r="B645" s="227" t="s">
        <v>92</v>
      </c>
      <c r="C645" s="228"/>
      <c r="D645" s="227"/>
      <c r="E645" s="268"/>
      <c r="F645" s="114"/>
      <c r="G645" s="229"/>
      <c r="H645" s="226"/>
      <c r="I645" s="226" t="str">
        <f t="shared" ref="I645:I653" si="1841">$I$112</f>
        <v>Стоимостная структура себестоимости 1 ед. готовой продукции</v>
      </c>
      <c r="J645" s="226"/>
      <c r="K645" s="226"/>
      <c r="L645" s="226"/>
      <c r="M645" s="230" t="s">
        <v>6</v>
      </c>
      <c r="N645" s="231"/>
      <c r="O645" s="226"/>
      <c r="P645" s="229"/>
      <c r="Q645" s="226" t="s">
        <v>25</v>
      </c>
      <c r="R645" s="226"/>
      <c r="S645" s="230" t="s">
        <v>6</v>
      </c>
      <c r="T645" s="231"/>
      <c r="U645" s="238" t="s">
        <v>7</v>
      </c>
      <c r="V645" s="226"/>
      <c r="W645" s="233"/>
      <c r="X645" s="234"/>
      <c r="Y645" s="229" t="s">
        <v>6</v>
      </c>
      <c r="Z645" s="235"/>
      <c r="AA645" s="236"/>
      <c r="AB645" s="236"/>
      <c r="AC645" s="236"/>
      <c r="AD645" s="236"/>
      <c r="AE645" s="236"/>
      <c r="AF645" s="236"/>
      <c r="AG645" s="236"/>
      <c r="AH645" s="23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236"/>
      <c r="BS645" s="236"/>
      <c r="BT645" s="236"/>
      <c r="BU645" s="236"/>
      <c r="BV645" s="236"/>
      <c r="BW645" s="236"/>
      <c r="BX645" s="236"/>
      <c r="BY645" s="236"/>
      <c r="BZ645" s="236"/>
      <c r="CA645" s="236"/>
      <c r="CB645" s="236"/>
      <c r="CC645" s="236"/>
      <c r="CD645" s="236"/>
      <c r="CE645" s="236"/>
      <c r="CF645" s="236"/>
      <c r="CG645" s="236"/>
      <c r="CH645" s="236"/>
      <c r="CI645" s="236"/>
      <c r="CJ645" s="236"/>
      <c r="CK645" s="236"/>
      <c r="CL645" s="236"/>
      <c r="CM645" s="236"/>
      <c r="CN645" s="236"/>
      <c r="CO645" s="236"/>
      <c r="CP645" s="236"/>
      <c r="CQ645" s="236"/>
      <c r="CR645" s="236"/>
      <c r="CS645" s="236"/>
      <c r="CT645" s="236"/>
      <c r="CU645" s="236"/>
      <c r="CV645" s="236"/>
      <c r="CW645" s="236"/>
      <c r="CX645" s="236"/>
      <c r="CY645" s="236"/>
      <c r="CZ645" s="236"/>
      <c r="DA645" s="236"/>
      <c r="DB645" s="236"/>
      <c r="DC645" s="236"/>
      <c r="DD645" s="236"/>
      <c r="DE645" s="236"/>
      <c r="DF645" s="236"/>
      <c r="DG645" s="236"/>
      <c r="DH645" s="236"/>
      <c r="DI645" s="236"/>
      <c r="DJ645" s="236"/>
      <c r="DK645" s="236"/>
      <c r="DL645" s="236"/>
      <c r="DM645" s="236"/>
      <c r="DN645" s="236"/>
      <c r="DO645" s="236"/>
      <c r="DP645" s="236"/>
      <c r="DQ645" s="236"/>
      <c r="DR645" s="236"/>
      <c r="DS645" s="236"/>
      <c r="DT645" s="236"/>
      <c r="DU645" s="226"/>
      <c r="DV645" s="226"/>
    </row>
    <row r="646" spans="1:126" s="237" customFormat="1" ht="10.199999999999999">
      <c r="A646" s="226"/>
      <c r="B646" s="227" t="s">
        <v>93</v>
      </c>
      <c r="C646" s="226"/>
      <c r="D646" s="227"/>
      <c r="E646" s="268"/>
      <c r="F646" s="114"/>
      <c r="G646" s="229"/>
      <c r="H646" s="226"/>
      <c r="I646" s="226" t="str">
        <f t="shared" si="1841"/>
        <v>Стоимостная структура себестоимости 1 ед. готовой продукции</v>
      </c>
      <c r="J646" s="226"/>
      <c r="K646" s="226"/>
      <c r="L646" s="226"/>
      <c r="M646" s="230" t="s">
        <v>6</v>
      </c>
      <c r="N646" s="231"/>
      <c r="O646" s="226"/>
      <c r="P646" s="229"/>
      <c r="Q646" s="226" t="s">
        <v>25</v>
      </c>
      <c r="R646" s="226"/>
      <c r="S646" s="230" t="s">
        <v>6</v>
      </c>
      <c r="T646" s="231"/>
      <c r="U646" s="238" t="s">
        <v>7</v>
      </c>
      <c r="V646" s="226"/>
      <c r="W646" s="233"/>
      <c r="X646" s="234"/>
      <c r="Y646" s="229" t="s">
        <v>6</v>
      </c>
      <c r="Z646" s="235"/>
      <c r="AA646" s="236"/>
      <c r="AB646" s="236"/>
      <c r="AC646" s="236"/>
      <c r="AD646" s="236"/>
      <c r="AE646" s="236"/>
      <c r="AF646" s="236"/>
      <c r="AG646" s="236"/>
      <c r="AH646" s="236"/>
      <c r="AI646" s="236"/>
      <c r="AJ646" s="236"/>
      <c r="AK646" s="236"/>
      <c r="AL646" s="236"/>
      <c r="AM646" s="236"/>
      <c r="AN646" s="236"/>
      <c r="AO646" s="236"/>
      <c r="AP646" s="236"/>
      <c r="AQ646" s="236"/>
      <c r="AR646" s="236"/>
      <c r="AS646" s="236"/>
      <c r="AT646" s="236"/>
      <c r="AU646" s="236"/>
      <c r="AV646" s="236"/>
      <c r="AW646" s="236"/>
      <c r="AX646" s="236"/>
      <c r="AY646" s="236"/>
      <c r="AZ646" s="236"/>
      <c r="BA646" s="236"/>
      <c r="BB646" s="236"/>
      <c r="BC646" s="236"/>
      <c r="BD646" s="236"/>
      <c r="BE646" s="236"/>
      <c r="BF646" s="236"/>
      <c r="BG646" s="236"/>
      <c r="BH646" s="236"/>
      <c r="BI646" s="236"/>
      <c r="BJ646" s="236"/>
      <c r="BK646" s="236"/>
      <c r="BL646" s="236"/>
      <c r="BM646" s="236"/>
      <c r="BN646" s="236"/>
      <c r="BO646" s="236"/>
      <c r="BP646" s="236"/>
      <c r="BQ646" s="236"/>
      <c r="BR646" s="236"/>
      <c r="BS646" s="236"/>
      <c r="BT646" s="236"/>
      <c r="BU646" s="236"/>
      <c r="BV646" s="236"/>
      <c r="BW646" s="236"/>
      <c r="BX646" s="236"/>
      <c r="BY646" s="236"/>
      <c r="BZ646" s="236"/>
      <c r="CA646" s="236"/>
      <c r="CB646" s="236"/>
      <c r="CC646" s="236"/>
      <c r="CD646" s="236"/>
      <c r="CE646" s="236"/>
      <c r="CF646" s="236"/>
      <c r="CG646" s="236"/>
      <c r="CH646" s="236"/>
      <c r="CI646" s="236"/>
      <c r="CJ646" s="236"/>
      <c r="CK646" s="236"/>
      <c r="CL646" s="236"/>
      <c r="CM646" s="236"/>
      <c r="CN646" s="236"/>
      <c r="CO646" s="236"/>
      <c r="CP646" s="236"/>
      <c r="CQ646" s="236"/>
      <c r="CR646" s="236"/>
      <c r="CS646" s="236"/>
      <c r="CT646" s="236"/>
      <c r="CU646" s="236"/>
      <c r="CV646" s="236"/>
      <c r="CW646" s="236"/>
      <c r="CX646" s="236"/>
      <c r="CY646" s="236"/>
      <c r="CZ646" s="236"/>
      <c r="DA646" s="236"/>
      <c r="DB646" s="236"/>
      <c r="DC646" s="236"/>
      <c r="DD646" s="236"/>
      <c r="DE646" s="236"/>
      <c r="DF646" s="236"/>
      <c r="DG646" s="236"/>
      <c r="DH646" s="236"/>
      <c r="DI646" s="236"/>
      <c r="DJ646" s="236"/>
      <c r="DK646" s="236"/>
      <c r="DL646" s="236"/>
      <c r="DM646" s="236"/>
      <c r="DN646" s="236"/>
      <c r="DO646" s="236"/>
      <c r="DP646" s="236"/>
      <c r="DQ646" s="236"/>
      <c r="DR646" s="236"/>
      <c r="DS646" s="236"/>
      <c r="DT646" s="236"/>
      <c r="DU646" s="226"/>
      <c r="DV646" s="226"/>
    </row>
    <row r="647" spans="1:126" s="237" customFormat="1" ht="10.199999999999999">
      <c r="A647" s="226"/>
      <c r="B647" s="227" t="s">
        <v>94</v>
      </c>
      <c r="C647" s="228"/>
      <c r="D647" s="227"/>
      <c r="E647" s="268"/>
      <c r="F647" s="114"/>
      <c r="G647" s="229"/>
      <c r="H647" s="226"/>
      <c r="I647" s="226" t="str">
        <f t="shared" si="1841"/>
        <v>Стоимостная структура себестоимости 1 ед. готовой продукции</v>
      </c>
      <c r="J647" s="226"/>
      <c r="K647" s="226"/>
      <c r="L647" s="226"/>
      <c r="M647" s="230" t="s">
        <v>6</v>
      </c>
      <c r="N647" s="231"/>
      <c r="O647" s="226"/>
      <c r="P647" s="229"/>
      <c r="Q647" s="226" t="s">
        <v>25</v>
      </c>
      <c r="R647" s="226"/>
      <c r="S647" s="230" t="s">
        <v>6</v>
      </c>
      <c r="T647" s="231"/>
      <c r="U647" s="238" t="s">
        <v>7</v>
      </c>
      <c r="V647" s="226"/>
      <c r="W647" s="233"/>
      <c r="X647" s="234"/>
      <c r="Y647" s="229" t="s">
        <v>6</v>
      </c>
      <c r="Z647" s="235"/>
      <c r="AA647" s="236"/>
      <c r="AB647" s="236"/>
      <c r="AC647" s="236"/>
      <c r="AD647" s="236"/>
      <c r="AE647" s="236"/>
      <c r="AF647" s="236"/>
      <c r="AG647" s="236"/>
      <c r="AH647" s="236"/>
      <c r="AI647" s="236"/>
      <c r="AJ647" s="236"/>
      <c r="AK647" s="236"/>
      <c r="AL647" s="236"/>
      <c r="AM647" s="236"/>
      <c r="AN647" s="236"/>
      <c r="AO647" s="236"/>
      <c r="AP647" s="236"/>
      <c r="AQ647" s="236"/>
      <c r="AR647" s="236"/>
      <c r="AS647" s="236"/>
      <c r="AT647" s="236"/>
      <c r="AU647" s="236"/>
      <c r="AV647" s="236"/>
      <c r="AW647" s="236"/>
      <c r="AX647" s="236"/>
      <c r="AY647" s="236"/>
      <c r="AZ647" s="236"/>
      <c r="BA647" s="236"/>
      <c r="BB647" s="236"/>
      <c r="BC647" s="236"/>
      <c r="BD647" s="236"/>
      <c r="BE647" s="236"/>
      <c r="BF647" s="236"/>
      <c r="BG647" s="236"/>
      <c r="BH647" s="236"/>
      <c r="BI647" s="236"/>
      <c r="BJ647" s="236"/>
      <c r="BK647" s="236"/>
      <c r="BL647" s="236"/>
      <c r="BM647" s="236"/>
      <c r="BN647" s="236"/>
      <c r="BO647" s="236"/>
      <c r="BP647" s="236"/>
      <c r="BQ647" s="236"/>
      <c r="BR647" s="236"/>
      <c r="BS647" s="236"/>
      <c r="BT647" s="236"/>
      <c r="BU647" s="236"/>
      <c r="BV647" s="236"/>
      <c r="BW647" s="236"/>
      <c r="BX647" s="236"/>
      <c r="BY647" s="236"/>
      <c r="BZ647" s="236"/>
      <c r="CA647" s="236"/>
      <c r="CB647" s="236"/>
      <c r="CC647" s="236"/>
      <c r="CD647" s="236"/>
      <c r="CE647" s="236"/>
      <c r="CF647" s="236"/>
      <c r="CG647" s="236"/>
      <c r="CH647" s="236"/>
      <c r="CI647" s="236"/>
      <c r="CJ647" s="236"/>
      <c r="CK647" s="236"/>
      <c r="CL647" s="236"/>
      <c r="CM647" s="236"/>
      <c r="CN647" s="236"/>
      <c r="CO647" s="236"/>
      <c r="CP647" s="236"/>
      <c r="CQ647" s="236"/>
      <c r="CR647" s="236"/>
      <c r="CS647" s="236"/>
      <c r="CT647" s="236"/>
      <c r="CU647" s="236"/>
      <c r="CV647" s="236"/>
      <c r="CW647" s="236"/>
      <c r="CX647" s="236"/>
      <c r="CY647" s="236"/>
      <c r="CZ647" s="236"/>
      <c r="DA647" s="236"/>
      <c r="DB647" s="236"/>
      <c r="DC647" s="236"/>
      <c r="DD647" s="236"/>
      <c r="DE647" s="236"/>
      <c r="DF647" s="236"/>
      <c r="DG647" s="236"/>
      <c r="DH647" s="236"/>
      <c r="DI647" s="236"/>
      <c r="DJ647" s="236"/>
      <c r="DK647" s="236"/>
      <c r="DL647" s="236"/>
      <c r="DM647" s="236"/>
      <c r="DN647" s="236"/>
      <c r="DO647" s="236"/>
      <c r="DP647" s="236"/>
      <c r="DQ647" s="236"/>
      <c r="DR647" s="236"/>
      <c r="DS647" s="236"/>
      <c r="DT647" s="236"/>
      <c r="DU647" s="226"/>
      <c r="DV647" s="226"/>
    </row>
    <row r="648" spans="1:126" s="237" customFormat="1" ht="10.199999999999999">
      <c r="A648" s="226"/>
      <c r="B648" s="227" t="s">
        <v>95</v>
      </c>
      <c r="C648" s="226"/>
      <c r="D648" s="227"/>
      <c r="E648" s="268"/>
      <c r="F648" s="114"/>
      <c r="G648" s="229"/>
      <c r="H648" s="226"/>
      <c r="I648" s="226" t="str">
        <f t="shared" si="1841"/>
        <v>Стоимостная структура себестоимости 1 ед. готовой продукции</v>
      </c>
      <c r="J648" s="226"/>
      <c r="K648" s="226"/>
      <c r="L648" s="226"/>
      <c r="M648" s="230" t="s">
        <v>6</v>
      </c>
      <c r="N648" s="231"/>
      <c r="O648" s="226"/>
      <c r="P648" s="229"/>
      <c r="Q648" s="226" t="s">
        <v>25</v>
      </c>
      <c r="R648" s="226"/>
      <c r="S648" s="230" t="s">
        <v>6</v>
      </c>
      <c r="T648" s="231"/>
      <c r="U648" s="238" t="s">
        <v>7</v>
      </c>
      <c r="V648" s="226"/>
      <c r="W648" s="233"/>
      <c r="X648" s="234"/>
      <c r="Y648" s="229" t="s">
        <v>6</v>
      </c>
      <c r="Z648" s="235"/>
      <c r="AA648" s="236"/>
      <c r="AB648" s="236"/>
      <c r="AC648" s="236"/>
      <c r="AD648" s="236"/>
      <c r="AE648" s="236"/>
      <c r="AF648" s="236"/>
      <c r="AG648" s="236"/>
      <c r="AH648" s="236"/>
      <c r="AI648" s="236"/>
      <c r="AJ648" s="236"/>
      <c r="AK648" s="236"/>
      <c r="AL648" s="236"/>
      <c r="AM648" s="236"/>
      <c r="AN648" s="236"/>
      <c r="AO648" s="236"/>
      <c r="AP648" s="236"/>
      <c r="AQ648" s="236"/>
      <c r="AR648" s="236"/>
      <c r="AS648" s="236"/>
      <c r="AT648" s="236"/>
      <c r="AU648" s="236"/>
      <c r="AV648" s="236"/>
      <c r="AW648" s="236"/>
      <c r="AX648" s="236"/>
      <c r="AY648" s="236"/>
      <c r="AZ648" s="236"/>
      <c r="BA648" s="236"/>
      <c r="BB648" s="236"/>
      <c r="BC648" s="236"/>
      <c r="BD648" s="236"/>
      <c r="BE648" s="236"/>
      <c r="BF648" s="236"/>
      <c r="BG648" s="236"/>
      <c r="BH648" s="236"/>
      <c r="BI648" s="236"/>
      <c r="BJ648" s="236"/>
      <c r="BK648" s="236"/>
      <c r="BL648" s="236"/>
      <c r="BM648" s="236"/>
      <c r="BN648" s="236"/>
      <c r="BO648" s="236"/>
      <c r="BP648" s="236"/>
      <c r="BQ648" s="236"/>
      <c r="BR648" s="236"/>
      <c r="BS648" s="236"/>
      <c r="BT648" s="236"/>
      <c r="BU648" s="236"/>
      <c r="BV648" s="236"/>
      <c r="BW648" s="236"/>
      <c r="BX648" s="236"/>
      <c r="BY648" s="236"/>
      <c r="BZ648" s="236"/>
      <c r="CA648" s="236"/>
      <c r="CB648" s="236"/>
      <c r="CC648" s="236"/>
      <c r="CD648" s="236"/>
      <c r="CE648" s="236"/>
      <c r="CF648" s="236"/>
      <c r="CG648" s="236"/>
      <c r="CH648" s="236"/>
      <c r="CI648" s="236"/>
      <c r="CJ648" s="236"/>
      <c r="CK648" s="236"/>
      <c r="CL648" s="236"/>
      <c r="CM648" s="236"/>
      <c r="CN648" s="236"/>
      <c r="CO648" s="236"/>
      <c r="CP648" s="236"/>
      <c r="CQ648" s="236"/>
      <c r="CR648" s="236"/>
      <c r="CS648" s="236"/>
      <c r="CT648" s="236"/>
      <c r="CU648" s="236"/>
      <c r="CV648" s="236"/>
      <c r="CW648" s="236"/>
      <c r="CX648" s="236"/>
      <c r="CY648" s="236"/>
      <c r="CZ648" s="236"/>
      <c r="DA648" s="236"/>
      <c r="DB648" s="236"/>
      <c r="DC648" s="236"/>
      <c r="DD648" s="236"/>
      <c r="DE648" s="236"/>
      <c r="DF648" s="236"/>
      <c r="DG648" s="236"/>
      <c r="DH648" s="236"/>
      <c r="DI648" s="236"/>
      <c r="DJ648" s="236"/>
      <c r="DK648" s="236"/>
      <c r="DL648" s="236"/>
      <c r="DM648" s="236"/>
      <c r="DN648" s="236"/>
      <c r="DO648" s="236"/>
      <c r="DP648" s="236"/>
      <c r="DQ648" s="236"/>
      <c r="DR648" s="236"/>
      <c r="DS648" s="236"/>
      <c r="DT648" s="236"/>
      <c r="DU648" s="226"/>
      <c r="DV648" s="226"/>
    </row>
    <row r="649" spans="1:126" s="237" customFormat="1" ht="10.199999999999999">
      <c r="A649" s="226"/>
      <c r="B649" s="227" t="s">
        <v>96</v>
      </c>
      <c r="C649" s="228"/>
      <c r="D649" s="227"/>
      <c r="E649" s="268"/>
      <c r="F649" s="114"/>
      <c r="G649" s="229"/>
      <c r="H649" s="226"/>
      <c r="I649" s="226" t="str">
        <f t="shared" si="1841"/>
        <v>Стоимостная структура себестоимости 1 ед. готовой продукции</v>
      </c>
      <c r="J649" s="226"/>
      <c r="K649" s="226"/>
      <c r="L649" s="226"/>
      <c r="M649" s="230" t="s">
        <v>6</v>
      </c>
      <c r="N649" s="231"/>
      <c r="O649" s="226"/>
      <c r="P649" s="229"/>
      <c r="Q649" s="226" t="s">
        <v>25</v>
      </c>
      <c r="R649" s="226"/>
      <c r="S649" s="230" t="s">
        <v>6</v>
      </c>
      <c r="T649" s="231"/>
      <c r="U649" s="238" t="s">
        <v>7</v>
      </c>
      <c r="V649" s="226"/>
      <c r="W649" s="233"/>
      <c r="X649" s="234"/>
      <c r="Y649" s="229" t="s">
        <v>6</v>
      </c>
      <c r="Z649" s="235"/>
      <c r="AA649" s="236"/>
      <c r="AB649" s="236"/>
      <c r="AC649" s="236"/>
      <c r="AD649" s="236"/>
      <c r="AE649" s="236"/>
      <c r="AF649" s="236"/>
      <c r="AG649" s="236"/>
      <c r="AH649" s="236"/>
      <c r="AI649" s="236"/>
      <c r="AJ649" s="236"/>
      <c r="AK649" s="236"/>
      <c r="AL649" s="236"/>
      <c r="AM649" s="236"/>
      <c r="AN649" s="236"/>
      <c r="AO649" s="236"/>
      <c r="AP649" s="236"/>
      <c r="AQ649" s="236"/>
      <c r="AR649" s="236"/>
      <c r="AS649" s="236"/>
      <c r="AT649" s="236"/>
      <c r="AU649" s="236"/>
      <c r="AV649" s="236"/>
      <c r="AW649" s="236"/>
      <c r="AX649" s="236"/>
      <c r="AY649" s="236"/>
      <c r="AZ649" s="236"/>
      <c r="BA649" s="236"/>
      <c r="BB649" s="236"/>
      <c r="BC649" s="236"/>
      <c r="BD649" s="236"/>
      <c r="BE649" s="236"/>
      <c r="BF649" s="236"/>
      <c r="BG649" s="236"/>
      <c r="BH649" s="236"/>
      <c r="BI649" s="236"/>
      <c r="BJ649" s="236"/>
      <c r="BK649" s="236"/>
      <c r="BL649" s="236"/>
      <c r="BM649" s="236"/>
      <c r="BN649" s="236"/>
      <c r="BO649" s="236"/>
      <c r="BP649" s="236"/>
      <c r="BQ649" s="236"/>
      <c r="BR649" s="236"/>
      <c r="BS649" s="236"/>
      <c r="BT649" s="236"/>
      <c r="BU649" s="236"/>
      <c r="BV649" s="236"/>
      <c r="BW649" s="236"/>
      <c r="BX649" s="236"/>
      <c r="BY649" s="236"/>
      <c r="BZ649" s="236"/>
      <c r="CA649" s="236"/>
      <c r="CB649" s="236"/>
      <c r="CC649" s="236"/>
      <c r="CD649" s="236"/>
      <c r="CE649" s="236"/>
      <c r="CF649" s="236"/>
      <c r="CG649" s="236"/>
      <c r="CH649" s="236"/>
      <c r="CI649" s="236"/>
      <c r="CJ649" s="236"/>
      <c r="CK649" s="236"/>
      <c r="CL649" s="236"/>
      <c r="CM649" s="236"/>
      <c r="CN649" s="236"/>
      <c r="CO649" s="236"/>
      <c r="CP649" s="236"/>
      <c r="CQ649" s="236"/>
      <c r="CR649" s="236"/>
      <c r="CS649" s="236"/>
      <c r="CT649" s="236"/>
      <c r="CU649" s="236"/>
      <c r="CV649" s="236"/>
      <c r="CW649" s="236"/>
      <c r="CX649" s="236"/>
      <c r="CY649" s="236"/>
      <c r="CZ649" s="236"/>
      <c r="DA649" s="236"/>
      <c r="DB649" s="236"/>
      <c r="DC649" s="236"/>
      <c r="DD649" s="236"/>
      <c r="DE649" s="236"/>
      <c r="DF649" s="236"/>
      <c r="DG649" s="236"/>
      <c r="DH649" s="236"/>
      <c r="DI649" s="236"/>
      <c r="DJ649" s="236"/>
      <c r="DK649" s="236"/>
      <c r="DL649" s="236"/>
      <c r="DM649" s="236"/>
      <c r="DN649" s="236"/>
      <c r="DO649" s="236"/>
      <c r="DP649" s="236"/>
      <c r="DQ649" s="236"/>
      <c r="DR649" s="236"/>
      <c r="DS649" s="236"/>
      <c r="DT649" s="236"/>
      <c r="DU649" s="226"/>
      <c r="DV649" s="226"/>
    </row>
    <row r="650" spans="1:126" s="237" customFormat="1" ht="10.199999999999999">
      <c r="A650" s="226"/>
      <c r="B650" s="227" t="s">
        <v>97</v>
      </c>
      <c r="C650" s="226"/>
      <c r="D650" s="227"/>
      <c r="E650" s="268"/>
      <c r="F650" s="114"/>
      <c r="G650" s="229"/>
      <c r="H650" s="226"/>
      <c r="I650" s="226" t="str">
        <f t="shared" si="1841"/>
        <v>Стоимостная структура себестоимости 1 ед. готовой продукции</v>
      </c>
      <c r="J650" s="226"/>
      <c r="K650" s="226"/>
      <c r="L650" s="226"/>
      <c r="M650" s="230" t="s">
        <v>6</v>
      </c>
      <c r="N650" s="231"/>
      <c r="O650" s="226"/>
      <c r="P650" s="229"/>
      <c r="Q650" s="226" t="s">
        <v>25</v>
      </c>
      <c r="R650" s="226"/>
      <c r="S650" s="230" t="s">
        <v>6</v>
      </c>
      <c r="T650" s="231"/>
      <c r="U650" s="238" t="s">
        <v>7</v>
      </c>
      <c r="V650" s="226"/>
      <c r="W650" s="233"/>
      <c r="X650" s="234"/>
      <c r="Y650" s="229" t="s">
        <v>6</v>
      </c>
      <c r="Z650" s="235"/>
      <c r="AA650" s="236"/>
      <c r="AB650" s="236"/>
      <c r="AC650" s="236"/>
      <c r="AD650" s="236"/>
      <c r="AE650" s="236"/>
      <c r="AF650" s="236"/>
      <c r="AG650" s="236"/>
      <c r="AH650" s="236"/>
      <c r="AI650" s="236"/>
      <c r="AJ650" s="236"/>
      <c r="AK650" s="236"/>
      <c r="AL650" s="236"/>
      <c r="AM650" s="236"/>
      <c r="AN650" s="236"/>
      <c r="AO650" s="236"/>
      <c r="AP650" s="236"/>
      <c r="AQ650" s="236"/>
      <c r="AR650" s="236"/>
      <c r="AS650" s="236"/>
      <c r="AT650" s="236"/>
      <c r="AU650" s="236"/>
      <c r="AV650" s="236"/>
      <c r="AW650" s="236"/>
      <c r="AX650" s="236"/>
      <c r="AY650" s="236"/>
      <c r="AZ650" s="236"/>
      <c r="BA650" s="236"/>
      <c r="BB650" s="236"/>
      <c r="BC650" s="236"/>
      <c r="BD650" s="236"/>
      <c r="BE650" s="236"/>
      <c r="BF650" s="236"/>
      <c r="BG650" s="236"/>
      <c r="BH650" s="236"/>
      <c r="BI650" s="236"/>
      <c r="BJ650" s="236"/>
      <c r="BK650" s="236"/>
      <c r="BL650" s="236"/>
      <c r="BM650" s="236"/>
      <c r="BN650" s="236"/>
      <c r="BO650" s="236"/>
      <c r="BP650" s="236"/>
      <c r="BQ650" s="236"/>
      <c r="BR650" s="236"/>
      <c r="BS650" s="236"/>
      <c r="BT650" s="236"/>
      <c r="BU650" s="236"/>
      <c r="BV650" s="236"/>
      <c r="BW650" s="236"/>
      <c r="BX650" s="236"/>
      <c r="BY650" s="236"/>
      <c r="BZ650" s="236"/>
      <c r="CA650" s="236"/>
      <c r="CB650" s="236"/>
      <c r="CC650" s="236"/>
      <c r="CD650" s="236"/>
      <c r="CE650" s="236"/>
      <c r="CF650" s="236"/>
      <c r="CG650" s="236"/>
      <c r="CH650" s="236"/>
      <c r="CI650" s="236"/>
      <c r="CJ650" s="236"/>
      <c r="CK650" s="236"/>
      <c r="CL650" s="236"/>
      <c r="CM650" s="236"/>
      <c r="CN650" s="236"/>
      <c r="CO650" s="236"/>
      <c r="CP650" s="236"/>
      <c r="CQ650" s="236"/>
      <c r="CR650" s="236"/>
      <c r="CS650" s="236"/>
      <c r="CT650" s="236"/>
      <c r="CU650" s="236"/>
      <c r="CV650" s="236"/>
      <c r="CW650" s="236"/>
      <c r="CX650" s="236"/>
      <c r="CY650" s="236"/>
      <c r="CZ650" s="236"/>
      <c r="DA650" s="236"/>
      <c r="DB650" s="236"/>
      <c r="DC650" s="236"/>
      <c r="DD650" s="236"/>
      <c r="DE650" s="236"/>
      <c r="DF650" s="236"/>
      <c r="DG650" s="236"/>
      <c r="DH650" s="236"/>
      <c r="DI650" s="236"/>
      <c r="DJ650" s="236"/>
      <c r="DK650" s="236"/>
      <c r="DL650" s="236"/>
      <c r="DM650" s="236"/>
      <c r="DN650" s="236"/>
      <c r="DO650" s="236"/>
      <c r="DP650" s="236"/>
      <c r="DQ650" s="236"/>
      <c r="DR650" s="236"/>
      <c r="DS650" s="236"/>
      <c r="DT650" s="236"/>
      <c r="DU650" s="226"/>
      <c r="DV650" s="226"/>
    </row>
    <row r="651" spans="1:126" s="237" customFormat="1" ht="10.199999999999999">
      <c r="A651" s="226"/>
      <c r="B651" s="227"/>
      <c r="C651" s="228"/>
      <c r="D651" s="227"/>
      <c r="E651" s="268"/>
      <c r="F651" s="114"/>
      <c r="G651" s="229"/>
      <c r="H651" s="226"/>
      <c r="I651" s="226" t="str">
        <f t="shared" si="1841"/>
        <v>Стоимостная структура себестоимости 1 ед. готовой продукции</v>
      </c>
      <c r="J651" s="226"/>
      <c r="K651" s="226"/>
      <c r="L651" s="226"/>
      <c r="M651" s="230" t="s">
        <v>6</v>
      </c>
      <c r="N651" s="231"/>
      <c r="O651" s="226"/>
      <c r="P651" s="229"/>
      <c r="Q651" s="226" t="s">
        <v>25</v>
      </c>
      <c r="R651" s="226"/>
      <c r="S651" s="230" t="s">
        <v>6</v>
      </c>
      <c r="T651" s="231"/>
      <c r="U651" s="238" t="s">
        <v>7</v>
      </c>
      <c r="V651" s="226"/>
      <c r="W651" s="233"/>
      <c r="X651" s="234"/>
      <c r="Y651" s="229" t="s">
        <v>6</v>
      </c>
      <c r="Z651" s="235"/>
      <c r="AA651" s="236"/>
      <c r="AB651" s="236"/>
      <c r="AC651" s="236"/>
      <c r="AD651" s="236"/>
      <c r="AE651" s="236"/>
      <c r="AF651" s="236"/>
      <c r="AG651" s="236"/>
      <c r="AH651" s="236"/>
      <c r="AI651" s="236"/>
      <c r="AJ651" s="236"/>
      <c r="AK651" s="236"/>
      <c r="AL651" s="236"/>
      <c r="AM651" s="236"/>
      <c r="AN651" s="236"/>
      <c r="AO651" s="236"/>
      <c r="AP651" s="236"/>
      <c r="AQ651" s="236"/>
      <c r="AR651" s="236"/>
      <c r="AS651" s="236"/>
      <c r="AT651" s="236"/>
      <c r="AU651" s="236"/>
      <c r="AV651" s="236"/>
      <c r="AW651" s="236"/>
      <c r="AX651" s="236"/>
      <c r="AY651" s="236"/>
      <c r="AZ651" s="236"/>
      <c r="BA651" s="236"/>
      <c r="BB651" s="236"/>
      <c r="BC651" s="236"/>
      <c r="BD651" s="236"/>
      <c r="BE651" s="236"/>
      <c r="BF651" s="236"/>
      <c r="BG651" s="236"/>
      <c r="BH651" s="236"/>
      <c r="BI651" s="236"/>
      <c r="BJ651" s="236"/>
      <c r="BK651" s="236"/>
      <c r="BL651" s="236"/>
      <c r="BM651" s="236"/>
      <c r="BN651" s="236"/>
      <c r="BO651" s="236"/>
      <c r="BP651" s="236"/>
      <c r="BQ651" s="236"/>
      <c r="BR651" s="236"/>
      <c r="BS651" s="236"/>
      <c r="BT651" s="236"/>
      <c r="BU651" s="236"/>
      <c r="BV651" s="236"/>
      <c r="BW651" s="236"/>
      <c r="BX651" s="236"/>
      <c r="BY651" s="236"/>
      <c r="BZ651" s="236"/>
      <c r="CA651" s="236"/>
      <c r="CB651" s="236"/>
      <c r="CC651" s="236"/>
      <c r="CD651" s="236"/>
      <c r="CE651" s="236"/>
      <c r="CF651" s="236"/>
      <c r="CG651" s="236"/>
      <c r="CH651" s="236"/>
      <c r="CI651" s="236"/>
      <c r="CJ651" s="236"/>
      <c r="CK651" s="236"/>
      <c r="CL651" s="236"/>
      <c r="CM651" s="236"/>
      <c r="CN651" s="236"/>
      <c r="CO651" s="236"/>
      <c r="CP651" s="236"/>
      <c r="CQ651" s="236"/>
      <c r="CR651" s="236"/>
      <c r="CS651" s="236"/>
      <c r="CT651" s="236"/>
      <c r="CU651" s="236"/>
      <c r="CV651" s="236"/>
      <c r="CW651" s="236"/>
      <c r="CX651" s="236"/>
      <c r="CY651" s="236"/>
      <c r="CZ651" s="236"/>
      <c r="DA651" s="236"/>
      <c r="DB651" s="236"/>
      <c r="DC651" s="236"/>
      <c r="DD651" s="236"/>
      <c r="DE651" s="236"/>
      <c r="DF651" s="236"/>
      <c r="DG651" s="236"/>
      <c r="DH651" s="236"/>
      <c r="DI651" s="236"/>
      <c r="DJ651" s="236"/>
      <c r="DK651" s="236"/>
      <c r="DL651" s="236"/>
      <c r="DM651" s="236"/>
      <c r="DN651" s="236"/>
      <c r="DO651" s="236"/>
      <c r="DP651" s="236"/>
      <c r="DQ651" s="236"/>
      <c r="DR651" s="236"/>
      <c r="DS651" s="236"/>
      <c r="DT651" s="236"/>
      <c r="DU651" s="226"/>
      <c r="DV651" s="226"/>
    </row>
    <row r="652" spans="1:126" s="237" customFormat="1" ht="10.199999999999999">
      <c r="A652" s="226"/>
      <c r="B652" s="227"/>
      <c r="C652" s="228"/>
      <c r="D652" s="227"/>
      <c r="E652" s="268"/>
      <c r="F652" s="114"/>
      <c r="G652" s="229"/>
      <c r="H652" s="226"/>
      <c r="I652" s="226" t="str">
        <f t="shared" si="1841"/>
        <v>Стоимостная структура себестоимости 1 ед. готовой продукции</v>
      </c>
      <c r="J652" s="226"/>
      <c r="K652" s="226"/>
      <c r="L652" s="226"/>
      <c r="M652" s="230" t="s">
        <v>6</v>
      </c>
      <c r="N652" s="231"/>
      <c r="O652" s="226"/>
      <c r="P652" s="229"/>
      <c r="Q652" s="226" t="s">
        <v>25</v>
      </c>
      <c r="R652" s="226"/>
      <c r="S652" s="230" t="s">
        <v>6</v>
      </c>
      <c r="T652" s="231"/>
      <c r="U652" s="238" t="s">
        <v>7</v>
      </c>
      <c r="V652" s="226"/>
      <c r="W652" s="233"/>
      <c r="X652" s="234"/>
      <c r="Y652" s="229" t="s">
        <v>6</v>
      </c>
      <c r="Z652" s="235"/>
      <c r="AA652" s="236"/>
      <c r="AB652" s="236"/>
      <c r="AC652" s="236"/>
      <c r="AD652" s="236"/>
      <c r="AE652" s="236"/>
      <c r="AF652" s="236"/>
      <c r="AG652" s="236"/>
      <c r="AH652" s="236"/>
      <c r="AI652" s="236"/>
      <c r="AJ652" s="236"/>
      <c r="AK652" s="236"/>
      <c r="AL652" s="236"/>
      <c r="AM652" s="236"/>
      <c r="AN652" s="236"/>
      <c r="AO652" s="236"/>
      <c r="AP652" s="236"/>
      <c r="AQ652" s="236"/>
      <c r="AR652" s="236"/>
      <c r="AS652" s="236"/>
      <c r="AT652" s="236"/>
      <c r="AU652" s="236"/>
      <c r="AV652" s="236"/>
      <c r="AW652" s="236"/>
      <c r="AX652" s="236"/>
      <c r="AY652" s="236"/>
      <c r="AZ652" s="236"/>
      <c r="BA652" s="236"/>
      <c r="BB652" s="236"/>
      <c r="BC652" s="236"/>
      <c r="BD652" s="236"/>
      <c r="BE652" s="236"/>
      <c r="BF652" s="236"/>
      <c r="BG652" s="236"/>
      <c r="BH652" s="236"/>
      <c r="BI652" s="236"/>
      <c r="BJ652" s="236"/>
      <c r="BK652" s="236"/>
      <c r="BL652" s="236"/>
      <c r="BM652" s="236"/>
      <c r="BN652" s="236"/>
      <c r="BO652" s="236"/>
      <c r="BP652" s="236"/>
      <c r="BQ652" s="236"/>
      <c r="BR652" s="236"/>
      <c r="BS652" s="236"/>
      <c r="BT652" s="236"/>
      <c r="BU652" s="236"/>
      <c r="BV652" s="236"/>
      <c r="BW652" s="236"/>
      <c r="BX652" s="236"/>
      <c r="BY652" s="236"/>
      <c r="BZ652" s="236"/>
      <c r="CA652" s="236"/>
      <c r="CB652" s="236"/>
      <c r="CC652" s="236"/>
      <c r="CD652" s="236"/>
      <c r="CE652" s="236"/>
      <c r="CF652" s="236"/>
      <c r="CG652" s="236"/>
      <c r="CH652" s="236"/>
      <c r="CI652" s="236"/>
      <c r="CJ652" s="236"/>
      <c r="CK652" s="236"/>
      <c r="CL652" s="236"/>
      <c r="CM652" s="236"/>
      <c r="CN652" s="236"/>
      <c r="CO652" s="236"/>
      <c r="CP652" s="236"/>
      <c r="CQ652" s="236"/>
      <c r="CR652" s="236"/>
      <c r="CS652" s="236"/>
      <c r="CT652" s="236"/>
      <c r="CU652" s="236"/>
      <c r="CV652" s="236"/>
      <c r="CW652" s="236"/>
      <c r="CX652" s="236"/>
      <c r="CY652" s="236"/>
      <c r="CZ652" s="236"/>
      <c r="DA652" s="236"/>
      <c r="DB652" s="236"/>
      <c r="DC652" s="236"/>
      <c r="DD652" s="236"/>
      <c r="DE652" s="236"/>
      <c r="DF652" s="236"/>
      <c r="DG652" s="236"/>
      <c r="DH652" s="236"/>
      <c r="DI652" s="236"/>
      <c r="DJ652" s="236"/>
      <c r="DK652" s="236"/>
      <c r="DL652" s="236"/>
      <c r="DM652" s="236"/>
      <c r="DN652" s="236"/>
      <c r="DO652" s="236"/>
      <c r="DP652" s="236"/>
      <c r="DQ652" s="236"/>
      <c r="DR652" s="236"/>
      <c r="DS652" s="236"/>
      <c r="DT652" s="236"/>
      <c r="DU652" s="226"/>
      <c r="DV652" s="226"/>
    </row>
    <row r="653" spans="1:126" s="237" customFormat="1" ht="10.199999999999999">
      <c r="A653" s="226"/>
      <c r="B653" s="226"/>
      <c r="C653" s="226"/>
      <c r="D653" s="227"/>
      <c r="E653" s="268"/>
      <c r="F653" s="114"/>
      <c r="G653" s="229"/>
      <c r="H653" s="226"/>
      <c r="I653" s="226" t="str">
        <f t="shared" si="1841"/>
        <v>Стоимостная структура себестоимости 1 ед. готовой продукции</v>
      </c>
      <c r="J653" s="226"/>
      <c r="K653" s="226"/>
      <c r="L653" s="226"/>
      <c r="M653" s="230" t="s">
        <v>6</v>
      </c>
      <c r="N653" s="231"/>
      <c r="O653" s="226"/>
      <c r="P653" s="229"/>
      <c r="Q653" s="226" t="s">
        <v>25</v>
      </c>
      <c r="R653" s="226"/>
      <c r="S653" s="230" t="s">
        <v>6</v>
      </c>
      <c r="T653" s="231"/>
      <c r="U653" s="238" t="s">
        <v>7</v>
      </c>
      <c r="V653" s="226"/>
      <c r="W653" s="233"/>
      <c r="X653" s="234"/>
      <c r="Y653" s="229" t="s">
        <v>6</v>
      </c>
      <c r="Z653" s="235"/>
      <c r="AA653" s="236"/>
      <c r="AB653" s="236"/>
      <c r="AC653" s="236"/>
      <c r="AD653" s="236"/>
      <c r="AE653" s="236"/>
      <c r="AF653" s="236"/>
      <c r="AG653" s="236"/>
      <c r="AH653" s="236"/>
      <c r="AI653" s="236"/>
      <c r="AJ653" s="236"/>
      <c r="AK653" s="236"/>
      <c r="AL653" s="236"/>
      <c r="AM653" s="236"/>
      <c r="AN653" s="236"/>
      <c r="AO653" s="236"/>
      <c r="AP653" s="236"/>
      <c r="AQ653" s="236"/>
      <c r="AR653" s="236"/>
      <c r="AS653" s="236"/>
      <c r="AT653" s="236"/>
      <c r="AU653" s="236"/>
      <c r="AV653" s="236"/>
      <c r="AW653" s="236"/>
      <c r="AX653" s="236"/>
      <c r="AY653" s="236"/>
      <c r="AZ653" s="236"/>
      <c r="BA653" s="236"/>
      <c r="BB653" s="236"/>
      <c r="BC653" s="236"/>
      <c r="BD653" s="236"/>
      <c r="BE653" s="236"/>
      <c r="BF653" s="236"/>
      <c r="BG653" s="236"/>
      <c r="BH653" s="236"/>
      <c r="BI653" s="236"/>
      <c r="BJ653" s="236"/>
      <c r="BK653" s="236"/>
      <c r="BL653" s="236"/>
      <c r="BM653" s="236"/>
      <c r="BN653" s="236"/>
      <c r="BO653" s="236"/>
      <c r="BP653" s="236"/>
      <c r="BQ653" s="236"/>
      <c r="BR653" s="236"/>
      <c r="BS653" s="236"/>
      <c r="BT653" s="236"/>
      <c r="BU653" s="236"/>
      <c r="BV653" s="236"/>
      <c r="BW653" s="236"/>
      <c r="BX653" s="236"/>
      <c r="BY653" s="236"/>
      <c r="BZ653" s="236"/>
      <c r="CA653" s="236"/>
      <c r="CB653" s="236"/>
      <c r="CC653" s="236"/>
      <c r="CD653" s="236"/>
      <c r="CE653" s="236"/>
      <c r="CF653" s="236"/>
      <c r="CG653" s="236"/>
      <c r="CH653" s="236"/>
      <c r="CI653" s="236"/>
      <c r="CJ653" s="236"/>
      <c r="CK653" s="236"/>
      <c r="CL653" s="236"/>
      <c r="CM653" s="236"/>
      <c r="CN653" s="236"/>
      <c r="CO653" s="236"/>
      <c r="CP653" s="236"/>
      <c r="CQ653" s="236"/>
      <c r="CR653" s="236"/>
      <c r="CS653" s="236"/>
      <c r="CT653" s="236"/>
      <c r="CU653" s="236"/>
      <c r="CV653" s="236"/>
      <c r="CW653" s="236"/>
      <c r="CX653" s="236"/>
      <c r="CY653" s="236"/>
      <c r="CZ653" s="236"/>
      <c r="DA653" s="236"/>
      <c r="DB653" s="236"/>
      <c r="DC653" s="236"/>
      <c r="DD653" s="236"/>
      <c r="DE653" s="236"/>
      <c r="DF653" s="236"/>
      <c r="DG653" s="236"/>
      <c r="DH653" s="236"/>
      <c r="DI653" s="236"/>
      <c r="DJ653" s="236"/>
      <c r="DK653" s="236"/>
      <c r="DL653" s="236"/>
      <c r="DM653" s="236"/>
      <c r="DN653" s="236"/>
      <c r="DO653" s="236"/>
      <c r="DP653" s="236"/>
      <c r="DQ653" s="236"/>
      <c r="DR653" s="236"/>
      <c r="DS653" s="236"/>
      <c r="DT653" s="236"/>
      <c r="DU653" s="226"/>
      <c r="DV653" s="226"/>
    </row>
    <row r="654" spans="1:126" ht="4.2" customHeight="1">
      <c r="A654" s="1"/>
      <c r="B654" s="1"/>
      <c r="C654" s="1"/>
      <c r="D654" s="13"/>
      <c r="E654" s="262"/>
      <c r="F654" s="13"/>
      <c r="G654" s="302"/>
      <c r="H654" s="13"/>
      <c r="I654" s="13"/>
      <c r="J654" s="13"/>
      <c r="K654" s="13"/>
      <c r="L654" s="13"/>
      <c r="M654" s="14"/>
      <c r="N654" s="13"/>
      <c r="O654" s="13"/>
      <c r="P654" s="14"/>
      <c r="Q654" s="13"/>
      <c r="R654" s="13"/>
      <c r="S654" s="14"/>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c r="BK654" s="176"/>
      <c r="BL654" s="176"/>
      <c r="BM654" s="176"/>
      <c r="BN654" s="176"/>
      <c r="BO654" s="176"/>
      <c r="BP654" s="176"/>
      <c r="BQ654" s="176"/>
      <c r="BR654" s="176"/>
      <c r="BS654" s="176"/>
      <c r="BT654" s="176"/>
      <c r="BU654" s="176"/>
      <c r="BV654" s="176"/>
      <c r="BW654" s="176"/>
      <c r="BX654" s="176"/>
      <c r="BY654" s="176"/>
      <c r="BZ654" s="176"/>
      <c r="CA654" s="176"/>
      <c r="CB654" s="176"/>
      <c r="CC654" s="176"/>
      <c r="CD654" s="176"/>
      <c r="CE654" s="176"/>
      <c r="CF654" s="176"/>
      <c r="CG654" s="176"/>
      <c r="CH654" s="176"/>
      <c r="CI654" s="176"/>
      <c r="CJ654" s="176"/>
      <c r="CK654" s="176"/>
      <c r="CL654" s="176"/>
      <c r="CM654" s="176"/>
      <c r="CN654" s="176"/>
      <c r="CO654" s="176"/>
      <c r="CP654" s="176"/>
      <c r="CQ654" s="176"/>
      <c r="CR654" s="176"/>
      <c r="CS654" s="176"/>
      <c r="CT654" s="176"/>
      <c r="CU654" s="176"/>
      <c r="CV654" s="176"/>
      <c r="CW654" s="176"/>
      <c r="CX654" s="176"/>
      <c r="CY654" s="176"/>
      <c r="CZ654" s="176"/>
      <c r="DA654" s="176"/>
      <c r="DB654" s="176"/>
      <c r="DC654" s="176"/>
      <c r="DD654" s="176"/>
      <c r="DE654" s="176"/>
      <c r="DF654" s="176"/>
      <c r="DG654" s="176"/>
      <c r="DH654" s="176"/>
      <c r="DI654" s="176"/>
      <c r="DJ654" s="176"/>
      <c r="DK654" s="176"/>
      <c r="DL654" s="176"/>
      <c r="DM654" s="176"/>
      <c r="DN654" s="176"/>
      <c r="DO654" s="176"/>
      <c r="DP654" s="176"/>
      <c r="DQ654" s="176"/>
      <c r="DR654" s="176"/>
      <c r="DS654" s="176"/>
      <c r="DT654" s="176"/>
      <c r="DU654" s="1"/>
      <c r="DV654" s="1"/>
    </row>
    <row r="655" spans="1:126" s="4" customFormat="1">
      <c r="A655" s="3"/>
      <c r="B655" s="3"/>
      <c r="C655" s="3"/>
      <c r="D655" s="3"/>
      <c r="E655" s="9"/>
      <c r="F655" s="50"/>
      <c r="G655" s="248"/>
      <c r="H655" s="3" t="str">
        <f>$H$12</f>
        <v>Себестоимость продаж, вкл. ндс</v>
      </c>
      <c r="I655" s="3"/>
      <c r="J655" s="3"/>
      <c r="K655" s="3"/>
      <c r="L655" s="3"/>
      <c r="M655" s="5"/>
      <c r="N655" s="3" t="str">
        <f>N571</f>
        <v>Продажа машиномест</v>
      </c>
      <c r="O655" s="3"/>
      <c r="P655" s="5"/>
      <c r="Q655" s="3" t="s">
        <v>25</v>
      </c>
      <c r="R655" s="3"/>
      <c r="S655" s="5"/>
      <c r="T655" s="83"/>
      <c r="U655" s="23"/>
      <c r="V655" s="3"/>
      <c r="W655" s="11">
        <f>SUM($Y655:$DU655)</f>
        <v>0</v>
      </c>
      <c r="X655" s="11"/>
      <c r="Y655" s="45"/>
      <c r="Z655" s="90"/>
      <c r="AA655" s="91">
        <f t="shared" ref="AA655:AE655" si="1842">IF(AA$8="",0,SUM(AA657:AA660))</f>
        <v>0</v>
      </c>
      <c r="AB655" s="91">
        <f t="shared" si="1842"/>
        <v>0</v>
      </c>
      <c r="AC655" s="91">
        <f t="shared" si="1842"/>
        <v>0</v>
      </c>
      <c r="AD655" s="91">
        <f t="shared" si="1842"/>
        <v>0</v>
      </c>
      <c r="AE655" s="91">
        <f t="shared" si="1842"/>
        <v>0</v>
      </c>
      <c r="AF655" s="91">
        <f t="shared" ref="AF655:CQ655" si="1843">IF(AF$8="",0,SUM(AF657:AF660))</f>
        <v>0</v>
      </c>
      <c r="AG655" s="91">
        <f t="shared" si="1843"/>
        <v>0</v>
      </c>
      <c r="AH655" s="91">
        <f t="shared" si="1843"/>
        <v>0</v>
      </c>
      <c r="AI655" s="91">
        <f t="shared" si="1843"/>
        <v>0</v>
      </c>
      <c r="AJ655" s="91">
        <f t="shared" si="1843"/>
        <v>0</v>
      </c>
      <c r="AK655" s="91">
        <f t="shared" si="1843"/>
        <v>0</v>
      </c>
      <c r="AL655" s="91">
        <f t="shared" si="1843"/>
        <v>0</v>
      </c>
      <c r="AM655" s="91">
        <f t="shared" si="1843"/>
        <v>0</v>
      </c>
      <c r="AN655" s="91">
        <f t="shared" si="1843"/>
        <v>0</v>
      </c>
      <c r="AO655" s="91">
        <f t="shared" si="1843"/>
        <v>0</v>
      </c>
      <c r="AP655" s="91">
        <f t="shared" si="1843"/>
        <v>0</v>
      </c>
      <c r="AQ655" s="91">
        <f t="shared" si="1843"/>
        <v>0</v>
      </c>
      <c r="AR655" s="91">
        <f t="shared" si="1843"/>
        <v>0</v>
      </c>
      <c r="AS655" s="91">
        <f t="shared" si="1843"/>
        <v>0</v>
      </c>
      <c r="AT655" s="91">
        <f t="shared" si="1843"/>
        <v>0</v>
      </c>
      <c r="AU655" s="91">
        <f t="shared" si="1843"/>
        <v>0</v>
      </c>
      <c r="AV655" s="91">
        <f t="shared" si="1843"/>
        <v>0</v>
      </c>
      <c r="AW655" s="91">
        <f t="shared" si="1843"/>
        <v>0</v>
      </c>
      <c r="AX655" s="91">
        <f t="shared" si="1843"/>
        <v>0</v>
      </c>
      <c r="AY655" s="91">
        <f t="shared" si="1843"/>
        <v>0</v>
      </c>
      <c r="AZ655" s="91">
        <f t="shared" si="1843"/>
        <v>0</v>
      </c>
      <c r="BA655" s="91">
        <f t="shared" si="1843"/>
        <v>0</v>
      </c>
      <c r="BB655" s="91">
        <f t="shared" si="1843"/>
        <v>0</v>
      </c>
      <c r="BC655" s="91">
        <f t="shared" si="1843"/>
        <v>0</v>
      </c>
      <c r="BD655" s="91">
        <f t="shared" si="1843"/>
        <v>0</v>
      </c>
      <c r="BE655" s="91">
        <f t="shared" si="1843"/>
        <v>0</v>
      </c>
      <c r="BF655" s="91">
        <f t="shared" si="1843"/>
        <v>0</v>
      </c>
      <c r="BG655" s="91">
        <f t="shared" si="1843"/>
        <v>0</v>
      </c>
      <c r="BH655" s="91">
        <f t="shared" si="1843"/>
        <v>0</v>
      </c>
      <c r="BI655" s="91">
        <f t="shared" si="1843"/>
        <v>0</v>
      </c>
      <c r="BJ655" s="91">
        <f t="shared" si="1843"/>
        <v>0</v>
      </c>
      <c r="BK655" s="91">
        <f t="shared" si="1843"/>
        <v>0</v>
      </c>
      <c r="BL655" s="91">
        <f t="shared" si="1843"/>
        <v>0</v>
      </c>
      <c r="BM655" s="91">
        <f t="shared" si="1843"/>
        <v>0</v>
      </c>
      <c r="BN655" s="91">
        <f t="shared" si="1843"/>
        <v>0</v>
      </c>
      <c r="BO655" s="91">
        <f t="shared" si="1843"/>
        <v>0</v>
      </c>
      <c r="BP655" s="91">
        <f t="shared" si="1843"/>
        <v>0</v>
      </c>
      <c r="BQ655" s="91">
        <f t="shared" si="1843"/>
        <v>0</v>
      </c>
      <c r="BR655" s="91">
        <f t="shared" si="1843"/>
        <v>0</v>
      </c>
      <c r="BS655" s="91">
        <f t="shared" si="1843"/>
        <v>0</v>
      </c>
      <c r="BT655" s="91">
        <f t="shared" si="1843"/>
        <v>0</v>
      </c>
      <c r="BU655" s="91">
        <f t="shared" si="1843"/>
        <v>0</v>
      </c>
      <c r="BV655" s="91">
        <f t="shared" si="1843"/>
        <v>0</v>
      </c>
      <c r="BW655" s="91">
        <f t="shared" si="1843"/>
        <v>0</v>
      </c>
      <c r="BX655" s="91">
        <f t="shared" si="1843"/>
        <v>0</v>
      </c>
      <c r="BY655" s="91">
        <f t="shared" si="1843"/>
        <v>0</v>
      </c>
      <c r="BZ655" s="91">
        <f t="shared" si="1843"/>
        <v>0</v>
      </c>
      <c r="CA655" s="91">
        <f t="shared" si="1843"/>
        <v>0</v>
      </c>
      <c r="CB655" s="91">
        <f t="shared" si="1843"/>
        <v>0</v>
      </c>
      <c r="CC655" s="91">
        <f t="shared" si="1843"/>
        <v>0</v>
      </c>
      <c r="CD655" s="91">
        <f t="shared" si="1843"/>
        <v>0</v>
      </c>
      <c r="CE655" s="91">
        <f t="shared" si="1843"/>
        <v>0</v>
      </c>
      <c r="CF655" s="91">
        <f t="shared" si="1843"/>
        <v>0</v>
      </c>
      <c r="CG655" s="91">
        <f t="shared" si="1843"/>
        <v>0</v>
      </c>
      <c r="CH655" s="91">
        <f t="shared" si="1843"/>
        <v>0</v>
      </c>
      <c r="CI655" s="91">
        <f t="shared" si="1843"/>
        <v>0</v>
      </c>
      <c r="CJ655" s="91">
        <f t="shared" si="1843"/>
        <v>0</v>
      </c>
      <c r="CK655" s="91">
        <f t="shared" si="1843"/>
        <v>0</v>
      </c>
      <c r="CL655" s="91">
        <f t="shared" si="1843"/>
        <v>0</v>
      </c>
      <c r="CM655" s="91">
        <f t="shared" si="1843"/>
        <v>0</v>
      </c>
      <c r="CN655" s="91">
        <f t="shared" si="1843"/>
        <v>0</v>
      </c>
      <c r="CO655" s="91">
        <f t="shared" si="1843"/>
        <v>0</v>
      </c>
      <c r="CP655" s="91">
        <f t="shared" si="1843"/>
        <v>0</v>
      </c>
      <c r="CQ655" s="91">
        <f t="shared" si="1843"/>
        <v>0</v>
      </c>
      <c r="CR655" s="91">
        <f t="shared" ref="CR655:DT655" si="1844">IF(CR$8="",0,SUM(CR657:CR660))</f>
        <v>0</v>
      </c>
      <c r="CS655" s="91">
        <f t="shared" si="1844"/>
        <v>0</v>
      </c>
      <c r="CT655" s="91">
        <f t="shared" si="1844"/>
        <v>0</v>
      </c>
      <c r="CU655" s="91">
        <f t="shared" si="1844"/>
        <v>0</v>
      </c>
      <c r="CV655" s="91">
        <f t="shared" si="1844"/>
        <v>0</v>
      </c>
      <c r="CW655" s="91">
        <f t="shared" si="1844"/>
        <v>0</v>
      </c>
      <c r="CX655" s="91">
        <f t="shared" si="1844"/>
        <v>0</v>
      </c>
      <c r="CY655" s="91">
        <f t="shared" si="1844"/>
        <v>0</v>
      </c>
      <c r="CZ655" s="91">
        <f t="shared" si="1844"/>
        <v>0</v>
      </c>
      <c r="DA655" s="91">
        <f t="shared" si="1844"/>
        <v>0</v>
      </c>
      <c r="DB655" s="91">
        <f t="shared" si="1844"/>
        <v>0</v>
      </c>
      <c r="DC655" s="91">
        <f t="shared" si="1844"/>
        <v>0</v>
      </c>
      <c r="DD655" s="91">
        <f t="shared" si="1844"/>
        <v>0</v>
      </c>
      <c r="DE655" s="91">
        <f t="shared" si="1844"/>
        <v>0</v>
      </c>
      <c r="DF655" s="91">
        <f t="shared" si="1844"/>
        <v>0</v>
      </c>
      <c r="DG655" s="91">
        <f t="shared" si="1844"/>
        <v>0</v>
      </c>
      <c r="DH655" s="91">
        <f t="shared" si="1844"/>
        <v>0</v>
      </c>
      <c r="DI655" s="91">
        <f t="shared" si="1844"/>
        <v>0</v>
      </c>
      <c r="DJ655" s="91">
        <f t="shared" si="1844"/>
        <v>0</v>
      </c>
      <c r="DK655" s="91">
        <f t="shared" si="1844"/>
        <v>0</v>
      </c>
      <c r="DL655" s="91">
        <f t="shared" si="1844"/>
        <v>0</v>
      </c>
      <c r="DM655" s="91">
        <f t="shared" si="1844"/>
        <v>0</v>
      </c>
      <c r="DN655" s="91">
        <f t="shared" si="1844"/>
        <v>0</v>
      </c>
      <c r="DO655" s="91">
        <f t="shared" si="1844"/>
        <v>0</v>
      </c>
      <c r="DP655" s="91">
        <f t="shared" si="1844"/>
        <v>0</v>
      </c>
      <c r="DQ655" s="91">
        <f t="shared" si="1844"/>
        <v>0</v>
      </c>
      <c r="DR655" s="91">
        <f t="shared" si="1844"/>
        <v>0</v>
      </c>
      <c r="DS655" s="91">
        <f t="shared" si="1844"/>
        <v>0</v>
      </c>
      <c r="DT655" s="91">
        <f t="shared" si="1844"/>
        <v>0</v>
      </c>
      <c r="DU655" s="3"/>
      <c r="DV655" s="3"/>
    </row>
    <row r="656" spans="1:126" ht="4.2" customHeight="1">
      <c r="A656" s="1"/>
      <c r="B656" s="1"/>
      <c r="C656" s="1"/>
      <c r="D656" s="1"/>
      <c r="E656" s="261"/>
      <c r="F656" s="47"/>
      <c r="G656" s="248"/>
      <c r="H656" s="32"/>
      <c r="I656" s="32"/>
      <c r="J656" s="32"/>
      <c r="K656" s="32"/>
      <c r="L656" s="32"/>
      <c r="M656" s="16"/>
      <c r="N656" s="32"/>
      <c r="O656" s="32"/>
      <c r="P656" s="16"/>
      <c r="Q656" s="32"/>
      <c r="R656" s="1"/>
      <c r="S656" s="5"/>
      <c r="T656" s="7"/>
      <c r="U656" s="23"/>
      <c r="V656" s="1"/>
      <c r="W656" s="42"/>
      <c r="X656" s="10"/>
      <c r="Y656" s="45"/>
      <c r="Z656" s="92"/>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c r="AW656" s="97"/>
      <c r="AX656" s="97"/>
      <c r="AY656" s="97"/>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c r="BX656" s="97"/>
      <c r="BY656" s="97"/>
      <c r="BZ656" s="97"/>
      <c r="CA656" s="97"/>
      <c r="CB656" s="97"/>
      <c r="CC656" s="97"/>
      <c r="CD656" s="97"/>
      <c r="CE656" s="97"/>
      <c r="CF656" s="97"/>
      <c r="CG656" s="97"/>
      <c r="CH656" s="97"/>
      <c r="CI656" s="97"/>
      <c r="CJ656" s="97"/>
      <c r="CK656" s="97"/>
      <c r="CL656" s="97"/>
      <c r="CM656" s="97"/>
      <c r="CN656" s="97"/>
      <c r="CO656" s="97"/>
      <c r="CP656" s="97"/>
      <c r="CQ656" s="97"/>
      <c r="CR656" s="97"/>
      <c r="CS656" s="97"/>
      <c r="CT656" s="97"/>
      <c r="CU656" s="97"/>
      <c r="CV656" s="97"/>
      <c r="CW656" s="97"/>
      <c r="CX656" s="97"/>
      <c r="CY656" s="97"/>
      <c r="CZ656" s="97"/>
      <c r="DA656" s="97"/>
      <c r="DB656" s="97"/>
      <c r="DC656" s="97"/>
      <c r="DD656" s="97"/>
      <c r="DE656" s="97"/>
      <c r="DF656" s="97"/>
      <c r="DG656" s="97"/>
      <c r="DH656" s="97"/>
      <c r="DI656" s="97"/>
      <c r="DJ656" s="97"/>
      <c r="DK656" s="97"/>
      <c r="DL656" s="97"/>
      <c r="DM656" s="97"/>
      <c r="DN656" s="97"/>
      <c r="DO656" s="97"/>
      <c r="DP656" s="97"/>
      <c r="DQ656" s="97"/>
      <c r="DR656" s="97"/>
      <c r="DS656" s="97"/>
      <c r="DT656" s="97"/>
      <c r="DU656" s="1"/>
      <c r="DV656" s="1"/>
    </row>
    <row r="657" spans="1:126" s="237" customFormat="1" ht="10.199999999999999">
      <c r="A657" s="226"/>
      <c r="B657" s="227"/>
      <c r="C657" s="228"/>
      <c r="D657" s="227"/>
      <c r="E657" s="268"/>
      <c r="F657" s="114"/>
      <c r="G657" s="229"/>
      <c r="H657" s="226"/>
      <c r="I657" s="226" t="str">
        <f>$H$12</f>
        <v>Себестоимость продаж, вкл. ндс</v>
      </c>
      <c r="J657" s="226"/>
      <c r="K657" s="226"/>
      <c r="L657" s="226"/>
      <c r="M657" s="229"/>
      <c r="N657" s="244" t="str">
        <f>$N$68</f>
        <v>Регулярная, ликвидная продукция</v>
      </c>
      <c r="O657" s="226"/>
      <c r="P657" s="229"/>
      <c r="Q657" s="226" t="s">
        <v>25</v>
      </c>
      <c r="R657" s="226"/>
      <c r="S657" s="226"/>
      <c r="T657" s="232"/>
      <c r="U657" s="226"/>
      <c r="V657" s="226"/>
      <c r="W657" s="233">
        <f>SUM($Y657:$DU657)</f>
        <v>0</v>
      </c>
      <c r="X657" s="234"/>
      <c r="Y657" s="245"/>
      <c r="Z657" s="246"/>
      <c r="AA657" s="247">
        <f t="shared" ref="AA657:BF657" si="1845">IF(AA$8="",0,AA597*AA600*AA642)</f>
        <v>0</v>
      </c>
      <c r="AB657" s="247">
        <f t="shared" si="1845"/>
        <v>0</v>
      </c>
      <c r="AC657" s="247">
        <f t="shared" si="1845"/>
        <v>0</v>
      </c>
      <c r="AD657" s="247">
        <f t="shared" si="1845"/>
        <v>0</v>
      </c>
      <c r="AE657" s="247">
        <f t="shared" si="1845"/>
        <v>0</v>
      </c>
      <c r="AF657" s="247">
        <f t="shared" si="1845"/>
        <v>0</v>
      </c>
      <c r="AG657" s="247">
        <f t="shared" si="1845"/>
        <v>0</v>
      </c>
      <c r="AH657" s="247">
        <f t="shared" si="1845"/>
        <v>0</v>
      </c>
      <c r="AI657" s="247">
        <f t="shared" si="1845"/>
        <v>0</v>
      </c>
      <c r="AJ657" s="247">
        <f t="shared" si="1845"/>
        <v>0</v>
      </c>
      <c r="AK657" s="247">
        <f t="shared" si="1845"/>
        <v>0</v>
      </c>
      <c r="AL657" s="247">
        <f t="shared" si="1845"/>
        <v>0</v>
      </c>
      <c r="AM657" s="247">
        <f t="shared" si="1845"/>
        <v>0</v>
      </c>
      <c r="AN657" s="247">
        <f t="shared" si="1845"/>
        <v>0</v>
      </c>
      <c r="AO657" s="247">
        <f t="shared" si="1845"/>
        <v>0</v>
      </c>
      <c r="AP657" s="247">
        <f t="shared" si="1845"/>
        <v>0</v>
      </c>
      <c r="AQ657" s="247">
        <f t="shared" si="1845"/>
        <v>0</v>
      </c>
      <c r="AR657" s="247">
        <f t="shared" si="1845"/>
        <v>0</v>
      </c>
      <c r="AS657" s="247">
        <f t="shared" si="1845"/>
        <v>0</v>
      </c>
      <c r="AT657" s="247">
        <f t="shared" si="1845"/>
        <v>0</v>
      </c>
      <c r="AU657" s="247">
        <f t="shared" si="1845"/>
        <v>0</v>
      </c>
      <c r="AV657" s="247">
        <f t="shared" si="1845"/>
        <v>0</v>
      </c>
      <c r="AW657" s="247">
        <f t="shared" si="1845"/>
        <v>0</v>
      </c>
      <c r="AX657" s="247">
        <f t="shared" si="1845"/>
        <v>0</v>
      </c>
      <c r="AY657" s="247">
        <f t="shared" si="1845"/>
        <v>0</v>
      </c>
      <c r="AZ657" s="247">
        <f t="shared" si="1845"/>
        <v>0</v>
      </c>
      <c r="BA657" s="247">
        <f t="shared" si="1845"/>
        <v>0</v>
      </c>
      <c r="BB657" s="247">
        <f t="shared" si="1845"/>
        <v>0</v>
      </c>
      <c r="BC657" s="247">
        <f t="shared" si="1845"/>
        <v>0</v>
      </c>
      <c r="BD657" s="247">
        <f t="shared" si="1845"/>
        <v>0</v>
      </c>
      <c r="BE657" s="247">
        <f t="shared" si="1845"/>
        <v>0</v>
      </c>
      <c r="BF657" s="247">
        <f t="shared" si="1845"/>
        <v>0</v>
      </c>
      <c r="BG657" s="247">
        <f t="shared" ref="BG657:CL657" si="1846">IF(BG$8="",0,BG597*BG600*BG642)</f>
        <v>0</v>
      </c>
      <c r="BH657" s="247">
        <f t="shared" si="1846"/>
        <v>0</v>
      </c>
      <c r="BI657" s="247">
        <f t="shared" si="1846"/>
        <v>0</v>
      </c>
      <c r="BJ657" s="247">
        <f t="shared" si="1846"/>
        <v>0</v>
      </c>
      <c r="BK657" s="247">
        <f t="shared" si="1846"/>
        <v>0</v>
      </c>
      <c r="BL657" s="247">
        <f t="shared" si="1846"/>
        <v>0</v>
      </c>
      <c r="BM657" s="247">
        <f t="shared" si="1846"/>
        <v>0</v>
      </c>
      <c r="BN657" s="247">
        <f t="shared" si="1846"/>
        <v>0</v>
      </c>
      <c r="BO657" s="247">
        <f t="shared" si="1846"/>
        <v>0</v>
      </c>
      <c r="BP657" s="247">
        <f t="shared" si="1846"/>
        <v>0</v>
      </c>
      <c r="BQ657" s="247">
        <f t="shared" si="1846"/>
        <v>0</v>
      </c>
      <c r="BR657" s="247">
        <f t="shared" si="1846"/>
        <v>0</v>
      </c>
      <c r="BS657" s="247">
        <f t="shared" si="1846"/>
        <v>0</v>
      </c>
      <c r="BT657" s="247">
        <f t="shared" si="1846"/>
        <v>0</v>
      </c>
      <c r="BU657" s="247">
        <f t="shared" si="1846"/>
        <v>0</v>
      </c>
      <c r="BV657" s="247">
        <f t="shared" si="1846"/>
        <v>0</v>
      </c>
      <c r="BW657" s="247">
        <f t="shared" si="1846"/>
        <v>0</v>
      </c>
      <c r="BX657" s="247">
        <f t="shared" si="1846"/>
        <v>0</v>
      </c>
      <c r="BY657" s="247">
        <f t="shared" si="1846"/>
        <v>0</v>
      </c>
      <c r="BZ657" s="247">
        <f t="shared" si="1846"/>
        <v>0</v>
      </c>
      <c r="CA657" s="247">
        <f t="shared" si="1846"/>
        <v>0</v>
      </c>
      <c r="CB657" s="247">
        <f t="shared" si="1846"/>
        <v>0</v>
      </c>
      <c r="CC657" s="247">
        <f t="shared" si="1846"/>
        <v>0</v>
      </c>
      <c r="CD657" s="247">
        <f t="shared" si="1846"/>
        <v>0</v>
      </c>
      <c r="CE657" s="247">
        <f t="shared" si="1846"/>
        <v>0</v>
      </c>
      <c r="CF657" s="247">
        <f t="shared" si="1846"/>
        <v>0</v>
      </c>
      <c r="CG657" s="247">
        <f t="shared" si="1846"/>
        <v>0</v>
      </c>
      <c r="CH657" s="247">
        <f t="shared" si="1846"/>
        <v>0</v>
      </c>
      <c r="CI657" s="247">
        <f t="shared" si="1846"/>
        <v>0</v>
      </c>
      <c r="CJ657" s="247">
        <f t="shared" si="1846"/>
        <v>0</v>
      </c>
      <c r="CK657" s="247">
        <f t="shared" si="1846"/>
        <v>0</v>
      </c>
      <c r="CL657" s="247">
        <f t="shared" si="1846"/>
        <v>0</v>
      </c>
      <c r="CM657" s="247">
        <f t="shared" ref="CM657:DT657" si="1847">IF(CM$8="",0,CM597*CM600*CM642)</f>
        <v>0</v>
      </c>
      <c r="CN657" s="247">
        <f t="shared" si="1847"/>
        <v>0</v>
      </c>
      <c r="CO657" s="247">
        <f t="shared" si="1847"/>
        <v>0</v>
      </c>
      <c r="CP657" s="247">
        <f t="shared" si="1847"/>
        <v>0</v>
      </c>
      <c r="CQ657" s="247">
        <f t="shared" si="1847"/>
        <v>0</v>
      </c>
      <c r="CR657" s="247">
        <f t="shared" si="1847"/>
        <v>0</v>
      </c>
      <c r="CS657" s="247">
        <f t="shared" si="1847"/>
        <v>0</v>
      </c>
      <c r="CT657" s="247">
        <f t="shared" si="1847"/>
        <v>0</v>
      </c>
      <c r="CU657" s="247">
        <f t="shared" si="1847"/>
        <v>0</v>
      </c>
      <c r="CV657" s="247">
        <f t="shared" si="1847"/>
        <v>0</v>
      </c>
      <c r="CW657" s="247">
        <f t="shared" si="1847"/>
        <v>0</v>
      </c>
      <c r="CX657" s="247">
        <f t="shared" si="1847"/>
        <v>0</v>
      </c>
      <c r="CY657" s="247">
        <f t="shared" si="1847"/>
        <v>0</v>
      </c>
      <c r="CZ657" s="247">
        <f t="shared" si="1847"/>
        <v>0</v>
      </c>
      <c r="DA657" s="247">
        <f t="shared" si="1847"/>
        <v>0</v>
      </c>
      <c r="DB657" s="247">
        <f t="shared" si="1847"/>
        <v>0</v>
      </c>
      <c r="DC657" s="247">
        <f t="shared" si="1847"/>
        <v>0</v>
      </c>
      <c r="DD657" s="247">
        <f t="shared" si="1847"/>
        <v>0</v>
      </c>
      <c r="DE657" s="247">
        <f t="shared" si="1847"/>
        <v>0</v>
      </c>
      <c r="DF657" s="247">
        <f t="shared" si="1847"/>
        <v>0</v>
      </c>
      <c r="DG657" s="247">
        <f t="shared" si="1847"/>
        <v>0</v>
      </c>
      <c r="DH657" s="247">
        <f t="shared" si="1847"/>
        <v>0</v>
      </c>
      <c r="DI657" s="247">
        <f t="shared" si="1847"/>
        <v>0</v>
      </c>
      <c r="DJ657" s="247">
        <f t="shared" si="1847"/>
        <v>0</v>
      </c>
      <c r="DK657" s="247">
        <f t="shared" si="1847"/>
        <v>0</v>
      </c>
      <c r="DL657" s="247">
        <f t="shared" si="1847"/>
        <v>0</v>
      </c>
      <c r="DM657" s="247">
        <f t="shared" si="1847"/>
        <v>0</v>
      </c>
      <c r="DN657" s="247">
        <f t="shared" si="1847"/>
        <v>0</v>
      </c>
      <c r="DO657" s="247">
        <f t="shared" si="1847"/>
        <v>0</v>
      </c>
      <c r="DP657" s="247">
        <f t="shared" si="1847"/>
        <v>0</v>
      </c>
      <c r="DQ657" s="247">
        <f t="shared" si="1847"/>
        <v>0</v>
      </c>
      <c r="DR657" s="247">
        <f t="shared" si="1847"/>
        <v>0</v>
      </c>
      <c r="DS657" s="247">
        <f t="shared" si="1847"/>
        <v>0</v>
      </c>
      <c r="DT657" s="247">
        <f t="shared" si="1847"/>
        <v>0</v>
      </c>
      <c r="DU657" s="226"/>
      <c r="DV657" s="226"/>
    </row>
    <row r="658" spans="1:126" s="237" customFormat="1" ht="10.199999999999999">
      <c r="A658" s="226"/>
      <c r="B658" s="227"/>
      <c r="C658" s="228"/>
      <c r="D658" s="227"/>
      <c r="E658" s="268"/>
      <c r="F658" s="114"/>
      <c r="G658" s="229"/>
      <c r="H658" s="226"/>
      <c r="I658" s="226" t="str">
        <f t="shared" ref="I658:I659" si="1848">$H$12</f>
        <v>Себестоимость продаж, вкл. ндс</v>
      </c>
      <c r="J658" s="226"/>
      <c r="K658" s="226"/>
      <c r="L658" s="226"/>
      <c r="M658" s="229"/>
      <c r="N658" s="244" t="str">
        <f>$N$69</f>
        <v>Низколиквидная продукция</v>
      </c>
      <c r="O658" s="226"/>
      <c r="P658" s="229"/>
      <c r="Q658" s="226" t="s">
        <v>25</v>
      </c>
      <c r="R658" s="226"/>
      <c r="S658" s="226"/>
      <c r="T658" s="232"/>
      <c r="U658" s="226"/>
      <c r="V658" s="226"/>
      <c r="W658" s="233">
        <f>SUM($Y658:$DU658)</f>
        <v>0</v>
      </c>
      <c r="X658" s="234"/>
      <c r="Y658" s="245"/>
      <c r="Z658" s="246"/>
      <c r="AA658" s="247">
        <f t="shared" ref="AA658:BF658" si="1849">IF(AA$8="",0,AA597*AA601*AA642)</f>
        <v>0</v>
      </c>
      <c r="AB658" s="247">
        <f t="shared" si="1849"/>
        <v>0</v>
      </c>
      <c r="AC658" s="247">
        <f t="shared" si="1849"/>
        <v>0</v>
      </c>
      <c r="AD658" s="247">
        <f t="shared" si="1849"/>
        <v>0</v>
      </c>
      <c r="AE658" s="247">
        <f t="shared" si="1849"/>
        <v>0</v>
      </c>
      <c r="AF658" s="247">
        <f t="shared" si="1849"/>
        <v>0</v>
      </c>
      <c r="AG658" s="247">
        <f t="shared" si="1849"/>
        <v>0</v>
      </c>
      <c r="AH658" s="247">
        <f t="shared" si="1849"/>
        <v>0</v>
      </c>
      <c r="AI658" s="247">
        <f t="shared" si="1849"/>
        <v>0</v>
      </c>
      <c r="AJ658" s="247">
        <f t="shared" si="1849"/>
        <v>0</v>
      </c>
      <c r="AK658" s="247">
        <f t="shared" si="1849"/>
        <v>0</v>
      </c>
      <c r="AL658" s="247">
        <f t="shared" si="1849"/>
        <v>0</v>
      </c>
      <c r="AM658" s="247">
        <f t="shared" si="1849"/>
        <v>0</v>
      </c>
      <c r="AN658" s="247">
        <f t="shared" si="1849"/>
        <v>0</v>
      </c>
      <c r="AO658" s="247">
        <f t="shared" si="1849"/>
        <v>0</v>
      </c>
      <c r="AP658" s="247">
        <f t="shared" si="1849"/>
        <v>0</v>
      </c>
      <c r="AQ658" s="247">
        <f t="shared" si="1849"/>
        <v>0</v>
      </c>
      <c r="AR658" s="247">
        <f t="shared" si="1849"/>
        <v>0</v>
      </c>
      <c r="AS658" s="247">
        <f t="shared" si="1849"/>
        <v>0</v>
      </c>
      <c r="AT658" s="247">
        <f t="shared" si="1849"/>
        <v>0</v>
      </c>
      <c r="AU658" s="247">
        <f t="shared" si="1849"/>
        <v>0</v>
      </c>
      <c r="AV658" s="247">
        <f t="shared" si="1849"/>
        <v>0</v>
      </c>
      <c r="AW658" s="247">
        <f t="shared" si="1849"/>
        <v>0</v>
      </c>
      <c r="AX658" s="247">
        <f t="shared" si="1849"/>
        <v>0</v>
      </c>
      <c r="AY658" s="247">
        <f t="shared" si="1849"/>
        <v>0</v>
      </c>
      <c r="AZ658" s="247">
        <f t="shared" si="1849"/>
        <v>0</v>
      </c>
      <c r="BA658" s="247">
        <f t="shared" si="1849"/>
        <v>0</v>
      </c>
      <c r="BB658" s="247">
        <f t="shared" si="1849"/>
        <v>0</v>
      </c>
      <c r="BC658" s="247">
        <f t="shared" si="1849"/>
        <v>0</v>
      </c>
      <c r="BD658" s="247">
        <f t="shared" si="1849"/>
        <v>0</v>
      </c>
      <c r="BE658" s="247">
        <f t="shared" si="1849"/>
        <v>0</v>
      </c>
      <c r="BF658" s="247">
        <f t="shared" si="1849"/>
        <v>0</v>
      </c>
      <c r="BG658" s="247">
        <f t="shared" ref="BG658:CL658" si="1850">IF(BG$8="",0,BG597*BG601*BG642)</f>
        <v>0</v>
      </c>
      <c r="BH658" s="247">
        <f t="shared" si="1850"/>
        <v>0</v>
      </c>
      <c r="BI658" s="247">
        <f t="shared" si="1850"/>
        <v>0</v>
      </c>
      <c r="BJ658" s="247">
        <f t="shared" si="1850"/>
        <v>0</v>
      </c>
      <c r="BK658" s="247">
        <f t="shared" si="1850"/>
        <v>0</v>
      </c>
      <c r="BL658" s="247">
        <f t="shared" si="1850"/>
        <v>0</v>
      </c>
      <c r="BM658" s="247">
        <f t="shared" si="1850"/>
        <v>0</v>
      </c>
      <c r="BN658" s="247">
        <f t="shared" si="1850"/>
        <v>0</v>
      </c>
      <c r="BO658" s="247">
        <f t="shared" si="1850"/>
        <v>0</v>
      </c>
      <c r="BP658" s="247">
        <f t="shared" si="1850"/>
        <v>0</v>
      </c>
      <c r="BQ658" s="247">
        <f t="shared" si="1850"/>
        <v>0</v>
      </c>
      <c r="BR658" s="247">
        <f t="shared" si="1850"/>
        <v>0</v>
      </c>
      <c r="BS658" s="247">
        <f t="shared" si="1850"/>
        <v>0</v>
      </c>
      <c r="BT658" s="247">
        <f t="shared" si="1850"/>
        <v>0</v>
      </c>
      <c r="BU658" s="247">
        <f t="shared" si="1850"/>
        <v>0</v>
      </c>
      <c r="BV658" s="247">
        <f t="shared" si="1850"/>
        <v>0</v>
      </c>
      <c r="BW658" s="247">
        <f t="shared" si="1850"/>
        <v>0</v>
      </c>
      <c r="BX658" s="247">
        <f t="shared" si="1850"/>
        <v>0</v>
      </c>
      <c r="BY658" s="247">
        <f t="shared" si="1850"/>
        <v>0</v>
      </c>
      <c r="BZ658" s="247">
        <f t="shared" si="1850"/>
        <v>0</v>
      </c>
      <c r="CA658" s="247">
        <f t="shared" si="1850"/>
        <v>0</v>
      </c>
      <c r="CB658" s="247">
        <f t="shared" si="1850"/>
        <v>0</v>
      </c>
      <c r="CC658" s="247">
        <f t="shared" si="1850"/>
        <v>0</v>
      </c>
      <c r="CD658" s="247">
        <f t="shared" si="1850"/>
        <v>0</v>
      </c>
      <c r="CE658" s="247">
        <f t="shared" si="1850"/>
        <v>0</v>
      </c>
      <c r="CF658" s="247">
        <f t="shared" si="1850"/>
        <v>0</v>
      </c>
      <c r="CG658" s="247">
        <f t="shared" si="1850"/>
        <v>0</v>
      </c>
      <c r="CH658" s="247">
        <f t="shared" si="1850"/>
        <v>0</v>
      </c>
      <c r="CI658" s="247">
        <f t="shared" si="1850"/>
        <v>0</v>
      </c>
      <c r="CJ658" s="247">
        <f t="shared" si="1850"/>
        <v>0</v>
      </c>
      <c r="CK658" s="247">
        <f t="shared" si="1850"/>
        <v>0</v>
      </c>
      <c r="CL658" s="247">
        <f t="shared" si="1850"/>
        <v>0</v>
      </c>
      <c r="CM658" s="247">
        <f t="shared" ref="CM658:DT658" si="1851">IF(CM$8="",0,CM597*CM601*CM642)</f>
        <v>0</v>
      </c>
      <c r="CN658" s="247">
        <f t="shared" si="1851"/>
        <v>0</v>
      </c>
      <c r="CO658" s="247">
        <f t="shared" si="1851"/>
        <v>0</v>
      </c>
      <c r="CP658" s="247">
        <f t="shared" si="1851"/>
        <v>0</v>
      </c>
      <c r="CQ658" s="247">
        <f t="shared" si="1851"/>
        <v>0</v>
      </c>
      <c r="CR658" s="247">
        <f t="shared" si="1851"/>
        <v>0</v>
      </c>
      <c r="CS658" s="247">
        <f t="shared" si="1851"/>
        <v>0</v>
      </c>
      <c r="CT658" s="247">
        <f t="shared" si="1851"/>
        <v>0</v>
      </c>
      <c r="CU658" s="247">
        <f t="shared" si="1851"/>
        <v>0</v>
      </c>
      <c r="CV658" s="247">
        <f t="shared" si="1851"/>
        <v>0</v>
      </c>
      <c r="CW658" s="247">
        <f t="shared" si="1851"/>
        <v>0</v>
      </c>
      <c r="CX658" s="247">
        <f t="shared" si="1851"/>
        <v>0</v>
      </c>
      <c r="CY658" s="247">
        <f t="shared" si="1851"/>
        <v>0</v>
      </c>
      <c r="CZ658" s="247">
        <f t="shared" si="1851"/>
        <v>0</v>
      </c>
      <c r="DA658" s="247">
        <f t="shared" si="1851"/>
        <v>0</v>
      </c>
      <c r="DB658" s="247">
        <f t="shared" si="1851"/>
        <v>0</v>
      </c>
      <c r="DC658" s="247">
        <f t="shared" si="1851"/>
        <v>0</v>
      </c>
      <c r="DD658" s="247">
        <f t="shared" si="1851"/>
        <v>0</v>
      </c>
      <c r="DE658" s="247">
        <f t="shared" si="1851"/>
        <v>0</v>
      </c>
      <c r="DF658" s="247">
        <f t="shared" si="1851"/>
        <v>0</v>
      </c>
      <c r="DG658" s="247">
        <f t="shared" si="1851"/>
        <v>0</v>
      </c>
      <c r="DH658" s="247">
        <f t="shared" si="1851"/>
        <v>0</v>
      </c>
      <c r="DI658" s="247">
        <f t="shared" si="1851"/>
        <v>0</v>
      </c>
      <c r="DJ658" s="247">
        <f t="shared" si="1851"/>
        <v>0</v>
      </c>
      <c r="DK658" s="247">
        <f t="shared" si="1851"/>
        <v>0</v>
      </c>
      <c r="DL658" s="247">
        <f t="shared" si="1851"/>
        <v>0</v>
      </c>
      <c r="DM658" s="247">
        <f t="shared" si="1851"/>
        <v>0</v>
      </c>
      <c r="DN658" s="247">
        <f t="shared" si="1851"/>
        <v>0</v>
      </c>
      <c r="DO658" s="247">
        <f t="shared" si="1851"/>
        <v>0</v>
      </c>
      <c r="DP658" s="247">
        <f t="shared" si="1851"/>
        <v>0</v>
      </c>
      <c r="DQ658" s="247">
        <f t="shared" si="1851"/>
        <v>0</v>
      </c>
      <c r="DR658" s="247">
        <f t="shared" si="1851"/>
        <v>0</v>
      </c>
      <c r="DS658" s="247">
        <f t="shared" si="1851"/>
        <v>0</v>
      </c>
      <c r="DT658" s="247">
        <f t="shared" si="1851"/>
        <v>0</v>
      </c>
      <c r="DU658" s="226"/>
      <c r="DV658" s="226"/>
    </row>
    <row r="659" spans="1:126" s="237" customFormat="1" ht="10.199999999999999">
      <c r="A659" s="226"/>
      <c r="B659" s="226"/>
      <c r="C659" s="226"/>
      <c r="D659" s="227"/>
      <c r="E659" s="268"/>
      <c r="F659" s="114"/>
      <c r="G659" s="229"/>
      <c r="H659" s="226"/>
      <c r="I659" s="226" t="str">
        <f t="shared" si="1848"/>
        <v>Себестоимость продаж, вкл. ндс</v>
      </c>
      <c r="J659" s="226"/>
      <c r="K659" s="226"/>
      <c r="L659" s="226"/>
      <c r="M659" s="229"/>
      <c r="N659" s="244" t="str">
        <f>$N$70</f>
        <v>Неликвидная продукция</v>
      </c>
      <c r="O659" s="226"/>
      <c r="P659" s="229"/>
      <c r="Q659" s="226" t="s">
        <v>25</v>
      </c>
      <c r="R659" s="226"/>
      <c r="S659" s="226"/>
      <c r="T659" s="232"/>
      <c r="U659" s="226"/>
      <c r="V659" s="226"/>
      <c r="W659" s="233">
        <f>SUM($Y659:$DU659)</f>
        <v>0</v>
      </c>
      <c r="X659" s="234"/>
      <c r="Y659" s="245"/>
      <c r="Z659" s="246"/>
      <c r="AA659" s="247">
        <f t="shared" ref="AA659:BF659" si="1852">IF(AA$8="",0,AA597*AA602*AA642)</f>
        <v>0</v>
      </c>
      <c r="AB659" s="247">
        <f t="shared" si="1852"/>
        <v>0</v>
      </c>
      <c r="AC659" s="247">
        <f t="shared" si="1852"/>
        <v>0</v>
      </c>
      <c r="AD659" s="247">
        <f t="shared" si="1852"/>
        <v>0</v>
      </c>
      <c r="AE659" s="247">
        <f t="shared" si="1852"/>
        <v>0</v>
      </c>
      <c r="AF659" s="247">
        <f t="shared" si="1852"/>
        <v>0</v>
      </c>
      <c r="AG659" s="247">
        <f t="shared" si="1852"/>
        <v>0</v>
      </c>
      <c r="AH659" s="247">
        <f t="shared" si="1852"/>
        <v>0</v>
      </c>
      <c r="AI659" s="247">
        <f t="shared" si="1852"/>
        <v>0</v>
      </c>
      <c r="AJ659" s="247">
        <f t="shared" si="1852"/>
        <v>0</v>
      </c>
      <c r="AK659" s="247">
        <f t="shared" si="1852"/>
        <v>0</v>
      </c>
      <c r="AL659" s="247">
        <f t="shared" si="1852"/>
        <v>0</v>
      </c>
      <c r="AM659" s="247">
        <f t="shared" si="1852"/>
        <v>0</v>
      </c>
      <c r="AN659" s="247">
        <f t="shared" si="1852"/>
        <v>0</v>
      </c>
      <c r="AO659" s="247">
        <f t="shared" si="1852"/>
        <v>0</v>
      </c>
      <c r="AP659" s="247">
        <f t="shared" si="1852"/>
        <v>0</v>
      </c>
      <c r="AQ659" s="247">
        <f t="shared" si="1852"/>
        <v>0</v>
      </c>
      <c r="AR659" s="247">
        <f t="shared" si="1852"/>
        <v>0</v>
      </c>
      <c r="AS659" s="247">
        <f t="shared" si="1852"/>
        <v>0</v>
      </c>
      <c r="AT659" s="247">
        <f t="shared" si="1852"/>
        <v>0</v>
      </c>
      <c r="AU659" s="247">
        <f t="shared" si="1852"/>
        <v>0</v>
      </c>
      <c r="AV659" s="247">
        <f t="shared" si="1852"/>
        <v>0</v>
      </c>
      <c r="AW659" s="247">
        <f t="shared" si="1852"/>
        <v>0</v>
      </c>
      <c r="AX659" s="247">
        <f t="shared" si="1852"/>
        <v>0</v>
      </c>
      <c r="AY659" s="247">
        <f t="shared" si="1852"/>
        <v>0</v>
      </c>
      <c r="AZ659" s="247">
        <f t="shared" si="1852"/>
        <v>0</v>
      </c>
      <c r="BA659" s="247">
        <f t="shared" si="1852"/>
        <v>0</v>
      </c>
      <c r="BB659" s="247">
        <f t="shared" si="1852"/>
        <v>0</v>
      </c>
      <c r="BC659" s="247">
        <f t="shared" si="1852"/>
        <v>0</v>
      </c>
      <c r="BD659" s="247">
        <f t="shared" si="1852"/>
        <v>0</v>
      </c>
      <c r="BE659" s="247">
        <f t="shared" si="1852"/>
        <v>0</v>
      </c>
      <c r="BF659" s="247">
        <f t="shared" si="1852"/>
        <v>0</v>
      </c>
      <c r="BG659" s="247">
        <f t="shared" ref="BG659:CL659" si="1853">IF(BG$8="",0,BG597*BG602*BG642)</f>
        <v>0</v>
      </c>
      <c r="BH659" s="247">
        <f t="shared" si="1853"/>
        <v>0</v>
      </c>
      <c r="BI659" s="247">
        <f t="shared" si="1853"/>
        <v>0</v>
      </c>
      <c r="BJ659" s="247">
        <f t="shared" si="1853"/>
        <v>0</v>
      </c>
      <c r="BK659" s="247">
        <f t="shared" si="1853"/>
        <v>0</v>
      </c>
      <c r="BL659" s="247">
        <f t="shared" si="1853"/>
        <v>0</v>
      </c>
      <c r="BM659" s="247">
        <f t="shared" si="1853"/>
        <v>0</v>
      </c>
      <c r="BN659" s="247">
        <f t="shared" si="1853"/>
        <v>0</v>
      </c>
      <c r="BO659" s="247">
        <f t="shared" si="1853"/>
        <v>0</v>
      </c>
      <c r="BP659" s="247">
        <f t="shared" si="1853"/>
        <v>0</v>
      </c>
      <c r="BQ659" s="247">
        <f t="shared" si="1853"/>
        <v>0</v>
      </c>
      <c r="BR659" s="247">
        <f t="shared" si="1853"/>
        <v>0</v>
      </c>
      <c r="BS659" s="247">
        <f t="shared" si="1853"/>
        <v>0</v>
      </c>
      <c r="BT659" s="247">
        <f t="shared" si="1853"/>
        <v>0</v>
      </c>
      <c r="BU659" s="247">
        <f t="shared" si="1853"/>
        <v>0</v>
      </c>
      <c r="BV659" s="247">
        <f t="shared" si="1853"/>
        <v>0</v>
      </c>
      <c r="BW659" s="247">
        <f t="shared" si="1853"/>
        <v>0</v>
      </c>
      <c r="BX659" s="247">
        <f t="shared" si="1853"/>
        <v>0</v>
      </c>
      <c r="BY659" s="247">
        <f t="shared" si="1853"/>
        <v>0</v>
      </c>
      <c r="BZ659" s="247">
        <f t="shared" si="1853"/>
        <v>0</v>
      </c>
      <c r="CA659" s="247">
        <f t="shared" si="1853"/>
        <v>0</v>
      </c>
      <c r="CB659" s="247">
        <f t="shared" si="1853"/>
        <v>0</v>
      </c>
      <c r="CC659" s="247">
        <f t="shared" si="1853"/>
        <v>0</v>
      </c>
      <c r="CD659" s="247">
        <f t="shared" si="1853"/>
        <v>0</v>
      </c>
      <c r="CE659" s="247">
        <f t="shared" si="1853"/>
        <v>0</v>
      </c>
      <c r="CF659" s="247">
        <f t="shared" si="1853"/>
        <v>0</v>
      </c>
      <c r="CG659" s="247">
        <f t="shared" si="1853"/>
        <v>0</v>
      </c>
      <c r="CH659" s="247">
        <f t="shared" si="1853"/>
        <v>0</v>
      </c>
      <c r="CI659" s="247">
        <f t="shared" si="1853"/>
        <v>0</v>
      </c>
      <c r="CJ659" s="247">
        <f t="shared" si="1853"/>
        <v>0</v>
      </c>
      <c r="CK659" s="247">
        <f t="shared" si="1853"/>
        <v>0</v>
      </c>
      <c r="CL659" s="247">
        <f t="shared" si="1853"/>
        <v>0</v>
      </c>
      <c r="CM659" s="247">
        <f t="shared" ref="CM659:DT659" si="1854">IF(CM$8="",0,CM597*CM602*CM642)</f>
        <v>0</v>
      </c>
      <c r="CN659" s="247">
        <f t="shared" si="1854"/>
        <v>0</v>
      </c>
      <c r="CO659" s="247">
        <f t="shared" si="1854"/>
        <v>0</v>
      </c>
      <c r="CP659" s="247">
        <f t="shared" si="1854"/>
        <v>0</v>
      </c>
      <c r="CQ659" s="247">
        <f t="shared" si="1854"/>
        <v>0</v>
      </c>
      <c r="CR659" s="247">
        <f t="shared" si="1854"/>
        <v>0</v>
      </c>
      <c r="CS659" s="247">
        <f t="shared" si="1854"/>
        <v>0</v>
      </c>
      <c r="CT659" s="247">
        <f t="shared" si="1854"/>
        <v>0</v>
      </c>
      <c r="CU659" s="247">
        <f t="shared" si="1854"/>
        <v>0</v>
      </c>
      <c r="CV659" s="247">
        <f t="shared" si="1854"/>
        <v>0</v>
      </c>
      <c r="CW659" s="247">
        <f t="shared" si="1854"/>
        <v>0</v>
      </c>
      <c r="CX659" s="247">
        <f t="shared" si="1854"/>
        <v>0</v>
      </c>
      <c r="CY659" s="247">
        <f t="shared" si="1854"/>
        <v>0</v>
      </c>
      <c r="CZ659" s="247">
        <f t="shared" si="1854"/>
        <v>0</v>
      </c>
      <c r="DA659" s="247">
        <f t="shared" si="1854"/>
        <v>0</v>
      </c>
      <c r="DB659" s="247">
        <f t="shared" si="1854"/>
        <v>0</v>
      </c>
      <c r="DC659" s="247">
        <f t="shared" si="1854"/>
        <v>0</v>
      </c>
      <c r="DD659" s="247">
        <f t="shared" si="1854"/>
        <v>0</v>
      </c>
      <c r="DE659" s="247">
        <f t="shared" si="1854"/>
        <v>0</v>
      </c>
      <c r="DF659" s="247">
        <f t="shared" si="1854"/>
        <v>0</v>
      </c>
      <c r="DG659" s="247">
        <f t="shared" si="1854"/>
        <v>0</v>
      </c>
      <c r="DH659" s="247">
        <f t="shared" si="1854"/>
        <v>0</v>
      </c>
      <c r="DI659" s="247">
        <f t="shared" si="1854"/>
        <v>0</v>
      </c>
      <c r="DJ659" s="247">
        <f t="shared" si="1854"/>
        <v>0</v>
      </c>
      <c r="DK659" s="247">
        <f t="shared" si="1854"/>
        <v>0</v>
      </c>
      <c r="DL659" s="247">
        <f t="shared" si="1854"/>
        <v>0</v>
      </c>
      <c r="DM659" s="247">
        <f t="shared" si="1854"/>
        <v>0</v>
      </c>
      <c r="DN659" s="247">
        <f t="shared" si="1854"/>
        <v>0</v>
      </c>
      <c r="DO659" s="247">
        <f t="shared" si="1854"/>
        <v>0</v>
      </c>
      <c r="DP659" s="247">
        <f t="shared" si="1854"/>
        <v>0</v>
      </c>
      <c r="DQ659" s="247">
        <f t="shared" si="1854"/>
        <v>0</v>
      </c>
      <c r="DR659" s="247">
        <f t="shared" si="1854"/>
        <v>0</v>
      </c>
      <c r="DS659" s="247">
        <f t="shared" si="1854"/>
        <v>0</v>
      </c>
      <c r="DT659" s="247">
        <f t="shared" si="1854"/>
        <v>0</v>
      </c>
      <c r="DU659" s="226"/>
      <c r="DV659" s="226"/>
    </row>
    <row r="660" spans="1:126" ht="4.2" customHeight="1">
      <c r="A660" s="1"/>
      <c r="B660" s="1"/>
      <c r="C660" s="1"/>
      <c r="D660" s="13"/>
      <c r="E660" s="262"/>
      <c r="F660" s="13"/>
      <c r="G660" s="302"/>
      <c r="H660" s="13"/>
      <c r="I660" s="13"/>
      <c r="J660" s="13"/>
      <c r="K660" s="13"/>
      <c r="L660" s="13"/>
      <c r="M660" s="14"/>
      <c r="N660" s="13"/>
      <c r="O660" s="13"/>
      <c r="P660" s="14"/>
      <c r="Q660" s="13"/>
      <c r="R660" s="13"/>
      <c r="S660" s="14"/>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c r="BK660" s="176"/>
      <c r="BL660" s="176"/>
      <c r="BM660" s="176"/>
      <c r="BN660" s="176"/>
      <c r="BO660" s="176"/>
      <c r="BP660" s="176"/>
      <c r="BQ660" s="176"/>
      <c r="BR660" s="176"/>
      <c r="BS660" s="176"/>
      <c r="BT660" s="176"/>
      <c r="BU660" s="176"/>
      <c r="BV660" s="176"/>
      <c r="BW660" s="176"/>
      <c r="BX660" s="176"/>
      <c r="BY660" s="176"/>
      <c r="BZ660" s="176"/>
      <c r="CA660" s="176"/>
      <c r="CB660" s="176"/>
      <c r="CC660" s="176"/>
      <c r="CD660" s="176"/>
      <c r="CE660" s="176"/>
      <c r="CF660" s="176"/>
      <c r="CG660" s="176"/>
      <c r="CH660" s="176"/>
      <c r="CI660" s="176"/>
      <c r="CJ660" s="176"/>
      <c r="CK660" s="176"/>
      <c r="CL660" s="176"/>
      <c r="CM660" s="176"/>
      <c r="CN660" s="176"/>
      <c r="CO660" s="176"/>
      <c r="CP660" s="176"/>
      <c r="CQ660" s="176"/>
      <c r="CR660" s="176"/>
      <c r="CS660" s="176"/>
      <c r="CT660" s="176"/>
      <c r="CU660" s="176"/>
      <c r="CV660" s="176"/>
      <c r="CW660" s="176"/>
      <c r="CX660" s="176"/>
      <c r="CY660" s="176"/>
      <c r="CZ660" s="176"/>
      <c r="DA660" s="176"/>
      <c r="DB660" s="176"/>
      <c r="DC660" s="176"/>
      <c r="DD660" s="176"/>
      <c r="DE660" s="176"/>
      <c r="DF660" s="176"/>
      <c r="DG660" s="176"/>
      <c r="DH660" s="176"/>
      <c r="DI660" s="176"/>
      <c r="DJ660" s="176"/>
      <c r="DK660" s="176"/>
      <c r="DL660" s="176"/>
      <c r="DM660" s="176"/>
      <c r="DN660" s="176"/>
      <c r="DO660" s="176"/>
      <c r="DP660" s="176"/>
      <c r="DQ660" s="176"/>
      <c r="DR660" s="176"/>
      <c r="DS660" s="176"/>
      <c r="DT660" s="176"/>
      <c r="DU660" s="1"/>
      <c r="DV660" s="1"/>
    </row>
    <row r="661" spans="1:126" ht="4.2" customHeight="1">
      <c r="A661" s="1"/>
      <c r="B661" s="1"/>
      <c r="C661" s="1"/>
      <c r="D661" s="1"/>
      <c r="E661" s="261"/>
      <c r="F661" s="47"/>
      <c r="G661" s="229"/>
      <c r="H661" s="1"/>
      <c r="I661" s="1"/>
      <c r="J661" s="1"/>
      <c r="K661" s="1"/>
      <c r="L661" s="1"/>
      <c r="M661" s="5"/>
      <c r="N661" s="1"/>
      <c r="O661" s="1"/>
      <c r="P661" s="5"/>
      <c r="Q661" s="1"/>
      <c r="R661" s="1"/>
      <c r="S661" s="5"/>
      <c r="T661" s="7"/>
      <c r="U661" s="23"/>
      <c r="V661" s="1"/>
      <c r="W661" s="11"/>
      <c r="X661" s="10"/>
      <c r="Y661" s="45"/>
      <c r="Z661" s="92"/>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c r="CM661" s="93"/>
      <c r="CN661" s="93"/>
      <c r="CO661" s="93"/>
      <c r="CP661" s="93"/>
      <c r="CQ661" s="93"/>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1"/>
      <c r="DV661" s="1"/>
    </row>
    <row r="662" spans="1:126" s="4" customFormat="1" ht="12.6" thickBot="1">
      <c r="A662" s="3"/>
      <c r="B662" s="196" t="s">
        <v>106</v>
      </c>
      <c r="C662" s="3"/>
      <c r="D662" s="3"/>
      <c r="E662" s="9"/>
      <c r="F662" s="50"/>
      <c r="G662" s="248"/>
      <c r="H662" s="214" t="str">
        <f>$H$13</f>
        <v>Прибыль от продаж</v>
      </c>
      <c r="I662" s="214"/>
      <c r="J662" s="214"/>
      <c r="K662" s="214"/>
      <c r="L662" s="214"/>
      <c r="M662" s="215"/>
      <c r="N662" s="214" t="str">
        <f>N571</f>
        <v>Продажа машиномест</v>
      </c>
      <c r="O662" s="214"/>
      <c r="P662" s="215"/>
      <c r="Q662" s="214" t="s">
        <v>25</v>
      </c>
      <c r="R662" s="3"/>
      <c r="S662" s="5"/>
      <c r="T662" s="83"/>
      <c r="U662" s="23"/>
      <c r="V662" s="3"/>
      <c r="W662" s="216">
        <f>SUM($Y662:$DU662)</f>
        <v>0</v>
      </c>
      <c r="X662" s="11"/>
      <c r="Y662" s="45"/>
      <c r="Z662" s="90"/>
      <c r="AA662" s="217">
        <f t="shared" ref="AA662:BF662" si="1855">IF(AA$8="",0,AA628-AA655)</f>
        <v>0</v>
      </c>
      <c r="AB662" s="217">
        <f t="shared" si="1855"/>
        <v>0</v>
      </c>
      <c r="AC662" s="217">
        <f t="shared" si="1855"/>
        <v>0</v>
      </c>
      <c r="AD662" s="217">
        <f t="shared" si="1855"/>
        <v>0</v>
      </c>
      <c r="AE662" s="217">
        <f t="shared" si="1855"/>
        <v>0</v>
      </c>
      <c r="AF662" s="217">
        <f t="shared" si="1855"/>
        <v>0</v>
      </c>
      <c r="AG662" s="217">
        <f t="shared" si="1855"/>
        <v>0</v>
      </c>
      <c r="AH662" s="217">
        <f t="shared" si="1855"/>
        <v>0</v>
      </c>
      <c r="AI662" s="217">
        <f t="shared" si="1855"/>
        <v>0</v>
      </c>
      <c r="AJ662" s="217">
        <f t="shared" si="1855"/>
        <v>0</v>
      </c>
      <c r="AK662" s="217">
        <f t="shared" si="1855"/>
        <v>0</v>
      </c>
      <c r="AL662" s="217">
        <f t="shared" si="1855"/>
        <v>0</v>
      </c>
      <c r="AM662" s="217">
        <f t="shared" si="1855"/>
        <v>0</v>
      </c>
      <c r="AN662" s="217">
        <f t="shared" si="1855"/>
        <v>0</v>
      </c>
      <c r="AO662" s="217">
        <f t="shared" si="1855"/>
        <v>0</v>
      </c>
      <c r="AP662" s="217">
        <f t="shared" si="1855"/>
        <v>0</v>
      </c>
      <c r="AQ662" s="217">
        <f t="shared" si="1855"/>
        <v>0</v>
      </c>
      <c r="AR662" s="217">
        <f t="shared" si="1855"/>
        <v>0</v>
      </c>
      <c r="AS662" s="217">
        <f t="shared" si="1855"/>
        <v>0</v>
      </c>
      <c r="AT662" s="217">
        <f t="shared" si="1855"/>
        <v>0</v>
      </c>
      <c r="AU662" s="217">
        <f t="shared" si="1855"/>
        <v>0</v>
      </c>
      <c r="AV662" s="217">
        <f t="shared" si="1855"/>
        <v>0</v>
      </c>
      <c r="AW662" s="217">
        <f t="shared" si="1855"/>
        <v>0</v>
      </c>
      <c r="AX662" s="217">
        <f t="shared" si="1855"/>
        <v>0</v>
      </c>
      <c r="AY662" s="217">
        <f t="shared" si="1855"/>
        <v>0</v>
      </c>
      <c r="AZ662" s="217">
        <f t="shared" si="1855"/>
        <v>0</v>
      </c>
      <c r="BA662" s="217">
        <f t="shared" si="1855"/>
        <v>0</v>
      </c>
      <c r="BB662" s="217">
        <f t="shared" si="1855"/>
        <v>0</v>
      </c>
      <c r="BC662" s="217">
        <f t="shared" si="1855"/>
        <v>0</v>
      </c>
      <c r="BD662" s="217">
        <f t="shared" si="1855"/>
        <v>0</v>
      </c>
      <c r="BE662" s="217">
        <f t="shared" si="1855"/>
        <v>0</v>
      </c>
      <c r="BF662" s="217">
        <f t="shared" si="1855"/>
        <v>0</v>
      </c>
      <c r="BG662" s="217">
        <f t="shared" ref="BG662:CL662" si="1856">IF(BG$8="",0,BG628-BG655)</f>
        <v>0</v>
      </c>
      <c r="BH662" s="217">
        <f t="shared" si="1856"/>
        <v>0</v>
      </c>
      <c r="BI662" s="217">
        <f t="shared" si="1856"/>
        <v>0</v>
      </c>
      <c r="BJ662" s="217">
        <f t="shared" si="1856"/>
        <v>0</v>
      </c>
      <c r="BK662" s="217">
        <f t="shared" si="1856"/>
        <v>0</v>
      </c>
      <c r="BL662" s="217">
        <f t="shared" si="1856"/>
        <v>0</v>
      </c>
      <c r="BM662" s="217">
        <f t="shared" si="1856"/>
        <v>0</v>
      </c>
      <c r="BN662" s="217">
        <f t="shared" si="1856"/>
        <v>0</v>
      </c>
      <c r="BO662" s="217">
        <f t="shared" si="1856"/>
        <v>0</v>
      </c>
      <c r="BP662" s="217">
        <f t="shared" si="1856"/>
        <v>0</v>
      </c>
      <c r="BQ662" s="217">
        <f t="shared" si="1856"/>
        <v>0</v>
      </c>
      <c r="BR662" s="217">
        <f t="shared" si="1856"/>
        <v>0</v>
      </c>
      <c r="BS662" s="217">
        <f t="shared" si="1856"/>
        <v>0</v>
      </c>
      <c r="BT662" s="217">
        <f t="shared" si="1856"/>
        <v>0</v>
      </c>
      <c r="BU662" s="217">
        <f t="shared" si="1856"/>
        <v>0</v>
      </c>
      <c r="BV662" s="217">
        <f t="shared" si="1856"/>
        <v>0</v>
      </c>
      <c r="BW662" s="217">
        <f t="shared" si="1856"/>
        <v>0</v>
      </c>
      <c r="BX662" s="217">
        <f t="shared" si="1856"/>
        <v>0</v>
      </c>
      <c r="BY662" s="217">
        <f t="shared" si="1856"/>
        <v>0</v>
      </c>
      <c r="BZ662" s="217">
        <f t="shared" si="1856"/>
        <v>0</v>
      </c>
      <c r="CA662" s="217">
        <f t="shared" si="1856"/>
        <v>0</v>
      </c>
      <c r="CB662" s="217">
        <f t="shared" si="1856"/>
        <v>0</v>
      </c>
      <c r="CC662" s="217">
        <f t="shared" si="1856"/>
        <v>0</v>
      </c>
      <c r="CD662" s="217">
        <f t="shared" si="1856"/>
        <v>0</v>
      </c>
      <c r="CE662" s="217">
        <f t="shared" si="1856"/>
        <v>0</v>
      </c>
      <c r="CF662" s="217">
        <f t="shared" si="1856"/>
        <v>0</v>
      </c>
      <c r="CG662" s="217">
        <f t="shared" si="1856"/>
        <v>0</v>
      </c>
      <c r="CH662" s="217">
        <f t="shared" si="1856"/>
        <v>0</v>
      </c>
      <c r="CI662" s="217">
        <f t="shared" si="1856"/>
        <v>0</v>
      </c>
      <c r="CJ662" s="217">
        <f t="shared" si="1856"/>
        <v>0</v>
      </c>
      <c r="CK662" s="217">
        <f t="shared" si="1856"/>
        <v>0</v>
      </c>
      <c r="CL662" s="217">
        <f t="shared" si="1856"/>
        <v>0</v>
      </c>
      <c r="CM662" s="217">
        <f t="shared" ref="CM662:DT662" si="1857">IF(CM$8="",0,CM628-CM655)</f>
        <v>0</v>
      </c>
      <c r="CN662" s="217">
        <f t="shared" si="1857"/>
        <v>0</v>
      </c>
      <c r="CO662" s="217">
        <f t="shared" si="1857"/>
        <v>0</v>
      </c>
      <c r="CP662" s="217">
        <f t="shared" si="1857"/>
        <v>0</v>
      </c>
      <c r="CQ662" s="217">
        <f t="shared" si="1857"/>
        <v>0</v>
      </c>
      <c r="CR662" s="217">
        <f t="shared" si="1857"/>
        <v>0</v>
      </c>
      <c r="CS662" s="217">
        <f t="shared" si="1857"/>
        <v>0</v>
      </c>
      <c r="CT662" s="217">
        <f t="shared" si="1857"/>
        <v>0</v>
      </c>
      <c r="CU662" s="217">
        <f t="shared" si="1857"/>
        <v>0</v>
      </c>
      <c r="CV662" s="217">
        <f t="shared" si="1857"/>
        <v>0</v>
      </c>
      <c r="CW662" s="217">
        <f t="shared" si="1857"/>
        <v>0</v>
      </c>
      <c r="CX662" s="217">
        <f t="shared" si="1857"/>
        <v>0</v>
      </c>
      <c r="CY662" s="217">
        <f t="shared" si="1857"/>
        <v>0</v>
      </c>
      <c r="CZ662" s="217">
        <f t="shared" si="1857"/>
        <v>0</v>
      </c>
      <c r="DA662" s="217">
        <f t="shared" si="1857"/>
        <v>0</v>
      </c>
      <c r="DB662" s="217">
        <f t="shared" si="1857"/>
        <v>0</v>
      </c>
      <c r="DC662" s="217">
        <f t="shared" si="1857"/>
        <v>0</v>
      </c>
      <c r="DD662" s="217">
        <f t="shared" si="1857"/>
        <v>0</v>
      </c>
      <c r="DE662" s="217">
        <f t="shared" si="1857"/>
        <v>0</v>
      </c>
      <c r="DF662" s="217">
        <f t="shared" si="1857"/>
        <v>0</v>
      </c>
      <c r="DG662" s="217">
        <f t="shared" si="1857"/>
        <v>0</v>
      </c>
      <c r="DH662" s="217">
        <f t="shared" si="1857"/>
        <v>0</v>
      </c>
      <c r="DI662" s="217">
        <f t="shared" si="1857"/>
        <v>0</v>
      </c>
      <c r="DJ662" s="217">
        <f t="shared" si="1857"/>
        <v>0</v>
      </c>
      <c r="DK662" s="217">
        <f t="shared" si="1857"/>
        <v>0</v>
      </c>
      <c r="DL662" s="217">
        <f t="shared" si="1857"/>
        <v>0</v>
      </c>
      <c r="DM662" s="217">
        <f t="shared" si="1857"/>
        <v>0</v>
      </c>
      <c r="DN662" s="217">
        <f t="shared" si="1857"/>
        <v>0</v>
      </c>
      <c r="DO662" s="217">
        <f t="shared" si="1857"/>
        <v>0</v>
      </c>
      <c r="DP662" s="217">
        <f t="shared" si="1857"/>
        <v>0</v>
      </c>
      <c r="DQ662" s="217">
        <f t="shared" si="1857"/>
        <v>0</v>
      </c>
      <c r="DR662" s="217">
        <f t="shared" si="1857"/>
        <v>0</v>
      </c>
      <c r="DS662" s="217">
        <f t="shared" si="1857"/>
        <v>0</v>
      </c>
      <c r="DT662" s="217">
        <f t="shared" si="1857"/>
        <v>0</v>
      </c>
      <c r="DU662" s="3"/>
      <c r="DV662" s="3"/>
    </row>
    <row r="663" spans="1:126" s="34" customFormat="1">
      <c r="A663" s="33"/>
      <c r="B663" s="196"/>
      <c r="C663" s="33"/>
      <c r="D663" s="33"/>
      <c r="E663" s="269"/>
      <c r="F663" s="52"/>
      <c r="G663" s="303"/>
      <c r="H663" s="222" t="str">
        <f>$H$14</f>
        <v>Маржа</v>
      </c>
      <c r="I663" s="222"/>
      <c r="J663" s="222"/>
      <c r="K663" s="222"/>
      <c r="L663" s="222"/>
      <c r="M663" s="223"/>
      <c r="N663" s="222" t="str">
        <f>N571</f>
        <v>Продажа машиномест</v>
      </c>
      <c r="O663" s="222"/>
      <c r="P663" s="223"/>
      <c r="Q663" s="222" t="s">
        <v>14</v>
      </c>
      <c r="R663" s="33"/>
      <c r="S663" s="19"/>
      <c r="T663" s="207"/>
      <c r="U663" s="25"/>
      <c r="V663" s="33"/>
      <c r="W663" s="224">
        <f>IF(W$8="",0,IF(W628=0,0,W662/W628))</f>
        <v>0</v>
      </c>
      <c r="X663" s="20"/>
      <c r="Y663" s="46"/>
      <c r="Z663" s="102"/>
      <c r="AA663" s="225">
        <f t="shared" ref="AA663:BF663" si="1858">IF(AA$8="",0,IF(AA628=0,0,AA662/AA628))</f>
        <v>0</v>
      </c>
      <c r="AB663" s="225">
        <f t="shared" si="1858"/>
        <v>0</v>
      </c>
      <c r="AC663" s="225">
        <f t="shared" si="1858"/>
        <v>0</v>
      </c>
      <c r="AD663" s="225">
        <f t="shared" si="1858"/>
        <v>0</v>
      </c>
      <c r="AE663" s="225">
        <f t="shared" si="1858"/>
        <v>0</v>
      </c>
      <c r="AF663" s="225">
        <f t="shared" si="1858"/>
        <v>0</v>
      </c>
      <c r="AG663" s="225">
        <f t="shared" si="1858"/>
        <v>0</v>
      </c>
      <c r="AH663" s="225">
        <f t="shared" si="1858"/>
        <v>0</v>
      </c>
      <c r="AI663" s="225">
        <f t="shared" si="1858"/>
        <v>0</v>
      </c>
      <c r="AJ663" s="225">
        <f t="shared" si="1858"/>
        <v>0</v>
      </c>
      <c r="AK663" s="225">
        <f t="shared" si="1858"/>
        <v>0</v>
      </c>
      <c r="AL663" s="225">
        <f t="shared" si="1858"/>
        <v>0</v>
      </c>
      <c r="AM663" s="225">
        <f t="shared" si="1858"/>
        <v>0</v>
      </c>
      <c r="AN663" s="225">
        <f t="shared" si="1858"/>
        <v>0</v>
      </c>
      <c r="AO663" s="225">
        <f t="shared" si="1858"/>
        <v>0</v>
      </c>
      <c r="AP663" s="225">
        <f t="shared" si="1858"/>
        <v>0</v>
      </c>
      <c r="AQ663" s="225">
        <f t="shared" si="1858"/>
        <v>0</v>
      </c>
      <c r="AR663" s="225">
        <f t="shared" si="1858"/>
        <v>0</v>
      </c>
      <c r="AS663" s="225">
        <f t="shared" si="1858"/>
        <v>0</v>
      </c>
      <c r="AT663" s="225">
        <f t="shared" si="1858"/>
        <v>0</v>
      </c>
      <c r="AU663" s="225">
        <f t="shared" si="1858"/>
        <v>0</v>
      </c>
      <c r="AV663" s="225">
        <f t="shared" si="1858"/>
        <v>0</v>
      </c>
      <c r="AW663" s="225">
        <f t="shared" si="1858"/>
        <v>0</v>
      </c>
      <c r="AX663" s="225">
        <f t="shared" si="1858"/>
        <v>0</v>
      </c>
      <c r="AY663" s="225">
        <f t="shared" si="1858"/>
        <v>0</v>
      </c>
      <c r="AZ663" s="225">
        <f t="shared" si="1858"/>
        <v>0</v>
      </c>
      <c r="BA663" s="225">
        <f t="shared" si="1858"/>
        <v>0</v>
      </c>
      <c r="BB663" s="225">
        <f t="shared" si="1858"/>
        <v>0</v>
      </c>
      <c r="BC663" s="225">
        <f t="shared" si="1858"/>
        <v>0</v>
      </c>
      <c r="BD663" s="225">
        <f t="shared" si="1858"/>
        <v>0</v>
      </c>
      <c r="BE663" s="225">
        <f t="shared" si="1858"/>
        <v>0</v>
      </c>
      <c r="BF663" s="225">
        <f t="shared" si="1858"/>
        <v>0</v>
      </c>
      <c r="BG663" s="225">
        <f t="shared" ref="BG663:CL663" si="1859">IF(BG$8="",0,IF(BG628=0,0,BG662/BG628))</f>
        <v>0</v>
      </c>
      <c r="BH663" s="225">
        <f t="shared" si="1859"/>
        <v>0</v>
      </c>
      <c r="BI663" s="225">
        <f t="shared" si="1859"/>
        <v>0</v>
      </c>
      <c r="BJ663" s="225">
        <f t="shared" si="1859"/>
        <v>0</v>
      </c>
      <c r="BK663" s="225">
        <f t="shared" si="1859"/>
        <v>0</v>
      </c>
      <c r="BL663" s="225">
        <f t="shared" si="1859"/>
        <v>0</v>
      </c>
      <c r="BM663" s="225">
        <f t="shared" si="1859"/>
        <v>0</v>
      </c>
      <c r="BN663" s="225">
        <f t="shared" si="1859"/>
        <v>0</v>
      </c>
      <c r="BO663" s="225">
        <f t="shared" si="1859"/>
        <v>0</v>
      </c>
      <c r="BP663" s="225">
        <f t="shared" si="1859"/>
        <v>0</v>
      </c>
      <c r="BQ663" s="225">
        <f t="shared" si="1859"/>
        <v>0</v>
      </c>
      <c r="BR663" s="225">
        <f t="shared" si="1859"/>
        <v>0</v>
      </c>
      <c r="BS663" s="225">
        <f t="shared" si="1859"/>
        <v>0</v>
      </c>
      <c r="BT663" s="225">
        <f t="shared" si="1859"/>
        <v>0</v>
      </c>
      <c r="BU663" s="225">
        <f t="shared" si="1859"/>
        <v>0</v>
      </c>
      <c r="BV663" s="225">
        <f t="shared" si="1859"/>
        <v>0</v>
      </c>
      <c r="BW663" s="225">
        <f t="shared" si="1859"/>
        <v>0</v>
      </c>
      <c r="BX663" s="225">
        <f t="shared" si="1859"/>
        <v>0</v>
      </c>
      <c r="BY663" s="225">
        <f t="shared" si="1859"/>
        <v>0</v>
      </c>
      <c r="BZ663" s="225">
        <f t="shared" si="1859"/>
        <v>0</v>
      </c>
      <c r="CA663" s="225">
        <f t="shared" si="1859"/>
        <v>0</v>
      </c>
      <c r="CB663" s="225">
        <f t="shared" si="1859"/>
        <v>0</v>
      </c>
      <c r="CC663" s="225">
        <f t="shared" si="1859"/>
        <v>0</v>
      </c>
      <c r="CD663" s="225">
        <f t="shared" si="1859"/>
        <v>0</v>
      </c>
      <c r="CE663" s="225">
        <f t="shared" si="1859"/>
        <v>0</v>
      </c>
      <c r="CF663" s="225">
        <f t="shared" si="1859"/>
        <v>0</v>
      </c>
      <c r="CG663" s="225">
        <f t="shared" si="1859"/>
        <v>0</v>
      </c>
      <c r="CH663" s="225">
        <f t="shared" si="1859"/>
        <v>0</v>
      </c>
      <c r="CI663" s="225">
        <f t="shared" si="1859"/>
        <v>0</v>
      </c>
      <c r="CJ663" s="225">
        <f t="shared" si="1859"/>
        <v>0</v>
      </c>
      <c r="CK663" s="225">
        <f t="shared" si="1859"/>
        <v>0</v>
      </c>
      <c r="CL663" s="225">
        <f t="shared" si="1859"/>
        <v>0</v>
      </c>
      <c r="CM663" s="225">
        <f t="shared" ref="CM663:DR663" si="1860">IF(CM$8="",0,IF(CM628=0,0,CM662/CM628))</f>
        <v>0</v>
      </c>
      <c r="CN663" s="225">
        <f t="shared" si="1860"/>
        <v>0</v>
      </c>
      <c r="CO663" s="225">
        <f t="shared" si="1860"/>
        <v>0</v>
      </c>
      <c r="CP663" s="225">
        <f t="shared" si="1860"/>
        <v>0</v>
      </c>
      <c r="CQ663" s="225">
        <f t="shared" si="1860"/>
        <v>0</v>
      </c>
      <c r="CR663" s="225">
        <f t="shared" si="1860"/>
        <v>0</v>
      </c>
      <c r="CS663" s="225">
        <f t="shared" si="1860"/>
        <v>0</v>
      </c>
      <c r="CT663" s="225">
        <f t="shared" si="1860"/>
        <v>0</v>
      </c>
      <c r="CU663" s="225">
        <f t="shared" si="1860"/>
        <v>0</v>
      </c>
      <c r="CV663" s="225">
        <f t="shared" si="1860"/>
        <v>0</v>
      </c>
      <c r="CW663" s="225">
        <f t="shared" si="1860"/>
        <v>0</v>
      </c>
      <c r="CX663" s="225">
        <f t="shared" si="1860"/>
        <v>0</v>
      </c>
      <c r="CY663" s="225">
        <f t="shared" si="1860"/>
        <v>0</v>
      </c>
      <c r="CZ663" s="225">
        <f t="shared" si="1860"/>
        <v>0</v>
      </c>
      <c r="DA663" s="225">
        <f t="shared" si="1860"/>
        <v>0</v>
      </c>
      <c r="DB663" s="225">
        <f t="shared" si="1860"/>
        <v>0</v>
      </c>
      <c r="DC663" s="225">
        <f t="shared" si="1860"/>
        <v>0</v>
      </c>
      <c r="DD663" s="225">
        <f t="shared" si="1860"/>
        <v>0</v>
      </c>
      <c r="DE663" s="225">
        <f t="shared" si="1860"/>
        <v>0</v>
      </c>
      <c r="DF663" s="225">
        <f t="shared" si="1860"/>
        <v>0</v>
      </c>
      <c r="DG663" s="225">
        <f t="shared" si="1860"/>
        <v>0</v>
      </c>
      <c r="DH663" s="225">
        <f t="shared" si="1860"/>
        <v>0</v>
      </c>
      <c r="DI663" s="225">
        <f t="shared" si="1860"/>
        <v>0</v>
      </c>
      <c r="DJ663" s="225">
        <f t="shared" si="1860"/>
        <v>0</v>
      </c>
      <c r="DK663" s="225">
        <f t="shared" si="1860"/>
        <v>0</v>
      </c>
      <c r="DL663" s="225">
        <f t="shared" si="1860"/>
        <v>0</v>
      </c>
      <c r="DM663" s="225">
        <f t="shared" si="1860"/>
        <v>0</v>
      </c>
      <c r="DN663" s="225">
        <f t="shared" si="1860"/>
        <v>0</v>
      </c>
      <c r="DO663" s="225">
        <f t="shared" si="1860"/>
        <v>0</v>
      </c>
      <c r="DP663" s="225">
        <f t="shared" si="1860"/>
        <v>0</v>
      </c>
      <c r="DQ663" s="225">
        <f t="shared" si="1860"/>
        <v>0</v>
      </c>
      <c r="DR663" s="225">
        <f t="shared" si="1860"/>
        <v>0</v>
      </c>
      <c r="DS663" s="225">
        <f t="shared" ref="DS663:DT663" si="1861">IF(DS$8="",0,IF(DS628=0,0,DS662/DS628))</f>
        <v>0</v>
      </c>
      <c r="DT663" s="225">
        <f t="shared" si="1861"/>
        <v>0</v>
      </c>
      <c r="DU663" s="33"/>
      <c r="DV663" s="33"/>
    </row>
    <row r="664" spans="1:126" ht="4.2" customHeight="1">
      <c r="A664" s="1"/>
      <c r="B664" s="1"/>
      <c r="C664" s="13"/>
      <c r="D664" s="13"/>
      <c r="E664" s="262"/>
      <c r="F664" s="13"/>
      <c r="G664" s="302"/>
      <c r="H664" s="13"/>
      <c r="I664" s="13"/>
      <c r="J664" s="13"/>
      <c r="K664" s="13"/>
      <c r="L664" s="13"/>
      <c r="M664" s="14"/>
      <c r="N664" s="13"/>
      <c r="O664" s="13"/>
      <c r="P664" s="14"/>
      <c r="Q664" s="13"/>
      <c r="R664" s="13"/>
      <c r="S664" s="14"/>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c r="BK664" s="176"/>
      <c r="BL664" s="176"/>
      <c r="BM664" s="176"/>
      <c r="BN664" s="176"/>
      <c r="BO664" s="176"/>
      <c r="BP664" s="176"/>
      <c r="BQ664" s="176"/>
      <c r="BR664" s="176"/>
      <c r="BS664" s="176"/>
      <c r="BT664" s="176"/>
      <c r="BU664" s="176"/>
      <c r="BV664" s="176"/>
      <c r="BW664" s="176"/>
      <c r="BX664" s="176"/>
      <c r="BY664" s="176"/>
      <c r="BZ664" s="176"/>
      <c r="CA664" s="176"/>
      <c r="CB664" s="176"/>
      <c r="CC664" s="176"/>
      <c r="CD664" s="176"/>
      <c r="CE664" s="176"/>
      <c r="CF664" s="176"/>
      <c r="CG664" s="176"/>
      <c r="CH664" s="176"/>
      <c r="CI664" s="176"/>
      <c r="CJ664" s="176"/>
      <c r="CK664" s="176"/>
      <c r="CL664" s="176"/>
      <c r="CM664" s="176"/>
      <c r="CN664" s="176"/>
      <c r="CO664" s="176"/>
      <c r="CP664" s="176"/>
      <c r="CQ664" s="176"/>
      <c r="CR664" s="176"/>
      <c r="CS664" s="176"/>
      <c r="CT664" s="176"/>
      <c r="CU664" s="176"/>
      <c r="CV664" s="176"/>
      <c r="CW664" s="176"/>
      <c r="CX664" s="176"/>
      <c r="CY664" s="176"/>
      <c r="CZ664" s="176"/>
      <c r="DA664" s="176"/>
      <c r="DB664" s="176"/>
      <c r="DC664" s="176"/>
      <c r="DD664" s="176"/>
      <c r="DE664" s="176"/>
      <c r="DF664" s="176"/>
      <c r="DG664" s="176"/>
      <c r="DH664" s="176"/>
      <c r="DI664" s="176"/>
      <c r="DJ664" s="176"/>
      <c r="DK664" s="176"/>
      <c r="DL664" s="176"/>
      <c r="DM664" s="176"/>
      <c r="DN664" s="176"/>
      <c r="DO664" s="176"/>
      <c r="DP664" s="176"/>
      <c r="DQ664" s="176"/>
      <c r="DR664" s="176"/>
      <c r="DS664" s="176"/>
      <c r="DT664" s="176"/>
      <c r="DU664" s="1"/>
      <c r="DV664" s="1"/>
    </row>
    <row r="665" spans="1:126" ht="4.2" customHeight="1">
      <c r="A665" s="1"/>
      <c r="B665" s="1"/>
      <c r="C665" s="1"/>
      <c r="D665" s="1"/>
      <c r="E665" s="261"/>
      <c r="F665" s="47"/>
      <c r="G665" s="248"/>
      <c r="H665" s="1"/>
      <c r="I665" s="1"/>
      <c r="J665" s="1"/>
      <c r="K665" s="1"/>
      <c r="L665" s="1"/>
      <c r="M665" s="5"/>
      <c r="N665" s="1"/>
      <c r="O665" s="1"/>
      <c r="P665" s="5"/>
      <c r="Q665" s="1"/>
      <c r="R665" s="1"/>
      <c r="S665" s="5"/>
      <c r="T665" s="7"/>
      <c r="U665" s="23"/>
      <c r="V665" s="1"/>
      <c r="W665" s="11"/>
      <c r="X665" s="10"/>
      <c r="Y665" s="45"/>
      <c r="Z665" s="92"/>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c r="CM665" s="93"/>
      <c r="CN665" s="93"/>
      <c r="CO665" s="93"/>
      <c r="CP665" s="93"/>
      <c r="CQ665" s="93"/>
      <c r="CR665" s="93"/>
      <c r="CS665" s="93"/>
      <c r="CT665" s="93"/>
      <c r="CU665" s="93"/>
      <c r="CV665" s="93"/>
      <c r="CW665" s="93"/>
      <c r="CX665" s="93"/>
      <c r="CY665" s="93"/>
      <c r="CZ665" s="93"/>
      <c r="DA665" s="93"/>
      <c r="DB665" s="93"/>
      <c r="DC665" s="93"/>
      <c r="DD665" s="93"/>
      <c r="DE665" s="93"/>
      <c r="DF665" s="93"/>
      <c r="DG665" s="93"/>
      <c r="DH665" s="93"/>
      <c r="DI665" s="93"/>
      <c r="DJ665" s="93"/>
      <c r="DK665" s="93"/>
      <c r="DL665" s="93"/>
      <c r="DM665" s="93"/>
      <c r="DN665" s="93"/>
      <c r="DO665" s="93"/>
      <c r="DP665" s="93"/>
      <c r="DQ665" s="93"/>
      <c r="DR665" s="93"/>
      <c r="DS665" s="93"/>
      <c r="DT665" s="93"/>
      <c r="DU665" s="1"/>
      <c r="DV665" s="1"/>
    </row>
    <row r="666" spans="1:126" s="4" customFormat="1">
      <c r="A666" s="3"/>
      <c r="B666" s="242" t="s">
        <v>105</v>
      </c>
      <c r="C666" s="3"/>
      <c r="D666" s="3"/>
      <c r="E666" s="9" t="s">
        <v>107</v>
      </c>
      <c r="F666" s="50" t="str">
        <f>E628</f>
        <v>ндс(+)</v>
      </c>
      <c r="G666" s="248"/>
      <c r="H666" s="213" t="str">
        <f>$H$19</f>
        <v>Выручка</v>
      </c>
      <c r="I666" s="3"/>
      <c r="J666" s="3"/>
      <c r="K666" s="3"/>
      <c r="L666" s="3"/>
      <c r="M666" s="5"/>
      <c r="N666" s="3" t="str">
        <f>N571</f>
        <v>Продажа машиномест</v>
      </c>
      <c r="O666" s="3"/>
      <c r="P666" s="5"/>
      <c r="Q666" s="3" t="s">
        <v>25</v>
      </c>
      <c r="R666" s="3"/>
      <c r="S666" s="5"/>
      <c r="T666" s="83"/>
      <c r="U666" s="23"/>
      <c r="V666" s="3"/>
      <c r="W666" s="11">
        <f>SUM($Y666:$DU666)</f>
        <v>0</v>
      </c>
      <c r="X666" s="11"/>
      <c r="Y666" s="45"/>
      <c r="Z666" s="90"/>
      <c r="AA666" s="91">
        <f>IF(AA$8="",0,IF(AA$8&lt;=Главная!$N$76,0,IF(AA$8=EOMONTH(Главная!$N$76,0)+1,SUM($Z628:AA628),AA628))/(1+IF($E628="ндсЖил(+)",Главная!$N$17,Главная!$N$23)))</f>
        <v>0</v>
      </c>
      <c r="AB666" s="91">
        <f>IF(AB$8="",0,IF(AB$8&lt;=Главная!$N$76,0,IF(AB$8=EOMONTH(Главная!$N$76,0)+1,SUM($Z628:AB628),AB628))/(1+IF($E628="ндсЖил(+)",Главная!$N$17,Главная!$N$23)))</f>
        <v>0</v>
      </c>
      <c r="AC666" s="91">
        <f>IF(AC$8="",0,IF(AC$8&lt;=Главная!$N$76,0,IF(AC$8=EOMONTH(Главная!$N$76,0)+1,SUM($Z628:AC628),AC628))/(1+IF($E628="ндсЖил(+)",Главная!$N$17,Главная!$N$23)))</f>
        <v>0</v>
      </c>
      <c r="AD666" s="91">
        <f>IF(AD$8="",0,IF(AD$8&lt;=Главная!$N$76,0,IF(AD$8=EOMONTH(Главная!$N$76,0)+1,SUM($Z628:AD628),AD628))/(1+IF($E628="ндсЖил(+)",Главная!$N$17,Главная!$N$23)))</f>
        <v>0</v>
      </c>
      <c r="AE666" s="91">
        <f>IF(AE$8="",0,IF(AE$8&lt;=Главная!$N$76,0,IF(AE$8=EOMONTH(Главная!$N$76,0)+1,SUM($Z628:AE628),AE628))/(1+IF($E628="ндсЖил(+)",Главная!$N$17,Главная!$N$23)))</f>
        <v>0</v>
      </c>
      <c r="AF666" s="91">
        <f>IF(AF$8="",0,IF(AF$8&lt;=Главная!$N$76,0,IF(AF$8=EOMONTH(Главная!$N$76,0)+1,SUM($Z628:AF628),AF628))/(1+IF($E628="ндсЖил(+)",Главная!$N$17,Главная!$N$23)))</f>
        <v>0</v>
      </c>
      <c r="AG666" s="91">
        <f>IF(AG$8="",0,IF(AG$8&lt;=Главная!$N$76,0,IF(AG$8=EOMONTH(Главная!$N$76,0)+1,SUM($Z628:AG628),AG628))/(1+IF($E628="ндсЖил(+)",Главная!$N$17,Главная!$N$23)))</f>
        <v>0</v>
      </c>
      <c r="AH666" s="91">
        <f>IF(AH$8="",0,IF(AH$8&lt;=Главная!$N$76,0,IF(AH$8=EOMONTH(Главная!$N$76,0)+1,SUM($Z628:AH628),AH628))/(1+IF($E628="ндсЖил(+)",Главная!$N$17,Главная!$N$23)))</f>
        <v>0</v>
      </c>
      <c r="AI666" s="91">
        <f>IF(AI$8="",0,IF(AI$8&lt;=Главная!$N$76,0,IF(AI$8=EOMONTH(Главная!$N$76,0)+1,SUM($Z628:AI628),AI628))/(1+IF($E628="ндсЖил(+)",Главная!$N$17,Главная!$N$23)))</f>
        <v>0</v>
      </c>
      <c r="AJ666" s="91">
        <f>IF(AJ$8="",0,IF(AJ$8&lt;=Главная!$N$76,0,IF(AJ$8=EOMONTH(Главная!$N$76,0)+1,SUM($Z628:AJ628),AJ628))/(1+IF($E628="ндсЖил(+)",Главная!$N$17,Главная!$N$23)))</f>
        <v>0</v>
      </c>
      <c r="AK666" s="91">
        <f>IF(AK$8="",0,IF(AK$8&lt;=Главная!$N$76,0,IF(AK$8=EOMONTH(Главная!$N$76,0)+1,SUM($Z628:AK628),AK628))/(1+IF($E628="ндсЖил(+)",Главная!$N$17,Главная!$N$23)))</f>
        <v>0</v>
      </c>
      <c r="AL666" s="91">
        <f>IF(AL$8="",0,IF(AL$8&lt;=Главная!$N$76,0,IF(AL$8=EOMONTH(Главная!$N$76,0)+1,SUM($Z628:AL628),AL628))/(1+IF($E628="ндсЖил(+)",Главная!$N$17,Главная!$N$23)))</f>
        <v>0</v>
      </c>
      <c r="AM666" s="91">
        <f>IF(AM$8="",0,IF(AM$8&lt;=Главная!$N$76,0,IF(AM$8=EOMONTH(Главная!$N$76,0)+1,SUM($Z628:AM628),AM628))/(1+IF($E628="ндсЖил(+)",Главная!$N$17,Главная!$N$23)))</f>
        <v>0</v>
      </c>
      <c r="AN666" s="91">
        <f>IF(AN$8="",0,IF(AN$8&lt;=Главная!$N$76,0,IF(AN$8=EOMONTH(Главная!$N$76,0)+1,SUM($Z628:AN628),AN628))/(1+IF($E628="ндсЖил(+)",Главная!$N$17,Главная!$N$23)))</f>
        <v>0</v>
      </c>
      <c r="AO666" s="91">
        <f>IF(AO$8="",0,IF(AO$8&lt;=Главная!$N$76,0,IF(AO$8=EOMONTH(Главная!$N$76,0)+1,SUM($Z628:AO628),AO628))/(1+IF($E628="ндсЖил(+)",Главная!$N$17,Главная!$N$23)))</f>
        <v>0</v>
      </c>
      <c r="AP666" s="91">
        <f>IF(AP$8="",0,IF(AP$8&lt;=Главная!$N$76,0,IF(AP$8=EOMONTH(Главная!$N$76,0)+1,SUM($Z628:AP628),AP628))/(1+IF($E628="ндсЖил(+)",Главная!$N$17,Главная!$N$23)))</f>
        <v>0</v>
      </c>
      <c r="AQ666" s="91">
        <f>IF(AQ$8="",0,IF(AQ$8&lt;=Главная!$N$76,0,IF(AQ$8=EOMONTH(Главная!$N$76,0)+1,SUM($Z628:AQ628),AQ628))/(1+IF($E628="ндсЖил(+)",Главная!$N$17,Главная!$N$23)))</f>
        <v>0</v>
      </c>
      <c r="AR666" s="91">
        <f>IF(AR$8="",0,IF(AR$8&lt;=Главная!$N$76,0,IF(AR$8=EOMONTH(Главная!$N$76,0)+1,SUM($Z628:AR628),AR628))/(1+IF($E628="ндсЖил(+)",Главная!$N$17,Главная!$N$23)))</f>
        <v>0</v>
      </c>
      <c r="AS666" s="91">
        <f>IF(AS$8="",0,IF(AS$8&lt;=Главная!$N$76,0,IF(AS$8=EOMONTH(Главная!$N$76,0)+1,SUM($Z628:AS628),AS628))/(1+IF($E628="ндсЖил(+)",Главная!$N$17,Главная!$N$23)))</f>
        <v>0</v>
      </c>
      <c r="AT666" s="91">
        <f>IF(AT$8="",0,IF(AT$8&lt;=Главная!$N$76,0,IF(AT$8=EOMONTH(Главная!$N$76,0)+1,SUM($Z628:AT628),AT628))/(1+IF($E628="ндсЖил(+)",Главная!$N$17,Главная!$N$23)))</f>
        <v>0</v>
      </c>
      <c r="AU666" s="91">
        <f>IF(AU$8="",0,IF(AU$8&lt;=Главная!$N$76,0,IF(AU$8=EOMONTH(Главная!$N$76,0)+1,SUM($Z628:AU628),AU628))/(1+IF($E628="ндсЖил(+)",Главная!$N$17,Главная!$N$23)))</f>
        <v>0</v>
      </c>
      <c r="AV666" s="91">
        <f>IF(AV$8="",0,IF(AV$8&lt;=Главная!$N$76,0,IF(AV$8=EOMONTH(Главная!$N$76,0)+1,SUM($Z628:AV628),AV628))/(1+IF($E628="ндсЖил(+)",Главная!$N$17,Главная!$N$23)))</f>
        <v>0</v>
      </c>
      <c r="AW666" s="91">
        <f>IF(AW$8="",0,IF(AW$8&lt;=Главная!$N$76,0,IF(AW$8=EOMONTH(Главная!$N$76,0)+1,SUM($Z628:AW628),AW628))/(1+IF($E628="ндсЖил(+)",Главная!$N$17,Главная!$N$23)))</f>
        <v>0</v>
      </c>
      <c r="AX666" s="91">
        <f>IF(AX$8="",0,IF(AX$8&lt;=Главная!$N$76,0,IF(AX$8=EOMONTH(Главная!$N$76,0)+1,SUM($Z628:AX628),AX628))/(1+IF($E628="ндсЖил(+)",Главная!$N$17,Главная!$N$23)))</f>
        <v>0</v>
      </c>
      <c r="AY666" s="91">
        <f>IF(AY$8="",0,IF(AY$8&lt;=Главная!$N$76,0,IF(AY$8=EOMONTH(Главная!$N$76,0)+1,SUM($Z628:AY628),AY628))/(1+IF($E628="ндсЖил(+)",Главная!$N$17,Главная!$N$23)))</f>
        <v>0</v>
      </c>
      <c r="AZ666" s="91">
        <f>IF(AZ$8="",0,IF(AZ$8&lt;=Главная!$N$76,0,IF(AZ$8=EOMONTH(Главная!$N$76,0)+1,SUM($Z628:AZ628),AZ628))/(1+IF($E628="ндсЖил(+)",Главная!$N$17,Главная!$N$23)))</f>
        <v>0</v>
      </c>
      <c r="BA666" s="91">
        <f>IF(BA$8="",0,IF(BA$8&lt;=Главная!$N$76,0,IF(BA$8=EOMONTH(Главная!$N$76,0)+1,SUM($Z628:BA628),BA628))/(1+IF($E628="ндсЖил(+)",Главная!$N$17,Главная!$N$23)))</f>
        <v>0</v>
      </c>
      <c r="BB666" s="91">
        <f>IF(BB$8="",0,IF(BB$8&lt;=Главная!$N$76,0,IF(BB$8=EOMONTH(Главная!$N$76,0)+1,SUM($Z628:BB628),BB628))/(1+IF($E628="ндсЖил(+)",Главная!$N$17,Главная!$N$23)))</f>
        <v>0</v>
      </c>
      <c r="BC666" s="91">
        <f>IF(BC$8="",0,IF(BC$8&lt;=Главная!$N$76,0,IF(BC$8=EOMONTH(Главная!$N$76,0)+1,SUM($Z628:BC628),BC628))/(1+IF($E628="ндсЖил(+)",Главная!$N$17,Главная!$N$23)))</f>
        <v>0</v>
      </c>
      <c r="BD666" s="91">
        <f>IF(BD$8="",0,IF(BD$8&lt;=Главная!$N$76,0,IF(BD$8=EOMONTH(Главная!$N$76,0)+1,SUM($Z628:BD628),BD628))/(1+IF($E628="ндсЖил(+)",Главная!$N$17,Главная!$N$23)))</f>
        <v>0</v>
      </c>
      <c r="BE666" s="91">
        <f>IF(BE$8="",0,IF(BE$8&lt;=Главная!$N$76,0,IF(BE$8=EOMONTH(Главная!$N$76,0)+1,SUM($Z628:BE628),BE628))/(1+IF($E628="ндсЖил(+)",Главная!$N$17,Главная!$N$23)))</f>
        <v>0</v>
      </c>
      <c r="BF666" s="91">
        <f>IF(BF$8="",0,IF(BF$8&lt;=Главная!$N$76,0,IF(BF$8=EOMONTH(Главная!$N$76,0)+1,SUM($Z628:BF628),BF628))/(1+IF($E628="ндсЖил(+)",Главная!$N$17,Главная!$N$23)))</f>
        <v>0</v>
      </c>
      <c r="BG666" s="91">
        <f>IF(BG$8="",0,IF(BG$8&lt;=Главная!$N$76,0,IF(BG$8=EOMONTH(Главная!$N$76,0)+1,SUM($Z628:BG628),BG628))/(1+IF($E628="ндсЖил(+)",Главная!$N$17,Главная!$N$23)))</f>
        <v>0</v>
      </c>
      <c r="BH666" s="91">
        <f>IF(BH$8="",0,IF(BH$8&lt;=Главная!$N$76,0,IF(BH$8=EOMONTH(Главная!$N$76,0)+1,SUM($Z628:BH628),BH628))/(1+IF($E628="ндсЖил(+)",Главная!$N$17,Главная!$N$23)))</f>
        <v>0</v>
      </c>
      <c r="BI666" s="91">
        <f>IF(BI$8="",0,IF(BI$8&lt;=Главная!$N$76,0,IF(BI$8=EOMONTH(Главная!$N$76,0)+1,SUM($Z628:BI628),BI628))/(1+IF($E628="ндсЖил(+)",Главная!$N$17,Главная!$N$23)))</f>
        <v>0</v>
      </c>
      <c r="BJ666" s="91">
        <f>IF(BJ$8="",0,IF(BJ$8&lt;=Главная!$N$76,0,IF(BJ$8=EOMONTH(Главная!$N$76,0)+1,SUM($Z628:BJ628),BJ628))/(1+IF($E628="ндсЖил(+)",Главная!$N$17,Главная!$N$23)))</f>
        <v>0</v>
      </c>
      <c r="BK666" s="91">
        <f>IF(BK$8="",0,IF(BK$8&lt;=Главная!$N$76,0,IF(BK$8=EOMONTH(Главная!$N$76,0)+1,SUM($Z628:BK628),BK628))/(1+IF($E628="ндсЖил(+)",Главная!$N$17,Главная!$N$23)))</f>
        <v>0</v>
      </c>
      <c r="BL666" s="91">
        <f>IF(BL$8="",0,IF(BL$8&lt;=Главная!$N$76,0,IF(BL$8=EOMONTH(Главная!$N$76,0)+1,SUM($Z628:BL628),BL628))/(1+IF($E628="ндсЖил(+)",Главная!$N$17,Главная!$N$23)))</f>
        <v>0</v>
      </c>
      <c r="BM666" s="91">
        <f>IF(BM$8="",0,IF(BM$8&lt;=Главная!$N$76,0,IF(BM$8=EOMONTH(Главная!$N$76,0)+1,SUM($Z628:BM628),BM628))/(1+IF($E628="ндсЖил(+)",Главная!$N$17,Главная!$N$23)))</f>
        <v>0</v>
      </c>
      <c r="BN666" s="91">
        <f>IF(BN$8="",0,IF(BN$8&lt;=Главная!$N$76,0,IF(BN$8=EOMONTH(Главная!$N$76,0)+1,SUM($Z628:BN628),BN628))/(1+IF($E628="ндсЖил(+)",Главная!$N$17,Главная!$N$23)))</f>
        <v>0</v>
      </c>
      <c r="BO666" s="91">
        <f>IF(BO$8="",0,IF(BO$8&lt;=Главная!$N$76,0,IF(BO$8=EOMONTH(Главная!$N$76,0)+1,SUM($Z628:BO628),BO628))/(1+IF($E628="ндсЖил(+)",Главная!$N$17,Главная!$N$23)))</f>
        <v>0</v>
      </c>
      <c r="BP666" s="91">
        <f>IF(BP$8="",0,IF(BP$8&lt;=Главная!$N$76,0,IF(BP$8=EOMONTH(Главная!$N$76,0)+1,SUM($Z628:BP628),BP628))/(1+IF($E628="ндсЖил(+)",Главная!$N$17,Главная!$N$23)))</f>
        <v>0</v>
      </c>
      <c r="BQ666" s="91">
        <f>IF(BQ$8="",0,IF(BQ$8&lt;=Главная!$N$76,0,IF(BQ$8=EOMONTH(Главная!$N$76,0)+1,SUM($Z628:BQ628),BQ628))/(1+IF($E628="ндсЖил(+)",Главная!$N$17,Главная!$N$23)))</f>
        <v>0</v>
      </c>
      <c r="BR666" s="91">
        <f>IF(BR$8="",0,IF(BR$8&lt;=Главная!$N$76,0,IF(BR$8=EOMONTH(Главная!$N$76,0)+1,SUM($Z628:BR628),BR628))/(1+IF($E628="ндсЖил(+)",Главная!$N$17,Главная!$N$23)))</f>
        <v>0</v>
      </c>
      <c r="BS666" s="91">
        <f>IF(BS$8="",0,IF(BS$8&lt;=Главная!$N$76,0,IF(BS$8=EOMONTH(Главная!$N$76,0)+1,SUM($Z628:BS628),BS628))/(1+IF($E628="ндсЖил(+)",Главная!$N$17,Главная!$N$23)))</f>
        <v>0</v>
      </c>
      <c r="BT666" s="91">
        <f>IF(BT$8="",0,IF(BT$8&lt;=Главная!$N$76,0,IF(BT$8=EOMONTH(Главная!$N$76,0)+1,SUM($Z628:BT628),BT628))/(1+IF($E628="ндсЖил(+)",Главная!$N$17,Главная!$N$23)))</f>
        <v>0</v>
      </c>
      <c r="BU666" s="91">
        <f>IF(BU$8="",0,IF(BU$8&lt;=Главная!$N$76,0,IF(BU$8=EOMONTH(Главная!$N$76,0)+1,SUM($Z628:BU628),BU628))/(1+IF($E628="ндсЖил(+)",Главная!$N$17,Главная!$N$23)))</f>
        <v>0</v>
      </c>
      <c r="BV666" s="91">
        <f>IF(BV$8="",0,IF(BV$8&lt;=Главная!$N$76,0,IF(BV$8=EOMONTH(Главная!$N$76,0)+1,SUM($Z628:BV628),BV628))/(1+IF($E628="ндсЖил(+)",Главная!$N$17,Главная!$N$23)))</f>
        <v>0</v>
      </c>
      <c r="BW666" s="91">
        <f>IF(BW$8="",0,IF(BW$8&lt;=Главная!$N$76,0,IF(BW$8=EOMONTH(Главная!$N$76,0)+1,SUM($Z628:BW628),BW628))/(1+IF($E628="ндсЖил(+)",Главная!$N$17,Главная!$N$23)))</f>
        <v>0</v>
      </c>
      <c r="BX666" s="91">
        <f>IF(BX$8="",0,IF(BX$8&lt;=Главная!$N$76,0,IF(BX$8=EOMONTH(Главная!$N$76,0)+1,SUM($Z628:BX628),BX628))/(1+IF($E628="ндсЖил(+)",Главная!$N$17,Главная!$N$23)))</f>
        <v>0</v>
      </c>
      <c r="BY666" s="91">
        <f>IF(BY$8="",0,IF(BY$8&lt;=Главная!$N$76,0,IF(BY$8=EOMONTH(Главная!$N$76,0)+1,SUM($Z628:BY628),BY628))/(1+IF($E628="ндсЖил(+)",Главная!$N$17,Главная!$N$23)))</f>
        <v>0</v>
      </c>
      <c r="BZ666" s="91">
        <f>IF(BZ$8="",0,IF(BZ$8&lt;=Главная!$N$76,0,IF(BZ$8=EOMONTH(Главная!$N$76,0)+1,SUM($Z628:BZ628),BZ628))/(1+IF($E628="ндсЖил(+)",Главная!$N$17,Главная!$N$23)))</f>
        <v>0</v>
      </c>
      <c r="CA666" s="91">
        <f>IF(CA$8="",0,IF(CA$8&lt;=Главная!$N$76,0,IF(CA$8=EOMONTH(Главная!$N$76,0)+1,SUM($Z628:CA628),CA628))/(1+IF($E628="ндсЖил(+)",Главная!$N$17,Главная!$N$23)))</f>
        <v>0</v>
      </c>
      <c r="CB666" s="91">
        <f>IF(CB$8="",0,IF(CB$8&lt;=Главная!$N$76,0,IF(CB$8=EOMONTH(Главная!$N$76,0)+1,SUM($Z628:CB628),CB628))/(1+IF($E628="ндсЖил(+)",Главная!$N$17,Главная!$N$23)))</f>
        <v>0</v>
      </c>
      <c r="CC666" s="91">
        <f>IF(CC$8="",0,IF(CC$8&lt;=Главная!$N$76,0,IF(CC$8=EOMONTH(Главная!$N$76,0)+1,SUM($Z628:CC628),CC628))/(1+IF($E628="ндсЖил(+)",Главная!$N$17,Главная!$N$23)))</f>
        <v>0</v>
      </c>
      <c r="CD666" s="91">
        <f>IF(CD$8="",0,IF(CD$8&lt;=Главная!$N$76,0,IF(CD$8=EOMONTH(Главная!$N$76,0)+1,SUM($Z628:CD628),CD628))/(1+IF($E628="ндсЖил(+)",Главная!$N$17,Главная!$N$23)))</f>
        <v>0</v>
      </c>
      <c r="CE666" s="91">
        <f>IF(CE$8="",0,IF(CE$8&lt;=Главная!$N$76,0,IF(CE$8=EOMONTH(Главная!$N$76,0)+1,SUM($Z628:CE628),CE628))/(1+IF($E628="ндсЖил(+)",Главная!$N$17,Главная!$N$23)))</f>
        <v>0</v>
      </c>
      <c r="CF666" s="91">
        <f>IF(CF$8="",0,IF(CF$8&lt;=Главная!$N$76,0,IF(CF$8=EOMONTH(Главная!$N$76,0)+1,SUM($Z628:CF628),CF628))/(1+IF($E628="ндсЖил(+)",Главная!$N$17,Главная!$N$23)))</f>
        <v>0</v>
      </c>
      <c r="CG666" s="91">
        <f>IF(CG$8="",0,IF(CG$8&lt;=Главная!$N$76,0,IF(CG$8=EOMONTH(Главная!$N$76,0)+1,SUM($Z628:CG628),CG628))/(1+IF($E628="ндсЖил(+)",Главная!$N$17,Главная!$N$23)))</f>
        <v>0</v>
      </c>
      <c r="CH666" s="91">
        <f>IF(CH$8="",0,IF(CH$8&lt;=Главная!$N$76,0,IF(CH$8=EOMONTH(Главная!$N$76,0)+1,SUM($Z628:CH628),CH628))/(1+IF($E628="ндсЖил(+)",Главная!$N$17,Главная!$N$23)))</f>
        <v>0</v>
      </c>
      <c r="CI666" s="91">
        <f>IF(CI$8="",0,IF(CI$8&lt;=Главная!$N$76,0,IF(CI$8=EOMONTH(Главная!$N$76,0)+1,SUM($Z628:CI628),CI628))/(1+IF($E628="ндсЖил(+)",Главная!$N$17,Главная!$N$23)))</f>
        <v>0</v>
      </c>
      <c r="CJ666" s="91">
        <f>IF(CJ$8="",0,IF(CJ$8&lt;=Главная!$N$76,0,IF(CJ$8=EOMONTH(Главная!$N$76,0)+1,SUM($Z628:CJ628),CJ628))/(1+IF($E628="ндсЖил(+)",Главная!$N$17,Главная!$N$23)))</f>
        <v>0</v>
      </c>
      <c r="CK666" s="91">
        <f>IF(CK$8="",0,IF(CK$8&lt;=Главная!$N$76,0,IF(CK$8=EOMONTH(Главная!$N$76,0)+1,SUM($Z628:CK628),CK628))/(1+IF($E628="ндсЖил(+)",Главная!$N$17,Главная!$N$23)))</f>
        <v>0</v>
      </c>
      <c r="CL666" s="91">
        <f>IF(CL$8="",0,IF(CL$8&lt;=Главная!$N$76,0,IF(CL$8=EOMONTH(Главная!$N$76,0)+1,SUM($Z628:CL628),CL628))/(1+IF($E628="ндсЖил(+)",Главная!$N$17,Главная!$N$23)))</f>
        <v>0</v>
      </c>
      <c r="CM666" s="91">
        <f>IF(CM$8="",0,IF(CM$8&lt;=Главная!$N$76,0,IF(CM$8=EOMONTH(Главная!$N$76,0)+1,SUM($Z628:CM628),CM628))/(1+IF($E628="ндсЖил(+)",Главная!$N$17,Главная!$N$23)))</f>
        <v>0</v>
      </c>
      <c r="CN666" s="91">
        <f>IF(CN$8="",0,IF(CN$8&lt;=Главная!$N$76,0,IF(CN$8=EOMONTH(Главная!$N$76,0)+1,SUM($Z628:CN628),CN628))/(1+IF($E628="ндсЖил(+)",Главная!$N$17,Главная!$N$23)))</f>
        <v>0</v>
      </c>
      <c r="CO666" s="91">
        <f>IF(CO$8="",0,IF(CO$8&lt;=Главная!$N$76,0,IF(CO$8=EOMONTH(Главная!$N$76,0)+1,SUM($Z628:CO628),CO628))/(1+IF($E628="ндсЖил(+)",Главная!$N$17,Главная!$N$23)))</f>
        <v>0</v>
      </c>
      <c r="CP666" s="91">
        <f>IF(CP$8="",0,IF(CP$8&lt;=Главная!$N$76,0,IF(CP$8=EOMONTH(Главная!$N$76,0)+1,SUM($Z628:CP628),CP628))/(1+IF($E628="ндсЖил(+)",Главная!$N$17,Главная!$N$23)))</f>
        <v>0</v>
      </c>
      <c r="CQ666" s="91">
        <f>IF(CQ$8="",0,IF(CQ$8&lt;=Главная!$N$76,0,IF(CQ$8=EOMONTH(Главная!$N$76,0)+1,SUM($Z628:CQ628),CQ628))/(1+IF($E628="ндсЖил(+)",Главная!$N$17,Главная!$N$23)))</f>
        <v>0</v>
      </c>
      <c r="CR666" s="91">
        <f>IF(CR$8="",0,IF(CR$8&lt;=Главная!$N$76,0,IF(CR$8=EOMONTH(Главная!$N$76,0)+1,SUM($Z628:CR628),CR628))/(1+IF($E628="ндсЖил(+)",Главная!$N$17,Главная!$N$23)))</f>
        <v>0</v>
      </c>
      <c r="CS666" s="91">
        <f>IF(CS$8="",0,IF(CS$8&lt;=Главная!$N$76,0,IF(CS$8=EOMONTH(Главная!$N$76,0)+1,SUM($Z628:CS628),CS628))/(1+IF($E628="ндсЖил(+)",Главная!$N$17,Главная!$N$23)))</f>
        <v>0</v>
      </c>
      <c r="CT666" s="91">
        <f>IF(CT$8="",0,IF(CT$8&lt;=Главная!$N$76,0,IF(CT$8=EOMONTH(Главная!$N$76,0)+1,SUM($Z628:CT628),CT628))/(1+IF($E628="ндсЖил(+)",Главная!$N$17,Главная!$N$23)))</f>
        <v>0</v>
      </c>
      <c r="CU666" s="91">
        <f>IF(CU$8="",0,IF(CU$8&lt;=Главная!$N$76,0,IF(CU$8=EOMONTH(Главная!$N$76,0)+1,SUM($Z628:CU628),CU628))/(1+IF($E628="ндсЖил(+)",Главная!$N$17,Главная!$N$23)))</f>
        <v>0</v>
      </c>
      <c r="CV666" s="91">
        <f>IF(CV$8="",0,IF(CV$8&lt;=Главная!$N$76,0,IF(CV$8=EOMONTH(Главная!$N$76,0)+1,SUM($Z628:CV628),CV628))/(1+IF($E628="ндсЖил(+)",Главная!$N$17,Главная!$N$23)))</f>
        <v>0</v>
      </c>
      <c r="CW666" s="91">
        <f>IF(CW$8="",0,IF(CW$8&lt;=Главная!$N$76,0,IF(CW$8=EOMONTH(Главная!$N$76,0)+1,SUM($Z628:CW628),CW628))/(1+IF($E628="ндсЖил(+)",Главная!$N$17,Главная!$N$23)))</f>
        <v>0</v>
      </c>
      <c r="CX666" s="91">
        <f>IF(CX$8="",0,IF(CX$8&lt;=Главная!$N$76,0,IF(CX$8=EOMONTH(Главная!$N$76,0)+1,SUM($Z628:CX628),CX628))/(1+IF($E628="ндсЖил(+)",Главная!$N$17,Главная!$N$23)))</f>
        <v>0</v>
      </c>
      <c r="CY666" s="91">
        <f>IF(CY$8="",0,IF(CY$8&lt;=Главная!$N$76,0,IF(CY$8=EOMONTH(Главная!$N$76,0)+1,SUM($Z628:CY628),CY628))/(1+IF($E628="ндсЖил(+)",Главная!$N$17,Главная!$N$23)))</f>
        <v>0</v>
      </c>
      <c r="CZ666" s="91">
        <f>IF(CZ$8="",0,IF(CZ$8&lt;=Главная!$N$76,0,IF(CZ$8=EOMONTH(Главная!$N$76,0)+1,SUM($Z628:CZ628),CZ628))/(1+IF($E628="ндсЖил(+)",Главная!$N$17,Главная!$N$23)))</f>
        <v>0</v>
      </c>
      <c r="DA666" s="91">
        <f>IF(DA$8="",0,IF(DA$8&lt;=Главная!$N$76,0,IF(DA$8=EOMONTH(Главная!$N$76,0)+1,SUM($Z628:DA628),DA628))/(1+IF($E628="ндсЖил(+)",Главная!$N$17,Главная!$N$23)))</f>
        <v>0</v>
      </c>
      <c r="DB666" s="91">
        <f>IF(DB$8="",0,IF(DB$8&lt;=Главная!$N$76,0,IF(DB$8=EOMONTH(Главная!$N$76,0)+1,SUM($Z628:DB628),DB628))/(1+IF($E628="ндсЖил(+)",Главная!$N$17,Главная!$N$23)))</f>
        <v>0</v>
      </c>
      <c r="DC666" s="91">
        <f>IF(DC$8="",0,IF(DC$8&lt;=Главная!$N$76,0,IF(DC$8=EOMONTH(Главная!$N$76,0)+1,SUM($Z628:DC628),DC628))/(1+IF($E628="ндсЖил(+)",Главная!$N$17,Главная!$N$23)))</f>
        <v>0</v>
      </c>
      <c r="DD666" s="91">
        <f>IF(DD$8="",0,IF(DD$8&lt;=Главная!$N$76,0,IF(DD$8=EOMONTH(Главная!$N$76,0)+1,SUM($Z628:DD628),DD628))/(1+IF($E628="ндсЖил(+)",Главная!$N$17,Главная!$N$23)))</f>
        <v>0</v>
      </c>
      <c r="DE666" s="91">
        <f>IF(DE$8="",0,IF(DE$8&lt;=Главная!$N$76,0,IF(DE$8=EOMONTH(Главная!$N$76,0)+1,SUM($Z628:DE628),DE628))/(1+IF($E628="ндсЖил(+)",Главная!$N$17,Главная!$N$23)))</f>
        <v>0</v>
      </c>
      <c r="DF666" s="91">
        <f>IF(DF$8="",0,IF(DF$8&lt;=Главная!$N$76,0,IF(DF$8=EOMONTH(Главная!$N$76,0)+1,SUM($Z628:DF628),DF628))/(1+IF($E628="ндсЖил(+)",Главная!$N$17,Главная!$N$23)))</f>
        <v>0</v>
      </c>
      <c r="DG666" s="91">
        <f>IF(DG$8="",0,IF(DG$8&lt;=Главная!$N$76,0,IF(DG$8=EOMONTH(Главная!$N$76,0)+1,SUM($Z628:DG628),DG628))/(1+IF($E628="ндсЖил(+)",Главная!$N$17,Главная!$N$23)))</f>
        <v>0</v>
      </c>
      <c r="DH666" s="91">
        <f>IF(DH$8="",0,IF(DH$8&lt;=Главная!$N$76,0,IF(DH$8=EOMONTH(Главная!$N$76,0)+1,SUM($Z628:DH628),DH628))/(1+IF($E628="ндсЖил(+)",Главная!$N$17,Главная!$N$23)))</f>
        <v>0</v>
      </c>
      <c r="DI666" s="91">
        <f>IF(DI$8="",0,IF(DI$8&lt;=Главная!$N$76,0,IF(DI$8=EOMONTH(Главная!$N$76,0)+1,SUM($Z628:DI628),DI628))/(1+IF($E628="ндсЖил(+)",Главная!$N$17,Главная!$N$23)))</f>
        <v>0</v>
      </c>
      <c r="DJ666" s="91">
        <f>IF(DJ$8="",0,IF(DJ$8&lt;=Главная!$N$76,0,IF(DJ$8=EOMONTH(Главная!$N$76,0)+1,SUM($Z628:DJ628),DJ628))/(1+IF($E628="ндсЖил(+)",Главная!$N$17,Главная!$N$23)))</f>
        <v>0</v>
      </c>
      <c r="DK666" s="91">
        <f>IF(DK$8="",0,IF(DK$8&lt;=Главная!$N$76,0,IF(DK$8=EOMONTH(Главная!$N$76,0)+1,SUM($Z628:DK628),DK628))/(1+IF($E628="ндсЖил(+)",Главная!$N$17,Главная!$N$23)))</f>
        <v>0</v>
      </c>
      <c r="DL666" s="91">
        <f>IF(DL$8="",0,IF(DL$8&lt;=Главная!$N$76,0,IF(DL$8=EOMONTH(Главная!$N$76,0)+1,SUM($Z628:DL628),DL628))/(1+IF($E628="ндсЖил(+)",Главная!$N$17,Главная!$N$23)))</f>
        <v>0</v>
      </c>
      <c r="DM666" s="91">
        <f>IF(DM$8="",0,IF(DM$8&lt;=Главная!$N$76,0,IF(DM$8=EOMONTH(Главная!$N$76,0)+1,SUM($Z628:DM628),DM628))/(1+IF($E628="ндсЖил(+)",Главная!$N$17,Главная!$N$23)))</f>
        <v>0</v>
      </c>
      <c r="DN666" s="91">
        <f>IF(DN$8="",0,IF(DN$8&lt;=Главная!$N$76,0,IF(DN$8=EOMONTH(Главная!$N$76,0)+1,SUM($Z628:DN628),DN628))/(1+IF($E628="ндсЖил(+)",Главная!$N$17,Главная!$N$23)))</f>
        <v>0</v>
      </c>
      <c r="DO666" s="91">
        <f>IF(DO$8="",0,IF(DO$8&lt;=Главная!$N$76,0,IF(DO$8=EOMONTH(Главная!$N$76,0)+1,SUM($Z628:DO628),DO628))/(1+IF($E628="ндсЖил(+)",Главная!$N$17,Главная!$N$23)))</f>
        <v>0</v>
      </c>
      <c r="DP666" s="91">
        <f>IF(DP$8="",0,IF(DP$8&lt;=Главная!$N$76,0,IF(DP$8=EOMONTH(Главная!$N$76,0)+1,SUM($Z628:DP628),DP628))/(1+IF($E628="ндсЖил(+)",Главная!$N$17,Главная!$N$23)))</f>
        <v>0</v>
      </c>
      <c r="DQ666" s="91">
        <f>IF(DQ$8="",0,IF(DQ$8&lt;=Главная!$N$76,0,IF(DQ$8=EOMONTH(Главная!$N$76,0)+1,SUM($Z628:DQ628),DQ628))/(1+IF($E628="ндсЖил(+)",Главная!$N$17,Главная!$N$23)))</f>
        <v>0</v>
      </c>
      <c r="DR666" s="91">
        <f>IF(DR$8="",0,IF(DR$8&lt;=Главная!$N$76,0,IF(DR$8=EOMONTH(Главная!$N$76,0)+1,SUM($Z628:DR628),DR628))/(1+IF($E628="ндсЖил(+)",Главная!$N$17,Главная!$N$23)))</f>
        <v>0</v>
      </c>
      <c r="DS666" s="91">
        <f>IF(DS$8="",0,IF(DS$8&lt;=Главная!$N$76,0,IF(DS$8=EOMONTH(Главная!$N$76,0)+1,SUM($Z628:DS628),DS628))/(1+IF($E628="ндсЖил(+)",Главная!$N$17,Главная!$N$23)))</f>
        <v>0</v>
      </c>
      <c r="DT666" s="91">
        <f>IF(DT$8="",0,IF(DT$8&lt;=Главная!$N$76,0,IF(DT$8=EOMONTH(Главная!$N$76,0)+1,SUM($Z628:DT628),DT628))/(1+IF($E628="ндсЖил(+)",Главная!$N$17,Главная!$N$23)))</f>
        <v>0</v>
      </c>
      <c r="DU666" s="3"/>
      <c r="DV666" s="3"/>
    </row>
    <row r="667" spans="1:126" ht="4.2" customHeight="1">
      <c r="A667" s="1"/>
      <c r="B667" s="1"/>
      <c r="C667" s="1"/>
      <c r="D667" s="1"/>
      <c r="E667" s="261"/>
      <c r="F667" s="47"/>
      <c r="G667" s="248"/>
      <c r="H667" s="32"/>
      <c r="I667" s="32"/>
      <c r="J667" s="32"/>
      <c r="K667" s="32"/>
      <c r="L667" s="32"/>
      <c r="M667" s="16"/>
      <c r="N667" s="32"/>
      <c r="O667" s="32"/>
      <c r="P667" s="16"/>
      <c r="Q667" s="32"/>
      <c r="R667" s="1"/>
      <c r="S667" s="5"/>
      <c r="T667" s="7"/>
      <c r="U667" s="23"/>
      <c r="V667" s="1"/>
      <c r="W667" s="42"/>
      <c r="X667" s="10"/>
      <c r="Y667" s="45"/>
      <c r="Z667" s="92"/>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c r="CJ667" s="97"/>
      <c r="CK667" s="97"/>
      <c r="CL667" s="97"/>
      <c r="CM667" s="97"/>
      <c r="CN667" s="97"/>
      <c r="CO667" s="97"/>
      <c r="CP667" s="97"/>
      <c r="CQ667" s="97"/>
      <c r="CR667" s="97"/>
      <c r="CS667" s="97"/>
      <c r="CT667" s="97"/>
      <c r="CU667" s="97"/>
      <c r="CV667" s="97"/>
      <c r="CW667" s="97"/>
      <c r="CX667" s="97"/>
      <c r="CY667" s="97"/>
      <c r="CZ667" s="97"/>
      <c r="DA667" s="97"/>
      <c r="DB667" s="97"/>
      <c r="DC667" s="97"/>
      <c r="DD667" s="97"/>
      <c r="DE667" s="97"/>
      <c r="DF667" s="97"/>
      <c r="DG667" s="97"/>
      <c r="DH667" s="97"/>
      <c r="DI667" s="97"/>
      <c r="DJ667" s="97"/>
      <c r="DK667" s="97"/>
      <c r="DL667" s="97"/>
      <c r="DM667" s="97"/>
      <c r="DN667" s="97"/>
      <c r="DO667" s="97"/>
      <c r="DP667" s="97"/>
      <c r="DQ667" s="97"/>
      <c r="DR667" s="97"/>
      <c r="DS667" s="97"/>
      <c r="DT667" s="97"/>
      <c r="DU667" s="1"/>
      <c r="DV667" s="1"/>
    </row>
    <row r="668" spans="1:126" ht="4.2" customHeight="1">
      <c r="A668" s="1"/>
      <c r="B668" s="1"/>
      <c r="C668" s="1"/>
      <c r="D668" s="1"/>
      <c r="E668" s="261"/>
      <c r="F668" s="47"/>
      <c r="G668" s="248"/>
      <c r="H668" s="1"/>
      <c r="I668" s="1"/>
      <c r="J668" s="1"/>
      <c r="K668" s="1"/>
      <c r="L668" s="1"/>
      <c r="M668" s="5"/>
      <c r="N668" s="1"/>
      <c r="O668" s="1"/>
      <c r="P668" s="5"/>
      <c r="Q668" s="1"/>
      <c r="R668" s="1"/>
      <c r="S668" s="5"/>
      <c r="T668" s="7"/>
      <c r="U668" s="23"/>
      <c r="V668" s="1"/>
      <c r="W668" s="11"/>
      <c r="X668" s="10"/>
      <c r="Y668" s="45"/>
      <c r="Z668" s="92"/>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c r="CM668" s="93"/>
      <c r="CN668" s="93"/>
      <c r="CO668" s="93"/>
      <c r="CP668" s="93"/>
      <c r="CQ668" s="93"/>
      <c r="CR668" s="93"/>
      <c r="CS668" s="93"/>
      <c r="CT668" s="93"/>
      <c r="CU668" s="93"/>
      <c r="CV668" s="93"/>
      <c r="CW668" s="93"/>
      <c r="CX668" s="93"/>
      <c r="CY668" s="93"/>
      <c r="CZ668" s="93"/>
      <c r="DA668" s="93"/>
      <c r="DB668" s="93"/>
      <c r="DC668" s="93"/>
      <c r="DD668" s="93"/>
      <c r="DE668" s="93"/>
      <c r="DF668" s="93"/>
      <c r="DG668" s="93"/>
      <c r="DH668" s="93"/>
      <c r="DI668" s="93"/>
      <c r="DJ668" s="93"/>
      <c r="DK668" s="93"/>
      <c r="DL668" s="93"/>
      <c r="DM668" s="93"/>
      <c r="DN668" s="93"/>
      <c r="DO668" s="93"/>
      <c r="DP668" s="93"/>
      <c r="DQ668" s="93"/>
      <c r="DR668" s="93"/>
      <c r="DS668" s="93"/>
      <c r="DT668" s="93"/>
      <c r="DU668" s="1"/>
      <c r="DV668" s="1"/>
    </row>
    <row r="669" spans="1:126" s="4" customFormat="1">
      <c r="A669" s="3"/>
      <c r="B669" s="3"/>
      <c r="C669" s="3"/>
      <c r="D669" s="3"/>
      <c r="E669" s="9" t="s">
        <v>107</v>
      </c>
      <c r="F669" s="50"/>
      <c r="G669" s="248"/>
      <c r="H669" s="3" t="str">
        <f>$H$20</f>
        <v>Себестоимость</v>
      </c>
      <c r="I669" s="3"/>
      <c r="J669" s="3"/>
      <c r="K669" s="3"/>
      <c r="L669" s="3"/>
      <c r="M669" s="5"/>
      <c r="N669" s="3" t="str">
        <f>N571</f>
        <v>Продажа машиномест</v>
      </c>
      <c r="O669" s="3"/>
      <c r="P669" s="5"/>
      <c r="Q669" s="3" t="s">
        <v>25</v>
      </c>
      <c r="R669" s="3"/>
      <c r="S669" s="5"/>
      <c r="T669" s="83"/>
      <c r="U669" s="23"/>
      <c r="V669" s="3"/>
      <c r="W669" s="11">
        <f>SUM($Y669:$DU669)</f>
        <v>0</v>
      </c>
      <c r="X669" s="11"/>
      <c r="Y669" s="45"/>
      <c r="Z669" s="90"/>
      <c r="AA669" s="91">
        <f>IF(AA$8="",0,IF(AA$8&lt;=Главная!$N$76,0,IF(AA$8=EOMONTH(Главная!$N$76,0)+1,SUM($Z655:AA655),AA655))/(1+IF($T628=справочники!$AH$9,Главная!$N$17,Главная!$N$23)))</f>
        <v>0</v>
      </c>
      <c r="AB669" s="91">
        <f>IF(AB$8="",0,IF(AB$8&lt;=Главная!$N$76,0,IF(AB$8=EOMONTH(Главная!$N$76,0)+1,SUM($Z655:AB655),AB655))/(1+IF($T628=справочники!$AH$9,Главная!$N$17,Главная!$N$23)))</f>
        <v>0</v>
      </c>
      <c r="AC669" s="91">
        <f>IF(AC$8="",0,IF(AC$8&lt;=Главная!$N$76,0,IF(AC$8=EOMONTH(Главная!$N$76,0)+1,SUM($Z655:AC655),AC655))/(1+IF($T628=справочники!$AH$9,Главная!$N$17,Главная!$N$23)))</f>
        <v>0</v>
      </c>
      <c r="AD669" s="91">
        <f>IF(AD$8="",0,IF(AD$8&lt;=Главная!$N$76,0,IF(AD$8=EOMONTH(Главная!$N$76,0)+1,SUM($Z655:AD655),AD655))/(1+IF($T628=справочники!$AH$9,Главная!$N$17,Главная!$N$23)))</f>
        <v>0</v>
      </c>
      <c r="AE669" s="91">
        <f>IF(AE$8="",0,IF(AE$8&lt;=Главная!$N$76,0,IF(AE$8=EOMONTH(Главная!$N$76,0)+1,SUM($Z655:AE655),AE655))/(1+IF($T628=справочники!$AH$9,Главная!$N$17,Главная!$N$23)))</f>
        <v>0</v>
      </c>
      <c r="AF669" s="91">
        <f>IF(AF$8="",0,IF(AF$8&lt;=Главная!$N$76,0,IF(AF$8=EOMONTH(Главная!$N$76,0)+1,SUM($Z655:AF655),AF655))/(1+IF($T628=справочники!$AH$9,Главная!$N$17,Главная!$N$23)))</f>
        <v>0</v>
      </c>
      <c r="AG669" s="91">
        <f>IF(AG$8="",0,IF(AG$8&lt;=Главная!$N$76,0,IF(AG$8=EOMONTH(Главная!$N$76,0)+1,SUM($Z655:AG655),AG655))/(1+IF($T628=справочники!$AH$9,Главная!$N$17,Главная!$N$23)))</f>
        <v>0</v>
      </c>
      <c r="AH669" s="91">
        <f>IF(AH$8="",0,IF(AH$8&lt;=Главная!$N$76,0,IF(AH$8=EOMONTH(Главная!$N$76,0)+1,SUM($Z655:AH655),AH655))/(1+IF($T628=справочники!$AH$9,Главная!$N$17,Главная!$N$23)))</f>
        <v>0</v>
      </c>
      <c r="AI669" s="91">
        <f>IF(AI$8="",0,IF(AI$8&lt;=Главная!$N$76,0,IF(AI$8=EOMONTH(Главная!$N$76,0)+1,SUM($Z655:AI655),AI655))/(1+IF($T628=справочники!$AH$9,Главная!$N$17,Главная!$N$23)))</f>
        <v>0</v>
      </c>
      <c r="AJ669" s="91">
        <f>IF(AJ$8="",0,IF(AJ$8&lt;=Главная!$N$76,0,IF(AJ$8=EOMONTH(Главная!$N$76,0)+1,SUM($Z655:AJ655),AJ655))/(1+IF($T628=справочники!$AH$9,Главная!$N$17,Главная!$N$23)))</f>
        <v>0</v>
      </c>
      <c r="AK669" s="91">
        <f>IF(AK$8="",0,IF(AK$8&lt;=Главная!$N$76,0,IF(AK$8=EOMONTH(Главная!$N$76,0)+1,SUM($Z655:AK655),AK655))/(1+IF($T628=справочники!$AH$9,Главная!$N$17,Главная!$N$23)))</f>
        <v>0</v>
      </c>
      <c r="AL669" s="91">
        <f>IF(AL$8="",0,IF(AL$8&lt;=Главная!$N$76,0,IF(AL$8=EOMONTH(Главная!$N$76,0)+1,SUM($Z655:AL655),AL655))/(1+IF($T628=справочники!$AH$9,Главная!$N$17,Главная!$N$23)))</f>
        <v>0</v>
      </c>
      <c r="AM669" s="91">
        <f>IF(AM$8="",0,IF(AM$8&lt;=Главная!$N$76,0,IF(AM$8=EOMONTH(Главная!$N$76,0)+1,SUM($Z655:AM655),AM655))/(1+IF($T628=справочники!$AH$9,Главная!$N$17,Главная!$N$23)))</f>
        <v>0</v>
      </c>
      <c r="AN669" s="91">
        <f>IF(AN$8="",0,IF(AN$8&lt;=Главная!$N$76,0,IF(AN$8=EOMONTH(Главная!$N$76,0)+1,SUM($Z655:AN655),AN655))/(1+IF($T628=справочники!$AH$9,Главная!$N$17,Главная!$N$23)))</f>
        <v>0</v>
      </c>
      <c r="AO669" s="91">
        <f>IF(AO$8="",0,IF(AO$8&lt;=Главная!$N$76,0,IF(AO$8=EOMONTH(Главная!$N$76,0)+1,SUM($Z655:AO655),AO655))/(1+IF($T628=справочники!$AH$9,Главная!$N$17,Главная!$N$23)))</f>
        <v>0</v>
      </c>
      <c r="AP669" s="91">
        <f>IF(AP$8="",0,IF(AP$8&lt;=Главная!$N$76,0,IF(AP$8=EOMONTH(Главная!$N$76,0)+1,SUM($Z655:AP655),AP655))/(1+IF($T628=справочники!$AH$9,Главная!$N$17,Главная!$N$23)))</f>
        <v>0</v>
      </c>
      <c r="AQ669" s="91">
        <f>IF(AQ$8="",0,IF(AQ$8&lt;=Главная!$N$76,0,IF(AQ$8=EOMONTH(Главная!$N$76,0)+1,SUM($Z655:AQ655),AQ655))/(1+IF($T628=справочники!$AH$9,Главная!$N$17,Главная!$N$23)))</f>
        <v>0</v>
      </c>
      <c r="AR669" s="91">
        <f>IF(AR$8="",0,IF(AR$8&lt;=Главная!$N$76,0,IF(AR$8=EOMONTH(Главная!$N$76,0)+1,SUM($Z655:AR655),AR655))/(1+IF($T628=справочники!$AH$9,Главная!$N$17,Главная!$N$23)))</f>
        <v>0</v>
      </c>
      <c r="AS669" s="91">
        <f>IF(AS$8="",0,IF(AS$8&lt;=Главная!$N$76,0,IF(AS$8=EOMONTH(Главная!$N$76,0)+1,SUM($Z655:AS655),AS655))/(1+IF($T628=справочники!$AH$9,Главная!$N$17,Главная!$N$23)))</f>
        <v>0</v>
      </c>
      <c r="AT669" s="91">
        <f>IF(AT$8="",0,IF(AT$8&lt;=Главная!$N$76,0,IF(AT$8=EOMONTH(Главная!$N$76,0)+1,SUM($Z655:AT655),AT655))/(1+IF($T628=справочники!$AH$9,Главная!$N$17,Главная!$N$23)))</f>
        <v>0</v>
      </c>
      <c r="AU669" s="91">
        <f>IF(AU$8="",0,IF(AU$8&lt;=Главная!$N$76,0,IF(AU$8=EOMONTH(Главная!$N$76,0)+1,SUM($Z655:AU655),AU655))/(1+IF($T628=справочники!$AH$9,Главная!$N$17,Главная!$N$23)))</f>
        <v>0</v>
      </c>
      <c r="AV669" s="91">
        <f>IF(AV$8="",0,IF(AV$8&lt;=Главная!$N$76,0,IF(AV$8=EOMONTH(Главная!$N$76,0)+1,SUM($Z655:AV655),AV655))/(1+IF($T628=справочники!$AH$9,Главная!$N$17,Главная!$N$23)))</f>
        <v>0</v>
      </c>
      <c r="AW669" s="91">
        <f>IF(AW$8="",0,IF(AW$8&lt;=Главная!$N$76,0,IF(AW$8=EOMONTH(Главная!$N$76,0)+1,SUM($Z655:AW655),AW655))/(1+IF($T628=справочники!$AH$9,Главная!$N$17,Главная!$N$23)))</f>
        <v>0</v>
      </c>
      <c r="AX669" s="91">
        <f>IF(AX$8="",0,IF(AX$8&lt;=Главная!$N$76,0,IF(AX$8=EOMONTH(Главная!$N$76,0)+1,SUM($Z655:AX655),AX655))/(1+IF($T628=справочники!$AH$9,Главная!$N$17,Главная!$N$23)))</f>
        <v>0</v>
      </c>
      <c r="AY669" s="91">
        <f>IF(AY$8="",0,IF(AY$8&lt;=Главная!$N$76,0,IF(AY$8=EOMONTH(Главная!$N$76,0)+1,SUM($Z655:AY655),AY655))/(1+IF($T628=справочники!$AH$9,Главная!$N$17,Главная!$N$23)))</f>
        <v>0</v>
      </c>
      <c r="AZ669" s="91">
        <f>IF(AZ$8="",0,IF(AZ$8&lt;=Главная!$N$76,0,IF(AZ$8=EOMONTH(Главная!$N$76,0)+1,SUM($Z655:AZ655),AZ655))/(1+IF($T628=справочники!$AH$9,Главная!$N$17,Главная!$N$23)))</f>
        <v>0</v>
      </c>
      <c r="BA669" s="91">
        <f>IF(BA$8="",0,IF(BA$8&lt;=Главная!$N$76,0,IF(BA$8=EOMONTH(Главная!$N$76,0)+1,SUM($Z655:BA655),BA655))/(1+IF($T628=справочники!$AH$9,Главная!$N$17,Главная!$N$23)))</f>
        <v>0</v>
      </c>
      <c r="BB669" s="91">
        <f>IF(BB$8="",0,IF(BB$8&lt;=Главная!$N$76,0,IF(BB$8=EOMONTH(Главная!$N$76,0)+1,SUM($Z655:BB655),BB655))/(1+IF($T628=справочники!$AH$9,Главная!$N$17,Главная!$N$23)))</f>
        <v>0</v>
      </c>
      <c r="BC669" s="91">
        <f>IF(BC$8="",0,IF(BC$8&lt;=Главная!$N$76,0,IF(BC$8=EOMONTH(Главная!$N$76,0)+1,SUM($Z655:BC655),BC655))/(1+IF($T628=справочники!$AH$9,Главная!$N$17,Главная!$N$23)))</f>
        <v>0</v>
      </c>
      <c r="BD669" s="91">
        <f>IF(BD$8="",0,IF(BD$8&lt;=Главная!$N$76,0,IF(BD$8=EOMONTH(Главная!$N$76,0)+1,SUM($Z655:BD655),BD655))/(1+IF($T628=справочники!$AH$9,Главная!$N$17,Главная!$N$23)))</f>
        <v>0</v>
      </c>
      <c r="BE669" s="91">
        <f>IF(BE$8="",0,IF(BE$8&lt;=Главная!$N$76,0,IF(BE$8=EOMONTH(Главная!$N$76,0)+1,SUM($Z655:BE655),BE655))/(1+IF($T628=справочники!$AH$9,Главная!$N$17,Главная!$N$23)))</f>
        <v>0</v>
      </c>
      <c r="BF669" s="91">
        <f>IF(BF$8="",0,IF(BF$8&lt;=Главная!$N$76,0,IF(BF$8=EOMONTH(Главная!$N$76,0)+1,SUM($Z655:BF655),BF655))/(1+IF($T628=справочники!$AH$9,Главная!$N$17,Главная!$N$23)))</f>
        <v>0</v>
      </c>
      <c r="BG669" s="91">
        <f>IF(BG$8="",0,IF(BG$8&lt;=Главная!$N$76,0,IF(BG$8=EOMONTH(Главная!$N$76,0)+1,SUM($Z655:BG655),BG655))/(1+IF($T628=справочники!$AH$9,Главная!$N$17,Главная!$N$23)))</f>
        <v>0</v>
      </c>
      <c r="BH669" s="91">
        <f>IF(BH$8="",0,IF(BH$8&lt;=Главная!$N$76,0,IF(BH$8=EOMONTH(Главная!$N$76,0)+1,SUM($Z655:BH655),BH655))/(1+IF($T628=справочники!$AH$9,Главная!$N$17,Главная!$N$23)))</f>
        <v>0</v>
      </c>
      <c r="BI669" s="91">
        <f>IF(BI$8="",0,IF(BI$8&lt;=Главная!$N$76,0,IF(BI$8=EOMONTH(Главная!$N$76,0)+1,SUM($Z655:BI655),BI655))/(1+IF($T628=справочники!$AH$9,Главная!$N$17,Главная!$N$23)))</f>
        <v>0</v>
      </c>
      <c r="BJ669" s="91">
        <f>IF(BJ$8="",0,IF(BJ$8&lt;=Главная!$N$76,0,IF(BJ$8=EOMONTH(Главная!$N$76,0)+1,SUM($Z655:BJ655),BJ655))/(1+IF($T628=справочники!$AH$9,Главная!$N$17,Главная!$N$23)))</f>
        <v>0</v>
      </c>
      <c r="BK669" s="91">
        <f>IF(BK$8="",0,IF(BK$8&lt;=Главная!$N$76,0,IF(BK$8=EOMONTH(Главная!$N$76,0)+1,SUM($Z655:BK655),BK655))/(1+IF($T628=справочники!$AH$9,Главная!$N$17,Главная!$N$23)))</f>
        <v>0</v>
      </c>
      <c r="BL669" s="91">
        <f>IF(BL$8="",0,IF(BL$8&lt;=Главная!$N$76,0,IF(BL$8=EOMONTH(Главная!$N$76,0)+1,SUM($Z655:BL655),BL655))/(1+IF($T628=справочники!$AH$9,Главная!$N$17,Главная!$N$23)))</f>
        <v>0</v>
      </c>
      <c r="BM669" s="91">
        <f>IF(BM$8="",0,IF(BM$8&lt;=Главная!$N$76,0,IF(BM$8=EOMONTH(Главная!$N$76,0)+1,SUM($Z655:BM655),BM655))/(1+IF($T628=справочники!$AH$9,Главная!$N$17,Главная!$N$23)))</f>
        <v>0</v>
      </c>
      <c r="BN669" s="91">
        <f>IF(BN$8="",0,IF(BN$8&lt;=Главная!$N$76,0,IF(BN$8=EOMONTH(Главная!$N$76,0)+1,SUM($Z655:BN655),BN655))/(1+IF($T628=справочники!$AH$9,Главная!$N$17,Главная!$N$23)))</f>
        <v>0</v>
      </c>
      <c r="BO669" s="91">
        <f>IF(BO$8="",0,IF(BO$8&lt;=Главная!$N$76,0,IF(BO$8=EOMONTH(Главная!$N$76,0)+1,SUM($Z655:BO655),BO655))/(1+IF($T628=справочники!$AH$9,Главная!$N$17,Главная!$N$23)))</f>
        <v>0</v>
      </c>
      <c r="BP669" s="91">
        <f>IF(BP$8="",0,IF(BP$8&lt;=Главная!$N$76,0,IF(BP$8=EOMONTH(Главная!$N$76,0)+1,SUM($Z655:BP655),BP655))/(1+IF($T628=справочники!$AH$9,Главная!$N$17,Главная!$N$23)))</f>
        <v>0</v>
      </c>
      <c r="BQ669" s="91">
        <f>IF(BQ$8="",0,IF(BQ$8&lt;=Главная!$N$76,0,IF(BQ$8=EOMONTH(Главная!$N$76,0)+1,SUM($Z655:BQ655),BQ655))/(1+IF($T628=справочники!$AH$9,Главная!$N$17,Главная!$N$23)))</f>
        <v>0</v>
      </c>
      <c r="BR669" s="91">
        <f>IF(BR$8="",0,IF(BR$8&lt;=Главная!$N$76,0,IF(BR$8=EOMONTH(Главная!$N$76,0)+1,SUM($Z655:BR655),BR655))/(1+IF($T628=справочники!$AH$9,Главная!$N$17,Главная!$N$23)))</f>
        <v>0</v>
      </c>
      <c r="BS669" s="91">
        <f>IF(BS$8="",0,IF(BS$8&lt;=Главная!$N$76,0,IF(BS$8=EOMONTH(Главная!$N$76,0)+1,SUM($Z655:BS655),BS655))/(1+IF($T628=справочники!$AH$9,Главная!$N$17,Главная!$N$23)))</f>
        <v>0</v>
      </c>
      <c r="BT669" s="91">
        <f>IF(BT$8="",0,IF(BT$8&lt;=Главная!$N$76,0,IF(BT$8=EOMONTH(Главная!$N$76,0)+1,SUM($Z655:BT655),BT655))/(1+IF($T628=справочники!$AH$9,Главная!$N$17,Главная!$N$23)))</f>
        <v>0</v>
      </c>
      <c r="BU669" s="91">
        <f>IF(BU$8="",0,IF(BU$8&lt;=Главная!$N$76,0,IF(BU$8=EOMONTH(Главная!$N$76,0)+1,SUM($Z655:BU655),BU655))/(1+IF($T628=справочники!$AH$9,Главная!$N$17,Главная!$N$23)))</f>
        <v>0</v>
      </c>
      <c r="BV669" s="91">
        <f>IF(BV$8="",0,IF(BV$8&lt;=Главная!$N$76,0,IF(BV$8=EOMONTH(Главная!$N$76,0)+1,SUM($Z655:BV655),BV655))/(1+IF($T628=справочники!$AH$9,Главная!$N$17,Главная!$N$23)))</f>
        <v>0</v>
      </c>
      <c r="BW669" s="91">
        <f>IF(BW$8="",0,IF(BW$8&lt;=Главная!$N$76,0,IF(BW$8=EOMONTH(Главная!$N$76,0)+1,SUM($Z655:BW655),BW655))/(1+IF($T628=справочники!$AH$9,Главная!$N$17,Главная!$N$23)))</f>
        <v>0</v>
      </c>
      <c r="BX669" s="91">
        <f>IF(BX$8="",0,IF(BX$8&lt;=Главная!$N$76,0,IF(BX$8=EOMONTH(Главная!$N$76,0)+1,SUM($Z655:BX655),BX655))/(1+IF($T628=справочники!$AH$9,Главная!$N$17,Главная!$N$23)))</f>
        <v>0</v>
      </c>
      <c r="BY669" s="91">
        <f>IF(BY$8="",0,IF(BY$8&lt;=Главная!$N$76,0,IF(BY$8=EOMONTH(Главная!$N$76,0)+1,SUM($Z655:BY655),BY655))/(1+IF($T628=справочники!$AH$9,Главная!$N$17,Главная!$N$23)))</f>
        <v>0</v>
      </c>
      <c r="BZ669" s="91">
        <f>IF(BZ$8="",0,IF(BZ$8&lt;=Главная!$N$76,0,IF(BZ$8=EOMONTH(Главная!$N$76,0)+1,SUM($Z655:BZ655),BZ655))/(1+IF($T628=справочники!$AH$9,Главная!$N$17,Главная!$N$23)))</f>
        <v>0</v>
      </c>
      <c r="CA669" s="91">
        <f>IF(CA$8="",0,IF(CA$8&lt;=Главная!$N$76,0,IF(CA$8=EOMONTH(Главная!$N$76,0)+1,SUM($Z655:CA655),CA655))/(1+IF($T628=справочники!$AH$9,Главная!$N$17,Главная!$N$23)))</f>
        <v>0</v>
      </c>
      <c r="CB669" s="91">
        <f>IF(CB$8="",0,IF(CB$8&lt;=Главная!$N$76,0,IF(CB$8=EOMONTH(Главная!$N$76,0)+1,SUM($Z655:CB655),CB655))/(1+IF($T628=справочники!$AH$9,Главная!$N$17,Главная!$N$23)))</f>
        <v>0</v>
      </c>
      <c r="CC669" s="91">
        <f>IF(CC$8="",0,IF(CC$8&lt;=Главная!$N$76,0,IF(CC$8=EOMONTH(Главная!$N$76,0)+1,SUM($Z655:CC655),CC655))/(1+IF($T628=справочники!$AH$9,Главная!$N$17,Главная!$N$23)))</f>
        <v>0</v>
      </c>
      <c r="CD669" s="91">
        <f>IF(CD$8="",0,IF(CD$8&lt;=Главная!$N$76,0,IF(CD$8=EOMONTH(Главная!$N$76,0)+1,SUM($Z655:CD655),CD655))/(1+IF($T628=справочники!$AH$9,Главная!$N$17,Главная!$N$23)))</f>
        <v>0</v>
      </c>
      <c r="CE669" s="91">
        <f>IF(CE$8="",0,IF(CE$8&lt;=Главная!$N$76,0,IF(CE$8=EOMONTH(Главная!$N$76,0)+1,SUM($Z655:CE655),CE655))/(1+IF($T628=справочники!$AH$9,Главная!$N$17,Главная!$N$23)))</f>
        <v>0</v>
      </c>
      <c r="CF669" s="91">
        <f>IF(CF$8="",0,IF(CF$8&lt;=Главная!$N$76,0,IF(CF$8=EOMONTH(Главная!$N$76,0)+1,SUM($Z655:CF655),CF655))/(1+IF($T628=справочники!$AH$9,Главная!$N$17,Главная!$N$23)))</f>
        <v>0</v>
      </c>
      <c r="CG669" s="91">
        <f>IF(CG$8="",0,IF(CG$8&lt;=Главная!$N$76,0,IF(CG$8=EOMONTH(Главная!$N$76,0)+1,SUM($Z655:CG655),CG655))/(1+IF($T628=справочники!$AH$9,Главная!$N$17,Главная!$N$23)))</f>
        <v>0</v>
      </c>
      <c r="CH669" s="91">
        <f>IF(CH$8="",0,IF(CH$8&lt;=Главная!$N$76,0,IF(CH$8=EOMONTH(Главная!$N$76,0)+1,SUM($Z655:CH655),CH655))/(1+IF($T628=справочники!$AH$9,Главная!$N$17,Главная!$N$23)))</f>
        <v>0</v>
      </c>
      <c r="CI669" s="91">
        <f>IF(CI$8="",0,IF(CI$8&lt;=Главная!$N$76,0,IF(CI$8=EOMONTH(Главная!$N$76,0)+1,SUM($Z655:CI655),CI655))/(1+IF($T628=справочники!$AH$9,Главная!$N$17,Главная!$N$23)))</f>
        <v>0</v>
      </c>
      <c r="CJ669" s="91">
        <f>IF(CJ$8="",0,IF(CJ$8&lt;=Главная!$N$76,0,IF(CJ$8=EOMONTH(Главная!$N$76,0)+1,SUM($Z655:CJ655),CJ655))/(1+IF($T628=справочники!$AH$9,Главная!$N$17,Главная!$N$23)))</f>
        <v>0</v>
      </c>
      <c r="CK669" s="91">
        <f>IF(CK$8="",0,IF(CK$8&lt;=Главная!$N$76,0,IF(CK$8=EOMONTH(Главная!$N$76,0)+1,SUM($Z655:CK655),CK655))/(1+IF($T628=справочники!$AH$9,Главная!$N$17,Главная!$N$23)))</f>
        <v>0</v>
      </c>
      <c r="CL669" s="91">
        <f>IF(CL$8="",0,IF(CL$8&lt;=Главная!$N$76,0,IF(CL$8=EOMONTH(Главная!$N$76,0)+1,SUM($Z655:CL655),CL655))/(1+IF($T628=справочники!$AH$9,Главная!$N$17,Главная!$N$23)))</f>
        <v>0</v>
      </c>
      <c r="CM669" s="91">
        <f>IF(CM$8="",0,IF(CM$8&lt;=Главная!$N$76,0,IF(CM$8=EOMONTH(Главная!$N$76,0)+1,SUM($Z655:CM655),CM655))/(1+IF($T628=справочники!$AH$9,Главная!$N$17,Главная!$N$23)))</f>
        <v>0</v>
      </c>
      <c r="CN669" s="91">
        <f>IF(CN$8="",0,IF(CN$8&lt;=Главная!$N$76,0,IF(CN$8=EOMONTH(Главная!$N$76,0)+1,SUM($Z655:CN655),CN655))/(1+IF($T628=справочники!$AH$9,Главная!$N$17,Главная!$N$23)))</f>
        <v>0</v>
      </c>
      <c r="CO669" s="91">
        <f>IF(CO$8="",0,IF(CO$8&lt;=Главная!$N$76,0,IF(CO$8=EOMONTH(Главная!$N$76,0)+1,SUM($Z655:CO655),CO655))/(1+IF($T628=справочники!$AH$9,Главная!$N$17,Главная!$N$23)))</f>
        <v>0</v>
      </c>
      <c r="CP669" s="91">
        <f>IF(CP$8="",0,IF(CP$8&lt;=Главная!$N$76,0,IF(CP$8=EOMONTH(Главная!$N$76,0)+1,SUM($Z655:CP655),CP655))/(1+IF($T628=справочники!$AH$9,Главная!$N$17,Главная!$N$23)))</f>
        <v>0</v>
      </c>
      <c r="CQ669" s="91">
        <f>IF(CQ$8="",0,IF(CQ$8&lt;=Главная!$N$76,0,IF(CQ$8=EOMONTH(Главная!$N$76,0)+1,SUM($Z655:CQ655),CQ655))/(1+IF($T628=справочники!$AH$9,Главная!$N$17,Главная!$N$23)))</f>
        <v>0</v>
      </c>
      <c r="CR669" s="91">
        <f>IF(CR$8="",0,IF(CR$8&lt;=Главная!$N$76,0,IF(CR$8=EOMONTH(Главная!$N$76,0)+1,SUM($Z655:CR655),CR655))/(1+IF($T628=справочники!$AH$9,Главная!$N$17,Главная!$N$23)))</f>
        <v>0</v>
      </c>
      <c r="CS669" s="91">
        <f>IF(CS$8="",0,IF(CS$8&lt;=Главная!$N$76,0,IF(CS$8=EOMONTH(Главная!$N$76,0)+1,SUM($Z655:CS655),CS655))/(1+IF($T628=справочники!$AH$9,Главная!$N$17,Главная!$N$23)))</f>
        <v>0</v>
      </c>
      <c r="CT669" s="91">
        <f>IF(CT$8="",0,IF(CT$8&lt;=Главная!$N$76,0,IF(CT$8=EOMONTH(Главная!$N$76,0)+1,SUM($Z655:CT655),CT655))/(1+IF($T628=справочники!$AH$9,Главная!$N$17,Главная!$N$23)))</f>
        <v>0</v>
      </c>
      <c r="CU669" s="91">
        <f>IF(CU$8="",0,IF(CU$8&lt;=Главная!$N$76,0,IF(CU$8=EOMONTH(Главная!$N$76,0)+1,SUM($Z655:CU655),CU655))/(1+IF($T628=справочники!$AH$9,Главная!$N$17,Главная!$N$23)))</f>
        <v>0</v>
      </c>
      <c r="CV669" s="91">
        <f>IF(CV$8="",0,IF(CV$8&lt;=Главная!$N$76,0,IF(CV$8=EOMONTH(Главная!$N$76,0)+1,SUM($Z655:CV655),CV655))/(1+IF($T628=справочники!$AH$9,Главная!$N$17,Главная!$N$23)))</f>
        <v>0</v>
      </c>
      <c r="CW669" s="91">
        <f>IF(CW$8="",0,IF(CW$8&lt;=Главная!$N$76,0,IF(CW$8=EOMONTH(Главная!$N$76,0)+1,SUM($Z655:CW655),CW655))/(1+IF($T628=справочники!$AH$9,Главная!$N$17,Главная!$N$23)))</f>
        <v>0</v>
      </c>
      <c r="CX669" s="91">
        <f>IF(CX$8="",0,IF(CX$8&lt;=Главная!$N$76,0,IF(CX$8=EOMONTH(Главная!$N$76,0)+1,SUM($Z655:CX655),CX655))/(1+IF($T628=справочники!$AH$9,Главная!$N$17,Главная!$N$23)))</f>
        <v>0</v>
      </c>
      <c r="CY669" s="91">
        <f>IF(CY$8="",0,IF(CY$8&lt;=Главная!$N$76,0,IF(CY$8=EOMONTH(Главная!$N$76,0)+1,SUM($Z655:CY655),CY655))/(1+IF($T628=справочники!$AH$9,Главная!$N$17,Главная!$N$23)))</f>
        <v>0</v>
      </c>
      <c r="CZ669" s="91">
        <f>IF(CZ$8="",0,IF(CZ$8&lt;=Главная!$N$76,0,IF(CZ$8=EOMONTH(Главная!$N$76,0)+1,SUM($Z655:CZ655),CZ655))/(1+IF($T628=справочники!$AH$9,Главная!$N$17,Главная!$N$23)))</f>
        <v>0</v>
      </c>
      <c r="DA669" s="91">
        <f>IF(DA$8="",0,IF(DA$8&lt;=Главная!$N$76,0,IF(DA$8=EOMONTH(Главная!$N$76,0)+1,SUM($Z655:DA655),DA655))/(1+IF($T628=справочники!$AH$9,Главная!$N$17,Главная!$N$23)))</f>
        <v>0</v>
      </c>
      <c r="DB669" s="91">
        <f>IF(DB$8="",0,IF(DB$8&lt;=Главная!$N$76,0,IF(DB$8=EOMONTH(Главная!$N$76,0)+1,SUM($Z655:DB655),DB655))/(1+IF($T628=справочники!$AH$9,Главная!$N$17,Главная!$N$23)))</f>
        <v>0</v>
      </c>
      <c r="DC669" s="91">
        <f>IF(DC$8="",0,IF(DC$8&lt;=Главная!$N$76,0,IF(DC$8=EOMONTH(Главная!$N$76,0)+1,SUM($Z655:DC655),DC655))/(1+IF($T628=справочники!$AH$9,Главная!$N$17,Главная!$N$23)))</f>
        <v>0</v>
      </c>
      <c r="DD669" s="91">
        <f>IF(DD$8="",0,IF(DD$8&lt;=Главная!$N$76,0,IF(DD$8=EOMONTH(Главная!$N$76,0)+1,SUM($Z655:DD655),DD655))/(1+IF($T628=справочники!$AH$9,Главная!$N$17,Главная!$N$23)))</f>
        <v>0</v>
      </c>
      <c r="DE669" s="91">
        <f>IF(DE$8="",0,IF(DE$8&lt;=Главная!$N$76,0,IF(DE$8=EOMONTH(Главная!$N$76,0)+1,SUM($Z655:DE655),DE655))/(1+IF($T628=справочники!$AH$9,Главная!$N$17,Главная!$N$23)))</f>
        <v>0</v>
      </c>
      <c r="DF669" s="91">
        <f>IF(DF$8="",0,IF(DF$8&lt;=Главная!$N$76,0,IF(DF$8=EOMONTH(Главная!$N$76,0)+1,SUM($Z655:DF655),DF655))/(1+IF($T628=справочники!$AH$9,Главная!$N$17,Главная!$N$23)))</f>
        <v>0</v>
      </c>
      <c r="DG669" s="91">
        <f>IF(DG$8="",0,IF(DG$8&lt;=Главная!$N$76,0,IF(DG$8=EOMONTH(Главная!$N$76,0)+1,SUM($Z655:DG655),DG655))/(1+IF($T628=справочники!$AH$9,Главная!$N$17,Главная!$N$23)))</f>
        <v>0</v>
      </c>
      <c r="DH669" s="91">
        <f>IF(DH$8="",0,IF(DH$8&lt;=Главная!$N$76,0,IF(DH$8=EOMONTH(Главная!$N$76,0)+1,SUM($Z655:DH655),DH655))/(1+IF($T628=справочники!$AH$9,Главная!$N$17,Главная!$N$23)))</f>
        <v>0</v>
      </c>
      <c r="DI669" s="91">
        <f>IF(DI$8="",0,IF(DI$8&lt;=Главная!$N$76,0,IF(DI$8=EOMONTH(Главная!$N$76,0)+1,SUM($Z655:DI655),DI655))/(1+IF($T628=справочники!$AH$9,Главная!$N$17,Главная!$N$23)))</f>
        <v>0</v>
      </c>
      <c r="DJ669" s="91">
        <f>IF(DJ$8="",0,IF(DJ$8&lt;=Главная!$N$76,0,IF(DJ$8=EOMONTH(Главная!$N$76,0)+1,SUM($Z655:DJ655),DJ655))/(1+IF($T628=справочники!$AH$9,Главная!$N$17,Главная!$N$23)))</f>
        <v>0</v>
      </c>
      <c r="DK669" s="91">
        <f>IF(DK$8="",0,IF(DK$8&lt;=Главная!$N$76,0,IF(DK$8=EOMONTH(Главная!$N$76,0)+1,SUM($Z655:DK655),DK655))/(1+IF($T628=справочники!$AH$9,Главная!$N$17,Главная!$N$23)))</f>
        <v>0</v>
      </c>
      <c r="DL669" s="91">
        <f>IF(DL$8="",0,IF(DL$8&lt;=Главная!$N$76,0,IF(DL$8=EOMONTH(Главная!$N$76,0)+1,SUM($Z655:DL655),DL655))/(1+IF($T628=справочники!$AH$9,Главная!$N$17,Главная!$N$23)))</f>
        <v>0</v>
      </c>
      <c r="DM669" s="91">
        <f>IF(DM$8="",0,IF(DM$8&lt;=Главная!$N$76,0,IF(DM$8=EOMONTH(Главная!$N$76,0)+1,SUM($Z655:DM655),DM655))/(1+IF($T628=справочники!$AH$9,Главная!$N$17,Главная!$N$23)))</f>
        <v>0</v>
      </c>
      <c r="DN669" s="91">
        <f>IF(DN$8="",0,IF(DN$8&lt;=Главная!$N$76,0,IF(DN$8=EOMONTH(Главная!$N$76,0)+1,SUM($Z655:DN655),DN655))/(1+IF($T628=справочники!$AH$9,Главная!$N$17,Главная!$N$23)))</f>
        <v>0</v>
      </c>
      <c r="DO669" s="91">
        <f>IF(DO$8="",0,IF(DO$8&lt;=Главная!$N$76,0,IF(DO$8=EOMONTH(Главная!$N$76,0)+1,SUM($Z655:DO655),DO655))/(1+IF($T628=справочники!$AH$9,Главная!$N$17,Главная!$N$23)))</f>
        <v>0</v>
      </c>
      <c r="DP669" s="91">
        <f>IF(DP$8="",0,IF(DP$8&lt;=Главная!$N$76,0,IF(DP$8=EOMONTH(Главная!$N$76,0)+1,SUM($Z655:DP655),DP655))/(1+IF($T628=справочники!$AH$9,Главная!$N$17,Главная!$N$23)))</f>
        <v>0</v>
      </c>
      <c r="DQ669" s="91">
        <f>IF(DQ$8="",0,IF(DQ$8&lt;=Главная!$N$76,0,IF(DQ$8=EOMONTH(Главная!$N$76,0)+1,SUM($Z655:DQ655),DQ655))/(1+IF($T628=справочники!$AH$9,Главная!$N$17,Главная!$N$23)))</f>
        <v>0</v>
      </c>
      <c r="DR669" s="91">
        <f>IF(DR$8="",0,IF(DR$8&lt;=Главная!$N$76,0,IF(DR$8=EOMONTH(Главная!$N$76,0)+1,SUM($Z655:DR655),DR655))/(1+IF($T628=справочники!$AH$9,Главная!$N$17,Главная!$N$23)))</f>
        <v>0</v>
      </c>
      <c r="DS669" s="91">
        <f>IF(DS$8="",0,IF(DS$8&lt;=Главная!$N$76,0,IF(DS$8=EOMONTH(Главная!$N$76,0)+1,SUM($Z655:DS655),DS655))/(1+IF($T628=справочники!$AH$9,Главная!$N$17,Главная!$N$23)))</f>
        <v>0</v>
      </c>
      <c r="DT669" s="91">
        <f>IF(DT$8="",0,IF(DT$8&lt;=Главная!$N$76,0,IF(DT$8=EOMONTH(Главная!$N$76,0)+1,SUM($Z655:DT655),DT655))/(1+IF($T628=справочники!$AH$9,Главная!$N$17,Главная!$N$23)))</f>
        <v>0</v>
      </c>
      <c r="DU669" s="3"/>
      <c r="DV669" s="3"/>
    </row>
    <row r="670" spans="1:126" s="237" customFormat="1" ht="10.199999999999999">
      <c r="A670" s="226"/>
      <c r="B670" s="227"/>
      <c r="C670" s="228"/>
      <c r="D670" s="227"/>
      <c r="E670" s="268" t="s">
        <v>107</v>
      </c>
      <c r="F670" s="114"/>
      <c r="G670" s="248"/>
      <c r="H670" s="226"/>
      <c r="I670" s="226" t="str">
        <f>$H$137</f>
        <v>Себестоимость</v>
      </c>
      <c r="J670" s="226"/>
      <c r="K670" s="226"/>
      <c r="L670" s="226"/>
      <c r="M670" s="229"/>
      <c r="N670" s="244" t="str">
        <f>$N$68</f>
        <v>Регулярная, ликвидная продукция</v>
      </c>
      <c r="O670" s="226"/>
      <c r="P670" s="229"/>
      <c r="Q670" s="226" t="s">
        <v>25</v>
      </c>
      <c r="R670" s="226"/>
      <c r="S670" s="226"/>
      <c r="T670" s="232"/>
      <c r="U670" s="226"/>
      <c r="V670" s="226"/>
      <c r="W670" s="233">
        <f>SUM($Y670:$DU670)</f>
        <v>0</v>
      </c>
      <c r="X670" s="234"/>
      <c r="Y670" s="245"/>
      <c r="Z670" s="246"/>
      <c r="AA670" s="247">
        <f t="shared" ref="AA670:BF670" si="1862">IF(AA$8="",0,AA669*AA600)</f>
        <v>0</v>
      </c>
      <c r="AB670" s="247">
        <f t="shared" si="1862"/>
        <v>0</v>
      </c>
      <c r="AC670" s="247">
        <f t="shared" si="1862"/>
        <v>0</v>
      </c>
      <c r="AD670" s="247">
        <f t="shared" si="1862"/>
        <v>0</v>
      </c>
      <c r="AE670" s="247">
        <f t="shared" si="1862"/>
        <v>0</v>
      </c>
      <c r="AF670" s="247">
        <f t="shared" si="1862"/>
        <v>0</v>
      </c>
      <c r="AG670" s="247">
        <f t="shared" si="1862"/>
        <v>0</v>
      </c>
      <c r="AH670" s="247">
        <f t="shared" si="1862"/>
        <v>0</v>
      </c>
      <c r="AI670" s="247">
        <f t="shared" si="1862"/>
        <v>0</v>
      </c>
      <c r="AJ670" s="247">
        <f t="shared" si="1862"/>
        <v>0</v>
      </c>
      <c r="AK670" s="247">
        <f t="shared" si="1862"/>
        <v>0</v>
      </c>
      <c r="AL670" s="247">
        <f t="shared" si="1862"/>
        <v>0</v>
      </c>
      <c r="AM670" s="247">
        <f t="shared" si="1862"/>
        <v>0</v>
      </c>
      <c r="AN670" s="247">
        <f t="shared" si="1862"/>
        <v>0</v>
      </c>
      <c r="AO670" s="247">
        <f t="shared" si="1862"/>
        <v>0</v>
      </c>
      <c r="AP670" s="247">
        <f t="shared" si="1862"/>
        <v>0</v>
      </c>
      <c r="AQ670" s="247">
        <f t="shared" si="1862"/>
        <v>0</v>
      </c>
      <c r="AR670" s="247">
        <f t="shared" si="1862"/>
        <v>0</v>
      </c>
      <c r="AS670" s="247">
        <f t="shared" si="1862"/>
        <v>0</v>
      </c>
      <c r="AT670" s="247">
        <f t="shared" si="1862"/>
        <v>0</v>
      </c>
      <c r="AU670" s="247">
        <f t="shared" si="1862"/>
        <v>0</v>
      </c>
      <c r="AV670" s="247">
        <f t="shared" si="1862"/>
        <v>0</v>
      </c>
      <c r="AW670" s="247">
        <f t="shared" si="1862"/>
        <v>0</v>
      </c>
      <c r="AX670" s="247">
        <f t="shared" si="1862"/>
        <v>0</v>
      </c>
      <c r="AY670" s="247">
        <f t="shared" si="1862"/>
        <v>0</v>
      </c>
      <c r="AZ670" s="247">
        <f t="shared" si="1862"/>
        <v>0</v>
      </c>
      <c r="BA670" s="247">
        <f t="shared" si="1862"/>
        <v>0</v>
      </c>
      <c r="BB670" s="247">
        <f t="shared" si="1862"/>
        <v>0</v>
      </c>
      <c r="BC670" s="247">
        <f t="shared" si="1862"/>
        <v>0</v>
      </c>
      <c r="BD670" s="247">
        <f t="shared" si="1862"/>
        <v>0</v>
      </c>
      <c r="BE670" s="247">
        <f t="shared" si="1862"/>
        <v>0</v>
      </c>
      <c r="BF670" s="247">
        <f t="shared" si="1862"/>
        <v>0</v>
      </c>
      <c r="BG670" s="247">
        <f t="shared" ref="BG670:CL670" si="1863">IF(BG$8="",0,BG669*BG600)</f>
        <v>0</v>
      </c>
      <c r="BH670" s="247">
        <f t="shared" si="1863"/>
        <v>0</v>
      </c>
      <c r="BI670" s="247">
        <f t="shared" si="1863"/>
        <v>0</v>
      </c>
      <c r="BJ670" s="247">
        <f t="shared" si="1863"/>
        <v>0</v>
      </c>
      <c r="BK670" s="247">
        <f t="shared" si="1863"/>
        <v>0</v>
      </c>
      <c r="BL670" s="247">
        <f t="shared" si="1863"/>
        <v>0</v>
      </c>
      <c r="BM670" s="247">
        <f t="shared" si="1863"/>
        <v>0</v>
      </c>
      <c r="BN670" s="247">
        <f t="shared" si="1863"/>
        <v>0</v>
      </c>
      <c r="BO670" s="247">
        <f t="shared" si="1863"/>
        <v>0</v>
      </c>
      <c r="BP670" s="247">
        <f t="shared" si="1863"/>
        <v>0</v>
      </c>
      <c r="BQ670" s="247">
        <f t="shared" si="1863"/>
        <v>0</v>
      </c>
      <c r="BR670" s="247">
        <f t="shared" si="1863"/>
        <v>0</v>
      </c>
      <c r="BS670" s="247">
        <f t="shared" si="1863"/>
        <v>0</v>
      </c>
      <c r="BT670" s="247">
        <f t="shared" si="1863"/>
        <v>0</v>
      </c>
      <c r="BU670" s="247">
        <f t="shared" si="1863"/>
        <v>0</v>
      </c>
      <c r="BV670" s="247">
        <f t="shared" si="1863"/>
        <v>0</v>
      </c>
      <c r="BW670" s="247">
        <f t="shared" si="1863"/>
        <v>0</v>
      </c>
      <c r="BX670" s="247">
        <f t="shared" si="1863"/>
        <v>0</v>
      </c>
      <c r="BY670" s="247">
        <f t="shared" si="1863"/>
        <v>0</v>
      </c>
      <c r="BZ670" s="247">
        <f t="shared" si="1863"/>
        <v>0</v>
      </c>
      <c r="CA670" s="247">
        <f t="shared" si="1863"/>
        <v>0</v>
      </c>
      <c r="CB670" s="247">
        <f t="shared" si="1863"/>
        <v>0</v>
      </c>
      <c r="CC670" s="247">
        <f t="shared" si="1863"/>
        <v>0</v>
      </c>
      <c r="CD670" s="247">
        <f t="shared" si="1863"/>
        <v>0</v>
      </c>
      <c r="CE670" s="247">
        <f t="shared" si="1863"/>
        <v>0</v>
      </c>
      <c r="CF670" s="247">
        <f t="shared" si="1863"/>
        <v>0</v>
      </c>
      <c r="CG670" s="247">
        <f t="shared" si="1863"/>
        <v>0</v>
      </c>
      <c r="CH670" s="247">
        <f t="shared" si="1863"/>
        <v>0</v>
      </c>
      <c r="CI670" s="247">
        <f t="shared" si="1863"/>
        <v>0</v>
      </c>
      <c r="CJ670" s="247">
        <f t="shared" si="1863"/>
        <v>0</v>
      </c>
      <c r="CK670" s="247">
        <f t="shared" si="1863"/>
        <v>0</v>
      </c>
      <c r="CL670" s="247">
        <f t="shared" si="1863"/>
        <v>0</v>
      </c>
      <c r="CM670" s="247">
        <f t="shared" ref="CM670:DR670" si="1864">IF(CM$8="",0,CM669*CM600)</f>
        <v>0</v>
      </c>
      <c r="CN670" s="247">
        <f t="shared" si="1864"/>
        <v>0</v>
      </c>
      <c r="CO670" s="247">
        <f t="shared" si="1864"/>
        <v>0</v>
      </c>
      <c r="CP670" s="247">
        <f t="shared" si="1864"/>
        <v>0</v>
      </c>
      <c r="CQ670" s="247">
        <f t="shared" si="1864"/>
        <v>0</v>
      </c>
      <c r="CR670" s="247">
        <f t="shared" si="1864"/>
        <v>0</v>
      </c>
      <c r="CS670" s="247">
        <f t="shared" si="1864"/>
        <v>0</v>
      </c>
      <c r="CT670" s="247">
        <f t="shared" si="1864"/>
        <v>0</v>
      </c>
      <c r="CU670" s="247">
        <f t="shared" si="1864"/>
        <v>0</v>
      </c>
      <c r="CV670" s="247">
        <f t="shared" si="1864"/>
        <v>0</v>
      </c>
      <c r="CW670" s="247">
        <f t="shared" si="1864"/>
        <v>0</v>
      </c>
      <c r="CX670" s="247">
        <f t="shared" si="1864"/>
        <v>0</v>
      </c>
      <c r="CY670" s="247">
        <f t="shared" si="1864"/>
        <v>0</v>
      </c>
      <c r="CZ670" s="247">
        <f t="shared" si="1864"/>
        <v>0</v>
      </c>
      <c r="DA670" s="247">
        <f t="shared" si="1864"/>
        <v>0</v>
      </c>
      <c r="DB670" s="247">
        <f t="shared" si="1864"/>
        <v>0</v>
      </c>
      <c r="DC670" s="247">
        <f t="shared" si="1864"/>
        <v>0</v>
      </c>
      <c r="DD670" s="247">
        <f t="shared" si="1864"/>
        <v>0</v>
      </c>
      <c r="DE670" s="247">
        <f t="shared" si="1864"/>
        <v>0</v>
      </c>
      <c r="DF670" s="247">
        <f t="shared" si="1864"/>
        <v>0</v>
      </c>
      <c r="DG670" s="247">
        <f t="shared" si="1864"/>
        <v>0</v>
      </c>
      <c r="DH670" s="247">
        <f t="shared" si="1864"/>
        <v>0</v>
      </c>
      <c r="DI670" s="247">
        <f t="shared" si="1864"/>
        <v>0</v>
      </c>
      <c r="DJ670" s="247">
        <f t="shared" si="1864"/>
        <v>0</v>
      </c>
      <c r="DK670" s="247">
        <f t="shared" si="1864"/>
        <v>0</v>
      </c>
      <c r="DL670" s="247">
        <f t="shared" si="1864"/>
        <v>0</v>
      </c>
      <c r="DM670" s="247">
        <f t="shared" si="1864"/>
        <v>0</v>
      </c>
      <c r="DN670" s="247">
        <f t="shared" si="1864"/>
        <v>0</v>
      </c>
      <c r="DO670" s="247">
        <f t="shared" si="1864"/>
        <v>0</v>
      </c>
      <c r="DP670" s="247">
        <f t="shared" si="1864"/>
        <v>0</v>
      </c>
      <c r="DQ670" s="247">
        <f t="shared" si="1864"/>
        <v>0</v>
      </c>
      <c r="DR670" s="247">
        <f t="shared" si="1864"/>
        <v>0</v>
      </c>
      <c r="DS670" s="247">
        <f t="shared" ref="DS670:DT670" si="1865">IF(DS$8="",0,DS669*DS600)</f>
        <v>0</v>
      </c>
      <c r="DT670" s="247">
        <f t="shared" si="1865"/>
        <v>0</v>
      </c>
      <c r="DU670" s="226"/>
      <c r="DV670" s="226"/>
    </row>
    <row r="671" spans="1:126" s="237" customFormat="1" ht="10.199999999999999">
      <c r="A671" s="226"/>
      <c r="B671" s="227"/>
      <c r="C671" s="228"/>
      <c r="D671" s="227"/>
      <c r="E671" s="268" t="s">
        <v>107</v>
      </c>
      <c r="F671" s="114"/>
      <c r="G671" s="248"/>
      <c r="H671" s="226"/>
      <c r="I671" s="226" t="str">
        <f t="shared" ref="I671:I672" si="1866">$H$137</f>
        <v>Себестоимость</v>
      </c>
      <c r="J671" s="226"/>
      <c r="K671" s="226"/>
      <c r="L671" s="226"/>
      <c r="M671" s="229"/>
      <c r="N671" s="244" t="str">
        <f>$N$69</f>
        <v>Низколиквидная продукция</v>
      </c>
      <c r="O671" s="226"/>
      <c r="P671" s="229"/>
      <c r="Q671" s="226" t="s">
        <v>25</v>
      </c>
      <c r="R671" s="226"/>
      <c r="S671" s="226"/>
      <c r="T671" s="232"/>
      <c r="U671" s="226"/>
      <c r="V671" s="226"/>
      <c r="W671" s="233">
        <f>SUM($Y671:$DU671)</f>
        <v>0</v>
      </c>
      <c r="X671" s="234"/>
      <c r="Y671" s="245"/>
      <c r="Z671" s="246"/>
      <c r="AA671" s="247">
        <f t="shared" ref="AA671:BF671" si="1867">IF(AA$8="",0,AA669*AA601)</f>
        <v>0</v>
      </c>
      <c r="AB671" s="247">
        <f t="shared" si="1867"/>
        <v>0</v>
      </c>
      <c r="AC671" s="247">
        <f t="shared" si="1867"/>
        <v>0</v>
      </c>
      <c r="AD671" s="247">
        <f t="shared" si="1867"/>
        <v>0</v>
      </c>
      <c r="AE671" s="247">
        <f t="shared" si="1867"/>
        <v>0</v>
      </c>
      <c r="AF671" s="247">
        <f t="shared" si="1867"/>
        <v>0</v>
      </c>
      <c r="AG671" s="247">
        <f t="shared" si="1867"/>
        <v>0</v>
      </c>
      <c r="AH671" s="247">
        <f t="shared" si="1867"/>
        <v>0</v>
      </c>
      <c r="AI671" s="247">
        <f t="shared" si="1867"/>
        <v>0</v>
      </c>
      <c r="AJ671" s="247">
        <f t="shared" si="1867"/>
        <v>0</v>
      </c>
      <c r="AK671" s="247">
        <f t="shared" si="1867"/>
        <v>0</v>
      </c>
      <c r="AL671" s="247">
        <f t="shared" si="1867"/>
        <v>0</v>
      </c>
      <c r="AM671" s="247">
        <f t="shared" si="1867"/>
        <v>0</v>
      </c>
      <c r="AN671" s="247">
        <f t="shared" si="1867"/>
        <v>0</v>
      </c>
      <c r="AO671" s="247">
        <f t="shared" si="1867"/>
        <v>0</v>
      </c>
      <c r="AP671" s="247">
        <f t="shared" si="1867"/>
        <v>0</v>
      </c>
      <c r="AQ671" s="247">
        <f t="shared" si="1867"/>
        <v>0</v>
      </c>
      <c r="AR671" s="247">
        <f t="shared" si="1867"/>
        <v>0</v>
      </c>
      <c r="AS671" s="247">
        <f t="shared" si="1867"/>
        <v>0</v>
      </c>
      <c r="AT671" s="247">
        <f t="shared" si="1867"/>
        <v>0</v>
      </c>
      <c r="AU671" s="247">
        <f t="shared" si="1867"/>
        <v>0</v>
      </c>
      <c r="AV671" s="247">
        <f t="shared" si="1867"/>
        <v>0</v>
      </c>
      <c r="AW671" s="247">
        <f t="shared" si="1867"/>
        <v>0</v>
      </c>
      <c r="AX671" s="247">
        <f t="shared" si="1867"/>
        <v>0</v>
      </c>
      <c r="AY671" s="247">
        <f t="shared" si="1867"/>
        <v>0</v>
      </c>
      <c r="AZ671" s="247">
        <f t="shared" si="1867"/>
        <v>0</v>
      </c>
      <c r="BA671" s="247">
        <f t="shared" si="1867"/>
        <v>0</v>
      </c>
      <c r="BB671" s="247">
        <f t="shared" si="1867"/>
        <v>0</v>
      </c>
      <c r="BC671" s="247">
        <f t="shared" si="1867"/>
        <v>0</v>
      </c>
      <c r="BD671" s="247">
        <f t="shared" si="1867"/>
        <v>0</v>
      </c>
      <c r="BE671" s="247">
        <f t="shared" si="1867"/>
        <v>0</v>
      </c>
      <c r="BF671" s="247">
        <f t="shared" si="1867"/>
        <v>0</v>
      </c>
      <c r="BG671" s="247">
        <f t="shared" ref="BG671:CL671" si="1868">IF(BG$8="",0,BG669*BG601)</f>
        <v>0</v>
      </c>
      <c r="BH671" s="247">
        <f t="shared" si="1868"/>
        <v>0</v>
      </c>
      <c r="BI671" s="247">
        <f t="shared" si="1868"/>
        <v>0</v>
      </c>
      <c r="BJ671" s="247">
        <f t="shared" si="1868"/>
        <v>0</v>
      </c>
      <c r="BK671" s="247">
        <f t="shared" si="1868"/>
        <v>0</v>
      </c>
      <c r="BL671" s="247">
        <f t="shared" si="1868"/>
        <v>0</v>
      </c>
      <c r="BM671" s="247">
        <f t="shared" si="1868"/>
        <v>0</v>
      </c>
      <c r="BN671" s="247">
        <f t="shared" si="1868"/>
        <v>0</v>
      </c>
      <c r="BO671" s="247">
        <f t="shared" si="1868"/>
        <v>0</v>
      </c>
      <c r="BP671" s="247">
        <f t="shared" si="1868"/>
        <v>0</v>
      </c>
      <c r="BQ671" s="247">
        <f t="shared" si="1868"/>
        <v>0</v>
      </c>
      <c r="BR671" s="247">
        <f t="shared" si="1868"/>
        <v>0</v>
      </c>
      <c r="BS671" s="247">
        <f t="shared" si="1868"/>
        <v>0</v>
      </c>
      <c r="BT671" s="247">
        <f t="shared" si="1868"/>
        <v>0</v>
      </c>
      <c r="BU671" s="247">
        <f t="shared" si="1868"/>
        <v>0</v>
      </c>
      <c r="BV671" s="247">
        <f t="shared" si="1868"/>
        <v>0</v>
      </c>
      <c r="BW671" s="247">
        <f t="shared" si="1868"/>
        <v>0</v>
      </c>
      <c r="BX671" s="247">
        <f t="shared" si="1868"/>
        <v>0</v>
      </c>
      <c r="BY671" s="247">
        <f t="shared" si="1868"/>
        <v>0</v>
      </c>
      <c r="BZ671" s="247">
        <f t="shared" si="1868"/>
        <v>0</v>
      </c>
      <c r="CA671" s="247">
        <f t="shared" si="1868"/>
        <v>0</v>
      </c>
      <c r="CB671" s="247">
        <f t="shared" si="1868"/>
        <v>0</v>
      </c>
      <c r="CC671" s="247">
        <f t="shared" si="1868"/>
        <v>0</v>
      </c>
      <c r="CD671" s="247">
        <f t="shared" si="1868"/>
        <v>0</v>
      </c>
      <c r="CE671" s="247">
        <f t="shared" si="1868"/>
        <v>0</v>
      </c>
      <c r="CF671" s="247">
        <f t="shared" si="1868"/>
        <v>0</v>
      </c>
      <c r="CG671" s="247">
        <f t="shared" si="1868"/>
        <v>0</v>
      </c>
      <c r="CH671" s="247">
        <f t="shared" si="1868"/>
        <v>0</v>
      </c>
      <c r="CI671" s="247">
        <f t="shared" si="1868"/>
        <v>0</v>
      </c>
      <c r="CJ671" s="247">
        <f t="shared" si="1868"/>
        <v>0</v>
      </c>
      <c r="CK671" s="247">
        <f t="shared" si="1868"/>
        <v>0</v>
      </c>
      <c r="CL671" s="247">
        <f t="shared" si="1868"/>
        <v>0</v>
      </c>
      <c r="CM671" s="247">
        <f t="shared" ref="CM671:DT671" si="1869">IF(CM$8="",0,CM669*CM601)</f>
        <v>0</v>
      </c>
      <c r="CN671" s="247">
        <f t="shared" si="1869"/>
        <v>0</v>
      </c>
      <c r="CO671" s="247">
        <f t="shared" si="1869"/>
        <v>0</v>
      </c>
      <c r="CP671" s="247">
        <f t="shared" si="1869"/>
        <v>0</v>
      </c>
      <c r="CQ671" s="247">
        <f t="shared" si="1869"/>
        <v>0</v>
      </c>
      <c r="CR671" s="247">
        <f t="shared" si="1869"/>
        <v>0</v>
      </c>
      <c r="CS671" s="247">
        <f t="shared" si="1869"/>
        <v>0</v>
      </c>
      <c r="CT671" s="247">
        <f t="shared" si="1869"/>
        <v>0</v>
      </c>
      <c r="CU671" s="247">
        <f t="shared" si="1869"/>
        <v>0</v>
      </c>
      <c r="CV671" s="247">
        <f t="shared" si="1869"/>
        <v>0</v>
      </c>
      <c r="CW671" s="247">
        <f t="shared" si="1869"/>
        <v>0</v>
      </c>
      <c r="CX671" s="247">
        <f t="shared" si="1869"/>
        <v>0</v>
      </c>
      <c r="CY671" s="247">
        <f t="shared" si="1869"/>
        <v>0</v>
      </c>
      <c r="CZ671" s="247">
        <f t="shared" si="1869"/>
        <v>0</v>
      </c>
      <c r="DA671" s="247">
        <f t="shared" si="1869"/>
        <v>0</v>
      </c>
      <c r="DB671" s="247">
        <f t="shared" si="1869"/>
        <v>0</v>
      </c>
      <c r="DC671" s="247">
        <f t="shared" si="1869"/>
        <v>0</v>
      </c>
      <c r="DD671" s="247">
        <f t="shared" si="1869"/>
        <v>0</v>
      </c>
      <c r="DE671" s="247">
        <f t="shared" si="1869"/>
        <v>0</v>
      </c>
      <c r="DF671" s="247">
        <f t="shared" si="1869"/>
        <v>0</v>
      </c>
      <c r="DG671" s="247">
        <f t="shared" si="1869"/>
        <v>0</v>
      </c>
      <c r="DH671" s="247">
        <f t="shared" si="1869"/>
        <v>0</v>
      </c>
      <c r="DI671" s="247">
        <f t="shared" si="1869"/>
        <v>0</v>
      </c>
      <c r="DJ671" s="247">
        <f t="shared" si="1869"/>
        <v>0</v>
      </c>
      <c r="DK671" s="247">
        <f t="shared" si="1869"/>
        <v>0</v>
      </c>
      <c r="DL671" s="247">
        <f t="shared" si="1869"/>
        <v>0</v>
      </c>
      <c r="DM671" s="247">
        <f t="shared" si="1869"/>
        <v>0</v>
      </c>
      <c r="DN671" s="247">
        <f t="shared" si="1869"/>
        <v>0</v>
      </c>
      <c r="DO671" s="247">
        <f t="shared" si="1869"/>
        <v>0</v>
      </c>
      <c r="DP671" s="247">
        <f t="shared" si="1869"/>
        <v>0</v>
      </c>
      <c r="DQ671" s="247">
        <f t="shared" si="1869"/>
        <v>0</v>
      </c>
      <c r="DR671" s="247">
        <f t="shared" si="1869"/>
        <v>0</v>
      </c>
      <c r="DS671" s="247">
        <f t="shared" si="1869"/>
        <v>0</v>
      </c>
      <c r="DT671" s="247">
        <f t="shared" si="1869"/>
        <v>0</v>
      </c>
      <c r="DU671" s="226"/>
      <c r="DV671" s="226"/>
    </row>
    <row r="672" spans="1:126" s="237" customFormat="1" ht="10.199999999999999">
      <c r="A672" s="226"/>
      <c r="B672" s="226"/>
      <c r="C672" s="226"/>
      <c r="D672" s="227"/>
      <c r="E672" s="268" t="s">
        <v>107</v>
      </c>
      <c r="F672" s="114"/>
      <c r="G672" s="248"/>
      <c r="H672" s="226"/>
      <c r="I672" s="226" t="str">
        <f t="shared" si="1866"/>
        <v>Себестоимость</v>
      </c>
      <c r="J672" s="226"/>
      <c r="K672" s="226"/>
      <c r="L672" s="226"/>
      <c r="M672" s="229"/>
      <c r="N672" s="244" t="str">
        <f>$N$70</f>
        <v>Неликвидная продукция</v>
      </c>
      <c r="O672" s="226"/>
      <c r="P672" s="229"/>
      <c r="Q672" s="226" t="s">
        <v>25</v>
      </c>
      <c r="R672" s="226"/>
      <c r="S672" s="226"/>
      <c r="T672" s="232"/>
      <c r="U672" s="226"/>
      <c r="V672" s="226"/>
      <c r="W672" s="233">
        <f>SUM($Y672:$DU672)</f>
        <v>0</v>
      </c>
      <c r="X672" s="234"/>
      <c r="Y672" s="245"/>
      <c r="Z672" s="246"/>
      <c r="AA672" s="247">
        <f t="shared" ref="AA672:BF672" si="1870">IF(AA$8="",0,AA669*AA602)</f>
        <v>0</v>
      </c>
      <c r="AB672" s="247">
        <f t="shared" si="1870"/>
        <v>0</v>
      </c>
      <c r="AC672" s="247">
        <f t="shared" si="1870"/>
        <v>0</v>
      </c>
      <c r="AD672" s="247">
        <f t="shared" si="1870"/>
        <v>0</v>
      </c>
      <c r="AE672" s="247">
        <f t="shared" si="1870"/>
        <v>0</v>
      </c>
      <c r="AF672" s="247">
        <f t="shared" si="1870"/>
        <v>0</v>
      </c>
      <c r="AG672" s="247">
        <f t="shared" si="1870"/>
        <v>0</v>
      </c>
      <c r="AH672" s="247">
        <f t="shared" si="1870"/>
        <v>0</v>
      </c>
      <c r="AI672" s="247">
        <f t="shared" si="1870"/>
        <v>0</v>
      </c>
      <c r="AJ672" s="247">
        <f t="shared" si="1870"/>
        <v>0</v>
      </c>
      <c r="AK672" s="247">
        <f t="shared" si="1870"/>
        <v>0</v>
      </c>
      <c r="AL672" s="247">
        <f t="shared" si="1870"/>
        <v>0</v>
      </c>
      <c r="AM672" s="247">
        <f t="shared" si="1870"/>
        <v>0</v>
      </c>
      <c r="AN672" s="247">
        <f t="shared" si="1870"/>
        <v>0</v>
      </c>
      <c r="AO672" s="247">
        <f t="shared" si="1870"/>
        <v>0</v>
      </c>
      <c r="AP672" s="247">
        <f t="shared" si="1870"/>
        <v>0</v>
      </c>
      <c r="AQ672" s="247">
        <f t="shared" si="1870"/>
        <v>0</v>
      </c>
      <c r="AR672" s="247">
        <f t="shared" si="1870"/>
        <v>0</v>
      </c>
      <c r="AS672" s="247">
        <f t="shared" si="1870"/>
        <v>0</v>
      </c>
      <c r="AT672" s="247">
        <f t="shared" si="1870"/>
        <v>0</v>
      </c>
      <c r="AU672" s="247">
        <f t="shared" si="1870"/>
        <v>0</v>
      </c>
      <c r="AV672" s="247">
        <f t="shared" si="1870"/>
        <v>0</v>
      </c>
      <c r="AW672" s="247">
        <f t="shared" si="1870"/>
        <v>0</v>
      </c>
      <c r="AX672" s="247">
        <f t="shared" si="1870"/>
        <v>0</v>
      </c>
      <c r="AY672" s="247">
        <f t="shared" si="1870"/>
        <v>0</v>
      </c>
      <c r="AZ672" s="247">
        <f t="shared" si="1870"/>
        <v>0</v>
      </c>
      <c r="BA672" s="247">
        <f t="shared" si="1870"/>
        <v>0</v>
      </c>
      <c r="BB672" s="247">
        <f t="shared" si="1870"/>
        <v>0</v>
      </c>
      <c r="BC672" s="247">
        <f t="shared" si="1870"/>
        <v>0</v>
      </c>
      <c r="BD672" s="247">
        <f t="shared" si="1870"/>
        <v>0</v>
      </c>
      <c r="BE672" s="247">
        <f t="shared" si="1870"/>
        <v>0</v>
      </c>
      <c r="BF672" s="247">
        <f t="shared" si="1870"/>
        <v>0</v>
      </c>
      <c r="BG672" s="247">
        <f t="shared" ref="BG672:CL672" si="1871">IF(BG$8="",0,BG669*BG602)</f>
        <v>0</v>
      </c>
      <c r="BH672" s="247">
        <f t="shared" si="1871"/>
        <v>0</v>
      </c>
      <c r="BI672" s="247">
        <f t="shared" si="1871"/>
        <v>0</v>
      </c>
      <c r="BJ672" s="247">
        <f t="shared" si="1871"/>
        <v>0</v>
      </c>
      <c r="BK672" s="247">
        <f t="shared" si="1871"/>
        <v>0</v>
      </c>
      <c r="BL672" s="247">
        <f t="shared" si="1871"/>
        <v>0</v>
      </c>
      <c r="BM672" s="247">
        <f t="shared" si="1871"/>
        <v>0</v>
      </c>
      <c r="BN672" s="247">
        <f t="shared" si="1871"/>
        <v>0</v>
      </c>
      <c r="BO672" s="247">
        <f t="shared" si="1871"/>
        <v>0</v>
      </c>
      <c r="BP672" s="247">
        <f t="shared" si="1871"/>
        <v>0</v>
      </c>
      <c r="BQ672" s="247">
        <f t="shared" si="1871"/>
        <v>0</v>
      </c>
      <c r="BR672" s="247">
        <f t="shared" si="1871"/>
        <v>0</v>
      </c>
      <c r="BS672" s="247">
        <f t="shared" si="1871"/>
        <v>0</v>
      </c>
      <c r="BT672" s="247">
        <f t="shared" si="1871"/>
        <v>0</v>
      </c>
      <c r="BU672" s="247">
        <f t="shared" si="1871"/>
        <v>0</v>
      </c>
      <c r="BV672" s="247">
        <f t="shared" si="1871"/>
        <v>0</v>
      </c>
      <c r="BW672" s="247">
        <f t="shared" si="1871"/>
        <v>0</v>
      </c>
      <c r="BX672" s="247">
        <f t="shared" si="1871"/>
        <v>0</v>
      </c>
      <c r="BY672" s="247">
        <f t="shared" si="1871"/>
        <v>0</v>
      </c>
      <c r="BZ672" s="247">
        <f t="shared" si="1871"/>
        <v>0</v>
      </c>
      <c r="CA672" s="247">
        <f t="shared" si="1871"/>
        <v>0</v>
      </c>
      <c r="CB672" s="247">
        <f t="shared" si="1871"/>
        <v>0</v>
      </c>
      <c r="CC672" s="247">
        <f t="shared" si="1871"/>
        <v>0</v>
      </c>
      <c r="CD672" s="247">
        <f t="shared" si="1871"/>
        <v>0</v>
      </c>
      <c r="CE672" s="247">
        <f t="shared" si="1871"/>
        <v>0</v>
      </c>
      <c r="CF672" s="247">
        <f t="shared" si="1871"/>
        <v>0</v>
      </c>
      <c r="CG672" s="247">
        <f t="shared" si="1871"/>
        <v>0</v>
      </c>
      <c r="CH672" s="247">
        <f t="shared" si="1871"/>
        <v>0</v>
      </c>
      <c r="CI672" s="247">
        <f t="shared" si="1871"/>
        <v>0</v>
      </c>
      <c r="CJ672" s="247">
        <f t="shared" si="1871"/>
        <v>0</v>
      </c>
      <c r="CK672" s="247">
        <f t="shared" si="1871"/>
        <v>0</v>
      </c>
      <c r="CL672" s="247">
        <f t="shared" si="1871"/>
        <v>0</v>
      </c>
      <c r="CM672" s="247">
        <f t="shared" ref="CM672:DT672" si="1872">IF(CM$8="",0,CM669*CM602)</f>
        <v>0</v>
      </c>
      <c r="CN672" s="247">
        <f t="shared" si="1872"/>
        <v>0</v>
      </c>
      <c r="CO672" s="247">
        <f t="shared" si="1872"/>
        <v>0</v>
      </c>
      <c r="CP672" s="247">
        <f t="shared" si="1872"/>
        <v>0</v>
      </c>
      <c r="CQ672" s="247">
        <f t="shared" si="1872"/>
        <v>0</v>
      </c>
      <c r="CR672" s="247">
        <f t="shared" si="1872"/>
        <v>0</v>
      </c>
      <c r="CS672" s="247">
        <f t="shared" si="1872"/>
        <v>0</v>
      </c>
      <c r="CT672" s="247">
        <f t="shared" si="1872"/>
        <v>0</v>
      </c>
      <c r="CU672" s="247">
        <f t="shared" si="1872"/>
        <v>0</v>
      </c>
      <c r="CV672" s="247">
        <f t="shared" si="1872"/>
        <v>0</v>
      </c>
      <c r="CW672" s="247">
        <f t="shared" si="1872"/>
        <v>0</v>
      </c>
      <c r="CX672" s="247">
        <f t="shared" si="1872"/>
        <v>0</v>
      </c>
      <c r="CY672" s="247">
        <f t="shared" si="1872"/>
        <v>0</v>
      </c>
      <c r="CZ672" s="247">
        <f t="shared" si="1872"/>
        <v>0</v>
      </c>
      <c r="DA672" s="247">
        <f t="shared" si="1872"/>
        <v>0</v>
      </c>
      <c r="DB672" s="247">
        <f t="shared" si="1872"/>
        <v>0</v>
      </c>
      <c r="DC672" s="247">
        <f t="shared" si="1872"/>
        <v>0</v>
      </c>
      <c r="DD672" s="247">
        <f t="shared" si="1872"/>
        <v>0</v>
      </c>
      <c r="DE672" s="247">
        <f t="shared" si="1872"/>
        <v>0</v>
      </c>
      <c r="DF672" s="247">
        <f t="shared" si="1872"/>
        <v>0</v>
      </c>
      <c r="DG672" s="247">
        <f t="shared" si="1872"/>
        <v>0</v>
      </c>
      <c r="DH672" s="247">
        <f t="shared" si="1872"/>
        <v>0</v>
      </c>
      <c r="DI672" s="247">
        <f t="shared" si="1872"/>
        <v>0</v>
      </c>
      <c r="DJ672" s="247">
        <f t="shared" si="1872"/>
        <v>0</v>
      </c>
      <c r="DK672" s="247">
        <f t="shared" si="1872"/>
        <v>0</v>
      </c>
      <c r="DL672" s="247">
        <f t="shared" si="1872"/>
        <v>0</v>
      </c>
      <c r="DM672" s="247">
        <f t="shared" si="1872"/>
        <v>0</v>
      </c>
      <c r="DN672" s="247">
        <f t="shared" si="1872"/>
        <v>0</v>
      </c>
      <c r="DO672" s="247">
        <f t="shared" si="1872"/>
        <v>0</v>
      </c>
      <c r="DP672" s="247">
        <f t="shared" si="1872"/>
        <v>0</v>
      </c>
      <c r="DQ672" s="247">
        <f t="shared" si="1872"/>
        <v>0</v>
      </c>
      <c r="DR672" s="247">
        <f t="shared" si="1872"/>
        <v>0</v>
      </c>
      <c r="DS672" s="247">
        <f t="shared" si="1872"/>
        <v>0</v>
      </c>
      <c r="DT672" s="247">
        <f t="shared" si="1872"/>
        <v>0</v>
      </c>
      <c r="DU672" s="226"/>
      <c r="DV672" s="226"/>
    </row>
    <row r="673" spans="1:126" ht="4.2" customHeight="1">
      <c r="A673" s="1"/>
      <c r="B673" s="1"/>
      <c r="C673" s="1"/>
      <c r="D673" s="1"/>
      <c r="E673" s="261"/>
      <c r="F673" s="47"/>
      <c r="G673" s="248"/>
      <c r="H673" s="1"/>
      <c r="I673" s="1"/>
      <c r="J673" s="1"/>
      <c r="K673" s="1"/>
      <c r="L673" s="1"/>
      <c r="M673" s="5"/>
      <c r="N673" s="1"/>
      <c r="O673" s="1"/>
      <c r="P673" s="5"/>
      <c r="Q673" s="1"/>
      <c r="R673" s="1"/>
      <c r="S673" s="5"/>
      <c r="T673" s="7"/>
      <c r="U673" s="23"/>
      <c r="V673" s="1"/>
      <c r="W673" s="11"/>
      <c r="X673" s="10"/>
      <c r="Y673" s="45"/>
      <c r="Z673" s="92"/>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1"/>
      <c r="DV673" s="1"/>
    </row>
    <row r="674" spans="1:126" s="4" customFormat="1" ht="12.6" thickBot="1">
      <c r="A674" s="3"/>
      <c r="B674" s="196"/>
      <c r="C674" s="3"/>
      <c r="D674" s="3"/>
      <c r="E674" s="9" t="s">
        <v>107</v>
      </c>
      <c r="F674" s="50"/>
      <c r="G674" s="248"/>
      <c r="H674" s="214" t="str">
        <f>$H$21</f>
        <v>Валовая прибыль</v>
      </c>
      <c r="I674" s="214"/>
      <c r="J674" s="214"/>
      <c r="K674" s="214"/>
      <c r="L674" s="214"/>
      <c r="M674" s="215"/>
      <c r="N674" s="214" t="str">
        <f>N571</f>
        <v>Продажа машиномест</v>
      </c>
      <c r="O674" s="214"/>
      <c r="P674" s="215"/>
      <c r="Q674" s="214" t="s">
        <v>25</v>
      </c>
      <c r="R674" s="3"/>
      <c r="S674" s="5"/>
      <c r="T674" s="83"/>
      <c r="U674" s="23"/>
      <c r="V674" s="3"/>
      <c r="W674" s="216">
        <f>SUM($Y674:$DU674)</f>
        <v>0</v>
      </c>
      <c r="X674" s="11"/>
      <c r="Y674" s="45"/>
      <c r="Z674" s="90"/>
      <c r="AA674" s="217">
        <f t="shared" ref="AA674:CL674" si="1873">IF(AA$8="",0,AA666-AA669)</f>
        <v>0</v>
      </c>
      <c r="AB674" s="217">
        <f t="shared" si="1873"/>
        <v>0</v>
      </c>
      <c r="AC674" s="217">
        <f t="shared" si="1873"/>
        <v>0</v>
      </c>
      <c r="AD674" s="217">
        <f t="shared" si="1873"/>
        <v>0</v>
      </c>
      <c r="AE674" s="217">
        <f t="shared" si="1873"/>
        <v>0</v>
      </c>
      <c r="AF674" s="217">
        <f t="shared" si="1873"/>
        <v>0</v>
      </c>
      <c r="AG674" s="217">
        <f t="shared" si="1873"/>
        <v>0</v>
      </c>
      <c r="AH674" s="217">
        <f t="shared" si="1873"/>
        <v>0</v>
      </c>
      <c r="AI674" s="217">
        <f t="shared" si="1873"/>
        <v>0</v>
      </c>
      <c r="AJ674" s="217">
        <f t="shared" si="1873"/>
        <v>0</v>
      </c>
      <c r="AK674" s="217">
        <f t="shared" si="1873"/>
        <v>0</v>
      </c>
      <c r="AL674" s="217">
        <f t="shared" si="1873"/>
        <v>0</v>
      </c>
      <c r="AM674" s="217">
        <f t="shared" si="1873"/>
        <v>0</v>
      </c>
      <c r="AN674" s="217">
        <f t="shared" si="1873"/>
        <v>0</v>
      </c>
      <c r="AO674" s="217">
        <f t="shared" si="1873"/>
        <v>0</v>
      </c>
      <c r="AP674" s="217">
        <f t="shared" si="1873"/>
        <v>0</v>
      </c>
      <c r="AQ674" s="217">
        <f t="shared" si="1873"/>
        <v>0</v>
      </c>
      <c r="AR674" s="217">
        <f t="shared" si="1873"/>
        <v>0</v>
      </c>
      <c r="AS674" s="217">
        <f t="shared" si="1873"/>
        <v>0</v>
      </c>
      <c r="AT674" s="217">
        <f t="shared" si="1873"/>
        <v>0</v>
      </c>
      <c r="AU674" s="217">
        <f t="shared" si="1873"/>
        <v>0</v>
      </c>
      <c r="AV674" s="217">
        <f t="shared" si="1873"/>
        <v>0</v>
      </c>
      <c r="AW674" s="217">
        <f t="shared" si="1873"/>
        <v>0</v>
      </c>
      <c r="AX674" s="217">
        <f t="shared" si="1873"/>
        <v>0</v>
      </c>
      <c r="AY674" s="217">
        <f t="shared" si="1873"/>
        <v>0</v>
      </c>
      <c r="AZ674" s="217">
        <f t="shared" si="1873"/>
        <v>0</v>
      </c>
      <c r="BA674" s="217">
        <f t="shared" si="1873"/>
        <v>0</v>
      </c>
      <c r="BB674" s="217">
        <f t="shared" si="1873"/>
        <v>0</v>
      </c>
      <c r="BC674" s="217">
        <f t="shared" si="1873"/>
        <v>0</v>
      </c>
      <c r="BD674" s="217">
        <f t="shared" si="1873"/>
        <v>0</v>
      </c>
      <c r="BE674" s="217">
        <f t="shared" si="1873"/>
        <v>0</v>
      </c>
      <c r="BF674" s="217">
        <f t="shared" si="1873"/>
        <v>0</v>
      </c>
      <c r="BG674" s="217">
        <f t="shared" si="1873"/>
        <v>0</v>
      </c>
      <c r="BH674" s="217">
        <f t="shared" si="1873"/>
        <v>0</v>
      </c>
      <c r="BI674" s="217">
        <f t="shared" si="1873"/>
        <v>0</v>
      </c>
      <c r="BJ674" s="217">
        <f t="shared" si="1873"/>
        <v>0</v>
      </c>
      <c r="BK674" s="217">
        <f t="shared" si="1873"/>
        <v>0</v>
      </c>
      <c r="BL674" s="217">
        <f t="shared" si="1873"/>
        <v>0</v>
      </c>
      <c r="BM674" s="217">
        <f t="shared" si="1873"/>
        <v>0</v>
      </c>
      <c r="BN674" s="217">
        <f t="shared" si="1873"/>
        <v>0</v>
      </c>
      <c r="BO674" s="217">
        <f t="shared" si="1873"/>
        <v>0</v>
      </c>
      <c r="BP674" s="217">
        <f t="shared" si="1873"/>
        <v>0</v>
      </c>
      <c r="BQ674" s="217">
        <f t="shared" si="1873"/>
        <v>0</v>
      </c>
      <c r="BR674" s="217">
        <f t="shared" si="1873"/>
        <v>0</v>
      </c>
      <c r="BS674" s="217">
        <f t="shared" si="1873"/>
        <v>0</v>
      </c>
      <c r="BT674" s="217">
        <f t="shared" si="1873"/>
        <v>0</v>
      </c>
      <c r="BU674" s="217">
        <f t="shared" si="1873"/>
        <v>0</v>
      </c>
      <c r="BV674" s="217">
        <f t="shared" si="1873"/>
        <v>0</v>
      </c>
      <c r="BW674" s="217">
        <f t="shared" si="1873"/>
        <v>0</v>
      </c>
      <c r="BX674" s="217">
        <f t="shared" si="1873"/>
        <v>0</v>
      </c>
      <c r="BY674" s="217">
        <f t="shared" si="1873"/>
        <v>0</v>
      </c>
      <c r="BZ674" s="217">
        <f t="shared" si="1873"/>
        <v>0</v>
      </c>
      <c r="CA674" s="217">
        <f t="shared" si="1873"/>
        <v>0</v>
      </c>
      <c r="CB674" s="217">
        <f t="shared" si="1873"/>
        <v>0</v>
      </c>
      <c r="CC674" s="217">
        <f t="shared" si="1873"/>
        <v>0</v>
      </c>
      <c r="CD674" s="217">
        <f t="shared" si="1873"/>
        <v>0</v>
      </c>
      <c r="CE674" s="217">
        <f t="shared" si="1873"/>
        <v>0</v>
      </c>
      <c r="CF674" s="217">
        <f t="shared" si="1873"/>
        <v>0</v>
      </c>
      <c r="CG674" s="217">
        <f t="shared" si="1873"/>
        <v>0</v>
      </c>
      <c r="CH674" s="217">
        <f t="shared" si="1873"/>
        <v>0</v>
      </c>
      <c r="CI674" s="217">
        <f t="shared" si="1873"/>
        <v>0</v>
      </c>
      <c r="CJ674" s="217">
        <f t="shared" si="1873"/>
        <v>0</v>
      </c>
      <c r="CK674" s="217">
        <f t="shared" si="1873"/>
        <v>0</v>
      </c>
      <c r="CL674" s="217">
        <f t="shared" si="1873"/>
        <v>0</v>
      </c>
      <c r="CM674" s="217">
        <f t="shared" ref="CM674:DT674" si="1874">IF(CM$8="",0,CM666-CM669)</f>
        <v>0</v>
      </c>
      <c r="CN674" s="217">
        <f t="shared" si="1874"/>
        <v>0</v>
      </c>
      <c r="CO674" s="217">
        <f t="shared" si="1874"/>
        <v>0</v>
      </c>
      <c r="CP674" s="217">
        <f t="shared" si="1874"/>
        <v>0</v>
      </c>
      <c r="CQ674" s="217">
        <f t="shared" si="1874"/>
        <v>0</v>
      </c>
      <c r="CR674" s="217">
        <f t="shared" si="1874"/>
        <v>0</v>
      </c>
      <c r="CS674" s="217">
        <f t="shared" si="1874"/>
        <v>0</v>
      </c>
      <c r="CT674" s="217">
        <f t="shared" si="1874"/>
        <v>0</v>
      </c>
      <c r="CU674" s="217">
        <f t="shared" si="1874"/>
        <v>0</v>
      </c>
      <c r="CV674" s="217">
        <f t="shared" si="1874"/>
        <v>0</v>
      </c>
      <c r="CW674" s="217">
        <f t="shared" si="1874"/>
        <v>0</v>
      </c>
      <c r="CX674" s="217">
        <f t="shared" si="1874"/>
        <v>0</v>
      </c>
      <c r="CY674" s="217">
        <f t="shared" si="1874"/>
        <v>0</v>
      </c>
      <c r="CZ674" s="217">
        <f t="shared" si="1874"/>
        <v>0</v>
      </c>
      <c r="DA674" s="217">
        <f t="shared" si="1874"/>
        <v>0</v>
      </c>
      <c r="DB674" s="217">
        <f t="shared" si="1874"/>
        <v>0</v>
      </c>
      <c r="DC674" s="217">
        <f t="shared" si="1874"/>
        <v>0</v>
      </c>
      <c r="DD674" s="217">
        <f t="shared" si="1874"/>
        <v>0</v>
      </c>
      <c r="DE674" s="217">
        <f t="shared" si="1874"/>
        <v>0</v>
      </c>
      <c r="DF674" s="217">
        <f t="shared" si="1874"/>
        <v>0</v>
      </c>
      <c r="DG674" s="217">
        <f t="shared" si="1874"/>
        <v>0</v>
      </c>
      <c r="DH674" s="217">
        <f t="shared" si="1874"/>
        <v>0</v>
      </c>
      <c r="DI674" s="217">
        <f t="shared" si="1874"/>
        <v>0</v>
      </c>
      <c r="DJ674" s="217">
        <f t="shared" si="1874"/>
        <v>0</v>
      </c>
      <c r="DK674" s="217">
        <f t="shared" si="1874"/>
        <v>0</v>
      </c>
      <c r="DL674" s="217">
        <f t="shared" si="1874"/>
        <v>0</v>
      </c>
      <c r="DM674" s="217">
        <f t="shared" si="1874"/>
        <v>0</v>
      </c>
      <c r="DN674" s="217">
        <f t="shared" si="1874"/>
        <v>0</v>
      </c>
      <c r="DO674" s="217">
        <f t="shared" si="1874"/>
        <v>0</v>
      </c>
      <c r="DP674" s="217">
        <f t="shared" si="1874"/>
        <v>0</v>
      </c>
      <c r="DQ674" s="217">
        <f t="shared" si="1874"/>
        <v>0</v>
      </c>
      <c r="DR674" s="217">
        <f t="shared" si="1874"/>
        <v>0</v>
      </c>
      <c r="DS674" s="217">
        <f t="shared" si="1874"/>
        <v>0</v>
      </c>
      <c r="DT674" s="217">
        <f t="shared" si="1874"/>
        <v>0</v>
      </c>
      <c r="DU674" s="3"/>
      <c r="DV674" s="3"/>
    </row>
    <row r="675" spans="1:126" s="34" customFormat="1">
      <c r="A675" s="33"/>
      <c r="B675" s="196"/>
      <c r="C675" s="33"/>
      <c r="D675" s="33"/>
      <c r="E675" s="269" t="s">
        <v>107</v>
      </c>
      <c r="F675" s="52"/>
      <c r="G675" s="303"/>
      <c r="H675" s="222" t="str">
        <f>$H$22</f>
        <v>Рентабельность продаж</v>
      </c>
      <c r="I675" s="222"/>
      <c r="J675" s="222"/>
      <c r="K675" s="222"/>
      <c r="L675" s="222"/>
      <c r="M675" s="223"/>
      <c r="N675" s="222" t="str">
        <f>N571</f>
        <v>Продажа машиномест</v>
      </c>
      <c r="O675" s="222"/>
      <c r="P675" s="223"/>
      <c r="Q675" s="222" t="s">
        <v>14</v>
      </c>
      <c r="R675" s="33"/>
      <c r="S675" s="19"/>
      <c r="T675" s="207"/>
      <c r="U675" s="25"/>
      <c r="V675" s="33"/>
      <c r="W675" s="224">
        <f>IF(W$8="",0,IF(W666=0,0,W674/W666))</f>
        <v>0</v>
      </c>
      <c r="X675" s="20"/>
      <c r="Y675" s="46"/>
      <c r="Z675" s="102"/>
      <c r="AA675" s="225">
        <f t="shared" ref="AA675:CL675" si="1875">IF(AA$8="",0,IF(AA666=0,0,AA674/AA666))</f>
        <v>0</v>
      </c>
      <c r="AB675" s="225">
        <f t="shared" si="1875"/>
        <v>0</v>
      </c>
      <c r="AC675" s="225">
        <f t="shared" si="1875"/>
        <v>0</v>
      </c>
      <c r="AD675" s="225">
        <f t="shared" si="1875"/>
        <v>0</v>
      </c>
      <c r="AE675" s="225">
        <f t="shared" si="1875"/>
        <v>0</v>
      </c>
      <c r="AF675" s="225">
        <f t="shared" si="1875"/>
        <v>0</v>
      </c>
      <c r="AG675" s="225">
        <f t="shared" si="1875"/>
        <v>0</v>
      </c>
      <c r="AH675" s="225">
        <f t="shared" si="1875"/>
        <v>0</v>
      </c>
      <c r="AI675" s="225">
        <f t="shared" si="1875"/>
        <v>0</v>
      </c>
      <c r="AJ675" s="225">
        <f t="shared" si="1875"/>
        <v>0</v>
      </c>
      <c r="AK675" s="225">
        <f t="shared" si="1875"/>
        <v>0</v>
      </c>
      <c r="AL675" s="225">
        <f t="shared" si="1875"/>
        <v>0</v>
      </c>
      <c r="AM675" s="225">
        <f t="shared" si="1875"/>
        <v>0</v>
      </c>
      <c r="AN675" s="225">
        <f t="shared" si="1875"/>
        <v>0</v>
      </c>
      <c r="AO675" s="225">
        <f t="shared" si="1875"/>
        <v>0</v>
      </c>
      <c r="AP675" s="225">
        <f t="shared" si="1875"/>
        <v>0</v>
      </c>
      <c r="AQ675" s="225">
        <f t="shared" si="1875"/>
        <v>0</v>
      </c>
      <c r="AR675" s="225">
        <f t="shared" si="1875"/>
        <v>0</v>
      </c>
      <c r="AS675" s="225">
        <f t="shared" si="1875"/>
        <v>0</v>
      </c>
      <c r="AT675" s="225">
        <f t="shared" si="1875"/>
        <v>0</v>
      </c>
      <c r="AU675" s="225">
        <f t="shared" si="1875"/>
        <v>0</v>
      </c>
      <c r="AV675" s="225">
        <f t="shared" si="1875"/>
        <v>0</v>
      </c>
      <c r="AW675" s="225">
        <f t="shared" si="1875"/>
        <v>0</v>
      </c>
      <c r="AX675" s="225">
        <f t="shared" si="1875"/>
        <v>0</v>
      </c>
      <c r="AY675" s="225">
        <f t="shared" si="1875"/>
        <v>0</v>
      </c>
      <c r="AZ675" s="225">
        <f t="shared" si="1875"/>
        <v>0</v>
      </c>
      <c r="BA675" s="225">
        <f t="shared" si="1875"/>
        <v>0</v>
      </c>
      <c r="BB675" s="225">
        <f t="shared" si="1875"/>
        <v>0</v>
      </c>
      <c r="BC675" s="225">
        <f t="shared" si="1875"/>
        <v>0</v>
      </c>
      <c r="BD675" s="225">
        <f t="shared" si="1875"/>
        <v>0</v>
      </c>
      <c r="BE675" s="225">
        <f t="shared" si="1875"/>
        <v>0</v>
      </c>
      <c r="BF675" s="225">
        <f t="shared" si="1875"/>
        <v>0</v>
      </c>
      <c r="BG675" s="225">
        <f t="shared" si="1875"/>
        <v>0</v>
      </c>
      <c r="BH675" s="225">
        <f t="shared" si="1875"/>
        <v>0</v>
      </c>
      <c r="BI675" s="225">
        <f t="shared" si="1875"/>
        <v>0</v>
      </c>
      <c r="BJ675" s="225">
        <f t="shared" si="1875"/>
        <v>0</v>
      </c>
      <c r="BK675" s="225">
        <f t="shared" si="1875"/>
        <v>0</v>
      </c>
      <c r="BL675" s="225">
        <f t="shared" si="1875"/>
        <v>0</v>
      </c>
      <c r="BM675" s="225">
        <f t="shared" si="1875"/>
        <v>0</v>
      </c>
      <c r="BN675" s="225">
        <f t="shared" si="1875"/>
        <v>0</v>
      </c>
      <c r="BO675" s="225">
        <f t="shared" si="1875"/>
        <v>0</v>
      </c>
      <c r="BP675" s="225">
        <f t="shared" si="1875"/>
        <v>0</v>
      </c>
      <c r="BQ675" s="225">
        <f t="shared" si="1875"/>
        <v>0</v>
      </c>
      <c r="BR675" s="225">
        <f t="shared" si="1875"/>
        <v>0</v>
      </c>
      <c r="BS675" s="225">
        <f t="shared" si="1875"/>
        <v>0</v>
      </c>
      <c r="BT675" s="225">
        <f t="shared" si="1875"/>
        <v>0</v>
      </c>
      <c r="BU675" s="225">
        <f t="shared" si="1875"/>
        <v>0</v>
      </c>
      <c r="BV675" s="225">
        <f t="shared" si="1875"/>
        <v>0</v>
      </c>
      <c r="BW675" s="225">
        <f t="shared" si="1875"/>
        <v>0</v>
      </c>
      <c r="BX675" s="225">
        <f t="shared" si="1875"/>
        <v>0</v>
      </c>
      <c r="BY675" s="225">
        <f t="shared" si="1875"/>
        <v>0</v>
      </c>
      <c r="BZ675" s="225">
        <f t="shared" si="1875"/>
        <v>0</v>
      </c>
      <c r="CA675" s="225">
        <f t="shared" si="1875"/>
        <v>0</v>
      </c>
      <c r="CB675" s="225">
        <f t="shared" si="1875"/>
        <v>0</v>
      </c>
      <c r="CC675" s="225">
        <f t="shared" si="1875"/>
        <v>0</v>
      </c>
      <c r="CD675" s="225">
        <f t="shared" si="1875"/>
        <v>0</v>
      </c>
      <c r="CE675" s="225">
        <f t="shared" si="1875"/>
        <v>0</v>
      </c>
      <c r="CF675" s="225">
        <f t="shared" si="1875"/>
        <v>0</v>
      </c>
      <c r="CG675" s="225">
        <f t="shared" si="1875"/>
        <v>0</v>
      </c>
      <c r="CH675" s="225">
        <f t="shared" si="1875"/>
        <v>0</v>
      </c>
      <c r="CI675" s="225">
        <f t="shared" si="1875"/>
        <v>0</v>
      </c>
      <c r="CJ675" s="225">
        <f t="shared" si="1875"/>
        <v>0</v>
      </c>
      <c r="CK675" s="225">
        <f t="shared" si="1875"/>
        <v>0</v>
      </c>
      <c r="CL675" s="225">
        <f t="shared" si="1875"/>
        <v>0</v>
      </c>
      <c r="CM675" s="225">
        <f t="shared" ref="CM675:DT675" si="1876">IF(CM$8="",0,IF(CM666=0,0,CM674/CM666))</f>
        <v>0</v>
      </c>
      <c r="CN675" s="225">
        <f t="shared" si="1876"/>
        <v>0</v>
      </c>
      <c r="CO675" s="225">
        <f t="shared" si="1876"/>
        <v>0</v>
      </c>
      <c r="CP675" s="225">
        <f t="shared" si="1876"/>
        <v>0</v>
      </c>
      <c r="CQ675" s="225">
        <f t="shared" si="1876"/>
        <v>0</v>
      </c>
      <c r="CR675" s="225">
        <f t="shared" si="1876"/>
        <v>0</v>
      </c>
      <c r="CS675" s="225">
        <f t="shared" si="1876"/>
        <v>0</v>
      </c>
      <c r="CT675" s="225">
        <f t="shared" si="1876"/>
        <v>0</v>
      </c>
      <c r="CU675" s="225">
        <f t="shared" si="1876"/>
        <v>0</v>
      </c>
      <c r="CV675" s="225">
        <f t="shared" si="1876"/>
        <v>0</v>
      </c>
      <c r="CW675" s="225">
        <f t="shared" si="1876"/>
        <v>0</v>
      </c>
      <c r="CX675" s="225">
        <f t="shared" si="1876"/>
        <v>0</v>
      </c>
      <c r="CY675" s="225">
        <f t="shared" si="1876"/>
        <v>0</v>
      </c>
      <c r="CZ675" s="225">
        <f t="shared" si="1876"/>
        <v>0</v>
      </c>
      <c r="DA675" s="225">
        <f t="shared" si="1876"/>
        <v>0</v>
      </c>
      <c r="DB675" s="225">
        <f t="shared" si="1876"/>
        <v>0</v>
      </c>
      <c r="DC675" s="225">
        <f t="shared" si="1876"/>
        <v>0</v>
      </c>
      <c r="DD675" s="225">
        <f t="shared" si="1876"/>
        <v>0</v>
      </c>
      <c r="DE675" s="225">
        <f t="shared" si="1876"/>
        <v>0</v>
      </c>
      <c r="DF675" s="225">
        <f t="shared" si="1876"/>
        <v>0</v>
      </c>
      <c r="DG675" s="225">
        <f t="shared" si="1876"/>
        <v>0</v>
      </c>
      <c r="DH675" s="225">
        <f t="shared" si="1876"/>
        <v>0</v>
      </c>
      <c r="DI675" s="225">
        <f t="shared" si="1876"/>
        <v>0</v>
      </c>
      <c r="DJ675" s="225">
        <f t="shared" si="1876"/>
        <v>0</v>
      </c>
      <c r="DK675" s="225">
        <f t="shared" si="1876"/>
        <v>0</v>
      </c>
      <c r="DL675" s="225">
        <f t="shared" si="1876"/>
        <v>0</v>
      </c>
      <c r="DM675" s="225">
        <f t="shared" si="1876"/>
        <v>0</v>
      </c>
      <c r="DN675" s="225">
        <f t="shared" si="1876"/>
        <v>0</v>
      </c>
      <c r="DO675" s="225">
        <f t="shared" si="1876"/>
        <v>0</v>
      </c>
      <c r="DP675" s="225">
        <f t="shared" si="1876"/>
        <v>0</v>
      </c>
      <c r="DQ675" s="225">
        <f t="shared" si="1876"/>
        <v>0</v>
      </c>
      <c r="DR675" s="225">
        <f t="shared" si="1876"/>
        <v>0</v>
      </c>
      <c r="DS675" s="225">
        <f t="shared" si="1876"/>
        <v>0</v>
      </c>
      <c r="DT675" s="225">
        <f t="shared" si="1876"/>
        <v>0</v>
      </c>
      <c r="DU675" s="33"/>
      <c r="DV675" s="33"/>
    </row>
    <row r="676" spans="1:126" ht="4.2" customHeight="1">
      <c r="A676" s="1"/>
      <c r="B676" s="1"/>
      <c r="C676" s="13"/>
      <c r="D676" s="13"/>
      <c r="E676" s="262"/>
      <c r="F676" s="13"/>
      <c r="G676" s="302"/>
      <c r="H676" s="13"/>
      <c r="I676" s="13"/>
      <c r="J676" s="13"/>
      <c r="K676" s="13"/>
      <c r="L676" s="13"/>
      <c r="M676" s="14"/>
      <c r="N676" s="13"/>
      <c r="O676" s="13"/>
      <c r="P676" s="14"/>
      <c r="Q676" s="13"/>
      <c r="R676" s="13"/>
      <c r="S676" s="14"/>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c r="BK676" s="176"/>
      <c r="BL676" s="176"/>
      <c r="BM676" s="176"/>
      <c r="BN676" s="176"/>
      <c r="BO676" s="176"/>
      <c r="BP676" s="176"/>
      <c r="BQ676" s="176"/>
      <c r="BR676" s="176"/>
      <c r="BS676" s="176"/>
      <c r="BT676" s="176"/>
      <c r="BU676" s="176"/>
      <c r="BV676" s="176"/>
      <c r="BW676" s="176"/>
      <c r="BX676" s="176"/>
      <c r="BY676" s="176"/>
      <c r="BZ676" s="176"/>
      <c r="CA676" s="176"/>
      <c r="CB676" s="176"/>
      <c r="CC676" s="176"/>
      <c r="CD676" s="176"/>
      <c r="CE676" s="176"/>
      <c r="CF676" s="176"/>
      <c r="CG676" s="176"/>
      <c r="CH676" s="176"/>
      <c r="CI676" s="176"/>
      <c r="CJ676" s="176"/>
      <c r="CK676" s="176"/>
      <c r="CL676" s="176"/>
      <c r="CM676" s="176"/>
      <c r="CN676" s="176"/>
      <c r="CO676" s="176"/>
      <c r="CP676" s="176"/>
      <c r="CQ676" s="176"/>
      <c r="CR676" s="176"/>
      <c r="CS676" s="176"/>
      <c r="CT676" s="176"/>
      <c r="CU676" s="176"/>
      <c r="CV676" s="176"/>
      <c r="CW676" s="176"/>
      <c r="CX676" s="176"/>
      <c r="CY676" s="176"/>
      <c r="CZ676" s="176"/>
      <c r="DA676" s="176"/>
      <c r="DB676" s="176"/>
      <c r="DC676" s="176"/>
      <c r="DD676" s="176"/>
      <c r="DE676" s="176"/>
      <c r="DF676" s="176"/>
      <c r="DG676" s="176"/>
      <c r="DH676" s="176"/>
      <c r="DI676" s="176"/>
      <c r="DJ676" s="176"/>
      <c r="DK676" s="176"/>
      <c r="DL676" s="176"/>
      <c r="DM676" s="176"/>
      <c r="DN676" s="176"/>
      <c r="DO676" s="176"/>
      <c r="DP676" s="176"/>
      <c r="DQ676" s="176"/>
      <c r="DR676" s="176"/>
      <c r="DS676" s="176"/>
      <c r="DT676" s="176"/>
      <c r="DU676" s="1"/>
      <c r="DV676" s="1"/>
    </row>
    <row r="677" spans="1:126" ht="4.2" customHeight="1">
      <c r="A677" s="1"/>
      <c r="B677" s="1"/>
      <c r="C677" s="1"/>
      <c r="D677" s="1"/>
      <c r="E677" s="261"/>
      <c r="F677" s="47"/>
      <c r="G677" s="248"/>
      <c r="H677" s="32"/>
      <c r="I677" s="32"/>
      <c r="J677" s="32"/>
      <c r="K677" s="32"/>
      <c r="L677" s="32"/>
      <c r="M677" s="16"/>
      <c r="N677" s="32"/>
      <c r="O677" s="32"/>
      <c r="P677" s="16"/>
      <c r="Q677" s="32"/>
      <c r="R677" s="1"/>
      <c r="S677" s="5"/>
      <c r="T677" s="7"/>
      <c r="U677" s="23"/>
      <c r="V677" s="1"/>
      <c r="W677" s="10"/>
      <c r="X677" s="10"/>
      <c r="Y677" s="45"/>
      <c r="Z677" s="92"/>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1"/>
      <c r="DV677" s="1"/>
    </row>
    <row r="678" spans="1:126" ht="4.2" customHeight="1">
      <c r="A678" s="1"/>
      <c r="B678" s="1"/>
      <c r="C678" s="1"/>
      <c r="D678" s="1"/>
      <c r="E678" s="261"/>
      <c r="F678" s="47"/>
      <c r="G678" s="248"/>
      <c r="H678" s="1"/>
      <c r="I678" s="1"/>
      <c r="J678" s="1"/>
      <c r="K678" s="1"/>
      <c r="L678" s="1"/>
      <c r="M678" s="5"/>
      <c r="N678" s="1"/>
      <c r="O678" s="1"/>
      <c r="P678" s="5"/>
      <c r="Q678" s="1"/>
      <c r="R678" s="1"/>
      <c r="S678" s="5"/>
      <c r="T678" s="7"/>
      <c r="U678" s="23"/>
      <c r="V678" s="1"/>
      <c r="W678" s="11"/>
      <c r="X678" s="10"/>
      <c r="Y678" s="45"/>
      <c r="Z678" s="92"/>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1"/>
      <c r="DV678" s="1"/>
    </row>
    <row r="679" spans="1:126" ht="4.2" customHeight="1">
      <c r="A679" s="1"/>
      <c r="B679" s="1"/>
      <c r="C679" s="1"/>
      <c r="D679" s="1"/>
      <c r="E679" s="261"/>
      <c r="F679" s="47"/>
      <c r="G679" s="248"/>
      <c r="H679" s="1"/>
      <c r="I679" s="1"/>
      <c r="J679" s="1"/>
      <c r="K679" s="1"/>
      <c r="L679" s="1"/>
      <c r="M679" s="5"/>
      <c r="N679" s="1"/>
      <c r="O679" s="1"/>
      <c r="P679" s="5"/>
      <c r="Q679" s="1"/>
      <c r="R679" s="1"/>
      <c r="S679" s="5"/>
      <c r="T679" s="7"/>
      <c r="U679" s="23"/>
      <c r="V679" s="1"/>
      <c r="W679" s="11"/>
      <c r="X679" s="10"/>
      <c r="Y679" s="45"/>
      <c r="Z679" s="92"/>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1"/>
      <c r="DV679" s="1"/>
    </row>
    <row r="680" spans="1:126" s="4" customFormat="1" ht="12.6" thickBot="1">
      <c r="A680" s="3"/>
      <c r="B680" s="196"/>
      <c r="C680" s="3"/>
      <c r="D680" s="3"/>
      <c r="E680" s="9" t="s">
        <v>110</v>
      </c>
      <c r="F680" s="50"/>
      <c r="G680" s="248"/>
      <c r="H680" s="214" t="str">
        <f>$H$28</f>
        <v>Финпоток от продаж</v>
      </c>
      <c r="I680" s="214"/>
      <c r="J680" s="214"/>
      <c r="K680" s="214"/>
      <c r="L680" s="214"/>
      <c r="M680" s="215"/>
      <c r="N680" s="214" t="str">
        <f>N571</f>
        <v>Продажа машиномест</v>
      </c>
      <c r="O680" s="214"/>
      <c r="P680" s="215"/>
      <c r="Q680" s="214" t="s">
        <v>25</v>
      </c>
      <c r="R680" s="3"/>
      <c r="S680" s="5"/>
      <c r="T680" s="83"/>
      <c r="U680" s="23"/>
      <c r="V680" s="3"/>
      <c r="W680" s="216">
        <f>SUM($Y680:$DU680)</f>
        <v>0</v>
      </c>
      <c r="X680" s="11"/>
      <c r="Y680" s="45"/>
      <c r="Z680" s="90"/>
      <c r="AA680" s="217">
        <f>IF(AA$8="",0,AA637)</f>
        <v>0</v>
      </c>
      <c r="AB680" s="217">
        <f t="shared" ref="AB680:CM680" si="1877">IF(AB$8="",0,AB637)</f>
        <v>0</v>
      </c>
      <c r="AC680" s="217">
        <f t="shared" si="1877"/>
        <v>0</v>
      </c>
      <c r="AD680" s="217">
        <f t="shared" si="1877"/>
        <v>0</v>
      </c>
      <c r="AE680" s="217">
        <f t="shared" si="1877"/>
        <v>0</v>
      </c>
      <c r="AF680" s="217">
        <f t="shared" si="1877"/>
        <v>0</v>
      </c>
      <c r="AG680" s="217">
        <f t="shared" si="1877"/>
        <v>0</v>
      </c>
      <c r="AH680" s="217">
        <f t="shared" si="1877"/>
        <v>0</v>
      </c>
      <c r="AI680" s="217">
        <f t="shared" si="1877"/>
        <v>0</v>
      </c>
      <c r="AJ680" s="217">
        <f t="shared" si="1877"/>
        <v>0</v>
      </c>
      <c r="AK680" s="217">
        <f t="shared" si="1877"/>
        <v>0</v>
      </c>
      <c r="AL680" s="217">
        <f t="shared" si="1877"/>
        <v>0</v>
      </c>
      <c r="AM680" s="217">
        <f t="shared" si="1877"/>
        <v>0</v>
      </c>
      <c r="AN680" s="217">
        <f t="shared" si="1877"/>
        <v>0</v>
      </c>
      <c r="AO680" s="217">
        <f t="shared" si="1877"/>
        <v>0</v>
      </c>
      <c r="AP680" s="217">
        <f t="shared" si="1877"/>
        <v>0</v>
      </c>
      <c r="AQ680" s="217">
        <f t="shared" si="1877"/>
        <v>0</v>
      </c>
      <c r="AR680" s="217">
        <f t="shared" si="1877"/>
        <v>0</v>
      </c>
      <c r="AS680" s="217">
        <f t="shared" si="1877"/>
        <v>0</v>
      </c>
      <c r="AT680" s="217">
        <f t="shared" si="1877"/>
        <v>0</v>
      </c>
      <c r="AU680" s="217">
        <f t="shared" si="1877"/>
        <v>0</v>
      </c>
      <c r="AV680" s="217">
        <f t="shared" si="1877"/>
        <v>0</v>
      </c>
      <c r="AW680" s="217">
        <f t="shared" si="1877"/>
        <v>0</v>
      </c>
      <c r="AX680" s="217">
        <f t="shared" si="1877"/>
        <v>0</v>
      </c>
      <c r="AY680" s="217">
        <f t="shared" si="1877"/>
        <v>0</v>
      </c>
      <c r="AZ680" s="217">
        <f t="shared" si="1877"/>
        <v>0</v>
      </c>
      <c r="BA680" s="217">
        <f t="shared" si="1877"/>
        <v>0</v>
      </c>
      <c r="BB680" s="217">
        <f t="shared" si="1877"/>
        <v>0</v>
      </c>
      <c r="BC680" s="217">
        <f t="shared" si="1877"/>
        <v>0</v>
      </c>
      <c r="BD680" s="217">
        <f t="shared" si="1877"/>
        <v>0</v>
      </c>
      <c r="BE680" s="217">
        <f t="shared" si="1877"/>
        <v>0</v>
      </c>
      <c r="BF680" s="217">
        <f t="shared" si="1877"/>
        <v>0</v>
      </c>
      <c r="BG680" s="217">
        <f t="shared" si="1877"/>
        <v>0</v>
      </c>
      <c r="BH680" s="217">
        <f t="shared" si="1877"/>
        <v>0</v>
      </c>
      <c r="BI680" s="217">
        <f t="shared" si="1877"/>
        <v>0</v>
      </c>
      <c r="BJ680" s="217">
        <f t="shared" si="1877"/>
        <v>0</v>
      </c>
      <c r="BK680" s="217">
        <f t="shared" si="1877"/>
        <v>0</v>
      </c>
      <c r="BL680" s="217">
        <f t="shared" si="1877"/>
        <v>0</v>
      </c>
      <c r="BM680" s="217">
        <f t="shared" si="1877"/>
        <v>0</v>
      </c>
      <c r="BN680" s="217">
        <f t="shared" si="1877"/>
        <v>0</v>
      </c>
      <c r="BO680" s="217">
        <f t="shared" si="1877"/>
        <v>0</v>
      </c>
      <c r="BP680" s="217">
        <f t="shared" si="1877"/>
        <v>0</v>
      </c>
      <c r="BQ680" s="217">
        <f t="shared" si="1877"/>
        <v>0</v>
      </c>
      <c r="BR680" s="217">
        <f t="shared" si="1877"/>
        <v>0</v>
      </c>
      <c r="BS680" s="217">
        <f t="shared" si="1877"/>
        <v>0</v>
      </c>
      <c r="BT680" s="217">
        <f t="shared" si="1877"/>
        <v>0</v>
      </c>
      <c r="BU680" s="217">
        <f t="shared" si="1877"/>
        <v>0</v>
      </c>
      <c r="BV680" s="217">
        <f t="shared" si="1877"/>
        <v>0</v>
      </c>
      <c r="BW680" s="217">
        <f t="shared" si="1877"/>
        <v>0</v>
      </c>
      <c r="BX680" s="217">
        <f t="shared" si="1877"/>
        <v>0</v>
      </c>
      <c r="BY680" s="217">
        <f t="shared" si="1877"/>
        <v>0</v>
      </c>
      <c r="BZ680" s="217">
        <f t="shared" si="1877"/>
        <v>0</v>
      </c>
      <c r="CA680" s="217">
        <f t="shared" si="1877"/>
        <v>0</v>
      </c>
      <c r="CB680" s="217">
        <f t="shared" si="1877"/>
        <v>0</v>
      </c>
      <c r="CC680" s="217">
        <f t="shared" si="1877"/>
        <v>0</v>
      </c>
      <c r="CD680" s="217">
        <f t="shared" si="1877"/>
        <v>0</v>
      </c>
      <c r="CE680" s="217">
        <f t="shared" si="1877"/>
        <v>0</v>
      </c>
      <c r="CF680" s="217">
        <f t="shared" si="1877"/>
        <v>0</v>
      </c>
      <c r="CG680" s="217">
        <f t="shared" si="1877"/>
        <v>0</v>
      </c>
      <c r="CH680" s="217">
        <f t="shared" si="1877"/>
        <v>0</v>
      </c>
      <c r="CI680" s="217">
        <f t="shared" si="1877"/>
        <v>0</v>
      </c>
      <c r="CJ680" s="217">
        <f t="shared" si="1877"/>
        <v>0</v>
      </c>
      <c r="CK680" s="217">
        <f t="shared" si="1877"/>
        <v>0</v>
      </c>
      <c r="CL680" s="217">
        <f t="shared" si="1877"/>
        <v>0</v>
      </c>
      <c r="CM680" s="217">
        <f t="shared" si="1877"/>
        <v>0</v>
      </c>
      <c r="CN680" s="217">
        <f t="shared" ref="CN680:DT680" si="1878">IF(CN$8="",0,CN637)</f>
        <v>0</v>
      </c>
      <c r="CO680" s="217">
        <f t="shared" si="1878"/>
        <v>0</v>
      </c>
      <c r="CP680" s="217">
        <f t="shared" si="1878"/>
        <v>0</v>
      </c>
      <c r="CQ680" s="217">
        <f t="shared" si="1878"/>
        <v>0</v>
      </c>
      <c r="CR680" s="217">
        <f t="shared" si="1878"/>
        <v>0</v>
      </c>
      <c r="CS680" s="217">
        <f t="shared" si="1878"/>
        <v>0</v>
      </c>
      <c r="CT680" s="217">
        <f t="shared" si="1878"/>
        <v>0</v>
      </c>
      <c r="CU680" s="217">
        <f t="shared" si="1878"/>
        <v>0</v>
      </c>
      <c r="CV680" s="217">
        <f t="shared" si="1878"/>
        <v>0</v>
      </c>
      <c r="CW680" s="217">
        <f t="shared" si="1878"/>
        <v>0</v>
      </c>
      <c r="CX680" s="217">
        <f t="shared" si="1878"/>
        <v>0</v>
      </c>
      <c r="CY680" s="217">
        <f t="shared" si="1878"/>
        <v>0</v>
      </c>
      <c r="CZ680" s="217">
        <f t="shared" si="1878"/>
        <v>0</v>
      </c>
      <c r="DA680" s="217">
        <f t="shared" si="1878"/>
        <v>0</v>
      </c>
      <c r="DB680" s="217">
        <f t="shared" si="1878"/>
        <v>0</v>
      </c>
      <c r="DC680" s="217">
        <f t="shared" si="1878"/>
        <v>0</v>
      </c>
      <c r="DD680" s="217">
        <f t="shared" si="1878"/>
        <v>0</v>
      </c>
      <c r="DE680" s="217">
        <f t="shared" si="1878"/>
        <v>0</v>
      </c>
      <c r="DF680" s="217">
        <f t="shared" si="1878"/>
        <v>0</v>
      </c>
      <c r="DG680" s="217">
        <f t="shared" si="1878"/>
        <v>0</v>
      </c>
      <c r="DH680" s="217">
        <f t="shared" si="1878"/>
        <v>0</v>
      </c>
      <c r="DI680" s="217">
        <f t="shared" si="1878"/>
        <v>0</v>
      </c>
      <c r="DJ680" s="217">
        <f t="shared" si="1878"/>
        <v>0</v>
      </c>
      <c r="DK680" s="217">
        <f t="shared" si="1878"/>
        <v>0</v>
      </c>
      <c r="DL680" s="217">
        <f t="shared" si="1878"/>
        <v>0</v>
      </c>
      <c r="DM680" s="217">
        <f t="shared" si="1878"/>
        <v>0</v>
      </c>
      <c r="DN680" s="217">
        <f t="shared" si="1878"/>
        <v>0</v>
      </c>
      <c r="DO680" s="217">
        <f t="shared" si="1878"/>
        <v>0</v>
      </c>
      <c r="DP680" s="217">
        <f t="shared" si="1878"/>
        <v>0</v>
      </c>
      <c r="DQ680" s="217">
        <f t="shared" si="1878"/>
        <v>0</v>
      </c>
      <c r="DR680" s="217">
        <f t="shared" si="1878"/>
        <v>0</v>
      </c>
      <c r="DS680" s="217">
        <f t="shared" si="1878"/>
        <v>0</v>
      </c>
      <c r="DT680" s="217">
        <f t="shared" si="1878"/>
        <v>0</v>
      </c>
      <c r="DU680" s="3"/>
      <c r="DV680" s="3"/>
    </row>
    <row r="681" spans="1:126" s="4" customFormat="1">
      <c r="A681" s="3"/>
      <c r="B681" s="196"/>
      <c r="C681" s="3"/>
      <c r="D681" s="3"/>
      <c r="E681" s="9" t="s">
        <v>108</v>
      </c>
      <c r="F681" s="50"/>
      <c r="G681" s="248"/>
      <c r="H681" s="276" t="str">
        <f>$H$32</f>
        <v>Финпоток от продаж накопительным итогом</v>
      </c>
      <c r="I681" s="276"/>
      <c r="J681" s="276"/>
      <c r="K681" s="276"/>
      <c r="L681" s="276"/>
      <c r="M681" s="169"/>
      <c r="N681" s="276" t="str">
        <f>N571</f>
        <v>Продажа машиномест</v>
      </c>
      <c r="O681" s="276"/>
      <c r="P681" s="169"/>
      <c r="Q681" s="276" t="s">
        <v>25</v>
      </c>
      <c r="R681" s="276"/>
      <c r="S681" s="169"/>
      <c r="T681" s="277"/>
      <c r="U681" s="278"/>
      <c r="V681" s="276"/>
      <c r="W681" s="282"/>
      <c r="X681" s="279"/>
      <c r="Y681" s="280"/>
      <c r="Z681" s="90"/>
      <c r="AA681" s="91">
        <f>IF(AA$8="",0,Z681+AA680)</f>
        <v>0</v>
      </c>
      <c r="AB681" s="91">
        <f t="shared" ref="AB681" si="1879">IF(AB$8="",0,AA681+AB680)</f>
        <v>0</v>
      </c>
      <c r="AC681" s="91">
        <f t="shared" ref="AC681" si="1880">IF(AC$8="",0,AB681+AC680)</f>
        <v>0</v>
      </c>
      <c r="AD681" s="91">
        <f t="shared" ref="AD681" si="1881">IF(AD$8="",0,AC681+AD680)</f>
        <v>0</v>
      </c>
      <c r="AE681" s="91">
        <f t="shared" ref="AE681" si="1882">IF(AE$8="",0,AD681+AE680)</f>
        <v>0</v>
      </c>
      <c r="AF681" s="91">
        <f t="shared" ref="AF681" si="1883">IF(AF$8="",0,AE681+AF680)</f>
        <v>0</v>
      </c>
      <c r="AG681" s="91">
        <f t="shared" ref="AG681" si="1884">IF(AG$8="",0,AF681+AG680)</f>
        <v>0</v>
      </c>
      <c r="AH681" s="91">
        <f t="shared" ref="AH681" si="1885">IF(AH$8="",0,AG681+AH680)</f>
        <v>0</v>
      </c>
      <c r="AI681" s="91">
        <f t="shared" ref="AI681" si="1886">IF(AI$8="",0,AH681+AI680)</f>
        <v>0</v>
      </c>
      <c r="AJ681" s="91">
        <f t="shared" ref="AJ681" si="1887">IF(AJ$8="",0,AI681+AJ680)</f>
        <v>0</v>
      </c>
      <c r="AK681" s="91">
        <f t="shared" ref="AK681" si="1888">IF(AK$8="",0,AJ681+AK680)</f>
        <v>0</v>
      </c>
      <c r="AL681" s="91">
        <f t="shared" ref="AL681" si="1889">IF(AL$8="",0,AK681+AL680)</f>
        <v>0</v>
      </c>
      <c r="AM681" s="91">
        <f t="shared" ref="AM681" si="1890">IF(AM$8="",0,AL681+AM680)</f>
        <v>0</v>
      </c>
      <c r="AN681" s="91">
        <f t="shared" ref="AN681" si="1891">IF(AN$8="",0,AM681+AN680)</f>
        <v>0</v>
      </c>
      <c r="AO681" s="91">
        <f t="shared" ref="AO681" si="1892">IF(AO$8="",0,AN681+AO680)</f>
        <v>0</v>
      </c>
      <c r="AP681" s="91">
        <f t="shared" ref="AP681" si="1893">IF(AP$8="",0,AO681+AP680)</f>
        <v>0</v>
      </c>
      <c r="AQ681" s="91">
        <f t="shared" ref="AQ681" si="1894">IF(AQ$8="",0,AP681+AQ680)</f>
        <v>0</v>
      </c>
      <c r="AR681" s="91">
        <f t="shared" ref="AR681" si="1895">IF(AR$8="",0,AQ681+AR680)</f>
        <v>0</v>
      </c>
      <c r="AS681" s="91">
        <f t="shared" ref="AS681" si="1896">IF(AS$8="",0,AR681+AS680)</f>
        <v>0</v>
      </c>
      <c r="AT681" s="91">
        <f t="shared" ref="AT681" si="1897">IF(AT$8="",0,AS681+AT680)</f>
        <v>0</v>
      </c>
      <c r="AU681" s="91">
        <f t="shared" ref="AU681" si="1898">IF(AU$8="",0,AT681+AU680)</f>
        <v>0</v>
      </c>
      <c r="AV681" s="91">
        <f t="shared" ref="AV681" si="1899">IF(AV$8="",0,AU681+AV680)</f>
        <v>0</v>
      </c>
      <c r="AW681" s="91">
        <f t="shared" ref="AW681" si="1900">IF(AW$8="",0,AV681+AW680)</f>
        <v>0</v>
      </c>
      <c r="AX681" s="91">
        <f t="shared" ref="AX681" si="1901">IF(AX$8="",0,AW681+AX680)</f>
        <v>0</v>
      </c>
      <c r="AY681" s="91">
        <f t="shared" ref="AY681" si="1902">IF(AY$8="",0,AX681+AY680)</f>
        <v>0</v>
      </c>
      <c r="AZ681" s="91">
        <f t="shared" ref="AZ681" si="1903">IF(AZ$8="",0,AY681+AZ680)</f>
        <v>0</v>
      </c>
      <c r="BA681" s="91">
        <f t="shared" ref="BA681" si="1904">IF(BA$8="",0,AZ681+BA680)</f>
        <v>0</v>
      </c>
      <c r="BB681" s="91">
        <f t="shared" ref="BB681" si="1905">IF(BB$8="",0,BA681+BB680)</f>
        <v>0</v>
      </c>
      <c r="BC681" s="91">
        <f t="shared" ref="BC681" si="1906">IF(BC$8="",0,BB681+BC680)</f>
        <v>0</v>
      </c>
      <c r="BD681" s="91">
        <f t="shared" ref="BD681" si="1907">IF(BD$8="",0,BC681+BD680)</f>
        <v>0</v>
      </c>
      <c r="BE681" s="91">
        <f t="shared" ref="BE681" si="1908">IF(BE$8="",0,BD681+BE680)</f>
        <v>0</v>
      </c>
      <c r="BF681" s="91">
        <f t="shared" ref="BF681" si="1909">IF(BF$8="",0,BE681+BF680)</f>
        <v>0</v>
      </c>
      <c r="BG681" s="91">
        <f t="shared" ref="BG681" si="1910">IF(BG$8="",0,BF681+BG680)</f>
        <v>0</v>
      </c>
      <c r="BH681" s="91">
        <f t="shared" ref="BH681" si="1911">IF(BH$8="",0,BG681+BH680)</f>
        <v>0</v>
      </c>
      <c r="BI681" s="91">
        <f t="shared" ref="BI681" si="1912">IF(BI$8="",0,BH681+BI680)</f>
        <v>0</v>
      </c>
      <c r="BJ681" s="91">
        <f t="shared" ref="BJ681" si="1913">IF(BJ$8="",0,BI681+BJ680)</f>
        <v>0</v>
      </c>
      <c r="BK681" s="91">
        <f t="shared" ref="BK681" si="1914">IF(BK$8="",0,BJ681+BK680)</f>
        <v>0</v>
      </c>
      <c r="BL681" s="91">
        <f t="shared" ref="BL681" si="1915">IF(BL$8="",0,BK681+BL680)</f>
        <v>0</v>
      </c>
      <c r="BM681" s="91">
        <f t="shared" ref="BM681" si="1916">IF(BM$8="",0,BL681+BM680)</f>
        <v>0</v>
      </c>
      <c r="BN681" s="91">
        <f t="shared" ref="BN681" si="1917">IF(BN$8="",0,BM681+BN680)</f>
        <v>0</v>
      </c>
      <c r="BO681" s="91">
        <f t="shared" ref="BO681" si="1918">IF(BO$8="",0,BN681+BO680)</f>
        <v>0</v>
      </c>
      <c r="BP681" s="91">
        <f t="shared" ref="BP681" si="1919">IF(BP$8="",0,BO681+BP680)</f>
        <v>0</v>
      </c>
      <c r="BQ681" s="91">
        <f t="shared" ref="BQ681" si="1920">IF(BQ$8="",0,BP681+BQ680)</f>
        <v>0</v>
      </c>
      <c r="BR681" s="91">
        <f t="shared" ref="BR681" si="1921">IF(BR$8="",0,BQ681+BR680)</f>
        <v>0</v>
      </c>
      <c r="BS681" s="91">
        <f t="shared" ref="BS681" si="1922">IF(BS$8="",0,BR681+BS680)</f>
        <v>0</v>
      </c>
      <c r="BT681" s="91">
        <f t="shared" ref="BT681" si="1923">IF(BT$8="",0,BS681+BT680)</f>
        <v>0</v>
      </c>
      <c r="BU681" s="91">
        <f t="shared" ref="BU681" si="1924">IF(BU$8="",0,BT681+BU680)</f>
        <v>0</v>
      </c>
      <c r="BV681" s="91">
        <f t="shared" ref="BV681" si="1925">IF(BV$8="",0,BU681+BV680)</f>
        <v>0</v>
      </c>
      <c r="BW681" s="91">
        <f t="shared" ref="BW681" si="1926">IF(BW$8="",0,BV681+BW680)</f>
        <v>0</v>
      </c>
      <c r="BX681" s="91">
        <f t="shared" ref="BX681" si="1927">IF(BX$8="",0,BW681+BX680)</f>
        <v>0</v>
      </c>
      <c r="BY681" s="91">
        <f t="shared" ref="BY681" si="1928">IF(BY$8="",0,BX681+BY680)</f>
        <v>0</v>
      </c>
      <c r="BZ681" s="91">
        <f t="shared" ref="BZ681" si="1929">IF(BZ$8="",0,BY681+BZ680)</f>
        <v>0</v>
      </c>
      <c r="CA681" s="91">
        <f t="shared" ref="CA681" si="1930">IF(CA$8="",0,BZ681+CA680)</f>
        <v>0</v>
      </c>
      <c r="CB681" s="91">
        <f t="shared" ref="CB681" si="1931">IF(CB$8="",0,CA681+CB680)</f>
        <v>0</v>
      </c>
      <c r="CC681" s="91">
        <f t="shared" ref="CC681" si="1932">IF(CC$8="",0,CB681+CC680)</f>
        <v>0</v>
      </c>
      <c r="CD681" s="91">
        <f t="shared" ref="CD681" si="1933">IF(CD$8="",0,CC681+CD680)</f>
        <v>0</v>
      </c>
      <c r="CE681" s="91">
        <f t="shared" ref="CE681" si="1934">IF(CE$8="",0,CD681+CE680)</f>
        <v>0</v>
      </c>
      <c r="CF681" s="91">
        <f t="shared" ref="CF681" si="1935">IF(CF$8="",0,CE681+CF680)</f>
        <v>0</v>
      </c>
      <c r="CG681" s="91">
        <f t="shared" ref="CG681" si="1936">IF(CG$8="",0,CF681+CG680)</f>
        <v>0</v>
      </c>
      <c r="CH681" s="91">
        <f t="shared" ref="CH681" si="1937">IF(CH$8="",0,CG681+CH680)</f>
        <v>0</v>
      </c>
      <c r="CI681" s="91">
        <f t="shared" ref="CI681" si="1938">IF(CI$8="",0,CH681+CI680)</f>
        <v>0</v>
      </c>
      <c r="CJ681" s="91">
        <f t="shared" ref="CJ681" si="1939">IF(CJ$8="",0,CI681+CJ680)</f>
        <v>0</v>
      </c>
      <c r="CK681" s="91">
        <f t="shared" ref="CK681" si="1940">IF(CK$8="",0,CJ681+CK680)</f>
        <v>0</v>
      </c>
      <c r="CL681" s="91">
        <f t="shared" ref="CL681" si="1941">IF(CL$8="",0,CK681+CL680)</f>
        <v>0</v>
      </c>
      <c r="CM681" s="91">
        <f t="shared" ref="CM681" si="1942">IF(CM$8="",0,CL681+CM680)</f>
        <v>0</v>
      </c>
      <c r="CN681" s="91">
        <f t="shared" ref="CN681" si="1943">IF(CN$8="",0,CM681+CN680)</f>
        <v>0</v>
      </c>
      <c r="CO681" s="91">
        <f t="shared" ref="CO681" si="1944">IF(CO$8="",0,CN681+CO680)</f>
        <v>0</v>
      </c>
      <c r="CP681" s="91">
        <f t="shared" ref="CP681" si="1945">IF(CP$8="",0,CO681+CP680)</f>
        <v>0</v>
      </c>
      <c r="CQ681" s="91">
        <f t="shared" ref="CQ681" si="1946">IF(CQ$8="",0,CP681+CQ680)</f>
        <v>0</v>
      </c>
      <c r="CR681" s="91">
        <f t="shared" ref="CR681" si="1947">IF(CR$8="",0,CQ681+CR680)</f>
        <v>0</v>
      </c>
      <c r="CS681" s="91">
        <f t="shared" ref="CS681" si="1948">IF(CS$8="",0,CR681+CS680)</f>
        <v>0</v>
      </c>
      <c r="CT681" s="91">
        <f t="shared" ref="CT681" si="1949">IF(CT$8="",0,CS681+CT680)</f>
        <v>0</v>
      </c>
      <c r="CU681" s="91">
        <f t="shared" ref="CU681" si="1950">IF(CU$8="",0,CT681+CU680)</f>
        <v>0</v>
      </c>
      <c r="CV681" s="91">
        <f t="shared" ref="CV681" si="1951">IF(CV$8="",0,CU681+CV680)</f>
        <v>0</v>
      </c>
      <c r="CW681" s="91">
        <f t="shared" ref="CW681" si="1952">IF(CW$8="",0,CV681+CW680)</f>
        <v>0</v>
      </c>
      <c r="CX681" s="91">
        <f t="shared" ref="CX681" si="1953">IF(CX$8="",0,CW681+CX680)</f>
        <v>0</v>
      </c>
      <c r="CY681" s="91">
        <f t="shared" ref="CY681" si="1954">IF(CY$8="",0,CX681+CY680)</f>
        <v>0</v>
      </c>
      <c r="CZ681" s="91">
        <f t="shared" ref="CZ681" si="1955">IF(CZ$8="",0,CY681+CZ680)</f>
        <v>0</v>
      </c>
      <c r="DA681" s="91">
        <f t="shared" ref="DA681" si="1956">IF(DA$8="",0,CZ681+DA680)</f>
        <v>0</v>
      </c>
      <c r="DB681" s="91">
        <f t="shared" ref="DB681" si="1957">IF(DB$8="",0,DA681+DB680)</f>
        <v>0</v>
      </c>
      <c r="DC681" s="91">
        <f t="shared" ref="DC681" si="1958">IF(DC$8="",0,DB681+DC680)</f>
        <v>0</v>
      </c>
      <c r="DD681" s="91">
        <f t="shared" ref="DD681" si="1959">IF(DD$8="",0,DC681+DD680)</f>
        <v>0</v>
      </c>
      <c r="DE681" s="91">
        <f t="shared" ref="DE681" si="1960">IF(DE$8="",0,DD681+DE680)</f>
        <v>0</v>
      </c>
      <c r="DF681" s="91">
        <f t="shared" ref="DF681" si="1961">IF(DF$8="",0,DE681+DF680)</f>
        <v>0</v>
      </c>
      <c r="DG681" s="91">
        <f t="shared" ref="DG681" si="1962">IF(DG$8="",0,DF681+DG680)</f>
        <v>0</v>
      </c>
      <c r="DH681" s="91">
        <f t="shared" ref="DH681" si="1963">IF(DH$8="",0,DG681+DH680)</f>
        <v>0</v>
      </c>
      <c r="DI681" s="91">
        <f t="shared" ref="DI681" si="1964">IF(DI$8="",0,DH681+DI680)</f>
        <v>0</v>
      </c>
      <c r="DJ681" s="91">
        <f t="shared" ref="DJ681" si="1965">IF(DJ$8="",0,DI681+DJ680)</f>
        <v>0</v>
      </c>
      <c r="DK681" s="91">
        <f t="shared" ref="DK681" si="1966">IF(DK$8="",0,DJ681+DK680)</f>
        <v>0</v>
      </c>
      <c r="DL681" s="91">
        <f t="shared" ref="DL681" si="1967">IF(DL$8="",0,DK681+DL680)</f>
        <v>0</v>
      </c>
      <c r="DM681" s="91">
        <f t="shared" ref="DM681" si="1968">IF(DM$8="",0,DL681+DM680)</f>
        <v>0</v>
      </c>
      <c r="DN681" s="91">
        <f t="shared" ref="DN681" si="1969">IF(DN$8="",0,DM681+DN680)</f>
        <v>0</v>
      </c>
      <c r="DO681" s="91">
        <f t="shared" ref="DO681" si="1970">IF(DO$8="",0,DN681+DO680)</f>
        <v>0</v>
      </c>
      <c r="DP681" s="91">
        <f t="shared" ref="DP681" si="1971">IF(DP$8="",0,DO681+DP680)</f>
        <v>0</v>
      </c>
      <c r="DQ681" s="91">
        <f t="shared" ref="DQ681" si="1972">IF(DQ$8="",0,DP681+DQ680)</f>
        <v>0</v>
      </c>
      <c r="DR681" s="91">
        <f t="shared" ref="DR681" si="1973">IF(DR$8="",0,DQ681+DR680)</f>
        <v>0</v>
      </c>
      <c r="DS681" s="91">
        <f t="shared" ref="DS681" si="1974">IF(DS$8="",0,DR681+DS680)</f>
        <v>0</v>
      </c>
      <c r="DT681" s="91">
        <f t="shared" ref="DT681" si="1975">IF(DT$8="",0,DS681+DT680)</f>
        <v>0</v>
      </c>
      <c r="DU681" s="3"/>
      <c r="DV681" s="3"/>
    </row>
    <row r="682" spans="1:126" ht="4.2" customHeight="1">
      <c r="A682" s="1"/>
      <c r="B682" s="1"/>
      <c r="C682" s="1"/>
      <c r="D682" s="1"/>
      <c r="E682" s="261"/>
      <c r="F682" s="47"/>
      <c r="G682" s="229"/>
      <c r="H682" s="170"/>
      <c r="I682" s="170"/>
      <c r="J682" s="170"/>
      <c r="K682" s="170"/>
      <c r="L682" s="170"/>
      <c r="M682" s="169"/>
      <c r="N682" s="170"/>
      <c r="O682" s="170"/>
      <c r="P682" s="169"/>
      <c r="Q682" s="170"/>
      <c r="R682" s="170"/>
      <c r="S682" s="169"/>
      <c r="T682" s="171"/>
      <c r="U682" s="278"/>
      <c r="V682" s="170"/>
      <c r="W682" s="281"/>
      <c r="X682" s="281"/>
      <c r="Y682" s="280"/>
      <c r="Z682" s="92"/>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93"/>
      <c r="DH682" s="93"/>
      <c r="DI682" s="93"/>
      <c r="DJ682" s="93"/>
      <c r="DK682" s="93"/>
      <c r="DL682" s="93"/>
      <c r="DM682" s="93"/>
      <c r="DN682" s="93"/>
      <c r="DO682" s="93"/>
      <c r="DP682" s="93"/>
      <c r="DQ682" s="93"/>
      <c r="DR682" s="93"/>
      <c r="DS682" s="93"/>
      <c r="DT682" s="93"/>
      <c r="DU682" s="1"/>
      <c r="DV682" s="1"/>
    </row>
    <row r="683" spans="1:126" ht="4.2" customHeight="1">
      <c r="A683" s="1"/>
      <c r="B683" s="1"/>
      <c r="C683" s="1"/>
      <c r="D683" s="13"/>
      <c r="E683" s="262"/>
      <c r="F683" s="13"/>
      <c r="G683" s="302"/>
      <c r="H683" s="13"/>
      <c r="I683" s="13"/>
      <c r="J683" s="13"/>
      <c r="K683" s="13"/>
      <c r="L683" s="13"/>
      <c r="M683" s="14"/>
      <c r="N683" s="13"/>
      <c r="O683" s="13"/>
      <c r="P683" s="14"/>
      <c r="Q683" s="13"/>
      <c r="R683" s="13"/>
      <c r="S683" s="14"/>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c r="BL683" s="176"/>
      <c r="BM683" s="176"/>
      <c r="BN683" s="176"/>
      <c r="BO683" s="176"/>
      <c r="BP683" s="176"/>
      <c r="BQ683" s="176"/>
      <c r="BR683" s="176"/>
      <c r="BS683" s="176"/>
      <c r="BT683" s="176"/>
      <c r="BU683" s="176"/>
      <c r="BV683" s="176"/>
      <c r="BW683" s="176"/>
      <c r="BX683" s="176"/>
      <c r="BY683" s="176"/>
      <c r="BZ683" s="176"/>
      <c r="CA683" s="176"/>
      <c r="CB683" s="176"/>
      <c r="CC683" s="176"/>
      <c r="CD683" s="176"/>
      <c r="CE683" s="176"/>
      <c r="CF683" s="176"/>
      <c r="CG683" s="176"/>
      <c r="CH683" s="176"/>
      <c r="CI683" s="176"/>
      <c r="CJ683" s="176"/>
      <c r="CK683" s="176"/>
      <c r="CL683" s="176"/>
      <c r="CM683" s="176"/>
      <c r="CN683" s="176"/>
      <c r="CO683" s="176"/>
      <c r="CP683" s="176"/>
      <c r="CQ683" s="176"/>
      <c r="CR683" s="176"/>
      <c r="CS683" s="176"/>
      <c r="CT683" s="176"/>
      <c r="CU683" s="176"/>
      <c r="CV683" s="176"/>
      <c r="CW683" s="176"/>
      <c r="CX683" s="176"/>
      <c r="CY683" s="176"/>
      <c r="CZ683" s="176"/>
      <c r="DA683" s="176"/>
      <c r="DB683" s="176"/>
      <c r="DC683" s="176"/>
      <c r="DD683" s="176"/>
      <c r="DE683" s="176"/>
      <c r="DF683" s="176"/>
      <c r="DG683" s="176"/>
      <c r="DH683" s="176"/>
      <c r="DI683" s="176"/>
      <c r="DJ683" s="176"/>
      <c r="DK683" s="176"/>
      <c r="DL683" s="176"/>
      <c r="DM683" s="176"/>
      <c r="DN683" s="176"/>
      <c r="DO683" s="176"/>
      <c r="DP683" s="176"/>
      <c r="DQ683" s="176"/>
      <c r="DR683" s="176"/>
      <c r="DS683" s="176"/>
      <c r="DT683" s="176"/>
      <c r="DU683" s="1"/>
      <c r="DV683" s="1"/>
    </row>
    <row r="684" spans="1:126" ht="4.2" customHeight="1">
      <c r="A684" s="1"/>
      <c r="B684" s="1"/>
      <c r="C684" s="1"/>
      <c r="D684" s="1"/>
      <c r="E684" s="261"/>
      <c r="F684" s="47"/>
      <c r="G684" s="229"/>
      <c r="H684" s="5"/>
      <c r="I684" s="5"/>
      <c r="J684" s="5"/>
      <c r="K684" s="5"/>
      <c r="L684" s="5"/>
      <c r="M684" s="5"/>
      <c r="N684" s="5"/>
      <c r="O684" s="5"/>
      <c r="P684" s="5"/>
      <c r="Q684" s="5"/>
      <c r="R684" s="5"/>
      <c r="S684" s="5"/>
      <c r="T684" s="208"/>
      <c r="U684" s="23"/>
      <c r="V684" s="1"/>
      <c r="W684" s="11"/>
      <c r="X684" s="10"/>
      <c r="Y684" s="45"/>
      <c r="Z684" s="92"/>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c r="CM684" s="93"/>
      <c r="CN684" s="93"/>
      <c r="CO684" s="93"/>
      <c r="CP684" s="93"/>
      <c r="CQ684" s="93"/>
      <c r="CR684" s="93"/>
      <c r="CS684" s="93"/>
      <c r="CT684" s="93"/>
      <c r="CU684" s="93"/>
      <c r="CV684" s="93"/>
      <c r="CW684" s="93"/>
      <c r="CX684" s="93"/>
      <c r="CY684" s="93"/>
      <c r="CZ684" s="93"/>
      <c r="DA684" s="93"/>
      <c r="DB684" s="93"/>
      <c r="DC684" s="93"/>
      <c r="DD684" s="93"/>
      <c r="DE684" s="93"/>
      <c r="DF684" s="93"/>
      <c r="DG684" s="93"/>
      <c r="DH684" s="93"/>
      <c r="DI684" s="93"/>
      <c r="DJ684" s="93"/>
      <c r="DK684" s="93"/>
      <c r="DL684" s="93"/>
      <c r="DM684" s="93"/>
      <c r="DN684" s="93"/>
      <c r="DO684" s="93"/>
      <c r="DP684" s="93"/>
      <c r="DQ684" s="93"/>
      <c r="DR684" s="93"/>
      <c r="DS684" s="93"/>
      <c r="DT684" s="93"/>
      <c r="DU684" s="1"/>
      <c r="DV684" s="1"/>
    </row>
    <row r="685" spans="1:126" s="4" customFormat="1">
      <c r="A685" s="3"/>
      <c r="B685" s="242" t="s">
        <v>113</v>
      </c>
      <c r="C685" s="3"/>
      <c r="D685" s="3"/>
      <c r="E685" s="9" t="s">
        <v>108</v>
      </c>
      <c r="F685" s="50"/>
      <c r="G685" s="248"/>
      <c r="H685" s="213" t="str">
        <f>$H$34</f>
        <v>Дебиторская задолженность</v>
      </c>
      <c r="I685" s="3"/>
      <c r="J685" s="3"/>
      <c r="K685" s="3"/>
      <c r="L685" s="3"/>
      <c r="M685" s="5"/>
      <c r="N685" s="3" t="str">
        <f>N571</f>
        <v>Продажа машиномест</v>
      </c>
      <c r="O685" s="3"/>
      <c r="P685" s="5"/>
      <c r="Q685" s="3" t="s">
        <v>25</v>
      </c>
      <c r="R685" s="3"/>
      <c r="S685" s="5"/>
      <c r="T685" s="83"/>
      <c r="U685" s="23"/>
      <c r="V685" s="3"/>
      <c r="W685" s="11"/>
      <c r="X685" s="11"/>
      <c r="Y685" s="45"/>
      <c r="Z685" s="90"/>
      <c r="AA685" s="91">
        <f>IF(AA$8="",0,IF(AA$8&lt;=Главная!$N$76,0,SUM($Y628:AA628))-SUM($Y637:AA637))</f>
        <v>0</v>
      </c>
      <c r="AB685" s="91">
        <f>IF(AB$8="",0,IF(AB$8&lt;=Главная!$N$76,0,SUM($Y628:AB628))-SUM($Y637:AB637))</f>
        <v>0</v>
      </c>
      <c r="AC685" s="91">
        <f>IF(AC$8="",0,IF(AC$8&lt;=Главная!$N$76,0,SUM($Y628:AC628))-SUM($Y637:AC637))</f>
        <v>0</v>
      </c>
      <c r="AD685" s="91">
        <f>IF(AD$8="",0,IF(AD$8&lt;=Главная!$N$76,0,SUM($Y628:AD628))-SUM($Y637:AD637))</f>
        <v>0</v>
      </c>
      <c r="AE685" s="91">
        <f>IF(AE$8="",0,IF(AE$8&lt;=Главная!$N$76,0,SUM($Y628:AE628))-SUM($Y637:AE637))</f>
        <v>0</v>
      </c>
      <c r="AF685" s="91">
        <f>IF(AF$8="",0,IF(AF$8&lt;=Главная!$N$76,0,SUM($Y628:AF628))-SUM($Y637:AF637))</f>
        <v>0</v>
      </c>
      <c r="AG685" s="91">
        <f>IF(AG$8="",0,IF(AG$8&lt;=Главная!$N$76,0,SUM($Y628:AG628))-SUM($Y637:AG637))</f>
        <v>0</v>
      </c>
      <c r="AH685" s="91">
        <f>IF(AH$8="",0,IF(AH$8&lt;=Главная!$N$76,0,SUM($Y628:AH628))-SUM($Y637:AH637))</f>
        <v>0</v>
      </c>
      <c r="AI685" s="91">
        <f>IF(AI$8="",0,IF(AI$8&lt;=Главная!$N$76,0,SUM($Y628:AI628))-SUM($Y637:AI637))</f>
        <v>0</v>
      </c>
      <c r="AJ685" s="91">
        <f>IF(AJ$8="",0,IF(AJ$8&lt;=Главная!$N$76,0,SUM($Y628:AJ628))-SUM($Y637:AJ637))</f>
        <v>0</v>
      </c>
      <c r="AK685" s="91">
        <f>IF(AK$8="",0,IF(AK$8&lt;=Главная!$N$76,0,SUM($Y628:AK628))-SUM($Y637:AK637))</f>
        <v>0</v>
      </c>
      <c r="AL685" s="91">
        <f>IF(AL$8="",0,IF(AL$8&lt;=Главная!$N$76,0,SUM($Y628:AL628))-SUM($Y637:AL637))</f>
        <v>0</v>
      </c>
      <c r="AM685" s="91">
        <f>IF(AM$8="",0,IF(AM$8&lt;=Главная!$N$76,0,SUM($Y628:AM628))-SUM($Y637:AM637))</f>
        <v>0</v>
      </c>
      <c r="AN685" s="91">
        <f>IF(AN$8="",0,IF(AN$8&lt;=Главная!$N$76,0,SUM($Y628:AN628))-SUM($Y637:AN637))</f>
        <v>0</v>
      </c>
      <c r="AO685" s="91">
        <f>IF(AO$8="",0,IF(AO$8&lt;=Главная!$N$76,0,SUM($Y628:AO628))-SUM($Y637:AO637))</f>
        <v>0</v>
      </c>
      <c r="AP685" s="91">
        <f>IF(AP$8="",0,IF(AP$8&lt;=Главная!$N$76,0,SUM($Y628:AP628))-SUM($Y637:AP637))</f>
        <v>0</v>
      </c>
      <c r="AQ685" s="91">
        <f>IF(AQ$8="",0,IF(AQ$8&lt;=Главная!$N$76,0,SUM($Y628:AQ628))-SUM($Y637:AQ637))</f>
        <v>0</v>
      </c>
      <c r="AR685" s="91">
        <f>IF(AR$8="",0,IF(AR$8&lt;=Главная!$N$76,0,SUM($Y628:AR628))-SUM($Y637:AR637))</f>
        <v>0</v>
      </c>
      <c r="AS685" s="91">
        <f>IF(AS$8="",0,IF(AS$8&lt;=Главная!$N$76,0,SUM($Y628:AS628))-SUM($Y637:AS637))</f>
        <v>0</v>
      </c>
      <c r="AT685" s="91">
        <f>IF(AT$8="",0,IF(AT$8&lt;=Главная!$N$76,0,SUM($Y628:AT628))-SUM($Y637:AT637))</f>
        <v>0</v>
      </c>
      <c r="AU685" s="91">
        <f>IF(AU$8="",0,IF(AU$8&lt;=Главная!$N$76,0,SUM($Y628:AU628))-SUM($Y637:AU637))</f>
        <v>0</v>
      </c>
      <c r="AV685" s="91">
        <f>IF(AV$8="",0,IF(AV$8&lt;=Главная!$N$76,0,SUM($Y628:AV628))-SUM($Y637:AV637))</f>
        <v>0</v>
      </c>
      <c r="AW685" s="91">
        <f>IF(AW$8="",0,IF(AW$8&lt;=Главная!$N$76,0,SUM($Y628:AW628))-SUM($Y637:AW637))</f>
        <v>0</v>
      </c>
      <c r="AX685" s="91">
        <f>IF(AX$8="",0,IF(AX$8&lt;=Главная!$N$76,0,SUM($Y628:AX628))-SUM($Y637:AX637))</f>
        <v>0</v>
      </c>
      <c r="AY685" s="91">
        <f>IF(AY$8="",0,IF(AY$8&lt;=Главная!$N$76,0,SUM($Y628:AY628))-SUM($Y637:AY637))</f>
        <v>0</v>
      </c>
      <c r="AZ685" s="91">
        <f>IF(AZ$8="",0,IF(AZ$8&lt;=Главная!$N$76,0,SUM($Y628:AZ628))-SUM($Y637:AZ637))</f>
        <v>0</v>
      </c>
      <c r="BA685" s="91">
        <f>IF(BA$8="",0,IF(BA$8&lt;=Главная!$N$76,0,SUM($Y628:BA628))-SUM($Y637:BA637))</f>
        <v>0</v>
      </c>
      <c r="BB685" s="91">
        <f>IF(BB$8="",0,IF(BB$8&lt;=Главная!$N$76,0,SUM($Y628:BB628))-SUM($Y637:BB637))</f>
        <v>0</v>
      </c>
      <c r="BC685" s="91">
        <f>IF(BC$8="",0,IF(BC$8&lt;=Главная!$N$76,0,SUM($Y628:BC628))-SUM($Y637:BC637))</f>
        <v>0</v>
      </c>
      <c r="BD685" s="91">
        <f>IF(BD$8="",0,IF(BD$8&lt;=Главная!$N$76,0,SUM($Y628:BD628))-SUM($Y637:BD637))</f>
        <v>0</v>
      </c>
      <c r="BE685" s="91">
        <f>IF(BE$8="",0,IF(BE$8&lt;=Главная!$N$76,0,SUM($Y628:BE628))-SUM($Y637:BE637))</f>
        <v>0</v>
      </c>
      <c r="BF685" s="91">
        <f>IF(BF$8="",0,IF(BF$8&lt;=Главная!$N$76,0,SUM($Y628:BF628))-SUM($Y637:BF637))</f>
        <v>0</v>
      </c>
      <c r="BG685" s="91">
        <f>IF(BG$8="",0,IF(BG$8&lt;=Главная!$N$76,0,SUM($Y628:BG628))-SUM($Y637:BG637))</f>
        <v>0</v>
      </c>
      <c r="BH685" s="91">
        <f>IF(BH$8="",0,IF(BH$8&lt;=Главная!$N$76,0,SUM($Y628:BH628))-SUM($Y637:BH637))</f>
        <v>0</v>
      </c>
      <c r="BI685" s="91">
        <f>IF(BI$8="",0,IF(BI$8&lt;=Главная!$N$76,0,SUM($Y628:BI628))-SUM($Y637:BI637))</f>
        <v>0</v>
      </c>
      <c r="BJ685" s="91">
        <f>IF(BJ$8="",0,IF(BJ$8&lt;=Главная!$N$76,0,SUM($Y628:BJ628))-SUM($Y637:BJ637))</f>
        <v>0</v>
      </c>
      <c r="BK685" s="91">
        <f>IF(BK$8="",0,IF(BK$8&lt;=Главная!$N$76,0,SUM($Y628:BK628))-SUM($Y637:BK637))</f>
        <v>0</v>
      </c>
      <c r="BL685" s="91">
        <f>IF(BL$8="",0,IF(BL$8&lt;=Главная!$N$76,0,SUM($Y628:BL628))-SUM($Y637:BL637))</f>
        <v>0</v>
      </c>
      <c r="BM685" s="91">
        <f>IF(BM$8="",0,IF(BM$8&lt;=Главная!$N$76,0,SUM($Y628:BM628))-SUM($Y637:BM637))</f>
        <v>0</v>
      </c>
      <c r="BN685" s="91">
        <f>IF(BN$8="",0,IF(BN$8&lt;=Главная!$N$76,0,SUM($Y628:BN628))-SUM($Y637:BN637))</f>
        <v>0</v>
      </c>
      <c r="BO685" s="91">
        <f>IF(BO$8="",0,IF(BO$8&lt;=Главная!$N$76,0,SUM($Y628:BO628))-SUM($Y637:BO637))</f>
        <v>0</v>
      </c>
      <c r="BP685" s="91">
        <f>IF(BP$8="",0,IF(BP$8&lt;=Главная!$N$76,0,SUM($Y628:BP628))-SUM($Y637:BP637))</f>
        <v>0</v>
      </c>
      <c r="BQ685" s="91">
        <f>IF(BQ$8="",0,IF(BQ$8&lt;=Главная!$N$76,0,SUM($Y628:BQ628))-SUM($Y637:BQ637))</f>
        <v>0</v>
      </c>
      <c r="BR685" s="91">
        <f>IF(BR$8="",0,IF(BR$8&lt;=Главная!$N$76,0,SUM($Y628:BR628))-SUM($Y637:BR637))</f>
        <v>0</v>
      </c>
      <c r="BS685" s="91">
        <f>IF(BS$8="",0,IF(BS$8&lt;=Главная!$N$76,0,SUM($Y628:BS628))-SUM($Y637:BS637))</f>
        <v>0</v>
      </c>
      <c r="BT685" s="91">
        <f>IF(BT$8="",0,IF(BT$8&lt;=Главная!$N$76,0,SUM($Y628:BT628))-SUM($Y637:BT637))</f>
        <v>0</v>
      </c>
      <c r="BU685" s="91">
        <f>IF(BU$8="",0,IF(BU$8&lt;=Главная!$N$76,0,SUM($Y628:BU628))-SUM($Y637:BU637))</f>
        <v>0</v>
      </c>
      <c r="BV685" s="91">
        <f>IF(BV$8="",0,IF(BV$8&lt;=Главная!$N$76,0,SUM($Y628:BV628))-SUM($Y637:BV637))</f>
        <v>0</v>
      </c>
      <c r="BW685" s="91">
        <f>IF(BW$8="",0,IF(BW$8&lt;=Главная!$N$76,0,SUM($Y628:BW628))-SUM($Y637:BW637))</f>
        <v>0</v>
      </c>
      <c r="BX685" s="91">
        <f>IF(BX$8="",0,IF(BX$8&lt;=Главная!$N$76,0,SUM($Y628:BX628))-SUM($Y637:BX637))</f>
        <v>0</v>
      </c>
      <c r="BY685" s="91">
        <f>IF(BY$8="",0,IF(BY$8&lt;=Главная!$N$76,0,SUM($Y628:BY628))-SUM($Y637:BY637))</f>
        <v>0</v>
      </c>
      <c r="BZ685" s="91">
        <f>IF(BZ$8="",0,IF(BZ$8&lt;=Главная!$N$76,0,SUM($Y628:BZ628))-SUM($Y637:BZ637))</f>
        <v>0</v>
      </c>
      <c r="CA685" s="91">
        <f>IF(CA$8="",0,IF(CA$8&lt;=Главная!$N$76,0,SUM($Y628:CA628))-SUM($Y637:CA637))</f>
        <v>0</v>
      </c>
      <c r="CB685" s="91">
        <f>IF(CB$8="",0,IF(CB$8&lt;=Главная!$N$76,0,SUM($Y628:CB628))-SUM($Y637:CB637))</f>
        <v>0</v>
      </c>
      <c r="CC685" s="91">
        <f>IF(CC$8="",0,IF(CC$8&lt;=Главная!$N$76,0,SUM($Y628:CC628))-SUM($Y637:CC637))</f>
        <v>0</v>
      </c>
      <c r="CD685" s="91">
        <f>IF(CD$8="",0,IF(CD$8&lt;=Главная!$N$76,0,SUM($Y628:CD628))-SUM($Y637:CD637))</f>
        <v>0</v>
      </c>
      <c r="CE685" s="91">
        <f>IF(CE$8="",0,IF(CE$8&lt;=Главная!$N$76,0,SUM($Y628:CE628))-SUM($Y637:CE637))</f>
        <v>0</v>
      </c>
      <c r="CF685" s="91">
        <f>IF(CF$8="",0,IF(CF$8&lt;=Главная!$N$76,0,SUM($Y628:CF628))-SUM($Y637:CF637))</f>
        <v>0</v>
      </c>
      <c r="CG685" s="91">
        <f>IF(CG$8="",0,IF(CG$8&lt;=Главная!$N$76,0,SUM($Y628:CG628))-SUM($Y637:CG637))</f>
        <v>0</v>
      </c>
      <c r="CH685" s="91">
        <f>IF(CH$8="",0,IF(CH$8&lt;=Главная!$N$76,0,SUM($Y628:CH628))-SUM($Y637:CH637))</f>
        <v>0</v>
      </c>
      <c r="CI685" s="91">
        <f>IF(CI$8="",0,IF(CI$8&lt;=Главная!$N$76,0,SUM($Y628:CI628))-SUM($Y637:CI637))</f>
        <v>0</v>
      </c>
      <c r="CJ685" s="91">
        <f>IF(CJ$8="",0,IF(CJ$8&lt;=Главная!$N$76,0,SUM($Y628:CJ628))-SUM($Y637:CJ637))</f>
        <v>0</v>
      </c>
      <c r="CK685" s="91">
        <f>IF(CK$8="",0,IF(CK$8&lt;=Главная!$N$76,0,SUM($Y628:CK628))-SUM($Y637:CK637))</f>
        <v>0</v>
      </c>
      <c r="CL685" s="91">
        <f>IF(CL$8="",0,IF(CL$8&lt;=Главная!$N$76,0,SUM($Y628:CL628))-SUM($Y637:CL637))</f>
        <v>0</v>
      </c>
      <c r="CM685" s="91">
        <f>IF(CM$8="",0,IF(CM$8&lt;=Главная!$N$76,0,SUM($Y628:CM628))-SUM($Y637:CM637))</f>
        <v>0</v>
      </c>
      <c r="CN685" s="91">
        <f>IF(CN$8="",0,IF(CN$8&lt;=Главная!$N$76,0,SUM($Y628:CN628))-SUM($Y637:CN637))</f>
        <v>0</v>
      </c>
      <c r="CO685" s="91">
        <f>IF(CO$8="",0,IF(CO$8&lt;=Главная!$N$76,0,SUM($Y628:CO628))-SUM($Y637:CO637))</f>
        <v>0</v>
      </c>
      <c r="CP685" s="91">
        <f>IF(CP$8="",0,IF(CP$8&lt;=Главная!$N$76,0,SUM($Y628:CP628))-SUM($Y637:CP637))</f>
        <v>0</v>
      </c>
      <c r="CQ685" s="91">
        <f>IF(CQ$8="",0,IF(CQ$8&lt;=Главная!$N$76,0,SUM($Y628:CQ628))-SUM($Y637:CQ637))</f>
        <v>0</v>
      </c>
      <c r="CR685" s="91">
        <f>IF(CR$8="",0,IF(CR$8&lt;=Главная!$N$76,0,SUM($Y628:CR628))-SUM($Y637:CR637))</f>
        <v>0</v>
      </c>
      <c r="CS685" s="91">
        <f>IF(CS$8="",0,IF(CS$8&lt;=Главная!$N$76,0,SUM($Y628:CS628))-SUM($Y637:CS637))</f>
        <v>0</v>
      </c>
      <c r="CT685" s="91">
        <f>IF(CT$8="",0,IF(CT$8&lt;=Главная!$N$76,0,SUM($Y628:CT628))-SUM($Y637:CT637))</f>
        <v>0</v>
      </c>
      <c r="CU685" s="91">
        <f>IF(CU$8="",0,IF(CU$8&lt;=Главная!$N$76,0,SUM($Y628:CU628))-SUM($Y637:CU637))</f>
        <v>0</v>
      </c>
      <c r="CV685" s="91">
        <f>IF(CV$8="",0,IF(CV$8&lt;=Главная!$N$76,0,SUM($Y628:CV628))-SUM($Y637:CV637))</f>
        <v>0</v>
      </c>
      <c r="CW685" s="91">
        <f>IF(CW$8="",0,IF(CW$8&lt;=Главная!$N$76,0,SUM($Y628:CW628))-SUM($Y637:CW637))</f>
        <v>0</v>
      </c>
      <c r="CX685" s="91">
        <f>IF(CX$8="",0,IF(CX$8&lt;=Главная!$N$76,0,SUM($Y628:CX628))-SUM($Y637:CX637))</f>
        <v>0</v>
      </c>
      <c r="CY685" s="91">
        <f>IF(CY$8="",0,IF(CY$8&lt;=Главная!$N$76,0,SUM($Y628:CY628))-SUM($Y637:CY637))</f>
        <v>0</v>
      </c>
      <c r="CZ685" s="91">
        <f>IF(CZ$8="",0,IF(CZ$8&lt;=Главная!$N$76,0,SUM($Y628:CZ628))-SUM($Y637:CZ637))</f>
        <v>0</v>
      </c>
      <c r="DA685" s="91">
        <f>IF(DA$8="",0,IF(DA$8&lt;=Главная!$N$76,0,SUM($Y628:DA628))-SUM($Y637:DA637))</f>
        <v>0</v>
      </c>
      <c r="DB685" s="91">
        <f>IF(DB$8="",0,IF(DB$8&lt;=Главная!$N$76,0,SUM($Y628:DB628))-SUM($Y637:DB637))</f>
        <v>0</v>
      </c>
      <c r="DC685" s="91">
        <f>IF(DC$8="",0,IF(DC$8&lt;=Главная!$N$76,0,SUM($Y628:DC628))-SUM($Y637:DC637))</f>
        <v>0</v>
      </c>
      <c r="DD685" s="91">
        <f>IF(DD$8="",0,IF(DD$8&lt;=Главная!$N$76,0,SUM($Y628:DD628))-SUM($Y637:DD637))</f>
        <v>0</v>
      </c>
      <c r="DE685" s="91">
        <f>IF(DE$8="",0,IF(DE$8&lt;=Главная!$N$76,0,SUM($Y628:DE628))-SUM($Y637:DE637))</f>
        <v>0</v>
      </c>
      <c r="DF685" s="91">
        <f>IF(DF$8="",0,IF(DF$8&lt;=Главная!$N$76,0,SUM($Y628:DF628))-SUM($Y637:DF637))</f>
        <v>0</v>
      </c>
      <c r="DG685" s="91">
        <f>IF(DG$8="",0,IF(DG$8&lt;=Главная!$N$76,0,SUM($Y628:DG628))-SUM($Y637:DG637))</f>
        <v>0</v>
      </c>
      <c r="DH685" s="91">
        <f>IF(DH$8="",0,IF(DH$8&lt;=Главная!$N$76,0,SUM($Y628:DH628))-SUM($Y637:DH637))</f>
        <v>0</v>
      </c>
      <c r="DI685" s="91">
        <f>IF(DI$8="",0,IF(DI$8&lt;=Главная!$N$76,0,SUM($Y628:DI628))-SUM($Y637:DI637))</f>
        <v>0</v>
      </c>
      <c r="DJ685" s="91">
        <f>IF(DJ$8="",0,IF(DJ$8&lt;=Главная!$N$76,0,SUM($Y628:DJ628))-SUM($Y637:DJ637))</f>
        <v>0</v>
      </c>
      <c r="DK685" s="91">
        <f>IF(DK$8="",0,IF(DK$8&lt;=Главная!$N$76,0,SUM($Y628:DK628))-SUM($Y637:DK637))</f>
        <v>0</v>
      </c>
      <c r="DL685" s="91">
        <f>IF(DL$8="",0,IF(DL$8&lt;=Главная!$N$76,0,SUM($Y628:DL628))-SUM($Y637:DL637))</f>
        <v>0</v>
      </c>
      <c r="DM685" s="91">
        <f>IF(DM$8="",0,IF(DM$8&lt;=Главная!$N$76,0,SUM($Y628:DM628))-SUM($Y637:DM637))</f>
        <v>0</v>
      </c>
      <c r="DN685" s="91">
        <f>IF(DN$8="",0,IF(DN$8&lt;=Главная!$N$76,0,SUM($Y628:DN628))-SUM($Y637:DN637))</f>
        <v>0</v>
      </c>
      <c r="DO685" s="91">
        <f>IF(DO$8="",0,IF(DO$8&lt;=Главная!$N$76,0,SUM($Y628:DO628))-SUM($Y637:DO637))</f>
        <v>0</v>
      </c>
      <c r="DP685" s="91">
        <f>IF(DP$8="",0,IF(DP$8&lt;=Главная!$N$76,0,SUM($Y628:DP628))-SUM($Y637:DP637))</f>
        <v>0</v>
      </c>
      <c r="DQ685" s="91">
        <f>IF(DQ$8="",0,IF(DQ$8&lt;=Главная!$N$76,0,SUM($Y628:DQ628))-SUM($Y637:DQ637))</f>
        <v>0</v>
      </c>
      <c r="DR685" s="91">
        <f>IF(DR$8="",0,IF(DR$8&lt;=Главная!$N$76,0,SUM($Y628:DR628))-SUM($Y637:DR637))</f>
        <v>0</v>
      </c>
      <c r="DS685" s="91">
        <f>IF(DS$8="",0,IF(DS$8&lt;=Главная!$N$76,0,SUM($Y628:DS628))-SUM($Y637:DS637))</f>
        <v>0</v>
      </c>
      <c r="DT685" s="91">
        <f>IF(DT$8="",0,IF(DT$8&lt;=Главная!$N$76,0,SUM($Y628:DT628))-SUM($Y637:DT637))</f>
        <v>0</v>
      </c>
      <c r="DU685" s="3"/>
      <c r="DV685" s="3"/>
    </row>
    <row r="686" spans="1:126" ht="4.2" customHeight="1">
      <c r="A686" s="1"/>
      <c r="B686" s="1"/>
      <c r="C686" s="1"/>
      <c r="D686" s="1"/>
      <c r="E686" s="261"/>
      <c r="F686" s="47"/>
      <c r="G686" s="248"/>
      <c r="H686" s="32"/>
      <c r="I686" s="32"/>
      <c r="J686" s="32"/>
      <c r="K686" s="32"/>
      <c r="L686" s="32"/>
      <c r="M686" s="16"/>
      <c r="N686" s="32"/>
      <c r="O686" s="32"/>
      <c r="P686" s="16"/>
      <c r="Q686" s="32"/>
      <c r="R686" s="1"/>
      <c r="S686" s="5"/>
      <c r="T686" s="7"/>
      <c r="U686" s="23"/>
      <c r="V686" s="1"/>
      <c r="W686" s="10"/>
      <c r="X686" s="10"/>
      <c r="Y686" s="45"/>
      <c r="Z686" s="92"/>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c r="AW686" s="97"/>
      <c r="AX686" s="97"/>
      <c r="AY686" s="97"/>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c r="BX686" s="97"/>
      <c r="BY686" s="97"/>
      <c r="BZ686" s="97"/>
      <c r="CA686" s="97"/>
      <c r="CB686" s="97"/>
      <c r="CC686" s="97"/>
      <c r="CD686" s="97"/>
      <c r="CE686" s="97"/>
      <c r="CF686" s="97"/>
      <c r="CG686" s="97"/>
      <c r="CH686" s="97"/>
      <c r="CI686" s="97"/>
      <c r="CJ686" s="97"/>
      <c r="CK686" s="97"/>
      <c r="CL686" s="97"/>
      <c r="CM686" s="97"/>
      <c r="CN686" s="97"/>
      <c r="CO686" s="97"/>
      <c r="CP686" s="97"/>
      <c r="CQ686" s="97"/>
      <c r="CR686" s="97"/>
      <c r="CS686" s="97"/>
      <c r="CT686" s="97"/>
      <c r="CU686" s="97"/>
      <c r="CV686" s="97"/>
      <c r="CW686" s="97"/>
      <c r="CX686" s="97"/>
      <c r="CY686" s="97"/>
      <c r="CZ686" s="97"/>
      <c r="DA686" s="97"/>
      <c r="DB686" s="97"/>
      <c r="DC686" s="97"/>
      <c r="DD686" s="97"/>
      <c r="DE686" s="97"/>
      <c r="DF686" s="97"/>
      <c r="DG686" s="97"/>
      <c r="DH686" s="97"/>
      <c r="DI686" s="97"/>
      <c r="DJ686" s="97"/>
      <c r="DK686" s="97"/>
      <c r="DL686" s="97"/>
      <c r="DM686" s="97"/>
      <c r="DN686" s="97"/>
      <c r="DO686" s="97"/>
      <c r="DP686" s="97"/>
      <c r="DQ686" s="97"/>
      <c r="DR686" s="97"/>
      <c r="DS686" s="97"/>
      <c r="DT686" s="97"/>
      <c r="DU686" s="1"/>
      <c r="DV686" s="1"/>
    </row>
    <row r="687" spans="1:126" ht="4.2" customHeight="1">
      <c r="A687" s="1"/>
      <c r="B687" s="1"/>
      <c r="C687" s="1"/>
      <c r="D687" s="1"/>
      <c r="E687" s="261"/>
      <c r="F687" s="47"/>
      <c r="G687" s="248"/>
      <c r="H687" s="1"/>
      <c r="I687" s="1"/>
      <c r="J687" s="1"/>
      <c r="K687" s="1"/>
      <c r="L687" s="1"/>
      <c r="M687" s="5"/>
      <c r="N687" s="1"/>
      <c r="O687" s="1"/>
      <c r="P687" s="5"/>
      <c r="Q687" s="1"/>
      <c r="R687" s="1"/>
      <c r="S687" s="5"/>
      <c r="T687" s="7"/>
      <c r="U687" s="23"/>
      <c r="V687" s="1"/>
      <c r="W687" s="11"/>
      <c r="X687" s="10"/>
      <c r="Y687" s="45"/>
      <c r="Z687" s="92"/>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c r="CM687" s="93"/>
      <c r="CN687" s="93"/>
      <c r="CO687" s="93"/>
      <c r="CP687" s="93"/>
      <c r="CQ687" s="93"/>
      <c r="CR687" s="93"/>
      <c r="CS687" s="93"/>
      <c r="CT687" s="93"/>
      <c r="CU687" s="93"/>
      <c r="CV687" s="93"/>
      <c r="CW687" s="93"/>
      <c r="CX687" s="93"/>
      <c r="CY687" s="93"/>
      <c r="CZ687" s="93"/>
      <c r="DA687" s="93"/>
      <c r="DB687" s="93"/>
      <c r="DC687" s="93"/>
      <c r="DD687" s="93"/>
      <c r="DE687" s="93"/>
      <c r="DF687" s="93"/>
      <c r="DG687" s="93"/>
      <c r="DH687" s="93"/>
      <c r="DI687" s="93"/>
      <c r="DJ687" s="93"/>
      <c r="DK687" s="93"/>
      <c r="DL687" s="93"/>
      <c r="DM687" s="93"/>
      <c r="DN687" s="93"/>
      <c r="DO687" s="93"/>
      <c r="DP687" s="93"/>
      <c r="DQ687" s="93"/>
      <c r="DR687" s="93"/>
      <c r="DS687" s="93"/>
      <c r="DT687" s="93"/>
      <c r="DU687" s="1"/>
      <c r="DV687" s="1"/>
    </row>
    <row r="688" spans="1:126" ht="4.2" customHeight="1">
      <c r="A688" s="1"/>
      <c r="B688" s="1"/>
      <c r="C688" s="1"/>
      <c r="D688" s="13"/>
      <c r="E688" s="262"/>
      <c r="F688" s="13"/>
      <c r="G688" s="302"/>
      <c r="H688" s="13"/>
      <c r="I688" s="13"/>
      <c r="J688" s="13"/>
      <c r="K688" s="13"/>
      <c r="L688" s="13"/>
      <c r="M688" s="14"/>
      <c r="N688" s="13"/>
      <c r="O688" s="13"/>
      <c r="P688" s="14"/>
      <c r="Q688" s="13"/>
      <c r="R688" s="13"/>
      <c r="S688" s="14"/>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c r="BK688" s="176"/>
      <c r="BL688" s="176"/>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c r="DT688" s="176"/>
      <c r="DU688" s="1"/>
      <c r="DV688" s="1"/>
    </row>
    <row r="689" spans="1:126" ht="7.2" customHeight="1">
      <c r="A689" s="1"/>
      <c r="B689" s="1"/>
      <c r="C689" s="1"/>
      <c r="D689" s="1"/>
      <c r="E689" s="261"/>
      <c r="F689" s="47"/>
      <c r="G689" s="229"/>
      <c r="H689" s="1"/>
      <c r="I689" s="1"/>
      <c r="J689" s="1"/>
      <c r="K689" s="1"/>
      <c r="L689" s="1"/>
      <c r="M689" s="5"/>
      <c r="N689" s="1"/>
      <c r="O689" s="1"/>
      <c r="P689" s="5"/>
      <c r="Q689" s="1"/>
      <c r="R689" s="1"/>
      <c r="S689" s="5"/>
      <c r="T689" s="7"/>
      <c r="U689" s="23"/>
      <c r="V689" s="1"/>
      <c r="W689" s="11"/>
      <c r="X689" s="10"/>
      <c r="Y689" s="45"/>
      <c r="Z689" s="92"/>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1"/>
      <c r="DV689" s="1"/>
    </row>
    <row r="690" spans="1:126" s="38" customFormat="1">
      <c r="A690" s="35"/>
      <c r="B690" s="257" t="s">
        <v>128</v>
      </c>
      <c r="C690" s="35"/>
      <c r="D690" s="35"/>
      <c r="E690" s="9"/>
      <c r="F690" s="50"/>
      <c r="G690" s="304"/>
      <c r="H690" s="35" t="str">
        <f>$H$15</f>
        <v>Прямые расходы</v>
      </c>
      <c r="I690" s="35"/>
      <c r="J690" s="35"/>
      <c r="K690" s="35"/>
      <c r="L690" s="35"/>
      <c r="M690" s="36"/>
      <c r="N690" s="35" t="str">
        <f>N571</f>
        <v>Продажа машиномест</v>
      </c>
      <c r="O690" s="35"/>
      <c r="P690" s="5"/>
      <c r="Q690" s="35" t="s">
        <v>25</v>
      </c>
      <c r="R690" s="35"/>
      <c r="S690" s="36"/>
      <c r="T690" s="201"/>
      <c r="U690" s="36"/>
      <c r="V690" s="35"/>
      <c r="W690" s="37">
        <f>SUM($Y690:$DU690)</f>
        <v>0</v>
      </c>
      <c r="X690" s="37"/>
      <c r="Y690" s="45"/>
      <c r="Z690" s="98"/>
      <c r="AA690" s="99">
        <f>IF(AA$8="",0,SUMIFS(AA694:AA810,$H694:$H810,$B690&amp;"*"))</f>
        <v>0</v>
      </c>
      <c r="AB690" s="99">
        <f t="shared" ref="AB690:CM690" si="1976">IF(AB$8="",0,SUMIFS(AB694:AB810,$H694:$H810,$B690&amp;"*"))</f>
        <v>0</v>
      </c>
      <c r="AC690" s="99">
        <f t="shared" si="1976"/>
        <v>0</v>
      </c>
      <c r="AD690" s="99">
        <f t="shared" si="1976"/>
        <v>0</v>
      </c>
      <c r="AE690" s="99">
        <f t="shared" si="1976"/>
        <v>0</v>
      </c>
      <c r="AF690" s="99">
        <f t="shared" si="1976"/>
        <v>0</v>
      </c>
      <c r="AG690" s="99">
        <f t="shared" si="1976"/>
        <v>0</v>
      </c>
      <c r="AH690" s="99">
        <f t="shared" si="1976"/>
        <v>0</v>
      </c>
      <c r="AI690" s="99">
        <f t="shared" si="1976"/>
        <v>0</v>
      </c>
      <c r="AJ690" s="99">
        <f t="shared" si="1976"/>
        <v>0</v>
      </c>
      <c r="AK690" s="99">
        <f t="shared" si="1976"/>
        <v>0</v>
      </c>
      <c r="AL690" s="99">
        <f t="shared" si="1976"/>
        <v>0</v>
      </c>
      <c r="AM690" s="99">
        <f t="shared" si="1976"/>
        <v>0</v>
      </c>
      <c r="AN690" s="99">
        <f t="shared" si="1976"/>
        <v>0</v>
      </c>
      <c r="AO690" s="99">
        <f t="shared" si="1976"/>
        <v>0</v>
      </c>
      <c r="AP690" s="99">
        <f t="shared" si="1976"/>
        <v>0</v>
      </c>
      <c r="AQ690" s="99">
        <f t="shared" si="1976"/>
        <v>0</v>
      </c>
      <c r="AR690" s="99">
        <f t="shared" si="1976"/>
        <v>0</v>
      </c>
      <c r="AS690" s="99">
        <f t="shared" si="1976"/>
        <v>0</v>
      </c>
      <c r="AT690" s="99">
        <f t="shared" si="1976"/>
        <v>0</v>
      </c>
      <c r="AU690" s="99">
        <f t="shared" si="1976"/>
        <v>0</v>
      </c>
      <c r="AV690" s="99">
        <f t="shared" si="1976"/>
        <v>0</v>
      </c>
      <c r="AW690" s="99">
        <f t="shared" si="1976"/>
        <v>0</v>
      </c>
      <c r="AX690" s="99">
        <f t="shared" si="1976"/>
        <v>0</v>
      </c>
      <c r="AY690" s="99">
        <f t="shared" si="1976"/>
        <v>0</v>
      </c>
      <c r="AZ690" s="99">
        <f t="shared" si="1976"/>
        <v>0</v>
      </c>
      <c r="BA690" s="99">
        <f t="shared" si="1976"/>
        <v>0</v>
      </c>
      <c r="BB690" s="99">
        <f t="shared" si="1976"/>
        <v>0</v>
      </c>
      <c r="BC690" s="99">
        <f t="shared" si="1976"/>
        <v>0</v>
      </c>
      <c r="BD690" s="99">
        <f t="shared" si="1976"/>
        <v>0</v>
      </c>
      <c r="BE690" s="99">
        <f t="shared" si="1976"/>
        <v>0</v>
      </c>
      <c r="BF690" s="99">
        <f t="shared" si="1976"/>
        <v>0</v>
      </c>
      <c r="BG690" s="99">
        <f t="shared" si="1976"/>
        <v>0</v>
      </c>
      <c r="BH690" s="99">
        <f t="shared" si="1976"/>
        <v>0</v>
      </c>
      <c r="BI690" s="99">
        <f t="shared" si="1976"/>
        <v>0</v>
      </c>
      <c r="BJ690" s="99">
        <f t="shared" si="1976"/>
        <v>0</v>
      </c>
      <c r="BK690" s="99">
        <f t="shared" si="1976"/>
        <v>0</v>
      </c>
      <c r="BL690" s="99">
        <f t="shared" si="1976"/>
        <v>0</v>
      </c>
      <c r="BM690" s="99">
        <f t="shared" si="1976"/>
        <v>0</v>
      </c>
      <c r="BN690" s="99">
        <f t="shared" si="1976"/>
        <v>0</v>
      </c>
      <c r="BO690" s="99">
        <f t="shared" si="1976"/>
        <v>0</v>
      </c>
      <c r="BP690" s="99">
        <f t="shared" si="1976"/>
        <v>0</v>
      </c>
      <c r="BQ690" s="99">
        <f t="shared" si="1976"/>
        <v>0</v>
      </c>
      <c r="BR690" s="99">
        <f t="shared" si="1976"/>
        <v>0</v>
      </c>
      <c r="BS690" s="99">
        <f t="shared" si="1976"/>
        <v>0</v>
      </c>
      <c r="BT690" s="99">
        <f t="shared" si="1976"/>
        <v>0</v>
      </c>
      <c r="BU690" s="99">
        <f t="shared" si="1976"/>
        <v>0</v>
      </c>
      <c r="BV690" s="99">
        <f t="shared" si="1976"/>
        <v>0</v>
      </c>
      <c r="BW690" s="99">
        <f t="shared" si="1976"/>
        <v>0</v>
      </c>
      <c r="BX690" s="99">
        <f t="shared" si="1976"/>
        <v>0</v>
      </c>
      <c r="BY690" s="99">
        <f t="shared" si="1976"/>
        <v>0</v>
      </c>
      <c r="BZ690" s="99">
        <f t="shared" si="1976"/>
        <v>0</v>
      </c>
      <c r="CA690" s="99">
        <f t="shared" si="1976"/>
        <v>0</v>
      </c>
      <c r="CB690" s="99">
        <f t="shared" si="1976"/>
        <v>0</v>
      </c>
      <c r="CC690" s="99">
        <f t="shared" si="1976"/>
        <v>0</v>
      </c>
      <c r="CD690" s="99">
        <f t="shared" si="1976"/>
        <v>0</v>
      </c>
      <c r="CE690" s="99">
        <f t="shared" si="1976"/>
        <v>0</v>
      </c>
      <c r="CF690" s="99">
        <f t="shared" si="1976"/>
        <v>0</v>
      </c>
      <c r="CG690" s="99">
        <f t="shared" si="1976"/>
        <v>0</v>
      </c>
      <c r="CH690" s="99">
        <f t="shared" si="1976"/>
        <v>0</v>
      </c>
      <c r="CI690" s="99">
        <f t="shared" si="1976"/>
        <v>0</v>
      </c>
      <c r="CJ690" s="99">
        <f t="shared" si="1976"/>
        <v>0</v>
      </c>
      <c r="CK690" s="99">
        <f t="shared" si="1976"/>
        <v>0</v>
      </c>
      <c r="CL690" s="99">
        <f t="shared" si="1976"/>
        <v>0</v>
      </c>
      <c r="CM690" s="99">
        <f t="shared" si="1976"/>
        <v>0</v>
      </c>
      <c r="CN690" s="99">
        <f t="shared" ref="CN690:DT690" si="1977">IF(CN$8="",0,SUMIFS(CN694:CN810,$H694:$H810,$B690&amp;"*"))</f>
        <v>0</v>
      </c>
      <c r="CO690" s="99">
        <f t="shared" si="1977"/>
        <v>0</v>
      </c>
      <c r="CP690" s="99">
        <f t="shared" si="1977"/>
        <v>0</v>
      </c>
      <c r="CQ690" s="99">
        <f t="shared" si="1977"/>
        <v>0</v>
      </c>
      <c r="CR690" s="99">
        <f t="shared" si="1977"/>
        <v>0</v>
      </c>
      <c r="CS690" s="99">
        <f t="shared" si="1977"/>
        <v>0</v>
      </c>
      <c r="CT690" s="99">
        <f t="shared" si="1977"/>
        <v>0</v>
      </c>
      <c r="CU690" s="99">
        <f t="shared" si="1977"/>
        <v>0</v>
      </c>
      <c r="CV690" s="99">
        <f t="shared" si="1977"/>
        <v>0</v>
      </c>
      <c r="CW690" s="99">
        <f t="shared" si="1977"/>
        <v>0</v>
      </c>
      <c r="CX690" s="99">
        <f t="shared" si="1977"/>
        <v>0</v>
      </c>
      <c r="CY690" s="99">
        <f t="shared" si="1977"/>
        <v>0</v>
      </c>
      <c r="CZ690" s="99">
        <f t="shared" si="1977"/>
        <v>0</v>
      </c>
      <c r="DA690" s="99">
        <f t="shared" si="1977"/>
        <v>0</v>
      </c>
      <c r="DB690" s="99">
        <f t="shared" si="1977"/>
        <v>0</v>
      </c>
      <c r="DC690" s="99">
        <f t="shared" si="1977"/>
        <v>0</v>
      </c>
      <c r="DD690" s="99">
        <f t="shared" si="1977"/>
        <v>0</v>
      </c>
      <c r="DE690" s="99">
        <f t="shared" si="1977"/>
        <v>0</v>
      </c>
      <c r="DF690" s="99">
        <f t="shared" si="1977"/>
        <v>0</v>
      </c>
      <c r="DG690" s="99">
        <f t="shared" si="1977"/>
        <v>0</v>
      </c>
      <c r="DH690" s="99">
        <f t="shared" si="1977"/>
        <v>0</v>
      </c>
      <c r="DI690" s="99">
        <f t="shared" si="1977"/>
        <v>0</v>
      </c>
      <c r="DJ690" s="99">
        <f t="shared" si="1977"/>
        <v>0</v>
      </c>
      <c r="DK690" s="99">
        <f t="shared" si="1977"/>
        <v>0</v>
      </c>
      <c r="DL690" s="99">
        <f t="shared" si="1977"/>
        <v>0</v>
      </c>
      <c r="DM690" s="99">
        <f t="shared" si="1977"/>
        <v>0</v>
      </c>
      <c r="DN690" s="99">
        <f t="shared" si="1977"/>
        <v>0</v>
      </c>
      <c r="DO690" s="99">
        <f t="shared" si="1977"/>
        <v>0</v>
      </c>
      <c r="DP690" s="99">
        <f t="shared" si="1977"/>
        <v>0</v>
      </c>
      <c r="DQ690" s="99">
        <f t="shared" si="1977"/>
        <v>0</v>
      </c>
      <c r="DR690" s="99">
        <f t="shared" si="1977"/>
        <v>0</v>
      </c>
      <c r="DS690" s="99">
        <f t="shared" si="1977"/>
        <v>0</v>
      </c>
      <c r="DT690" s="99">
        <f t="shared" si="1977"/>
        <v>0</v>
      </c>
      <c r="DU690" s="35"/>
      <c r="DV690" s="35"/>
    </row>
    <row r="691" spans="1:126" s="38" customFormat="1">
      <c r="A691" s="35"/>
      <c r="B691" s="257" t="s">
        <v>143</v>
      </c>
      <c r="C691" s="35"/>
      <c r="D691" s="35"/>
      <c r="E691" s="9" t="s">
        <v>107</v>
      </c>
      <c r="F691" s="50"/>
      <c r="G691" s="304"/>
      <c r="H691" s="35" t="str">
        <f>$H$23</f>
        <v>Начисление прямых расходов</v>
      </c>
      <c r="I691" s="35"/>
      <c r="J691" s="35"/>
      <c r="K691" s="35"/>
      <c r="L691" s="35"/>
      <c r="M691" s="36"/>
      <c r="N691" s="35" t="str">
        <f>N571</f>
        <v>Продажа машиномест</v>
      </c>
      <c r="O691" s="35"/>
      <c r="P691" s="5"/>
      <c r="Q691" s="35" t="s">
        <v>25</v>
      </c>
      <c r="R691" s="35"/>
      <c r="S691" s="36"/>
      <c r="T691" s="201"/>
      <c r="U691" s="36"/>
      <c r="V691" s="35"/>
      <c r="W691" s="37">
        <f>SUM($Y691:$DU691)</f>
        <v>0</v>
      </c>
      <c r="X691" s="37"/>
      <c r="Y691" s="45"/>
      <c r="Z691" s="98"/>
      <c r="AA691" s="99">
        <f>IF(AA$8="",0,SUMIFS(AA694:AA810,$H694:$H810,$B691&amp;"*",$E694:$E810,"&lt;&gt;"&amp;"ндс(-)")+SUMIFS(AA694:AA810,$H694:$H810,$B691&amp;"*",$E694:$E810,"ндс(-)")/(1+Главная!$N$23))</f>
        <v>0</v>
      </c>
      <c r="AB691" s="99">
        <f>IF(AB$8="",0,SUMIFS(AB694:AB810,$H694:$H810,$B691&amp;"*",$E694:$E810,"&lt;&gt;"&amp;"ндс(-)")+SUMIFS(AB694:AB810,$H694:$H810,$B691&amp;"*",$E694:$E810,"ндс(-)")/(1+Главная!$N$23))</f>
        <v>0</v>
      </c>
      <c r="AC691" s="99">
        <f>IF(AC$8="",0,SUMIFS(AC694:AC810,$H694:$H810,$B691&amp;"*",$E694:$E810,"&lt;&gt;"&amp;"ндс(-)")+SUMIFS(AC694:AC810,$H694:$H810,$B691&amp;"*",$E694:$E810,"ндс(-)")/(1+Главная!$N$23))</f>
        <v>0</v>
      </c>
      <c r="AD691" s="99">
        <f>IF(AD$8="",0,SUMIFS(AD694:AD810,$H694:$H810,$B691&amp;"*",$E694:$E810,"&lt;&gt;"&amp;"ндс(-)")+SUMIFS(AD694:AD810,$H694:$H810,$B691&amp;"*",$E694:$E810,"ндс(-)")/(1+Главная!$N$23))</f>
        <v>0</v>
      </c>
      <c r="AE691" s="99">
        <f>IF(AE$8="",0,SUMIFS(AE694:AE810,$H694:$H810,$B691&amp;"*",$E694:$E810,"&lt;&gt;"&amp;"ндс(-)")+SUMIFS(AE694:AE810,$H694:$H810,$B691&amp;"*",$E694:$E810,"ндс(-)")/(1+Главная!$N$23))</f>
        <v>0</v>
      </c>
      <c r="AF691" s="99">
        <f>IF(AF$8="",0,SUMIFS(AF694:AF810,$H694:$H810,$B691&amp;"*",$E694:$E810,"&lt;&gt;"&amp;"ндс(-)")+SUMIFS(AF694:AF810,$H694:$H810,$B691&amp;"*",$E694:$E810,"ндс(-)")/(1+Главная!$N$23))</f>
        <v>0</v>
      </c>
      <c r="AG691" s="99">
        <f>IF(AG$8="",0,SUMIFS(AG694:AG810,$H694:$H810,$B691&amp;"*",$E694:$E810,"&lt;&gt;"&amp;"ндс(-)")+SUMIFS(AG694:AG810,$H694:$H810,$B691&amp;"*",$E694:$E810,"ндс(-)")/(1+Главная!$N$23))</f>
        <v>0</v>
      </c>
      <c r="AH691" s="99">
        <f>IF(AH$8="",0,SUMIFS(AH694:AH810,$H694:$H810,$B691&amp;"*",$E694:$E810,"&lt;&gt;"&amp;"ндс(-)")+SUMIFS(AH694:AH810,$H694:$H810,$B691&amp;"*",$E694:$E810,"ндс(-)")/(1+Главная!$N$23))</f>
        <v>0</v>
      </c>
      <c r="AI691" s="99">
        <f>IF(AI$8="",0,SUMIFS(AI694:AI810,$H694:$H810,$B691&amp;"*",$E694:$E810,"&lt;&gt;"&amp;"ндс(-)")+SUMIFS(AI694:AI810,$H694:$H810,$B691&amp;"*",$E694:$E810,"ндс(-)")/(1+Главная!$N$23))</f>
        <v>0</v>
      </c>
      <c r="AJ691" s="99">
        <f>IF(AJ$8="",0,SUMIFS(AJ694:AJ810,$H694:$H810,$B691&amp;"*",$E694:$E810,"&lt;&gt;"&amp;"ндс(-)")+SUMIFS(AJ694:AJ810,$H694:$H810,$B691&amp;"*",$E694:$E810,"ндс(-)")/(1+Главная!$N$23))</f>
        <v>0</v>
      </c>
      <c r="AK691" s="99">
        <f>IF(AK$8="",0,SUMIFS(AK694:AK810,$H694:$H810,$B691&amp;"*",$E694:$E810,"&lt;&gt;"&amp;"ндс(-)")+SUMIFS(AK694:AK810,$H694:$H810,$B691&amp;"*",$E694:$E810,"ндс(-)")/(1+Главная!$N$23))</f>
        <v>0</v>
      </c>
      <c r="AL691" s="99">
        <f>IF(AL$8="",0,SUMIFS(AL694:AL810,$H694:$H810,$B691&amp;"*",$E694:$E810,"&lt;&gt;"&amp;"ндс(-)")+SUMIFS(AL694:AL810,$H694:$H810,$B691&amp;"*",$E694:$E810,"ндс(-)")/(1+Главная!$N$23))</f>
        <v>0</v>
      </c>
      <c r="AM691" s="99">
        <f>IF(AM$8="",0,SUMIFS(AM694:AM810,$H694:$H810,$B691&amp;"*",$E694:$E810,"&lt;&gt;"&amp;"ндс(-)")+SUMIFS(AM694:AM810,$H694:$H810,$B691&amp;"*",$E694:$E810,"ндс(-)")/(1+Главная!$N$23))</f>
        <v>0</v>
      </c>
      <c r="AN691" s="99">
        <f>IF(AN$8="",0,SUMIFS(AN694:AN810,$H694:$H810,$B691&amp;"*",$E694:$E810,"&lt;&gt;"&amp;"ндс(-)")+SUMIFS(AN694:AN810,$H694:$H810,$B691&amp;"*",$E694:$E810,"ндс(-)")/(1+Главная!$N$23))</f>
        <v>0</v>
      </c>
      <c r="AO691" s="99">
        <f>IF(AO$8="",0,SUMIFS(AO694:AO810,$H694:$H810,$B691&amp;"*",$E694:$E810,"&lt;&gt;"&amp;"ндс(-)")+SUMIFS(AO694:AO810,$H694:$H810,$B691&amp;"*",$E694:$E810,"ндс(-)")/(1+Главная!$N$23))</f>
        <v>0</v>
      </c>
      <c r="AP691" s="99">
        <f>IF(AP$8="",0,SUMIFS(AP694:AP810,$H694:$H810,$B691&amp;"*",$E694:$E810,"&lt;&gt;"&amp;"ндс(-)")+SUMIFS(AP694:AP810,$H694:$H810,$B691&amp;"*",$E694:$E810,"ндс(-)")/(1+Главная!$N$23))</f>
        <v>0</v>
      </c>
      <c r="AQ691" s="99">
        <f>IF(AQ$8="",0,SUMIFS(AQ694:AQ810,$H694:$H810,$B691&amp;"*",$E694:$E810,"&lt;&gt;"&amp;"ндс(-)")+SUMIFS(AQ694:AQ810,$H694:$H810,$B691&amp;"*",$E694:$E810,"ндс(-)")/(1+Главная!$N$23))</f>
        <v>0</v>
      </c>
      <c r="AR691" s="99">
        <f>IF(AR$8="",0,SUMIFS(AR694:AR810,$H694:$H810,$B691&amp;"*",$E694:$E810,"&lt;&gt;"&amp;"ндс(-)")+SUMIFS(AR694:AR810,$H694:$H810,$B691&amp;"*",$E694:$E810,"ндс(-)")/(1+Главная!$N$23))</f>
        <v>0</v>
      </c>
      <c r="AS691" s="99">
        <f>IF(AS$8="",0,SUMIFS(AS694:AS810,$H694:$H810,$B691&amp;"*",$E694:$E810,"&lt;&gt;"&amp;"ндс(-)")+SUMIFS(AS694:AS810,$H694:$H810,$B691&amp;"*",$E694:$E810,"ндс(-)")/(1+Главная!$N$23))</f>
        <v>0</v>
      </c>
      <c r="AT691" s="99">
        <f>IF(AT$8="",0,SUMIFS(AT694:AT810,$H694:$H810,$B691&amp;"*",$E694:$E810,"&lt;&gt;"&amp;"ндс(-)")+SUMIFS(AT694:AT810,$H694:$H810,$B691&amp;"*",$E694:$E810,"ндс(-)")/(1+Главная!$N$23))</f>
        <v>0</v>
      </c>
      <c r="AU691" s="99">
        <f>IF(AU$8="",0,SUMIFS(AU694:AU810,$H694:$H810,$B691&amp;"*",$E694:$E810,"&lt;&gt;"&amp;"ндс(-)")+SUMIFS(AU694:AU810,$H694:$H810,$B691&amp;"*",$E694:$E810,"ндс(-)")/(1+Главная!$N$23))</f>
        <v>0</v>
      </c>
      <c r="AV691" s="99">
        <f>IF(AV$8="",0,SUMIFS(AV694:AV810,$H694:$H810,$B691&amp;"*",$E694:$E810,"&lt;&gt;"&amp;"ндс(-)")+SUMIFS(AV694:AV810,$H694:$H810,$B691&amp;"*",$E694:$E810,"ндс(-)")/(1+Главная!$N$23))</f>
        <v>0</v>
      </c>
      <c r="AW691" s="99">
        <f>IF(AW$8="",0,SUMIFS(AW694:AW810,$H694:$H810,$B691&amp;"*",$E694:$E810,"&lt;&gt;"&amp;"ндс(-)")+SUMIFS(AW694:AW810,$H694:$H810,$B691&amp;"*",$E694:$E810,"ндс(-)")/(1+Главная!$N$23))</f>
        <v>0</v>
      </c>
      <c r="AX691" s="99">
        <f>IF(AX$8="",0,SUMIFS(AX694:AX810,$H694:$H810,$B691&amp;"*",$E694:$E810,"&lt;&gt;"&amp;"ндс(-)")+SUMIFS(AX694:AX810,$H694:$H810,$B691&amp;"*",$E694:$E810,"ндс(-)")/(1+Главная!$N$23))</f>
        <v>0</v>
      </c>
      <c r="AY691" s="99">
        <f>IF(AY$8="",0,SUMIFS(AY694:AY810,$H694:$H810,$B691&amp;"*",$E694:$E810,"&lt;&gt;"&amp;"ндс(-)")+SUMIFS(AY694:AY810,$H694:$H810,$B691&amp;"*",$E694:$E810,"ндс(-)")/(1+Главная!$N$23))</f>
        <v>0</v>
      </c>
      <c r="AZ691" s="99">
        <f>IF(AZ$8="",0,SUMIFS(AZ694:AZ810,$H694:$H810,$B691&amp;"*",$E694:$E810,"&lt;&gt;"&amp;"ндс(-)")+SUMIFS(AZ694:AZ810,$H694:$H810,$B691&amp;"*",$E694:$E810,"ндс(-)")/(1+Главная!$N$23))</f>
        <v>0</v>
      </c>
      <c r="BA691" s="99">
        <f>IF(BA$8="",0,SUMIFS(BA694:BA810,$H694:$H810,$B691&amp;"*",$E694:$E810,"&lt;&gt;"&amp;"ндс(-)")+SUMIFS(BA694:BA810,$H694:$H810,$B691&amp;"*",$E694:$E810,"ндс(-)")/(1+Главная!$N$23))</f>
        <v>0</v>
      </c>
      <c r="BB691" s="99">
        <f>IF(BB$8="",0,SUMIFS(BB694:BB810,$H694:$H810,$B691&amp;"*",$E694:$E810,"&lt;&gt;"&amp;"ндс(-)")+SUMIFS(BB694:BB810,$H694:$H810,$B691&amp;"*",$E694:$E810,"ндс(-)")/(1+Главная!$N$23))</f>
        <v>0</v>
      </c>
      <c r="BC691" s="99">
        <f>IF(BC$8="",0,SUMIFS(BC694:BC810,$H694:$H810,$B691&amp;"*",$E694:$E810,"&lt;&gt;"&amp;"ндс(-)")+SUMIFS(BC694:BC810,$H694:$H810,$B691&amp;"*",$E694:$E810,"ндс(-)")/(1+Главная!$N$23))</f>
        <v>0</v>
      </c>
      <c r="BD691" s="99">
        <f>IF(BD$8="",0,SUMIFS(BD694:BD810,$H694:$H810,$B691&amp;"*",$E694:$E810,"&lt;&gt;"&amp;"ндс(-)")+SUMIFS(BD694:BD810,$H694:$H810,$B691&amp;"*",$E694:$E810,"ндс(-)")/(1+Главная!$N$23))</f>
        <v>0</v>
      </c>
      <c r="BE691" s="99">
        <f>IF(BE$8="",0,SUMIFS(BE694:BE810,$H694:$H810,$B691&amp;"*",$E694:$E810,"&lt;&gt;"&amp;"ндс(-)")+SUMIFS(BE694:BE810,$H694:$H810,$B691&amp;"*",$E694:$E810,"ндс(-)")/(1+Главная!$N$23))</f>
        <v>0</v>
      </c>
      <c r="BF691" s="99">
        <f>IF(BF$8="",0,SUMIFS(BF694:BF810,$H694:$H810,$B691&amp;"*",$E694:$E810,"&lt;&gt;"&amp;"ндс(-)")+SUMIFS(BF694:BF810,$H694:$H810,$B691&amp;"*",$E694:$E810,"ндс(-)")/(1+Главная!$N$23))</f>
        <v>0</v>
      </c>
      <c r="BG691" s="99">
        <f>IF(BG$8="",0,SUMIFS(BG694:BG810,$H694:$H810,$B691&amp;"*",$E694:$E810,"&lt;&gt;"&amp;"ндс(-)")+SUMIFS(BG694:BG810,$H694:$H810,$B691&amp;"*",$E694:$E810,"ндс(-)")/(1+Главная!$N$23))</f>
        <v>0</v>
      </c>
      <c r="BH691" s="99">
        <f>IF(BH$8="",0,SUMIFS(BH694:BH810,$H694:$H810,$B691&amp;"*",$E694:$E810,"&lt;&gt;"&amp;"ндс(-)")+SUMIFS(BH694:BH810,$H694:$H810,$B691&amp;"*",$E694:$E810,"ндс(-)")/(1+Главная!$N$23))</f>
        <v>0</v>
      </c>
      <c r="BI691" s="99">
        <f>IF(BI$8="",0,SUMIFS(BI694:BI810,$H694:$H810,$B691&amp;"*",$E694:$E810,"&lt;&gt;"&amp;"ндс(-)")+SUMIFS(BI694:BI810,$H694:$H810,$B691&amp;"*",$E694:$E810,"ндс(-)")/(1+Главная!$N$23))</f>
        <v>0</v>
      </c>
      <c r="BJ691" s="99">
        <f>IF(BJ$8="",0,SUMIFS(BJ694:BJ810,$H694:$H810,$B691&amp;"*",$E694:$E810,"&lt;&gt;"&amp;"ндс(-)")+SUMIFS(BJ694:BJ810,$H694:$H810,$B691&amp;"*",$E694:$E810,"ндс(-)")/(1+Главная!$N$23))</f>
        <v>0</v>
      </c>
      <c r="BK691" s="99">
        <f>IF(BK$8="",0,SUMIFS(BK694:BK810,$H694:$H810,$B691&amp;"*",$E694:$E810,"&lt;&gt;"&amp;"ндс(-)")+SUMIFS(BK694:BK810,$H694:$H810,$B691&amp;"*",$E694:$E810,"ндс(-)")/(1+Главная!$N$23))</f>
        <v>0</v>
      </c>
      <c r="BL691" s="99">
        <f>IF(BL$8="",0,SUMIFS(BL694:BL810,$H694:$H810,$B691&amp;"*",$E694:$E810,"&lt;&gt;"&amp;"ндс(-)")+SUMIFS(BL694:BL810,$H694:$H810,$B691&amp;"*",$E694:$E810,"ндс(-)")/(1+Главная!$N$23))</f>
        <v>0</v>
      </c>
      <c r="BM691" s="99">
        <f>IF(BM$8="",0,SUMIFS(BM694:BM810,$H694:$H810,$B691&amp;"*",$E694:$E810,"&lt;&gt;"&amp;"ндс(-)")+SUMIFS(BM694:BM810,$H694:$H810,$B691&amp;"*",$E694:$E810,"ндс(-)")/(1+Главная!$N$23))</f>
        <v>0</v>
      </c>
      <c r="BN691" s="99">
        <f>IF(BN$8="",0,SUMIFS(BN694:BN810,$H694:$H810,$B691&amp;"*",$E694:$E810,"&lt;&gt;"&amp;"ндс(-)")+SUMIFS(BN694:BN810,$H694:$H810,$B691&amp;"*",$E694:$E810,"ндс(-)")/(1+Главная!$N$23))</f>
        <v>0</v>
      </c>
      <c r="BO691" s="99">
        <f>IF(BO$8="",0,SUMIFS(BO694:BO810,$H694:$H810,$B691&amp;"*",$E694:$E810,"&lt;&gt;"&amp;"ндс(-)")+SUMIFS(BO694:BO810,$H694:$H810,$B691&amp;"*",$E694:$E810,"ндс(-)")/(1+Главная!$N$23))</f>
        <v>0</v>
      </c>
      <c r="BP691" s="99">
        <f>IF(BP$8="",0,SUMIFS(BP694:BP810,$H694:$H810,$B691&amp;"*",$E694:$E810,"&lt;&gt;"&amp;"ндс(-)")+SUMIFS(BP694:BP810,$H694:$H810,$B691&amp;"*",$E694:$E810,"ндс(-)")/(1+Главная!$N$23))</f>
        <v>0</v>
      </c>
      <c r="BQ691" s="99">
        <f>IF(BQ$8="",0,SUMIFS(BQ694:BQ810,$H694:$H810,$B691&amp;"*",$E694:$E810,"&lt;&gt;"&amp;"ндс(-)")+SUMIFS(BQ694:BQ810,$H694:$H810,$B691&amp;"*",$E694:$E810,"ндс(-)")/(1+Главная!$N$23))</f>
        <v>0</v>
      </c>
      <c r="BR691" s="99">
        <f>IF(BR$8="",0,SUMIFS(BR694:BR810,$H694:$H810,$B691&amp;"*",$E694:$E810,"&lt;&gt;"&amp;"ндс(-)")+SUMIFS(BR694:BR810,$H694:$H810,$B691&amp;"*",$E694:$E810,"ндс(-)")/(1+Главная!$N$23))</f>
        <v>0</v>
      </c>
      <c r="BS691" s="99">
        <f>IF(BS$8="",0,SUMIFS(BS694:BS810,$H694:$H810,$B691&amp;"*",$E694:$E810,"&lt;&gt;"&amp;"ндс(-)")+SUMIFS(BS694:BS810,$H694:$H810,$B691&amp;"*",$E694:$E810,"ндс(-)")/(1+Главная!$N$23))</f>
        <v>0</v>
      </c>
      <c r="BT691" s="99">
        <f>IF(BT$8="",0,SUMIFS(BT694:BT810,$H694:$H810,$B691&amp;"*",$E694:$E810,"&lt;&gt;"&amp;"ндс(-)")+SUMIFS(BT694:BT810,$H694:$H810,$B691&amp;"*",$E694:$E810,"ндс(-)")/(1+Главная!$N$23))</f>
        <v>0</v>
      </c>
      <c r="BU691" s="99">
        <f>IF(BU$8="",0,SUMIFS(BU694:BU810,$H694:$H810,$B691&amp;"*",$E694:$E810,"&lt;&gt;"&amp;"ндс(-)")+SUMIFS(BU694:BU810,$H694:$H810,$B691&amp;"*",$E694:$E810,"ндс(-)")/(1+Главная!$N$23))</f>
        <v>0</v>
      </c>
      <c r="BV691" s="99">
        <f>IF(BV$8="",0,SUMIFS(BV694:BV810,$H694:$H810,$B691&amp;"*",$E694:$E810,"&lt;&gt;"&amp;"ндс(-)")+SUMIFS(BV694:BV810,$H694:$H810,$B691&amp;"*",$E694:$E810,"ндс(-)")/(1+Главная!$N$23))</f>
        <v>0</v>
      </c>
      <c r="BW691" s="99">
        <f>IF(BW$8="",0,SUMIFS(BW694:BW810,$H694:$H810,$B691&amp;"*",$E694:$E810,"&lt;&gt;"&amp;"ндс(-)")+SUMIFS(BW694:BW810,$H694:$H810,$B691&amp;"*",$E694:$E810,"ндс(-)")/(1+Главная!$N$23))</f>
        <v>0</v>
      </c>
      <c r="BX691" s="99">
        <f>IF(BX$8="",0,SUMIFS(BX694:BX810,$H694:$H810,$B691&amp;"*",$E694:$E810,"&lt;&gt;"&amp;"ндс(-)")+SUMIFS(BX694:BX810,$H694:$H810,$B691&amp;"*",$E694:$E810,"ндс(-)")/(1+Главная!$N$23))</f>
        <v>0</v>
      </c>
      <c r="BY691" s="99">
        <f>IF(BY$8="",0,SUMIFS(BY694:BY810,$H694:$H810,$B691&amp;"*",$E694:$E810,"&lt;&gt;"&amp;"ндс(-)")+SUMIFS(BY694:BY810,$H694:$H810,$B691&amp;"*",$E694:$E810,"ндс(-)")/(1+Главная!$N$23))</f>
        <v>0</v>
      </c>
      <c r="BZ691" s="99">
        <f>IF(BZ$8="",0,SUMIFS(BZ694:BZ810,$H694:$H810,$B691&amp;"*",$E694:$E810,"&lt;&gt;"&amp;"ндс(-)")+SUMIFS(BZ694:BZ810,$H694:$H810,$B691&amp;"*",$E694:$E810,"ндс(-)")/(1+Главная!$N$23))</f>
        <v>0</v>
      </c>
      <c r="CA691" s="99">
        <f>IF(CA$8="",0,SUMIFS(CA694:CA810,$H694:$H810,$B691&amp;"*",$E694:$E810,"&lt;&gt;"&amp;"ндс(-)")+SUMIFS(CA694:CA810,$H694:$H810,$B691&amp;"*",$E694:$E810,"ндс(-)")/(1+Главная!$N$23))</f>
        <v>0</v>
      </c>
      <c r="CB691" s="99">
        <f>IF(CB$8="",0,SUMIFS(CB694:CB810,$H694:$H810,$B691&amp;"*",$E694:$E810,"&lt;&gt;"&amp;"ндс(-)")+SUMIFS(CB694:CB810,$H694:$H810,$B691&amp;"*",$E694:$E810,"ндс(-)")/(1+Главная!$N$23))</f>
        <v>0</v>
      </c>
      <c r="CC691" s="99">
        <f>IF(CC$8="",0,SUMIFS(CC694:CC810,$H694:$H810,$B691&amp;"*",$E694:$E810,"&lt;&gt;"&amp;"ндс(-)")+SUMIFS(CC694:CC810,$H694:$H810,$B691&amp;"*",$E694:$E810,"ндс(-)")/(1+Главная!$N$23))</f>
        <v>0</v>
      </c>
      <c r="CD691" s="99">
        <f>IF(CD$8="",0,SUMIFS(CD694:CD810,$H694:$H810,$B691&amp;"*",$E694:$E810,"&lt;&gt;"&amp;"ндс(-)")+SUMIFS(CD694:CD810,$H694:$H810,$B691&amp;"*",$E694:$E810,"ндс(-)")/(1+Главная!$N$23))</f>
        <v>0</v>
      </c>
      <c r="CE691" s="99">
        <f>IF(CE$8="",0,SUMIFS(CE694:CE810,$H694:$H810,$B691&amp;"*",$E694:$E810,"&lt;&gt;"&amp;"ндс(-)")+SUMIFS(CE694:CE810,$H694:$H810,$B691&amp;"*",$E694:$E810,"ндс(-)")/(1+Главная!$N$23))</f>
        <v>0</v>
      </c>
      <c r="CF691" s="99">
        <f>IF(CF$8="",0,SUMIFS(CF694:CF810,$H694:$H810,$B691&amp;"*",$E694:$E810,"&lt;&gt;"&amp;"ндс(-)")+SUMIFS(CF694:CF810,$H694:$H810,$B691&amp;"*",$E694:$E810,"ндс(-)")/(1+Главная!$N$23))</f>
        <v>0</v>
      </c>
      <c r="CG691" s="99">
        <f>IF(CG$8="",0,SUMIFS(CG694:CG810,$H694:$H810,$B691&amp;"*",$E694:$E810,"&lt;&gt;"&amp;"ндс(-)")+SUMIFS(CG694:CG810,$H694:$H810,$B691&amp;"*",$E694:$E810,"ндс(-)")/(1+Главная!$N$23))</f>
        <v>0</v>
      </c>
      <c r="CH691" s="99">
        <f>IF(CH$8="",0,SUMIFS(CH694:CH810,$H694:$H810,$B691&amp;"*",$E694:$E810,"&lt;&gt;"&amp;"ндс(-)")+SUMIFS(CH694:CH810,$H694:$H810,$B691&amp;"*",$E694:$E810,"ндс(-)")/(1+Главная!$N$23))</f>
        <v>0</v>
      </c>
      <c r="CI691" s="99">
        <f>IF(CI$8="",0,SUMIFS(CI694:CI810,$H694:$H810,$B691&amp;"*",$E694:$E810,"&lt;&gt;"&amp;"ндс(-)")+SUMIFS(CI694:CI810,$H694:$H810,$B691&amp;"*",$E694:$E810,"ндс(-)")/(1+Главная!$N$23))</f>
        <v>0</v>
      </c>
      <c r="CJ691" s="99">
        <f>IF(CJ$8="",0,SUMIFS(CJ694:CJ810,$H694:$H810,$B691&amp;"*",$E694:$E810,"&lt;&gt;"&amp;"ндс(-)")+SUMIFS(CJ694:CJ810,$H694:$H810,$B691&amp;"*",$E694:$E810,"ндс(-)")/(1+Главная!$N$23))</f>
        <v>0</v>
      </c>
      <c r="CK691" s="99">
        <f>IF(CK$8="",0,SUMIFS(CK694:CK810,$H694:$H810,$B691&amp;"*",$E694:$E810,"&lt;&gt;"&amp;"ндс(-)")+SUMIFS(CK694:CK810,$H694:$H810,$B691&amp;"*",$E694:$E810,"ндс(-)")/(1+Главная!$N$23))</f>
        <v>0</v>
      </c>
      <c r="CL691" s="99">
        <f>IF(CL$8="",0,SUMIFS(CL694:CL810,$H694:$H810,$B691&amp;"*",$E694:$E810,"&lt;&gt;"&amp;"ндс(-)")+SUMIFS(CL694:CL810,$H694:$H810,$B691&amp;"*",$E694:$E810,"ндс(-)")/(1+Главная!$N$23))</f>
        <v>0</v>
      </c>
      <c r="CM691" s="99">
        <f>IF(CM$8="",0,SUMIFS(CM694:CM810,$H694:$H810,$B691&amp;"*",$E694:$E810,"&lt;&gt;"&amp;"ндс(-)")+SUMIFS(CM694:CM810,$H694:$H810,$B691&amp;"*",$E694:$E810,"ндс(-)")/(1+Главная!$N$23))</f>
        <v>0</v>
      </c>
      <c r="CN691" s="99">
        <f>IF(CN$8="",0,SUMIFS(CN694:CN810,$H694:$H810,$B691&amp;"*",$E694:$E810,"&lt;&gt;"&amp;"ндс(-)")+SUMIFS(CN694:CN810,$H694:$H810,$B691&amp;"*",$E694:$E810,"ндс(-)")/(1+Главная!$N$23))</f>
        <v>0</v>
      </c>
      <c r="CO691" s="99">
        <f>IF(CO$8="",0,SUMIFS(CO694:CO810,$H694:$H810,$B691&amp;"*",$E694:$E810,"&lt;&gt;"&amp;"ндс(-)")+SUMIFS(CO694:CO810,$H694:$H810,$B691&amp;"*",$E694:$E810,"ндс(-)")/(1+Главная!$N$23))</f>
        <v>0</v>
      </c>
      <c r="CP691" s="99">
        <f>IF(CP$8="",0,SUMIFS(CP694:CP810,$H694:$H810,$B691&amp;"*",$E694:$E810,"&lt;&gt;"&amp;"ндс(-)")+SUMIFS(CP694:CP810,$H694:$H810,$B691&amp;"*",$E694:$E810,"ндс(-)")/(1+Главная!$N$23))</f>
        <v>0</v>
      </c>
      <c r="CQ691" s="99">
        <f>IF(CQ$8="",0,SUMIFS(CQ694:CQ810,$H694:$H810,$B691&amp;"*",$E694:$E810,"&lt;&gt;"&amp;"ндс(-)")+SUMIFS(CQ694:CQ810,$H694:$H810,$B691&amp;"*",$E694:$E810,"ндс(-)")/(1+Главная!$N$23))</f>
        <v>0</v>
      </c>
      <c r="CR691" s="99">
        <f>IF(CR$8="",0,SUMIFS(CR694:CR810,$H694:$H810,$B691&amp;"*",$E694:$E810,"&lt;&gt;"&amp;"ндс(-)")+SUMIFS(CR694:CR810,$H694:$H810,$B691&amp;"*",$E694:$E810,"ндс(-)")/(1+Главная!$N$23))</f>
        <v>0</v>
      </c>
      <c r="CS691" s="99">
        <f>IF(CS$8="",0,SUMIFS(CS694:CS810,$H694:$H810,$B691&amp;"*",$E694:$E810,"&lt;&gt;"&amp;"ндс(-)")+SUMIFS(CS694:CS810,$H694:$H810,$B691&amp;"*",$E694:$E810,"ндс(-)")/(1+Главная!$N$23))</f>
        <v>0</v>
      </c>
      <c r="CT691" s="99">
        <f>IF(CT$8="",0,SUMIFS(CT694:CT810,$H694:$H810,$B691&amp;"*",$E694:$E810,"&lt;&gt;"&amp;"ндс(-)")+SUMIFS(CT694:CT810,$H694:$H810,$B691&amp;"*",$E694:$E810,"ндс(-)")/(1+Главная!$N$23))</f>
        <v>0</v>
      </c>
      <c r="CU691" s="99">
        <f>IF(CU$8="",0,SUMIFS(CU694:CU810,$H694:$H810,$B691&amp;"*",$E694:$E810,"&lt;&gt;"&amp;"ндс(-)")+SUMIFS(CU694:CU810,$H694:$H810,$B691&amp;"*",$E694:$E810,"ндс(-)")/(1+Главная!$N$23))</f>
        <v>0</v>
      </c>
      <c r="CV691" s="99">
        <f>IF(CV$8="",0,SUMIFS(CV694:CV810,$H694:$H810,$B691&amp;"*",$E694:$E810,"&lt;&gt;"&amp;"ндс(-)")+SUMIFS(CV694:CV810,$H694:$H810,$B691&amp;"*",$E694:$E810,"ндс(-)")/(1+Главная!$N$23))</f>
        <v>0</v>
      </c>
      <c r="CW691" s="99">
        <f>IF(CW$8="",0,SUMIFS(CW694:CW810,$H694:$H810,$B691&amp;"*",$E694:$E810,"&lt;&gt;"&amp;"ндс(-)")+SUMIFS(CW694:CW810,$H694:$H810,$B691&amp;"*",$E694:$E810,"ндс(-)")/(1+Главная!$N$23))</f>
        <v>0</v>
      </c>
      <c r="CX691" s="99">
        <f>IF(CX$8="",0,SUMIFS(CX694:CX810,$H694:$H810,$B691&amp;"*",$E694:$E810,"&lt;&gt;"&amp;"ндс(-)")+SUMIFS(CX694:CX810,$H694:$H810,$B691&amp;"*",$E694:$E810,"ндс(-)")/(1+Главная!$N$23))</f>
        <v>0</v>
      </c>
      <c r="CY691" s="99">
        <f>IF(CY$8="",0,SUMIFS(CY694:CY810,$H694:$H810,$B691&amp;"*",$E694:$E810,"&lt;&gt;"&amp;"ндс(-)")+SUMIFS(CY694:CY810,$H694:$H810,$B691&amp;"*",$E694:$E810,"ндс(-)")/(1+Главная!$N$23))</f>
        <v>0</v>
      </c>
      <c r="CZ691" s="99">
        <f>IF(CZ$8="",0,SUMIFS(CZ694:CZ810,$H694:$H810,$B691&amp;"*",$E694:$E810,"&lt;&gt;"&amp;"ндс(-)")+SUMIFS(CZ694:CZ810,$H694:$H810,$B691&amp;"*",$E694:$E810,"ндс(-)")/(1+Главная!$N$23))</f>
        <v>0</v>
      </c>
      <c r="DA691" s="99">
        <f>IF(DA$8="",0,SUMIFS(DA694:DA810,$H694:$H810,$B691&amp;"*",$E694:$E810,"&lt;&gt;"&amp;"ндс(-)")+SUMIFS(DA694:DA810,$H694:$H810,$B691&amp;"*",$E694:$E810,"ндс(-)")/(1+Главная!$N$23))</f>
        <v>0</v>
      </c>
      <c r="DB691" s="99">
        <f>IF(DB$8="",0,SUMIFS(DB694:DB810,$H694:$H810,$B691&amp;"*",$E694:$E810,"&lt;&gt;"&amp;"ндс(-)")+SUMIFS(DB694:DB810,$H694:$H810,$B691&amp;"*",$E694:$E810,"ндс(-)")/(1+Главная!$N$23))</f>
        <v>0</v>
      </c>
      <c r="DC691" s="99">
        <f>IF(DC$8="",0,SUMIFS(DC694:DC810,$H694:$H810,$B691&amp;"*",$E694:$E810,"&lt;&gt;"&amp;"ндс(-)")+SUMIFS(DC694:DC810,$H694:$H810,$B691&amp;"*",$E694:$E810,"ндс(-)")/(1+Главная!$N$23))</f>
        <v>0</v>
      </c>
      <c r="DD691" s="99">
        <f>IF(DD$8="",0,SUMIFS(DD694:DD810,$H694:$H810,$B691&amp;"*",$E694:$E810,"&lt;&gt;"&amp;"ндс(-)")+SUMIFS(DD694:DD810,$H694:$H810,$B691&amp;"*",$E694:$E810,"ндс(-)")/(1+Главная!$N$23))</f>
        <v>0</v>
      </c>
      <c r="DE691" s="99">
        <f>IF(DE$8="",0,SUMIFS(DE694:DE810,$H694:$H810,$B691&amp;"*",$E694:$E810,"&lt;&gt;"&amp;"ндс(-)")+SUMIFS(DE694:DE810,$H694:$H810,$B691&amp;"*",$E694:$E810,"ндс(-)")/(1+Главная!$N$23))</f>
        <v>0</v>
      </c>
      <c r="DF691" s="99">
        <f>IF(DF$8="",0,SUMIFS(DF694:DF810,$H694:$H810,$B691&amp;"*",$E694:$E810,"&lt;&gt;"&amp;"ндс(-)")+SUMIFS(DF694:DF810,$H694:$H810,$B691&amp;"*",$E694:$E810,"ндс(-)")/(1+Главная!$N$23))</f>
        <v>0</v>
      </c>
      <c r="DG691" s="99">
        <f>IF(DG$8="",0,SUMIFS(DG694:DG810,$H694:$H810,$B691&amp;"*",$E694:$E810,"&lt;&gt;"&amp;"ндс(-)")+SUMIFS(DG694:DG810,$H694:$H810,$B691&amp;"*",$E694:$E810,"ндс(-)")/(1+Главная!$N$23))</f>
        <v>0</v>
      </c>
      <c r="DH691" s="99">
        <f>IF(DH$8="",0,SUMIFS(DH694:DH810,$H694:$H810,$B691&amp;"*",$E694:$E810,"&lt;&gt;"&amp;"ндс(-)")+SUMIFS(DH694:DH810,$H694:$H810,$B691&amp;"*",$E694:$E810,"ндс(-)")/(1+Главная!$N$23))</f>
        <v>0</v>
      </c>
      <c r="DI691" s="99">
        <f>IF(DI$8="",0,SUMIFS(DI694:DI810,$H694:$H810,$B691&amp;"*",$E694:$E810,"&lt;&gt;"&amp;"ндс(-)")+SUMIFS(DI694:DI810,$H694:$H810,$B691&amp;"*",$E694:$E810,"ндс(-)")/(1+Главная!$N$23))</f>
        <v>0</v>
      </c>
      <c r="DJ691" s="99">
        <f>IF(DJ$8="",0,SUMIFS(DJ694:DJ810,$H694:$H810,$B691&amp;"*",$E694:$E810,"&lt;&gt;"&amp;"ндс(-)")+SUMIFS(DJ694:DJ810,$H694:$H810,$B691&amp;"*",$E694:$E810,"ндс(-)")/(1+Главная!$N$23))</f>
        <v>0</v>
      </c>
      <c r="DK691" s="99">
        <f>IF(DK$8="",0,SUMIFS(DK694:DK810,$H694:$H810,$B691&amp;"*",$E694:$E810,"&lt;&gt;"&amp;"ндс(-)")+SUMIFS(DK694:DK810,$H694:$H810,$B691&amp;"*",$E694:$E810,"ндс(-)")/(1+Главная!$N$23))</f>
        <v>0</v>
      </c>
      <c r="DL691" s="99">
        <f>IF(DL$8="",0,SUMIFS(DL694:DL810,$H694:$H810,$B691&amp;"*",$E694:$E810,"&lt;&gt;"&amp;"ндс(-)")+SUMIFS(DL694:DL810,$H694:$H810,$B691&amp;"*",$E694:$E810,"ндс(-)")/(1+Главная!$N$23))</f>
        <v>0</v>
      </c>
      <c r="DM691" s="99">
        <f>IF(DM$8="",0,SUMIFS(DM694:DM810,$H694:$H810,$B691&amp;"*",$E694:$E810,"&lt;&gt;"&amp;"ндс(-)")+SUMIFS(DM694:DM810,$H694:$H810,$B691&amp;"*",$E694:$E810,"ндс(-)")/(1+Главная!$N$23))</f>
        <v>0</v>
      </c>
      <c r="DN691" s="99">
        <f>IF(DN$8="",0,SUMIFS(DN694:DN810,$H694:$H810,$B691&amp;"*",$E694:$E810,"&lt;&gt;"&amp;"ндс(-)")+SUMIFS(DN694:DN810,$H694:$H810,$B691&amp;"*",$E694:$E810,"ндс(-)")/(1+Главная!$N$23))</f>
        <v>0</v>
      </c>
      <c r="DO691" s="99">
        <f>IF(DO$8="",0,SUMIFS(DO694:DO810,$H694:$H810,$B691&amp;"*",$E694:$E810,"&lt;&gt;"&amp;"ндс(-)")+SUMIFS(DO694:DO810,$H694:$H810,$B691&amp;"*",$E694:$E810,"ндс(-)")/(1+Главная!$N$23))</f>
        <v>0</v>
      </c>
      <c r="DP691" s="99">
        <f>IF(DP$8="",0,SUMIFS(DP694:DP810,$H694:$H810,$B691&amp;"*",$E694:$E810,"&lt;&gt;"&amp;"ндс(-)")+SUMIFS(DP694:DP810,$H694:$H810,$B691&amp;"*",$E694:$E810,"ндс(-)")/(1+Главная!$N$23))</f>
        <v>0</v>
      </c>
      <c r="DQ691" s="99">
        <f>IF(DQ$8="",0,SUMIFS(DQ694:DQ810,$H694:$H810,$B691&amp;"*",$E694:$E810,"&lt;&gt;"&amp;"ндс(-)")+SUMIFS(DQ694:DQ810,$H694:$H810,$B691&amp;"*",$E694:$E810,"ндс(-)")/(1+Главная!$N$23))</f>
        <v>0</v>
      </c>
      <c r="DR691" s="99">
        <f>IF(DR$8="",0,SUMIFS(DR694:DR810,$H694:$H810,$B691&amp;"*",$E694:$E810,"&lt;&gt;"&amp;"ндс(-)")+SUMIFS(DR694:DR810,$H694:$H810,$B691&amp;"*",$E694:$E810,"ндс(-)")/(1+Главная!$N$23))</f>
        <v>0</v>
      </c>
      <c r="DS691" s="99">
        <f>IF(DS$8="",0,SUMIFS(DS694:DS810,$H694:$H810,$B691&amp;"*",$E694:$E810,"&lt;&gt;"&amp;"ндс(-)")+SUMIFS(DS694:DS810,$H694:$H810,$B691&amp;"*",$E694:$E810,"ндс(-)")/(1+Главная!$N$23))</f>
        <v>0</v>
      </c>
      <c r="DT691" s="99">
        <f>IF(DT$8="",0,SUMIFS(DT694:DT810,$H694:$H810,$B691&amp;"*",$E694:$E810,"&lt;&gt;"&amp;"ндс(-)")+SUMIFS(DT694:DT810,$H694:$H810,$B691&amp;"*",$E694:$E810,"ндс(-)")/(1+Главная!$N$23))</f>
        <v>0</v>
      </c>
      <c r="DU691" s="35"/>
      <c r="DV691" s="35"/>
    </row>
    <row r="692" spans="1:126" s="333" customFormat="1" ht="10.199999999999999">
      <c r="A692" s="326"/>
      <c r="B692" s="327" t="s">
        <v>149</v>
      </c>
      <c r="C692" s="326"/>
      <c r="D692" s="326"/>
      <c r="E692" s="270"/>
      <c r="F692" s="328"/>
      <c r="G692" s="304"/>
      <c r="H692" s="326"/>
      <c r="I692" s="326" t="str">
        <f>$H$23</f>
        <v>Начисление прямых расходов</v>
      </c>
      <c r="J692" s="326"/>
      <c r="K692" s="326"/>
      <c r="L692" s="326"/>
      <c r="M692" s="300"/>
      <c r="N692" s="326" t="str">
        <f>N571</f>
        <v>Продажа машиномест</v>
      </c>
      <c r="O692" s="326"/>
      <c r="P692" s="229"/>
      <c r="Q692" s="326" t="s">
        <v>25</v>
      </c>
      <c r="R692" s="326"/>
      <c r="S692" s="300"/>
      <c r="T692" s="329"/>
      <c r="U692" s="300"/>
      <c r="V692" s="326"/>
      <c r="W692" s="330">
        <f>SUM($Y692:$DU692)</f>
        <v>0</v>
      </c>
      <c r="X692" s="330"/>
      <c r="Y692" s="245"/>
      <c r="Z692" s="331"/>
      <c r="AA692" s="332">
        <f>IF(AA$8="",0,SUMIFS(AA694:AA810,$H694:$H810,$B691&amp;"*"))</f>
        <v>0</v>
      </c>
      <c r="AB692" s="332">
        <f t="shared" ref="AB692:CM692" si="1978">IF(AB$8="",0,SUMIFS(AB694:AB810,$H694:$H810,$B691&amp;"*"))</f>
        <v>0</v>
      </c>
      <c r="AC692" s="332">
        <f t="shared" si="1978"/>
        <v>0</v>
      </c>
      <c r="AD692" s="332">
        <f t="shared" si="1978"/>
        <v>0</v>
      </c>
      <c r="AE692" s="332">
        <f t="shared" si="1978"/>
        <v>0</v>
      </c>
      <c r="AF692" s="332">
        <f t="shared" si="1978"/>
        <v>0</v>
      </c>
      <c r="AG692" s="332">
        <f t="shared" si="1978"/>
        <v>0</v>
      </c>
      <c r="AH692" s="332">
        <f t="shared" si="1978"/>
        <v>0</v>
      </c>
      <c r="AI692" s="332">
        <f t="shared" si="1978"/>
        <v>0</v>
      </c>
      <c r="AJ692" s="332">
        <f t="shared" si="1978"/>
        <v>0</v>
      </c>
      <c r="AK692" s="332">
        <f t="shared" si="1978"/>
        <v>0</v>
      </c>
      <c r="AL692" s="332">
        <f t="shared" si="1978"/>
        <v>0</v>
      </c>
      <c r="AM692" s="332">
        <f t="shared" si="1978"/>
        <v>0</v>
      </c>
      <c r="AN692" s="332">
        <f t="shared" si="1978"/>
        <v>0</v>
      </c>
      <c r="AO692" s="332">
        <f t="shared" si="1978"/>
        <v>0</v>
      </c>
      <c r="AP692" s="332">
        <f t="shared" si="1978"/>
        <v>0</v>
      </c>
      <c r="AQ692" s="332">
        <f t="shared" si="1978"/>
        <v>0</v>
      </c>
      <c r="AR692" s="332">
        <f t="shared" si="1978"/>
        <v>0</v>
      </c>
      <c r="AS692" s="332">
        <f t="shared" si="1978"/>
        <v>0</v>
      </c>
      <c r="AT692" s="332">
        <f t="shared" si="1978"/>
        <v>0</v>
      </c>
      <c r="AU692" s="332">
        <f t="shared" si="1978"/>
        <v>0</v>
      </c>
      <c r="AV692" s="332">
        <f t="shared" si="1978"/>
        <v>0</v>
      </c>
      <c r="AW692" s="332">
        <f t="shared" si="1978"/>
        <v>0</v>
      </c>
      <c r="AX692" s="332">
        <f t="shared" si="1978"/>
        <v>0</v>
      </c>
      <c r="AY692" s="332">
        <f t="shared" si="1978"/>
        <v>0</v>
      </c>
      <c r="AZ692" s="332">
        <f t="shared" si="1978"/>
        <v>0</v>
      </c>
      <c r="BA692" s="332">
        <f t="shared" si="1978"/>
        <v>0</v>
      </c>
      <c r="BB692" s="332">
        <f t="shared" si="1978"/>
        <v>0</v>
      </c>
      <c r="BC692" s="332">
        <f t="shared" si="1978"/>
        <v>0</v>
      </c>
      <c r="BD692" s="332">
        <f t="shared" si="1978"/>
        <v>0</v>
      </c>
      <c r="BE692" s="332">
        <f t="shared" si="1978"/>
        <v>0</v>
      </c>
      <c r="BF692" s="332">
        <f t="shared" si="1978"/>
        <v>0</v>
      </c>
      <c r="BG692" s="332">
        <f t="shared" si="1978"/>
        <v>0</v>
      </c>
      <c r="BH692" s="332">
        <f t="shared" si="1978"/>
        <v>0</v>
      </c>
      <c r="BI692" s="332">
        <f t="shared" si="1978"/>
        <v>0</v>
      </c>
      <c r="BJ692" s="332">
        <f t="shared" si="1978"/>
        <v>0</v>
      </c>
      <c r="BK692" s="332">
        <f t="shared" si="1978"/>
        <v>0</v>
      </c>
      <c r="BL692" s="332">
        <f t="shared" si="1978"/>
        <v>0</v>
      </c>
      <c r="BM692" s="332">
        <f t="shared" si="1978"/>
        <v>0</v>
      </c>
      <c r="BN692" s="332">
        <f t="shared" si="1978"/>
        <v>0</v>
      </c>
      <c r="BO692" s="332">
        <f t="shared" si="1978"/>
        <v>0</v>
      </c>
      <c r="BP692" s="332">
        <f t="shared" si="1978"/>
        <v>0</v>
      </c>
      <c r="BQ692" s="332">
        <f t="shared" si="1978"/>
        <v>0</v>
      </c>
      <c r="BR692" s="332">
        <f t="shared" si="1978"/>
        <v>0</v>
      </c>
      <c r="BS692" s="332">
        <f t="shared" si="1978"/>
        <v>0</v>
      </c>
      <c r="BT692" s="332">
        <f t="shared" si="1978"/>
        <v>0</v>
      </c>
      <c r="BU692" s="332">
        <f t="shared" si="1978"/>
        <v>0</v>
      </c>
      <c r="BV692" s="332">
        <f t="shared" si="1978"/>
        <v>0</v>
      </c>
      <c r="BW692" s="332">
        <f t="shared" si="1978"/>
        <v>0</v>
      </c>
      <c r="BX692" s="332">
        <f t="shared" si="1978"/>
        <v>0</v>
      </c>
      <c r="BY692" s="332">
        <f t="shared" si="1978"/>
        <v>0</v>
      </c>
      <c r="BZ692" s="332">
        <f t="shared" si="1978"/>
        <v>0</v>
      </c>
      <c r="CA692" s="332">
        <f t="shared" si="1978"/>
        <v>0</v>
      </c>
      <c r="CB692" s="332">
        <f t="shared" si="1978"/>
        <v>0</v>
      </c>
      <c r="CC692" s="332">
        <f t="shared" si="1978"/>
        <v>0</v>
      </c>
      <c r="CD692" s="332">
        <f t="shared" si="1978"/>
        <v>0</v>
      </c>
      <c r="CE692" s="332">
        <f t="shared" si="1978"/>
        <v>0</v>
      </c>
      <c r="CF692" s="332">
        <f t="shared" si="1978"/>
        <v>0</v>
      </c>
      <c r="CG692" s="332">
        <f t="shared" si="1978"/>
        <v>0</v>
      </c>
      <c r="CH692" s="332">
        <f t="shared" si="1978"/>
        <v>0</v>
      </c>
      <c r="CI692" s="332">
        <f t="shared" si="1978"/>
        <v>0</v>
      </c>
      <c r="CJ692" s="332">
        <f t="shared" si="1978"/>
        <v>0</v>
      </c>
      <c r="CK692" s="332">
        <f t="shared" si="1978"/>
        <v>0</v>
      </c>
      <c r="CL692" s="332">
        <f t="shared" si="1978"/>
        <v>0</v>
      </c>
      <c r="CM692" s="332">
        <f t="shared" si="1978"/>
        <v>0</v>
      </c>
      <c r="CN692" s="332">
        <f t="shared" ref="CN692:DT692" si="1979">IF(CN$8="",0,SUMIFS(CN694:CN810,$H694:$H810,$B691&amp;"*"))</f>
        <v>0</v>
      </c>
      <c r="CO692" s="332">
        <f t="shared" si="1979"/>
        <v>0</v>
      </c>
      <c r="CP692" s="332">
        <f t="shared" si="1979"/>
        <v>0</v>
      </c>
      <c r="CQ692" s="332">
        <f t="shared" si="1979"/>
        <v>0</v>
      </c>
      <c r="CR692" s="332">
        <f t="shared" si="1979"/>
        <v>0</v>
      </c>
      <c r="CS692" s="332">
        <f t="shared" si="1979"/>
        <v>0</v>
      </c>
      <c r="CT692" s="332">
        <f t="shared" si="1979"/>
        <v>0</v>
      </c>
      <c r="CU692" s="332">
        <f t="shared" si="1979"/>
        <v>0</v>
      </c>
      <c r="CV692" s="332">
        <f t="shared" si="1979"/>
        <v>0</v>
      </c>
      <c r="CW692" s="332">
        <f t="shared" si="1979"/>
        <v>0</v>
      </c>
      <c r="CX692" s="332">
        <f t="shared" si="1979"/>
        <v>0</v>
      </c>
      <c r="CY692" s="332">
        <f t="shared" si="1979"/>
        <v>0</v>
      </c>
      <c r="CZ692" s="332">
        <f t="shared" si="1979"/>
        <v>0</v>
      </c>
      <c r="DA692" s="332">
        <f t="shared" si="1979"/>
        <v>0</v>
      </c>
      <c r="DB692" s="332">
        <f t="shared" si="1979"/>
        <v>0</v>
      </c>
      <c r="DC692" s="332">
        <f t="shared" si="1979"/>
        <v>0</v>
      </c>
      <c r="DD692" s="332">
        <f t="shared" si="1979"/>
        <v>0</v>
      </c>
      <c r="DE692" s="332">
        <f t="shared" si="1979"/>
        <v>0</v>
      </c>
      <c r="DF692" s="332">
        <f t="shared" si="1979"/>
        <v>0</v>
      </c>
      <c r="DG692" s="332">
        <f t="shared" si="1979"/>
        <v>0</v>
      </c>
      <c r="DH692" s="332">
        <f t="shared" si="1979"/>
        <v>0</v>
      </c>
      <c r="DI692" s="332">
        <f t="shared" si="1979"/>
        <v>0</v>
      </c>
      <c r="DJ692" s="332">
        <f t="shared" si="1979"/>
        <v>0</v>
      </c>
      <c r="DK692" s="332">
        <f t="shared" si="1979"/>
        <v>0</v>
      </c>
      <c r="DL692" s="332">
        <f t="shared" si="1979"/>
        <v>0</v>
      </c>
      <c r="DM692" s="332">
        <f t="shared" si="1979"/>
        <v>0</v>
      </c>
      <c r="DN692" s="332">
        <f t="shared" si="1979"/>
        <v>0</v>
      </c>
      <c r="DO692" s="332">
        <f t="shared" si="1979"/>
        <v>0</v>
      </c>
      <c r="DP692" s="332">
        <f t="shared" si="1979"/>
        <v>0</v>
      </c>
      <c r="DQ692" s="332">
        <f t="shared" si="1979"/>
        <v>0</v>
      </c>
      <c r="DR692" s="332">
        <f t="shared" si="1979"/>
        <v>0</v>
      </c>
      <c r="DS692" s="332">
        <f t="shared" si="1979"/>
        <v>0</v>
      </c>
      <c r="DT692" s="332">
        <f t="shared" si="1979"/>
        <v>0</v>
      </c>
      <c r="DU692" s="326"/>
      <c r="DV692" s="326"/>
    </row>
    <row r="693" spans="1:126" s="38" customFormat="1">
      <c r="A693" s="35"/>
      <c r="B693" s="257" t="s">
        <v>144</v>
      </c>
      <c r="C693" s="35"/>
      <c r="D693" s="35"/>
      <c r="E693" s="9" t="s">
        <v>110</v>
      </c>
      <c r="F693" s="50"/>
      <c r="G693" s="304"/>
      <c r="H693" s="35" t="str">
        <f>$H$29</f>
        <v>Оплата прямых расходов</v>
      </c>
      <c r="I693" s="35"/>
      <c r="J693" s="35"/>
      <c r="K693" s="35"/>
      <c r="L693" s="35"/>
      <c r="M693" s="36"/>
      <c r="N693" s="35" t="str">
        <f>N571</f>
        <v>Продажа машиномест</v>
      </c>
      <c r="O693" s="35"/>
      <c r="P693" s="5"/>
      <c r="Q693" s="35" t="s">
        <v>25</v>
      </c>
      <c r="R693" s="35"/>
      <c r="S693" s="36"/>
      <c r="T693" s="201"/>
      <c r="U693" s="36"/>
      <c r="V693" s="35"/>
      <c r="W693" s="37">
        <f>SUM($Y693:$DU693)</f>
        <v>0</v>
      </c>
      <c r="X693" s="37"/>
      <c r="Y693" s="45"/>
      <c r="Z693" s="98"/>
      <c r="AA693" s="99">
        <f>IF(AA$8="",0,SUMIFS(AA694:AA810,$H694:$H810,$B693&amp;"*"))</f>
        <v>0</v>
      </c>
      <c r="AB693" s="99">
        <f t="shared" ref="AB693:CM693" si="1980">IF(AB$8="",0,SUMIFS(AB694:AB810,$H694:$H810,$B693&amp;"*"))</f>
        <v>0</v>
      </c>
      <c r="AC693" s="99">
        <f t="shared" si="1980"/>
        <v>0</v>
      </c>
      <c r="AD693" s="99">
        <f t="shared" si="1980"/>
        <v>0</v>
      </c>
      <c r="AE693" s="99">
        <f t="shared" si="1980"/>
        <v>0</v>
      </c>
      <c r="AF693" s="99">
        <f t="shared" si="1980"/>
        <v>0</v>
      </c>
      <c r="AG693" s="99">
        <f t="shared" si="1980"/>
        <v>0</v>
      </c>
      <c r="AH693" s="99">
        <f t="shared" si="1980"/>
        <v>0</v>
      </c>
      <c r="AI693" s="99">
        <f t="shared" si="1980"/>
        <v>0</v>
      </c>
      <c r="AJ693" s="99">
        <f t="shared" si="1980"/>
        <v>0</v>
      </c>
      <c r="AK693" s="99">
        <f t="shared" si="1980"/>
        <v>0</v>
      </c>
      <c r="AL693" s="99">
        <f t="shared" si="1980"/>
        <v>0</v>
      </c>
      <c r="AM693" s="99">
        <f t="shared" si="1980"/>
        <v>0</v>
      </c>
      <c r="AN693" s="99">
        <f t="shared" si="1980"/>
        <v>0</v>
      </c>
      <c r="AO693" s="99">
        <f t="shared" si="1980"/>
        <v>0</v>
      </c>
      <c r="AP693" s="99">
        <f t="shared" si="1980"/>
        <v>0</v>
      </c>
      <c r="AQ693" s="99">
        <f t="shared" si="1980"/>
        <v>0</v>
      </c>
      <c r="AR693" s="99">
        <f t="shared" si="1980"/>
        <v>0</v>
      </c>
      <c r="AS693" s="99">
        <f t="shared" si="1980"/>
        <v>0</v>
      </c>
      <c r="AT693" s="99">
        <f t="shared" si="1980"/>
        <v>0</v>
      </c>
      <c r="AU693" s="99">
        <f t="shared" si="1980"/>
        <v>0</v>
      </c>
      <c r="AV693" s="99">
        <f t="shared" si="1980"/>
        <v>0</v>
      </c>
      <c r="AW693" s="99">
        <f t="shared" si="1980"/>
        <v>0</v>
      </c>
      <c r="AX693" s="99">
        <f t="shared" si="1980"/>
        <v>0</v>
      </c>
      <c r="AY693" s="99">
        <f t="shared" si="1980"/>
        <v>0</v>
      </c>
      <c r="AZ693" s="99">
        <f t="shared" si="1980"/>
        <v>0</v>
      </c>
      <c r="BA693" s="99">
        <f t="shared" si="1980"/>
        <v>0</v>
      </c>
      <c r="BB693" s="99">
        <f t="shared" si="1980"/>
        <v>0</v>
      </c>
      <c r="BC693" s="99">
        <f t="shared" si="1980"/>
        <v>0</v>
      </c>
      <c r="BD693" s="99">
        <f t="shared" si="1980"/>
        <v>0</v>
      </c>
      <c r="BE693" s="99">
        <f t="shared" si="1980"/>
        <v>0</v>
      </c>
      <c r="BF693" s="99">
        <f t="shared" si="1980"/>
        <v>0</v>
      </c>
      <c r="BG693" s="99">
        <f t="shared" si="1980"/>
        <v>0</v>
      </c>
      <c r="BH693" s="99">
        <f t="shared" si="1980"/>
        <v>0</v>
      </c>
      <c r="BI693" s="99">
        <f t="shared" si="1980"/>
        <v>0</v>
      </c>
      <c r="BJ693" s="99">
        <f t="shared" si="1980"/>
        <v>0</v>
      </c>
      <c r="BK693" s="99">
        <f t="shared" si="1980"/>
        <v>0</v>
      </c>
      <c r="BL693" s="99">
        <f t="shared" si="1980"/>
        <v>0</v>
      </c>
      <c r="BM693" s="99">
        <f t="shared" si="1980"/>
        <v>0</v>
      </c>
      <c r="BN693" s="99">
        <f t="shared" si="1980"/>
        <v>0</v>
      </c>
      <c r="BO693" s="99">
        <f t="shared" si="1980"/>
        <v>0</v>
      </c>
      <c r="BP693" s="99">
        <f t="shared" si="1980"/>
        <v>0</v>
      </c>
      <c r="BQ693" s="99">
        <f t="shared" si="1980"/>
        <v>0</v>
      </c>
      <c r="BR693" s="99">
        <f t="shared" si="1980"/>
        <v>0</v>
      </c>
      <c r="BS693" s="99">
        <f t="shared" si="1980"/>
        <v>0</v>
      </c>
      <c r="BT693" s="99">
        <f t="shared" si="1980"/>
        <v>0</v>
      </c>
      <c r="BU693" s="99">
        <f t="shared" si="1980"/>
        <v>0</v>
      </c>
      <c r="BV693" s="99">
        <f t="shared" si="1980"/>
        <v>0</v>
      </c>
      <c r="BW693" s="99">
        <f t="shared" si="1980"/>
        <v>0</v>
      </c>
      <c r="BX693" s="99">
        <f t="shared" si="1980"/>
        <v>0</v>
      </c>
      <c r="BY693" s="99">
        <f t="shared" si="1980"/>
        <v>0</v>
      </c>
      <c r="BZ693" s="99">
        <f t="shared" si="1980"/>
        <v>0</v>
      </c>
      <c r="CA693" s="99">
        <f t="shared" si="1980"/>
        <v>0</v>
      </c>
      <c r="CB693" s="99">
        <f t="shared" si="1980"/>
        <v>0</v>
      </c>
      <c r="CC693" s="99">
        <f t="shared" si="1980"/>
        <v>0</v>
      </c>
      <c r="CD693" s="99">
        <f t="shared" si="1980"/>
        <v>0</v>
      </c>
      <c r="CE693" s="99">
        <f t="shared" si="1980"/>
        <v>0</v>
      </c>
      <c r="CF693" s="99">
        <f t="shared" si="1980"/>
        <v>0</v>
      </c>
      <c r="CG693" s="99">
        <f t="shared" si="1980"/>
        <v>0</v>
      </c>
      <c r="CH693" s="99">
        <f t="shared" si="1980"/>
        <v>0</v>
      </c>
      <c r="CI693" s="99">
        <f t="shared" si="1980"/>
        <v>0</v>
      </c>
      <c r="CJ693" s="99">
        <f t="shared" si="1980"/>
        <v>0</v>
      </c>
      <c r="CK693" s="99">
        <f t="shared" si="1980"/>
        <v>0</v>
      </c>
      <c r="CL693" s="99">
        <f t="shared" si="1980"/>
        <v>0</v>
      </c>
      <c r="CM693" s="99">
        <f t="shared" si="1980"/>
        <v>0</v>
      </c>
      <c r="CN693" s="99">
        <f t="shared" ref="CN693:DT693" si="1981">IF(CN$8="",0,SUMIFS(CN694:CN810,$H694:$H810,$B693&amp;"*"))</f>
        <v>0</v>
      </c>
      <c r="CO693" s="99">
        <f t="shared" si="1981"/>
        <v>0</v>
      </c>
      <c r="CP693" s="99">
        <f t="shared" si="1981"/>
        <v>0</v>
      </c>
      <c r="CQ693" s="99">
        <f t="shared" si="1981"/>
        <v>0</v>
      </c>
      <c r="CR693" s="99">
        <f t="shared" si="1981"/>
        <v>0</v>
      </c>
      <c r="CS693" s="99">
        <f t="shared" si="1981"/>
        <v>0</v>
      </c>
      <c r="CT693" s="99">
        <f t="shared" si="1981"/>
        <v>0</v>
      </c>
      <c r="CU693" s="99">
        <f t="shared" si="1981"/>
        <v>0</v>
      </c>
      <c r="CV693" s="99">
        <f t="shared" si="1981"/>
        <v>0</v>
      </c>
      <c r="CW693" s="99">
        <f t="shared" si="1981"/>
        <v>0</v>
      </c>
      <c r="CX693" s="99">
        <f t="shared" si="1981"/>
        <v>0</v>
      </c>
      <c r="CY693" s="99">
        <f t="shared" si="1981"/>
        <v>0</v>
      </c>
      <c r="CZ693" s="99">
        <f t="shared" si="1981"/>
        <v>0</v>
      </c>
      <c r="DA693" s="99">
        <f t="shared" si="1981"/>
        <v>0</v>
      </c>
      <c r="DB693" s="99">
        <f t="shared" si="1981"/>
        <v>0</v>
      </c>
      <c r="DC693" s="99">
        <f t="shared" si="1981"/>
        <v>0</v>
      </c>
      <c r="DD693" s="99">
        <f t="shared" si="1981"/>
        <v>0</v>
      </c>
      <c r="DE693" s="99">
        <f t="shared" si="1981"/>
        <v>0</v>
      </c>
      <c r="DF693" s="99">
        <f t="shared" si="1981"/>
        <v>0</v>
      </c>
      <c r="DG693" s="99">
        <f t="shared" si="1981"/>
        <v>0</v>
      </c>
      <c r="DH693" s="99">
        <f t="shared" si="1981"/>
        <v>0</v>
      </c>
      <c r="DI693" s="99">
        <f t="shared" si="1981"/>
        <v>0</v>
      </c>
      <c r="DJ693" s="99">
        <f t="shared" si="1981"/>
        <v>0</v>
      </c>
      <c r="DK693" s="99">
        <f t="shared" si="1981"/>
        <v>0</v>
      </c>
      <c r="DL693" s="99">
        <f t="shared" si="1981"/>
        <v>0</v>
      </c>
      <c r="DM693" s="99">
        <f t="shared" si="1981"/>
        <v>0</v>
      </c>
      <c r="DN693" s="99">
        <f t="shared" si="1981"/>
        <v>0</v>
      </c>
      <c r="DO693" s="99">
        <f t="shared" si="1981"/>
        <v>0</v>
      </c>
      <c r="DP693" s="99">
        <f t="shared" si="1981"/>
        <v>0</v>
      </c>
      <c r="DQ693" s="99">
        <f t="shared" si="1981"/>
        <v>0</v>
      </c>
      <c r="DR693" s="99">
        <f t="shared" si="1981"/>
        <v>0</v>
      </c>
      <c r="DS693" s="99">
        <f t="shared" si="1981"/>
        <v>0</v>
      </c>
      <c r="DT693" s="99">
        <f t="shared" si="1981"/>
        <v>0</v>
      </c>
      <c r="DU693" s="35"/>
      <c r="DV693" s="35"/>
    </row>
    <row r="694" spans="1:126" ht="4.2" customHeight="1">
      <c r="A694" s="1"/>
      <c r="B694" s="40"/>
      <c r="C694" s="40"/>
      <c r="D694" s="40"/>
      <c r="E694" s="40"/>
      <c r="F694" s="40"/>
      <c r="G694" s="40"/>
      <c r="H694" s="40"/>
      <c r="I694" s="40"/>
      <c r="J694" s="40"/>
      <c r="K694" s="40"/>
      <c r="L694" s="1"/>
      <c r="M694" s="5"/>
      <c r="N694" s="40"/>
      <c r="O694" s="1"/>
      <c r="P694" s="5"/>
      <c r="Q694" s="1"/>
      <c r="R694" s="1"/>
      <c r="S694" s="5"/>
      <c r="T694" s="7"/>
      <c r="U694" s="23"/>
      <c r="V694" s="1"/>
      <c r="W694" s="40"/>
      <c r="X694" s="10"/>
      <c r="Y694" s="45"/>
      <c r="Z694" s="92"/>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c r="DO694" s="100"/>
      <c r="DP694" s="100"/>
      <c r="DQ694" s="100"/>
      <c r="DR694" s="100"/>
      <c r="DS694" s="100"/>
      <c r="DT694" s="100"/>
      <c r="DU694" s="1"/>
      <c r="DV694" s="1"/>
    </row>
    <row r="695" spans="1:126" ht="7.2" customHeight="1">
      <c r="A695" s="1"/>
      <c r="B695" s="1"/>
      <c r="C695" s="1"/>
      <c r="D695" s="1"/>
      <c r="E695" s="261"/>
      <c r="F695" s="47"/>
      <c r="G695" s="229"/>
      <c r="H695" s="1"/>
      <c r="I695" s="1"/>
      <c r="J695" s="1"/>
      <c r="K695" s="1"/>
      <c r="L695" s="1"/>
      <c r="M695" s="5"/>
      <c r="N695" s="1"/>
      <c r="O695" s="1"/>
      <c r="P695" s="5"/>
      <c r="Q695" s="1"/>
      <c r="R695" s="1"/>
      <c r="S695" s="5"/>
      <c r="T695" s="7"/>
      <c r="U695" s="23"/>
      <c r="V695" s="1"/>
      <c r="W695" s="11"/>
      <c r="X695" s="10"/>
      <c r="Y695" s="45"/>
      <c r="Z695" s="92"/>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1"/>
      <c r="DV695" s="1"/>
    </row>
    <row r="696" spans="1:126" s="22" customFormat="1" ht="12.6" thickBot="1">
      <c r="A696" s="18"/>
      <c r="B696" s="242" t="s">
        <v>123</v>
      </c>
      <c r="C696" s="18"/>
      <c r="D696" s="18"/>
      <c r="E696" s="267"/>
      <c r="F696" s="51"/>
      <c r="G696" s="230"/>
      <c r="H696" s="18"/>
      <c r="I696" s="18" t="str">
        <f>$I$164</f>
        <v>прямой перем. расход, выберите тип зависимости</v>
      </c>
      <c r="J696" s="18"/>
      <c r="K696" s="18"/>
      <c r="L696" s="18"/>
      <c r="M696" s="5" t="s">
        <v>6</v>
      </c>
      <c r="N696" s="583" t="s">
        <v>288</v>
      </c>
      <c r="O696" s="18"/>
      <c r="P696" s="19"/>
      <c r="Q696" s="18" t="s">
        <v>12</v>
      </c>
      <c r="R696" s="18"/>
      <c r="S696" s="19" t="s">
        <v>6</v>
      </c>
      <c r="T696" s="204"/>
      <c r="U696" s="25" t="s">
        <v>7</v>
      </c>
      <c r="V696" s="18"/>
      <c r="W696" s="20"/>
      <c r="X696" s="21"/>
      <c r="Y696" s="46"/>
      <c r="Z696" s="95"/>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96"/>
      <c r="BN696" s="96"/>
      <c r="BO696" s="96"/>
      <c r="BP696" s="96"/>
      <c r="BQ696" s="96"/>
      <c r="BR696" s="96"/>
      <c r="BS696" s="96"/>
      <c r="BT696" s="96"/>
      <c r="BU696" s="96"/>
      <c r="BV696" s="96"/>
      <c r="BW696" s="96"/>
      <c r="BX696" s="96"/>
      <c r="BY696" s="96"/>
      <c r="BZ696" s="96"/>
      <c r="CA696" s="96"/>
      <c r="CB696" s="96"/>
      <c r="CC696" s="96"/>
      <c r="CD696" s="96"/>
      <c r="CE696" s="96"/>
      <c r="CF696" s="96"/>
      <c r="CG696" s="96"/>
      <c r="CH696" s="96"/>
      <c r="CI696" s="96"/>
      <c r="CJ696" s="96"/>
      <c r="CK696" s="96"/>
      <c r="CL696" s="96"/>
      <c r="CM696" s="96"/>
      <c r="CN696" s="96"/>
      <c r="CO696" s="96"/>
      <c r="CP696" s="96"/>
      <c r="CQ696" s="96"/>
      <c r="CR696" s="96"/>
      <c r="CS696" s="96"/>
      <c r="CT696" s="96"/>
      <c r="CU696" s="96"/>
      <c r="CV696" s="96"/>
      <c r="CW696" s="96"/>
      <c r="CX696" s="96"/>
      <c r="CY696" s="96"/>
      <c r="CZ696" s="96"/>
      <c r="DA696" s="96"/>
      <c r="DB696" s="96"/>
      <c r="DC696" s="96"/>
      <c r="DD696" s="96"/>
      <c r="DE696" s="96"/>
      <c r="DF696" s="96"/>
      <c r="DG696" s="96"/>
      <c r="DH696" s="96"/>
      <c r="DI696" s="96"/>
      <c r="DJ696" s="96"/>
      <c r="DK696" s="96"/>
      <c r="DL696" s="96"/>
      <c r="DM696" s="96"/>
      <c r="DN696" s="96"/>
      <c r="DO696" s="96"/>
      <c r="DP696" s="96"/>
      <c r="DQ696" s="96"/>
      <c r="DR696" s="96"/>
      <c r="DS696" s="96"/>
      <c r="DT696" s="96"/>
      <c r="DU696" s="18"/>
      <c r="DV696" s="18"/>
    </row>
    <row r="697" spans="1:126" ht="4.2" customHeight="1" thickTop="1">
      <c r="A697" s="1"/>
      <c r="B697" s="1"/>
      <c r="C697" s="1"/>
      <c r="D697" s="1"/>
      <c r="E697" s="261"/>
      <c r="F697" s="47"/>
      <c r="G697" s="229"/>
      <c r="H697" s="1"/>
      <c r="I697" s="1"/>
      <c r="J697" s="1"/>
      <c r="K697" s="1"/>
      <c r="L697" s="1"/>
      <c r="M697" s="5"/>
      <c r="N697" s="308"/>
      <c r="O697" s="1"/>
      <c r="P697" s="5"/>
      <c r="Q697" s="1"/>
      <c r="R697" s="1"/>
      <c r="S697" s="5"/>
      <c r="T697" s="7"/>
      <c r="U697" s="23"/>
      <c r="V697" s="1"/>
      <c r="W697" s="11"/>
      <c r="X697" s="10"/>
      <c r="Y697" s="45"/>
      <c r="Z697" s="92"/>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1"/>
      <c r="DV697" s="1"/>
    </row>
    <row r="698" spans="1:126" s="22" customFormat="1">
      <c r="A698" s="18"/>
      <c r="B698" s="242" t="s">
        <v>131</v>
      </c>
      <c r="C698" s="18"/>
      <c r="D698" s="18"/>
      <c r="E698" s="267"/>
      <c r="F698" s="51"/>
      <c r="G698" s="230"/>
      <c r="H698" s="18"/>
      <c r="I698" s="18" t="str">
        <f>IF(T696=справочники!$H$10,"Выберите показатель, от которого зависит расход","")</f>
        <v/>
      </c>
      <c r="J698" s="18"/>
      <c r="K698" s="18"/>
      <c r="L698" s="18"/>
      <c r="M698" s="5"/>
      <c r="N698" s="18"/>
      <c r="O698" s="18"/>
      <c r="P698" s="19"/>
      <c r="Q698" s="18" t="str">
        <f>IF(T696=справочники!$H$10,"вып.список","")</f>
        <v/>
      </c>
      <c r="R698" s="18"/>
      <c r="S698" s="19" t="str">
        <f>IF(T696=справочники!$H$10,"*","")</f>
        <v/>
      </c>
      <c r="T698" s="204"/>
      <c r="U698" s="25" t="str">
        <f>IF(T696=справочники!$H$10,"^","")</f>
        <v/>
      </c>
      <c r="V698" s="18"/>
      <c r="W698" s="20"/>
      <c r="X698" s="21"/>
      <c r="Y698" s="46"/>
      <c r="Z698" s="95"/>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96"/>
      <c r="BN698" s="96"/>
      <c r="BO698" s="96"/>
      <c r="BP698" s="96"/>
      <c r="BQ698" s="96"/>
      <c r="BR698" s="96"/>
      <c r="BS698" s="96"/>
      <c r="BT698" s="96"/>
      <c r="BU698" s="96"/>
      <c r="BV698" s="96"/>
      <c r="BW698" s="96"/>
      <c r="BX698" s="96"/>
      <c r="BY698" s="96"/>
      <c r="BZ698" s="96"/>
      <c r="CA698" s="96"/>
      <c r="CB698" s="96"/>
      <c r="CC698" s="96"/>
      <c r="CD698" s="96"/>
      <c r="CE698" s="96"/>
      <c r="CF698" s="96"/>
      <c r="CG698" s="96"/>
      <c r="CH698" s="96"/>
      <c r="CI698" s="96"/>
      <c r="CJ698" s="96"/>
      <c r="CK698" s="96"/>
      <c r="CL698" s="96"/>
      <c r="CM698" s="96"/>
      <c r="CN698" s="96"/>
      <c r="CO698" s="96"/>
      <c r="CP698" s="96"/>
      <c r="CQ698" s="96"/>
      <c r="CR698" s="96"/>
      <c r="CS698" s="96"/>
      <c r="CT698" s="96"/>
      <c r="CU698" s="96"/>
      <c r="CV698" s="96"/>
      <c r="CW698" s="96"/>
      <c r="CX698" s="96"/>
      <c r="CY698" s="96"/>
      <c r="CZ698" s="96"/>
      <c r="DA698" s="96"/>
      <c r="DB698" s="96"/>
      <c r="DC698" s="96"/>
      <c r="DD698" s="96"/>
      <c r="DE698" s="96"/>
      <c r="DF698" s="96"/>
      <c r="DG698" s="96"/>
      <c r="DH698" s="96"/>
      <c r="DI698" s="96"/>
      <c r="DJ698" s="96"/>
      <c r="DK698" s="96"/>
      <c r="DL698" s="96"/>
      <c r="DM698" s="96"/>
      <c r="DN698" s="96"/>
      <c r="DO698" s="96"/>
      <c r="DP698" s="96"/>
      <c r="DQ698" s="96"/>
      <c r="DR698" s="96"/>
      <c r="DS698" s="96"/>
      <c r="DT698" s="96"/>
      <c r="DU698" s="18"/>
      <c r="DV698" s="18"/>
    </row>
    <row r="699" spans="1:126" ht="4.2" customHeight="1">
      <c r="A699" s="1"/>
      <c r="B699" s="1"/>
      <c r="C699" s="1"/>
      <c r="D699" s="1"/>
      <c r="E699" s="261"/>
      <c r="F699" s="47"/>
      <c r="G699" s="229"/>
      <c r="H699" s="1"/>
      <c r="I699" s="1"/>
      <c r="J699" s="1"/>
      <c r="K699" s="1"/>
      <c r="L699" s="1"/>
      <c r="M699" s="5"/>
      <c r="N699" s="18"/>
      <c r="O699" s="1"/>
      <c r="P699" s="5"/>
      <c r="Q699" s="1"/>
      <c r="R699" s="1"/>
      <c r="S699" s="5"/>
      <c r="T699" s="7"/>
      <c r="U699" s="23"/>
      <c r="V699" s="1"/>
      <c r="W699" s="11"/>
      <c r="X699" s="10"/>
      <c r="Y699" s="45"/>
      <c r="Z699" s="92"/>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c r="CM699" s="93"/>
      <c r="CN699" s="93"/>
      <c r="CO699" s="93"/>
      <c r="CP699" s="93"/>
      <c r="CQ699" s="93"/>
      <c r="CR699" s="93"/>
      <c r="CS699" s="93"/>
      <c r="CT699" s="93"/>
      <c r="CU699" s="93"/>
      <c r="CV699" s="93"/>
      <c r="CW699" s="93"/>
      <c r="CX699" s="93"/>
      <c r="CY699" s="93"/>
      <c r="CZ699" s="93"/>
      <c r="DA699" s="93"/>
      <c r="DB699" s="93"/>
      <c r="DC699" s="93"/>
      <c r="DD699" s="93"/>
      <c r="DE699" s="93"/>
      <c r="DF699" s="93"/>
      <c r="DG699" s="93"/>
      <c r="DH699" s="93"/>
      <c r="DI699" s="93"/>
      <c r="DJ699" s="93"/>
      <c r="DK699" s="93"/>
      <c r="DL699" s="93"/>
      <c r="DM699" s="93"/>
      <c r="DN699" s="93"/>
      <c r="DO699" s="93"/>
      <c r="DP699" s="93"/>
      <c r="DQ699" s="93"/>
      <c r="DR699" s="93"/>
      <c r="DS699" s="93"/>
      <c r="DT699" s="93"/>
      <c r="DU699" s="1"/>
      <c r="DV699" s="1"/>
    </row>
    <row r="700" spans="1:126" s="22" customFormat="1">
      <c r="A700" s="18"/>
      <c r="B700" s="243" t="s">
        <v>132</v>
      </c>
      <c r="C700" s="18"/>
      <c r="D700" s="18"/>
      <c r="E700" s="267"/>
      <c r="F700" s="51"/>
      <c r="G700" s="230"/>
      <c r="H700" s="18"/>
      <c r="I700" s="18" t="str">
        <f>IF($T696=справочники!$H$9,"расходы на одну единицу проданной продукции",IF($T696=справочники!$H$10,"доля от выбранного показателя продаж","??"))</f>
        <v>??</v>
      </c>
      <c r="J700" s="18"/>
      <c r="K700" s="18"/>
      <c r="L700" s="18"/>
      <c r="M700" s="19"/>
      <c r="N700" s="18"/>
      <c r="O700" s="18"/>
      <c r="P700" s="19"/>
      <c r="Q700" s="18" t="str">
        <f>IF($T696=справочники!$H$9,"руб.",IF($T696=справочники!$H$10,"доля","??"))</f>
        <v>??</v>
      </c>
      <c r="R700" s="18"/>
      <c r="S700" s="19" t="s">
        <v>6</v>
      </c>
      <c r="T700" s="211"/>
      <c r="U700" s="25"/>
      <c r="V700" s="18"/>
      <c r="W700" s="20"/>
      <c r="X700" s="21"/>
      <c r="Y700" s="46"/>
      <c r="Z700" s="95"/>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96"/>
      <c r="BN700" s="96"/>
      <c r="BO700" s="96"/>
      <c r="BP700" s="96"/>
      <c r="BQ700" s="96"/>
      <c r="BR700" s="96"/>
      <c r="BS700" s="96"/>
      <c r="BT700" s="96"/>
      <c r="BU700" s="96"/>
      <c r="BV700" s="96"/>
      <c r="BW700" s="96"/>
      <c r="BX700" s="96"/>
      <c r="BY700" s="96"/>
      <c r="BZ700" s="96"/>
      <c r="CA700" s="96"/>
      <c r="CB700" s="96"/>
      <c r="CC700" s="96"/>
      <c r="CD700" s="96"/>
      <c r="CE700" s="96"/>
      <c r="CF700" s="96"/>
      <c r="CG700" s="96"/>
      <c r="CH700" s="96"/>
      <c r="CI700" s="96"/>
      <c r="CJ700" s="96"/>
      <c r="CK700" s="96"/>
      <c r="CL700" s="96"/>
      <c r="CM700" s="96"/>
      <c r="CN700" s="96"/>
      <c r="CO700" s="96"/>
      <c r="CP700" s="96"/>
      <c r="CQ700" s="96"/>
      <c r="CR700" s="96"/>
      <c r="CS700" s="96"/>
      <c r="CT700" s="96"/>
      <c r="CU700" s="96"/>
      <c r="CV700" s="96"/>
      <c r="CW700" s="96"/>
      <c r="CX700" s="96"/>
      <c r="CY700" s="96"/>
      <c r="CZ700" s="96"/>
      <c r="DA700" s="96"/>
      <c r="DB700" s="96"/>
      <c r="DC700" s="96"/>
      <c r="DD700" s="96"/>
      <c r="DE700" s="96"/>
      <c r="DF700" s="96"/>
      <c r="DG700" s="96"/>
      <c r="DH700" s="96"/>
      <c r="DI700" s="96"/>
      <c r="DJ700" s="96"/>
      <c r="DK700" s="96"/>
      <c r="DL700" s="96"/>
      <c r="DM700" s="96"/>
      <c r="DN700" s="96"/>
      <c r="DO700" s="96"/>
      <c r="DP700" s="96"/>
      <c r="DQ700" s="96"/>
      <c r="DR700" s="96"/>
      <c r="DS700" s="96"/>
      <c r="DT700" s="96"/>
      <c r="DU700" s="18"/>
      <c r="DV700" s="18"/>
    </row>
    <row r="701" spans="1:126" ht="4.2" customHeight="1">
      <c r="A701" s="1"/>
      <c r="B701" s="1"/>
      <c r="C701" s="1"/>
      <c r="D701" s="1"/>
      <c r="E701" s="261"/>
      <c r="F701" s="47"/>
      <c r="G701" s="229"/>
      <c r="H701" s="1"/>
      <c r="I701" s="1"/>
      <c r="J701" s="1"/>
      <c r="K701" s="1"/>
      <c r="L701" s="1"/>
      <c r="M701" s="5"/>
      <c r="N701" s="1"/>
      <c r="O701" s="1"/>
      <c r="P701" s="5"/>
      <c r="Q701" s="1"/>
      <c r="R701" s="1"/>
      <c r="S701" s="5"/>
      <c r="T701" s="7"/>
      <c r="U701" s="23"/>
      <c r="V701" s="1"/>
      <c r="W701" s="11"/>
      <c r="X701" s="10"/>
      <c r="Y701" s="45"/>
      <c r="Z701" s="92"/>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c r="CM701" s="93"/>
      <c r="CN701" s="93"/>
      <c r="CO701" s="93"/>
      <c r="CP701" s="93"/>
      <c r="CQ701" s="93"/>
      <c r="CR701" s="93"/>
      <c r="CS701" s="93"/>
      <c r="CT701" s="93"/>
      <c r="CU701" s="93"/>
      <c r="CV701" s="93"/>
      <c r="CW701" s="93"/>
      <c r="CX701" s="93"/>
      <c r="CY701" s="93"/>
      <c r="CZ701" s="93"/>
      <c r="DA701" s="93"/>
      <c r="DB701" s="93"/>
      <c r="DC701" s="93"/>
      <c r="DD701" s="93"/>
      <c r="DE701" s="93"/>
      <c r="DF701" s="93"/>
      <c r="DG701" s="93"/>
      <c r="DH701" s="93"/>
      <c r="DI701" s="93"/>
      <c r="DJ701" s="93"/>
      <c r="DK701" s="93"/>
      <c r="DL701" s="93"/>
      <c r="DM701" s="93"/>
      <c r="DN701" s="93"/>
      <c r="DO701" s="93"/>
      <c r="DP701" s="93"/>
      <c r="DQ701" s="93"/>
      <c r="DR701" s="93"/>
      <c r="DS701" s="93"/>
      <c r="DT701" s="93"/>
      <c r="DU701" s="1"/>
      <c r="DV701" s="1"/>
    </row>
    <row r="702" spans="1:126" s="4" customFormat="1">
      <c r="A702" s="3"/>
      <c r="B702" s="257" t="s">
        <v>129</v>
      </c>
      <c r="C702" s="3"/>
      <c r="D702" s="3"/>
      <c r="E702" s="9"/>
      <c r="F702" s="50"/>
      <c r="G702" s="230"/>
      <c r="H702" s="12" t="str">
        <f>B702&amp;N696</f>
        <v>Учет - Статья прямого переменного расхода</v>
      </c>
      <c r="I702" s="12"/>
      <c r="J702" s="3"/>
      <c r="K702" s="3"/>
      <c r="L702" s="3"/>
      <c r="M702" s="5"/>
      <c r="N702" s="35" t="str">
        <f>N571</f>
        <v>Продажа машиномест</v>
      </c>
      <c r="O702" s="35"/>
      <c r="P702" s="5"/>
      <c r="Q702" s="35" t="s">
        <v>25</v>
      </c>
      <c r="R702" s="35"/>
      <c r="S702" s="19" t="s">
        <v>6</v>
      </c>
      <c r="T702" s="306"/>
      <c r="U702" s="23" t="s">
        <v>7</v>
      </c>
      <c r="V702" s="35"/>
      <c r="W702" s="37">
        <f>SUM($Y702:$DU702)</f>
        <v>0</v>
      </c>
      <c r="X702" s="37"/>
      <c r="Y702" s="45"/>
      <c r="Z702" s="98"/>
      <c r="AA702" s="99">
        <f>IF(AA$8="",0,IF($T696=справочники!$H$9,$T700*SUMIFS(AA$36:AA701,$H$36:$H701,$H$65,$N$36:$N701,$N702),IF($T696=справочники!$H$10,$T700*SUMIFS(AA$36:AA701,$H$36:$H701,$T698,$N$36:$N701,$N702),0)))</f>
        <v>0</v>
      </c>
      <c r="AB702" s="99">
        <f>IF(AB$8="",0,IF($T696=справочники!$H$9,$T700*SUMIFS(AB$36:AB701,$H$36:$H701,$H$65,$N$36:$N701,$N702),IF($T696=справочники!$H$10,$T700*SUMIFS(AB$36:AB701,$H$36:$H701,$T698,$N$36:$N701,$N702),0)))</f>
        <v>0</v>
      </c>
      <c r="AC702" s="99">
        <f>IF(AC$8="",0,IF($T696=справочники!$H$9,$T700*SUMIFS(AC$36:AC701,$H$36:$H701,$H$65,$N$36:$N701,$N702),IF($T696=справочники!$H$10,$T700*SUMIFS(AC$36:AC701,$H$36:$H701,$T698,$N$36:$N701,$N702),0)))</f>
        <v>0</v>
      </c>
      <c r="AD702" s="99">
        <f>IF(AD$8="",0,IF($T696=справочники!$H$9,$T700*SUMIFS(AD$36:AD701,$H$36:$H701,$H$65,$N$36:$N701,$N702),IF($T696=справочники!$H$10,$T700*SUMIFS(AD$36:AD701,$H$36:$H701,$T698,$N$36:$N701,$N702),0)))</f>
        <v>0</v>
      </c>
      <c r="AE702" s="99">
        <f>IF(AE$8="",0,IF($T696=справочники!$H$9,$T700*SUMIFS(AE$36:AE701,$H$36:$H701,$H$65,$N$36:$N701,$N702),IF($T696=справочники!$H$10,$T700*SUMIFS(AE$36:AE701,$H$36:$H701,$T698,$N$36:$N701,$N702),0)))</f>
        <v>0</v>
      </c>
      <c r="AF702" s="99">
        <f>IF(AF$8="",0,IF($T696=справочники!$H$9,$T700*SUMIFS(AF$36:AF701,$H$36:$H701,$H$65,$N$36:$N701,$N702),IF($T696=справочники!$H$10,$T700*SUMIFS(AF$36:AF701,$H$36:$H701,$T698,$N$36:$N701,$N702),0)))</f>
        <v>0</v>
      </c>
      <c r="AG702" s="99">
        <f>IF(AG$8="",0,IF($T696=справочники!$H$9,$T700*SUMIFS(AG$36:AG701,$H$36:$H701,$H$65,$N$36:$N701,$N702),IF($T696=справочники!$H$10,$T700*SUMIFS(AG$36:AG701,$H$36:$H701,$T698,$N$36:$N701,$N702),0)))</f>
        <v>0</v>
      </c>
      <c r="AH702" s="99">
        <f>IF(AH$8="",0,IF($T696=справочники!$H$9,$T700*SUMIFS(AH$36:AH701,$H$36:$H701,$H$65,$N$36:$N701,$N702),IF($T696=справочники!$H$10,$T700*SUMIFS(AH$36:AH701,$H$36:$H701,$T698,$N$36:$N701,$N702),0)))</f>
        <v>0</v>
      </c>
      <c r="AI702" s="99">
        <f>IF(AI$8="",0,IF($T696=справочники!$H$9,$T700*SUMIFS(AI$36:AI701,$H$36:$H701,$H$65,$N$36:$N701,$N702),IF($T696=справочники!$H$10,$T700*SUMIFS(AI$36:AI701,$H$36:$H701,$T698,$N$36:$N701,$N702),0)))</f>
        <v>0</v>
      </c>
      <c r="AJ702" s="99">
        <f>IF(AJ$8="",0,IF($T696=справочники!$H$9,$T700*SUMIFS(AJ$36:AJ701,$H$36:$H701,$H$65,$N$36:$N701,$N702),IF($T696=справочники!$H$10,$T700*SUMIFS(AJ$36:AJ701,$H$36:$H701,$T698,$N$36:$N701,$N702),0)))</f>
        <v>0</v>
      </c>
      <c r="AK702" s="99">
        <f>IF(AK$8="",0,IF($T696=справочники!$H$9,$T700*SUMIFS(AK$36:AK701,$H$36:$H701,$H$65,$N$36:$N701,$N702),IF($T696=справочники!$H$10,$T700*SUMIFS(AK$36:AK701,$H$36:$H701,$T698,$N$36:$N701,$N702),0)))</f>
        <v>0</v>
      </c>
      <c r="AL702" s="99">
        <f>IF(AL$8="",0,IF($T696=справочники!$H$9,$T700*SUMIFS(AL$36:AL701,$H$36:$H701,$H$65,$N$36:$N701,$N702),IF($T696=справочники!$H$10,$T700*SUMIFS(AL$36:AL701,$H$36:$H701,$T698,$N$36:$N701,$N702),0)))</f>
        <v>0</v>
      </c>
      <c r="AM702" s="99">
        <f>IF(AM$8="",0,IF($T696=справочники!$H$9,$T700*SUMIFS(AM$36:AM701,$H$36:$H701,$H$65,$N$36:$N701,$N702),IF($T696=справочники!$H$10,$T700*SUMIFS(AM$36:AM701,$H$36:$H701,$T698,$N$36:$N701,$N702),0)))</f>
        <v>0</v>
      </c>
      <c r="AN702" s="99">
        <f>IF(AN$8="",0,IF($T696=справочники!$H$9,$T700*SUMIFS(AN$36:AN701,$H$36:$H701,$H$65,$N$36:$N701,$N702),IF($T696=справочники!$H$10,$T700*SUMIFS(AN$36:AN701,$H$36:$H701,$T698,$N$36:$N701,$N702),0)))</f>
        <v>0</v>
      </c>
      <c r="AO702" s="99">
        <f>IF(AO$8="",0,IF($T696=справочники!$H$9,$T700*SUMIFS(AO$36:AO701,$H$36:$H701,$H$65,$N$36:$N701,$N702),IF($T696=справочники!$H$10,$T700*SUMIFS(AO$36:AO701,$H$36:$H701,$T698,$N$36:$N701,$N702),0)))</f>
        <v>0</v>
      </c>
      <c r="AP702" s="99">
        <f>IF(AP$8="",0,IF($T696=справочники!$H$9,$T700*SUMIFS(AP$36:AP701,$H$36:$H701,$H$65,$N$36:$N701,$N702),IF($T696=справочники!$H$10,$T700*SUMIFS(AP$36:AP701,$H$36:$H701,$T698,$N$36:$N701,$N702),0)))</f>
        <v>0</v>
      </c>
      <c r="AQ702" s="99">
        <f>IF(AQ$8="",0,IF($T696=справочники!$H$9,$T700*SUMIFS(AQ$36:AQ701,$H$36:$H701,$H$65,$N$36:$N701,$N702),IF($T696=справочники!$H$10,$T700*SUMIFS(AQ$36:AQ701,$H$36:$H701,$T698,$N$36:$N701,$N702),0)))</f>
        <v>0</v>
      </c>
      <c r="AR702" s="99">
        <f>IF(AR$8="",0,IF($T696=справочники!$H$9,$T700*SUMIFS(AR$36:AR701,$H$36:$H701,$H$65,$N$36:$N701,$N702),IF($T696=справочники!$H$10,$T700*SUMIFS(AR$36:AR701,$H$36:$H701,$T698,$N$36:$N701,$N702),0)))</f>
        <v>0</v>
      </c>
      <c r="AS702" s="99">
        <f>IF(AS$8="",0,IF($T696=справочники!$H$9,$T700*SUMIFS(AS$36:AS701,$H$36:$H701,$H$65,$N$36:$N701,$N702),IF($T696=справочники!$H$10,$T700*SUMIFS(AS$36:AS701,$H$36:$H701,$T698,$N$36:$N701,$N702),0)))</f>
        <v>0</v>
      </c>
      <c r="AT702" s="99">
        <f>IF(AT$8="",0,IF($T696=справочники!$H$9,$T700*SUMIFS(AT$36:AT701,$H$36:$H701,$H$65,$N$36:$N701,$N702),IF($T696=справочники!$H$10,$T700*SUMIFS(AT$36:AT701,$H$36:$H701,$T698,$N$36:$N701,$N702),0)))</f>
        <v>0</v>
      </c>
      <c r="AU702" s="99">
        <f>IF(AU$8="",0,IF($T696=справочники!$H$9,$T700*SUMIFS(AU$36:AU701,$H$36:$H701,$H$65,$N$36:$N701,$N702),IF($T696=справочники!$H$10,$T700*SUMIFS(AU$36:AU701,$H$36:$H701,$T698,$N$36:$N701,$N702),0)))</f>
        <v>0</v>
      </c>
      <c r="AV702" s="99">
        <f>IF(AV$8="",0,IF($T696=справочники!$H$9,$T700*SUMIFS(AV$36:AV701,$H$36:$H701,$H$65,$N$36:$N701,$N702),IF($T696=справочники!$H$10,$T700*SUMIFS(AV$36:AV701,$H$36:$H701,$T698,$N$36:$N701,$N702),0)))</f>
        <v>0</v>
      </c>
      <c r="AW702" s="99">
        <f>IF(AW$8="",0,IF($T696=справочники!$H$9,$T700*SUMIFS(AW$36:AW701,$H$36:$H701,$H$65,$N$36:$N701,$N702),IF($T696=справочники!$H$10,$T700*SUMIFS(AW$36:AW701,$H$36:$H701,$T698,$N$36:$N701,$N702),0)))</f>
        <v>0</v>
      </c>
      <c r="AX702" s="99">
        <f>IF(AX$8="",0,IF($T696=справочники!$H$9,$T700*SUMIFS(AX$36:AX701,$H$36:$H701,$H$65,$N$36:$N701,$N702),IF($T696=справочники!$H$10,$T700*SUMIFS(AX$36:AX701,$H$36:$H701,$T698,$N$36:$N701,$N702),0)))</f>
        <v>0</v>
      </c>
      <c r="AY702" s="99">
        <f>IF(AY$8="",0,IF($T696=справочники!$H$9,$T700*SUMIFS(AY$36:AY701,$H$36:$H701,$H$65,$N$36:$N701,$N702),IF($T696=справочники!$H$10,$T700*SUMIFS(AY$36:AY701,$H$36:$H701,$T698,$N$36:$N701,$N702),0)))</f>
        <v>0</v>
      </c>
      <c r="AZ702" s="99">
        <f>IF(AZ$8="",0,IF($T696=справочники!$H$9,$T700*SUMIFS(AZ$36:AZ701,$H$36:$H701,$H$65,$N$36:$N701,$N702),IF($T696=справочники!$H$10,$T700*SUMIFS(AZ$36:AZ701,$H$36:$H701,$T698,$N$36:$N701,$N702),0)))</f>
        <v>0</v>
      </c>
      <c r="BA702" s="99">
        <f>IF(BA$8="",0,IF($T696=справочники!$H$9,$T700*SUMIFS(BA$36:BA701,$H$36:$H701,$H$65,$N$36:$N701,$N702),IF($T696=справочники!$H$10,$T700*SUMIFS(BA$36:BA701,$H$36:$H701,$T698,$N$36:$N701,$N702),0)))</f>
        <v>0</v>
      </c>
      <c r="BB702" s="99">
        <f>IF(BB$8="",0,IF($T696=справочники!$H$9,$T700*SUMIFS(BB$36:BB701,$H$36:$H701,$H$65,$N$36:$N701,$N702),IF($T696=справочники!$H$10,$T700*SUMIFS(BB$36:BB701,$H$36:$H701,$T698,$N$36:$N701,$N702),0)))</f>
        <v>0</v>
      </c>
      <c r="BC702" s="99">
        <f>IF(BC$8="",0,IF($T696=справочники!$H$9,$T700*SUMIFS(BC$36:BC701,$H$36:$H701,$H$65,$N$36:$N701,$N702),IF($T696=справочники!$H$10,$T700*SUMIFS(BC$36:BC701,$H$36:$H701,$T698,$N$36:$N701,$N702),0)))</f>
        <v>0</v>
      </c>
      <c r="BD702" s="99">
        <f>IF(BD$8="",0,IF($T696=справочники!$H$9,$T700*SUMIFS(BD$36:BD701,$H$36:$H701,$H$65,$N$36:$N701,$N702),IF($T696=справочники!$H$10,$T700*SUMIFS(BD$36:BD701,$H$36:$H701,$T698,$N$36:$N701,$N702),0)))</f>
        <v>0</v>
      </c>
      <c r="BE702" s="99">
        <f>IF(BE$8="",0,IF($T696=справочники!$H$9,$T700*SUMIFS(BE$36:BE701,$H$36:$H701,$H$65,$N$36:$N701,$N702),IF($T696=справочники!$H$10,$T700*SUMIFS(BE$36:BE701,$H$36:$H701,$T698,$N$36:$N701,$N702),0)))</f>
        <v>0</v>
      </c>
      <c r="BF702" s="99">
        <f>IF(BF$8="",0,IF($T696=справочники!$H$9,$T700*SUMIFS(BF$36:BF701,$H$36:$H701,$H$65,$N$36:$N701,$N702),IF($T696=справочники!$H$10,$T700*SUMIFS(BF$36:BF701,$H$36:$H701,$T698,$N$36:$N701,$N702),0)))</f>
        <v>0</v>
      </c>
      <c r="BG702" s="99">
        <f>IF(BG$8="",0,IF($T696=справочники!$H$9,$T700*SUMIFS(BG$36:BG701,$H$36:$H701,$H$65,$N$36:$N701,$N702),IF($T696=справочники!$H$10,$T700*SUMIFS(BG$36:BG701,$H$36:$H701,$T698,$N$36:$N701,$N702),0)))</f>
        <v>0</v>
      </c>
      <c r="BH702" s="99">
        <f>IF(BH$8="",0,IF($T696=справочники!$H$9,$T700*SUMIFS(BH$36:BH701,$H$36:$H701,$H$65,$N$36:$N701,$N702),IF($T696=справочники!$H$10,$T700*SUMIFS(BH$36:BH701,$H$36:$H701,$T698,$N$36:$N701,$N702),0)))</f>
        <v>0</v>
      </c>
      <c r="BI702" s="99">
        <f>IF(BI$8="",0,IF($T696=справочники!$H$9,$T700*SUMIFS(BI$36:BI701,$H$36:$H701,$H$65,$N$36:$N701,$N702),IF($T696=справочники!$H$10,$T700*SUMIFS(BI$36:BI701,$H$36:$H701,$T698,$N$36:$N701,$N702),0)))</f>
        <v>0</v>
      </c>
      <c r="BJ702" s="99">
        <f>IF(BJ$8="",0,IF($T696=справочники!$H$9,$T700*SUMIFS(BJ$36:BJ701,$H$36:$H701,$H$65,$N$36:$N701,$N702),IF($T696=справочники!$H$10,$T700*SUMIFS(BJ$36:BJ701,$H$36:$H701,$T698,$N$36:$N701,$N702),0)))</f>
        <v>0</v>
      </c>
      <c r="BK702" s="99">
        <f>IF(BK$8="",0,IF($T696=справочники!$H$9,$T700*SUMIFS(BK$36:BK701,$H$36:$H701,$H$65,$N$36:$N701,$N702),IF($T696=справочники!$H$10,$T700*SUMIFS(BK$36:BK701,$H$36:$H701,$T698,$N$36:$N701,$N702),0)))</f>
        <v>0</v>
      </c>
      <c r="BL702" s="99">
        <f>IF(BL$8="",0,IF($T696=справочники!$H$9,$T700*SUMIFS(BL$36:BL701,$H$36:$H701,$H$65,$N$36:$N701,$N702),IF($T696=справочники!$H$10,$T700*SUMIFS(BL$36:BL701,$H$36:$H701,$T698,$N$36:$N701,$N702),0)))</f>
        <v>0</v>
      </c>
      <c r="BM702" s="99">
        <f>IF(BM$8="",0,IF($T696=справочники!$H$9,$T700*SUMIFS(BM$36:BM701,$H$36:$H701,$H$65,$N$36:$N701,$N702),IF($T696=справочники!$H$10,$T700*SUMIFS(BM$36:BM701,$H$36:$H701,$T698,$N$36:$N701,$N702),0)))</f>
        <v>0</v>
      </c>
      <c r="BN702" s="99">
        <f>IF(BN$8="",0,IF($T696=справочники!$H$9,$T700*SUMIFS(BN$36:BN701,$H$36:$H701,$H$65,$N$36:$N701,$N702),IF($T696=справочники!$H$10,$T700*SUMIFS(BN$36:BN701,$H$36:$H701,$T698,$N$36:$N701,$N702),0)))</f>
        <v>0</v>
      </c>
      <c r="BO702" s="99">
        <f>IF(BO$8="",0,IF($T696=справочники!$H$9,$T700*SUMIFS(BO$36:BO701,$H$36:$H701,$H$65,$N$36:$N701,$N702),IF($T696=справочники!$H$10,$T700*SUMIFS(BO$36:BO701,$H$36:$H701,$T698,$N$36:$N701,$N702),0)))</f>
        <v>0</v>
      </c>
      <c r="BP702" s="99">
        <f>IF(BP$8="",0,IF($T696=справочники!$H$9,$T700*SUMIFS(BP$36:BP701,$H$36:$H701,$H$65,$N$36:$N701,$N702),IF($T696=справочники!$H$10,$T700*SUMIFS(BP$36:BP701,$H$36:$H701,$T698,$N$36:$N701,$N702),0)))</f>
        <v>0</v>
      </c>
      <c r="BQ702" s="99">
        <f>IF(BQ$8="",0,IF($T696=справочники!$H$9,$T700*SUMIFS(BQ$36:BQ701,$H$36:$H701,$H$65,$N$36:$N701,$N702),IF($T696=справочники!$H$10,$T700*SUMIFS(BQ$36:BQ701,$H$36:$H701,$T698,$N$36:$N701,$N702),0)))</f>
        <v>0</v>
      </c>
      <c r="BR702" s="99">
        <f>IF(BR$8="",0,IF($T696=справочники!$H$9,$T700*SUMIFS(BR$36:BR701,$H$36:$H701,$H$65,$N$36:$N701,$N702),IF($T696=справочники!$H$10,$T700*SUMIFS(BR$36:BR701,$H$36:$H701,$T698,$N$36:$N701,$N702),0)))</f>
        <v>0</v>
      </c>
      <c r="BS702" s="99">
        <f>IF(BS$8="",0,IF($T696=справочники!$H$9,$T700*SUMIFS(BS$36:BS701,$H$36:$H701,$H$65,$N$36:$N701,$N702),IF($T696=справочники!$H$10,$T700*SUMIFS(BS$36:BS701,$H$36:$H701,$T698,$N$36:$N701,$N702),0)))</f>
        <v>0</v>
      </c>
      <c r="BT702" s="99">
        <f>IF(BT$8="",0,IF($T696=справочники!$H$9,$T700*SUMIFS(BT$36:BT701,$H$36:$H701,$H$65,$N$36:$N701,$N702),IF($T696=справочники!$H$10,$T700*SUMIFS(BT$36:BT701,$H$36:$H701,$T698,$N$36:$N701,$N702),0)))</f>
        <v>0</v>
      </c>
      <c r="BU702" s="99">
        <f>IF(BU$8="",0,IF($T696=справочники!$H$9,$T700*SUMIFS(BU$36:BU701,$H$36:$H701,$H$65,$N$36:$N701,$N702),IF($T696=справочники!$H$10,$T700*SUMIFS(BU$36:BU701,$H$36:$H701,$T698,$N$36:$N701,$N702),0)))</f>
        <v>0</v>
      </c>
      <c r="BV702" s="99">
        <f>IF(BV$8="",0,IF($T696=справочники!$H$9,$T700*SUMIFS(BV$36:BV701,$H$36:$H701,$H$65,$N$36:$N701,$N702),IF($T696=справочники!$H$10,$T700*SUMIFS(BV$36:BV701,$H$36:$H701,$T698,$N$36:$N701,$N702),0)))</f>
        <v>0</v>
      </c>
      <c r="BW702" s="99">
        <f>IF(BW$8="",0,IF($T696=справочники!$H$9,$T700*SUMIFS(BW$36:BW701,$H$36:$H701,$H$65,$N$36:$N701,$N702),IF($T696=справочники!$H$10,$T700*SUMIFS(BW$36:BW701,$H$36:$H701,$T698,$N$36:$N701,$N702),0)))</f>
        <v>0</v>
      </c>
      <c r="BX702" s="99">
        <f>IF(BX$8="",0,IF($T696=справочники!$H$9,$T700*SUMIFS(BX$36:BX701,$H$36:$H701,$H$65,$N$36:$N701,$N702),IF($T696=справочники!$H$10,$T700*SUMIFS(BX$36:BX701,$H$36:$H701,$T698,$N$36:$N701,$N702),0)))</f>
        <v>0</v>
      </c>
      <c r="BY702" s="99">
        <f>IF(BY$8="",0,IF($T696=справочники!$H$9,$T700*SUMIFS(BY$36:BY701,$H$36:$H701,$H$65,$N$36:$N701,$N702),IF($T696=справочники!$H$10,$T700*SUMIFS(BY$36:BY701,$H$36:$H701,$T698,$N$36:$N701,$N702),0)))</f>
        <v>0</v>
      </c>
      <c r="BZ702" s="99">
        <f>IF(BZ$8="",0,IF($T696=справочники!$H$9,$T700*SUMIFS(BZ$36:BZ701,$H$36:$H701,$H$65,$N$36:$N701,$N702),IF($T696=справочники!$H$10,$T700*SUMIFS(BZ$36:BZ701,$H$36:$H701,$T698,$N$36:$N701,$N702),0)))</f>
        <v>0</v>
      </c>
      <c r="CA702" s="99">
        <f>IF(CA$8="",0,IF($T696=справочники!$H$9,$T700*SUMIFS(CA$36:CA701,$H$36:$H701,$H$65,$N$36:$N701,$N702),IF($T696=справочники!$H$10,$T700*SUMIFS(CA$36:CA701,$H$36:$H701,$T698,$N$36:$N701,$N702),0)))</f>
        <v>0</v>
      </c>
      <c r="CB702" s="99">
        <f>IF(CB$8="",0,IF($T696=справочники!$H$9,$T700*SUMIFS(CB$36:CB701,$H$36:$H701,$H$65,$N$36:$N701,$N702),IF($T696=справочники!$H$10,$T700*SUMIFS(CB$36:CB701,$H$36:$H701,$T698,$N$36:$N701,$N702),0)))</f>
        <v>0</v>
      </c>
      <c r="CC702" s="99">
        <f>IF(CC$8="",0,IF($T696=справочники!$H$9,$T700*SUMIFS(CC$36:CC701,$H$36:$H701,$H$65,$N$36:$N701,$N702),IF($T696=справочники!$H$10,$T700*SUMIFS(CC$36:CC701,$H$36:$H701,$T698,$N$36:$N701,$N702),0)))</f>
        <v>0</v>
      </c>
      <c r="CD702" s="99">
        <f>IF(CD$8="",0,IF($T696=справочники!$H$9,$T700*SUMIFS(CD$36:CD701,$H$36:$H701,$H$65,$N$36:$N701,$N702),IF($T696=справочники!$H$10,$T700*SUMIFS(CD$36:CD701,$H$36:$H701,$T698,$N$36:$N701,$N702),0)))</f>
        <v>0</v>
      </c>
      <c r="CE702" s="99">
        <f>IF(CE$8="",0,IF($T696=справочники!$H$9,$T700*SUMIFS(CE$36:CE701,$H$36:$H701,$H$65,$N$36:$N701,$N702),IF($T696=справочники!$H$10,$T700*SUMIFS(CE$36:CE701,$H$36:$H701,$T698,$N$36:$N701,$N702),0)))</f>
        <v>0</v>
      </c>
      <c r="CF702" s="99">
        <f>IF(CF$8="",0,IF($T696=справочники!$H$9,$T700*SUMIFS(CF$36:CF701,$H$36:$H701,$H$65,$N$36:$N701,$N702),IF($T696=справочники!$H$10,$T700*SUMIFS(CF$36:CF701,$H$36:$H701,$T698,$N$36:$N701,$N702),0)))</f>
        <v>0</v>
      </c>
      <c r="CG702" s="99">
        <f>IF(CG$8="",0,IF($T696=справочники!$H$9,$T700*SUMIFS(CG$36:CG701,$H$36:$H701,$H$65,$N$36:$N701,$N702),IF($T696=справочники!$H$10,$T700*SUMIFS(CG$36:CG701,$H$36:$H701,$T698,$N$36:$N701,$N702),0)))</f>
        <v>0</v>
      </c>
      <c r="CH702" s="99">
        <f>IF(CH$8="",0,IF($T696=справочники!$H$9,$T700*SUMIFS(CH$36:CH701,$H$36:$H701,$H$65,$N$36:$N701,$N702),IF($T696=справочники!$H$10,$T700*SUMIFS(CH$36:CH701,$H$36:$H701,$T698,$N$36:$N701,$N702),0)))</f>
        <v>0</v>
      </c>
      <c r="CI702" s="99">
        <f>IF(CI$8="",0,IF($T696=справочники!$H$9,$T700*SUMIFS(CI$36:CI701,$H$36:$H701,$H$65,$N$36:$N701,$N702),IF($T696=справочники!$H$10,$T700*SUMIFS(CI$36:CI701,$H$36:$H701,$T698,$N$36:$N701,$N702),0)))</f>
        <v>0</v>
      </c>
      <c r="CJ702" s="99">
        <f>IF(CJ$8="",0,IF($T696=справочники!$H$9,$T700*SUMIFS(CJ$36:CJ701,$H$36:$H701,$H$65,$N$36:$N701,$N702),IF($T696=справочники!$H$10,$T700*SUMIFS(CJ$36:CJ701,$H$36:$H701,$T698,$N$36:$N701,$N702),0)))</f>
        <v>0</v>
      </c>
      <c r="CK702" s="99">
        <f>IF(CK$8="",0,IF($T696=справочники!$H$9,$T700*SUMIFS(CK$36:CK701,$H$36:$H701,$H$65,$N$36:$N701,$N702),IF($T696=справочники!$H$10,$T700*SUMIFS(CK$36:CK701,$H$36:$H701,$T698,$N$36:$N701,$N702),0)))</f>
        <v>0</v>
      </c>
      <c r="CL702" s="99">
        <f>IF(CL$8="",0,IF($T696=справочники!$H$9,$T700*SUMIFS(CL$36:CL701,$H$36:$H701,$H$65,$N$36:$N701,$N702),IF($T696=справочники!$H$10,$T700*SUMIFS(CL$36:CL701,$H$36:$H701,$T698,$N$36:$N701,$N702),0)))</f>
        <v>0</v>
      </c>
      <c r="CM702" s="99">
        <f>IF(CM$8="",0,IF($T696=справочники!$H$9,$T700*SUMIFS(CM$36:CM701,$H$36:$H701,$H$65,$N$36:$N701,$N702),IF($T696=справочники!$H$10,$T700*SUMIFS(CM$36:CM701,$H$36:$H701,$T698,$N$36:$N701,$N702),0)))</f>
        <v>0</v>
      </c>
      <c r="CN702" s="99">
        <f>IF(CN$8="",0,IF($T696=справочники!$H$9,$T700*SUMIFS(CN$36:CN701,$H$36:$H701,$H$65,$N$36:$N701,$N702),IF($T696=справочники!$H$10,$T700*SUMIFS(CN$36:CN701,$H$36:$H701,$T698,$N$36:$N701,$N702),0)))</f>
        <v>0</v>
      </c>
      <c r="CO702" s="99">
        <f>IF(CO$8="",0,IF($T696=справочники!$H$9,$T700*SUMIFS(CO$36:CO701,$H$36:$H701,$H$65,$N$36:$N701,$N702),IF($T696=справочники!$H$10,$T700*SUMIFS(CO$36:CO701,$H$36:$H701,$T698,$N$36:$N701,$N702),0)))</f>
        <v>0</v>
      </c>
      <c r="CP702" s="99">
        <f>IF(CP$8="",0,IF($T696=справочники!$H$9,$T700*SUMIFS(CP$36:CP701,$H$36:$H701,$H$65,$N$36:$N701,$N702),IF($T696=справочники!$H$10,$T700*SUMIFS(CP$36:CP701,$H$36:$H701,$T698,$N$36:$N701,$N702),0)))</f>
        <v>0</v>
      </c>
      <c r="CQ702" s="99">
        <f>IF(CQ$8="",0,IF($T696=справочники!$H$9,$T700*SUMIFS(CQ$36:CQ701,$H$36:$H701,$H$65,$N$36:$N701,$N702),IF($T696=справочники!$H$10,$T700*SUMIFS(CQ$36:CQ701,$H$36:$H701,$T698,$N$36:$N701,$N702),0)))</f>
        <v>0</v>
      </c>
      <c r="CR702" s="99">
        <f>IF(CR$8="",0,IF($T696=справочники!$H$9,$T700*SUMIFS(CR$36:CR701,$H$36:$H701,$H$65,$N$36:$N701,$N702),IF($T696=справочники!$H$10,$T700*SUMIFS(CR$36:CR701,$H$36:$H701,$T698,$N$36:$N701,$N702),0)))</f>
        <v>0</v>
      </c>
      <c r="CS702" s="99">
        <f>IF(CS$8="",0,IF($T696=справочники!$H$9,$T700*SUMIFS(CS$36:CS701,$H$36:$H701,$H$65,$N$36:$N701,$N702),IF($T696=справочники!$H$10,$T700*SUMIFS(CS$36:CS701,$H$36:$H701,$T698,$N$36:$N701,$N702),0)))</f>
        <v>0</v>
      </c>
      <c r="CT702" s="99">
        <f>IF(CT$8="",0,IF($T696=справочники!$H$9,$T700*SUMIFS(CT$36:CT701,$H$36:$H701,$H$65,$N$36:$N701,$N702),IF($T696=справочники!$H$10,$T700*SUMIFS(CT$36:CT701,$H$36:$H701,$T698,$N$36:$N701,$N702),0)))</f>
        <v>0</v>
      </c>
      <c r="CU702" s="99">
        <f>IF(CU$8="",0,IF($T696=справочники!$H$9,$T700*SUMIFS(CU$36:CU701,$H$36:$H701,$H$65,$N$36:$N701,$N702),IF($T696=справочники!$H$10,$T700*SUMIFS(CU$36:CU701,$H$36:$H701,$T698,$N$36:$N701,$N702),0)))</f>
        <v>0</v>
      </c>
      <c r="CV702" s="99">
        <f>IF(CV$8="",0,IF($T696=справочники!$H$9,$T700*SUMIFS(CV$36:CV701,$H$36:$H701,$H$65,$N$36:$N701,$N702),IF($T696=справочники!$H$10,$T700*SUMIFS(CV$36:CV701,$H$36:$H701,$T698,$N$36:$N701,$N702),0)))</f>
        <v>0</v>
      </c>
      <c r="CW702" s="99">
        <f>IF(CW$8="",0,IF($T696=справочники!$H$9,$T700*SUMIFS(CW$36:CW701,$H$36:$H701,$H$65,$N$36:$N701,$N702),IF($T696=справочники!$H$10,$T700*SUMIFS(CW$36:CW701,$H$36:$H701,$T698,$N$36:$N701,$N702),0)))</f>
        <v>0</v>
      </c>
      <c r="CX702" s="99">
        <f>IF(CX$8="",0,IF($T696=справочники!$H$9,$T700*SUMIFS(CX$36:CX701,$H$36:$H701,$H$65,$N$36:$N701,$N702),IF($T696=справочники!$H$10,$T700*SUMIFS(CX$36:CX701,$H$36:$H701,$T698,$N$36:$N701,$N702),0)))</f>
        <v>0</v>
      </c>
      <c r="CY702" s="99">
        <f>IF(CY$8="",0,IF($T696=справочники!$H$9,$T700*SUMIFS(CY$36:CY701,$H$36:$H701,$H$65,$N$36:$N701,$N702),IF($T696=справочники!$H$10,$T700*SUMIFS(CY$36:CY701,$H$36:$H701,$T698,$N$36:$N701,$N702),0)))</f>
        <v>0</v>
      </c>
      <c r="CZ702" s="99">
        <f>IF(CZ$8="",0,IF($T696=справочники!$H$9,$T700*SUMIFS(CZ$36:CZ701,$H$36:$H701,$H$65,$N$36:$N701,$N702),IF($T696=справочники!$H$10,$T700*SUMIFS(CZ$36:CZ701,$H$36:$H701,$T698,$N$36:$N701,$N702),0)))</f>
        <v>0</v>
      </c>
      <c r="DA702" s="99">
        <f>IF(DA$8="",0,IF($T696=справочники!$H$9,$T700*SUMIFS(DA$36:DA701,$H$36:$H701,$H$65,$N$36:$N701,$N702),IF($T696=справочники!$H$10,$T700*SUMIFS(DA$36:DA701,$H$36:$H701,$T698,$N$36:$N701,$N702),0)))</f>
        <v>0</v>
      </c>
      <c r="DB702" s="99">
        <f>IF(DB$8="",0,IF($T696=справочники!$H$9,$T700*SUMIFS(DB$36:DB701,$H$36:$H701,$H$65,$N$36:$N701,$N702),IF($T696=справочники!$H$10,$T700*SUMIFS(DB$36:DB701,$H$36:$H701,$T698,$N$36:$N701,$N702),0)))</f>
        <v>0</v>
      </c>
      <c r="DC702" s="99">
        <f>IF(DC$8="",0,IF($T696=справочники!$H$9,$T700*SUMIFS(DC$36:DC701,$H$36:$H701,$H$65,$N$36:$N701,$N702),IF($T696=справочники!$H$10,$T700*SUMIFS(DC$36:DC701,$H$36:$H701,$T698,$N$36:$N701,$N702),0)))</f>
        <v>0</v>
      </c>
      <c r="DD702" s="99">
        <f>IF(DD$8="",0,IF($T696=справочники!$H$9,$T700*SUMIFS(DD$36:DD701,$H$36:$H701,$H$65,$N$36:$N701,$N702),IF($T696=справочники!$H$10,$T700*SUMIFS(DD$36:DD701,$H$36:$H701,$T698,$N$36:$N701,$N702),0)))</f>
        <v>0</v>
      </c>
      <c r="DE702" s="99">
        <f>IF(DE$8="",0,IF($T696=справочники!$H$9,$T700*SUMIFS(DE$36:DE701,$H$36:$H701,$H$65,$N$36:$N701,$N702),IF($T696=справочники!$H$10,$T700*SUMIFS(DE$36:DE701,$H$36:$H701,$T698,$N$36:$N701,$N702),0)))</f>
        <v>0</v>
      </c>
      <c r="DF702" s="99">
        <f>IF(DF$8="",0,IF($T696=справочники!$H$9,$T700*SUMIFS(DF$36:DF701,$H$36:$H701,$H$65,$N$36:$N701,$N702),IF($T696=справочники!$H$10,$T700*SUMIFS(DF$36:DF701,$H$36:$H701,$T698,$N$36:$N701,$N702),0)))</f>
        <v>0</v>
      </c>
      <c r="DG702" s="99">
        <f>IF(DG$8="",0,IF($T696=справочники!$H$9,$T700*SUMIFS(DG$36:DG701,$H$36:$H701,$H$65,$N$36:$N701,$N702),IF($T696=справочники!$H$10,$T700*SUMIFS(DG$36:DG701,$H$36:$H701,$T698,$N$36:$N701,$N702),0)))</f>
        <v>0</v>
      </c>
      <c r="DH702" s="99">
        <f>IF(DH$8="",0,IF($T696=справочники!$H$9,$T700*SUMIFS(DH$36:DH701,$H$36:$H701,$H$65,$N$36:$N701,$N702),IF($T696=справочники!$H$10,$T700*SUMIFS(DH$36:DH701,$H$36:$H701,$T698,$N$36:$N701,$N702),0)))</f>
        <v>0</v>
      </c>
      <c r="DI702" s="99">
        <f>IF(DI$8="",0,IF($T696=справочники!$H$9,$T700*SUMIFS(DI$36:DI701,$H$36:$H701,$H$65,$N$36:$N701,$N702),IF($T696=справочники!$H$10,$T700*SUMIFS(DI$36:DI701,$H$36:$H701,$T698,$N$36:$N701,$N702),0)))</f>
        <v>0</v>
      </c>
      <c r="DJ702" s="99">
        <f>IF(DJ$8="",0,IF($T696=справочники!$H$9,$T700*SUMIFS(DJ$36:DJ701,$H$36:$H701,$H$65,$N$36:$N701,$N702),IF($T696=справочники!$H$10,$T700*SUMIFS(DJ$36:DJ701,$H$36:$H701,$T698,$N$36:$N701,$N702),0)))</f>
        <v>0</v>
      </c>
      <c r="DK702" s="99">
        <f>IF(DK$8="",0,IF($T696=справочники!$H$9,$T700*SUMIFS(DK$36:DK701,$H$36:$H701,$H$65,$N$36:$N701,$N702),IF($T696=справочники!$H$10,$T700*SUMIFS(DK$36:DK701,$H$36:$H701,$T698,$N$36:$N701,$N702),0)))</f>
        <v>0</v>
      </c>
      <c r="DL702" s="99">
        <f>IF(DL$8="",0,IF($T696=справочники!$H$9,$T700*SUMIFS(DL$36:DL701,$H$36:$H701,$H$65,$N$36:$N701,$N702),IF($T696=справочники!$H$10,$T700*SUMIFS(DL$36:DL701,$H$36:$H701,$T698,$N$36:$N701,$N702),0)))</f>
        <v>0</v>
      </c>
      <c r="DM702" s="99">
        <f>IF(DM$8="",0,IF($T696=справочники!$H$9,$T700*SUMIFS(DM$36:DM701,$H$36:$H701,$H$65,$N$36:$N701,$N702),IF($T696=справочники!$H$10,$T700*SUMIFS(DM$36:DM701,$H$36:$H701,$T698,$N$36:$N701,$N702),0)))</f>
        <v>0</v>
      </c>
      <c r="DN702" s="99">
        <f>IF(DN$8="",0,IF($T696=справочники!$H$9,$T700*SUMIFS(DN$36:DN701,$H$36:$H701,$H$65,$N$36:$N701,$N702),IF($T696=справочники!$H$10,$T700*SUMIFS(DN$36:DN701,$H$36:$H701,$T698,$N$36:$N701,$N702),0)))</f>
        <v>0</v>
      </c>
      <c r="DO702" s="99">
        <f>IF(DO$8="",0,IF($T696=справочники!$H$9,$T700*SUMIFS(DO$36:DO701,$H$36:$H701,$H$65,$N$36:$N701,$N702),IF($T696=справочники!$H$10,$T700*SUMIFS(DO$36:DO701,$H$36:$H701,$T698,$N$36:$N701,$N702),0)))</f>
        <v>0</v>
      </c>
      <c r="DP702" s="99">
        <f>IF(DP$8="",0,IF($T696=справочники!$H$9,$T700*SUMIFS(DP$36:DP701,$H$36:$H701,$H$65,$N$36:$N701,$N702),IF($T696=справочники!$H$10,$T700*SUMIFS(DP$36:DP701,$H$36:$H701,$T698,$N$36:$N701,$N702),0)))</f>
        <v>0</v>
      </c>
      <c r="DQ702" s="99">
        <f>IF(DQ$8="",0,IF($T696=справочники!$H$9,$T700*SUMIFS(DQ$36:DQ701,$H$36:$H701,$H$65,$N$36:$N701,$N702),IF($T696=справочники!$H$10,$T700*SUMIFS(DQ$36:DQ701,$H$36:$H701,$T698,$N$36:$N701,$N702),0)))</f>
        <v>0</v>
      </c>
      <c r="DR702" s="99">
        <f>IF(DR$8="",0,IF($T696=справочники!$H$9,$T700*SUMIFS(DR$36:DR701,$H$36:$H701,$H$65,$N$36:$N701,$N702),IF($T696=справочники!$H$10,$T700*SUMIFS(DR$36:DR701,$H$36:$H701,$T698,$N$36:$N701,$N702),0)))</f>
        <v>0</v>
      </c>
      <c r="DS702" s="99">
        <f>IF(DS$8="",0,IF($T696=справочники!$H$9,$T700*SUMIFS(DS$36:DS701,$H$36:$H701,$H$65,$N$36:$N701,$N702),IF($T696=справочники!$H$10,$T700*SUMIFS(DS$36:DS701,$H$36:$H701,$T698,$N$36:$N701,$N702),0)))</f>
        <v>0</v>
      </c>
      <c r="DT702" s="99">
        <f>IF(DT$8="",0,IF($T696=справочники!$H$9,$T700*SUMIFS(DT$36:DT701,$H$36:$H701,$H$65,$N$36:$N701,$N702),IF($T696=справочники!$H$10,$T700*SUMIFS(DT$36:DT701,$H$36:$H701,$T698,$N$36:$N701,$N702),0)))</f>
        <v>0</v>
      </c>
      <c r="DU702" s="3"/>
      <c r="DV702" s="3"/>
    </row>
    <row r="703" spans="1:126" ht="4.2" customHeight="1">
      <c r="A703" s="1"/>
      <c r="B703" s="1"/>
      <c r="C703" s="1"/>
      <c r="D703" s="1"/>
      <c r="E703" s="261"/>
      <c r="F703" s="47"/>
      <c r="G703" s="229"/>
      <c r="H703" s="1"/>
      <c r="I703" s="1"/>
      <c r="J703" s="1"/>
      <c r="K703" s="1"/>
      <c r="L703" s="1"/>
      <c r="M703" s="5"/>
      <c r="N703" s="1"/>
      <c r="O703" s="1"/>
      <c r="P703" s="5"/>
      <c r="Q703" s="1"/>
      <c r="R703" s="1"/>
      <c r="S703" s="5"/>
      <c r="T703" s="7"/>
      <c r="U703" s="23"/>
      <c r="V703" s="1"/>
      <c r="W703" s="11"/>
      <c r="X703" s="10"/>
      <c r="Y703" s="45"/>
      <c r="Z703" s="92"/>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c r="CM703" s="93"/>
      <c r="CN703" s="93"/>
      <c r="CO703" s="93"/>
      <c r="CP703" s="93"/>
      <c r="CQ703" s="93"/>
      <c r="CR703" s="93"/>
      <c r="CS703" s="93"/>
      <c r="CT703" s="93"/>
      <c r="CU703" s="93"/>
      <c r="CV703" s="93"/>
      <c r="CW703" s="93"/>
      <c r="CX703" s="93"/>
      <c r="CY703" s="93"/>
      <c r="CZ703" s="93"/>
      <c r="DA703" s="93"/>
      <c r="DB703" s="93"/>
      <c r="DC703" s="93"/>
      <c r="DD703" s="93"/>
      <c r="DE703" s="93"/>
      <c r="DF703" s="93"/>
      <c r="DG703" s="93"/>
      <c r="DH703" s="93"/>
      <c r="DI703" s="93"/>
      <c r="DJ703" s="93"/>
      <c r="DK703" s="93"/>
      <c r="DL703" s="93"/>
      <c r="DM703" s="93"/>
      <c r="DN703" s="93"/>
      <c r="DO703" s="93"/>
      <c r="DP703" s="93"/>
      <c r="DQ703" s="93"/>
      <c r="DR703" s="93"/>
      <c r="DS703" s="93"/>
      <c r="DT703" s="93"/>
      <c r="DU703" s="1"/>
      <c r="DV703" s="1"/>
    </row>
    <row r="704" spans="1:126" s="237" customFormat="1" ht="10.199999999999999">
      <c r="A704" s="226"/>
      <c r="B704" s="243" t="s">
        <v>127</v>
      </c>
      <c r="C704" s="228"/>
      <c r="D704" s="227"/>
      <c r="E704" s="268"/>
      <c r="F704" s="114"/>
      <c r="G704" s="229" t="s">
        <v>6</v>
      </c>
      <c r="H704" s="226"/>
      <c r="I704" s="226" t="str">
        <f>$I$172</f>
        <v>Оборачиваемость начислений расходов</v>
      </c>
      <c r="J704" s="226"/>
      <c r="K704" s="226"/>
      <c r="L704" s="226"/>
      <c r="M704" s="229"/>
      <c r="N704" s="226"/>
      <c r="O704" s="226"/>
      <c r="P704" s="229"/>
      <c r="Q704" s="226" t="s">
        <v>40</v>
      </c>
      <c r="R704" s="226"/>
      <c r="S704" s="229" t="s">
        <v>6</v>
      </c>
      <c r="T704" s="307"/>
      <c r="U704" s="226"/>
      <c r="V704" s="226"/>
      <c r="W704" s="233"/>
      <c r="X704" s="234"/>
      <c r="Y704" s="245"/>
      <c r="Z704" s="246"/>
      <c r="AA704" s="247"/>
      <c r="AB704" s="247"/>
      <c r="AC704" s="247"/>
      <c r="AD704" s="247"/>
      <c r="AE704" s="247"/>
      <c r="AF704" s="247"/>
      <c r="AG704" s="247"/>
      <c r="AH704" s="247"/>
      <c r="AI704" s="247"/>
      <c r="AJ704" s="247"/>
      <c r="AK704" s="247"/>
      <c r="AL704" s="247"/>
      <c r="AM704" s="247"/>
      <c r="AN704" s="247"/>
      <c r="AO704" s="247"/>
      <c r="AP704" s="247"/>
      <c r="AQ704" s="247"/>
      <c r="AR704" s="247"/>
      <c r="AS704" s="247"/>
      <c r="AT704" s="247"/>
      <c r="AU704" s="247"/>
      <c r="AV704" s="247"/>
      <c r="AW704" s="247"/>
      <c r="AX704" s="247"/>
      <c r="AY704" s="247"/>
      <c r="AZ704" s="247"/>
      <c r="BA704" s="247"/>
      <c r="BB704" s="247"/>
      <c r="BC704" s="247"/>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7"/>
      <c r="CE704" s="247"/>
      <c r="CF704" s="247"/>
      <c r="CG704" s="247"/>
      <c r="CH704" s="247"/>
      <c r="CI704" s="247"/>
      <c r="CJ704" s="247"/>
      <c r="CK704" s="247"/>
      <c r="CL704" s="247"/>
      <c r="CM704" s="247"/>
      <c r="CN704" s="247"/>
      <c r="CO704" s="247"/>
      <c r="CP704" s="247"/>
      <c r="CQ704" s="247"/>
      <c r="CR704" s="247"/>
      <c r="CS704" s="247"/>
      <c r="CT704" s="247"/>
      <c r="CU704" s="247"/>
      <c r="CV704" s="247"/>
      <c r="CW704" s="247"/>
      <c r="CX704" s="247"/>
      <c r="CY704" s="247"/>
      <c r="CZ704" s="247"/>
      <c r="DA704" s="247"/>
      <c r="DB704" s="247"/>
      <c r="DC704" s="247"/>
      <c r="DD704" s="247"/>
      <c r="DE704" s="247"/>
      <c r="DF704" s="247"/>
      <c r="DG704" s="247"/>
      <c r="DH704" s="247"/>
      <c r="DI704" s="247"/>
      <c r="DJ704" s="247"/>
      <c r="DK704" s="247"/>
      <c r="DL704" s="247"/>
      <c r="DM704" s="247"/>
      <c r="DN704" s="247"/>
      <c r="DO704" s="247"/>
      <c r="DP704" s="247"/>
      <c r="DQ704" s="247"/>
      <c r="DR704" s="247"/>
      <c r="DS704" s="247"/>
      <c r="DT704" s="247"/>
      <c r="DU704" s="226"/>
      <c r="DV704" s="226"/>
    </row>
    <row r="705" spans="1:126" ht="4.2" customHeight="1">
      <c r="A705" s="1"/>
      <c r="B705" s="1"/>
      <c r="C705" s="1"/>
      <c r="D705" s="1"/>
      <c r="E705" s="261"/>
      <c r="F705" s="47"/>
      <c r="G705" s="229"/>
      <c r="H705" s="1"/>
      <c r="I705" s="1"/>
      <c r="J705" s="1"/>
      <c r="K705" s="1"/>
      <c r="L705" s="1"/>
      <c r="M705" s="5"/>
      <c r="N705" s="1"/>
      <c r="O705" s="1"/>
      <c r="P705" s="5"/>
      <c r="Q705" s="1"/>
      <c r="R705" s="1"/>
      <c r="S705" s="5"/>
      <c r="T705" s="7"/>
      <c r="U705" s="23"/>
      <c r="V705" s="1"/>
      <c r="W705" s="11"/>
      <c r="X705" s="10"/>
      <c r="Y705" s="45"/>
      <c r="Z705" s="92"/>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c r="CM705" s="93"/>
      <c r="CN705" s="93"/>
      <c r="CO705" s="93"/>
      <c r="CP705" s="93"/>
      <c r="CQ705" s="93"/>
      <c r="CR705" s="93"/>
      <c r="CS705" s="93"/>
      <c r="CT705" s="93"/>
      <c r="CU705" s="93"/>
      <c r="CV705" s="93"/>
      <c r="CW705" s="93"/>
      <c r="CX705" s="93"/>
      <c r="CY705" s="93"/>
      <c r="CZ705" s="93"/>
      <c r="DA705" s="93"/>
      <c r="DB705" s="93"/>
      <c r="DC705" s="93"/>
      <c r="DD705" s="93"/>
      <c r="DE705" s="93"/>
      <c r="DF705" s="93"/>
      <c r="DG705" s="93"/>
      <c r="DH705" s="93"/>
      <c r="DI705" s="93"/>
      <c r="DJ705" s="93"/>
      <c r="DK705" s="93"/>
      <c r="DL705" s="93"/>
      <c r="DM705" s="93"/>
      <c r="DN705" s="93"/>
      <c r="DO705" s="93"/>
      <c r="DP705" s="93"/>
      <c r="DQ705" s="93"/>
      <c r="DR705" s="93"/>
      <c r="DS705" s="93"/>
      <c r="DT705" s="93"/>
      <c r="DU705" s="1"/>
      <c r="DV705" s="1"/>
    </row>
    <row r="706" spans="1:126" s="4" customFormat="1">
      <c r="A706" s="3"/>
      <c r="B706" s="257" t="s">
        <v>126</v>
      </c>
      <c r="C706" s="3"/>
      <c r="D706" s="3"/>
      <c r="E706" s="9" t="str">
        <f>IF(OR(Главная!$N$19=справочники!$N$10,Главная!$N$19=справочники!$N$11),"",IF(T706=справочники!$P$10,"","ндс(-)"))</f>
        <v>ндс(-)</v>
      </c>
      <c r="F706" s="50"/>
      <c r="G706" s="230"/>
      <c r="H706" s="12" t="str">
        <f>B706&amp;N696</f>
        <v>Начисление - Статья прямого переменного расхода</v>
      </c>
      <c r="I706" s="12"/>
      <c r="J706" s="3"/>
      <c r="K706" s="3"/>
      <c r="L706" s="3"/>
      <c r="M706" s="5"/>
      <c r="N706" s="35" t="str">
        <f>N571</f>
        <v>Продажа машиномест</v>
      </c>
      <c r="O706" s="35"/>
      <c r="P706" s="5"/>
      <c r="Q706" s="35" t="s">
        <v>25</v>
      </c>
      <c r="R706" s="35"/>
      <c r="S706" s="35"/>
      <c r="T706" s="61">
        <f>T702</f>
        <v>0</v>
      </c>
      <c r="U706" s="35"/>
      <c r="V706" s="35"/>
      <c r="W706" s="37">
        <f>SUM($Y706:$DU706)</f>
        <v>0</v>
      </c>
      <c r="X706" s="37"/>
      <c r="Y706" s="45"/>
      <c r="Z706" s="98"/>
      <c r="AA706" s="99">
        <f t="shared" ref="AA706:BF706" si="1982">IF(AA$8="",0,IF(AA$1=1,SUMIFS(702:702,$1:$1,"&gt;="&amp;1,$1:$1,"&lt;="&amp;INT($T704/30))+($T704/30-INT($T704/30))*SUMIFS(702:702,$1:$1,INT($T704/30)+1),0)+($T704/30-INT($T704/30))*SUMIFS(702:702,$1:$1,AA$1+INT($T704/30)+1)+(INT($T704/30)+1-$T704/30)*SUMIFS(702:702,$1:$1,AA$1+INT($T704/30)))</f>
        <v>0</v>
      </c>
      <c r="AB706" s="99">
        <f t="shared" si="1982"/>
        <v>0</v>
      </c>
      <c r="AC706" s="99">
        <f t="shared" si="1982"/>
        <v>0</v>
      </c>
      <c r="AD706" s="99">
        <f t="shared" si="1982"/>
        <v>0</v>
      </c>
      <c r="AE706" s="99">
        <f t="shared" si="1982"/>
        <v>0</v>
      </c>
      <c r="AF706" s="99">
        <f t="shared" si="1982"/>
        <v>0</v>
      </c>
      <c r="AG706" s="99">
        <f t="shared" si="1982"/>
        <v>0</v>
      </c>
      <c r="AH706" s="99">
        <f t="shared" si="1982"/>
        <v>0</v>
      </c>
      <c r="AI706" s="99">
        <f t="shared" si="1982"/>
        <v>0</v>
      </c>
      <c r="AJ706" s="99">
        <f t="shared" si="1982"/>
        <v>0</v>
      </c>
      <c r="AK706" s="99">
        <f t="shared" si="1982"/>
        <v>0</v>
      </c>
      <c r="AL706" s="99">
        <f t="shared" si="1982"/>
        <v>0</v>
      </c>
      <c r="AM706" s="99">
        <f t="shared" si="1982"/>
        <v>0</v>
      </c>
      <c r="AN706" s="99">
        <f t="shared" si="1982"/>
        <v>0</v>
      </c>
      <c r="AO706" s="99">
        <f t="shared" si="1982"/>
        <v>0</v>
      </c>
      <c r="AP706" s="99">
        <f t="shared" si="1982"/>
        <v>0</v>
      </c>
      <c r="AQ706" s="99">
        <f t="shared" si="1982"/>
        <v>0</v>
      </c>
      <c r="AR706" s="99">
        <f t="shared" si="1982"/>
        <v>0</v>
      </c>
      <c r="AS706" s="99">
        <f t="shared" si="1982"/>
        <v>0</v>
      </c>
      <c r="AT706" s="99">
        <f t="shared" si="1982"/>
        <v>0</v>
      </c>
      <c r="AU706" s="99">
        <f t="shared" si="1982"/>
        <v>0</v>
      </c>
      <c r="AV706" s="99">
        <f t="shared" si="1982"/>
        <v>0</v>
      </c>
      <c r="AW706" s="99">
        <f t="shared" si="1982"/>
        <v>0</v>
      </c>
      <c r="AX706" s="99">
        <f t="shared" si="1982"/>
        <v>0</v>
      </c>
      <c r="AY706" s="99">
        <f t="shared" si="1982"/>
        <v>0</v>
      </c>
      <c r="AZ706" s="99">
        <f t="shared" si="1982"/>
        <v>0</v>
      </c>
      <c r="BA706" s="99">
        <f t="shared" si="1982"/>
        <v>0</v>
      </c>
      <c r="BB706" s="99">
        <f t="shared" si="1982"/>
        <v>0</v>
      </c>
      <c r="BC706" s="99">
        <f t="shared" si="1982"/>
        <v>0</v>
      </c>
      <c r="BD706" s="99">
        <f t="shared" si="1982"/>
        <v>0</v>
      </c>
      <c r="BE706" s="99">
        <f t="shared" si="1982"/>
        <v>0</v>
      </c>
      <c r="BF706" s="99">
        <f t="shared" si="1982"/>
        <v>0</v>
      </c>
      <c r="BG706" s="99">
        <f t="shared" ref="BG706:CL706" si="1983">IF(BG$8="",0,IF(BG$1=1,SUMIFS(702:702,$1:$1,"&gt;="&amp;1,$1:$1,"&lt;="&amp;INT($T704/30))+($T704/30-INT($T704/30))*SUMIFS(702:702,$1:$1,INT($T704/30)+1),0)+($T704/30-INT($T704/30))*SUMIFS(702:702,$1:$1,BG$1+INT($T704/30)+1)+(INT($T704/30)+1-$T704/30)*SUMIFS(702:702,$1:$1,BG$1+INT($T704/30)))</f>
        <v>0</v>
      </c>
      <c r="BH706" s="99">
        <f t="shared" si="1983"/>
        <v>0</v>
      </c>
      <c r="BI706" s="99">
        <f t="shared" si="1983"/>
        <v>0</v>
      </c>
      <c r="BJ706" s="99">
        <f t="shared" si="1983"/>
        <v>0</v>
      </c>
      <c r="BK706" s="99">
        <f t="shared" si="1983"/>
        <v>0</v>
      </c>
      <c r="BL706" s="99">
        <f t="shared" si="1983"/>
        <v>0</v>
      </c>
      <c r="BM706" s="99">
        <f t="shared" si="1983"/>
        <v>0</v>
      </c>
      <c r="BN706" s="99">
        <f t="shared" si="1983"/>
        <v>0</v>
      </c>
      <c r="BO706" s="99">
        <f t="shared" si="1983"/>
        <v>0</v>
      </c>
      <c r="BP706" s="99">
        <f t="shared" si="1983"/>
        <v>0</v>
      </c>
      <c r="BQ706" s="99">
        <f t="shared" si="1983"/>
        <v>0</v>
      </c>
      <c r="BR706" s="99">
        <f t="shared" si="1983"/>
        <v>0</v>
      </c>
      <c r="BS706" s="99">
        <f t="shared" si="1983"/>
        <v>0</v>
      </c>
      <c r="BT706" s="99">
        <f t="shared" si="1983"/>
        <v>0</v>
      </c>
      <c r="BU706" s="99">
        <f t="shared" si="1983"/>
        <v>0</v>
      </c>
      <c r="BV706" s="99">
        <f t="shared" si="1983"/>
        <v>0</v>
      </c>
      <c r="BW706" s="99">
        <f t="shared" si="1983"/>
        <v>0</v>
      </c>
      <c r="BX706" s="99">
        <f t="shared" si="1983"/>
        <v>0</v>
      </c>
      <c r="BY706" s="99">
        <f t="shared" si="1983"/>
        <v>0</v>
      </c>
      <c r="BZ706" s="99">
        <f t="shared" si="1983"/>
        <v>0</v>
      </c>
      <c r="CA706" s="99">
        <f t="shared" si="1983"/>
        <v>0</v>
      </c>
      <c r="CB706" s="99">
        <f t="shared" si="1983"/>
        <v>0</v>
      </c>
      <c r="CC706" s="99">
        <f t="shared" si="1983"/>
        <v>0</v>
      </c>
      <c r="CD706" s="99">
        <f t="shared" si="1983"/>
        <v>0</v>
      </c>
      <c r="CE706" s="99">
        <f t="shared" si="1983"/>
        <v>0</v>
      </c>
      <c r="CF706" s="99">
        <f t="shared" si="1983"/>
        <v>0</v>
      </c>
      <c r="CG706" s="99">
        <f t="shared" si="1983"/>
        <v>0</v>
      </c>
      <c r="CH706" s="99">
        <f t="shared" si="1983"/>
        <v>0</v>
      </c>
      <c r="CI706" s="99">
        <f t="shared" si="1983"/>
        <v>0</v>
      </c>
      <c r="CJ706" s="99">
        <f t="shared" si="1983"/>
        <v>0</v>
      </c>
      <c r="CK706" s="99">
        <f t="shared" si="1983"/>
        <v>0</v>
      </c>
      <c r="CL706" s="99">
        <f t="shared" si="1983"/>
        <v>0</v>
      </c>
      <c r="CM706" s="99">
        <f t="shared" ref="CM706:DT706" si="1984">IF(CM$8="",0,IF(CM$1=1,SUMIFS(702:702,$1:$1,"&gt;="&amp;1,$1:$1,"&lt;="&amp;INT($T704/30))+($T704/30-INT($T704/30))*SUMIFS(702:702,$1:$1,INT($T704/30)+1),0)+($T704/30-INT($T704/30))*SUMIFS(702:702,$1:$1,CM$1+INT($T704/30)+1)+(INT($T704/30)+1-$T704/30)*SUMIFS(702:702,$1:$1,CM$1+INT($T704/30)))</f>
        <v>0</v>
      </c>
      <c r="CN706" s="99">
        <f t="shared" si="1984"/>
        <v>0</v>
      </c>
      <c r="CO706" s="99">
        <f t="shared" si="1984"/>
        <v>0</v>
      </c>
      <c r="CP706" s="99">
        <f t="shared" si="1984"/>
        <v>0</v>
      </c>
      <c r="CQ706" s="99">
        <f t="shared" si="1984"/>
        <v>0</v>
      </c>
      <c r="CR706" s="99">
        <f t="shared" si="1984"/>
        <v>0</v>
      </c>
      <c r="CS706" s="99">
        <f t="shared" si="1984"/>
        <v>0</v>
      </c>
      <c r="CT706" s="99">
        <f t="shared" si="1984"/>
        <v>0</v>
      </c>
      <c r="CU706" s="99">
        <f t="shared" si="1984"/>
        <v>0</v>
      </c>
      <c r="CV706" s="99">
        <f t="shared" si="1984"/>
        <v>0</v>
      </c>
      <c r="CW706" s="99">
        <f t="shared" si="1984"/>
        <v>0</v>
      </c>
      <c r="CX706" s="99">
        <f t="shared" si="1984"/>
        <v>0</v>
      </c>
      <c r="CY706" s="99">
        <f t="shared" si="1984"/>
        <v>0</v>
      </c>
      <c r="CZ706" s="99">
        <f t="shared" si="1984"/>
        <v>0</v>
      </c>
      <c r="DA706" s="99">
        <f t="shared" si="1984"/>
        <v>0</v>
      </c>
      <c r="DB706" s="99">
        <f t="shared" si="1984"/>
        <v>0</v>
      </c>
      <c r="DC706" s="99">
        <f t="shared" si="1984"/>
        <v>0</v>
      </c>
      <c r="DD706" s="99">
        <f t="shared" si="1984"/>
        <v>0</v>
      </c>
      <c r="DE706" s="99">
        <f t="shared" si="1984"/>
        <v>0</v>
      </c>
      <c r="DF706" s="99">
        <f t="shared" si="1984"/>
        <v>0</v>
      </c>
      <c r="DG706" s="99">
        <f t="shared" si="1984"/>
        <v>0</v>
      </c>
      <c r="DH706" s="99">
        <f t="shared" si="1984"/>
        <v>0</v>
      </c>
      <c r="DI706" s="99">
        <f t="shared" si="1984"/>
        <v>0</v>
      </c>
      <c r="DJ706" s="99">
        <f t="shared" si="1984"/>
        <v>0</v>
      </c>
      <c r="DK706" s="99">
        <f t="shared" si="1984"/>
        <v>0</v>
      </c>
      <c r="DL706" s="99">
        <f t="shared" si="1984"/>
        <v>0</v>
      </c>
      <c r="DM706" s="99">
        <f t="shared" si="1984"/>
        <v>0</v>
      </c>
      <c r="DN706" s="99">
        <f t="shared" si="1984"/>
        <v>0</v>
      </c>
      <c r="DO706" s="99">
        <f t="shared" si="1984"/>
        <v>0</v>
      </c>
      <c r="DP706" s="99">
        <f t="shared" si="1984"/>
        <v>0</v>
      </c>
      <c r="DQ706" s="99">
        <f t="shared" si="1984"/>
        <v>0</v>
      </c>
      <c r="DR706" s="99">
        <f t="shared" si="1984"/>
        <v>0</v>
      </c>
      <c r="DS706" s="99">
        <f t="shared" si="1984"/>
        <v>0</v>
      </c>
      <c r="DT706" s="99">
        <f t="shared" si="1984"/>
        <v>0</v>
      </c>
      <c r="DU706" s="3"/>
      <c r="DV706" s="3"/>
    </row>
    <row r="707" spans="1:126" ht="4.2" customHeight="1">
      <c r="A707" s="1"/>
      <c r="B707" s="1"/>
      <c r="C707" s="1"/>
      <c r="D707" s="1"/>
      <c r="E707" s="261"/>
      <c r="F707" s="47"/>
      <c r="G707" s="229"/>
      <c r="H707" s="1"/>
      <c r="I707" s="1"/>
      <c r="J707" s="1"/>
      <c r="K707" s="1"/>
      <c r="L707" s="1"/>
      <c r="M707" s="5"/>
      <c r="N707" s="1"/>
      <c r="O707" s="1"/>
      <c r="P707" s="5"/>
      <c r="Q707" s="1"/>
      <c r="R707" s="1"/>
      <c r="S707" s="5"/>
      <c r="T707" s="7"/>
      <c r="U707" s="23"/>
      <c r="V707" s="1"/>
      <c r="W707" s="11"/>
      <c r="X707" s="10"/>
      <c r="Y707" s="45"/>
      <c r="Z707" s="92"/>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c r="CM707" s="93"/>
      <c r="CN707" s="93"/>
      <c r="CO707" s="93"/>
      <c r="CP707" s="93"/>
      <c r="CQ707" s="93"/>
      <c r="CR707" s="93"/>
      <c r="CS707" s="93"/>
      <c r="CT707" s="93"/>
      <c r="CU707" s="93"/>
      <c r="CV707" s="93"/>
      <c r="CW707" s="93"/>
      <c r="CX707" s="93"/>
      <c r="CY707" s="93"/>
      <c r="CZ707" s="93"/>
      <c r="DA707" s="93"/>
      <c r="DB707" s="93"/>
      <c r="DC707" s="93"/>
      <c r="DD707" s="93"/>
      <c r="DE707" s="93"/>
      <c r="DF707" s="93"/>
      <c r="DG707" s="93"/>
      <c r="DH707" s="93"/>
      <c r="DI707" s="93"/>
      <c r="DJ707" s="93"/>
      <c r="DK707" s="93"/>
      <c r="DL707" s="93"/>
      <c r="DM707" s="93"/>
      <c r="DN707" s="93"/>
      <c r="DO707" s="93"/>
      <c r="DP707" s="93"/>
      <c r="DQ707" s="93"/>
      <c r="DR707" s="93"/>
      <c r="DS707" s="93"/>
      <c r="DT707" s="93"/>
      <c r="DU707" s="1"/>
      <c r="DV707" s="1"/>
    </row>
    <row r="708" spans="1:126" s="237" customFormat="1" ht="10.199999999999999">
      <c r="A708" s="226"/>
      <c r="B708" s="243" t="s">
        <v>133</v>
      </c>
      <c r="C708" s="228"/>
      <c r="D708" s="227"/>
      <c r="E708" s="268"/>
      <c r="F708" s="114"/>
      <c r="G708" s="229"/>
      <c r="H708" s="226"/>
      <c r="I708" s="226" t="e">
        <f>#REF!</f>
        <v>#REF!</v>
      </c>
      <c r="J708" s="226"/>
      <c r="K708" s="226"/>
      <c r="L708" s="226"/>
      <c r="M708" s="229"/>
      <c r="N708" s="226"/>
      <c r="O708" s="226"/>
      <c r="P708" s="229"/>
      <c r="Q708" s="226" t="s">
        <v>40</v>
      </c>
      <c r="R708" s="226"/>
      <c r="S708" s="229" t="s">
        <v>6</v>
      </c>
      <c r="T708" s="307"/>
      <c r="U708" s="226"/>
      <c r="V708" s="226"/>
      <c r="W708" s="233"/>
      <c r="X708" s="234"/>
      <c r="Y708" s="245"/>
      <c r="Z708" s="246"/>
      <c r="AA708" s="247"/>
      <c r="AB708" s="247"/>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c r="AY708" s="247"/>
      <c r="AZ708" s="247"/>
      <c r="BA708" s="247"/>
      <c r="BB708" s="247"/>
      <c r="BC708" s="247"/>
      <c r="BD708" s="247"/>
      <c r="BE708" s="247"/>
      <c r="BF708" s="247"/>
      <c r="BG708" s="247"/>
      <c r="BH708" s="247"/>
      <c r="BI708" s="247"/>
      <c r="BJ708" s="247"/>
      <c r="BK708" s="247"/>
      <c r="BL708" s="247"/>
      <c r="BM708" s="247"/>
      <c r="BN708" s="247"/>
      <c r="BO708" s="247"/>
      <c r="BP708" s="247"/>
      <c r="BQ708" s="247"/>
      <c r="BR708" s="247"/>
      <c r="BS708" s="247"/>
      <c r="BT708" s="247"/>
      <c r="BU708" s="247"/>
      <c r="BV708" s="247"/>
      <c r="BW708" s="247"/>
      <c r="BX708" s="247"/>
      <c r="BY708" s="247"/>
      <c r="BZ708" s="247"/>
      <c r="CA708" s="247"/>
      <c r="CB708" s="247"/>
      <c r="CC708" s="247"/>
      <c r="CD708" s="247"/>
      <c r="CE708" s="247"/>
      <c r="CF708" s="247"/>
      <c r="CG708" s="247"/>
      <c r="CH708" s="247"/>
      <c r="CI708" s="247"/>
      <c r="CJ708" s="247"/>
      <c r="CK708" s="247"/>
      <c r="CL708" s="247"/>
      <c r="CM708" s="247"/>
      <c r="CN708" s="247"/>
      <c r="CO708" s="247"/>
      <c r="CP708" s="247"/>
      <c r="CQ708" s="247"/>
      <c r="CR708" s="247"/>
      <c r="CS708" s="247"/>
      <c r="CT708" s="247"/>
      <c r="CU708" s="247"/>
      <c r="CV708" s="247"/>
      <c r="CW708" s="247"/>
      <c r="CX708" s="247"/>
      <c r="CY708" s="247"/>
      <c r="CZ708" s="247"/>
      <c r="DA708" s="247"/>
      <c r="DB708" s="247"/>
      <c r="DC708" s="247"/>
      <c r="DD708" s="247"/>
      <c r="DE708" s="247"/>
      <c r="DF708" s="247"/>
      <c r="DG708" s="247"/>
      <c r="DH708" s="247"/>
      <c r="DI708" s="247"/>
      <c r="DJ708" s="247"/>
      <c r="DK708" s="247"/>
      <c r="DL708" s="247"/>
      <c r="DM708" s="247"/>
      <c r="DN708" s="247"/>
      <c r="DO708" s="247"/>
      <c r="DP708" s="247"/>
      <c r="DQ708" s="247"/>
      <c r="DR708" s="247"/>
      <c r="DS708" s="247"/>
      <c r="DT708" s="247"/>
      <c r="DU708" s="226"/>
      <c r="DV708" s="226"/>
    </row>
    <row r="709" spans="1:126" ht="4.2" customHeight="1">
      <c r="A709" s="1"/>
      <c r="B709" s="1"/>
      <c r="C709" s="1"/>
      <c r="D709" s="1"/>
      <c r="E709" s="261"/>
      <c r="F709" s="47"/>
      <c r="G709" s="229"/>
      <c r="H709" s="1"/>
      <c r="I709" s="1"/>
      <c r="J709" s="1"/>
      <c r="K709" s="1"/>
      <c r="L709" s="1"/>
      <c r="M709" s="5"/>
      <c r="N709" s="1"/>
      <c r="O709" s="1"/>
      <c r="P709" s="5"/>
      <c r="Q709" s="1"/>
      <c r="R709" s="1"/>
      <c r="S709" s="5"/>
      <c r="T709" s="7"/>
      <c r="U709" s="23"/>
      <c r="V709" s="1"/>
      <c r="W709" s="11"/>
      <c r="X709" s="10"/>
      <c r="Y709" s="45"/>
      <c r="Z709" s="92"/>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c r="CM709" s="93"/>
      <c r="CN709" s="93"/>
      <c r="CO709" s="93"/>
      <c r="CP709" s="93"/>
      <c r="CQ709" s="93"/>
      <c r="CR709" s="93"/>
      <c r="CS709" s="93"/>
      <c r="CT709" s="93"/>
      <c r="CU709" s="93"/>
      <c r="CV709" s="93"/>
      <c r="CW709" s="93"/>
      <c r="CX709" s="93"/>
      <c r="CY709" s="93"/>
      <c r="CZ709" s="93"/>
      <c r="DA709" s="93"/>
      <c r="DB709" s="93"/>
      <c r="DC709" s="93"/>
      <c r="DD709" s="93"/>
      <c r="DE709" s="93"/>
      <c r="DF709" s="93"/>
      <c r="DG709" s="93"/>
      <c r="DH709" s="93"/>
      <c r="DI709" s="93"/>
      <c r="DJ709" s="93"/>
      <c r="DK709" s="93"/>
      <c r="DL709" s="93"/>
      <c r="DM709" s="93"/>
      <c r="DN709" s="93"/>
      <c r="DO709" s="93"/>
      <c r="DP709" s="93"/>
      <c r="DQ709" s="93"/>
      <c r="DR709" s="93"/>
      <c r="DS709" s="93"/>
      <c r="DT709" s="93"/>
      <c r="DU709" s="1"/>
      <c r="DV709" s="1"/>
    </row>
    <row r="710" spans="1:126" s="4" customFormat="1">
      <c r="A710" s="3"/>
      <c r="B710" s="257" t="s">
        <v>130</v>
      </c>
      <c r="C710" s="3"/>
      <c r="D710" s="3"/>
      <c r="E710" s="9" t="s">
        <v>26</v>
      </c>
      <c r="F710" s="50"/>
      <c r="G710" s="230"/>
      <c r="H710" s="12" t="str">
        <f>B710&amp;N696</f>
        <v>Оплата - Статья прямого переменного расхода</v>
      </c>
      <c r="I710" s="12"/>
      <c r="J710" s="3"/>
      <c r="K710" s="3"/>
      <c r="L710" s="3"/>
      <c r="M710" s="5"/>
      <c r="N710" s="35" t="str">
        <f>N571</f>
        <v>Продажа машиномест</v>
      </c>
      <c r="O710" s="35"/>
      <c r="P710" s="5"/>
      <c r="Q710" s="35" t="s">
        <v>25</v>
      </c>
      <c r="R710" s="35"/>
      <c r="S710" s="35"/>
      <c r="T710" s="35"/>
      <c r="U710" s="35"/>
      <c r="V710" s="35"/>
      <c r="W710" s="37">
        <f>SUM($Y710:$DU710)</f>
        <v>0</v>
      </c>
      <c r="X710" s="37"/>
      <c r="Y710" s="45"/>
      <c r="Z710" s="98"/>
      <c r="AA710" s="99">
        <f t="shared" ref="AA710:BF710" si="1985">IF(AA$8="",0,IF(AA$1=1,SUMIFS(706:706,$1:$1,"&gt;="&amp;1,$1:$1,"&lt;="&amp;INT(-$T708/30))+(-$T708/30-INT(-$T708/30))*SUMIFS(706:706,$1:$1,INT(-$T708/30)+1),0)+(-$T708/30-INT(-$T708/30))*SUMIFS(706:706,$1:$1,AA$1+INT(-$T708/30)+1)+(INT(-$T708/30)+1+$T708/30)*SUMIFS(706:706,$1:$1,AA$1+INT(-$T708/30)))</f>
        <v>0</v>
      </c>
      <c r="AB710" s="99">
        <f t="shared" si="1985"/>
        <v>0</v>
      </c>
      <c r="AC710" s="99">
        <f t="shared" si="1985"/>
        <v>0</v>
      </c>
      <c r="AD710" s="99">
        <f t="shared" si="1985"/>
        <v>0</v>
      </c>
      <c r="AE710" s="99">
        <f t="shared" si="1985"/>
        <v>0</v>
      </c>
      <c r="AF710" s="99">
        <f t="shared" si="1985"/>
        <v>0</v>
      </c>
      <c r="AG710" s="99">
        <f t="shared" si="1985"/>
        <v>0</v>
      </c>
      <c r="AH710" s="99">
        <f t="shared" si="1985"/>
        <v>0</v>
      </c>
      <c r="AI710" s="99">
        <f t="shared" si="1985"/>
        <v>0</v>
      </c>
      <c r="AJ710" s="99">
        <f t="shared" si="1985"/>
        <v>0</v>
      </c>
      <c r="AK710" s="99">
        <f t="shared" si="1985"/>
        <v>0</v>
      </c>
      <c r="AL710" s="99">
        <f t="shared" si="1985"/>
        <v>0</v>
      </c>
      <c r="AM710" s="99">
        <f t="shared" si="1985"/>
        <v>0</v>
      </c>
      <c r="AN710" s="99">
        <f t="shared" si="1985"/>
        <v>0</v>
      </c>
      <c r="AO710" s="99">
        <f t="shared" si="1985"/>
        <v>0</v>
      </c>
      <c r="AP710" s="99">
        <f t="shared" si="1985"/>
        <v>0</v>
      </c>
      <c r="AQ710" s="99">
        <f t="shared" si="1985"/>
        <v>0</v>
      </c>
      <c r="AR710" s="99">
        <f t="shared" si="1985"/>
        <v>0</v>
      </c>
      <c r="AS710" s="99">
        <f t="shared" si="1985"/>
        <v>0</v>
      </c>
      <c r="AT710" s="99">
        <f t="shared" si="1985"/>
        <v>0</v>
      </c>
      <c r="AU710" s="99">
        <f t="shared" si="1985"/>
        <v>0</v>
      </c>
      <c r="AV710" s="99">
        <f t="shared" si="1985"/>
        <v>0</v>
      </c>
      <c r="AW710" s="99">
        <f t="shared" si="1985"/>
        <v>0</v>
      </c>
      <c r="AX710" s="99">
        <f t="shared" si="1985"/>
        <v>0</v>
      </c>
      <c r="AY710" s="99">
        <f t="shared" si="1985"/>
        <v>0</v>
      </c>
      <c r="AZ710" s="99">
        <f t="shared" si="1985"/>
        <v>0</v>
      </c>
      <c r="BA710" s="99">
        <f t="shared" si="1985"/>
        <v>0</v>
      </c>
      <c r="BB710" s="99">
        <f t="shared" si="1985"/>
        <v>0</v>
      </c>
      <c r="BC710" s="99">
        <f t="shared" si="1985"/>
        <v>0</v>
      </c>
      <c r="BD710" s="99">
        <f t="shared" si="1985"/>
        <v>0</v>
      </c>
      <c r="BE710" s="99">
        <f t="shared" si="1985"/>
        <v>0</v>
      </c>
      <c r="BF710" s="99">
        <f t="shared" si="1985"/>
        <v>0</v>
      </c>
      <c r="BG710" s="99">
        <f t="shared" ref="BG710:CL710" si="1986">IF(BG$8="",0,IF(BG$1=1,SUMIFS(706:706,$1:$1,"&gt;="&amp;1,$1:$1,"&lt;="&amp;INT(-$T708/30))+(-$T708/30-INT(-$T708/30))*SUMIFS(706:706,$1:$1,INT(-$T708/30)+1),0)+(-$T708/30-INT(-$T708/30))*SUMIFS(706:706,$1:$1,BG$1+INT(-$T708/30)+1)+(INT(-$T708/30)+1+$T708/30)*SUMIFS(706:706,$1:$1,BG$1+INT(-$T708/30)))</f>
        <v>0</v>
      </c>
      <c r="BH710" s="99">
        <f t="shared" si="1986"/>
        <v>0</v>
      </c>
      <c r="BI710" s="99">
        <f t="shared" si="1986"/>
        <v>0</v>
      </c>
      <c r="BJ710" s="99">
        <f t="shared" si="1986"/>
        <v>0</v>
      </c>
      <c r="BK710" s="99">
        <f t="shared" si="1986"/>
        <v>0</v>
      </c>
      <c r="BL710" s="99">
        <f t="shared" si="1986"/>
        <v>0</v>
      </c>
      <c r="BM710" s="99">
        <f t="shared" si="1986"/>
        <v>0</v>
      </c>
      <c r="BN710" s="99">
        <f t="shared" si="1986"/>
        <v>0</v>
      </c>
      <c r="BO710" s="99">
        <f t="shared" si="1986"/>
        <v>0</v>
      </c>
      <c r="BP710" s="99">
        <f t="shared" si="1986"/>
        <v>0</v>
      </c>
      <c r="BQ710" s="99">
        <f t="shared" si="1986"/>
        <v>0</v>
      </c>
      <c r="BR710" s="99">
        <f t="shared" si="1986"/>
        <v>0</v>
      </c>
      <c r="BS710" s="99">
        <f t="shared" si="1986"/>
        <v>0</v>
      </c>
      <c r="BT710" s="99">
        <f t="shared" si="1986"/>
        <v>0</v>
      </c>
      <c r="BU710" s="99">
        <f t="shared" si="1986"/>
        <v>0</v>
      </c>
      <c r="BV710" s="99">
        <f t="shared" si="1986"/>
        <v>0</v>
      </c>
      <c r="BW710" s="99">
        <f t="shared" si="1986"/>
        <v>0</v>
      </c>
      <c r="BX710" s="99">
        <f t="shared" si="1986"/>
        <v>0</v>
      </c>
      <c r="BY710" s="99">
        <f t="shared" si="1986"/>
        <v>0</v>
      </c>
      <c r="BZ710" s="99">
        <f t="shared" si="1986"/>
        <v>0</v>
      </c>
      <c r="CA710" s="99">
        <f t="shared" si="1986"/>
        <v>0</v>
      </c>
      <c r="CB710" s="99">
        <f t="shared" si="1986"/>
        <v>0</v>
      </c>
      <c r="CC710" s="99">
        <f t="shared" si="1986"/>
        <v>0</v>
      </c>
      <c r="CD710" s="99">
        <f t="shared" si="1986"/>
        <v>0</v>
      </c>
      <c r="CE710" s="99">
        <f t="shared" si="1986"/>
        <v>0</v>
      </c>
      <c r="CF710" s="99">
        <f t="shared" si="1986"/>
        <v>0</v>
      </c>
      <c r="CG710" s="99">
        <f t="shared" si="1986"/>
        <v>0</v>
      </c>
      <c r="CH710" s="99">
        <f t="shared" si="1986"/>
        <v>0</v>
      </c>
      <c r="CI710" s="99">
        <f t="shared" si="1986"/>
        <v>0</v>
      </c>
      <c r="CJ710" s="99">
        <f t="shared" si="1986"/>
        <v>0</v>
      </c>
      <c r="CK710" s="99">
        <f t="shared" si="1986"/>
        <v>0</v>
      </c>
      <c r="CL710" s="99">
        <f t="shared" si="1986"/>
        <v>0</v>
      </c>
      <c r="CM710" s="99">
        <f t="shared" ref="CM710:DT710" si="1987">IF(CM$8="",0,IF(CM$1=1,SUMIFS(706:706,$1:$1,"&gt;="&amp;1,$1:$1,"&lt;="&amp;INT(-$T708/30))+(-$T708/30-INT(-$T708/30))*SUMIFS(706:706,$1:$1,INT(-$T708/30)+1),0)+(-$T708/30-INT(-$T708/30))*SUMIFS(706:706,$1:$1,CM$1+INT(-$T708/30)+1)+(INT(-$T708/30)+1+$T708/30)*SUMIFS(706:706,$1:$1,CM$1+INT(-$T708/30)))</f>
        <v>0</v>
      </c>
      <c r="CN710" s="99">
        <f t="shared" si="1987"/>
        <v>0</v>
      </c>
      <c r="CO710" s="99">
        <f t="shared" si="1987"/>
        <v>0</v>
      </c>
      <c r="CP710" s="99">
        <f t="shared" si="1987"/>
        <v>0</v>
      </c>
      <c r="CQ710" s="99">
        <f t="shared" si="1987"/>
        <v>0</v>
      </c>
      <c r="CR710" s="99">
        <f t="shared" si="1987"/>
        <v>0</v>
      </c>
      <c r="CS710" s="99">
        <f t="shared" si="1987"/>
        <v>0</v>
      </c>
      <c r="CT710" s="99">
        <f t="shared" si="1987"/>
        <v>0</v>
      </c>
      <c r="CU710" s="99">
        <f t="shared" si="1987"/>
        <v>0</v>
      </c>
      <c r="CV710" s="99">
        <f t="shared" si="1987"/>
        <v>0</v>
      </c>
      <c r="CW710" s="99">
        <f t="shared" si="1987"/>
        <v>0</v>
      </c>
      <c r="CX710" s="99">
        <f t="shared" si="1987"/>
        <v>0</v>
      </c>
      <c r="CY710" s="99">
        <f t="shared" si="1987"/>
        <v>0</v>
      </c>
      <c r="CZ710" s="99">
        <f t="shared" si="1987"/>
        <v>0</v>
      </c>
      <c r="DA710" s="99">
        <f t="shared" si="1987"/>
        <v>0</v>
      </c>
      <c r="DB710" s="99">
        <f t="shared" si="1987"/>
        <v>0</v>
      </c>
      <c r="DC710" s="99">
        <f t="shared" si="1987"/>
        <v>0</v>
      </c>
      <c r="DD710" s="99">
        <f t="shared" si="1987"/>
        <v>0</v>
      </c>
      <c r="DE710" s="99">
        <f t="shared" si="1987"/>
        <v>0</v>
      </c>
      <c r="DF710" s="99">
        <f t="shared" si="1987"/>
        <v>0</v>
      </c>
      <c r="DG710" s="99">
        <f t="shared" si="1987"/>
        <v>0</v>
      </c>
      <c r="DH710" s="99">
        <f t="shared" si="1987"/>
        <v>0</v>
      </c>
      <c r="DI710" s="99">
        <f t="shared" si="1987"/>
        <v>0</v>
      </c>
      <c r="DJ710" s="99">
        <f t="shared" si="1987"/>
        <v>0</v>
      </c>
      <c r="DK710" s="99">
        <f t="shared" si="1987"/>
        <v>0</v>
      </c>
      <c r="DL710" s="99">
        <f t="shared" si="1987"/>
        <v>0</v>
      </c>
      <c r="DM710" s="99">
        <f t="shared" si="1987"/>
        <v>0</v>
      </c>
      <c r="DN710" s="99">
        <f t="shared" si="1987"/>
        <v>0</v>
      </c>
      <c r="DO710" s="99">
        <f t="shared" si="1987"/>
        <v>0</v>
      </c>
      <c r="DP710" s="99">
        <f t="shared" si="1987"/>
        <v>0</v>
      </c>
      <c r="DQ710" s="99">
        <f t="shared" si="1987"/>
        <v>0</v>
      </c>
      <c r="DR710" s="99">
        <f t="shared" si="1987"/>
        <v>0</v>
      </c>
      <c r="DS710" s="99">
        <f t="shared" si="1987"/>
        <v>0</v>
      </c>
      <c r="DT710" s="99">
        <f t="shared" si="1987"/>
        <v>0</v>
      </c>
      <c r="DU710" s="3"/>
      <c r="DV710" s="3"/>
    </row>
    <row r="711" spans="1:126" ht="4.2" customHeight="1">
      <c r="A711" s="1"/>
      <c r="B711" s="1"/>
      <c r="C711" s="1"/>
      <c r="D711" s="1"/>
      <c r="E711" s="261"/>
      <c r="F711" s="47"/>
      <c r="G711" s="229"/>
      <c r="H711" s="1"/>
      <c r="I711" s="1"/>
      <c r="J711" s="1"/>
      <c r="K711" s="1"/>
      <c r="L711" s="1"/>
      <c r="M711" s="5"/>
      <c r="N711" s="1"/>
      <c r="O711" s="1"/>
      <c r="P711" s="5"/>
      <c r="Q711" s="1"/>
      <c r="R711" s="1"/>
      <c r="S711" s="5"/>
      <c r="T711" s="7"/>
      <c r="U711" s="23"/>
      <c r="V711" s="1"/>
      <c r="W711" s="11"/>
      <c r="X711" s="10"/>
      <c r="Y711" s="45"/>
      <c r="Z711" s="92"/>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1"/>
      <c r="DV711" s="1"/>
    </row>
    <row r="712" spans="1:126" ht="4.2" customHeight="1">
      <c r="A712" s="1"/>
      <c r="B712" s="1"/>
      <c r="C712" s="1"/>
      <c r="D712" s="1"/>
      <c r="E712" s="39"/>
      <c r="F712" s="39"/>
      <c r="G712" s="39"/>
      <c r="H712" s="39"/>
      <c r="I712" s="39"/>
      <c r="J712" s="39"/>
      <c r="K712" s="39"/>
      <c r="L712" s="39"/>
      <c r="M712" s="41"/>
      <c r="N712" s="39"/>
      <c r="O712" s="39"/>
      <c r="P712" s="41"/>
      <c r="Q712" s="39"/>
      <c r="R712" s="1"/>
      <c r="S712" s="5"/>
      <c r="T712" s="7"/>
      <c r="U712" s="23"/>
      <c r="V712" s="1"/>
      <c r="W712" s="43"/>
      <c r="X712" s="10"/>
      <c r="Y712" s="45"/>
      <c r="Z712" s="92"/>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c r="CN712" s="101"/>
      <c r="CO712" s="101"/>
      <c r="CP712" s="101"/>
      <c r="CQ712" s="101"/>
      <c r="CR712" s="101"/>
      <c r="CS712" s="101"/>
      <c r="CT712" s="101"/>
      <c r="CU712" s="101"/>
      <c r="CV712" s="101"/>
      <c r="CW712" s="101"/>
      <c r="CX712" s="101"/>
      <c r="CY712" s="101"/>
      <c r="CZ712" s="101"/>
      <c r="DA712" s="101"/>
      <c r="DB712" s="101"/>
      <c r="DC712" s="101"/>
      <c r="DD712" s="101"/>
      <c r="DE712" s="101"/>
      <c r="DF712" s="101"/>
      <c r="DG712" s="101"/>
      <c r="DH712" s="101"/>
      <c r="DI712" s="101"/>
      <c r="DJ712" s="101"/>
      <c r="DK712" s="101"/>
      <c r="DL712" s="101"/>
      <c r="DM712" s="101"/>
      <c r="DN712" s="101"/>
      <c r="DO712" s="101"/>
      <c r="DP712" s="101"/>
      <c r="DQ712" s="101"/>
      <c r="DR712" s="101"/>
      <c r="DS712" s="101"/>
      <c r="DT712" s="101"/>
      <c r="DU712" s="1"/>
      <c r="DV712" s="1"/>
    </row>
    <row r="713" spans="1:126" ht="7.2" customHeight="1">
      <c r="A713" s="1"/>
      <c r="B713" s="1"/>
      <c r="C713" s="1"/>
      <c r="D713" s="1"/>
      <c r="E713" s="261"/>
      <c r="F713" s="47"/>
      <c r="G713" s="229"/>
      <c r="H713" s="1"/>
      <c r="I713" s="1"/>
      <c r="J713" s="1"/>
      <c r="K713" s="1"/>
      <c r="L713" s="1"/>
      <c r="M713" s="5"/>
      <c r="N713" s="1"/>
      <c r="O713" s="1"/>
      <c r="P713" s="5"/>
      <c r="Q713" s="1"/>
      <c r="R713" s="1"/>
      <c r="S713" s="5"/>
      <c r="T713" s="7"/>
      <c r="U713" s="23"/>
      <c r="V713" s="1"/>
      <c r="W713" s="11"/>
      <c r="X713" s="10"/>
      <c r="Y713" s="45"/>
      <c r="Z713" s="92"/>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1"/>
      <c r="DV713" s="1"/>
    </row>
    <row r="714" spans="1:126" s="22" customFormat="1" ht="12.6" thickBot="1">
      <c r="A714" s="18"/>
      <c r="B714" s="242" t="s">
        <v>124</v>
      </c>
      <c r="C714" s="18"/>
      <c r="D714" s="18"/>
      <c r="E714" s="267"/>
      <c r="F714" s="51"/>
      <c r="G714" s="230"/>
      <c r="H714" s="18"/>
      <c r="I714" s="18" t="str">
        <f>$I$164</f>
        <v>прямой перем. расход, выберите тип зависимости</v>
      </c>
      <c r="J714" s="18"/>
      <c r="K714" s="18"/>
      <c r="L714" s="18"/>
      <c r="M714" s="5" t="s">
        <v>6</v>
      </c>
      <c r="N714" s="583" t="s">
        <v>288</v>
      </c>
      <c r="O714" s="18"/>
      <c r="P714" s="19"/>
      <c r="Q714" s="18" t="s">
        <v>12</v>
      </c>
      <c r="R714" s="18"/>
      <c r="S714" s="19" t="s">
        <v>6</v>
      </c>
      <c r="T714" s="204"/>
      <c r="U714" s="25" t="s">
        <v>7</v>
      </c>
      <c r="V714" s="18"/>
      <c r="W714" s="20"/>
      <c r="X714" s="21"/>
      <c r="Y714" s="46"/>
      <c r="Z714" s="95"/>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96"/>
      <c r="BC714" s="96"/>
      <c r="BD714" s="96"/>
      <c r="BE714" s="96"/>
      <c r="BF714" s="96"/>
      <c r="BG714" s="96"/>
      <c r="BH714" s="96"/>
      <c r="BI714" s="96"/>
      <c r="BJ714" s="96"/>
      <c r="BK714" s="96"/>
      <c r="BL714" s="96"/>
      <c r="BM714" s="96"/>
      <c r="BN714" s="96"/>
      <c r="BO714" s="96"/>
      <c r="BP714" s="96"/>
      <c r="BQ714" s="96"/>
      <c r="BR714" s="96"/>
      <c r="BS714" s="96"/>
      <c r="BT714" s="96"/>
      <c r="BU714" s="96"/>
      <c r="BV714" s="96"/>
      <c r="BW714" s="96"/>
      <c r="BX714" s="96"/>
      <c r="BY714" s="96"/>
      <c r="BZ714" s="96"/>
      <c r="CA714" s="96"/>
      <c r="CB714" s="96"/>
      <c r="CC714" s="96"/>
      <c r="CD714" s="96"/>
      <c r="CE714" s="96"/>
      <c r="CF714" s="96"/>
      <c r="CG714" s="96"/>
      <c r="CH714" s="96"/>
      <c r="CI714" s="96"/>
      <c r="CJ714" s="96"/>
      <c r="CK714" s="96"/>
      <c r="CL714" s="96"/>
      <c r="CM714" s="96"/>
      <c r="CN714" s="96"/>
      <c r="CO714" s="96"/>
      <c r="CP714" s="96"/>
      <c r="CQ714" s="96"/>
      <c r="CR714" s="96"/>
      <c r="CS714" s="96"/>
      <c r="CT714" s="96"/>
      <c r="CU714" s="96"/>
      <c r="CV714" s="96"/>
      <c r="CW714" s="96"/>
      <c r="CX714" s="96"/>
      <c r="CY714" s="96"/>
      <c r="CZ714" s="96"/>
      <c r="DA714" s="96"/>
      <c r="DB714" s="96"/>
      <c r="DC714" s="96"/>
      <c r="DD714" s="96"/>
      <c r="DE714" s="96"/>
      <c r="DF714" s="96"/>
      <c r="DG714" s="96"/>
      <c r="DH714" s="96"/>
      <c r="DI714" s="96"/>
      <c r="DJ714" s="96"/>
      <c r="DK714" s="96"/>
      <c r="DL714" s="96"/>
      <c r="DM714" s="96"/>
      <c r="DN714" s="96"/>
      <c r="DO714" s="96"/>
      <c r="DP714" s="96"/>
      <c r="DQ714" s="96"/>
      <c r="DR714" s="96"/>
      <c r="DS714" s="96"/>
      <c r="DT714" s="96"/>
      <c r="DU714" s="18"/>
      <c r="DV714" s="18"/>
    </row>
    <row r="715" spans="1:126" ht="4.2" customHeight="1" thickTop="1">
      <c r="A715" s="1"/>
      <c r="B715" s="1"/>
      <c r="C715" s="1"/>
      <c r="D715" s="1"/>
      <c r="E715" s="261"/>
      <c r="F715" s="47"/>
      <c r="G715" s="229"/>
      <c r="H715" s="1"/>
      <c r="I715" s="1"/>
      <c r="J715" s="1"/>
      <c r="K715" s="1"/>
      <c r="L715" s="1"/>
      <c r="M715" s="5"/>
      <c r="N715" s="308"/>
      <c r="O715" s="1"/>
      <c r="P715" s="5"/>
      <c r="Q715" s="1"/>
      <c r="R715" s="1"/>
      <c r="S715" s="5"/>
      <c r="T715" s="7"/>
      <c r="U715" s="23"/>
      <c r="V715" s="1"/>
      <c r="W715" s="11"/>
      <c r="X715" s="10"/>
      <c r="Y715" s="45"/>
      <c r="Z715" s="92"/>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1"/>
      <c r="DV715" s="1"/>
    </row>
    <row r="716" spans="1:126" s="22" customFormat="1">
      <c r="A716" s="18"/>
      <c r="B716" s="242" t="s">
        <v>134</v>
      </c>
      <c r="C716" s="18"/>
      <c r="D716" s="18"/>
      <c r="E716" s="267"/>
      <c r="F716" s="51"/>
      <c r="G716" s="230"/>
      <c r="H716" s="18"/>
      <c r="I716" s="18" t="str">
        <f>IF(T714=справочники!$H$10,"Выберите показатель, от которого зависит расход","")</f>
        <v/>
      </c>
      <c r="J716" s="18"/>
      <c r="K716" s="18"/>
      <c r="L716" s="18"/>
      <c r="M716" s="5"/>
      <c r="N716" s="18"/>
      <c r="O716" s="18"/>
      <c r="P716" s="19"/>
      <c r="Q716" s="18" t="str">
        <f>IF(T714=справочники!$H$10,"вып.список","")</f>
        <v/>
      </c>
      <c r="R716" s="18"/>
      <c r="S716" s="19" t="str">
        <f>IF(T714=справочники!$H$10,"*","")</f>
        <v/>
      </c>
      <c r="T716" s="204"/>
      <c r="U716" s="25" t="str">
        <f>IF(T714=справочники!$H$10,"^","")</f>
        <v/>
      </c>
      <c r="V716" s="18"/>
      <c r="W716" s="20"/>
      <c r="X716" s="21"/>
      <c r="Y716" s="46"/>
      <c r="Z716" s="95"/>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96"/>
      <c r="BC716" s="96"/>
      <c r="BD716" s="96"/>
      <c r="BE716" s="96"/>
      <c r="BF716" s="96"/>
      <c r="BG716" s="96"/>
      <c r="BH716" s="96"/>
      <c r="BI716" s="96"/>
      <c r="BJ716" s="96"/>
      <c r="BK716" s="96"/>
      <c r="BL716" s="96"/>
      <c r="BM716" s="96"/>
      <c r="BN716" s="96"/>
      <c r="BO716" s="96"/>
      <c r="BP716" s="96"/>
      <c r="BQ716" s="96"/>
      <c r="BR716" s="96"/>
      <c r="BS716" s="96"/>
      <c r="BT716" s="96"/>
      <c r="BU716" s="96"/>
      <c r="BV716" s="96"/>
      <c r="BW716" s="96"/>
      <c r="BX716" s="96"/>
      <c r="BY716" s="96"/>
      <c r="BZ716" s="96"/>
      <c r="CA716" s="96"/>
      <c r="CB716" s="96"/>
      <c r="CC716" s="96"/>
      <c r="CD716" s="96"/>
      <c r="CE716" s="96"/>
      <c r="CF716" s="96"/>
      <c r="CG716" s="96"/>
      <c r="CH716" s="96"/>
      <c r="CI716" s="96"/>
      <c r="CJ716" s="96"/>
      <c r="CK716" s="96"/>
      <c r="CL716" s="96"/>
      <c r="CM716" s="96"/>
      <c r="CN716" s="96"/>
      <c r="CO716" s="96"/>
      <c r="CP716" s="96"/>
      <c r="CQ716" s="96"/>
      <c r="CR716" s="96"/>
      <c r="CS716" s="96"/>
      <c r="CT716" s="96"/>
      <c r="CU716" s="96"/>
      <c r="CV716" s="96"/>
      <c r="CW716" s="96"/>
      <c r="CX716" s="96"/>
      <c r="CY716" s="96"/>
      <c r="CZ716" s="96"/>
      <c r="DA716" s="96"/>
      <c r="DB716" s="96"/>
      <c r="DC716" s="96"/>
      <c r="DD716" s="96"/>
      <c r="DE716" s="96"/>
      <c r="DF716" s="96"/>
      <c r="DG716" s="96"/>
      <c r="DH716" s="96"/>
      <c r="DI716" s="96"/>
      <c r="DJ716" s="96"/>
      <c r="DK716" s="96"/>
      <c r="DL716" s="96"/>
      <c r="DM716" s="96"/>
      <c r="DN716" s="96"/>
      <c r="DO716" s="96"/>
      <c r="DP716" s="96"/>
      <c r="DQ716" s="96"/>
      <c r="DR716" s="96"/>
      <c r="DS716" s="96"/>
      <c r="DT716" s="96"/>
      <c r="DU716" s="18"/>
      <c r="DV716" s="18"/>
    </row>
    <row r="717" spans="1:126" ht="4.2" customHeight="1">
      <c r="A717" s="1"/>
      <c r="B717" s="1"/>
      <c r="C717" s="1"/>
      <c r="D717" s="1"/>
      <c r="E717" s="261"/>
      <c r="F717" s="47"/>
      <c r="G717" s="229"/>
      <c r="H717" s="1"/>
      <c r="I717" s="1"/>
      <c r="J717" s="1"/>
      <c r="K717" s="1"/>
      <c r="L717" s="1"/>
      <c r="M717" s="5"/>
      <c r="N717" s="18"/>
      <c r="O717" s="1"/>
      <c r="P717" s="5"/>
      <c r="Q717" s="1"/>
      <c r="R717" s="1"/>
      <c r="S717" s="5"/>
      <c r="T717" s="7"/>
      <c r="U717" s="23"/>
      <c r="V717" s="1"/>
      <c r="W717" s="11"/>
      <c r="X717" s="10"/>
      <c r="Y717" s="45"/>
      <c r="Z717" s="92"/>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c r="CM717" s="93"/>
      <c r="CN717" s="93"/>
      <c r="CO717" s="93"/>
      <c r="CP717" s="93"/>
      <c r="CQ717" s="93"/>
      <c r="CR717" s="93"/>
      <c r="CS717" s="93"/>
      <c r="CT717" s="93"/>
      <c r="CU717" s="93"/>
      <c r="CV717" s="93"/>
      <c r="CW717" s="93"/>
      <c r="CX717" s="93"/>
      <c r="CY717" s="93"/>
      <c r="CZ717" s="93"/>
      <c r="DA717" s="93"/>
      <c r="DB717" s="93"/>
      <c r="DC717" s="93"/>
      <c r="DD717" s="93"/>
      <c r="DE717" s="93"/>
      <c r="DF717" s="93"/>
      <c r="DG717" s="93"/>
      <c r="DH717" s="93"/>
      <c r="DI717" s="93"/>
      <c r="DJ717" s="93"/>
      <c r="DK717" s="93"/>
      <c r="DL717" s="93"/>
      <c r="DM717" s="93"/>
      <c r="DN717" s="93"/>
      <c r="DO717" s="93"/>
      <c r="DP717" s="93"/>
      <c r="DQ717" s="93"/>
      <c r="DR717" s="93"/>
      <c r="DS717" s="93"/>
      <c r="DT717" s="93"/>
      <c r="DU717" s="1"/>
      <c r="DV717" s="1"/>
    </row>
    <row r="718" spans="1:126" s="22" customFormat="1">
      <c r="A718" s="18"/>
      <c r="B718" s="243" t="s">
        <v>132</v>
      </c>
      <c r="C718" s="18"/>
      <c r="D718" s="18"/>
      <c r="E718" s="267"/>
      <c r="F718" s="51"/>
      <c r="G718" s="230"/>
      <c r="H718" s="18"/>
      <c r="I718" s="18" t="str">
        <f>IF($T714=справочники!$H$9,"расходы на одну единицу проданной продукции",IF($T714=справочники!$H$10,"доля от выбранного показателя продаж","??"))</f>
        <v>??</v>
      </c>
      <c r="J718" s="18"/>
      <c r="K718" s="18"/>
      <c r="L718" s="18"/>
      <c r="M718" s="19"/>
      <c r="N718" s="18"/>
      <c r="O718" s="18"/>
      <c r="P718" s="19"/>
      <c r="Q718" s="18" t="str">
        <f>IF($T714=справочники!$H$9,"руб.",IF($T714=справочники!$H$10,"доля","??"))</f>
        <v>??</v>
      </c>
      <c r="R718" s="18"/>
      <c r="S718" s="19" t="s">
        <v>6</v>
      </c>
      <c r="T718" s="211"/>
      <c r="U718" s="25"/>
      <c r="V718" s="18"/>
      <c r="W718" s="20"/>
      <c r="X718" s="21"/>
      <c r="Y718" s="46"/>
      <c r="Z718" s="95"/>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96"/>
      <c r="BC718" s="96"/>
      <c r="BD718" s="96"/>
      <c r="BE718" s="96"/>
      <c r="BF718" s="96"/>
      <c r="BG718" s="96"/>
      <c r="BH718" s="96"/>
      <c r="BI718" s="96"/>
      <c r="BJ718" s="96"/>
      <c r="BK718" s="96"/>
      <c r="BL718" s="96"/>
      <c r="BM718" s="96"/>
      <c r="BN718" s="96"/>
      <c r="BO718" s="96"/>
      <c r="BP718" s="96"/>
      <c r="BQ718" s="96"/>
      <c r="BR718" s="96"/>
      <c r="BS718" s="96"/>
      <c r="BT718" s="96"/>
      <c r="BU718" s="96"/>
      <c r="BV718" s="96"/>
      <c r="BW718" s="96"/>
      <c r="BX718" s="96"/>
      <c r="BY718" s="96"/>
      <c r="BZ718" s="96"/>
      <c r="CA718" s="96"/>
      <c r="CB718" s="96"/>
      <c r="CC718" s="96"/>
      <c r="CD718" s="96"/>
      <c r="CE718" s="96"/>
      <c r="CF718" s="96"/>
      <c r="CG718" s="96"/>
      <c r="CH718" s="96"/>
      <c r="CI718" s="96"/>
      <c r="CJ718" s="96"/>
      <c r="CK718" s="96"/>
      <c r="CL718" s="96"/>
      <c r="CM718" s="96"/>
      <c r="CN718" s="96"/>
      <c r="CO718" s="96"/>
      <c r="CP718" s="96"/>
      <c r="CQ718" s="96"/>
      <c r="CR718" s="96"/>
      <c r="CS718" s="96"/>
      <c r="CT718" s="96"/>
      <c r="CU718" s="96"/>
      <c r="CV718" s="96"/>
      <c r="CW718" s="96"/>
      <c r="CX718" s="96"/>
      <c r="CY718" s="96"/>
      <c r="CZ718" s="96"/>
      <c r="DA718" s="96"/>
      <c r="DB718" s="96"/>
      <c r="DC718" s="96"/>
      <c r="DD718" s="96"/>
      <c r="DE718" s="96"/>
      <c r="DF718" s="96"/>
      <c r="DG718" s="96"/>
      <c r="DH718" s="96"/>
      <c r="DI718" s="96"/>
      <c r="DJ718" s="96"/>
      <c r="DK718" s="96"/>
      <c r="DL718" s="96"/>
      <c r="DM718" s="96"/>
      <c r="DN718" s="96"/>
      <c r="DO718" s="96"/>
      <c r="DP718" s="96"/>
      <c r="DQ718" s="96"/>
      <c r="DR718" s="96"/>
      <c r="DS718" s="96"/>
      <c r="DT718" s="96"/>
      <c r="DU718" s="18"/>
      <c r="DV718" s="18"/>
    </row>
    <row r="719" spans="1:126" ht="4.2" customHeight="1">
      <c r="A719" s="1"/>
      <c r="B719" s="1"/>
      <c r="C719" s="1"/>
      <c r="D719" s="1"/>
      <c r="E719" s="261"/>
      <c r="F719" s="47"/>
      <c r="G719" s="229"/>
      <c r="H719" s="1"/>
      <c r="I719" s="1"/>
      <c r="J719" s="1"/>
      <c r="K719" s="1"/>
      <c r="L719" s="1"/>
      <c r="M719" s="5"/>
      <c r="N719" s="1"/>
      <c r="O719" s="1"/>
      <c r="P719" s="5"/>
      <c r="Q719" s="1"/>
      <c r="R719" s="1"/>
      <c r="S719" s="5"/>
      <c r="T719" s="7"/>
      <c r="U719" s="23"/>
      <c r="V719" s="1"/>
      <c r="W719" s="11"/>
      <c r="X719" s="10"/>
      <c r="Y719" s="45"/>
      <c r="Z719" s="92"/>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c r="CM719" s="93"/>
      <c r="CN719" s="93"/>
      <c r="CO719" s="93"/>
      <c r="CP719" s="93"/>
      <c r="CQ719" s="93"/>
      <c r="CR719" s="93"/>
      <c r="CS719" s="93"/>
      <c r="CT719" s="93"/>
      <c r="CU719" s="93"/>
      <c r="CV719" s="93"/>
      <c r="CW719" s="93"/>
      <c r="CX719" s="93"/>
      <c r="CY719" s="93"/>
      <c r="CZ719" s="93"/>
      <c r="DA719" s="93"/>
      <c r="DB719" s="93"/>
      <c r="DC719" s="93"/>
      <c r="DD719" s="93"/>
      <c r="DE719" s="93"/>
      <c r="DF719" s="93"/>
      <c r="DG719" s="93"/>
      <c r="DH719" s="93"/>
      <c r="DI719" s="93"/>
      <c r="DJ719" s="93"/>
      <c r="DK719" s="93"/>
      <c r="DL719" s="93"/>
      <c r="DM719" s="93"/>
      <c r="DN719" s="93"/>
      <c r="DO719" s="93"/>
      <c r="DP719" s="93"/>
      <c r="DQ719" s="93"/>
      <c r="DR719" s="93"/>
      <c r="DS719" s="93"/>
      <c r="DT719" s="93"/>
      <c r="DU719" s="1"/>
      <c r="DV719" s="1"/>
    </row>
    <row r="720" spans="1:126" s="4" customFormat="1">
      <c r="A720" s="3"/>
      <c r="B720" s="257" t="s">
        <v>129</v>
      </c>
      <c r="C720" s="3"/>
      <c r="D720" s="3"/>
      <c r="E720" s="9"/>
      <c r="F720" s="50"/>
      <c r="G720" s="230"/>
      <c r="H720" s="12" t="str">
        <f>B720&amp;N714</f>
        <v>Учет - Статья прямого переменного расхода</v>
      </c>
      <c r="I720" s="12"/>
      <c r="J720" s="3"/>
      <c r="K720" s="3"/>
      <c r="L720" s="3"/>
      <c r="M720" s="5"/>
      <c r="N720" s="35" t="str">
        <f>N702</f>
        <v>Продажа машиномест</v>
      </c>
      <c r="O720" s="35"/>
      <c r="P720" s="5"/>
      <c r="Q720" s="35" t="s">
        <v>25</v>
      </c>
      <c r="R720" s="35"/>
      <c r="S720" s="19" t="s">
        <v>6</v>
      </c>
      <c r="T720" s="306"/>
      <c r="U720" s="23" t="s">
        <v>7</v>
      </c>
      <c r="V720" s="35"/>
      <c r="W720" s="37">
        <f>SUM($Y720:$DU720)</f>
        <v>0</v>
      </c>
      <c r="X720" s="37"/>
      <c r="Y720" s="45"/>
      <c r="Z720" s="98"/>
      <c r="AA720" s="99">
        <f>IF(AA$8="",0,IF($T714=справочники!$H$9,$T718*SUMIFS(AA$36:AA719,$H$36:$H719,$H$65,$N$36:$N719,$N720),IF($T714=справочники!$H$10,$T718*SUMIFS(AA$36:AA719,$H$36:$H719,$T716,$N$36:$N719,$N720),0)))</f>
        <v>0</v>
      </c>
      <c r="AB720" s="99">
        <f>IF(AB$8="",0,IF($T714=справочники!$H$9,$T718*SUMIFS(AB$36:AB719,$H$36:$H719,$H$65,$N$36:$N719,$N720),IF($T714=справочники!$H$10,$T718*SUMIFS(AB$36:AB719,$H$36:$H719,$T716,$N$36:$N719,$N720),0)))</f>
        <v>0</v>
      </c>
      <c r="AC720" s="99">
        <f>IF(AC$8="",0,IF($T714=справочники!$H$9,$T718*SUMIFS(AC$36:AC719,$H$36:$H719,$H$65,$N$36:$N719,$N720),IF($T714=справочники!$H$10,$T718*SUMIFS(AC$36:AC719,$H$36:$H719,$T716,$N$36:$N719,$N720),0)))</f>
        <v>0</v>
      </c>
      <c r="AD720" s="99">
        <f>IF(AD$8="",0,IF($T714=справочники!$H$9,$T718*SUMIFS(AD$36:AD719,$H$36:$H719,$H$65,$N$36:$N719,$N720),IF($T714=справочники!$H$10,$T718*SUMIFS(AD$36:AD719,$H$36:$H719,$T716,$N$36:$N719,$N720),0)))</f>
        <v>0</v>
      </c>
      <c r="AE720" s="99">
        <f>IF(AE$8="",0,IF($T714=справочники!$H$9,$T718*SUMIFS(AE$36:AE719,$H$36:$H719,$H$65,$N$36:$N719,$N720),IF($T714=справочники!$H$10,$T718*SUMIFS(AE$36:AE719,$H$36:$H719,$T716,$N$36:$N719,$N720),0)))</f>
        <v>0</v>
      </c>
      <c r="AF720" s="99">
        <f>IF(AF$8="",0,IF($T714=справочники!$H$9,$T718*SUMIFS(AF$36:AF719,$H$36:$H719,$H$65,$N$36:$N719,$N720),IF($T714=справочники!$H$10,$T718*SUMIFS(AF$36:AF719,$H$36:$H719,$T716,$N$36:$N719,$N720),0)))</f>
        <v>0</v>
      </c>
      <c r="AG720" s="99">
        <f>IF(AG$8="",0,IF($T714=справочники!$H$9,$T718*SUMIFS(AG$36:AG719,$H$36:$H719,$H$65,$N$36:$N719,$N720),IF($T714=справочники!$H$10,$T718*SUMIFS(AG$36:AG719,$H$36:$H719,$T716,$N$36:$N719,$N720),0)))</f>
        <v>0</v>
      </c>
      <c r="AH720" s="99">
        <f>IF(AH$8="",0,IF($T714=справочники!$H$9,$T718*SUMIFS(AH$36:AH719,$H$36:$H719,$H$65,$N$36:$N719,$N720),IF($T714=справочники!$H$10,$T718*SUMIFS(AH$36:AH719,$H$36:$H719,$T716,$N$36:$N719,$N720),0)))</f>
        <v>0</v>
      </c>
      <c r="AI720" s="99">
        <f>IF(AI$8="",0,IF($T714=справочники!$H$9,$T718*SUMIFS(AI$36:AI719,$H$36:$H719,$H$65,$N$36:$N719,$N720),IF($T714=справочники!$H$10,$T718*SUMIFS(AI$36:AI719,$H$36:$H719,$T716,$N$36:$N719,$N720),0)))</f>
        <v>0</v>
      </c>
      <c r="AJ720" s="99">
        <f>IF(AJ$8="",0,IF($T714=справочники!$H$9,$T718*SUMIFS(AJ$36:AJ719,$H$36:$H719,$H$65,$N$36:$N719,$N720),IF($T714=справочники!$H$10,$T718*SUMIFS(AJ$36:AJ719,$H$36:$H719,$T716,$N$36:$N719,$N720),0)))</f>
        <v>0</v>
      </c>
      <c r="AK720" s="99">
        <f>IF(AK$8="",0,IF($T714=справочники!$H$9,$T718*SUMIFS(AK$36:AK719,$H$36:$H719,$H$65,$N$36:$N719,$N720),IF($T714=справочники!$H$10,$T718*SUMIFS(AK$36:AK719,$H$36:$H719,$T716,$N$36:$N719,$N720),0)))</f>
        <v>0</v>
      </c>
      <c r="AL720" s="99">
        <f>IF(AL$8="",0,IF($T714=справочники!$H$9,$T718*SUMIFS(AL$36:AL719,$H$36:$H719,$H$65,$N$36:$N719,$N720),IF($T714=справочники!$H$10,$T718*SUMIFS(AL$36:AL719,$H$36:$H719,$T716,$N$36:$N719,$N720),0)))</f>
        <v>0</v>
      </c>
      <c r="AM720" s="99">
        <f>IF(AM$8="",0,IF($T714=справочники!$H$9,$T718*SUMIFS(AM$36:AM719,$H$36:$H719,$H$65,$N$36:$N719,$N720),IF($T714=справочники!$H$10,$T718*SUMIFS(AM$36:AM719,$H$36:$H719,$T716,$N$36:$N719,$N720),0)))</f>
        <v>0</v>
      </c>
      <c r="AN720" s="99">
        <f>IF(AN$8="",0,IF($T714=справочники!$H$9,$T718*SUMIFS(AN$36:AN719,$H$36:$H719,$H$65,$N$36:$N719,$N720),IF($T714=справочники!$H$10,$T718*SUMIFS(AN$36:AN719,$H$36:$H719,$T716,$N$36:$N719,$N720),0)))</f>
        <v>0</v>
      </c>
      <c r="AO720" s="99">
        <f>IF(AO$8="",0,IF($T714=справочники!$H$9,$T718*SUMIFS(AO$36:AO719,$H$36:$H719,$H$65,$N$36:$N719,$N720),IF($T714=справочники!$H$10,$T718*SUMIFS(AO$36:AO719,$H$36:$H719,$T716,$N$36:$N719,$N720),0)))</f>
        <v>0</v>
      </c>
      <c r="AP720" s="99">
        <f>IF(AP$8="",0,IF($T714=справочники!$H$9,$T718*SUMIFS(AP$36:AP719,$H$36:$H719,$H$65,$N$36:$N719,$N720),IF($T714=справочники!$H$10,$T718*SUMIFS(AP$36:AP719,$H$36:$H719,$T716,$N$36:$N719,$N720),0)))</f>
        <v>0</v>
      </c>
      <c r="AQ720" s="99">
        <f>IF(AQ$8="",0,IF($T714=справочники!$H$9,$T718*SUMIFS(AQ$36:AQ719,$H$36:$H719,$H$65,$N$36:$N719,$N720),IF($T714=справочники!$H$10,$T718*SUMIFS(AQ$36:AQ719,$H$36:$H719,$T716,$N$36:$N719,$N720),0)))</f>
        <v>0</v>
      </c>
      <c r="AR720" s="99">
        <f>IF(AR$8="",0,IF($T714=справочники!$H$9,$T718*SUMIFS(AR$36:AR719,$H$36:$H719,$H$65,$N$36:$N719,$N720),IF($T714=справочники!$H$10,$T718*SUMIFS(AR$36:AR719,$H$36:$H719,$T716,$N$36:$N719,$N720),0)))</f>
        <v>0</v>
      </c>
      <c r="AS720" s="99">
        <f>IF(AS$8="",0,IF($T714=справочники!$H$9,$T718*SUMIFS(AS$36:AS719,$H$36:$H719,$H$65,$N$36:$N719,$N720),IF($T714=справочники!$H$10,$T718*SUMIFS(AS$36:AS719,$H$36:$H719,$T716,$N$36:$N719,$N720),0)))</f>
        <v>0</v>
      </c>
      <c r="AT720" s="99">
        <f>IF(AT$8="",0,IF($T714=справочники!$H$9,$T718*SUMIFS(AT$36:AT719,$H$36:$H719,$H$65,$N$36:$N719,$N720),IF($T714=справочники!$H$10,$T718*SUMIFS(AT$36:AT719,$H$36:$H719,$T716,$N$36:$N719,$N720),0)))</f>
        <v>0</v>
      </c>
      <c r="AU720" s="99">
        <f>IF(AU$8="",0,IF($T714=справочники!$H$9,$T718*SUMIFS(AU$36:AU719,$H$36:$H719,$H$65,$N$36:$N719,$N720),IF($T714=справочники!$H$10,$T718*SUMIFS(AU$36:AU719,$H$36:$H719,$T716,$N$36:$N719,$N720),0)))</f>
        <v>0</v>
      </c>
      <c r="AV720" s="99">
        <f>IF(AV$8="",0,IF($T714=справочники!$H$9,$T718*SUMIFS(AV$36:AV719,$H$36:$H719,$H$65,$N$36:$N719,$N720),IF($T714=справочники!$H$10,$T718*SUMIFS(AV$36:AV719,$H$36:$H719,$T716,$N$36:$N719,$N720),0)))</f>
        <v>0</v>
      </c>
      <c r="AW720" s="99">
        <f>IF(AW$8="",0,IF($T714=справочники!$H$9,$T718*SUMIFS(AW$36:AW719,$H$36:$H719,$H$65,$N$36:$N719,$N720),IF($T714=справочники!$H$10,$T718*SUMIFS(AW$36:AW719,$H$36:$H719,$T716,$N$36:$N719,$N720),0)))</f>
        <v>0</v>
      </c>
      <c r="AX720" s="99">
        <f>IF(AX$8="",0,IF($T714=справочники!$H$9,$T718*SUMIFS(AX$36:AX719,$H$36:$H719,$H$65,$N$36:$N719,$N720),IF($T714=справочники!$H$10,$T718*SUMIFS(AX$36:AX719,$H$36:$H719,$T716,$N$36:$N719,$N720),0)))</f>
        <v>0</v>
      </c>
      <c r="AY720" s="99">
        <f>IF(AY$8="",0,IF($T714=справочники!$H$9,$T718*SUMIFS(AY$36:AY719,$H$36:$H719,$H$65,$N$36:$N719,$N720),IF($T714=справочники!$H$10,$T718*SUMIFS(AY$36:AY719,$H$36:$H719,$T716,$N$36:$N719,$N720),0)))</f>
        <v>0</v>
      </c>
      <c r="AZ720" s="99">
        <f>IF(AZ$8="",0,IF($T714=справочники!$H$9,$T718*SUMIFS(AZ$36:AZ719,$H$36:$H719,$H$65,$N$36:$N719,$N720),IF($T714=справочники!$H$10,$T718*SUMIFS(AZ$36:AZ719,$H$36:$H719,$T716,$N$36:$N719,$N720),0)))</f>
        <v>0</v>
      </c>
      <c r="BA720" s="99">
        <f>IF(BA$8="",0,IF($T714=справочники!$H$9,$T718*SUMIFS(BA$36:BA719,$H$36:$H719,$H$65,$N$36:$N719,$N720),IF($T714=справочники!$H$10,$T718*SUMIFS(BA$36:BA719,$H$36:$H719,$T716,$N$36:$N719,$N720),0)))</f>
        <v>0</v>
      </c>
      <c r="BB720" s="99">
        <f>IF(BB$8="",0,IF($T714=справочники!$H$9,$T718*SUMIFS(BB$36:BB719,$H$36:$H719,$H$65,$N$36:$N719,$N720),IF($T714=справочники!$H$10,$T718*SUMIFS(BB$36:BB719,$H$36:$H719,$T716,$N$36:$N719,$N720),0)))</f>
        <v>0</v>
      </c>
      <c r="BC720" s="99">
        <f>IF(BC$8="",0,IF($T714=справочники!$H$9,$T718*SUMIFS(BC$36:BC719,$H$36:$H719,$H$65,$N$36:$N719,$N720),IF($T714=справочники!$H$10,$T718*SUMIFS(BC$36:BC719,$H$36:$H719,$T716,$N$36:$N719,$N720),0)))</f>
        <v>0</v>
      </c>
      <c r="BD720" s="99">
        <f>IF(BD$8="",0,IF($T714=справочники!$H$9,$T718*SUMIFS(BD$36:BD719,$H$36:$H719,$H$65,$N$36:$N719,$N720),IF($T714=справочники!$H$10,$T718*SUMIFS(BD$36:BD719,$H$36:$H719,$T716,$N$36:$N719,$N720),0)))</f>
        <v>0</v>
      </c>
      <c r="BE720" s="99">
        <f>IF(BE$8="",0,IF($T714=справочники!$H$9,$T718*SUMIFS(BE$36:BE719,$H$36:$H719,$H$65,$N$36:$N719,$N720),IF($T714=справочники!$H$10,$T718*SUMIFS(BE$36:BE719,$H$36:$H719,$T716,$N$36:$N719,$N720),0)))</f>
        <v>0</v>
      </c>
      <c r="BF720" s="99">
        <f>IF(BF$8="",0,IF($T714=справочники!$H$9,$T718*SUMIFS(BF$36:BF719,$H$36:$H719,$H$65,$N$36:$N719,$N720),IF($T714=справочники!$H$10,$T718*SUMIFS(BF$36:BF719,$H$36:$H719,$T716,$N$36:$N719,$N720),0)))</f>
        <v>0</v>
      </c>
      <c r="BG720" s="99">
        <f>IF(BG$8="",0,IF($T714=справочники!$H$9,$T718*SUMIFS(BG$36:BG719,$H$36:$H719,$H$65,$N$36:$N719,$N720),IF($T714=справочники!$H$10,$T718*SUMIFS(BG$36:BG719,$H$36:$H719,$T716,$N$36:$N719,$N720),0)))</f>
        <v>0</v>
      </c>
      <c r="BH720" s="99">
        <f>IF(BH$8="",0,IF($T714=справочники!$H$9,$T718*SUMIFS(BH$36:BH719,$H$36:$H719,$H$65,$N$36:$N719,$N720),IF($T714=справочники!$H$10,$T718*SUMIFS(BH$36:BH719,$H$36:$H719,$T716,$N$36:$N719,$N720),0)))</f>
        <v>0</v>
      </c>
      <c r="BI720" s="99">
        <f>IF(BI$8="",0,IF($T714=справочники!$H$9,$T718*SUMIFS(BI$36:BI719,$H$36:$H719,$H$65,$N$36:$N719,$N720),IF($T714=справочники!$H$10,$T718*SUMIFS(BI$36:BI719,$H$36:$H719,$T716,$N$36:$N719,$N720),0)))</f>
        <v>0</v>
      </c>
      <c r="BJ720" s="99">
        <f>IF(BJ$8="",0,IF($T714=справочники!$H$9,$T718*SUMIFS(BJ$36:BJ719,$H$36:$H719,$H$65,$N$36:$N719,$N720),IF($T714=справочники!$H$10,$T718*SUMIFS(BJ$36:BJ719,$H$36:$H719,$T716,$N$36:$N719,$N720),0)))</f>
        <v>0</v>
      </c>
      <c r="BK720" s="99">
        <f>IF(BK$8="",0,IF($T714=справочники!$H$9,$T718*SUMIFS(BK$36:BK719,$H$36:$H719,$H$65,$N$36:$N719,$N720),IF($T714=справочники!$H$10,$T718*SUMIFS(BK$36:BK719,$H$36:$H719,$T716,$N$36:$N719,$N720),0)))</f>
        <v>0</v>
      </c>
      <c r="BL720" s="99">
        <f>IF(BL$8="",0,IF($T714=справочники!$H$9,$T718*SUMIFS(BL$36:BL719,$H$36:$H719,$H$65,$N$36:$N719,$N720),IF($T714=справочники!$H$10,$T718*SUMIFS(BL$36:BL719,$H$36:$H719,$T716,$N$36:$N719,$N720),0)))</f>
        <v>0</v>
      </c>
      <c r="BM720" s="99">
        <f>IF(BM$8="",0,IF($T714=справочники!$H$9,$T718*SUMIFS(BM$36:BM719,$H$36:$H719,$H$65,$N$36:$N719,$N720),IF($T714=справочники!$H$10,$T718*SUMIFS(BM$36:BM719,$H$36:$H719,$T716,$N$36:$N719,$N720),0)))</f>
        <v>0</v>
      </c>
      <c r="BN720" s="99">
        <f>IF(BN$8="",0,IF($T714=справочники!$H$9,$T718*SUMIFS(BN$36:BN719,$H$36:$H719,$H$65,$N$36:$N719,$N720),IF($T714=справочники!$H$10,$T718*SUMIFS(BN$36:BN719,$H$36:$H719,$T716,$N$36:$N719,$N720),0)))</f>
        <v>0</v>
      </c>
      <c r="BO720" s="99">
        <f>IF(BO$8="",0,IF($T714=справочники!$H$9,$T718*SUMIFS(BO$36:BO719,$H$36:$H719,$H$65,$N$36:$N719,$N720),IF($T714=справочники!$H$10,$T718*SUMIFS(BO$36:BO719,$H$36:$H719,$T716,$N$36:$N719,$N720),0)))</f>
        <v>0</v>
      </c>
      <c r="BP720" s="99">
        <f>IF(BP$8="",0,IF($T714=справочники!$H$9,$T718*SUMIFS(BP$36:BP719,$H$36:$H719,$H$65,$N$36:$N719,$N720),IF($T714=справочники!$H$10,$T718*SUMIFS(BP$36:BP719,$H$36:$H719,$T716,$N$36:$N719,$N720),0)))</f>
        <v>0</v>
      </c>
      <c r="BQ720" s="99">
        <f>IF(BQ$8="",0,IF($T714=справочники!$H$9,$T718*SUMIFS(BQ$36:BQ719,$H$36:$H719,$H$65,$N$36:$N719,$N720),IF($T714=справочники!$H$10,$T718*SUMIFS(BQ$36:BQ719,$H$36:$H719,$T716,$N$36:$N719,$N720),0)))</f>
        <v>0</v>
      </c>
      <c r="BR720" s="99">
        <f>IF(BR$8="",0,IF($T714=справочники!$H$9,$T718*SUMIFS(BR$36:BR719,$H$36:$H719,$H$65,$N$36:$N719,$N720),IF($T714=справочники!$H$10,$T718*SUMIFS(BR$36:BR719,$H$36:$H719,$T716,$N$36:$N719,$N720),0)))</f>
        <v>0</v>
      </c>
      <c r="BS720" s="99">
        <f>IF(BS$8="",0,IF($T714=справочники!$H$9,$T718*SUMIFS(BS$36:BS719,$H$36:$H719,$H$65,$N$36:$N719,$N720),IF($T714=справочники!$H$10,$T718*SUMIFS(BS$36:BS719,$H$36:$H719,$T716,$N$36:$N719,$N720),0)))</f>
        <v>0</v>
      </c>
      <c r="BT720" s="99">
        <f>IF(BT$8="",0,IF($T714=справочники!$H$9,$T718*SUMIFS(BT$36:BT719,$H$36:$H719,$H$65,$N$36:$N719,$N720),IF($T714=справочники!$H$10,$T718*SUMIFS(BT$36:BT719,$H$36:$H719,$T716,$N$36:$N719,$N720),0)))</f>
        <v>0</v>
      </c>
      <c r="BU720" s="99">
        <f>IF(BU$8="",0,IF($T714=справочники!$H$9,$T718*SUMIFS(BU$36:BU719,$H$36:$H719,$H$65,$N$36:$N719,$N720),IF($T714=справочники!$H$10,$T718*SUMIFS(BU$36:BU719,$H$36:$H719,$T716,$N$36:$N719,$N720),0)))</f>
        <v>0</v>
      </c>
      <c r="BV720" s="99">
        <f>IF(BV$8="",0,IF($T714=справочники!$H$9,$T718*SUMIFS(BV$36:BV719,$H$36:$H719,$H$65,$N$36:$N719,$N720),IF($T714=справочники!$H$10,$T718*SUMIFS(BV$36:BV719,$H$36:$H719,$T716,$N$36:$N719,$N720),0)))</f>
        <v>0</v>
      </c>
      <c r="BW720" s="99">
        <f>IF(BW$8="",0,IF($T714=справочники!$H$9,$T718*SUMIFS(BW$36:BW719,$H$36:$H719,$H$65,$N$36:$N719,$N720),IF($T714=справочники!$H$10,$T718*SUMIFS(BW$36:BW719,$H$36:$H719,$T716,$N$36:$N719,$N720),0)))</f>
        <v>0</v>
      </c>
      <c r="BX720" s="99">
        <f>IF(BX$8="",0,IF($T714=справочники!$H$9,$T718*SUMIFS(BX$36:BX719,$H$36:$H719,$H$65,$N$36:$N719,$N720),IF($T714=справочники!$H$10,$T718*SUMIFS(BX$36:BX719,$H$36:$H719,$T716,$N$36:$N719,$N720),0)))</f>
        <v>0</v>
      </c>
      <c r="BY720" s="99">
        <f>IF(BY$8="",0,IF($T714=справочники!$H$9,$T718*SUMIFS(BY$36:BY719,$H$36:$H719,$H$65,$N$36:$N719,$N720),IF($T714=справочники!$H$10,$T718*SUMIFS(BY$36:BY719,$H$36:$H719,$T716,$N$36:$N719,$N720),0)))</f>
        <v>0</v>
      </c>
      <c r="BZ720" s="99">
        <f>IF(BZ$8="",0,IF($T714=справочники!$H$9,$T718*SUMIFS(BZ$36:BZ719,$H$36:$H719,$H$65,$N$36:$N719,$N720),IF($T714=справочники!$H$10,$T718*SUMIFS(BZ$36:BZ719,$H$36:$H719,$T716,$N$36:$N719,$N720),0)))</f>
        <v>0</v>
      </c>
      <c r="CA720" s="99">
        <f>IF(CA$8="",0,IF($T714=справочники!$H$9,$T718*SUMIFS(CA$36:CA719,$H$36:$H719,$H$65,$N$36:$N719,$N720),IF($T714=справочники!$H$10,$T718*SUMIFS(CA$36:CA719,$H$36:$H719,$T716,$N$36:$N719,$N720),0)))</f>
        <v>0</v>
      </c>
      <c r="CB720" s="99">
        <f>IF(CB$8="",0,IF($T714=справочники!$H$9,$T718*SUMIFS(CB$36:CB719,$H$36:$H719,$H$65,$N$36:$N719,$N720),IF($T714=справочники!$H$10,$T718*SUMIFS(CB$36:CB719,$H$36:$H719,$T716,$N$36:$N719,$N720),0)))</f>
        <v>0</v>
      </c>
      <c r="CC720" s="99">
        <f>IF(CC$8="",0,IF($T714=справочники!$H$9,$T718*SUMIFS(CC$36:CC719,$H$36:$H719,$H$65,$N$36:$N719,$N720),IF($T714=справочники!$H$10,$T718*SUMIFS(CC$36:CC719,$H$36:$H719,$T716,$N$36:$N719,$N720),0)))</f>
        <v>0</v>
      </c>
      <c r="CD720" s="99">
        <f>IF(CD$8="",0,IF($T714=справочники!$H$9,$T718*SUMIFS(CD$36:CD719,$H$36:$H719,$H$65,$N$36:$N719,$N720),IF($T714=справочники!$H$10,$T718*SUMIFS(CD$36:CD719,$H$36:$H719,$T716,$N$36:$N719,$N720),0)))</f>
        <v>0</v>
      </c>
      <c r="CE720" s="99">
        <f>IF(CE$8="",0,IF($T714=справочники!$H$9,$T718*SUMIFS(CE$36:CE719,$H$36:$H719,$H$65,$N$36:$N719,$N720),IF($T714=справочники!$H$10,$T718*SUMIFS(CE$36:CE719,$H$36:$H719,$T716,$N$36:$N719,$N720),0)))</f>
        <v>0</v>
      </c>
      <c r="CF720" s="99">
        <f>IF(CF$8="",0,IF($T714=справочники!$H$9,$T718*SUMIFS(CF$36:CF719,$H$36:$H719,$H$65,$N$36:$N719,$N720),IF($T714=справочники!$H$10,$T718*SUMIFS(CF$36:CF719,$H$36:$H719,$T716,$N$36:$N719,$N720),0)))</f>
        <v>0</v>
      </c>
      <c r="CG720" s="99">
        <f>IF(CG$8="",0,IF($T714=справочники!$H$9,$T718*SUMIFS(CG$36:CG719,$H$36:$H719,$H$65,$N$36:$N719,$N720),IF($T714=справочники!$H$10,$T718*SUMIFS(CG$36:CG719,$H$36:$H719,$T716,$N$36:$N719,$N720),0)))</f>
        <v>0</v>
      </c>
      <c r="CH720" s="99">
        <f>IF(CH$8="",0,IF($T714=справочники!$H$9,$T718*SUMIFS(CH$36:CH719,$H$36:$H719,$H$65,$N$36:$N719,$N720),IF($T714=справочники!$H$10,$T718*SUMIFS(CH$36:CH719,$H$36:$H719,$T716,$N$36:$N719,$N720),0)))</f>
        <v>0</v>
      </c>
      <c r="CI720" s="99">
        <f>IF(CI$8="",0,IF($T714=справочники!$H$9,$T718*SUMIFS(CI$36:CI719,$H$36:$H719,$H$65,$N$36:$N719,$N720),IF($T714=справочники!$H$10,$T718*SUMIFS(CI$36:CI719,$H$36:$H719,$T716,$N$36:$N719,$N720),0)))</f>
        <v>0</v>
      </c>
      <c r="CJ720" s="99">
        <f>IF(CJ$8="",0,IF($T714=справочники!$H$9,$T718*SUMIFS(CJ$36:CJ719,$H$36:$H719,$H$65,$N$36:$N719,$N720),IF($T714=справочники!$H$10,$T718*SUMIFS(CJ$36:CJ719,$H$36:$H719,$T716,$N$36:$N719,$N720),0)))</f>
        <v>0</v>
      </c>
      <c r="CK720" s="99">
        <f>IF(CK$8="",0,IF($T714=справочники!$H$9,$T718*SUMIFS(CK$36:CK719,$H$36:$H719,$H$65,$N$36:$N719,$N720),IF($T714=справочники!$H$10,$T718*SUMIFS(CK$36:CK719,$H$36:$H719,$T716,$N$36:$N719,$N720),0)))</f>
        <v>0</v>
      </c>
      <c r="CL720" s="99">
        <f>IF(CL$8="",0,IF($T714=справочники!$H$9,$T718*SUMIFS(CL$36:CL719,$H$36:$H719,$H$65,$N$36:$N719,$N720),IF($T714=справочники!$H$10,$T718*SUMIFS(CL$36:CL719,$H$36:$H719,$T716,$N$36:$N719,$N720),0)))</f>
        <v>0</v>
      </c>
      <c r="CM720" s="99">
        <f>IF(CM$8="",0,IF($T714=справочники!$H$9,$T718*SUMIFS(CM$36:CM719,$H$36:$H719,$H$65,$N$36:$N719,$N720),IF($T714=справочники!$H$10,$T718*SUMIFS(CM$36:CM719,$H$36:$H719,$T716,$N$36:$N719,$N720),0)))</f>
        <v>0</v>
      </c>
      <c r="CN720" s="99">
        <f>IF(CN$8="",0,IF($T714=справочники!$H$9,$T718*SUMIFS(CN$36:CN719,$H$36:$H719,$H$65,$N$36:$N719,$N720),IF($T714=справочники!$H$10,$T718*SUMIFS(CN$36:CN719,$H$36:$H719,$T716,$N$36:$N719,$N720),0)))</f>
        <v>0</v>
      </c>
      <c r="CO720" s="99">
        <f>IF(CO$8="",0,IF($T714=справочники!$H$9,$T718*SUMIFS(CO$36:CO719,$H$36:$H719,$H$65,$N$36:$N719,$N720),IF($T714=справочники!$H$10,$T718*SUMIFS(CO$36:CO719,$H$36:$H719,$T716,$N$36:$N719,$N720),0)))</f>
        <v>0</v>
      </c>
      <c r="CP720" s="99">
        <f>IF(CP$8="",0,IF($T714=справочники!$H$9,$T718*SUMIFS(CP$36:CP719,$H$36:$H719,$H$65,$N$36:$N719,$N720),IF($T714=справочники!$H$10,$T718*SUMIFS(CP$36:CP719,$H$36:$H719,$T716,$N$36:$N719,$N720),0)))</f>
        <v>0</v>
      </c>
      <c r="CQ720" s="99">
        <f>IF(CQ$8="",0,IF($T714=справочники!$H$9,$T718*SUMIFS(CQ$36:CQ719,$H$36:$H719,$H$65,$N$36:$N719,$N720),IF($T714=справочники!$H$10,$T718*SUMIFS(CQ$36:CQ719,$H$36:$H719,$T716,$N$36:$N719,$N720),0)))</f>
        <v>0</v>
      </c>
      <c r="CR720" s="99">
        <f>IF(CR$8="",0,IF($T714=справочники!$H$9,$T718*SUMIFS(CR$36:CR719,$H$36:$H719,$H$65,$N$36:$N719,$N720),IF($T714=справочники!$H$10,$T718*SUMIFS(CR$36:CR719,$H$36:$H719,$T716,$N$36:$N719,$N720),0)))</f>
        <v>0</v>
      </c>
      <c r="CS720" s="99">
        <f>IF(CS$8="",0,IF($T714=справочники!$H$9,$T718*SUMIFS(CS$36:CS719,$H$36:$H719,$H$65,$N$36:$N719,$N720),IF($T714=справочники!$H$10,$T718*SUMIFS(CS$36:CS719,$H$36:$H719,$T716,$N$36:$N719,$N720),0)))</f>
        <v>0</v>
      </c>
      <c r="CT720" s="99">
        <f>IF(CT$8="",0,IF($T714=справочники!$H$9,$T718*SUMIFS(CT$36:CT719,$H$36:$H719,$H$65,$N$36:$N719,$N720),IF($T714=справочники!$H$10,$T718*SUMIFS(CT$36:CT719,$H$36:$H719,$T716,$N$36:$N719,$N720),0)))</f>
        <v>0</v>
      </c>
      <c r="CU720" s="99">
        <f>IF(CU$8="",0,IF($T714=справочники!$H$9,$T718*SUMIFS(CU$36:CU719,$H$36:$H719,$H$65,$N$36:$N719,$N720),IF($T714=справочники!$H$10,$T718*SUMIFS(CU$36:CU719,$H$36:$H719,$T716,$N$36:$N719,$N720),0)))</f>
        <v>0</v>
      </c>
      <c r="CV720" s="99">
        <f>IF(CV$8="",0,IF($T714=справочники!$H$9,$T718*SUMIFS(CV$36:CV719,$H$36:$H719,$H$65,$N$36:$N719,$N720),IF($T714=справочники!$H$10,$T718*SUMIFS(CV$36:CV719,$H$36:$H719,$T716,$N$36:$N719,$N720),0)))</f>
        <v>0</v>
      </c>
      <c r="CW720" s="99">
        <f>IF(CW$8="",0,IF($T714=справочники!$H$9,$T718*SUMIFS(CW$36:CW719,$H$36:$H719,$H$65,$N$36:$N719,$N720),IF($T714=справочники!$H$10,$T718*SUMIFS(CW$36:CW719,$H$36:$H719,$T716,$N$36:$N719,$N720),0)))</f>
        <v>0</v>
      </c>
      <c r="CX720" s="99">
        <f>IF(CX$8="",0,IF($T714=справочники!$H$9,$T718*SUMIFS(CX$36:CX719,$H$36:$H719,$H$65,$N$36:$N719,$N720),IF($T714=справочники!$H$10,$T718*SUMIFS(CX$36:CX719,$H$36:$H719,$T716,$N$36:$N719,$N720),0)))</f>
        <v>0</v>
      </c>
      <c r="CY720" s="99">
        <f>IF(CY$8="",0,IF($T714=справочники!$H$9,$T718*SUMIFS(CY$36:CY719,$H$36:$H719,$H$65,$N$36:$N719,$N720),IF($T714=справочники!$H$10,$T718*SUMIFS(CY$36:CY719,$H$36:$H719,$T716,$N$36:$N719,$N720),0)))</f>
        <v>0</v>
      </c>
      <c r="CZ720" s="99">
        <f>IF(CZ$8="",0,IF($T714=справочники!$H$9,$T718*SUMIFS(CZ$36:CZ719,$H$36:$H719,$H$65,$N$36:$N719,$N720),IF($T714=справочники!$H$10,$T718*SUMIFS(CZ$36:CZ719,$H$36:$H719,$T716,$N$36:$N719,$N720),0)))</f>
        <v>0</v>
      </c>
      <c r="DA720" s="99">
        <f>IF(DA$8="",0,IF($T714=справочники!$H$9,$T718*SUMIFS(DA$36:DA719,$H$36:$H719,$H$65,$N$36:$N719,$N720),IF($T714=справочники!$H$10,$T718*SUMIFS(DA$36:DA719,$H$36:$H719,$T716,$N$36:$N719,$N720),0)))</f>
        <v>0</v>
      </c>
      <c r="DB720" s="99">
        <f>IF(DB$8="",0,IF($T714=справочники!$H$9,$T718*SUMIFS(DB$36:DB719,$H$36:$H719,$H$65,$N$36:$N719,$N720),IF($T714=справочники!$H$10,$T718*SUMIFS(DB$36:DB719,$H$36:$H719,$T716,$N$36:$N719,$N720),0)))</f>
        <v>0</v>
      </c>
      <c r="DC720" s="99">
        <f>IF(DC$8="",0,IF($T714=справочники!$H$9,$T718*SUMIFS(DC$36:DC719,$H$36:$H719,$H$65,$N$36:$N719,$N720),IF($T714=справочники!$H$10,$T718*SUMIFS(DC$36:DC719,$H$36:$H719,$T716,$N$36:$N719,$N720),0)))</f>
        <v>0</v>
      </c>
      <c r="DD720" s="99">
        <f>IF(DD$8="",0,IF($T714=справочники!$H$9,$T718*SUMIFS(DD$36:DD719,$H$36:$H719,$H$65,$N$36:$N719,$N720),IF($T714=справочники!$H$10,$T718*SUMIFS(DD$36:DD719,$H$36:$H719,$T716,$N$36:$N719,$N720),0)))</f>
        <v>0</v>
      </c>
      <c r="DE720" s="99">
        <f>IF(DE$8="",0,IF($T714=справочники!$H$9,$T718*SUMIFS(DE$36:DE719,$H$36:$H719,$H$65,$N$36:$N719,$N720),IF($T714=справочники!$H$10,$T718*SUMIFS(DE$36:DE719,$H$36:$H719,$T716,$N$36:$N719,$N720),0)))</f>
        <v>0</v>
      </c>
      <c r="DF720" s="99">
        <f>IF(DF$8="",0,IF($T714=справочники!$H$9,$T718*SUMIFS(DF$36:DF719,$H$36:$H719,$H$65,$N$36:$N719,$N720),IF($T714=справочники!$H$10,$T718*SUMIFS(DF$36:DF719,$H$36:$H719,$T716,$N$36:$N719,$N720),0)))</f>
        <v>0</v>
      </c>
      <c r="DG720" s="99">
        <f>IF(DG$8="",0,IF($T714=справочники!$H$9,$T718*SUMIFS(DG$36:DG719,$H$36:$H719,$H$65,$N$36:$N719,$N720),IF($T714=справочники!$H$10,$T718*SUMIFS(DG$36:DG719,$H$36:$H719,$T716,$N$36:$N719,$N720),0)))</f>
        <v>0</v>
      </c>
      <c r="DH720" s="99">
        <f>IF(DH$8="",0,IF($T714=справочники!$H$9,$T718*SUMIFS(DH$36:DH719,$H$36:$H719,$H$65,$N$36:$N719,$N720),IF($T714=справочники!$H$10,$T718*SUMIFS(DH$36:DH719,$H$36:$H719,$T716,$N$36:$N719,$N720),0)))</f>
        <v>0</v>
      </c>
      <c r="DI720" s="99">
        <f>IF(DI$8="",0,IF($T714=справочники!$H$9,$T718*SUMIFS(DI$36:DI719,$H$36:$H719,$H$65,$N$36:$N719,$N720),IF($T714=справочники!$H$10,$T718*SUMIFS(DI$36:DI719,$H$36:$H719,$T716,$N$36:$N719,$N720),0)))</f>
        <v>0</v>
      </c>
      <c r="DJ720" s="99">
        <f>IF(DJ$8="",0,IF($T714=справочники!$H$9,$T718*SUMIFS(DJ$36:DJ719,$H$36:$H719,$H$65,$N$36:$N719,$N720),IF($T714=справочники!$H$10,$T718*SUMIFS(DJ$36:DJ719,$H$36:$H719,$T716,$N$36:$N719,$N720),0)))</f>
        <v>0</v>
      </c>
      <c r="DK720" s="99">
        <f>IF(DK$8="",0,IF($T714=справочники!$H$9,$T718*SUMIFS(DK$36:DK719,$H$36:$H719,$H$65,$N$36:$N719,$N720),IF($T714=справочники!$H$10,$T718*SUMIFS(DK$36:DK719,$H$36:$H719,$T716,$N$36:$N719,$N720),0)))</f>
        <v>0</v>
      </c>
      <c r="DL720" s="99">
        <f>IF(DL$8="",0,IF($T714=справочники!$H$9,$T718*SUMIFS(DL$36:DL719,$H$36:$H719,$H$65,$N$36:$N719,$N720),IF($T714=справочники!$H$10,$T718*SUMIFS(DL$36:DL719,$H$36:$H719,$T716,$N$36:$N719,$N720),0)))</f>
        <v>0</v>
      </c>
      <c r="DM720" s="99">
        <f>IF(DM$8="",0,IF($T714=справочники!$H$9,$T718*SUMIFS(DM$36:DM719,$H$36:$H719,$H$65,$N$36:$N719,$N720),IF($T714=справочники!$H$10,$T718*SUMIFS(DM$36:DM719,$H$36:$H719,$T716,$N$36:$N719,$N720),0)))</f>
        <v>0</v>
      </c>
      <c r="DN720" s="99">
        <f>IF(DN$8="",0,IF($T714=справочники!$H$9,$T718*SUMIFS(DN$36:DN719,$H$36:$H719,$H$65,$N$36:$N719,$N720),IF($T714=справочники!$H$10,$T718*SUMIFS(DN$36:DN719,$H$36:$H719,$T716,$N$36:$N719,$N720),0)))</f>
        <v>0</v>
      </c>
      <c r="DO720" s="99">
        <f>IF(DO$8="",0,IF($T714=справочники!$H$9,$T718*SUMIFS(DO$36:DO719,$H$36:$H719,$H$65,$N$36:$N719,$N720),IF($T714=справочники!$H$10,$T718*SUMIFS(DO$36:DO719,$H$36:$H719,$T716,$N$36:$N719,$N720),0)))</f>
        <v>0</v>
      </c>
      <c r="DP720" s="99">
        <f>IF(DP$8="",0,IF($T714=справочники!$H$9,$T718*SUMIFS(DP$36:DP719,$H$36:$H719,$H$65,$N$36:$N719,$N720),IF($T714=справочники!$H$10,$T718*SUMIFS(DP$36:DP719,$H$36:$H719,$T716,$N$36:$N719,$N720),0)))</f>
        <v>0</v>
      </c>
      <c r="DQ720" s="99">
        <f>IF(DQ$8="",0,IF($T714=справочники!$H$9,$T718*SUMIFS(DQ$36:DQ719,$H$36:$H719,$H$65,$N$36:$N719,$N720),IF($T714=справочники!$H$10,$T718*SUMIFS(DQ$36:DQ719,$H$36:$H719,$T716,$N$36:$N719,$N720),0)))</f>
        <v>0</v>
      </c>
      <c r="DR720" s="99">
        <f>IF(DR$8="",0,IF($T714=справочники!$H$9,$T718*SUMIFS(DR$36:DR719,$H$36:$H719,$H$65,$N$36:$N719,$N720),IF($T714=справочники!$H$10,$T718*SUMIFS(DR$36:DR719,$H$36:$H719,$T716,$N$36:$N719,$N720),0)))</f>
        <v>0</v>
      </c>
      <c r="DS720" s="99">
        <f>IF(DS$8="",0,IF($T714=справочники!$H$9,$T718*SUMIFS(DS$36:DS719,$H$36:$H719,$H$65,$N$36:$N719,$N720),IF($T714=справочники!$H$10,$T718*SUMIFS(DS$36:DS719,$H$36:$H719,$T716,$N$36:$N719,$N720),0)))</f>
        <v>0</v>
      </c>
      <c r="DT720" s="99">
        <f>IF(DT$8="",0,IF($T714=справочники!$H$9,$T718*SUMIFS(DT$36:DT719,$H$36:$H719,$H$65,$N$36:$N719,$N720),IF($T714=справочники!$H$10,$T718*SUMIFS(DT$36:DT719,$H$36:$H719,$T716,$N$36:$N719,$N720),0)))</f>
        <v>0</v>
      </c>
      <c r="DU720" s="3"/>
      <c r="DV720" s="3"/>
    </row>
    <row r="721" spans="1:126" ht="4.2" customHeight="1">
      <c r="A721" s="1"/>
      <c r="B721" s="1"/>
      <c r="C721" s="1"/>
      <c r="D721" s="1"/>
      <c r="E721" s="261"/>
      <c r="F721" s="47"/>
      <c r="G721" s="229"/>
      <c r="H721" s="1"/>
      <c r="I721" s="1"/>
      <c r="J721" s="1"/>
      <c r="K721" s="1"/>
      <c r="L721" s="1"/>
      <c r="M721" s="5"/>
      <c r="N721" s="1"/>
      <c r="O721" s="1"/>
      <c r="P721" s="5"/>
      <c r="Q721" s="1"/>
      <c r="R721" s="1"/>
      <c r="S721" s="5"/>
      <c r="T721" s="7"/>
      <c r="U721" s="23"/>
      <c r="V721" s="1"/>
      <c r="W721" s="11"/>
      <c r="X721" s="10"/>
      <c r="Y721" s="45"/>
      <c r="Z721" s="92"/>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c r="CM721" s="93"/>
      <c r="CN721" s="93"/>
      <c r="CO721" s="93"/>
      <c r="CP721" s="93"/>
      <c r="CQ721" s="93"/>
      <c r="CR721" s="93"/>
      <c r="CS721" s="93"/>
      <c r="CT721" s="93"/>
      <c r="CU721" s="93"/>
      <c r="CV721" s="93"/>
      <c r="CW721" s="93"/>
      <c r="CX721" s="93"/>
      <c r="CY721" s="93"/>
      <c r="CZ721" s="93"/>
      <c r="DA721" s="93"/>
      <c r="DB721" s="93"/>
      <c r="DC721" s="93"/>
      <c r="DD721" s="93"/>
      <c r="DE721" s="93"/>
      <c r="DF721" s="93"/>
      <c r="DG721" s="93"/>
      <c r="DH721" s="93"/>
      <c r="DI721" s="93"/>
      <c r="DJ721" s="93"/>
      <c r="DK721" s="93"/>
      <c r="DL721" s="93"/>
      <c r="DM721" s="93"/>
      <c r="DN721" s="93"/>
      <c r="DO721" s="93"/>
      <c r="DP721" s="93"/>
      <c r="DQ721" s="93"/>
      <c r="DR721" s="93"/>
      <c r="DS721" s="93"/>
      <c r="DT721" s="93"/>
      <c r="DU721" s="1"/>
      <c r="DV721" s="1"/>
    </row>
    <row r="722" spans="1:126" s="237" customFormat="1" ht="10.199999999999999">
      <c r="A722" s="226"/>
      <c r="B722" s="243" t="s">
        <v>127</v>
      </c>
      <c r="C722" s="228"/>
      <c r="D722" s="227"/>
      <c r="E722" s="268"/>
      <c r="F722" s="114"/>
      <c r="G722" s="229"/>
      <c r="H722" s="226"/>
      <c r="I722" s="226" t="str">
        <f>$I$172</f>
        <v>Оборачиваемость начислений расходов</v>
      </c>
      <c r="J722" s="226"/>
      <c r="K722" s="226"/>
      <c r="L722" s="226"/>
      <c r="M722" s="229"/>
      <c r="N722" s="226"/>
      <c r="O722" s="226"/>
      <c r="P722" s="229"/>
      <c r="Q722" s="226" t="s">
        <v>40</v>
      </c>
      <c r="R722" s="226"/>
      <c r="S722" s="229" t="s">
        <v>6</v>
      </c>
      <c r="T722" s="307"/>
      <c r="U722" s="226"/>
      <c r="V722" s="226"/>
      <c r="W722" s="233"/>
      <c r="X722" s="234"/>
      <c r="Y722" s="245"/>
      <c r="Z722" s="246"/>
      <c r="AA722" s="247"/>
      <c r="AB722" s="247"/>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c r="AY722" s="247"/>
      <c r="AZ722" s="247"/>
      <c r="BA722" s="247"/>
      <c r="BB722" s="247"/>
      <c r="BC722" s="247"/>
      <c r="BD722" s="247"/>
      <c r="BE722" s="247"/>
      <c r="BF722" s="247"/>
      <c r="BG722" s="247"/>
      <c r="BH722" s="247"/>
      <c r="BI722" s="247"/>
      <c r="BJ722" s="247"/>
      <c r="BK722" s="247"/>
      <c r="BL722" s="247"/>
      <c r="BM722" s="247"/>
      <c r="BN722" s="247"/>
      <c r="BO722" s="247"/>
      <c r="BP722" s="247"/>
      <c r="BQ722" s="247"/>
      <c r="BR722" s="247"/>
      <c r="BS722" s="247"/>
      <c r="BT722" s="247"/>
      <c r="BU722" s="247"/>
      <c r="BV722" s="247"/>
      <c r="BW722" s="247"/>
      <c r="BX722" s="247"/>
      <c r="BY722" s="247"/>
      <c r="BZ722" s="247"/>
      <c r="CA722" s="247"/>
      <c r="CB722" s="247"/>
      <c r="CC722" s="247"/>
      <c r="CD722" s="247"/>
      <c r="CE722" s="247"/>
      <c r="CF722" s="247"/>
      <c r="CG722" s="247"/>
      <c r="CH722" s="247"/>
      <c r="CI722" s="247"/>
      <c r="CJ722" s="247"/>
      <c r="CK722" s="247"/>
      <c r="CL722" s="247"/>
      <c r="CM722" s="247"/>
      <c r="CN722" s="247"/>
      <c r="CO722" s="247"/>
      <c r="CP722" s="247"/>
      <c r="CQ722" s="247"/>
      <c r="CR722" s="247"/>
      <c r="CS722" s="247"/>
      <c r="CT722" s="247"/>
      <c r="CU722" s="247"/>
      <c r="CV722" s="247"/>
      <c r="CW722" s="247"/>
      <c r="CX722" s="247"/>
      <c r="CY722" s="247"/>
      <c r="CZ722" s="247"/>
      <c r="DA722" s="247"/>
      <c r="DB722" s="247"/>
      <c r="DC722" s="247"/>
      <c r="DD722" s="247"/>
      <c r="DE722" s="247"/>
      <c r="DF722" s="247"/>
      <c r="DG722" s="247"/>
      <c r="DH722" s="247"/>
      <c r="DI722" s="247"/>
      <c r="DJ722" s="247"/>
      <c r="DK722" s="247"/>
      <c r="DL722" s="247"/>
      <c r="DM722" s="247"/>
      <c r="DN722" s="247"/>
      <c r="DO722" s="247"/>
      <c r="DP722" s="247"/>
      <c r="DQ722" s="247"/>
      <c r="DR722" s="247"/>
      <c r="DS722" s="247"/>
      <c r="DT722" s="247"/>
      <c r="DU722" s="226"/>
      <c r="DV722" s="226"/>
    </row>
    <row r="723" spans="1:126" ht="4.2" customHeight="1">
      <c r="A723" s="1"/>
      <c r="B723" s="1"/>
      <c r="C723" s="1"/>
      <c r="D723" s="1"/>
      <c r="E723" s="261"/>
      <c r="F723" s="47"/>
      <c r="G723" s="229"/>
      <c r="H723" s="1"/>
      <c r="I723" s="1"/>
      <c r="J723" s="1"/>
      <c r="K723" s="1"/>
      <c r="L723" s="1"/>
      <c r="M723" s="5"/>
      <c r="N723" s="1"/>
      <c r="O723" s="1"/>
      <c r="P723" s="5"/>
      <c r="Q723" s="1"/>
      <c r="R723" s="1"/>
      <c r="S723" s="5"/>
      <c r="T723" s="7"/>
      <c r="U723" s="23"/>
      <c r="V723" s="1"/>
      <c r="W723" s="11"/>
      <c r="X723" s="10"/>
      <c r="Y723" s="45"/>
      <c r="Z723" s="92"/>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c r="CM723" s="93"/>
      <c r="CN723" s="93"/>
      <c r="CO723" s="93"/>
      <c r="CP723" s="93"/>
      <c r="CQ723" s="93"/>
      <c r="CR723" s="93"/>
      <c r="CS723" s="93"/>
      <c r="CT723" s="93"/>
      <c r="CU723" s="93"/>
      <c r="CV723" s="93"/>
      <c r="CW723" s="93"/>
      <c r="CX723" s="93"/>
      <c r="CY723" s="93"/>
      <c r="CZ723" s="93"/>
      <c r="DA723" s="93"/>
      <c r="DB723" s="93"/>
      <c r="DC723" s="93"/>
      <c r="DD723" s="93"/>
      <c r="DE723" s="93"/>
      <c r="DF723" s="93"/>
      <c r="DG723" s="93"/>
      <c r="DH723" s="93"/>
      <c r="DI723" s="93"/>
      <c r="DJ723" s="93"/>
      <c r="DK723" s="93"/>
      <c r="DL723" s="93"/>
      <c r="DM723" s="93"/>
      <c r="DN723" s="93"/>
      <c r="DO723" s="93"/>
      <c r="DP723" s="93"/>
      <c r="DQ723" s="93"/>
      <c r="DR723" s="93"/>
      <c r="DS723" s="93"/>
      <c r="DT723" s="93"/>
      <c r="DU723" s="1"/>
      <c r="DV723" s="1"/>
    </row>
    <row r="724" spans="1:126" s="4" customFormat="1">
      <c r="A724" s="3"/>
      <c r="B724" s="257" t="s">
        <v>126</v>
      </c>
      <c r="C724" s="3"/>
      <c r="D724" s="3"/>
      <c r="E724" s="9" t="str">
        <f>IF(OR(Главная!$N$19=справочники!$N$10,Главная!$N$19=справочники!$N$11),"",IF(T724=справочники!$P$10,"","ндс(-)"))</f>
        <v>ндс(-)</v>
      </c>
      <c r="F724" s="50"/>
      <c r="G724" s="230"/>
      <c r="H724" s="12" t="str">
        <f>B724&amp;N714</f>
        <v>Начисление - Статья прямого переменного расхода</v>
      </c>
      <c r="I724" s="12"/>
      <c r="J724" s="3"/>
      <c r="K724" s="3"/>
      <c r="L724" s="3"/>
      <c r="M724" s="5"/>
      <c r="N724" s="35" t="str">
        <f>N706</f>
        <v>Продажа машиномест</v>
      </c>
      <c r="O724" s="35"/>
      <c r="P724" s="5"/>
      <c r="Q724" s="35" t="s">
        <v>25</v>
      </c>
      <c r="R724" s="35"/>
      <c r="S724" s="35"/>
      <c r="T724" s="61">
        <f>T720</f>
        <v>0</v>
      </c>
      <c r="U724" s="35"/>
      <c r="V724" s="35"/>
      <c r="W724" s="37">
        <f>SUM($Y724:$DU724)</f>
        <v>0</v>
      </c>
      <c r="X724" s="37"/>
      <c r="Y724" s="45"/>
      <c r="Z724" s="98"/>
      <c r="AA724" s="99">
        <f t="shared" ref="AA724:BF724" si="1988">IF(AA$8="",0,IF(AA$1=1,SUMIFS(720:720,$1:$1,"&gt;="&amp;1,$1:$1,"&lt;="&amp;INT($T722/30))+($T722/30-INT($T722/30))*SUMIFS(720:720,$1:$1,INT($T722/30)+1),0)+($T722/30-INT($T722/30))*SUMIFS(720:720,$1:$1,AA$1+INT($T722/30)+1)+(INT($T722/30)+1-$T722/30)*SUMIFS(720:720,$1:$1,AA$1+INT($T722/30)))</f>
        <v>0</v>
      </c>
      <c r="AB724" s="99">
        <f t="shared" si="1988"/>
        <v>0</v>
      </c>
      <c r="AC724" s="99">
        <f t="shared" si="1988"/>
        <v>0</v>
      </c>
      <c r="AD724" s="99">
        <f t="shared" si="1988"/>
        <v>0</v>
      </c>
      <c r="AE724" s="99">
        <f t="shared" si="1988"/>
        <v>0</v>
      </c>
      <c r="AF724" s="99">
        <f t="shared" si="1988"/>
        <v>0</v>
      </c>
      <c r="AG724" s="99">
        <f t="shared" si="1988"/>
        <v>0</v>
      </c>
      <c r="AH724" s="99">
        <f t="shared" si="1988"/>
        <v>0</v>
      </c>
      <c r="AI724" s="99">
        <f t="shared" si="1988"/>
        <v>0</v>
      </c>
      <c r="AJ724" s="99">
        <f t="shared" si="1988"/>
        <v>0</v>
      </c>
      <c r="AK724" s="99">
        <f t="shared" si="1988"/>
        <v>0</v>
      </c>
      <c r="AL724" s="99">
        <f t="shared" si="1988"/>
        <v>0</v>
      </c>
      <c r="AM724" s="99">
        <f t="shared" si="1988"/>
        <v>0</v>
      </c>
      <c r="AN724" s="99">
        <f t="shared" si="1988"/>
        <v>0</v>
      </c>
      <c r="AO724" s="99">
        <f t="shared" si="1988"/>
        <v>0</v>
      </c>
      <c r="AP724" s="99">
        <f t="shared" si="1988"/>
        <v>0</v>
      </c>
      <c r="AQ724" s="99">
        <f t="shared" si="1988"/>
        <v>0</v>
      </c>
      <c r="AR724" s="99">
        <f t="shared" si="1988"/>
        <v>0</v>
      </c>
      <c r="AS724" s="99">
        <f t="shared" si="1988"/>
        <v>0</v>
      </c>
      <c r="AT724" s="99">
        <f t="shared" si="1988"/>
        <v>0</v>
      </c>
      <c r="AU724" s="99">
        <f t="shared" si="1988"/>
        <v>0</v>
      </c>
      <c r="AV724" s="99">
        <f t="shared" si="1988"/>
        <v>0</v>
      </c>
      <c r="AW724" s="99">
        <f t="shared" si="1988"/>
        <v>0</v>
      </c>
      <c r="AX724" s="99">
        <f t="shared" si="1988"/>
        <v>0</v>
      </c>
      <c r="AY724" s="99">
        <f t="shared" si="1988"/>
        <v>0</v>
      </c>
      <c r="AZ724" s="99">
        <f t="shared" si="1988"/>
        <v>0</v>
      </c>
      <c r="BA724" s="99">
        <f t="shared" si="1988"/>
        <v>0</v>
      </c>
      <c r="BB724" s="99">
        <f t="shared" si="1988"/>
        <v>0</v>
      </c>
      <c r="BC724" s="99">
        <f t="shared" si="1988"/>
        <v>0</v>
      </c>
      <c r="BD724" s="99">
        <f t="shared" si="1988"/>
        <v>0</v>
      </c>
      <c r="BE724" s="99">
        <f t="shared" si="1988"/>
        <v>0</v>
      </c>
      <c r="BF724" s="99">
        <f t="shared" si="1988"/>
        <v>0</v>
      </c>
      <c r="BG724" s="99">
        <f t="shared" ref="BG724:CL724" si="1989">IF(BG$8="",0,IF(BG$1=1,SUMIFS(720:720,$1:$1,"&gt;="&amp;1,$1:$1,"&lt;="&amp;INT($T722/30))+($T722/30-INT($T722/30))*SUMIFS(720:720,$1:$1,INT($T722/30)+1),0)+($T722/30-INT($T722/30))*SUMIFS(720:720,$1:$1,BG$1+INT($T722/30)+1)+(INT($T722/30)+1-$T722/30)*SUMIFS(720:720,$1:$1,BG$1+INT($T722/30)))</f>
        <v>0</v>
      </c>
      <c r="BH724" s="99">
        <f t="shared" si="1989"/>
        <v>0</v>
      </c>
      <c r="BI724" s="99">
        <f t="shared" si="1989"/>
        <v>0</v>
      </c>
      <c r="BJ724" s="99">
        <f t="shared" si="1989"/>
        <v>0</v>
      </c>
      <c r="BK724" s="99">
        <f t="shared" si="1989"/>
        <v>0</v>
      </c>
      <c r="BL724" s="99">
        <f t="shared" si="1989"/>
        <v>0</v>
      </c>
      <c r="BM724" s="99">
        <f t="shared" si="1989"/>
        <v>0</v>
      </c>
      <c r="BN724" s="99">
        <f t="shared" si="1989"/>
        <v>0</v>
      </c>
      <c r="BO724" s="99">
        <f t="shared" si="1989"/>
        <v>0</v>
      </c>
      <c r="BP724" s="99">
        <f t="shared" si="1989"/>
        <v>0</v>
      </c>
      <c r="BQ724" s="99">
        <f t="shared" si="1989"/>
        <v>0</v>
      </c>
      <c r="BR724" s="99">
        <f t="shared" si="1989"/>
        <v>0</v>
      </c>
      <c r="BS724" s="99">
        <f t="shared" si="1989"/>
        <v>0</v>
      </c>
      <c r="BT724" s="99">
        <f t="shared" si="1989"/>
        <v>0</v>
      </c>
      <c r="BU724" s="99">
        <f t="shared" si="1989"/>
        <v>0</v>
      </c>
      <c r="BV724" s="99">
        <f t="shared" si="1989"/>
        <v>0</v>
      </c>
      <c r="BW724" s="99">
        <f t="shared" si="1989"/>
        <v>0</v>
      </c>
      <c r="BX724" s="99">
        <f t="shared" si="1989"/>
        <v>0</v>
      </c>
      <c r="BY724" s="99">
        <f t="shared" si="1989"/>
        <v>0</v>
      </c>
      <c r="BZ724" s="99">
        <f t="shared" si="1989"/>
        <v>0</v>
      </c>
      <c r="CA724" s="99">
        <f t="shared" si="1989"/>
        <v>0</v>
      </c>
      <c r="CB724" s="99">
        <f t="shared" si="1989"/>
        <v>0</v>
      </c>
      <c r="CC724" s="99">
        <f t="shared" si="1989"/>
        <v>0</v>
      </c>
      <c r="CD724" s="99">
        <f t="shared" si="1989"/>
        <v>0</v>
      </c>
      <c r="CE724" s="99">
        <f t="shared" si="1989"/>
        <v>0</v>
      </c>
      <c r="CF724" s="99">
        <f t="shared" si="1989"/>
        <v>0</v>
      </c>
      <c r="CG724" s="99">
        <f t="shared" si="1989"/>
        <v>0</v>
      </c>
      <c r="CH724" s="99">
        <f t="shared" si="1989"/>
        <v>0</v>
      </c>
      <c r="CI724" s="99">
        <f t="shared" si="1989"/>
        <v>0</v>
      </c>
      <c r="CJ724" s="99">
        <f t="shared" si="1989"/>
        <v>0</v>
      </c>
      <c r="CK724" s="99">
        <f t="shared" si="1989"/>
        <v>0</v>
      </c>
      <c r="CL724" s="99">
        <f t="shared" si="1989"/>
        <v>0</v>
      </c>
      <c r="CM724" s="99">
        <f t="shared" ref="CM724:DT724" si="1990">IF(CM$8="",0,IF(CM$1=1,SUMIFS(720:720,$1:$1,"&gt;="&amp;1,$1:$1,"&lt;="&amp;INT($T722/30))+($T722/30-INT($T722/30))*SUMIFS(720:720,$1:$1,INT($T722/30)+1),0)+($T722/30-INT($T722/30))*SUMIFS(720:720,$1:$1,CM$1+INT($T722/30)+1)+(INT($T722/30)+1-$T722/30)*SUMIFS(720:720,$1:$1,CM$1+INT($T722/30)))</f>
        <v>0</v>
      </c>
      <c r="CN724" s="99">
        <f t="shared" si="1990"/>
        <v>0</v>
      </c>
      <c r="CO724" s="99">
        <f t="shared" si="1990"/>
        <v>0</v>
      </c>
      <c r="CP724" s="99">
        <f t="shared" si="1990"/>
        <v>0</v>
      </c>
      <c r="CQ724" s="99">
        <f t="shared" si="1990"/>
        <v>0</v>
      </c>
      <c r="CR724" s="99">
        <f t="shared" si="1990"/>
        <v>0</v>
      </c>
      <c r="CS724" s="99">
        <f t="shared" si="1990"/>
        <v>0</v>
      </c>
      <c r="CT724" s="99">
        <f t="shared" si="1990"/>
        <v>0</v>
      </c>
      <c r="CU724" s="99">
        <f t="shared" si="1990"/>
        <v>0</v>
      </c>
      <c r="CV724" s="99">
        <f t="shared" si="1990"/>
        <v>0</v>
      </c>
      <c r="CW724" s="99">
        <f t="shared" si="1990"/>
        <v>0</v>
      </c>
      <c r="CX724" s="99">
        <f t="shared" si="1990"/>
        <v>0</v>
      </c>
      <c r="CY724" s="99">
        <f t="shared" si="1990"/>
        <v>0</v>
      </c>
      <c r="CZ724" s="99">
        <f t="shared" si="1990"/>
        <v>0</v>
      </c>
      <c r="DA724" s="99">
        <f t="shared" si="1990"/>
        <v>0</v>
      </c>
      <c r="DB724" s="99">
        <f t="shared" si="1990"/>
        <v>0</v>
      </c>
      <c r="DC724" s="99">
        <f t="shared" si="1990"/>
        <v>0</v>
      </c>
      <c r="DD724" s="99">
        <f t="shared" si="1990"/>
        <v>0</v>
      </c>
      <c r="DE724" s="99">
        <f t="shared" si="1990"/>
        <v>0</v>
      </c>
      <c r="DF724" s="99">
        <f t="shared" si="1990"/>
        <v>0</v>
      </c>
      <c r="DG724" s="99">
        <f t="shared" si="1990"/>
        <v>0</v>
      </c>
      <c r="DH724" s="99">
        <f t="shared" si="1990"/>
        <v>0</v>
      </c>
      <c r="DI724" s="99">
        <f t="shared" si="1990"/>
        <v>0</v>
      </c>
      <c r="DJ724" s="99">
        <f t="shared" si="1990"/>
        <v>0</v>
      </c>
      <c r="DK724" s="99">
        <f t="shared" si="1990"/>
        <v>0</v>
      </c>
      <c r="DL724" s="99">
        <f t="shared" si="1990"/>
        <v>0</v>
      </c>
      <c r="DM724" s="99">
        <f t="shared" si="1990"/>
        <v>0</v>
      </c>
      <c r="DN724" s="99">
        <f t="shared" si="1990"/>
        <v>0</v>
      </c>
      <c r="DO724" s="99">
        <f t="shared" si="1990"/>
        <v>0</v>
      </c>
      <c r="DP724" s="99">
        <f t="shared" si="1990"/>
        <v>0</v>
      </c>
      <c r="DQ724" s="99">
        <f t="shared" si="1990"/>
        <v>0</v>
      </c>
      <c r="DR724" s="99">
        <f t="shared" si="1990"/>
        <v>0</v>
      </c>
      <c r="DS724" s="99">
        <f t="shared" si="1990"/>
        <v>0</v>
      </c>
      <c r="DT724" s="99">
        <f t="shared" si="1990"/>
        <v>0</v>
      </c>
      <c r="DU724" s="3"/>
      <c r="DV724" s="3"/>
    </row>
    <row r="725" spans="1:126" ht="4.2" customHeight="1">
      <c r="A725" s="1"/>
      <c r="B725" s="1"/>
      <c r="C725" s="1"/>
      <c r="D725" s="1"/>
      <c r="E725" s="261"/>
      <c r="F725" s="47"/>
      <c r="G725" s="229"/>
      <c r="H725" s="1"/>
      <c r="I725" s="1"/>
      <c r="J725" s="1"/>
      <c r="K725" s="1"/>
      <c r="L725" s="1"/>
      <c r="M725" s="5"/>
      <c r="N725" s="1"/>
      <c r="O725" s="1"/>
      <c r="P725" s="5"/>
      <c r="Q725" s="1"/>
      <c r="R725" s="1"/>
      <c r="S725" s="5"/>
      <c r="T725" s="7"/>
      <c r="U725" s="23"/>
      <c r="V725" s="1"/>
      <c r="W725" s="11"/>
      <c r="X725" s="10"/>
      <c r="Y725" s="45"/>
      <c r="Z725" s="92"/>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93"/>
      <c r="DI725" s="93"/>
      <c r="DJ725" s="93"/>
      <c r="DK725" s="93"/>
      <c r="DL725" s="93"/>
      <c r="DM725" s="93"/>
      <c r="DN725" s="93"/>
      <c r="DO725" s="93"/>
      <c r="DP725" s="93"/>
      <c r="DQ725" s="93"/>
      <c r="DR725" s="93"/>
      <c r="DS725" s="93"/>
      <c r="DT725" s="93"/>
      <c r="DU725" s="1"/>
      <c r="DV725" s="1"/>
    </row>
    <row r="726" spans="1:126" s="237" customFormat="1" ht="10.199999999999999">
      <c r="A726" s="226"/>
      <c r="B726" s="243" t="s">
        <v>133</v>
      </c>
      <c r="C726" s="228"/>
      <c r="D726" s="227"/>
      <c r="E726" s="268"/>
      <c r="F726" s="114"/>
      <c r="G726" s="229"/>
      <c r="H726" s="226"/>
      <c r="I726" s="226" t="e">
        <f>#REF!</f>
        <v>#REF!</v>
      </c>
      <c r="J726" s="226"/>
      <c r="K726" s="226"/>
      <c r="L726" s="226"/>
      <c r="M726" s="229"/>
      <c r="N726" s="226"/>
      <c r="O726" s="226"/>
      <c r="P726" s="229"/>
      <c r="Q726" s="226" t="s">
        <v>40</v>
      </c>
      <c r="R726" s="226"/>
      <c r="S726" s="229" t="s">
        <v>6</v>
      </c>
      <c r="T726" s="307"/>
      <c r="U726" s="226"/>
      <c r="V726" s="226"/>
      <c r="W726" s="233"/>
      <c r="X726" s="234"/>
      <c r="Y726" s="245"/>
      <c r="Z726" s="246"/>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c r="AY726" s="247"/>
      <c r="AZ726" s="247"/>
      <c r="BA726" s="247"/>
      <c r="BB726" s="247"/>
      <c r="BC726" s="247"/>
      <c r="BD726" s="247"/>
      <c r="BE726" s="247"/>
      <c r="BF726" s="247"/>
      <c r="BG726" s="247"/>
      <c r="BH726" s="247"/>
      <c r="BI726" s="247"/>
      <c r="BJ726" s="247"/>
      <c r="BK726" s="247"/>
      <c r="BL726" s="247"/>
      <c r="BM726" s="247"/>
      <c r="BN726" s="247"/>
      <c r="BO726" s="247"/>
      <c r="BP726" s="247"/>
      <c r="BQ726" s="247"/>
      <c r="BR726" s="247"/>
      <c r="BS726" s="247"/>
      <c r="BT726" s="247"/>
      <c r="BU726" s="247"/>
      <c r="BV726" s="247"/>
      <c r="BW726" s="247"/>
      <c r="BX726" s="247"/>
      <c r="BY726" s="247"/>
      <c r="BZ726" s="247"/>
      <c r="CA726" s="247"/>
      <c r="CB726" s="247"/>
      <c r="CC726" s="247"/>
      <c r="CD726" s="247"/>
      <c r="CE726" s="247"/>
      <c r="CF726" s="247"/>
      <c r="CG726" s="247"/>
      <c r="CH726" s="247"/>
      <c r="CI726" s="247"/>
      <c r="CJ726" s="247"/>
      <c r="CK726" s="247"/>
      <c r="CL726" s="247"/>
      <c r="CM726" s="247"/>
      <c r="CN726" s="247"/>
      <c r="CO726" s="247"/>
      <c r="CP726" s="247"/>
      <c r="CQ726" s="247"/>
      <c r="CR726" s="247"/>
      <c r="CS726" s="247"/>
      <c r="CT726" s="247"/>
      <c r="CU726" s="247"/>
      <c r="CV726" s="247"/>
      <c r="CW726" s="247"/>
      <c r="CX726" s="247"/>
      <c r="CY726" s="247"/>
      <c r="CZ726" s="247"/>
      <c r="DA726" s="247"/>
      <c r="DB726" s="247"/>
      <c r="DC726" s="247"/>
      <c r="DD726" s="247"/>
      <c r="DE726" s="247"/>
      <c r="DF726" s="247"/>
      <c r="DG726" s="247"/>
      <c r="DH726" s="247"/>
      <c r="DI726" s="247"/>
      <c r="DJ726" s="247"/>
      <c r="DK726" s="247"/>
      <c r="DL726" s="247"/>
      <c r="DM726" s="247"/>
      <c r="DN726" s="247"/>
      <c r="DO726" s="247"/>
      <c r="DP726" s="247"/>
      <c r="DQ726" s="247"/>
      <c r="DR726" s="247"/>
      <c r="DS726" s="247"/>
      <c r="DT726" s="247"/>
      <c r="DU726" s="226"/>
      <c r="DV726" s="226"/>
    </row>
    <row r="727" spans="1:126" ht="4.2" customHeight="1">
      <c r="A727" s="1"/>
      <c r="B727" s="1"/>
      <c r="C727" s="1"/>
      <c r="D727" s="1"/>
      <c r="E727" s="261"/>
      <c r="F727" s="47"/>
      <c r="G727" s="229"/>
      <c r="H727" s="1"/>
      <c r="I727" s="1"/>
      <c r="J727" s="1"/>
      <c r="K727" s="1"/>
      <c r="L727" s="1"/>
      <c r="M727" s="5"/>
      <c r="N727" s="1"/>
      <c r="O727" s="1"/>
      <c r="P727" s="5"/>
      <c r="Q727" s="1"/>
      <c r="R727" s="1"/>
      <c r="S727" s="5"/>
      <c r="T727" s="7"/>
      <c r="U727" s="23"/>
      <c r="V727" s="1"/>
      <c r="W727" s="11"/>
      <c r="X727" s="10"/>
      <c r="Y727" s="45"/>
      <c r="Z727" s="92"/>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c r="CM727" s="93"/>
      <c r="CN727" s="93"/>
      <c r="CO727" s="93"/>
      <c r="CP727" s="93"/>
      <c r="CQ727" s="93"/>
      <c r="CR727" s="93"/>
      <c r="CS727" s="93"/>
      <c r="CT727" s="93"/>
      <c r="CU727" s="93"/>
      <c r="CV727" s="93"/>
      <c r="CW727" s="93"/>
      <c r="CX727" s="93"/>
      <c r="CY727" s="93"/>
      <c r="CZ727" s="93"/>
      <c r="DA727" s="93"/>
      <c r="DB727" s="93"/>
      <c r="DC727" s="93"/>
      <c r="DD727" s="93"/>
      <c r="DE727" s="93"/>
      <c r="DF727" s="93"/>
      <c r="DG727" s="93"/>
      <c r="DH727" s="93"/>
      <c r="DI727" s="93"/>
      <c r="DJ727" s="93"/>
      <c r="DK727" s="93"/>
      <c r="DL727" s="93"/>
      <c r="DM727" s="93"/>
      <c r="DN727" s="93"/>
      <c r="DO727" s="93"/>
      <c r="DP727" s="93"/>
      <c r="DQ727" s="93"/>
      <c r="DR727" s="93"/>
      <c r="DS727" s="93"/>
      <c r="DT727" s="93"/>
      <c r="DU727" s="1"/>
      <c r="DV727" s="1"/>
    </row>
    <row r="728" spans="1:126" s="4" customFormat="1">
      <c r="A728" s="3"/>
      <c r="B728" s="257" t="s">
        <v>130</v>
      </c>
      <c r="C728" s="3"/>
      <c r="D728" s="3"/>
      <c r="E728" s="9" t="s">
        <v>26</v>
      </c>
      <c r="F728" s="50"/>
      <c r="G728" s="230"/>
      <c r="H728" s="12" t="str">
        <f>B728&amp;N714</f>
        <v>Оплата - Статья прямого переменного расхода</v>
      </c>
      <c r="I728" s="12"/>
      <c r="J728" s="3"/>
      <c r="K728" s="3"/>
      <c r="L728" s="3"/>
      <c r="M728" s="5"/>
      <c r="N728" s="35" t="str">
        <f>N710</f>
        <v>Продажа машиномест</v>
      </c>
      <c r="O728" s="35"/>
      <c r="P728" s="5"/>
      <c r="Q728" s="35" t="s">
        <v>25</v>
      </c>
      <c r="R728" s="35"/>
      <c r="S728" s="35"/>
      <c r="T728" s="35"/>
      <c r="U728" s="35"/>
      <c r="V728" s="35"/>
      <c r="W728" s="37">
        <f>SUM($Y728:$DU728)</f>
        <v>0</v>
      </c>
      <c r="X728" s="37"/>
      <c r="Y728" s="45"/>
      <c r="Z728" s="98"/>
      <c r="AA728" s="99">
        <f t="shared" ref="AA728:BF728" si="1991">IF(AA$8="",0,IF(AA$1=1,SUMIFS(724:724,$1:$1,"&gt;="&amp;1,$1:$1,"&lt;="&amp;INT(-$T726/30))+(-$T726/30-INT(-$T726/30))*SUMIFS(724:724,$1:$1,INT(-$T726/30)+1),0)+(-$T726/30-INT(-$T726/30))*SUMIFS(724:724,$1:$1,AA$1+INT(-$T726/30)+1)+(INT(-$T726/30)+1+$T726/30)*SUMIFS(724:724,$1:$1,AA$1+INT(-$T726/30)))</f>
        <v>0</v>
      </c>
      <c r="AB728" s="99">
        <f t="shared" si="1991"/>
        <v>0</v>
      </c>
      <c r="AC728" s="99">
        <f t="shared" si="1991"/>
        <v>0</v>
      </c>
      <c r="AD728" s="99">
        <f t="shared" si="1991"/>
        <v>0</v>
      </c>
      <c r="AE728" s="99">
        <f t="shared" si="1991"/>
        <v>0</v>
      </c>
      <c r="AF728" s="99">
        <f t="shared" si="1991"/>
        <v>0</v>
      </c>
      <c r="AG728" s="99">
        <f t="shared" si="1991"/>
        <v>0</v>
      </c>
      <c r="AH728" s="99">
        <f t="shared" si="1991"/>
        <v>0</v>
      </c>
      <c r="AI728" s="99">
        <f t="shared" si="1991"/>
        <v>0</v>
      </c>
      <c r="AJ728" s="99">
        <f t="shared" si="1991"/>
        <v>0</v>
      </c>
      <c r="AK728" s="99">
        <f t="shared" si="1991"/>
        <v>0</v>
      </c>
      <c r="AL728" s="99">
        <f t="shared" si="1991"/>
        <v>0</v>
      </c>
      <c r="AM728" s="99">
        <f t="shared" si="1991"/>
        <v>0</v>
      </c>
      <c r="AN728" s="99">
        <f t="shared" si="1991"/>
        <v>0</v>
      </c>
      <c r="AO728" s="99">
        <f t="shared" si="1991"/>
        <v>0</v>
      </c>
      <c r="AP728" s="99">
        <f t="shared" si="1991"/>
        <v>0</v>
      </c>
      <c r="AQ728" s="99">
        <f t="shared" si="1991"/>
        <v>0</v>
      </c>
      <c r="AR728" s="99">
        <f t="shared" si="1991"/>
        <v>0</v>
      </c>
      <c r="AS728" s="99">
        <f t="shared" si="1991"/>
        <v>0</v>
      </c>
      <c r="AT728" s="99">
        <f t="shared" si="1991"/>
        <v>0</v>
      </c>
      <c r="AU728" s="99">
        <f t="shared" si="1991"/>
        <v>0</v>
      </c>
      <c r="AV728" s="99">
        <f t="shared" si="1991"/>
        <v>0</v>
      </c>
      <c r="AW728" s="99">
        <f t="shared" si="1991"/>
        <v>0</v>
      </c>
      <c r="AX728" s="99">
        <f t="shared" si="1991"/>
        <v>0</v>
      </c>
      <c r="AY728" s="99">
        <f t="shared" si="1991"/>
        <v>0</v>
      </c>
      <c r="AZ728" s="99">
        <f t="shared" si="1991"/>
        <v>0</v>
      </c>
      <c r="BA728" s="99">
        <f t="shared" si="1991"/>
        <v>0</v>
      </c>
      <c r="BB728" s="99">
        <f t="shared" si="1991"/>
        <v>0</v>
      </c>
      <c r="BC728" s="99">
        <f t="shared" si="1991"/>
        <v>0</v>
      </c>
      <c r="BD728" s="99">
        <f t="shared" si="1991"/>
        <v>0</v>
      </c>
      <c r="BE728" s="99">
        <f t="shared" si="1991"/>
        <v>0</v>
      </c>
      <c r="BF728" s="99">
        <f t="shared" si="1991"/>
        <v>0</v>
      </c>
      <c r="BG728" s="99">
        <f t="shared" ref="BG728:CL728" si="1992">IF(BG$8="",0,IF(BG$1=1,SUMIFS(724:724,$1:$1,"&gt;="&amp;1,$1:$1,"&lt;="&amp;INT(-$T726/30))+(-$T726/30-INT(-$T726/30))*SUMIFS(724:724,$1:$1,INT(-$T726/30)+1),0)+(-$T726/30-INT(-$T726/30))*SUMIFS(724:724,$1:$1,BG$1+INT(-$T726/30)+1)+(INT(-$T726/30)+1+$T726/30)*SUMIFS(724:724,$1:$1,BG$1+INT(-$T726/30)))</f>
        <v>0</v>
      </c>
      <c r="BH728" s="99">
        <f t="shared" si="1992"/>
        <v>0</v>
      </c>
      <c r="BI728" s="99">
        <f t="shared" si="1992"/>
        <v>0</v>
      </c>
      <c r="BJ728" s="99">
        <f t="shared" si="1992"/>
        <v>0</v>
      </c>
      <c r="BK728" s="99">
        <f t="shared" si="1992"/>
        <v>0</v>
      </c>
      <c r="BL728" s="99">
        <f t="shared" si="1992"/>
        <v>0</v>
      </c>
      <c r="BM728" s="99">
        <f t="shared" si="1992"/>
        <v>0</v>
      </c>
      <c r="BN728" s="99">
        <f t="shared" si="1992"/>
        <v>0</v>
      </c>
      <c r="BO728" s="99">
        <f t="shared" si="1992"/>
        <v>0</v>
      </c>
      <c r="BP728" s="99">
        <f t="shared" si="1992"/>
        <v>0</v>
      </c>
      <c r="BQ728" s="99">
        <f t="shared" si="1992"/>
        <v>0</v>
      </c>
      <c r="BR728" s="99">
        <f t="shared" si="1992"/>
        <v>0</v>
      </c>
      <c r="BS728" s="99">
        <f t="shared" si="1992"/>
        <v>0</v>
      </c>
      <c r="BT728" s="99">
        <f t="shared" si="1992"/>
        <v>0</v>
      </c>
      <c r="BU728" s="99">
        <f t="shared" si="1992"/>
        <v>0</v>
      </c>
      <c r="BV728" s="99">
        <f t="shared" si="1992"/>
        <v>0</v>
      </c>
      <c r="BW728" s="99">
        <f t="shared" si="1992"/>
        <v>0</v>
      </c>
      <c r="BX728" s="99">
        <f t="shared" si="1992"/>
        <v>0</v>
      </c>
      <c r="BY728" s="99">
        <f t="shared" si="1992"/>
        <v>0</v>
      </c>
      <c r="BZ728" s="99">
        <f t="shared" si="1992"/>
        <v>0</v>
      </c>
      <c r="CA728" s="99">
        <f t="shared" si="1992"/>
        <v>0</v>
      </c>
      <c r="CB728" s="99">
        <f t="shared" si="1992"/>
        <v>0</v>
      </c>
      <c r="CC728" s="99">
        <f t="shared" si="1992"/>
        <v>0</v>
      </c>
      <c r="CD728" s="99">
        <f t="shared" si="1992"/>
        <v>0</v>
      </c>
      <c r="CE728" s="99">
        <f t="shared" si="1992"/>
        <v>0</v>
      </c>
      <c r="CF728" s="99">
        <f t="shared" si="1992"/>
        <v>0</v>
      </c>
      <c r="CG728" s="99">
        <f t="shared" si="1992"/>
        <v>0</v>
      </c>
      <c r="CH728" s="99">
        <f t="shared" si="1992"/>
        <v>0</v>
      </c>
      <c r="CI728" s="99">
        <f t="shared" si="1992"/>
        <v>0</v>
      </c>
      <c r="CJ728" s="99">
        <f t="shared" si="1992"/>
        <v>0</v>
      </c>
      <c r="CK728" s="99">
        <f t="shared" si="1992"/>
        <v>0</v>
      </c>
      <c r="CL728" s="99">
        <f t="shared" si="1992"/>
        <v>0</v>
      </c>
      <c r="CM728" s="99">
        <f t="shared" ref="CM728:DT728" si="1993">IF(CM$8="",0,IF(CM$1=1,SUMIFS(724:724,$1:$1,"&gt;="&amp;1,$1:$1,"&lt;="&amp;INT(-$T726/30))+(-$T726/30-INT(-$T726/30))*SUMIFS(724:724,$1:$1,INT(-$T726/30)+1),0)+(-$T726/30-INT(-$T726/30))*SUMIFS(724:724,$1:$1,CM$1+INT(-$T726/30)+1)+(INT(-$T726/30)+1+$T726/30)*SUMIFS(724:724,$1:$1,CM$1+INT(-$T726/30)))</f>
        <v>0</v>
      </c>
      <c r="CN728" s="99">
        <f t="shared" si="1993"/>
        <v>0</v>
      </c>
      <c r="CO728" s="99">
        <f t="shared" si="1993"/>
        <v>0</v>
      </c>
      <c r="CP728" s="99">
        <f t="shared" si="1993"/>
        <v>0</v>
      </c>
      <c r="CQ728" s="99">
        <f t="shared" si="1993"/>
        <v>0</v>
      </c>
      <c r="CR728" s="99">
        <f t="shared" si="1993"/>
        <v>0</v>
      </c>
      <c r="CS728" s="99">
        <f t="shared" si="1993"/>
        <v>0</v>
      </c>
      <c r="CT728" s="99">
        <f t="shared" si="1993"/>
        <v>0</v>
      </c>
      <c r="CU728" s="99">
        <f t="shared" si="1993"/>
        <v>0</v>
      </c>
      <c r="CV728" s="99">
        <f t="shared" si="1993"/>
        <v>0</v>
      </c>
      <c r="CW728" s="99">
        <f t="shared" si="1993"/>
        <v>0</v>
      </c>
      <c r="CX728" s="99">
        <f t="shared" si="1993"/>
        <v>0</v>
      </c>
      <c r="CY728" s="99">
        <f t="shared" si="1993"/>
        <v>0</v>
      </c>
      <c r="CZ728" s="99">
        <f t="shared" si="1993"/>
        <v>0</v>
      </c>
      <c r="DA728" s="99">
        <f t="shared" si="1993"/>
        <v>0</v>
      </c>
      <c r="DB728" s="99">
        <f t="shared" si="1993"/>
        <v>0</v>
      </c>
      <c r="DC728" s="99">
        <f t="shared" si="1993"/>
        <v>0</v>
      </c>
      <c r="DD728" s="99">
        <f t="shared" si="1993"/>
        <v>0</v>
      </c>
      <c r="DE728" s="99">
        <f t="shared" si="1993"/>
        <v>0</v>
      </c>
      <c r="DF728" s="99">
        <f t="shared" si="1993"/>
        <v>0</v>
      </c>
      <c r="DG728" s="99">
        <f t="shared" si="1993"/>
        <v>0</v>
      </c>
      <c r="DH728" s="99">
        <f t="shared" si="1993"/>
        <v>0</v>
      </c>
      <c r="DI728" s="99">
        <f t="shared" si="1993"/>
        <v>0</v>
      </c>
      <c r="DJ728" s="99">
        <f t="shared" si="1993"/>
        <v>0</v>
      </c>
      <c r="DK728" s="99">
        <f t="shared" si="1993"/>
        <v>0</v>
      </c>
      <c r="DL728" s="99">
        <f t="shared" si="1993"/>
        <v>0</v>
      </c>
      <c r="DM728" s="99">
        <f t="shared" si="1993"/>
        <v>0</v>
      </c>
      <c r="DN728" s="99">
        <f t="shared" si="1993"/>
        <v>0</v>
      </c>
      <c r="DO728" s="99">
        <f t="shared" si="1993"/>
        <v>0</v>
      </c>
      <c r="DP728" s="99">
        <f t="shared" si="1993"/>
        <v>0</v>
      </c>
      <c r="DQ728" s="99">
        <f t="shared" si="1993"/>
        <v>0</v>
      </c>
      <c r="DR728" s="99">
        <f t="shared" si="1993"/>
        <v>0</v>
      </c>
      <c r="DS728" s="99">
        <f t="shared" si="1993"/>
        <v>0</v>
      </c>
      <c r="DT728" s="99">
        <f t="shared" si="1993"/>
        <v>0</v>
      </c>
      <c r="DU728" s="3"/>
      <c r="DV728" s="3"/>
    </row>
    <row r="729" spans="1:126" ht="4.2" customHeight="1">
      <c r="A729" s="1"/>
      <c r="B729" s="1"/>
      <c r="C729" s="1"/>
      <c r="D729" s="1"/>
      <c r="E729" s="261"/>
      <c r="F729" s="47"/>
      <c r="G729" s="229"/>
      <c r="H729" s="1"/>
      <c r="I729" s="1"/>
      <c r="J729" s="1"/>
      <c r="K729" s="1"/>
      <c r="L729" s="1"/>
      <c r="M729" s="5"/>
      <c r="N729" s="1"/>
      <c r="O729" s="1"/>
      <c r="P729" s="5"/>
      <c r="Q729" s="1"/>
      <c r="R729" s="1"/>
      <c r="S729" s="5"/>
      <c r="T729" s="7"/>
      <c r="U729" s="23"/>
      <c r="V729" s="1"/>
      <c r="W729" s="11"/>
      <c r="X729" s="10"/>
      <c r="Y729" s="45"/>
      <c r="Z729" s="92"/>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1"/>
      <c r="DV729" s="1"/>
    </row>
    <row r="730" spans="1:126" ht="4.2" customHeight="1">
      <c r="A730" s="1"/>
      <c r="B730" s="1"/>
      <c r="C730" s="1"/>
      <c r="D730" s="1"/>
      <c r="E730" s="39"/>
      <c r="F730" s="39"/>
      <c r="G730" s="39"/>
      <c r="H730" s="39"/>
      <c r="I730" s="39"/>
      <c r="J730" s="39"/>
      <c r="K730" s="39"/>
      <c r="L730" s="39"/>
      <c r="M730" s="41"/>
      <c r="N730" s="39"/>
      <c r="O730" s="39"/>
      <c r="P730" s="41"/>
      <c r="Q730" s="39"/>
      <c r="R730" s="1"/>
      <c r="S730" s="5"/>
      <c r="T730" s="7"/>
      <c r="U730" s="23"/>
      <c r="V730" s="1"/>
      <c r="W730" s="43"/>
      <c r="X730" s="10"/>
      <c r="Y730" s="45"/>
      <c r="Z730" s="92"/>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c r="CN730" s="101"/>
      <c r="CO730" s="101"/>
      <c r="CP730" s="101"/>
      <c r="CQ730" s="101"/>
      <c r="CR730" s="101"/>
      <c r="CS730" s="101"/>
      <c r="CT730" s="101"/>
      <c r="CU730" s="101"/>
      <c r="CV730" s="101"/>
      <c r="CW730" s="101"/>
      <c r="CX730" s="101"/>
      <c r="CY730" s="101"/>
      <c r="CZ730" s="101"/>
      <c r="DA730" s="101"/>
      <c r="DB730" s="101"/>
      <c r="DC730" s="101"/>
      <c r="DD730" s="101"/>
      <c r="DE730" s="101"/>
      <c r="DF730" s="101"/>
      <c r="DG730" s="101"/>
      <c r="DH730" s="101"/>
      <c r="DI730" s="101"/>
      <c r="DJ730" s="101"/>
      <c r="DK730" s="101"/>
      <c r="DL730" s="101"/>
      <c r="DM730" s="101"/>
      <c r="DN730" s="101"/>
      <c r="DO730" s="101"/>
      <c r="DP730" s="101"/>
      <c r="DQ730" s="101"/>
      <c r="DR730" s="101"/>
      <c r="DS730" s="101"/>
      <c r="DT730" s="101"/>
      <c r="DU730" s="1"/>
      <c r="DV730" s="1"/>
    </row>
    <row r="731" spans="1:126" ht="7.2" customHeight="1">
      <c r="A731" s="1"/>
      <c r="B731" s="1"/>
      <c r="C731" s="1"/>
      <c r="D731" s="1"/>
      <c r="E731" s="261"/>
      <c r="F731" s="47"/>
      <c r="G731" s="229"/>
      <c r="H731" s="1"/>
      <c r="I731" s="1"/>
      <c r="J731" s="1"/>
      <c r="K731" s="1"/>
      <c r="L731" s="1"/>
      <c r="M731" s="5"/>
      <c r="N731" s="1"/>
      <c r="O731" s="1"/>
      <c r="P731" s="5"/>
      <c r="Q731" s="1"/>
      <c r="R731" s="1"/>
      <c r="S731" s="5"/>
      <c r="T731" s="7"/>
      <c r="U731" s="23"/>
      <c r="V731" s="1"/>
      <c r="W731" s="11"/>
      <c r="X731" s="10"/>
      <c r="Y731" s="45"/>
      <c r="Z731" s="92"/>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1"/>
      <c r="DV731" s="1"/>
    </row>
    <row r="732" spans="1:126" s="22" customFormat="1" ht="12.6" thickBot="1">
      <c r="A732" s="18"/>
      <c r="B732" s="242" t="s">
        <v>124</v>
      </c>
      <c r="C732" s="18"/>
      <c r="D732" s="18"/>
      <c r="E732" s="267"/>
      <c r="F732" s="51"/>
      <c r="G732" s="230"/>
      <c r="H732" s="18"/>
      <c r="I732" s="18" t="str">
        <f>$I$164</f>
        <v>прямой перем. расход, выберите тип зависимости</v>
      </c>
      <c r="J732" s="18"/>
      <c r="K732" s="18"/>
      <c r="L732" s="18"/>
      <c r="M732" s="5" t="s">
        <v>6</v>
      </c>
      <c r="N732" s="583" t="s">
        <v>288</v>
      </c>
      <c r="O732" s="18"/>
      <c r="P732" s="19"/>
      <c r="Q732" s="18" t="s">
        <v>12</v>
      </c>
      <c r="R732" s="18"/>
      <c r="S732" s="19" t="s">
        <v>6</v>
      </c>
      <c r="T732" s="204"/>
      <c r="U732" s="25" t="s">
        <v>7</v>
      </c>
      <c r="V732" s="18"/>
      <c r="W732" s="20"/>
      <c r="X732" s="21"/>
      <c r="Y732" s="46"/>
      <c r="Z732" s="95"/>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96"/>
      <c r="BC732" s="96"/>
      <c r="BD732" s="96"/>
      <c r="BE732" s="96"/>
      <c r="BF732" s="96"/>
      <c r="BG732" s="96"/>
      <c r="BH732" s="96"/>
      <c r="BI732" s="96"/>
      <c r="BJ732" s="96"/>
      <c r="BK732" s="96"/>
      <c r="BL732" s="96"/>
      <c r="BM732" s="96"/>
      <c r="BN732" s="96"/>
      <c r="BO732" s="96"/>
      <c r="BP732" s="96"/>
      <c r="BQ732" s="96"/>
      <c r="BR732" s="96"/>
      <c r="BS732" s="96"/>
      <c r="BT732" s="96"/>
      <c r="BU732" s="96"/>
      <c r="BV732" s="96"/>
      <c r="BW732" s="96"/>
      <c r="BX732" s="96"/>
      <c r="BY732" s="96"/>
      <c r="BZ732" s="96"/>
      <c r="CA732" s="96"/>
      <c r="CB732" s="96"/>
      <c r="CC732" s="96"/>
      <c r="CD732" s="96"/>
      <c r="CE732" s="96"/>
      <c r="CF732" s="96"/>
      <c r="CG732" s="96"/>
      <c r="CH732" s="96"/>
      <c r="CI732" s="96"/>
      <c r="CJ732" s="96"/>
      <c r="CK732" s="96"/>
      <c r="CL732" s="96"/>
      <c r="CM732" s="96"/>
      <c r="CN732" s="96"/>
      <c r="CO732" s="96"/>
      <c r="CP732" s="96"/>
      <c r="CQ732" s="96"/>
      <c r="CR732" s="96"/>
      <c r="CS732" s="96"/>
      <c r="CT732" s="96"/>
      <c r="CU732" s="96"/>
      <c r="CV732" s="96"/>
      <c r="CW732" s="96"/>
      <c r="CX732" s="96"/>
      <c r="CY732" s="96"/>
      <c r="CZ732" s="96"/>
      <c r="DA732" s="96"/>
      <c r="DB732" s="96"/>
      <c r="DC732" s="96"/>
      <c r="DD732" s="96"/>
      <c r="DE732" s="96"/>
      <c r="DF732" s="96"/>
      <c r="DG732" s="96"/>
      <c r="DH732" s="96"/>
      <c r="DI732" s="96"/>
      <c r="DJ732" s="96"/>
      <c r="DK732" s="96"/>
      <c r="DL732" s="96"/>
      <c r="DM732" s="96"/>
      <c r="DN732" s="96"/>
      <c r="DO732" s="96"/>
      <c r="DP732" s="96"/>
      <c r="DQ732" s="96"/>
      <c r="DR732" s="96"/>
      <c r="DS732" s="96"/>
      <c r="DT732" s="96"/>
      <c r="DU732" s="18"/>
      <c r="DV732" s="18"/>
    </row>
    <row r="733" spans="1:126" ht="4.2" customHeight="1" thickTop="1">
      <c r="A733" s="1"/>
      <c r="B733" s="1"/>
      <c r="C733" s="1"/>
      <c r="D733" s="1"/>
      <c r="E733" s="261"/>
      <c r="F733" s="47"/>
      <c r="G733" s="229"/>
      <c r="H733" s="1"/>
      <c r="I733" s="1"/>
      <c r="J733" s="1"/>
      <c r="K733" s="1"/>
      <c r="L733" s="1"/>
      <c r="M733" s="5"/>
      <c r="N733" s="308"/>
      <c r="O733" s="1"/>
      <c r="P733" s="5"/>
      <c r="Q733" s="1"/>
      <c r="R733" s="1"/>
      <c r="S733" s="5"/>
      <c r="T733" s="7"/>
      <c r="U733" s="23"/>
      <c r="V733" s="1"/>
      <c r="W733" s="11"/>
      <c r="X733" s="10"/>
      <c r="Y733" s="45"/>
      <c r="Z733" s="92"/>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1"/>
      <c r="DV733" s="1"/>
    </row>
    <row r="734" spans="1:126" s="22" customFormat="1">
      <c r="A734" s="18"/>
      <c r="B734" s="242" t="s">
        <v>135</v>
      </c>
      <c r="C734" s="18"/>
      <c r="D734" s="18"/>
      <c r="E734" s="267"/>
      <c r="F734" s="51"/>
      <c r="G734" s="230"/>
      <c r="H734" s="18"/>
      <c r="I734" s="18" t="str">
        <f>IF(T732=справочники!$H$10,"Выберите показатель, от которого зависит расход","")</f>
        <v/>
      </c>
      <c r="J734" s="18"/>
      <c r="K734" s="18"/>
      <c r="L734" s="18"/>
      <c r="M734" s="5"/>
      <c r="N734" s="18"/>
      <c r="O734" s="18"/>
      <c r="P734" s="19"/>
      <c r="Q734" s="18" t="str">
        <f>IF(T732=справочники!$H$10,"вып.список","")</f>
        <v/>
      </c>
      <c r="R734" s="18"/>
      <c r="S734" s="19" t="str">
        <f>IF(T732=справочники!$H$10,"*","")</f>
        <v/>
      </c>
      <c r="T734" s="204"/>
      <c r="U734" s="25" t="str">
        <f>IF(T732=справочники!$H$10,"^","")</f>
        <v/>
      </c>
      <c r="V734" s="18"/>
      <c r="W734" s="20"/>
      <c r="X734" s="21"/>
      <c r="Y734" s="46"/>
      <c r="Z734" s="95"/>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96"/>
      <c r="BC734" s="96"/>
      <c r="BD734" s="96"/>
      <c r="BE734" s="96"/>
      <c r="BF734" s="96"/>
      <c r="BG734" s="96"/>
      <c r="BH734" s="96"/>
      <c r="BI734" s="96"/>
      <c r="BJ734" s="96"/>
      <c r="BK734" s="96"/>
      <c r="BL734" s="96"/>
      <c r="BM734" s="96"/>
      <c r="BN734" s="96"/>
      <c r="BO734" s="96"/>
      <c r="BP734" s="96"/>
      <c r="BQ734" s="96"/>
      <c r="BR734" s="96"/>
      <c r="BS734" s="96"/>
      <c r="BT734" s="96"/>
      <c r="BU734" s="96"/>
      <c r="BV734" s="96"/>
      <c r="BW734" s="96"/>
      <c r="BX734" s="96"/>
      <c r="BY734" s="96"/>
      <c r="BZ734" s="96"/>
      <c r="CA734" s="96"/>
      <c r="CB734" s="96"/>
      <c r="CC734" s="96"/>
      <c r="CD734" s="96"/>
      <c r="CE734" s="96"/>
      <c r="CF734" s="96"/>
      <c r="CG734" s="96"/>
      <c r="CH734" s="96"/>
      <c r="CI734" s="96"/>
      <c r="CJ734" s="96"/>
      <c r="CK734" s="96"/>
      <c r="CL734" s="96"/>
      <c r="CM734" s="96"/>
      <c r="CN734" s="96"/>
      <c r="CO734" s="96"/>
      <c r="CP734" s="96"/>
      <c r="CQ734" s="96"/>
      <c r="CR734" s="96"/>
      <c r="CS734" s="96"/>
      <c r="CT734" s="96"/>
      <c r="CU734" s="96"/>
      <c r="CV734" s="96"/>
      <c r="CW734" s="96"/>
      <c r="CX734" s="96"/>
      <c r="CY734" s="96"/>
      <c r="CZ734" s="96"/>
      <c r="DA734" s="96"/>
      <c r="DB734" s="96"/>
      <c r="DC734" s="96"/>
      <c r="DD734" s="96"/>
      <c r="DE734" s="96"/>
      <c r="DF734" s="96"/>
      <c r="DG734" s="96"/>
      <c r="DH734" s="96"/>
      <c r="DI734" s="96"/>
      <c r="DJ734" s="96"/>
      <c r="DK734" s="96"/>
      <c r="DL734" s="96"/>
      <c r="DM734" s="96"/>
      <c r="DN734" s="96"/>
      <c r="DO734" s="96"/>
      <c r="DP734" s="96"/>
      <c r="DQ734" s="96"/>
      <c r="DR734" s="96"/>
      <c r="DS734" s="96"/>
      <c r="DT734" s="96"/>
      <c r="DU734" s="18"/>
      <c r="DV734" s="18"/>
    </row>
    <row r="735" spans="1:126" ht="4.2" customHeight="1">
      <c r="A735" s="1"/>
      <c r="B735" s="1"/>
      <c r="C735" s="1"/>
      <c r="D735" s="1"/>
      <c r="E735" s="261"/>
      <c r="F735" s="47"/>
      <c r="G735" s="229"/>
      <c r="H735" s="1"/>
      <c r="I735" s="1"/>
      <c r="J735" s="1"/>
      <c r="K735" s="1"/>
      <c r="L735" s="1"/>
      <c r="M735" s="5"/>
      <c r="N735" s="18"/>
      <c r="O735" s="1"/>
      <c r="P735" s="5"/>
      <c r="Q735" s="1"/>
      <c r="R735" s="1"/>
      <c r="S735" s="5"/>
      <c r="T735" s="7"/>
      <c r="U735" s="23"/>
      <c r="V735" s="1"/>
      <c r="W735" s="11"/>
      <c r="X735" s="10"/>
      <c r="Y735" s="45"/>
      <c r="Z735" s="92"/>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c r="CM735" s="93"/>
      <c r="CN735" s="93"/>
      <c r="CO735" s="93"/>
      <c r="CP735" s="93"/>
      <c r="CQ735" s="93"/>
      <c r="CR735" s="93"/>
      <c r="CS735" s="93"/>
      <c r="CT735" s="93"/>
      <c r="CU735" s="93"/>
      <c r="CV735" s="93"/>
      <c r="CW735" s="93"/>
      <c r="CX735" s="93"/>
      <c r="CY735" s="93"/>
      <c r="CZ735" s="93"/>
      <c r="DA735" s="93"/>
      <c r="DB735" s="93"/>
      <c r="DC735" s="93"/>
      <c r="DD735" s="93"/>
      <c r="DE735" s="93"/>
      <c r="DF735" s="93"/>
      <c r="DG735" s="93"/>
      <c r="DH735" s="93"/>
      <c r="DI735" s="93"/>
      <c r="DJ735" s="93"/>
      <c r="DK735" s="93"/>
      <c r="DL735" s="93"/>
      <c r="DM735" s="93"/>
      <c r="DN735" s="93"/>
      <c r="DO735" s="93"/>
      <c r="DP735" s="93"/>
      <c r="DQ735" s="93"/>
      <c r="DR735" s="93"/>
      <c r="DS735" s="93"/>
      <c r="DT735" s="93"/>
      <c r="DU735" s="1"/>
      <c r="DV735" s="1"/>
    </row>
    <row r="736" spans="1:126" s="22" customFormat="1">
      <c r="A736" s="18"/>
      <c r="B736" s="243" t="s">
        <v>132</v>
      </c>
      <c r="C736" s="18"/>
      <c r="D736" s="18"/>
      <c r="E736" s="267"/>
      <c r="F736" s="51"/>
      <c r="G736" s="230"/>
      <c r="H736" s="18"/>
      <c r="I736" s="18" t="str">
        <f>IF($T732=справочники!$H$9,"расходы на одну единицу проданной продукции",IF($T732=справочники!$H$10,"доля от выбранного показателя продаж","??"))</f>
        <v>??</v>
      </c>
      <c r="J736" s="18"/>
      <c r="K736" s="18"/>
      <c r="L736" s="18"/>
      <c r="M736" s="19"/>
      <c r="N736" s="18"/>
      <c r="O736" s="18"/>
      <c r="P736" s="19"/>
      <c r="Q736" s="18" t="str">
        <f>IF($T732=справочники!$H$9,"руб.",IF($T732=справочники!$H$10,"доля","??"))</f>
        <v>??</v>
      </c>
      <c r="R736" s="18"/>
      <c r="S736" s="19" t="s">
        <v>6</v>
      </c>
      <c r="T736" s="211"/>
      <c r="U736" s="25"/>
      <c r="V736" s="18"/>
      <c r="W736" s="20"/>
      <c r="X736" s="21"/>
      <c r="Y736" s="46"/>
      <c r="Z736" s="95"/>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96"/>
      <c r="BC736" s="96"/>
      <c r="BD736" s="96"/>
      <c r="BE736" s="96"/>
      <c r="BF736" s="96"/>
      <c r="BG736" s="96"/>
      <c r="BH736" s="96"/>
      <c r="BI736" s="96"/>
      <c r="BJ736" s="96"/>
      <c r="BK736" s="96"/>
      <c r="BL736" s="96"/>
      <c r="BM736" s="96"/>
      <c r="BN736" s="96"/>
      <c r="BO736" s="96"/>
      <c r="BP736" s="96"/>
      <c r="BQ736" s="96"/>
      <c r="BR736" s="96"/>
      <c r="BS736" s="96"/>
      <c r="BT736" s="96"/>
      <c r="BU736" s="96"/>
      <c r="BV736" s="96"/>
      <c r="BW736" s="96"/>
      <c r="BX736" s="96"/>
      <c r="BY736" s="96"/>
      <c r="BZ736" s="96"/>
      <c r="CA736" s="96"/>
      <c r="CB736" s="96"/>
      <c r="CC736" s="96"/>
      <c r="CD736" s="96"/>
      <c r="CE736" s="96"/>
      <c r="CF736" s="96"/>
      <c r="CG736" s="96"/>
      <c r="CH736" s="96"/>
      <c r="CI736" s="96"/>
      <c r="CJ736" s="96"/>
      <c r="CK736" s="96"/>
      <c r="CL736" s="96"/>
      <c r="CM736" s="96"/>
      <c r="CN736" s="96"/>
      <c r="CO736" s="96"/>
      <c r="CP736" s="96"/>
      <c r="CQ736" s="96"/>
      <c r="CR736" s="96"/>
      <c r="CS736" s="96"/>
      <c r="CT736" s="96"/>
      <c r="CU736" s="96"/>
      <c r="CV736" s="96"/>
      <c r="CW736" s="96"/>
      <c r="CX736" s="96"/>
      <c r="CY736" s="96"/>
      <c r="CZ736" s="96"/>
      <c r="DA736" s="96"/>
      <c r="DB736" s="96"/>
      <c r="DC736" s="96"/>
      <c r="DD736" s="96"/>
      <c r="DE736" s="96"/>
      <c r="DF736" s="96"/>
      <c r="DG736" s="96"/>
      <c r="DH736" s="96"/>
      <c r="DI736" s="96"/>
      <c r="DJ736" s="96"/>
      <c r="DK736" s="96"/>
      <c r="DL736" s="96"/>
      <c r="DM736" s="96"/>
      <c r="DN736" s="96"/>
      <c r="DO736" s="96"/>
      <c r="DP736" s="96"/>
      <c r="DQ736" s="96"/>
      <c r="DR736" s="96"/>
      <c r="DS736" s="96"/>
      <c r="DT736" s="96"/>
      <c r="DU736" s="18"/>
      <c r="DV736" s="18"/>
    </row>
    <row r="737" spans="1:126" ht="4.2" customHeight="1">
      <c r="A737" s="1"/>
      <c r="B737" s="1"/>
      <c r="C737" s="1"/>
      <c r="D737" s="1"/>
      <c r="E737" s="261"/>
      <c r="F737" s="47"/>
      <c r="G737" s="229"/>
      <c r="H737" s="1"/>
      <c r="I737" s="1"/>
      <c r="J737" s="1"/>
      <c r="K737" s="1"/>
      <c r="L737" s="1"/>
      <c r="M737" s="5"/>
      <c r="N737" s="1"/>
      <c r="O737" s="1"/>
      <c r="P737" s="5"/>
      <c r="Q737" s="1"/>
      <c r="R737" s="1"/>
      <c r="S737" s="5"/>
      <c r="T737" s="7"/>
      <c r="U737" s="23"/>
      <c r="V737" s="1"/>
      <c r="W737" s="11"/>
      <c r="X737" s="10"/>
      <c r="Y737" s="45"/>
      <c r="Z737" s="92"/>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c r="CM737" s="93"/>
      <c r="CN737" s="93"/>
      <c r="CO737" s="93"/>
      <c r="CP737" s="93"/>
      <c r="CQ737" s="93"/>
      <c r="CR737" s="93"/>
      <c r="CS737" s="93"/>
      <c r="CT737" s="93"/>
      <c r="CU737" s="93"/>
      <c r="CV737" s="93"/>
      <c r="CW737" s="93"/>
      <c r="CX737" s="93"/>
      <c r="CY737" s="93"/>
      <c r="CZ737" s="93"/>
      <c r="DA737" s="93"/>
      <c r="DB737" s="93"/>
      <c r="DC737" s="93"/>
      <c r="DD737" s="93"/>
      <c r="DE737" s="93"/>
      <c r="DF737" s="93"/>
      <c r="DG737" s="93"/>
      <c r="DH737" s="93"/>
      <c r="DI737" s="93"/>
      <c r="DJ737" s="93"/>
      <c r="DK737" s="93"/>
      <c r="DL737" s="93"/>
      <c r="DM737" s="93"/>
      <c r="DN737" s="93"/>
      <c r="DO737" s="93"/>
      <c r="DP737" s="93"/>
      <c r="DQ737" s="93"/>
      <c r="DR737" s="93"/>
      <c r="DS737" s="93"/>
      <c r="DT737" s="93"/>
      <c r="DU737" s="1"/>
      <c r="DV737" s="1"/>
    </row>
    <row r="738" spans="1:126" s="4" customFormat="1">
      <c r="A738" s="3"/>
      <c r="B738" s="257" t="s">
        <v>129</v>
      </c>
      <c r="C738" s="3"/>
      <c r="D738" s="3"/>
      <c r="E738" s="9"/>
      <c r="F738" s="50"/>
      <c r="G738" s="230"/>
      <c r="H738" s="12" t="str">
        <f>B738&amp;N732</f>
        <v>Учет - Статья прямого переменного расхода</v>
      </c>
      <c r="I738" s="12"/>
      <c r="J738" s="3"/>
      <c r="K738" s="3"/>
      <c r="L738" s="3"/>
      <c r="M738" s="5"/>
      <c r="N738" s="35" t="str">
        <f>N720</f>
        <v>Продажа машиномест</v>
      </c>
      <c r="O738" s="35"/>
      <c r="P738" s="5"/>
      <c r="Q738" s="35" t="s">
        <v>25</v>
      </c>
      <c r="R738" s="35"/>
      <c r="S738" s="19" t="s">
        <v>6</v>
      </c>
      <c r="T738" s="306"/>
      <c r="U738" s="23" t="s">
        <v>7</v>
      </c>
      <c r="V738" s="35"/>
      <c r="W738" s="37">
        <f>SUM($Y738:$DU738)</f>
        <v>0</v>
      </c>
      <c r="X738" s="37"/>
      <c r="Y738" s="45"/>
      <c r="Z738" s="98"/>
      <c r="AA738" s="99">
        <f>IF(AA$8="",0,IF($T732=справочники!$H$9,$T736*SUMIFS(AA$36:AA737,$H$36:$H737,$H$65,$N$36:$N737,$N738),IF($T732=справочники!$H$10,$T736*SUMIFS(AA$36:AA737,$H$36:$H737,$T734,$N$36:$N737,$N738),0)))</f>
        <v>0</v>
      </c>
      <c r="AB738" s="99">
        <f>IF(AB$8="",0,IF($T732=справочники!$H$9,$T736*SUMIFS(AB$36:AB737,$H$36:$H737,$H$65,$N$36:$N737,$N738),IF($T732=справочники!$H$10,$T736*SUMIFS(AB$36:AB737,$H$36:$H737,$T734,$N$36:$N737,$N738),0)))</f>
        <v>0</v>
      </c>
      <c r="AC738" s="99">
        <f>IF(AC$8="",0,IF($T732=справочники!$H$9,$T736*SUMIFS(AC$36:AC737,$H$36:$H737,$H$65,$N$36:$N737,$N738),IF($T732=справочники!$H$10,$T736*SUMIFS(AC$36:AC737,$H$36:$H737,$T734,$N$36:$N737,$N738),0)))</f>
        <v>0</v>
      </c>
      <c r="AD738" s="99">
        <f>IF(AD$8="",0,IF($T732=справочники!$H$9,$T736*SUMIFS(AD$36:AD737,$H$36:$H737,$H$65,$N$36:$N737,$N738),IF($T732=справочники!$H$10,$T736*SUMIFS(AD$36:AD737,$H$36:$H737,$T734,$N$36:$N737,$N738),0)))</f>
        <v>0</v>
      </c>
      <c r="AE738" s="99">
        <f>IF(AE$8="",0,IF($T732=справочники!$H$9,$T736*SUMIFS(AE$36:AE737,$H$36:$H737,$H$65,$N$36:$N737,$N738),IF($T732=справочники!$H$10,$T736*SUMIFS(AE$36:AE737,$H$36:$H737,$T734,$N$36:$N737,$N738),0)))</f>
        <v>0</v>
      </c>
      <c r="AF738" s="99">
        <f>IF(AF$8="",0,IF($T732=справочники!$H$9,$T736*SUMIFS(AF$36:AF737,$H$36:$H737,$H$65,$N$36:$N737,$N738),IF($T732=справочники!$H$10,$T736*SUMIFS(AF$36:AF737,$H$36:$H737,$T734,$N$36:$N737,$N738),0)))</f>
        <v>0</v>
      </c>
      <c r="AG738" s="99">
        <f>IF(AG$8="",0,IF($T732=справочники!$H$9,$T736*SUMIFS(AG$36:AG737,$H$36:$H737,$H$65,$N$36:$N737,$N738),IF($T732=справочники!$H$10,$T736*SUMIFS(AG$36:AG737,$H$36:$H737,$T734,$N$36:$N737,$N738),0)))</f>
        <v>0</v>
      </c>
      <c r="AH738" s="99">
        <f>IF(AH$8="",0,IF($T732=справочники!$H$9,$T736*SUMIFS(AH$36:AH737,$H$36:$H737,$H$65,$N$36:$N737,$N738),IF($T732=справочники!$H$10,$T736*SUMIFS(AH$36:AH737,$H$36:$H737,$T734,$N$36:$N737,$N738),0)))</f>
        <v>0</v>
      </c>
      <c r="AI738" s="99">
        <f>IF(AI$8="",0,IF($T732=справочники!$H$9,$T736*SUMIFS(AI$36:AI737,$H$36:$H737,$H$65,$N$36:$N737,$N738),IF($T732=справочники!$H$10,$T736*SUMIFS(AI$36:AI737,$H$36:$H737,$T734,$N$36:$N737,$N738),0)))</f>
        <v>0</v>
      </c>
      <c r="AJ738" s="99">
        <f>IF(AJ$8="",0,IF($T732=справочники!$H$9,$T736*SUMIFS(AJ$36:AJ737,$H$36:$H737,$H$65,$N$36:$N737,$N738),IF($T732=справочники!$H$10,$T736*SUMIFS(AJ$36:AJ737,$H$36:$H737,$T734,$N$36:$N737,$N738),0)))</f>
        <v>0</v>
      </c>
      <c r="AK738" s="99">
        <f>IF(AK$8="",0,IF($T732=справочники!$H$9,$T736*SUMIFS(AK$36:AK737,$H$36:$H737,$H$65,$N$36:$N737,$N738),IF($T732=справочники!$H$10,$T736*SUMIFS(AK$36:AK737,$H$36:$H737,$T734,$N$36:$N737,$N738),0)))</f>
        <v>0</v>
      </c>
      <c r="AL738" s="99">
        <f>IF(AL$8="",0,IF($T732=справочники!$H$9,$T736*SUMIFS(AL$36:AL737,$H$36:$H737,$H$65,$N$36:$N737,$N738),IF($T732=справочники!$H$10,$T736*SUMIFS(AL$36:AL737,$H$36:$H737,$T734,$N$36:$N737,$N738),0)))</f>
        <v>0</v>
      </c>
      <c r="AM738" s="99">
        <f>IF(AM$8="",0,IF($T732=справочники!$H$9,$T736*SUMIFS(AM$36:AM737,$H$36:$H737,$H$65,$N$36:$N737,$N738),IF($T732=справочники!$H$10,$T736*SUMIFS(AM$36:AM737,$H$36:$H737,$T734,$N$36:$N737,$N738),0)))</f>
        <v>0</v>
      </c>
      <c r="AN738" s="99">
        <f>IF(AN$8="",0,IF($T732=справочники!$H$9,$T736*SUMIFS(AN$36:AN737,$H$36:$H737,$H$65,$N$36:$N737,$N738),IF($T732=справочники!$H$10,$T736*SUMIFS(AN$36:AN737,$H$36:$H737,$T734,$N$36:$N737,$N738),0)))</f>
        <v>0</v>
      </c>
      <c r="AO738" s="99">
        <f>IF(AO$8="",0,IF($T732=справочники!$H$9,$T736*SUMIFS(AO$36:AO737,$H$36:$H737,$H$65,$N$36:$N737,$N738),IF($T732=справочники!$H$10,$T736*SUMIFS(AO$36:AO737,$H$36:$H737,$T734,$N$36:$N737,$N738),0)))</f>
        <v>0</v>
      </c>
      <c r="AP738" s="99">
        <f>IF(AP$8="",0,IF($T732=справочники!$H$9,$T736*SUMIFS(AP$36:AP737,$H$36:$H737,$H$65,$N$36:$N737,$N738),IF($T732=справочники!$H$10,$T736*SUMIFS(AP$36:AP737,$H$36:$H737,$T734,$N$36:$N737,$N738),0)))</f>
        <v>0</v>
      </c>
      <c r="AQ738" s="99">
        <f>IF(AQ$8="",0,IF($T732=справочники!$H$9,$T736*SUMIFS(AQ$36:AQ737,$H$36:$H737,$H$65,$N$36:$N737,$N738),IF($T732=справочники!$H$10,$T736*SUMIFS(AQ$36:AQ737,$H$36:$H737,$T734,$N$36:$N737,$N738),0)))</f>
        <v>0</v>
      </c>
      <c r="AR738" s="99">
        <f>IF(AR$8="",0,IF($T732=справочники!$H$9,$T736*SUMIFS(AR$36:AR737,$H$36:$H737,$H$65,$N$36:$N737,$N738),IF($T732=справочники!$H$10,$T736*SUMIFS(AR$36:AR737,$H$36:$H737,$T734,$N$36:$N737,$N738),0)))</f>
        <v>0</v>
      </c>
      <c r="AS738" s="99">
        <f>IF(AS$8="",0,IF($T732=справочники!$H$9,$T736*SUMIFS(AS$36:AS737,$H$36:$H737,$H$65,$N$36:$N737,$N738),IF($T732=справочники!$H$10,$T736*SUMIFS(AS$36:AS737,$H$36:$H737,$T734,$N$36:$N737,$N738),0)))</f>
        <v>0</v>
      </c>
      <c r="AT738" s="99">
        <f>IF(AT$8="",0,IF($T732=справочники!$H$9,$T736*SUMIFS(AT$36:AT737,$H$36:$H737,$H$65,$N$36:$N737,$N738),IF($T732=справочники!$H$10,$T736*SUMIFS(AT$36:AT737,$H$36:$H737,$T734,$N$36:$N737,$N738),0)))</f>
        <v>0</v>
      </c>
      <c r="AU738" s="99">
        <f>IF(AU$8="",0,IF($T732=справочники!$H$9,$T736*SUMIFS(AU$36:AU737,$H$36:$H737,$H$65,$N$36:$N737,$N738),IF($T732=справочники!$H$10,$T736*SUMIFS(AU$36:AU737,$H$36:$H737,$T734,$N$36:$N737,$N738),0)))</f>
        <v>0</v>
      </c>
      <c r="AV738" s="99">
        <f>IF(AV$8="",0,IF($T732=справочники!$H$9,$T736*SUMIFS(AV$36:AV737,$H$36:$H737,$H$65,$N$36:$N737,$N738),IF($T732=справочники!$H$10,$T736*SUMIFS(AV$36:AV737,$H$36:$H737,$T734,$N$36:$N737,$N738),0)))</f>
        <v>0</v>
      </c>
      <c r="AW738" s="99">
        <f>IF(AW$8="",0,IF($T732=справочники!$H$9,$T736*SUMIFS(AW$36:AW737,$H$36:$H737,$H$65,$N$36:$N737,$N738),IF($T732=справочники!$H$10,$T736*SUMIFS(AW$36:AW737,$H$36:$H737,$T734,$N$36:$N737,$N738),0)))</f>
        <v>0</v>
      </c>
      <c r="AX738" s="99">
        <f>IF(AX$8="",0,IF($T732=справочники!$H$9,$T736*SUMIFS(AX$36:AX737,$H$36:$H737,$H$65,$N$36:$N737,$N738),IF($T732=справочники!$H$10,$T736*SUMIFS(AX$36:AX737,$H$36:$H737,$T734,$N$36:$N737,$N738),0)))</f>
        <v>0</v>
      </c>
      <c r="AY738" s="99">
        <f>IF(AY$8="",0,IF($T732=справочники!$H$9,$T736*SUMIFS(AY$36:AY737,$H$36:$H737,$H$65,$N$36:$N737,$N738),IF($T732=справочники!$H$10,$T736*SUMIFS(AY$36:AY737,$H$36:$H737,$T734,$N$36:$N737,$N738),0)))</f>
        <v>0</v>
      </c>
      <c r="AZ738" s="99">
        <f>IF(AZ$8="",0,IF($T732=справочники!$H$9,$T736*SUMIFS(AZ$36:AZ737,$H$36:$H737,$H$65,$N$36:$N737,$N738),IF($T732=справочники!$H$10,$T736*SUMIFS(AZ$36:AZ737,$H$36:$H737,$T734,$N$36:$N737,$N738),0)))</f>
        <v>0</v>
      </c>
      <c r="BA738" s="99">
        <f>IF(BA$8="",0,IF($T732=справочники!$H$9,$T736*SUMIFS(BA$36:BA737,$H$36:$H737,$H$65,$N$36:$N737,$N738),IF($T732=справочники!$H$10,$T736*SUMIFS(BA$36:BA737,$H$36:$H737,$T734,$N$36:$N737,$N738),0)))</f>
        <v>0</v>
      </c>
      <c r="BB738" s="99">
        <f>IF(BB$8="",0,IF($T732=справочники!$H$9,$T736*SUMIFS(BB$36:BB737,$H$36:$H737,$H$65,$N$36:$N737,$N738),IF($T732=справочники!$H$10,$T736*SUMIFS(BB$36:BB737,$H$36:$H737,$T734,$N$36:$N737,$N738),0)))</f>
        <v>0</v>
      </c>
      <c r="BC738" s="99">
        <f>IF(BC$8="",0,IF($T732=справочники!$H$9,$T736*SUMIFS(BC$36:BC737,$H$36:$H737,$H$65,$N$36:$N737,$N738),IF($T732=справочники!$H$10,$T736*SUMIFS(BC$36:BC737,$H$36:$H737,$T734,$N$36:$N737,$N738),0)))</f>
        <v>0</v>
      </c>
      <c r="BD738" s="99">
        <f>IF(BD$8="",0,IF($T732=справочники!$H$9,$T736*SUMIFS(BD$36:BD737,$H$36:$H737,$H$65,$N$36:$N737,$N738),IF($T732=справочники!$H$10,$T736*SUMIFS(BD$36:BD737,$H$36:$H737,$T734,$N$36:$N737,$N738),0)))</f>
        <v>0</v>
      </c>
      <c r="BE738" s="99">
        <f>IF(BE$8="",0,IF($T732=справочники!$H$9,$T736*SUMIFS(BE$36:BE737,$H$36:$H737,$H$65,$N$36:$N737,$N738),IF($T732=справочники!$H$10,$T736*SUMIFS(BE$36:BE737,$H$36:$H737,$T734,$N$36:$N737,$N738),0)))</f>
        <v>0</v>
      </c>
      <c r="BF738" s="99">
        <f>IF(BF$8="",0,IF($T732=справочники!$H$9,$T736*SUMIFS(BF$36:BF737,$H$36:$H737,$H$65,$N$36:$N737,$N738),IF($T732=справочники!$H$10,$T736*SUMIFS(BF$36:BF737,$H$36:$H737,$T734,$N$36:$N737,$N738),0)))</f>
        <v>0</v>
      </c>
      <c r="BG738" s="99">
        <f>IF(BG$8="",0,IF($T732=справочники!$H$9,$T736*SUMIFS(BG$36:BG737,$H$36:$H737,$H$65,$N$36:$N737,$N738),IF($T732=справочники!$H$10,$T736*SUMIFS(BG$36:BG737,$H$36:$H737,$T734,$N$36:$N737,$N738),0)))</f>
        <v>0</v>
      </c>
      <c r="BH738" s="99">
        <f>IF(BH$8="",0,IF($T732=справочники!$H$9,$T736*SUMIFS(BH$36:BH737,$H$36:$H737,$H$65,$N$36:$N737,$N738),IF($T732=справочники!$H$10,$T736*SUMIFS(BH$36:BH737,$H$36:$H737,$T734,$N$36:$N737,$N738),0)))</f>
        <v>0</v>
      </c>
      <c r="BI738" s="99">
        <f>IF(BI$8="",0,IF($T732=справочники!$H$9,$T736*SUMIFS(BI$36:BI737,$H$36:$H737,$H$65,$N$36:$N737,$N738),IF($T732=справочники!$H$10,$T736*SUMIFS(BI$36:BI737,$H$36:$H737,$T734,$N$36:$N737,$N738),0)))</f>
        <v>0</v>
      </c>
      <c r="BJ738" s="99">
        <f>IF(BJ$8="",0,IF($T732=справочники!$H$9,$T736*SUMIFS(BJ$36:BJ737,$H$36:$H737,$H$65,$N$36:$N737,$N738),IF($T732=справочники!$H$10,$T736*SUMIFS(BJ$36:BJ737,$H$36:$H737,$T734,$N$36:$N737,$N738),0)))</f>
        <v>0</v>
      </c>
      <c r="BK738" s="99">
        <f>IF(BK$8="",0,IF($T732=справочники!$H$9,$T736*SUMIFS(BK$36:BK737,$H$36:$H737,$H$65,$N$36:$N737,$N738),IF($T732=справочники!$H$10,$T736*SUMIFS(BK$36:BK737,$H$36:$H737,$T734,$N$36:$N737,$N738),0)))</f>
        <v>0</v>
      </c>
      <c r="BL738" s="99">
        <f>IF(BL$8="",0,IF($T732=справочники!$H$9,$T736*SUMIFS(BL$36:BL737,$H$36:$H737,$H$65,$N$36:$N737,$N738),IF($T732=справочники!$H$10,$T736*SUMIFS(BL$36:BL737,$H$36:$H737,$T734,$N$36:$N737,$N738),0)))</f>
        <v>0</v>
      </c>
      <c r="BM738" s="99">
        <f>IF(BM$8="",0,IF($T732=справочники!$H$9,$T736*SUMIFS(BM$36:BM737,$H$36:$H737,$H$65,$N$36:$N737,$N738),IF($T732=справочники!$H$10,$T736*SUMIFS(BM$36:BM737,$H$36:$H737,$T734,$N$36:$N737,$N738),0)))</f>
        <v>0</v>
      </c>
      <c r="BN738" s="99">
        <f>IF(BN$8="",0,IF($T732=справочники!$H$9,$T736*SUMIFS(BN$36:BN737,$H$36:$H737,$H$65,$N$36:$N737,$N738),IF($T732=справочники!$H$10,$T736*SUMIFS(BN$36:BN737,$H$36:$H737,$T734,$N$36:$N737,$N738),0)))</f>
        <v>0</v>
      </c>
      <c r="BO738" s="99">
        <f>IF(BO$8="",0,IF($T732=справочники!$H$9,$T736*SUMIFS(BO$36:BO737,$H$36:$H737,$H$65,$N$36:$N737,$N738),IF($T732=справочники!$H$10,$T736*SUMIFS(BO$36:BO737,$H$36:$H737,$T734,$N$36:$N737,$N738),0)))</f>
        <v>0</v>
      </c>
      <c r="BP738" s="99">
        <f>IF(BP$8="",0,IF($T732=справочники!$H$9,$T736*SUMIFS(BP$36:BP737,$H$36:$H737,$H$65,$N$36:$N737,$N738),IF($T732=справочники!$H$10,$T736*SUMIFS(BP$36:BP737,$H$36:$H737,$T734,$N$36:$N737,$N738),0)))</f>
        <v>0</v>
      </c>
      <c r="BQ738" s="99">
        <f>IF(BQ$8="",0,IF($T732=справочники!$H$9,$T736*SUMIFS(BQ$36:BQ737,$H$36:$H737,$H$65,$N$36:$N737,$N738),IF($T732=справочники!$H$10,$T736*SUMIFS(BQ$36:BQ737,$H$36:$H737,$T734,$N$36:$N737,$N738),0)))</f>
        <v>0</v>
      </c>
      <c r="BR738" s="99">
        <f>IF(BR$8="",0,IF($T732=справочники!$H$9,$T736*SUMIFS(BR$36:BR737,$H$36:$H737,$H$65,$N$36:$N737,$N738),IF($T732=справочники!$H$10,$T736*SUMIFS(BR$36:BR737,$H$36:$H737,$T734,$N$36:$N737,$N738),0)))</f>
        <v>0</v>
      </c>
      <c r="BS738" s="99">
        <f>IF(BS$8="",0,IF($T732=справочники!$H$9,$T736*SUMIFS(BS$36:BS737,$H$36:$H737,$H$65,$N$36:$N737,$N738),IF($T732=справочники!$H$10,$T736*SUMIFS(BS$36:BS737,$H$36:$H737,$T734,$N$36:$N737,$N738),0)))</f>
        <v>0</v>
      </c>
      <c r="BT738" s="99">
        <f>IF(BT$8="",0,IF($T732=справочники!$H$9,$T736*SUMIFS(BT$36:BT737,$H$36:$H737,$H$65,$N$36:$N737,$N738),IF($T732=справочники!$H$10,$T736*SUMIFS(BT$36:BT737,$H$36:$H737,$T734,$N$36:$N737,$N738),0)))</f>
        <v>0</v>
      </c>
      <c r="BU738" s="99">
        <f>IF(BU$8="",0,IF($T732=справочники!$H$9,$T736*SUMIFS(BU$36:BU737,$H$36:$H737,$H$65,$N$36:$N737,$N738),IF($T732=справочники!$H$10,$T736*SUMIFS(BU$36:BU737,$H$36:$H737,$T734,$N$36:$N737,$N738),0)))</f>
        <v>0</v>
      </c>
      <c r="BV738" s="99">
        <f>IF(BV$8="",0,IF($T732=справочники!$H$9,$T736*SUMIFS(BV$36:BV737,$H$36:$H737,$H$65,$N$36:$N737,$N738),IF($T732=справочники!$H$10,$T736*SUMIFS(BV$36:BV737,$H$36:$H737,$T734,$N$36:$N737,$N738),0)))</f>
        <v>0</v>
      </c>
      <c r="BW738" s="99">
        <f>IF(BW$8="",0,IF($T732=справочники!$H$9,$T736*SUMIFS(BW$36:BW737,$H$36:$H737,$H$65,$N$36:$N737,$N738),IF($T732=справочники!$H$10,$T736*SUMIFS(BW$36:BW737,$H$36:$H737,$T734,$N$36:$N737,$N738),0)))</f>
        <v>0</v>
      </c>
      <c r="BX738" s="99">
        <f>IF(BX$8="",0,IF($T732=справочники!$H$9,$T736*SUMIFS(BX$36:BX737,$H$36:$H737,$H$65,$N$36:$N737,$N738),IF($T732=справочники!$H$10,$T736*SUMIFS(BX$36:BX737,$H$36:$H737,$T734,$N$36:$N737,$N738),0)))</f>
        <v>0</v>
      </c>
      <c r="BY738" s="99">
        <f>IF(BY$8="",0,IF($T732=справочники!$H$9,$T736*SUMIFS(BY$36:BY737,$H$36:$H737,$H$65,$N$36:$N737,$N738),IF($T732=справочники!$H$10,$T736*SUMIFS(BY$36:BY737,$H$36:$H737,$T734,$N$36:$N737,$N738),0)))</f>
        <v>0</v>
      </c>
      <c r="BZ738" s="99">
        <f>IF(BZ$8="",0,IF($T732=справочники!$H$9,$T736*SUMIFS(BZ$36:BZ737,$H$36:$H737,$H$65,$N$36:$N737,$N738),IF($T732=справочники!$H$10,$T736*SUMIFS(BZ$36:BZ737,$H$36:$H737,$T734,$N$36:$N737,$N738),0)))</f>
        <v>0</v>
      </c>
      <c r="CA738" s="99">
        <f>IF(CA$8="",0,IF($T732=справочники!$H$9,$T736*SUMIFS(CA$36:CA737,$H$36:$H737,$H$65,$N$36:$N737,$N738),IF($T732=справочники!$H$10,$T736*SUMIFS(CA$36:CA737,$H$36:$H737,$T734,$N$36:$N737,$N738),0)))</f>
        <v>0</v>
      </c>
      <c r="CB738" s="99">
        <f>IF(CB$8="",0,IF($T732=справочники!$H$9,$T736*SUMIFS(CB$36:CB737,$H$36:$H737,$H$65,$N$36:$N737,$N738),IF($T732=справочники!$H$10,$T736*SUMIFS(CB$36:CB737,$H$36:$H737,$T734,$N$36:$N737,$N738),0)))</f>
        <v>0</v>
      </c>
      <c r="CC738" s="99">
        <f>IF(CC$8="",0,IF($T732=справочники!$H$9,$T736*SUMIFS(CC$36:CC737,$H$36:$H737,$H$65,$N$36:$N737,$N738),IF($T732=справочники!$H$10,$T736*SUMIFS(CC$36:CC737,$H$36:$H737,$T734,$N$36:$N737,$N738),0)))</f>
        <v>0</v>
      </c>
      <c r="CD738" s="99">
        <f>IF(CD$8="",0,IF($T732=справочники!$H$9,$T736*SUMIFS(CD$36:CD737,$H$36:$H737,$H$65,$N$36:$N737,$N738),IF($T732=справочники!$H$10,$T736*SUMIFS(CD$36:CD737,$H$36:$H737,$T734,$N$36:$N737,$N738),0)))</f>
        <v>0</v>
      </c>
      <c r="CE738" s="99">
        <f>IF(CE$8="",0,IF($T732=справочники!$H$9,$T736*SUMIFS(CE$36:CE737,$H$36:$H737,$H$65,$N$36:$N737,$N738),IF($T732=справочники!$H$10,$T736*SUMIFS(CE$36:CE737,$H$36:$H737,$T734,$N$36:$N737,$N738),0)))</f>
        <v>0</v>
      </c>
      <c r="CF738" s="99">
        <f>IF(CF$8="",0,IF($T732=справочники!$H$9,$T736*SUMIFS(CF$36:CF737,$H$36:$H737,$H$65,$N$36:$N737,$N738),IF($T732=справочники!$H$10,$T736*SUMIFS(CF$36:CF737,$H$36:$H737,$T734,$N$36:$N737,$N738),0)))</f>
        <v>0</v>
      </c>
      <c r="CG738" s="99">
        <f>IF(CG$8="",0,IF($T732=справочники!$H$9,$T736*SUMIFS(CG$36:CG737,$H$36:$H737,$H$65,$N$36:$N737,$N738),IF($T732=справочники!$H$10,$T736*SUMIFS(CG$36:CG737,$H$36:$H737,$T734,$N$36:$N737,$N738),0)))</f>
        <v>0</v>
      </c>
      <c r="CH738" s="99">
        <f>IF(CH$8="",0,IF($T732=справочники!$H$9,$T736*SUMIFS(CH$36:CH737,$H$36:$H737,$H$65,$N$36:$N737,$N738),IF($T732=справочники!$H$10,$T736*SUMIFS(CH$36:CH737,$H$36:$H737,$T734,$N$36:$N737,$N738),0)))</f>
        <v>0</v>
      </c>
      <c r="CI738" s="99">
        <f>IF(CI$8="",0,IF($T732=справочники!$H$9,$T736*SUMIFS(CI$36:CI737,$H$36:$H737,$H$65,$N$36:$N737,$N738),IF($T732=справочники!$H$10,$T736*SUMIFS(CI$36:CI737,$H$36:$H737,$T734,$N$36:$N737,$N738),0)))</f>
        <v>0</v>
      </c>
      <c r="CJ738" s="99">
        <f>IF(CJ$8="",0,IF($T732=справочники!$H$9,$T736*SUMIFS(CJ$36:CJ737,$H$36:$H737,$H$65,$N$36:$N737,$N738),IF($T732=справочники!$H$10,$T736*SUMIFS(CJ$36:CJ737,$H$36:$H737,$T734,$N$36:$N737,$N738),0)))</f>
        <v>0</v>
      </c>
      <c r="CK738" s="99">
        <f>IF(CK$8="",0,IF($T732=справочники!$H$9,$T736*SUMIFS(CK$36:CK737,$H$36:$H737,$H$65,$N$36:$N737,$N738),IF($T732=справочники!$H$10,$T736*SUMIFS(CK$36:CK737,$H$36:$H737,$T734,$N$36:$N737,$N738),0)))</f>
        <v>0</v>
      </c>
      <c r="CL738" s="99">
        <f>IF(CL$8="",0,IF($T732=справочники!$H$9,$T736*SUMIFS(CL$36:CL737,$H$36:$H737,$H$65,$N$36:$N737,$N738),IF($T732=справочники!$H$10,$T736*SUMIFS(CL$36:CL737,$H$36:$H737,$T734,$N$36:$N737,$N738),0)))</f>
        <v>0</v>
      </c>
      <c r="CM738" s="99">
        <f>IF(CM$8="",0,IF($T732=справочники!$H$9,$T736*SUMIFS(CM$36:CM737,$H$36:$H737,$H$65,$N$36:$N737,$N738),IF($T732=справочники!$H$10,$T736*SUMIFS(CM$36:CM737,$H$36:$H737,$T734,$N$36:$N737,$N738),0)))</f>
        <v>0</v>
      </c>
      <c r="CN738" s="99">
        <f>IF(CN$8="",0,IF($T732=справочники!$H$9,$T736*SUMIFS(CN$36:CN737,$H$36:$H737,$H$65,$N$36:$N737,$N738),IF($T732=справочники!$H$10,$T736*SUMIFS(CN$36:CN737,$H$36:$H737,$T734,$N$36:$N737,$N738),0)))</f>
        <v>0</v>
      </c>
      <c r="CO738" s="99">
        <f>IF(CO$8="",0,IF($T732=справочники!$H$9,$T736*SUMIFS(CO$36:CO737,$H$36:$H737,$H$65,$N$36:$N737,$N738),IF($T732=справочники!$H$10,$T736*SUMIFS(CO$36:CO737,$H$36:$H737,$T734,$N$36:$N737,$N738),0)))</f>
        <v>0</v>
      </c>
      <c r="CP738" s="99">
        <f>IF(CP$8="",0,IF($T732=справочники!$H$9,$T736*SUMIFS(CP$36:CP737,$H$36:$H737,$H$65,$N$36:$N737,$N738),IF($T732=справочники!$H$10,$T736*SUMIFS(CP$36:CP737,$H$36:$H737,$T734,$N$36:$N737,$N738),0)))</f>
        <v>0</v>
      </c>
      <c r="CQ738" s="99">
        <f>IF(CQ$8="",0,IF($T732=справочники!$H$9,$T736*SUMIFS(CQ$36:CQ737,$H$36:$H737,$H$65,$N$36:$N737,$N738),IF($T732=справочники!$H$10,$T736*SUMIFS(CQ$36:CQ737,$H$36:$H737,$T734,$N$36:$N737,$N738),0)))</f>
        <v>0</v>
      </c>
      <c r="CR738" s="99">
        <f>IF(CR$8="",0,IF($T732=справочники!$H$9,$T736*SUMIFS(CR$36:CR737,$H$36:$H737,$H$65,$N$36:$N737,$N738),IF($T732=справочники!$H$10,$T736*SUMIFS(CR$36:CR737,$H$36:$H737,$T734,$N$36:$N737,$N738),0)))</f>
        <v>0</v>
      </c>
      <c r="CS738" s="99">
        <f>IF(CS$8="",0,IF($T732=справочники!$H$9,$T736*SUMIFS(CS$36:CS737,$H$36:$H737,$H$65,$N$36:$N737,$N738),IF($T732=справочники!$H$10,$T736*SUMIFS(CS$36:CS737,$H$36:$H737,$T734,$N$36:$N737,$N738),0)))</f>
        <v>0</v>
      </c>
      <c r="CT738" s="99">
        <f>IF(CT$8="",0,IF($T732=справочники!$H$9,$T736*SUMIFS(CT$36:CT737,$H$36:$H737,$H$65,$N$36:$N737,$N738),IF($T732=справочники!$H$10,$T736*SUMIFS(CT$36:CT737,$H$36:$H737,$T734,$N$36:$N737,$N738),0)))</f>
        <v>0</v>
      </c>
      <c r="CU738" s="99">
        <f>IF(CU$8="",0,IF($T732=справочники!$H$9,$T736*SUMIFS(CU$36:CU737,$H$36:$H737,$H$65,$N$36:$N737,$N738),IF($T732=справочники!$H$10,$T736*SUMIFS(CU$36:CU737,$H$36:$H737,$T734,$N$36:$N737,$N738),0)))</f>
        <v>0</v>
      </c>
      <c r="CV738" s="99">
        <f>IF(CV$8="",0,IF($T732=справочники!$H$9,$T736*SUMIFS(CV$36:CV737,$H$36:$H737,$H$65,$N$36:$N737,$N738),IF($T732=справочники!$H$10,$T736*SUMIFS(CV$36:CV737,$H$36:$H737,$T734,$N$36:$N737,$N738),0)))</f>
        <v>0</v>
      </c>
      <c r="CW738" s="99">
        <f>IF(CW$8="",0,IF($T732=справочники!$H$9,$T736*SUMIFS(CW$36:CW737,$H$36:$H737,$H$65,$N$36:$N737,$N738),IF($T732=справочники!$H$10,$T736*SUMIFS(CW$36:CW737,$H$36:$H737,$T734,$N$36:$N737,$N738),0)))</f>
        <v>0</v>
      </c>
      <c r="CX738" s="99">
        <f>IF(CX$8="",0,IF($T732=справочники!$H$9,$T736*SUMIFS(CX$36:CX737,$H$36:$H737,$H$65,$N$36:$N737,$N738),IF($T732=справочники!$H$10,$T736*SUMIFS(CX$36:CX737,$H$36:$H737,$T734,$N$36:$N737,$N738),0)))</f>
        <v>0</v>
      </c>
      <c r="CY738" s="99">
        <f>IF(CY$8="",0,IF($T732=справочники!$H$9,$T736*SUMIFS(CY$36:CY737,$H$36:$H737,$H$65,$N$36:$N737,$N738),IF($T732=справочники!$H$10,$T736*SUMIFS(CY$36:CY737,$H$36:$H737,$T734,$N$36:$N737,$N738),0)))</f>
        <v>0</v>
      </c>
      <c r="CZ738" s="99">
        <f>IF(CZ$8="",0,IF($T732=справочники!$H$9,$T736*SUMIFS(CZ$36:CZ737,$H$36:$H737,$H$65,$N$36:$N737,$N738),IF($T732=справочники!$H$10,$T736*SUMIFS(CZ$36:CZ737,$H$36:$H737,$T734,$N$36:$N737,$N738),0)))</f>
        <v>0</v>
      </c>
      <c r="DA738" s="99">
        <f>IF(DA$8="",0,IF($T732=справочники!$H$9,$T736*SUMIFS(DA$36:DA737,$H$36:$H737,$H$65,$N$36:$N737,$N738),IF($T732=справочники!$H$10,$T736*SUMIFS(DA$36:DA737,$H$36:$H737,$T734,$N$36:$N737,$N738),0)))</f>
        <v>0</v>
      </c>
      <c r="DB738" s="99">
        <f>IF(DB$8="",0,IF($T732=справочники!$H$9,$T736*SUMIFS(DB$36:DB737,$H$36:$H737,$H$65,$N$36:$N737,$N738),IF($T732=справочники!$H$10,$T736*SUMIFS(DB$36:DB737,$H$36:$H737,$T734,$N$36:$N737,$N738),0)))</f>
        <v>0</v>
      </c>
      <c r="DC738" s="99">
        <f>IF(DC$8="",0,IF($T732=справочники!$H$9,$T736*SUMIFS(DC$36:DC737,$H$36:$H737,$H$65,$N$36:$N737,$N738),IF($T732=справочники!$H$10,$T736*SUMIFS(DC$36:DC737,$H$36:$H737,$T734,$N$36:$N737,$N738),0)))</f>
        <v>0</v>
      </c>
      <c r="DD738" s="99">
        <f>IF(DD$8="",0,IF($T732=справочники!$H$9,$T736*SUMIFS(DD$36:DD737,$H$36:$H737,$H$65,$N$36:$N737,$N738),IF($T732=справочники!$H$10,$T736*SUMIFS(DD$36:DD737,$H$36:$H737,$T734,$N$36:$N737,$N738),0)))</f>
        <v>0</v>
      </c>
      <c r="DE738" s="99">
        <f>IF(DE$8="",0,IF($T732=справочники!$H$9,$T736*SUMIFS(DE$36:DE737,$H$36:$H737,$H$65,$N$36:$N737,$N738),IF($T732=справочники!$H$10,$T736*SUMIFS(DE$36:DE737,$H$36:$H737,$T734,$N$36:$N737,$N738),0)))</f>
        <v>0</v>
      </c>
      <c r="DF738" s="99">
        <f>IF(DF$8="",0,IF($T732=справочники!$H$9,$T736*SUMIFS(DF$36:DF737,$H$36:$H737,$H$65,$N$36:$N737,$N738),IF($T732=справочники!$H$10,$T736*SUMIFS(DF$36:DF737,$H$36:$H737,$T734,$N$36:$N737,$N738),0)))</f>
        <v>0</v>
      </c>
      <c r="DG738" s="99">
        <f>IF(DG$8="",0,IF($T732=справочники!$H$9,$T736*SUMIFS(DG$36:DG737,$H$36:$H737,$H$65,$N$36:$N737,$N738),IF($T732=справочники!$H$10,$T736*SUMIFS(DG$36:DG737,$H$36:$H737,$T734,$N$36:$N737,$N738),0)))</f>
        <v>0</v>
      </c>
      <c r="DH738" s="99">
        <f>IF(DH$8="",0,IF($T732=справочники!$H$9,$T736*SUMIFS(DH$36:DH737,$H$36:$H737,$H$65,$N$36:$N737,$N738),IF($T732=справочники!$H$10,$T736*SUMIFS(DH$36:DH737,$H$36:$H737,$T734,$N$36:$N737,$N738),0)))</f>
        <v>0</v>
      </c>
      <c r="DI738" s="99">
        <f>IF(DI$8="",0,IF($T732=справочники!$H$9,$T736*SUMIFS(DI$36:DI737,$H$36:$H737,$H$65,$N$36:$N737,$N738),IF($T732=справочники!$H$10,$T736*SUMIFS(DI$36:DI737,$H$36:$H737,$T734,$N$36:$N737,$N738),0)))</f>
        <v>0</v>
      </c>
      <c r="DJ738" s="99">
        <f>IF(DJ$8="",0,IF($T732=справочники!$H$9,$T736*SUMIFS(DJ$36:DJ737,$H$36:$H737,$H$65,$N$36:$N737,$N738),IF($T732=справочники!$H$10,$T736*SUMIFS(DJ$36:DJ737,$H$36:$H737,$T734,$N$36:$N737,$N738),0)))</f>
        <v>0</v>
      </c>
      <c r="DK738" s="99">
        <f>IF(DK$8="",0,IF($T732=справочники!$H$9,$T736*SUMIFS(DK$36:DK737,$H$36:$H737,$H$65,$N$36:$N737,$N738),IF($T732=справочники!$H$10,$T736*SUMIFS(DK$36:DK737,$H$36:$H737,$T734,$N$36:$N737,$N738),0)))</f>
        <v>0</v>
      </c>
      <c r="DL738" s="99">
        <f>IF(DL$8="",0,IF($T732=справочники!$H$9,$T736*SUMIFS(DL$36:DL737,$H$36:$H737,$H$65,$N$36:$N737,$N738),IF($T732=справочники!$H$10,$T736*SUMIFS(DL$36:DL737,$H$36:$H737,$T734,$N$36:$N737,$N738),0)))</f>
        <v>0</v>
      </c>
      <c r="DM738" s="99">
        <f>IF(DM$8="",0,IF($T732=справочники!$H$9,$T736*SUMIFS(DM$36:DM737,$H$36:$H737,$H$65,$N$36:$N737,$N738),IF($T732=справочники!$H$10,$T736*SUMIFS(DM$36:DM737,$H$36:$H737,$T734,$N$36:$N737,$N738),0)))</f>
        <v>0</v>
      </c>
      <c r="DN738" s="99">
        <f>IF(DN$8="",0,IF($T732=справочники!$H$9,$T736*SUMIFS(DN$36:DN737,$H$36:$H737,$H$65,$N$36:$N737,$N738),IF($T732=справочники!$H$10,$T736*SUMIFS(DN$36:DN737,$H$36:$H737,$T734,$N$36:$N737,$N738),0)))</f>
        <v>0</v>
      </c>
      <c r="DO738" s="99">
        <f>IF(DO$8="",0,IF($T732=справочники!$H$9,$T736*SUMIFS(DO$36:DO737,$H$36:$H737,$H$65,$N$36:$N737,$N738),IF($T732=справочники!$H$10,$T736*SUMIFS(DO$36:DO737,$H$36:$H737,$T734,$N$36:$N737,$N738),0)))</f>
        <v>0</v>
      </c>
      <c r="DP738" s="99">
        <f>IF(DP$8="",0,IF($T732=справочники!$H$9,$T736*SUMIFS(DP$36:DP737,$H$36:$H737,$H$65,$N$36:$N737,$N738),IF($T732=справочники!$H$10,$T736*SUMIFS(DP$36:DP737,$H$36:$H737,$T734,$N$36:$N737,$N738),0)))</f>
        <v>0</v>
      </c>
      <c r="DQ738" s="99">
        <f>IF(DQ$8="",0,IF($T732=справочники!$H$9,$T736*SUMIFS(DQ$36:DQ737,$H$36:$H737,$H$65,$N$36:$N737,$N738),IF($T732=справочники!$H$10,$T736*SUMIFS(DQ$36:DQ737,$H$36:$H737,$T734,$N$36:$N737,$N738),0)))</f>
        <v>0</v>
      </c>
      <c r="DR738" s="99">
        <f>IF(DR$8="",0,IF($T732=справочники!$H$9,$T736*SUMIFS(DR$36:DR737,$H$36:$H737,$H$65,$N$36:$N737,$N738),IF($T732=справочники!$H$10,$T736*SUMIFS(DR$36:DR737,$H$36:$H737,$T734,$N$36:$N737,$N738),0)))</f>
        <v>0</v>
      </c>
      <c r="DS738" s="99">
        <f>IF(DS$8="",0,IF($T732=справочники!$H$9,$T736*SUMIFS(DS$36:DS737,$H$36:$H737,$H$65,$N$36:$N737,$N738),IF($T732=справочники!$H$10,$T736*SUMIFS(DS$36:DS737,$H$36:$H737,$T734,$N$36:$N737,$N738),0)))</f>
        <v>0</v>
      </c>
      <c r="DT738" s="99">
        <f>IF(DT$8="",0,IF($T732=справочники!$H$9,$T736*SUMIFS(DT$36:DT737,$H$36:$H737,$H$65,$N$36:$N737,$N738),IF($T732=справочники!$H$10,$T736*SUMIFS(DT$36:DT737,$H$36:$H737,$T734,$N$36:$N737,$N738),0)))</f>
        <v>0</v>
      </c>
      <c r="DU738" s="3"/>
      <c r="DV738" s="3"/>
    </row>
    <row r="739" spans="1:126" ht="4.2" customHeight="1">
      <c r="A739" s="1"/>
      <c r="B739" s="1"/>
      <c r="C739" s="1"/>
      <c r="D739" s="1"/>
      <c r="E739" s="261"/>
      <c r="F739" s="47"/>
      <c r="G739" s="229"/>
      <c r="H739" s="1"/>
      <c r="I739" s="1"/>
      <c r="J739" s="1"/>
      <c r="K739" s="1"/>
      <c r="L739" s="1"/>
      <c r="M739" s="5"/>
      <c r="N739" s="1"/>
      <c r="O739" s="1"/>
      <c r="P739" s="5"/>
      <c r="Q739" s="1"/>
      <c r="R739" s="1"/>
      <c r="S739" s="5"/>
      <c r="T739" s="7"/>
      <c r="U739" s="23"/>
      <c r="V739" s="1"/>
      <c r="W739" s="11"/>
      <c r="X739" s="10"/>
      <c r="Y739" s="45"/>
      <c r="Z739" s="92"/>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c r="CM739" s="93"/>
      <c r="CN739" s="93"/>
      <c r="CO739" s="93"/>
      <c r="CP739" s="93"/>
      <c r="CQ739" s="93"/>
      <c r="CR739" s="93"/>
      <c r="CS739" s="93"/>
      <c r="CT739" s="93"/>
      <c r="CU739" s="93"/>
      <c r="CV739" s="93"/>
      <c r="CW739" s="93"/>
      <c r="CX739" s="93"/>
      <c r="CY739" s="93"/>
      <c r="CZ739" s="93"/>
      <c r="DA739" s="93"/>
      <c r="DB739" s="93"/>
      <c r="DC739" s="93"/>
      <c r="DD739" s="93"/>
      <c r="DE739" s="93"/>
      <c r="DF739" s="93"/>
      <c r="DG739" s="93"/>
      <c r="DH739" s="93"/>
      <c r="DI739" s="93"/>
      <c r="DJ739" s="93"/>
      <c r="DK739" s="93"/>
      <c r="DL739" s="93"/>
      <c r="DM739" s="93"/>
      <c r="DN739" s="93"/>
      <c r="DO739" s="93"/>
      <c r="DP739" s="93"/>
      <c r="DQ739" s="93"/>
      <c r="DR739" s="93"/>
      <c r="DS739" s="93"/>
      <c r="DT739" s="93"/>
      <c r="DU739" s="1"/>
      <c r="DV739" s="1"/>
    </row>
    <row r="740" spans="1:126" s="237" customFormat="1" ht="10.199999999999999">
      <c r="A740" s="226"/>
      <c r="B740" s="243" t="s">
        <v>127</v>
      </c>
      <c r="C740" s="228"/>
      <c r="D740" s="227"/>
      <c r="E740" s="268"/>
      <c r="F740" s="114"/>
      <c r="G740" s="229"/>
      <c r="H740" s="226"/>
      <c r="I740" s="226" t="str">
        <f>$I$172</f>
        <v>Оборачиваемость начислений расходов</v>
      </c>
      <c r="J740" s="226"/>
      <c r="K740" s="226"/>
      <c r="L740" s="226"/>
      <c r="M740" s="229"/>
      <c r="N740" s="226"/>
      <c r="O740" s="226"/>
      <c r="P740" s="229"/>
      <c r="Q740" s="226" t="s">
        <v>40</v>
      </c>
      <c r="R740" s="226"/>
      <c r="S740" s="229" t="s">
        <v>6</v>
      </c>
      <c r="T740" s="307"/>
      <c r="U740" s="226"/>
      <c r="V740" s="226"/>
      <c r="W740" s="233"/>
      <c r="X740" s="234"/>
      <c r="Y740" s="245"/>
      <c r="Z740" s="246"/>
      <c r="AA740" s="247"/>
      <c r="AB740" s="247"/>
      <c r="AC740" s="247"/>
      <c r="AD740" s="247"/>
      <c r="AE740" s="247"/>
      <c r="AF740" s="247"/>
      <c r="AG740" s="247"/>
      <c r="AH740" s="247"/>
      <c r="AI740" s="247"/>
      <c r="AJ740" s="247"/>
      <c r="AK740" s="247"/>
      <c r="AL740" s="247"/>
      <c r="AM740" s="247"/>
      <c r="AN740" s="247"/>
      <c r="AO740" s="247"/>
      <c r="AP740" s="247"/>
      <c r="AQ740" s="247"/>
      <c r="AR740" s="247"/>
      <c r="AS740" s="247"/>
      <c r="AT740" s="247"/>
      <c r="AU740" s="247"/>
      <c r="AV740" s="247"/>
      <c r="AW740" s="247"/>
      <c r="AX740" s="247"/>
      <c r="AY740" s="247"/>
      <c r="AZ740" s="247"/>
      <c r="BA740" s="247"/>
      <c r="BB740" s="247"/>
      <c r="BC740" s="247"/>
      <c r="BD740" s="247"/>
      <c r="BE740" s="247"/>
      <c r="BF740" s="247"/>
      <c r="BG740" s="247"/>
      <c r="BH740" s="247"/>
      <c r="BI740" s="247"/>
      <c r="BJ740" s="247"/>
      <c r="BK740" s="247"/>
      <c r="BL740" s="247"/>
      <c r="BM740" s="247"/>
      <c r="BN740" s="247"/>
      <c r="BO740" s="247"/>
      <c r="BP740" s="247"/>
      <c r="BQ740" s="247"/>
      <c r="BR740" s="247"/>
      <c r="BS740" s="247"/>
      <c r="BT740" s="247"/>
      <c r="BU740" s="247"/>
      <c r="BV740" s="247"/>
      <c r="BW740" s="247"/>
      <c r="BX740" s="247"/>
      <c r="BY740" s="247"/>
      <c r="BZ740" s="247"/>
      <c r="CA740" s="247"/>
      <c r="CB740" s="247"/>
      <c r="CC740" s="247"/>
      <c r="CD740" s="247"/>
      <c r="CE740" s="247"/>
      <c r="CF740" s="247"/>
      <c r="CG740" s="247"/>
      <c r="CH740" s="247"/>
      <c r="CI740" s="247"/>
      <c r="CJ740" s="247"/>
      <c r="CK740" s="247"/>
      <c r="CL740" s="247"/>
      <c r="CM740" s="247"/>
      <c r="CN740" s="247"/>
      <c r="CO740" s="247"/>
      <c r="CP740" s="247"/>
      <c r="CQ740" s="247"/>
      <c r="CR740" s="247"/>
      <c r="CS740" s="247"/>
      <c r="CT740" s="247"/>
      <c r="CU740" s="247"/>
      <c r="CV740" s="247"/>
      <c r="CW740" s="247"/>
      <c r="CX740" s="247"/>
      <c r="CY740" s="247"/>
      <c r="CZ740" s="247"/>
      <c r="DA740" s="247"/>
      <c r="DB740" s="247"/>
      <c r="DC740" s="247"/>
      <c r="DD740" s="247"/>
      <c r="DE740" s="247"/>
      <c r="DF740" s="247"/>
      <c r="DG740" s="247"/>
      <c r="DH740" s="247"/>
      <c r="DI740" s="247"/>
      <c r="DJ740" s="247"/>
      <c r="DK740" s="247"/>
      <c r="DL740" s="247"/>
      <c r="DM740" s="247"/>
      <c r="DN740" s="247"/>
      <c r="DO740" s="247"/>
      <c r="DP740" s="247"/>
      <c r="DQ740" s="247"/>
      <c r="DR740" s="247"/>
      <c r="DS740" s="247"/>
      <c r="DT740" s="247"/>
      <c r="DU740" s="226"/>
      <c r="DV740" s="226"/>
    </row>
    <row r="741" spans="1:126" ht="4.2" customHeight="1">
      <c r="A741" s="1"/>
      <c r="B741" s="1"/>
      <c r="C741" s="1"/>
      <c r="D741" s="1"/>
      <c r="E741" s="261"/>
      <c r="F741" s="47"/>
      <c r="G741" s="229"/>
      <c r="H741" s="1"/>
      <c r="I741" s="1"/>
      <c r="J741" s="1"/>
      <c r="K741" s="1"/>
      <c r="L741" s="1"/>
      <c r="M741" s="5"/>
      <c r="N741" s="1"/>
      <c r="O741" s="1"/>
      <c r="P741" s="5"/>
      <c r="Q741" s="1"/>
      <c r="R741" s="1"/>
      <c r="S741" s="5"/>
      <c r="T741" s="7"/>
      <c r="U741" s="23"/>
      <c r="V741" s="1"/>
      <c r="W741" s="11"/>
      <c r="X741" s="10"/>
      <c r="Y741" s="45"/>
      <c r="Z741" s="92"/>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c r="CM741" s="93"/>
      <c r="CN741" s="93"/>
      <c r="CO741" s="93"/>
      <c r="CP741" s="93"/>
      <c r="CQ741" s="93"/>
      <c r="CR741" s="93"/>
      <c r="CS741" s="93"/>
      <c r="CT741" s="93"/>
      <c r="CU741" s="93"/>
      <c r="CV741" s="93"/>
      <c r="CW741" s="93"/>
      <c r="CX741" s="93"/>
      <c r="CY741" s="93"/>
      <c r="CZ741" s="93"/>
      <c r="DA741" s="93"/>
      <c r="DB741" s="93"/>
      <c r="DC741" s="93"/>
      <c r="DD741" s="93"/>
      <c r="DE741" s="93"/>
      <c r="DF741" s="93"/>
      <c r="DG741" s="93"/>
      <c r="DH741" s="93"/>
      <c r="DI741" s="93"/>
      <c r="DJ741" s="93"/>
      <c r="DK741" s="93"/>
      <c r="DL741" s="93"/>
      <c r="DM741" s="93"/>
      <c r="DN741" s="93"/>
      <c r="DO741" s="93"/>
      <c r="DP741" s="93"/>
      <c r="DQ741" s="93"/>
      <c r="DR741" s="93"/>
      <c r="DS741" s="93"/>
      <c r="DT741" s="93"/>
      <c r="DU741" s="1"/>
      <c r="DV741" s="1"/>
    </row>
    <row r="742" spans="1:126" s="4" customFormat="1">
      <c r="A742" s="3"/>
      <c r="B742" s="257" t="s">
        <v>126</v>
      </c>
      <c r="C742" s="3"/>
      <c r="D742" s="3"/>
      <c r="E742" s="9" t="str">
        <f>IF(OR(Главная!$N$19=справочники!$N$10,Главная!$N$19=справочники!$N$11),"",IF(T742=справочники!$P$10,"","ндс(-)"))</f>
        <v>ндс(-)</v>
      </c>
      <c r="F742" s="50"/>
      <c r="G742" s="230"/>
      <c r="H742" s="12" t="str">
        <f>B742&amp;N732</f>
        <v>Начисление - Статья прямого переменного расхода</v>
      </c>
      <c r="I742" s="12"/>
      <c r="J742" s="3"/>
      <c r="K742" s="3"/>
      <c r="L742" s="3"/>
      <c r="M742" s="5"/>
      <c r="N742" s="35" t="str">
        <f>N724</f>
        <v>Продажа машиномест</v>
      </c>
      <c r="O742" s="35"/>
      <c r="P742" s="5"/>
      <c r="Q742" s="35" t="s">
        <v>25</v>
      </c>
      <c r="R742" s="35"/>
      <c r="S742" s="35"/>
      <c r="T742" s="61">
        <f>T738</f>
        <v>0</v>
      </c>
      <c r="U742" s="35"/>
      <c r="V742" s="35"/>
      <c r="W742" s="37">
        <f>SUM($Y742:$DU742)</f>
        <v>0</v>
      </c>
      <c r="X742" s="37"/>
      <c r="Y742" s="45"/>
      <c r="Z742" s="98"/>
      <c r="AA742" s="99">
        <f t="shared" ref="AA742:BF742" si="1994">IF(AA$8="",0,IF(AA$1=1,SUMIFS(738:738,$1:$1,"&gt;="&amp;1,$1:$1,"&lt;="&amp;INT($T740/30))+($T740/30-INT($T740/30))*SUMIFS(738:738,$1:$1,INT($T740/30)+1),0)+($T740/30-INT($T740/30))*SUMIFS(738:738,$1:$1,AA$1+INT($T740/30)+1)+(INT($T740/30)+1-$T740/30)*SUMIFS(738:738,$1:$1,AA$1+INT($T740/30)))</f>
        <v>0</v>
      </c>
      <c r="AB742" s="99">
        <f t="shared" si="1994"/>
        <v>0</v>
      </c>
      <c r="AC742" s="99">
        <f t="shared" si="1994"/>
        <v>0</v>
      </c>
      <c r="AD742" s="99">
        <f t="shared" si="1994"/>
        <v>0</v>
      </c>
      <c r="AE742" s="99">
        <f t="shared" si="1994"/>
        <v>0</v>
      </c>
      <c r="AF742" s="99">
        <f t="shared" si="1994"/>
        <v>0</v>
      </c>
      <c r="AG742" s="99">
        <f t="shared" si="1994"/>
        <v>0</v>
      </c>
      <c r="AH742" s="99">
        <f t="shared" si="1994"/>
        <v>0</v>
      </c>
      <c r="AI742" s="99">
        <f t="shared" si="1994"/>
        <v>0</v>
      </c>
      <c r="AJ742" s="99">
        <f t="shared" si="1994"/>
        <v>0</v>
      </c>
      <c r="AK742" s="99">
        <f t="shared" si="1994"/>
        <v>0</v>
      </c>
      <c r="AL742" s="99">
        <f t="shared" si="1994"/>
        <v>0</v>
      </c>
      <c r="AM742" s="99">
        <f t="shared" si="1994"/>
        <v>0</v>
      </c>
      <c r="AN742" s="99">
        <f t="shared" si="1994"/>
        <v>0</v>
      </c>
      <c r="AO742" s="99">
        <f t="shared" si="1994"/>
        <v>0</v>
      </c>
      <c r="AP742" s="99">
        <f t="shared" si="1994"/>
        <v>0</v>
      </c>
      <c r="AQ742" s="99">
        <f t="shared" si="1994"/>
        <v>0</v>
      </c>
      <c r="AR742" s="99">
        <f t="shared" si="1994"/>
        <v>0</v>
      </c>
      <c r="AS742" s="99">
        <f t="shared" si="1994"/>
        <v>0</v>
      </c>
      <c r="AT742" s="99">
        <f t="shared" si="1994"/>
        <v>0</v>
      </c>
      <c r="AU742" s="99">
        <f t="shared" si="1994"/>
        <v>0</v>
      </c>
      <c r="AV742" s="99">
        <f t="shared" si="1994"/>
        <v>0</v>
      </c>
      <c r="AW742" s="99">
        <f t="shared" si="1994"/>
        <v>0</v>
      </c>
      <c r="AX742" s="99">
        <f t="shared" si="1994"/>
        <v>0</v>
      </c>
      <c r="AY742" s="99">
        <f t="shared" si="1994"/>
        <v>0</v>
      </c>
      <c r="AZ742" s="99">
        <f t="shared" si="1994"/>
        <v>0</v>
      </c>
      <c r="BA742" s="99">
        <f t="shared" si="1994"/>
        <v>0</v>
      </c>
      <c r="BB742" s="99">
        <f t="shared" si="1994"/>
        <v>0</v>
      </c>
      <c r="BC742" s="99">
        <f t="shared" si="1994"/>
        <v>0</v>
      </c>
      <c r="BD742" s="99">
        <f t="shared" si="1994"/>
        <v>0</v>
      </c>
      <c r="BE742" s="99">
        <f t="shared" si="1994"/>
        <v>0</v>
      </c>
      <c r="BF742" s="99">
        <f t="shared" si="1994"/>
        <v>0</v>
      </c>
      <c r="BG742" s="99">
        <f t="shared" ref="BG742:CL742" si="1995">IF(BG$8="",0,IF(BG$1=1,SUMIFS(738:738,$1:$1,"&gt;="&amp;1,$1:$1,"&lt;="&amp;INT($T740/30))+($T740/30-INT($T740/30))*SUMIFS(738:738,$1:$1,INT($T740/30)+1),0)+($T740/30-INT($T740/30))*SUMIFS(738:738,$1:$1,BG$1+INT($T740/30)+1)+(INT($T740/30)+1-$T740/30)*SUMIFS(738:738,$1:$1,BG$1+INT($T740/30)))</f>
        <v>0</v>
      </c>
      <c r="BH742" s="99">
        <f t="shared" si="1995"/>
        <v>0</v>
      </c>
      <c r="BI742" s="99">
        <f t="shared" si="1995"/>
        <v>0</v>
      </c>
      <c r="BJ742" s="99">
        <f t="shared" si="1995"/>
        <v>0</v>
      </c>
      <c r="BK742" s="99">
        <f t="shared" si="1995"/>
        <v>0</v>
      </c>
      <c r="BL742" s="99">
        <f t="shared" si="1995"/>
        <v>0</v>
      </c>
      <c r="BM742" s="99">
        <f t="shared" si="1995"/>
        <v>0</v>
      </c>
      <c r="BN742" s="99">
        <f t="shared" si="1995"/>
        <v>0</v>
      </c>
      <c r="BO742" s="99">
        <f t="shared" si="1995"/>
        <v>0</v>
      </c>
      <c r="BP742" s="99">
        <f t="shared" si="1995"/>
        <v>0</v>
      </c>
      <c r="BQ742" s="99">
        <f t="shared" si="1995"/>
        <v>0</v>
      </c>
      <c r="BR742" s="99">
        <f t="shared" si="1995"/>
        <v>0</v>
      </c>
      <c r="BS742" s="99">
        <f t="shared" si="1995"/>
        <v>0</v>
      </c>
      <c r="BT742" s="99">
        <f t="shared" si="1995"/>
        <v>0</v>
      </c>
      <c r="BU742" s="99">
        <f t="shared" si="1995"/>
        <v>0</v>
      </c>
      <c r="BV742" s="99">
        <f t="shared" si="1995"/>
        <v>0</v>
      </c>
      <c r="BW742" s="99">
        <f t="shared" si="1995"/>
        <v>0</v>
      </c>
      <c r="BX742" s="99">
        <f t="shared" si="1995"/>
        <v>0</v>
      </c>
      <c r="BY742" s="99">
        <f t="shared" si="1995"/>
        <v>0</v>
      </c>
      <c r="BZ742" s="99">
        <f t="shared" si="1995"/>
        <v>0</v>
      </c>
      <c r="CA742" s="99">
        <f t="shared" si="1995"/>
        <v>0</v>
      </c>
      <c r="CB742" s="99">
        <f t="shared" si="1995"/>
        <v>0</v>
      </c>
      <c r="CC742" s="99">
        <f t="shared" si="1995"/>
        <v>0</v>
      </c>
      <c r="CD742" s="99">
        <f t="shared" si="1995"/>
        <v>0</v>
      </c>
      <c r="CE742" s="99">
        <f t="shared" si="1995"/>
        <v>0</v>
      </c>
      <c r="CF742" s="99">
        <f t="shared" si="1995"/>
        <v>0</v>
      </c>
      <c r="CG742" s="99">
        <f t="shared" si="1995"/>
        <v>0</v>
      </c>
      <c r="CH742" s="99">
        <f t="shared" si="1995"/>
        <v>0</v>
      </c>
      <c r="CI742" s="99">
        <f t="shared" si="1995"/>
        <v>0</v>
      </c>
      <c r="CJ742" s="99">
        <f t="shared" si="1995"/>
        <v>0</v>
      </c>
      <c r="CK742" s="99">
        <f t="shared" si="1995"/>
        <v>0</v>
      </c>
      <c r="CL742" s="99">
        <f t="shared" si="1995"/>
        <v>0</v>
      </c>
      <c r="CM742" s="99">
        <f t="shared" ref="CM742:DT742" si="1996">IF(CM$8="",0,IF(CM$1=1,SUMIFS(738:738,$1:$1,"&gt;="&amp;1,$1:$1,"&lt;="&amp;INT($T740/30))+($T740/30-INT($T740/30))*SUMIFS(738:738,$1:$1,INT($T740/30)+1),0)+($T740/30-INT($T740/30))*SUMIFS(738:738,$1:$1,CM$1+INT($T740/30)+1)+(INT($T740/30)+1-$T740/30)*SUMIFS(738:738,$1:$1,CM$1+INT($T740/30)))</f>
        <v>0</v>
      </c>
      <c r="CN742" s="99">
        <f t="shared" si="1996"/>
        <v>0</v>
      </c>
      <c r="CO742" s="99">
        <f t="shared" si="1996"/>
        <v>0</v>
      </c>
      <c r="CP742" s="99">
        <f t="shared" si="1996"/>
        <v>0</v>
      </c>
      <c r="CQ742" s="99">
        <f t="shared" si="1996"/>
        <v>0</v>
      </c>
      <c r="CR742" s="99">
        <f t="shared" si="1996"/>
        <v>0</v>
      </c>
      <c r="CS742" s="99">
        <f t="shared" si="1996"/>
        <v>0</v>
      </c>
      <c r="CT742" s="99">
        <f t="shared" si="1996"/>
        <v>0</v>
      </c>
      <c r="CU742" s="99">
        <f t="shared" si="1996"/>
        <v>0</v>
      </c>
      <c r="CV742" s="99">
        <f t="shared" si="1996"/>
        <v>0</v>
      </c>
      <c r="CW742" s="99">
        <f t="shared" si="1996"/>
        <v>0</v>
      </c>
      <c r="CX742" s="99">
        <f t="shared" si="1996"/>
        <v>0</v>
      </c>
      <c r="CY742" s="99">
        <f t="shared" si="1996"/>
        <v>0</v>
      </c>
      <c r="CZ742" s="99">
        <f t="shared" si="1996"/>
        <v>0</v>
      </c>
      <c r="DA742" s="99">
        <f t="shared" si="1996"/>
        <v>0</v>
      </c>
      <c r="DB742" s="99">
        <f t="shared" si="1996"/>
        <v>0</v>
      </c>
      <c r="DC742" s="99">
        <f t="shared" si="1996"/>
        <v>0</v>
      </c>
      <c r="DD742" s="99">
        <f t="shared" si="1996"/>
        <v>0</v>
      </c>
      <c r="DE742" s="99">
        <f t="shared" si="1996"/>
        <v>0</v>
      </c>
      <c r="DF742" s="99">
        <f t="shared" si="1996"/>
        <v>0</v>
      </c>
      <c r="DG742" s="99">
        <f t="shared" si="1996"/>
        <v>0</v>
      </c>
      <c r="DH742" s="99">
        <f t="shared" si="1996"/>
        <v>0</v>
      </c>
      <c r="DI742" s="99">
        <f t="shared" si="1996"/>
        <v>0</v>
      </c>
      <c r="DJ742" s="99">
        <f t="shared" si="1996"/>
        <v>0</v>
      </c>
      <c r="DK742" s="99">
        <f t="shared" si="1996"/>
        <v>0</v>
      </c>
      <c r="DL742" s="99">
        <f t="shared" si="1996"/>
        <v>0</v>
      </c>
      <c r="DM742" s="99">
        <f t="shared" si="1996"/>
        <v>0</v>
      </c>
      <c r="DN742" s="99">
        <f t="shared" si="1996"/>
        <v>0</v>
      </c>
      <c r="DO742" s="99">
        <f t="shared" si="1996"/>
        <v>0</v>
      </c>
      <c r="DP742" s="99">
        <f t="shared" si="1996"/>
        <v>0</v>
      </c>
      <c r="DQ742" s="99">
        <f t="shared" si="1996"/>
        <v>0</v>
      </c>
      <c r="DR742" s="99">
        <f t="shared" si="1996"/>
        <v>0</v>
      </c>
      <c r="DS742" s="99">
        <f t="shared" si="1996"/>
        <v>0</v>
      </c>
      <c r="DT742" s="99">
        <f t="shared" si="1996"/>
        <v>0</v>
      </c>
      <c r="DU742" s="3"/>
      <c r="DV742" s="3"/>
    </row>
    <row r="743" spans="1:126" ht="4.2" customHeight="1">
      <c r="A743" s="1"/>
      <c r="B743" s="1"/>
      <c r="C743" s="1"/>
      <c r="D743" s="1"/>
      <c r="E743" s="261"/>
      <c r="F743" s="47"/>
      <c r="G743" s="229"/>
      <c r="H743" s="1"/>
      <c r="I743" s="1"/>
      <c r="J743" s="1"/>
      <c r="K743" s="1"/>
      <c r="L743" s="1"/>
      <c r="M743" s="5"/>
      <c r="N743" s="1"/>
      <c r="O743" s="1"/>
      <c r="P743" s="5"/>
      <c r="Q743" s="1"/>
      <c r="R743" s="1"/>
      <c r="S743" s="5"/>
      <c r="T743" s="7"/>
      <c r="U743" s="23"/>
      <c r="V743" s="1"/>
      <c r="W743" s="11"/>
      <c r="X743" s="10"/>
      <c r="Y743" s="45"/>
      <c r="Z743" s="92"/>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c r="CW743" s="93"/>
      <c r="CX743" s="93"/>
      <c r="CY743" s="93"/>
      <c r="CZ743" s="93"/>
      <c r="DA743" s="93"/>
      <c r="DB743" s="93"/>
      <c r="DC743" s="93"/>
      <c r="DD743" s="93"/>
      <c r="DE743" s="93"/>
      <c r="DF743" s="93"/>
      <c r="DG743" s="93"/>
      <c r="DH743" s="93"/>
      <c r="DI743" s="93"/>
      <c r="DJ743" s="93"/>
      <c r="DK743" s="93"/>
      <c r="DL743" s="93"/>
      <c r="DM743" s="93"/>
      <c r="DN743" s="93"/>
      <c r="DO743" s="93"/>
      <c r="DP743" s="93"/>
      <c r="DQ743" s="93"/>
      <c r="DR743" s="93"/>
      <c r="DS743" s="93"/>
      <c r="DT743" s="93"/>
      <c r="DU743" s="1"/>
      <c r="DV743" s="1"/>
    </row>
    <row r="744" spans="1:126" s="237" customFormat="1" ht="10.199999999999999">
      <c r="A744" s="226"/>
      <c r="B744" s="243" t="s">
        <v>133</v>
      </c>
      <c r="C744" s="228"/>
      <c r="D744" s="227"/>
      <c r="E744" s="268"/>
      <c r="F744" s="114"/>
      <c r="G744" s="229"/>
      <c r="H744" s="226"/>
      <c r="I744" s="226" t="e">
        <f>#REF!</f>
        <v>#REF!</v>
      </c>
      <c r="J744" s="226"/>
      <c r="K744" s="226"/>
      <c r="L744" s="226"/>
      <c r="M744" s="229"/>
      <c r="N744" s="226"/>
      <c r="O744" s="226"/>
      <c r="P744" s="229"/>
      <c r="Q744" s="226" t="s">
        <v>40</v>
      </c>
      <c r="R744" s="226"/>
      <c r="S744" s="229" t="s">
        <v>6</v>
      </c>
      <c r="T744" s="307"/>
      <c r="U744" s="226"/>
      <c r="V744" s="226"/>
      <c r="W744" s="233"/>
      <c r="X744" s="234"/>
      <c r="Y744" s="245"/>
      <c r="Z744" s="246"/>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c r="BC744" s="247"/>
      <c r="BD744" s="247"/>
      <c r="BE744" s="247"/>
      <c r="BF744" s="247"/>
      <c r="BG744" s="247"/>
      <c r="BH744" s="247"/>
      <c r="BI744" s="247"/>
      <c r="BJ744" s="247"/>
      <c r="BK744" s="247"/>
      <c r="BL744" s="247"/>
      <c r="BM744" s="247"/>
      <c r="BN744" s="247"/>
      <c r="BO744" s="247"/>
      <c r="BP744" s="247"/>
      <c r="BQ744" s="247"/>
      <c r="BR744" s="247"/>
      <c r="BS744" s="247"/>
      <c r="BT744" s="247"/>
      <c r="BU744" s="247"/>
      <c r="BV744" s="247"/>
      <c r="BW744" s="247"/>
      <c r="BX744" s="247"/>
      <c r="BY744" s="247"/>
      <c r="BZ744" s="247"/>
      <c r="CA744" s="247"/>
      <c r="CB744" s="247"/>
      <c r="CC744" s="247"/>
      <c r="CD744" s="247"/>
      <c r="CE744" s="247"/>
      <c r="CF744" s="247"/>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DE744" s="247"/>
      <c r="DF744" s="247"/>
      <c r="DG744" s="247"/>
      <c r="DH744" s="247"/>
      <c r="DI744" s="247"/>
      <c r="DJ744" s="247"/>
      <c r="DK744" s="247"/>
      <c r="DL744" s="247"/>
      <c r="DM744" s="247"/>
      <c r="DN744" s="247"/>
      <c r="DO744" s="247"/>
      <c r="DP744" s="247"/>
      <c r="DQ744" s="247"/>
      <c r="DR744" s="247"/>
      <c r="DS744" s="247"/>
      <c r="DT744" s="247"/>
      <c r="DU744" s="226"/>
      <c r="DV744" s="226"/>
    </row>
    <row r="745" spans="1:126" ht="4.2" customHeight="1">
      <c r="A745" s="1"/>
      <c r="B745" s="1"/>
      <c r="C745" s="1"/>
      <c r="D745" s="1"/>
      <c r="E745" s="261"/>
      <c r="F745" s="47"/>
      <c r="G745" s="229"/>
      <c r="H745" s="1"/>
      <c r="I745" s="1"/>
      <c r="J745" s="1"/>
      <c r="K745" s="1"/>
      <c r="L745" s="1"/>
      <c r="M745" s="5"/>
      <c r="N745" s="1"/>
      <c r="O745" s="1"/>
      <c r="P745" s="5"/>
      <c r="Q745" s="1"/>
      <c r="R745" s="1"/>
      <c r="S745" s="5"/>
      <c r="T745" s="7"/>
      <c r="U745" s="23"/>
      <c r="V745" s="1"/>
      <c r="W745" s="11"/>
      <c r="X745" s="10"/>
      <c r="Y745" s="45"/>
      <c r="Z745" s="92"/>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c r="CM745" s="93"/>
      <c r="CN745" s="93"/>
      <c r="CO745" s="93"/>
      <c r="CP745" s="93"/>
      <c r="CQ745" s="93"/>
      <c r="CR745" s="93"/>
      <c r="CS745" s="93"/>
      <c r="CT745" s="93"/>
      <c r="CU745" s="93"/>
      <c r="CV745" s="93"/>
      <c r="CW745" s="93"/>
      <c r="CX745" s="93"/>
      <c r="CY745" s="93"/>
      <c r="CZ745" s="93"/>
      <c r="DA745" s="93"/>
      <c r="DB745" s="93"/>
      <c r="DC745" s="93"/>
      <c r="DD745" s="93"/>
      <c r="DE745" s="93"/>
      <c r="DF745" s="93"/>
      <c r="DG745" s="93"/>
      <c r="DH745" s="93"/>
      <c r="DI745" s="93"/>
      <c r="DJ745" s="93"/>
      <c r="DK745" s="93"/>
      <c r="DL745" s="93"/>
      <c r="DM745" s="93"/>
      <c r="DN745" s="93"/>
      <c r="DO745" s="93"/>
      <c r="DP745" s="93"/>
      <c r="DQ745" s="93"/>
      <c r="DR745" s="93"/>
      <c r="DS745" s="93"/>
      <c r="DT745" s="93"/>
      <c r="DU745" s="1"/>
      <c r="DV745" s="1"/>
    </row>
    <row r="746" spans="1:126" s="4" customFormat="1">
      <c r="A746" s="3"/>
      <c r="B746" s="257" t="s">
        <v>130</v>
      </c>
      <c r="C746" s="3"/>
      <c r="D746" s="3"/>
      <c r="E746" s="9" t="s">
        <v>26</v>
      </c>
      <c r="F746" s="50"/>
      <c r="G746" s="230"/>
      <c r="H746" s="12" t="str">
        <f>B746&amp;N732</f>
        <v>Оплата - Статья прямого переменного расхода</v>
      </c>
      <c r="I746" s="12"/>
      <c r="J746" s="3"/>
      <c r="K746" s="3"/>
      <c r="L746" s="3"/>
      <c r="M746" s="5"/>
      <c r="N746" s="35" t="str">
        <f>N728</f>
        <v>Продажа машиномест</v>
      </c>
      <c r="O746" s="35"/>
      <c r="P746" s="5"/>
      <c r="Q746" s="35" t="s">
        <v>25</v>
      </c>
      <c r="R746" s="35"/>
      <c r="S746" s="35"/>
      <c r="T746" s="35"/>
      <c r="U746" s="35"/>
      <c r="V746" s="35"/>
      <c r="W746" s="37">
        <f>SUM($Y746:$DU746)</f>
        <v>0</v>
      </c>
      <c r="X746" s="37"/>
      <c r="Y746" s="45"/>
      <c r="Z746" s="98"/>
      <c r="AA746" s="99">
        <f t="shared" ref="AA746:BF746" si="1997">IF(AA$8="",0,IF(AA$1=1,SUMIFS(742:742,$1:$1,"&gt;="&amp;1,$1:$1,"&lt;="&amp;INT(-$T744/30))+(-$T744/30-INT(-$T744/30))*SUMIFS(742:742,$1:$1,INT(-$T744/30)+1),0)+(-$T744/30-INT(-$T744/30))*SUMIFS(742:742,$1:$1,AA$1+INT(-$T744/30)+1)+(INT(-$T744/30)+1+$T744/30)*SUMIFS(742:742,$1:$1,AA$1+INT(-$T744/30)))</f>
        <v>0</v>
      </c>
      <c r="AB746" s="99">
        <f t="shared" si="1997"/>
        <v>0</v>
      </c>
      <c r="AC746" s="99">
        <f t="shared" si="1997"/>
        <v>0</v>
      </c>
      <c r="AD746" s="99">
        <f t="shared" si="1997"/>
        <v>0</v>
      </c>
      <c r="AE746" s="99">
        <f t="shared" si="1997"/>
        <v>0</v>
      </c>
      <c r="AF746" s="99">
        <f t="shared" si="1997"/>
        <v>0</v>
      </c>
      <c r="AG746" s="99">
        <f t="shared" si="1997"/>
        <v>0</v>
      </c>
      <c r="AH746" s="99">
        <f t="shared" si="1997"/>
        <v>0</v>
      </c>
      <c r="AI746" s="99">
        <f t="shared" si="1997"/>
        <v>0</v>
      </c>
      <c r="AJ746" s="99">
        <f t="shared" si="1997"/>
        <v>0</v>
      </c>
      <c r="AK746" s="99">
        <f t="shared" si="1997"/>
        <v>0</v>
      </c>
      <c r="AL746" s="99">
        <f t="shared" si="1997"/>
        <v>0</v>
      </c>
      <c r="AM746" s="99">
        <f t="shared" si="1997"/>
        <v>0</v>
      </c>
      <c r="AN746" s="99">
        <f t="shared" si="1997"/>
        <v>0</v>
      </c>
      <c r="AO746" s="99">
        <f t="shared" si="1997"/>
        <v>0</v>
      </c>
      <c r="AP746" s="99">
        <f t="shared" si="1997"/>
        <v>0</v>
      </c>
      <c r="AQ746" s="99">
        <f t="shared" si="1997"/>
        <v>0</v>
      </c>
      <c r="AR746" s="99">
        <f t="shared" si="1997"/>
        <v>0</v>
      </c>
      <c r="AS746" s="99">
        <f t="shared" si="1997"/>
        <v>0</v>
      </c>
      <c r="AT746" s="99">
        <f t="shared" si="1997"/>
        <v>0</v>
      </c>
      <c r="AU746" s="99">
        <f t="shared" si="1997"/>
        <v>0</v>
      </c>
      <c r="AV746" s="99">
        <f t="shared" si="1997"/>
        <v>0</v>
      </c>
      <c r="AW746" s="99">
        <f t="shared" si="1997"/>
        <v>0</v>
      </c>
      <c r="AX746" s="99">
        <f t="shared" si="1997"/>
        <v>0</v>
      </c>
      <c r="AY746" s="99">
        <f t="shared" si="1997"/>
        <v>0</v>
      </c>
      <c r="AZ746" s="99">
        <f t="shared" si="1997"/>
        <v>0</v>
      </c>
      <c r="BA746" s="99">
        <f t="shared" si="1997"/>
        <v>0</v>
      </c>
      <c r="BB746" s="99">
        <f t="shared" si="1997"/>
        <v>0</v>
      </c>
      <c r="BC746" s="99">
        <f t="shared" si="1997"/>
        <v>0</v>
      </c>
      <c r="BD746" s="99">
        <f t="shared" si="1997"/>
        <v>0</v>
      </c>
      <c r="BE746" s="99">
        <f t="shared" si="1997"/>
        <v>0</v>
      </c>
      <c r="BF746" s="99">
        <f t="shared" si="1997"/>
        <v>0</v>
      </c>
      <c r="BG746" s="99">
        <f t="shared" ref="BG746:CL746" si="1998">IF(BG$8="",0,IF(BG$1=1,SUMIFS(742:742,$1:$1,"&gt;="&amp;1,$1:$1,"&lt;="&amp;INT(-$T744/30))+(-$T744/30-INT(-$T744/30))*SUMIFS(742:742,$1:$1,INT(-$T744/30)+1),0)+(-$T744/30-INT(-$T744/30))*SUMIFS(742:742,$1:$1,BG$1+INT(-$T744/30)+1)+(INT(-$T744/30)+1+$T744/30)*SUMIFS(742:742,$1:$1,BG$1+INT(-$T744/30)))</f>
        <v>0</v>
      </c>
      <c r="BH746" s="99">
        <f t="shared" si="1998"/>
        <v>0</v>
      </c>
      <c r="BI746" s="99">
        <f t="shared" si="1998"/>
        <v>0</v>
      </c>
      <c r="BJ746" s="99">
        <f t="shared" si="1998"/>
        <v>0</v>
      </c>
      <c r="BK746" s="99">
        <f t="shared" si="1998"/>
        <v>0</v>
      </c>
      <c r="BL746" s="99">
        <f t="shared" si="1998"/>
        <v>0</v>
      </c>
      <c r="BM746" s="99">
        <f t="shared" si="1998"/>
        <v>0</v>
      </c>
      <c r="BN746" s="99">
        <f t="shared" si="1998"/>
        <v>0</v>
      </c>
      <c r="BO746" s="99">
        <f t="shared" si="1998"/>
        <v>0</v>
      </c>
      <c r="BP746" s="99">
        <f t="shared" si="1998"/>
        <v>0</v>
      </c>
      <c r="BQ746" s="99">
        <f t="shared" si="1998"/>
        <v>0</v>
      </c>
      <c r="BR746" s="99">
        <f t="shared" si="1998"/>
        <v>0</v>
      </c>
      <c r="BS746" s="99">
        <f t="shared" si="1998"/>
        <v>0</v>
      </c>
      <c r="BT746" s="99">
        <f t="shared" si="1998"/>
        <v>0</v>
      </c>
      <c r="BU746" s="99">
        <f t="shared" si="1998"/>
        <v>0</v>
      </c>
      <c r="BV746" s="99">
        <f t="shared" si="1998"/>
        <v>0</v>
      </c>
      <c r="BW746" s="99">
        <f t="shared" si="1998"/>
        <v>0</v>
      </c>
      <c r="BX746" s="99">
        <f t="shared" si="1998"/>
        <v>0</v>
      </c>
      <c r="BY746" s="99">
        <f t="shared" si="1998"/>
        <v>0</v>
      </c>
      <c r="BZ746" s="99">
        <f t="shared" si="1998"/>
        <v>0</v>
      </c>
      <c r="CA746" s="99">
        <f t="shared" si="1998"/>
        <v>0</v>
      </c>
      <c r="CB746" s="99">
        <f t="shared" si="1998"/>
        <v>0</v>
      </c>
      <c r="CC746" s="99">
        <f t="shared" si="1998"/>
        <v>0</v>
      </c>
      <c r="CD746" s="99">
        <f t="shared" si="1998"/>
        <v>0</v>
      </c>
      <c r="CE746" s="99">
        <f t="shared" si="1998"/>
        <v>0</v>
      </c>
      <c r="CF746" s="99">
        <f t="shared" si="1998"/>
        <v>0</v>
      </c>
      <c r="CG746" s="99">
        <f t="shared" si="1998"/>
        <v>0</v>
      </c>
      <c r="CH746" s="99">
        <f t="shared" si="1998"/>
        <v>0</v>
      </c>
      <c r="CI746" s="99">
        <f t="shared" si="1998"/>
        <v>0</v>
      </c>
      <c r="CJ746" s="99">
        <f t="shared" si="1998"/>
        <v>0</v>
      </c>
      <c r="CK746" s="99">
        <f t="shared" si="1998"/>
        <v>0</v>
      </c>
      <c r="CL746" s="99">
        <f t="shared" si="1998"/>
        <v>0</v>
      </c>
      <c r="CM746" s="99">
        <f t="shared" ref="CM746:DT746" si="1999">IF(CM$8="",0,IF(CM$1=1,SUMIFS(742:742,$1:$1,"&gt;="&amp;1,$1:$1,"&lt;="&amp;INT(-$T744/30))+(-$T744/30-INT(-$T744/30))*SUMIFS(742:742,$1:$1,INT(-$T744/30)+1),0)+(-$T744/30-INT(-$T744/30))*SUMIFS(742:742,$1:$1,CM$1+INT(-$T744/30)+1)+(INT(-$T744/30)+1+$T744/30)*SUMIFS(742:742,$1:$1,CM$1+INT(-$T744/30)))</f>
        <v>0</v>
      </c>
      <c r="CN746" s="99">
        <f t="shared" si="1999"/>
        <v>0</v>
      </c>
      <c r="CO746" s="99">
        <f t="shared" si="1999"/>
        <v>0</v>
      </c>
      <c r="CP746" s="99">
        <f t="shared" si="1999"/>
        <v>0</v>
      </c>
      <c r="CQ746" s="99">
        <f t="shared" si="1999"/>
        <v>0</v>
      </c>
      <c r="CR746" s="99">
        <f t="shared" si="1999"/>
        <v>0</v>
      </c>
      <c r="CS746" s="99">
        <f t="shared" si="1999"/>
        <v>0</v>
      </c>
      <c r="CT746" s="99">
        <f t="shared" si="1999"/>
        <v>0</v>
      </c>
      <c r="CU746" s="99">
        <f t="shared" si="1999"/>
        <v>0</v>
      </c>
      <c r="CV746" s="99">
        <f t="shared" si="1999"/>
        <v>0</v>
      </c>
      <c r="CW746" s="99">
        <f t="shared" si="1999"/>
        <v>0</v>
      </c>
      <c r="CX746" s="99">
        <f t="shared" si="1999"/>
        <v>0</v>
      </c>
      <c r="CY746" s="99">
        <f t="shared" si="1999"/>
        <v>0</v>
      </c>
      <c r="CZ746" s="99">
        <f t="shared" si="1999"/>
        <v>0</v>
      </c>
      <c r="DA746" s="99">
        <f t="shared" si="1999"/>
        <v>0</v>
      </c>
      <c r="DB746" s="99">
        <f t="shared" si="1999"/>
        <v>0</v>
      </c>
      <c r="DC746" s="99">
        <f t="shared" si="1999"/>
        <v>0</v>
      </c>
      <c r="DD746" s="99">
        <f t="shared" si="1999"/>
        <v>0</v>
      </c>
      <c r="DE746" s="99">
        <f t="shared" si="1999"/>
        <v>0</v>
      </c>
      <c r="DF746" s="99">
        <f t="shared" si="1999"/>
        <v>0</v>
      </c>
      <c r="DG746" s="99">
        <f t="shared" si="1999"/>
        <v>0</v>
      </c>
      <c r="DH746" s="99">
        <f t="shared" si="1999"/>
        <v>0</v>
      </c>
      <c r="DI746" s="99">
        <f t="shared" si="1999"/>
        <v>0</v>
      </c>
      <c r="DJ746" s="99">
        <f t="shared" si="1999"/>
        <v>0</v>
      </c>
      <c r="DK746" s="99">
        <f t="shared" si="1999"/>
        <v>0</v>
      </c>
      <c r="DL746" s="99">
        <f t="shared" si="1999"/>
        <v>0</v>
      </c>
      <c r="DM746" s="99">
        <f t="shared" si="1999"/>
        <v>0</v>
      </c>
      <c r="DN746" s="99">
        <f t="shared" si="1999"/>
        <v>0</v>
      </c>
      <c r="DO746" s="99">
        <f t="shared" si="1999"/>
        <v>0</v>
      </c>
      <c r="DP746" s="99">
        <f t="shared" si="1999"/>
        <v>0</v>
      </c>
      <c r="DQ746" s="99">
        <f t="shared" si="1999"/>
        <v>0</v>
      </c>
      <c r="DR746" s="99">
        <f t="shared" si="1999"/>
        <v>0</v>
      </c>
      <c r="DS746" s="99">
        <f t="shared" si="1999"/>
        <v>0</v>
      </c>
      <c r="DT746" s="99">
        <f t="shared" si="1999"/>
        <v>0</v>
      </c>
      <c r="DU746" s="3"/>
      <c r="DV746" s="3"/>
    </row>
    <row r="747" spans="1:126" ht="4.2" customHeight="1">
      <c r="A747" s="1"/>
      <c r="B747" s="1"/>
      <c r="C747" s="1"/>
      <c r="D747" s="1"/>
      <c r="E747" s="261"/>
      <c r="F747" s="47"/>
      <c r="G747" s="229"/>
      <c r="H747" s="1"/>
      <c r="I747" s="1"/>
      <c r="J747" s="1"/>
      <c r="K747" s="1"/>
      <c r="L747" s="1"/>
      <c r="M747" s="5"/>
      <c r="N747" s="1"/>
      <c r="O747" s="1"/>
      <c r="P747" s="5"/>
      <c r="Q747" s="1"/>
      <c r="R747" s="1"/>
      <c r="S747" s="5"/>
      <c r="T747" s="7"/>
      <c r="U747" s="23"/>
      <c r="V747" s="1"/>
      <c r="W747" s="11"/>
      <c r="X747" s="10"/>
      <c r="Y747" s="45"/>
      <c r="Z747" s="92"/>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c r="CM747" s="93"/>
      <c r="CN747" s="93"/>
      <c r="CO747" s="93"/>
      <c r="CP747" s="93"/>
      <c r="CQ747" s="93"/>
      <c r="CR747" s="93"/>
      <c r="CS747" s="93"/>
      <c r="CT747" s="93"/>
      <c r="CU747" s="93"/>
      <c r="CV747" s="93"/>
      <c r="CW747" s="93"/>
      <c r="CX747" s="93"/>
      <c r="CY747" s="93"/>
      <c r="CZ747" s="93"/>
      <c r="DA747" s="93"/>
      <c r="DB747" s="93"/>
      <c r="DC747" s="93"/>
      <c r="DD747" s="93"/>
      <c r="DE747" s="93"/>
      <c r="DF747" s="93"/>
      <c r="DG747" s="93"/>
      <c r="DH747" s="93"/>
      <c r="DI747" s="93"/>
      <c r="DJ747" s="93"/>
      <c r="DK747" s="93"/>
      <c r="DL747" s="93"/>
      <c r="DM747" s="93"/>
      <c r="DN747" s="93"/>
      <c r="DO747" s="93"/>
      <c r="DP747" s="93"/>
      <c r="DQ747" s="93"/>
      <c r="DR747" s="93"/>
      <c r="DS747" s="93"/>
      <c r="DT747" s="93"/>
      <c r="DU747" s="1"/>
      <c r="DV747" s="1"/>
    </row>
    <row r="748" spans="1:126" ht="4.2" customHeight="1">
      <c r="A748" s="1"/>
      <c r="B748" s="1"/>
      <c r="C748" s="1"/>
      <c r="D748" s="1"/>
      <c r="E748" s="39"/>
      <c r="F748" s="39"/>
      <c r="G748" s="39"/>
      <c r="H748" s="39"/>
      <c r="I748" s="39"/>
      <c r="J748" s="39"/>
      <c r="K748" s="39"/>
      <c r="L748" s="39"/>
      <c r="M748" s="41"/>
      <c r="N748" s="39"/>
      <c r="O748" s="39"/>
      <c r="P748" s="41"/>
      <c r="Q748" s="39"/>
      <c r="R748" s="1"/>
      <c r="S748" s="5"/>
      <c r="T748" s="7"/>
      <c r="U748" s="23"/>
      <c r="V748" s="1"/>
      <c r="W748" s="43"/>
      <c r="X748" s="10"/>
      <c r="Y748" s="45"/>
      <c r="Z748" s="92"/>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1"/>
      <c r="DI748" s="101"/>
      <c r="DJ748" s="101"/>
      <c r="DK748" s="101"/>
      <c r="DL748" s="101"/>
      <c r="DM748" s="101"/>
      <c r="DN748" s="101"/>
      <c r="DO748" s="101"/>
      <c r="DP748" s="101"/>
      <c r="DQ748" s="101"/>
      <c r="DR748" s="101"/>
      <c r="DS748" s="101"/>
      <c r="DT748" s="101"/>
      <c r="DU748" s="1"/>
      <c r="DV748" s="1"/>
    </row>
    <row r="749" spans="1:126" ht="7.2" customHeight="1">
      <c r="A749" s="1"/>
      <c r="B749" s="1"/>
      <c r="C749" s="1"/>
      <c r="D749" s="1"/>
      <c r="E749" s="261"/>
      <c r="F749" s="47"/>
      <c r="G749" s="229"/>
      <c r="H749" s="1"/>
      <c r="I749" s="1"/>
      <c r="J749" s="1"/>
      <c r="K749" s="1"/>
      <c r="L749" s="1"/>
      <c r="M749" s="5"/>
      <c r="N749" s="1"/>
      <c r="O749" s="1"/>
      <c r="P749" s="5"/>
      <c r="Q749" s="1"/>
      <c r="R749" s="1"/>
      <c r="S749" s="5"/>
      <c r="T749" s="7"/>
      <c r="U749" s="23"/>
      <c r="V749" s="1"/>
      <c r="W749" s="11"/>
      <c r="X749" s="10"/>
      <c r="Y749" s="45"/>
      <c r="Z749" s="92"/>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c r="CM749" s="93"/>
      <c r="CN749" s="93"/>
      <c r="CO749" s="93"/>
      <c r="CP749" s="93"/>
      <c r="CQ749" s="93"/>
      <c r="CR749" s="93"/>
      <c r="CS749" s="93"/>
      <c r="CT749" s="93"/>
      <c r="CU749" s="93"/>
      <c r="CV749" s="93"/>
      <c r="CW749" s="93"/>
      <c r="CX749" s="93"/>
      <c r="CY749" s="93"/>
      <c r="CZ749" s="93"/>
      <c r="DA749" s="93"/>
      <c r="DB749" s="93"/>
      <c r="DC749" s="93"/>
      <c r="DD749" s="93"/>
      <c r="DE749" s="93"/>
      <c r="DF749" s="93"/>
      <c r="DG749" s="93"/>
      <c r="DH749" s="93"/>
      <c r="DI749" s="93"/>
      <c r="DJ749" s="93"/>
      <c r="DK749" s="93"/>
      <c r="DL749" s="93"/>
      <c r="DM749" s="93"/>
      <c r="DN749" s="93"/>
      <c r="DO749" s="93"/>
      <c r="DP749" s="93"/>
      <c r="DQ749" s="93"/>
      <c r="DR749" s="93"/>
      <c r="DS749" s="93"/>
      <c r="DT749" s="93"/>
      <c r="DU749" s="1"/>
      <c r="DV749" s="1"/>
    </row>
    <row r="750" spans="1:126" ht="12.6" thickBot="1">
      <c r="A750" s="1"/>
      <c r="B750" s="242" t="s">
        <v>123</v>
      </c>
      <c r="C750" s="197"/>
      <c r="D750" s="196"/>
      <c r="E750" s="261"/>
      <c r="F750" s="47"/>
      <c r="G750" s="230"/>
      <c r="H750" s="18"/>
      <c r="I750" s="18" t="str">
        <f>$I$218</f>
        <v>прямой пост. расход, укажите сумму в месяц с ндс</v>
      </c>
      <c r="J750" s="1"/>
      <c r="K750" s="1"/>
      <c r="L750" s="1"/>
      <c r="M750" s="5" t="s">
        <v>6</v>
      </c>
      <c r="N750" s="584" t="s">
        <v>292</v>
      </c>
      <c r="O750" s="1"/>
      <c r="P750" s="5"/>
      <c r="Q750" s="1" t="s">
        <v>25</v>
      </c>
      <c r="R750" s="1"/>
      <c r="S750" s="5" t="s">
        <v>6</v>
      </c>
      <c r="T750" s="202"/>
      <c r="U750" s="23"/>
      <c r="V750" s="1"/>
      <c r="W750" s="11"/>
      <c r="X750" s="10"/>
      <c r="Y750" s="45"/>
      <c r="Z750" s="92"/>
      <c r="AA750" s="580" t="str">
        <f>IF(AA752=1,"1-ый мес. расхода","")</f>
        <v/>
      </c>
      <c r="AB750" s="580" t="str">
        <f t="shared" ref="AB750:CM750" si="2000">IF(AB752=1,"1-ый мес. расхода","")</f>
        <v/>
      </c>
      <c r="AC750" s="580" t="str">
        <f t="shared" si="2000"/>
        <v/>
      </c>
      <c r="AD750" s="580" t="str">
        <f t="shared" si="2000"/>
        <v/>
      </c>
      <c r="AE750" s="580" t="str">
        <f t="shared" si="2000"/>
        <v/>
      </c>
      <c r="AF750" s="580" t="str">
        <f t="shared" si="2000"/>
        <v/>
      </c>
      <c r="AG750" s="580" t="str">
        <f t="shared" si="2000"/>
        <v/>
      </c>
      <c r="AH750" s="580" t="str">
        <f t="shared" si="2000"/>
        <v/>
      </c>
      <c r="AI750" s="580" t="str">
        <f t="shared" si="2000"/>
        <v/>
      </c>
      <c r="AJ750" s="580" t="str">
        <f t="shared" si="2000"/>
        <v/>
      </c>
      <c r="AK750" s="580" t="str">
        <f t="shared" si="2000"/>
        <v/>
      </c>
      <c r="AL750" s="580" t="str">
        <f t="shared" si="2000"/>
        <v/>
      </c>
      <c r="AM750" s="580" t="str">
        <f t="shared" si="2000"/>
        <v/>
      </c>
      <c r="AN750" s="580" t="str">
        <f t="shared" si="2000"/>
        <v/>
      </c>
      <c r="AO750" s="580" t="str">
        <f t="shared" si="2000"/>
        <v/>
      </c>
      <c r="AP750" s="580" t="str">
        <f t="shared" si="2000"/>
        <v/>
      </c>
      <c r="AQ750" s="580" t="str">
        <f t="shared" si="2000"/>
        <v/>
      </c>
      <c r="AR750" s="580" t="str">
        <f t="shared" si="2000"/>
        <v/>
      </c>
      <c r="AS750" s="580" t="str">
        <f t="shared" si="2000"/>
        <v/>
      </c>
      <c r="AT750" s="580" t="str">
        <f t="shared" si="2000"/>
        <v/>
      </c>
      <c r="AU750" s="580" t="str">
        <f t="shared" si="2000"/>
        <v/>
      </c>
      <c r="AV750" s="580" t="str">
        <f t="shared" si="2000"/>
        <v/>
      </c>
      <c r="AW750" s="580" t="str">
        <f t="shared" si="2000"/>
        <v/>
      </c>
      <c r="AX750" s="580" t="str">
        <f t="shared" si="2000"/>
        <v/>
      </c>
      <c r="AY750" s="580" t="str">
        <f t="shared" si="2000"/>
        <v/>
      </c>
      <c r="AZ750" s="580" t="str">
        <f t="shared" si="2000"/>
        <v/>
      </c>
      <c r="BA750" s="580" t="str">
        <f t="shared" si="2000"/>
        <v/>
      </c>
      <c r="BB750" s="580" t="str">
        <f t="shared" si="2000"/>
        <v/>
      </c>
      <c r="BC750" s="580" t="str">
        <f t="shared" si="2000"/>
        <v/>
      </c>
      <c r="BD750" s="580" t="str">
        <f t="shared" si="2000"/>
        <v/>
      </c>
      <c r="BE750" s="580" t="str">
        <f t="shared" si="2000"/>
        <v/>
      </c>
      <c r="BF750" s="580" t="str">
        <f t="shared" si="2000"/>
        <v/>
      </c>
      <c r="BG750" s="580" t="str">
        <f t="shared" si="2000"/>
        <v/>
      </c>
      <c r="BH750" s="580" t="str">
        <f t="shared" si="2000"/>
        <v/>
      </c>
      <c r="BI750" s="580" t="str">
        <f t="shared" si="2000"/>
        <v/>
      </c>
      <c r="BJ750" s="580" t="str">
        <f t="shared" si="2000"/>
        <v/>
      </c>
      <c r="BK750" s="580" t="str">
        <f t="shared" si="2000"/>
        <v/>
      </c>
      <c r="BL750" s="580" t="str">
        <f t="shared" si="2000"/>
        <v/>
      </c>
      <c r="BM750" s="580" t="str">
        <f t="shared" si="2000"/>
        <v/>
      </c>
      <c r="BN750" s="580" t="str">
        <f t="shared" si="2000"/>
        <v/>
      </c>
      <c r="BO750" s="580" t="str">
        <f t="shared" si="2000"/>
        <v/>
      </c>
      <c r="BP750" s="580" t="str">
        <f t="shared" si="2000"/>
        <v/>
      </c>
      <c r="BQ750" s="580" t="str">
        <f t="shared" si="2000"/>
        <v/>
      </c>
      <c r="BR750" s="580" t="str">
        <f t="shared" si="2000"/>
        <v/>
      </c>
      <c r="BS750" s="580" t="str">
        <f t="shared" si="2000"/>
        <v/>
      </c>
      <c r="BT750" s="580" t="str">
        <f t="shared" si="2000"/>
        <v/>
      </c>
      <c r="BU750" s="580" t="str">
        <f t="shared" si="2000"/>
        <v/>
      </c>
      <c r="BV750" s="580" t="str">
        <f t="shared" si="2000"/>
        <v/>
      </c>
      <c r="BW750" s="580" t="str">
        <f t="shared" si="2000"/>
        <v/>
      </c>
      <c r="BX750" s="580" t="str">
        <f t="shared" si="2000"/>
        <v/>
      </c>
      <c r="BY750" s="580" t="str">
        <f t="shared" si="2000"/>
        <v/>
      </c>
      <c r="BZ750" s="580" t="str">
        <f t="shared" si="2000"/>
        <v/>
      </c>
      <c r="CA750" s="580" t="str">
        <f t="shared" si="2000"/>
        <v/>
      </c>
      <c r="CB750" s="580" t="str">
        <f t="shared" si="2000"/>
        <v/>
      </c>
      <c r="CC750" s="580" t="str">
        <f t="shared" si="2000"/>
        <v/>
      </c>
      <c r="CD750" s="580" t="str">
        <f t="shared" si="2000"/>
        <v/>
      </c>
      <c r="CE750" s="580" t="str">
        <f t="shared" si="2000"/>
        <v/>
      </c>
      <c r="CF750" s="580" t="str">
        <f t="shared" si="2000"/>
        <v/>
      </c>
      <c r="CG750" s="580" t="str">
        <f t="shared" si="2000"/>
        <v/>
      </c>
      <c r="CH750" s="580" t="str">
        <f t="shared" si="2000"/>
        <v/>
      </c>
      <c r="CI750" s="580" t="str">
        <f t="shared" si="2000"/>
        <v/>
      </c>
      <c r="CJ750" s="580" t="str">
        <f t="shared" si="2000"/>
        <v/>
      </c>
      <c r="CK750" s="580" t="str">
        <f t="shared" si="2000"/>
        <v/>
      </c>
      <c r="CL750" s="580" t="str">
        <f t="shared" si="2000"/>
        <v/>
      </c>
      <c r="CM750" s="580" t="str">
        <f t="shared" si="2000"/>
        <v/>
      </c>
      <c r="CN750" s="580" t="str">
        <f t="shared" ref="CN750:DT750" si="2001">IF(CN752=1,"1-ый мес. расхода","")</f>
        <v/>
      </c>
      <c r="CO750" s="580" t="str">
        <f t="shared" si="2001"/>
        <v/>
      </c>
      <c r="CP750" s="580" t="str">
        <f t="shared" si="2001"/>
        <v/>
      </c>
      <c r="CQ750" s="580" t="str">
        <f t="shared" si="2001"/>
        <v/>
      </c>
      <c r="CR750" s="580" t="str">
        <f t="shared" si="2001"/>
        <v/>
      </c>
      <c r="CS750" s="580" t="str">
        <f t="shared" si="2001"/>
        <v/>
      </c>
      <c r="CT750" s="580" t="str">
        <f t="shared" si="2001"/>
        <v/>
      </c>
      <c r="CU750" s="580" t="str">
        <f t="shared" si="2001"/>
        <v/>
      </c>
      <c r="CV750" s="580" t="str">
        <f t="shared" si="2001"/>
        <v/>
      </c>
      <c r="CW750" s="580" t="str">
        <f t="shared" si="2001"/>
        <v/>
      </c>
      <c r="CX750" s="580" t="str">
        <f t="shared" si="2001"/>
        <v/>
      </c>
      <c r="CY750" s="580" t="str">
        <f t="shared" si="2001"/>
        <v/>
      </c>
      <c r="CZ750" s="580" t="str">
        <f t="shared" si="2001"/>
        <v/>
      </c>
      <c r="DA750" s="580" t="str">
        <f t="shared" si="2001"/>
        <v/>
      </c>
      <c r="DB750" s="580" t="str">
        <f t="shared" si="2001"/>
        <v/>
      </c>
      <c r="DC750" s="580" t="str">
        <f t="shared" si="2001"/>
        <v/>
      </c>
      <c r="DD750" s="580" t="str">
        <f t="shared" si="2001"/>
        <v/>
      </c>
      <c r="DE750" s="580" t="str">
        <f t="shared" si="2001"/>
        <v/>
      </c>
      <c r="DF750" s="580" t="str">
        <f t="shared" si="2001"/>
        <v/>
      </c>
      <c r="DG750" s="580" t="str">
        <f t="shared" si="2001"/>
        <v/>
      </c>
      <c r="DH750" s="580" t="str">
        <f t="shared" si="2001"/>
        <v/>
      </c>
      <c r="DI750" s="580" t="str">
        <f t="shared" si="2001"/>
        <v/>
      </c>
      <c r="DJ750" s="580" t="str">
        <f t="shared" si="2001"/>
        <v/>
      </c>
      <c r="DK750" s="580" t="str">
        <f t="shared" si="2001"/>
        <v/>
      </c>
      <c r="DL750" s="580" t="str">
        <f t="shared" si="2001"/>
        <v/>
      </c>
      <c r="DM750" s="580" t="str">
        <f t="shared" si="2001"/>
        <v/>
      </c>
      <c r="DN750" s="580" t="str">
        <f t="shared" si="2001"/>
        <v/>
      </c>
      <c r="DO750" s="580" t="str">
        <f t="shared" si="2001"/>
        <v/>
      </c>
      <c r="DP750" s="580" t="str">
        <f t="shared" si="2001"/>
        <v/>
      </c>
      <c r="DQ750" s="580" t="str">
        <f t="shared" si="2001"/>
        <v/>
      </c>
      <c r="DR750" s="580" t="str">
        <f t="shared" si="2001"/>
        <v/>
      </c>
      <c r="DS750" s="580" t="str">
        <f t="shared" si="2001"/>
        <v/>
      </c>
      <c r="DT750" s="580" t="str">
        <f t="shared" si="2001"/>
        <v/>
      </c>
      <c r="DU750" s="1"/>
      <c r="DV750" s="1"/>
    </row>
    <row r="751" spans="1:126" ht="4.2" customHeight="1" thickTop="1">
      <c r="A751" s="1"/>
      <c r="B751" s="1"/>
      <c r="C751" s="1"/>
      <c r="D751" s="1"/>
      <c r="E751" s="261"/>
      <c r="F751" s="47"/>
      <c r="G751" s="229"/>
      <c r="H751" s="1"/>
      <c r="I751" s="1"/>
      <c r="J751" s="1"/>
      <c r="K751" s="1"/>
      <c r="L751" s="1"/>
      <c r="M751" s="5"/>
      <c r="N751" s="308"/>
      <c r="O751" s="1"/>
      <c r="P751" s="5"/>
      <c r="Q751" s="1"/>
      <c r="R751" s="1"/>
      <c r="S751" s="5"/>
      <c r="T751" s="7"/>
      <c r="U751" s="23"/>
      <c r="V751" s="1"/>
      <c r="W751" s="11"/>
      <c r="X751" s="10"/>
      <c r="Y751" s="45"/>
      <c r="Z751" s="92"/>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1"/>
      <c r="DV751" s="1"/>
    </row>
    <row r="752" spans="1:126" s="22" customFormat="1">
      <c r="A752" s="18"/>
      <c r="B752" s="5"/>
      <c r="C752" s="33" t="str">
        <f>$C$220</f>
        <v>месяц старта расхода</v>
      </c>
      <c r="D752" s="196"/>
      <c r="E752" s="267"/>
      <c r="F752" s="51"/>
      <c r="G752" s="230"/>
      <c r="H752" s="18"/>
      <c r="I752" s="18"/>
      <c r="J752" s="5" t="s">
        <v>6</v>
      </c>
      <c r="K752" s="578"/>
      <c r="L752" s="23" t="s">
        <v>7</v>
      </c>
      <c r="M752" s="19"/>
      <c r="N752" s="196" t="s">
        <v>140</v>
      </c>
      <c r="O752" s="18"/>
      <c r="P752" s="19"/>
      <c r="Q752" s="18" t="s">
        <v>12</v>
      </c>
      <c r="R752" s="18"/>
      <c r="S752" s="19" t="s">
        <v>6</v>
      </c>
      <c r="T752" s="204"/>
      <c r="U752" s="25" t="s">
        <v>7</v>
      </c>
      <c r="V752" s="18"/>
      <c r="W752" s="20"/>
      <c r="X752" s="21"/>
      <c r="Y752" s="46"/>
      <c r="Z752" s="95"/>
      <c r="AA752" s="581" t="str">
        <f>IF(AA754="","",IF(AND(Z754="",AA754&lt;&gt;""),1,Z752+1))</f>
        <v/>
      </c>
      <c r="AB752" s="581" t="str">
        <f t="shared" ref="AB752:CM752" si="2002">IF(AB754="","",IF(AND(AA754="",AB754&lt;&gt;""),1,AA752+1))</f>
        <v/>
      </c>
      <c r="AC752" s="581" t="str">
        <f t="shared" si="2002"/>
        <v/>
      </c>
      <c r="AD752" s="581" t="str">
        <f t="shared" si="2002"/>
        <v/>
      </c>
      <c r="AE752" s="581" t="str">
        <f t="shared" si="2002"/>
        <v/>
      </c>
      <c r="AF752" s="581" t="str">
        <f t="shared" si="2002"/>
        <v/>
      </c>
      <c r="AG752" s="581" t="str">
        <f t="shared" si="2002"/>
        <v/>
      </c>
      <c r="AH752" s="581" t="str">
        <f t="shared" si="2002"/>
        <v/>
      </c>
      <c r="AI752" s="581" t="str">
        <f t="shared" si="2002"/>
        <v/>
      </c>
      <c r="AJ752" s="581" t="str">
        <f t="shared" si="2002"/>
        <v/>
      </c>
      <c r="AK752" s="581" t="str">
        <f t="shared" si="2002"/>
        <v/>
      </c>
      <c r="AL752" s="581" t="str">
        <f t="shared" si="2002"/>
        <v/>
      </c>
      <c r="AM752" s="581" t="str">
        <f t="shared" si="2002"/>
        <v/>
      </c>
      <c r="AN752" s="581" t="str">
        <f t="shared" si="2002"/>
        <v/>
      </c>
      <c r="AO752" s="581" t="str">
        <f t="shared" si="2002"/>
        <v/>
      </c>
      <c r="AP752" s="581" t="str">
        <f t="shared" si="2002"/>
        <v/>
      </c>
      <c r="AQ752" s="581" t="str">
        <f t="shared" si="2002"/>
        <v/>
      </c>
      <c r="AR752" s="581" t="str">
        <f t="shared" si="2002"/>
        <v/>
      </c>
      <c r="AS752" s="581" t="str">
        <f t="shared" si="2002"/>
        <v/>
      </c>
      <c r="AT752" s="581" t="str">
        <f t="shared" si="2002"/>
        <v/>
      </c>
      <c r="AU752" s="581" t="str">
        <f t="shared" si="2002"/>
        <v/>
      </c>
      <c r="AV752" s="581" t="str">
        <f t="shared" si="2002"/>
        <v/>
      </c>
      <c r="AW752" s="581" t="str">
        <f t="shared" si="2002"/>
        <v/>
      </c>
      <c r="AX752" s="581" t="str">
        <f t="shared" si="2002"/>
        <v/>
      </c>
      <c r="AY752" s="581" t="str">
        <f t="shared" si="2002"/>
        <v/>
      </c>
      <c r="AZ752" s="581" t="str">
        <f t="shared" si="2002"/>
        <v/>
      </c>
      <c r="BA752" s="581" t="str">
        <f t="shared" si="2002"/>
        <v/>
      </c>
      <c r="BB752" s="581" t="str">
        <f t="shared" si="2002"/>
        <v/>
      </c>
      <c r="BC752" s="581" t="str">
        <f t="shared" si="2002"/>
        <v/>
      </c>
      <c r="BD752" s="581" t="str">
        <f t="shared" si="2002"/>
        <v/>
      </c>
      <c r="BE752" s="581" t="str">
        <f t="shared" si="2002"/>
        <v/>
      </c>
      <c r="BF752" s="581" t="str">
        <f t="shared" si="2002"/>
        <v/>
      </c>
      <c r="BG752" s="581" t="str">
        <f t="shared" si="2002"/>
        <v/>
      </c>
      <c r="BH752" s="581" t="str">
        <f t="shared" si="2002"/>
        <v/>
      </c>
      <c r="BI752" s="581" t="str">
        <f t="shared" si="2002"/>
        <v/>
      </c>
      <c r="BJ752" s="581" t="str">
        <f t="shared" si="2002"/>
        <v/>
      </c>
      <c r="BK752" s="581" t="str">
        <f t="shared" si="2002"/>
        <v/>
      </c>
      <c r="BL752" s="581" t="str">
        <f t="shared" si="2002"/>
        <v/>
      </c>
      <c r="BM752" s="581" t="str">
        <f t="shared" si="2002"/>
        <v/>
      </c>
      <c r="BN752" s="581" t="str">
        <f t="shared" si="2002"/>
        <v/>
      </c>
      <c r="BO752" s="581" t="str">
        <f t="shared" si="2002"/>
        <v/>
      </c>
      <c r="BP752" s="581" t="str">
        <f t="shared" si="2002"/>
        <v/>
      </c>
      <c r="BQ752" s="581" t="str">
        <f t="shared" si="2002"/>
        <v/>
      </c>
      <c r="BR752" s="581" t="str">
        <f t="shared" si="2002"/>
        <v/>
      </c>
      <c r="BS752" s="581" t="str">
        <f t="shared" si="2002"/>
        <v/>
      </c>
      <c r="BT752" s="581" t="str">
        <f t="shared" si="2002"/>
        <v/>
      </c>
      <c r="BU752" s="581" t="str">
        <f t="shared" si="2002"/>
        <v/>
      </c>
      <c r="BV752" s="581" t="str">
        <f t="shared" si="2002"/>
        <v/>
      </c>
      <c r="BW752" s="581" t="str">
        <f t="shared" si="2002"/>
        <v/>
      </c>
      <c r="BX752" s="581" t="str">
        <f t="shared" si="2002"/>
        <v/>
      </c>
      <c r="BY752" s="581" t="str">
        <f t="shared" si="2002"/>
        <v/>
      </c>
      <c r="BZ752" s="581" t="str">
        <f t="shared" si="2002"/>
        <v/>
      </c>
      <c r="CA752" s="581" t="str">
        <f t="shared" si="2002"/>
        <v/>
      </c>
      <c r="CB752" s="581" t="str">
        <f t="shared" si="2002"/>
        <v/>
      </c>
      <c r="CC752" s="581" t="str">
        <f t="shared" si="2002"/>
        <v/>
      </c>
      <c r="CD752" s="581" t="str">
        <f t="shared" si="2002"/>
        <v/>
      </c>
      <c r="CE752" s="581" t="str">
        <f t="shared" si="2002"/>
        <v/>
      </c>
      <c r="CF752" s="581" t="str">
        <f t="shared" si="2002"/>
        <v/>
      </c>
      <c r="CG752" s="581" t="str">
        <f t="shared" si="2002"/>
        <v/>
      </c>
      <c r="CH752" s="581" t="str">
        <f t="shared" si="2002"/>
        <v/>
      </c>
      <c r="CI752" s="581" t="str">
        <f t="shared" si="2002"/>
        <v/>
      </c>
      <c r="CJ752" s="581" t="str">
        <f t="shared" si="2002"/>
        <v/>
      </c>
      <c r="CK752" s="581" t="str">
        <f t="shared" si="2002"/>
        <v/>
      </c>
      <c r="CL752" s="581" t="str">
        <f t="shared" si="2002"/>
        <v/>
      </c>
      <c r="CM752" s="581" t="str">
        <f t="shared" si="2002"/>
        <v/>
      </c>
      <c r="CN752" s="581" t="str">
        <f t="shared" ref="CN752:DT752" si="2003">IF(CN754="","",IF(AND(CM754="",CN754&lt;&gt;""),1,CM752+1))</f>
        <v/>
      </c>
      <c r="CO752" s="581" t="str">
        <f t="shared" si="2003"/>
        <v/>
      </c>
      <c r="CP752" s="581" t="str">
        <f t="shared" si="2003"/>
        <v/>
      </c>
      <c r="CQ752" s="581" t="str">
        <f t="shared" si="2003"/>
        <v/>
      </c>
      <c r="CR752" s="581" t="str">
        <f t="shared" si="2003"/>
        <v/>
      </c>
      <c r="CS752" s="581" t="str">
        <f t="shared" si="2003"/>
        <v/>
      </c>
      <c r="CT752" s="581" t="str">
        <f t="shared" si="2003"/>
        <v/>
      </c>
      <c r="CU752" s="581" t="str">
        <f t="shared" si="2003"/>
        <v/>
      </c>
      <c r="CV752" s="581" t="str">
        <f t="shared" si="2003"/>
        <v/>
      </c>
      <c r="CW752" s="581" t="str">
        <f t="shared" si="2003"/>
        <v/>
      </c>
      <c r="CX752" s="581" t="str">
        <f t="shared" si="2003"/>
        <v/>
      </c>
      <c r="CY752" s="581" t="str">
        <f t="shared" si="2003"/>
        <v/>
      </c>
      <c r="CZ752" s="581" t="str">
        <f t="shared" si="2003"/>
        <v/>
      </c>
      <c r="DA752" s="581" t="str">
        <f t="shared" si="2003"/>
        <v/>
      </c>
      <c r="DB752" s="581" t="str">
        <f t="shared" si="2003"/>
        <v/>
      </c>
      <c r="DC752" s="581" t="str">
        <f t="shared" si="2003"/>
        <v/>
      </c>
      <c r="DD752" s="581" t="str">
        <f t="shared" si="2003"/>
        <v/>
      </c>
      <c r="DE752" s="581" t="str">
        <f t="shared" si="2003"/>
        <v/>
      </c>
      <c r="DF752" s="581" t="str">
        <f t="shared" si="2003"/>
        <v/>
      </c>
      <c r="DG752" s="581" t="str">
        <f t="shared" si="2003"/>
        <v/>
      </c>
      <c r="DH752" s="581" t="str">
        <f t="shared" si="2003"/>
        <v/>
      </c>
      <c r="DI752" s="581" t="str">
        <f t="shared" si="2003"/>
        <v/>
      </c>
      <c r="DJ752" s="581" t="str">
        <f t="shared" si="2003"/>
        <v/>
      </c>
      <c r="DK752" s="581" t="str">
        <f t="shared" si="2003"/>
        <v/>
      </c>
      <c r="DL752" s="581" t="str">
        <f t="shared" si="2003"/>
        <v/>
      </c>
      <c r="DM752" s="581" t="str">
        <f t="shared" si="2003"/>
        <v/>
      </c>
      <c r="DN752" s="581" t="str">
        <f t="shared" si="2003"/>
        <v/>
      </c>
      <c r="DO752" s="581" t="str">
        <f t="shared" si="2003"/>
        <v/>
      </c>
      <c r="DP752" s="581" t="str">
        <f t="shared" si="2003"/>
        <v/>
      </c>
      <c r="DQ752" s="581" t="str">
        <f t="shared" si="2003"/>
        <v/>
      </c>
      <c r="DR752" s="581" t="str">
        <f t="shared" si="2003"/>
        <v/>
      </c>
      <c r="DS752" s="581" t="str">
        <f t="shared" si="2003"/>
        <v/>
      </c>
      <c r="DT752" s="581" t="str">
        <f t="shared" si="2003"/>
        <v/>
      </c>
      <c r="DU752" s="18"/>
      <c r="DV752" s="18"/>
    </row>
    <row r="753" spans="1:126" ht="4.2" customHeight="1">
      <c r="A753" s="1"/>
      <c r="B753" s="5"/>
      <c r="C753" s="1"/>
      <c r="D753" s="1"/>
      <c r="E753" s="261"/>
      <c r="F753" s="47"/>
      <c r="G753" s="229"/>
      <c r="H753" s="1"/>
      <c r="I753" s="1"/>
      <c r="J753" s="1"/>
      <c r="K753" s="1"/>
      <c r="L753" s="1"/>
      <c r="M753" s="5"/>
      <c r="N753" s="18"/>
      <c r="O753" s="1"/>
      <c r="P753" s="5"/>
      <c r="Q753" s="1"/>
      <c r="R753" s="1"/>
      <c r="S753" s="5"/>
      <c r="T753" s="7"/>
      <c r="U753" s="23"/>
      <c r="V753" s="1"/>
      <c r="W753" s="11"/>
      <c r="X753" s="10"/>
      <c r="Y753" s="45"/>
      <c r="Z753" s="92"/>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1"/>
      <c r="DV753" s="1"/>
    </row>
    <row r="754" spans="1:126" s="22" customFormat="1">
      <c r="A754" s="18"/>
      <c r="B754" s="5"/>
      <c r="C754" s="33" t="str">
        <f>$C$222</f>
        <v>месяц окончания расхода</v>
      </c>
      <c r="D754" s="18"/>
      <c r="E754" s="267"/>
      <c r="F754" s="51"/>
      <c r="G754" s="230"/>
      <c r="H754" s="18"/>
      <c r="I754" s="18"/>
      <c r="J754" s="5" t="s">
        <v>6</v>
      </c>
      <c r="K754" s="578"/>
      <c r="L754" s="23" t="s">
        <v>7</v>
      </c>
      <c r="M754" s="19"/>
      <c r="N754" s="196" t="s">
        <v>142</v>
      </c>
      <c r="O754" s="18"/>
      <c r="P754" s="19"/>
      <c r="Q754" s="18" t="str">
        <f>IF(T752=справочники!$E$9,"a+qx",IF(T752=справочники!$E$10,"aq^x",IF(T752=справочники!$E$11,"a^(1+qx)","??")))</f>
        <v>??</v>
      </c>
      <c r="R754" s="18"/>
      <c r="S754" s="19" t="s">
        <v>6</v>
      </c>
      <c r="T754" s="212"/>
      <c r="U754" s="25"/>
      <c r="V754" s="18"/>
      <c r="W754" s="20"/>
      <c r="X754" s="21"/>
      <c r="Y754" s="46"/>
      <c r="Z754" s="95"/>
      <c r="AA754" s="582" t="str">
        <f>IF(AND(AA$8&gt;=$K752,AA$8&lt;=IF(OR($K754="",$K754=0),1000000,$K754)),AA$8,"")</f>
        <v/>
      </c>
      <c r="AB754" s="582" t="str">
        <f t="shared" ref="AB754:CM754" si="2004">IF(AND(AB$8&gt;=$K752,AB$8&lt;=IF(OR($K754="",$K754=0),1000000,$K754)),AB$8,"")</f>
        <v/>
      </c>
      <c r="AC754" s="582" t="str">
        <f t="shared" si="2004"/>
        <v/>
      </c>
      <c r="AD754" s="582" t="str">
        <f t="shared" si="2004"/>
        <v/>
      </c>
      <c r="AE754" s="582" t="str">
        <f t="shared" si="2004"/>
        <v/>
      </c>
      <c r="AF754" s="582" t="str">
        <f t="shared" si="2004"/>
        <v/>
      </c>
      <c r="AG754" s="582" t="str">
        <f t="shared" si="2004"/>
        <v/>
      </c>
      <c r="AH754" s="582" t="str">
        <f t="shared" si="2004"/>
        <v/>
      </c>
      <c r="AI754" s="582" t="str">
        <f t="shared" si="2004"/>
        <v/>
      </c>
      <c r="AJ754" s="582" t="str">
        <f t="shared" si="2004"/>
        <v/>
      </c>
      <c r="AK754" s="582" t="str">
        <f t="shared" si="2004"/>
        <v/>
      </c>
      <c r="AL754" s="582" t="str">
        <f t="shared" si="2004"/>
        <v/>
      </c>
      <c r="AM754" s="582" t="str">
        <f t="shared" si="2004"/>
        <v/>
      </c>
      <c r="AN754" s="582" t="str">
        <f t="shared" si="2004"/>
        <v/>
      </c>
      <c r="AO754" s="582" t="str">
        <f t="shared" si="2004"/>
        <v/>
      </c>
      <c r="AP754" s="582" t="str">
        <f t="shared" si="2004"/>
        <v/>
      </c>
      <c r="AQ754" s="582" t="str">
        <f t="shared" si="2004"/>
        <v/>
      </c>
      <c r="AR754" s="582" t="str">
        <f t="shared" si="2004"/>
        <v/>
      </c>
      <c r="AS754" s="582" t="str">
        <f t="shared" si="2004"/>
        <v/>
      </c>
      <c r="AT754" s="582" t="str">
        <f t="shared" si="2004"/>
        <v/>
      </c>
      <c r="AU754" s="582" t="str">
        <f t="shared" si="2004"/>
        <v/>
      </c>
      <c r="AV754" s="582" t="str">
        <f t="shared" si="2004"/>
        <v/>
      </c>
      <c r="AW754" s="582" t="str">
        <f t="shared" si="2004"/>
        <v/>
      </c>
      <c r="AX754" s="582" t="str">
        <f t="shared" si="2004"/>
        <v/>
      </c>
      <c r="AY754" s="582" t="str">
        <f t="shared" si="2004"/>
        <v/>
      </c>
      <c r="AZ754" s="582" t="str">
        <f t="shared" si="2004"/>
        <v/>
      </c>
      <c r="BA754" s="582" t="str">
        <f t="shared" si="2004"/>
        <v/>
      </c>
      <c r="BB754" s="582" t="str">
        <f t="shared" si="2004"/>
        <v/>
      </c>
      <c r="BC754" s="582" t="str">
        <f t="shared" si="2004"/>
        <v/>
      </c>
      <c r="BD754" s="582" t="str">
        <f t="shared" si="2004"/>
        <v/>
      </c>
      <c r="BE754" s="582" t="str">
        <f t="shared" si="2004"/>
        <v/>
      </c>
      <c r="BF754" s="582" t="str">
        <f t="shared" si="2004"/>
        <v/>
      </c>
      <c r="BG754" s="582" t="str">
        <f t="shared" si="2004"/>
        <v/>
      </c>
      <c r="BH754" s="582" t="str">
        <f t="shared" si="2004"/>
        <v/>
      </c>
      <c r="BI754" s="582" t="str">
        <f t="shared" si="2004"/>
        <v/>
      </c>
      <c r="BJ754" s="582" t="str">
        <f t="shared" si="2004"/>
        <v/>
      </c>
      <c r="BK754" s="582" t="str">
        <f t="shared" si="2004"/>
        <v/>
      </c>
      <c r="BL754" s="582" t="str">
        <f t="shared" si="2004"/>
        <v/>
      </c>
      <c r="BM754" s="582" t="str">
        <f t="shared" si="2004"/>
        <v/>
      </c>
      <c r="BN754" s="582" t="str">
        <f t="shared" si="2004"/>
        <v/>
      </c>
      <c r="BO754" s="582" t="str">
        <f t="shared" si="2004"/>
        <v/>
      </c>
      <c r="BP754" s="582" t="str">
        <f t="shared" si="2004"/>
        <v/>
      </c>
      <c r="BQ754" s="582" t="str">
        <f t="shared" si="2004"/>
        <v/>
      </c>
      <c r="BR754" s="582" t="str">
        <f t="shared" si="2004"/>
        <v/>
      </c>
      <c r="BS754" s="582" t="str">
        <f t="shared" si="2004"/>
        <v/>
      </c>
      <c r="BT754" s="582" t="str">
        <f t="shared" si="2004"/>
        <v/>
      </c>
      <c r="BU754" s="582" t="str">
        <f t="shared" si="2004"/>
        <v/>
      </c>
      <c r="BV754" s="582" t="str">
        <f t="shared" si="2004"/>
        <v/>
      </c>
      <c r="BW754" s="582" t="str">
        <f t="shared" si="2004"/>
        <v/>
      </c>
      <c r="BX754" s="582" t="str">
        <f t="shared" si="2004"/>
        <v/>
      </c>
      <c r="BY754" s="582" t="str">
        <f t="shared" si="2004"/>
        <v/>
      </c>
      <c r="BZ754" s="582" t="str">
        <f t="shared" si="2004"/>
        <v/>
      </c>
      <c r="CA754" s="582" t="str">
        <f t="shared" si="2004"/>
        <v/>
      </c>
      <c r="CB754" s="582" t="str">
        <f t="shared" si="2004"/>
        <v/>
      </c>
      <c r="CC754" s="582" t="str">
        <f t="shared" si="2004"/>
        <v/>
      </c>
      <c r="CD754" s="582" t="str">
        <f t="shared" si="2004"/>
        <v/>
      </c>
      <c r="CE754" s="582" t="str">
        <f t="shared" si="2004"/>
        <v/>
      </c>
      <c r="CF754" s="582" t="str">
        <f t="shared" si="2004"/>
        <v/>
      </c>
      <c r="CG754" s="582" t="str">
        <f t="shared" si="2004"/>
        <v/>
      </c>
      <c r="CH754" s="582" t="str">
        <f t="shared" si="2004"/>
        <v/>
      </c>
      <c r="CI754" s="582" t="str">
        <f t="shared" si="2004"/>
        <v/>
      </c>
      <c r="CJ754" s="582" t="str">
        <f t="shared" si="2004"/>
        <v/>
      </c>
      <c r="CK754" s="582" t="str">
        <f t="shared" si="2004"/>
        <v/>
      </c>
      <c r="CL754" s="582" t="str">
        <f t="shared" si="2004"/>
        <v/>
      </c>
      <c r="CM754" s="582" t="str">
        <f t="shared" si="2004"/>
        <v/>
      </c>
      <c r="CN754" s="582" t="str">
        <f t="shared" ref="CN754:DT754" si="2005">IF(AND(CN$8&gt;=$K752,CN$8&lt;=IF(OR($K754="",$K754=0),1000000,$K754)),CN$8,"")</f>
        <v/>
      </c>
      <c r="CO754" s="582" t="str">
        <f t="shared" si="2005"/>
        <v/>
      </c>
      <c r="CP754" s="582" t="str">
        <f t="shared" si="2005"/>
        <v/>
      </c>
      <c r="CQ754" s="582" t="str">
        <f t="shared" si="2005"/>
        <v/>
      </c>
      <c r="CR754" s="582" t="str">
        <f t="shared" si="2005"/>
        <v/>
      </c>
      <c r="CS754" s="582" t="str">
        <f t="shared" si="2005"/>
        <v/>
      </c>
      <c r="CT754" s="582" t="str">
        <f t="shared" si="2005"/>
        <v/>
      </c>
      <c r="CU754" s="582" t="str">
        <f t="shared" si="2005"/>
        <v/>
      </c>
      <c r="CV754" s="582" t="str">
        <f t="shared" si="2005"/>
        <v/>
      </c>
      <c r="CW754" s="582" t="str">
        <f t="shared" si="2005"/>
        <v/>
      </c>
      <c r="CX754" s="582" t="str">
        <f t="shared" si="2005"/>
        <v/>
      </c>
      <c r="CY754" s="582" t="str">
        <f t="shared" si="2005"/>
        <v/>
      </c>
      <c r="CZ754" s="582" t="str">
        <f t="shared" si="2005"/>
        <v/>
      </c>
      <c r="DA754" s="582" t="str">
        <f t="shared" si="2005"/>
        <v/>
      </c>
      <c r="DB754" s="582" t="str">
        <f t="shared" si="2005"/>
        <v/>
      </c>
      <c r="DC754" s="582" t="str">
        <f t="shared" si="2005"/>
        <v/>
      </c>
      <c r="DD754" s="582" t="str">
        <f t="shared" si="2005"/>
        <v/>
      </c>
      <c r="DE754" s="582" t="str">
        <f t="shared" si="2005"/>
        <v/>
      </c>
      <c r="DF754" s="582" t="str">
        <f t="shared" si="2005"/>
        <v/>
      </c>
      <c r="DG754" s="582" t="str">
        <f t="shared" si="2005"/>
        <v/>
      </c>
      <c r="DH754" s="582" t="str">
        <f t="shared" si="2005"/>
        <v/>
      </c>
      <c r="DI754" s="582" t="str">
        <f t="shared" si="2005"/>
        <v/>
      </c>
      <c r="DJ754" s="582" t="str">
        <f t="shared" si="2005"/>
        <v/>
      </c>
      <c r="DK754" s="582" t="str">
        <f t="shared" si="2005"/>
        <v/>
      </c>
      <c r="DL754" s="582" t="str">
        <f t="shared" si="2005"/>
        <v/>
      </c>
      <c r="DM754" s="582" t="str">
        <f t="shared" si="2005"/>
        <v/>
      </c>
      <c r="DN754" s="582" t="str">
        <f t="shared" si="2005"/>
        <v/>
      </c>
      <c r="DO754" s="582" t="str">
        <f t="shared" si="2005"/>
        <v/>
      </c>
      <c r="DP754" s="582" t="str">
        <f t="shared" si="2005"/>
        <v/>
      </c>
      <c r="DQ754" s="582" t="str">
        <f t="shared" si="2005"/>
        <v/>
      </c>
      <c r="DR754" s="582" t="str">
        <f t="shared" si="2005"/>
        <v/>
      </c>
      <c r="DS754" s="582" t="str">
        <f t="shared" si="2005"/>
        <v/>
      </c>
      <c r="DT754" s="582" t="str">
        <f t="shared" si="2005"/>
        <v/>
      </c>
      <c r="DU754" s="18"/>
      <c r="DV754" s="18"/>
    </row>
    <row r="755" spans="1:126" ht="4.2" customHeight="1">
      <c r="A755" s="1"/>
      <c r="B755" s="1"/>
      <c r="C755" s="1"/>
      <c r="D755" s="1"/>
      <c r="E755" s="261"/>
      <c r="F755" s="47"/>
      <c r="G755" s="229"/>
      <c r="H755" s="1"/>
      <c r="I755" s="1"/>
      <c r="J755" s="1"/>
      <c r="K755" s="1"/>
      <c r="L755" s="1"/>
      <c r="M755" s="5"/>
      <c r="N755" s="1"/>
      <c r="O755" s="1"/>
      <c r="P755" s="5"/>
      <c r="Q755" s="1"/>
      <c r="R755" s="1"/>
      <c r="S755" s="5"/>
      <c r="T755" s="7"/>
      <c r="U755" s="23"/>
      <c r="V755" s="1"/>
      <c r="W755" s="11"/>
      <c r="X755" s="10"/>
      <c r="Y755" s="45"/>
      <c r="Z755" s="92"/>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c r="CW755" s="93"/>
      <c r="CX755" s="93"/>
      <c r="CY755" s="93"/>
      <c r="CZ755" s="93"/>
      <c r="DA755" s="93"/>
      <c r="DB755" s="93"/>
      <c r="DC755" s="93"/>
      <c r="DD755" s="93"/>
      <c r="DE755" s="93"/>
      <c r="DF755" s="93"/>
      <c r="DG755" s="93"/>
      <c r="DH755" s="93"/>
      <c r="DI755" s="93"/>
      <c r="DJ755" s="93"/>
      <c r="DK755" s="93"/>
      <c r="DL755" s="93"/>
      <c r="DM755" s="93"/>
      <c r="DN755" s="93"/>
      <c r="DO755" s="93"/>
      <c r="DP755" s="93"/>
      <c r="DQ755" s="93"/>
      <c r="DR755" s="93"/>
      <c r="DS755" s="93"/>
      <c r="DT755" s="93"/>
      <c r="DU755" s="1"/>
      <c r="DV755" s="1"/>
    </row>
    <row r="756" spans="1:126" s="22" customFormat="1">
      <c r="A756" s="18"/>
      <c r="B756" s="242" t="s">
        <v>131</v>
      </c>
      <c r="C756" s="18"/>
      <c r="D756" s="18"/>
      <c r="E756" s="267"/>
      <c r="F756" s="51"/>
      <c r="G756" s="230"/>
      <c r="H756" s="18"/>
      <c r="I756" s="243" t="s">
        <v>132</v>
      </c>
      <c r="J756" s="18"/>
      <c r="K756" s="18"/>
      <c r="L756" s="18"/>
      <c r="M756" s="19"/>
      <c r="N756" s="196" t="s">
        <v>141</v>
      </c>
      <c r="O756" s="18"/>
      <c r="P756" s="19"/>
      <c r="Q756" s="18" t="s">
        <v>69</v>
      </c>
      <c r="R756" s="18"/>
      <c r="S756" s="19" t="s">
        <v>6</v>
      </c>
      <c r="T756" s="205"/>
      <c r="U756" s="25" t="s">
        <v>7</v>
      </c>
      <c r="V756" s="18"/>
      <c r="W756" s="20"/>
      <c r="X756" s="21"/>
      <c r="Y756" s="46"/>
      <c r="Z756" s="95"/>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96"/>
      <c r="BC756" s="96"/>
      <c r="BD756" s="96"/>
      <c r="BE756" s="96"/>
      <c r="BF756" s="96"/>
      <c r="BG756" s="96"/>
      <c r="BH756" s="96"/>
      <c r="BI756" s="96"/>
      <c r="BJ756" s="96"/>
      <c r="BK756" s="96"/>
      <c r="BL756" s="96"/>
      <c r="BM756" s="96"/>
      <c r="BN756" s="96"/>
      <c r="BO756" s="96"/>
      <c r="BP756" s="96"/>
      <c r="BQ756" s="96"/>
      <c r="BR756" s="96"/>
      <c r="BS756" s="96"/>
      <c r="BT756" s="96"/>
      <c r="BU756" s="96"/>
      <c r="BV756" s="96"/>
      <c r="BW756" s="96"/>
      <c r="BX756" s="96"/>
      <c r="BY756" s="96"/>
      <c r="BZ756" s="96"/>
      <c r="CA756" s="96"/>
      <c r="CB756" s="96"/>
      <c r="CC756" s="96"/>
      <c r="CD756" s="96"/>
      <c r="CE756" s="96"/>
      <c r="CF756" s="96"/>
      <c r="CG756" s="96"/>
      <c r="CH756" s="96"/>
      <c r="CI756" s="96"/>
      <c r="CJ756" s="96"/>
      <c r="CK756" s="96"/>
      <c r="CL756" s="96"/>
      <c r="CM756" s="96"/>
      <c r="CN756" s="96"/>
      <c r="CO756" s="96"/>
      <c r="CP756" s="96"/>
      <c r="CQ756" s="96"/>
      <c r="CR756" s="96"/>
      <c r="CS756" s="96"/>
      <c r="CT756" s="96"/>
      <c r="CU756" s="96"/>
      <c r="CV756" s="96"/>
      <c r="CW756" s="96"/>
      <c r="CX756" s="96"/>
      <c r="CY756" s="96"/>
      <c r="CZ756" s="96"/>
      <c r="DA756" s="96"/>
      <c r="DB756" s="96"/>
      <c r="DC756" s="96"/>
      <c r="DD756" s="96"/>
      <c r="DE756" s="96"/>
      <c r="DF756" s="96"/>
      <c r="DG756" s="96"/>
      <c r="DH756" s="96"/>
      <c r="DI756" s="96"/>
      <c r="DJ756" s="96"/>
      <c r="DK756" s="96"/>
      <c r="DL756" s="96"/>
      <c r="DM756" s="96"/>
      <c r="DN756" s="96"/>
      <c r="DO756" s="96"/>
      <c r="DP756" s="96"/>
      <c r="DQ756" s="96"/>
      <c r="DR756" s="96"/>
      <c r="DS756" s="96"/>
      <c r="DT756" s="96"/>
      <c r="DU756" s="18"/>
      <c r="DV756" s="18"/>
    </row>
    <row r="757" spans="1:126" ht="4.2" customHeight="1">
      <c r="A757" s="1"/>
      <c r="B757" s="1"/>
      <c r="C757" s="1"/>
      <c r="D757" s="1"/>
      <c r="E757" s="261"/>
      <c r="F757" s="47"/>
      <c r="G757" s="229"/>
      <c r="H757" s="1"/>
      <c r="I757" s="1"/>
      <c r="J757" s="1"/>
      <c r="K757" s="1"/>
      <c r="L757" s="1"/>
      <c r="M757" s="5"/>
      <c r="N757" s="1"/>
      <c r="O757" s="1"/>
      <c r="P757" s="5"/>
      <c r="Q757" s="1"/>
      <c r="R757" s="1"/>
      <c r="S757" s="5"/>
      <c r="T757" s="7"/>
      <c r="U757" s="23"/>
      <c r="V757" s="1"/>
      <c r="W757" s="11"/>
      <c r="X757" s="10"/>
      <c r="Y757" s="45"/>
      <c r="Z757" s="92"/>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c r="CM757" s="93"/>
      <c r="CN757" s="93"/>
      <c r="CO757" s="93"/>
      <c r="CP757" s="93"/>
      <c r="CQ757" s="93"/>
      <c r="CR757" s="93"/>
      <c r="CS757" s="93"/>
      <c r="CT757" s="93"/>
      <c r="CU757" s="93"/>
      <c r="CV757" s="93"/>
      <c r="CW757" s="93"/>
      <c r="CX757" s="93"/>
      <c r="CY757" s="93"/>
      <c r="CZ757" s="93"/>
      <c r="DA757" s="93"/>
      <c r="DB757" s="93"/>
      <c r="DC757" s="93"/>
      <c r="DD757" s="93"/>
      <c r="DE757" s="93"/>
      <c r="DF757" s="93"/>
      <c r="DG757" s="93"/>
      <c r="DH757" s="93"/>
      <c r="DI757" s="93"/>
      <c r="DJ757" s="93"/>
      <c r="DK757" s="93"/>
      <c r="DL757" s="93"/>
      <c r="DM757" s="93"/>
      <c r="DN757" s="93"/>
      <c r="DO757" s="93"/>
      <c r="DP757" s="93"/>
      <c r="DQ757" s="93"/>
      <c r="DR757" s="93"/>
      <c r="DS757" s="93"/>
      <c r="DT757" s="93"/>
      <c r="DU757" s="1"/>
      <c r="DV757" s="1"/>
    </row>
    <row r="758" spans="1:126" s="4" customFormat="1">
      <c r="A758" s="3"/>
      <c r="B758" s="257" t="s">
        <v>129</v>
      </c>
      <c r="C758" s="3"/>
      <c r="D758" s="3"/>
      <c r="E758" s="9"/>
      <c r="F758" s="50"/>
      <c r="G758" s="230"/>
      <c r="H758" s="12" t="str">
        <f>B758&amp;N750</f>
        <v>Учет - Статья прямого постоянного расхода</v>
      </c>
      <c r="I758" s="12"/>
      <c r="J758" s="3"/>
      <c r="K758" s="3"/>
      <c r="L758" s="3"/>
      <c r="M758" s="5"/>
      <c r="N758" s="35" t="str">
        <f>N571</f>
        <v>Продажа машиномест</v>
      </c>
      <c r="O758" s="35"/>
      <c r="P758" s="5"/>
      <c r="Q758" s="35" t="s">
        <v>25</v>
      </c>
      <c r="R758" s="35"/>
      <c r="S758" s="19" t="s">
        <v>6</v>
      </c>
      <c r="T758" s="306"/>
      <c r="U758" s="23" t="s">
        <v>7</v>
      </c>
      <c r="V758" s="35"/>
      <c r="W758" s="37">
        <f>SUM($Y758:$DU758)</f>
        <v>0</v>
      </c>
      <c r="X758" s="37"/>
      <c r="Y758" s="45"/>
      <c r="Z758" s="98"/>
      <c r="AA758" s="99">
        <f>IF(AA754="",0,IF(AA752=1,$T750,IF($T752=справочники!$E$9,$T750+$T754*INT((AA752-1)/IF(OR($T756=0,$T756=""),1,$T756)),IF($T752=справочники!$E$10,$T750*POWER($T754,INT((AA752-1)/IF(OR($T756=0,$T756=""),1,$T756))),IF($T752=справочники!$E$11,POWER($T750,1+$T754*INT((AA752-1)/IF(OR($T756=0,$T756=""),1,$T756))),0)))))</f>
        <v>0</v>
      </c>
      <c r="AB758" s="99">
        <f>IF(AB754="",0,IF(AB752=1,$T750,IF($T752=справочники!$E$9,$T750+$T754*INT((AB752-1)/IF(OR($T756=0,$T756=""),1,$T756)),IF($T752=справочники!$E$10,$T750*POWER($T754,INT((AB752-1)/IF(OR($T756=0,$T756=""),1,$T756))),IF($T752=справочники!$E$11,POWER($T750,1+$T754*INT((AB752-1)/IF(OR($T756=0,$T756=""),1,$T756))),0)))))</f>
        <v>0</v>
      </c>
      <c r="AC758" s="99">
        <f>IF(AC754="",0,IF(AC752=1,$T750,IF($T752=справочники!$E$9,$T750+$T754*INT((AC752-1)/IF(OR($T756=0,$T756=""),1,$T756)),IF($T752=справочники!$E$10,$T750*POWER($T754,INT((AC752-1)/IF(OR($T756=0,$T756=""),1,$T756))),IF($T752=справочники!$E$11,POWER($T750,1+$T754*INT((AC752-1)/IF(OR($T756=0,$T756=""),1,$T756))),0)))))</f>
        <v>0</v>
      </c>
      <c r="AD758" s="99">
        <f>IF(AD754="",0,IF(AD752=1,$T750,IF($T752=справочники!$E$9,$T750+$T754*INT((AD752-1)/IF(OR($T756=0,$T756=""),1,$T756)),IF($T752=справочники!$E$10,$T750*POWER($T754,INT((AD752-1)/IF(OR($T756=0,$T756=""),1,$T756))),IF($T752=справочники!$E$11,POWER($T750,1+$T754*INT((AD752-1)/IF(OR($T756=0,$T756=""),1,$T756))),0)))))</f>
        <v>0</v>
      </c>
      <c r="AE758" s="99">
        <f>IF(AE754="",0,IF(AE752=1,$T750,IF($T752=справочники!$E$9,$T750+$T754*INT((AE752-1)/IF(OR($T756=0,$T756=""),1,$T756)),IF($T752=справочники!$E$10,$T750*POWER($T754,INT((AE752-1)/IF(OR($T756=0,$T756=""),1,$T756))),IF($T752=справочники!$E$11,POWER($T750,1+$T754*INT((AE752-1)/IF(OR($T756=0,$T756=""),1,$T756))),0)))))</f>
        <v>0</v>
      </c>
      <c r="AF758" s="99">
        <f>IF(AF754="",0,IF(AF752=1,$T750,IF($T752=справочники!$E$9,$T750+$T754*INT((AF752-1)/IF(OR($T756=0,$T756=""),1,$T756)),IF($T752=справочники!$E$10,$T750*POWER($T754,INT((AF752-1)/IF(OR($T756=0,$T756=""),1,$T756))),IF($T752=справочники!$E$11,POWER($T750,1+$T754*INT((AF752-1)/IF(OR($T756=0,$T756=""),1,$T756))),0)))))</f>
        <v>0</v>
      </c>
      <c r="AG758" s="99">
        <f>IF(AG754="",0,IF(AG752=1,$T750,IF($T752=справочники!$E$9,$T750+$T754*INT((AG752-1)/IF(OR($T756=0,$T756=""),1,$T756)),IF($T752=справочники!$E$10,$T750*POWER($T754,INT((AG752-1)/IF(OR($T756=0,$T756=""),1,$T756))),IF($T752=справочники!$E$11,POWER($T750,1+$T754*INT((AG752-1)/IF(OR($T756=0,$T756=""),1,$T756))),0)))))</f>
        <v>0</v>
      </c>
      <c r="AH758" s="99">
        <f>IF(AH754="",0,IF(AH752=1,$T750,IF($T752=справочники!$E$9,$T750+$T754*INT((AH752-1)/IF(OR($T756=0,$T756=""),1,$T756)),IF($T752=справочники!$E$10,$T750*POWER($T754,INT((AH752-1)/IF(OR($T756=0,$T756=""),1,$T756))),IF($T752=справочники!$E$11,POWER($T750,1+$T754*INT((AH752-1)/IF(OR($T756=0,$T756=""),1,$T756))),0)))))</f>
        <v>0</v>
      </c>
      <c r="AI758" s="99">
        <f>IF(AI754="",0,IF(AI752=1,$T750,IF($T752=справочники!$E$9,$T750+$T754*INT((AI752-1)/IF(OR($T756=0,$T756=""),1,$T756)),IF($T752=справочники!$E$10,$T750*POWER($T754,INT((AI752-1)/IF(OR($T756=0,$T756=""),1,$T756))),IF($T752=справочники!$E$11,POWER($T750,1+$T754*INT((AI752-1)/IF(OR($T756=0,$T756=""),1,$T756))),0)))))</f>
        <v>0</v>
      </c>
      <c r="AJ758" s="99">
        <f>IF(AJ754="",0,IF(AJ752=1,$T750,IF($T752=справочники!$E$9,$T750+$T754*INT((AJ752-1)/IF(OR($T756=0,$T756=""),1,$T756)),IF($T752=справочники!$E$10,$T750*POWER($T754,INT((AJ752-1)/IF(OR($T756=0,$T756=""),1,$T756))),IF($T752=справочники!$E$11,POWER($T750,1+$T754*INT((AJ752-1)/IF(OR($T756=0,$T756=""),1,$T756))),0)))))</f>
        <v>0</v>
      </c>
      <c r="AK758" s="99">
        <f>IF(AK754="",0,IF(AK752=1,$T750,IF($T752=справочники!$E$9,$T750+$T754*INT((AK752-1)/IF(OR($T756=0,$T756=""),1,$T756)),IF($T752=справочники!$E$10,$T750*POWER($T754,INT((AK752-1)/IF(OR($T756=0,$T756=""),1,$T756))),IF($T752=справочники!$E$11,POWER($T750,1+$T754*INT((AK752-1)/IF(OR($T756=0,$T756=""),1,$T756))),0)))))</f>
        <v>0</v>
      </c>
      <c r="AL758" s="99">
        <f>IF(AL754="",0,IF(AL752=1,$T750,IF($T752=справочники!$E$9,$T750+$T754*INT((AL752-1)/IF(OR($T756=0,$T756=""),1,$T756)),IF($T752=справочники!$E$10,$T750*POWER($T754,INT((AL752-1)/IF(OR($T756=0,$T756=""),1,$T756))),IF($T752=справочники!$E$11,POWER($T750,1+$T754*INT((AL752-1)/IF(OR($T756=0,$T756=""),1,$T756))),0)))))</f>
        <v>0</v>
      </c>
      <c r="AM758" s="99">
        <f>IF(AM754="",0,IF(AM752=1,$T750,IF($T752=справочники!$E$9,$T750+$T754*INT((AM752-1)/IF(OR($T756=0,$T756=""),1,$T756)),IF($T752=справочники!$E$10,$T750*POWER($T754,INT((AM752-1)/IF(OR($T756=0,$T756=""),1,$T756))),IF($T752=справочники!$E$11,POWER($T750,1+$T754*INT((AM752-1)/IF(OR($T756=0,$T756=""),1,$T756))),0)))))</f>
        <v>0</v>
      </c>
      <c r="AN758" s="99">
        <f>IF(AN754="",0,IF(AN752=1,$T750,IF($T752=справочники!$E$9,$T750+$T754*INT((AN752-1)/IF(OR($T756=0,$T756=""),1,$T756)),IF($T752=справочники!$E$10,$T750*POWER($T754,INT((AN752-1)/IF(OR($T756=0,$T756=""),1,$T756))),IF($T752=справочники!$E$11,POWER($T750,1+$T754*INT((AN752-1)/IF(OR($T756=0,$T756=""),1,$T756))),0)))))</f>
        <v>0</v>
      </c>
      <c r="AO758" s="99">
        <f>IF(AO754="",0,IF(AO752=1,$T750,IF($T752=справочники!$E$9,$T750+$T754*INT((AO752-1)/IF(OR($T756=0,$T756=""),1,$T756)),IF($T752=справочники!$E$10,$T750*POWER($T754,INT((AO752-1)/IF(OR($T756=0,$T756=""),1,$T756))),IF($T752=справочники!$E$11,POWER($T750,1+$T754*INT((AO752-1)/IF(OR($T756=0,$T756=""),1,$T756))),0)))))</f>
        <v>0</v>
      </c>
      <c r="AP758" s="99">
        <f>IF(AP754="",0,IF(AP752=1,$T750,IF($T752=справочники!$E$9,$T750+$T754*INT((AP752-1)/IF(OR($T756=0,$T756=""),1,$T756)),IF($T752=справочники!$E$10,$T750*POWER($T754,INT((AP752-1)/IF(OR($T756=0,$T756=""),1,$T756))),IF($T752=справочники!$E$11,POWER($T750,1+$T754*INT((AP752-1)/IF(OR($T756=0,$T756=""),1,$T756))),0)))))</f>
        <v>0</v>
      </c>
      <c r="AQ758" s="99">
        <f>IF(AQ754="",0,IF(AQ752=1,$T750,IF($T752=справочники!$E$9,$T750+$T754*INT((AQ752-1)/IF(OR($T756=0,$T756=""),1,$T756)),IF($T752=справочники!$E$10,$T750*POWER($T754,INT((AQ752-1)/IF(OR($T756=0,$T756=""),1,$T756))),IF($T752=справочники!$E$11,POWER($T750,1+$T754*INT((AQ752-1)/IF(OR($T756=0,$T756=""),1,$T756))),0)))))</f>
        <v>0</v>
      </c>
      <c r="AR758" s="99">
        <f>IF(AR754="",0,IF(AR752=1,$T750,IF($T752=справочники!$E$9,$T750+$T754*INT((AR752-1)/IF(OR($T756=0,$T756=""),1,$T756)),IF($T752=справочники!$E$10,$T750*POWER($T754,INT((AR752-1)/IF(OR($T756=0,$T756=""),1,$T756))),IF($T752=справочники!$E$11,POWER($T750,1+$T754*INT((AR752-1)/IF(OR($T756=0,$T756=""),1,$T756))),0)))))</f>
        <v>0</v>
      </c>
      <c r="AS758" s="99">
        <f>IF(AS754="",0,IF(AS752=1,$T750,IF($T752=справочники!$E$9,$T750+$T754*INT((AS752-1)/IF(OR($T756=0,$T756=""),1,$T756)),IF($T752=справочники!$E$10,$T750*POWER($T754,INT((AS752-1)/IF(OR($T756=0,$T756=""),1,$T756))),IF($T752=справочники!$E$11,POWER($T750,1+$T754*INT((AS752-1)/IF(OR($T756=0,$T756=""),1,$T756))),0)))))</f>
        <v>0</v>
      </c>
      <c r="AT758" s="99">
        <f>IF(AT754="",0,IF(AT752=1,$T750,IF($T752=справочники!$E$9,$T750+$T754*INT((AT752-1)/IF(OR($T756=0,$T756=""),1,$T756)),IF($T752=справочники!$E$10,$T750*POWER($T754,INT((AT752-1)/IF(OR($T756=0,$T756=""),1,$T756))),IF($T752=справочники!$E$11,POWER($T750,1+$T754*INT((AT752-1)/IF(OR($T756=0,$T756=""),1,$T756))),0)))))</f>
        <v>0</v>
      </c>
      <c r="AU758" s="99">
        <f>IF(AU754="",0,IF(AU752=1,$T750,IF($T752=справочники!$E$9,$T750+$T754*INT((AU752-1)/IF(OR($T756=0,$T756=""),1,$T756)),IF($T752=справочники!$E$10,$T750*POWER($T754,INT((AU752-1)/IF(OR($T756=0,$T756=""),1,$T756))),IF($T752=справочники!$E$11,POWER($T750,1+$T754*INT((AU752-1)/IF(OR($T756=0,$T756=""),1,$T756))),0)))))</f>
        <v>0</v>
      </c>
      <c r="AV758" s="99">
        <f>IF(AV754="",0,IF(AV752=1,$T750,IF($T752=справочники!$E$9,$T750+$T754*INT((AV752-1)/IF(OR($T756=0,$T756=""),1,$T756)),IF($T752=справочники!$E$10,$T750*POWER($T754,INT((AV752-1)/IF(OR($T756=0,$T756=""),1,$T756))),IF($T752=справочники!$E$11,POWER($T750,1+$T754*INT((AV752-1)/IF(OR($T756=0,$T756=""),1,$T756))),0)))))</f>
        <v>0</v>
      </c>
      <c r="AW758" s="99">
        <f>IF(AW754="",0,IF(AW752=1,$T750,IF($T752=справочники!$E$9,$T750+$T754*INT((AW752-1)/IF(OR($T756=0,$T756=""),1,$T756)),IF($T752=справочники!$E$10,$T750*POWER($T754,INT((AW752-1)/IF(OR($T756=0,$T756=""),1,$T756))),IF($T752=справочники!$E$11,POWER($T750,1+$T754*INT((AW752-1)/IF(OR($T756=0,$T756=""),1,$T756))),0)))))</f>
        <v>0</v>
      </c>
      <c r="AX758" s="99">
        <f>IF(AX754="",0,IF(AX752=1,$T750,IF($T752=справочники!$E$9,$T750+$T754*INT((AX752-1)/IF(OR($T756=0,$T756=""),1,$T756)),IF($T752=справочники!$E$10,$T750*POWER($T754,INT((AX752-1)/IF(OR($T756=0,$T756=""),1,$T756))),IF($T752=справочники!$E$11,POWER($T750,1+$T754*INT((AX752-1)/IF(OR($T756=0,$T756=""),1,$T756))),0)))))</f>
        <v>0</v>
      </c>
      <c r="AY758" s="99">
        <f>IF(AY754="",0,IF(AY752=1,$T750,IF($T752=справочники!$E$9,$T750+$T754*INT((AY752-1)/IF(OR($T756=0,$T756=""),1,$T756)),IF($T752=справочники!$E$10,$T750*POWER($T754,INT((AY752-1)/IF(OR($T756=0,$T756=""),1,$T756))),IF($T752=справочники!$E$11,POWER($T750,1+$T754*INT((AY752-1)/IF(OR($T756=0,$T756=""),1,$T756))),0)))))</f>
        <v>0</v>
      </c>
      <c r="AZ758" s="99">
        <f>IF(AZ754="",0,IF(AZ752=1,$T750,IF($T752=справочники!$E$9,$T750+$T754*INT((AZ752-1)/IF(OR($T756=0,$T756=""),1,$T756)),IF($T752=справочники!$E$10,$T750*POWER($T754,INT((AZ752-1)/IF(OR($T756=0,$T756=""),1,$T756))),IF($T752=справочники!$E$11,POWER($T750,1+$T754*INT((AZ752-1)/IF(OR($T756=0,$T756=""),1,$T756))),0)))))</f>
        <v>0</v>
      </c>
      <c r="BA758" s="99">
        <f>IF(BA754="",0,IF(BA752=1,$T750,IF($T752=справочники!$E$9,$T750+$T754*INT((BA752-1)/IF(OR($T756=0,$T756=""),1,$T756)),IF($T752=справочники!$E$10,$T750*POWER($T754,INT((BA752-1)/IF(OR($T756=0,$T756=""),1,$T756))),IF($T752=справочники!$E$11,POWER($T750,1+$T754*INT((BA752-1)/IF(OR($T756=0,$T756=""),1,$T756))),0)))))</f>
        <v>0</v>
      </c>
      <c r="BB758" s="99">
        <f>IF(BB754="",0,IF(BB752=1,$T750,IF($T752=справочники!$E$9,$T750+$T754*INT((BB752-1)/IF(OR($T756=0,$T756=""),1,$T756)),IF($T752=справочники!$E$10,$T750*POWER($T754,INT((BB752-1)/IF(OR($T756=0,$T756=""),1,$T756))),IF($T752=справочники!$E$11,POWER($T750,1+$T754*INT((BB752-1)/IF(OR($T756=0,$T756=""),1,$T756))),0)))))</f>
        <v>0</v>
      </c>
      <c r="BC758" s="99">
        <f>IF(BC754="",0,IF(BC752=1,$T750,IF($T752=справочники!$E$9,$T750+$T754*INT((BC752-1)/IF(OR($T756=0,$T756=""),1,$T756)),IF($T752=справочники!$E$10,$T750*POWER($T754,INT((BC752-1)/IF(OR($T756=0,$T756=""),1,$T756))),IF($T752=справочники!$E$11,POWER($T750,1+$T754*INT((BC752-1)/IF(OR($T756=0,$T756=""),1,$T756))),0)))))</f>
        <v>0</v>
      </c>
      <c r="BD758" s="99">
        <f>IF(BD754="",0,IF(BD752=1,$T750,IF($T752=справочники!$E$9,$T750+$T754*INT((BD752-1)/IF(OR($T756=0,$T756=""),1,$T756)),IF($T752=справочники!$E$10,$T750*POWER($T754,INT((BD752-1)/IF(OR($T756=0,$T756=""),1,$T756))),IF($T752=справочники!$E$11,POWER($T750,1+$T754*INT((BD752-1)/IF(OR($T756=0,$T756=""),1,$T756))),0)))))</f>
        <v>0</v>
      </c>
      <c r="BE758" s="99">
        <f>IF(BE754="",0,IF(BE752=1,$T750,IF($T752=справочники!$E$9,$T750+$T754*INT((BE752-1)/IF(OR($T756=0,$T756=""),1,$T756)),IF($T752=справочники!$E$10,$T750*POWER($T754,INT((BE752-1)/IF(OR($T756=0,$T756=""),1,$T756))),IF($T752=справочники!$E$11,POWER($T750,1+$T754*INT((BE752-1)/IF(OR($T756=0,$T756=""),1,$T756))),0)))))</f>
        <v>0</v>
      </c>
      <c r="BF758" s="99">
        <f>IF(BF754="",0,IF(BF752=1,$T750,IF($T752=справочники!$E$9,$T750+$T754*INT((BF752-1)/IF(OR($T756=0,$T756=""),1,$T756)),IF($T752=справочники!$E$10,$T750*POWER($T754,INT((BF752-1)/IF(OR($T756=0,$T756=""),1,$T756))),IF($T752=справочники!$E$11,POWER($T750,1+$T754*INT((BF752-1)/IF(OR($T756=0,$T756=""),1,$T756))),0)))))</f>
        <v>0</v>
      </c>
      <c r="BG758" s="99">
        <f>IF(BG754="",0,IF(BG752=1,$T750,IF($T752=справочники!$E$9,$T750+$T754*INT((BG752-1)/IF(OR($T756=0,$T756=""),1,$T756)),IF($T752=справочники!$E$10,$T750*POWER($T754,INT((BG752-1)/IF(OR($T756=0,$T756=""),1,$T756))),IF($T752=справочники!$E$11,POWER($T750,1+$T754*INT((BG752-1)/IF(OR($T756=0,$T756=""),1,$T756))),0)))))</f>
        <v>0</v>
      </c>
      <c r="BH758" s="99">
        <f>IF(BH754="",0,IF(BH752=1,$T750,IF($T752=справочники!$E$9,$T750+$T754*INT((BH752-1)/IF(OR($T756=0,$T756=""),1,$T756)),IF($T752=справочники!$E$10,$T750*POWER($T754,INT((BH752-1)/IF(OR($T756=0,$T756=""),1,$T756))),IF($T752=справочники!$E$11,POWER($T750,1+$T754*INT((BH752-1)/IF(OR($T756=0,$T756=""),1,$T756))),0)))))</f>
        <v>0</v>
      </c>
      <c r="BI758" s="99">
        <f>IF(BI754="",0,IF(BI752=1,$T750,IF($T752=справочники!$E$9,$T750+$T754*INT((BI752-1)/IF(OR($T756=0,$T756=""),1,$T756)),IF($T752=справочники!$E$10,$T750*POWER($T754,INT((BI752-1)/IF(OR($T756=0,$T756=""),1,$T756))),IF($T752=справочники!$E$11,POWER($T750,1+$T754*INT((BI752-1)/IF(OR($T756=0,$T756=""),1,$T756))),0)))))</f>
        <v>0</v>
      </c>
      <c r="BJ758" s="99">
        <f>IF(BJ754="",0,IF(BJ752=1,$T750,IF($T752=справочники!$E$9,$T750+$T754*INT((BJ752-1)/IF(OR($T756=0,$T756=""),1,$T756)),IF($T752=справочники!$E$10,$T750*POWER($T754,INT((BJ752-1)/IF(OR($T756=0,$T756=""),1,$T756))),IF($T752=справочники!$E$11,POWER($T750,1+$T754*INT((BJ752-1)/IF(OR($T756=0,$T756=""),1,$T756))),0)))))</f>
        <v>0</v>
      </c>
      <c r="BK758" s="99">
        <f>IF(BK754="",0,IF(BK752=1,$T750,IF($T752=справочники!$E$9,$T750+$T754*INT((BK752-1)/IF(OR($T756=0,$T756=""),1,$T756)),IF($T752=справочники!$E$10,$T750*POWER($T754,INT((BK752-1)/IF(OR($T756=0,$T756=""),1,$T756))),IF($T752=справочники!$E$11,POWER($T750,1+$T754*INT((BK752-1)/IF(OR($T756=0,$T756=""),1,$T756))),0)))))</f>
        <v>0</v>
      </c>
      <c r="BL758" s="99">
        <f>IF(BL754="",0,IF(BL752=1,$T750,IF($T752=справочники!$E$9,$T750+$T754*INT((BL752-1)/IF(OR($T756=0,$T756=""),1,$T756)),IF($T752=справочники!$E$10,$T750*POWER($T754,INT((BL752-1)/IF(OR($T756=0,$T756=""),1,$T756))),IF($T752=справочники!$E$11,POWER($T750,1+$T754*INT((BL752-1)/IF(OR($T756=0,$T756=""),1,$T756))),0)))))</f>
        <v>0</v>
      </c>
      <c r="BM758" s="99">
        <f>IF(BM754="",0,IF(BM752=1,$T750,IF($T752=справочники!$E$9,$T750+$T754*INT((BM752-1)/IF(OR($T756=0,$T756=""),1,$T756)),IF($T752=справочники!$E$10,$T750*POWER($T754,INT((BM752-1)/IF(OR($T756=0,$T756=""),1,$T756))),IF($T752=справочники!$E$11,POWER($T750,1+$T754*INT((BM752-1)/IF(OR($T756=0,$T756=""),1,$T756))),0)))))</f>
        <v>0</v>
      </c>
      <c r="BN758" s="99">
        <f>IF(BN754="",0,IF(BN752=1,$T750,IF($T752=справочники!$E$9,$T750+$T754*INT((BN752-1)/IF(OR($T756=0,$T756=""),1,$T756)),IF($T752=справочники!$E$10,$T750*POWER($T754,INT((BN752-1)/IF(OR($T756=0,$T756=""),1,$T756))),IF($T752=справочники!$E$11,POWER($T750,1+$T754*INT((BN752-1)/IF(OR($T756=0,$T756=""),1,$T756))),0)))))</f>
        <v>0</v>
      </c>
      <c r="BO758" s="99">
        <f>IF(BO754="",0,IF(BO752=1,$T750,IF($T752=справочники!$E$9,$T750+$T754*INT((BO752-1)/IF(OR($T756=0,$T756=""),1,$T756)),IF($T752=справочники!$E$10,$T750*POWER($T754,INT((BO752-1)/IF(OR($T756=0,$T756=""),1,$T756))),IF($T752=справочники!$E$11,POWER($T750,1+$T754*INT((BO752-1)/IF(OR($T756=0,$T756=""),1,$T756))),0)))))</f>
        <v>0</v>
      </c>
      <c r="BP758" s="99">
        <f>IF(BP754="",0,IF(BP752=1,$T750,IF($T752=справочники!$E$9,$T750+$T754*INT((BP752-1)/IF(OR($T756=0,$T756=""),1,$T756)),IF($T752=справочники!$E$10,$T750*POWER($T754,INT((BP752-1)/IF(OR($T756=0,$T756=""),1,$T756))),IF($T752=справочники!$E$11,POWER($T750,1+$T754*INT((BP752-1)/IF(OR($T756=0,$T756=""),1,$T756))),0)))))</f>
        <v>0</v>
      </c>
      <c r="BQ758" s="99">
        <f>IF(BQ754="",0,IF(BQ752=1,$T750,IF($T752=справочники!$E$9,$T750+$T754*INT((BQ752-1)/IF(OR($T756=0,$T756=""),1,$T756)),IF($T752=справочники!$E$10,$T750*POWER($T754,INT((BQ752-1)/IF(OR($T756=0,$T756=""),1,$T756))),IF($T752=справочники!$E$11,POWER($T750,1+$T754*INT((BQ752-1)/IF(OR($T756=0,$T756=""),1,$T756))),0)))))</f>
        <v>0</v>
      </c>
      <c r="BR758" s="99">
        <f>IF(BR754="",0,IF(BR752=1,$T750,IF($T752=справочники!$E$9,$T750+$T754*INT((BR752-1)/IF(OR($T756=0,$T756=""),1,$T756)),IF($T752=справочники!$E$10,$T750*POWER($T754,INT((BR752-1)/IF(OR($T756=0,$T756=""),1,$T756))),IF($T752=справочники!$E$11,POWER($T750,1+$T754*INT((BR752-1)/IF(OR($T756=0,$T756=""),1,$T756))),0)))))</f>
        <v>0</v>
      </c>
      <c r="BS758" s="99">
        <f>IF(BS754="",0,IF(BS752=1,$T750,IF($T752=справочники!$E$9,$T750+$T754*INT((BS752-1)/IF(OR($T756=0,$T756=""),1,$T756)),IF($T752=справочники!$E$10,$T750*POWER($T754,INT((BS752-1)/IF(OR($T756=0,$T756=""),1,$T756))),IF($T752=справочники!$E$11,POWER($T750,1+$T754*INT((BS752-1)/IF(OR($T756=0,$T756=""),1,$T756))),0)))))</f>
        <v>0</v>
      </c>
      <c r="BT758" s="99">
        <f>IF(BT754="",0,IF(BT752=1,$T750,IF($T752=справочники!$E$9,$T750+$T754*INT((BT752-1)/IF(OR($T756=0,$T756=""),1,$T756)),IF($T752=справочники!$E$10,$T750*POWER($T754,INT((BT752-1)/IF(OR($T756=0,$T756=""),1,$T756))),IF($T752=справочники!$E$11,POWER($T750,1+$T754*INT((BT752-1)/IF(OR($T756=0,$T756=""),1,$T756))),0)))))</f>
        <v>0</v>
      </c>
      <c r="BU758" s="99">
        <f>IF(BU754="",0,IF(BU752=1,$T750,IF($T752=справочники!$E$9,$T750+$T754*INT((BU752-1)/IF(OR($T756=0,$T756=""),1,$T756)),IF($T752=справочники!$E$10,$T750*POWER($T754,INT((BU752-1)/IF(OR($T756=0,$T756=""),1,$T756))),IF($T752=справочники!$E$11,POWER($T750,1+$T754*INT((BU752-1)/IF(OR($T756=0,$T756=""),1,$T756))),0)))))</f>
        <v>0</v>
      </c>
      <c r="BV758" s="99">
        <f>IF(BV754="",0,IF(BV752=1,$T750,IF($T752=справочники!$E$9,$T750+$T754*INT((BV752-1)/IF(OR($T756=0,$T756=""),1,$T756)),IF($T752=справочники!$E$10,$T750*POWER($T754,INT((BV752-1)/IF(OR($T756=0,$T756=""),1,$T756))),IF($T752=справочники!$E$11,POWER($T750,1+$T754*INT((BV752-1)/IF(OR($T756=0,$T756=""),1,$T756))),0)))))</f>
        <v>0</v>
      </c>
      <c r="BW758" s="99">
        <f>IF(BW754="",0,IF(BW752=1,$T750,IF($T752=справочники!$E$9,$T750+$T754*INT((BW752-1)/IF(OR($T756=0,$T756=""),1,$T756)),IF($T752=справочники!$E$10,$T750*POWER($T754,INT((BW752-1)/IF(OR($T756=0,$T756=""),1,$T756))),IF($T752=справочники!$E$11,POWER($T750,1+$T754*INT((BW752-1)/IF(OR($T756=0,$T756=""),1,$T756))),0)))))</f>
        <v>0</v>
      </c>
      <c r="BX758" s="99">
        <f>IF(BX754="",0,IF(BX752=1,$T750,IF($T752=справочники!$E$9,$T750+$T754*INT((BX752-1)/IF(OR($T756=0,$T756=""),1,$T756)),IF($T752=справочники!$E$10,$T750*POWER($T754,INT((BX752-1)/IF(OR($T756=0,$T756=""),1,$T756))),IF($T752=справочники!$E$11,POWER($T750,1+$T754*INT((BX752-1)/IF(OR($T756=0,$T756=""),1,$T756))),0)))))</f>
        <v>0</v>
      </c>
      <c r="BY758" s="99">
        <f>IF(BY754="",0,IF(BY752=1,$T750,IF($T752=справочники!$E$9,$T750+$T754*INT((BY752-1)/IF(OR($T756=0,$T756=""),1,$T756)),IF($T752=справочники!$E$10,$T750*POWER($T754,INT((BY752-1)/IF(OR($T756=0,$T756=""),1,$T756))),IF($T752=справочники!$E$11,POWER($T750,1+$T754*INT((BY752-1)/IF(OR($T756=0,$T756=""),1,$T756))),0)))))</f>
        <v>0</v>
      </c>
      <c r="BZ758" s="99">
        <f>IF(BZ754="",0,IF(BZ752=1,$T750,IF($T752=справочники!$E$9,$T750+$T754*INT((BZ752-1)/IF(OR($T756=0,$T756=""),1,$T756)),IF($T752=справочники!$E$10,$T750*POWER($T754,INT((BZ752-1)/IF(OR($T756=0,$T756=""),1,$T756))),IF($T752=справочники!$E$11,POWER($T750,1+$T754*INT((BZ752-1)/IF(OR($T756=0,$T756=""),1,$T756))),0)))))</f>
        <v>0</v>
      </c>
      <c r="CA758" s="99">
        <f>IF(CA754="",0,IF(CA752=1,$T750,IF($T752=справочники!$E$9,$T750+$T754*INT((CA752-1)/IF(OR($T756=0,$T756=""),1,$T756)),IF($T752=справочники!$E$10,$T750*POWER($T754,INT((CA752-1)/IF(OR($T756=0,$T756=""),1,$T756))),IF($T752=справочники!$E$11,POWER($T750,1+$T754*INT((CA752-1)/IF(OR($T756=0,$T756=""),1,$T756))),0)))))</f>
        <v>0</v>
      </c>
      <c r="CB758" s="99">
        <f>IF(CB754="",0,IF(CB752=1,$T750,IF($T752=справочники!$E$9,$T750+$T754*INT((CB752-1)/IF(OR($T756=0,$T756=""),1,$T756)),IF($T752=справочники!$E$10,$T750*POWER($T754,INT((CB752-1)/IF(OR($T756=0,$T756=""),1,$T756))),IF($T752=справочники!$E$11,POWER($T750,1+$T754*INT((CB752-1)/IF(OR($T756=0,$T756=""),1,$T756))),0)))))</f>
        <v>0</v>
      </c>
      <c r="CC758" s="99">
        <f>IF(CC754="",0,IF(CC752=1,$T750,IF($T752=справочники!$E$9,$T750+$T754*INT((CC752-1)/IF(OR($T756=0,$T756=""),1,$T756)),IF($T752=справочники!$E$10,$T750*POWER($T754,INT((CC752-1)/IF(OR($T756=0,$T756=""),1,$T756))),IF($T752=справочники!$E$11,POWER($T750,1+$T754*INT((CC752-1)/IF(OR($T756=0,$T756=""),1,$T756))),0)))))</f>
        <v>0</v>
      </c>
      <c r="CD758" s="99">
        <f>IF(CD754="",0,IF(CD752=1,$T750,IF($T752=справочники!$E$9,$T750+$T754*INT((CD752-1)/IF(OR($T756=0,$T756=""),1,$T756)),IF($T752=справочники!$E$10,$T750*POWER($T754,INT((CD752-1)/IF(OR($T756=0,$T756=""),1,$T756))),IF($T752=справочники!$E$11,POWER($T750,1+$T754*INT((CD752-1)/IF(OR($T756=0,$T756=""),1,$T756))),0)))))</f>
        <v>0</v>
      </c>
      <c r="CE758" s="99">
        <f>IF(CE754="",0,IF(CE752=1,$T750,IF($T752=справочники!$E$9,$T750+$T754*INT((CE752-1)/IF(OR($T756=0,$T756=""),1,$T756)),IF($T752=справочники!$E$10,$T750*POWER($T754,INT((CE752-1)/IF(OR($T756=0,$T756=""),1,$T756))),IF($T752=справочники!$E$11,POWER($T750,1+$T754*INT((CE752-1)/IF(OR($T756=0,$T756=""),1,$T756))),0)))))</f>
        <v>0</v>
      </c>
      <c r="CF758" s="99">
        <f>IF(CF754="",0,IF(CF752=1,$T750,IF($T752=справочники!$E$9,$T750+$T754*INT((CF752-1)/IF(OR($T756=0,$T756=""),1,$T756)),IF($T752=справочники!$E$10,$T750*POWER($T754,INT((CF752-1)/IF(OR($T756=0,$T756=""),1,$T756))),IF($T752=справочники!$E$11,POWER($T750,1+$T754*INT((CF752-1)/IF(OR($T756=0,$T756=""),1,$T756))),0)))))</f>
        <v>0</v>
      </c>
      <c r="CG758" s="99">
        <f>IF(CG754="",0,IF(CG752=1,$T750,IF($T752=справочники!$E$9,$T750+$T754*INT((CG752-1)/IF(OR($T756=0,$T756=""),1,$T756)),IF($T752=справочники!$E$10,$T750*POWER($T754,INT((CG752-1)/IF(OR($T756=0,$T756=""),1,$T756))),IF($T752=справочники!$E$11,POWER($T750,1+$T754*INT((CG752-1)/IF(OR($T756=0,$T756=""),1,$T756))),0)))))</f>
        <v>0</v>
      </c>
      <c r="CH758" s="99">
        <f>IF(CH754="",0,IF(CH752=1,$T750,IF($T752=справочники!$E$9,$T750+$T754*INT((CH752-1)/IF(OR($T756=0,$T756=""),1,$T756)),IF($T752=справочники!$E$10,$T750*POWER($T754,INT((CH752-1)/IF(OR($T756=0,$T756=""),1,$T756))),IF($T752=справочники!$E$11,POWER($T750,1+$T754*INT((CH752-1)/IF(OR($T756=0,$T756=""),1,$T756))),0)))))</f>
        <v>0</v>
      </c>
      <c r="CI758" s="99">
        <f>IF(CI754="",0,IF(CI752=1,$T750,IF($T752=справочники!$E$9,$T750+$T754*INT((CI752-1)/IF(OR($T756=0,$T756=""),1,$T756)),IF($T752=справочники!$E$10,$T750*POWER($T754,INT((CI752-1)/IF(OR($T756=0,$T756=""),1,$T756))),IF($T752=справочники!$E$11,POWER($T750,1+$T754*INT((CI752-1)/IF(OR($T756=0,$T756=""),1,$T756))),0)))))</f>
        <v>0</v>
      </c>
      <c r="CJ758" s="99">
        <f>IF(CJ754="",0,IF(CJ752=1,$T750,IF($T752=справочники!$E$9,$T750+$T754*INT((CJ752-1)/IF(OR($T756=0,$T756=""),1,$T756)),IF($T752=справочники!$E$10,$T750*POWER($T754,INT((CJ752-1)/IF(OR($T756=0,$T756=""),1,$T756))),IF($T752=справочники!$E$11,POWER($T750,1+$T754*INT((CJ752-1)/IF(OR($T756=0,$T756=""),1,$T756))),0)))))</f>
        <v>0</v>
      </c>
      <c r="CK758" s="99">
        <f>IF(CK754="",0,IF(CK752=1,$T750,IF($T752=справочники!$E$9,$T750+$T754*INT((CK752-1)/IF(OR($T756=0,$T756=""),1,$T756)),IF($T752=справочники!$E$10,$T750*POWER($T754,INT((CK752-1)/IF(OR($T756=0,$T756=""),1,$T756))),IF($T752=справочники!$E$11,POWER($T750,1+$T754*INT((CK752-1)/IF(OR($T756=0,$T756=""),1,$T756))),0)))))</f>
        <v>0</v>
      </c>
      <c r="CL758" s="99">
        <f>IF(CL754="",0,IF(CL752=1,$T750,IF($T752=справочники!$E$9,$T750+$T754*INT((CL752-1)/IF(OR($T756=0,$T756=""),1,$T756)),IF($T752=справочники!$E$10,$T750*POWER($T754,INT((CL752-1)/IF(OR($T756=0,$T756=""),1,$T756))),IF($T752=справочники!$E$11,POWER($T750,1+$T754*INT((CL752-1)/IF(OR($T756=0,$T756=""),1,$T756))),0)))))</f>
        <v>0</v>
      </c>
      <c r="CM758" s="99">
        <f>IF(CM754="",0,IF(CM752=1,$T750,IF($T752=справочники!$E$9,$T750+$T754*INT((CM752-1)/IF(OR($T756=0,$T756=""),1,$T756)),IF($T752=справочники!$E$10,$T750*POWER($T754,INT((CM752-1)/IF(OR($T756=0,$T756=""),1,$T756))),IF($T752=справочники!$E$11,POWER($T750,1+$T754*INT((CM752-1)/IF(OR($T756=0,$T756=""),1,$T756))),0)))))</f>
        <v>0</v>
      </c>
      <c r="CN758" s="99">
        <f>IF(CN754="",0,IF(CN752=1,$T750,IF($T752=справочники!$E$9,$T750+$T754*INT((CN752-1)/IF(OR($T756=0,$T756=""),1,$T756)),IF($T752=справочники!$E$10,$T750*POWER($T754,INT((CN752-1)/IF(OR($T756=0,$T756=""),1,$T756))),IF($T752=справочники!$E$11,POWER($T750,1+$T754*INT((CN752-1)/IF(OR($T756=0,$T756=""),1,$T756))),0)))))</f>
        <v>0</v>
      </c>
      <c r="CO758" s="99">
        <f>IF(CO754="",0,IF(CO752=1,$T750,IF($T752=справочники!$E$9,$T750+$T754*INT((CO752-1)/IF(OR($T756=0,$T756=""),1,$T756)),IF($T752=справочники!$E$10,$T750*POWER($T754,INT((CO752-1)/IF(OR($T756=0,$T756=""),1,$T756))),IF($T752=справочники!$E$11,POWER($T750,1+$T754*INT((CO752-1)/IF(OR($T756=0,$T756=""),1,$T756))),0)))))</f>
        <v>0</v>
      </c>
      <c r="CP758" s="99">
        <f>IF(CP754="",0,IF(CP752=1,$T750,IF($T752=справочники!$E$9,$T750+$T754*INT((CP752-1)/IF(OR($T756=0,$T756=""),1,$T756)),IF($T752=справочники!$E$10,$T750*POWER($T754,INT((CP752-1)/IF(OR($T756=0,$T756=""),1,$T756))),IF($T752=справочники!$E$11,POWER($T750,1+$T754*INT((CP752-1)/IF(OR($T756=0,$T756=""),1,$T756))),0)))))</f>
        <v>0</v>
      </c>
      <c r="CQ758" s="99">
        <f>IF(CQ754="",0,IF(CQ752=1,$T750,IF($T752=справочники!$E$9,$T750+$T754*INT((CQ752-1)/IF(OR($T756=0,$T756=""),1,$T756)),IF($T752=справочники!$E$10,$T750*POWER($T754,INT((CQ752-1)/IF(OR($T756=0,$T756=""),1,$T756))),IF($T752=справочники!$E$11,POWER($T750,1+$T754*INT((CQ752-1)/IF(OR($T756=0,$T756=""),1,$T756))),0)))))</f>
        <v>0</v>
      </c>
      <c r="CR758" s="99">
        <f>IF(CR754="",0,IF(CR752=1,$T750,IF($T752=справочники!$E$9,$T750+$T754*INT((CR752-1)/IF(OR($T756=0,$T756=""),1,$T756)),IF($T752=справочники!$E$10,$T750*POWER($T754,INT((CR752-1)/IF(OR($T756=0,$T756=""),1,$T756))),IF($T752=справочники!$E$11,POWER($T750,1+$T754*INT((CR752-1)/IF(OR($T756=0,$T756=""),1,$T756))),0)))))</f>
        <v>0</v>
      </c>
      <c r="CS758" s="99">
        <f>IF(CS754="",0,IF(CS752=1,$T750,IF($T752=справочники!$E$9,$T750+$T754*INT((CS752-1)/IF(OR($T756=0,$T756=""),1,$T756)),IF($T752=справочники!$E$10,$T750*POWER($T754,INT((CS752-1)/IF(OR($T756=0,$T756=""),1,$T756))),IF($T752=справочники!$E$11,POWER($T750,1+$T754*INT((CS752-1)/IF(OR($T756=0,$T756=""),1,$T756))),0)))))</f>
        <v>0</v>
      </c>
      <c r="CT758" s="99">
        <f>IF(CT754="",0,IF(CT752=1,$T750,IF($T752=справочники!$E$9,$T750+$T754*INT((CT752-1)/IF(OR($T756=0,$T756=""),1,$T756)),IF($T752=справочники!$E$10,$T750*POWER($T754,INT((CT752-1)/IF(OR($T756=0,$T756=""),1,$T756))),IF($T752=справочники!$E$11,POWER($T750,1+$T754*INT((CT752-1)/IF(OR($T756=0,$T756=""),1,$T756))),0)))))</f>
        <v>0</v>
      </c>
      <c r="CU758" s="99">
        <f>IF(CU754="",0,IF(CU752=1,$T750,IF($T752=справочники!$E$9,$T750+$T754*INT((CU752-1)/IF(OR($T756=0,$T756=""),1,$T756)),IF($T752=справочники!$E$10,$T750*POWER($T754,INT((CU752-1)/IF(OR($T756=0,$T756=""),1,$T756))),IF($T752=справочники!$E$11,POWER($T750,1+$T754*INT((CU752-1)/IF(OR($T756=0,$T756=""),1,$T756))),0)))))</f>
        <v>0</v>
      </c>
      <c r="CV758" s="99">
        <f>IF(CV754="",0,IF(CV752=1,$T750,IF($T752=справочники!$E$9,$T750+$T754*INT((CV752-1)/IF(OR($T756=0,$T756=""),1,$T756)),IF($T752=справочники!$E$10,$T750*POWER($T754,INT((CV752-1)/IF(OR($T756=0,$T756=""),1,$T756))),IF($T752=справочники!$E$11,POWER($T750,1+$T754*INT((CV752-1)/IF(OR($T756=0,$T756=""),1,$T756))),0)))))</f>
        <v>0</v>
      </c>
      <c r="CW758" s="99">
        <f>IF(CW754="",0,IF(CW752=1,$T750,IF($T752=справочники!$E$9,$T750+$T754*INT((CW752-1)/IF(OR($T756=0,$T756=""),1,$T756)),IF($T752=справочники!$E$10,$T750*POWER($T754,INT((CW752-1)/IF(OR($T756=0,$T756=""),1,$T756))),IF($T752=справочники!$E$11,POWER($T750,1+$T754*INT((CW752-1)/IF(OR($T756=0,$T756=""),1,$T756))),0)))))</f>
        <v>0</v>
      </c>
      <c r="CX758" s="99">
        <f>IF(CX754="",0,IF(CX752=1,$T750,IF($T752=справочники!$E$9,$T750+$T754*INT((CX752-1)/IF(OR($T756=0,$T756=""),1,$T756)),IF($T752=справочники!$E$10,$T750*POWER($T754,INT((CX752-1)/IF(OR($T756=0,$T756=""),1,$T756))),IF($T752=справочники!$E$11,POWER($T750,1+$T754*INT((CX752-1)/IF(OR($T756=0,$T756=""),1,$T756))),0)))))</f>
        <v>0</v>
      </c>
      <c r="CY758" s="99">
        <f>IF(CY754="",0,IF(CY752=1,$T750,IF($T752=справочники!$E$9,$T750+$T754*INT((CY752-1)/IF(OR($T756=0,$T756=""),1,$T756)),IF($T752=справочники!$E$10,$T750*POWER($T754,INT((CY752-1)/IF(OR($T756=0,$T756=""),1,$T756))),IF($T752=справочники!$E$11,POWER($T750,1+$T754*INT((CY752-1)/IF(OR($T756=0,$T756=""),1,$T756))),0)))))</f>
        <v>0</v>
      </c>
      <c r="CZ758" s="99">
        <f>IF(CZ754="",0,IF(CZ752=1,$T750,IF($T752=справочники!$E$9,$T750+$T754*INT((CZ752-1)/IF(OR($T756=0,$T756=""),1,$T756)),IF($T752=справочники!$E$10,$T750*POWER($T754,INT((CZ752-1)/IF(OR($T756=0,$T756=""),1,$T756))),IF($T752=справочники!$E$11,POWER($T750,1+$T754*INT((CZ752-1)/IF(OR($T756=0,$T756=""),1,$T756))),0)))))</f>
        <v>0</v>
      </c>
      <c r="DA758" s="99">
        <f>IF(DA754="",0,IF(DA752=1,$T750,IF($T752=справочники!$E$9,$T750+$T754*INT((DA752-1)/IF(OR($T756=0,$T756=""),1,$T756)),IF($T752=справочники!$E$10,$T750*POWER($T754,INT((DA752-1)/IF(OR($T756=0,$T756=""),1,$T756))),IF($T752=справочники!$E$11,POWER($T750,1+$T754*INT((DA752-1)/IF(OR($T756=0,$T756=""),1,$T756))),0)))))</f>
        <v>0</v>
      </c>
      <c r="DB758" s="99">
        <f>IF(DB754="",0,IF(DB752=1,$T750,IF($T752=справочники!$E$9,$T750+$T754*INT((DB752-1)/IF(OR($T756=0,$T756=""),1,$T756)),IF($T752=справочники!$E$10,$T750*POWER($T754,INT((DB752-1)/IF(OR($T756=0,$T756=""),1,$T756))),IF($T752=справочники!$E$11,POWER($T750,1+$T754*INT((DB752-1)/IF(OR($T756=0,$T756=""),1,$T756))),0)))))</f>
        <v>0</v>
      </c>
      <c r="DC758" s="99">
        <f>IF(DC754="",0,IF(DC752=1,$T750,IF($T752=справочники!$E$9,$T750+$T754*INT((DC752-1)/IF(OR($T756=0,$T756=""),1,$T756)),IF($T752=справочники!$E$10,$T750*POWER($T754,INT((DC752-1)/IF(OR($T756=0,$T756=""),1,$T756))),IF($T752=справочники!$E$11,POWER($T750,1+$T754*INT((DC752-1)/IF(OR($T756=0,$T756=""),1,$T756))),0)))))</f>
        <v>0</v>
      </c>
      <c r="DD758" s="99">
        <f>IF(DD754="",0,IF(DD752=1,$T750,IF($T752=справочники!$E$9,$T750+$T754*INT((DD752-1)/IF(OR($T756=0,$T756=""),1,$T756)),IF($T752=справочники!$E$10,$T750*POWER($T754,INT((DD752-1)/IF(OR($T756=0,$T756=""),1,$T756))),IF($T752=справочники!$E$11,POWER($T750,1+$T754*INT((DD752-1)/IF(OR($T756=0,$T756=""),1,$T756))),0)))))</f>
        <v>0</v>
      </c>
      <c r="DE758" s="99">
        <f>IF(DE754="",0,IF(DE752=1,$T750,IF($T752=справочники!$E$9,$T750+$T754*INT((DE752-1)/IF(OR($T756=0,$T756=""),1,$T756)),IF($T752=справочники!$E$10,$T750*POWER($T754,INT((DE752-1)/IF(OR($T756=0,$T756=""),1,$T756))),IF($T752=справочники!$E$11,POWER($T750,1+$T754*INT((DE752-1)/IF(OR($T756=0,$T756=""),1,$T756))),0)))))</f>
        <v>0</v>
      </c>
      <c r="DF758" s="99">
        <f>IF(DF754="",0,IF(DF752=1,$T750,IF($T752=справочники!$E$9,$T750+$T754*INT((DF752-1)/IF(OR($T756=0,$T756=""),1,$T756)),IF($T752=справочники!$E$10,$T750*POWER($T754,INT((DF752-1)/IF(OR($T756=0,$T756=""),1,$T756))),IF($T752=справочники!$E$11,POWER($T750,1+$T754*INT((DF752-1)/IF(OR($T756=0,$T756=""),1,$T756))),0)))))</f>
        <v>0</v>
      </c>
      <c r="DG758" s="99">
        <f>IF(DG754="",0,IF(DG752=1,$T750,IF($T752=справочники!$E$9,$T750+$T754*INT((DG752-1)/IF(OR($T756=0,$T756=""),1,$T756)),IF($T752=справочники!$E$10,$T750*POWER($T754,INT((DG752-1)/IF(OR($T756=0,$T756=""),1,$T756))),IF($T752=справочники!$E$11,POWER($T750,1+$T754*INT((DG752-1)/IF(OR($T756=0,$T756=""),1,$T756))),0)))))</f>
        <v>0</v>
      </c>
      <c r="DH758" s="99">
        <f>IF(DH754="",0,IF(DH752=1,$T750,IF($T752=справочники!$E$9,$T750+$T754*INT((DH752-1)/IF(OR($T756=0,$T756=""),1,$T756)),IF($T752=справочники!$E$10,$T750*POWER($T754,INT((DH752-1)/IF(OR($T756=0,$T756=""),1,$T756))),IF($T752=справочники!$E$11,POWER($T750,1+$T754*INT((DH752-1)/IF(OR($T756=0,$T756=""),1,$T756))),0)))))</f>
        <v>0</v>
      </c>
      <c r="DI758" s="99">
        <f>IF(DI754="",0,IF(DI752=1,$T750,IF($T752=справочники!$E$9,$T750+$T754*INT((DI752-1)/IF(OR($T756=0,$T756=""),1,$T756)),IF($T752=справочники!$E$10,$T750*POWER($T754,INT((DI752-1)/IF(OR($T756=0,$T756=""),1,$T756))),IF($T752=справочники!$E$11,POWER($T750,1+$T754*INT((DI752-1)/IF(OR($T756=0,$T756=""),1,$T756))),0)))))</f>
        <v>0</v>
      </c>
      <c r="DJ758" s="99">
        <f>IF(DJ754="",0,IF(DJ752=1,$T750,IF($T752=справочники!$E$9,$T750+$T754*INT((DJ752-1)/IF(OR($T756=0,$T756=""),1,$T756)),IF($T752=справочники!$E$10,$T750*POWER($T754,INT((DJ752-1)/IF(OR($T756=0,$T756=""),1,$T756))),IF($T752=справочники!$E$11,POWER($T750,1+$T754*INT((DJ752-1)/IF(OR($T756=0,$T756=""),1,$T756))),0)))))</f>
        <v>0</v>
      </c>
      <c r="DK758" s="99">
        <f>IF(DK754="",0,IF(DK752=1,$T750,IF($T752=справочники!$E$9,$T750+$T754*INT((DK752-1)/IF(OR($T756=0,$T756=""),1,$T756)),IF($T752=справочники!$E$10,$T750*POWER($T754,INT((DK752-1)/IF(OR($T756=0,$T756=""),1,$T756))),IF($T752=справочники!$E$11,POWER($T750,1+$T754*INT((DK752-1)/IF(OR($T756=0,$T756=""),1,$T756))),0)))))</f>
        <v>0</v>
      </c>
      <c r="DL758" s="99">
        <f>IF(DL754="",0,IF(DL752=1,$T750,IF($T752=справочники!$E$9,$T750+$T754*INT((DL752-1)/IF(OR($T756=0,$T756=""),1,$T756)),IF($T752=справочники!$E$10,$T750*POWER($T754,INT((DL752-1)/IF(OR($T756=0,$T756=""),1,$T756))),IF($T752=справочники!$E$11,POWER($T750,1+$T754*INT((DL752-1)/IF(OR($T756=0,$T756=""),1,$T756))),0)))))</f>
        <v>0</v>
      </c>
      <c r="DM758" s="99">
        <f>IF(DM754="",0,IF(DM752=1,$T750,IF($T752=справочники!$E$9,$T750+$T754*INT((DM752-1)/IF(OR($T756=0,$T756=""),1,$T756)),IF($T752=справочники!$E$10,$T750*POWER($T754,INT((DM752-1)/IF(OR($T756=0,$T756=""),1,$T756))),IF($T752=справочники!$E$11,POWER($T750,1+$T754*INT((DM752-1)/IF(OR($T756=0,$T756=""),1,$T756))),0)))))</f>
        <v>0</v>
      </c>
      <c r="DN758" s="99">
        <f>IF(DN754="",0,IF(DN752=1,$T750,IF($T752=справочники!$E$9,$T750+$T754*INT((DN752-1)/IF(OR($T756=0,$T756=""),1,$T756)),IF($T752=справочники!$E$10,$T750*POWER($T754,INT((DN752-1)/IF(OR($T756=0,$T756=""),1,$T756))),IF($T752=справочники!$E$11,POWER($T750,1+$T754*INT((DN752-1)/IF(OR($T756=0,$T756=""),1,$T756))),0)))))</f>
        <v>0</v>
      </c>
      <c r="DO758" s="99">
        <f>IF(DO754="",0,IF(DO752=1,$T750,IF($T752=справочники!$E$9,$T750+$T754*INT((DO752-1)/IF(OR($T756=0,$T756=""),1,$T756)),IF($T752=справочники!$E$10,$T750*POWER($T754,INT((DO752-1)/IF(OR($T756=0,$T756=""),1,$T756))),IF($T752=справочники!$E$11,POWER($T750,1+$T754*INT((DO752-1)/IF(OR($T756=0,$T756=""),1,$T756))),0)))))</f>
        <v>0</v>
      </c>
      <c r="DP758" s="99">
        <f>IF(DP754="",0,IF(DP752=1,$T750,IF($T752=справочники!$E$9,$T750+$T754*INT((DP752-1)/IF(OR($T756=0,$T756=""),1,$T756)),IF($T752=справочники!$E$10,$T750*POWER($T754,INT((DP752-1)/IF(OR($T756=0,$T756=""),1,$T756))),IF($T752=справочники!$E$11,POWER($T750,1+$T754*INT((DP752-1)/IF(OR($T756=0,$T756=""),1,$T756))),0)))))</f>
        <v>0</v>
      </c>
      <c r="DQ758" s="99">
        <f>IF(DQ754="",0,IF(DQ752=1,$T750,IF($T752=справочники!$E$9,$T750+$T754*INT((DQ752-1)/IF(OR($T756=0,$T756=""),1,$T756)),IF($T752=справочники!$E$10,$T750*POWER($T754,INT((DQ752-1)/IF(OR($T756=0,$T756=""),1,$T756))),IF($T752=справочники!$E$11,POWER($T750,1+$T754*INT((DQ752-1)/IF(OR($T756=0,$T756=""),1,$T756))),0)))))</f>
        <v>0</v>
      </c>
      <c r="DR758" s="99">
        <f>IF(DR754="",0,IF(DR752=1,$T750,IF($T752=справочники!$E$9,$T750+$T754*INT((DR752-1)/IF(OR($T756=0,$T756=""),1,$T756)),IF($T752=справочники!$E$10,$T750*POWER($T754,INT((DR752-1)/IF(OR($T756=0,$T756=""),1,$T756))),IF($T752=справочники!$E$11,POWER($T750,1+$T754*INT((DR752-1)/IF(OR($T756=0,$T756=""),1,$T756))),0)))))</f>
        <v>0</v>
      </c>
      <c r="DS758" s="99">
        <f>IF(DS754="",0,IF(DS752=1,$T750,IF($T752=справочники!$E$9,$T750+$T754*INT((DS752-1)/IF(OR($T756=0,$T756=""),1,$T756)),IF($T752=справочники!$E$10,$T750*POWER($T754,INT((DS752-1)/IF(OR($T756=0,$T756=""),1,$T756))),IF($T752=справочники!$E$11,POWER($T750,1+$T754*INT((DS752-1)/IF(OR($T756=0,$T756=""),1,$T756))),0)))))</f>
        <v>0</v>
      </c>
      <c r="DT758" s="99">
        <f>IF(DT754="",0,IF(DT752=1,$T750,IF($T752=справочники!$E$9,$T750+$T754*INT((DT752-1)/IF(OR($T756=0,$T756=""),1,$T756)),IF($T752=справочники!$E$10,$T750*POWER($T754,INT((DT752-1)/IF(OR($T756=0,$T756=""),1,$T756))),IF($T752=справочники!$E$11,POWER($T750,1+$T754*INT((DT752-1)/IF(OR($T756=0,$T756=""),1,$T756))),0)))))</f>
        <v>0</v>
      </c>
      <c r="DU758" s="3"/>
      <c r="DV758" s="3"/>
    </row>
    <row r="759" spans="1:126" ht="4.2" customHeight="1">
      <c r="A759" s="1"/>
      <c r="B759" s="1"/>
      <c r="C759" s="1"/>
      <c r="D759" s="1"/>
      <c r="E759" s="261"/>
      <c r="F759" s="47"/>
      <c r="G759" s="229"/>
      <c r="H759" s="1"/>
      <c r="I759" s="1"/>
      <c r="J759" s="1"/>
      <c r="K759" s="1"/>
      <c r="L759" s="1"/>
      <c r="M759" s="5"/>
      <c r="N759" s="1"/>
      <c r="O759" s="1"/>
      <c r="P759" s="5"/>
      <c r="Q759" s="1"/>
      <c r="R759" s="1"/>
      <c r="S759" s="5"/>
      <c r="T759" s="7"/>
      <c r="U759" s="23"/>
      <c r="V759" s="1"/>
      <c r="W759" s="11"/>
      <c r="X759" s="10"/>
      <c r="Y759" s="45"/>
      <c r="Z759" s="92"/>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c r="CM759" s="93"/>
      <c r="CN759" s="93"/>
      <c r="CO759" s="93"/>
      <c r="CP759" s="93"/>
      <c r="CQ759" s="93"/>
      <c r="CR759" s="93"/>
      <c r="CS759" s="93"/>
      <c r="CT759" s="93"/>
      <c r="CU759" s="93"/>
      <c r="CV759" s="93"/>
      <c r="CW759" s="93"/>
      <c r="CX759" s="93"/>
      <c r="CY759" s="93"/>
      <c r="CZ759" s="93"/>
      <c r="DA759" s="93"/>
      <c r="DB759" s="93"/>
      <c r="DC759" s="93"/>
      <c r="DD759" s="93"/>
      <c r="DE759" s="93"/>
      <c r="DF759" s="93"/>
      <c r="DG759" s="93"/>
      <c r="DH759" s="93"/>
      <c r="DI759" s="93"/>
      <c r="DJ759" s="93"/>
      <c r="DK759" s="93"/>
      <c r="DL759" s="93"/>
      <c r="DM759" s="93"/>
      <c r="DN759" s="93"/>
      <c r="DO759" s="93"/>
      <c r="DP759" s="93"/>
      <c r="DQ759" s="93"/>
      <c r="DR759" s="93"/>
      <c r="DS759" s="93"/>
      <c r="DT759" s="93"/>
      <c r="DU759" s="1"/>
      <c r="DV759" s="1"/>
    </row>
    <row r="760" spans="1:126" s="237" customFormat="1" ht="10.199999999999999">
      <c r="A760" s="226"/>
      <c r="B760" s="243" t="s">
        <v>127</v>
      </c>
      <c r="C760" s="228"/>
      <c r="D760" s="227"/>
      <c r="E760" s="268"/>
      <c r="F760" s="114"/>
      <c r="G760" s="229"/>
      <c r="H760" s="226"/>
      <c r="I760" s="226" t="str">
        <f>$I$172</f>
        <v>Оборачиваемость начислений расходов</v>
      </c>
      <c r="J760" s="226"/>
      <c r="K760" s="226"/>
      <c r="L760" s="226"/>
      <c r="M760" s="229"/>
      <c r="N760" s="226"/>
      <c r="O760" s="226"/>
      <c r="P760" s="229"/>
      <c r="Q760" s="226" t="s">
        <v>40</v>
      </c>
      <c r="R760" s="226"/>
      <c r="S760" s="229" t="s">
        <v>6</v>
      </c>
      <c r="T760" s="307"/>
      <c r="U760" s="226"/>
      <c r="V760" s="226"/>
      <c r="W760" s="233"/>
      <c r="X760" s="234"/>
      <c r="Y760" s="245"/>
      <c r="Z760" s="246"/>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c r="DT760" s="247"/>
      <c r="DU760" s="226"/>
      <c r="DV760" s="226"/>
    </row>
    <row r="761" spans="1:126" ht="4.2" customHeight="1">
      <c r="A761" s="1"/>
      <c r="B761" s="1"/>
      <c r="C761" s="1"/>
      <c r="D761" s="1"/>
      <c r="E761" s="261"/>
      <c r="F761" s="47"/>
      <c r="G761" s="229"/>
      <c r="H761" s="1"/>
      <c r="I761" s="1"/>
      <c r="J761" s="1"/>
      <c r="K761" s="1"/>
      <c r="L761" s="1"/>
      <c r="M761" s="5"/>
      <c r="N761" s="1"/>
      <c r="O761" s="1"/>
      <c r="P761" s="5"/>
      <c r="Q761" s="1"/>
      <c r="R761" s="1"/>
      <c r="S761" s="5"/>
      <c r="T761" s="7"/>
      <c r="U761" s="23"/>
      <c r="V761" s="1"/>
      <c r="W761" s="11"/>
      <c r="X761" s="10"/>
      <c r="Y761" s="45"/>
      <c r="Z761" s="92"/>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c r="CM761" s="93"/>
      <c r="CN761" s="93"/>
      <c r="CO761" s="93"/>
      <c r="CP761" s="93"/>
      <c r="CQ761" s="93"/>
      <c r="CR761" s="93"/>
      <c r="CS761" s="93"/>
      <c r="CT761" s="93"/>
      <c r="CU761" s="93"/>
      <c r="CV761" s="93"/>
      <c r="CW761" s="93"/>
      <c r="CX761" s="93"/>
      <c r="CY761" s="93"/>
      <c r="CZ761" s="93"/>
      <c r="DA761" s="93"/>
      <c r="DB761" s="93"/>
      <c r="DC761" s="93"/>
      <c r="DD761" s="93"/>
      <c r="DE761" s="93"/>
      <c r="DF761" s="93"/>
      <c r="DG761" s="93"/>
      <c r="DH761" s="93"/>
      <c r="DI761" s="93"/>
      <c r="DJ761" s="93"/>
      <c r="DK761" s="93"/>
      <c r="DL761" s="93"/>
      <c r="DM761" s="93"/>
      <c r="DN761" s="93"/>
      <c r="DO761" s="93"/>
      <c r="DP761" s="93"/>
      <c r="DQ761" s="93"/>
      <c r="DR761" s="93"/>
      <c r="DS761" s="93"/>
      <c r="DT761" s="93"/>
      <c r="DU761" s="1"/>
      <c r="DV761" s="1"/>
    </row>
    <row r="762" spans="1:126" s="4" customFormat="1">
      <c r="A762" s="3"/>
      <c r="B762" s="257" t="s">
        <v>126</v>
      </c>
      <c r="C762" s="3"/>
      <c r="D762" s="3"/>
      <c r="E762" s="9" t="str">
        <f>IF(OR(Главная!$N$19=справочники!$N$10,Главная!$N$19=справочники!$N$11),"",IF(T762=справочники!$P$10,"","ндс(-)"))</f>
        <v>ндс(-)</v>
      </c>
      <c r="F762" s="50"/>
      <c r="G762" s="230"/>
      <c r="H762" s="12" t="str">
        <f>B762&amp;N750</f>
        <v>Начисление - Статья прямого постоянного расхода</v>
      </c>
      <c r="I762" s="12"/>
      <c r="J762" s="3"/>
      <c r="K762" s="3"/>
      <c r="L762" s="3"/>
      <c r="M762" s="5"/>
      <c r="N762" s="35" t="str">
        <f>N571</f>
        <v>Продажа машиномест</v>
      </c>
      <c r="O762" s="35"/>
      <c r="P762" s="5"/>
      <c r="Q762" s="35" t="s">
        <v>25</v>
      </c>
      <c r="R762" s="35"/>
      <c r="S762" s="35"/>
      <c r="T762" s="61">
        <f>T758</f>
        <v>0</v>
      </c>
      <c r="U762" s="35"/>
      <c r="V762" s="35"/>
      <c r="W762" s="37">
        <f>SUM($Y762:$DU762)</f>
        <v>0</v>
      </c>
      <c r="X762" s="37"/>
      <c r="Y762" s="45"/>
      <c r="Z762" s="98"/>
      <c r="AA762" s="99">
        <f t="shared" ref="AA762:BF762" si="2006">IF(AA$8="",0,IF(AA$1=1,SUMIFS(758:758,$1:$1,"&gt;="&amp;1,$1:$1,"&lt;="&amp;INT($T760/30))+($T760/30-INT($T760/30))*SUMIFS(758:758,$1:$1,INT($T760/30)+1),0)+($T760/30-INT($T760/30))*SUMIFS(758:758,$1:$1,AA$1+INT($T760/30)+1)+(INT($T760/30)+1-$T760/30)*SUMIFS(758:758,$1:$1,AA$1+INT($T760/30)))</f>
        <v>0</v>
      </c>
      <c r="AB762" s="99">
        <f t="shared" si="2006"/>
        <v>0</v>
      </c>
      <c r="AC762" s="99">
        <f t="shared" si="2006"/>
        <v>0</v>
      </c>
      <c r="AD762" s="99">
        <f t="shared" si="2006"/>
        <v>0</v>
      </c>
      <c r="AE762" s="99">
        <f t="shared" si="2006"/>
        <v>0</v>
      </c>
      <c r="AF762" s="99">
        <f t="shared" si="2006"/>
        <v>0</v>
      </c>
      <c r="AG762" s="99">
        <f t="shared" si="2006"/>
        <v>0</v>
      </c>
      <c r="AH762" s="99">
        <f t="shared" si="2006"/>
        <v>0</v>
      </c>
      <c r="AI762" s="99">
        <f t="shared" si="2006"/>
        <v>0</v>
      </c>
      <c r="AJ762" s="99">
        <f t="shared" si="2006"/>
        <v>0</v>
      </c>
      <c r="AK762" s="99">
        <f t="shared" si="2006"/>
        <v>0</v>
      </c>
      <c r="AL762" s="99">
        <f t="shared" si="2006"/>
        <v>0</v>
      </c>
      <c r="AM762" s="99">
        <f t="shared" si="2006"/>
        <v>0</v>
      </c>
      <c r="AN762" s="99">
        <f t="shared" si="2006"/>
        <v>0</v>
      </c>
      <c r="AO762" s="99">
        <f t="shared" si="2006"/>
        <v>0</v>
      </c>
      <c r="AP762" s="99">
        <f t="shared" si="2006"/>
        <v>0</v>
      </c>
      <c r="AQ762" s="99">
        <f t="shared" si="2006"/>
        <v>0</v>
      </c>
      <c r="AR762" s="99">
        <f t="shared" si="2006"/>
        <v>0</v>
      </c>
      <c r="AS762" s="99">
        <f t="shared" si="2006"/>
        <v>0</v>
      </c>
      <c r="AT762" s="99">
        <f t="shared" si="2006"/>
        <v>0</v>
      </c>
      <c r="AU762" s="99">
        <f t="shared" si="2006"/>
        <v>0</v>
      </c>
      <c r="AV762" s="99">
        <f t="shared" si="2006"/>
        <v>0</v>
      </c>
      <c r="AW762" s="99">
        <f t="shared" si="2006"/>
        <v>0</v>
      </c>
      <c r="AX762" s="99">
        <f t="shared" si="2006"/>
        <v>0</v>
      </c>
      <c r="AY762" s="99">
        <f t="shared" si="2006"/>
        <v>0</v>
      </c>
      <c r="AZ762" s="99">
        <f t="shared" si="2006"/>
        <v>0</v>
      </c>
      <c r="BA762" s="99">
        <f t="shared" si="2006"/>
        <v>0</v>
      </c>
      <c r="BB762" s="99">
        <f t="shared" si="2006"/>
        <v>0</v>
      </c>
      <c r="BC762" s="99">
        <f t="shared" si="2006"/>
        <v>0</v>
      </c>
      <c r="BD762" s="99">
        <f t="shared" si="2006"/>
        <v>0</v>
      </c>
      <c r="BE762" s="99">
        <f t="shared" si="2006"/>
        <v>0</v>
      </c>
      <c r="BF762" s="99">
        <f t="shared" si="2006"/>
        <v>0</v>
      </c>
      <c r="BG762" s="99">
        <f t="shared" ref="BG762:CL762" si="2007">IF(BG$8="",0,IF(BG$1=1,SUMIFS(758:758,$1:$1,"&gt;="&amp;1,$1:$1,"&lt;="&amp;INT($T760/30))+($T760/30-INT($T760/30))*SUMIFS(758:758,$1:$1,INT($T760/30)+1),0)+($T760/30-INT($T760/30))*SUMIFS(758:758,$1:$1,BG$1+INT($T760/30)+1)+(INT($T760/30)+1-$T760/30)*SUMIFS(758:758,$1:$1,BG$1+INT($T760/30)))</f>
        <v>0</v>
      </c>
      <c r="BH762" s="99">
        <f t="shared" si="2007"/>
        <v>0</v>
      </c>
      <c r="BI762" s="99">
        <f t="shared" si="2007"/>
        <v>0</v>
      </c>
      <c r="BJ762" s="99">
        <f t="shared" si="2007"/>
        <v>0</v>
      </c>
      <c r="BK762" s="99">
        <f t="shared" si="2007"/>
        <v>0</v>
      </c>
      <c r="BL762" s="99">
        <f t="shared" si="2007"/>
        <v>0</v>
      </c>
      <c r="BM762" s="99">
        <f t="shared" si="2007"/>
        <v>0</v>
      </c>
      <c r="BN762" s="99">
        <f t="shared" si="2007"/>
        <v>0</v>
      </c>
      <c r="BO762" s="99">
        <f t="shared" si="2007"/>
        <v>0</v>
      </c>
      <c r="BP762" s="99">
        <f t="shared" si="2007"/>
        <v>0</v>
      </c>
      <c r="BQ762" s="99">
        <f t="shared" si="2007"/>
        <v>0</v>
      </c>
      <c r="BR762" s="99">
        <f t="shared" si="2007"/>
        <v>0</v>
      </c>
      <c r="BS762" s="99">
        <f t="shared" si="2007"/>
        <v>0</v>
      </c>
      <c r="BT762" s="99">
        <f t="shared" si="2007"/>
        <v>0</v>
      </c>
      <c r="BU762" s="99">
        <f t="shared" si="2007"/>
        <v>0</v>
      </c>
      <c r="BV762" s="99">
        <f t="shared" si="2007"/>
        <v>0</v>
      </c>
      <c r="BW762" s="99">
        <f t="shared" si="2007"/>
        <v>0</v>
      </c>
      <c r="BX762" s="99">
        <f t="shared" si="2007"/>
        <v>0</v>
      </c>
      <c r="BY762" s="99">
        <f t="shared" si="2007"/>
        <v>0</v>
      </c>
      <c r="BZ762" s="99">
        <f t="shared" si="2007"/>
        <v>0</v>
      </c>
      <c r="CA762" s="99">
        <f t="shared" si="2007"/>
        <v>0</v>
      </c>
      <c r="CB762" s="99">
        <f t="shared" si="2007"/>
        <v>0</v>
      </c>
      <c r="CC762" s="99">
        <f t="shared" si="2007"/>
        <v>0</v>
      </c>
      <c r="CD762" s="99">
        <f t="shared" si="2007"/>
        <v>0</v>
      </c>
      <c r="CE762" s="99">
        <f t="shared" si="2007"/>
        <v>0</v>
      </c>
      <c r="CF762" s="99">
        <f t="shared" si="2007"/>
        <v>0</v>
      </c>
      <c r="CG762" s="99">
        <f t="shared" si="2007"/>
        <v>0</v>
      </c>
      <c r="CH762" s="99">
        <f t="shared" si="2007"/>
        <v>0</v>
      </c>
      <c r="CI762" s="99">
        <f t="shared" si="2007"/>
        <v>0</v>
      </c>
      <c r="CJ762" s="99">
        <f t="shared" si="2007"/>
        <v>0</v>
      </c>
      <c r="CK762" s="99">
        <f t="shared" si="2007"/>
        <v>0</v>
      </c>
      <c r="CL762" s="99">
        <f t="shared" si="2007"/>
        <v>0</v>
      </c>
      <c r="CM762" s="99">
        <f t="shared" ref="CM762:DT762" si="2008">IF(CM$8="",0,IF(CM$1=1,SUMIFS(758:758,$1:$1,"&gt;="&amp;1,$1:$1,"&lt;="&amp;INT($T760/30))+($T760/30-INT($T760/30))*SUMIFS(758:758,$1:$1,INT($T760/30)+1),0)+($T760/30-INT($T760/30))*SUMIFS(758:758,$1:$1,CM$1+INT($T760/30)+1)+(INT($T760/30)+1-$T760/30)*SUMIFS(758:758,$1:$1,CM$1+INT($T760/30)))</f>
        <v>0</v>
      </c>
      <c r="CN762" s="99">
        <f t="shared" si="2008"/>
        <v>0</v>
      </c>
      <c r="CO762" s="99">
        <f t="shared" si="2008"/>
        <v>0</v>
      </c>
      <c r="CP762" s="99">
        <f t="shared" si="2008"/>
        <v>0</v>
      </c>
      <c r="CQ762" s="99">
        <f t="shared" si="2008"/>
        <v>0</v>
      </c>
      <c r="CR762" s="99">
        <f t="shared" si="2008"/>
        <v>0</v>
      </c>
      <c r="CS762" s="99">
        <f t="shared" si="2008"/>
        <v>0</v>
      </c>
      <c r="CT762" s="99">
        <f t="shared" si="2008"/>
        <v>0</v>
      </c>
      <c r="CU762" s="99">
        <f t="shared" si="2008"/>
        <v>0</v>
      </c>
      <c r="CV762" s="99">
        <f t="shared" si="2008"/>
        <v>0</v>
      </c>
      <c r="CW762" s="99">
        <f t="shared" si="2008"/>
        <v>0</v>
      </c>
      <c r="CX762" s="99">
        <f t="shared" si="2008"/>
        <v>0</v>
      </c>
      <c r="CY762" s="99">
        <f t="shared" si="2008"/>
        <v>0</v>
      </c>
      <c r="CZ762" s="99">
        <f t="shared" si="2008"/>
        <v>0</v>
      </c>
      <c r="DA762" s="99">
        <f t="shared" si="2008"/>
        <v>0</v>
      </c>
      <c r="DB762" s="99">
        <f t="shared" si="2008"/>
        <v>0</v>
      </c>
      <c r="DC762" s="99">
        <f t="shared" si="2008"/>
        <v>0</v>
      </c>
      <c r="DD762" s="99">
        <f t="shared" si="2008"/>
        <v>0</v>
      </c>
      <c r="DE762" s="99">
        <f t="shared" si="2008"/>
        <v>0</v>
      </c>
      <c r="DF762" s="99">
        <f t="shared" si="2008"/>
        <v>0</v>
      </c>
      <c r="DG762" s="99">
        <f t="shared" si="2008"/>
        <v>0</v>
      </c>
      <c r="DH762" s="99">
        <f t="shared" si="2008"/>
        <v>0</v>
      </c>
      <c r="DI762" s="99">
        <f t="shared" si="2008"/>
        <v>0</v>
      </c>
      <c r="DJ762" s="99">
        <f t="shared" si="2008"/>
        <v>0</v>
      </c>
      <c r="DK762" s="99">
        <f t="shared" si="2008"/>
        <v>0</v>
      </c>
      <c r="DL762" s="99">
        <f t="shared" si="2008"/>
        <v>0</v>
      </c>
      <c r="DM762" s="99">
        <f t="shared" si="2008"/>
        <v>0</v>
      </c>
      <c r="DN762" s="99">
        <f t="shared" si="2008"/>
        <v>0</v>
      </c>
      <c r="DO762" s="99">
        <f t="shared" si="2008"/>
        <v>0</v>
      </c>
      <c r="DP762" s="99">
        <f t="shared" si="2008"/>
        <v>0</v>
      </c>
      <c r="DQ762" s="99">
        <f t="shared" si="2008"/>
        <v>0</v>
      </c>
      <c r="DR762" s="99">
        <f t="shared" si="2008"/>
        <v>0</v>
      </c>
      <c r="DS762" s="99">
        <f t="shared" si="2008"/>
        <v>0</v>
      </c>
      <c r="DT762" s="99">
        <f t="shared" si="2008"/>
        <v>0</v>
      </c>
      <c r="DU762" s="3"/>
      <c r="DV762" s="3"/>
    </row>
    <row r="763" spans="1:126" ht="4.2" customHeight="1">
      <c r="A763" s="1"/>
      <c r="B763" s="1"/>
      <c r="C763" s="1"/>
      <c r="D763" s="1"/>
      <c r="E763" s="261"/>
      <c r="F763" s="47"/>
      <c r="G763" s="229"/>
      <c r="H763" s="1"/>
      <c r="I763" s="1"/>
      <c r="J763" s="1"/>
      <c r="K763" s="1"/>
      <c r="L763" s="1"/>
      <c r="M763" s="5"/>
      <c r="N763" s="1"/>
      <c r="O763" s="1"/>
      <c r="P763" s="5"/>
      <c r="Q763" s="1"/>
      <c r="R763" s="1"/>
      <c r="S763" s="5"/>
      <c r="T763" s="7"/>
      <c r="U763" s="23"/>
      <c r="V763" s="1"/>
      <c r="W763" s="11"/>
      <c r="X763" s="10"/>
      <c r="Y763" s="45"/>
      <c r="Z763" s="92"/>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c r="CM763" s="93"/>
      <c r="CN763" s="93"/>
      <c r="CO763" s="93"/>
      <c r="CP763" s="93"/>
      <c r="CQ763" s="93"/>
      <c r="CR763" s="93"/>
      <c r="CS763" s="93"/>
      <c r="CT763" s="93"/>
      <c r="CU763" s="93"/>
      <c r="CV763" s="93"/>
      <c r="CW763" s="93"/>
      <c r="CX763" s="93"/>
      <c r="CY763" s="93"/>
      <c r="CZ763" s="93"/>
      <c r="DA763" s="93"/>
      <c r="DB763" s="93"/>
      <c r="DC763" s="93"/>
      <c r="DD763" s="93"/>
      <c r="DE763" s="93"/>
      <c r="DF763" s="93"/>
      <c r="DG763" s="93"/>
      <c r="DH763" s="93"/>
      <c r="DI763" s="93"/>
      <c r="DJ763" s="93"/>
      <c r="DK763" s="93"/>
      <c r="DL763" s="93"/>
      <c r="DM763" s="93"/>
      <c r="DN763" s="93"/>
      <c r="DO763" s="93"/>
      <c r="DP763" s="93"/>
      <c r="DQ763" s="93"/>
      <c r="DR763" s="93"/>
      <c r="DS763" s="93"/>
      <c r="DT763" s="93"/>
      <c r="DU763" s="1"/>
      <c r="DV763" s="1"/>
    </row>
    <row r="764" spans="1:126" s="237" customFormat="1" ht="10.199999999999999">
      <c r="A764" s="226"/>
      <c r="B764" s="243" t="s">
        <v>133</v>
      </c>
      <c r="C764" s="228"/>
      <c r="D764" s="227"/>
      <c r="E764" s="268"/>
      <c r="F764" s="114"/>
      <c r="G764" s="229"/>
      <c r="H764" s="226"/>
      <c r="I764" s="226" t="e">
        <f>#REF!</f>
        <v>#REF!</v>
      </c>
      <c r="J764" s="226"/>
      <c r="K764" s="226"/>
      <c r="L764" s="226"/>
      <c r="M764" s="229"/>
      <c r="N764" s="226"/>
      <c r="O764" s="226"/>
      <c r="P764" s="229"/>
      <c r="Q764" s="226" t="s">
        <v>40</v>
      </c>
      <c r="R764" s="226"/>
      <c r="S764" s="229" t="s">
        <v>6</v>
      </c>
      <c r="T764" s="307"/>
      <c r="U764" s="226"/>
      <c r="V764" s="226"/>
      <c r="W764" s="233"/>
      <c r="X764" s="234"/>
      <c r="Y764" s="245"/>
      <c r="Z764" s="246"/>
      <c r="AA764" s="247"/>
      <c r="AB764" s="247"/>
      <c r="AC764" s="247"/>
      <c r="AD764" s="247"/>
      <c r="AE764" s="247"/>
      <c r="AF764" s="247"/>
      <c r="AG764" s="247"/>
      <c r="AH764" s="247"/>
      <c r="AI764" s="247"/>
      <c r="AJ764" s="247"/>
      <c r="AK764" s="247"/>
      <c r="AL764" s="247"/>
      <c r="AM764" s="247"/>
      <c r="AN764" s="247"/>
      <c r="AO764" s="247"/>
      <c r="AP764" s="247"/>
      <c r="AQ764" s="247"/>
      <c r="AR764" s="247"/>
      <c r="AS764" s="247"/>
      <c r="AT764" s="247"/>
      <c r="AU764" s="247"/>
      <c r="AV764" s="247"/>
      <c r="AW764" s="247"/>
      <c r="AX764" s="247"/>
      <c r="AY764" s="247"/>
      <c r="AZ764" s="247"/>
      <c r="BA764" s="247"/>
      <c r="BB764" s="247"/>
      <c r="BC764" s="247"/>
      <c r="BD764" s="247"/>
      <c r="BE764" s="247"/>
      <c r="BF764" s="247"/>
      <c r="BG764" s="247"/>
      <c r="BH764" s="247"/>
      <c r="BI764" s="247"/>
      <c r="BJ764" s="247"/>
      <c r="BK764" s="247"/>
      <c r="BL764" s="247"/>
      <c r="BM764" s="247"/>
      <c r="BN764" s="247"/>
      <c r="BO764" s="247"/>
      <c r="BP764" s="247"/>
      <c r="BQ764" s="247"/>
      <c r="BR764" s="247"/>
      <c r="BS764" s="247"/>
      <c r="BT764" s="247"/>
      <c r="BU764" s="247"/>
      <c r="BV764" s="247"/>
      <c r="BW764" s="247"/>
      <c r="BX764" s="247"/>
      <c r="BY764" s="247"/>
      <c r="BZ764" s="247"/>
      <c r="CA764" s="247"/>
      <c r="CB764" s="247"/>
      <c r="CC764" s="247"/>
      <c r="CD764" s="247"/>
      <c r="CE764" s="247"/>
      <c r="CF764" s="247"/>
      <c r="CG764" s="247"/>
      <c r="CH764" s="247"/>
      <c r="CI764" s="247"/>
      <c r="CJ764" s="247"/>
      <c r="CK764" s="247"/>
      <c r="CL764" s="247"/>
      <c r="CM764" s="247"/>
      <c r="CN764" s="247"/>
      <c r="CO764" s="247"/>
      <c r="CP764" s="247"/>
      <c r="CQ764" s="247"/>
      <c r="CR764" s="247"/>
      <c r="CS764" s="247"/>
      <c r="CT764" s="247"/>
      <c r="CU764" s="247"/>
      <c r="CV764" s="247"/>
      <c r="CW764" s="247"/>
      <c r="CX764" s="247"/>
      <c r="CY764" s="247"/>
      <c r="CZ764" s="247"/>
      <c r="DA764" s="247"/>
      <c r="DB764" s="247"/>
      <c r="DC764" s="247"/>
      <c r="DD764" s="247"/>
      <c r="DE764" s="247"/>
      <c r="DF764" s="247"/>
      <c r="DG764" s="247"/>
      <c r="DH764" s="247"/>
      <c r="DI764" s="247"/>
      <c r="DJ764" s="247"/>
      <c r="DK764" s="247"/>
      <c r="DL764" s="247"/>
      <c r="DM764" s="247"/>
      <c r="DN764" s="247"/>
      <c r="DO764" s="247"/>
      <c r="DP764" s="247"/>
      <c r="DQ764" s="247"/>
      <c r="DR764" s="247"/>
      <c r="DS764" s="247"/>
      <c r="DT764" s="247"/>
      <c r="DU764" s="226"/>
      <c r="DV764" s="226"/>
    </row>
    <row r="765" spans="1:126" ht="4.2" customHeight="1">
      <c r="A765" s="1"/>
      <c r="B765" s="1"/>
      <c r="C765" s="1"/>
      <c r="D765" s="1"/>
      <c r="E765" s="261"/>
      <c r="F765" s="47"/>
      <c r="G765" s="229"/>
      <c r="H765" s="1"/>
      <c r="I765" s="1"/>
      <c r="J765" s="1"/>
      <c r="K765" s="1"/>
      <c r="L765" s="1"/>
      <c r="M765" s="5"/>
      <c r="N765" s="1"/>
      <c r="O765" s="1"/>
      <c r="P765" s="5"/>
      <c r="Q765" s="1"/>
      <c r="R765" s="1"/>
      <c r="S765" s="5"/>
      <c r="T765" s="7"/>
      <c r="U765" s="23"/>
      <c r="V765" s="1"/>
      <c r="W765" s="11"/>
      <c r="X765" s="10"/>
      <c r="Y765" s="45"/>
      <c r="Z765" s="92"/>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c r="CM765" s="93"/>
      <c r="CN765" s="93"/>
      <c r="CO765" s="93"/>
      <c r="CP765" s="93"/>
      <c r="CQ765" s="93"/>
      <c r="CR765" s="93"/>
      <c r="CS765" s="93"/>
      <c r="CT765" s="93"/>
      <c r="CU765" s="93"/>
      <c r="CV765" s="93"/>
      <c r="CW765" s="93"/>
      <c r="CX765" s="93"/>
      <c r="CY765" s="93"/>
      <c r="CZ765" s="93"/>
      <c r="DA765" s="93"/>
      <c r="DB765" s="93"/>
      <c r="DC765" s="93"/>
      <c r="DD765" s="93"/>
      <c r="DE765" s="93"/>
      <c r="DF765" s="93"/>
      <c r="DG765" s="93"/>
      <c r="DH765" s="93"/>
      <c r="DI765" s="93"/>
      <c r="DJ765" s="93"/>
      <c r="DK765" s="93"/>
      <c r="DL765" s="93"/>
      <c r="DM765" s="93"/>
      <c r="DN765" s="93"/>
      <c r="DO765" s="93"/>
      <c r="DP765" s="93"/>
      <c r="DQ765" s="93"/>
      <c r="DR765" s="93"/>
      <c r="DS765" s="93"/>
      <c r="DT765" s="93"/>
      <c r="DU765" s="1"/>
      <c r="DV765" s="1"/>
    </row>
    <row r="766" spans="1:126" s="4" customFormat="1">
      <c r="A766" s="3"/>
      <c r="B766" s="257" t="s">
        <v>130</v>
      </c>
      <c r="C766" s="3"/>
      <c r="D766" s="3"/>
      <c r="E766" s="9" t="s">
        <v>26</v>
      </c>
      <c r="F766" s="50"/>
      <c r="G766" s="230"/>
      <c r="H766" s="12" t="str">
        <f>B766&amp;N750</f>
        <v>Оплата - Статья прямого постоянного расхода</v>
      </c>
      <c r="I766" s="12"/>
      <c r="J766" s="3"/>
      <c r="K766" s="3"/>
      <c r="L766" s="3"/>
      <c r="M766" s="5"/>
      <c r="N766" s="35" t="str">
        <f>N571</f>
        <v>Продажа машиномест</v>
      </c>
      <c r="O766" s="35"/>
      <c r="P766" s="5"/>
      <c r="Q766" s="35" t="s">
        <v>25</v>
      </c>
      <c r="R766" s="35"/>
      <c r="S766" s="35"/>
      <c r="T766" s="35"/>
      <c r="U766" s="35"/>
      <c r="V766" s="35"/>
      <c r="W766" s="37">
        <f>SUM($Y766:$DU766)</f>
        <v>0</v>
      </c>
      <c r="X766" s="37"/>
      <c r="Y766" s="45"/>
      <c r="Z766" s="98"/>
      <c r="AA766" s="99">
        <f t="shared" ref="AA766:BF766" si="2009">IF(AA$8="",0,IF(AA$1=1,SUMIFS(762:762,$1:$1,"&gt;="&amp;1,$1:$1,"&lt;="&amp;INT(-$T764/30))+(-$T764/30-INT(-$T764/30))*SUMIFS(762:762,$1:$1,INT(-$T764/30)+1),0)+(-$T764/30-INT(-$T764/30))*SUMIFS(762:762,$1:$1,AA$1+INT(-$T764/30)+1)+(INT(-$T764/30)+1+$T764/30)*SUMIFS(762:762,$1:$1,AA$1+INT(-$T764/30)))</f>
        <v>0</v>
      </c>
      <c r="AB766" s="99">
        <f t="shared" si="2009"/>
        <v>0</v>
      </c>
      <c r="AC766" s="99">
        <f t="shared" si="2009"/>
        <v>0</v>
      </c>
      <c r="AD766" s="99">
        <f t="shared" si="2009"/>
        <v>0</v>
      </c>
      <c r="AE766" s="99">
        <f t="shared" si="2009"/>
        <v>0</v>
      </c>
      <c r="AF766" s="99">
        <f t="shared" si="2009"/>
        <v>0</v>
      </c>
      <c r="AG766" s="99">
        <f t="shared" si="2009"/>
        <v>0</v>
      </c>
      <c r="AH766" s="99">
        <f t="shared" si="2009"/>
        <v>0</v>
      </c>
      <c r="AI766" s="99">
        <f t="shared" si="2009"/>
        <v>0</v>
      </c>
      <c r="AJ766" s="99">
        <f t="shared" si="2009"/>
        <v>0</v>
      </c>
      <c r="AK766" s="99">
        <f t="shared" si="2009"/>
        <v>0</v>
      </c>
      <c r="AL766" s="99">
        <f t="shared" si="2009"/>
        <v>0</v>
      </c>
      <c r="AM766" s="99">
        <f t="shared" si="2009"/>
        <v>0</v>
      </c>
      <c r="AN766" s="99">
        <f t="shared" si="2009"/>
        <v>0</v>
      </c>
      <c r="AO766" s="99">
        <f t="shared" si="2009"/>
        <v>0</v>
      </c>
      <c r="AP766" s="99">
        <f t="shared" si="2009"/>
        <v>0</v>
      </c>
      <c r="AQ766" s="99">
        <f t="shared" si="2009"/>
        <v>0</v>
      </c>
      <c r="AR766" s="99">
        <f t="shared" si="2009"/>
        <v>0</v>
      </c>
      <c r="AS766" s="99">
        <f t="shared" si="2009"/>
        <v>0</v>
      </c>
      <c r="AT766" s="99">
        <f t="shared" si="2009"/>
        <v>0</v>
      </c>
      <c r="AU766" s="99">
        <f t="shared" si="2009"/>
        <v>0</v>
      </c>
      <c r="AV766" s="99">
        <f t="shared" si="2009"/>
        <v>0</v>
      </c>
      <c r="AW766" s="99">
        <f t="shared" si="2009"/>
        <v>0</v>
      </c>
      <c r="AX766" s="99">
        <f t="shared" si="2009"/>
        <v>0</v>
      </c>
      <c r="AY766" s="99">
        <f t="shared" si="2009"/>
        <v>0</v>
      </c>
      <c r="AZ766" s="99">
        <f t="shared" si="2009"/>
        <v>0</v>
      </c>
      <c r="BA766" s="99">
        <f t="shared" si="2009"/>
        <v>0</v>
      </c>
      <c r="BB766" s="99">
        <f t="shared" si="2009"/>
        <v>0</v>
      </c>
      <c r="BC766" s="99">
        <f t="shared" si="2009"/>
        <v>0</v>
      </c>
      <c r="BD766" s="99">
        <f t="shared" si="2009"/>
        <v>0</v>
      </c>
      <c r="BE766" s="99">
        <f t="shared" si="2009"/>
        <v>0</v>
      </c>
      <c r="BF766" s="99">
        <f t="shared" si="2009"/>
        <v>0</v>
      </c>
      <c r="BG766" s="99">
        <f t="shared" ref="BG766:CL766" si="2010">IF(BG$8="",0,IF(BG$1=1,SUMIFS(762:762,$1:$1,"&gt;="&amp;1,$1:$1,"&lt;="&amp;INT(-$T764/30))+(-$T764/30-INT(-$T764/30))*SUMIFS(762:762,$1:$1,INT(-$T764/30)+1),0)+(-$T764/30-INT(-$T764/30))*SUMIFS(762:762,$1:$1,BG$1+INT(-$T764/30)+1)+(INT(-$T764/30)+1+$T764/30)*SUMIFS(762:762,$1:$1,BG$1+INT(-$T764/30)))</f>
        <v>0</v>
      </c>
      <c r="BH766" s="99">
        <f t="shared" si="2010"/>
        <v>0</v>
      </c>
      <c r="BI766" s="99">
        <f t="shared" si="2010"/>
        <v>0</v>
      </c>
      <c r="BJ766" s="99">
        <f t="shared" si="2010"/>
        <v>0</v>
      </c>
      <c r="BK766" s="99">
        <f t="shared" si="2010"/>
        <v>0</v>
      </c>
      <c r="BL766" s="99">
        <f t="shared" si="2010"/>
        <v>0</v>
      </c>
      <c r="BM766" s="99">
        <f t="shared" si="2010"/>
        <v>0</v>
      </c>
      <c r="BN766" s="99">
        <f t="shared" si="2010"/>
        <v>0</v>
      </c>
      <c r="BO766" s="99">
        <f t="shared" si="2010"/>
        <v>0</v>
      </c>
      <c r="BP766" s="99">
        <f t="shared" si="2010"/>
        <v>0</v>
      </c>
      <c r="BQ766" s="99">
        <f t="shared" si="2010"/>
        <v>0</v>
      </c>
      <c r="BR766" s="99">
        <f t="shared" si="2010"/>
        <v>0</v>
      </c>
      <c r="BS766" s="99">
        <f t="shared" si="2010"/>
        <v>0</v>
      </c>
      <c r="BT766" s="99">
        <f t="shared" si="2010"/>
        <v>0</v>
      </c>
      <c r="BU766" s="99">
        <f t="shared" si="2010"/>
        <v>0</v>
      </c>
      <c r="BV766" s="99">
        <f t="shared" si="2010"/>
        <v>0</v>
      </c>
      <c r="BW766" s="99">
        <f t="shared" si="2010"/>
        <v>0</v>
      </c>
      <c r="BX766" s="99">
        <f t="shared" si="2010"/>
        <v>0</v>
      </c>
      <c r="BY766" s="99">
        <f t="shared" si="2010"/>
        <v>0</v>
      </c>
      <c r="BZ766" s="99">
        <f t="shared" si="2010"/>
        <v>0</v>
      </c>
      <c r="CA766" s="99">
        <f t="shared" si="2010"/>
        <v>0</v>
      </c>
      <c r="CB766" s="99">
        <f t="shared" si="2010"/>
        <v>0</v>
      </c>
      <c r="CC766" s="99">
        <f t="shared" si="2010"/>
        <v>0</v>
      </c>
      <c r="CD766" s="99">
        <f t="shared" si="2010"/>
        <v>0</v>
      </c>
      <c r="CE766" s="99">
        <f t="shared" si="2010"/>
        <v>0</v>
      </c>
      <c r="CF766" s="99">
        <f t="shared" si="2010"/>
        <v>0</v>
      </c>
      <c r="CG766" s="99">
        <f t="shared" si="2010"/>
        <v>0</v>
      </c>
      <c r="CH766" s="99">
        <f t="shared" si="2010"/>
        <v>0</v>
      </c>
      <c r="CI766" s="99">
        <f t="shared" si="2010"/>
        <v>0</v>
      </c>
      <c r="CJ766" s="99">
        <f t="shared" si="2010"/>
        <v>0</v>
      </c>
      <c r="CK766" s="99">
        <f t="shared" si="2010"/>
        <v>0</v>
      </c>
      <c r="CL766" s="99">
        <f t="shared" si="2010"/>
        <v>0</v>
      </c>
      <c r="CM766" s="99">
        <f t="shared" ref="CM766:DT766" si="2011">IF(CM$8="",0,IF(CM$1=1,SUMIFS(762:762,$1:$1,"&gt;="&amp;1,$1:$1,"&lt;="&amp;INT(-$T764/30))+(-$T764/30-INT(-$T764/30))*SUMIFS(762:762,$1:$1,INT(-$T764/30)+1),0)+(-$T764/30-INT(-$T764/30))*SUMIFS(762:762,$1:$1,CM$1+INT(-$T764/30)+1)+(INT(-$T764/30)+1+$T764/30)*SUMIFS(762:762,$1:$1,CM$1+INT(-$T764/30)))</f>
        <v>0</v>
      </c>
      <c r="CN766" s="99">
        <f t="shared" si="2011"/>
        <v>0</v>
      </c>
      <c r="CO766" s="99">
        <f t="shared" si="2011"/>
        <v>0</v>
      </c>
      <c r="CP766" s="99">
        <f t="shared" si="2011"/>
        <v>0</v>
      </c>
      <c r="CQ766" s="99">
        <f t="shared" si="2011"/>
        <v>0</v>
      </c>
      <c r="CR766" s="99">
        <f t="shared" si="2011"/>
        <v>0</v>
      </c>
      <c r="CS766" s="99">
        <f t="shared" si="2011"/>
        <v>0</v>
      </c>
      <c r="CT766" s="99">
        <f t="shared" si="2011"/>
        <v>0</v>
      </c>
      <c r="CU766" s="99">
        <f t="shared" si="2011"/>
        <v>0</v>
      </c>
      <c r="CV766" s="99">
        <f t="shared" si="2011"/>
        <v>0</v>
      </c>
      <c r="CW766" s="99">
        <f t="shared" si="2011"/>
        <v>0</v>
      </c>
      <c r="CX766" s="99">
        <f t="shared" si="2011"/>
        <v>0</v>
      </c>
      <c r="CY766" s="99">
        <f t="shared" si="2011"/>
        <v>0</v>
      </c>
      <c r="CZ766" s="99">
        <f t="shared" si="2011"/>
        <v>0</v>
      </c>
      <c r="DA766" s="99">
        <f t="shared" si="2011"/>
        <v>0</v>
      </c>
      <c r="DB766" s="99">
        <f t="shared" si="2011"/>
        <v>0</v>
      </c>
      <c r="DC766" s="99">
        <f t="shared" si="2011"/>
        <v>0</v>
      </c>
      <c r="DD766" s="99">
        <f t="shared" si="2011"/>
        <v>0</v>
      </c>
      <c r="DE766" s="99">
        <f t="shared" si="2011"/>
        <v>0</v>
      </c>
      <c r="DF766" s="99">
        <f t="shared" si="2011"/>
        <v>0</v>
      </c>
      <c r="DG766" s="99">
        <f t="shared" si="2011"/>
        <v>0</v>
      </c>
      <c r="DH766" s="99">
        <f t="shared" si="2011"/>
        <v>0</v>
      </c>
      <c r="DI766" s="99">
        <f t="shared" si="2011"/>
        <v>0</v>
      </c>
      <c r="DJ766" s="99">
        <f t="shared" si="2011"/>
        <v>0</v>
      </c>
      <c r="DK766" s="99">
        <f t="shared" si="2011"/>
        <v>0</v>
      </c>
      <c r="DL766" s="99">
        <f t="shared" si="2011"/>
        <v>0</v>
      </c>
      <c r="DM766" s="99">
        <f t="shared" si="2011"/>
        <v>0</v>
      </c>
      <c r="DN766" s="99">
        <f t="shared" si="2011"/>
        <v>0</v>
      </c>
      <c r="DO766" s="99">
        <f t="shared" si="2011"/>
        <v>0</v>
      </c>
      <c r="DP766" s="99">
        <f t="shared" si="2011"/>
        <v>0</v>
      </c>
      <c r="DQ766" s="99">
        <f t="shared" si="2011"/>
        <v>0</v>
      </c>
      <c r="DR766" s="99">
        <f t="shared" si="2011"/>
        <v>0</v>
      </c>
      <c r="DS766" s="99">
        <f t="shared" si="2011"/>
        <v>0</v>
      </c>
      <c r="DT766" s="99">
        <f t="shared" si="2011"/>
        <v>0</v>
      </c>
      <c r="DU766" s="3"/>
      <c r="DV766" s="3"/>
    </row>
    <row r="767" spans="1:126" ht="4.2" customHeight="1">
      <c r="A767" s="1"/>
      <c r="B767" s="1"/>
      <c r="C767" s="1"/>
      <c r="D767" s="1"/>
      <c r="E767" s="261"/>
      <c r="F767" s="47"/>
      <c r="G767" s="229"/>
      <c r="H767" s="1"/>
      <c r="I767" s="1"/>
      <c r="J767" s="1"/>
      <c r="K767" s="1"/>
      <c r="L767" s="1"/>
      <c r="M767" s="5"/>
      <c r="N767" s="1"/>
      <c r="O767" s="1"/>
      <c r="P767" s="5"/>
      <c r="Q767" s="1"/>
      <c r="R767" s="1"/>
      <c r="S767" s="5"/>
      <c r="T767" s="7"/>
      <c r="U767" s="23"/>
      <c r="V767" s="1"/>
      <c r="W767" s="11"/>
      <c r="X767" s="10"/>
      <c r="Y767" s="45"/>
      <c r="Z767" s="92"/>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1"/>
      <c r="DV767" s="1"/>
    </row>
    <row r="768" spans="1:126" ht="4.2" customHeight="1">
      <c r="A768" s="1"/>
      <c r="B768" s="1"/>
      <c r="C768" s="1"/>
      <c r="D768" s="39"/>
      <c r="E768" s="39"/>
      <c r="F768" s="39"/>
      <c r="G768" s="39"/>
      <c r="H768" s="39"/>
      <c r="I768" s="39"/>
      <c r="J768" s="39"/>
      <c r="K768" s="39"/>
      <c r="L768" s="39"/>
      <c r="M768" s="41"/>
      <c r="N768" s="39"/>
      <c r="O768" s="39"/>
      <c r="P768" s="41"/>
      <c r="Q768" s="39"/>
      <c r="R768" s="1"/>
      <c r="S768" s="5"/>
      <c r="T768" s="7"/>
      <c r="U768" s="23"/>
      <c r="V768" s="1"/>
      <c r="W768" s="43"/>
      <c r="X768" s="10"/>
      <c r="Y768" s="45"/>
      <c r="Z768" s="92"/>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c r="CN768" s="101"/>
      <c r="CO768" s="101"/>
      <c r="CP768" s="101"/>
      <c r="CQ768" s="101"/>
      <c r="CR768" s="101"/>
      <c r="CS768" s="101"/>
      <c r="CT768" s="101"/>
      <c r="CU768" s="101"/>
      <c r="CV768" s="101"/>
      <c r="CW768" s="101"/>
      <c r="CX768" s="101"/>
      <c r="CY768" s="101"/>
      <c r="CZ768" s="101"/>
      <c r="DA768" s="101"/>
      <c r="DB768" s="101"/>
      <c r="DC768" s="101"/>
      <c r="DD768" s="101"/>
      <c r="DE768" s="101"/>
      <c r="DF768" s="101"/>
      <c r="DG768" s="101"/>
      <c r="DH768" s="101"/>
      <c r="DI768" s="101"/>
      <c r="DJ768" s="101"/>
      <c r="DK768" s="101"/>
      <c r="DL768" s="101"/>
      <c r="DM768" s="101"/>
      <c r="DN768" s="101"/>
      <c r="DO768" s="101"/>
      <c r="DP768" s="101"/>
      <c r="DQ768" s="101"/>
      <c r="DR768" s="101"/>
      <c r="DS768" s="101"/>
      <c r="DT768" s="101"/>
      <c r="DU768" s="1"/>
      <c r="DV768" s="1"/>
    </row>
    <row r="769" spans="1:126" ht="7.2" customHeight="1">
      <c r="A769" s="1"/>
      <c r="B769" s="1"/>
      <c r="C769" s="1"/>
      <c r="D769" s="1"/>
      <c r="E769" s="261"/>
      <c r="F769" s="47"/>
      <c r="G769" s="229"/>
      <c r="H769" s="1"/>
      <c r="I769" s="1"/>
      <c r="J769" s="1"/>
      <c r="K769" s="1"/>
      <c r="L769" s="1"/>
      <c r="M769" s="5"/>
      <c r="N769" s="1"/>
      <c r="O769" s="1"/>
      <c r="P769" s="5"/>
      <c r="Q769" s="1"/>
      <c r="R769" s="1"/>
      <c r="S769" s="5"/>
      <c r="T769" s="7"/>
      <c r="U769" s="23"/>
      <c r="V769" s="1"/>
      <c r="W769" s="11"/>
      <c r="X769" s="10"/>
      <c r="Y769" s="45"/>
      <c r="Z769" s="92"/>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c r="CQ769" s="93"/>
      <c r="CR769" s="93"/>
      <c r="CS769" s="93"/>
      <c r="CT769" s="93"/>
      <c r="CU769" s="93"/>
      <c r="CV769" s="93"/>
      <c r="CW769" s="93"/>
      <c r="CX769" s="93"/>
      <c r="CY769" s="93"/>
      <c r="CZ769" s="93"/>
      <c r="DA769" s="93"/>
      <c r="DB769" s="93"/>
      <c r="DC769" s="93"/>
      <c r="DD769" s="93"/>
      <c r="DE769" s="93"/>
      <c r="DF769" s="93"/>
      <c r="DG769" s="93"/>
      <c r="DH769" s="93"/>
      <c r="DI769" s="93"/>
      <c r="DJ769" s="93"/>
      <c r="DK769" s="93"/>
      <c r="DL769" s="93"/>
      <c r="DM769" s="93"/>
      <c r="DN769" s="93"/>
      <c r="DO769" s="93"/>
      <c r="DP769" s="93"/>
      <c r="DQ769" s="93"/>
      <c r="DR769" s="93"/>
      <c r="DS769" s="93"/>
      <c r="DT769" s="93"/>
      <c r="DU769" s="1"/>
      <c r="DV769" s="1"/>
    </row>
    <row r="770" spans="1:126" ht="12.6" thickBot="1">
      <c r="A770" s="1"/>
      <c r="B770" s="242" t="s">
        <v>124</v>
      </c>
      <c r="C770" s="197"/>
      <c r="D770" s="196"/>
      <c r="E770" s="261"/>
      <c r="F770" s="47"/>
      <c r="G770" s="230"/>
      <c r="H770" s="18"/>
      <c r="I770" s="18" t="str">
        <f>$I$218</f>
        <v>прямой пост. расход, укажите сумму в месяц с ндс</v>
      </c>
      <c r="J770" s="1"/>
      <c r="K770" s="1"/>
      <c r="L770" s="1"/>
      <c r="M770" s="5" t="s">
        <v>6</v>
      </c>
      <c r="N770" s="584" t="s">
        <v>292</v>
      </c>
      <c r="O770" s="1"/>
      <c r="P770" s="5"/>
      <c r="Q770" s="1" t="s">
        <v>25</v>
      </c>
      <c r="R770" s="1"/>
      <c r="S770" s="5" t="s">
        <v>6</v>
      </c>
      <c r="T770" s="202"/>
      <c r="U770" s="23"/>
      <c r="V770" s="1"/>
      <c r="W770" s="11"/>
      <c r="X770" s="10"/>
      <c r="Y770" s="45"/>
      <c r="Z770" s="92"/>
      <c r="AA770" s="580" t="str">
        <f>IF(AA772=1,"1-ый мес. расхода","")</f>
        <v/>
      </c>
      <c r="AB770" s="580" t="str">
        <f t="shared" ref="AB770:CM770" si="2012">IF(AB772=1,"1-ый мес. расхода","")</f>
        <v/>
      </c>
      <c r="AC770" s="580" t="str">
        <f t="shared" si="2012"/>
        <v/>
      </c>
      <c r="AD770" s="580" t="str">
        <f t="shared" si="2012"/>
        <v/>
      </c>
      <c r="AE770" s="580" t="str">
        <f t="shared" si="2012"/>
        <v/>
      </c>
      <c r="AF770" s="580" t="str">
        <f t="shared" si="2012"/>
        <v/>
      </c>
      <c r="AG770" s="580" t="str">
        <f t="shared" si="2012"/>
        <v/>
      </c>
      <c r="AH770" s="580" t="str">
        <f t="shared" si="2012"/>
        <v/>
      </c>
      <c r="AI770" s="580" t="str">
        <f t="shared" si="2012"/>
        <v/>
      </c>
      <c r="AJ770" s="580" t="str">
        <f t="shared" si="2012"/>
        <v/>
      </c>
      <c r="AK770" s="580" t="str">
        <f t="shared" si="2012"/>
        <v/>
      </c>
      <c r="AL770" s="580" t="str">
        <f t="shared" si="2012"/>
        <v/>
      </c>
      <c r="AM770" s="580" t="str">
        <f t="shared" si="2012"/>
        <v/>
      </c>
      <c r="AN770" s="580" t="str">
        <f t="shared" si="2012"/>
        <v/>
      </c>
      <c r="AO770" s="580" t="str">
        <f t="shared" si="2012"/>
        <v/>
      </c>
      <c r="AP770" s="580" t="str">
        <f t="shared" si="2012"/>
        <v/>
      </c>
      <c r="AQ770" s="580" t="str">
        <f t="shared" si="2012"/>
        <v/>
      </c>
      <c r="AR770" s="580" t="str">
        <f t="shared" si="2012"/>
        <v/>
      </c>
      <c r="AS770" s="580" t="str">
        <f t="shared" si="2012"/>
        <v/>
      </c>
      <c r="AT770" s="580" t="str">
        <f t="shared" si="2012"/>
        <v/>
      </c>
      <c r="AU770" s="580" t="str">
        <f t="shared" si="2012"/>
        <v/>
      </c>
      <c r="AV770" s="580" t="str">
        <f t="shared" si="2012"/>
        <v/>
      </c>
      <c r="AW770" s="580" t="str">
        <f t="shared" si="2012"/>
        <v/>
      </c>
      <c r="AX770" s="580" t="str">
        <f t="shared" si="2012"/>
        <v/>
      </c>
      <c r="AY770" s="580" t="str">
        <f t="shared" si="2012"/>
        <v/>
      </c>
      <c r="AZ770" s="580" t="str">
        <f t="shared" si="2012"/>
        <v/>
      </c>
      <c r="BA770" s="580" t="str">
        <f t="shared" si="2012"/>
        <v/>
      </c>
      <c r="BB770" s="580" t="str">
        <f t="shared" si="2012"/>
        <v/>
      </c>
      <c r="BC770" s="580" t="str">
        <f t="shared" si="2012"/>
        <v/>
      </c>
      <c r="BD770" s="580" t="str">
        <f t="shared" si="2012"/>
        <v/>
      </c>
      <c r="BE770" s="580" t="str">
        <f t="shared" si="2012"/>
        <v/>
      </c>
      <c r="BF770" s="580" t="str">
        <f t="shared" si="2012"/>
        <v/>
      </c>
      <c r="BG770" s="580" t="str">
        <f t="shared" si="2012"/>
        <v/>
      </c>
      <c r="BH770" s="580" t="str">
        <f t="shared" si="2012"/>
        <v/>
      </c>
      <c r="BI770" s="580" t="str">
        <f t="shared" si="2012"/>
        <v/>
      </c>
      <c r="BJ770" s="580" t="str">
        <f t="shared" si="2012"/>
        <v/>
      </c>
      <c r="BK770" s="580" t="str">
        <f t="shared" si="2012"/>
        <v/>
      </c>
      <c r="BL770" s="580" t="str">
        <f t="shared" si="2012"/>
        <v/>
      </c>
      <c r="BM770" s="580" t="str">
        <f t="shared" si="2012"/>
        <v/>
      </c>
      <c r="BN770" s="580" t="str">
        <f t="shared" si="2012"/>
        <v/>
      </c>
      <c r="BO770" s="580" t="str">
        <f t="shared" si="2012"/>
        <v/>
      </c>
      <c r="BP770" s="580" t="str">
        <f t="shared" si="2012"/>
        <v/>
      </c>
      <c r="BQ770" s="580" t="str">
        <f t="shared" si="2012"/>
        <v/>
      </c>
      <c r="BR770" s="580" t="str">
        <f t="shared" si="2012"/>
        <v/>
      </c>
      <c r="BS770" s="580" t="str">
        <f t="shared" si="2012"/>
        <v/>
      </c>
      <c r="BT770" s="580" t="str">
        <f t="shared" si="2012"/>
        <v/>
      </c>
      <c r="BU770" s="580" t="str">
        <f t="shared" si="2012"/>
        <v/>
      </c>
      <c r="BV770" s="580" t="str">
        <f t="shared" si="2012"/>
        <v/>
      </c>
      <c r="BW770" s="580" t="str">
        <f t="shared" si="2012"/>
        <v/>
      </c>
      <c r="BX770" s="580" t="str">
        <f t="shared" si="2012"/>
        <v/>
      </c>
      <c r="BY770" s="580" t="str">
        <f t="shared" si="2012"/>
        <v/>
      </c>
      <c r="BZ770" s="580" t="str">
        <f t="shared" si="2012"/>
        <v/>
      </c>
      <c r="CA770" s="580" t="str">
        <f t="shared" si="2012"/>
        <v/>
      </c>
      <c r="CB770" s="580" t="str">
        <f t="shared" si="2012"/>
        <v/>
      </c>
      <c r="CC770" s="580" t="str">
        <f t="shared" si="2012"/>
        <v/>
      </c>
      <c r="CD770" s="580" t="str">
        <f t="shared" si="2012"/>
        <v/>
      </c>
      <c r="CE770" s="580" t="str">
        <f t="shared" si="2012"/>
        <v/>
      </c>
      <c r="CF770" s="580" t="str">
        <f t="shared" si="2012"/>
        <v/>
      </c>
      <c r="CG770" s="580" t="str">
        <f t="shared" si="2012"/>
        <v/>
      </c>
      <c r="CH770" s="580" t="str">
        <f t="shared" si="2012"/>
        <v/>
      </c>
      <c r="CI770" s="580" t="str">
        <f t="shared" si="2012"/>
        <v/>
      </c>
      <c r="CJ770" s="580" t="str">
        <f t="shared" si="2012"/>
        <v/>
      </c>
      <c r="CK770" s="580" t="str">
        <f t="shared" si="2012"/>
        <v/>
      </c>
      <c r="CL770" s="580" t="str">
        <f t="shared" si="2012"/>
        <v/>
      </c>
      <c r="CM770" s="580" t="str">
        <f t="shared" si="2012"/>
        <v/>
      </c>
      <c r="CN770" s="580" t="str">
        <f t="shared" ref="CN770:DT770" si="2013">IF(CN772=1,"1-ый мес. расхода","")</f>
        <v/>
      </c>
      <c r="CO770" s="580" t="str">
        <f t="shared" si="2013"/>
        <v/>
      </c>
      <c r="CP770" s="580" t="str">
        <f t="shared" si="2013"/>
        <v/>
      </c>
      <c r="CQ770" s="580" t="str">
        <f t="shared" si="2013"/>
        <v/>
      </c>
      <c r="CR770" s="580" t="str">
        <f t="shared" si="2013"/>
        <v/>
      </c>
      <c r="CS770" s="580" t="str">
        <f t="shared" si="2013"/>
        <v/>
      </c>
      <c r="CT770" s="580" t="str">
        <f t="shared" si="2013"/>
        <v/>
      </c>
      <c r="CU770" s="580" t="str">
        <f t="shared" si="2013"/>
        <v/>
      </c>
      <c r="CV770" s="580" t="str">
        <f t="shared" si="2013"/>
        <v/>
      </c>
      <c r="CW770" s="580" t="str">
        <f t="shared" si="2013"/>
        <v/>
      </c>
      <c r="CX770" s="580" t="str">
        <f t="shared" si="2013"/>
        <v/>
      </c>
      <c r="CY770" s="580" t="str">
        <f t="shared" si="2013"/>
        <v/>
      </c>
      <c r="CZ770" s="580" t="str">
        <f t="shared" si="2013"/>
        <v/>
      </c>
      <c r="DA770" s="580" t="str">
        <f t="shared" si="2013"/>
        <v/>
      </c>
      <c r="DB770" s="580" t="str">
        <f t="shared" si="2013"/>
        <v/>
      </c>
      <c r="DC770" s="580" t="str">
        <f t="shared" si="2013"/>
        <v/>
      </c>
      <c r="DD770" s="580" t="str">
        <f t="shared" si="2013"/>
        <v/>
      </c>
      <c r="DE770" s="580" t="str">
        <f t="shared" si="2013"/>
        <v/>
      </c>
      <c r="DF770" s="580" t="str">
        <f t="shared" si="2013"/>
        <v/>
      </c>
      <c r="DG770" s="580" t="str">
        <f t="shared" si="2013"/>
        <v/>
      </c>
      <c r="DH770" s="580" t="str">
        <f t="shared" si="2013"/>
        <v/>
      </c>
      <c r="DI770" s="580" t="str">
        <f t="shared" si="2013"/>
        <v/>
      </c>
      <c r="DJ770" s="580" t="str">
        <f t="shared" si="2013"/>
        <v/>
      </c>
      <c r="DK770" s="580" t="str">
        <f t="shared" si="2013"/>
        <v/>
      </c>
      <c r="DL770" s="580" t="str">
        <f t="shared" si="2013"/>
        <v/>
      </c>
      <c r="DM770" s="580" t="str">
        <f t="shared" si="2013"/>
        <v/>
      </c>
      <c r="DN770" s="580" t="str">
        <f t="shared" si="2013"/>
        <v/>
      </c>
      <c r="DO770" s="580" t="str">
        <f t="shared" si="2013"/>
        <v/>
      </c>
      <c r="DP770" s="580" t="str">
        <f t="shared" si="2013"/>
        <v/>
      </c>
      <c r="DQ770" s="580" t="str">
        <f t="shared" si="2013"/>
        <v/>
      </c>
      <c r="DR770" s="580" t="str">
        <f t="shared" si="2013"/>
        <v/>
      </c>
      <c r="DS770" s="580" t="str">
        <f t="shared" si="2013"/>
        <v/>
      </c>
      <c r="DT770" s="580" t="str">
        <f t="shared" si="2013"/>
        <v/>
      </c>
      <c r="DU770" s="1"/>
      <c r="DV770" s="1"/>
    </row>
    <row r="771" spans="1:126" ht="4.2" customHeight="1" thickTop="1">
      <c r="A771" s="1"/>
      <c r="B771" s="1"/>
      <c r="C771" s="1"/>
      <c r="D771" s="1"/>
      <c r="E771" s="261"/>
      <c r="F771" s="47"/>
      <c r="G771" s="229"/>
      <c r="H771" s="1"/>
      <c r="I771" s="1"/>
      <c r="J771" s="1"/>
      <c r="K771" s="1"/>
      <c r="L771" s="1"/>
      <c r="M771" s="5"/>
      <c r="N771" s="308"/>
      <c r="O771" s="1"/>
      <c r="P771" s="5"/>
      <c r="Q771" s="1"/>
      <c r="R771" s="1"/>
      <c r="S771" s="5"/>
      <c r="T771" s="7"/>
      <c r="U771" s="23"/>
      <c r="V771" s="1"/>
      <c r="W771" s="11"/>
      <c r="X771" s="10"/>
      <c r="Y771" s="45"/>
      <c r="Z771" s="92"/>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c r="CQ771" s="93"/>
      <c r="CR771" s="93"/>
      <c r="CS771" s="93"/>
      <c r="CT771" s="93"/>
      <c r="CU771" s="93"/>
      <c r="CV771" s="93"/>
      <c r="CW771" s="93"/>
      <c r="CX771" s="93"/>
      <c r="CY771" s="93"/>
      <c r="CZ771" s="93"/>
      <c r="DA771" s="93"/>
      <c r="DB771" s="93"/>
      <c r="DC771" s="93"/>
      <c r="DD771" s="93"/>
      <c r="DE771" s="93"/>
      <c r="DF771" s="93"/>
      <c r="DG771" s="93"/>
      <c r="DH771" s="93"/>
      <c r="DI771" s="93"/>
      <c r="DJ771" s="93"/>
      <c r="DK771" s="93"/>
      <c r="DL771" s="93"/>
      <c r="DM771" s="93"/>
      <c r="DN771" s="93"/>
      <c r="DO771" s="93"/>
      <c r="DP771" s="93"/>
      <c r="DQ771" s="93"/>
      <c r="DR771" s="93"/>
      <c r="DS771" s="93"/>
      <c r="DT771" s="93"/>
      <c r="DU771" s="1"/>
      <c r="DV771" s="1"/>
    </row>
    <row r="772" spans="1:126" s="22" customFormat="1">
      <c r="A772" s="18"/>
      <c r="B772" s="5"/>
      <c r="C772" s="33" t="str">
        <f>$C$220</f>
        <v>месяц старта расхода</v>
      </c>
      <c r="D772" s="196"/>
      <c r="E772" s="267"/>
      <c r="F772" s="51"/>
      <c r="G772" s="230"/>
      <c r="H772" s="18"/>
      <c r="I772" s="18"/>
      <c r="J772" s="5" t="s">
        <v>6</v>
      </c>
      <c r="K772" s="578"/>
      <c r="L772" s="23" t="s">
        <v>7</v>
      </c>
      <c r="M772" s="19"/>
      <c r="N772" s="196" t="s">
        <v>140</v>
      </c>
      <c r="O772" s="18"/>
      <c r="P772" s="19"/>
      <c r="Q772" s="18" t="s">
        <v>12</v>
      </c>
      <c r="R772" s="18"/>
      <c r="S772" s="19" t="s">
        <v>6</v>
      </c>
      <c r="T772" s="204"/>
      <c r="U772" s="25" t="s">
        <v>7</v>
      </c>
      <c r="V772" s="18"/>
      <c r="W772" s="20"/>
      <c r="X772" s="21"/>
      <c r="Y772" s="46"/>
      <c r="Z772" s="95"/>
      <c r="AA772" s="581" t="str">
        <f>IF(AA774="","",IF(AND(Z774="",AA774&lt;&gt;""),1,Z772+1))</f>
        <v/>
      </c>
      <c r="AB772" s="581" t="str">
        <f t="shared" ref="AB772:CM772" si="2014">IF(AB774="","",IF(AND(AA774="",AB774&lt;&gt;""),1,AA772+1))</f>
        <v/>
      </c>
      <c r="AC772" s="581" t="str">
        <f t="shared" si="2014"/>
        <v/>
      </c>
      <c r="AD772" s="581" t="str">
        <f t="shared" si="2014"/>
        <v/>
      </c>
      <c r="AE772" s="581" t="str">
        <f t="shared" si="2014"/>
        <v/>
      </c>
      <c r="AF772" s="581" t="str">
        <f t="shared" si="2014"/>
        <v/>
      </c>
      <c r="AG772" s="581" t="str">
        <f t="shared" si="2014"/>
        <v/>
      </c>
      <c r="AH772" s="581" t="str">
        <f t="shared" si="2014"/>
        <v/>
      </c>
      <c r="AI772" s="581" t="str">
        <f t="shared" si="2014"/>
        <v/>
      </c>
      <c r="AJ772" s="581" t="str">
        <f t="shared" si="2014"/>
        <v/>
      </c>
      <c r="AK772" s="581" t="str">
        <f t="shared" si="2014"/>
        <v/>
      </c>
      <c r="AL772" s="581" t="str">
        <f t="shared" si="2014"/>
        <v/>
      </c>
      <c r="AM772" s="581" t="str">
        <f t="shared" si="2014"/>
        <v/>
      </c>
      <c r="AN772" s="581" t="str">
        <f t="shared" si="2014"/>
        <v/>
      </c>
      <c r="AO772" s="581" t="str">
        <f t="shared" si="2014"/>
        <v/>
      </c>
      <c r="AP772" s="581" t="str">
        <f t="shared" si="2014"/>
        <v/>
      </c>
      <c r="AQ772" s="581" t="str">
        <f t="shared" si="2014"/>
        <v/>
      </c>
      <c r="AR772" s="581" t="str">
        <f t="shared" si="2014"/>
        <v/>
      </c>
      <c r="AS772" s="581" t="str">
        <f t="shared" si="2014"/>
        <v/>
      </c>
      <c r="AT772" s="581" t="str">
        <f t="shared" si="2014"/>
        <v/>
      </c>
      <c r="AU772" s="581" t="str">
        <f t="shared" si="2014"/>
        <v/>
      </c>
      <c r="AV772" s="581" t="str">
        <f t="shared" si="2014"/>
        <v/>
      </c>
      <c r="AW772" s="581" t="str">
        <f t="shared" si="2014"/>
        <v/>
      </c>
      <c r="AX772" s="581" t="str">
        <f t="shared" si="2014"/>
        <v/>
      </c>
      <c r="AY772" s="581" t="str">
        <f t="shared" si="2014"/>
        <v/>
      </c>
      <c r="AZ772" s="581" t="str">
        <f t="shared" si="2014"/>
        <v/>
      </c>
      <c r="BA772" s="581" t="str">
        <f t="shared" si="2014"/>
        <v/>
      </c>
      <c r="BB772" s="581" t="str">
        <f t="shared" si="2014"/>
        <v/>
      </c>
      <c r="BC772" s="581" t="str">
        <f t="shared" si="2014"/>
        <v/>
      </c>
      <c r="BD772" s="581" t="str">
        <f t="shared" si="2014"/>
        <v/>
      </c>
      <c r="BE772" s="581" t="str">
        <f t="shared" si="2014"/>
        <v/>
      </c>
      <c r="BF772" s="581" t="str">
        <f t="shared" si="2014"/>
        <v/>
      </c>
      <c r="BG772" s="581" t="str">
        <f t="shared" si="2014"/>
        <v/>
      </c>
      <c r="BH772" s="581" t="str">
        <f t="shared" si="2014"/>
        <v/>
      </c>
      <c r="BI772" s="581" t="str">
        <f t="shared" si="2014"/>
        <v/>
      </c>
      <c r="BJ772" s="581" t="str">
        <f t="shared" si="2014"/>
        <v/>
      </c>
      <c r="BK772" s="581" t="str">
        <f t="shared" si="2014"/>
        <v/>
      </c>
      <c r="BL772" s="581" t="str">
        <f t="shared" si="2014"/>
        <v/>
      </c>
      <c r="BM772" s="581" t="str">
        <f t="shared" si="2014"/>
        <v/>
      </c>
      <c r="BN772" s="581" t="str">
        <f t="shared" si="2014"/>
        <v/>
      </c>
      <c r="BO772" s="581" t="str">
        <f t="shared" si="2014"/>
        <v/>
      </c>
      <c r="BP772" s="581" t="str">
        <f t="shared" si="2014"/>
        <v/>
      </c>
      <c r="BQ772" s="581" t="str">
        <f t="shared" si="2014"/>
        <v/>
      </c>
      <c r="BR772" s="581" t="str">
        <f t="shared" si="2014"/>
        <v/>
      </c>
      <c r="BS772" s="581" t="str">
        <f t="shared" si="2014"/>
        <v/>
      </c>
      <c r="BT772" s="581" t="str">
        <f t="shared" si="2014"/>
        <v/>
      </c>
      <c r="BU772" s="581" t="str">
        <f t="shared" si="2014"/>
        <v/>
      </c>
      <c r="BV772" s="581" t="str">
        <f t="shared" si="2014"/>
        <v/>
      </c>
      <c r="BW772" s="581" t="str">
        <f t="shared" si="2014"/>
        <v/>
      </c>
      <c r="BX772" s="581" t="str">
        <f t="shared" si="2014"/>
        <v/>
      </c>
      <c r="BY772" s="581" t="str">
        <f t="shared" si="2014"/>
        <v/>
      </c>
      <c r="BZ772" s="581" t="str">
        <f t="shared" si="2014"/>
        <v/>
      </c>
      <c r="CA772" s="581" t="str">
        <f t="shared" si="2014"/>
        <v/>
      </c>
      <c r="CB772" s="581" t="str">
        <f t="shared" si="2014"/>
        <v/>
      </c>
      <c r="CC772" s="581" t="str">
        <f t="shared" si="2014"/>
        <v/>
      </c>
      <c r="CD772" s="581" t="str">
        <f t="shared" si="2014"/>
        <v/>
      </c>
      <c r="CE772" s="581" t="str">
        <f t="shared" si="2014"/>
        <v/>
      </c>
      <c r="CF772" s="581" t="str">
        <f t="shared" si="2014"/>
        <v/>
      </c>
      <c r="CG772" s="581" t="str">
        <f t="shared" si="2014"/>
        <v/>
      </c>
      <c r="CH772" s="581" t="str">
        <f t="shared" si="2014"/>
        <v/>
      </c>
      <c r="CI772" s="581" t="str">
        <f t="shared" si="2014"/>
        <v/>
      </c>
      <c r="CJ772" s="581" t="str">
        <f t="shared" si="2014"/>
        <v/>
      </c>
      <c r="CK772" s="581" t="str">
        <f t="shared" si="2014"/>
        <v/>
      </c>
      <c r="CL772" s="581" t="str">
        <f t="shared" si="2014"/>
        <v/>
      </c>
      <c r="CM772" s="581" t="str">
        <f t="shared" si="2014"/>
        <v/>
      </c>
      <c r="CN772" s="581" t="str">
        <f t="shared" ref="CN772:DT772" si="2015">IF(CN774="","",IF(AND(CM774="",CN774&lt;&gt;""),1,CM772+1))</f>
        <v/>
      </c>
      <c r="CO772" s="581" t="str">
        <f t="shared" si="2015"/>
        <v/>
      </c>
      <c r="CP772" s="581" t="str">
        <f t="shared" si="2015"/>
        <v/>
      </c>
      <c r="CQ772" s="581" t="str">
        <f t="shared" si="2015"/>
        <v/>
      </c>
      <c r="CR772" s="581" t="str">
        <f t="shared" si="2015"/>
        <v/>
      </c>
      <c r="CS772" s="581" t="str">
        <f t="shared" si="2015"/>
        <v/>
      </c>
      <c r="CT772" s="581" t="str">
        <f t="shared" si="2015"/>
        <v/>
      </c>
      <c r="CU772" s="581" t="str">
        <f t="shared" si="2015"/>
        <v/>
      </c>
      <c r="CV772" s="581" t="str">
        <f t="shared" si="2015"/>
        <v/>
      </c>
      <c r="CW772" s="581" t="str">
        <f t="shared" si="2015"/>
        <v/>
      </c>
      <c r="CX772" s="581" t="str">
        <f t="shared" si="2015"/>
        <v/>
      </c>
      <c r="CY772" s="581" t="str">
        <f t="shared" si="2015"/>
        <v/>
      </c>
      <c r="CZ772" s="581" t="str">
        <f t="shared" si="2015"/>
        <v/>
      </c>
      <c r="DA772" s="581" t="str">
        <f t="shared" si="2015"/>
        <v/>
      </c>
      <c r="DB772" s="581" t="str">
        <f t="shared" si="2015"/>
        <v/>
      </c>
      <c r="DC772" s="581" t="str">
        <f t="shared" si="2015"/>
        <v/>
      </c>
      <c r="DD772" s="581" t="str">
        <f t="shared" si="2015"/>
        <v/>
      </c>
      <c r="DE772" s="581" t="str">
        <f t="shared" si="2015"/>
        <v/>
      </c>
      <c r="DF772" s="581" t="str">
        <f t="shared" si="2015"/>
        <v/>
      </c>
      <c r="DG772" s="581" t="str">
        <f t="shared" si="2015"/>
        <v/>
      </c>
      <c r="DH772" s="581" t="str">
        <f t="shared" si="2015"/>
        <v/>
      </c>
      <c r="DI772" s="581" t="str">
        <f t="shared" si="2015"/>
        <v/>
      </c>
      <c r="DJ772" s="581" t="str">
        <f t="shared" si="2015"/>
        <v/>
      </c>
      <c r="DK772" s="581" t="str">
        <f t="shared" si="2015"/>
        <v/>
      </c>
      <c r="DL772" s="581" t="str">
        <f t="shared" si="2015"/>
        <v/>
      </c>
      <c r="DM772" s="581" t="str">
        <f t="shared" si="2015"/>
        <v/>
      </c>
      <c r="DN772" s="581" t="str">
        <f t="shared" si="2015"/>
        <v/>
      </c>
      <c r="DO772" s="581" t="str">
        <f t="shared" si="2015"/>
        <v/>
      </c>
      <c r="DP772" s="581" t="str">
        <f t="shared" si="2015"/>
        <v/>
      </c>
      <c r="DQ772" s="581" t="str">
        <f t="shared" si="2015"/>
        <v/>
      </c>
      <c r="DR772" s="581" t="str">
        <f t="shared" si="2015"/>
        <v/>
      </c>
      <c r="DS772" s="581" t="str">
        <f t="shared" si="2015"/>
        <v/>
      </c>
      <c r="DT772" s="581" t="str">
        <f t="shared" si="2015"/>
        <v/>
      </c>
      <c r="DU772" s="18"/>
      <c r="DV772" s="18"/>
    </row>
    <row r="773" spans="1:126" ht="4.2" customHeight="1">
      <c r="A773" s="1"/>
      <c r="B773" s="5"/>
      <c r="C773" s="1"/>
      <c r="D773" s="1"/>
      <c r="E773" s="261"/>
      <c r="F773" s="47"/>
      <c r="G773" s="229"/>
      <c r="H773" s="1"/>
      <c r="I773" s="1"/>
      <c r="J773" s="1"/>
      <c r="K773" s="1"/>
      <c r="L773" s="1"/>
      <c r="M773" s="5"/>
      <c r="N773" s="18"/>
      <c r="O773" s="1"/>
      <c r="P773" s="5"/>
      <c r="Q773" s="1"/>
      <c r="R773" s="1"/>
      <c r="S773" s="5"/>
      <c r="T773" s="7"/>
      <c r="U773" s="23"/>
      <c r="V773" s="1"/>
      <c r="W773" s="11"/>
      <c r="X773" s="10"/>
      <c r="Y773" s="45"/>
      <c r="Z773" s="92"/>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1"/>
      <c r="DV773" s="1"/>
    </row>
    <row r="774" spans="1:126" s="22" customFormat="1">
      <c r="A774" s="18"/>
      <c r="B774" s="5"/>
      <c r="C774" s="33" t="str">
        <f>$C$222</f>
        <v>месяц окончания расхода</v>
      </c>
      <c r="D774" s="18"/>
      <c r="E774" s="267"/>
      <c r="F774" s="51"/>
      <c r="G774" s="230"/>
      <c r="H774" s="18"/>
      <c r="I774" s="18"/>
      <c r="J774" s="5" t="s">
        <v>6</v>
      </c>
      <c r="K774" s="578"/>
      <c r="L774" s="23" t="s">
        <v>7</v>
      </c>
      <c r="M774" s="19"/>
      <c r="N774" s="196" t="s">
        <v>142</v>
      </c>
      <c r="O774" s="18"/>
      <c r="P774" s="19"/>
      <c r="Q774" s="18" t="str">
        <f>IF(T772=справочники!$E$9,"a+qx",IF(T772=справочники!$E$10,"aq^x",IF(T772=справочники!$E$11,"a^(1+qx)","??")))</f>
        <v>??</v>
      </c>
      <c r="R774" s="18"/>
      <c r="S774" s="19" t="s">
        <v>6</v>
      </c>
      <c r="T774" s="212"/>
      <c r="U774" s="25"/>
      <c r="V774" s="18"/>
      <c r="W774" s="20"/>
      <c r="X774" s="21"/>
      <c r="Y774" s="46"/>
      <c r="Z774" s="95"/>
      <c r="AA774" s="582" t="str">
        <f>IF(AND(AA$8&gt;=$K772,AA$8&lt;=IF(OR($K774="",$K774=0),1000000,$K774)),AA$8,"")</f>
        <v/>
      </c>
      <c r="AB774" s="582" t="str">
        <f t="shared" ref="AB774:AC774" si="2016">IF(AND(AB$8&gt;=$K772,AB$8&lt;=IF(OR($K774="",$K774=0),1000000,$K774)),AB$8,"")</f>
        <v/>
      </c>
      <c r="AC774" s="582" t="str">
        <f t="shared" si="2016"/>
        <v/>
      </c>
      <c r="AD774" s="582" t="str">
        <f>IF(AND(AD$8&gt;=$K772,AD$8&lt;=IF(OR($K774="",$K774=0),1000000,$K774)),AD$8,"")</f>
        <v/>
      </c>
      <c r="AE774" s="582" t="str">
        <f t="shared" ref="AE774:CP774" si="2017">IF(AND(AE$8&gt;=$K772,AE$8&lt;=IF(OR($K774="",$K774=0),1000000,$K774)),AE$8,"")</f>
        <v/>
      </c>
      <c r="AF774" s="582" t="str">
        <f t="shared" si="2017"/>
        <v/>
      </c>
      <c r="AG774" s="582" t="str">
        <f t="shared" si="2017"/>
        <v/>
      </c>
      <c r="AH774" s="582" t="str">
        <f t="shared" si="2017"/>
        <v/>
      </c>
      <c r="AI774" s="582" t="str">
        <f t="shared" si="2017"/>
        <v/>
      </c>
      <c r="AJ774" s="582" t="str">
        <f t="shared" si="2017"/>
        <v/>
      </c>
      <c r="AK774" s="582" t="str">
        <f t="shared" si="2017"/>
        <v/>
      </c>
      <c r="AL774" s="582" t="str">
        <f t="shared" si="2017"/>
        <v/>
      </c>
      <c r="AM774" s="582" t="str">
        <f t="shared" si="2017"/>
        <v/>
      </c>
      <c r="AN774" s="582" t="str">
        <f t="shared" si="2017"/>
        <v/>
      </c>
      <c r="AO774" s="582" t="str">
        <f t="shared" si="2017"/>
        <v/>
      </c>
      <c r="AP774" s="582" t="str">
        <f t="shared" si="2017"/>
        <v/>
      </c>
      <c r="AQ774" s="582" t="str">
        <f t="shared" si="2017"/>
        <v/>
      </c>
      <c r="AR774" s="582" t="str">
        <f t="shared" si="2017"/>
        <v/>
      </c>
      <c r="AS774" s="582" t="str">
        <f t="shared" si="2017"/>
        <v/>
      </c>
      <c r="AT774" s="582" t="str">
        <f t="shared" si="2017"/>
        <v/>
      </c>
      <c r="AU774" s="582" t="str">
        <f t="shared" si="2017"/>
        <v/>
      </c>
      <c r="AV774" s="582" t="str">
        <f t="shared" si="2017"/>
        <v/>
      </c>
      <c r="AW774" s="582" t="str">
        <f t="shared" si="2017"/>
        <v/>
      </c>
      <c r="AX774" s="582" t="str">
        <f t="shared" si="2017"/>
        <v/>
      </c>
      <c r="AY774" s="582" t="str">
        <f t="shared" si="2017"/>
        <v/>
      </c>
      <c r="AZ774" s="582" t="str">
        <f t="shared" si="2017"/>
        <v/>
      </c>
      <c r="BA774" s="582" t="str">
        <f t="shared" si="2017"/>
        <v/>
      </c>
      <c r="BB774" s="582" t="str">
        <f t="shared" si="2017"/>
        <v/>
      </c>
      <c r="BC774" s="582" t="str">
        <f t="shared" si="2017"/>
        <v/>
      </c>
      <c r="BD774" s="582" t="str">
        <f t="shared" si="2017"/>
        <v/>
      </c>
      <c r="BE774" s="582" t="str">
        <f t="shared" si="2017"/>
        <v/>
      </c>
      <c r="BF774" s="582" t="str">
        <f t="shared" si="2017"/>
        <v/>
      </c>
      <c r="BG774" s="582" t="str">
        <f t="shared" si="2017"/>
        <v/>
      </c>
      <c r="BH774" s="582" t="str">
        <f t="shared" si="2017"/>
        <v/>
      </c>
      <c r="BI774" s="582" t="str">
        <f t="shared" si="2017"/>
        <v/>
      </c>
      <c r="BJ774" s="582" t="str">
        <f t="shared" si="2017"/>
        <v/>
      </c>
      <c r="BK774" s="582" t="str">
        <f t="shared" si="2017"/>
        <v/>
      </c>
      <c r="BL774" s="582" t="str">
        <f t="shared" si="2017"/>
        <v/>
      </c>
      <c r="BM774" s="582" t="str">
        <f t="shared" si="2017"/>
        <v/>
      </c>
      <c r="BN774" s="582" t="str">
        <f t="shared" si="2017"/>
        <v/>
      </c>
      <c r="BO774" s="582" t="str">
        <f t="shared" si="2017"/>
        <v/>
      </c>
      <c r="BP774" s="582" t="str">
        <f t="shared" si="2017"/>
        <v/>
      </c>
      <c r="BQ774" s="582" t="str">
        <f t="shared" si="2017"/>
        <v/>
      </c>
      <c r="BR774" s="582" t="str">
        <f t="shared" si="2017"/>
        <v/>
      </c>
      <c r="BS774" s="582" t="str">
        <f t="shared" si="2017"/>
        <v/>
      </c>
      <c r="BT774" s="582" t="str">
        <f t="shared" si="2017"/>
        <v/>
      </c>
      <c r="BU774" s="582" t="str">
        <f t="shared" si="2017"/>
        <v/>
      </c>
      <c r="BV774" s="582" t="str">
        <f t="shared" si="2017"/>
        <v/>
      </c>
      <c r="BW774" s="582" t="str">
        <f t="shared" si="2017"/>
        <v/>
      </c>
      <c r="BX774" s="582" t="str">
        <f t="shared" si="2017"/>
        <v/>
      </c>
      <c r="BY774" s="582" t="str">
        <f t="shared" si="2017"/>
        <v/>
      </c>
      <c r="BZ774" s="582" t="str">
        <f t="shared" si="2017"/>
        <v/>
      </c>
      <c r="CA774" s="582" t="str">
        <f t="shared" si="2017"/>
        <v/>
      </c>
      <c r="CB774" s="582" t="str">
        <f t="shared" si="2017"/>
        <v/>
      </c>
      <c r="CC774" s="582" t="str">
        <f t="shared" si="2017"/>
        <v/>
      </c>
      <c r="CD774" s="582" t="str">
        <f t="shared" si="2017"/>
        <v/>
      </c>
      <c r="CE774" s="582" t="str">
        <f t="shared" si="2017"/>
        <v/>
      </c>
      <c r="CF774" s="582" t="str">
        <f t="shared" si="2017"/>
        <v/>
      </c>
      <c r="CG774" s="582" t="str">
        <f t="shared" si="2017"/>
        <v/>
      </c>
      <c r="CH774" s="582" t="str">
        <f t="shared" si="2017"/>
        <v/>
      </c>
      <c r="CI774" s="582" t="str">
        <f t="shared" si="2017"/>
        <v/>
      </c>
      <c r="CJ774" s="582" t="str">
        <f t="shared" si="2017"/>
        <v/>
      </c>
      <c r="CK774" s="582" t="str">
        <f t="shared" si="2017"/>
        <v/>
      </c>
      <c r="CL774" s="582" t="str">
        <f t="shared" si="2017"/>
        <v/>
      </c>
      <c r="CM774" s="582" t="str">
        <f t="shared" si="2017"/>
        <v/>
      </c>
      <c r="CN774" s="582" t="str">
        <f t="shared" si="2017"/>
        <v/>
      </c>
      <c r="CO774" s="582" t="str">
        <f t="shared" si="2017"/>
        <v/>
      </c>
      <c r="CP774" s="582" t="str">
        <f t="shared" si="2017"/>
        <v/>
      </c>
      <c r="CQ774" s="582" t="str">
        <f t="shared" ref="CQ774:DT774" si="2018">IF(AND(CQ$8&gt;=$K772,CQ$8&lt;=IF(OR($K774="",$K774=0),1000000,$K774)),CQ$8,"")</f>
        <v/>
      </c>
      <c r="CR774" s="582" t="str">
        <f t="shared" si="2018"/>
        <v/>
      </c>
      <c r="CS774" s="582" t="str">
        <f t="shared" si="2018"/>
        <v/>
      </c>
      <c r="CT774" s="582" t="str">
        <f t="shared" si="2018"/>
        <v/>
      </c>
      <c r="CU774" s="582" t="str">
        <f t="shared" si="2018"/>
        <v/>
      </c>
      <c r="CV774" s="582" t="str">
        <f t="shared" si="2018"/>
        <v/>
      </c>
      <c r="CW774" s="582" t="str">
        <f t="shared" si="2018"/>
        <v/>
      </c>
      <c r="CX774" s="582" t="str">
        <f t="shared" si="2018"/>
        <v/>
      </c>
      <c r="CY774" s="582" t="str">
        <f t="shared" si="2018"/>
        <v/>
      </c>
      <c r="CZ774" s="582" t="str">
        <f t="shared" si="2018"/>
        <v/>
      </c>
      <c r="DA774" s="582" t="str">
        <f t="shared" si="2018"/>
        <v/>
      </c>
      <c r="DB774" s="582" t="str">
        <f t="shared" si="2018"/>
        <v/>
      </c>
      <c r="DC774" s="582" t="str">
        <f t="shared" si="2018"/>
        <v/>
      </c>
      <c r="DD774" s="582" t="str">
        <f t="shared" si="2018"/>
        <v/>
      </c>
      <c r="DE774" s="582" t="str">
        <f t="shared" si="2018"/>
        <v/>
      </c>
      <c r="DF774" s="582" t="str">
        <f t="shared" si="2018"/>
        <v/>
      </c>
      <c r="DG774" s="582" t="str">
        <f t="shared" si="2018"/>
        <v/>
      </c>
      <c r="DH774" s="582" t="str">
        <f t="shared" si="2018"/>
        <v/>
      </c>
      <c r="DI774" s="582" t="str">
        <f t="shared" si="2018"/>
        <v/>
      </c>
      <c r="DJ774" s="582" t="str">
        <f t="shared" si="2018"/>
        <v/>
      </c>
      <c r="DK774" s="582" t="str">
        <f t="shared" si="2018"/>
        <v/>
      </c>
      <c r="DL774" s="582" t="str">
        <f t="shared" si="2018"/>
        <v/>
      </c>
      <c r="DM774" s="582" t="str">
        <f t="shared" si="2018"/>
        <v/>
      </c>
      <c r="DN774" s="582" t="str">
        <f t="shared" si="2018"/>
        <v/>
      </c>
      <c r="DO774" s="582" t="str">
        <f t="shared" si="2018"/>
        <v/>
      </c>
      <c r="DP774" s="582" t="str">
        <f t="shared" si="2018"/>
        <v/>
      </c>
      <c r="DQ774" s="582" t="str">
        <f t="shared" si="2018"/>
        <v/>
      </c>
      <c r="DR774" s="582" t="str">
        <f t="shared" si="2018"/>
        <v/>
      </c>
      <c r="DS774" s="582" t="str">
        <f t="shared" si="2018"/>
        <v/>
      </c>
      <c r="DT774" s="582" t="str">
        <f t="shared" si="2018"/>
        <v/>
      </c>
      <c r="DU774" s="18"/>
      <c r="DV774" s="18"/>
    </row>
    <row r="775" spans="1:126" ht="4.2" customHeight="1">
      <c r="A775" s="1"/>
      <c r="B775" s="1"/>
      <c r="C775" s="1"/>
      <c r="D775" s="1"/>
      <c r="E775" s="261"/>
      <c r="F775" s="47"/>
      <c r="G775" s="229"/>
      <c r="H775" s="1"/>
      <c r="I775" s="1"/>
      <c r="J775" s="1"/>
      <c r="K775" s="1"/>
      <c r="L775" s="1"/>
      <c r="M775" s="5"/>
      <c r="N775" s="1"/>
      <c r="O775" s="1"/>
      <c r="P775" s="5"/>
      <c r="Q775" s="1"/>
      <c r="R775" s="1"/>
      <c r="S775" s="5"/>
      <c r="T775" s="7"/>
      <c r="U775" s="23"/>
      <c r="V775" s="1"/>
      <c r="W775" s="11"/>
      <c r="X775" s="10"/>
      <c r="Y775" s="45"/>
      <c r="Z775" s="92"/>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c r="CM775" s="93"/>
      <c r="CN775" s="93"/>
      <c r="CO775" s="93"/>
      <c r="CP775" s="93"/>
      <c r="CQ775" s="93"/>
      <c r="CR775" s="93"/>
      <c r="CS775" s="93"/>
      <c r="CT775" s="93"/>
      <c r="CU775" s="93"/>
      <c r="CV775" s="93"/>
      <c r="CW775" s="93"/>
      <c r="CX775" s="93"/>
      <c r="CY775" s="93"/>
      <c r="CZ775" s="93"/>
      <c r="DA775" s="93"/>
      <c r="DB775" s="93"/>
      <c r="DC775" s="93"/>
      <c r="DD775" s="93"/>
      <c r="DE775" s="93"/>
      <c r="DF775" s="93"/>
      <c r="DG775" s="93"/>
      <c r="DH775" s="93"/>
      <c r="DI775" s="93"/>
      <c r="DJ775" s="93"/>
      <c r="DK775" s="93"/>
      <c r="DL775" s="93"/>
      <c r="DM775" s="93"/>
      <c r="DN775" s="93"/>
      <c r="DO775" s="93"/>
      <c r="DP775" s="93"/>
      <c r="DQ775" s="93"/>
      <c r="DR775" s="93"/>
      <c r="DS775" s="93"/>
      <c r="DT775" s="93"/>
      <c r="DU775" s="1"/>
      <c r="DV775" s="1"/>
    </row>
    <row r="776" spans="1:126" s="22" customFormat="1">
      <c r="A776" s="18"/>
      <c r="B776" s="242" t="s">
        <v>134</v>
      </c>
      <c r="C776" s="18"/>
      <c r="D776" s="18"/>
      <c r="E776" s="267"/>
      <c r="F776" s="51"/>
      <c r="G776" s="230"/>
      <c r="H776" s="18"/>
      <c r="I776" s="243" t="s">
        <v>132</v>
      </c>
      <c r="J776" s="18"/>
      <c r="K776" s="18"/>
      <c r="L776" s="18"/>
      <c r="M776" s="19"/>
      <c r="N776" s="196" t="s">
        <v>141</v>
      </c>
      <c r="O776" s="18"/>
      <c r="P776" s="19"/>
      <c r="Q776" s="18" t="s">
        <v>69</v>
      </c>
      <c r="R776" s="18"/>
      <c r="S776" s="19" t="s">
        <v>6</v>
      </c>
      <c r="T776" s="205"/>
      <c r="U776" s="25" t="s">
        <v>7</v>
      </c>
      <c r="V776" s="18"/>
      <c r="W776" s="20"/>
      <c r="X776" s="21"/>
      <c r="Y776" s="46"/>
      <c r="Z776" s="95"/>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96"/>
      <c r="BC776" s="96"/>
      <c r="BD776" s="96"/>
      <c r="BE776" s="96"/>
      <c r="BF776" s="96"/>
      <c r="BG776" s="96"/>
      <c r="BH776" s="96"/>
      <c r="BI776" s="96"/>
      <c r="BJ776" s="96"/>
      <c r="BK776" s="96"/>
      <c r="BL776" s="96"/>
      <c r="BM776" s="96"/>
      <c r="BN776" s="96"/>
      <c r="BO776" s="96"/>
      <c r="BP776" s="96"/>
      <c r="BQ776" s="96"/>
      <c r="BR776" s="96"/>
      <c r="BS776" s="96"/>
      <c r="BT776" s="96"/>
      <c r="BU776" s="96"/>
      <c r="BV776" s="96"/>
      <c r="BW776" s="96"/>
      <c r="BX776" s="96"/>
      <c r="BY776" s="96"/>
      <c r="BZ776" s="96"/>
      <c r="CA776" s="96"/>
      <c r="CB776" s="96"/>
      <c r="CC776" s="96"/>
      <c r="CD776" s="96"/>
      <c r="CE776" s="96"/>
      <c r="CF776" s="96"/>
      <c r="CG776" s="96"/>
      <c r="CH776" s="96"/>
      <c r="CI776" s="96"/>
      <c r="CJ776" s="96"/>
      <c r="CK776" s="96"/>
      <c r="CL776" s="96"/>
      <c r="CM776" s="96"/>
      <c r="CN776" s="96"/>
      <c r="CO776" s="96"/>
      <c r="CP776" s="96"/>
      <c r="CQ776" s="96"/>
      <c r="CR776" s="96"/>
      <c r="CS776" s="96"/>
      <c r="CT776" s="96"/>
      <c r="CU776" s="96"/>
      <c r="CV776" s="96"/>
      <c r="CW776" s="96"/>
      <c r="CX776" s="96"/>
      <c r="CY776" s="96"/>
      <c r="CZ776" s="96"/>
      <c r="DA776" s="96"/>
      <c r="DB776" s="96"/>
      <c r="DC776" s="96"/>
      <c r="DD776" s="96"/>
      <c r="DE776" s="96"/>
      <c r="DF776" s="96"/>
      <c r="DG776" s="96"/>
      <c r="DH776" s="96"/>
      <c r="DI776" s="96"/>
      <c r="DJ776" s="96"/>
      <c r="DK776" s="96"/>
      <c r="DL776" s="96"/>
      <c r="DM776" s="96"/>
      <c r="DN776" s="96"/>
      <c r="DO776" s="96"/>
      <c r="DP776" s="96"/>
      <c r="DQ776" s="96"/>
      <c r="DR776" s="96"/>
      <c r="DS776" s="96"/>
      <c r="DT776" s="96"/>
      <c r="DU776" s="18"/>
      <c r="DV776" s="18"/>
    </row>
    <row r="777" spans="1:126" ht="4.2" customHeight="1">
      <c r="A777" s="1"/>
      <c r="B777" s="1"/>
      <c r="C777" s="1"/>
      <c r="D777" s="1"/>
      <c r="E777" s="261"/>
      <c r="F777" s="47"/>
      <c r="G777" s="229"/>
      <c r="H777" s="1"/>
      <c r="I777" s="1"/>
      <c r="J777" s="1"/>
      <c r="K777" s="1"/>
      <c r="L777" s="1"/>
      <c r="M777" s="5"/>
      <c r="N777" s="1"/>
      <c r="O777" s="1"/>
      <c r="P777" s="5"/>
      <c r="Q777" s="1"/>
      <c r="R777" s="1"/>
      <c r="S777" s="5"/>
      <c r="T777" s="7"/>
      <c r="U777" s="23"/>
      <c r="V777" s="1"/>
      <c r="W777" s="11"/>
      <c r="X777" s="10"/>
      <c r="Y777" s="45"/>
      <c r="Z777" s="92"/>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c r="CM777" s="93"/>
      <c r="CN777" s="93"/>
      <c r="CO777" s="93"/>
      <c r="CP777" s="93"/>
      <c r="CQ777" s="93"/>
      <c r="CR777" s="93"/>
      <c r="CS777" s="93"/>
      <c r="CT777" s="93"/>
      <c r="CU777" s="93"/>
      <c r="CV777" s="93"/>
      <c r="CW777" s="93"/>
      <c r="CX777" s="93"/>
      <c r="CY777" s="93"/>
      <c r="CZ777" s="93"/>
      <c r="DA777" s="93"/>
      <c r="DB777" s="93"/>
      <c r="DC777" s="93"/>
      <c r="DD777" s="93"/>
      <c r="DE777" s="93"/>
      <c r="DF777" s="93"/>
      <c r="DG777" s="93"/>
      <c r="DH777" s="93"/>
      <c r="DI777" s="93"/>
      <c r="DJ777" s="93"/>
      <c r="DK777" s="93"/>
      <c r="DL777" s="93"/>
      <c r="DM777" s="93"/>
      <c r="DN777" s="93"/>
      <c r="DO777" s="93"/>
      <c r="DP777" s="93"/>
      <c r="DQ777" s="93"/>
      <c r="DR777" s="93"/>
      <c r="DS777" s="93"/>
      <c r="DT777" s="93"/>
      <c r="DU777" s="1"/>
      <c r="DV777" s="1"/>
    </row>
    <row r="778" spans="1:126" s="4" customFormat="1">
      <c r="A778" s="3"/>
      <c r="B778" s="257" t="s">
        <v>129</v>
      </c>
      <c r="C778" s="3"/>
      <c r="D778" s="3"/>
      <c r="E778" s="9"/>
      <c r="F778" s="50"/>
      <c r="G778" s="230"/>
      <c r="H778" s="12" t="str">
        <f>B778&amp;N770</f>
        <v>Учет - Статья прямого постоянного расхода</v>
      </c>
      <c r="I778" s="12"/>
      <c r="J778" s="3"/>
      <c r="K778" s="3"/>
      <c r="L778" s="3"/>
      <c r="M778" s="5"/>
      <c r="N778" s="35" t="str">
        <f>N758</f>
        <v>Продажа машиномест</v>
      </c>
      <c r="O778" s="35"/>
      <c r="P778" s="5"/>
      <c r="Q778" s="35" t="s">
        <v>25</v>
      </c>
      <c r="R778" s="35"/>
      <c r="S778" s="19" t="s">
        <v>6</v>
      </c>
      <c r="T778" s="306"/>
      <c r="U778" s="23" t="s">
        <v>7</v>
      </c>
      <c r="V778" s="35"/>
      <c r="W778" s="37">
        <f>SUM($Y778:$DU778)</f>
        <v>0</v>
      </c>
      <c r="X778" s="37"/>
      <c r="Y778" s="45"/>
      <c r="Z778" s="98"/>
      <c r="AA778" s="99">
        <f>IF(AA774="",0,IF(AA772=1,$T770,IF($T772=справочники!$E$9,$T770+$T774*INT((AA772-1)/IF(OR($T776=0,$T776=""),1,$T776)),IF($T772=справочники!$E$10,$T770*POWER($T774,INT((AA772-1)/IF(OR($T776=0,$T776=""),1,$T776))),IF($T772=справочники!$E$11,POWER($T770,1+$T774*INT((AA772-1)/IF(OR($T776=0,$T776=""),1,$T776))),0)))))</f>
        <v>0</v>
      </c>
      <c r="AB778" s="99">
        <f>IF(AB774="",0,IF(AB772=1,$T770,IF($T772=справочники!$E$9,$T770+$T774*INT((AB772-1)/IF(OR($T776=0,$T776=""),1,$T776)),IF($T772=справочники!$E$10,$T770*POWER($T774,INT((AB772-1)/IF(OR($T776=0,$T776=""),1,$T776))),IF($T772=справочники!$E$11,POWER($T770,1+$T774*INT((AB772-1)/IF(OR($T776=0,$T776=""),1,$T776))),0)))))</f>
        <v>0</v>
      </c>
      <c r="AC778" s="99">
        <f>IF(AC774="",0,IF(AC772=1,$T770,IF($T772=справочники!$E$9,$T770+$T774*INT((AC772-1)/IF(OR($T776=0,$T776=""),1,$T776)),IF($T772=справочники!$E$10,$T770*POWER($T774,INT((AC772-1)/IF(OR($T776=0,$T776=""),1,$T776))),IF($T772=справочники!$E$11,POWER($T770,1+$T774*INT((AC772-1)/IF(OR($T776=0,$T776=""),1,$T776))),0)))))</f>
        <v>0</v>
      </c>
      <c r="AD778" s="99">
        <f>IF(AD774="",0,IF(AD772=1,$T770,IF($T772=справочники!$E$9,$T770+$T774*INT((AD772-1)/IF(OR($T776=0,$T776=""),1,$T776)),IF($T772=справочники!$E$10,$T770*POWER($T774,INT((AD772-1)/IF(OR($T776=0,$T776=""),1,$T776))),IF($T772=справочники!$E$11,POWER($T770,1+$T774*INT((AD772-1)/IF(OR($T776=0,$T776=""),1,$T776))),0)))))</f>
        <v>0</v>
      </c>
      <c r="AE778" s="99">
        <f>IF(AE774="",0,IF(AE772=1,$T770,IF($T772=справочники!$E$9,$T770+$T774*INT((AE772-1)/IF(OR($T776=0,$T776=""),1,$T776)),IF($T772=справочники!$E$10,$T770*POWER($T774,INT((AE772-1)/IF(OR($T776=0,$T776=""),1,$T776))),IF($T772=справочники!$E$11,POWER($T770,1+$T774*INT((AE772-1)/IF(OR($T776=0,$T776=""),1,$T776))),0)))))</f>
        <v>0</v>
      </c>
      <c r="AF778" s="99">
        <f>IF(AF774="",0,IF(AF772=1,$T770,IF($T772=справочники!$E$9,$T770+$T774*INT((AF772-1)/IF(OR($T776=0,$T776=""),1,$T776)),IF($T772=справочники!$E$10,$T770*POWER($T774,INT((AF772-1)/IF(OR($T776=0,$T776=""),1,$T776))),IF($T772=справочники!$E$11,POWER($T770,1+$T774*INT((AF772-1)/IF(OR($T776=0,$T776=""),1,$T776))),0)))))</f>
        <v>0</v>
      </c>
      <c r="AG778" s="99">
        <f>IF(AG774="",0,IF(AG772=1,$T770,IF($T772=справочники!$E$9,$T770+$T774*INT((AG772-1)/IF(OR($T776=0,$T776=""),1,$T776)),IF($T772=справочники!$E$10,$T770*POWER($T774,INT((AG772-1)/IF(OR($T776=0,$T776=""),1,$T776))),IF($T772=справочники!$E$11,POWER($T770,1+$T774*INT((AG772-1)/IF(OR($T776=0,$T776=""),1,$T776))),0)))))</f>
        <v>0</v>
      </c>
      <c r="AH778" s="99">
        <f>IF(AH774="",0,IF(AH772=1,$T770,IF($T772=справочники!$E$9,$T770+$T774*INT((AH772-1)/IF(OR($T776=0,$T776=""),1,$T776)),IF($T772=справочники!$E$10,$T770*POWER($T774,INT((AH772-1)/IF(OR($T776=0,$T776=""),1,$T776))),IF($T772=справочники!$E$11,POWER($T770,1+$T774*INT((AH772-1)/IF(OR($T776=0,$T776=""),1,$T776))),0)))))</f>
        <v>0</v>
      </c>
      <c r="AI778" s="99">
        <f>IF(AI774="",0,IF(AI772=1,$T770,IF($T772=справочники!$E$9,$T770+$T774*INT((AI772-1)/IF(OR($T776=0,$T776=""),1,$T776)),IF($T772=справочники!$E$10,$T770*POWER($T774,INT((AI772-1)/IF(OR($T776=0,$T776=""),1,$T776))),IF($T772=справочники!$E$11,POWER($T770,1+$T774*INT((AI772-1)/IF(OR($T776=0,$T776=""),1,$T776))),0)))))</f>
        <v>0</v>
      </c>
      <c r="AJ778" s="99">
        <f>IF(AJ774="",0,IF(AJ772=1,$T770,IF($T772=справочники!$E$9,$T770+$T774*INT((AJ772-1)/IF(OR($T776=0,$T776=""),1,$T776)),IF($T772=справочники!$E$10,$T770*POWER($T774,INT((AJ772-1)/IF(OR($T776=0,$T776=""),1,$T776))),IF($T772=справочники!$E$11,POWER($T770,1+$T774*INT((AJ772-1)/IF(OR($T776=0,$T776=""),1,$T776))),0)))))</f>
        <v>0</v>
      </c>
      <c r="AK778" s="99">
        <f>IF(AK774="",0,IF(AK772=1,$T770,IF($T772=справочники!$E$9,$T770+$T774*INT((AK772-1)/IF(OR($T776=0,$T776=""),1,$T776)),IF($T772=справочники!$E$10,$T770*POWER($T774,INT((AK772-1)/IF(OR($T776=0,$T776=""),1,$T776))),IF($T772=справочники!$E$11,POWER($T770,1+$T774*INT((AK772-1)/IF(OR($T776=0,$T776=""),1,$T776))),0)))))</f>
        <v>0</v>
      </c>
      <c r="AL778" s="99">
        <f>IF(AL774="",0,IF(AL772=1,$T770,IF($T772=справочники!$E$9,$T770+$T774*INT((AL772-1)/IF(OR($T776=0,$T776=""),1,$T776)),IF($T772=справочники!$E$10,$T770*POWER($T774,INT((AL772-1)/IF(OR($T776=0,$T776=""),1,$T776))),IF($T772=справочники!$E$11,POWER($T770,1+$T774*INT((AL772-1)/IF(OR($T776=0,$T776=""),1,$T776))),0)))))</f>
        <v>0</v>
      </c>
      <c r="AM778" s="99">
        <f>IF(AM774="",0,IF(AM772=1,$T770,IF($T772=справочники!$E$9,$T770+$T774*INT((AM772-1)/IF(OR($T776=0,$T776=""),1,$T776)),IF($T772=справочники!$E$10,$T770*POWER($T774,INT((AM772-1)/IF(OR($T776=0,$T776=""),1,$T776))),IF($T772=справочники!$E$11,POWER($T770,1+$T774*INT((AM772-1)/IF(OR($T776=0,$T776=""),1,$T776))),0)))))</f>
        <v>0</v>
      </c>
      <c r="AN778" s="99">
        <f>IF(AN774="",0,IF(AN772=1,$T770,IF($T772=справочники!$E$9,$T770+$T774*INT((AN772-1)/IF(OR($T776=0,$T776=""),1,$T776)),IF($T772=справочники!$E$10,$T770*POWER($T774,INT((AN772-1)/IF(OR($T776=0,$T776=""),1,$T776))),IF($T772=справочники!$E$11,POWER($T770,1+$T774*INT((AN772-1)/IF(OR($T776=0,$T776=""),1,$T776))),0)))))</f>
        <v>0</v>
      </c>
      <c r="AO778" s="99">
        <f>IF(AO774="",0,IF(AO772=1,$T770,IF($T772=справочники!$E$9,$T770+$T774*INT((AO772-1)/IF(OR($T776=0,$T776=""),1,$T776)),IF($T772=справочники!$E$10,$T770*POWER($T774,INT((AO772-1)/IF(OR($T776=0,$T776=""),1,$T776))),IF($T772=справочники!$E$11,POWER($T770,1+$T774*INT((AO772-1)/IF(OR($T776=0,$T776=""),1,$T776))),0)))))</f>
        <v>0</v>
      </c>
      <c r="AP778" s="99">
        <f>IF(AP774="",0,IF(AP772=1,$T770,IF($T772=справочники!$E$9,$T770+$T774*INT((AP772-1)/IF(OR($T776=0,$T776=""),1,$T776)),IF($T772=справочники!$E$10,$T770*POWER($T774,INT((AP772-1)/IF(OR($T776=0,$T776=""),1,$T776))),IF($T772=справочники!$E$11,POWER($T770,1+$T774*INT((AP772-1)/IF(OR($T776=0,$T776=""),1,$T776))),0)))))</f>
        <v>0</v>
      </c>
      <c r="AQ778" s="99">
        <f>IF(AQ774="",0,IF(AQ772=1,$T770,IF($T772=справочники!$E$9,$T770+$T774*INT((AQ772-1)/IF(OR($T776=0,$T776=""),1,$T776)),IF($T772=справочники!$E$10,$T770*POWER($T774,INT((AQ772-1)/IF(OR($T776=0,$T776=""),1,$T776))),IF($T772=справочники!$E$11,POWER($T770,1+$T774*INT((AQ772-1)/IF(OR($T776=0,$T776=""),1,$T776))),0)))))</f>
        <v>0</v>
      </c>
      <c r="AR778" s="99">
        <f>IF(AR774="",0,IF(AR772=1,$T770,IF($T772=справочники!$E$9,$T770+$T774*INT((AR772-1)/IF(OR($T776=0,$T776=""),1,$T776)),IF($T772=справочники!$E$10,$T770*POWER($T774,INT((AR772-1)/IF(OR($T776=0,$T776=""),1,$T776))),IF($T772=справочники!$E$11,POWER($T770,1+$T774*INT((AR772-1)/IF(OR($T776=0,$T776=""),1,$T776))),0)))))</f>
        <v>0</v>
      </c>
      <c r="AS778" s="99">
        <f>IF(AS774="",0,IF(AS772=1,$T770,IF($T772=справочники!$E$9,$T770+$T774*INT((AS772-1)/IF(OR($T776=0,$T776=""),1,$T776)),IF($T772=справочники!$E$10,$T770*POWER($T774,INT((AS772-1)/IF(OR($T776=0,$T776=""),1,$T776))),IF($T772=справочники!$E$11,POWER($T770,1+$T774*INT((AS772-1)/IF(OR($T776=0,$T776=""),1,$T776))),0)))))</f>
        <v>0</v>
      </c>
      <c r="AT778" s="99">
        <f>IF(AT774="",0,IF(AT772=1,$T770,IF($T772=справочники!$E$9,$T770+$T774*INT((AT772-1)/IF(OR($T776=0,$T776=""),1,$T776)),IF($T772=справочники!$E$10,$T770*POWER($T774,INT((AT772-1)/IF(OR($T776=0,$T776=""),1,$T776))),IF($T772=справочники!$E$11,POWER($T770,1+$T774*INT((AT772-1)/IF(OR($T776=0,$T776=""),1,$T776))),0)))))</f>
        <v>0</v>
      </c>
      <c r="AU778" s="99">
        <f>IF(AU774="",0,IF(AU772=1,$T770,IF($T772=справочники!$E$9,$T770+$T774*INT((AU772-1)/IF(OR($T776=0,$T776=""),1,$T776)),IF($T772=справочники!$E$10,$T770*POWER($T774,INT((AU772-1)/IF(OR($T776=0,$T776=""),1,$T776))),IF($T772=справочники!$E$11,POWER($T770,1+$T774*INT((AU772-1)/IF(OR($T776=0,$T776=""),1,$T776))),0)))))</f>
        <v>0</v>
      </c>
      <c r="AV778" s="99">
        <f>IF(AV774="",0,IF(AV772=1,$T770,IF($T772=справочники!$E$9,$T770+$T774*INT((AV772-1)/IF(OR($T776=0,$T776=""),1,$T776)),IF($T772=справочники!$E$10,$T770*POWER($T774,INT((AV772-1)/IF(OR($T776=0,$T776=""),1,$T776))),IF($T772=справочники!$E$11,POWER($T770,1+$T774*INT((AV772-1)/IF(OR($T776=0,$T776=""),1,$T776))),0)))))</f>
        <v>0</v>
      </c>
      <c r="AW778" s="99">
        <f>IF(AW774="",0,IF(AW772=1,$T770,IF($T772=справочники!$E$9,$T770+$T774*INT((AW772-1)/IF(OR($T776=0,$T776=""),1,$T776)),IF($T772=справочники!$E$10,$T770*POWER($T774,INT((AW772-1)/IF(OR($T776=0,$T776=""),1,$T776))),IF($T772=справочники!$E$11,POWER($T770,1+$T774*INT((AW772-1)/IF(OR($T776=0,$T776=""),1,$T776))),0)))))</f>
        <v>0</v>
      </c>
      <c r="AX778" s="99">
        <f>IF(AX774="",0,IF(AX772=1,$T770,IF($T772=справочники!$E$9,$T770+$T774*INT((AX772-1)/IF(OR($T776=0,$T776=""),1,$T776)),IF($T772=справочники!$E$10,$T770*POWER($T774,INT((AX772-1)/IF(OR($T776=0,$T776=""),1,$T776))),IF($T772=справочники!$E$11,POWER($T770,1+$T774*INT((AX772-1)/IF(OR($T776=0,$T776=""),1,$T776))),0)))))</f>
        <v>0</v>
      </c>
      <c r="AY778" s="99">
        <f>IF(AY774="",0,IF(AY772=1,$T770,IF($T772=справочники!$E$9,$T770+$T774*INT((AY772-1)/IF(OR($T776=0,$T776=""),1,$T776)),IF($T772=справочники!$E$10,$T770*POWER($T774,INT((AY772-1)/IF(OR($T776=0,$T776=""),1,$T776))),IF($T772=справочники!$E$11,POWER($T770,1+$T774*INT((AY772-1)/IF(OR($T776=0,$T776=""),1,$T776))),0)))))</f>
        <v>0</v>
      </c>
      <c r="AZ778" s="99">
        <f>IF(AZ774="",0,IF(AZ772=1,$T770,IF($T772=справочники!$E$9,$T770+$T774*INT((AZ772-1)/IF(OR($T776=0,$T776=""),1,$T776)),IF($T772=справочники!$E$10,$T770*POWER($T774,INT((AZ772-1)/IF(OR($T776=0,$T776=""),1,$T776))),IF($T772=справочники!$E$11,POWER($T770,1+$T774*INT((AZ772-1)/IF(OR($T776=0,$T776=""),1,$T776))),0)))))</f>
        <v>0</v>
      </c>
      <c r="BA778" s="99">
        <f>IF(BA774="",0,IF(BA772=1,$T770,IF($T772=справочники!$E$9,$T770+$T774*INT((BA772-1)/IF(OR($T776=0,$T776=""),1,$T776)),IF($T772=справочники!$E$10,$T770*POWER($T774,INT((BA772-1)/IF(OR($T776=0,$T776=""),1,$T776))),IF($T772=справочники!$E$11,POWER($T770,1+$T774*INT((BA772-1)/IF(OR($T776=0,$T776=""),1,$T776))),0)))))</f>
        <v>0</v>
      </c>
      <c r="BB778" s="99">
        <f>IF(BB774="",0,IF(BB772=1,$T770,IF($T772=справочники!$E$9,$T770+$T774*INT((BB772-1)/IF(OR($T776=0,$T776=""),1,$T776)),IF($T772=справочники!$E$10,$T770*POWER($T774,INT((BB772-1)/IF(OR($T776=0,$T776=""),1,$T776))),IF($T772=справочники!$E$11,POWER($T770,1+$T774*INT((BB772-1)/IF(OR($T776=0,$T776=""),1,$T776))),0)))))</f>
        <v>0</v>
      </c>
      <c r="BC778" s="99">
        <f>IF(BC774="",0,IF(BC772=1,$T770,IF($T772=справочники!$E$9,$T770+$T774*INT((BC772-1)/IF(OR($T776=0,$T776=""),1,$T776)),IF($T772=справочники!$E$10,$T770*POWER($T774,INT((BC772-1)/IF(OR($T776=0,$T776=""),1,$T776))),IF($T772=справочники!$E$11,POWER($T770,1+$T774*INT((BC772-1)/IF(OR($T776=0,$T776=""),1,$T776))),0)))))</f>
        <v>0</v>
      </c>
      <c r="BD778" s="99">
        <f>IF(BD774="",0,IF(BD772=1,$T770,IF($T772=справочники!$E$9,$T770+$T774*INT((BD772-1)/IF(OR($T776=0,$T776=""),1,$T776)),IF($T772=справочники!$E$10,$T770*POWER($T774,INT((BD772-1)/IF(OR($T776=0,$T776=""),1,$T776))),IF($T772=справочники!$E$11,POWER($T770,1+$T774*INT((BD772-1)/IF(OR($T776=0,$T776=""),1,$T776))),0)))))</f>
        <v>0</v>
      </c>
      <c r="BE778" s="99">
        <f>IF(BE774="",0,IF(BE772=1,$T770,IF($T772=справочники!$E$9,$T770+$T774*INT((BE772-1)/IF(OR($T776=0,$T776=""),1,$T776)),IF($T772=справочники!$E$10,$T770*POWER($T774,INT((BE772-1)/IF(OR($T776=0,$T776=""),1,$T776))),IF($T772=справочники!$E$11,POWER($T770,1+$T774*INT((BE772-1)/IF(OR($T776=0,$T776=""),1,$T776))),0)))))</f>
        <v>0</v>
      </c>
      <c r="BF778" s="99">
        <f>IF(BF774="",0,IF(BF772=1,$T770,IF($T772=справочники!$E$9,$T770+$T774*INT((BF772-1)/IF(OR($T776=0,$T776=""),1,$T776)),IF($T772=справочники!$E$10,$T770*POWER($T774,INT((BF772-1)/IF(OR($T776=0,$T776=""),1,$T776))),IF($T772=справочники!$E$11,POWER($T770,1+$T774*INT((BF772-1)/IF(OR($T776=0,$T776=""),1,$T776))),0)))))</f>
        <v>0</v>
      </c>
      <c r="BG778" s="99">
        <f>IF(BG774="",0,IF(BG772=1,$T770,IF($T772=справочники!$E$9,$T770+$T774*INT((BG772-1)/IF(OR($T776=0,$T776=""),1,$T776)),IF($T772=справочники!$E$10,$T770*POWER($T774,INT((BG772-1)/IF(OR($T776=0,$T776=""),1,$T776))),IF($T772=справочники!$E$11,POWER($T770,1+$T774*INT((BG772-1)/IF(OR($T776=0,$T776=""),1,$T776))),0)))))</f>
        <v>0</v>
      </c>
      <c r="BH778" s="99">
        <f>IF(BH774="",0,IF(BH772=1,$T770,IF($T772=справочники!$E$9,$T770+$T774*INT((BH772-1)/IF(OR($T776=0,$T776=""),1,$T776)),IF($T772=справочники!$E$10,$T770*POWER($T774,INT((BH772-1)/IF(OR($T776=0,$T776=""),1,$T776))),IF($T772=справочники!$E$11,POWER($T770,1+$T774*INT((BH772-1)/IF(OR($T776=0,$T776=""),1,$T776))),0)))))</f>
        <v>0</v>
      </c>
      <c r="BI778" s="99">
        <f>IF(BI774="",0,IF(BI772=1,$T770,IF($T772=справочники!$E$9,$T770+$T774*INT((BI772-1)/IF(OR($T776=0,$T776=""),1,$T776)),IF($T772=справочники!$E$10,$T770*POWER($T774,INT((BI772-1)/IF(OR($T776=0,$T776=""),1,$T776))),IF($T772=справочники!$E$11,POWER($T770,1+$T774*INT((BI772-1)/IF(OR($T776=0,$T776=""),1,$T776))),0)))))</f>
        <v>0</v>
      </c>
      <c r="BJ778" s="99">
        <f>IF(BJ774="",0,IF(BJ772=1,$T770,IF($T772=справочники!$E$9,$T770+$T774*INT((BJ772-1)/IF(OR($T776=0,$T776=""),1,$T776)),IF($T772=справочники!$E$10,$T770*POWER($T774,INT((BJ772-1)/IF(OR($T776=0,$T776=""),1,$T776))),IF($T772=справочники!$E$11,POWER($T770,1+$T774*INT((BJ772-1)/IF(OR($T776=0,$T776=""),1,$T776))),0)))))</f>
        <v>0</v>
      </c>
      <c r="BK778" s="99">
        <f>IF(BK774="",0,IF(BK772=1,$T770,IF($T772=справочники!$E$9,$T770+$T774*INT((BK772-1)/IF(OR($T776=0,$T776=""),1,$T776)),IF($T772=справочники!$E$10,$T770*POWER($T774,INT((BK772-1)/IF(OR($T776=0,$T776=""),1,$T776))),IF($T772=справочники!$E$11,POWER($T770,1+$T774*INT((BK772-1)/IF(OR($T776=0,$T776=""),1,$T776))),0)))))</f>
        <v>0</v>
      </c>
      <c r="BL778" s="99">
        <f>IF(BL774="",0,IF(BL772=1,$T770,IF($T772=справочники!$E$9,$T770+$T774*INT((BL772-1)/IF(OR($T776=0,$T776=""),1,$T776)),IF($T772=справочники!$E$10,$T770*POWER($T774,INT((BL772-1)/IF(OR($T776=0,$T776=""),1,$T776))),IF($T772=справочники!$E$11,POWER($T770,1+$T774*INT((BL772-1)/IF(OR($T776=0,$T776=""),1,$T776))),0)))))</f>
        <v>0</v>
      </c>
      <c r="BM778" s="99">
        <f>IF(BM774="",0,IF(BM772=1,$T770,IF($T772=справочники!$E$9,$T770+$T774*INT((BM772-1)/IF(OR($T776=0,$T776=""),1,$T776)),IF($T772=справочники!$E$10,$T770*POWER($T774,INT((BM772-1)/IF(OR($T776=0,$T776=""),1,$T776))),IF($T772=справочники!$E$11,POWER($T770,1+$T774*INT((BM772-1)/IF(OR($T776=0,$T776=""),1,$T776))),0)))))</f>
        <v>0</v>
      </c>
      <c r="BN778" s="99">
        <f>IF(BN774="",0,IF(BN772=1,$T770,IF($T772=справочники!$E$9,$T770+$T774*INT((BN772-1)/IF(OR($T776=0,$T776=""),1,$T776)),IF($T772=справочники!$E$10,$T770*POWER($T774,INT((BN772-1)/IF(OR($T776=0,$T776=""),1,$T776))),IF($T772=справочники!$E$11,POWER($T770,1+$T774*INT((BN772-1)/IF(OR($T776=0,$T776=""),1,$T776))),0)))))</f>
        <v>0</v>
      </c>
      <c r="BO778" s="99">
        <f>IF(BO774="",0,IF(BO772=1,$T770,IF($T772=справочники!$E$9,$T770+$T774*INT((BO772-1)/IF(OR($T776=0,$T776=""),1,$T776)),IF($T772=справочники!$E$10,$T770*POWER($T774,INT((BO772-1)/IF(OR($T776=0,$T776=""),1,$T776))),IF($T772=справочники!$E$11,POWER($T770,1+$T774*INT((BO772-1)/IF(OR($T776=0,$T776=""),1,$T776))),0)))))</f>
        <v>0</v>
      </c>
      <c r="BP778" s="99">
        <f>IF(BP774="",0,IF(BP772=1,$T770,IF($T772=справочники!$E$9,$T770+$T774*INT((BP772-1)/IF(OR($T776=0,$T776=""),1,$T776)),IF($T772=справочники!$E$10,$T770*POWER($T774,INT((BP772-1)/IF(OR($T776=0,$T776=""),1,$T776))),IF($T772=справочники!$E$11,POWER($T770,1+$T774*INT((BP772-1)/IF(OR($T776=0,$T776=""),1,$T776))),0)))))</f>
        <v>0</v>
      </c>
      <c r="BQ778" s="99">
        <f>IF(BQ774="",0,IF(BQ772=1,$T770,IF($T772=справочники!$E$9,$T770+$T774*INT((BQ772-1)/IF(OR($T776=0,$T776=""),1,$T776)),IF($T772=справочники!$E$10,$T770*POWER($T774,INT((BQ772-1)/IF(OR($T776=0,$T776=""),1,$T776))),IF($T772=справочники!$E$11,POWER($T770,1+$T774*INT((BQ772-1)/IF(OR($T776=0,$T776=""),1,$T776))),0)))))</f>
        <v>0</v>
      </c>
      <c r="BR778" s="99">
        <f>IF(BR774="",0,IF(BR772=1,$T770,IF($T772=справочники!$E$9,$T770+$T774*INT((BR772-1)/IF(OR($T776=0,$T776=""),1,$T776)),IF($T772=справочники!$E$10,$T770*POWER($T774,INT((BR772-1)/IF(OR($T776=0,$T776=""),1,$T776))),IF($T772=справочники!$E$11,POWER($T770,1+$T774*INT((BR772-1)/IF(OR($T776=0,$T776=""),1,$T776))),0)))))</f>
        <v>0</v>
      </c>
      <c r="BS778" s="99">
        <f>IF(BS774="",0,IF(BS772=1,$T770,IF($T772=справочники!$E$9,$T770+$T774*INT((BS772-1)/IF(OR($T776=0,$T776=""),1,$T776)),IF($T772=справочники!$E$10,$T770*POWER($T774,INT((BS772-1)/IF(OR($T776=0,$T776=""),1,$T776))),IF($T772=справочники!$E$11,POWER($T770,1+$T774*INT((BS772-1)/IF(OR($T776=0,$T776=""),1,$T776))),0)))))</f>
        <v>0</v>
      </c>
      <c r="BT778" s="99">
        <f>IF(BT774="",0,IF(BT772=1,$T770,IF($T772=справочники!$E$9,$T770+$T774*INT((BT772-1)/IF(OR($T776=0,$T776=""),1,$T776)),IF($T772=справочники!$E$10,$T770*POWER($T774,INT((BT772-1)/IF(OR($T776=0,$T776=""),1,$T776))),IF($T772=справочники!$E$11,POWER($T770,1+$T774*INT((BT772-1)/IF(OR($T776=0,$T776=""),1,$T776))),0)))))</f>
        <v>0</v>
      </c>
      <c r="BU778" s="99">
        <f>IF(BU774="",0,IF(BU772=1,$T770,IF($T772=справочники!$E$9,$T770+$T774*INT((BU772-1)/IF(OR($T776=0,$T776=""),1,$T776)),IF($T772=справочники!$E$10,$T770*POWER($T774,INT((BU772-1)/IF(OR($T776=0,$T776=""),1,$T776))),IF($T772=справочники!$E$11,POWER($T770,1+$T774*INT((BU772-1)/IF(OR($T776=0,$T776=""),1,$T776))),0)))))</f>
        <v>0</v>
      </c>
      <c r="BV778" s="99">
        <f>IF(BV774="",0,IF(BV772=1,$T770,IF($T772=справочники!$E$9,$T770+$T774*INT((BV772-1)/IF(OR($T776=0,$T776=""),1,$T776)),IF($T772=справочники!$E$10,$T770*POWER($T774,INT((BV772-1)/IF(OR($T776=0,$T776=""),1,$T776))),IF($T772=справочники!$E$11,POWER($T770,1+$T774*INT((BV772-1)/IF(OR($T776=0,$T776=""),1,$T776))),0)))))</f>
        <v>0</v>
      </c>
      <c r="BW778" s="99">
        <f>IF(BW774="",0,IF(BW772=1,$T770,IF($T772=справочники!$E$9,$T770+$T774*INT((BW772-1)/IF(OR($T776=0,$T776=""),1,$T776)),IF($T772=справочники!$E$10,$T770*POWER($T774,INT((BW772-1)/IF(OR($T776=0,$T776=""),1,$T776))),IF($T772=справочники!$E$11,POWER($T770,1+$T774*INT((BW772-1)/IF(OR($T776=0,$T776=""),1,$T776))),0)))))</f>
        <v>0</v>
      </c>
      <c r="BX778" s="99">
        <f>IF(BX774="",0,IF(BX772=1,$T770,IF($T772=справочники!$E$9,$T770+$T774*INT((BX772-1)/IF(OR($T776=0,$T776=""),1,$T776)),IF($T772=справочники!$E$10,$T770*POWER($T774,INT((BX772-1)/IF(OR($T776=0,$T776=""),1,$T776))),IF($T772=справочники!$E$11,POWER($T770,1+$T774*INT((BX772-1)/IF(OR($T776=0,$T776=""),1,$T776))),0)))))</f>
        <v>0</v>
      </c>
      <c r="BY778" s="99">
        <f>IF(BY774="",0,IF(BY772=1,$T770,IF($T772=справочники!$E$9,$T770+$T774*INT((BY772-1)/IF(OR($T776=0,$T776=""),1,$T776)),IF($T772=справочники!$E$10,$T770*POWER($T774,INT((BY772-1)/IF(OR($T776=0,$T776=""),1,$T776))),IF($T772=справочники!$E$11,POWER($T770,1+$T774*INT((BY772-1)/IF(OR($T776=0,$T776=""),1,$T776))),0)))))</f>
        <v>0</v>
      </c>
      <c r="BZ778" s="99">
        <f>IF(BZ774="",0,IF(BZ772=1,$T770,IF($T772=справочники!$E$9,$T770+$T774*INT((BZ772-1)/IF(OR($T776=0,$T776=""),1,$T776)),IF($T772=справочники!$E$10,$T770*POWER($T774,INT((BZ772-1)/IF(OR($T776=0,$T776=""),1,$T776))),IF($T772=справочники!$E$11,POWER($T770,1+$T774*INT((BZ772-1)/IF(OR($T776=0,$T776=""),1,$T776))),0)))))</f>
        <v>0</v>
      </c>
      <c r="CA778" s="99">
        <f>IF(CA774="",0,IF(CA772=1,$T770,IF($T772=справочники!$E$9,$T770+$T774*INT((CA772-1)/IF(OR($T776=0,$T776=""),1,$T776)),IF($T772=справочники!$E$10,$T770*POWER($T774,INT((CA772-1)/IF(OR($T776=0,$T776=""),1,$T776))),IF($T772=справочники!$E$11,POWER($T770,1+$T774*INT((CA772-1)/IF(OR($T776=0,$T776=""),1,$T776))),0)))))</f>
        <v>0</v>
      </c>
      <c r="CB778" s="99">
        <f>IF(CB774="",0,IF(CB772=1,$T770,IF($T772=справочники!$E$9,$T770+$T774*INT((CB772-1)/IF(OR($T776=0,$T776=""),1,$T776)),IF($T772=справочники!$E$10,$T770*POWER($T774,INT((CB772-1)/IF(OR($T776=0,$T776=""),1,$T776))),IF($T772=справочники!$E$11,POWER($T770,1+$T774*INT((CB772-1)/IF(OR($T776=0,$T776=""),1,$T776))),0)))))</f>
        <v>0</v>
      </c>
      <c r="CC778" s="99">
        <f>IF(CC774="",0,IF(CC772=1,$T770,IF($T772=справочники!$E$9,$T770+$T774*INT((CC772-1)/IF(OR($T776=0,$T776=""),1,$T776)),IF($T772=справочники!$E$10,$T770*POWER($T774,INT((CC772-1)/IF(OR($T776=0,$T776=""),1,$T776))),IF($T772=справочники!$E$11,POWER($T770,1+$T774*INT((CC772-1)/IF(OR($T776=0,$T776=""),1,$T776))),0)))))</f>
        <v>0</v>
      </c>
      <c r="CD778" s="99">
        <f>IF(CD774="",0,IF(CD772=1,$T770,IF($T772=справочники!$E$9,$T770+$T774*INT((CD772-1)/IF(OR($T776=0,$T776=""),1,$T776)),IF($T772=справочники!$E$10,$T770*POWER($T774,INT((CD772-1)/IF(OR($T776=0,$T776=""),1,$T776))),IF($T772=справочники!$E$11,POWER($T770,1+$T774*INT((CD772-1)/IF(OR($T776=0,$T776=""),1,$T776))),0)))))</f>
        <v>0</v>
      </c>
      <c r="CE778" s="99">
        <f>IF(CE774="",0,IF(CE772=1,$T770,IF($T772=справочники!$E$9,$T770+$T774*INT((CE772-1)/IF(OR($T776=0,$T776=""),1,$T776)),IF($T772=справочники!$E$10,$T770*POWER($T774,INT((CE772-1)/IF(OR($T776=0,$T776=""),1,$T776))),IF($T772=справочники!$E$11,POWER($T770,1+$T774*INT((CE772-1)/IF(OR($T776=0,$T776=""),1,$T776))),0)))))</f>
        <v>0</v>
      </c>
      <c r="CF778" s="99">
        <f>IF(CF774="",0,IF(CF772=1,$T770,IF($T772=справочники!$E$9,$T770+$T774*INT((CF772-1)/IF(OR($T776=0,$T776=""),1,$T776)),IF($T772=справочники!$E$10,$T770*POWER($T774,INT((CF772-1)/IF(OR($T776=0,$T776=""),1,$T776))),IF($T772=справочники!$E$11,POWER($T770,1+$T774*INT((CF772-1)/IF(OR($T776=0,$T776=""),1,$T776))),0)))))</f>
        <v>0</v>
      </c>
      <c r="CG778" s="99">
        <f>IF(CG774="",0,IF(CG772=1,$T770,IF($T772=справочники!$E$9,$T770+$T774*INT((CG772-1)/IF(OR($T776=0,$T776=""),1,$T776)),IF($T772=справочники!$E$10,$T770*POWER($T774,INT((CG772-1)/IF(OR($T776=0,$T776=""),1,$T776))),IF($T772=справочники!$E$11,POWER($T770,1+$T774*INT((CG772-1)/IF(OR($T776=0,$T776=""),1,$T776))),0)))))</f>
        <v>0</v>
      </c>
      <c r="CH778" s="99">
        <f>IF(CH774="",0,IF(CH772=1,$T770,IF($T772=справочники!$E$9,$T770+$T774*INT((CH772-1)/IF(OR($T776=0,$T776=""),1,$T776)),IF($T772=справочники!$E$10,$T770*POWER($T774,INT((CH772-1)/IF(OR($T776=0,$T776=""),1,$T776))),IF($T772=справочники!$E$11,POWER($T770,1+$T774*INT((CH772-1)/IF(OR($T776=0,$T776=""),1,$T776))),0)))))</f>
        <v>0</v>
      </c>
      <c r="CI778" s="99">
        <f>IF(CI774="",0,IF(CI772=1,$T770,IF($T772=справочники!$E$9,$T770+$T774*INT((CI772-1)/IF(OR($T776=0,$T776=""),1,$T776)),IF($T772=справочники!$E$10,$T770*POWER($T774,INT((CI772-1)/IF(OR($T776=0,$T776=""),1,$T776))),IF($T772=справочники!$E$11,POWER($T770,1+$T774*INT((CI772-1)/IF(OR($T776=0,$T776=""),1,$T776))),0)))))</f>
        <v>0</v>
      </c>
      <c r="CJ778" s="99">
        <f>IF(CJ774="",0,IF(CJ772=1,$T770,IF($T772=справочники!$E$9,$T770+$T774*INT((CJ772-1)/IF(OR($T776=0,$T776=""),1,$T776)),IF($T772=справочники!$E$10,$T770*POWER($T774,INT((CJ772-1)/IF(OR($T776=0,$T776=""),1,$T776))),IF($T772=справочники!$E$11,POWER($T770,1+$T774*INT((CJ772-1)/IF(OR($T776=0,$T776=""),1,$T776))),0)))))</f>
        <v>0</v>
      </c>
      <c r="CK778" s="99">
        <f>IF(CK774="",0,IF(CK772=1,$T770,IF($T772=справочники!$E$9,$T770+$T774*INT((CK772-1)/IF(OR($T776=0,$T776=""),1,$T776)),IF($T772=справочники!$E$10,$T770*POWER($T774,INT((CK772-1)/IF(OR($T776=0,$T776=""),1,$T776))),IF($T772=справочники!$E$11,POWER($T770,1+$T774*INT((CK772-1)/IF(OR($T776=0,$T776=""),1,$T776))),0)))))</f>
        <v>0</v>
      </c>
      <c r="CL778" s="99">
        <f>IF(CL774="",0,IF(CL772=1,$T770,IF($T772=справочники!$E$9,$T770+$T774*INT((CL772-1)/IF(OR($T776=0,$T776=""),1,$T776)),IF($T772=справочники!$E$10,$T770*POWER($T774,INT((CL772-1)/IF(OR($T776=0,$T776=""),1,$T776))),IF($T772=справочники!$E$11,POWER($T770,1+$T774*INT((CL772-1)/IF(OR($T776=0,$T776=""),1,$T776))),0)))))</f>
        <v>0</v>
      </c>
      <c r="CM778" s="99">
        <f>IF(CM774="",0,IF(CM772=1,$T770,IF($T772=справочники!$E$9,$T770+$T774*INT((CM772-1)/IF(OR($T776=0,$T776=""),1,$T776)),IF($T772=справочники!$E$10,$T770*POWER($T774,INT((CM772-1)/IF(OR($T776=0,$T776=""),1,$T776))),IF($T772=справочники!$E$11,POWER($T770,1+$T774*INT((CM772-1)/IF(OR($T776=0,$T776=""),1,$T776))),0)))))</f>
        <v>0</v>
      </c>
      <c r="CN778" s="99">
        <f>IF(CN774="",0,IF(CN772=1,$T770,IF($T772=справочники!$E$9,$T770+$T774*INT((CN772-1)/IF(OR($T776=0,$T776=""),1,$T776)),IF($T772=справочники!$E$10,$T770*POWER($T774,INT((CN772-1)/IF(OR($T776=0,$T776=""),1,$T776))),IF($T772=справочники!$E$11,POWER($T770,1+$T774*INT((CN772-1)/IF(OR($T776=0,$T776=""),1,$T776))),0)))))</f>
        <v>0</v>
      </c>
      <c r="CO778" s="99">
        <f>IF(CO774="",0,IF(CO772=1,$T770,IF($T772=справочники!$E$9,$T770+$T774*INT((CO772-1)/IF(OR($T776=0,$T776=""),1,$T776)),IF($T772=справочники!$E$10,$T770*POWER($T774,INT((CO772-1)/IF(OR($T776=0,$T776=""),1,$T776))),IF($T772=справочники!$E$11,POWER($T770,1+$T774*INT((CO772-1)/IF(OR($T776=0,$T776=""),1,$T776))),0)))))</f>
        <v>0</v>
      </c>
      <c r="CP778" s="99">
        <f>IF(CP774="",0,IF(CP772=1,$T770,IF($T772=справочники!$E$9,$T770+$T774*INT((CP772-1)/IF(OR($T776=0,$T776=""),1,$T776)),IF($T772=справочники!$E$10,$T770*POWER($T774,INT((CP772-1)/IF(OR($T776=0,$T776=""),1,$T776))),IF($T772=справочники!$E$11,POWER($T770,1+$T774*INT((CP772-1)/IF(OR($T776=0,$T776=""),1,$T776))),0)))))</f>
        <v>0</v>
      </c>
      <c r="CQ778" s="99">
        <f>IF(CQ774="",0,IF(CQ772=1,$T770,IF($T772=справочники!$E$9,$T770+$T774*INT((CQ772-1)/IF(OR($T776=0,$T776=""),1,$T776)),IF($T772=справочники!$E$10,$T770*POWER($T774,INT((CQ772-1)/IF(OR($T776=0,$T776=""),1,$T776))),IF($T772=справочники!$E$11,POWER($T770,1+$T774*INT((CQ772-1)/IF(OR($T776=0,$T776=""),1,$T776))),0)))))</f>
        <v>0</v>
      </c>
      <c r="CR778" s="99">
        <f>IF(CR774="",0,IF(CR772=1,$T770,IF($T772=справочники!$E$9,$T770+$T774*INT((CR772-1)/IF(OR($T776=0,$T776=""),1,$T776)),IF($T772=справочники!$E$10,$T770*POWER($T774,INT((CR772-1)/IF(OR($T776=0,$T776=""),1,$T776))),IF($T772=справочники!$E$11,POWER($T770,1+$T774*INT((CR772-1)/IF(OR($T776=0,$T776=""),1,$T776))),0)))))</f>
        <v>0</v>
      </c>
      <c r="CS778" s="99">
        <f>IF(CS774="",0,IF(CS772=1,$T770,IF($T772=справочники!$E$9,$T770+$T774*INT((CS772-1)/IF(OR($T776=0,$T776=""),1,$T776)),IF($T772=справочники!$E$10,$T770*POWER($T774,INT((CS772-1)/IF(OR($T776=0,$T776=""),1,$T776))),IF($T772=справочники!$E$11,POWER($T770,1+$T774*INT((CS772-1)/IF(OR($T776=0,$T776=""),1,$T776))),0)))))</f>
        <v>0</v>
      </c>
      <c r="CT778" s="99">
        <f>IF(CT774="",0,IF(CT772=1,$T770,IF($T772=справочники!$E$9,$T770+$T774*INT((CT772-1)/IF(OR($T776=0,$T776=""),1,$T776)),IF($T772=справочники!$E$10,$T770*POWER($T774,INT((CT772-1)/IF(OR($T776=0,$T776=""),1,$T776))),IF($T772=справочники!$E$11,POWER($T770,1+$T774*INT((CT772-1)/IF(OR($T776=0,$T776=""),1,$T776))),0)))))</f>
        <v>0</v>
      </c>
      <c r="CU778" s="99">
        <f>IF(CU774="",0,IF(CU772=1,$T770,IF($T772=справочники!$E$9,$T770+$T774*INT((CU772-1)/IF(OR($T776=0,$T776=""),1,$T776)),IF($T772=справочники!$E$10,$T770*POWER($T774,INT((CU772-1)/IF(OR($T776=0,$T776=""),1,$T776))),IF($T772=справочники!$E$11,POWER($T770,1+$T774*INT((CU772-1)/IF(OR($T776=0,$T776=""),1,$T776))),0)))))</f>
        <v>0</v>
      </c>
      <c r="CV778" s="99">
        <f>IF(CV774="",0,IF(CV772=1,$T770,IF($T772=справочники!$E$9,$T770+$T774*INT((CV772-1)/IF(OR($T776=0,$T776=""),1,$T776)),IF($T772=справочники!$E$10,$T770*POWER($T774,INT((CV772-1)/IF(OR($T776=0,$T776=""),1,$T776))),IF($T772=справочники!$E$11,POWER($T770,1+$T774*INT((CV772-1)/IF(OR($T776=0,$T776=""),1,$T776))),0)))))</f>
        <v>0</v>
      </c>
      <c r="CW778" s="99">
        <f>IF(CW774="",0,IF(CW772=1,$T770,IF($T772=справочники!$E$9,$T770+$T774*INT((CW772-1)/IF(OR($T776=0,$T776=""),1,$T776)),IF($T772=справочники!$E$10,$T770*POWER($T774,INT((CW772-1)/IF(OR($T776=0,$T776=""),1,$T776))),IF($T772=справочники!$E$11,POWER($T770,1+$T774*INT((CW772-1)/IF(OR($T776=0,$T776=""),1,$T776))),0)))))</f>
        <v>0</v>
      </c>
      <c r="CX778" s="99">
        <f>IF(CX774="",0,IF(CX772=1,$T770,IF($T772=справочники!$E$9,$T770+$T774*INT((CX772-1)/IF(OR($T776=0,$T776=""),1,$T776)),IF($T772=справочники!$E$10,$T770*POWER($T774,INT((CX772-1)/IF(OR($T776=0,$T776=""),1,$T776))),IF($T772=справочники!$E$11,POWER($T770,1+$T774*INT((CX772-1)/IF(OR($T776=0,$T776=""),1,$T776))),0)))))</f>
        <v>0</v>
      </c>
      <c r="CY778" s="99">
        <f>IF(CY774="",0,IF(CY772=1,$T770,IF($T772=справочники!$E$9,$T770+$T774*INT((CY772-1)/IF(OR($T776=0,$T776=""),1,$T776)),IF($T772=справочники!$E$10,$T770*POWER($T774,INT((CY772-1)/IF(OR($T776=0,$T776=""),1,$T776))),IF($T772=справочники!$E$11,POWER($T770,1+$T774*INT((CY772-1)/IF(OR($T776=0,$T776=""),1,$T776))),0)))))</f>
        <v>0</v>
      </c>
      <c r="CZ778" s="99">
        <f>IF(CZ774="",0,IF(CZ772=1,$T770,IF($T772=справочники!$E$9,$T770+$T774*INT((CZ772-1)/IF(OR($T776=0,$T776=""),1,$T776)),IF($T772=справочники!$E$10,$T770*POWER($T774,INT((CZ772-1)/IF(OR($T776=0,$T776=""),1,$T776))),IF($T772=справочники!$E$11,POWER($T770,1+$T774*INT((CZ772-1)/IF(OR($T776=0,$T776=""),1,$T776))),0)))))</f>
        <v>0</v>
      </c>
      <c r="DA778" s="99">
        <f>IF(DA774="",0,IF(DA772=1,$T770,IF($T772=справочники!$E$9,$T770+$T774*INT((DA772-1)/IF(OR($T776=0,$T776=""),1,$T776)),IF($T772=справочники!$E$10,$T770*POWER($T774,INT((DA772-1)/IF(OR($T776=0,$T776=""),1,$T776))),IF($T772=справочники!$E$11,POWER($T770,1+$T774*INT((DA772-1)/IF(OR($T776=0,$T776=""),1,$T776))),0)))))</f>
        <v>0</v>
      </c>
      <c r="DB778" s="99">
        <f>IF(DB774="",0,IF(DB772=1,$T770,IF($T772=справочники!$E$9,$T770+$T774*INT((DB772-1)/IF(OR($T776=0,$T776=""),1,$T776)),IF($T772=справочники!$E$10,$T770*POWER($T774,INT((DB772-1)/IF(OR($T776=0,$T776=""),1,$T776))),IF($T772=справочники!$E$11,POWER($T770,1+$T774*INT((DB772-1)/IF(OR($T776=0,$T776=""),1,$T776))),0)))))</f>
        <v>0</v>
      </c>
      <c r="DC778" s="99">
        <f>IF(DC774="",0,IF(DC772=1,$T770,IF($T772=справочники!$E$9,$T770+$T774*INT((DC772-1)/IF(OR($T776=0,$T776=""),1,$T776)),IF($T772=справочники!$E$10,$T770*POWER($T774,INT((DC772-1)/IF(OR($T776=0,$T776=""),1,$T776))),IF($T772=справочники!$E$11,POWER($T770,1+$T774*INT((DC772-1)/IF(OR($T776=0,$T776=""),1,$T776))),0)))))</f>
        <v>0</v>
      </c>
      <c r="DD778" s="99">
        <f>IF(DD774="",0,IF(DD772=1,$T770,IF($T772=справочники!$E$9,$T770+$T774*INT((DD772-1)/IF(OR($T776=0,$T776=""),1,$T776)),IF($T772=справочники!$E$10,$T770*POWER($T774,INT((DD772-1)/IF(OR($T776=0,$T776=""),1,$T776))),IF($T772=справочники!$E$11,POWER($T770,1+$T774*INT((DD772-1)/IF(OR($T776=0,$T776=""),1,$T776))),0)))))</f>
        <v>0</v>
      </c>
      <c r="DE778" s="99">
        <f>IF(DE774="",0,IF(DE772=1,$T770,IF($T772=справочники!$E$9,$T770+$T774*INT((DE772-1)/IF(OR($T776=0,$T776=""),1,$T776)),IF($T772=справочники!$E$10,$T770*POWER($T774,INT((DE772-1)/IF(OR($T776=0,$T776=""),1,$T776))),IF($T772=справочники!$E$11,POWER($T770,1+$T774*INT((DE772-1)/IF(OR($T776=0,$T776=""),1,$T776))),0)))))</f>
        <v>0</v>
      </c>
      <c r="DF778" s="99">
        <f>IF(DF774="",0,IF(DF772=1,$T770,IF($T772=справочники!$E$9,$T770+$T774*INT((DF772-1)/IF(OR($T776=0,$T776=""),1,$T776)),IF($T772=справочники!$E$10,$T770*POWER($T774,INT((DF772-1)/IF(OR($T776=0,$T776=""),1,$T776))),IF($T772=справочники!$E$11,POWER($T770,1+$T774*INT((DF772-1)/IF(OR($T776=0,$T776=""),1,$T776))),0)))))</f>
        <v>0</v>
      </c>
      <c r="DG778" s="99">
        <f>IF(DG774="",0,IF(DG772=1,$T770,IF($T772=справочники!$E$9,$T770+$T774*INT((DG772-1)/IF(OR($T776=0,$T776=""),1,$T776)),IF($T772=справочники!$E$10,$T770*POWER($T774,INT((DG772-1)/IF(OR($T776=0,$T776=""),1,$T776))),IF($T772=справочники!$E$11,POWER($T770,1+$T774*INT((DG772-1)/IF(OR($T776=0,$T776=""),1,$T776))),0)))))</f>
        <v>0</v>
      </c>
      <c r="DH778" s="99">
        <f>IF(DH774="",0,IF(DH772=1,$T770,IF($T772=справочники!$E$9,$T770+$T774*INT((DH772-1)/IF(OR($T776=0,$T776=""),1,$T776)),IF($T772=справочники!$E$10,$T770*POWER($T774,INT((DH772-1)/IF(OR($T776=0,$T776=""),1,$T776))),IF($T772=справочники!$E$11,POWER($T770,1+$T774*INT((DH772-1)/IF(OR($T776=0,$T776=""),1,$T776))),0)))))</f>
        <v>0</v>
      </c>
      <c r="DI778" s="99">
        <f>IF(DI774="",0,IF(DI772=1,$T770,IF($T772=справочники!$E$9,$T770+$T774*INT((DI772-1)/IF(OR($T776=0,$T776=""),1,$T776)),IF($T772=справочники!$E$10,$T770*POWER($T774,INT((DI772-1)/IF(OR($T776=0,$T776=""),1,$T776))),IF($T772=справочники!$E$11,POWER($T770,1+$T774*INT((DI772-1)/IF(OR($T776=0,$T776=""),1,$T776))),0)))))</f>
        <v>0</v>
      </c>
      <c r="DJ778" s="99">
        <f>IF(DJ774="",0,IF(DJ772=1,$T770,IF($T772=справочники!$E$9,$T770+$T774*INT((DJ772-1)/IF(OR($T776=0,$T776=""),1,$T776)),IF($T772=справочники!$E$10,$T770*POWER($T774,INT((DJ772-1)/IF(OR($T776=0,$T776=""),1,$T776))),IF($T772=справочники!$E$11,POWER($T770,1+$T774*INT((DJ772-1)/IF(OR($T776=0,$T776=""),1,$T776))),0)))))</f>
        <v>0</v>
      </c>
      <c r="DK778" s="99">
        <f>IF(DK774="",0,IF(DK772=1,$T770,IF($T772=справочники!$E$9,$T770+$T774*INT((DK772-1)/IF(OR($T776=0,$T776=""),1,$T776)),IF($T772=справочники!$E$10,$T770*POWER($T774,INT((DK772-1)/IF(OR($T776=0,$T776=""),1,$T776))),IF($T772=справочники!$E$11,POWER($T770,1+$T774*INT((DK772-1)/IF(OR($T776=0,$T776=""),1,$T776))),0)))))</f>
        <v>0</v>
      </c>
      <c r="DL778" s="99">
        <f>IF(DL774="",0,IF(DL772=1,$T770,IF($T772=справочники!$E$9,$T770+$T774*INT((DL772-1)/IF(OR($T776=0,$T776=""),1,$T776)),IF($T772=справочники!$E$10,$T770*POWER($T774,INT((DL772-1)/IF(OR($T776=0,$T776=""),1,$T776))),IF($T772=справочники!$E$11,POWER($T770,1+$T774*INT((DL772-1)/IF(OR($T776=0,$T776=""),1,$T776))),0)))))</f>
        <v>0</v>
      </c>
      <c r="DM778" s="99">
        <f>IF(DM774="",0,IF(DM772=1,$T770,IF($T772=справочники!$E$9,$T770+$T774*INT((DM772-1)/IF(OR($T776=0,$T776=""),1,$T776)),IF($T772=справочники!$E$10,$T770*POWER($T774,INT((DM772-1)/IF(OR($T776=0,$T776=""),1,$T776))),IF($T772=справочники!$E$11,POWER($T770,1+$T774*INT((DM772-1)/IF(OR($T776=0,$T776=""),1,$T776))),0)))))</f>
        <v>0</v>
      </c>
      <c r="DN778" s="99">
        <f>IF(DN774="",0,IF(DN772=1,$T770,IF($T772=справочники!$E$9,$T770+$T774*INT((DN772-1)/IF(OR($T776=0,$T776=""),1,$T776)),IF($T772=справочники!$E$10,$T770*POWER($T774,INT((DN772-1)/IF(OR($T776=0,$T776=""),1,$T776))),IF($T772=справочники!$E$11,POWER($T770,1+$T774*INT((DN772-1)/IF(OR($T776=0,$T776=""),1,$T776))),0)))))</f>
        <v>0</v>
      </c>
      <c r="DO778" s="99">
        <f>IF(DO774="",0,IF(DO772=1,$T770,IF($T772=справочники!$E$9,$T770+$T774*INT((DO772-1)/IF(OR($T776=0,$T776=""),1,$T776)),IF($T772=справочники!$E$10,$T770*POWER($T774,INT((DO772-1)/IF(OR($T776=0,$T776=""),1,$T776))),IF($T772=справочники!$E$11,POWER($T770,1+$T774*INT((DO772-1)/IF(OR($T776=0,$T776=""),1,$T776))),0)))))</f>
        <v>0</v>
      </c>
      <c r="DP778" s="99">
        <f>IF(DP774="",0,IF(DP772=1,$T770,IF($T772=справочники!$E$9,$T770+$T774*INT((DP772-1)/IF(OR($T776=0,$T776=""),1,$T776)),IF($T772=справочники!$E$10,$T770*POWER($T774,INT((DP772-1)/IF(OR($T776=0,$T776=""),1,$T776))),IF($T772=справочники!$E$11,POWER($T770,1+$T774*INT((DP772-1)/IF(OR($T776=0,$T776=""),1,$T776))),0)))))</f>
        <v>0</v>
      </c>
      <c r="DQ778" s="99">
        <f>IF(DQ774="",0,IF(DQ772=1,$T770,IF($T772=справочники!$E$9,$T770+$T774*INT((DQ772-1)/IF(OR($T776=0,$T776=""),1,$T776)),IF($T772=справочники!$E$10,$T770*POWER($T774,INT((DQ772-1)/IF(OR($T776=0,$T776=""),1,$T776))),IF($T772=справочники!$E$11,POWER($T770,1+$T774*INT((DQ772-1)/IF(OR($T776=0,$T776=""),1,$T776))),0)))))</f>
        <v>0</v>
      </c>
      <c r="DR778" s="99">
        <f>IF(DR774="",0,IF(DR772=1,$T770,IF($T772=справочники!$E$9,$T770+$T774*INT((DR772-1)/IF(OR($T776=0,$T776=""),1,$T776)),IF($T772=справочники!$E$10,$T770*POWER($T774,INT((DR772-1)/IF(OR($T776=0,$T776=""),1,$T776))),IF($T772=справочники!$E$11,POWER($T770,1+$T774*INT((DR772-1)/IF(OR($T776=0,$T776=""),1,$T776))),0)))))</f>
        <v>0</v>
      </c>
      <c r="DS778" s="99">
        <f>IF(DS774="",0,IF(DS772=1,$T770,IF($T772=справочники!$E$9,$T770+$T774*INT((DS772-1)/IF(OR($T776=0,$T776=""),1,$T776)),IF($T772=справочники!$E$10,$T770*POWER($T774,INT((DS772-1)/IF(OR($T776=0,$T776=""),1,$T776))),IF($T772=справочники!$E$11,POWER($T770,1+$T774*INT((DS772-1)/IF(OR($T776=0,$T776=""),1,$T776))),0)))))</f>
        <v>0</v>
      </c>
      <c r="DT778" s="99">
        <f>IF(DT774="",0,IF(DT772=1,$T770,IF($T772=справочники!$E$9,$T770+$T774*INT((DT772-1)/IF(OR($T776=0,$T776=""),1,$T776)),IF($T772=справочники!$E$10,$T770*POWER($T774,INT((DT772-1)/IF(OR($T776=0,$T776=""),1,$T776))),IF($T772=справочники!$E$11,POWER($T770,1+$T774*INT((DT772-1)/IF(OR($T776=0,$T776=""),1,$T776))),0)))))</f>
        <v>0</v>
      </c>
      <c r="DU778" s="3"/>
      <c r="DV778" s="3"/>
    </row>
    <row r="779" spans="1:126" ht="4.2" customHeight="1">
      <c r="A779" s="1"/>
      <c r="B779" s="1"/>
      <c r="C779" s="1"/>
      <c r="D779" s="1"/>
      <c r="E779" s="261"/>
      <c r="F779" s="47"/>
      <c r="G779" s="229"/>
      <c r="H779" s="1"/>
      <c r="I779" s="1"/>
      <c r="J779" s="1"/>
      <c r="K779" s="1"/>
      <c r="L779" s="1"/>
      <c r="M779" s="5"/>
      <c r="N779" s="1"/>
      <c r="O779" s="1"/>
      <c r="P779" s="5"/>
      <c r="Q779" s="1"/>
      <c r="R779" s="1"/>
      <c r="S779" s="5"/>
      <c r="T779" s="7"/>
      <c r="U779" s="23"/>
      <c r="V779" s="1"/>
      <c r="W779" s="11"/>
      <c r="X779" s="10"/>
      <c r="Y779" s="45"/>
      <c r="Z779" s="92"/>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c r="CM779" s="93"/>
      <c r="CN779" s="93"/>
      <c r="CO779" s="93"/>
      <c r="CP779" s="93"/>
      <c r="CQ779" s="93"/>
      <c r="CR779" s="93"/>
      <c r="CS779" s="93"/>
      <c r="CT779" s="93"/>
      <c r="CU779" s="93"/>
      <c r="CV779" s="93"/>
      <c r="CW779" s="93"/>
      <c r="CX779" s="93"/>
      <c r="CY779" s="93"/>
      <c r="CZ779" s="93"/>
      <c r="DA779" s="93"/>
      <c r="DB779" s="93"/>
      <c r="DC779" s="93"/>
      <c r="DD779" s="93"/>
      <c r="DE779" s="93"/>
      <c r="DF779" s="93"/>
      <c r="DG779" s="93"/>
      <c r="DH779" s="93"/>
      <c r="DI779" s="93"/>
      <c r="DJ779" s="93"/>
      <c r="DK779" s="93"/>
      <c r="DL779" s="93"/>
      <c r="DM779" s="93"/>
      <c r="DN779" s="93"/>
      <c r="DO779" s="93"/>
      <c r="DP779" s="93"/>
      <c r="DQ779" s="93"/>
      <c r="DR779" s="93"/>
      <c r="DS779" s="93"/>
      <c r="DT779" s="93"/>
      <c r="DU779" s="1"/>
      <c r="DV779" s="1"/>
    </row>
    <row r="780" spans="1:126" s="237" customFormat="1" ht="10.199999999999999">
      <c r="A780" s="226"/>
      <c r="B780" s="243" t="s">
        <v>127</v>
      </c>
      <c r="C780" s="228"/>
      <c r="D780" s="227"/>
      <c r="E780" s="268"/>
      <c r="F780" s="114"/>
      <c r="G780" s="229"/>
      <c r="H780" s="226"/>
      <c r="I780" s="226" t="str">
        <f>$I$172</f>
        <v>Оборачиваемость начислений расходов</v>
      </c>
      <c r="J780" s="226"/>
      <c r="K780" s="226"/>
      <c r="L780" s="226"/>
      <c r="M780" s="229"/>
      <c r="N780" s="226"/>
      <c r="O780" s="226"/>
      <c r="P780" s="229"/>
      <c r="Q780" s="226" t="s">
        <v>40</v>
      </c>
      <c r="R780" s="226"/>
      <c r="S780" s="229" t="s">
        <v>6</v>
      </c>
      <c r="T780" s="307"/>
      <c r="U780" s="226"/>
      <c r="V780" s="226"/>
      <c r="W780" s="233"/>
      <c r="X780" s="234"/>
      <c r="Y780" s="245"/>
      <c r="Z780" s="246"/>
      <c r="AA780" s="247"/>
      <c r="AB780" s="247"/>
      <c r="AC780" s="247"/>
      <c r="AD780" s="247"/>
      <c r="AE780" s="247"/>
      <c r="AF780" s="247"/>
      <c r="AG780" s="247"/>
      <c r="AH780" s="247"/>
      <c r="AI780" s="247"/>
      <c r="AJ780" s="247"/>
      <c r="AK780" s="247"/>
      <c r="AL780" s="247"/>
      <c r="AM780" s="247"/>
      <c r="AN780" s="247"/>
      <c r="AO780" s="247"/>
      <c r="AP780" s="247"/>
      <c r="AQ780" s="247"/>
      <c r="AR780" s="247"/>
      <c r="AS780" s="247"/>
      <c r="AT780" s="247"/>
      <c r="AU780" s="247"/>
      <c r="AV780" s="247"/>
      <c r="AW780" s="247"/>
      <c r="AX780" s="247"/>
      <c r="AY780" s="247"/>
      <c r="AZ780" s="247"/>
      <c r="BA780" s="247"/>
      <c r="BB780" s="247"/>
      <c r="BC780" s="247"/>
      <c r="BD780" s="247"/>
      <c r="BE780" s="247"/>
      <c r="BF780" s="247"/>
      <c r="BG780" s="247"/>
      <c r="BH780" s="247"/>
      <c r="BI780" s="247"/>
      <c r="BJ780" s="247"/>
      <c r="BK780" s="247"/>
      <c r="BL780" s="247"/>
      <c r="BM780" s="247"/>
      <c r="BN780" s="247"/>
      <c r="BO780" s="247"/>
      <c r="BP780" s="247"/>
      <c r="BQ780" s="247"/>
      <c r="BR780" s="247"/>
      <c r="BS780" s="247"/>
      <c r="BT780" s="247"/>
      <c r="BU780" s="247"/>
      <c r="BV780" s="247"/>
      <c r="BW780" s="247"/>
      <c r="BX780" s="247"/>
      <c r="BY780" s="247"/>
      <c r="BZ780" s="247"/>
      <c r="CA780" s="247"/>
      <c r="CB780" s="247"/>
      <c r="CC780" s="247"/>
      <c r="CD780" s="247"/>
      <c r="CE780" s="247"/>
      <c r="CF780" s="247"/>
      <c r="CG780" s="247"/>
      <c r="CH780" s="247"/>
      <c r="CI780" s="247"/>
      <c r="CJ780" s="247"/>
      <c r="CK780" s="247"/>
      <c r="CL780" s="247"/>
      <c r="CM780" s="247"/>
      <c r="CN780" s="247"/>
      <c r="CO780" s="247"/>
      <c r="CP780" s="247"/>
      <c r="CQ780" s="247"/>
      <c r="CR780" s="247"/>
      <c r="CS780" s="247"/>
      <c r="CT780" s="247"/>
      <c r="CU780" s="247"/>
      <c r="CV780" s="247"/>
      <c r="CW780" s="247"/>
      <c r="CX780" s="247"/>
      <c r="CY780" s="247"/>
      <c r="CZ780" s="247"/>
      <c r="DA780" s="247"/>
      <c r="DB780" s="247"/>
      <c r="DC780" s="247"/>
      <c r="DD780" s="247"/>
      <c r="DE780" s="247"/>
      <c r="DF780" s="247"/>
      <c r="DG780" s="247"/>
      <c r="DH780" s="247"/>
      <c r="DI780" s="247"/>
      <c r="DJ780" s="247"/>
      <c r="DK780" s="247"/>
      <c r="DL780" s="247"/>
      <c r="DM780" s="247"/>
      <c r="DN780" s="247"/>
      <c r="DO780" s="247"/>
      <c r="DP780" s="247"/>
      <c r="DQ780" s="247"/>
      <c r="DR780" s="247"/>
      <c r="DS780" s="247"/>
      <c r="DT780" s="247"/>
      <c r="DU780" s="226"/>
      <c r="DV780" s="226"/>
    </row>
    <row r="781" spans="1:126" ht="4.2" customHeight="1">
      <c r="A781" s="1"/>
      <c r="B781" s="1"/>
      <c r="C781" s="1"/>
      <c r="D781" s="1"/>
      <c r="E781" s="261"/>
      <c r="F781" s="47"/>
      <c r="G781" s="229"/>
      <c r="H781" s="1"/>
      <c r="I781" s="1"/>
      <c r="J781" s="1"/>
      <c r="K781" s="1"/>
      <c r="L781" s="1"/>
      <c r="M781" s="5"/>
      <c r="N781" s="1"/>
      <c r="O781" s="1"/>
      <c r="P781" s="5"/>
      <c r="Q781" s="1"/>
      <c r="R781" s="1"/>
      <c r="S781" s="5"/>
      <c r="T781" s="7"/>
      <c r="U781" s="23"/>
      <c r="V781" s="1"/>
      <c r="W781" s="11"/>
      <c r="X781" s="10"/>
      <c r="Y781" s="45"/>
      <c r="Z781" s="92"/>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1"/>
      <c r="DV781" s="1"/>
    </row>
    <row r="782" spans="1:126" s="4" customFormat="1">
      <c r="A782" s="3"/>
      <c r="B782" s="257" t="s">
        <v>126</v>
      </c>
      <c r="C782" s="3"/>
      <c r="D782" s="3"/>
      <c r="E782" s="9" t="str">
        <f>IF(OR(Главная!$N$19=справочники!$N$10,Главная!$N$19=справочники!$N$11),"",IF(T782=справочники!$P$10,"","ндс(-)"))</f>
        <v>ндс(-)</v>
      </c>
      <c r="F782" s="50"/>
      <c r="G782" s="230"/>
      <c r="H782" s="12" t="str">
        <f>B782&amp;N770</f>
        <v>Начисление - Статья прямого постоянного расхода</v>
      </c>
      <c r="I782" s="12"/>
      <c r="J782" s="3"/>
      <c r="K782" s="3"/>
      <c r="L782" s="3"/>
      <c r="M782" s="5"/>
      <c r="N782" s="35" t="str">
        <f>N762</f>
        <v>Продажа машиномест</v>
      </c>
      <c r="O782" s="35"/>
      <c r="P782" s="5"/>
      <c r="Q782" s="35" t="s">
        <v>25</v>
      </c>
      <c r="R782" s="35"/>
      <c r="S782" s="35"/>
      <c r="T782" s="61">
        <f>T778</f>
        <v>0</v>
      </c>
      <c r="U782" s="35"/>
      <c r="V782" s="35"/>
      <c r="W782" s="37">
        <f>SUM($Y782:$DU782)</f>
        <v>0</v>
      </c>
      <c r="X782" s="37"/>
      <c r="Y782" s="45"/>
      <c r="Z782" s="98"/>
      <c r="AA782" s="99">
        <f t="shared" ref="AA782:BF782" si="2019">IF(AA$8="",0,IF(AA$1=1,SUMIFS(778:778,$1:$1,"&gt;="&amp;1,$1:$1,"&lt;="&amp;INT($T780/30))+($T780/30-INT($T780/30))*SUMIFS(778:778,$1:$1,INT($T780/30)+1),0)+($T780/30-INT($T780/30))*SUMIFS(778:778,$1:$1,AA$1+INT($T780/30)+1)+(INT($T780/30)+1-$T780/30)*SUMIFS(778:778,$1:$1,AA$1+INT($T780/30)))</f>
        <v>0</v>
      </c>
      <c r="AB782" s="99">
        <f t="shared" si="2019"/>
        <v>0</v>
      </c>
      <c r="AC782" s="99">
        <f t="shared" si="2019"/>
        <v>0</v>
      </c>
      <c r="AD782" s="99">
        <f t="shared" si="2019"/>
        <v>0</v>
      </c>
      <c r="AE782" s="99">
        <f t="shared" si="2019"/>
        <v>0</v>
      </c>
      <c r="AF782" s="99">
        <f t="shared" si="2019"/>
        <v>0</v>
      </c>
      <c r="AG782" s="99">
        <f t="shared" si="2019"/>
        <v>0</v>
      </c>
      <c r="AH782" s="99">
        <f t="shared" si="2019"/>
        <v>0</v>
      </c>
      <c r="AI782" s="99">
        <f t="shared" si="2019"/>
        <v>0</v>
      </c>
      <c r="AJ782" s="99">
        <f t="shared" si="2019"/>
        <v>0</v>
      </c>
      <c r="AK782" s="99">
        <f t="shared" si="2019"/>
        <v>0</v>
      </c>
      <c r="AL782" s="99">
        <f t="shared" si="2019"/>
        <v>0</v>
      </c>
      <c r="AM782" s="99">
        <f t="shared" si="2019"/>
        <v>0</v>
      </c>
      <c r="AN782" s="99">
        <f t="shared" si="2019"/>
        <v>0</v>
      </c>
      <c r="AO782" s="99">
        <f t="shared" si="2019"/>
        <v>0</v>
      </c>
      <c r="AP782" s="99">
        <f t="shared" si="2019"/>
        <v>0</v>
      </c>
      <c r="AQ782" s="99">
        <f t="shared" si="2019"/>
        <v>0</v>
      </c>
      <c r="AR782" s="99">
        <f t="shared" si="2019"/>
        <v>0</v>
      </c>
      <c r="AS782" s="99">
        <f t="shared" si="2019"/>
        <v>0</v>
      </c>
      <c r="AT782" s="99">
        <f t="shared" si="2019"/>
        <v>0</v>
      </c>
      <c r="AU782" s="99">
        <f t="shared" si="2019"/>
        <v>0</v>
      </c>
      <c r="AV782" s="99">
        <f t="shared" si="2019"/>
        <v>0</v>
      </c>
      <c r="AW782" s="99">
        <f t="shared" si="2019"/>
        <v>0</v>
      </c>
      <c r="AX782" s="99">
        <f t="shared" si="2019"/>
        <v>0</v>
      </c>
      <c r="AY782" s="99">
        <f t="shared" si="2019"/>
        <v>0</v>
      </c>
      <c r="AZ782" s="99">
        <f t="shared" si="2019"/>
        <v>0</v>
      </c>
      <c r="BA782" s="99">
        <f t="shared" si="2019"/>
        <v>0</v>
      </c>
      <c r="BB782" s="99">
        <f t="shared" si="2019"/>
        <v>0</v>
      </c>
      <c r="BC782" s="99">
        <f t="shared" si="2019"/>
        <v>0</v>
      </c>
      <c r="BD782" s="99">
        <f t="shared" si="2019"/>
        <v>0</v>
      </c>
      <c r="BE782" s="99">
        <f t="shared" si="2019"/>
        <v>0</v>
      </c>
      <c r="BF782" s="99">
        <f t="shared" si="2019"/>
        <v>0</v>
      </c>
      <c r="BG782" s="99">
        <f t="shared" ref="BG782:CL782" si="2020">IF(BG$8="",0,IF(BG$1=1,SUMIFS(778:778,$1:$1,"&gt;="&amp;1,$1:$1,"&lt;="&amp;INT($T780/30))+($T780/30-INT($T780/30))*SUMIFS(778:778,$1:$1,INT($T780/30)+1),0)+($T780/30-INT($T780/30))*SUMIFS(778:778,$1:$1,BG$1+INT($T780/30)+1)+(INT($T780/30)+1-$T780/30)*SUMIFS(778:778,$1:$1,BG$1+INT($T780/30)))</f>
        <v>0</v>
      </c>
      <c r="BH782" s="99">
        <f t="shared" si="2020"/>
        <v>0</v>
      </c>
      <c r="BI782" s="99">
        <f t="shared" si="2020"/>
        <v>0</v>
      </c>
      <c r="BJ782" s="99">
        <f t="shared" si="2020"/>
        <v>0</v>
      </c>
      <c r="BK782" s="99">
        <f t="shared" si="2020"/>
        <v>0</v>
      </c>
      <c r="BL782" s="99">
        <f t="shared" si="2020"/>
        <v>0</v>
      </c>
      <c r="BM782" s="99">
        <f t="shared" si="2020"/>
        <v>0</v>
      </c>
      <c r="BN782" s="99">
        <f t="shared" si="2020"/>
        <v>0</v>
      </c>
      <c r="BO782" s="99">
        <f t="shared" si="2020"/>
        <v>0</v>
      </c>
      <c r="BP782" s="99">
        <f t="shared" si="2020"/>
        <v>0</v>
      </c>
      <c r="BQ782" s="99">
        <f t="shared" si="2020"/>
        <v>0</v>
      </c>
      <c r="BR782" s="99">
        <f t="shared" si="2020"/>
        <v>0</v>
      </c>
      <c r="BS782" s="99">
        <f t="shared" si="2020"/>
        <v>0</v>
      </c>
      <c r="BT782" s="99">
        <f t="shared" si="2020"/>
        <v>0</v>
      </c>
      <c r="BU782" s="99">
        <f t="shared" si="2020"/>
        <v>0</v>
      </c>
      <c r="BV782" s="99">
        <f t="shared" si="2020"/>
        <v>0</v>
      </c>
      <c r="BW782" s="99">
        <f t="shared" si="2020"/>
        <v>0</v>
      </c>
      <c r="BX782" s="99">
        <f t="shared" si="2020"/>
        <v>0</v>
      </c>
      <c r="BY782" s="99">
        <f t="shared" si="2020"/>
        <v>0</v>
      </c>
      <c r="BZ782" s="99">
        <f t="shared" si="2020"/>
        <v>0</v>
      </c>
      <c r="CA782" s="99">
        <f t="shared" si="2020"/>
        <v>0</v>
      </c>
      <c r="CB782" s="99">
        <f t="shared" si="2020"/>
        <v>0</v>
      </c>
      <c r="CC782" s="99">
        <f t="shared" si="2020"/>
        <v>0</v>
      </c>
      <c r="CD782" s="99">
        <f t="shared" si="2020"/>
        <v>0</v>
      </c>
      <c r="CE782" s="99">
        <f t="shared" si="2020"/>
        <v>0</v>
      </c>
      <c r="CF782" s="99">
        <f t="shared" si="2020"/>
        <v>0</v>
      </c>
      <c r="CG782" s="99">
        <f t="shared" si="2020"/>
        <v>0</v>
      </c>
      <c r="CH782" s="99">
        <f t="shared" si="2020"/>
        <v>0</v>
      </c>
      <c r="CI782" s="99">
        <f t="shared" si="2020"/>
        <v>0</v>
      </c>
      <c r="CJ782" s="99">
        <f t="shared" si="2020"/>
        <v>0</v>
      </c>
      <c r="CK782" s="99">
        <f t="shared" si="2020"/>
        <v>0</v>
      </c>
      <c r="CL782" s="99">
        <f t="shared" si="2020"/>
        <v>0</v>
      </c>
      <c r="CM782" s="99">
        <f t="shared" ref="CM782:DT782" si="2021">IF(CM$8="",0,IF(CM$1=1,SUMIFS(778:778,$1:$1,"&gt;="&amp;1,$1:$1,"&lt;="&amp;INT($T780/30))+($T780/30-INT($T780/30))*SUMIFS(778:778,$1:$1,INT($T780/30)+1),0)+($T780/30-INT($T780/30))*SUMIFS(778:778,$1:$1,CM$1+INT($T780/30)+1)+(INT($T780/30)+1-$T780/30)*SUMIFS(778:778,$1:$1,CM$1+INT($T780/30)))</f>
        <v>0</v>
      </c>
      <c r="CN782" s="99">
        <f t="shared" si="2021"/>
        <v>0</v>
      </c>
      <c r="CO782" s="99">
        <f t="shared" si="2021"/>
        <v>0</v>
      </c>
      <c r="CP782" s="99">
        <f t="shared" si="2021"/>
        <v>0</v>
      </c>
      <c r="CQ782" s="99">
        <f t="shared" si="2021"/>
        <v>0</v>
      </c>
      <c r="CR782" s="99">
        <f t="shared" si="2021"/>
        <v>0</v>
      </c>
      <c r="CS782" s="99">
        <f t="shared" si="2021"/>
        <v>0</v>
      </c>
      <c r="CT782" s="99">
        <f t="shared" si="2021"/>
        <v>0</v>
      </c>
      <c r="CU782" s="99">
        <f t="shared" si="2021"/>
        <v>0</v>
      </c>
      <c r="CV782" s="99">
        <f t="shared" si="2021"/>
        <v>0</v>
      </c>
      <c r="CW782" s="99">
        <f t="shared" si="2021"/>
        <v>0</v>
      </c>
      <c r="CX782" s="99">
        <f t="shared" si="2021"/>
        <v>0</v>
      </c>
      <c r="CY782" s="99">
        <f t="shared" si="2021"/>
        <v>0</v>
      </c>
      <c r="CZ782" s="99">
        <f t="shared" si="2021"/>
        <v>0</v>
      </c>
      <c r="DA782" s="99">
        <f t="shared" si="2021"/>
        <v>0</v>
      </c>
      <c r="DB782" s="99">
        <f t="shared" si="2021"/>
        <v>0</v>
      </c>
      <c r="DC782" s="99">
        <f t="shared" si="2021"/>
        <v>0</v>
      </c>
      <c r="DD782" s="99">
        <f t="shared" si="2021"/>
        <v>0</v>
      </c>
      <c r="DE782" s="99">
        <f t="shared" si="2021"/>
        <v>0</v>
      </c>
      <c r="DF782" s="99">
        <f t="shared" si="2021"/>
        <v>0</v>
      </c>
      <c r="DG782" s="99">
        <f t="shared" si="2021"/>
        <v>0</v>
      </c>
      <c r="DH782" s="99">
        <f t="shared" si="2021"/>
        <v>0</v>
      </c>
      <c r="DI782" s="99">
        <f t="shared" si="2021"/>
        <v>0</v>
      </c>
      <c r="DJ782" s="99">
        <f t="shared" si="2021"/>
        <v>0</v>
      </c>
      <c r="DK782" s="99">
        <f t="shared" si="2021"/>
        <v>0</v>
      </c>
      <c r="DL782" s="99">
        <f t="shared" si="2021"/>
        <v>0</v>
      </c>
      <c r="DM782" s="99">
        <f t="shared" si="2021"/>
        <v>0</v>
      </c>
      <c r="DN782" s="99">
        <f t="shared" si="2021"/>
        <v>0</v>
      </c>
      <c r="DO782" s="99">
        <f t="shared" si="2021"/>
        <v>0</v>
      </c>
      <c r="DP782" s="99">
        <f t="shared" si="2021"/>
        <v>0</v>
      </c>
      <c r="DQ782" s="99">
        <f t="shared" si="2021"/>
        <v>0</v>
      </c>
      <c r="DR782" s="99">
        <f t="shared" si="2021"/>
        <v>0</v>
      </c>
      <c r="DS782" s="99">
        <f t="shared" si="2021"/>
        <v>0</v>
      </c>
      <c r="DT782" s="99">
        <f t="shared" si="2021"/>
        <v>0</v>
      </c>
      <c r="DU782" s="3"/>
      <c r="DV782" s="3"/>
    </row>
    <row r="783" spans="1:126" ht="4.2" customHeight="1">
      <c r="A783" s="1"/>
      <c r="B783" s="1"/>
      <c r="C783" s="1"/>
      <c r="D783" s="1"/>
      <c r="E783" s="261"/>
      <c r="F783" s="47"/>
      <c r="G783" s="229"/>
      <c r="H783" s="1"/>
      <c r="I783" s="1"/>
      <c r="J783" s="1"/>
      <c r="K783" s="1"/>
      <c r="L783" s="1"/>
      <c r="M783" s="5"/>
      <c r="N783" s="1"/>
      <c r="O783" s="1"/>
      <c r="P783" s="5"/>
      <c r="Q783" s="1"/>
      <c r="R783" s="1"/>
      <c r="S783" s="5"/>
      <c r="T783" s="7"/>
      <c r="U783" s="23"/>
      <c r="V783" s="1"/>
      <c r="W783" s="11"/>
      <c r="X783" s="10"/>
      <c r="Y783" s="45"/>
      <c r="Z783" s="92"/>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1"/>
      <c r="DV783" s="1"/>
    </row>
    <row r="784" spans="1:126" s="237" customFormat="1" ht="10.199999999999999">
      <c r="A784" s="226"/>
      <c r="B784" s="243" t="s">
        <v>133</v>
      </c>
      <c r="C784" s="228"/>
      <c r="D784" s="227"/>
      <c r="E784" s="268"/>
      <c r="F784" s="114"/>
      <c r="G784" s="229"/>
      <c r="H784" s="226"/>
      <c r="I784" s="226" t="e">
        <f>#REF!</f>
        <v>#REF!</v>
      </c>
      <c r="J784" s="226"/>
      <c r="K784" s="226"/>
      <c r="L784" s="226"/>
      <c r="M784" s="229"/>
      <c r="N784" s="226"/>
      <c r="O784" s="226"/>
      <c r="P784" s="229"/>
      <c r="Q784" s="226" t="s">
        <v>40</v>
      </c>
      <c r="R784" s="226"/>
      <c r="S784" s="229" t="s">
        <v>6</v>
      </c>
      <c r="T784" s="307"/>
      <c r="U784" s="226"/>
      <c r="V784" s="226"/>
      <c r="W784" s="233"/>
      <c r="X784" s="234"/>
      <c r="Y784" s="245"/>
      <c r="Z784" s="246"/>
      <c r="AA784" s="247"/>
      <c r="AB784" s="247"/>
      <c r="AC784" s="247"/>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c r="AY784" s="247"/>
      <c r="AZ784" s="247"/>
      <c r="BA784" s="247"/>
      <c r="BB784" s="247"/>
      <c r="BC784" s="247"/>
      <c r="BD784" s="247"/>
      <c r="BE784" s="247"/>
      <c r="BF784" s="247"/>
      <c r="BG784" s="247"/>
      <c r="BH784" s="247"/>
      <c r="BI784" s="247"/>
      <c r="BJ784" s="247"/>
      <c r="BK784" s="247"/>
      <c r="BL784" s="247"/>
      <c r="BM784" s="247"/>
      <c r="BN784" s="247"/>
      <c r="BO784" s="247"/>
      <c r="BP784" s="247"/>
      <c r="BQ784" s="247"/>
      <c r="BR784" s="247"/>
      <c r="BS784" s="247"/>
      <c r="BT784" s="247"/>
      <c r="BU784" s="247"/>
      <c r="BV784" s="247"/>
      <c r="BW784" s="247"/>
      <c r="BX784" s="247"/>
      <c r="BY784" s="247"/>
      <c r="BZ784" s="247"/>
      <c r="CA784" s="247"/>
      <c r="CB784" s="247"/>
      <c r="CC784" s="247"/>
      <c r="CD784" s="247"/>
      <c r="CE784" s="247"/>
      <c r="CF784" s="247"/>
      <c r="CG784" s="247"/>
      <c r="CH784" s="247"/>
      <c r="CI784" s="247"/>
      <c r="CJ784" s="247"/>
      <c r="CK784" s="247"/>
      <c r="CL784" s="247"/>
      <c r="CM784" s="247"/>
      <c r="CN784" s="247"/>
      <c r="CO784" s="247"/>
      <c r="CP784" s="247"/>
      <c r="CQ784" s="247"/>
      <c r="CR784" s="247"/>
      <c r="CS784" s="247"/>
      <c r="CT784" s="247"/>
      <c r="CU784" s="247"/>
      <c r="CV784" s="247"/>
      <c r="CW784" s="247"/>
      <c r="CX784" s="247"/>
      <c r="CY784" s="247"/>
      <c r="CZ784" s="247"/>
      <c r="DA784" s="247"/>
      <c r="DB784" s="247"/>
      <c r="DC784" s="247"/>
      <c r="DD784" s="247"/>
      <c r="DE784" s="247"/>
      <c r="DF784" s="247"/>
      <c r="DG784" s="247"/>
      <c r="DH784" s="247"/>
      <c r="DI784" s="247"/>
      <c r="DJ784" s="247"/>
      <c r="DK784" s="247"/>
      <c r="DL784" s="247"/>
      <c r="DM784" s="247"/>
      <c r="DN784" s="247"/>
      <c r="DO784" s="247"/>
      <c r="DP784" s="247"/>
      <c r="DQ784" s="247"/>
      <c r="DR784" s="247"/>
      <c r="DS784" s="247"/>
      <c r="DT784" s="247"/>
      <c r="DU784" s="226"/>
      <c r="DV784" s="226"/>
    </row>
    <row r="785" spans="1:126" ht="4.2" customHeight="1">
      <c r="A785" s="1"/>
      <c r="B785" s="1"/>
      <c r="C785" s="1"/>
      <c r="D785" s="1"/>
      <c r="E785" s="261"/>
      <c r="F785" s="47"/>
      <c r="G785" s="229"/>
      <c r="H785" s="1"/>
      <c r="I785" s="1"/>
      <c r="J785" s="1"/>
      <c r="K785" s="1"/>
      <c r="L785" s="1"/>
      <c r="M785" s="5"/>
      <c r="N785" s="1"/>
      <c r="O785" s="1"/>
      <c r="P785" s="5"/>
      <c r="Q785" s="1"/>
      <c r="R785" s="1"/>
      <c r="S785" s="5"/>
      <c r="T785" s="7"/>
      <c r="U785" s="23"/>
      <c r="V785" s="1"/>
      <c r="W785" s="11"/>
      <c r="X785" s="10"/>
      <c r="Y785" s="45"/>
      <c r="Z785" s="92"/>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c r="CM785" s="93"/>
      <c r="CN785" s="93"/>
      <c r="CO785" s="93"/>
      <c r="CP785" s="93"/>
      <c r="CQ785" s="93"/>
      <c r="CR785" s="93"/>
      <c r="CS785" s="93"/>
      <c r="CT785" s="93"/>
      <c r="CU785" s="93"/>
      <c r="CV785" s="93"/>
      <c r="CW785" s="93"/>
      <c r="CX785" s="93"/>
      <c r="CY785" s="93"/>
      <c r="CZ785" s="93"/>
      <c r="DA785" s="93"/>
      <c r="DB785" s="93"/>
      <c r="DC785" s="93"/>
      <c r="DD785" s="93"/>
      <c r="DE785" s="93"/>
      <c r="DF785" s="93"/>
      <c r="DG785" s="93"/>
      <c r="DH785" s="93"/>
      <c r="DI785" s="93"/>
      <c r="DJ785" s="93"/>
      <c r="DK785" s="93"/>
      <c r="DL785" s="93"/>
      <c r="DM785" s="93"/>
      <c r="DN785" s="93"/>
      <c r="DO785" s="93"/>
      <c r="DP785" s="93"/>
      <c r="DQ785" s="93"/>
      <c r="DR785" s="93"/>
      <c r="DS785" s="93"/>
      <c r="DT785" s="93"/>
      <c r="DU785" s="1"/>
      <c r="DV785" s="1"/>
    </row>
    <row r="786" spans="1:126" s="4" customFormat="1">
      <c r="A786" s="3"/>
      <c r="B786" s="257" t="s">
        <v>130</v>
      </c>
      <c r="C786" s="3"/>
      <c r="D786" s="3"/>
      <c r="E786" s="9" t="s">
        <v>26</v>
      </c>
      <c r="F786" s="50"/>
      <c r="G786" s="230"/>
      <c r="H786" s="12" t="str">
        <f>B786&amp;N770</f>
        <v>Оплата - Статья прямого постоянного расхода</v>
      </c>
      <c r="I786" s="12"/>
      <c r="J786" s="3"/>
      <c r="K786" s="3"/>
      <c r="L786" s="3"/>
      <c r="M786" s="5"/>
      <c r="N786" s="35" t="str">
        <f>N766</f>
        <v>Продажа машиномест</v>
      </c>
      <c r="O786" s="35"/>
      <c r="P786" s="5"/>
      <c r="Q786" s="35" t="s">
        <v>25</v>
      </c>
      <c r="R786" s="35"/>
      <c r="S786" s="35"/>
      <c r="T786" s="35"/>
      <c r="U786" s="35"/>
      <c r="V786" s="35"/>
      <c r="W786" s="37">
        <f>SUM($Y786:$DU786)</f>
        <v>0</v>
      </c>
      <c r="X786" s="37"/>
      <c r="Y786" s="45"/>
      <c r="Z786" s="98"/>
      <c r="AA786" s="99">
        <f t="shared" ref="AA786:BF786" si="2022">IF(AA$8="",0,IF(AA$1=1,SUMIFS(782:782,$1:$1,"&gt;="&amp;1,$1:$1,"&lt;="&amp;INT(-$T784/30))+(-$T784/30-INT(-$T784/30))*SUMIFS(782:782,$1:$1,INT(-$T784/30)+1),0)+(-$T784/30-INT(-$T784/30))*SUMIFS(782:782,$1:$1,AA$1+INT(-$T784/30)+1)+(INT(-$T784/30)+1+$T784/30)*SUMIFS(782:782,$1:$1,AA$1+INT(-$T784/30)))</f>
        <v>0</v>
      </c>
      <c r="AB786" s="99">
        <f t="shared" si="2022"/>
        <v>0</v>
      </c>
      <c r="AC786" s="99">
        <f t="shared" si="2022"/>
        <v>0</v>
      </c>
      <c r="AD786" s="99">
        <f t="shared" si="2022"/>
        <v>0</v>
      </c>
      <c r="AE786" s="99">
        <f t="shared" si="2022"/>
        <v>0</v>
      </c>
      <c r="AF786" s="99">
        <f t="shared" si="2022"/>
        <v>0</v>
      </c>
      <c r="AG786" s="99">
        <f t="shared" si="2022"/>
        <v>0</v>
      </c>
      <c r="AH786" s="99">
        <f t="shared" si="2022"/>
        <v>0</v>
      </c>
      <c r="AI786" s="99">
        <f t="shared" si="2022"/>
        <v>0</v>
      </c>
      <c r="AJ786" s="99">
        <f t="shared" si="2022"/>
        <v>0</v>
      </c>
      <c r="AK786" s="99">
        <f t="shared" si="2022"/>
        <v>0</v>
      </c>
      <c r="AL786" s="99">
        <f t="shared" si="2022"/>
        <v>0</v>
      </c>
      <c r="AM786" s="99">
        <f t="shared" si="2022"/>
        <v>0</v>
      </c>
      <c r="AN786" s="99">
        <f t="shared" si="2022"/>
        <v>0</v>
      </c>
      <c r="AO786" s="99">
        <f t="shared" si="2022"/>
        <v>0</v>
      </c>
      <c r="AP786" s="99">
        <f t="shared" si="2022"/>
        <v>0</v>
      </c>
      <c r="AQ786" s="99">
        <f t="shared" si="2022"/>
        <v>0</v>
      </c>
      <c r="AR786" s="99">
        <f t="shared" si="2022"/>
        <v>0</v>
      </c>
      <c r="AS786" s="99">
        <f t="shared" si="2022"/>
        <v>0</v>
      </c>
      <c r="AT786" s="99">
        <f t="shared" si="2022"/>
        <v>0</v>
      </c>
      <c r="AU786" s="99">
        <f t="shared" si="2022"/>
        <v>0</v>
      </c>
      <c r="AV786" s="99">
        <f t="shared" si="2022"/>
        <v>0</v>
      </c>
      <c r="AW786" s="99">
        <f t="shared" si="2022"/>
        <v>0</v>
      </c>
      <c r="AX786" s="99">
        <f t="shared" si="2022"/>
        <v>0</v>
      </c>
      <c r="AY786" s="99">
        <f t="shared" si="2022"/>
        <v>0</v>
      </c>
      <c r="AZ786" s="99">
        <f t="shared" si="2022"/>
        <v>0</v>
      </c>
      <c r="BA786" s="99">
        <f t="shared" si="2022"/>
        <v>0</v>
      </c>
      <c r="BB786" s="99">
        <f t="shared" si="2022"/>
        <v>0</v>
      </c>
      <c r="BC786" s="99">
        <f t="shared" si="2022"/>
        <v>0</v>
      </c>
      <c r="BD786" s="99">
        <f t="shared" si="2022"/>
        <v>0</v>
      </c>
      <c r="BE786" s="99">
        <f t="shared" si="2022"/>
        <v>0</v>
      </c>
      <c r="BF786" s="99">
        <f t="shared" si="2022"/>
        <v>0</v>
      </c>
      <c r="BG786" s="99">
        <f t="shared" ref="BG786:CL786" si="2023">IF(BG$8="",0,IF(BG$1=1,SUMIFS(782:782,$1:$1,"&gt;="&amp;1,$1:$1,"&lt;="&amp;INT(-$T784/30))+(-$T784/30-INT(-$T784/30))*SUMIFS(782:782,$1:$1,INT(-$T784/30)+1),0)+(-$T784/30-INT(-$T784/30))*SUMIFS(782:782,$1:$1,BG$1+INT(-$T784/30)+1)+(INT(-$T784/30)+1+$T784/30)*SUMIFS(782:782,$1:$1,BG$1+INT(-$T784/30)))</f>
        <v>0</v>
      </c>
      <c r="BH786" s="99">
        <f t="shared" si="2023"/>
        <v>0</v>
      </c>
      <c r="BI786" s="99">
        <f t="shared" si="2023"/>
        <v>0</v>
      </c>
      <c r="BJ786" s="99">
        <f t="shared" si="2023"/>
        <v>0</v>
      </c>
      <c r="BK786" s="99">
        <f t="shared" si="2023"/>
        <v>0</v>
      </c>
      <c r="BL786" s="99">
        <f t="shared" si="2023"/>
        <v>0</v>
      </c>
      <c r="BM786" s="99">
        <f t="shared" si="2023"/>
        <v>0</v>
      </c>
      <c r="BN786" s="99">
        <f t="shared" si="2023"/>
        <v>0</v>
      </c>
      <c r="BO786" s="99">
        <f t="shared" si="2023"/>
        <v>0</v>
      </c>
      <c r="BP786" s="99">
        <f t="shared" si="2023"/>
        <v>0</v>
      </c>
      <c r="BQ786" s="99">
        <f t="shared" si="2023"/>
        <v>0</v>
      </c>
      <c r="BR786" s="99">
        <f t="shared" si="2023"/>
        <v>0</v>
      </c>
      <c r="BS786" s="99">
        <f t="shared" si="2023"/>
        <v>0</v>
      </c>
      <c r="BT786" s="99">
        <f t="shared" si="2023"/>
        <v>0</v>
      </c>
      <c r="BU786" s="99">
        <f t="shared" si="2023"/>
        <v>0</v>
      </c>
      <c r="BV786" s="99">
        <f t="shared" si="2023"/>
        <v>0</v>
      </c>
      <c r="BW786" s="99">
        <f t="shared" si="2023"/>
        <v>0</v>
      </c>
      <c r="BX786" s="99">
        <f t="shared" si="2023"/>
        <v>0</v>
      </c>
      <c r="BY786" s="99">
        <f t="shared" si="2023"/>
        <v>0</v>
      </c>
      <c r="BZ786" s="99">
        <f t="shared" si="2023"/>
        <v>0</v>
      </c>
      <c r="CA786" s="99">
        <f t="shared" si="2023"/>
        <v>0</v>
      </c>
      <c r="CB786" s="99">
        <f t="shared" si="2023"/>
        <v>0</v>
      </c>
      <c r="CC786" s="99">
        <f t="shared" si="2023"/>
        <v>0</v>
      </c>
      <c r="CD786" s="99">
        <f t="shared" si="2023"/>
        <v>0</v>
      </c>
      <c r="CE786" s="99">
        <f t="shared" si="2023"/>
        <v>0</v>
      </c>
      <c r="CF786" s="99">
        <f t="shared" si="2023"/>
        <v>0</v>
      </c>
      <c r="CG786" s="99">
        <f t="shared" si="2023"/>
        <v>0</v>
      </c>
      <c r="CH786" s="99">
        <f t="shared" si="2023"/>
        <v>0</v>
      </c>
      <c r="CI786" s="99">
        <f t="shared" si="2023"/>
        <v>0</v>
      </c>
      <c r="CJ786" s="99">
        <f t="shared" si="2023"/>
        <v>0</v>
      </c>
      <c r="CK786" s="99">
        <f t="shared" si="2023"/>
        <v>0</v>
      </c>
      <c r="CL786" s="99">
        <f t="shared" si="2023"/>
        <v>0</v>
      </c>
      <c r="CM786" s="99">
        <f t="shared" ref="CM786:DT786" si="2024">IF(CM$8="",0,IF(CM$1=1,SUMIFS(782:782,$1:$1,"&gt;="&amp;1,$1:$1,"&lt;="&amp;INT(-$T784/30))+(-$T784/30-INT(-$T784/30))*SUMIFS(782:782,$1:$1,INT(-$T784/30)+1),0)+(-$T784/30-INT(-$T784/30))*SUMIFS(782:782,$1:$1,CM$1+INT(-$T784/30)+1)+(INT(-$T784/30)+1+$T784/30)*SUMIFS(782:782,$1:$1,CM$1+INT(-$T784/30)))</f>
        <v>0</v>
      </c>
      <c r="CN786" s="99">
        <f t="shared" si="2024"/>
        <v>0</v>
      </c>
      <c r="CO786" s="99">
        <f t="shared" si="2024"/>
        <v>0</v>
      </c>
      <c r="CP786" s="99">
        <f t="shared" si="2024"/>
        <v>0</v>
      </c>
      <c r="CQ786" s="99">
        <f t="shared" si="2024"/>
        <v>0</v>
      </c>
      <c r="CR786" s="99">
        <f t="shared" si="2024"/>
        <v>0</v>
      </c>
      <c r="CS786" s="99">
        <f t="shared" si="2024"/>
        <v>0</v>
      </c>
      <c r="CT786" s="99">
        <f t="shared" si="2024"/>
        <v>0</v>
      </c>
      <c r="CU786" s="99">
        <f t="shared" si="2024"/>
        <v>0</v>
      </c>
      <c r="CV786" s="99">
        <f t="shared" si="2024"/>
        <v>0</v>
      </c>
      <c r="CW786" s="99">
        <f t="shared" si="2024"/>
        <v>0</v>
      </c>
      <c r="CX786" s="99">
        <f t="shared" si="2024"/>
        <v>0</v>
      </c>
      <c r="CY786" s="99">
        <f t="shared" si="2024"/>
        <v>0</v>
      </c>
      <c r="CZ786" s="99">
        <f t="shared" si="2024"/>
        <v>0</v>
      </c>
      <c r="DA786" s="99">
        <f t="shared" si="2024"/>
        <v>0</v>
      </c>
      <c r="DB786" s="99">
        <f t="shared" si="2024"/>
        <v>0</v>
      </c>
      <c r="DC786" s="99">
        <f t="shared" si="2024"/>
        <v>0</v>
      </c>
      <c r="DD786" s="99">
        <f t="shared" si="2024"/>
        <v>0</v>
      </c>
      <c r="DE786" s="99">
        <f t="shared" si="2024"/>
        <v>0</v>
      </c>
      <c r="DF786" s="99">
        <f t="shared" si="2024"/>
        <v>0</v>
      </c>
      <c r="DG786" s="99">
        <f t="shared" si="2024"/>
        <v>0</v>
      </c>
      <c r="DH786" s="99">
        <f t="shared" si="2024"/>
        <v>0</v>
      </c>
      <c r="DI786" s="99">
        <f t="shared" si="2024"/>
        <v>0</v>
      </c>
      <c r="DJ786" s="99">
        <f t="shared" si="2024"/>
        <v>0</v>
      </c>
      <c r="DK786" s="99">
        <f t="shared" si="2024"/>
        <v>0</v>
      </c>
      <c r="DL786" s="99">
        <f t="shared" si="2024"/>
        <v>0</v>
      </c>
      <c r="DM786" s="99">
        <f t="shared" si="2024"/>
        <v>0</v>
      </c>
      <c r="DN786" s="99">
        <f t="shared" si="2024"/>
        <v>0</v>
      </c>
      <c r="DO786" s="99">
        <f t="shared" si="2024"/>
        <v>0</v>
      </c>
      <c r="DP786" s="99">
        <f t="shared" si="2024"/>
        <v>0</v>
      </c>
      <c r="DQ786" s="99">
        <f t="shared" si="2024"/>
        <v>0</v>
      </c>
      <c r="DR786" s="99">
        <f t="shared" si="2024"/>
        <v>0</v>
      </c>
      <c r="DS786" s="99">
        <f t="shared" si="2024"/>
        <v>0</v>
      </c>
      <c r="DT786" s="99">
        <f t="shared" si="2024"/>
        <v>0</v>
      </c>
      <c r="DU786" s="3"/>
      <c r="DV786" s="3"/>
    </row>
    <row r="787" spans="1:126" ht="4.2" customHeight="1">
      <c r="A787" s="1"/>
      <c r="B787" s="1"/>
      <c r="C787" s="1"/>
      <c r="D787" s="1"/>
      <c r="E787" s="261"/>
      <c r="F787" s="47"/>
      <c r="G787" s="229"/>
      <c r="H787" s="1"/>
      <c r="I787" s="1"/>
      <c r="J787" s="1"/>
      <c r="K787" s="1"/>
      <c r="L787" s="1"/>
      <c r="M787" s="5"/>
      <c r="N787" s="1"/>
      <c r="O787" s="1"/>
      <c r="P787" s="5"/>
      <c r="Q787" s="1"/>
      <c r="R787" s="1"/>
      <c r="S787" s="5"/>
      <c r="T787" s="7"/>
      <c r="U787" s="23"/>
      <c r="V787" s="1"/>
      <c r="W787" s="11"/>
      <c r="X787" s="10"/>
      <c r="Y787" s="45"/>
      <c r="Z787" s="92"/>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1"/>
      <c r="DV787" s="1"/>
    </row>
    <row r="788" spans="1:126" ht="4.2" customHeight="1">
      <c r="A788" s="1"/>
      <c r="B788" s="1"/>
      <c r="C788" s="1"/>
      <c r="D788" s="39"/>
      <c r="E788" s="39"/>
      <c r="F788" s="39"/>
      <c r="G788" s="39"/>
      <c r="H788" s="39"/>
      <c r="I788" s="39"/>
      <c r="J788" s="39"/>
      <c r="K788" s="39"/>
      <c r="L788" s="39"/>
      <c r="M788" s="41"/>
      <c r="N788" s="39"/>
      <c r="O788" s="39"/>
      <c r="P788" s="41"/>
      <c r="Q788" s="39"/>
      <c r="R788" s="1"/>
      <c r="S788" s="5"/>
      <c r="T788" s="7"/>
      <c r="U788" s="23"/>
      <c r="V788" s="1"/>
      <c r="W788" s="43"/>
      <c r="X788" s="10"/>
      <c r="Y788" s="45"/>
      <c r="Z788" s="92"/>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c r="CN788" s="101"/>
      <c r="CO788" s="101"/>
      <c r="CP788" s="101"/>
      <c r="CQ788" s="101"/>
      <c r="CR788" s="101"/>
      <c r="CS788" s="101"/>
      <c r="CT788" s="101"/>
      <c r="CU788" s="101"/>
      <c r="CV788" s="101"/>
      <c r="CW788" s="101"/>
      <c r="CX788" s="101"/>
      <c r="CY788" s="101"/>
      <c r="CZ788" s="101"/>
      <c r="DA788" s="101"/>
      <c r="DB788" s="101"/>
      <c r="DC788" s="101"/>
      <c r="DD788" s="101"/>
      <c r="DE788" s="101"/>
      <c r="DF788" s="101"/>
      <c r="DG788" s="101"/>
      <c r="DH788" s="101"/>
      <c r="DI788" s="101"/>
      <c r="DJ788" s="101"/>
      <c r="DK788" s="101"/>
      <c r="DL788" s="101"/>
      <c r="DM788" s="101"/>
      <c r="DN788" s="101"/>
      <c r="DO788" s="101"/>
      <c r="DP788" s="101"/>
      <c r="DQ788" s="101"/>
      <c r="DR788" s="101"/>
      <c r="DS788" s="101"/>
      <c r="DT788" s="101"/>
      <c r="DU788" s="1"/>
      <c r="DV788" s="1"/>
    </row>
    <row r="789" spans="1:126" ht="7.2" customHeight="1">
      <c r="A789" s="1"/>
      <c r="B789" s="1"/>
      <c r="C789" s="1"/>
      <c r="D789" s="1"/>
      <c r="E789" s="261"/>
      <c r="F789" s="47"/>
      <c r="G789" s="229"/>
      <c r="H789" s="1"/>
      <c r="I789" s="1"/>
      <c r="J789" s="1"/>
      <c r="K789" s="1"/>
      <c r="L789" s="1"/>
      <c r="M789" s="5"/>
      <c r="N789" s="1"/>
      <c r="O789" s="1"/>
      <c r="P789" s="5"/>
      <c r="Q789" s="1"/>
      <c r="R789" s="1"/>
      <c r="S789" s="5"/>
      <c r="T789" s="7"/>
      <c r="U789" s="23"/>
      <c r="V789" s="1"/>
      <c r="W789" s="11"/>
      <c r="X789" s="10"/>
      <c r="Y789" s="45"/>
      <c r="Z789" s="92"/>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c r="CM789" s="93"/>
      <c r="CN789" s="93"/>
      <c r="CO789" s="93"/>
      <c r="CP789" s="93"/>
      <c r="CQ789" s="93"/>
      <c r="CR789" s="93"/>
      <c r="CS789" s="93"/>
      <c r="CT789" s="93"/>
      <c r="CU789" s="93"/>
      <c r="CV789" s="93"/>
      <c r="CW789" s="93"/>
      <c r="CX789" s="93"/>
      <c r="CY789" s="93"/>
      <c r="CZ789" s="93"/>
      <c r="DA789" s="93"/>
      <c r="DB789" s="93"/>
      <c r="DC789" s="93"/>
      <c r="DD789" s="93"/>
      <c r="DE789" s="93"/>
      <c r="DF789" s="93"/>
      <c r="DG789" s="93"/>
      <c r="DH789" s="93"/>
      <c r="DI789" s="93"/>
      <c r="DJ789" s="93"/>
      <c r="DK789" s="93"/>
      <c r="DL789" s="93"/>
      <c r="DM789" s="93"/>
      <c r="DN789" s="93"/>
      <c r="DO789" s="93"/>
      <c r="DP789" s="93"/>
      <c r="DQ789" s="93"/>
      <c r="DR789" s="93"/>
      <c r="DS789" s="93"/>
      <c r="DT789" s="93"/>
      <c r="DU789" s="1"/>
      <c r="DV789" s="1"/>
    </row>
    <row r="790" spans="1:126" ht="12.6" thickBot="1">
      <c r="A790" s="1"/>
      <c r="B790" s="242" t="s">
        <v>124</v>
      </c>
      <c r="C790" s="197"/>
      <c r="D790" s="196"/>
      <c r="E790" s="261"/>
      <c r="F790" s="47"/>
      <c r="G790" s="230"/>
      <c r="H790" s="18"/>
      <c r="I790" s="18" t="str">
        <f>$I$218</f>
        <v>прямой пост. расход, укажите сумму в месяц с ндс</v>
      </c>
      <c r="J790" s="1"/>
      <c r="K790" s="1"/>
      <c r="L790" s="1"/>
      <c r="M790" s="5" t="s">
        <v>6</v>
      </c>
      <c r="N790" s="584" t="s">
        <v>292</v>
      </c>
      <c r="O790" s="1"/>
      <c r="P790" s="5"/>
      <c r="Q790" s="1" t="s">
        <v>25</v>
      </c>
      <c r="R790" s="1"/>
      <c r="S790" s="5" t="s">
        <v>6</v>
      </c>
      <c r="T790" s="202"/>
      <c r="U790" s="23"/>
      <c r="V790" s="1"/>
      <c r="W790" s="11"/>
      <c r="X790" s="10"/>
      <c r="Y790" s="45"/>
      <c r="Z790" s="92"/>
      <c r="AA790" s="580" t="str">
        <f>IF(AA792=1,"1-ый мес. расхода","")</f>
        <v/>
      </c>
      <c r="AB790" s="580" t="str">
        <f t="shared" ref="AB790:CM790" si="2025">IF(AB792=1,"1-ый мес. расхода","")</f>
        <v/>
      </c>
      <c r="AC790" s="580" t="str">
        <f t="shared" si="2025"/>
        <v/>
      </c>
      <c r="AD790" s="580" t="str">
        <f t="shared" si="2025"/>
        <v/>
      </c>
      <c r="AE790" s="580" t="str">
        <f t="shared" si="2025"/>
        <v/>
      </c>
      <c r="AF790" s="580" t="str">
        <f t="shared" si="2025"/>
        <v/>
      </c>
      <c r="AG790" s="580" t="str">
        <f t="shared" si="2025"/>
        <v/>
      </c>
      <c r="AH790" s="580" t="str">
        <f t="shared" si="2025"/>
        <v/>
      </c>
      <c r="AI790" s="580" t="str">
        <f t="shared" si="2025"/>
        <v/>
      </c>
      <c r="AJ790" s="580" t="str">
        <f t="shared" si="2025"/>
        <v/>
      </c>
      <c r="AK790" s="580" t="str">
        <f t="shared" si="2025"/>
        <v/>
      </c>
      <c r="AL790" s="580" t="str">
        <f t="shared" si="2025"/>
        <v/>
      </c>
      <c r="AM790" s="580" t="str">
        <f t="shared" si="2025"/>
        <v/>
      </c>
      <c r="AN790" s="580" t="str">
        <f t="shared" si="2025"/>
        <v/>
      </c>
      <c r="AO790" s="580" t="str">
        <f t="shared" si="2025"/>
        <v/>
      </c>
      <c r="AP790" s="580" t="str">
        <f t="shared" si="2025"/>
        <v/>
      </c>
      <c r="AQ790" s="580" t="str">
        <f t="shared" si="2025"/>
        <v/>
      </c>
      <c r="AR790" s="580" t="str">
        <f t="shared" si="2025"/>
        <v/>
      </c>
      <c r="AS790" s="580" t="str">
        <f t="shared" si="2025"/>
        <v/>
      </c>
      <c r="AT790" s="580" t="str">
        <f t="shared" si="2025"/>
        <v/>
      </c>
      <c r="AU790" s="580" t="str">
        <f t="shared" si="2025"/>
        <v/>
      </c>
      <c r="AV790" s="580" t="str">
        <f t="shared" si="2025"/>
        <v/>
      </c>
      <c r="AW790" s="580" t="str">
        <f t="shared" si="2025"/>
        <v/>
      </c>
      <c r="AX790" s="580" t="str">
        <f t="shared" si="2025"/>
        <v/>
      </c>
      <c r="AY790" s="580" t="str">
        <f t="shared" si="2025"/>
        <v/>
      </c>
      <c r="AZ790" s="580" t="str">
        <f t="shared" si="2025"/>
        <v/>
      </c>
      <c r="BA790" s="580" t="str">
        <f t="shared" si="2025"/>
        <v/>
      </c>
      <c r="BB790" s="580" t="str">
        <f t="shared" si="2025"/>
        <v/>
      </c>
      <c r="BC790" s="580" t="str">
        <f t="shared" si="2025"/>
        <v/>
      </c>
      <c r="BD790" s="580" t="str">
        <f t="shared" si="2025"/>
        <v/>
      </c>
      <c r="BE790" s="580" t="str">
        <f t="shared" si="2025"/>
        <v/>
      </c>
      <c r="BF790" s="580" t="str">
        <f t="shared" si="2025"/>
        <v/>
      </c>
      <c r="BG790" s="580" t="str">
        <f t="shared" si="2025"/>
        <v/>
      </c>
      <c r="BH790" s="580" t="str">
        <f t="shared" si="2025"/>
        <v/>
      </c>
      <c r="BI790" s="580" t="str">
        <f t="shared" si="2025"/>
        <v/>
      </c>
      <c r="BJ790" s="580" t="str">
        <f t="shared" si="2025"/>
        <v/>
      </c>
      <c r="BK790" s="580" t="str">
        <f t="shared" si="2025"/>
        <v/>
      </c>
      <c r="BL790" s="580" t="str">
        <f t="shared" si="2025"/>
        <v/>
      </c>
      <c r="BM790" s="580" t="str">
        <f t="shared" si="2025"/>
        <v/>
      </c>
      <c r="BN790" s="580" t="str">
        <f t="shared" si="2025"/>
        <v/>
      </c>
      <c r="BO790" s="580" t="str">
        <f t="shared" si="2025"/>
        <v/>
      </c>
      <c r="BP790" s="580" t="str">
        <f t="shared" si="2025"/>
        <v/>
      </c>
      <c r="BQ790" s="580" t="str">
        <f t="shared" si="2025"/>
        <v/>
      </c>
      <c r="BR790" s="580" t="str">
        <f t="shared" si="2025"/>
        <v/>
      </c>
      <c r="BS790" s="580" t="str">
        <f t="shared" si="2025"/>
        <v/>
      </c>
      <c r="BT790" s="580" t="str">
        <f t="shared" si="2025"/>
        <v/>
      </c>
      <c r="BU790" s="580" t="str">
        <f t="shared" si="2025"/>
        <v/>
      </c>
      <c r="BV790" s="580" t="str">
        <f t="shared" si="2025"/>
        <v/>
      </c>
      <c r="BW790" s="580" t="str">
        <f t="shared" si="2025"/>
        <v/>
      </c>
      <c r="BX790" s="580" t="str">
        <f t="shared" si="2025"/>
        <v/>
      </c>
      <c r="BY790" s="580" t="str">
        <f t="shared" si="2025"/>
        <v/>
      </c>
      <c r="BZ790" s="580" t="str">
        <f t="shared" si="2025"/>
        <v/>
      </c>
      <c r="CA790" s="580" t="str">
        <f t="shared" si="2025"/>
        <v/>
      </c>
      <c r="CB790" s="580" t="str">
        <f t="shared" si="2025"/>
        <v/>
      </c>
      <c r="CC790" s="580" t="str">
        <f t="shared" si="2025"/>
        <v/>
      </c>
      <c r="CD790" s="580" t="str">
        <f t="shared" si="2025"/>
        <v/>
      </c>
      <c r="CE790" s="580" t="str">
        <f t="shared" si="2025"/>
        <v/>
      </c>
      <c r="CF790" s="580" t="str">
        <f t="shared" si="2025"/>
        <v/>
      </c>
      <c r="CG790" s="580" t="str">
        <f t="shared" si="2025"/>
        <v/>
      </c>
      <c r="CH790" s="580" t="str">
        <f t="shared" si="2025"/>
        <v/>
      </c>
      <c r="CI790" s="580" t="str">
        <f t="shared" si="2025"/>
        <v/>
      </c>
      <c r="CJ790" s="580" t="str">
        <f t="shared" si="2025"/>
        <v/>
      </c>
      <c r="CK790" s="580" t="str">
        <f t="shared" si="2025"/>
        <v/>
      </c>
      <c r="CL790" s="580" t="str">
        <f t="shared" si="2025"/>
        <v/>
      </c>
      <c r="CM790" s="580" t="str">
        <f t="shared" si="2025"/>
        <v/>
      </c>
      <c r="CN790" s="580" t="str">
        <f t="shared" ref="CN790:DT790" si="2026">IF(CN792=1,"1-ый мес. расхода","")</f>
        <v/>
      </c>
      <c r="CO790" s="580" t="str">
        <f t="shared" si="2026"/>
        <v/>
      </c>
      <c r="CP790" s="580" t="str">
        <f t="shared" si="2026"/>
        <v/>
      </c>
      <c r="CQ790" s="580" t="str">
        <f t="shared" si="2026"/>
        <v/>
      </c>
      <c r="CR790" s="580" t="str">
        <f t="shared" si="2026"/>
        <v/>
      </c>
      <c r="CS790" s="580" t="str">
        <f t="shared" si="2026"/>
        <v/>
      </c>
      <c r="CT790" s="580" t="str">
        <f t="shared" si="2026"/>
        <v/>
      </c>
      <c r="CU790" s="580" t="str">
        <f t="shared" si="2026"/>
        <v/>
      </c>
      <c r="CV790" s="580" t="str">
        <f t="shared" si="2026"/>
        <v/>
      </c>
      <c r="CW790" s="580" t="str">
        <f t="shared" si="2026"/>
        <v/>
      </c>
      <c r="CX790" s="580" t="str">
        <f t="shared" si="2026"/>
        <v/>
      </c>
      <c r="CY790" s="580" t="str">
        <f t="shared" si="2026"/>
        <v/>
      </c>
      <c r="CZ790" s="580" t="str">
        <f t="shared" si="2026"/>
        <v/>
      </c>
      <c r="DA790" s="580" t="str">
        <f t="shared" si="2026"/>
        <v/>
      </c>
      <c r="DB790" s="580" t="str">
        <f t="shared" si="2026"/>
        <v/>
      </c>
      <c r="DC790" s="580" t="str">
        <f t="shared" si="2026"/>
        <v/>
      </c>
      <c r="DD790" s="580" t="str">
        <f t="shared" si="2026"/>
        <v/>
      </c>
      <c r="DE790" s="580" t="str">
        <f t="shared" si="2026"/>
        <v/>
      </c>
      <c r="DF790" s="580" t="str">
        <f t="shared" si="2026"/>
        <v/>
      </c>
      <c r="DG790" s="580" t="str">
        <f t="shared" si="2026"/>
        <v/>
      </c>
      <c r="DH790" s="580" t="str">
        <f t="shared" si="2026"/>
        <v/>
      </c>
      <c r="DI790" s="580" t="str">
        <f t="shared" si="2026"/>
        <v/>
      </c>
      <c r="DJ790" s="580" t="str">
        <f t="shared" si="2026"/>
        <v/>
      </c>
      <c r="DK790" s="580" t="str">
        <f t="shared" si="2026"/>
        <v/>
      </c>
      <c r="DL790" s="580" t="str">
        <f t="shared" si="2026"/>
        <v/>
      </c>
      <c r="DM790" s="580" t="str">
        <f t="shared" si="2026"/>
        <v/>
      </c>
      <c r="DN790" s="580" t="str">
        <f t="shared" si="2026"/>
        <v/>
      </c>
      <c r="DO790" s="580" t="str">
        <f t="shared" si="2026"/>
        <v/>
      </c>
      <c r="DP790" s="580" t="str">
        <f t="shared" si="2026"/>
        <v/>
      </c>
      <c r="DQ790" s="580" t="str">
        <f t="shared" si="2026"/>
        <v/>
      </c>
      <c r="DR790" s="580" t="str">
        <f t="shared" si="2026"/>
        <v/>
      </c>
      <c r="DS790" s="580" t="str">
        <f t="shared" si="2026"/>
        <v/>
      </c>
      <c r="DT790" s="580" t="str">
        <f t="shared" si="2026"/>
        <v/>
      </c>
      <c r="DU790" s="1"/>
      <c r="DV790" s="1"/>
    </row>
    <row r="791" spans="1:126" ht="4.2" customHeight="1" thickTop="1">
      <c r="A791" s="1"/>
      <c r="B791" s="1"/>
      <c r="C791" s="1"/>
      <c r="D791" s="1"/>
      <c r="E791" s="261"/>
      <c r="F791" s="47"/>
      <c r="G791" s="229"/>
      <c r="H791" s="1"/>
      <c r="I791" s="1"/>
      <c r="J791" s="1"/>
      <c r="K791" s="1"/>
      <c r="L791" s="1"/>
      <c r="M791" s="5"/>
      <c r="N791" s="308"/>
      <c r="O791" s="1"/>
      <c r="P791" s="5"/>
      <c r="Q791" s="1"/>
      <c r="R791" s="1"/>
      <c r="S791" s="5"/>
      <c r="T791" s="7"/>
      <c r="U791" s="23"/>
      <c r="V791" s="1"/>
      <c r="W791" s="11"/>
      <c r="X791" s="10"/>
      <c r="Y791" s="45"/>
      <c r="Z791" s="92"/>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c r="CM791" s="93"/>
      <c r="CN791" s="93"/>
      <c r="CO791" s="93"/>
      <c r="CP791" s="93"/>
      <c r="CQ791" s="93"/>
      <c r="CR791" s="93"/>
      <c r="CS791" s="93"/>
      <c r="CT791" s="93"/>
      <c r="CU791" s="93"/>
      <c r="CV791" s="93"/>
      <c r="CW791" s="93"/>
      <c r="CX791" s="93"/>
      <c r="CY791" s="93"/>
      <c r="CZ791" s="93"/>
      <c r="DA791" s="93"/>
      <c r="DB791" s="93"/>
      <c r="DC791" s="93"/>
      <c r="DD791" s="93"/>
      <c r="DE791" s="93"/>
      <c r="DF791" s="93"/>
      <c r="DG791" s="93"/>
      <c r="DH791" s="93"/>
      <c r="DI791" s="93"/>
      <c r="DJ791" s="93"/>
      <c r="DK791" s="93"/>
      <c r="DL791" s="93"/>
      <c r="DM791" s="93"/>
      <c r="DN791" s="93"/>
      <c r="DO791" s="93"/>
      <c r="DP791" s="93"/>
      <c r="DQ791" s="93"/>
      <c r="DR791" s="93"/>
      <c r="DS791" s="93"/>
      <c r="DT791" s="93"/>
      <c r="DU791" s="1"/>
      <c r="DV791" s="1"/>
    </row>
    <row r="792" spans="1:126" s="22" customFormat="1">
      <c r="A792" s="18"/>
      <c r="B792" s="5"/>
      <c r="C792" s="33" t="str">
        <f>$C$220</f>
        <v>месяц старта расхода</v>
      </c>
      <c r="D792" s="196"/>
      <c r="E792" s="267"/>
      <c r="F792" s="51"/>
      <c r="G792" s="230"/>
      <c r="H792" s="18"/>
      <c r="I792" s="18"/>
      <c r="J792" s="5" t="s">
        <v>6</v>
      </c>
      <c r="K792" s="578"/>
      <c r="L792" s="23" t="s">
        <v>7</v>
      </c>
      <c r="M792" s="19"/>
      <c r="N792" s="196" t="s">
        <v>140</v>
      </c>
      <c r="O792" s="18"/>
      <c r="P792" s="19"/>
      <c r="Q792" s="18" t="s">
        <v>12</v>
      </c>
      <c r="R792" s="18"/>
      <c r="S792" s="19" t="s">
        <v>6</v>
      </c>
      <c r="T792" s="204"/>
      <c r="U792" s="25" t="s">
        <v>7</v>
      </c>
      <c r="V792" s="18"/>
      <c r="W792" s="20"/>
      <c r="X792" s="21"/>
      <c r="Y792" s="46"/>
      <c r="Z792" s="95"/>
      <c r="AA792" s="581" t="str">
        <f>IF(AA794="","",IF(AND(Z794="",AA794&lt;&gt;""),1,Z792+1))</f>
        <v/>
      </c>
      <c r="AB792" s="581" t="str">
        <f t="shared" ref="AB792:CM792" si="2027">IF(AB794="","",IF(AND(AA794="",AB794&lt;&gt;""),1,AA792+1))</f>
        <v/>
      </c>
      <c r="AC792" s="581" t="str">
        <f t="shared" si="2027"/>
        <v/>
      </c>
      <c r="AD792" s="581" t="str">
        <f t="shared" si="2027"/>
        <v/>
      </c>
      <c r="AE792" s="581" t="str">
        <f t="shared" si="2027"/>
        <v/>
      </c>
      <c r="AF792" s="581" t="str">
        <f t="shared" si="2027"/>
        <v/>
      </c>
      <c r="AG792" s="581" t="str">
        <f t="shared" si="2027"/>
        <v/>
      </c>
      <c r="AH792" s="581" t="str">
        <f t="shared" si="2027"/>
        <v/>
      </c>
      <c r="AI792" s="581" t="str">
        <f t="shared" si="2027"/>
        <v/>
      </c>
      <c r="AJ792" s="581" t="str">
        <f t="shared" si="2027"/>
        <v/>
      </c>
      <c r="AK792" s="581" t="str">
        <f t="shared" si="2027"/>
        <v/>
      </c>
      <c r="AL792" s="581" t="str">
        <f t="shared" si="2027"/>
        <v/>
      </c>
      <c r="AM792" s="581" t="str">
        <f t="shared" si="2027"/>
        <v/>
      </c>
      <c r="AN792" s="581" t="str">
        <f t="shared" si="2027"/>
        <v/>
      </c>
      <c r="AO792" s="581" t="str">
        <f t="shared" si="2027"/>
        <v/>
      </c>
      <c r="AP792" s="581" t="str">
        <f t="shared" si="2027"/>
        <v/>
      </c>
      <c r="AQ792" s="581" t="str">
        <f t="shared" si="2027"/>
        <v/>
      </c>
      <c r="AR792" s="581" t="str">
        <f t="shared" si="2027"/>
        <v/>
      </c>
      <c r="AS792" s="581" t="str">
        <f t="shared" si="2027"/>
        <v/>
      </c>
      <c r="AT792" s="581" t="str">
        <f t="shared" si="2027"/>
        <v/>
      </c>
      <c r="AU792" s="581" t="str">
        <f t="shared" si="2027"/>
        <v/>
      </c>
      <c r="AV792" s="581" t="str">
        <f t="shared" si="2027"/>
        <v/>
      </c>
      <c r="AW792" s="581" t="str">
        <f t="shared" si="2027"/>
        <v/>
      </c>
      <c r="AX792" s="581" t="str">
        <f t="shared" si="2027"/>
        <v/>
      </c>
      <c r="AY792" s="581" t="str">
        <f t="shared" si="2027"/>
        <v/>
      </c>
      <c r="AZ792" s="581" t="str">
        <f t="shared" si="2027"/>
        <v/>
      </c>
      <c r="BA792" s="581" t="str">
        <f t="shared" si="2027"/>
        <v/>
      </c>
      <c r="BB792" s="581" t="str">
        <f t="shared" si="2027"/>
        <v/>
      </c>
      <c r="BC792" s="581" t="str">
        <f t="shared" si="2027"/>
        <v/>
      </c>
      <c r="BD792" s="581" t="str">
        <f t="shared" si="2027"/>
        <v/>
      </c>
      <c r="BE792" s="581" t="str">
        <f t="shared" si="2027"/>
        <v/>
      </c>
      <c r="BF792" s="581" t="str">
        <f t="shared" si="2027"/>
        <v/>
      </c>
      <c r="BG792" s="581" t="str">
        <f t="shared" si="2027"/>
        <v/>
      </c>
      <c r="BH792" s="581" t="str">
        <f t="shared" si="2027"/>
        <v/>
      </c>
      <c r="BI792" s="581" t="str">
        <f t="shared" si="2027"/>
        <v/>
      </c>
      <c r="BJ792" s="581" t="str">
        <f t="shared" si="2027"/>
        <v/>
      </c>
      <c r="BK792" s="581" t="str">
        <f t="shared" si="2027"/>
        <v/>
      </c>
      <c r="BL792" s="581" t="str">
        <f t="shared" si="2027"/>
        <v/>
      </c>
      <c r="BM792" s="581" t="str">
        <f t="shared" si="2027"/>
        <v/>
      </c>
      <c r="BN792" s="581" t="str">
        <f t="shared" si="2027"/>
        <v/>
      </c>
      <c r="BO792" s="581" t="str">
        <f t="shared" si="2027"/>
        <v/>
      </c>
      <c r="BP792" s="581" t="str">
        <f t="shared" si="2027"/>
        <v/>
      </c>
      <c r="BQ792" s="581" t="str">
        <f t="shared" si="2027"/>
        <v/>
      </c>
      <c r="BR792" s="581" t="str">
        <f t="shared" si="2027"/>
        <v/>
      </c>
      <c r="BS792" s="581" t="str">
        <f t="shared" si="2027"/>
        <v/>
      </c>
      <c r="BT792" s="581" t="str">
        <f t="shared" si="2027"/>
        <v/>
      </c>
      <c r="BU792" s="581" t="str">
        <f t="shared" si="2027"/>
        <v/>
      </c>
      <c r="BV792" s="581" t="str">
        <f t="shared" si="2027"/>
        <v/>
      </c>
      <c r="BW792" s="581" t="str">
        <f t="shared" si="2027"/>
        <v/>
      </c>
      <c r="BX792" s="581" t="str">
        <f t="shared" si="2027"/>
        <v/>
      </c>
      <c r="BY792" s="581" t="str">
        <f t="shared" si="2027"/>
        <v/>
      </c>
      <c r="BZ792" s="581" t="str">
        <f t="shared" si="2027"/>
        <v/>
      </c>
      <c r="CA792" s="581" t="str">
        <f t="shared" si="2027"/>
        <v/>
      </c>
      <c r="CB792" s="581" t="str">
        <f t="shared" si="2027"/>
        <v/>
      </c>
      <c r="CC792" s="581" t="str">
        <f t="shared" si="2027"/>
        <v/>
      </c>
      <c r="CD792" s="581" t="str">
        <f t="shared" si="2027"/>
        <v/>
      </c>
      <c r="CE792" s="581" t="str">
        <f t="shared" si="2027"/>
        <v/>
      </c>
      <c r="CF792" s="581" t="str">
        <f t="shared" si="2027"/>
        <v/>
      </c>
      <c r="CG792" s="581" t="str">
        <f t="shared" si="2027"/>
        <v/>
      </c>
      <c r="CH792" s="581" t="str">
        <f t="shared" si="2027"/>
        <v/>
      </c>
      <c r="CI792" s="581" t="str">
        <f t="shared" si="2027"/>
        <v/>
      </c>
      <c r="CJ792" s="581" t="str">
        <f t="shared" si="2027"/>
        <v/>
      </c>
      <c r="CK792" s="581" t="str">
        <f t="shared" si="2027"/>
        <v/>
      </c>
      <c r="CL792" s="581" t="str">
        <f t="shared" si="2027"/>
        <v/>
      </c>
      <c r="CM792" s="581" t="str">
        <f t="shared" si="2027"/>
        <v/>
      </c>
      <c r="CN792" s="581" t="str">
        <f t="shared" ref="CN792:DT792" si="2028">IF(CN794="","",IF(AND(CM794="",CN794&lt;&gt;""),1,CM792+1))</f>
        <v/>
      </c>
      <c r="CO792" s="581" t="str">
        <f t="shared" si="2028"/>
        <v/>
      </c>
      <c r="CP792" s="581" t="str">
        <f t="shared" si="2028"/>
        <v/>
      </c>
      <c r="CQ792" s="581" t="str">
        <f t="shared" si="2028"/>
        <v/>
      </c>
      <c r="CR792" s="581" t="str">
        <f t="shared" si="2028"/>
        <v/>
      </c>
      <c r="CS792" s="581" t="str">
        <f t="shared" si="2028"/>
        <v/>
      </c>
      <c r="CT792" s="581" t="str">
        <f t="shared" si="2028"/>
        <v/>
      </c>
      <c r="CU792" s="581" t="str">
        <f t="shared" si="2028"/>
        <v/>
      </c>
      <c r="CV792" s="581" t="str">
        <f t="shared" si="2028"/>
        <v/>
      </c>
      <c r="CW792" s="581" t="str">
        <f t="shared" si="2028"/>
        <v/>
      </c>
      <c r="CX792" s="581" t="str">
        <f t="shared" si="2028"/>
        <v/>
      </c>
      <c r="CY792" s="581" t="str">
        <f t="shared" si="2028"/>
        <v/>
      </c>
      <c r="CZ792" s="581" t="str">
        <f t="shared" si="2028"/>
        <v/>
      </c>
      <c r="DA792" s="581" t="str">
        <f t="shared" si="2028"/>
        <v/>
      </c>
      <c r="DB792" s="581" t="str">
        <f t="shared" si="2028"/>
        <v/>
      </c>
      <c r="DC792" s="581" t="str">
        <f t="shared" si="2028"/>
        <v/>
      </c>
      <c r="DD792" s="581" t="str">
        <f t="shared" si="2028"/>
        <v/>
      </c>
      <c r="DE792" s="581" t="str">
        <f t="shared" si="2028"/>
        <v/>
      </c>
      <c r="DF792" s="581" t="str">
        <f t="shared" si="2028"/>
        <v/>
      </c>
      <c r="DG792" s="581" t="str">
        <f t="shared" si="2028"/>
        <v/>
      </c>
      <c r="DH792" s="581" t="str">
        <f t="shared" si="2028"/>
        <v/>
      </c>
      <c r="DI792" s="581" t="str">
        <f t="shared" si="2028"/>
        <v/>
      </c>
      <c r="DJ792" s="581" t="str">
        <f t="shared" si="2028"/>
        <v/>
      </c>
      <c r="DK792" s="581" t="str">
        <f t="shared" si="2028"/>
        <v/>
      </c>
      <c r="DL792" s="581" t="str">
        <f t="shared" si="2028"/>
        <v/>
      </c>
      <c r="DM792" s="581" t="str">
        <f t="shared" si="2028"/>
        <v/>
      </c>
      <c r="DN792" s="581" t="str">
        <f t="shared" si="2028"/>
        <v/>
      </c>
      <c r="DO792" s="581" t="str">
        <f t="shared" si="2028"/>
        <v/>
      </c>
      <c r="DP792" s="581" t="str">
        <f t="shared" si="2028"/>
        <v/>
      </c>
      <c r="DQ792" s="581" t="str">
        <f t="shared" si="2028"/>
        <v/>
      </c>
      <c r="DR792" s="581" t="str">
        <f t="shared" si="2028"/>
        <v/>
      </c>
      <c r="DS792" s="581" t="str">
        <f t="shared" si="2028"/>
        <v/>
      </c>
      <c r="DT792" s="581" t="str">
        <f t="shared" si="2028"/>
        <v/>
      </c>
      <c r="DU792" s="18"/>
      <c r="DV792" s="18"/>
    </row>
    <row r="793" spans="1:126" ht="4.2" customHeight="1">
      <c r="A793" s="1"/>
      <c r="B793" s="5"/>
      <c r="C793" s="1"/>
      <c r="D793" s="1"/>
      <c r="E793" s="261"/>
      <c r="F793" s="47"/>
      <c r="G793" s="229"/>
      <c r="H793" s="1"/>
      <c r="I793" s="1"/>
      <c r="J793" s="1"/>
      <c r="K793" s="1"/>
      <c r="L793" s="1"/>
      <c r="M793" s="5"/>
      <c r="N793" s="18"/>
      <c r="O793" s="1"/>
      <c r="P793" s="5"/>
      <c r="Q793" s="1"/>
      <c r="R793" s="1"/>
      <c r="S793" s="5"/>
      <c r="T793" s="7"/>
      <c r="U793" s="23"/>
      <c r="V793" s="1"/>
      <c r="W793" s="11"/>
      <c r="X793" s="10"/>
      <c r="Y793" s="45"/>
      <c r="Z793" s="92"/>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1"/>
      <c r="DV793" s="1"/>
    </row>
    <row r="794" spans="1:126" s="22" customFormat="1">
      <c r="A794" s="18"/>
      <c r="B794" s="5"/>
      <c r="C794" s="33" t="str">
        <f>$C$222</f>
        <v>месяц окончания расхода</v>
      </c>
      <c r="D794" s="18"/>
      <c r="E794" s="267"/>
      <c r="F794" s="51"/>
      <c r="G794" s="230"/>
      <c r="H794" s="18"/>
      <c r="I794" s="18"/>
      <c r="J794" s="5" t="s">
        <v>6</v>
      </c>
      <c r="K794" s="578"/>
      <c r="L794" s="23" t="s">
        <v>7</v>
      </c>
      <c r="M794" s="19"/>
      <c r="N794" s="196" t="s">
        <v>142</v>
      </c>
      <c r="O794" s="18"/>
      <c r="P794" s="19"/>
      <c r="Q794" s="18" t="str">
        <f>IF(T792=справочники!$E$9,"a+qx",IF(T792=справочники!$E$10,"aq^x",IF(T792=справочники!$E$11,"a^(1+qx)","??")))</f>
        <v>??</v>
      </c>
      <c r="R794" s="18"/>
      <c r="S794" s="19" t="s">
        <v>6</v>
      </c>
      <c r="T794" s="212"/>
      <c r="U794" s="25"/>
      <c r="V794" s="18"/>
      <c r="W794" s="20"/>
      <c r="X794" s="21"/>
      <c r="Y794" s="46"/>
      <c r="Z794" s="95"/>
      <c r="AA794" s="582" t="str">
        <f>IF(AND(AA$8&gt;=$K792,AA$8&lt;=IF(OR($K794="",$K794=0),1000000,$K794)),AA$8,"")</f>
        <v/>
      </c>
      <c r="AB794" s="582" t="str">
        <f t="shared" ref="AB794:CM794" si="2029">IF(AND(AB$8&gt;=$K792,AB$8&lt;=IF(OR($K794="",$K794=0),1000000,$K794)),AB$8,"")</f>
        <v/>
      </c>
      <c r="AC794" s="582" t="str">
        <f t="shared" si="2029"/>
        <v/>
      </c>
      <c r="AD794" s="582" t="str">
        <f t="shared" si="2029"/>
        <v/>
      </c>
      <c r="AE794" s="582" t="str">
        <f t="shared" si="2029"/>
        <v/>
      </c>
      <c r="AF794" s="582" t="str">
        <f t="shared" si="2029"/>
        <v/>
      </c>
      <c r="AG794" s="582" t="str">
        <f t="shared" si="2029"/>
        <v/>
      </c>
      <c r="AH794" s="582" t="str">
        <f t="shared" si="2029"/>
        <v/>
      </c>
      <c r="AI794" s="582" t="str">
        <f t="shared" si="2029"/>
        <v/>
      </c>
      <c r="AJ794" s="582" t="str">
        <f t="shared" si="2029"/>
        <v/>
      </c>
      <c r="AK794" s="582" t="str">
        <f t="shared" si="2029"/>
        <v/>
      </c>
      <c r="AL794" s="582" t="str">
        <f t="shared" si="2029"/>
        <v/>
      </c>
      <c r="AM794" s="582" t="str">
        <f t="shared" si="2029"/>
        <v/>
      </c>
      <c r="AN794" s="582" t="str">
        <f t="shared" si="2029"/>
        <v/>
      </c>
      <c r="AO794" s="582" t="str">
        <f t="shared" si="2029"/>
        <v/>
      </c>
      <c r="AP794" s="582" t="str">
        <f t="shared" si="2029"/>
        <v/>
      </c>
      <c r="AQ794" s="582" t="str">
        <f t="shared" si="2029"/>
        <v/>
      </c>
      <c r="AR794" s="582" t="str">
        <f t="shared" si="2029"/>
        <v/>
      </c>
      <c r="AS794" s="582" t="str">
        <f t="shared" si="2029"/>
        <v/>
      </c>
      <c r="AT794" s="582" t="str">
        <f t="shared" si="2029"/>
        <v/>
      </c>
      <c r="AU794" s="582" t="str">
        <f t="shared" si="2029"/>
        <v/>
      </c>
      <c r="AV794" s="582" t="str">
        <f t="shared" si="2029"/>
        <v/>
      </c>
      <c r="AW794" s="582" t="str">
        <f t="shared" si="2029"/>
        <v/>
      </c>
      <c r="AX794" s="582" t="str">
        <f t="shared" si="2029"/>
        <v/>
      </c>
      <c r="AY794" s="582" t="str">
        <f t="shared" si="2029"/>
        <v/>
      </c>
      <c r="AZ794" s="582" t="str">
        <f t="shared" si="2029"/>
        <v/>
      </c>
      <c r="BA794" s="582" t="str">
        <f t="shared" si="2029"/>
        <v/>
      </c>
      <c r="BB794" s="582" t="str">
        <f t="shared" si="2029"/>
        <v/>
      </c>
      <c r="BC794" s="582" t="str">
        <f t="shared" si="2029"/>
        <v/>
      </c>
      <c r="BD794" s="582" t="str">
        <f t="shared" si="2029"/>
        <v/>
      </c>
      <c r="BE794" s="582" t="str">
        <f t="shared" si="2029"/>
        <v/>
      </c>
      <c r="BF794" s="582" t="str">
        <f t="shared" si="2029"/>
        <v/>
      </c>
      <c r="BG794" s="582" t="str">
        <f t="shared" si="2029"/>
        <v/>
      </c>
      <c r="BH794" s="582" t="str">
        <f t="shared" si="2029"/>
        <v/>
      </c>
      <c r="BI794" s="582" t="str">
        <f t="shared" si="2029"/>
        <v/>
      </c>
      <c r="BJ794" s="582" t="str">
        <f t="shared" si="2029"/>
        <v/>
      </c>
      <c r="BK794" s="582" t="str">
        <f t="shared" si="2029"/>
        <v/>
      </c>
      <c r="BL794" s="582" t="str">
        <f t="shared" si="2029"/>
        <v/>
      </c>
      <c r="BM794" s="582" t="str">
        <f t="shared" si="2029"/>
        <v/>
      </c>
      <c r="BN794" s="582" t="str">
        <f t="shared" si="2029"/>
        <v/>
      </c>
      <c r="BO794" s="582" t="str">
        <f t="shared" si="2029"/>
        <v/>
      </c>
      <c r="BP794" s="582" t="str">
        <f t="shared" si="2029"/>
        <v/>
      </c>
      <c r="BQ794" s="582" t="str">
        <f t="shared" si="2029"/>
        <v/>
      </c>
      <c r="BR794" s="582" t="str">
        <f t="shared" si="2029"/>
        <v/>
      </c>
      <c r="BS794" s="582" t="str">
        <f t="shared" si="2029"/>
        <v/>
      </c>
      <c r="BT794" s="582" t="str">
        <f t="shared" si="2029"/>
        <v/>
      </c>
      <c r="BU794" s="582" t="str">
        <f t="shared" si="2029"/>
        <v/>
      </c>
      <c r="BV794" s="582" t="str">
        <f t="shared" si="2029"/>
        <v/>
      </c>
      <c r="BW794" s="582" t="str">
        <f t="shared" si="2029"/>
        <v/>
      </c>
      <c r="BX794" s="582" t="str">
        <f t="shared" si="2029"/>
        <v/>
      </c>
      <c r="BY794" s="582" t="str">
        <f t="shared" si="2029"/>
        <v/>
      </c>
      <c r="BZ794" s="582" t="str">
        <f t="shared" si="2029"/>
        <v/>
      </c>
      <c r="CA794" s="582" t="str">
        <f t="shared" si="2029"/>
        <v/>
      </c>
      <c r="CB794" s="582" t="str">
        <f t="shared" si="2029"/>
        <v/>
      </c>
      <c r="CC794" s="582" t="str">
        <f t="shared" si="2029"/>
        <v/>
      </c>
      <c r="CD794" s="582" t="str">
        <f t="shared" si="2029"/>
        <v/>
      </c>
      <c r="CE794" s="582" t="str">
        <f t="shared" si="2029"/>
        <v/>
      </c>
      <c r="CF794" s="582" t="str">
        <f t="shared" si="2029"/>
        <v/>
      </c>
      <c r="CG794" s="582" t="str">
        <f t="shared" si="2029"/>
        <v/>
      </c>
      <c r="CH794" s="582" t="str">
        <f t="shared" si="2029"/>
        <v/>
      </c>
      <c r="CI794" s="582" t="str">
        <f t="shared" si="2029"/>
        <v/>
      </c>
      <c r="CJ794" s="582" t="str">
        <f t="shared" si="2029"/>
        <v/>
      </c>
      <c r="CK794" s="582" t="str">
        <f t="shared" si="2029"/>
        <v/>
      </c>
      <c r="CL794" s="582" t="str">
        <f t="shared" si="2029"/>
        <v/>
      </c>
      <c r="CM794" s="582" t="str">
        <f t="shared" si="2029"/>
        <v/>
      </c>
      <c r="CN794" s="582" t="str">
        <f t="shared" ref="CN794:DT794" si="2030">IF(AND(CN$8&gt;=$K792,CN$8&lt;=IF(OR($K794="",$K794=0),1000000,$K794)),CN$8,"")</f>
        <v/>
      </c>
      <c r="CO794" s="582" t="str">
        <f t="shared" si="2030"/>
        <v/>
      </c>
      <c r="CP794" s="582" t="str">
        <f t="shared" si="2030"/>
        <v/>
      </c>
      <c r="CQ794" s="582" t="str">
        <f t="shared" si="2030"/>
        <v/>
      </c>
      <c r="CR794" s="582" t="str">
        <f t="shared" si="2030"/>
        <v/>
      </c>
      <c r="CS794" s="582" t="str">
        <f t="shared" si="2030"/>
        <v/>
      </c>
      <c r="CT794" s="582" t="str">
        <f t="shared" si="2030"/>
        <v/>
      </c>
      <c r="CU794" s="582" t="str">
        <f t="shared" si="2030"/>
        <v/>
      </c>
      <c r="CV794" s="582" t="str">
        <f t="shared" si="2030"/>
        <v/>
      </c>
      <c r="CW794" s="582" t="str">
        <f t="shared" si="2030"/>
        <v/>
      </c>
      <c r="CX794" s="582" t="str">
        <f t="shared" si="2030"/>
        <v/>
      </c>
      <c r="CY794" s="582" t="str">
        <f t="shared" si="2030"/>
        <v/>
      </c>
      <c r="CZ794" s="582" t="str">
        <f t="shared" si="2030"/>
        <v/>
      </c>
      <c r="DA794" s="582" t="str">
        <f t="shared" si="2030"/>
        <v/>
      </c>
      <c r="DB794" s="582" t="str">
        <f t="shared" si="2030"/>
        <v/>
      </c>
      <c r="DC794" s="582" t="str">
        <f t="shared" si="2030"/>
        <v/>
      </c>
      <c r="DD794" s="582" t="str">
        <f t="shared" si="2030"/>
        <v/>
      </c>
      <c r="DE794" s="582" t="str">
        <f t="shared" si="2030"/>
        <v/>
      </c>
      <c r="DF794" s="582" t="str">
        <f t="shared" si="2030"/>
        <v/>
      </c>
      <c r="DG794" s="582" t="str">
        <f t="shared" si="2030"/>
        <v/>
      </c>
      <c r="DH794" s="582" t="str">
        <f t="shared" si="2030"/>
        <v/>
      </c>
      <c r="DI794" s="582" t="str">
        <f t="shared" si="2030"/>
        <v/>
      </c>
      <c r="DJ794" s="582" t="str">
        <f t="shared" si="2030"/>
        <v/>
      </c>
      <c r="DK794" s="582" t="str">
        <f t="shared" si="2030"/>
        <v/>
      </c>
      <c r="DL794" s="582" t="str">
        <f t="shared" si="2030"/>
        <v/>
      </c>
      <c r="DM794" s="582" t="str">
        <f t="shared" si="2030"/>
        <v/>
      </c>
      <c r="DN794" s="582" t="str">
        <f t="shared" si="2030"/>
        <v/>
      </c>
      <c r="DO794" s="582" t="str">
        <f t="shared" si="2030"/>
        <v/>
      </c>
      <c r="DP794" s="582" t="str">
        <f t="shared" si="2030"/>
        <v/>
      </c>
      <c r="DQ794" s="582" t="str">
        <f t="shared" si="2030"/>
        <v/>
      </c>
      <c r="DR794" s="582" t="str">
        <f t="shared" si="2030"/>
        <v/>
      </c>
      <c r="DS794" s="582" t="str">
        <f t="shared" si="2030"/>
        <v/>
      </c>
      <c r="DT794" s="582" t="str">
        <f t="shared" si="2030"/>
        <v/>
      </c>
      <c r="DU794" s="18"/>
      <c r="DV794" s="18"/>
    </row>
    <row r="795" spans="1:126" ht="4.2" customHeight="1">
      <c r="A795" s="1"/>
      <c r="B795" s="1"/>
      <c r="C795" s="1"/>
      <c r="D795" s="1"/>
      <c r="E795" s="261"/>
      <c r="F795" s="47"/>
      <c r="G795" s="229"/>
      <c r="H795" s="1"/>
      <c r="I795" s="1"/>
      <c r="J795" s="1"/>
      <c r="K795" s="1"/>
      <c r="L795" s="1"/>
      <c r="M795" s="5"/>
      <c r="N795" s="1"/>
      <c r="O795" s="1"/>
      <c r="P795" s="5"/>
      <c r="Q795" s="1"/>
      <c r="R795" s="1"/>
      <c r="S795" s="5"/>
      <c r="T795" s="7"/>
      <c r="U795" s="23"/>
      <c r="V795" s="1"/>
      <c r="W795" s="11"/>
      <c r="X795" s="10"/>
      <c r="Y795" s="45"/>
      <c r="Z795" s="92"/>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c r="CQ795" s="93"/>
      <c r="CR795" s="93"/>
      <c r="CS795" s="93"/>
      <c r="CT795" s="93"/>
      <c r="CU795" s="93"/>
      <c r="CV795" s="93"/>
      <c r="CW795" s="93"/>
      <c r="CX795" s="93"/>
      <c r="CY795" s="93"/>
      <c r="CZ795" s="93"/>
      <c r="DA795" s="93"/>
      <c r="DB795" s="93"/>
      <c r="DC795" s="93"/>
      <c r="DD795" s="93"/>
      <c r="DE795" s="93"/>
      <c r="DF795" s="93"/>
      <c r="DG795" s="93"/>
      <c r="DH795" s="93"/>
      <c r="DI795" s="93"/>
      <c r="DJ795" s="93"/>
      <c r="DK795" s="93"/>
      <c r="DL795" s="93"/>
      <c r="DM795" s="93"/>
      <c r="DN795" s="93"/>
      <c r="DO795" s="93"/>
      <c r="DP795" s="93"/>
      <c r="DQ795" s="93"/>
      <c r="DR795" s="93"/>
      <c r="DS795" s="93"/>
      <c r="DT795" s="93"/>
      <c r="DU795" s="1"/>
      <c r="DV795" s="1"/>
    </row>
    <row r="796" spans="1:126" s="22" customFormat="1">
      <c r="A796" s="18"/>
      <c r="B796" s="242" t="s">
        <v>135</v>
      </c>
      <c r="C796" s="18"/>
      <c r="D796" s="18"/>
      <c r="E796" s="267"/>
      <c r="F796" s="51"/>
      <c r="G796" s="230"/>
      <c r="H796" s="18"/>
      <c r="I796" s="243" t="s">
        <v>132</v>
      </c>
      <c r="J796" s="18"/>
      <c r="K796" s="18"/>
      <c r="L796" s="18"/>
      <c r="M796" s="19"/>
      <c r="N796" s="196" t="s">
        <v>141</v>
      </c>
      <c r="O796" s="18"/>
      <c r="P796" s="19"/>
      <c r="Q796" s="18" t="s">
        <v>69</v>
      </c>
      <c r="R796" s="18"/>
      <c r="S796" s="19" t="s">
        <v>6</v>
      </c>
      <c r="T796" s="205"/>
      <c r="U796" s="25" t="s">
        <v>7</v>
      </c>
      <c r="V796" s="18"/>
      <c r="W796" s="20"/>
      <c r="X796" s="21"/>
      <c r="Y796" s="46"/>
      <c r="Z796" s="95"/>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96"/>
      <c r="BC796" s="96"/>
      <c r="BD796" s="96"/>
      <c r="BE796" s="96"/>
      <c r="BF796" s="96"/>
      <c r="BG796" s="96"/>
      <c r="BH796" s="96"/>
      <c r="BI796" s="96"/>
      <c r="BJ796" s="96"/>
      <c r="BK796" s="96"/>
      <c r="BL796" s="96"/>
      <c r="BM796" s="96"/>
      <c r="BN796" s="96"/>
      <c r="BO796" s="96"/>
      <c r="BP796" s="96"/>
      <c r="BQ796" s="96"/>
      <c r="BR796" s="96"/>
      <c r="BS796" s="96"/>
      <c r="BT796" s="96"/>
      <c r="BU796" s="96"/>
      <c r="BV796" s="96"/>
      <c r="BW796" s="96"/>
      <c r="BX796" s="96"/>
      <c r="BY796" s="96"/>
      <c r="BZ796" s="96"/>
      <c r="CA796" s="96"/>
      <c r="CB796" s="96"/>
      <c r="CC796" s="96"/>
      <c r="CD796" s="96"/>
      <c r="CE796" s="96"/>
      <c r="CF796" s="96"/>
      <c r="CG796" s="96"/>
      <c r="CH796" s="96"/>
      <c r="CI796" s="96"/>
      <c r="CJ796" s="96"/>
      <c r="CK796" s="96"/>
      <c r="CL796" s="96"/>
      <c r="CM796" s="96"/>
      <c r="CN796" s="96"/>
      <c r="CO796" s="96"/>
      <c r="CP796" s="96"/>
      <c r="CQ796" s="96"/>
      <c r="CR796" s="96"/>
      <c r="CS796" s="96"/>
      <c r="CT796" s="96"/>
      <c r="CU796" s="96"/>
      <c r="CV796" s="96"/>
      <c r="CW796" s="96"/>
      <c r="CX796" s="96"/>
      <c r="CY796" s="96"/>
      <c r="CZ796" s="96"/>
      <c r="DA796" s="96"/>
      <c r="DB796" s="96"/>
      <c r="DC796" s="96"/>
      <c r="DD796" s="96"/>
      <c r="DE796" s="96"/>
      <c r="DF796" s="96"/>
      <c r="DG796" s="96"/>
      <c r="DH796" s="96"/>
      <c r="DI796" s="96"/>
      <c r="DJ796" s="96"/>
      <c r="DK796" s="96"/>
      <c r="DL796" s="96"/>
      <c r="DM796" s="96"/>
      <c r="DN796" s="96"/>
      <c r="DO796" s="96"/>
      <c r="DP796" s="96"/>
      <c r="DQ796" s="96"/>
      <c r="DR796" s="96"/>
      <c r="DS796" s="96"/>
      <c r="DT796" s="96"/>
      <c r="DU796" s="18"/>
      <c r="DV796" s="18"/>
    </row>
    <row r="797" spans="1:126" ht="4.2" customHeight="1">
      <c r="A797" s="1"/>
      <c r="B797" s="1"/>
      <c r="C797" s="1"/>
      <c r="D797" s="1"/>
      <c r="E797" s="261"/>
      <c r="F797" s="47"/>
      <c r="G797" s="229"/>
      <c r="H797" s="1"/>
      <c r="I797" s="1"/>
      <c r="J797" s="1"/>
      <c r="K797" s="1"/>
      <c r="L797" s="1"/>
      <c r="M797" s="5"/>
      <c r="N797" s="1"/>
      <c r="O797" s="1"/>
      <c r="P797" s="5"/>
      <c r="Q797" s="1"/>
      <c r="R797" s="1"/>
      <c r="S797" s="5"/>
      <c r="T797" s="7"/>
      <c r="U797" s="23"/>
      <c r="V797" s="1"/>
      <c r="W797" s="11"/>
      <c r="X797" s="10"/>
      <c r="Y797" s="45"/>
      <c r="Z797" s="92"/>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c r="CQ797" s="93"/>
      <c r="CR797" s="93"/>
      <c r="CS797" s="93"/>
      <c r="CT797" s="93"/>
      <c r="CU797" s="93"/>
      <c r="CV797" s="93"/>
      <c r="CW797" s="93"/>
      <c r="CX797" s="93"/>
      <c r="CY797" s="93"/>
      <c r="CZ797" s="93"/>
      <c r="DA797" s="93"/>
      <c r="DB797" s="93"/>
      <c r="DC797" s="93"/>
      <c r="DD797" s="93"/>
      <c r="DE797" s="93"/>
      <c r="DF797" s="93"/>
      <c r="DG797" s="93"/>
      <c r="DH797" s="93"/>
      <c r="DI797" s="93"/>
      <c r="DJ797" s="93"/>
      <c r="DK797" s="93"/>
      <c r="DL797" s="93"/>
      <c r="DM797" s="93"/>
      <c r="DN797" s="93"/>
      <c r="DO797" s="93"/>
      <c r="DP797" s="93"/>
      <c r="DQ797" s="93"/>
      <c r="DR797" s="93"/>
      <c r="DS797" s="93"/>
      <c r="DT797" s="93"/>
      <c r="DU797" s="1"/>
      <c r="DV797" s="1"/>
    </row>
    <row r="798" spans="1:126" s="4" customFormat="1">
      <c r="A798" s="3"/>
      <c r="B798" s="257" t="s">
        <v>129</v>
      </c>
      <c r="C798" s="3"/>
      <c r="D798" s="3"/>
      <c r="E798" s="9"/>
      <c r="F798" s="50"/>
      <c r="G798" s="230"/>
      <c r="H798" s="12" t="str">
        <f>B798&amp;N790</f>
        <v>Учет - Статья прямого постоянного расхода</v>
      </c>
      <c r="I798" s="12"/>
      <c r="J798" s="3"/>
      <c r="K798" s="3"/>
      <c r="L798" s="3"/>
      <c r="M798" s="5"/>
      <c r="N798" s="35" t="str">
        <f>N778</f>
        <v>Продажа машиномест</v>
      </c>
      <c r="O798" s="35"/>
      <c r="P798" s="5"/>
      <c r="Q798" s="35" t="s">
        <v>25</v>
      </c>
      <c r="R798" s="35"/>
      <c r="S798" s="19" t="s">
        <v>6</v>
      </c>
      <c r="T798" s="306"/>
      <c r="U798" s="23" t="s">
        <v>7</v>
      </c>
      <c r="V798" s="35"/>
      <c r="W798" s="37">
        <f>SUM($Y798:$DU798)</f>
        <v>0</v>
      </c>
      <c r="X798" s="37"/>
      <c r="Y798" s="45"/>
      <c r="Z798" s="98"/>
      <c r="AA798" s="99">
        <f>IF(AA794="",0,IF(AA792=1,$T790,IF($T792=справочники!$E$9,$T790+$T794*INT((AA792-1)/IF(OR($T796=0,$T796=""),1,$T796)),IF($T792=справочники!$E$10,$T790*POWER($T794,INT((AA792-1)/IF(OR($T796=0,$T796=""),1,$T796))),IF($T792=справочники!$E$11,POWER($T790,1+$T794*INT((AA792-1)/IF(OR($T796=0,$T796=""),1,$T796))),0)))))</f>
        <v>0</v>
      </c>
      <c r="AB798" s="99">
        <f>IF(AB794="",0,IF(AB792=1,$T790,IF($T792=справочники!$E$9,$T790+$T794*INT((AB792-1)/IF(OR($T796=0,$T796=""),1,$T796)),IF($T792=справочники!$E$10,$T790*POWER($T794,INT((AB792-1)/IF(OR($T796=0,$T796=""),1,$T796))),IF($T792=справочники!$E$11,POWER($T790,1+$T794*INT((AB792-1)/IF(OR($T796=0,$T796=""),1,$T796))),0)))))</f>
        <v>0</v>
      </c>
      <c r="AC798" s="99">
        <f>IF(AC794="",0,IF(AC792=1,$T790,IF($T792=справочники!$E$9,$T790+$T794*INT((AC792-1)/IF(OR($T796=0,$T796=""),1,$T796)),IF($T792=справочники!$E$10,$T790*POWER($T794,INT((AC792-1)/IF(OR($T796=0,$T796=""),1,$T796))),IF($T792=справочники!$E$11,POWER($T790,1+$T794*INT((AC792-1)/IF(OR($T796=0,$T796=""),1,$T796))),0)))))</f>
        <v>0</v>
      </c>
      <c r="AD798" s="99">
        <f>IF(AD794="",0,IF(AD792=1,$T790,IF($T792=справочники!$E$9,$T790+$T794*INT((AD792-1)/IF(OR($T796=0,$T796=""),1,$T796)),IF($T792=справочники!$E$10,$T790*POWER($T794,INT((AD792-1)/IF(OR($T796=0,$T796=""),1,$T796))),IF($T792=справочники!$E$11,POWER($T790,1+$T794*INT((AD792-1)/IF(OR($T796=0,$T796=""),1,$T796))),0)))))</f>
        <v>0</v>
      </c>
      <c r="AE798" s="99">
        <f>IF(AE794="",0,IF(AE792=1,$T790,IF($T792=справочники!$E$9,$T790+$T794*INT((AE792-1)/IF(OR($T796=0,$T796=""),1,$T796)),IF($T792=справочники!$E$10,$T790*POWER($T794,INT((AE792-1)/IF(OR($T796=0,$T796=""),1,$T796))),IF($T792=справочники!$E$11,POWER($T790,1+$T794*INT((AE792-1)/IF(OR($T796=0,$T796=""),1,$T796))),0)))))</f>
        <v>0</v>
      </c>
      <c r="AF798" s="99">
        <f>IF(AF794="",0,IF(AF792=1,$T790,IF($T792=справочники!$E$9,$T790+$T794*INT((AF792-1)/IF(OR($T796=0,$T796=""),1,$T796)),IF($T792=справочники!$E$10,$T790*POWER($T794,INT((AF792-1)/IF(OR($T796=0,$T796=""),1,$T796))),IF($T792=справочники!$E$11,POWER($T790,1+$T794*INT((AF792-1)/IF(OR($T796=0,$T796=""),1,$T796))),0)))))</f>
        <v>0</v>
      </c>
      <c r="AG798" s="99">
        <f>IF(AG794="",0,IF(AG792=1,$T790,IF($T792=справочники!$E$9,$T790+$T794*INT((AG792-1)/IF(OR($T796=0,$T796=""),1,$T796)),IF($T792=справочники!$E$10,$T790*POWER($T794,INT((AG792-1)/IF(OR($T796=0,$T796=""),1,$T796))),IF($T792=справочники!$E$11,POWER($T790,1+$T794*INT((AG792-1)/IF(OR($T796=0,$T796=""),1,$T796))),0)))))</f>
        <v>0</v>
      </c>
      <c r="AH798" s="99">
        <f>IF(AH794="",0,IF(AH792=1,$T790,IF($T792=справочники!$E$9,$T790+$T794*INT((AH792-1)/IF(OR($T796=0,$T796=""),1,$T796)),IF($T792=справочники!$E$10,$T790*POWER($T794,INT((AH792-1)/IF(OR($T796=0,$T796=""),1,$T796))),IF($T792=справочники!$E$11,POWER($T790,1+$T794*INT((AH792-1)/IF(OR($T796=0,$T796=""),1,$T796))),0)))))</f>
        <v>0</v>
      </c>
      <c r="AI798" s="99">
        <f>IF(AI794="",0,IF(AI792=1,$T790,IF($T792=справочники!$E$9,$T790+$T794*INT((AI792-1)/IF(OR($T796=0,$T796=""),1,$T796)),IF($T792=справочники!$E$10,$T790*POWER($T794,INT((AI792-1)/IF(OR($T796=0,$T796=""),1,$T796))),IF($T792=справочники!$E$11,POWER($T790,1+$T794*INT((AI792-1)/IF(OR($T796=0,$T796=""),1,$T796))),0)))))</f>
        <v>0</v>
      </c>
      <c r="AJ798" s="99">
        <f>IF(AJ794="",0,IF(AJ792=1,$T790,IF($T792=справочники!$E$9,$T790+$T794*INT((AJ792-1)/IF(OR($T796=0,$T796=""),1,$T796)),IF($T792=справочники!$E$10,$T790*POWER($T794,INT((AJ792-1)/IF(OR($T796=0,$T796=""),1,$T796))),IF($T792=справочники!$E$11,POWER($T790,1+$T794*INT((AJ792-1)/IF(OR($T796=0,$T796=""),1,$T796))),0)))))</f>
        <v>0</v>
      </c>
      <c r="AK798" s="99">
        <f>IF(AK794="",0,IF(AK792=1,$T790,IF($T792=справочники!$E$9,$T790+$T794*INT((AK792-1)/IF(OR($T796=0,$T796=""),1,$T796)),IF($T792=справочники!$E$10,$T790*POWER($T794,INT((AK792-1)/IF(OR($T796=0,$T796=""),1,$T796))),IF($T792=справочники!$E$11,POWER($T790,1+$T794*INT((AK792-1)/IF(OR($T796=0,$T796=""),1,$T796))),0)))))</f>
        <v>0</v>
      </c>
      <c r="AL798" s="99">
        <f>IF(AL794="",0,IF(AL792=1,$T790,IF($T792=справочники!$E$9,$T790+$T794*INT((AL792-1)/IF(OR($T796=0,$T796=""),1,$T796)),IF($T792=справочники!$E$10,$T790*POWER($T794,INT((AL792-1)/IF(OR($T796=0,$T796=""),1,$T796))),IF($T792=справочники!$E$11,POWER($T790,1+$T794*INT((AL792-1)/IF(OR($T796=0,$T796=""),1,$T796))),0)))))</f>
        <v>0</v>
      </c>
      <c r="AM798" s="99">
        <f>IF(AM794="",0,IF(AM792=1,$T790,IF($T792=справочники!$E$9,$T790+$T794*INT((AM792-1)/IF(OR($T796=0,$T796=""),1,$T796)),IF($T792=справочники!$E$10,$T790*POWER($T794,INT((AM792-1)/IF(OR($T796=0,$T796=""),1,$T796))),IF($T792=справочники!$E$11,POWER($T790,1+$T794*INT((AM792-1)/IF(OR($T796=0,$T796=""),1,$T796))),0)))))</f>
        <v>0</v>
      </c>
      <c r="AN798" s="99">
        <f>IF(AN794="",0,IF(AN792=1,$T790,IF($T792=справочники!$E$9,$T790+$T794*INT((AN792-1)/IF(OR($T796=0,$T796=""),1,$T796)),IF($T792=справочники!$E$10,$T790*POWER($T794,INT((AN792-1)/IF(OR($T796=0,$T796=""),1,$T796))),IF($T792=справочники!$E$11,POWER($T790,1+$T794*INT((AN792-1)/IF(OR($T796=0,$T796=""),1,$T796))),0)))))</f>
        <v>0</v>
      </c>
      <c r="AO798" s="99">
        <f>IF(AO794="",0,IF(AO792=1,$T790,IF($T792=справочники!$E$9,$T790+$T794*INT((AO792-1)/IF(OR($T796=0,$T796=""),1,$T796)),IF($T792=справочники!$E$10,$T790*POWER($T794,INT((AO792-1)/IF(OR($T796=0,$T796=""),1,$T796))),IF($T792=справочники!$E$11,POWER($T790,1+$T794*INT((AO792-1)/IF(OR($T796=0,$T796=""),1,$T796))),0)))))</f>
        <v>0</v>
      </c>
      <c r="AP798" s="99">
        <f>IF(AP794="",0,IF(AP792=1,$T790,IF($T792=справочники!$E$9,$T790+$T794*INT((AP792-1)/IF(OR($T796=0,$T796=""),1,$T796)),IF($T792=справочники!$E$10,$T790*POWER($T794,INT((AP792-1)/IF(OR($T796=0,$T796=""),1,$T796))),IF($T792=справочники!$E$11,POWER($T790,1+$T794*INT((AP792-1)/IF(OR($T796=0,$T796=""),1,$T796))),0)))))</f>
        <v>0</v>
      </c>
      <c r="AQ798" s="99">
        <f>IF(AQ794="",0,IF(AQ792=1,$T790,IF($T792=справочники!$E$9,$T790+$T794*INT((AQ792-1)/IF(OR($T796=0,$T796=""),1,$T796)),IF($T792=справочники!$E$10,$T790*POWER($T794,INT((AQ792-1)/IF(OR($T796=0,$T796=""),1,$T796))),IF($T792=справочники!$E$11,POWER($T790,1+$T794*INT((AQ792-1)/IF(OR($T796=0,$T796=""),1,$T796))),0)))))</f>
        <v>0</v>
      </c>
      <c r="AR798" s="99">
        <f>IF(AR794="",0,IF(AR792=1,$T790,IF($T792=справочники!$E$9,$T790+$T794*INT((AR792-1)/IF(OR($T796=0,$T796=""),1,$T796)),IF($T792=справочники!$E$10,$T790*POWER($T794,INT((AR792-1)/IF(OR($T796=0,$T796=""),1,$T796))),IF($T792=справочники!$E$11,POWER($T790,1+$T794*INT((AR792-1)/IF(OR($T796=0,$T796=""),1,$T796))),0)))))</f>
        <v>0</v>
      </c>
      <c r="AS798" s="99">
        <f>IF(AS794="",0,IF(AS792=1,$T790,IF($T792=справочники!$E$9,$T790+$T794*INT((AS792-1)/IF(OR($T796=0,$T796=""),1,$T796)),IF($T792=справочники!$E$10,$T790*POWER($T794,INT((AS792-1)/IF(OR($T796=0,$T796=""),1,$T796))),IF($T792=справочники!$E$11,POWER($T790,1+$T794*INT((AS792-1)/IF(OR($T796=0,$T796=""),1,$T796))),0)))))</f>
        <v>0</v>
      </c>
      <c r="AT798" s="99">
        <f>IF(AT794="",0,IF(AT792=1,$T790,IF($T792=справочники!$E$9,$T790+$T794*INT((AT792-1)/IF(OR($T796=0,$T796=""),1,$T796)),IF($T792=справочники!$E$10,$T790*POWER($T794,INT((AT792-1)/IF(OR($T796=0,$T796=""),1,$T796))),IF($T792=справочники!$E$11,POWER($T790,1+$T794*INT((AT792-1)/IF(OR($T796=0,$T796=""),1,$T796))),0)))))</f>
        <v>0</v>
      </c>
      <c r="AU798" s="99">
        <f>IF(AU794="",0,IF(AU792=1,$T790,IF($T792=справочники!$E$9,$T790+$T794*INT((AU792-1)/IF(OR($T796=0,$T796=""),1,$T796)),IF($T792=справочники!$E$10,$T790*POWER($T794,INT((AU792-1)/IF(OR($T796=0,$T796=""),1,$T796))),IF($T792=справочники!$E$11,POWER($T790,1+$T794*INT((AU792-1)/IF(OR($T796=0,$T796=""),1,$T796))),0)))))</f>
        <v>0</v>
      </c>
      <c r="AV798" s="99">
        <f>IF(AV794="",0,IF(AV792=1,$T790,IF($T792=справочники!$E$9,$T790+$T794*INT((AV792-1)/IF(OR($T796=0,$T796=""),1,$T796)),IF($T792=справочники!$E$10,$T790*POWER($T794,INT((AV792-1)/IF(OR($T796=0,$T796=""),1,$T796))),IF($T792=справочники!$E$11,POWER($T790,1+$T794*INT((AV792-1)/IF(OR($T796=0,$T796=""),1,$T796))),0)))))</f>
        <v>0</v>
      </c>
      <c r="AW798" s="99">
        <f>IF(AW794="",0,IF(AW792=1,$T790,IF($T792=справочники!$E$9,$T790+$T794*INT((AW792-1)/IF(OR($T796=0,$T796=""),1,$T796)),IF($T792=справочники!$E$10,$T790*POWER($T794,INT((AW792-1)/IF(OR($T796=0,$T796=""),1,$T796))),IF($T792=справочники!$E$11,POWER($T790,1+$T794*INT((AW792-1)/IF(OR($T796=0,$T796=""),1,$T796))),0)))))</f>
        <v>0</v>
      </c>
      <c r="AX798" s="99">
        <f>IF(AX794="",0,IF(AX792=1,$T790,IF($T792=справочники!$E$9,$T790+$T794*INT((AX792-1)/IF(OR($T796=0,$T796=""),1,$T796)),IF($T792=справочники!$E$10,$T790*POWER($T794,INT((AX792-1)/IF(OR($T796=0,$T796=""),1,$T796))),IF($T792=справочники!$E$11,POWER($T790,1+$T794*INT((AX792-1)/IF(OR($T796=0,$T796=""),1,$T796))),0)))))</f>
        <v>0</v>
      </c>
      <c r="AY798" s="99">
        <f>IF(AY794="",0,IF(AY792=1,$T790,IF($T792=справочники!$E$9,$T790+$T794*INT((AY792-1)/IF(OR($T796=0,$T796=""),1,$T796)),IF($T792=справочники!$E$10,$T790*POWER($T794,INT((AY792-1)/IF(OR($T796=0,$T796=""),1,$T796))),IF($T792=справочники!$E$11,POWER($T790,1+$T794*INT((AY792-1)/IF(OR($T796=0,$T796=""),1,$T796))),0)))))</f>
        <v>0</v>
      </c>
      <c r="AZ798" s="99">
        <f>IF(AZ794="",0,IF(AZ792=1,$T790,IF($T792=справочники!$E$9,$T790+$T794*INT((AZ792-1)/IF(OR($T796=0,$T796=""),1,$T796)),IF($T792=справочники!$E$10,$T790*POWER($T794,INT((AZ792-1)/IF(OR($T796=0,$T796=""),1,$T796))),IF($T792=справочники!$E$11,POWER($T790,1+$T794*INT((AZ792-1)/IF(OR($T796=0,$T796=""),1,$T796))),0)))))</f>
        <v>0</v>
      </c>
      <c r="BA798" s="99">
        <f>IF(BA794="",0,IF(BA792=1,$T790,IF($T792=справочники!$E$9,$T790+$T794*INT((BA792-1)/IF(OR($T796=0,$T796=""),1,$T796)),IF($T792=справочники!$E$10,$T790*POWER($T794,INT((BA792-1)/IF(OR($T796=0,$T796=""),1,$T796))),IF($T792=справочники!$E$11,POWER($T790,1+$T794*INT((BA792-1)/IF(OR($T796=0,$T796=""),1,$T796))),0)))))</f>
        <v>0</v>
      </c>
      <c r="BB798" s="99">
        <f>IF(BB794="",0,IF(BB792=1,$T790,IF($T792=справочники!$E$9,$T790+$T794*INT((BB792-1)/IF(OR($T796=0,$T796=""),1,$T796)),IF($T792=справочники!$E$10,$T790*POWER($T794,INT((BB792-1)/IF(OR($T796=0,$T796=""),1,$T796))),IF($T792=справочники!$E$11,POWER($T790,1+$T794*INT((BB792-1)/IF(OR($T796=0,$T796=""),1,$T796))),0)))))</f>
        <v>0</v>
      </c>
      <c r="BC798" s="99">
        <f>IF(BC794="",0,IF(BC792=1,$T790,IF($T792=справочники!$E$9,$T790+$T794*INT((BC792-1)/IF(OR($T796=0,$T796=""),1,$T796)),IF($T792=справочники!$E$10,$T790*POWER($T794,INT((BC792-1)/IF(OR($T796=0,$T796=""),1,$T796))),IF($T792=справочники!$E$11,POWER($T790,1+$T794*INT((BC792-1)/IF(OR($T796=0,$T796=""),1,$T796))),0)))))</f>
        <v>0</v>
      </c>
      <c r="BD798" s="99">
        <f>IF(BD794="",0,IF(BD792=1,$T790,IF($T792=справочники!$E$9,$T790+$T794*INT((BD792-1)/IF(OR($T796=0,$T796=""),1,$T796)),IF($T792=справочники!$E$10,$T790*POWER($T794,INT((BD792-1)/IF(OR($T796=0,$T796=""),1,$T796))),IF($T792=справочники!$E$11,POWER($T790,1+$T794*INT((BD792-1)/IF(OR($T796=0,$T796=""),1,$T796))),0)))))</f>
        <v>0</v>
      </c>
      <c r="BE798" s="99">
        <f>IF(BE794="",0,IF(BE792=1,$T790,IF($T792=справочники!$E$9,$T790+$T794*INT((BE792-1)/IF(OR($T796=0,$T796=""),1,$T796)),IF($T792=справочники!$E$10,$T790*POWER($T794,INT((BE792-1)/IF(OR($T796=0,$T796=""),1,$T796))),IF($T792=справочники!$E$11,POWER($T790,1+$T794*INT((BE792-1)/IF(OR($T796=0,$T796=""),1,$T796))),0)))))</f>
        <v>0</v>
      </c>
      <c r="BF798" s="99">
        <f>IF(BF794="",0,IF(BF792=1,$T790,IF($T792=справочники!$E$9,$T790+$T794*INT((BF792-1)/IF(OR($T796=0,$T796=""),1,$T796)),IF($T792=справочники!$E$10,$T790*POWER($T794,INT((BF792-1)/IF(OR($T796=0,$T796=""),1,$T796))),IF($T792=справочники!$E$11,POWER($T790,1+$T794*INT((BF792-1)/IF(OR($T796=0,$T796=""),1,$T796))),0)))))</f>
        <v>0</v>
      </c>
      <c r="BG798" s="99">
        <f>IF(BG794="",0,IF(BG792=1,$T790,IF($T792=справочники!$E$9,$T790+$T794*INT((BG792-1)/IF(OR($T796=0,$T796=""),1,$T796)),IF($T792=справочники!$E$10,$T790*POWER($T794,INT((BG792-1)/IF(OR($T796=0,$T796=""),1,$T796))),IF($T792=справочники!$E$11,POWER($T790,1+$T794*INT((BG792-1)/IF(OR($T796=0,$T796=""),1,$T796))),0)))))</f>
        <v>0</v>
      </c>
      <c r="BH798" s="99">
        <f>IF(BH794="",0,IF(BH792=1,$T790,IF($T792=справочники!$E$9,$T790+$T794*INT((BH792-1)/IF(OR($T796=0,$T796=""),1,$T796)),IF($T792=справочники!$E$10,$T790*POWER($T794,INT((BH792-1)/IF(OR($T796=0,$T796=""),1,$T796))),IF($T792=справочники!$E$11,POWER($T790,1+$T794*INT((BH792-1)/IF(OR($T796=0,$T796=""),1,$T796))),0)))))</f>
        <v>0</v>
      </c>
      <c r="BI798" s="99">
        <f>IF(BI794="",0,IF(BI792=1,$T790,IF($T792=справочники!$E$9,$T790+$T794*INT((BI792-1)/IF(OR($T796=0,$T796=""),1,$T796)),IF($T792=справочники!$E$10,$T790*POWER($T794,INT((BI792-1)/IF(OR($T796=0,$T796=""),1,$T796))),IF($T792=справочники!$E$11,POWER($T790,1+$T794*INT((BI792-1)/IF(OR($T796=0,$T796=""),1,$T796))),0)))))</f>
        <v>0</v>
      </c>
      <c r="BJ798" s="99">
        <f>IF(BJ794="",0,IF(BJ792=1,$T790,IF($T792=справочники!$E$9,$T790+$T794*INT((BJ792-1)/IF(OR($T796=0,$T796=""),1,$T796)),IF($T792=справочники!$E$10,$T790*POWER($T794,INT((BJ792-1)/IF(OR($T796=0,$T796=""),1,$T796))),IF($T792=справочники!$E$11,POWER($T790,1+$T794*INT((BJ792-1)/IF(OR($T796=0,$T796=""),1,$T796))),0)))))</f>
        <v>0</v>
      </c>
      <c r="BK798" s="99">
        <f>IF(BK794="",0,IF(BK792=1,$T790,IF($T792=справочники!$E$9,$T790+$T794*INT((BK792-1)/IF(OR($T796=0,$T796=""),1,$T796)),IF($T792=справочники!$E$10,$T790*POWER($T794,INT((BK792-1)/IF(OR($T796=0,$T796=""),1,$T796))),IF($T792=справочники!$E$11,POWER($T790,1+$T794*INT((BK792-1)/IF(OR($T796=0,$T796=""),1,$T796))),0)))))</f>
        <v>0</v>
      </c>
      <c r="BL798" s="99">
        <f>IF(BL794="",0,IF(BL792=1,$T790,IF($T792=справочники!$E$9,$T790+$T794*INT((BL792-1)/IF(OR($T796=0,$T796=""),1,$T796)),IF($T792=справочники!$E$10,$T790*POWER($T794,INT((BL792-1)/IF(OR($T796=0,$T796=""),1,$T796))),IF($T792=справочники!$E$11,POWER($T790,1+$T794*INT((BL792-1)/IF(OR($T796=0,$T796=""),1,$T796))),0)))))</f>
        <v>0</v>
      </c>
      <c r="BM798" s="99">
        <f>IF(BM794="",0,IF(BM792=1,$T790,IF($T792=справочники!$E$9,$T790+$T794*INT((BM792-1)/IF(OR($T796=0,$T796=""),1,$T796)),IF($T792=справочники!$E$10,$T790*POWER($T794,INT((BM792-1)/IF(OR($T796=0,$T796=""),1,$T796))),IF($T792=справочники!$E$11,POWER($T790,1+$T794*INT((BM792-1)/IF(OR($T796=0,$T796=""),1,$T796))),0)))))</f>
        <v>0</v>
      </c>
      <c r="BN798" s="99">
        <f>IF(BN794="",0,IF(BN792=1,$T790,IF($T792=справочники!$E$9,$T790+$T794*INT((BN792-1)/IF(OR($T796=0,$T796=""),1,$T796)),IF($T792=справочники!$E$10,$T790*POWER($T794,INT((BN792-1)/IF(OR($T796=0,$T796=""),1,$T796))),IF($T792=справочники!$E$11,POWER($T790,1+$T794*INT((BN792-1)/IF(OR($T796=0,$T796=""),1,$T796))),0)))))</f>
        <v>0</v>
      </c>
      <c r="BO798" s="99">
        <f>IF(BO794="",0,IF(BO792=1,$T790,IF($T792=справочники!$E$9,$T790+$T794*INT((BO792-1)/IF(OR($T796=0,$T796=""),1,$T796)),IF($T792=справочники!$E$10,$T790*POWER($T794,INT((BO792-1)/IF(OR($T796=0,$T796=""),1,$T796))),IF($T792=справочники!$E$11,POWER($T790,1+$T794*INT((BO792-1)/IF(OR($T796=0,$T796=""),1,$T796))),0)))))</f>
        <v>0</v>
      </c>
      <c r="BP798" s="99">
        <f>IF(BP794="",0,IF(BP792=1,$T790,IF($T792=справочники!$E$9,$T790+$T794*INT((BP792-1)/IF(OR($T796=0,$T796=""),1,$T796)),IF($T792=справочники!$E$10,$T790*POWER($T794,INT((BP792-1)/IF(OR($T796=0,$T796=""),1,$T796))),IF($T792=справочники!$E$11,POWER($T790,1+$T794*INT((BP792-1)/IF(OR($T796=0,$T796=""),1,$T796))),0)))))</f>
        <v>0</v>
      </c>
      <c r="BQ798" s="99">
        <f>IF(BQ794="",0,IF(BQ792=1,$T790,IF($T792=справочники!$E$9,$T790+$T794*INT((BQ792-1)/IF(OR($T796=0,$T796=""),1,$T796)),IF($T792=справочники!$E$10,$T790*POWER($T794,INT((BQ792-1)/IF(OR($T796=0,$T796=""),1,$T796))),IF($T792=справочники!$E$11,POWER($T790,1+$T794*INT((BQ792-1)/IF(OR($T796=0,$T796=""),1,$T796))),0)))))</f>
        <v>0</v>
      </c>
      <c r="BR798" s="99">
        <f>IF(BR794="",0,IF(BR792=1,$T790,IF($T792=справочники!$E$9,$T790+$T794*INT((BR792-1)/IF(OR($T796=0,$T796=""),1,$T796)),IF($T792=справочники!$E$10,$T790*POWER($T794,INT((BR792-1)/IF(OR($T796=0,$T796=""),1,$T796))),IF($T792=справочники!$E$11,POWER($T790,1+$T794*INT((BR792-1)/IF(OR($T796=0,$T796=""),1,$T796))),0)))))</f>
        <v>0</v>
      </c>
      <c r="BS798" s="99">
        <f>IF(BS794="",0,IF(BS792=1,$T790,IF($T792=справочники!$E$9,$T790+$T794*INT((BS792-1)/IF(OR($T796=0,$T796=""),1,$T796)),IF($T792=справочники!$E$10,$T790*POWER($T794,INT((BS792-1)/IF(OR($T796=0,$T796=""),1,$T796))),IF($T792=справочники!$E$11,POWER($T790,1+$T794*INT((BS792-1)/IF(OR($T796=0,$T796=""),1,$T796))),0)))))</f>
        <v>0</v>
      </c>
      <c r="BT798" s="99">
        <f>IF(BT794="",0,IF(BT792=1,$T790,IF($T792=справочники!$E$9,$T790+$T794*INT((BT792-1)/IF(OR($T796=0,$T796=""),1,$T796)),IF($T792=справочники!$E$10,$T790*POWER($T794,INT((BT792-1)/IF(OR($T796=0,$T796=""),1,$T796))),IF($T792=справочники!$E$11,POWER($T790,1+$T794*INT((BT792-1)/IF(OR($T796=0,$T796=""),1,$T796))),0)))))</f>
        <v>0</v>
      </c>
      <c r="BU798" s="99">
        <f>IF(BU794="",0,IF(BU792=1,$T790,IF($T792=справочники!$E$9,$T790+$T794*INT((BU792-1)/IF(OR($T796=0,$T796=""),1,$T796)),IF($T792=справочники!$E$10,$T790*POWER($T794,INT((BU792-1)/IF(OR($T796=0,$T796=""),1,$T796))),IF($T792=справочники!$E$11,POWER($T790,1+$T794*INT((BU792-1)/IF(OR($T796=0,$T796=""),1,$T796))),0)))))</f>
        <v>0</v>
      </c>
      <c r="BV798" s="99">
        <f>IF(BV794="",0,IF(BV792=1,$T790,IF($T792=справочники!$E$9,$T790+$T794*INT((BV792-1)/IF(OR($T796=0,$T796=""),1,$T796)),IF($T792=справочники!$E$10,$T790*POWER($T794,INT((BV792-1)/IF(OR($T796=0,$T796=""),1,$T796))),IF($T792=справочники!$E$11,POWER($T790,1+$T794*INT((BV792-1)/IF(OR($T796=0,$T796=""),1,$T796))),0)))))</f>
        <v>0</v>
      </c>
      <c r="BW798" s="99">
        <f>IF(BW794="",0,IF(BW792=1,$T790,IF($T792=справочники!$E$9,$T790+$T794*INT((BW792-1)/IF(OR($T796=0,$T796=""),1,$T796)),IF($T792=справочники!$E$10,$T790*POWER($T794,INT((BW792-1)/IF(OR($T796=0,$T796=""),1,$T796))),IF($T792=справочники!$E$11,POWER($T790,1+$T794*INT((BW792-1)/IF(OR($T796=0,$T796=""),1,$T796))),0)))))</f>
        <v>0</v>
      </c>
      <c r="BX798" s="99">
        <f>IF(BX794="",0,IF(BX792=1,$T790,IF($T792=справочники!$E$9,$T790+$T794*INT((BX792-1)/IF(OR($T796=0,$T796=""),1,$T796)),IF($T792=справочники!$E$10,$T790*POWER($T794,INT((BX792-1)/IF(OR($T796=0,$T796=""),1,$T796))),IF($T792=справочники!$E$11,POWER($T790,1+$T794*INT((BX792-1)/IF(OR($T796=0,$T796=""),1,$T796))),0)))))</f>
        <v>0</v>
      </c>
      <c r="BY798" s="99">
        <f>IF(BY794="",0,IF(BY792=1,$T790,IF($T792=справочники!$E$9,$T790+$T794*INT((BY792-1)/IF(OR($T796=0,$T796=""),1,$T796)),IF($T792=справочники!$E$10,$T790*POWER($T794,INT((BY792-1)/IF(OR($T796=0,$T796=""),1,$T796))),IF($T792=справочники!$E$11,POWER($T790,1+$T794*INT((BY792-1)/IF(OR($T796=0,$T796=""),1,$T796))),0)))))</f>
        <v>0</v>
      </c>
      <c r="BZ798" s="99">
        <f>IF(BZ794="",0,IF(BZ792=1,$T790,IF($T792=справочники!$E$9,$T790+$T794*INT((BZ792-1)/IF(OR($T796=0,$T796=""),1,$T796)),IF($T792=справочники!$E$10,$T790*POWER($T794,INT((BZ792-1)/IF(OR($T796=0,$T796=""),1,$T796))),IF($T792=справочники!$E$11,POWER($T790,1+$T794*INT((BZ792-1)/IF(OR($T796=0,$T796=""),1,$T796))),0)))))</f>
        <v>0</v>
      </c>
      <c r="CA798" s="99">
        <f>IF(CA794="",0,IF(CA792=1,$T790,IF($T792=справочники!$E$9,$T790+$T794*INT((CA792-1)/IF(OR($T796=0,$T796=""),1,$T796)),IF($T792=справочники!$E$10,$T790*POWER($T794,INT((CA792-1)/IF(OR($T796=0,$T796=""),1,$T796))),IF($T792=справочники!$E$11,POWER($T790,1+$T794*INT((CA792-1)/IF(OR($T796=0,$T796=""),1,$T796))),0)))))</f>
        <v>0</v>
      </c>
      <c r="CB798" s="99">
        <f>IF(CB794="",0,IF(CB792=1,$T790,IF($T792=справочники!$E$9,$T790+$T794*INT((CB792-1)/IF(OR($T796=0,$T796=""),1,$T796)),IF($T792=справочники!$E$10,$T790*POWER($T794,INT((CB792-1)/IF(OR($T796=0,$T796=""),1,$T796))),IF($T792=справочники!$E$11,POWER($T790,1+$T794*INT((CB792-1)/IF(OR($T796=0,$T796=""),1,$T796))),0)))))</f>
        <v>0</v>
      </c>
      <c r="CC798" s="99">
        <f>IF(CC794="",0,IF(CC792=1,$T790,IF($T792=справочники!$E$9,$T790+$T794*INT((CC792-1)/IF(OR($T796=0,$T796=""),1,$T796)),IF($T792=справочники!$E$10,$T790*POWER($T794,INT((CC792-1)/IF(OR($T796=0,$T796=""),1,$T796))),IF($T792=справочники!$E$11,POWER($T790,1+$T794*INT((CC792-1)/IF(OR($T796=0,$T796=""),1,$T796))),0)))))</f>
        <v>0</v>
      </c>
      <c r="CD798" s="99">
        <f>IF(CD794="",0,IF(CD792=1,$T790,IF($T792=справочники!$E$9,$T790+$T794*INT((CD792-1)/IF(OR($T796=0,$T796=""),1,$T796)),IF($T792=справочники!$E$10,$T790*POWER($T794,INT((CD792-1)/IF(OR($T796=0,$T796=""),1,$T796))),IF($T792=справочники!$E$11,POWER($T790,1+$T794*INT((CD792-1)/IF(OR($T796=0,$T796=""),1,$T796))),0)))))</f>
        <v>0</v>
      </c>
      <c r="CE798" s="99">
        <f>IF(CE794="",0,IF(CE792=1,$T790,IF($T792=справочники!$E$9,$T790+$T794*INT((CE792-1)/IF(OR($T796=0,$T796=""),1,$T796)),IF($T792=справочники!$E$10,$T790*POWER($T794,INT((CE792-1)/IF(OR($T796=0,$T796=""),1,$T796))),IF($T792=справочники!$E$11,POWER($T790,1+$T794*INT((CE792-1)/IF(OR($T796=0,$T796=""),1,$T796))),0)))))</f>
        <v>0</v>
      </c>
      <c r="CF798" s="99">
        <f>IF(CF794="",0,IF(CF792=1,$T790,IF($T792=справочники!$E$9,$T790+$T794*INT((CF792-1)/IF(OR($T796=0,$T796=""),1,$T796)),IF($T792=справочники!$E$10,$T790*POWER($T794,INT((CF792-1)/IF(OR($T796=0,$T796=""),1,$T796))),IF($T792=справочники!$E$11,POWER($T790,1+$T794*INT((CF792-1)/IF(OR($T796=0,$T796=""),1,$T796))),0)))))</f>
        <v>0</v>
      </c>
      <c r="CG798" s="99">
        <f>IF(CG794="",0,IF(CG792=1,$T790,IF($T792=справочники!$E$9,$T790+$T794*INT((CG792-1)/IF(OR($T796=0,$T796=""),1,$T796)),IF($T792=справочники!$E$10,$T790*POWER($T794,INT((CG792-1)/IF(OR($T796=0,$T796=""),1,$T796))),IF($T792=справочники!$E$11,POWER($T790,1+$T794*INT((CG792-1)/IF(OR($T796=0,$T796=""),1,$T796))),0)))))</f>
        <v>0</v>
      </c>
      <c r="CH798" s="99">
        <f>IF(CH794="",0,IF(CH792=1,$T790,IF($T792=справочники!$E$9,$T790+$T794*INT((CH792-1)/IF(OR($T796=0,$T796=""),1,$T796)),IF($T792=справочники!$E$10,$T790*POWER($T794,INT((CH792-1)/IF(OR($T796=0,$T796=""),1,$T796))),IF($T792=справочники!$E$11,POWER($T790,1+$T794*INT((CH792-1)/IF(OR($T796=0,$T796=""),1,$T796))),0)))))</f>
        <v>0</v>
      </c>
      <c r="CI798" s="99">
        <f>IF(CI794="",0,IF(CI792=1,$T790,IF($T792=справочники!$E$9,$T790+$T794*INT((CI792-1)/IF(OR($T796=0,$T796=""),1,$T796)),IF($T792=справочники!$E$10,$T790*POWER($T794,INT((CI792-1)/IF(OR($T796=0,$T796=""),1,$T796))),IF($T792=справочники!$E$11,POWER($T790,1+$T794*INT((CI792-1)/IF(OR($T796=0,$T796=""),1,$T796))),0)))))</f>
        <v>0</v>
      </c>
      <c r="CJ798" s="99">
        <f>IF(CJ794="",0,IF(CJ792=1,$T790,IF($T792=справочники!$E$9,$T790+$T794*INT((CJ792-1)/IF(OR($T796=0,$T796=""),1,$T796)),IF($T792=справочники!$E$10,$T790*POWER($T794,INT((CJ792-1)/IF(OR($T796=0,$T796=""),1,$T796))),IF($T792=справочники!$E$11,POWER($T790,1+$T794*INT((CJ792-1)/IF(OR($T796=0,$T796=""),1,$T796))),0)))))</f>
        <v>0</v>
      </c>
      <c r="CK798" s="99">
        <f>IF(CK794="",0,IF(CK792=1,$T790,IF($T792=справочники!$E$9,$T790+$T794*INT((CK792-1)/IF(OR($T796=0,$T796=""),1,$T796)),IF($T792=справочники!$E$10,$T790*POWER($T794,INT((CK792-1)/IF(OR($T796=0,$T796=""),1,$T796))),IF($T792=справочники!$E$11,POWER($T790,1+$T794*INT((CK792-1)/IF(OR($T796=0,$T796=""),1,$T796))),0)))))</f>
        <v>0</v>
      </c>
      <c r="CL798" s="99">
        <f>IF(CL794="",0,IF(CL792=1,$T790,IF($T792=справочники!$E$9,$T790+$T794*INT((CL792-1)/IF(OR($T796=0,$T796=""),1,$T796)),IF($T792=справочники!$E$10,$T790*POWER($T794,INT((CL792-1)/IF(OR($T796=0,$T796=""),1,$T796))),IF($T792=справочники!$E$11,POWER($T790,1+$T794*INT((CL792-1)/IF(OR($T796=0,$T796=""),1,$T796))),0)))))</f>
        <v>0</v>
      </c>
      <c r="CM798" s="99">
        <f>IF(CM794="",0,IF(CM792=1,$T790,IF($T792=справочники!$E$9,$T790+$T794*INT((CM792-1)/IF(OR($T796=0,$T796=""),1,$T796)),IF($T792=справочники!$E$10,$T790*POWER($T794,INT((CM792-1)/IF(OR($T796=0,$T796=""),1,$T796))),IF($T792=справочники!$E$11,POWER($T790,1+$T794*INT((CM792-1)/IF(OR($T796=0,$T796=""),1,$T796))),0)))))</f>
        <v>0</v>
      </c>
      <c r="CN798" s="99">
        <f>IF(CN794="",0,IF(CN792=1,$T790,IF($T792=справочники!$E$9,$T790+$T794*INT((CN792-1)/IF(OR($T796=0,$T796=""),1,$T796)),IF($T792=справочники!$E$10,$T790*POWER($T794,INT((CN792-1)/IF(OR($T796=0,$T796=""),1,$T796))),IF($T792=справочники!$E$11,POWER($T790,1+$T794*INT((CN792-1)/IF(OR($T796=0,$T796=""),1,$T796))),0)))))</f>
        <v>0</v>
      </c>
      <c r="CO798" s="99">
        <f>IF(CO794="",0,IF(CO792=1,$T790,IF($T792=справочники!$E$9,$T790+$T794*INT((CO792-1)/IF(OR($T796=0,$T796=""),1,$T796)),IF($T792=справочники!$E$10,$T790*POWER($T794,INT((CO792-1)/IF(OR($T796=0,$T796=""),1,$T796))),IF($T792=справочники!$E$11,POWER($T790,1+$T794*INT((CO792-1)/IF(OR($T796=0,$T796=""),1,$T796))),0)))))</f>
        <v>0</v>
      </c>
      <c r="CP798" s="99">
        <f>IF(CP794="",0,IF(CP792=1,$T790,IF($T792=справочники!$E$9,$T790+$T794*INT((CP792-1)/IF(OR($T796=0,$T796=""),1,$T796)),IF($T792=справочники!$E$10,$T790*POWER($T794,INT((CP792-1)/IF(OR($T796=0,$T796=""),1,$T796))),IF($T792=справочники!$E$11,POWER($T790,1+$T794*INT((CP792-1)/IF(OR($T796=0,$T796=""),1,$T796))),0)))))</f>
        <v>0</v>
      </c>
      <c r="CQ798" s="99">
        <f>IF(CQ794="",0,IF(CQ792=1,$T790,IF($T792=справочники!$E$9,$T790+$T794*INT((CQ792-1)/IF(OR($T796=0,$T796=""),1,$T796)),IF($T792=справочники!$E$10,$T790*POWER($T794,INT((CQ792-1)/IF(OR($T796=0,$T796=""),1,$T796))),IF($T792=справочники!$E$11,POWER($T790,1+$T794*INT((CQ792-1)/IF(OR($T796=0,$T796=""),1,$T796))),0)))))</f>
        <v>0</v>
      </c>
      <c r="CR798" s="99">
        <f>IF(CR794="",0,IF(CR792=1,$T790,IF($T792=справочники!$E$9,$T790+$T794*INT((CR792-1)/IF(OR($T796=0,$T796=""),1,$T796)),IF($T792=справочники!$E$10,$T790*POWER($T794,INT((CR792-1)/IF(OR($T796=0,$T796=""),1,$T796))),IF($T792=справочники!$E$11,POWER($T790,1+$T794*INT((CR792-1)/IF(OR($T796=0,$T796=""),1,$T796))),0)))))</f>
        <v>0</v>
      </c>
      <c r="CS798" s="99">
        <f>IF(CS794="",0,IF(CS792=1,$T790,IF($T792=справочники!$E$9,$T790+$T794*INT((CS792-1)/IF(OR($T796=0,$T796=""),1,$T796)),IF($T792=справочники!$E$10,$T790*POWER($T794,INT((CS792-1)/IF(OR($T796=0,$T796=""),1,$T796))),IF($T792=справочники!$E$11,POWER($T790,1+$T794*INT((CS792-1)/IF(OR($T796=0,$T796=""),1,$T796))),0)))))</f>
        <v>0</v>
      </c>
      <c r="CT798" s="99">
        <f>IF(CT794="",0,IF(CT792=1,$T790,IF($T792=справочники!$E$9,$T790+$T794*INT((CT792-1)/IF(OR($T796=0,$T796=""),1,$T796)),IF($T792=справочники!$E$10,$T790*POWER($T794,INT((CT792-1)/IF(OR($T796=0,$T796=""),1,$T796))),IF($T792=справочники!$E$11,POWER($T790,1+$T794*INT((CT792-1)/IF(OR($T796=0,$T796=""),1,$T796))),0)))))</f>
        <v>0</v>
      </c>
      <c r="CU798" s="99">
        <f>IF(CU794="",0,IF(CU792=1,$T790,IF($T792=справочники!$E$9,$T790+$T794*INT((CU792-1)/IF(OR($T796=0,$T796=""),1,$T796)),IF($T792=справочники!$E$10,$T790*POWER($T794,INT((CU792-1)/IF(OR($T796=0,$T796=""),1,$T796))),IF($T792=справочники!$E$11,POWER($T790,1+$T794*INT((CU792-1)/IF(OR($T796=0,$T796=""),1,$T796))),0)))))</f>
        <v>0</v>
      </c>
      <c r="CV798" s="99">
        <f>IF(CV794="",0,IF(CV792=1,$T790,IF($T792=справочники!$E$9,$T790+$T794*INT((CV792-1)/IF(OR($T796=0,$T796=""),1,$T796)),IF($T792=справочники!$E$10,$T790*POWER($T794,INT((CV792-1)/IF(OR($T796=0,$T796=""),1,$T796))),IF($T792=справочники!$E$11,POWER($T790,1+$T794*INT((CV792-1)/IF(OR($T796=0,$T796=""),1,$T796))),0)))))</f>
        <v>0</v>
      </c>
      <c r="CW798" s="99">
        <f>IF(CW794="",0,IF(CW792=1,$T790,IF($T792=справочники!$E$9,$T790+$T794*INT((CW792-1)/IF(OR($T796=0,$T796=""),1,$T796)),IF($T792=справочники!$E$10,$T790*POWER($T794,INT((CW792-1)/IF(OR($T796=0,$T796=""),1,$T796))),IF($T792=справочники!$E$11,POWER($T790,1+$T794*INT((CW792-1)/IF(OR($T796=0,$T796=""),1,$T796))),0)))))</f>
        <v>0</v>
      </c>
      <c r="CX798" s="99">
        <f>IF(CX794="",0,IF(CX792=1,$T790,IF($T792=справочники!$E$9,$T790+$T794*INT((CX792-1)/IF(OR($T796=0,$T796=""),1,$T796)),IF($T792=справочники!$E$10,$T790*POWER($T794,INT((CX792-1)/IF(OR($T796=0,$T796=""),1,$T796))),IF($T792=справочники!$E$11,POWER($T790,1+$T794*INT((CX792-1)/IF(OR($T796=0,$T796=""),1,$T796))),0)))))</f>
        <v>0</v>
      </c>
      <c r="CY798" s="99">
        <f>IF(CY794="",0,IF(CY792=1,$T790,IF($T792=справочники!$E$9,$T790+$T794*INT((CY792-1)/IF(OR($T796=0,$T796=""),1,$T796)),IF($T792=справочники!$E$10,$T790*POWER($T794,INT((CY792-1)/IF(OR($T796=0,$T796=""),1,$T796))),IF($T792=справочники!$E$11,POWER($T790,1+$T794*INT((CY792-1)/IF(OR($T796=0,$T796=""),1,$T796))),0)))))</f>
        <v>0</v>
      </c>
      <c r="CZ798" s="99">
        <f>IF(CZ794="",0,IF(CZ792=1,$T790,IF($T792=справочники!$E$9,$T790+$T794*INT((CZ792-1)/IF(OR($T796=0,$T796=""),1,$T796)),IF($T792=справочники!$E$10,$T790*POWER($T794,INT((CZ792-1)/IF(OR($T796=0,$T796=""),1,$T796))),IF($T792=справочники!$E$11,POWER($T790,1+$T794*INT((CZ792-1)/IF(OR($T796=0,$T796=""),1,$T796))),0)))))</f>
        <v>0</v>
      </c>
      <c r="DA798" s="99">
        <f>IF(DA794="",0,IF(DA792=1,$T790,IF($T792=справочники!$E$9,$T790+$T794*INT((DA792-1)/IF(OR($T796=0,$T796=""),1,$T796)),IF($T792=справочники!$E$10,$T790*POWER($T794,INT((DA792-1)/IF(OR($T796=0,$T796=""),1,$T796))),IF($T792=справочники!$E$11,POWER($T790,1+$T794*INT((DA792-1)/IF(OR($T796=0,$T796=""),1,$T796))),0)))))</f>
        <v>0</v>
      </c>
      <c r="DB798" s="99">
        <f>IF(DB794="",0,IF(DB792=1,$T790,IF($T792=справочники!$E$9,$T790+$T794*INT((DB792-1)/IF(OR($T796=0,$T796=""),1,$T796)),IF($T792=справочники!$E$10,$T790*POWER($T794,INT((DB792-1)/IF(OR($T796=0,$T796=""),1,$T796))),IF($T792=справочники!$E$11,POWER($T790,1+$T794*INT((DB792-1)/IF(OR($T796=0,$T796=""),1,$T796))),0)))))</f>
        <v>0</v>
      </c>
      <c r="DC798" s="99">
        <f>IF(DC794="",0,IF(DC792=1,$T790,IF($T792=справочники!$E$9,$T790+$T794*INT((DC792-1)/IF(OR($T796=0,$T796=""),1,$T796)),IF($T792=справочники!$E$10,$T790*POWER($T794,INT((DC792-1)/IF(OR($T796=0,$T796=""),1,$T796))),IF($T792=справочники!$E$11,POWER($T790,1+$T794*INT((DC792-1)/IF(OR($T796=0,$T796=""),1,$T796))),0)))))</f>
        <v>0</v>
      </c>
      <c r="DD798" s="99">
        <f>IF(DD794="",0,IF(DD792=1,$T790,IF($T792=справочники!$E$9,$T790+$T794*INT((DD792-1)/IF(OR($T796=0,$T796=""),1,$T796)),IF($T792=справочники!$E$10,$T790*POWER($T794,INT((DD792-1)/IF(OR($T796=0,$T796=""),1,$T796))),IF($T792=справочники!$E$11,POWER($T790,1+$T794*INT((DD792-1)/IF(OR($T796=0,$T796=""),1,$T796))),0)))))</f>
        <v>0</v>
      </c>
      <c r="DE798" s="99">
        <f>IF(DE794="",0,IF(DE792=1,$T790,IF($T792=справочники!$E$9,$T790+$T794*INT((DE792-1)/IF(OR($T796=0,$T796=""),1,$T796)),IF($T792=справочники!$E$10,$T790*POWER($T794,INT((DE792-1)/IF(OR($T796=0,$T796=""),1,$T796))),IF($T792=справочники!$E$11,POWER($T790,1+$T794*INT((DE792-1)/IF(OR($T796=0,$T796=""),1,$T796))),0)))))</f>
        <v>0</v>
      </c>
      <c r="DF798" s="99">
        <f>IF(DF794="",0,IF(DF792=1,$T790,IF($T792=справочники!$E$9,$T790+$T794*INT((DF792-1)/IF(OR($T796=0,$T796=""),1,$T796)),IF($T792=справочники!$E$10,$T790*POWER($T794,INT((DF792-1)/IF(OR($T796=0,$T796=""),1,$T796))),IF($T792=справочники!$E$11,POWER($T790,1+$T794*INT((DF792-1)/IF(OR($T796=0,$T796=""),1,$T796))),0)))))</f>
        <v>0</v>
      </c>
      <c r="DG798" s="99">
        <f>IF(DG794="",0,IF(DG792=1,$T790,IF($T792=справочники!$E$9,$T790+$T794*INT((DG792-1)/IF(OR($T796=0,$T796=""),1,$T796)),IF($T792=справочники!$E$10,$T790*POWER($T794,INT((DG792-1)/IF(OR($T796=0,$T796=""),1,$T796))),IF($T792=справочники!$E$11,POWER($T790,1+$T794*INT((DG792-1)/IF(OR($T796=0,$T796=""),1,$T796))),0)))))</f>
        <v>0</v>
      </c>
      <c r="DH798" s="99">
        <f>IF(DH794="",0,IF(DH792=1,$T790,IF($T792=справочники!$E$9,$T790+$T794*INT((DH792-1)/IF(OR($T796=0,$T796=""),1,$T796)),IF($T792=справочники!$E$10,$T790*POWER($T794,INT((DH792-1)/IF(OR($T796=0,$T796=""),1,$T796))),IF($T792=справочники!$E$11,POWER($T790,1+$T794*INT((DH792-1)/IF(OR($T796=0,$T796=""),1,$T796))),0)))))</f>
        <v>0</v>
      </c>
      <c r="DI798" s="99">
        <f>IF(DI794="",0,IF(DI792=1,$T790,IF($T792=справочники!$E$9,$T790+$T794*INT((DI792-1)/IF(OR($T796=0,$T796=""),1,$T796)),IF($T792=справочники!$E$10,$T790*POWER($T794,INT((DI792-1)/IF(OR($T796=0,$T796=""),1,$T796))),IF($T792=справочники!$E$11,POWER($T790,1+$T794*INT((DI792-1)/IF(OR($T796=0,$T796=""),1,$T796))),0)))))</f>
        <v>0</v>
      </c>
      <c r="DJ798" s="99">
        <f>IF(DJ794="",0,IF(DJ792=1,$T790,IF($T792=справочники!$E$9,$T790+$T794*INT((DJ792-1)/IF(OR($T796=0,$T796=""),1,$T796)),IF($T792=справочники!$E$10,$T790*POWER($T794,INT((DJ792-1)/IF(OR($T796=0,$T796=""),1,$T796))),IF($T792=справочники!$E$11,POWER($T790,1+$T794*INT((DJ792-1)/IF(OR($T796=0,$T796=""),1,$T796))),0)))))</f>
        <v>0</v>
      </c>
      <c r="DK798" s="99">
        <f>IF(DK794="",0,IF(DK792=1,$T790,IF($T792=справочники!$E$9,$T790+$T794*INT((DK792-1)/IF(OR($T796=0,$T796=""),1,$T796)),IF($T792=справочники!$E$10,$T790*POWER($T794,INT((DK792-1)/IF(OR($T796=0,$T796=""),1,$T796))),IF($T792=справочники!$E$11,POWER($T790,1+$T794*INT((DK792-1)/IF(OR($T796=0,$T796=""),1,$T796))),0)))))</f>
        <v>0</v>
      </c>
      <c r="DL798" s="99">
        <f>IF(DL794="",0,IF(DL792=1,$T790,IF($T792=справочники!$E$9,$T790+$T794*INT((DL792-1)/IF(OR($T796=0,$T796=""),1,$T796)),IF($T792=справочники!$E$10,$T790*POWER($T794,INT((DL792-1)/IF(OR($T796=0,$T796=""),1,$T796))),IF($T792=справочники!$E$11,POWER($T790,1+$T794*INT((DL792-1)/IF(OR($T796=0,$T796=""),1,$T796))),0)))))</f>
        <v>0</v>
      </c>
      <c r="DM798" s="99">
        <f>IF(DM794="",0,IF(DM792=1,$T790,IF($T792=справочники!$E$9,$T790+$T794*INT((DM792-1)/IF(OR($T796=0,$T796=""),1,$T796)),IF($T792=справочники!$E$10,$T790*POWER($T794,INT((DM792-1)/IF(OR($T796=0,$T796=""),1,$T796))),IF($T792=справочники!$E$11,POWER($T790,1+$T794*INT((DM792-1)/IF(OR($T796=0,$T796=""),1,$T796))),0)))))</f>
        <v>0</v>
      </c>
      <c r="DN798" s="99">
        <f>IF(DN794="",0,IF(DN792=1,$T790,IF($T792=справочники!$E$9,$T790+$T794*INT((DN792-1)/IF(OR($T796=0,$T796=""),1,$T796)),IF($T792=справочники!$E$10,$T790*POWER($T794,INT((DN792-1)/IF(OR($T796=0,$T796=""),1,$T796))),IF($T792=справочники!$E$11,POWER($T790,1+$T794*INT((DN792-1)/IF(OR($T796=0,$T796=""),1,$T796))),0)))))</f>
        <v>0</v>
      </c>
      <c r="DO798" s="99">
        <f>IF(DO794="",0,IF(DO792=1,$T790,IF($T792=справочники!$E$9,$T790+$T794*INT((DO792-1)/IF(OR($T796=0,$T796=""),1,$T796)),IF($T792=справочники!$E$10,$T790*POWER($T794,INT((DO792-1)/IF(OR($T796=0,$T796=""),1,$T796))),IF($T792=справочники!$E$11,POWER($T790,1+$T794*INT((DO792-1)/IF(OR($T796=0,$T796=""),1,$T796))),0)))))</f>
        <v>0</v>
      </c>
      <c r="DP798" s="99">
        <f>IF(DP794="",0,IF(DP792=1,$T790,IF($T792=справочники!$E$9,$T790+$T794*INT((DP792-1)/IF(OR($T796=0,$T796=""),1,$T796)),IF($T792=справочники!$E$10,$T790*POWER($T794,INT((DP792-1)/IF(OR($T796=0,$T796=""),1,$T796))),IF($T792=справочники!$E$11,POWER($T790,1+$T794*INT((DP792-1)/IF(OR($T796=0,$T796=""),1,$T796))),0)))))</f>
        <v>0</v>
      </c>
      <c r="DQ798" s="99">
        <f>IF(DQ794="",0,IF(DQ792=1,$T790,IF($T792=справочники!$E$9,$T790+$T794*INT((DQ792-1)/IF(OR($T796=0,$T796=""),1,$T796)),IF($T792=справочники!$E$10,$T790*POWER($T794,INT((DQ792-1)/IF(OR($T796=0,$T796=""),1,$T796))),IF($T792=справочники!$E$11,POWER($T790,1+$T794*INT((DQ792-1)/IF(OR($T796=0,$T796=""),1,$T796))),0)))))</f>
        <v>0</v>
      </c>
      <c r="DR798" s="99">
        <f>IF(DR794="",0,IF(DR792=1,$T790,IF($T792=справочники!$E$9,$T790+$T794*INT((DR792-1)/IF(OR($T796=0,$T796=""),1,$T796)),IF($T792=справочники!$E$10,$T790*POWER($T794,INT((DR792-1)/IF(OR($T796=0,$T796=""),1,$T796))),IF($T792=справочники!$E$11,POWER($T790,1+$T794*INT((DR792-1)/IF(OR($T796=0,$T796=""),1,$T796))),0)))))</f>
        <v>0</v>
      </c>
      <c r="DS798" s="99">
        <f>IF(DS794="",0,IF(DS792=1,$T790,IF($T792=справочники!$E$9,$T790+$T794*INT((DS792-1)/IF(OR($T796=0,$T796=""),1,$T796)),IF($T792=справочники!$E$10,$T790*POWER($T794,INT((DS792-1)/IF(OR($T796=0,$T796=""),1,$T796))),IF($T792=справочники!$E$11,POWER($T790,1+$T794*INT((DS792-1)/IF(OR($T796=0,$T796=""),1,$T796))),0)))))</f>
        <v>0</v>
      </c>
      <c r="DT798" s="99">
        <f>IF(DT794="",0,IF(DT792=1,$T790,IF($T792=справочники!$E$9,$T790+$T794*INT((DT792-1)/IF(OR($T796=0,$T796=""),1,$T796)),IF($T792=справочники!$E$10,$T790*POWER($T794,INT((DT792-1)/IF(OR($T796=0,$T796=""),1,$T796))),IF($T792=справочники!$E$11,POWER($T790,1+$T794*INT((DT792-1)/IF(OR($T796=0,$T796=""),1,$T796))),0)))))</f>
        <v>0</v>
      </c>
      <c r="DU798" s="3"/>
      <c r="DV798" s="3"/>
    </row>
    <row r="799" spans="1:126" ht="4.2" customHeight="1">
      <c r="A799" s="1"/>
      <c r="B799" s="1"/>
      <c r="C799" s="1"/>
      <c r="D799" s="1"/>
      <c r="E799" s="261"/>
      <c r="F799" s="47"/>
      <c r="G799" s="229"/>
      <c r="H799" s="1"/>
      <c r="I799" s="1"/>
      <c r="J799" s="1"/>
      <c r="K799" s="1"/>
      <c r="L799" s="1"/>
      <c r="M799" s="5"/>
      <c r="N799" s="1"/>
      <c r="O799" s="1"/>
      <c r="P799" s="5"/>
      <c r="Q799" s="1"/>
      <c r="R799" s="1"/>
      <c r="S799" s="5"/>
      <c r="T799" s="7"/>
      <c r="U799" s="23"/>
      <c r="V799" s="1"/>
      <c r="W799" s="11"/>
      <c r="X799" s="10"/>
      <c r="Y799" s="45"/>
      <c r="Z799" s="92"/>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c r="CQ799" s="93"/>
      <c r="CR799" s="93"/>
      <c r="CS799" s="93"/>
      <c r="CT799" s="93"/>
      <c r="CU799" s="93"/>
      <c r="CV799" s="93"/>
      <c r="CW799" s="93"/>
      <c r="CX799" s="93"/>
      <c r="CY799" s="93"/>
      <c r="CZ799" s="93"/>
      <c r="DA799" s="93"/>
      <c r="DB799" s="93"/>
      <c r="DC799" s="93"/>
      <c r="DD799" s="93"/>
      <c r="DE799" s="93"/>
      <c r="DF799" s="93"/>
      <c r="DG799" s="93"/>
      <c r="DH799" s="93"/>
      <c r="DI799" s="93"/>
      <c r="DJ799" s="93"/>
      <c r="DK799" s="93"/>
      <c r="DL799" s="93"/>
      <c r="DM799" s="93"/>
      <c r="DN799" s="93"/>
      <c r="DO799" s="93"/>
      <c r="DP799" s="93"/>
      <c r="DQ799" s="93"/>
      <c r="DR799" s="93"/>
      <c r="DS799" s="93"/>
      <c r="DT799" s="93"/>
      <c r="DU799" s="1"/>
      <c r="DV799" s="1"/>
    </row>
    <row r="800" spans="1:126" s="237" customFormat="1" ht="10.199999999999999">
      <c r="A800" s="226"/>
      <c r="B800" s="243" t="s">
        <v>127</v>
      </c>
      <c r="C800" s="228"/>
      <c r="D800" s="227"/>
      <c r="E800" s="268"/>
      <c r="F800" s="114"/>
      <c r="G800" s="229"/>
      <c r="H800" s="226"/>
      <c r="I800" s="226" t="str">
        <f>$I$172</f>
        <v>Оборачиваемость начислений расходов</v>
      </c>
      <c r="J800" s="226"/>
      <c r="K800" s="226"/>
      <c r="L800" s="226"/>
      <c r="M800" s="229"/>
      <c r="N800" s="226"/>
      <c r="O800" s="226"/>
      <c r="P800" s="229"/>
      <c r="Q800" s="226" t="s">
        <v>40</v>
      </c>
      <c r="R800" s="226"/>
      <c r="S800" s="229" t="s">
        <v>6</v>
      </c>
      <c r="T800" s="307"/>
      <c r="U800" s="226"/>
      <c r="V800" s="226"/>
      <c r="W800" s="233"/>
      <c r="X800" s="234"/>
      <c r="Y800" s="245"/>
      <c r="Z800" s="246"/>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c r="BC800" s="247"/>
      <c r="BD800" s="247"/>
      <c r="BE800" s="247"/>
      <c r="BF800" s="247"/>
      <c r="BG800" s="247"/>
      <c r="BH800" s="247"/>
      <c r="BI800" s="247"/>
      <c r="BJ800" s="247"/>
      <c r="BK800" s="247"/>
      <c r="BL800" s="247"/>
      <c r="BM800" s="247"/>
      <c r="BN800" s="247"/>
      <c r="BO800" s="247"/>
      <c r="BP800" s="247"/>
      <c r="BQ800" s="247"/>
      <c r="BR800" s="247"/>
      <c r="BS800" s="247"/>
      <c r="BT800" s="247"/>
      <c r="BU800" s="247"/>
      <c r="BV800" s="247"/>
      <c r="BW800" s="247"/>
      <c r="BX800" s="247"/>
      <c r="BY800" s="247"/>
      <c r="BZ800" s="247"/>
      <c r="CA800" s="247"/>
      <c r="CB800" s="247"/>
      <c r="CC800" s="247"/>
      <c r="CD800" s="247"/>
      <c r="CE800" s="247"/>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DE800" s="247"/>
      <c r="DF800" s="247"/>
      <c r="DG800" s="247"/>
      <c r="DH800" s="247"/>
      <c r="DI800" s="247"/>
      <c r="DJ800" s="247"/>
      <c r="DK800" s="247"/>
      <c r="DL800" s="247"/>
      <c r="DM800" s="247"/>
      <c r="DN800" s="247"/>
      <c r="DO800" s="247"/>
      <c r="DP800" s="247"/>
      <c r="DQ800" s="247"/>
      <c r="DR800" s="247"/>
      <c r="DS800" s="247"/>
      <c r="DT800" s="247"/>
      <c r="DU800" s="226"/>
      <c r="DV800" s="226"/>
    </row>
    <row r="801" spans="1:126" ht="4.2" customHeight="1">
      <c r="A801" s="1"/>
      <c r="B801" s="1"/>
      <c r="C801" s="1"/>
      <c r="D801" s="1"/>
      <c r="E801" s="261"/>
      <c r="F801" s="47"/>
      <c r="G801" s="229"/>
      <c r="H801" s="1"/>
      <c r="I801" s="1"/>
      <c r="J801" s="1"/>
      <c r="K801" s="1"/>
      <c r="L801" s="1"/>
      <c r="M801" s="5"/>
      <c r="N801" s="1"/>
      <c r="O801" s="1"/>
      <c r="P801" s="5"/>
      <c r="Q801" s="1"/>
      <c r="R801" s="1"/>
      <c r="S801" s="5"/>
      <c r="T801" s="7"/>
      <c r="U801" s="23"/>
      <c r="V801" s="1"/>
      <c r="W801" s="11"/>
      <c r="X801" s="10"/>
      <c r="Y801" s="45"/>
      <c r="Z801" s="92"/>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c r="CM801" s="93"/>
      <c r="CN801" s="93"/>
      <c r="CO801" s="93"/>
      <c r="CP801" s="93"/>
      <c r="CQ801" s="93"/>
      <c r="CR801" s="93"/>
      <c r="CS801" s="93"/>
      <c r="CT801" s="93"/>
      <c r="CU801" s="93"/>
      <c r="CV801" s="93"/>
      <c r="CW801" s="93"/>
      <c r="CX801" s="93"/>
      <c r="CY801" s="93"/>
      <c r="CZ801" s="93"/>
      <c r="DA801" s="93"/>
      <c r="DB801" s="93"/>
      <c r="DC801" s="93"/>
      <c r="DD801" s="93"/>
      <c r="DE801" s="93"/>
      <c r="DF801" s="93"/>
      <c r="DG801" s="93"/>
      <c r="DH801" s="93"/>
      <c r="DI801" s="93"/>
      <c r="DJ801" s="93"/>
      <c r="DK801" s="93"/>
      <c r="DL801" s="93"/>
      <c r="DM801" s="93"/>
      <c r="DN801" s="93"/>
      <c r="DO801" s="93"/>
      <c r="DP801" s="93"/>
      <c r="DQ801" s="93"/>
      <c r="DR801" s="93"/>
      <c r="DS801" s="93"/>
      <c r="DT801" s="93"/>
      <c r="DU801" s="1"/>
      <c r="DV801" s="1"/>
    </row>
    <row r="802" spans="1:126" s="4" customFormat="1">
      <c r="A802" s="3"/>
      <c r="B802" s="257" t="s">
        <v>126</v>
      </c>
      <c r="C802" s="3"/>
      <c r="D802" s="3"/>
      <c r="E802" s="9" t="str">
        <f>IF(OR(Главная!$N$19=справочники!$N$10,Главная!$N$19=справочники!$N$11),"",IF(T802=справочники!$P$10,"","ндс(-)"))</f>
        <v>ндс(-)</v>
      </c>
      <c r="F802" s="50"/>
      <c r="G802" s="230"/>
      <c r="H802" s="12" t="str">
        <f>B802&amp;N790</f>
        <v>Начисление - Статья прямого постоянного расхода</v>
      </c>
      <c r="I802" s="12"/>
      <c r="J802" s="3"/>
      <c r="K802" s="3"/>
      <c r="L802" s="3"/>
      <c r="M802" s="5"/>
      <c r="N802" s="35" t="str">
        <f>N782</f>
        <v>Продажа машиномест</v>
      </c>
      <c r="O802" s="35"/>
      <c r="P802" s="5"/>
      <c r="Q802" s="35" t="s">
        <v>25</v>
      </c>
      <c r="R802" s="35"/>
      <c r="S802" s="35"/>
      <c r="T802" s="61">
        <f>T798</f>
        <v>0</v>
      </c>
      <c r="U802" s="35"/>
      <c r="V802" s="35"/>
      <c r="W802" s="37">
        <f>SUM($Y802:$DU802)</f>
        <v>0</v>
      </c>
      <c r="X802" s="37"/>
      <c r="Y802" s="45"/>
      <c r="Z802" s="98"/>
      <c r="AA802" s="99">
        <f t="shared" ref="AA802:BF802" si="2031">IF(AA$8="",0,IF(AA$1=1,SUMIFS(798:798,$1:$1,"&gt;="&amp;1,$1:$1,"&lt;="&amp;INT($T800/30))+($T800/30-INT($T800/30))*SUMIFS(798:798,$1:$1,INT($T800/30)+1),0)+($T800/30-INT($T800/30))*SUMIFS(798:798,$1:$1,AA$1+INT($T800/30)+1)+(INT($T800/30)+1-$T800/30)*SUMIFS(798:798,$1:$1,AA$1+INT($T800/30)))</f>
        <v>0</v>
      </c>
      <c r="AB802" s="99">
        <f t="shared" si="2031"/>
        <v>0</v>
      </c>
      <c r="AC802" s="99">
        <f t="shared" si="2031"/>
        <v>0</v>
      </c>
      <c r="AD802" s="99">
        <f t="shared" si="2031"/>
        <v>0</v>
      </c>
      <c r="AE802" s="99">
        <f t="shared" si="2031"/>
        <v>0</v>
      </c>
      <c r="AF802" s="99">
        <f t="shared" si="2031"/>
        <v>0</v>
      </c>
      <c r="AG802" s="99">
        <f t="shared" si="2031"/>
        <v>0</v>
      </c>
      <c r="AH802" s="99">
        <f t="shared" si="2031"/>
        <v>0</v>
      </c>
      <c r="AI802" s="99">
        <f t="shared" si="2031"/>
        <v>0</v>
      </c>
      <c r="AJ802" s="99">
        <f t="shared" si="2031"/>
        <v>0</v>
      </c>
      <c r="AK802" s="99">
        <f t="shared" si="2031"/>
        <v>0</v>
      </c>
      <c r="AL802" s="99">
        <f t="shared" si="2031"/>
        <v>0</v>
      </c>
      <c r="AM802" s="99">
        <f t="shared" si="2031"/>
        <v>0</v>
      </c>
      <c r="AN802" s="99">
        <f t="shared" si="2031"/>
        <v>0</v>
      </c>
      <c r="AO802" s="99">
        <f t="shared" si="2031"/>
        <v>0</v>
      </c>
      <c r="AP802" s="99">
        <f t="shared" si="2031"/>
        <v>0</v>
      </c>
      <c r="AQ802" s="99">
        <f t="shared" si="2031"/>
        <v>0</v>
      </c>
      <c r="AR802" s="99">
        <f t="shared" si="2031"/>
        <v>0</v>
      </c>
      <c r="AS802" s="99">
        <f t="shared" si="2031"/>
        <v>0</v>
      </c>
      <c r="AT802" s="99">
        <f t="shared" si="2031"/>
        <v>0</v>
      </c>
      <c r="AU802" s="99">
        <f t="shared" si="2031"/>
        <v>0</v>
      </c>
      <c r="AV802" s="99">
        <f t="shared" si="2031"/>
        <v>0</v>
      </c>
      <c r="AW802" s="99">
        <f t="shared" si="2031"/>
        <v>0</v>
      </c>
      <c r="AX802" s="99">
        <f t="shared" si="2031"/>
        <v>0</v>
      </c>
      <c r="AY802" s="99">
        <f t="shared" si="2031"/>
        <v>0</v>
      </c>
      <c r="AZ802" s="99">
        <f t="shared" si="2031"/>
        <v>0</v>
      </c>
      <c r="BA802" s="99">
        <f t="shared" si="2031"/>
        <v>0</v>
      </c>
      <c r="BB802" s="99">
        <f t="shared" si="2031"/>
        <v>0</v>
      </c>
      <c r="BC802" s="99">
        <f t="shared" si="2031"/>
        <v>0</v>
      </c>
      <c r="BD802" s="99">
        <f t="shared" si="2031"/>
        <v>0</v>
      </c>
      <c r="BE802" s="99">
        <f t="shared" si="2031"/>
        <v>0</v>
      </c>
      <c r="BF802" s="99">
        <f t="shared" si="2031"/>
        <v>0</v>
      </c>
      <c r="BG802" s="99">
        <f t="shared" ref="BG802:CL802" si="2032">IF(BG$8="",0,IF(BG$1=1,SUMIFS(798:798,$1:$1,"&gt;="&amp;1,$1:$1,"&lt;="&amp;INT($T800/30))+($T800/30-INT($T800/30))*SUMIFS(798:798,$1:$1,INT($T800/30)+1),0)+($T800/30-INT($T800/30))*SUMIFS(798:798,$1:$1,BG$1+INT($T800/30)+1)+(INT($T800/30)+1-$T800/30)*SUMIFS(798:798,$1:$1,BG$1+INT($T800/30)))</f>
        <v>0</v>
      </c>
      <c r="BH802" s="99">
        <f t="shared" si="2032"/>
        <v>0</v>
      </c>
      <c r="BI802" s="99">
        <f t="shared" si="2032"/>
        <v>0</v>
      </c>
      <c r="BJ802" s="99">
        <f t="shared" si="2032"/>
        <v>0</v>
      </c>
      <c r="BK802" s="99">
        <f t="shared" si="2032"/>
        <v>0</v>
      </c>
      <c r="BL802" s="99">
        <f t="shared" si="2032"/>
        <v>0</v>
      </c>
      <c r="BM802" s="99">
        <f t="shared" si="2032"/>
        <v>0</v>
      </c>
      <c r="BN802" s="99">
        <f t="shared" si="2032"/>
        <v>0</v>
      </c>
      <c r="BO802" s="99">
        <f t="shared" si="2032"/>
        <v>0</v>
      </c>
      <c r="BP802" s="99">
        <f t="shared" si="2032"/>
        <v>0</v>
      </c>
      <c r="BQ802" s="99">
        <f t="shared" si="2032"/>
        <v>0</v>
      </c>
      <c r="BR802" s="99">
        <f t="shared" si="2032"/>
        <v>0</v>
      </c>
      <c r="BS802" s="99">
        <f t="shared" si="2032"/>
        <v>0</v>
      </c>
      <c r="BT802" s="99">
        <f t="shared" si="2032"/>
        <v>0</v>
      </c>
      <c r="BU802" s="99">
        <f t="shared" si="2032"/>
        <v>0</v>
      </c>
      <c r="BV802" s="99">
        <f t="shared" si="2032"/>
        <v>0</v>
      </c>
      <c r="BW802" s="99">
        <f t="shared" si="2032"/>
        <v>0</v>
      </c>
      <c r="BX802" s="99">
        <f t="shared" si="2032"/>
        <v>0</v>
      </c>
      <c r="BY802" s="99">
        <f t="shared" si="2032"/>
        <v>0</v>
      </c>
      <c r="BZ802" s="99">
        <f t="shared" si="2032"/>
        <v>0</v>
      </c>
      <c r="CA802" s="99">
        <f t="shared" si="2032"/>
        <v>0</v>
      </c>
      <c r="CB802" s="99">
        <f t="shared" si="2032"/>
        <v>0</v>
      </c>
      <c r="CC802" s="99">
        <f t="shared" si="2032"/>
        <v>0</v>
      </c>
      <c r="CD802" s="99">
        <f t="shared" si="2032"/>
        <v>0</v>
      </c>
      <c r="CE802" s="99">
        <f t="shared" si="2032"/>
        <v>0</v>
      </c>
      <c r="CF802" s="99">
        <f t="shared" si="2032"/>
        <v>0</v>
      </c>
      <c r="CG802" s="99">
        <f t="shared" si="2032"/>
        <v>0</v>
      </c>
      <c r="CH802" s="99">
        <f t="shared" si="2032"/>
        <v>0</v>
      </c>
      <c r="CI802" s="99">
        <f t="shared" si="2032"/>
        <v>0</v>
      </c>
      <c r="CJ802" s="99">
        <f t="shared" si="2032"/>
        <v>0</v>
      </c>
      <c r="CK802" s="99">
        <f t="shared" si="2032"/>
        <v>0</v>
      </c>
      <c r="CL802" s="99">
        <f t="shared" si="2032"/>
        <v>0</v>
      </c>
      <c r="CM802" s="99">
        <f t="shared" ref="CM802:DT802" si="2033">IF(CM$8="",0,IF(CM$1=1,SUMIFS(798:798,$1:$1,"&gt;="&amp;1,$1:$1,"&lt;="&amp;INT($T800/30))+($T800/30-INT($T800/30))*SUMIFS(798:798,$1:$1,INT($T800/30)+1),0)+($T800/30-INT($T800/30))*SUMIFS(798:798,$1:$1,CM$1+INT($T800/30)+1)+(INT($T800/30)+1-$T800/30)*SUMIFS(798:798,$1:$1,CM$1+INT($T800/30)))</f>
        <v>0</v>
      </c>
      <c r="CN802" s="99">
        <f t="shared" si="2033"/>
        <v>0</v>
      </c>
      <c r="CO802" s="99">
        <f t="shared" si="2033"/>
        <v>0</v>
      </c>
      <c r="CP802" s="99">
        <f t="shared" si="2033"/>
        <v>0</v>
      </c>
      <c r="CQ802" s="99">
        <f t="shared" si="2033"/>
        <v>0</v>
      </c>
      <c r="CR802" s="99">
        <f t="shared" si="2033"/>
        <v>0</v>
      </c>
      <c r="CS802" s="99">
        <f t="shared" si="2033"/>
        <v>0</v>
      </c>
      <c r="CT802" s="99">
        <f t="shared" si="2033"/>
        <v>0</v>
      </c>
      <c r="CU802" s="99">
        <f t="shared" si="2033"/>
        <v>0</v>
      </c>
      <c r="CV802" s="99">
        <f t="shared" si="2033"/>
        <v>0</v>
      </c>
      <c r="CW802" s="99">
        <f t="shared" si="2033"/>
        <v>0</v>
      </c>
      <c r="CX802" s="99">
        <f t="shared" si="2033"/>
        <v>0</v>
      </c>
      <c r="CY802" s="99">
        <f t="shared" si="2033"/>
        <v>0</v>
      </c>
      <c r="CZ802" s="99">
        <f t="shared" si="2033"/>
        <v>0</v>
      </c>
      <c r="DA802" s="99">
        <f t="shared" si="2033"/>
        <v>0</v>
      </c>
      <c r="DB802" s="99">
        <f t="shared" si="2033"/>
        <v>0</v>
      </c>
      <c r="DC802" s="99">
        <f t="shared" si="2033"/>
        <v>0</v>
      </c>
      <c r="DD802" s="99">
        <f t="shared" si="2033"/>
        <v>0</v>
      </c>
      <c r="DE802" s="99">
        <f t="shared" si="2033"/>
        <v>0</v>
      </c>
      <c r="DF802" s="99">
        <f t="shared" si="2033"/>
        <v>0</v>
      </c>
      <c r="DG802" s="99">
        <f t="shared" si="2033"/>
        <v>0</v>
      </c>
      <c r="DH802" s="99">
        <f t="shared" si="2033"/>
        <v>0</v>
      </c>
      <c r="DI802" s="99">
        <f t="shared" si="2033"/>
        <v>0</v>
      </c>
      <c r="DJ802" s="99">
        <f t="shared" si="2033"/>
        <v>0</v>
      </c>
      <c r="DK802" s="99">
        <f t="shared" si="2033"/>
        <v>0</v>
      </c>
      <c r="DL802" s="99">
        <f t="shared" si="2033"/>
        <v>0</v>
      </c>
      <c r="DM802" s="99">
        <f t="shared" si="2033"/>
        <v>0</v>
      </c>
      <c r="DN802" s="99">
        <f t="shared" si="2033"/>
        <v>0</v>
      </c>
      <c r="DO802" s="99">
        <f t="shared" si="2033"/>
        <v>0</v>
      </c>
      <c r="DP802" s="99">
        <f t="shared" si="2033"/>
        <v>0</v>
      </c>
      <c r="DQ802" s="99">
        <f t="shared" si="2033"/>
        <v>0</v>
      </c>
      <c r="DR802" s="99">
        <f t="shared" si="2033"/>
        <v>0</v>
      </c>
      <c r="DS802" s="99">
        <f t="shared" si="2033"/>
        <v>0</v>
      </c>
      <c r="DT802" s="99">
        <f t="shared" si="2033"/>
        <v>0</v>
      </c>
      <c r="DU802" s="3"/>
      <c r="DV802" s="3"/>
    </row>
    <row r="803" spans="1:126" ht="4.2" customHeight="1">
      <c r="A803" s="1"/>
      <c r="B803" s="1"/>
      <c r="C803" s="1"/>
      <c r="D803" s="1"/>
      <c r="E803" s="261"/>
      <c r="F803" s="47"/>
      <c r="G803" s="229"/>
      <c r="H803" s="1"/>
      <c r="I803" s="1"/>
      <c r="J803" s="1"/>
      <c r="K803" s="1"/>
      <c r="L803" s="1"/>
      <c r="M803" s="5"/>
      <c r="N803" s="1"/>
      <c r="O803" s="1"/>
      <c r="P803" s="5"/>
      <c r="Q803" s="1"/>
      <c r="R803" s="1"/>
      <c r="S803" s="5"/>
      <c r="T803" s="7"/>
      <c r="U803" s="23"/>
      <c r="V803" s="1"/>
      <c r="W803" s="11"/>
      <c r="X803" s="10"/>
      <c r="Y803" s="45"/>
      <c r="Z803" s="92"/>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c r="CM803" s="93"/>
      <c r="CN803" s="93"/>
      <c r="CO803" s="93"/>
      <c r="CP803" s="93"/>
      <c r="CQ803" s="93"/>
      <c r="CR803" s="93"/>
      <c r="CS803" s="93"/>
      <c r="CT803" s="93"/>
      <c r="CU803" s="93"/>
      <c r="CV803" s="93"/>
      <c r="CW803" s="93"/>
      <c r="CX803" s="93"/>
      <c r="CY803" s="93"/>
      <c r="CZ803" s="93"/>
      <c r="DA803" s="93"/>
      <c r="DB803" s="93"/>
      <c r="DC803" s="93"/>
      <c r="DD803" s="93"/>
      <c r="DE803" s="93"/>
      <c r="DF803" s="93"/>
      <c r="DG803" s="93"/>
      <c r="DH803" s="93"/>
      <c r="DI803" s="93"/>
      <c r="DJ803" s="93"/>
      <c r="DK803" s="93"/>
      <c r="DL803" s="93"/>
      <c r="DM803" s="93"/>
      <c r="DN803" s="93"/>
      <c r="DO803" s="93"/>
      <c r="DP803" s="93"/>
      <c r="DQ803" s="93"/>
      <c r="DR803" s="93"/>
      <c r="DS803" s="93"/>
      <c r="DT803" s="93"/>
      <c r="DU803" s="1"/>
      <c r="DV803" s="1"/>
    </row>
    <row r="804" spans="1:126" s="237" customFormat="1" ht="10.199999999999999">
      <c r="A804" s="226"/>
      <c r="B804" s="243" t="s">
        <v>133</v>
      </c>
      <c r="C804" s="228"/>
      <c r="D804" s="227"/>
      <c r="E804" s="268"/>
      <c r="F804" s="114"/>
      <c r="G804" s="229"/>
      <c r="H804" s="226"/>
      <c r="I804" s="226" t="e">
        <f>#REF!</f>
        <v>#REF!</v>
      </c>
      <c r="J804" s="226"/>
      <c r="K804" s="226"/>
      <c r="L804" s="226"/>
      <c r="M804" s="229"/>
      <c r="N804" s="226"/>
      <c r="O804" s="226"/>
      <c r="P804" s="229"/>
      <c r="Q804" s="226" t="s">
        <v>40</v>
      </c>
      <c r="R804" s="226"/>
      <c r="S804" s="229" t="s">
        <v>6</v>
      </c>
      <c r="T804" s="307"/>
      <c r="U804" s="226"/>
      <c r="V804" s="226"/>
      <c r="W804" s="233"/>
      <c r="X804" s="234"/>
      <c r="Y804" s="245"/>
      <c r="Z804" s="246"/>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c r="BC804" s="247"/>
      <c r="BD804" s="247"/>
      <c r="BE804" s="247"/>
      <c r="BF804" s="247"/>
      <c r="BG804" s="247"/>
      <c r="BH804" s="247"/>
      <c r="BI804" s="247"/>
      <c r="BJ804" s="247"/>
      <c r="BK804" s="247"/>
      <c r="BL804" s="247"/>
      <c r="BM804" s="247"/>
      <c r="BN804" s="247"/>
      <c r="BO804" s="247"/>
      <c r="BP804" s="247"/>
      <c r="BQ804" s="247"/>
      <c r="BR804" s="247"/>
      <c r="BS804" s="247"/>
      <c r="BT804" s="247"/>
      <c r="BU804" s="247"/>
      <c r="BV804" s="247"/>
      <c r="BW804" s="247"/>
      <c r="BX804" s="247"/>
      <c r="BY804" s="247"/>
      <c r="BZ804" s="247"/>
      <c r="CA804" s="247"/>
      <c r="CB804" s="247"/>
      <c r="CC804" s="247"/>
      <c r="CD804" s="247"/>
      <c r="CE804" s="247"/>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DE804" s="247"/>
      <c r="DF804" s="247"/>
      <c r="DG804" s="247"/>
      <c r="DH804" s="247"/>
      <c r="DI804" s="247"/>
      <c r="DJ804" s="247"/>
      <c r="DK804" s="247"/>
      <c r="DL804" s="247"/>
      <c r="DM804" s="247"/>
      <c r="DN804" s="247"/>
      <c r="DO804" s="247"/>
      <c r="DP804" s="247"/>
      <c r="DQ804" s="247"/>
      <c r="DR804" s="247"/>
      <c r="DS804" s="247"/>
      <c r="DT804" s="247"/>
      <c r="DU804" s="226"/>
      <c r="DV804" s="226"/>
    </row>
    <row r="805" spans="1:126" ht="4.2" customHeight="1">
      <c r="A805" s="1"/>
      <c r="B805" s="1"/>
      <c r="C805" s="1"/>
      <c r="D805" s="1"/>
      <c r="E805" s="261"/>
      <c r="F805" s="47"/>
      <c r="G805" s="229"/>
      <c r="H805" s="1"/>
      <c r="I805" s="1"/>
      <c r="J805" s="1"/>
      <c r="K805" s="1"/>
      <c r="L805" s="1"/>
      <c r="M805" s="5"/>
      <c r="N805" s="1"/>
      <c r="O805" s="1"/>
      <c r="P805" s="5"/>
      <c r="Q805" s="1"/>
      <c r="R805" s="1"/>
      <c r="S805" s="5"/>
      <c r="T805" s="7"/>
      <c r="U805" s="23"/>
      <c r="V805" s="1"/>
      <c r="W805" s="11"/>
      <c r="X805" s="10"/>
      <c r="Y805" s="45"/>
      <c r="Z805" s="92"/>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c r="CM805" s="93"/>
      <c r="CN805" s="93"/>
      <c r="CO805" s="93"/>
      <c r="CP805" s="93"/>
      <c r="CQ805" s="93"/>
      <c r="CR805" s="93"/>
      <c r="CS805" s="93"/>
      <c r="CT805" s="93"/>
      <c r="CU805" s="93"/>
      <c r="CV805" s="93"/>
      <c r="CW805" s="93"/>
      <c r="CX805" s="93"/>
      <c r="CY805" s="93"/>
      <c r="CZ805" s="93"/>
      <c r="DA805" s="93"/>
      <c r="DB805" s="93"/>
      <c r="DC805" s="93"/>
      <c r="DD805" s="93"/>
      <c r="DE805" s="93"/>
      <c r="DF805" s="93"/>
      <c r="DG805" s="93"/>
      <c r="DH805" s="93"/>
      <c r="DI805" s="93"/>
      <c r="DJ805" s="93"/>
      <c r="DK805" s="93"/>
      <c r="DL805" s="93"/>
      <c r="DM805" s="93"/>
      <c r="DN805" s="93"/>
      <c r="DO805" s="93"/>
      <c r="DP805" s="93"/>
      <c r="DQ805" s="93"/>
      <c r="DR805" s="93"/>
      <c r="DS805" s="93"/>
      <c r="DT805" s="93"/>
      <c r="DU805" s="1"/>
      <c r="DV805" s="1"/>
    </row>
    <row r="806" spans="1:126" s="4" customFormat="1">
      <c r="A806" s="3"/>
      <c r="B806" s="257" t="s">
        <v>130</v>
      </c>
      <c r="C806" s="3"/>
      <c r="D806" s="3"/>
      <c r="E806" s="9" t="s">
        <v>26</v>
      </c>
      <c r="F806" s="50"/>
      <c r="G806" s="230"/>
      <c r="H806" s="12" t="str">
        <f>B806&amp;N790</f>
        <v>Оплата - Статья прямого постоянного расхода</v>
      </c>
      <c r="I806" s="12"/>
      <c r="J806" s="3"/>
      <c r="K806" s="3"/>
      <c r="L806" s="3"/>
      <c r="M806" s="5"/>
      <c r="N806" s="35" t="str">
        <f>N786</f>
        <v>Продажа машиномест</v>
      </c>
      <c r="O806" s="35"/>
      <c r="P806" s="5"/>
      <c r="Q806" s="35" t="s">
        <v>25</v>
      </c>
      <c r="R806" s="35"/>
      <c r="S806" s="35"/>
      <c r="T806" s="35"/>
      <c r="U806" s="35"/>
      <c r="V806" s="35"/>
      <c r="W806" s="37">
        <f>SUM($Y806:$DU806)</f>
        <v>0</v>
      </c>
      <c r="X806" s="37"/>
      <c r="Y806" s="45"/>
      <c r="Z806" s="98"/>
      <c r="AA806" s="99">
        <f t="shared" ref="AA806:BF806" si="2034">IF(AA$8="",0,IF(AA$1=1,SUMIFS(802:802,$1:$1,"&gt;="&amp;1,$1:$1,"&lt;="&amp;INT(-$T804/30))+(-$T804/30-INT(-$T804/30))*SUMIFS(802:802,$1:$1,INT(-$T804/30)+1),0)+(-$T804/30-INT(-$T804/30))*SUMIFS(802:802,$1:$1,AA$1+INT(-$T804/30)+1)+(INT(-$T804/30)+1+$T804/30)*SUMIFS(802:802,$1:$1,AA$1+INT(-$T804/30)))</f>
        <v>0</v>
      </c>
      <c r="AB806" s="99">
        <f t="shared" si="2034"/>
        <v>0</v>
      </c>
      <c r="AC806" s="99">
        <f t="shared" si="2034"/>
        <v>0</v>
      </c>
      <c r="AD806" s="99">
        <f t="shared" si="2034"/>
        <v>0</v>
      </c>
      <c r="AE806" s="99">
        <f t="shared" si="2034"/>
        <v>0</v>
      </c>
      <c r="AF806" s="99">
        <f t="shared" si="2034"/>
        <v>0</v>
      </c>
      <c r="AG806" s="99">
        <f t="shared" si="2034"/>
        <v>0</v>
      </c>
      <c r="AH806" s="99">
        <f t="shared" si="2034"/>
        <v>0</v>
      </c>
      <c r="AI806" s="99">
        <f t="shared" si="2034"/>
        <v>0</v>
      </c>
      <c r="AJ806" s="99">
        <f t="shared" si="2034"/>
        <v>0</v>
      </c>
      <c r="AK806" s="99">
        <f t="shared" si="2034"/>
        <v>0</v>
      </c>
      <c r="AL806" s="99">
        <f t="shared" si="2034"/>
        <v>0</v>
      </c>
      <c r="AM806" s="99">
        <f t="shared" si="2034"/>
        <v>0</v>
      </c>
      <c r="AN806" s="99">
        <f t="shared" si="2034"/>
        <v>0</v>
      </c>
      <c r="AO806" s="99">
        <f t="shared" si="2034"/>
        <v>0</v>
      </c>
      <c r="AP806" s="99">
        <f t="shared" si="2034"/>
        <v>0</v>
      </c>
      <c r="AQ806" s="99">
        <f t="shared" si="2034"/>
        <v>0</v>
      </c>
      <c r="AR806" s="99">
        <f t="shared" si="2034"/>
        <v>0</v>
      </c>
      <c r="AS806" s="99">
        <f t="shared" si="2034"/>
        <v>0</v>
      </c>
      <c r="AT806" s="99">
        <f t="shared" si="2034"/>
        <v>0</v>
      </c>
      <c r="AU806" s="99">
        <f t="shared" si="2034"/>
        <v>0</v>
      </c>
      <c r="AV806" s="99">
        <f t="shared" si="2034"/>
        <v>0</v>
      </c>
      <c r="AW806" s="99">
        <f t="shared" si="2034"/>
        <v>0</v>
      </c>
      <c r="AX806" s="99">
        <f t="shared" si="2034"/>
        <v>0</v>
      </c>
      <c r="AY806" s="99">
        <f t="shared" si="2034"/>
        <v>0</v>
      </c>
      <c r="AZ806" s="99">
        <f t="shared" si="2034"/>
        <v>0</v>
      </c>
      <c r="BA806" s="99">
        <f t="shared" si="2034"/>
        <v>0</v>
      </c>
      <c r="BB806" s="99">
        <f t="shared" si="2034"/>
        <v>0</v>
      </c>
      <c r="BC806" s="99">
        <f t="shared" si="2034"/>
        <v>0</v>
      </c>
      <c r="BD806" s="99">
        <f t="shared" si="2034"/>
        <v>0</v>
      </c>
      <c r="BE806" s="99">
        <f t="shared" si="2034"/>
        <v>0</v>
      </c>
      <c r="BF806" s="99">
        <f t="shared" si="2034"/>
        <v>0</v>
      </c>
      <c r="BG806" s="99">
        <f t="shared" ref="BG806:CL806" si="2035">IF(BG$8="",0,IF(BG$1=1,SUMIFS(802:802,$1:$1,"&gt;="&amp;1,$1:$1,"&lt;="&amp;INT(-$T804/30))+(-$T804/30-INT(-$T804/30))*SUMIFS(802:802,$1:$1,INT(-$T804/30)+1),0)+(-$T804/30-INT(-$T804/30))*SUMIFS(802:802,$1:$1,BG$1+INT(-$T804/30)+1)+(INT(-$T804/30)+1+$T804/30)*SUMIFS(802:802,$1:$1,BG$1+INT(-$T804/30)))</f>
        <v>0</v>
      </c>
      <c r="BH806" s="99">
        <f t="shared" si="2035"/>
        <v>0</v>
      </c>
      <c r="BI806" s="99">
        <f t="shared" si="2035"/>
        <v>0</v>
      </c>
      <c r="BJ806" s="99">
        <f t="shared" si="2035"/>
        <v>0</v>
      </c>
      <c r="BK806" s="99">
        <f t="shared" si="2035"/>
        <v>0</v>
      </c>
      <c r="BL806" s="99">
        <f t="shared" si="2035"/>
        <v>0</v>
      </c>
      <c r="BM806" s="99">
        <f t="shared" si="2035"/>
        <v>0</v>
      </c>
      <c r="BN806" s="99">
        <f t="shared" si="2035"/>
        <v>0</v>
      </c>
      <c r="BO806" s="99">
        <f t="shared" si="2035"/>
        <v>0</v>
      </c>
      <c r="BP806" s="99">
        <f t="shared" si="2035"/>
        <v>0</v>
      </c>
      <c r="BQ806" s="99">
        <f t="shared" si="2035"/>
        <v>0</v>
      </c>
      <c r="BR806" s="99">
        <f t="shared" si="2035"/>
        <v>0</v>
      </c>
      <c r="BS806" s="99">
        <f t="shared" si="2035"/>
        <v>0</v>
      </c>
      <c r="BT806" s="99">
        <f t="shared" si="2035"/>
        <v>0</v>
      </c>
      <c r="BU806" s="99">
        <f t="shared" si="2035"/>
        <v>0</v>
      </c>
      <c r="BV806" s="99">
        <f t="shared" si="2035"/>
        <v>0</v>
      </c>
      <c r="BW806" s="99">
        <f t="shared" si="2035"/>
        <v>0</v>
      </c>
      <c r="BX806" s="99">
        <f t="shared" si="2035"/>
        <v>0</v>
      </c>
      <c r="BY806" s="99">
        <f t="shared" si="2035"/>
        <v>0</v>
      </c>
      <c r="BZ806" s="99">
        <f t="shared" si="2035"/>
        <v>0</v>
      </c>
      <c r="CA806" s="99">
        <f t="shared" si="2035"/>
        <v>0</v>
      </c>
      <c r="CB806" s="99">
        <f t="shared" si="2035"/>
        <v>0</v>
      </c>
      <c r="CC806" s="99">
        <f t="shared" si="2035"/>
        <v>0</v>
      </c>
      <c r="CD806" s="99">
        <f t="shared" si="2035"/>
        <v>0</v>
      </c>
      <c r="CE806" s="99">
        <f t="shared" si="2035"/>
        <v>0</v>
      </c>
      <c r="CF806" s="99">
        <f t="shared" si="2035"/>
        <v>0</v>
      </c>
      <c r="CG806" s="99">
        <f t="shared" si="2035"/>
        <v>0</v>
      </c>
      <c r="CH806" s="99">
        <f t="shared" si="2035"/>
        <v>0</v>
      </c>
      <c r="CI806" s="99">
        <f t="shared" si="2035"/>
        <v>0</v>
      </c>
      <c r="CJ806" s="99">
        <f t="shared" si="2035"/>
        <v>0</v>
      </c>
      <c r="CK806" s="99">
        <f t="shared" si="2035"/>
        <v>0</v>
      </c>
      <c r="CL806" s="99">
        <f t="shared" si="2035"/>
        <v>0</v>
      </c>
      <c r="CM806" s="99">
        <f t="shared" ref="CM806:DT806" si="2036">IF(CM$8="",0,IF(CM$1=1,SUMIFS(802:802,$1:$1,"&gt;="&amp;1,$1:$1,"&lt;="&amp;INT(-$T804/30))+(-$T804/30-INT(-$T804/30))*SUMIFS(802:802,$1:$1,INT(-$T804/30)+1),0)+(-$T804/30-INT(-$T804/30))*SUMIFS(802:802,$1:$1,CM$1+INT(-$T804/30)+1)+(INT(-$T804/30)+1+$T804/30)*SUMIFS(802:802,$1:$1,CM$1+INT(-$T804/30)))</f>
        <v>0</v>
      </c>
      <c r="CN806" s="99">
        <f t="shared" si="2036"/>
        <v>0</v>
      </c>
      <c r="CO806" s="99">
        <f t="shared" si="2036"/>
        <v>0</v>
      </c>
      <c r="CP806" s="99">
        <f t="shared" si="2036"/>
        <v>0</v>
      </c>
      <c r="CQ806" s="99">
        <f t="shared" si="2036"/>
        <v>0</v>
      </c>
      <c r="CR806" s="99">
        <f t="shared" si="2036"/>
        <v>0</v>
      </c>
      <c r="CS806" s="99">
        <f t="shared" si="2036"/>
        <v>0</v>
      </c>
      <c r="CT806" s="99">
        <f t="shared" si="2036"/>
        <v>0</v>
      </c>
      <c r="CU806" s="99">
        <f t="shared" si="2036"/>
        <v>0</v>
      </c>
      <c r="CV806" s="99">
        <f t="shared" si="2036"/>
        <v>0</v>
      </c>
      <c r="CW806" s="99">
        <f t="shared" si="2036"/>
        <v>0</v>
      </c>
      <c r="CX806" s="99">
        <f t="shared" si="2036"/>
        <v>0</v>
      </c>
      <c r="CY806" s="99">
        <f t="shared" si="2036"/>
        <v>0</v>
      </c>
      <c r="CZ806" s="99">
        <f t="shared" si="2036"/>
        <v>0</v>
      </c>
      <c r="DA806" s="99">
        <f t="shared" si="2036"/>
        <v>0</v>
      </c>
      <c r="DB806" s="99">
        <f t="shared" si="2036"/>
        <v>0</v>
      </c>
      <c r="DC806" s="99">
        <f t="shared" si="2036"/>
        <v>0</v>
      </c>
      <c r="DD806" s="99">
        <f t="shared" si="2036"/>
        <v>0</v>
      </c>
      <c r="DE806" s="99">
        <f t="shared" si="2036"/>
        <v>0</v>
      </c>
      <c r="DF806" s="99">
        <f t="shared" si="2036"/>
        <v>0</v>
      </c>
      <c r="DG806" s="99">
        <f t="shared" si="2036"/>
        <v>0</v>
      </c>
      <c r="DH806" s="99">
        <f t="shared" si="2036"/>
        <v>0</v>
      </c>
      <c r="DI806" s="99">
        <f t="shared" si="2036"/>
        <v>0</v>
      </c>
      <c r="DJ806" s="99">
        <f t="shared" si="2036"/>
        <v>0</v>
      </c>
      <c r="DK806" s="99">
        <f t="shared" si="2036"/>
        <v>0</v>
      </c>
      <c r="DL806" s="99">
        <f t="shared" si="2036"/>
        <v>0</v>
      </c>
      <c r="DM806" s="99">
        <f t="shared" si="2036"/>
        <v>0</v>
      </c>
      <c r="DN806" s="99">
        <f t="shared" si="2036"/>
        <v>0</v>
      </c>
      <c r="DO806" s="99">
        <f t="shared" si="2036"/>
        <v>0</v>
      </c>
      <c r="DP806" s="99">
        <f t="shared" si="2036"/>
        <v>0</v>
      </c>
      <c r="DQ806" s="99">
        <f t="shared" si="2036"/>
        <v>0</v>
      </c>
      <c r="DR806" s="99">
        <f t="shared" si="2036"/>
        <v>0</v>
      </c>
      <c r="DS806" s="99">
        <f t="shared" si="2036"/>
        <v>0</v>
      </c>
      <c r="DT806" s="99">
        <f t="shared" si="2036"/>
        <v>0</v>
      </c>
      <c r="DU806" s="3"/>
      <c r="DV806" s="3"/>
    </row>
    <row r="807" spans="1:126" ht="4.2" customHeight="1">
      <c r="A807" s="1"/>
      <c r="B807" s="1"/>
      <c r="C807" s="1"/>
      <c r="D807" s="1"/>
      <c r="E807" s="261"/>
      <c r="F807" s="47"/>
      <c r="G807" s="229"/>
      <c r="H807" s="1"/>
      <c r="I807" s="1"/>
      <c r="J807" s="1"/>
      <c r="K807" s="1"/>
      <c r="L807" s="1"/>
      <c r="M807" s="5"/>
      <c r="N807" s="1"/>
      <c r="O807" s="1"/>
      <c r="P807" s="5"/>
      <c r="Q807" s="1"/>
      <c r="R807" s="1"/>
      <c r="S807" s="5"/>
      <c r="T807" s="7"/>
      <c r="U807" s="23"/>
      <c r="V807" s="1"/>
      <c r="W807" s="11"/>
      <c r="X807" s="10"/>
      <c r="Y807" s="45"/>
      <c r="Z807" s="92"/>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1"/>
      <c r="DV807" s="1"/>
    </row>
    <row r="808" spans="1:126" ht="4.2" customHeight="1">
      <c r="A808" s="1"/>
      <c r="B808" s="1"/>
      <c r="C808" s="1"/>
      <c r="D808" s="39"/>
      <c r="E808" s="39"/>
      <c r="F808" s="39"/>
      <c r="G808" s="39"/>
      <c r="H808" s="39"/>
      <c r="I808" s="39"/>
      <c r="J808" s="39"/>
      <c r="K808" s="39"/>
      <c r="L808" s="39"/>
      <c r="M808" s="41"/>
      <c r="N808" s="39"/>
      <c r="O808" s="39"/>
      <c r="P808" s="41"/>
      <c r="Q808" s="39"/>
      <c r="R808" s="1"/>
      <c r="S808" s="5"/>
      <c r="T808" s="7"/>
      <c r="U808" s="23"/>
      <c r="V808" s="1"/>
      <c r="W808" s="43"/>
      <c r="X808" s="10"/>
      <c r="Y808" s="45"/>
      <c r="Z808" s="92"/>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01"/>
      <c r="CP808" s="101"/>
      <c r="CQ808" s="101"/>
      <c r="CR808" s="101"/>
      <c r="CS808" s="101"/>
      <c r="CT808" s="101"/>
      <c r="CU808" s="101"/>
      <c r="CV808" s="101"/>
      <c r="CW808" s="101"/>
      <c r="CX808" s="101"/>
      <c r="CY808" s="101"/>
      <c r="CZ808" s="101"/>
      <c r="DA808" s="101"/>
      <c r="DB808" s="101"/>
      <c r="DC808" s="101"/>
      <c r="DD808" s="101"/>
      <c r="DE808" s="101"/>
      <c r="DF808" s="101"/>
      <c r="DG808" s="101"/>
      <c r="DH808" s="101"/>
      <c r="DI808" s="101"/>
      <c r="DJ808" s="101"/>
      <c r="DK808" s="101"/>
      <c r="DL808" s="101"/>
      <c r="DM808" s="101"/>
      <c r="DN808" s="101"/>
      <c r="DO808" s="101"/>
      <c r="DP808" s="101"/>
      <c r="DQ808" s="101"/>
      <c r="DR808" s="101"/>
      <c r="DS808" s="101"/>
      <c r="DT808" s="101"/>
      <c r="DU808" s="1"/>
      <c r="DV808" s="1"/>
    </row>
    <row r="809" spans="1:126" ht="7.2" customHeight="1">
      <c r="A809" s="1"/>
      <c r="B809" s="1"/>
      <c r="C809" s="1"/>
      <c r="D809" s="1"/>
      <c r="E809" s="261"/>
      <c r="F809" s="47"/>
      <c r="G809" s="229"/>
      <c r="H809" s="1"/>
      <c r="I809" s="1"/>
      <c r="J809" s="1"/>
      <c r="K809" s="1"/>
      <c r="L809" s="1"/>
      <c r="M809" s="5"/>
      <c r="N809" s="1"/>
      <c r="O809" s="1"/>
      <c r="P809" s="5"/>
      <c r="Q809" s="1"/>
      <c r="R809" s="1"/>
      <c r="S809" s="5"/>
      <c r="T809" s="7"/>
      <c r="U809" s="23"/>
      <c r="V809" s="1"/>
      <c r="W809" s="11"/>
      <c r="X809" s="10"/>
      <c r="Y809" s="45"/>
      <c r="Z809" s="92"/>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c r="CM809" s="93"/>
      <c r="CN809" s="93"/>
      <c r="CO809" s="93"/>
      <c r="CP809" s="93"/>
      <c r="CQ809" s="93"/>
      <c r="CR809" s="93"/>
      <c r="CS809" s="93"/>
      <c r="CT809" s="93"/>
      <c r="CU809" s="93"/>
      <c r="CV809" s="93"/>
      <c r="CW809" s="93"/>
      <c r="CX809" s="93"/>
      <c r="CY809" s="93"/>
      <c r="CZ809" s="93"/>
      <c r="DA809" s="93"/>
      <c r="DB809" s="93"/>
      <c r="DC809" s="93"/>
      <c r="DD809" s="93"/>
      <c r="DE809" s="93"/>
      <c r="DF809" s="93"/>
      <c r="DG809" s="93"/>
      <c r="DH809" s="93"/>
      <c r="DI809" s="93"/>
      <c r="DJ809" s="93"/>
      <c r="DK809" s="93"/>
      <c r="DL809" s="93"/>
      <c r="DM809" s="93"/>
      <c r="DN809" s="93"/>
      <c r="DO809" s="93"/>
      <c r="DP809" s="93"/>
      <c r="DQ809" s="93"/>
      <c r="DR809" s="93"/>
      <c r="DS809" s="93"/>
      <c r="DT809" s="93"/>
      <c r="DU809" s="1"/>
      <c r="DV809" s="1"/>
    </row>
    <row r="810" spans="1:126" ht="4.2" customHeight="1">
      <c r="A810" s="1"/>
      <c r="B810" s="40"/>
      <c r="C810" s="40"/>
      <c r="D810" s="40"/>
      <c r="E810" s="40"/>
      <c r="F810" s="40"/>
      <c r="G810" s="40"/>
      <c r="H810" s="40"/>
      <c r="I810" s="40"/>
      <c r="J810" s="40"/>
      <c r="K810" s="40"/>
      <c r="L810" s="1"/>
      <c r="M810" s="5"/>
      <c r="N810" s="40"/>
      <c r="O810" s="1"/>
      <c r="P810" s="5"/>
      <c r="Q810" s="1"/>
      <c r="R810" s="1"/>
      <c r="S810" s="5"/>
      <c r="T810" s="7"/>
      <c r="U810" s="23"/>
      <c r="V810" s="1"/>
      <c r="W810" s="40"/>
      <c r="X810" s="10"/>
      <c r="Y810" s="45"/>
      <c r="Z810" s="92"/>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c r="DO810" s="100"/>
      <c r="DP810" s="100"/>
      <c r="DQ810" s="100"/>
      <c r="DR810" s="100"/>
      <c r="DS810" s="100"/>
      <c r="DT810" s="100"/>
      <c r="DU810" s="1"/>
      <c r="DV810" s="1"/>
    </row>
    <row r="811" spans="1:126" ht="7.2" customHeight="1">
      <c r="A811" s="1"/>
      <c r="B811" s="1"/>
      <c r="C811" s="1"/>
      <c r="D811" s="1"/>
      <c r="E811" s="261"/>
      <c r="F811" s="47"/>
      <c r="G811" s="229"/>
      <c r="H811" s="1"/>
      <c r="I811" s="1"/>
      <c r="J811" s="1"/>
      <c r="K811" s="1"/>
      <c r="L811" s="1"/>
      <c r="M811" s="5"/>
      <c r="N811" s="1"/>
      <c r="O811" s="1"/>
      <c r="P811" s="5"/>
      <c r="Q811" s="1"/>
      <c r="R811" s="1"/>
      <c r="S811" s="5"/>
      <c r="T811" s="7"/>
      <c r="U811" s="23"/>
      <c r="V811" s="1"/>
      <c r="W811" s="11"/>
      <c r="X811" s="10"/>
      <c r="Y811" s="45"/>
      <c r="Z811" s="92"/>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c r="CM811" s="93"/>
      <c r="CN811" s="93"/>
      <c r="CO811" s="93"/>
      <c r="CP811" s="93"/>
      <c r="CQ811" s="93"/>
      <c r="CR811" s="93"/>
      <c r="CS811" s="93"/>
      <c r="CT811" s="93"/>
      <c r="CU811" s="93"/>
      <c r="CV811" s="93"/>
      <c r="CW811" s="93"/>
      <c r="CX811" s="93"/>
      <c r="CY811" s="93"/>
      <c r="CZ811" s="93"/>
      <c r="DA811" s="93"/>
      <c r="DB811" s="93"/>
      <c r="DC811" s="93"/>
      <c r="DD811" s="93"/>
      <c r="DE811" s="93"/>
      <c r="DF811" s="93"/>
      <c r="DG811" s="93"/>
      <c r="DH811" s="93"/>
      <c r="DI811" s="93"/>
      <c r="DJ811" s="93"/>
      <c r="DK811" s="93"/>
      <c r="DL811" s="93"/>
      <c r="DM811" s="93"/>
      <c r="DN811" s="93"/>
      <c r="DO811" s="93"/>
      <c r="DP811" s="93"/>
      <c r="DQ811" s="93"/>
      <c r="DR811" s="93"/>
      <c r="DS811" s="93"/>
      <c r="DT811" s="93"/>
      <c r="DU811" s="1"/>
      <c r="DV811" s="1"/>
    </row>
    <row r="812" spans="1:126" ht="4.2" customHeight="1">
      <c r="A812" s="1"/>
      <c r="B812" s="1"/>
      <c r="C812" s="1"/>
      <c r="D812" s="13"/>
      <c r="E812" s="262"/>
      <c r="F812" s="13"/>
      <c r="G812" s="302"/>
      <c r="H812" s="13"/>
      <c r="I812" s="13"/>
      <c r="J812" s="13"/>
      <c r="K812" s="13"/>
      <c r="L812" s="13"/>
      <c r="M812" s="14"/>
      <c r="N812" s="13"/>
      <c r="O812" s="13"/>
      <c r="P812" s="14"/>
      <c r="Q812" s="13"/>
      <c r="R812" s="13"/>
      <c r="S812" s="14"/>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c r="BK812" s="176"/>
      <c r="BL812" s="176"/>
      <c r="BM812" s="176"/>
      <c r="BN812" s="176"/>
      <c r="BO812" s="176"/>
      <c r="BP812" s="176"/>
      <c r="BQ812" s="176"/>
      <c r="BR812" s="176"/>
      <c r="BS812" s="176"/>
      <c r="BT812" s="176"/>
      <c r="BU812" s="176"/>
      <c r="BV812" s="176"/>
      <c r="BW812" s="176"/>
      <c r="BX812" s="176"/>
      <c r="BY812" s="176"/>
      <c r="BZ812" s="176"/>
      <c r="CA812" s="176"/>
      <c r="CB812" s="176"/>
      <c r="CC812" s="176"/>
      <c r="CD812" s="176"/>
      <c r="CE812" s="176"/>
      <c r="CF812" s="176"/>
      <c r="CG812" s="176"/>
      <c r="CH812" s="176"/>
      <c r="CI812" s="176"/>
      <c r="CJ812" s="176"/>
      <c r="CK812" s="176"/>
      <c r="CL812" s="176"/>
      <c r="CM812" s="176"/>
      <c r="CN812" s="176"/>
      <c r="CO812" s="176"/>
      <c r="CP812" s="176"/>
      <c r="CQ812" s="176"/>
      <c r="CR812" s="176"/>
      <c r="CS812" s="176"/>
      <c r="CT812" s="176"/>
      <c r="CU812" s="176"/>
      <c r="CV812" s="176"/>
      <c r="CW812" s="176"/>
      <c r="CX812" s="176"/>
      <c r="CY812" s="176"/>
      <c r="CZ812" s="176"/>
      <c r="DA812" s="176"/>
      <c r="DB812" s="176"/>
      <c r="DC812" s="176"/>
      <c r="DD812" s="176"/>
      <c r="DE812" s="176"/>
      <c r="DF812" s="176"/>
      <c r="DG812" s="176"/>
      <c r="DH812" s="176"/>
      <c r="DI812" s="176"/>
      <c r="DJ812" s="176"/>
      <c r="DK812" s="176"/>
      <c r="DL812" s="176"/>
      <c r="DM812" s="176"/>
      <c r="DN812" s="176"/>
      <c r="DO812" s="176"/>
      <c r="DP812" s="176"/>
      <c r="DQ812" s="176"/>
      <c r="DR812" s="176"/>
      <c r="DS812" s="176"/>
      <c r="DT812" s="176"/>
      <c r="DU812" s="1"/>
      <c r="DV812" s="1"/>
    </row>
    <row r="813" spans="1:126" ht="4.2" customHeight="1">
      <c r="A813" s="1"/>
      <c r="B813" s="1"/>
      <c r="C813" s="1"/>
      <c r="D813" s="1"/>
      <c r="E813" s="261"/>
      <c r="F813" s="47"/>
      <c r="G813" s="229"/>
      <c r="H813" s="5"/>
      <c r="I813" s="5"/>
      <c r="J813" s="5"/>
      <c r="K813" s="5"/>
      <c r="L813" s="5"/>
      <c r="M813" s="5"/>
      <c r="N813" s="5"/>
      <c r="O813" s="5"/>
      <c r="P813" s="5"/>
      <c r="Q813" s="5"/>
      <c r="R813" s="5"/>
      <c r="S813" s="5"/>
      <c r="T813" s="208"/>
      <c r="U813" s="23"/>
      <c r="V813" s="1"/>
      <c r="W813" s="11"/>
      <c r="X813" s="10"/>
      <c r="Y813" s="45"/>
      <c r="Z813" s="92"/>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c r="CM813" s="93"/>
      <c r="CN813" s="93"/>
      <c r="CO813" s="93"/>
      <c r="CP813" s="93"/>
      <c r="CQ813" s="93"/>
      <c r="CR813" s="93"/>
      <c r="CS813" s="93"/>
      <c r="CT813" s="93"/>
      <c r="CU813" s="93"/>
      <c r="CV813" s="93"/>
      <c r="CW813" s="93"/>
      <c r="CX813" s="93"/>
      <c r="CY813" s="93"/>
      <c r="CZ813" s="93"/>
      <c r="DA813" s="93"/>
      <c r="DB813" s="93"/>
      <c r="DC813" s="93"/>
      <c r="DD813" s="93"/>
      <c r="DE813" s="93"/>
      <c r="DF813" s="93"/>
      <c r="DG813" s="93"/>
      <c r="DH813" s="93"/>
      <c r="DI813" s="93"/>
      <c r="DJ813" s="93"/>
      <c r="DK813" s="93"/>
      <c r="DL813" s="93"/>
      <c r="DM813" s="93"/>
      <c r="DN813" s="93"/>
      <c r="DO813" s="93"/>
      <c r="DP813" s="93"/>
      <c r="DQ813" s="93"/>
      <c r="DR813" s="93"/>
      <c r="DS813" s="93"/>
      <c r="DT813" s="93"/>
      <c r="DU813" s="1"/>
      <c r="DV813" s="1"/>
    </row>
    <row r="814" spans="1:126" s="4" customFormat="1" ht="12.6" thickBot="1">
      <c r="A814" s="3"/>
      <c r="B814" s="242"/>
      <c r="C814" s="3"/>
      <c r="D814" s="3"/>
      <c r="E814" s="9"/>
      <c r="F814" s="50"/>
      <c r="G814" s="248"/>
      <c r="H814" s="213" t="str">
        <f>$H$16</f>
        <v>Маржинальная прибыль-Gross</v>
      </c>
      <c r="I814" s="3"/>
      <c r="J814" s="3"/>
      <c r="K814" s="3"/>
      <c r="L814" s="3"/>
      <c r="M814" s="5"/>
      <c r="N814" s="3" t="str">
        <f>N571</f>
        <v>Продажа машиномест</v>
      </c>
      <c r="O814" s="3"/>
      <c r="P814" s="5"/>
      <c r="Q814" s="3" t="s">
        <v>25</v>
      </c>
      <c r="R814" s="3"/>
      <c r="S814" s="5"/>
      <c r="T814" s="83"/>
      <c r="U814" s="23"/>
      <c r="V814" s="3"/>
      <c r="W814" s="11">
        <f>SUM($Y814:$DU814)</f>
        <v>0</v>
      </c>
      <c r="X814" s="11"/>
      <c r="Y814" s="45"/>
      <c r="Z814" s="90"/>
      <c r="AA814" s="91">
        <f t="shared" ref="AA814:BF814" si="2037">IF(AA$8="",0,AA662-AA690)</f>
        <v>0</v>
      </c>
      <c r="AB814" s="91">
        <f t="shared" si="2037"/>
        <v>0</v>
      </c>
      <c r="AC814" s="91">
        <f t="shared" si="2037"/>
        <v>0</v>
      </c>
      <c r="AD814" s="91">
        <f t="shared" si="2037"/>
        <v>0</v>
      </c>
      <c r="AE814" s="91">
        <f t="shared" si="2037"/>
        <v>0</v>
      </c>
      <c r="AF814" s="91">
        <f t="shared" si="2037"/>
        <v>0</v>
      </c>
      <c r="AG814" s="91">
        <f t="shared" si="2037"/>
        <v>0</v>
      </c>
      <c r="AH814" s="91">
        <f t="shared" si="2037"/>
        <v>0</v>
      </c>
      <c r="AI814" s="91">
        <f t="shared" si="2037"/>
        <v>0</v>
      </c>
      <c r="AJ814" s="91">
        <f t="shared" si="2037"/>
        <v>0</v>
      </c>
      <c r="AK814" s="91">
        <f t="shared" si="2037"/>
        <v>0</v>
      </c>
      <c r="AL814" s="91">
        <f t="shared" si="2037"/>
        <v>0</v>
      </c>
      <c r="AM814" s="91">
        <f t="shared" si="2037"/>
        <v>0</v>
      </c>
      <c r="AN814" s="91">
        <f t="shared" si="2037"/>
        <v>0</v>
      </c>
      <c r="AO814" s="91">
        <f t="shared" si="2037"/>
        <v>0</v>
      </c>
      <c r="AP814" s="91">
        <f t="shared" si="2037"/>
        <v>0</v>
      </c>
      <c r="AQ814" s="91">
        <f t="shared" si="2037"/>
        <v>0</v>
      </c>
      <c r="AR814" s="91">
        <f t="shared" si="2037"/>
        <v>0</v>
      </c>
      <c r="AS814" s="91">
        <f t="shared" si="2037"/>
        <v>0</v>
      </c>
      <c r="AT814" s="91">
        <f t="shared" si="2037"/>
        <v>0</v>
      </c>
      <c r="AU814" s="91">
        <f t="shared" si="2037"/>
        <v>0</v>
      </c>
      <c r="AV814" s="91">
        <f t="shared" si="2037"/>
        <v>0</v>
      </c>
      <c r="AW814" s="91">
        <f t="shared" si="2037"/>
        <v>0</v>
      </c>
      <c r="AX814" s="91">
        <f t="shared" si="2037"/>
        <v>0</v>
      </c>
      <c r="AY814" s="91">
        <f t="shared" si="2037"/>
        <v>0</v>
      </c>
      <c r="AZ814" s="91">
        <f t="shared" si="2037"/>
        <v>0</v>
      </c>
      <c r="BA814" s="91">
        <f t="shared" si="2037"/>
        <v>0</v>
      </c>
      <c r="BB814" s="91">
        <f t="shared" si="2037"/>
        <v>0</v>
      </c>
      <c r="BC814" s="91">
        <f t="shared" si="2037"/>
        <v>0</v>
      </c>
      <c r="BD814" s="91">
        <f t="shared" si="2037"/>
        <v>0</v>
      </c>
      <c r="BE814" s="91">
        <f t="shared" si="2037"/>
        <v>0</v>
      </c>
      <c r="BF814" s="91">
        <f t="shared" si="2037"/>
        <v>0</v>
      </c>
      <c r="BG814" s="91">
        <f t="shared" ref="BG814:CL814" si="2038">IF(BG$8="",0,BG662-BG690)</f>
        <v>0</v>
      </c>
      <c r="BH814" s="91">
        <f t="shared" si="2038"/>
        <v>0</v>
      </c>
      <c r="BI814" s="91">
        <f t="shared" si="2038"/>
        <v>0</v>
      </c>
      <c r="BJ814" s="91">
        <f t="shared" si="2038"/>
        <v>0</v>
      </c>
      <c r="BK814" s="91">
        <f t="shared" si="2038"/>
        <v>0</v>
      </c>
      <c r="BL814" s="91">
        <f t="shared" si="2038"/>
        <v>0</v>
      </c>
      <c r="BM814" s="91">
        <f t="shared" si="2038"/>
        <v>0</v>
      </c>
      <c r="BN814" s="91">
        <f t="shared" si="2038"/>
        <v>0</v>
      </c>
      <c r="BO814" s="91">
        <f t="shared" si="2038"/>
        <v>0</v>
      </c>
      <c r="BP814" s="91">
        <f t="shared" si="2038"/>
        <v>0</v>
      </c>
      <c r="BQ814" s="91">
        <f t="shared" si="2038"/>
        <v>0</v>
      </c>
      <c r="BR814" s="91">
        <f t="shared" si="2038"/>
        <v>0</v>
      </c>
      <c r="BS814" s="91">
        <f t="shared" si="2038"/>
        <v>0</v>
      </c>
      <c r="BT814" s="91">
        <f t="shared" si="2038"/>
        <v>0</v>
      </c>
      <c r="BU814" s="91">
        <f t="shared" si="2038"/>
        <v>0</v>
      </c>
      <c r="BV814" s="91">
        <f t="shared" si="2038"/>
        <v>0</v>
      </c>
      <c r="BW814" s="91">
        <f t="shared" si="2038"/>
        <v>0</v>
      </c>
      <c r="BX814" s="91">
        <f t="shared" si="2038"/>
        <v>0</v>
      </c>
      <c r="BY814" s="91">
        <f t="shared" si="2038"/>
        <v>0</v>
      </c>
      <c r="BZ814" s="91">
        <f t="shared" si="2038"/>
        <v>0</v>
      </c>
      <c r="CA814" s="91">
        <f t="shared" si="2038"/>
        <v>0</v>
      </c>
      <c r="CB814" s="91">
        <f t="shared" si="2038"/>
        <v>0</v>
      </c>
      <c r="CC814" s="91">
        <f t="shared" si="2038"/>
        <v>0</v>
      </c>
      <c r="CD814" s="91">
        <f t="shared" si="2038"/>
        <v>0</v>
      </c>
      <c r="CE814" s="91">
        <f t="shared" si="2038"/>
        <v>0</v>
      </c>
      <c r="CF814" s="91">
        <f t="shared" si="2038"/>
        <v>0</v>
      </c>
      <c r="CG814" s="91">
        <f t="shared" si="2038"/>
        <v>0</v>
      </c>
      <c r="CH814" s="91">
        <f t="shared" si="2038"/>
        <v>0</v>
      </c>
      <c r="CI814" s="91">
        <f t="shared" si="2038"/>
        <v>0</v>
      </c>
      <c r="CJ814" s="91">
        <f t="shared" si="2038"/>
        <v>0</v>
      </c>
      <c r="CK814" s="91">
        <f t="shared" si="2038"/>
        <v>0</v>
      </c>
      <c r="CL814" s="91">
        <f t="shared" si="2038"/>
        <v>0</v>
      </c>
      <c r="CM814" s="91">
        <f t="shared" ref="CM814:DT814" si="2039">IF(CM$8="",0,CM662-CM690)</f>
        <v>0</v>
      </c>
      <c r="CN814" s="91">
        <f t="shared" si="2039"/>
        <v>0</v>
      </c>
      <c r="CO814" s="91">
        <f t="shared" si="2039"/>
        <v>0</v>
      </c>
      <c r="CP814" s="91">
        <f t="shared" si="2039"/>
        <v>0</v>
      </c>
      <c r="CQ814" s="91">
        <f t="shared" si="2039"/>
        <v>0</v>
      </c>
      <c r="CR814" s="91">
        <f t="shared" si="2039"/>
        <v>0</v>
      </c>
      <c r="CS814" s="91">
        <f t="shared" si="2039"/>
        <v>0</v>
      </c>
      <c r="CT814" s="91">
        <f t="shared" si="2039"/>
        <v>0</v>
      </c>
      <c r="CU814" s="91">
        <f t="shared" si="2039"/>
        <v>0</v>
      </c>
      <c r="CV814" s="91">
        <f t="shared" si="2039"/>
        <v>0</v>
      </c>
      <c r="CW814" s="91">
        <f t="shared" si="2039"/>
        <v>0</v>
      </c>
      <c r="CX814" s="91">
        <f t="shared" si="2039"/>
        <v>0</v>
      </c>
      <c r="CY814" s="91">
        <f t="shared" si="2039"/>
        <v>0</v>
      </c>
      <c r="CZ814" s="91">
        <f t="shared" si="2039"/>
        <v>0</v>
      </c>
      <c r="DA814" s="91">
        <f t="shared" si="2039"/>
        <v>0</v>
      </c>
      <c r="DB814" s="91">
        <f t="shared" si="2039"/>
        <v>0</v>
      </c>
      <c r="DC814" s="91">
        <f t="shared" si="2039"/>
        <v>0</v>
      </c>
      <c r="DD814" s="91">
        <f t="shared" si="2039"/>
        <v>0</v>
      </c>
      <c r="DE814" s="91">
        <f t="shared" si="2039"/>
        <v>0</v>
      </c>
      <c r="DF814" s="91">
        <f t="shared" si="2039"/>
        <v>0</v>
      </c>
      <c r="DG814" s="91">
        <f t="shared" si="2039"/>
        <v>0</v>
      </c>
      <c r="DH814" s="91">
        <f t="shared" si="2039"/>
        <v>0</v>
      </c>
      <c r="DI814" s="91">
        <f t="shared" si="2039"/>
        <v>0</v>
      </c>
      <c r="DJ814" s="91">
        <f t="shared" si="2039"/>
        <v>0</v>
      </c>
      <c r="DK814" s="91">
        <f t="shared" si="2039"/>
        <v>0</v>
      </c>
      <c r="DL814" s="91">
        <f t="shared" si="2039"/>
        <v>0</v>
      </c>
      <c r="DM814" s="91">
        <f t="shared" si="2039"/>
        <v>0</v>
      </c>
      <c r="DN814" s="91">
        <f t="shared" si="2039"/>
        <v>0</v>
      </c>
      <c r="DO814" s="91">
        <f t="shared" si="2039"/>
        <v>0</v>
      </c>
      <c r="DP814" s="91">
        <f t="shared" si="2039"/>
        <v>0</v>
      </c>
      <c r="DQ814" s="91">
        <f t="shared" si="2039"/>
        <v>0</v>
      </c>
      <c r="DR814" s="91">
        <f t="shared" si="2039"/>
        <v>0</v>
      </c>
      <c r="DS814" s="91">
        <f t="shared" si="2039"/>
        <v>0</v>
      </c>
      <c r="DT814" s="91">
        <f t="shared" si="2039"/>
        <v>0</v>
      </c>
      <c r="DU814" s="3"/>
      <c r="DV814" s="3"/>
    </row>
    <row r="815" spans="1:126" s="34" customFormat="1">
      <c r="A815" s="33"/>
      <c r="B815" s="196"/>
      <c r="C815" s="33"/>
      <c r="D815" s="33"/>
      <c r="E815" s="269"/>
      <c r="F815" s="52"/>
      <c r="G815" s="248"/>
      <c r="H815" s="222" t="str">
        <f>$H$17</f>
        <v>Маржа-Gross</v>
      </c>
      <c r="I815" s="222"/>
      <c r="J815" s="222"/>
      <c r="K815" s="222"/>
      <c r="L815" s="222"/>
      <c r="M815" s="223"/>
      <c r="N815" s="324" t="str">
        <f>N571</f>
        <v>Продажа машиномест</v>
      </c>
      <c r="O815" s="222"/>
      <c r="P815" s="223"/>
      <c r="Q815" s="222" t="s">
        <v>14</v>
      </c>
      <c r="R815" s="33"/>
      <c r="S815" s="19"/>
      <c r="T815" s="207"/>
      <c r="U815" s="25"/>
      <c r="V815" s="322"/>
      <c r="W815" s="323">
        <f>IF(W$8="",0,IF(W628=0,0,W814/W628))</f>
        <v>0</v>
      </c>
      <c r="X815" s="294"/>
      <c r="Y815" s="46"/>
      <c r="Z815" s="102"/>
      <c r="AA815" s="225">
        <f t="shared" ref="AA815:BF815" si="2040">IF(AA$8="",0,IF(AA628=0,0,AA814/AA628))</f>
        <v>0</v>
      </c>
      <c r="AB815" s="225">
        <f t="shared" si="2040"/>
        <v>0</v>
      </c>
      <c r="AC815" s="225">
        <f t="shared" si="2040"/>
        <v>0</v>
      </c>
      <c r="AD815" s="225">
        <f t="shared" si="2040"/>
        <v>0</v>
      </c>
      <c r="AE815" s="225">
        <f t="shared" si="2040"/>
        <v>0</v>
      </c>
      <c r="AF815" s="225">
        <f t="shared" si="2040"/>
        <v>0</v>
      </c>
      <c r="AG815" s="225">
        <f t="shared" si="2040"/>
        <v>0</v>
      </c>
      <c r="AH815" s="225">
        <f t="shared" si="2040"/>
        <v>0</v>
      </c>
      <c r="AI815" s="225">
        <f t="shared" si="2040"/>
        <v>0</v>
      </c>
      <c r="AJ815" s="225">
        <f t="shared" si="2040"/>
        <v>0</v>
      </c>
      <c r="AK815" s="225">
        <f t="shared" si="2040"/>
        <v>0</v>
      </c>
      <c r="AL815" s="225">
        <f t="shared" si="2040"/>
        <v>0</v>
      </c>
      <c r="AM815" s="225">
        <f t="shared" si="2040"/>
        <v>0</v>
      </c>
      <c r="AN815" s="225">
        <f t="shared" si="2040"/>
        <v>0</v>
      </c>
      <c r="AO815" s="225">
        <f t="shared" si="2040"/>
        <v>0</v>
      </c>
      <c r="AP815" s="225">
        <f t="shared" si="2040"/>
        <v>0</v>
      </c>
      <c r="AQ815" s="225">
        <f t="shared" si="2040"/>
        <v>0</v>
      </c>
      <c r="AR815" s="225">
        <f t="shared" si="2040"/>
        <v>0</v>
      </c>
      <c r="AS815" s="225">
        <f t="shared" si="2040"/>
        <v>0</v>
      </c>
      <c r="AT815" s="225">
        <f t="shared" si="2040"/>
        <v>0</v>
      </c>
      <c r="AU815" s="225">
        <f t="shared" si="2040"/>
        <v>0</v>
      </c>
      <c r="AV815" s="225">
        <f t="shared" si="2040"/>
        <v>0</v>
      </c>
      <c r="AW815" s="225">
        <f t="shared" si="2040"/>
        <v>0</v>
      </c>
      <c r="AX815" s="225">
        <f t="shared" si="2040"/>
        <v>0</v>
      </c>
      <c r="AY815" s="225">
        <f t="shared" si="2040"/>
        <v>0</v>
      </c>
      <c r="AZ815" s="225">
        <f t="shared" si="2040"/>
        <v>0</v>
      </c>
      <c r="BA815" s="225">
        <f t="shared" si="2040"/>
        <v>0</v>
      </c>
      <c r="BB815" s="225">
        <f t="shared" si="2040"/>
        <v>0</v>
      </c>
      <c r="BC815" s="225">
        <f t="shared" si="2040"/>
        <v>0</v>
      </c>
      <c r="BD815" s="225">
        <f t="shared" si="2040"/>
        <v>0</v>
      </c>
      <c r="BE815" s="225">
        <f t="shared" si="2040"/>
        <v>0</v>
      </c>
      <c r="BF815" s="225">
        <f t="shared" si="2040"/>
        <v>0</v>
      </c>
      <c r="BG815" s="225">
        <f t="shared" ref="BG815:CL815" si="2041">IF(BG$8="",0,IF(BG628=0,0,BG814/BG628))</f>
        <v>0</v>
      </c>
      <c r="BH815" s="225">
        <f t="shared" si="2041"/>
        <v>0</v>
      </c>
      <c r="BI815" s="225">
        <f t="shared" si="2041"/>
        <v>0</v>
      </c>
      <c r="BJ815" s="225">
        <f t="shared" si="2041"/>
        <v>0</v>
      </c>
      <c r="BK815" s="225">
        <f t="shared" si="2041"/>
        <v>0</v>
      </c>
      <c r="BL815" s="225">
        <f t="shared" si="2041"/>
        <v>0</v>
      </c>
      <c r="BM815" s="225">
        <f t="shared" si="2041"/>
        <v>0</v>
      </c>
      <c r="BN815" s="225">
        <f t="shared" si="2041"/>
        <v>0</v>
      </c>
      <c r="BO815" s="225">
        <f t="shared" si="2041"/>
        <v>0</v>
      </c>
      <c r="BP815" s="225">
        <f t="shared" si="2041"/>
        <v>0</v>
      </c>
      <c r="BQ815" s="225">
        <f t="shared" si="2041"/>
        <v>0</v>
      </c>
      <c r="BR815" s="225">
        <f t="shared" si="2041"/>
        <v>0</v>
      </c>
      <c r="BS815" s="225">
        <f t="shared" si="2041"/>
        <v>0</v>
      </c>
      <c r="BT815" s="225">
        <f t="shared" si="2041"/>
        <v>0</v>
      </c>
      <c r="BU815" s="225">
        <f t="shared" si="2041"/>
        <v>0</v>
      </c>
      <c r="BV815" s="225">
        <f t="shared" si="2041"/>
        <v>0</v>
      </c>
      <c r="BW815" s="225">
        <f t="shared" si="2041"/>
        <v>0</v>
      </c>
      <c r="BX815" s="225">
        <f t="shared" si="2041"/>
        <v>0</v>
      </c>
      <c r="BY815" s="225">
        <f t="shared" si="2041"/>
        <v>0</v>
      </c>
      <c r="BZ815" s="225">
        <f t="shared" si="2041"/>
        <v>0</v>
      </c>
      <c r="CA815" s="225">
        <f t="shared" si="2041"/>
        <v>0</v>
      </c>
      <c r="CB815" s="225">
        <f t="shared" si="2041"/>
        <v>0</v>
      </c>
      <c r="CC815" s="225">
        <f t="shared" si="2041"/>
        <v>0</v>
      </c>
      <c r="CD815" s="225">
        <f t="shared" si="2041"/>
        <v>0</v>
      </c>
      <c r="CE815" s="225">
        <f t="shared" si="2041"/>
        <v>0</v>
      </c>
      <c r="CF815" s="225">
        <f t="shared" si="2041"/>
        <v>0</v>
      </c>
      <c r="CG815" s="225">
        <f t="shared" si="2041"/>
        <v>0</v>
      </c>
      <c r="CH815" s="225">
        <f t="shared" si="2041"/>
        <v>0</v>
      </c>
      <c r="CI815" s="225">
        <f t="shared" si="2041"/>
        <v>0</v>
      </c>
      <c r="CJ815" s="225">
        <f t="shared" si="2041"/>
        <v>0</v>
      </c>
      <c r="CK815" s="225">
        <f t="shared" si="2041"/>
        <v>0</v>
      </c>
      <c r="CL815" s="225">
        <f t="shared" si="2041"/>
        <v>0</v>
      </c>
      <c r="CM815" s="225">
        <f t="shared" ref="CM815:DR815" si="2042">IF(CM$8="",0,IF(CM628=0,0,CM814/CM628))</f>
        <v>0</v>
      </c>
      <c r="CN815" s="225">
        <f t="shared" si="2042"/>
        <v>0</v>
      </c>
      <c r="CO815" s="225">
        <f t="shared" si="2042"/>
        <v>0</v>
      </c>
      <c r="CP815" s="225">
        <f t="shared" si="2042"/>
        <v>0</v>
      </c>
      <c r="CQ815" s="225">
        <f t="shared" si="2042"/>
        <v>0</v>
      </c>
      <c r="CR815" s="225">
        <f t="shared" si="2042"/>
        <v>0</v>
      </c>
      <c r="CS815" s="225">
        <f t="shared" si="2042"/>
        <v>0</v>
      </c>
      <c r="CT815" s="225">
        <f t="shared" si="2042"/>
        <v>0</v>
      </c>
      <c r="CU815" s="225">
        <f t="shared" si="2042"/>
        <v>0</v>
      </c>
      <c r="CV815" s="225">
        <f t="shared" si="2042"/>
        <v>0</v>
      </c>
      <c r="CW815" s="225">
        <f t="shared" si="2042"/>
        <v>0</v>
      </c>
      <c r="CX815" s="225">
        <f t="shared" si="2042"/>
        <v>0</v>
      </c>
      <c r="CY815" s="225">
        <f t="shared" si="2042"/>
        <v>0</v>
      </c>
      <c r="CZ815" s="225">
        <f t="shared" si="2042"/>
        <v>0</v>
      </c>
      <c r="DA815" s="225">
        <f t="shared" si="2042"/>
        <v>0</v>
      </c>
      <c r="DB815" s="225">
        <f t="shared" si="2042"/>
        <v>0</v>
      </c>
      <c r="DC815" s="225">
        <f t="shared" si="2042"/>
        <v>0</v>
      </c>
      <c r="DD815" s="225">
        <f t="shared" si="2042"/>
        <v>0</v>
      </c>
      <c r="DE815" s="225">
        <f t="shared" si="2042"/>
        <v>0</v>
      </c>
      <c r="DF815" s="225">
        <f t="shared" si="2042"/>
        <v>0</v>
      </c>
      <c r="DG815" s="225">
        <f t="shared" si="2042"/>
        <v>0</v>
      </c>
      <c r="DH815" s="225">
        <f t="shared" si="2042"/>
        <v>0</v>
      </c>
      <c r="DI815" s="225">
        <f t="shared" si="2042"/>
        <v>0</v>
      </c>
      <c r="DJ815" s="225">
        <f t="shared" si="2042"/>
        <v>0</v>
      </c>
      <c r="DK815" s="225">
        <f t="shared" si="2042"/>
        <v>0</v>
      </c>
      <c r="DL815" s="225">
        <f t="shared" si="2042"/>
        <v>0</v>
      </c>
      <c r="DM815" s="225">
        <f t="shared" si="2042"/>
        <v>0</v>
      </c>
      <c r="DN815" s="225">
        <f t="shared" si="2042"/>
        <v>0</v>
      </c>
      <c r="DO815" s="225">
        <f t="shared" si="2042"/>
        <v>0</v>
      </c>
      <c r="DP815" s="225">
        <f t="shared" si="2042"/>
        <v>0</v>
      </c>
      <c r="DQ815" s="225">
        <f t="shared" si="2042"/>
        <v>0</v>
      </c>
      <c r="DR815" s="225">
        <f t="shared" si="2042"/>
        <v>0</v>
      </c>
      <c r="DS815" s="225">
        <f t="shared" ref="DS815:DT815" si="2043">IF(DS$8="",0,IF(DS628=0,0,DS814/DS628))</f>
        <v>0</v>
      </c>
      <c r="DT815" s="225">
        <f t="shared" si="2043"/>
        <v>0</v>
      </c>
      <c r="DU815" s="33"/>
      <c r="DV815" s="33"/>
    </row>
    <row r="816" spans="1:126" ht="4.2" customHeight="1">
      <c r="A816" s="1"/>
      <c r="B816" s="1"/>
      <c r="C816" s="1"/>
      <c r="D816" s="1"/>
      <c r="E816" s="261"/>
      <c r="F816" s="47"/>
      <c r="G816" s="248"/>
      <c r="H816" s="32"/>
      <c r="I816" s="32"/>
      <c r="J816" s="32"/>
      <c r="K816" s="32"/>
      <c r="L816" s="32"/>
      <c r="M816" s="16"/>
      <c r="N816" s="32"/>
      <c r="O816" s="32"/>
      <c r="P816" s="16"/>
      <c r="Q816" s="32"/>
      <c r="R816" s="1"/>
      <c r="S816" s="5"/>
      <c r="T816" s="7"/>
      <c r="U816" s="23"/>
      <c r="V816" s="1"/>
      <c r="W816" s="10"/>
      <c r="X816" s="10"/>
      <c r="Y816" s="45"/>
      <c r="Z816" s="92"/>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7"/>
      <c r="CB816" s="97"/>
      <c r="CC816" s="97"/>
      <c r="CD816" s="97"/>
      <c r="CE816" s="97"/>
      <c r="CF816" s="97"/>
      <c r="CG816" s="97"/>
      <c r="CH816" s="97"/>
      <c r="CI816" s="97"/>
      <c r="CJ816" s="97"/>
      <c r="CK816" s="97"/>
      <c r="CL816" s="97"/>
      <c r="CM816" s="97"/>
      <c r="CN816" s="97"/>
      <c r="CO816" s="97"/>
      <c r="CP816" s="97"/>
      <c r="CQ816" s="97"/>
      <c r="CR816" s="97"/>
      <c r="CS816" s="97"/>
      <c r="CT816" s="97"/>
      <c r="CU816" s="97"/>
      <c r="CV816" s="97"/>
      <c r="CW816" s="97"/>
      <c r="CX816" s="97"/>
      <c r="CY816" s="97"/>
      <c r="CZ816" s="97"/>
      <c r="DA816" s="97"/>
      <c r="DB816" s="97"/>
      <c r="DC816" s="97"/>
      <c r="DD816" s="97"/>
      <c r="DE816" s="97"/>
      <c r="DF816" s="97"/>
      <c r="DG816" s="97"/>
      <c r="DH816" s="97"/>
      <c r="DI816" s="97"/>
      <c r="DJ816" s="97"/>
      <c r="DK816" s="97"/>
      <c r="DL816" s="97"/>
      <c r="DM816" s="97"/>
      <c r="DN816" s="97"/>
      <c r="DO816" s="97"/>
      <c r="DP816" s="97"/>
      <c r="DQ816" s="97"/>
      <c r="DR816" s="97"/>
      <c r="DS816" s="97"/>
      <c r="DT816" s="97"/>
      <c r="DU816" s="1"/>
      <c r="DV816" s="1"/>
    </row>
    <row r="817" spans="1:126" ht="4.2" customHeight="1">
      <c r="A817" s="1"/>
      <c r="B817" s="1"/>
      <c r="C817" s="1"/>
      <c r="D817" s="1"/>
      <c r="E817" s="261"/>
      <c r="F817" s="47"/>
      <c r="G817" s="248"/>
      <c r="H817" s="1"/>
      <c r="I817" s="1"/>
      <c r="J817" s="1"/>
      <c r="K817" s="1"/>
      <c r="L817" s="1"/>
      <c r="M817" s="5"/>
      <c r="N817" s="1"/>
      <c r="O817" s="1"/>
      <c r="P817" s="5"/>
      <c r="Q817" s="1"/>
      <c r="R817" s="1"/>
      <c r="S817" s="5"/>
      <c r="T817" s="7"/>
      <c r="U817" s="23"/>
      <c r="V817" s="1"/>
      <c r="W817" s="11"/>
      <c r="X817" s="10"/>
      <c r="Y817" s="45"/>
      <c r="Z817" s="92"/>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c r="CM817" s="93"/>
      <c r="CN817" s="93"/>
      <c r="CO817" s="93"/>
      <c r="CP817" s="93"/>
      <c r="CQ817" s="93"/>
      <c r="CR817" s="93"/>
      <c r="CS817" s="93"/>
      <c r="CT817" s="93"/>
      <c r="CU817" s="93"/>
      <c r="CV817" s="93"/>
      <c r="CW817" s="93"/>
      <c r="CX817" s="93"/>
      <c r="CY817" s="93"/>
      <c r="CZ817" s="93"/>
      <c r="DA817" s="93"/>
      <c r="DB817" s="93"/>
      <c r="DC817" s="93"/>
      <c r="DD817" s="93"/>
      <c r="DE817" s="93"/>
      <c r="DF817" s="93"/>
      <c r="DG817" s="93"/>
      <c r="DH817" s="93"/>
      <c r="DI817" s="93"/>
      <c r="DJ817" s="93"/>
      <c r="DK817" s="93"/>
      <c r="DL817" s="93"/>
      <c r="DM817" s="93"/>
      <c r="DN817" s="93"/>
      <c r="DO817" s="93"/>
      <c r="DP817" s="93"/>
      <c r="DQ817" s="93"/>
      <c r="DR817" s="93"/>
      <c r="DS817" s="93"/>
      <c r="DT817" s="93"/>
      <c r="DU817" s="1"/>
      <c r="DV817" s="1"/>
    </row>
    <row r="818" spans="1:126" s="4" customFormat="1" ht="12.6" thickBot="1">
      <c r="A818" s="3"/>
      <c r="B818" s="3"/>
      <c r="C818" s="3"/>
      <c r="D818" s="3"/>
      <c r="E818" s="9" t="s">
        <v>107</v>
      </c>
      <c r="F818" s="50"/>
      <c r="G818" s="248"/>
      <c r="H818" s="3" t="str">
        <f>$H$24</f>
        <v>Прибыль от коммерческой деятельности</v>
      </c>
      <c r="I818" s="3"/>
      <c r="J818" s="3"/>
      <c r="K818" s="3"/>
      <c r="L818" s="3"/>
      <c r="M818" s="5"/>
      <c r="N818" s="3" t="str">
        <f>N571</f>
        <v>Продажа машиномест</v>
      </c>
      <c r="O818" s="3"/>
      <c r="P818" s="5"/>
      <c r="Q818" s="3" t="s">
        <v>25</v>
      </c>
      <c r="R818" s="3"/>
      <c r="S818" s="5"/>
      <c r="T818" s="83"/>
      <c r="U818" s="23"/>
      <c r="V818" s="3"/>
      <c r="W818" s="11">
        <f>SUM($Y818:$DU818)</f>
        <v>0</v>
      </c>
      <c r="X818" s="11"/>
      <c r="Y818" s="45"/>
      <c r="Z818" s="90"/>
      <c r="AA818" s="91">
        <f t="shared" ref="AA818:BF818" si="2044">IF(AA$8="",0,AA674-AA691)</f>
        <v>0</v>
      </c>
      <c r="AB818" s="91">
        <f t="shared" si="2044"/>
        <v>0</v>
      </c>
      <c r="AC818" s="91">
        <f t="shared" si="2044"/>
        <v>0</v>
      </c>
      <c r="AD818" s="91">
        <f t="shared" si="2044"/>
        <v>0</v>
      </c>
      <c r="AE818" s="91">
        <f t="shared" si="2044"/>
        <v>0</v>
      </c>
      <c r="AF818" s="91">
        <f t="shared" si="2044"/>
        <v>0</v>
      </c>
      <c r="AG818" s="91">
        <f t="shared" si="2044"/>
        <v>0</v>
      </c>
      <c r="AH818" s="91">
        <f t="shared" si="2044"/>
        <v>0</v>
      </c>
      <c r="AI818" s="91">
        <f t="shared" si="2044"/>
        <v>0</v>
      </c>
      <c r="AJ818" s="91">
        <f t="shared" si="2044"/>
        <v>0</v>
      </c>
      <c r="AK818" s="91">
        <f t="shared" si="2044"/>
        <v>0</v>
      </c>
      <c r="AL818" s="91">
        <f t="shared" si="2044"/>
        <v>0</v>
      </c>
      <c r="AM818" s="91">
        <f t="shared" si="2044"/>
        <v>0</v>
      </c>
      <c r="AN818" s="91">
        <f t="shared" si="2044"/>
        <v>0</v>
      </c>
      <c r="AO818" s="91">
        <f t="shared" si="2044"/>
        <v>0</v>
      </c>
      <c r="AP818" s="91">
        <f t="shared" si="2044"/>
        <v>0</v>
      </c>
      <c r="AQ818" s="91">
        <f t="shared" si="2044"/>
        <v>0</v>
      </c>
      <c r="AR818" s="91">
        <f t="shared" si="2044"/>
        <v>0</v>
      </c>
      <c r="AS818" s="91">
        <f t="shared" si="2044"/>
        <v>0</v>
      </c>
      <c r="AT818" s="91">
        <f t="shared" si="2044"/>
        <v>0</v>
      </c>
      <c r="AU818" s="91">
        <f t="shared" si="2044"/>
        <v>0</v>
      </c>
      <c r="AV818" s="91">
        <f t="shared" si="2044"/>
        <v>0</v>
      </c>
      <c r="AW818" s="91">
        <f t="shared" si="2044"/>
        <v>0</v>
      </c>
      <c r="AX818" s="91">
        <f t="shared" si="2044"/>
        <v>0</v>
      </c>
      <c r="AY818" s="91">
        <f t="shared" si="2044"/>
        <v>0</v>
      </c>
      <c r="AZ818" s="91">
        <f t="shared" si="2044"/>
        <v>0</v>
      </c>
      <c r="BA818" s="91">
        <f t="shared" si="2044"/>
        <v>0</v>
      </c>
      <c r="BB818" s="91">
        <f t="shared" si="2044"/>
        <v>0</v>
      </c>
      <c r="BC818" s="91">
        <f t="shared" si="2044"/>
        <v>0</v>
      </c>
      <c r="BD818" s="91">
        <f t="shared" si="2044"/>
        <v>0</v>
      </c>
      <c r="BE818" s="91">
        <f t="shared" si="2044"/>
        <v>0</v>
      </c>
      <c r="BF818" s="91">
        <f t="shared" si="2044"/>
        <v>0</v>
      </c>
      <c r="BG818" s="91">
        <f t="shared" ref="BG818:CL818" si="2045">IF(BG$8="",0,BG674-BG691)</f>
        <v>0</v>
      </c>
      <c r="BH818" s="91">
        <f t="shared" si="2045"/>
        <v>0</v>
      </c>
      <c r="BI818" s="91">
        <f t="shared" si="2045"/>
        <v>0</v>
      </c>
      <c r="BJ818" s="91">
        <f t="shared" si="2045"/>
        <v>0</v>
      </c>
      <c r="BK818" s="91">
        <f t="shared" si="2045"/>
        <v>0</v>
      </c>
      <c r="BL818" s="91">
        <f t="shared" si="2045"/>
        <v>0</v>
      </c>
      <c r="BM818" s="91">
        <f t="shared" si="2045"/>
        <v>0</v>
      </c>
      <c r="BN818" s="91">
        <f t="shared" si="2045"/>
        <v>0</v>
      </c>
      <c r="BO818" s="91">
        <f t="shared" si="2045"/>
        <v>0</v>
      </c>
      <c r="BP818" s="91">
        <f t="shared" si="2045"/>
        <v>0</v>
      </c>
      <c r="BQ818" s="91">
        <f t="shared" si="2045"/>
        <v>0</v>
      </c>
      <c r="BR818" s="91">
        <f t="shared" si="2045"/>
        <v>0</v>
      </c>
      <c r="BS818" s="91">
        <f t="shared" si="2045"/>
        <v>0</v>
      </c>
      <c r="BT818" s="91">
        <f t="shared" si="2045"/>
        <v>0</v>
      </c>
      <c r="BU818" s="91">
        <f t="shared" si="2045"/>
        <v>0</v>
      </c>
      <c r="BV818" s="91">
        <f t="shared" si="2045"/>
        <v>0</v>
      </c>
      <c r="BW818" s="91">
        <f t="shared" si="2045"/>
        <v>0</v>
      </c>
      <c r="BX818" s="91">
        <f t="shared" si="2045"/>
        <v>0</v>
      </c>
      <c r="BY818" s="91">
        <f t="shared" si="2045"/>
        <v>0</v>
      </c>
      <c r="BZ818" s="91">
        <f t="shared" si="2045"/>
        <v>0</v>
      </c>
      <c r="CA818" s="91">
        <f t="shared" si="2045"/>
        <v>0</v>
      </c>
      <c r="CB818" s="91">
        <f t="shared" si="2045"/>
        <v>0</v>
      </c>
      <c r="CC818" s="91">
        <f t="shared" si="2045"/>
        <v>0</v>
      </c>
      <c r="CD818" s="91">
        <f t="shared" si="2045"/>
        <v>0</v>
      </c>
      <c r="CE818" s="91">
        <f t="shared" si="2045"/>
        <v>0</v>
      </c>
      <c r="CF818" s="91">
        <f t="shared" si="2045"/>
        <v>0</v>
      </c>
      <c r="CG818" s="91">
        <f t="shared" si="2045"/>
        <v>0</v>
      </c>
      <c r="CH818" s="91">
        <f t="shared" si="2045"/>
        <v>0</v>
      </c>
      <c r="CI818" s="91">
        <f t="shared" si="2045"/>
        <v>0</v>
      </c>
      <c r="CJ818" s="91">
        <f t="shared" si="2045"/>
        <v>0</v>
      </c>
      <c r="CK818" s="91">
        <f t="shared" si="2045"/>
        <v>0</v>
      </c>
      <c r="CL818" s="91">
        <f t="shared" si="2045"/>
        <v>0</v>
      </c>
      <c r="CM818" s="91">
        <f t="shared" ref="CM818:DT818" si="2046">IF(CM$8="",0,CM674-CM691)</f>
        <v>0</v>
      </c>
      <c r="CN818" s="91">
        <f t="shared" si="2046"/>
        <v>0</v>
      </c>
      <c r="CO818" s="91">
        <f t="shared" si="2046"/>
        <v>0</v>
      </c>
      <c r="CP818" s="91">
        <f t="shared" si="2046"/>
        <v>0</v>
      </c>
      <c r="CQ818" s="91">
        <f t="shared" si="2046"/>
        <v>0</v>
      </c>
      <c r="CR818" s="91">
        <f t="shared" si="2046"/>
        <v>0</v>
      </c>
      <c r="CS818" s="91">
        <f t="shared" si="2046"/>
        <v>0</v>
      </c>
      <c r="CT818" s="91">
        <f t="shared" si="2046"/>
        <v>0</v>
      </c>
      <c r="CU818" s="91">
        <f t="shared" si="2046"/>
        <v>0</v>
      </c>
      <c r="CV818" s="91">
        <f t="shared" si="2046"/>
        <v>0</v>
      </c>
      <c r="CW818" s="91">
        <f t="shared" si="2046"/>
        <v>0</v>
      </c>
      <c r="CX818" s="91">
        <f t="shared" si="2046"/>
        <v>0</v>
      </c>
      <c r="CY818" s="91">
        <f t="shared" si="2046"/>
        <v>0</v>
      </c>
      <c r="CZ818" s="91">
        <f t="shared" si="2046"/>
        <v>0</v>
      </c>
      <c r="DA818" s="91">
        <f t="shared" si="2046"/>
        <v>0</v>
      </c>
      <c r="DB818" s="91">
        <f t="shared" si="2046"/>
        <v>0</v>
      </c>
      <c r="DC818" s="91">
        <f t="shared" si="2046"/>
        <v>0</v>
      </c>
      <c r="DD818" s="91">
        <f t="shared" si="2046"/>
        <v>0</v>
      </c>
      <c r="DE818" s="91">
        <f t="shared" si="2046"/>
        <v>0</v>
      </c>
      <c r="DF818" s="91">
        <f t="shared" si="2046"/>
        <v>0</v>
      </c>
      <c r="DG818" s="91">
        <f t="shared" si="2046"/>
        <v>0</v>
      </c>
      <c r="DH818" s="91">
        <f t="shared" si="2046"/>
        <v>0</v>
      </c>
      <c r="DI818" s="91">
        <f t="shared" si="2046"/>
        <v>0</v>
      </c>
      <c r="DJ818" s="91">
        <f t="shared" si="2046"/>
        <v>0</v>
      </c>
      <c r="DK818" s="91">
        <f t="shared" si="2046"/>
        <v>0</v>
      </c>
      <c r="DL818" s="91">
        <f t="shared" si="2046"/>
        <v>0</v>
      </c>
      <c r="DM818" s="91">
        <f t="shared" si="2046"/>
        <v>0</v>
      </c>
      <c r="DN818" s="91">
        <f t="shared" si="2046"/>
        <v>0</v>
      </c>
      <c r="DO818" s="91">
        <f t="shared" si="2046"/>
        <v>0</v>
      </c>
      <c r="DP818" s="91">
        <f t="shared" si="2046"/>
        <v>0</v>
      </c>
      <c r="DQ818" s="91">
        <f t="shared" si="2046"/>
        <v>0</v>
      </c>
      <c r="DR818" s="91">
        <f t="shared" si="2046"/>
        <v>0</v>
      </c>
      <c r="DS818" s="91">
        <f t="shared" si="2046"/>
        <v>0</v>
      </c>
      <c r="DT818" s="91">
        <f t="shared" si="2046"/>
        <v>0</v>
      </c>
      <c r="DU818" s="3"/>
      <c r="DV818" s="3"/>
    </row>
    <row r="819" spans="1:126" s="34" customFormat="1">
      <c r="A819" s="33"/>
      <c r="B819" s="196"/>
      <c r="C819" s="33"/>
      <c r="D819" s="33"/>
      <c r="E819" s="9" t="s">
        <v>107</v>
      </c>
      <c r="F819" s="52"/>
      <c r="G819" s="248"/>
      <c r="H819" s="222" t="str">
        <f>$H$25</f>
        <v>Рентабельность коммерческой деятельности</v>
      </c>
      <c r="I819" s="222"/>
      <c r="J819" s="222"/>
      <c r="K819" s="222"/>
      <c r="L819" s="222"/>
      <c r="M819" s="223"/>
      <c r="N819" s="324" t="str">
        <f>N571</f>
        <v>Продажа машиномест</v>
      </c>
      <c r="O819" s="222"/>
      <c r="P819" s="223"/>
      <c r="Q819" s="222" t="s">
        <v>14</v>
      </c>
      <c r="R819" s="33"/>
      <c r="S819" s="19"/>
      <c r="T819" s="207"/>
      <c r="U819" s="25"/>
      <c r="V819" s="322"/>
      <c r="W819" s="323">
        <f>IF(W$8="",0,IF(W666=0,0,W818/W666))</f>
        <v>0</v>
      </c>
      <c r="X819" s="294"/>
      <c r="Y819" s="325"/>
      <c r="Z819" s="102"/>
      <c r="AA819" s="225">
        <f t="shared" ref="AA819:BF819" si="2047">IF(AA$8="",0,IF(AA666=0,0,AA818/AA666))</f>
        <v>0</v>
      </c>
      <c r="AB819" s="225">
        <f t="shared" si="2047"/>
        <v>0</v>
      </c>
      <c r="AC819" s="225">
        <f t="shared" si="2047"/>
        <v>0</v>
      </c>
      <c r="AD819" s="225">
        <f t="shared" si="2047"/>
        <v>0</v>
      </c>
      <c r="AE819" s="225">
        <f t="shared" si="2047"/>
        <v>0</v>
      </c>
      <c r="AF819" s="225">
        <f t="shared" si="2047"/>
        <v>0</v>
      </c>
      <c r="AG819" s="225">
        <f t="shared" si="2047"/>
        <v>0</v>
      </c>
      <c r="AH819" s="225">
        <f t="shared" si="2047"/>
        <v>0</v>
      </c>
      <c r="AI819" s="225">
        <f t="shared" si="2047"/>
        <v>0</v>
      </c>
      <c r="AJ819" s="225">
        <f t="shared" si="2047"/>
        <v>0</v>
      </c>
      <c r="AK819" s="225">
        <f t="shared" si="2047"/>
        <v>0</v>
      </c>
      <c r="AL819" s="225">
        <f t="shared" si="2047"/>
        <v>0</v>
      </c>
      <c r="AM819" s="225">
        <f t="shared" si="2047"/>
        <v>0</v>
      </c>
      <c r="AN819" s="225">
        <f t="shared" si="2047"/>
        <v>0</v>
      </c>
      <c r="AO819" s="225">
        <f t="shared" si="2047"/>
        <v>0</v>
      </c>
      <c r="AP819" s="225">
        <f t="shared" si="2047"/>
        <v>0</v>
      </c>
      <c r="AQ819" s="225">
        <f t="shared" si="2047"/>
        <v>0</v>
      </c>
      <c r="AR819" s="225">
        <f t="shared" si="2047"/>
        <v>0</v>
      </c>
      <c r="AS819" s="225">
        <f t="shared" si="2047"/>
        <v>0</v>
      </c>
      <c r="AT819" s="225">
        <f t="shared" si="2047"/>
        <v>0</v>
      </c>
      <c r="AU819" s="225">
        <f t="shared" si="2047"/>
        <v>0</v>
      </c>
      <c r="AV819" s="225">
        <f t="shared" si="2047"/>
        <v>0</v>
      </c>
      <c r="AW819" s="225">
        <f t="shared" si="2047"/>
        <v>0</v>
      </c>
      <c r="AX819" s="225">
        <f t="shared" si="2047"/>
        <v>0</v>
      </c>
      <c r="AY819" s="225">
        <f t="shared" si="2047"/>
        <v>0</v>
      </c>
      <c r="AZ819" s="225">
        <f t="shared" si="2047"/>
        <v>0</v>
      </c>
      <c r="BA819" s="225">
        <f t="shared" si="2047"/>
        <v>0</v>
      </c>
      <c r="BB819" s="225">
        <f t="shared" si="2047"/>
        <v>0</v>
      </c>
      <c r="BC819" s="225">
        <f t="shared" si="2047"/>
        <v>0</v>
      </c>
      <c r="BD819" s="225">
        <f t="shared" si="2047"/>
        <v>0</v>
      </c>
      <c r="BE819" s="225">
        <f t="shared" si="2047"/>
        <v>0</v>
      </c>
      <c r="BF819" s="225">
        <f t="shared" si="2047"/>
        <v>0</v>
      </c>
      <c r="BG819" s="225">
        <f t="shared" ref="BG819:CL819" si="2048">IF(BG$8="",0,IF(BG666=0,0,BG818/BG666))</f>
        <v>0</v>
      </c>
      <c r="BH819" s="225">
        <f t="shared" si="2048"/>
        <v>0</v>
      </c>
      <c r="BI819" s="225">
        <f t="shared" si="2048"/>
        <v>0</v>
      </c>
      <c r="BJ819" s="225">
        <f t="shared" si="2048"/>
        <v>0</v>
      </c>
      <c r="BK819" s="225">
        <f t="shared" si="2048"/>
        <v>0</v>
      </c>
      <c r="BL819" s="225">
        <f t="shared" si="2048"/>
        <v>0</v>
      </c>
      <c r="BM819" s="225">
        <f t="shared" si="2048"/>
        <v>0</v>
      </c>
      <c r="BN819" s="225">
        <f t="shared" si="2048"/>
        <v>0</v>
      </c>
      <c r="BO819" s="225">
        <f t="shared" si="2048"/>
        <v>0</v>
      </c>
      <c r="BP819" s="225">
        <f t="shared" si="2048"/>
        <v>0</v>
      </c>
      <c r="BQ819" s="225">
        <f t="shared" si="2048"/>
        <v>0</v>
      </c>
      <c r="BR819" s="225">
        <f t="shared" si="2048"/>
        <v>0</v>
      </c>
      <c r="BS819" s="225">
        <f t="shared" si="2048"/>
        <v>0</v>
      </c>
      <c r="BT819" s="225">
        <f t="shared" si="2048"/>
        <v>0</v>
      </c>
      <c r="BU819" s="225">
        <f t="shared" si="2048"/>
        <v>0</v>
      </c>
      <c r="BV819" s="225">
        <f t="shared" si="2048"/>
        <v>0</v>
      </c>
      <c r="BW819" s="225">
        <f t="shared" si="2048"/>
        <v>0</v>
      </c>
      <c r="BX819" s="225">
        <f t="shared" si="2048"/>
        <v>0</v>
      </c>
      <c r="BY819" s="225">
        <f t="shared" si="2048"/>
        <v>0</v>
      </c>
      <c r="BZ819" s="225">
        <f t="shared" si="2048"/>
        <v>0</v>
      </c>
      <c r="CA819" s="225">
        <f t="shared" si="2048"/>
        <v>0</v>
      </c>
      <c r="CB819" s="225">
        <f t="shared" si="2048"/>
        <v>0</v>
      </c>
      <c r="CC819" s="225">
        <f t="shared" si="2048"/>
        <v>0</v>
      </c>
      <c r="CD819" s="225">
        <f t="shared" si="2048"/>
        <v>0</v>
      </c>
      <c r="CE819" s="225">
        <f t="shared" si="2048"/>
        <v>0</v>
      </c>
      <c r="CF819" s="225">
        <f t="shared" si="2048"/>
        <v>0</v>
      </c>
      <c r="CG819" s="225">
        <f t="shared" si="2048"/>
        <v>0</v>
      </c>
      <c r="CH819" s="225">
        <f t="shared" si="2048"/>
        <v>0</v>
      </c>
      <c r="CI819" s="225">
        <f t="shared" si="2048"/>
        <v>0</v>
      </c>
      <c r="CJ819" s="225">
        <f t="shared" si="2048"/>
        <v>0</v>
      </c>
      <c r="CK819" s="225">
        <f t="shared" si="2048"/>
        <v>0</v>
      </c>
      <c r="CL819" s="225">
        <f t="shared" si="2048"/>
        <v>0</v>
      </c>
      <c r="CM819" s="225">
        <f t="shared" ref="CM819:DR819" si="2049">IF(CM$8="",0,IF(CM666=0,0,CM818/CM666))</f>
        <v>0</v>
      </c>
      <c r="CN819" s="225">
        <f t="shared" si="2049"/>
        <v>0</v>
      </c>
      <c r="CO819" s="225">
        <f t="shared" si="2049"/>
        <v>0</v>
      </c>
      <c r="CP819" s="225">
        <f t="shared" si="2049"/>
        <v>0</v>
      </c>
      <c r="CQ819" s="225">
        <f t="shared" si="2049"/>
        <v>0</v>
      </c>
      <c r="CR819" s="225">
        <f t="shared" si="2049"/>
        <v>0</v>
      </c>
      <c r="CS819" s="225">
        <f t="shared" si="2049"/>
        <v>0</v>
      </c>
      <c r="CT819" s="225">
        <f t="shared" si="2049"/>
        <v>0</v>
      </c>
      <c r="CU819" s="225">
        <f t="shared" si="2049"/>
        <v>0</v>
      </c>
      <c r="CV819" s="225">
        <f t="shared" si="2049"/>
        <v>0</v>
      </c>
      <c r="CW819" s="225">
        <f t="shared" si="2049"/>
        <v>0</v>
      </c>
      <c r="CX819" s="225">
        <f t="shared" si="2049"/>
        <v>0</v>
      </c>
      <c r="CY819" s="225">
        <f t="shared" si="2049"/>
        <v>0</v>
      </c>
      <c r="CZ819" s="225">
        <f t="shared" si="2049"/>
        <v>0</v>
      </c>
      <c r="DA819" s="225">
        <f t="shared" si="2049"/>
        <v>0</v>
      </c>
      <c r="DB819" s="225">
        <f t="shared" si="2049"/>
        <v>0</v>
      </c>
      <c r="DC819" s="225">
        <f t="shared" si="2049"/>
        <v>0</v>
      </c>
      <c r="DD819" s="225">
        <f t="shared" si="2049"/>
        <v>0</v>
      </c>
      <c r="DE819" s="225">
        <f t="shared" si="2049"/>
        <v>0</v>
      </c>
      <c r="DF819" s="225">
        <f t="shared" si="2049"/>
        <v>0</v>
      </c>
      <c r="DG819" s="225">
        <f t="shared" si="2049"/>
        <v>0</v>
      </c>
      <c r="DH819" s="225">
        <f t="shared" si="2049"/>
        <v>0</v>
      </c>
      <c r="DI819" s="225">
        <f t="shared" si="2049"/>
        <v>0</v>
      </c>
      <c r="DJ819" s="225">
        <f t="shared" si="2049"/>
        <v>0</v>
      </c>
      <c r="DK819" s="225">
        <f t="shared" si="2049"/>
        <v>0</v>
      </c>
      <c r="DL819" s="225">
        <f t="shared" si="2049"/>
        <v>0</v>
      </c>
      <c r="DM819" s="225">
        <f t="shared" si="2049"/>
        <v>0</v>
      </c>
      <c r="DN819" s="225">
        <f t="shared" si="2049"/>
        <v>0</v>
      </c>
      <c r="DO819" s="225">
        <f t="shared" si="2049"/>
        <v>0</v>
      </c>
      <c r="DP819" s="225">
        <f t="shared" si="2049"/>
        <v>0</v>
      </c>
      <c r="DQ819" s="225">
        <f t="shared" si="2049"/>
        <v>0</v>
      </c>
      <c r="DR819" s="225">
        <f t="shared" si="2049"/>
        <v>0</v>
      </c>
      <c r="DS819" s="225">
        <f t="shared" ref="DS819:DT819" si="2050">IF(DS$8="",0,IF(DS666=0,0,DS818/DS666))</f>
        <v>0</v>
      </c>
      <c r="DT819" s="225">
        <f t="shared" si="2050"/>
        <v>0</v>
      </c>
      <c r="DU819" s="33"/>
      <c r="DV819" s="33"/>
    </row>
    <row r="820" spans="1:126" ht="4.2" customHeight="1">
      <c r="A820" s="1"/>
      <c r="B820" s="1"/>
      <c r="C820" s="1"/>
      <c r="D820" s="1"/>
      <c r="E820" s="261"/>
      <c r="F820" s="47"/>
      <c r="G820" s="248"/>
      <c r="H820" s="32"/>
      <c r="I820" s="32"/>
      <c r="J820" s="32"/>
      <c r="K820" s="32"/>
      <c r="L820" s="32"/>
      <c r="M820" s="16"/>
      <c r="N820" s="32"/>
      <c r="O820" s="32"/>
      <c r="P820" s="16"/>
      <c r="Q820" s="32"/>
      <c r="R820" s="1"/>
      <c r="S820" s="5"/>
      <c r="T820" s="7"/>
      <c r="U820" s="23"/>
      <c r="V820" s="1"/>
      <c r="W820" s="10"/>
      <c r="X820" s="10"/>
      <c r="Y820" s="45"/>
      <c r="Z820" s="92"/>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c r="AW820" s="97"/>
      <c r="AX820" s="97"/>
      <c r="AY820" s="97"/>
      <c r="AZ820" s="97"/>
      <c r="BA820" s="97"/>
      <c r="BB820" s="97"/>
      <c r="BC820" s="97"/>
      <c r="BD820" s="97"/>
      <c r="BE820" s="97"/>
      <c r="BF820" s="97"/>
      <c r="BG820" s="97"/>
      <c r="BH820" s="97"/>
      <c r="BI820" s="97"/>
      <c r="BJ820" s="97"/>
      <c r="BK820" s="97"/>
      <c r="BL820" s="97"/>
      <c r="BM820" s="97"/>
      <c r="BN820" s="97"/>
      <c r="BO820" s="97"/>
      <c r="BP820" s="97"/>
      <c r="BQ820" s="97"/>
      <c r="BR820" s="97"/>
      <c r="BS820" s="97"/>
      <c r="BT820" s="97"/>
      <c r="BU820" s="97"/>
      <c r="BV820" s="97"/>
      <c r="BW820" s="97"/>
      <c r="BX820" s="97"/>
      <c r="BY820" s="97"/>
      <c r="BZ820" s="97"/>
      <c r="CA820" s="97"/>
      <c r="CB820" s="97"/>
      <c r="CC820" s="97"/>
      <c r="CD820" s="97"/>
      <c r="CE820" s="97"/>
      <c r="CF820" s="97"/>
      <c r="CG820" s="97"/>
      <c r="CH820" s="97"/>
      <c r="CI820" s="97"/>
      <c r="CJ820" s="97"/>
      <c r="CK820" s="97"/>
      <c r="CL820" s="97"/>
      <c r="CM820" s="97"/>
      <c r="CN820" s="97"/>
      <c r="CO820" s="97"/>
      <c r="CP820" s="97"/>
      <c r="CQ820" s="97"/>
      <c r="CR820" s="97"/>
      <c r="CS820" s="97"/>
      <c r="CT820" s="97"/>
      <c r="CU820" s="97"/>
      <c r="CV820" s="97"/>
      <c r="CW820" s="97"/>
      <c r="CX820" s="97"/>
      <c r="CY820" s="97"/>
      <c r="CZ820" s="97"/>
      <c r="DA820" s="97"/>
      <c r="DB820" s="97"/>
      <c r="DC820" s="97"/>
      <c r="DD820" s="97"/>
      <c r="DE820" s="97"/>
      <c r="DF820" s="97"/>
      <c r="DG820" s="97"/>
      <c r="DH820" s="97"/>
      <c r="DI820" s="97"/>
      <c r="DJ820" s="97"/>
      <c r="DK820" s="97"/>
      <c r="DL820" s="97"/>
      <c r="DM820" s="97"/>
      <c r="DN820" s="97"/>
      <c r="DO820" s="97"/>
      <c r="DP820" s="97"/>
      <c r="DQ820" s="97"/>
      <c r="DR820" s="97"/>
      <c r="DS820" s="97"/>
      <c r="DT820" s="97"/>
      <c r="DU820" s="1"/>
      <c r="DV820" s="1"/>
    </row>
    <row r="821" spans="1:126" ht="4.2" customHeight="1">
      <c r="A821" s="1"/>
      <c r="B821" s="1"/>
      <c r="C821" s="1"/>
      <c r="D821" s="1"/>
      <c r="E821" s="261"/>
      <c r="F821" s="47"/>
      <c r="G821" s="248"/>
      <c r="H821" s="1"/>
      <c r="I821" s="1"/>
      <c r="J821" s="1"/>
      <c r="K821" s="1"/>
      <c r="L821" s="1"/>
      <c r="M821" s="5"/>
      <c r="N821" s="1"/>
      <c r="O821" s="1"/>
      <c r="P821" s="5"/>
      <c r="Q821" s="1"/>
      <c r="R821" s="1"/>
      <c r="S821" s="5"/>
      <c r="T821" s="7"/>
      <c r="U821" s="23"/>
      <c r="V821" s="1"/>
      <c r="W821" s="11"/>
      <c r="X821" s="10"/>
      <c r="Y821" s="45"/>
      <c r="Z821" s="92"/>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c r="CW821" s="93"/>
      <c r="CX821" s="93"/>
      <c r="CY821" s="93"/>
      <c r="CZ821" s="93"/>
      <c r="DA821" s="93"/>
      <c r="DB821" s="93"/>
      <c r="DC821" s="93"/>
      <c r="DD821" s="93"/>
      <c r="DE821" s="93"/>
      <c r="DF821" s="93"/>
      <c r="DG821" s="93"/>
      <c r="DH821" s="93"/>
      <c r="DI821" s="93"/>
      <c r="DJ821" s="93"/>
      <c r="DK821" s="93"/>
      <c r="DL821" s="93"/>
      <c r="DM821" s="93"/>
      <c r="DN821" s="93"/>
      <c r="DO821" s="93"/>
      <c r="DP821" s="93"/>
      <c r="DQ821" s="93"/>
      <c r="DR821" s="93"/>
      <c r="DS821" s="93"/>
      <c r="DT821" s="93"/>
      <c r="DU821" s="1"/>
      <c r="DV821" s="1"/>
    </row>
    <row r="822" spans="1:126" ht="4.2" customHeight="1">
      <c r="A822" s="1"/>
      <c r="B822" s="1"/>
      <c r="C822" s="1"/>
      <c r="D822" s="1"/>
      <c r="E822" s="261"/>
      <c r="F822" s="47"/>
      <c r="G822" s="248"/>
      <c r="H822" s="1"/>
      <c r="I822" s="1"/>
      <c r="J822" s="1"/>
      <c r="K822" s="1"/>
      <c r="L822" s="1"/>
      <c r="M822" s="5"/>
      <c r="N822" s="1"/>
      <c r="O822" s="1"/>
      <c r="P822" s="5"/>
      <c r="Q822" s="1"/>
      <c r="R822" s="1"/>
      <c r="S822" s="5"/>
      <c r="T822" s="7"/>
      <c r="U822" s="23"/>
      <c r="V822" s="1"/>
      <c r="W822" s="11"/>
      <c r="X822" s="10"/>
      <c r="Y822" s="45"/>
      <c r="Z822" s="92"/>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c r="CM822" s="93"/>
      <c r="CN822" s="93"/>
      <c r="CO822" s="93"/>
      <c r="CP822" s="93"/>
      <c r="CQ822" s="93"/>
      <c r="CR822" s="93"/>
      <c r="CS822" s="93"/>
      <c r="CT822" s="93"/>
      <c r="CU822" s="93"/>
      <c r="CV822" s="93"/>
      <c r="CW822" s="93"/>
      <c r="CX822" s="93"/>
      <c r="CY822" s="93"/>
      <c r="CZ822" s="93"/>
      <c r="DA822" s="93"/>
      <c r="DB822" s="93"/>
      <c r="DC822" s="93"/>
      <c r="DD822" s="93"/>
      <c r="DE822" s="93"/>
      <c r="DF822" s="93"/>
      <c r="DG822" s="93"/>
      <c r="DH822" s="93"/>
      <c r="DI822" s="93"/>
      <c r="DJ822" s="93"/>
      <c r="DK822" s="93"/>
      <c r="DL822" s="93"/>
      <c r="DM822" s="93"/>
      <c r="DN822" s="93"/>
      <c r="DO822" s="93"/>
      <c r="DP822" s="93"/>
      <c r="DQ822" s="93"/>
      <c r="DR822" s="93"/>
      <c r="DS822" s="93"/>
      <c r="DT822" s="93"/>
      <c r="DU822" s="1"/>
      <c r="DV822" s="1"/>
    </row>
    <row r="823" spans="1:126" s="4" customFormat="1" ht="12.6" thickBot="1">
      <c r="A823" s="3"/>
      <c r="B823" s="196"/>
      <c r="C823" s="3"/>
      <c r="D823" s="3"/>
      <c r="E823" s="9" t="s">
        <v>110</v>
      </c>
      <c r="F823" s="50"/>
      <c r="G823" s="248"/>
      <c r="H823" s="214" t="str">
        <f>$H$30</f>
        <v>Финпоток по коммерческой деятельности</v>
      </c>
      <c r="I823" s="214"/>
      <c r="J823" s="214"/>
      <c r="K823" s="214"/>
      <c r="L823" s="214"/>
      <c r="M823" s="215"/>
      <c r="N823" s="214" t="str">
        <f>N571</f>
        <v>Продажа машиномест</v>
      </c>
      <c r="O823" s="214"/>
      <c r="P823" s="215"/>
      <c r="Q823" s="214" t="s">
        <v>25</v>
      </c>
      <c r="R823" s="3"/>
      <c r="S823" s="5"/>
      <c r="T823" s="83"/>
      <c r="U823" s="23"/>
      <c r="V823" s="3"/>
      <c r="W823" s="216">
        <f>SUM($Y823:$DU823)</f>
        <v>0</v>
      </c>
      <c r="X823" s="11"/>
      <c r="Y823" s="45"/>
      <c r="Z823" s="90"/>
      <c r="AA823" s="217">
        <f t="shared" ref="AA823:BF823" si="2051">IF(AA$8="",0,AA680-AA693)</f>
        <v>0</v>
      </c>
      <c r="AB823" s="217">
        <f t="shared" si="2051"/>
        <v>0</v>
      </c>
      <c r="AC823" s="217">
        <f t="shared" si="2051"/>
        <v>0</v>
      </c>
      <c r="AD823" s="217">
        <f t="shared" si="2051"/>
        <v>0</v>
      </c>
      <c r="AE823" s="217">
        <f t="shared" si="2051"/>
        <v>0</v>
      </c>
      <c r="AF823" s="217">
        <f t="shared" si="2051"/>
        <v>0</v>
      </c>
      <c r="AG823" s="217">
        <f t="shared" si="2051"/>
        <v>0</v>
      </c>
      <c r="AH823" s="217">
        <f t="shared" si="2051"/>
        <v>0</v>
      </c>
      <c r="AI823" s="217">
        <f t="shared" si="2051"/>
        <v>0</v>
      </c>
      <c r="AJ823" s="217">
        <f t="shared" si="2051"/>
        <v>0</v>
      </c>
      <c r="AK823" s="217">
        <f t="shared" si="2051"/>
        <v>0</v>
      </c>
      <c r="AL823" s="217">
        <f t="shared" si="2051"/>
        <v>0</v>
      </c>
      <c r="AM823" s="217">
        <f t="shared" si="2051"/>
        <v>0</v>
      </c>
      <c r="AN823" s="217">
        <f t="shared" si="2051"/>
        <v>0</v>
      </c>
      <c r="AO823" s="217">
        <f t="shared" si="2051"/>
        <v>0</v>
      </c>
      <c r="AP823" s="217">
        <f t="shared" si="2051"/>
        <v>0</v>
      </c>
      <c r="AQ823" s="217">
        <f t="shared" si="2051"/>
        <v>0</v>
      </c>
      <c r="AR823" s="217">
        <f t="shared" si="2051"/>
        <v>0</v>
      </c>
      <c r="AS823" s="217">
        <f t="shared" si="2051"/>
        <v>0</v>
      </c>
      <c r="AT823" s="217">
        <f t="shared" si="2051"/>
        <v>0</v>
      </c>
      <c r="AU823" s="217">
        <f t="shared" si="2051"/>
        <v>0</v>
      </c>
      <c r="AV823" s="217">
        <f t="shared" si="2051"/>
        <v>0</v>
      </c>
      <c r="AW823" s="217">
        <f t="shared" si="2051"/>
        <v>0</v>
      </c>
      <c r="AX823" s="217">
        <f t="shared" si="2051"/>
        <v>0</v>
      </c>
      <c r="AY823" s="217">
        <f t="shared" si="2051"/>
        <v>0</v>
      </c>
      <c r="AZ823" s="217">
        <f t="shared" si="2051"/>
        <v>0</v>
      </c>
      <c r="BA823" s="217">
        <f t="shared" si="2051"/>
        <v>0</v>
      </c>
      <c r="BB823" s="217">
        <f t="shared" si="2051"/>
        <v>0</v>
      </c>
      <c r="BC823" s="217">
        <f t="shared" si="2051"/>
        <v>0</v>
      </c>
      <c r="BD823" s="217">
        <f t="shared" si="2051"/>
        <v>0</v>
      </c>
      <c r="BE823" s="217">
        <f t="shared" si="2051"/>
        <v>0</v>
      </c>
      <c r="BF823" s="217">
        <f t="shared" si="2051"/>
        <v>0</v>
      </c>
      <c r="BG823" s="217">
        <f t="shared" ref="BG823:CL823" si="2052">IF(BG$8="",0,BG680-BG693)</f>
        <v>0</v>
      </c>
      <c r="BH823" s="217">
        <f t="shared" si="2052"/>
        <v>0</v>
      </c>
      <c r="BI823" s="217">
        <f t="shared" si="2052"/>
        <v>0</v>
      </c>
      <c r="BJ823" s="217">
        <f t="shared" si="2052"/>
        <v>0</v>
      </c>
      <c r="BK823" s="217">
        <f t="shared" si="2052"/>
        <v>0</v>
      </c>
      <c r="BL823" s="217">
        <f t="shared" si="2052"/>
        <v>0</v>
      </c>
      <c r="BM823" s="217">
        <f t="shared" si="2052"/>
        <v>0</v>
      </c>
      <c r="BN823" s="217">
        <f t="shared" si="2052"/>
        <v>0</v>
      </c>
      <c r="BO823" s="217">
        <f t="shared" si="2052"/>
        <v>0</v>
      </c>
      <c r="BP823" s="217">
        <f t="shared" si="2052"/>
        <v>0</v>
      </c>
      <c r="BQ823" s="217">
        <f t="shared" si="2052"/>
        <v>0</v>
      </c>
      <c r="BR823" s="217">
        <f t="shared" si="2052"/>
        <v>0</v>
      </c>
      <c r="BS823" s="217">
        <f t="shared" si="2052"/>
        <v>0</v>
      </c>
      <c r="BT823" s="217">
        <f t="shared" si="2052"/>
        <v>0</v>
      </c>
      <c r="BU823" s="217">
        <f t="shared" si="2052"/>
        <v>0</v>
      </c>
      <c r="BV823" s="217">
        <f t="shared" si="2052"/>
        <v>0</v>
      </c>
      <c r="BW823" s="217">
        <f t="shared" si="2052"/>
        <v>0</v>
      </c>
      <c r="BX823" s="217">
        <f t="shared" si="2052"/>
        <v>0</v>
      </c>
      <c r="BY823" s="217">
        <f t="shared" si="2052"/>
        <v>0</v>
      </c>
      <c r="BZ823" s="217">
        <f t="shared" si="2052"/>
        <v>0</v>
      </c>
      <c r="CA823" s="217">
        <f t="shared" si="2052"/>
        <v>0</v>
      </c>
      <c r="CB823" s="217">
        <f t="shared" si="2052"/>
        <v>0</v>
      </c>
      <c r="CC823" s="217">
        <f t="shared" si="2052"/>
        <v>0</v>
      </c>
      <c r="CD823" s="217">
        <f t="shared" si="2052"/>
        <v>0</v>
      </c>
      <c r="CE823" s="217">
        <f t="shared" si="2052"/>
        <v>0</v>
      </c>
      <c r="CF823" s="217">
        <f t="shared" si="2052"/>
        <v>0</v>
      </c>
      <c r="CG823" s="217">
        <f t="shared" si="2052"/>
        <v>0</v>
      </c>
      <c r="CH823" s="217">
        <f t="shared" si="2052"/>
        <v>0</v>
      </c>
      <c r="CI823" s="217">
        <f t="shared" si="2052"/>
        <v>0</v>
      </c>
      <c r="CJ823" s="217">
        <f t="shared" si="2052"/>
        <v>0</v>
      </c>
      <c r="CK823" s="217">
        <f t="shared" si="2052"/>
        <v>0</v>
      </c>
      <c r="CL823" s="217">
        <f t="shared" si="2052"/>
        <v>0</v>
      </c>
      <c r="CM823" s="217">
        <f t="shared" ref="CM823:DT823" si="2053">IF(CM$8="",0,CM680-CM693)</f>
        <v>0</v>
      </c>
      <c r="CN823" s="217">
        <f t="shared" si="2053"/>
        <v>0</v>
      </c>
      <c r="CO823" s="217">
        <f t="shared" si="2053"/>
        <v>0</v>
      </c>
      <c r="CP823" s="217">
        <f t="shared" si="2053"/>
        <v>0</v>
      </c>
      <c r="CQ823" s="217">
        <f t="shared" si="2053"/>
        <v>0</v>
      </c>
      <c r="CR823" s="217">
        <f t="shared" si="2053"/>
        <v>0</v>
      </c>
      <c r="CS823" s="217">
        <f t="shared" si="2053"/>
        <v>0</v>
      </c>
      <c r="CT823" s="217">
        <f t="shared" si="2053"/>
        <v>0</v>
      </c>
      <c r="CU823" s="217">
        <f t="shared" si="2053"/>
        <v>0</v>
      </c>
      <c r="CV823" s="217">
        <f t="shared" si="2053"/>
        <v>0</v>
      </c>
      <c r="CW823" s="217">
        <f t="shared" si="2053"/>
        <v>0</v>
      </c>
      <c r="CX823" s="217">
        <f t="shared" si="2053"/>
        <v>0</v>
      </c>
      <c r="CY823" s="217">
        <f t="shared" si="2053"/>
        <v>0</v>
      </c>
      <c r="CZ823" s="217">
        <f t="shared" si="2053"/>
        <v>0</v>
      </c>
      <c r="DA823" s="217">
        <f t="shared" si="2053"/>
        <v>0</v>
      </c>
      <c r="DB823" s="217">
        <f t="shared" si="2053"/>
        <v>0</v>
      </c>
      <c r="DC823" s="217">
        <f t="shared" si="2053"/>
        <v>0</v>
      </c>
      <c r="DD823" s="217">
        <f t="shared" si="2053"/>
        <v>0</v>
      </c>
      <c r="DE823" s="217">
        <f t="shared" si="2053"/>
        <v>0</v>
      </c>
      <c r="DF823" s="217">
        <f t="shared" si="2053"/>
        <v>0</v>
      </c>
      <c r="DG823" s="217">
        <f t="shared" si="2053"/>
        <v>0</v>
      </c>
      <c r="DH823" s="217">
        <f t="shared" si="2053"/>
        <v>0</v>
      </c>
      <c r="DI823" s="217">
        <f t="shared" si="2053"/>
        <v>0</v>
      </c>
      <c r="DJ823" s="217">
        <f t="shared" si="2053"/>
        <v>0</v>
      </c>
      <c r="DK823" s="217">
        <f t="shared" si="2053"/>
        <v>0</v>
      </c>
      <c r="DL823" s="217">
        <f t="shared" si="2053"/>
        <v>0</v>
      </c>
      <c r="DM823" s="217">
        <f t="shared" si="2053"/>
        <v>0</v>
      </c>
      <c r="DN823" s="217">
        <f t="shared" si="2053"/>
        <v>0</v>
      </c>
      <c r="DO823" s="217">
        <f t="shared" si="2053"/>
        <v>0</v>
      </c>
      <c r="DP823" s="217">
        <f t="shared" si="2053"/>
        <v>0</v>
      </c>
      <c r="DQ823" s="217">
        <f t="shared" si="2053"/>
        <v>0</v>
      </c>
      <c r="DR823" s="217">
        <f t="shared" si="2053"/>
        <v>0</v>
      </c>
      <c r="DS823" s="217">
        <f t="shared" si="2053"/>
        <v>0</v>
      </c>
      <c r="DT823" s="217">
        <f t="shared" si="2053"/>
        <v>0</v>
      </c>
      <c r="DU823" s="3"/>
      <c r="DV823" s="3"/>
    </row>
    <row r="824" spans="1:126" s="4" customFormat="1">
      <c r="A824" s="3"/>
      <c r="B824" s="196"/>
      <c r="C824" s="3"/>
      <c r="D824" s="3"/>
      <c r="E824" s="9" t="s">
        <v>108</v>
      </c>
      <c r="F824" s="50"/>
      <c r="G824" s="248"/>
      <c r="H824" s="276" t="str">
        <f>$H$33</f>
        <v>Финпоток по комм. деят-ти накопительным итогом</v>
      </c>
      <c r="I824" s="276"/>
      <c r="J824" s="276"/>
      <c r="K824" s="276"/>
      <c r="L824" s="276"/>
      <c r="M824" s="169"/>
      <c r="N824" s="276" t="str">
        <f>N571</f>
        <v>Продажа машиномест</v>
      </c>
      <c r="O824" s="276"/>
      <c r="P824" s="169"/>
      <c r="Q824" s="276" t="s">
        <v>25</v>
      </c>
      <c r="R824" s="276"/>
      <c r="S824" s="169"/>
      <c r="T824" s="277"/>
      <c r="U824" s="278"/>
      <c r="V824" s="276"/>
      <c r="W824" s="282"/>
      <c r="X824" s="279"/>
      <c r="Y824" s="280"/>
      <c r="Z824" s="90"/>
      <c r="AA824" s="91">
        <f>IF(AA$8="",0,Z824+AA823)</f>
        <v>0</v>
      </c>
      <c r="AB824" s="91">
        <f t="shared" ref="AB824" si="2054">IF(AB$8="",0,AA824+AB823)</f>
        <v>0</v>
      </c>
      <c r="AC824" s="91">
        <f t="shared" ref="AC824" si="2055">IF(AC$8="",0,AB824+AC823)</f>
        <v>0</v>
      </c>
      <c r="AD824" s="91">
        <f t="shared" ref="AD824" si="2056">IF(AD$8="",0,AC824+AD823)</f>
        <v>0</v>
      </c>
      <c r="AE824" s="91">
        <f t="shared" ref="AE824" si="2057">IF(AE$8="",0,AD824+AE823)</f>
        <v>0</v>
      </c>
      <c r="AF824" s="91">
        <f t="shared" ref="AF824" si="2058">IF(AF$8="",0,AE824+AF823)</f>
        <v>0</v>
      </c>
      <c r="AG824" s="91">
        <f t="shared" ref="AG824" si="2059">IF(AG$8="",0,AF824+AG823)</f>
        <v>0</v>
      </c>
      <c r="AH824" s="91">
        <f t="shared" ref="AH824" si="2060">IF(AH$8="",0,AG824+AH823)</f>
        <v>0</v>
      </c>
      <c r="AI824" s="91">
        <f t="shared" ref="AI824" si="2061">IF(AI$8="",0,AH824+AI823)</f>
        <v>0</v>
      </c>
      <c r="AJ824" s="91">
        <f t="shared" ref="AJ824" si="2062">IF(AJ$8="",0,AI824+AJ823)</f>
        <v>0</v>
      </c>
      <c r="AK824" s="91">
        <f t="shared" ref="AK824" si="2063">IF(AK$8="",0,AJ824+AK823)</f>
        <v>0</v>
      </c>
      <c r="AL824" s="91">
        <f t="shared" ref="AL824" si="2064">IF(AL$8="",0,AK824+AL823)</f>
        <v>0</v>
      </c>
      <c r="AM824" s="91">
        <f t="shared" ref="AM824" si="2065">IF(AM$8="",0,AL824+AM823)</f>
        <v>0</v>
      </c>
      <c r="AN824" s="91">
        <f t="shared" ref="AN824" si="2066">IF(AN$8="",0,AM824+AN823)</f>
        <v>0</v>
      </c>
      <c r="AO824" s="91">
        <f t="shared" ref="AO824" si="2067">IF(AO$8="",0,AN824+AO823)</f>
        <v>0</v>
      </c>
      <c r="AP824" s="91">
        <f t="shared" ref="AP824" si="2068">IF(AP$8="",0,AO824+AP823)</f>
        <v>0</v>
      </c>
      <c r="AQ824" s="91">
        <f t="shared" ref="AQ824" si="2069">IF(AQ$8="",0,AP824+AQ823)</f>
        <v>0</v>
      </c>
      <c r="AR824" s="91">
        <f t="shared" ref="AR824" si="2070">IF(AR$8="",0,AQ824+AR823)</f>
        <v>0</v>
      </c>
      <c r="AS824" s="91">
        <f t="shared" ref="AS824" si="2071">IF(AS$8="",0,AR824+AS823)</f>
        <v>0</v>
      </c>
      <c r="AT824" s="91">
        <f t="shared" ref="AT824" si="2072">IF(AT$8="",0,AS824+AT823)</f>
        <v>0</v>
      </c>
      <c r="AU824" s="91">
        <f t="shared" ref="AU824" si="2073">IF(AU$8="",0,AT824+AU823)</f>
        <v>0</v>
      </c>
      <c r="AV824" s="91">
        <f t="shared" ref="AV824" si="2074">IF(AV$8="",0,AU824+AV823)</f>
        <v>0</v>
      </c>
      <c r="AW824" s="91">
        <f t="shared" ref="AW824" si="2075">IF(AW$8="",0,AV824+AW823)</f>
        <v>0</v>
      </c>
      <c r="AX824" s="91">
        <f t="shared" ref="AX824" si="2076">IF(AX$8="",0,AW824+AX823)</f>
        <v>0</v>
      </c>
      <c r="AY824" s="91">
        <f t="shared" ref="AY824" si="2077">IF(AY$8="",0,AX824+AY823)</f>
        <v>0</v>
      </c>
      <c r="AZ824" s="91">
        <f t="shared" ref="AZ824" si="2078">IF(AZ$8="",0,AY824+AZ823)</f>
        <v>0</v>
      </c>
      <c r="BA824" s="91">
        <f t="shared" ref="BA824" si="2079">IF(BA$8="",0,AZ824+BA823)</f>
        <v>0</v>
      </c>
      <c r="BB824" s="91">
        <f t="shared" ref="BB824" si="2080">IF(BB$8="",0,BA824+BB823)</f>
        <v>0</v>
      </c>
      <c r="BC824" s="91">
        <f t="shared" ref="BC824" si="2081">IF(BC$8="",0,BB824+BC823)</f>
        <v>0</v>
      </c>
      <c r="BD824" s="91">
        <f t="shared" ref="BD824" si="2082">IF(BD$8="",0,BC824+BD823)</f>
        <v>0</v>
      </c>
      <c r="BE824" s="91">
        <f t="shared" ref="BE824" si="2083">IF(BE$8="",0,BD824+BE823)</f>
        <v>0</v>
      </c>
      <c r="BF824" s="91">
        <f t="shared" ref="BF824" si="2084">IF(BF$8="",0,BE824+BF823)</f>
        <v>0</v>
      </c>
      <c r="BG824" s="91">
        <f t="shared" ref="BG824" si="2085">IF(BG$8="",0,BF824+BG823)</f>
        <v>0</v>
      </c>
      <c r="BH824" s="91">
        <f t="shared" ref="BH824" si="2086">IF(BH$8="",0,BG824+BH823)</f>
        <v>0</v>
      </c>
      <c r="BI824" s="91">
        <f t="shared" ref="BI824" si="2087">IF(BI$8="",0,BH824+BI823)</f>
        <v>0</v>
      </c>
      <c r="BJ824" s="91">
        <f t="shared" ref="BJ824" si="2088">IF(BJ$8="",0,BI824+BJ823)</f>
        <v>0</v>
      </c>
      <c r="BK824" s="91">
        <f t="shared" ref="BK824" si="2089">IF(BK$8="",0,BJ824+BK823)</f>
        <v>0</v>
      </c>
      <c r="BL824" s="91">
        <f t="shared" ref="BL824" si="2090">IF(BL$8="",0,BK824+BL823)</f>
        <v>0</v>
      </c>
      <c r="BM824" s="91">
        <f t="shared" ref="BM824" si="2091">IF(BM$8="",0,BL824+BM823)</f>
        <v>0</v>
      </c>
      <c r="BN824" s="91">
        <f t="shared" ref="BN824" si="2092">IF(BN$8="",0,BM824+BN823)</f>
        <v>0</v>
      </c>
      <c r="BO824" s="91">
        <f t="shared" ref="BO824" si="2093">IF(BO$8="",0,BN824+BO823)</f>
        <v>0</v>
      </c>
      <c r="BP824" s="91">
        <f t="shared" ref="BP824" si="2094">IF(BP$8="",0,BO824+BP823)</f>
        <v>0</v>
      </c>
      <c r="BQ824" s="91">
        <f t="shared" ref="BQ824" si="2095">IF(BQ$8="",0,BP824+BQ823)</f>
        <v>0</v>
      </c>
      <c r="BR824" s="91">
        <f t="shared" ref="BR824" si="2096">IF(BR$8="",0,BQ824+BR823)</f>
        <v>0</v>
      </c>
      <c r="BS824" s="91">
        <f t="shared" ref="BS824" si="2097">IF(BS$8="",0,BR824+BS823)</f>
        <v>0</v>
      </c>
      <c r="BT824" s="91">
        <f t="shared" ref="BT824" si="2098">IF(BT$8="",0,BS824+BT823)</f>
        <v>0</v>
      </c>
      <c r="BU824" s="91">
        <f t="shared" ref="BU824" si="2099">IF(BU$8="",0,BT824+BU823)</f>
        <v>0</v>
      </c>
      <c r="BV824" s="91">
        <f t="shared" ref="BV824" si="2100">IF(BV$8="",0,BU824+BV823)</f>
        <v>0</v>
      </c>
      <c r="BW824" s="91">
        <f t="shared" ref="BW824" si="2101">IF(BW$8="",0,BV824+BW823)</f>
        <v>0</v>
      </c>
      <c r="BX824" s="91">
        <f t="shared" ref="BX824" si="2102">IF(BX$8="",0,BW824+BX823)</f>
        <v>0</v>
      </c>
      <c r="BY824" s="91">
        <f t="shared" ref="BY824" si="2103">IF(BY$8="",0,BX824+BY823)</f>
        <v>0</v>
      </c>
      <c r="BZ824" s="91">
        <f t="shared" ref="BZ824" si="2104">IF(BZ$8="",0,BY824+BZ823)</f>
        <v>0</v>
      </c>
      <c r="CA824" s="91">
        <f t="shared" ref="CA824" si="2105">IF(CA$8="",0,BZ824+CA823)</f>
        <v>0</v>
      </c>
      <c r="CB824" s="91">
        <f t="shared" ref="CB824" si="2106">IF(CB$8="",0,CA824+CB823)</f>
        <v>0</v>
      </c>
      <c r="CC824" s="91">
        <f t="shared" ref="CC824" si="2107">IF(CC$8="",0,CB824+CC823)</f>
        <v>0</v>
      </c>
      <c r="CD824" s="91">
        <f t="shared" ref="CD824" si="2108">IF(CD$8="",0,CC824+CD823)</f>
        <v>0</v>
      </c>
      <c r="CE824" s="91">
        <f t="shared" ref="CE824" si="2109">IF(CE$8="",0,CD824+CE823)</f>
        <v>0</v>
      </c>
      <c r="CF824" s="91">
        <f t="shared" ref="CF824" si="2110">IF(CF$8="",0,CE824+CF823)</f>
        <v>0</v>
      </c>
      <c r="CG824" s="91">
        <f t="shared" ref="CG824" si="2111">IF(CG$8="",0,CF824+CG823)</f>
        <v>0</v>
      </c>
      <c r="CH824" s="91">
        <f t="shared" ref="CH824" si="2112">IF(CH$8="",0,CG824+CH823)</f>
        <v>0</v>
      </c>
      <c r="CI824" s="91">
        <f t="shared" ref="CI824" si="2113">IF(CI$8="",0,CH824+CI823)</f>
        <v>0</v>
      </c>
      <c r="CJ824" s="91">
        <f t="shared" ref="CJ824" si="2114">IF(CJ$8="",0,CI824+CJ823)</f>
        <v>0</v>
      </c>
      <c r="CK824" s="91">
        <f t="shared" ref="CK824" si="2115">IF(CK$8="",0,CJ824+CK823)</f>
        <v>0</v>
      </c>
      <c r="CL824" s="91">
        <f t="shared" ref="CL824" si="2116">IF(CL$8="",0,CK824+CL823)</f>
        <v>0</v>
      </c>
      <c r="CM824" s="91">
        <f t="shared" ref="CM824" si="2117">IF(CM$8="",0,CL824+CM823)</f>
        <v>0</v>
      </c>
      <c r="CN824" s="91">
        <f t="shared" ref="CN824" si="2118">IF(CN$8="",0,CM824+CN823)</f>
        <v>0</v>
      </c>
      <c r="CO824" s="91">
        <f t="shared" ref="CO824" si="2119">IF(CO$8="",0,CN824+CO823)</f>
        <v>0</v>
      </c>
      <c r="CP824" s="91">
        <f t="shared" ref="CP824" si="2120">IF(CP$8="",0,CO824+CP823)</f>
        <v>0</v>
      </c>
      <c r="CQ824" s="91">
        <f t="shared" ref="CQ824" si="2121">IF(CQ$8="",0,CP824+CQ823)</f>
        <v>0</v>
      </c>
      <c r="CR824" s="91">
        <f t="shared" ref="CR824" si="2122">IF(CR$8="",0,CQ824+CR823)</f>
        <v>0</v>
      </c>
      <c r="CS824" s="91">
        <f t="shared" ref="CS824" si="2123">IF(CS$8="",0,CR824+CS823)</f>
        <v>0</v>
      </c>
      <c r="CT824" s="91">
        <f t="shared" ref="CT824" si="2124">IF(CT$8="",0,CS824+CT823)</f>
        <v>0</v>
      </c>
      <c r="CU824" s="91">
        <f t="shared" ref="CU824" si="2125">IF(CU$8="",0,CT824+CU823)</f>
        <v>0</v>
      </c>
      <c r="CV824" s="91">
        <f t="shared" ref="CV824" si="2126">IF(CV$8="",0,CU824+CV823)</f>
        <v>0</v>
      </c>
      <c r="CW824" s="91">
        <f t="shared" ref="CW824" si="2127">IF(CW$8="",0,CV824+CW823)</f>
        <v>0</v>
      </c>
      <c r="CX824" s="91">
        <f t="shared" ref="CX824" si="2128">IF(CX$8="",0,CW824+CX823)</f>
        <v>0</v>
      </c>
      <c r="CY824" s="91">
        <f t="shared" ref="CY824" si="2129">IF(CY$8="",0,CX824+CY823)</f>
        <v>0</v>
      </c>
      <c r="CZ824" s="91">
        <f t="shared" ref="CZ824" si="2130">IF(CZ$8="",0,CY824+CZ823)</f>
        <v>0</v>
      </c>
      <c r="DA824" s="91">
        <f t="shared" ref="DA824" si="2131">IF(DA$8="",0,CZ824+DA823)</f>
        <v>0</v>
      </c>
      <c r="DB824" s="91">
        <f t="shared" ref="DB824" si="2132">IF(DB$8="",0,DA824+DB823)</f>
        <v>0</v>
      </c>
      <c r="DC824" s="91">
        <f t="shared" ref="DC824" si="2133">IF(DC$8="",0,DB824+DC823)</f>
        <v>0</v>
      </c>
      <c r="DD824" s="91">
        <f t="shared" ref="DD824" si="2134">IF(DD$8="",0,DC824+DD823)</f>
        <v>0</v>
      </c>
      <c r="DE824" s="91">
        <f t="shared" ref="DE824" si="2135">IF(DE$8="",0,DD824+DE823)</f>
        <v>0</v>
      </c>
      <c r="DF824" s="91">
        <f t="shared" ref="DF824" si="2136">IF(DF$8="",0,DE824+DF823)</f>
        <v>0</v>
      </c>
      <c r="DG824" s="91">
        <f t="shared" ref="DG824" si="2137">IF(DG$8="",0,DF824+DG823)</f>
        <v>0</v>
      </c>
      <c r="DH824" s="91">
        <f t="shared" ref="DH824" si="2138">IF(DH$8="",0,DG824+DH823)</f>
        <v>0</v>
      </c>
      <c r="DI824" s="91">
        <f t="shared" ref="DI824" si="2139">IF(DI$8="",0,DH824+DI823)</f>
        <v>0</v>
      </c>
      <c r="DJ824" s="91">
        <f t="shared" ref="DJ824" si="2140">IF(DJ$8="",0,DI824+DJ823)</f>
        <v>0</v>
      </c>
      <c r="DK824" s="91">
        <f t="shared" ref="DK824" si="2141">IF(DK$8="",0,DJ824+DK823)</f>
        <v>0</v>
      </c>
      <c r="DL824" s="91">
        <f t="shared" ref="DL824" si="2142">IF(DL$8="",0,DK824+DL823)</f>
        <v>0</v>
      </c>
      <c r="DM824" s="91">
        <f t="shared" ref="DM824" si="2143">IF(DM$8="",0,DL824+DM823)</f>
        <v>0</v>
      </c>
      <c r="DN824" s="91">
        <f t="shared" ref="DN824" si="2144">IF(DN$8="",0,DM824+DN823)</f>
        <v>0</v>
      </c>
      <c r="DO824" s="91">
        <f t="shared" ref="DO824" si="2145">IF(DO$8="",0,DN824+DO823)</f>
        <v>0</v>
      </c>
      <c r="DP824" s="91">
        <f t="shared" ref="DP824" si="2146">IF(DP$8="",0,DO824+DP823)</f>
        <v>0</v>
      </c>
      <c r="DQ824" s="91">
        <f t="shared" ref="DQ824" si="2147">IF(DQ$8="",0,DP824+DQ823)</f>
        <v>0</v>
      </c>
      <c r="DR824" s="91">
        <f t="shared" ref="DR824" si="2148">IF(DR$8="",0,DQ824+DR823)</f>
        <v>0</v>
      </c>
      <c r="DS824" s="91">
        <f t="shared" ref="DS824" si="2149">IF(DS$8="",0,DR824+DS823)</f>
        <v>0</v>
      </c>
      <c r="DT824" s="91">
        <f t="shared" ref="DT824" si="2150">IF(DT$8="",0,DS824+DT823)</f>
        <v>0</v>
      </c>
      <c r="DU824" s="3"/>
      <c r="DV824" s="3"/>
    </row>
    <row r="825" spans="1:126" ht="4.2" customHeight="1">
      <c r="A825" s="1"/>
      <c r="B825" s="1"/>
      <c r="C825" s="1"/>
      <c r="D825" s="1"/>
      <c r="E825" s="261"/>
      <c r="F825" s="47"/>
      <c r="G825" s="229"/>
      <c r="H825" s="170"/>
      <c r="I825" s="170"/>
      <c r="J825" s="170"/>
      <c r="K825" s="170"/>
      <c r="L825" s="170"/>
      <c r="M825" s="169"/>
      <c r="N825" s="170"/>
      <c r="O825" s="170"/>
      <c r="P825" s="169"/>
      <c r="Q825" s="170"/>
      <c r="R825" s="170"/>
      <c r="S825" s="169"/>
      <c r="T825" s="171"/>
      <c r="U825" s="278"/>
      <c r="V825" s="170"/>
      <c r="W825" s="281"/>
      <c r="X825" s="281"/>
      <c r="Y825" s="280"/>
      <c r="Z825" s="92"/>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93"/>
      <c r="DJ825" s="93"/>
      <c r="DK825" s="93"/>
      <c r="DL825" s="93"/>
      <c r="DM825" s="93"/>
      <c r="DN825" s="93"/>
      <c r="DO825" s="93"/>
      <c r="DP825" s="93"/>
      <c r="DQ825" s="93"/>
      <c r="DR825" s="93"/>
      <c r="DS825" s="93"/>
      <c r="DT825" s="93"/>
      <c r="DU825" s="1"/>
      <c r="DV825" s="1"/>
    </row>
    <row r="826" spans="1:126" ht="4.2" customHeight="1">
      <c r="A826" s="1"/>
      <c r="B826" s="1"/>
      <c r="C826" s="1"/>
      <c r="D826" s="13"/>
      <c r="E826" s="262"/>
      <c r="F826" s="13"/>
      <c r="G826" s="302"/>
      <c r="H826" s="13"/>
      <c r="I826" s="13"/>
      <c r="J826" s="13"/>
      <c r="K826" s="13"/>
      <c r="L826" s="13"/>
      <c r="M826" s="14"/>
      <c r="N826" s="13"/>
      <c r="O826" s="13"/>
      <c r="P826" s="14"/>
      <c r="Q826" s="13"/>
      <c r="R826" s="13"/>
      <c r="S826" s="14"/>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76"/>
      <c r="BP826" s="176"/>
      <c r="BQ826" s="176"/>
      <c r="BR826" s="176"/>
      <c r="BS826" s="176"/>
      <c r="BT826" s="176"/>
      <c r="BU826" s="176"/>
      <c r="BV826" s="176"/>
      <c r="BW826" s="176"/>
      <c r="BX826" s="176"/>
      <c r="BY826" s="176"/>
      <c r="BZ826" s="176"/>
      <c r="CA826" s="176"/>
      <c r="CB826" s="176"/>
      <c r="CC826" s="176"/>
      <c r="CD826" s="176"/>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
      <c r="DV826" s="1"/>
    </row>
    <row r="827" spans="1:126" ht="4.2" customHeight="1">
      <c r="A827" s="1"/>
      <c r="B827" s="1"/>
      <c r="C827" s="1"/>
      <c r="D827" s="1"/>
      <c r="E827" s="261"/>
      <c r="F827" s="47"/>
      <c r="G827" s="229"/>
      <c r="H827" s="5"/>
      <c r="I827" s="5"/>
      <c r="J827" s="5"/>
      <c r="K827" s="5"/>
      <c r="L827" s="5"/>
      <c r="M827" s="5"/>
      <c r="N827" s="5"/>
      <c r="O827" s="5"/>
      <c r="P827" s="5"/>
      <c r="Q827" s="5"/>
      <c r="R827" s="5"/>
      <c r="S827" s="5"/>
      <c r="T827" s="208"/>
      <c r="U827" s="23"/>
      <c r="V827" s="1"/>
      <c r="W827" s="11"/>
      <c r="X827" s="10"/>
      <c r="Y827" s="45"/>
      <c r="Z827" s="92"/>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c r="CM827" s="93"/>
      <c r="CN827" s="93"/>
      <c r="CO827" s="93"/>
      <c r="CP827" s="93"/>
      <c r="CQ827" s="93"/>
      <c r="CR827" s="93"/>
      <c r="CS827" s="93"/>
      <c r="CT827" s="93"/>
      <c r="CU827" s="93"/>
      <c r="CV827" s="93"/>
      <c r="CW827" s="93"/>
      <c r="CX827" s="93"/>
      <c r="CY827" s="93"/>
      <c r="CZ827" s="93"/>
      <c r="DA827" s="93"/>
      <c r="DB827" s="93"/>
      <c r="DC827" s="93"/>
      <c r="DD827" s="93"/>
      <c r="DE827" s="93"/>
      <c r="DF827" s="93"/>
      <c r="DG827" s="93"/>
      <c r="DH827" s="93"/>
      <c r="DI827" s="93"/>
      <c r="DJ827" s="93"/>
      <c r="DK827" s="93"/>
      <c r="DL827" s="93"/>
      <c r="DM827" s="93"/>
      <c r="DN827" s="93"/>
      <c r="DO827" s="93"/>
      <c r="DP827" s="93"/>
      <c r="DQ827" s="93"/>
      <c r="DR827" s="93"/>
      <c r="DS827" s="93"/>
      <c r="DT827" s="93"/>
      <c r="DU827" s="1"/>
      <c r="DV827" s="1"/>
    </row>
    <row r="828" spans="1:126" ht="4.2" customHeight="1">
      <c r="A828" s="1"/>
      <c r="B828" s="1"/>
      <c r="C828" s="1"/>
      <c r="D828" s="1"/>
      <c r="E828" s="261"/>
      <c r="F828" s="47"/>
      <c r="G828" s="248"/>
      <c r="H828" s="1"/>
      <c r="I828" s="1"/>
      <c r="J828" s="1"/>
      <c r="K828" s="1"/>
      <c r="L828" s="1"/>
      <c r="M828" s="5"/>
      <c r="N828" s="1"/>
      <c r="O828" s="1"/>
      <c r="P828" s="5"/>
      <c r="Q828" s="1"/>
      <c r="R828" s="1"/>
      <c r="S828" s="5"/>
      <c r="T828" s="7"/>
      <c r="U828" s="23"/>
      <c r="V828" s="1"/>
      <c r="W828" s="11"/>
      <c r="X828" s="10"/>
      <c r="Y828" s="45"/>
      <c r="Z828" s="92"/>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c r="CM828" s="93"/>
      <c r="CN828" s="93"/>
      <c r="CO828" s="93"/>
      <c r="CP828" s="93"/>
      <c r="CQ828" s="93"/>
      <c r="CR828" s="93"/>
      <c r="CS828" s="93"/>
      <c r="CT828" s="93"/>
      <c r="CU828" s="93"/>
      <c r="CV828" s="93"/>
      <c r="CW828" s="93"/>
      <c r="CX828" s="93"/>
      <c r="CY828" s="93"/>
      <c r="CZ828" s="93"/>
      <c r="DA828" s="93"/>
      <c r="DB828" s="93"/>
      <c r="DC828" s="93"/>
      <c r="DD828" s="93"/>
      <c r="DE828" s="93"/>
      <c r="DF828" s="93"/>
      <c r="DG828" s="93"/>
      <c r="DH828" s="93"/>
      <c r="DI828" s="93"/>
      <c r="DJ828" s="93"/>
      <c r="DK828" s="93"/>
      <c r="DL828" s="93"/>
      <c r="DM828" s="93"/>
      <c r="DN828" s="93"/>
      <c r="DO828" s="93"/>
      <c r="DP828" s="93"/>
      <c r="DQ828" s="93"/>
      <c r="DR828" s="93"/>
      <c r="DS828" s="93"/>
      <c r="DT828" s="93"/>
      <c r="DU828" s="1"/>
      <c r="DV828" s="1"/>
    </row>
    <row r="829" spans="1:126" s="4" customFormat="1">
      <c r="A829" s="3"/>
      <c r="B829" s="3"/>
      <c r="C829" s="3"/>
      <c r="D829" s="3"/>
      <c r="E829" s="9" t="s">
        <v>108</v>
      </c>
      <c r="F829" s="50"/>
      <c r="G829" s="248"/>
      <c r="H829" s="3" t="str">
        <f>$H$35</f>
        <v>Кредиторская задолженнсоть по прямым расходам</v>
      </c>
      <c r="I829" s="3"/>
      <c r="J829" s="3"/>
      <c r="K829" s="3"/>
      <c r="L829" s="3"/>
      <c r="M829" s="5"/>
      <c r="N829" s="3" t="str">
        <f>N571</f>
        <v>Продажа машиномест</v>
      </c>
      <c r="O829" s="3"/>
      <c r="P829" s="5"/>
      <c r="Q829" s="3" t="s">
        <v>25</v>
      </c>
      <c r="R829" s="3"/>
      <c r="S829" s="5"/>
      <c r="T829" s="83"/>
      <c r="U829" s="23"/>
      <c r="V829" s="3"/>
      <c r="W829" s="11"/>
      <c r="X829" s="11"/>
      <c r="Y829" s="45"/>
      <c r="Z829" s="90"/>
      <c r="AA829" s="91">
        <f>IF(AA$8="",0,SUM($Y692:AA692)-SUM($Y693:AA693))</f>
        <v>0</v>
      </c>
      <c r="AB829" s="91">
        <f>IF(AB$8="",0,SUM($Y692:AB692)-SUM($Y693:AB693))</f>
        <v>0</v>
      </c>
      <c r="AC829" s="91">
        <f>IF(AC$8="",0,SUM($Y692:AC692)-SUM($Y693:AC693))</f>
        <v>0</v>
      </c>
      <c r="AD829" s="91">
        <f>IF(AD$8="",0,SUM($Y692:AD692)-SUM($Y693:AD693))</f>
        <v>0</v>
      </c>
      <c r="AE829" s="91">
        <f>IF(AE$8="",0,SUM($Y692:AE692)-SUM($Y693:AE693))</f>
        <v>0</v>
      </c>
      <c r="AF829" s="91">
        <f>IF(AF$8="",0,SUM($Y692:AF692)-SUM($Y693:AF693))</f>
        <v>0</v>
      </c>
      <c r="AG829" s="91">
        <f>IF(AG$8="",0,SUM($Y692:AG692)-SUM($Y693:AG693))</f>
        <v>0</v>
      </c>
      <c r="AH829" s="91">
        <f>IF(AH$8="",0,SUM($Y692:AH692)-SUM($Y693:AH693))</f>
        <v>0</v>
      </c>
      <c r="AI829" s="91">
        <f>IF(AI$8="",0,SUM($Y692:AI692)-SUM($Y693:AI693))</f>
        <v>0</v>
      </c>
      <c r="AJ829" s="91">
        <f>IF(AJ$8="",0,SUM($Y692:AJ692)-SUM($Y693:AJ693))</f>
        <v>0</v>
      </c>
      <c r="AK829" s="91">
        <f>IF(AK$8="",0,SUM($Y692:AK692)-SUM($Y693:AK693))</f>
        <v>0</v>
      </c>
      <c r="AL829" s="91">
        <f>IF(AL$8="",0,SUM($Y692:AL692)-SUM($Y693:AL693))</f>
        <v>0</v>
      </c>
      <c r="AM829" s="91">
        <f>IF(AM$8="",0,SUM($Y692:AM692)-SUM($Y693:AM693))</f>
        <v>0</v>
      </c>
      <c r="AN829" s="91">
        <f>IF(AN$8="",0,SUM($Y692:AN692)-SUM($Y693:AN693))</f>
        <v>0</v>
      </c>
      <c r="AO829" s="91">
        <f>IF(AO$8="",0,SUM($Y692:AO692)-SUM($Y693:AO693))</f>
        <v>0</v>
      </c>
      <c r="AP829" s="91">
        <f>IF(AP$8="",0,SUM($Y692:AP692)-SUM($Y693:AP693))</f>
        <v>0</v>
      </c>
      <c r="AQ829" s="91">
        <f>IF(AQ$8="",0,SUM($Y692:AQ692)-SUM($Y693:AQ693))</f>
        <v>0</v>
      </c>
      <c r="AR829" s="91">
        <f>IF(AR$8="",0,SUM($Y692:AR692)-SUM($Y693:AR693))</f>
        <v>0</v>
      </c>
      <c r="AS829" s="91">
        <f>IF(AS$8="",0,SUM($Y692:AS692)-SUM($Y693:AS693))</f>
        <v>0</v>
      </c>
      <c r="AT829" s="91">
        <f>IF(AT$8="",0,SUM($Y692:AT692)-SUM($Y693:AT693))</f>
        <v>0</v>
      </c>
      <c r="AU829" s="91">
        <f>IF(AU$8="",0,SUM($Y692:AU692)-SUM($Y693:AU693))</f>
        <v>0</v>
      </c>
      <c r="AV829" s="91">
        <f>IF(AV$8="",0,SUM($Y692:AV692)-SUM($Y693:AV693))</f>
        <v>0</v>
      </c>
      <c r="AW829" s="91">
        <f>IF(AW$8="",0,SUM($Y692:AW692)-SUM($Y693:AW693))</f>
        <v>0</v>
      </c>
      <c r="AX829" s="91">
        <f>IF(AX$8="",0,SUM($Y692:AX692)-SUM($Y693:AX693))</f>
        <v>0</v>
      </c>
      <c r="AY829" s="91">
        <f>IF(AY$8="",0,SUM($Y692:AY692)-SUM($Y693:AY693))</f>
        <v>0</v>
      </c>
      <c r="AZ829" s="91">
        <f>IF(AZ$8="",0,SUM($Y692:AZ692)-SUM($Y693:AZ693))</f>
        <v>0</v>
      </c>
      <c r="BA829" s="91">
        <f>IF(BA$8="",0,SUM($Y692:BA692)-SUM($Y693:BA693))</f>
        <v>0</v>
      </c>
      <c r="BB829" s="91">
        <f>IF(BB$8="",0,SUM($Y692:BB692)-SUM($Y693:BB693))</f>
        <v>0</v>
      </c>
      <c r="BC829" s="91">
        <f>IF(BC$8="",0,SUM($Y692:BC692)-SUM($Y693:BC693))</f>
        <v>0</v>
      </c>
      <c r="BD829" s="91">
        <f>IF(BD$8="",0,SUM($Y692:BD692)-SUM($Y693:BD693))</f>
        <v>0</v>
      </c>
      <c r="BE829" s="91">
        <f>IF(BE$8="",0,SUM($Y692:BE692)-SUM($Y693:BE693))</f>
        <v>0</v>
      </c>
      <c r="BF829" s="91">
        <f>IF(BF$8="",0,SUM($Y692:BF692)-SUM($Y693:BF693))</f>
        <v>0</v>
      </c>
      <c r="BG829" s="91">
        <f>IF(BG$8="",0,SUM($Y692:BG692)-SUM($Y693:BG693))</f>
        <v>0</v>
      </c>
      <c r="BH829" s="91">
        <f>IF(BH$8="",0,SUM($Y692:BH692)-SUM($Y693:BH693))</f>
        <v>0</v>
      </c>
      <c r="BI829" s="91">
        <f>IF(BI$8="",0,SUM($Y692:BI692)-SUM($Y693:BI693))</f>
        <v>0</v>
      </c>
      <c r="BJ829" s="91">
        <f>IF(BJ$8="",0,SUM($Y692:BJ692)-SUM($Y693:BJ693))</f>
        <v>0</v>
      </c>
      <c r="BK829" s="91">
        <f>IF(BK$8="",0,SUM($Y692:BK692)-SUM($Y693:BK693))</f>
        <v>0</v>
      </c>
      <c r="BL829" s="91">
        <f>IF(BL$8="",0,SUM($Y692:BL692)-SUM($Y693:BL693))</f>
        <v>0</v>
      </c>
      <c r="BM829" s="91">
        <f>IF(BM$8="",0,SUM($Y692:BM692)-SUM($Y693:BM693))</f>
        <v>0</v>
      </c>
      <c r="BN829" s="91">
        <f>IF(BN$8="",0,SUM($Y692:BN692)-SUM($Y693:BN693))</f>
        <v>0</v>
      </c>
      <c r="BO829" s="91">
        <f>IF(BO$8="",0,SUM($Y692:BO692)-SUM($Y693:BO693))</f>
        <v>0</v>
      </c>
      <c r="BP829" s="91">
        <f>IF(BP$8="",0,SUM($Y692:BP692)-SUM($Y693:BP693))</f>
        <v>0</v>
      </c>
      <c r="BQ829" s="91">
        <f>IF(BQ$8="",0,SUM($Y692:BQ692)-SUM($Y693:BQ693))</f>
        <v>0</v>
      </c>
      <c r="BR829" s="91">
        <f>IF(BR$8="",0,SUM($Y692:BR692)-SUM($Y693:BR693))</f>
        <v>0</v>
      </c>
      <c r="BS829" s="91">
        <f>IF(BS$8="",0,SUM($Y692:BS692)-SUM($Y693:BS693))</f>
        <v>0</v>
      </c>
      <c r="BT829" s="91">
        <f>IF(BT$8="",0,SUM($Y692:BT692)-SUM($Y693:BT693))</f>
        <v>0</v>
      </c>
      <c r="BU829" s="91">
        <f>IF(BU$8="",0,SUM($Y692:BU692)-SUM($Y693:BU693))</f>
        <v>0</v>
      </c>
      <c r="BV829" s="91">
        <f>IF(BV$8="",0,SUM($Y692:BV692)-SUM($Y693:BV693))</f>
        <v>0</v>
      </c>
      <c r="BW829" s="91">
        <f>IF(BW$8="",0,SUM($Y692:BW692)-SUM($Y693:BW693))</f>
        <v>0</v>
      </c>
      <c r="BX829" s="91">
        <f>IF(BX$8="",0,SUM($Y692:BX692)-SUM($Y693:BX693))</f>
        <v>0</v>
      </c>
      <c r="BY829" s="91">
        <f>IF(BY$8="",0,SUM($Y692:BY692)-SUM($Y693:BY693))</f>
        <v>0</v>
      </c>
      <c r="BZ829" s="91">
        <f>IF(BZ$8="",0,SUM($Y692:BZ692)-SUM($Y693:BZ693))</f>
        <v>0</v>
      </c>
      <c r="CA829" s="91">
        <f>IF(CA$8="",0,SUM($Y692:CA692)-SUM($Y693:CA693))</f>
        <v>0</v>
      </c>
      <c r="CB829" s="91">
        <f>IF(CB$8="",0,SUM($Y692:CB692)-SUM($Y693:CB693))</f>
        <v>0</v>
      </c>
      <c r="CC829" s="91">
        <f>IF(CC$8="",0,SUM($Y692:CC692)-SUM($Y693:CC693))</f>
        <v>0</v>
      </c>
      <c r="CD829" s="91">
        <f>IF(CD$8="",0,SUM($Y692:CD692)-SUM($Y693:CD693))</f>
        <v>0</v>
      </c>
      <c r="CE829" s="91">
        <f>IF(CE$8="",0,SUM($Y692:CE692)-SUM($Y693:CE693))</f>
        <v>0</v>
      </c>
      <c r="CF829" s="91">
        <f>IF(CF$8="",0,SUM($Y692:CF692)-SUM($Y693:CF693))</f>
        <v>0</v>
      </c>
      <c r="CG829" s="91">
        <f>IF(CG$8="",0,SUM($Y692:CG692)-SUM($Y693:CG693))</f>
        <v>0</v>
      </c>
      <c r="CH829" s="91">
        <f>IF(CH$8="",0,SUM($Y692:CH692)-SUM($Y693:CH693))</f>
        <v>0</v>
      </c>
      <c r="CI829" s="91">
        <f>IF(CI$8="",0,SUM($Y692:CI692)-SUM($Y693:CI693))</f>
        <v>0</v>
      </c>
      <c r="CJ829" s="91">
        <f>IF(CJ$8="",0,SUM($Y692:CJ692)-SUM($Y693:CJ693))</f>
        <v>0</v>
      </c>
      <c r="CK829" s="91">
        <f>IF(CK$8="",0,SUM($Y692:CK692)-SUM($Y693:CK693))</f>
        <v>0</v>
      </c>
      <c r="CL829" s="91">
        <f>IF(CL$8="",0,SUM($Y692:CL692)-SUM($Y693:CL693))</f>
        <v>0</v>
      </c>
      <c r="CM829" s="91">
        <f>IF(CM$8="",0,SUM($Y692:CM692)-SUM($Y693:CM693))</f>
        <v>0</v>
      </c>
      <c r="CN829" s="91">
        <f>IF(CN$8="",0,SUM($Y692:CN692)-SUM($Y693:CN693))</f>
        <v>0</v>
      </c>
      <c r="CO829" s="91">
        <f>IF(CO$8="",0,SUM($Y692:CO692)-SUM($Y693:CO693))</f>
        <v>0</v>
      </c>
      <c r="CP829" s="91">
        <f>IF(CP$8="",0,SUM($Y692:CP692)-SUM($Y693:CP693))</f>
        <v>0</v>
      </c>
      <c r="CQ829" s="91">
        <f>IF(CQ$8="",0,SUM($Y692:CQ692)-SUM($Y693:CQ693))</f>
        <v>0</v>
      </c>
      <c r="CR829" s="91">
        <f>IF(CR$8="",0,SUM($Y692:CR692)-SUM($Y693:CR693))</f>
        <v>0</v>
      </c>
      <c r="CS829" s="91">
        <f>IF(CS$8="",0,SUM($Y692:CS692)-SUM($Y693:CS693))</f>
        <v>0</v>
      </c>
      <c r="CT829" s="91">
        <f>IF(CT$8="",0,SUM($Y692:CT692)-SUM($Y693:CT693))</f>
        <v>0</v>
      </c>
      <c r="CU829" s="91">
        <f>IF(CU$8="",0,SUM($Y692:CU692)-SUM($Y693:CU693))</f>
        <v>0</v>
      </c>
      <c r="CV829" s="91">
        <f>IF(CV$8="",0,SUM($Y692:CV692)-SUM($Y693:CV693))</f>
        <v>0</v>
      </c>
      <c r="CW829" s="91">
        <f>IF(CW$8="",0,SUM($Y692:CW692)-SUM($Y693:CW693))</f>
        <v>0</v>
      </c>
      <c r="CX829" s="91">
        <f>IF(CX$8="",0,SUM($Y692:CX692)-SUM($Y693:CX693))</f>
        <v>0</v>
      </c>
      <c r="CY829" s="91">
        <f>IF(CY$8="",0,SUM($Y692:CY692)-SUM($Y693:CY693))</f>
        <v>0</v>
      </c>
      <c r="CZ829" s="91">
        <f>IF(CZ$8="",0,SUM($Y692:CZ692)-SUM($Y693:CZ693))</f>
        <v>0</v>
      </c>
      <c r="DA829" s="91">
        <f>IF(DA$8="",0,SUM($Y692:DA692)-SUM($Y693:DA693))</f>
        <v>0</v>
      </c>
      <c r="DB829" s="91">
        <f>IF(DB$8="",0,SUM($Y692:DB692)-SUM($Y693:DB693))</f>
        <v>0</v>
      </c>
      <c r="DC829" s="91">
        <f>IF(DC$8="",0,SUM($Y692:DC692)-SUM($Y693:DC693))</f>
        <v>0</v>
      </c>
      <c r="DD829" s="91">
        <f>IF(DD$8="",0,SUM($Y692:DD692)-SUM($Y693:DD693))</f>
        <v>0</v>
      </c>
      <c r="DE829" s="91">
        <f>IF(DE$8="",0,SUM($Y692:DE692)-SUM($Y693:DE693))</f>
        <v>0</v>
      </c>
      <c r="DF829" s="91">
        <f>IF(DF$8="",0,SUM($Y692:DF692)-SUM($Y693:DF693))</f>
        <v>0</v>
      </c>
      <c r="DG829" s="91">
        <f>IF(DG$8="",0,SUM($Y692:DG692)-SUM($Y693:DG693))</f>
        <v>0</v>
      </c>
      <c r="DH829" s="91">
        <f>IF(DH$8="",0,SUM($Y692:DH692)-SUM($Y693:DH693))</f>
        <v>0</v>
      </c>
      <c r="DI829" s="91">
        <f>IF(DI$8="",0,SUM($Y692:DI692)-SUM($Y693:DI693))</f>
        <v>0</v>
      </c>
      <c r="DJ829" s="91">
        <f>IF(DJ$8="",0,SUM($Y692:DJ692)-SUM($Y693:DJ693))</f>
        <v>0</v>
      </c>
      <c r="DK829" s="91">
        <f>IF(DK$8="",0,SUM($Y692:DK692)-SUM($Y693:DK693))</f>
        <v>0</v>
      </c>
      <c r="DL829" s="91">
        <f>IF(DL$8="",0,SUM($Y692:DL692)-SUM($Y693:DL693))</f>
        <v>0</v>
      </c>
      <c r="DM829" s="91">
        <f>IF(DM$8="",0,SUM($Y692:DM692)-SUM($Y693:DM693))</f>
        <v>0</v>
      </c>
      <c r="DN829" s="91">
        <f>IF(DN$8="",0,SUM($Y692:DN692)-SUM($Y693:DN693))</f>
        <v>0</v>
      </c>
      <c r="DO829" s="91">
        <f>IF(DO$8="",0,SUM($Y692:DO692)-SUM($Y693:DO693))</f>
        <v>0</v>
      </c>
      <c r="DP829" s="91">
        <f>IF(DP$8="",0,SUM($Y692:DP692)-SUM($Y693:DP693))</f>
        <v>0</v>
      </c>
      <c r="DQ829" s="91">
        <f>IF(DQ$8="",0,SUM($Y692:DQ692)-SUM($Y693:DQ693))</f>
        <v>0</v>
      </c>
      <c r="DR829" s="91">
        <f>IF(DR$8="",0,SUM($Y692:DR692)-SUM($Y693:DR693))</f>
        <v>0</v>
      </c>
      <c r="DS829" s="91">
        <f>IF(DS$8="",0,SUM($Y692:DS692)-SUM($Y693:DS693))</f>
        <v>0</v>
      </c>
      <c r="DT829" s="91">
        <f>IF(DT$8="",0,SUM($Y692:DT692)-SUM($Y693:DT693))</f>
        <v>0</v>
      </c>
      <c r="DU829" s="3"/>
      <c r="DV829" s="3"/>
    </row>
    <row r="830" spans="1:126" ht="4.2" customHeight="1">
      <c r="A830" s="1"/>
      <c r="B830" s="1"/>
      <c r="C830" s="1"/>
      <c r="D830" s="1"/>
      <c r="E830" s="261"/>
      <c r="F830" s="47"/>
      <c r="G830" s="248"/>
      <c r="H830" s="32"/>
      <c r="I830" s="32"/>
      <c r="J830" s="32"/>
      <c r="K830" s="32"/>
      <c r="L830" s="32"/>
      <c r="M830" s="16"/>
      <c r="N830" s="32"/>
      <c r="O830" s="32"/>
      <c r="P830" s="16"/>
      <c r="Q830" s="32"/>
      <c r="R830" s="1"/>
      <c r="S830" s="5"/>
      <c r="T830" s="7"/>
      <c r="U830" s="23"/>
      <c r="V830" s="1"/>
      <c r="W830" s="10"/>
      <c r="X830" s="10"/>
      <c r="Y830" s="45"/>
      <c r="Z830" s="92"/>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7"/>
      <c r="AW830" s="97"/>
      <c r="AX830" s="97"/>
      <c r="AY830" s="97"/>
      <c r="AZ830" s="97"/>
      <c r="BA830" s="97"/>
      <c r="BB830" s="97"/>
      <c r="BC830" s="97"/>
      <c r="BD830" s="97"/>
      <c r="BE830" s="97"/>
      <c r="BF830" s="97"/>
      <c r="BG830" s="97"/>
      <c r="BH830" s="97"/>
      <c r="BI830" s="97"/>
      <c r="BJ830" s="97"/>
      <c r="BK830" s="97"/>
      <c r="BL830" s="97"/>
      <c r="BM830" s="97"/>
      <c r="BN830" s="97"/>
      <c r="BO830" s="97"/>
      <c r="BP830" s="97"/>
      <c r="BQ830" s="97"/>
      <c r="BR830" s="97"/>
      <c r="BS830" s="97"/>
      <c r="BT830" s="97"/>
      <c r="BU830" s="97"/>
      <c r="BV830" s="97"/>
      <c r="BW830" s="97"/>
      <c r="BX830" s="97"/>
      <c r="BY830" s="97"/>
      <c r="BZ830" s="97"/>
      <c r="CA830" s="97"/>
      <c r="CB830" s="97"/>
      <c r="CC830" s="97"/>
      <c r="CD830" s="97"/>
      <c r="CE830" s="97"/>
      <c r="CF830" s="97"/>
      <c r="CG830" s="97"/>
      <c r="CH830" s="97"/>
      <c r="CI830" s="97"/>
      <c r="CJ830" s="97"/>
      <c r="CK830" s="97"/>
      <c r="CL830" s="97"/>
      <c r="CM830" s="97"/>
      <c r="CN830" s="97"/>
      <c r="CO830" s="97"/>
      <c r="CP830" s="97"/>
      <c r="CQ830" s="97"/>
      <c r="CR830" s="97"/>
      <c r="CS830" s="97"/>
      <c r="CT830" s="97"/>
      <c r="CU830" s="97"/>
      <c r="CV830" s="97"/>
      <c r="CW830" s="97"/>
      <c r="CX830" s="97"/>
      <c r="CY830" s="97"/>
      <c r="CZ830" s="97"/>
      <c r="DA830" s="97"/>
      <c r="DB830" s="97"/>
      <c r="DC830" s="97"/>
      <c r="DD830" s="97"/>
      <c r="DE830" s="97"/>
      <c r="DF830" s="97"/>
      <c r="DG830" s="97"/>
      <c r="DH830" s="97"/>
      <c r="DI830" s="97"/>
      <c r="DJ830" s="97"/>
      <c r="DK830" s="97"/>
      <c r="DL830" s="97"/>
      <c r="DM830" s="97"/>
      <c r="DN830" s="97"/>
      <c r="DO830" s="97"/>
      <c r="DP830" s="97"/>
      <c r="DQ830" s="97"/>
      <c r="DR830" s="97"/>
      <c r="DS830" s="97"/>
      <c r="DT830" s="97"/>
      <c r="DU830" s="1"/>
      <c r="DV830" s="1"/>
    </row>
    <row r="831" spans="1:126" ht="4.2" customHeight="1">
      <c r="A831" s="1"/>
      <c r="B831" s="1"/>
      <c r="C831" s="1"/>
      <c r="D831" s="1"/>
      <c r="E831" s="261"/>
      <c r="F831" s="47"/>
      <c r="G831" s="229"/>
      <c r="H831" s="170"/>
      <c r="I831" s="170"/>
      <c r="J831" s="170"/>
      <c r="K831" s="170"/>
      <c r="L831" s="170"/>
      <c r="M831" s="169"/>
      <c r="N831" s="170"/>
      <c r="O831" s="170"/>
      <c r="P831" s="169"/>
      <c r="Q831" s="170"/>
      <c r="R831" s="170"/>
      <c r="S831" s="169"/>
      <c r="T831" s="171"/>
      <c r="U831" s="278"/>
      <c r="V831" s="170"/>
      <c r="W831" s="281"/>
      <c r="X831" s="281"/>
      <c r="Y831" s="280"/>
      <c r="Z831" s="92"/>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c r="CM831" s="93"/>
      <c r="CN831" s="93"/>
      <c r="CO831" s="93"/>
      <c r="CP831" s="93"/>
      <c r="CQ831" s="93"/>
      <c r="CR831" s="93"/>
      <c r="CS831" s="93"/>
      <c r="CT831" s="93"/>
      <c r="CU831" s="93"/>
      <c r="CV831" s="93"/>
      <c r="CW831" s="93"/>
      <c r="CX831" s="93"/>
      <c r="CY831" s="93"/>
      <c r="CZ831" s="93"/>
      <c r="DA831" s="93"/>
      <c r="DB831" s="93"/>
      <c r="DC831" s="93"/>
      <c r="DD831" s="93"/>
      <c r="DE831" s="93"/>
      <c r="DF831" s="93"/>
      <c r="DG831" s="93"/>
      <c r="DH831" s="93"/>
      <c r="DI831" s="93"/>
      <c r="DJ831" s="93"/>
      <c r="DK831" s="93"/>
      <c r="DL831" s="93"/>
      <c r="DM831" s="93"/>
      <c r="DN831" s="93"/>
      <c r="DO831" s="93"/>
      <c r="DP831" s="93"/>
      <c r="DQ831" s="93"/>
      <c r="DR831" s="93"/>
      <c r="DS831" s="93"/>
      <c r="DT831" s="93"/>
      <c r="DU831" s="1"/>
      <c r="DV831" s="1"/>
    </row>
    <row r="832" spans="1:126" ht="4.2" customHeight="1">
      <c r="A832" s="1"/>
      <c r="B832" s="1"/>
      <c r="C832" s="1"/>
      <c r="D832" s="13"/>
      <c r="E832" s="262"/>
      <c r="F832" s="13"/>
      <c r="G832" s="302"/>
      <c r="H832" s="13"/>
      <c r="I832" s="13"/>
      <c r="J832" s="13"/>
      <c r="K832" s="13"/>
      <c r="L832" s="13"/>
      <c r="M832" s="14"/>
      <c r="N832" s="13"/>
      <c r="O832" s="13"/>
      <c r="P832" s="14"/>
      <c r="Q832" s="13"/>
      <c r="R832" s="13"/>
      <c r="S832" s="14"/>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c r="BK832" s="176"/>
      <c r="BL832" s="176"/>
      <c r="BM832" s="176"/>
      <c r="BN832" s="176"/>
      <c r="BO832" s="176"/>
      <c r="BP832" s="176"/>
      <c r="BQ832" s="176"/>
      <c r="BR832" s="176"/>
      <c r="BS832" s="176"/>
      <c r="BT832" s="176"/>
      <c r="BU832" s="176"/>
      <c r="BV832" s="176"/>
      <c r="BW832" s="176"/>
      <c r="BX832" s="176"/>
      <c r="BY832" s="176"/>
      <c r="BZ832" s="176"/>
      <c r="CA832" s="176"/>
      <c r="CB832" s="176"/>
      <c r="CC832" s="176"/>
      <c r="CD832" s="176"/>
      <c r="CE832" s="176"/>
      <c r="CF832" s="176"/>
      <c r="CG832" s="176"/>
      <c r="CH832" s="176"/>
      <c r="CI832" s="176"/>
      <c r="CJ832" s="176"/>
      <c r="CK832" s="176"/>
      <c r="CL832" s="176"/>
      <c r="CM832" s="176"/>
      <c r="CN832" s="176"/>
      <c r="CO832" s="176"/>
      <c r="CP832" s="176"/>
      <c r="CQ832" s="176"/>
      <c r="CR832" s="176"/>
      <c r="CS832" s="176"/>
      <c r="CT832" s="176"/>
      <c r="CU832" s="176"/>
      <c r="CV832" s="176"/>
      <c r="CW832" s="176"/>
      <c r="CX832" s="176"/>
      <c r="CY832" s="176"/>
      <c r="CZ832" s="176"/>
      <c r="DA832" s="176"/>
      <c r="DB832" s="176"/>
      <c r="DC832" s="176"/>
      <c r="DD832" s="176"/>
      <c r="DE832" s="176"/>
      <c r="DF832" s="176"/>
      <c r="DG832" s="176"/>
      <c r="DH832" s="176"/>
      <c r="DI832" s="176"/>
      <c r="DJ832" s="176"/>
      <c r="DK832" s="176"/>
      <c r="DL832" s="176"/>
      <c r="DM832" s="176"/>
      <c r="DN832" s="176"/>
      <c r="DO832" s="176"/>
      <c r="DP832" s="176"/>
      <c r="DQ832" s="176"/>
      <c r="DR832" s="176"/>
      <c r="DS832" s="176"/>
      <c r="DT832" s="176"/>
      <c r="DU832" s="1"/>
      <c r="DV832" s="1"/>
    </row>
    <row r="833" spans="1:126" ht="7.2" customHeight="1">
      <c r="A833" s="1"/>
      <c r="B833" s="1"/>
      <c r="C833" s="1"/>
      <c r="D833" s="1"/>
      <c r="E833" s="261"/>
      <c r="F833" s="47"/>
      <c r="G833" s="229"/>
      <c r="H833" s="1"/>
      <c r="I833" s="1"/>
      <c r="J833" s="1"/>
      <c r="K833" s="1"/>
      <c r="L833" s="1"/>
      <c r="M833" s="5"/>
      <c r="N833" s="1"/>
      <c r="O833" s="1"/>
      <c r="P833" s="5"/>
      <c r="Q833" s="1"/>
      <c r="R833" s="1"/>
      <c r="S833" s="5"/>
      <c r="T833" s="7"/>
      <c r="U833" s="23"/>
      <c r="V833" s="1"/>
      <c r="W833" s="11"/>
      <c r="X833" s="10"/>
      <c r="Y833" s="45"/>
      <c r="Z833" s="92"/>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c r="CW833" s="93"/>
      <c r="CX833" s="93"/>
      <c r="CY833" s="93"/>
      <c r="CZ833" s="93"/>
      <c r="DA833" s="93"/>
      <c r="DB833" s="93"/>
      <c r="DC833" s="93"/>
      <c r="DD833" s="93"/>
      <c r="DE833" s="93"/>
      <c r="DF833" s="93"/>
      <c r="DG833" s="93"/>
      <c r="DH833" s="93"/>
      <c r="DI833" s="93"/>
      <c r="DJ833" s="93"/>
      <c r="DK833" s="93"/>
      <c r="DL833" s="93"/>
      <c r="DM833" s="93"/>
      <c r="DN833" s="93"/>
      <c r="DO833" s="93"/>
      <c r="DP833" s="93"/>
      <c r="DQ833" s="93"/>
      <c r="DR833" s="93"/>
      <c r="DS833" s="93"/>
      <c r="DT833" s="93"/>
      <c r="DU833" s="1"/>
      <c r="DV833" s="1"/>
    </row>
    <row r="834" spans="1:126" s="38" customFormat="1" ht="12.6" thickBot="1">
      <c r="A834" s="35"/>
      <c r="B834" s="319" t="s">
        <v>296</v>
      </c>
      <c r="C834" s="319"/>
      <c r="D834" s="319"/>
      <c r="E834" s="320"/>
      <c r="F834" s="319"/>
      <c r="G834" s="319"/>
      <c r="H834" s="319" t="s">
        <v>297</v>
      </c>
      <c r="I834" s="319"/>
      <c r="J834" s="319"/>
      <c r="K834" s="319"/>
      <c r="L834" s="35"/>
      <c r="M834" s="36"/>
      <c r="N834" s="321" t="str">
        <f>N571</f>
        <v>Продажа машиномест</v>
      </c>
      <c r="O834" s="35"/>
      <c r="P834" s="5"/>
      <c r="Q834" s="35"/>
      <c r="R834" s="35"/>
      <c r="S834" s="35"/>
      <c r="T834" s="201"/>
      <c r="U834" s="35"/>
      <c r="V834" s="35"/>
      <c r="W834" s="37"/>
      <c r="X834" s="37"/>
      <c r="Y834" s="122"/>
      <c r="Z834" s="98"/>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c r="DJ834" s="99"/>
      <c r="DK834" s="99"/>
      <c r="DL834" s="99"/>
      <c r="DM834" s="99"/>
      <c r="DN834" s="99"/>
      <c r="DO834" s="99"/>
      <c r="DP834" s="99"/>
      <c r="DQ834" s="99"/>
      <c r="DR834" s="99"/>
      <c r="DS834" s="99"/>
      <c r="DT834" s="99"/>
      <c r="DU834" s="35"/>
      <c r="DV834" s="35"/>
    </row>
    <row r="835" spans="1:126" ht="7.2" customHeight="1" thickTop="1" thickBot="1">
      <c r="A835" s="1"/>
      <c r="B835" s="309"/>
      <c r="C835" s="309"/>
      <c r="D835" s="309"/>
      <c r="E835" s="310"/>
      <c r="F835" s="309"/>
      <c r="G835" s="311"/>
      <c r="H835" s="309"/>
      <c r="I835" s="309"/>
      <c r="J835" s="309"/>
      <c r="K835" s="309"/>
      <c r="L835" s="309"/>
      <c r="M835" s="312"/>
      <c r="N835" s="309"/>
      <c r="O835" s="309"/>
      <c r="P835" s="312"/>
      <c r="Q835" s="309"/>
      <c r="R835" s="309"/>
      <c r="S835" s="312"/>
      <c r="T835" s="313"/>
      <c r="U835" s="313"/>
      <c r="V835" s="313"/>
      <c r="W835" s="313"/>
      <c r="X835" s="313"/>
      <c r="Y835" s="313"/>
      <c r="Z835" s="313"/>
      <c r="AA835" s="313"/>
      <c r="AB835" s="313"/>
      <c r="AC835" s="313"/>
      <c r="AD835" s="313"/>
      <c r="AE835" s="313"/>
      <c r="AF835" s="313"/>
      <c r="AG835" s="313"/>
      <c r="AH835" s="313"/>
      <c r="AI835" s="313"/>
      <c r="AJ835" s="313"/>
      <c r="AK835" s="313"/>
      <c r="AL835" s="313"/>
      <c r="AM835" s="313"/>
      <c r="AN835" s="313"/>
      <c r="AO835" s="313"/>
      <c r="AP835" s="313"/>
      <c r="AQ835" s="313"/>
      <c r="AR835" s="313"/>
      <c r="AS835" s="313"/>
      <c r="AT835" s="313"/>
      <c r="AU835" s="313"/>
      <c r="AV835" s="313"/>
      <c r="AW835" s="313"/>
      <c r="AX835" s="313"/>
      <c r="AY835" s="313"/>
      <c r="AZ835" s="313"/>
      <c r="BA835" s="313"/>
      <c r="BB835" s="313"/>
      <c r="BC835" s="313"/>
      <c r="BD835" s="313"/>
      <c r="BE835" s="313"/>
      <c r="BF835" s="313"/>
      <c r="BG835" s="313"/>
      <c r="BH835" s="313"/>
      <c r="BI835" s="313"/>
      <c r="BJ835" s="313"/>
      <c r="BK835" s="313"/>
      <c r="BL835" s="313"/>
      <c r="BM835" s="313"/>
      <c r="BN835" s="313"/>
      <c r="BO835" s="313"/>
      <c r="BP835" s="313"/>
      <c r="BQ835" s="313"/>
      <c r="BR835" s="313"/>
      <c r="BS835" s="313"/>
      <c r="BT835" s="313"/>
      <c r="BU835" s="313"/>
      <c r="BV835" s="313"/>
      <c r="BW835" s="313"/>
      <c r="BX835" s="313"/>
      <c r="BY835" s="313"/>
      <c r="BZ835" s="313"/>
      <c r="CA835" s="313"/>
      <c r="CB835" s="313"/>
      <c r="CC835" s="313"/>
      <c r="CD835" s="313"/>
      <c r="CE835" s="313"/>
      <c r="CF835" s="313"/>
      <c r="CG835" s="313"/>
      <c r="CH835" s="313"/>
      <c r="CI835" s="313"/>
      <c r="CJ835" s="313"/>
      <c r="CK835" s="313"/>
      <c r="CL835" s="313"/>
      <c r="CM835" s="313"/>
      <c r="CN835" s="313"/>
      <c r="CO835" s="313"/>
      <c r="CP835" s="313"/>
      <c r="CQ835" s="313"/>
      <c r="CR835" s="313"/>
      <c r="CS835" s="313"/>
      <c r="CT835" s="313"/>
      <c r="CU835" s="313"/>
      <c r="CV835" s="313"/>
      <c r="CW835" s="313"/>
      <c r="CX835" s="313"/>
      <c r="CY835" s="313"/>
      <c r="CZ835" s="313"/>
      <c r="DA835" s="313"/>
      <c r="DB835" s="313"/>
      <c r="DC835" s="313"/>
      <c r="DD835" s="313"/>
      <c r="DE835" s="313"/>
      <c r="DF835" s="313"/>
      <c r="DG835" s="313"/>
      <c r="DH835" s="313"/>
      <c r="DI835" s="313"/>
      <c r="DJ835" s="313"/>
      <c r="DK835" s="313"/>
      <c r="DL835" s="313"/>
      <c r="DM835" s="313"/>
      <c r="DN835" s="313"/>
      <c r="DO835" s="313"/>
      <c r="DP835" s="313"/>
      <c r="DQ835" s="313"/>
      <c r="DR835" s="313"/>
      <c r="DS835" s="313"/>
      <c r="DT835" s="313"/>
      <c r="DU835" s="1"/>
      <c r="DV835" s="1"/>
    </row>
    <row r="836" spans="1:126" ht="7.2" customHeight="1">
      <c r="A836" s="1"/>
      <c r="B836" s="314"/>
      <c r="C836" s="314"/>
      <c r="D836" s="314"/>
      <c r="E836" s="315"/>
      <c r="F836" s="314"/>
      <c r="G836" s="316"/>
      <c r="H836" s="314"/>
      <c r="I836" s="314"/>
      <c r="J836" s="314"/>
      <c r="K836" s="314"/>
      <c r="L836" s="314"/>
      <c r="M836" s="317"/>
      <c r="N836" s="314"/>
      <c r="O836" s="314"/>
      <c r="P836" s="317"/>
      <c r="Q836" s="314"/>
      <c r="R836" s="314"/>
      <c r="S836" s="317"/>
      <c r="T836" s="318"/>
      <c r="U836" s="318"/>
      <c r="V836" s="318"/>
      <c r="W836" s="318"/>
      <c r="X836" s="318"/>
      <c r="Y836" s="318"/>
      <c r="Z836" s="318"/>
      <c r="AA836" s="318"/>
      <c r="AB836" s="318"/>
      <c r="AC836" s="318"/>
      <c r="AD836" s="318"/>
      <c r="AE836" s="318"/>
      <c r="AF836" s="318"/>
      <c r="AG836" s="318"/>
      <c r="AH836" s="318"/>
      <c r="AI836" s="318"/>
      <c r="AJ836" s="318"/>
      <c r="AK836" s="318"/>
      <c r="AL836" s="318"/>
      <c r="AM836" s="318"/>
      <c r="AN836" s="318"/>
      <c r="AO836" s="318"/>
      <c r="AP836" s="318"/>
      <c r="AQ836" s="318"/>
      <c r="AR836" s="318"/>
      <c r="AS836" s="318"/>
      <c r="AT836" s="318"/>
      <c r="AU836" s="318"/>
      <c r="AV836" s="318"/>
      <c r="AW836" s="318"/>
      <c r="AX836" s="318"/>
      <c r="AY836" s="318"/>
      <c r="AZ836" s="318"/>
      <c r="BA836" s="318"/>
      <c r="BB836" s="318"/>
      <c r="BC836" s="318"/>
      <c r="BD836" s="318"/>
      <c r="BE836" s="318"/>
      <c r="BF836" s="318"/>
      <c r="BG836" s="318"/>
      <c r="BH836" s="318"/>
      <c r="BI836" s="318"/>
      <c r="BJ836" s="318"/>
      <c r="BK836" s="318"/>
      <c r="BL836" s="318"/>
      <c r="BM836" s="318"/>
      <c r="BN836" s="318"/>
      <c r="BO836" s="318"/>
      <c r="BP836" s="318"/>
      <c r="BQ836" s="318"/>
      <c r="BR836" s="318"/>
      <c r="BS836" s="318"/>
      <c r="BT836" s="318"/>
      <c r="BU836" s="318"/>
      <c r="BV836" s="318"/>
      <c r="BW836" s="318"/>
      <c r="BX836" s="318"/>
      <c r="BY836" s="318"/>
      <c r="BZ836" s="318"/>
      <c r="CA836" s="318"/>
      <c r="CB836" s="318"/>
      <c r="CC836" s="318"/>
      <c r="CD836" s="318"/>
      <c r="CE836" s="318"/>
      <c r="CF836" s="318"/>
      <c r="CG836" s="318"/>
      <c r="CH836" s="318"/>
      <c r="CI836" s="318"/>
      <c r="CJ836" s="318"/>
      <c r="CK836" s="318"/>
      <c r="CL836" s="318"/>
      <c r="CM836" s="318"/>
      <c r="CN836" s="318"/>
      <c r="CO836" s="318"/>
      <c r="CP836" s="318"/>
      <c r="CQ836" s="318"/>
      <c r="CR836" s="318"/>
      <c r="CS836" s="318"/>
      <c r="CT836" s="318"/>
      <c r="CU836" s="318"/>
      <c r="CV836" s="318"/>
      <c r="CW836" s="318"/>
      <c r="CX836" s="318"/>
      <c r="CY836" s="318"/>
      <c r="CZ836" s="318"/>
      <c r="DA836" s="318"/>
      <c r="DB836" s="318"/>
      <c r="DC836" s="318"/>
      <c r="DD836" s="318"/>
      <c r="DE836" s="318"/>
      <c r="DF836" s="318"/>
      <c r="DG836" s="318"/>
      <c r="DH836" s="318"/>
      <c r="DI836" s="318"/>
      <c r="DJ836" s="318"/>
      <c r="DK836" s="318"/>
      <c r="DL836" s="318"/>
      <c r="DM836" s="318"/>
      <c r="DN836" s="318"/>
      <c r="DO836" s="318"/>
      <c r="DP836" s="318"/>
      <c r="DQ836" s="318"/>
      <c r="DR836" s="318"/>
      <c r="DS836" s="318"/>
      <c r="DT836" s="318"/>
      <c r="DU836" s="1"/>
      <c r="DV836" s="1"/>
    </row>
    <row r="837" spans="1:126" ht="7.2" customHeight="1">
      <c r="A837" s="1"/>
      <c r="B837" s="1"/>
      <c r="C837" s="1"/>
      <c r="D837" s="1"/>
      <c r="E837" s="261"/>
      <c r="F837" s="47"/>
      <c r="G837" s="229"/>
      <c r="H837" s="1"/>
      <c r="I837" s="1"/>
      <c r="J837" s="1"/>
      <c r="K837" s="1"/>
      <c r="L837" s="1"/>
      <c r="M837" s="5"/>
      <c r="N837" s="1"/>
      <c r="O837" s="1"/>
      <c r="P837" s="5"/>
      <c r="Q837" s="1"/>
      <c r="R837" s="1"/>
      <c r="S837" s="5"/>
      <c r="T837" s="7"/>
      <c r="U837" s="23"/>
      <c r="V837" s="1"/>
      <c r="W837" s="11"/>
      <c r="X837" s="10"/>
      <c r="Y837" s="45"/>
      <c r="Z837" s="92"/>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c r="CM837" s="93"/>
      <c r="CN837" s="93"/>
      <c r="CO837" s="93"/>
      <c r="CP837" s="93"/>
      <c r="CQ837" s="93"/>
      <c r="CR837" s="93"/>
      <c r="CS837" s="93"/>
      <c r="CT837" s="93"/>
      <c r="CU837" s="93"/>
      <c r="CV837" s="93"/>
      <c r="CW837" s="93"/>
      <c r="CX837" s="93"/>
      <c r="CY837" s="93"/>
      <c r="CZ837" s="93"/>
      <c r="DA837" s="93"/>
      <c r="DB837" s="93"/>
      <c r="DC837" s="93"/>
      <c r="DD837" s="93"/>
      <c r="DE837" s="93"/>
      <c r="DF837" s="93"/>
      <c r="DG837" s="93"/>
      <c r="DH837" s="93"/>
      <c r="DI837" s="93"/>
      <c r="DJ837" s="93"/>
      <c r="DK837" s="93"/>
      <c r="DL837" s="93"/>
      <c r="DM837" s="93"/>
      <c r="DN837" s="93"/>
      <c r="DO837" s="93"/>
      <c r="DP837" s="93"/>
      <c r="DQ837" s="93"/>
      <c r="DR837" s="93"/>
      <c r="DS837" s="93"/>
      <c r="DT837" s="93"/>
      <c r="DU837" s="1"/>
      <c r="DV837" s="1"/>
    </row>
    <row r="838" spans="1:126" ht="4.2" customHeight="1">
      <c r="A838" s="17"/>
      <c r="B838" s="17"/>
      <c r="C838" s="17"/>
      <c r="D838" s="17"/>
      <c r="E838" s="17"/>
      <c r="F838" s="17"/>
      <c r="G838" s="17"/>
      <c r="H838" s="17"/>
      <c r="I838" s="17"/>
      <c r="J838" s="17"/>
      <c r="K838" s="17"/>
      <c r="L838" s="17"/>
      <c r="M838" s="17"/>
      <c r="N838" s="17"/>
      <c r="O838" s="17"/>
      <c r="P838" s="575"/>
      <c r="Q838" s="17"/>
      <c r="R838" s="17"/>
      <c r="S838" s="17"/>
      <c r="T838" s="17"/>
      <c r="U838" s="17"/>
      <c r="V838" s="17"/>
      <c r="W838" s="17"/>
      <c r="X838" s="17"/>
      <c r="Y838" s="17"/>
      <c r="Z838" s="17"/>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1"/>
      <c r="DV838" s="1"/>
    </row>
    <row r="839" spans="1:126" ht="7.2" customHeight="1">
      <c r="A839" s="1"/>
      <c r="B839" s="1"/>
      <c r="C839" s="1"/>
      <c r="D839" s="1"/>
      <c r="E839" s="261"/>
      <c r="F839" s="47"/>
      <c r="G839" s="229"/>
      <c r="H839" s="1"/>
      <c r="I839" s="1"/>
      <c r="J839" s="1"/>
      <c r="K839" s="1"/>
      <c r="L839" s="1"/>
      <c r="M839" s="5"/>
      <c r="N839" s="1"/>
      <c r="O839" s="1"/>
      <c r="P839" s="5"/>
      <c r="Q839" s="1"/>
      <c r="R839" s="1"/>
      <c r="S839" s="5"/>
      <c r="T839" s="7"/>
      <c r="U839" s="23"/>
      <c r="V839" s="1"/>
      <c r="W839" s="11"/>
      <c r="X839" s="10"/>
      <c r="Y839" s="45"/>
      <c r="Z839" s="92"/>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93"/>
      <c r="DJ839" s="93"/>
      <c r="DK839" s="93"/>
      <c r="DL839" s="93"/>
      <c r="DM839" s="93"/>
      <c r="DN839" s="93"/>
      <c r="DO839" s="93"/>
      <c r="DP839" s="93"/>
      <c r="DQ839" s="93"/>
      <c r="DR839" s="93"/>
      <c r="DS839" s="93"/>
      <c r="DT839" s="93"/>
      <c r="DU839" s="1"/>
      <c r="DV839" s="1"/>
    </row>
    <row r="840" spans="1:126" ht="7.2" customHeight="1">
      <c r="A840" s="1"/>
      <c r="B840" s="1"/>
      <c r="C840" s="1"/>
      <c r="D840" s="1"/>
      <c r="E840" s="261"/>
      <c r="F840" s="47"/>
      <c r="G840" s="229"/>
      <c r="H840" s="1"/>
      <c r="I840" s="1"/>
      <c r="J840" s="1"/>
      <c r="K840" s="1"/>
      <c r="L840" s="1"/>
      <c r="M840" s="5"/>
      <c r="N840" s="1"/>
      <c r="O840" s="1"/>
      <c r="P840" s="5"/>
      <c r="Q840" s="1"/>
      <c r="R840" s="1"/>
      <c r="S840" s="5"/>
      <c r="T840" s="7"/>
      <c r="U840" s="23"/>
      <c r="V840" s="1"/>
      <c r="W840" s="11"/>
      <c r="X840" s="10"/>
      <c r="Y840" s="45"/>
      <c r="Z840" s="92"/>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93"/>
      <c r="DJ840" s="93"/>
      <c r="DK840" s="93"/>
      <c r="DL840" s="93"/>
      <c r="DM840" s="93"/>
      <c r="DN840" s="93"/>
      <c r="DO840" s="93"/>
      <c r="DP840" s="93"/>
      <c r="DQ840" s="93"/>
      <c r="DR840" s="93"/>
      <c r="DS840" s="93"/>
      <c r="DT840" s="93"/>
      <c r="DU840" s="1"/>
      <c r="DV840" s="1"/>
    </row>
    <row r="841" spans="1:126" s="341" customFormat="1">
      <c r="A841" s="334"/>
      <c r="B841" s="258" t="s">
        <v>128</v>
      </c>
      <c r="C841" s="334"/>
      <c r="D841" s="334"/>
      <c r="E841" s="263"/>
      <c r="F841" s="334"/>
      <c r="G841" s="349" t="s">
        <v>6</v>
      </c>
      <c r="H841" s="334" t="s">
        <v>42</v>
      </c>
      <c r="I841" s="334"/>
      <c r="J841" s="334"/>
      <c r="K841" s="334"/>
      <c r="L841" s="334"/>
      <c r="M841" s="23"/>
      <c r="N841" s="334" t="str">
        <f>Главная!$Y$8</f>
        <v>итого</v>
      </c>
      <c r="O841" s="334"/>
      <c r="P841" s="5"/>
      <c r="Q841" s="334" t="s">
        <v>25</v>
      </c>
      <c r="R841" s="334"/>
      <c r="S841" s="23"/>
      <c r="T841" s="336"/>
      <c r="U841" s="23"/>
      <c r="V841" s="334"/>
      <c r="W841" s="337">
        <f>SUM($Y841:$DU841)</f>
        <v>0</v>
      </c>
      <c r="X841" s="337"/>
      <c r="Y841" s="338"/>
      <c r="Z841" s="339"/>
      <c r="AA841" s="340">
        <f t="shared" ref="AA841:AE841" si="2151">IF(AA$8="",0,SUMIFS(AA845:AA901,$H845:$H901,$B841&amp;"*"))</f>
        <v>0</v>
      </c>
      <c r="AB841" s="340">
        <f t="shared" si="2151"/>
        <v>0</v>
      </c>
      <c r="AC841" s="340">
        <f t="shared" si="2151"/>
        <v>0</v>
      </c>
      <c r="AD841" s="340">
        <f t="shared" si="2151"/>
        <v>0</v>
      </c>
      <c r="AE841" s="340">
        <f t="shared" si="2151"/>
        <v>0</v>
      </c>
      <c r="AF841" s="340">
        <f t="shared" ref="AF841:CQ841" si="2152">IF(AF$8="",0,SUMIFS(AF845:AF901,$H845:$H901,$B841&amp;"*"))</f>
        <v>0</v>
      </c>
      <c r="AG841" s="340">
        <f t="shared" si="2152"/>
        <v>0</v>
      </c>
      <c r="AH841" s="340">
        <f t="shared" si="2152"/>
        <v>0</v>
      </c>
      <c r="AI841" s="340">
        <f t="shared" si="2152"/>
        <v>0</v>
      </c>
      <c r="AJ841" s="340">
        <f t="shared" si="2152"/>
        <v>0</v>
      </c>
      <c r="AK841" s="340">
        <f t="shared" si="2152"/>
        <v>0</v>
      </c>
      <c r="AL841" s="340">
        <f t="shared" si="2152"/>
        <v>0</v>
      </c>
      <c r="AM841" s="340">
        <f t="shared" si="2152"/>
        <v>0</v>
      </c>
      <c r="AN841" s="340">
        <f t="shared" si="2152"/>
        <v>0</v>
      </c>
      <c r="AO841" s="340">
        <f t="shared" si="2152"/>
        <v>0</v>
      </c>
      <c r="AP841" s="340">
        <f t="shared" si="2152"/>
        <v>0</v>
      </c>
      <c r="AQ841" s="340">
        <f t="shared" si="2152"/>
        <v>0</v>
      </c>
      <c r="AR841" s="340">
        <f t="shared" si="2152"/>
        <v>0</v>
      </c>
      <c r="AS841" s="340">
        <f t="shared" si="2152"/>
        <v>0</v>
      </c>
      <c r="AT841" s="340">
        <f t="shared" si="2152"/>
        <v>0</v>
      </c>
      <c r="AU841" s="340">
        <f t="shared" si="2152"/>
        <v>0</v>
      </c>
      <c r="AV841" s="340">
        <f t="shared" si="2152"/>
        <v>0</v>
      </c>
      <c r="AW841" s="340">
        <f t="shared" si="2152"/>
        <v>0</v>
      </c>
      <c r="AX841" s="340">
        <f t="shared" si="2152"/>
        <v>0</v>
      </c>
      <c r="AY841" s="340">
        <f t="shared" si="2152"/>
        <v>0</v>
      </c>
      <c r="AZ841" s="340">
        <f t="shared" si="2152"/>
        <v>0</v>
      </c>
      <c r="BA841" s="340">
        <f t="shared" si="2152"/>
        <v>0</v>
      </c>
      <c r="BB841" s="340">
        <f t="shared" si="2152"/>
        <v>0</v>
      </c>
      <c r="BC841" s="340">
        <f t="shared" si="2152"/>
        <v>0</v>
      </c>
      <c r="BD841" s="340">
        <f t="shared" si="2152"/>
        <v>0</v>
      </c>
      <c r="BE841" s="340">
        <f t="shared" si="2152"/>
        <v>0</v>
      </c>
      <c r="BF841" s="340">
        <f t="shared" si="2152"/>
        <v>0</v>
      </c>
      <c r="BG841" s="340">
        <f t="shared" si="2152"/>
        <v>0</v>
      </c>
      <c r="BH841" s="340">
        <f t="shared" si="2152"/>
        <v>0</v>
      </c>
      <c r="BI841" s="340">
        <f t="shared" si="2152"/>
        <v>0</v>
      </c>
      <c r="BJ841" s="340">
        <f t="shared" si="2152"/>
        <v>0</v>
      </c>
      <c r="BK841" s="340">
        <f t="shared" si="2152"/>
        <v>0</v>
      </c>
      <c r="BL841" s="340">
        <f t="shared" si="2152"/>
        <v>0</v>
      </c>
      <c r="BM841" s="340">
        <f t="shared" si="2152"/>
        <v>0</v>
      </c>
      <c r="BN841" s="340">
        <f t="shared" si="2152"/>
        <v>0</v>
      </c>
      <c r="BO841" s="340">
        <f t="shared" si="2152"/>
        <v>0</v>
      </c>
      <c r="BP841" s="340">
        <f t="shared" si="2152"/>
        <v>0</v>
      </c>
      <c r="BQ841" s="340">
        <f t="shared" si="2152"/>
        <v>0</v>
      </c>
      <c r="BR841" s="340">
        <f t="shared" si="2152"/>
        <v>0</v>
      </c>
      <c r="BS841" s="340">
        <f t="shared" si="2152"/>
        <v>0</v>
      </c>
      <c r="BT841" s="340">
        <f t="shared" si="2152"/>
        <v>0</v>
      </c>
      <c r="BU841" s="340">
        <f t="shared" si="2152"/>
        <v>0</v>
      </c>
      <c r="BV841" s="340">
        <f t="shared" si="2152"/>
        <v>0</v>
      </c>
      <c r="BW841" s="340">
        <f t="shared" si="2152"/>
        <v>0</v>
      </c>
      <c r="BX841" s="340">
        <f t="shared" si="2152"/>
        <v>0</v>
      </c>
      <c r="BY841" s="340">
        <f t="shared" si="2152"/>
        <v>0</v>
      </c>
      <c r="BZ841" s="340">
        <f t="shared" si="2152"/>
        <v>0</v>
      </c>
      <c r="CA841" s="340">
        <f t="shared" si="2152"/>
        <v>0</v>
      </c>
      <c r="CB841" s="340">
        <f t="shared" si="2152"/>
        <v>0</v>
      </c>
      <c r="CC841" s="340">
        <f t="shared" si="2152"/>
        <v>0</v>
      </c>
      <c r="CD841" s="340">
        <f t="shared" si="2152"/>
        <v>0</v>
      </c>
      <c r="CE841" s="340">
        <f t="shared" si="2152"/>
        <v>0</v>
      </c>
      <c r="CF841" s="340">
        <f t="shared" si="2152"/>
        <v>0</v>
      </c>
      <c r="CG841" s="340">
        <f t="shared" si="2152"/>
        <v>0</v>
      </c>
      <c r="CH841" s="340">
        <f t="shared" si="2152"/>
        <v>0</v>
      </c>
      <c r="CI841" s="340">
        <f t="shared" si="2152"/>
        <v>0</v>
      </c>
      <c r="CJ841" s="340">
        <f t="shared" si="2152"/>
        <v>0</v>
      </c>
      <c r="CK841" s="340">
        <f t="shared" si="2152"/>
        <v>0</v>
      </c>
      <c r="CL841" s="340">
        <f t="shared" si="2152"/>
        <v>0</v>
      </c>
      <c r="CM841" s="340">
        <f t="shared" si="2152"/>
        <v>0</v>
      </c>
      <c r="CN841" s="340">
        <f t="shared" si="2152"/>
        <v>0</v>
      </c>
      <c r="CO841" s="340">
        <f t="shared" si="2152"/>
        <v>0</v>
      </c>
      <c r="CP841" s="340">
        <f t="shared" si="2152"/>
        <v>0</v>
      </c>
      <c r="CQ841" s="340">
        <f t="shared" si="2152"/>
        <v>0</v>
      </c>
      <c r="CR841" s="340">
        <f t="shared" ref="CR841:DT841" si="2153">IF(CR$8="",0,SUMIFS(CR845:CR901,$H845:$H901,$B841&amp;"*"))</f>
        <v>0</v>
      </c>
      <c r="CS841" s="340">
        <f t="shared" si="2153"/>
        <v>0</v>
      </c>
      <c r="CT841" s="340">
        <f t="shared" si="2153"/>
        <v>0</v>
      </c>
      <c r="CU841" s="340">
        <f t="shared" si="2153"/>
        <v>0</v>
      </c>
      <c r="CV841" s="340">
        <f t="shared" si="2153"/>
        <v>0</v>
      </c>
      <c r="CW841" s="340">
        <f t="shared" si="2153"/>
        <v>0</v>
      </c>
      <c r="CX841" s="340">
        <f t="shared" si="2153"/>
        <v>0</v>
      </c>
      <c r="CY841" s="340">
        <f t="shared" si="2153"/>
        <v>0</v>
      </c>
      <c r="CZ841" s="340">
        <f t="shared" si="2153"/>
        <v>0</v>
      </c>
      <c r="DA841" s="340">
        <f t="shared" si="2153"/>
        <v>0</v>
      </c>
      <c r="DB841" s="340">
        <f t="shared" si="2153"/>
        <v>0</v>
      </c>
      <c r="DC841" s="340">
        <f t="shared" si="2153"/>
        <v>0</v>
      </c>
      <c r="DD841" s="340">
        <f t="shared" si="2153"/>
        <v>0</v>
      </c>
      <c r="DE841" s="340">
        <f t="shared" si="2153"/>
        <v>0</v>
      </c>
      <c r="DF841" s="340">
        <f t="shared" si="2153"/>
        <v>0</v>
      </c>
      <c r="DG841" s="340">
        <f t="shared" si="2153"/>
        <v>0</v>
      </c>
      <c r="DH841" s="340">
        <f t="shared" si="2153"/>
        <v>0</v>
      </c>
      <c r="DI841" s="340">
        <f t="shared" si="2153"/>
        <v>0</v>
      </c>
      <c r="DJ841" s="340">
        <f t="shared" si="2153"/>
        <v>0</v>
      </c>
      <c r="DK841" s="340">
        <f t="shared" si="2153"/>
        <v>0</v>
      </c>
      <c r="DL841" s="340">
        <f t="shared" si="2153"/>
        <v>0</v>
      </c>
      <c r="DM841" s="340">
        <f t="shared" si="2153"/>
        <v>0</v>
      </c>
      <c r="DN841" s="340">
        <f t="shared" si="2153"/>
        <v>0</v>
      </c>
      <c r="DO841" s="340">
        <f t="shared" si="2153"/>
        <v>0</v>
      </c>
      <c r="DP841" s="340">
        <f t="shared" si="2153"/>
        <v>0</v>
      </c>
      <c r="DQ841" s="340">
        <f t="shared" si="2153"/>
        <v>0</v>
      </c>
      <c r="DR841" s="340">
        <f t="shared" si="2153"/>
        <v>0</v>
      </c>
      <c r="DS841" s="340">
        <f t="shared" si="2153"/>
        <v>0</v>
      </c>
      <c r="DT841" s="340">
        <f t="shared" si="2153"/>
        <v>0</v>
      </c>
      <c r="DU841" s="334"/>
      <c r="DV841" s="334"/>
    </row>
    <row r="842" spans="1:126" s="341" customFormat="1">
      <c r="A842" s="334"/>
      <c r="B842" s="258" t="s">
        <v>143</v>
      </c>
      <c r="C842" s="334"/>
      <c r="D842" s="334"/>
      <c r="E842" s="263" t="s">
        <v>107</v>
      </c>
      <c r="F842" s="334"/>
      <c r="G842" s="349" t="s">
        <v>6</v>
      </c>
      <c r="H842" s="334" t="s">
        <v>157</v>
      </c>
      <c r="I842" s="334"/>
      <c r="J842" s="334"/>
      <c r="K842" s="334"/>
      <c r="L842" s="334"/>
      <c r="M842" s="23"/>
      <c r="N842" s="334" t="str">
        <f>Главная!$Y$8</f>
        <v>итого</v>
      </c>
      <c r="O842" s="334"/>
      <c r="P842" s="5"/>
      <c r="Q842" s="334" t="s">
        <v>25</v>
      </c>
      <c r="R842" s="334"/>
      <c r="S842" s="23"/>
      <c r="T842" s="336"/>
      <c r="U842" s="23"/>
      <c r="V842" s="334"/>
      <c r="W842" s="337">
        <f>SUM($Y842:$DU842)</f>
        <v>0</v>
      </c>
      <c r="X842" s="337"/>
      <c r="Y842" s="338"/>
      <c r="Z842" s="339"/>
      <c r="AA842" s="340">
        <f>IF(AA$8="",0,SUMIFS(AA845:AA901,$H845:$H901,$B842&amp;"*",$E845:$E901,"&lt;&gt;"&amp;"ндс(-)")+SUMIFS(AA845:AA901,$H845:$H901,$B842&amp;"*",$E845:$E901,"ндс(-)")/(1+Главная!$N$23))</f>
        <v>0</v>
      </c>
      <c r="AB842" s="340">
        <f>IF(AB$8="",0,SUMIFS(AB845:AB901,$H845:$H901,$B842&amp;"*",$E845:$E901,"&lt;&gt;"&amp;"ндс(-)")+SUMIFS(AB845:AB901,$H845:$H901,$B842&amp;"*",$E845:$E901,"ндс(-)")/(1+Главная!$N$23))</f>
        <v>0</v>
      </c>
      <c r="AC842" s="340">
        <f>IF(AC$8="",0,SUMIFS(AC845:AC901,$H845:$H901,$B842&amp;"*",$E845:$E901,"&lt;&gt;"&amp;"ндс(-)")+SUMIFS(AC845:AC901,$H845:$H901,$B842&amp;"*",$E845:$E901,"ндс(-)")/(1+Главная!$N$23))</f>
        <v>0</v>
      </c>
      <c r="AD842" s="340">
        <f>IF(AD$8="",0,SUMIFS(AD845:AD901,$H845:$H901,$B842&amp;"*",$E845:$E901,"&lt;&gt;"&amp;"ндс(-)")+SUMIFS(AD845:AD901,$H845:$H901,$B842&amp;"*",$E845:$E901,"ндс(-)")/(1+Главная!$N$23))</f>
        <v>0</v>
      </c>
      <c r="AE842" s="340">
        <f>IF(AE$8="",0,SUMIFS(AE845:AE901,$H845:$H901,$B842&amp;"*",$E845:$E901,"&lt;&gt;"&amp;"ндс(-)")+SUMIFS(AE845:AE901,$H845:$H901,$B842&amp;"*",$E845:$E901,"ндс(-)")/(1+Главная!$N$23))</f>
        <v>0</v>
      </c>
      <c r="AF842" s="340">
        <f>IF(AF$8="",0,SUMIFS(AF845:AF901,$H845:$H901,$B842&amp;"*",$E845:$E901,"&lt;&gt;"&amp;"ндс(-)")+SUMIFS(AF845:AF901,$H845:$H901,$B842&amp;"*",$E845:$E901,"ндс(-)")/(1+Главная!$N$23))</f>
        <v>0</v>
      </c>
      <c r="AG842" s="340">
        <f>IF(AG$8="",0,SUMIFS(AG845:AG901,$H845:$H901,$B842&amp;"*",$E845:$E901,"&lt;&gt;"&amp;"ндс(-)")+SUMIFS(AG845:AG901,$H845:$H901,$B842&amp;"*",$E845:$E901,"ндс(-)")/(1+Главная!$N$23))</f>
        <v>0</v>
      </c>
      <c r="AH842" s="340">
        <f>IF(AH$8="",0,SUMIFS(AH845:AH901,$H845:$H901,$B842&amp;"*",$E845:$E901,"&lt;&gt;"&amp;"ндс(-)")+SUMIFS(AH845:AH901,$H845:$H901,$B842&amp;"*",$E845:$E901,"ндс(-)")/(1+Главная!$N$23))</f>
        <v>0</v>
      </c>
      <c r="AI842" s="340">
        <f>IF(AI$8="",0,SUMIFS(AI845:AI901,$H845:$H901,$B842&amp;"*",$E845:$E901,"&lt;&gt;"&amp;"ндс(-)")+SUMIFS(AI845:AI901,$H845:$H901,$B842&amp;"*",$E845:$E901,"ндс(-)")/(1+Главная!$N$23))</f>
        <v>0</v>
      </c>
      <c r="AJ842" s="340">
        <f>IF(AJ$8="",0,SUMIFS(AJ845:AJ901,$H845:$H901,$B842&amp;"*",$E845:$E901,"&lt;&gt;"&amp;"ндс(-)")+SUMIFS(AJ845:AJ901,$H845:$H901,$B842&amp;"*",$E845:$E901,"ндс(-)")/(1+Главная!$N$23))</f>
        <v>0</v>
      </c>
      <c r="AK842" s="340">
        <f>IF(AK$8="",0,SUMIFS(AK845:AK901,$H845:$H901,$B842&amp;"*",$E845:$E901,"&lt;&gt;"&amp;"ндс(-)")+SUMIFS(AK845:AK901,$H845:$H901,$B842&amp;"*",$E845:$E901,"ндс(-)")/(1+Главная!$N$23))</f>
        <v>0</v>
      </c>
      <c r="AL842" s="340">
        <f>IF(AL$8="",0,SUMIFS(AL845:AL901,$H845:$H901,$B842&amp;"*",$E845:$E901,"&lt;&gt;"&amp;"ндс(-)")+SUMIFS(AL845:AL901,$H845:$H901,$B842&amp;"*",$E845:$E901,"ндс(-)")/(1+Главная!$N$23))</f>
        <v>0</v>
      </c>
      <c r="AM842" s="340">
        <f>IF(AM$8="",0,SUMIFS(AM845:AM901,$H845:$H901,$B842&amp;"*",$E845:$E901,"&lt;&gt;"&amp;"ндс(-)")+SUMIFS(AM845:AM901,$H845:$H901,$B842&amp;"*",$E845:$E901,"ндс(-)")/(1+Главная!$N$23))</f>
        <v>0</v>
      </c>
      <c r="AN842" s="340">
        <f>IF(AN$8="",0,SUMIFS(AN845:AN901,$H845:$H901,$B842&amp;"*",$E845:$E901,"&lt;&gt;"&amp;"ндс(-)")+SUMIFS(AN845:AN901,$H845:$H901,$B842&amp;"*",$E845:$E901,"ндс(-)")/(1+Главная!$N$23))</f>
        <v>0</v>
      </c>
      <c r="AO842" s="340">
        <f>IF(AO$8="",0,SUMIFS(AO845:AO901,$H845:$H901,$B842&amp;"*",$E845:$E901,"&lt;&gt;"&amp;"ндс(-)")+SUMIFS(AO845:AO901,$H845:$H901,$B842&amp;"*",$E845:$E901,"ндс(-)")/(1+Главная!$N$23))</f>
        <v>0</v>
      </c>
      <c r="AP842" s="340">
        <f>IF(AP$8="",0,SUMIFS(AP845:AP901,$H845:$H901,$B842&amp;"*",$E845:$E901,"&lt;&gt;"&amp;"ндс(-)")+SUMIFS(AP845:AP901,$H845:$H901,$B842&amp;"*",$E845:$E901,"ндс(-)")/(1+Главная!$N$23))</f>
        <v>0</v>
      </c>
      <c r="AQ842" s="340">
        <f>IF(AQ$8="",0,SUMIFS(AQ845:AQ901,$H845:$H901,$B842&amp;"*",$E845:$E901,"&lt;&gt;"&amp;"ндс(-)")+SUMIFS(AQ845:AQ901,$H845:$H901,$B842&amp;"*",$E845:$E901,"ндс(-)")/(1+Главная!$N$23))</f>
        <v>0</v>
      </c>
      <c r="AR842" s="340">
        <f>IF(AR$8="",0,SUMIFS(AR845:AR901,$H845:$H901,$B842&amp;"*",$E845:$E901,"&lt;&gt;"&amp;"ндс(-)")+SUMIFS(AR845:AR901,$H845:$H901,$B842&amp;"*",$E845:$E901,"ндс(-)")/(1+Главная!$N$23))</f>
        <v>0</v>
      </c>
      <c r="AS842" s="340">
        <f>IF(AS$8="",0,SUMIFS(AS845:AS901,$H845:$H901,$B842&amp;"*",$E845:$E901,"&lt;&gt;"&amp;"ндс(-)")+SUMIFS(AS845:AS901,$H845:$H901,$B842&amp;"*",$E845:$E901,"ндс(-)")/(1+Главная!$N$23))</f>
        <v>0</v>
      </c>
      <c r="AT842" s="340">
        <f>IF(AT$8="",0,SUMIFS(AT845:AT901,$H845:$H901,$B842&amp;"*",$E845:$E901,"&lt;&gt;"&amp;"ндс(-)")+SUMIFS(AT845:AT901,$H845:$H901,$B842&amp;"*",$E845:$E901,"ндс(-)")/(1+Главная!$N$23))</f>
        <v>0</v>
      </c>
      <c r="AU842" s="340">
        <f>IF(AU$8="",0,SUMIFS(AU845:AU901,$H845:$H901,$B842&amp;"*",$E845:$E901,"&lt;&gt;"&amp;"ндс(-)")+SUMIFS(AU845:AU901,$H845:$H901,$B842&amp;"*",$E845:$E901,"ндс(-)")/(1+Главная!$N$23))</f>
        <v>0</v>
      </c>
      <c r="AV842" s="340">
        <f>IF(AV$8="",0,SUMIFS(AV845:AV901,$H845:$H901,$B842&amp;"*",$E845:$E901,"&lt;&gt;"&amp;"ндс(-)")+SUMIFS(AV845:AV901,$H845:$H901,$B842&amp;"*",$E845:$E901,"ндс(-)")/(1+Главная!$N$23))</f>
        <v>0</v>
      </c>
      <c r="AW842" s="340">
        <f>IF(AW$8="",0,SUMIFS(AW845:AW901,$H845:$H901,$B842&amp;"*",$E845:$E901,"&lt;&gt;"&amp;"ндс(-)")+SUMIFS(AW845:AW901,$H845:$H901,$B842&amp;"*",$E845:$E901,"ндс(-)")/(1+Главная!$N$23))</f>
        <v>0</v>
      </c>
      <c r="AX842" s="340">
        <f>IF(AX$8="",0,SUMIFS(AX845:AX901,$H845:$H901,$B842&amp;"*",$E845:$E901,"&lt;&gt;"&amp;"ндс(-)")+SUMIFS(AX845:AX901,$H845:$H901,$B842&amp;"*",$E845:$E901,"ндс(-)")/(1+Главная!$N$23))</f>
        <v>0</v>
      </c>
      <c r="AY842" s="340">
        <f>IF(AY$8="",0,SUMIFS(AY845:AY901,$H845:$H901,$B842&amp;"*",$E845:$E901,"&lt;&gt;"&amp;"ндс(-)")+SUMIFS(AY845:AY901,$H845:$H901,$B842&amp;"*",$E845:$E901,"ндс(-)")/(1+Главная!$N$23))</f>
        <v>0</v>
      </c>
      <c r="AZ842" s="340">
        <f>IF(AZ$8="",0,SUMIFS(AZ845:AZ901,$H845:$H901,$B842&amp;"*",$E845:$E901,"&lt;&gt;"&amp;"ндс(-)")+SUMIFS(AZ845:AZ901,$H845:$H901,$B842&amp;"*",$E845:$E901,"ндс(-)")/(1+Главная!$N$23))</f>
        <v>0</v>
      </c>
      <c r="BA842" s="340">
        <f>IF(BA$8="",0,SUMIFS(BA845:BA901,$H845:$H901,$B842&amp;"*",$E845:$E901,"&lt;&gt;"&amp;"ндс(-)")+SUMIFS(BA845:BA901,$H845:$H901,$B842&amp;"*",$E845:$E901,"ндс(-)")/(1+Главная!$N$23))</f>
        <v>0</v>
      </c>
      <c r="BB842" s="340">
        <f>IF(BB$8="",0,SUMIFS(BB845:BB901,$H845:$H901,$B842&amp;"*",$E845:$E901,"&lt;&gt;"&amp;"ндс(-)")+SUMIFS(BB845:BB901,$H845:$H901,$B842&amp;"*",$E845:$E901,"ндс(-)")/(1+Главная!$N$23))</f>
        <v>0</v>
      </c>
      <c r="BC842" s="340">
        <f>IF(BC$8="",0,SUMIFS(BC845:BC901,$H845:$H901,$B842&amp;"*",$E845:$E901,"&lt;&gt;"&amp;"ндс(-)")+SUMIFS(BC845:BC901,$H845:$H901,$B842&amp;"*",$E845:$E901,"ндс(-)")/(1+Главная!$N$23))</f>
        <v>0</v>
      </c>
      <c r="BD842" s="340">
        <f>IF(BD$8="",0,SUMIFS(BD845:BD901,$H845:$H901,$B842&amp;"*",$E845:$E901,"&lt;&gt;"&amp;"ндс(-)")+SUMIFS(BD845:BD901,$H845:$H901,$B842&amp;"*",$E845:$E901,"ндс(-)")/(1+Главная!$N$23))</f>
        <v>0</v>
      </c>
      <c r="BE842" s="340">
        <f>IF(BE$8="",0,SUMIFS(BE845:BE901,$H845:$H901,$B842&amp;"*",$E845:$E901,"&lt;&gt;"&amp;"ндс(-)")+SUMIFS(BE845:BE901,$H845:$H901,$B842&amp;"*",$E845:$E901,"ндс(-)")/(1+Главная!$N$23))</f>
        <v>0</v>
      </c>
      <c r="BF842" s="340">
        <f>IF(BF$8="",0,SUMIFS(BF845:BF901,$H845:$H901,$B842&amp;"*",$E845:$E901,"&lt;&gt;"&amp;"ндс(-)")+SUMIFS(BF845:BF901,$H845:$H901,$B842&amp;"*",$E845:$E901,"ндс(-)")/(1+Главная!$N$23))</f>
        <v>0</v>
      </c>
      <c r="BG842" s="340">
        <f>IF(BG$8="",0,SUMIFS(BG845:BG901,$H845:$H901,$B842&amp;"*",$E845:$E901,"&lt;&gt;"&amp;"ндс(-)")+SUMIFS(BG845:BG901,$H845:$H901,$B842&amp;"*",$E845:$E901,"ндс(-)")/(1+Главная!$N$23))</f>
        <v>0</v>
      </c>
      <c r="BH842" s="340">
        <f>IF(BH$8="",0,SUMIFS(BH845:BH901,$H845:$H901,$B842&amp;"*",$E845:$E901,"&lt;&gt;"&amp;"ндс(-)")+SUMIFS(BH845:BH901,$H845:$H901,$B842&amp;"*",$E845:$E901,"ндс(-)")/(1+Главная!$N$23))</f>
        <v>0</v>
      </c>
      <c r="BI842" s="340">
        <f>IF(BI$8="",0,SUMIFS(BI845:BI901,$H845:$H901,$B842&amp;"*",$E845:$E901,"&lt;&gt;"&amp;"ндс(-)")+SUMIFS(BI845:BI901,$H845:$H901,$B842&amp;"*",$E845:$E901,"ндс(-)")/(1+Главная!$N$23))</f>
        <v>0</v>
      </c>
      <c r="BJ842" s="340">
        <f>IF(BJ$8="",0,SUMIFS(BJ845:BJ901,$H845:$H901,$B842&amp;"*",$E845:$E901,"&lt;&gt;"&amp;"ндс(-)")+SUMIFS(BJ845:BJ901,$H845:$H901,$B842&amp;"*",$E845:$E901,"ндс(-)")/(1+Главная!$N$23))</f>
        <v>0</v>
      </c>
      <c r="BK842" s="340">
        <f>IF(BK$8="",0,SUMIFS(BK845:BK901,$H845:$H901,$B842&amp;"*",$E845:$E901,"&lt;&gt;"&amp;"ндс(-)")+SUMIFS(BK845:BK901,$H845:$H901,$B842&amp;"*",$E845:$E901,"ндс(-)")/(1+Главная!$N$23))</f>
        <v>0</v>
      </c>
      <c r="BL842" s="340">
        <f>IF(BL$8="",0,SUMIFS(BL845:BL901,$H845:$H901,$B842&amp;"*",$E845:$E901,"&lt;&gt;"&amp;"ндс(-)")+SUMIFS(BL845:BL901,$H845:$H901,$B842&amp;"*",$E845:$E901,"ндс(-)")/(1+Главная!$N$23))</f>
        <v>0</v>
      </c>
      <c r="BM842" s="340">
        <f>IF(BM$8="",0,SUMIFS(BM845:BM901,$H845:$H901,$B842&amp;"*",$E845:$E901,"&lt;&gt;"&amp;"ндс(-)")+SUMIFS(BM845:BM901,$H845:$H901,$B842&amp;"*",$E845:$E901,"ндс(-)")/(1+Главная!$N$23))</f>
        <v>0</v>
      </c>
      <c r="BN842" s="340">
        <f>IF(BN$8="",0,SUMIFS(BN845:BN901,$H845:$H901,$B842&amp;"*",$E845:$E901,"&lt;&gt;"&amp;"ндс(-)")+SUMIFS(BN845:BN901,$H845:$H901,$B842&amp;"*",$E845:$E901,"ндс(-)")/(1+Главная!$N$23))</f>
        <v>0</v>
      </c>
      <c r="BO842" s="340">
        <f>IF(BO$8="",0,SUMIFS(BO845:BO901,$H845:$H901,$B842&amp;"*",$E845:$E901,"&lt;&gt;"&amp;"ндс(-)")+SUMIFS(BO845:BO901,$H845:$H901,$B842&amp;"*",$E845:$E901,"ндс(-)")/(1+Главная!$N$23))</f>
        <v>0</v>
      </c>
      <c r="BP842" s="340">
        <f>IF(BP$8="",0,SUMIFS(BP845:BP901,$H845:$H901,$B842&amp;"*",$E845:$E901,"&lt;&gt;"&amp;"ндс(-)")+SUMIFS(BP845:BP901,$H845:$H901,$B842&amp;"*",$E845:$E901,"ндс(-)")/(1+Главная!$N$23))</f>
        <v>0</v>
      </c>
      <c r="BQ842" s="340">
        <f>IF(BQ$8="",0,SUMIFS(BQ845:BQ901,$H845:$H901,$B842&amp;"*",$E845:$E901,"&lt;&gt;"&amp;"ндс(-)")+SUMIFS(BQ845:BQ901,$H845:$H901,$B842&amp;"*",$E845:$E901,"ндс(-)")/(1+Главная!$N$23))</f>
        <v>0</v>
      </c>
      <c r="BR842" s="340">
        <f>IF(BR$8="",0,SUMIFS(BR845:BR901,$H845:$H901,$B842&amp;"*",$E845:$E901,"&lt;&gt;"&amp;"ндс(-)")+SUMIFS(BR845:BR901,$H845:$H901,$B842&amp;"*",$E845:$E901,"ндс(-)")/(1+Главная!$N$23))</f>
        <v>0</v>
      </c>
      <c r="BS842" s="340">
        <f>IF(BS$8="",0,SUMIFS(BS845:BS901,$H845:$H901,$B842&amp;"*",$E845:$E901,"&lt;&gt;"&amp;"ндс(-)")+SUMIFS(BS845:BS901,$H845:$H901,$B842&amp;"*",$E845:$E901,"ндс(-)")/(1+Главная!$N$23))</f>
        <v>0</v>
      </c>
      <c r="BT842" s="340">
        <f>IF(BT$8="",0,SUMIFS(BT845:BT901,$H845:$H901,$B842&amp;"*",$E845:$E901,"&lt;&gt;"&amp;"ндс(-)")+SUMIFS(BT845:BT901,$H845:$H901,$B842&amp;"*",$E845:$E901,"ндс(-)")/(1+Главная!$N$23))</f>
        <v>0</v>
      </c>
      <c r="BU842" s="340">
        <f>IF(BU$8="",0,SUMIFS(BU845:BU901,$H845:$H901,$B842&amp;"*",$E845:$E901,"&lt;&gt;"&amp;"ндс(-)")+SUMIFS(BU845:BU901,$H845:$H901,$B842&amp;"*",$E845:$E901,"ндс(-)")/(1+Главная!$N$23))</f>
        <v>0</v>
      </c>
      <c r="BV842" s="340">
        <f>IF(BV$8="",0,SUMIFS(BV845:BV901,$H845:$H901,$B842&amp;"*",$E845:$E901,"&lt;&gt;"&amp;"ндс(-)")+SUMIFS(BV845:BV901,$H845:$H901,$B842&amp;"*",$E845:$E901,"ндс(-)")/(1+Главная!$N$23))</f>
        <v>0</v>
      </c>
      <c r="BW842" s="340">
        <f>IF(BW$8="",0,SUMIFS(BW845:BW901,$H845:$H901,$B842&amp;"*",$E845:$E901,"&lt;&gt;"&amp;"ндс(-)")+SUMIFS(BW845:BW901,$H845:$H901,$B842&amp;"*",$E845:$E901,"ндс(-)")/(1+Главная!$N$23))</f>
        <v>0</v>
      </c>
      <c r="BX842" s="340">
        <f>IF(BX$8="",0,SUMIFS(BX845:BX901,$H845:$H901,$B842&amp;"*",$E845:$E901,"&lt;&gt;"&amp;"ндс(-)")+SUMIFS(BX845:BX901,$H845:$H901,$B842&amp;"*",$E845:$E901,"ндс(-)")/(1+Главная!$N$23))</f>
        <v>0</v>
      </c>
      <c r="BY842" s="340">
        <f>IF(BY$8="",0,SUMIFS(BY845:BY901,$H845:$H901,$B842&amp;"*",$E845:$E901,"&lt;&gt;"&amp;"ндс(-)")+SUMIFS(BY845:BY901,$H845:$H901,$B842&amp;"*",$E845:$E901,"ндс(-)")/(1+Главная!$N$23))</f>
        <v>0</v>
      </c>
      <c r="BZ842" s="340">
        <f>IF(BZ$8="",0,SUMIFS(BZ845:BZ901,$H845:$H901,$B842&amp;"*",$E845:$E901,"&lt;&gt;"&amp;"ндс(-)")+SUMIFS(BZ845:BZ901,$H845:$H901,$B842&amp;"*",$E845:$E901,"ндс(-)")/(1+Главная!$N$23))</f>
        <v>0</v>
      </c>
      <c r="CA842" s="340">
        <f>IF(CA$8="",0,SUMIFS(CA845:CA901,$H845:$H901,$B842&amp;"*",$E845:$E901,"&lt;&gt;"&amp;"ндс(-)")+SUMIFS(CA845:CA901,$H845:$H901,$B842&amp;"*",$E845:$E901,"ндс(-)")/(1+Главная!$N$23))</f>
        <v>0</v>
      </c>
      <c r="CB842" s="340">
        <f>IF(CB$8="",0,SUMIFS(CB845:CB901,$H845:$H901,$B842&amp;"*",$E845:$E901,"&lt;&gt;"&amp;"ндс(-)")+SUMIFS(CB845:CB901,$H845:$H901,$B842&amp;"*",$E845:$E901,"ндс(-)")/(1+Главная!$N$23))</f>
        <v>0</v>
      </c>
      <c r="CC842" s="340">
        <f>IF(CC$8="",0,SUMIFS(CC845:CC901,$H845:$H901,$B842&amp;"*",$E845:$E901,"&lt;&gt;"&amp;"ндс(-)")+SUMIFS(CC845:CC901,$H845:$H901,$B842&amp;"*",$E845:$E901,"ндс(-)")/(1+Главная!$N$23))</f>
        <v>0</v>
      </c>
      <c r="CD842" s="340">
        <f>IF(CD$8="",0,SUMIFS(CD845:CD901,$H845:$H901,$B842&amp;"*",$E845:$E901,"&lt;&gt;"&amp;"ндс(-)")+SUMIFS(CD845:CD901,$H845:$H901,$B842&amp;"*",$E845:$E901,"ндс(-)")/(1+Главная!$N$23))</f>
        <v>0</v>
      </c>
      <c r="CE842" s="340">
        <f>IF(CE$8="",0,SUMIFS(CE845:CE901,$H845:$H901,$B842&amp;"*",$E845:$E901,"&lt;&gt;"&amp;"ндс(-)")+SUMIFS(CE845:CE901,$H845:$H901,$B842&amp;"*",$E845:$E901,"ндс(-)")/(1+Главная!$N$23))</f>
        <v>0</v>
      </c>
      <c r="CF842" s="340">
        <f>IF(CF$8="",0,SUMIFS(CF845:CF901,$H845:$H901,$B842&amp;"*",$E845:$E901,"&lt;&gt;"&amp;"ндс(-)")+SUMIFS(CF845:CF901,$H845:$H901,$B842&amp;"*",$E845:$E901,"ндс(-)")/(1+Главная!$N$23))</f>
        <v>0</v>
      </c>
      <c r="CG842" s="340">
        <f>IF(CG$8="",0,SUMIFS(CG845:CG901,$H845:$H901,$B842&amp;"*",$E845:$E901,"&lt;&gt;"&amp;"ндс(-)")+SUMIFS(CG845:CG901,$H845:$H901,$B842&amp;"*",$E845:$E901,"ндс(-)")/(1+Главная!$N$23))</f>
        <v>0</v>
      </c>
      <c r="CH842" s="340">
        <f>IF(CH$8="",0,SUMIFS(CH845:CH901,$H845:$H901,$B842&amp;"*",$E845:$E901,"&lt;&gt;"&amp;"ндс(-)")+SUMIFS(CH845:CH901,$H845:$H901,$B842&amp;"*",$E845:$E901,"ндс(-)")/(1+Главная!$N$23))</f>
        <v>0</v>
      </c>
      <c r="CI842" s="340">
        <f>IF(CI$8="",0,SUMIFS(CI845:CI901,$H845:$H901,$B842&amp;"*",$E845:$E901,"&lt;&gt;"&amp;"ндс(-)")+SUMIFS(CI845:CI901,$H845:$H901,$B842&amp;"*",$E845:$E901,"ндс(-)")/(1+Главная!$N$23))</f>
        <v>0</v>
      </c>
      <c r="CJ842" s="340">
        <f>IF(CJ$8="",0,SUMIFS(CJ845:CJ901,$H845:$H901,$B842&amp;"*",$E845:$E901,"&lt;&gt;"&amp;"ндс(-)")+SUMIFS(CJ845:CJ901,$H845:$H901,$B842&amp;"*",$E845:$E901,"ндс(-)")/(1+Главная!$N$23))</f>
        <v>0</v>
      </c>
      <c r="CK842" s="340">
        <f>IF(CK$8="",0,SUMIFS(CK845:CK901,$H845:$H901,$B842&amp;"*",$E845:$E901,"&lt;&gt;"&amp;"ндс(-)")+SUMIFS(CK845:CK901,$H845:$H901,$B842&amp;"*",$E845:$E901,"ндс(-)")/(1+Главная!$N$23))</f>
        <v>0</v>
      </c>
      <c r="CL842" s="340">
        <f>IF(CL$8="",0,SUMIFS(CL845:CL901,$H845:$H901,$B842&amp;"*",$E845:$E901,"&lt;&gt;"&amp;"ндс(-)")+SUMIFS(CL845:CL901,$H845:$H901,$B842&amp;"*",$E845:$E901,"ндс(-)")/(1+Главная!$N$23))</f>
        <v>0</v>
      </c>
      <c r="CM842" s="340">
        <f>IF(CM$8="",0,SUMIFS(CM845:CM901,$H845:$H901,$B842&amp;"*",$E845:$E901,"&lt;&gt;"&amp;"ндс(-)")+SUMIFS(CM845:CM901,$H845:$H901,$B842&amp;"*",$E845:$E901,"ндс(-)")/(1+Главная!$N$23))</f>
        <v>0</v>
      </c>
      <c r="CN842" s="340">
        <f>IF(CN$8="",0,SUMIFS(CN845:CN901,$H845:$H901,$B842&amp;"*",$E845:$E901,"&lt;&gt;"&amp;"ндс(-)")+SUMIFS(CN845:CN901,$H845:$H901,$B842&amp;"*",$E845:$E901,"ндс(-)")/(1+Главная!$N$23))</f>
        <v>0</v>
      </c>
      <c r="CO842" s="340">
        <f>IF(CO$8="",0,SUMIFS(CO845:CO901,$H845:$H901,$B842&amp;"*",$E845:$E901,"&lt;&gt;"&amp;"ндс(-)")+SUMIFS(CO845:CO901,$H845:$H901,$B842&amp;"*",$E845:$E901,"ндс(-)")/(1+Главная!$N$23))</f>
        <v>0</v>
      </c>
      <c r="CP842" s="340">
        <f>IF(CP$8="",0,SUMIFS(CP845:CP901,$H845:$H901,$B842&amp;"*",$E845:$E901,"&lt;&gt;"&amp;"ндс(-)")+SUMIFS(CP845:CP901,$H845:$H901,$B842&amp;"*",$E845:$E901,"ндс(-)")/(1+Главная!$N$23))</f>
        <v>0</v>
      </c>
      <c r="CQ842" s="340">
        <f>IF(CQ$8="",0,SUMIFS(CQ845:CQ901,$H845:$H901,$B842&amp;"*",$E845:$E901,"&lt;&gt;"&amp;"ндс(-)")+SUMIFS(CQ845:CQ901,$H845:$H901,$B842&amp;"*",$E845:$E901,"ндс(-)")/(1+Главная!$N$23))</f>
        <v>0</v>
      </c>
      <c r="CR842" s="340">
        <f>IF(CR$8="",0,SUMIFS(CR845:CR901,$H845:$H901,$B842&amp;"*",$E845:$E901,"&lt;&gt;"&amp;"ндс(-)")+SUMIFS(CR845:CR901,$H845:$H901,$B842&amp;"*",$E845:$E901,"ндс(-)")/(1+Главная!$N$23))</f>
        <v>0</v>
      </c>
      <c r="CS842" s="340">
        <f>IF(CS$8="",0,SUMIFS(CS845:CS901,$H845:$H901,$B842&amp;"*",$E845:$E901,"&lt;&gt;"&amp;"ндс(-)")+SUMIFS(CS845:CS901,$H845:$H901,$B842&amp;"*",$E845:$E901,"ндс(-)")/(1+Главная!$N$23))</f>
        <v>0</v>
      </c>
      <c r="CT842" s="340">
        <f>IF(CT$8="",0,SUMIFS(CT845:CT901,$H845:$H901,$B842&amp;"*",$E845:$E901,"&lt;&gt;"&amp;"ндс(-)")+SUMIFS(CT845:CT901,$H845:$H901,$B842&amp;"*",$E845:$E901,"ндс(-)")/(1+Главная!$N$23))</f>
        <v>0</v>
      </c>
      <c r="CU842" s="340">
        <f>IF(CU$8="",0,SUMIFS(CU845:CU901,$H845:$H901,$B842&amp;"*",$E845:$E901,"&lt;&gt;"&amp;"ндс(-)")+SUMIFS(CU845:CU901,$H845:$H901,$B842&amp;"*",$E845:$E901,"ндс(-)")/(1+Главная!$N$23))</f>
        <v>0</v>
      </c>
      <c r="CV842" s="340">
        <f>IF(CV$8="",0,SUMIFS(CV845:CV901,$H845:$H901,$B842&amp;"*",$E845:$E901,"&lt;&gt;"&amp;"ндс(-)")+SUMIFS(CV845:CV901,$H845:$H901,$B842&amp;"*",$E845:$E901,"ндс(-)")/(1+Главная!$N$23))</f>
        <v>0</v>
      </c>
      <c r="CW842" s="340">
        <f>IF(CW$8="",0,SUMIFS(CW845:CW901,$H845:$H901,$B842&amp;"*",$E845:$E901,"&lt;&gt;"&amp;"ндс(-)")+SUMIFS(CW845:CW901,$H845:$H901,$B842&amp;"*",$E845:$E901,"ндс(-)")/(1+Главная!$N$23))</f>
        <v>0</v>
      </c>
      <c r="CX842" s="340">
        <f>IF(CX$8="",0,SUMIFS(CX845:CX901,$H845:$H901,$B842&amp;"*",$E845:$E901,"&lt;&gt;"&amp;"ндс(-)")+SUMIFS(CX845:CX901,$H845:$H901,$B842&amp;"*",$E845:$E901,"ндс(-)")/(1+Главная!$N$23))</f>
        <v>0</v>
      </c>
      <c r="CY842" s="340">
        <f>IF(CY$8="",0,SUMIFS(CY845:CY901,$H845:$H901,$B842&amp;"*",$E845:$E901,"&lt;&gt;"&amp;"ндс(-)")+SUMIFS(CY845:CY901,$H845:$H901,$B842&amp;"*",$E845:$E901,"ндс(-)")/(1+Главная!$N$23))</f>
        <v>0</v>
      </c>
      <c r="CZ842" s="340">
        <f>IF(CZ$8="",0,SUMIFS(CZ845:CZ901,$H845:$H901,$B842&amp;"*",$E845:$E901,"&lt;&gt;"&amp;"ндс(-)")+SUMIFS(CZ845:CZ901,$H845:$H901,$B842&amp;"*",$E845:$E901,"ндс(-)")/(1+Главная!$N$23))</f>
        <v>0</v>
      </c>
      <c r="DA842" s="340">
        <f>IF(DA$8="",0,SUMIFS(DA845:DA901,$H845:$H901,$B842&amp;"*",$E845:$E901,"&lt;&gt;"&amp;"ндс(-)")+SUMIFS(DA845:DA901,$H845:$H901,$B842&amp;"*",$E845:$E901,"ндс(-)")/(1+Главная!$N$23))</f>
        <v>0</v>
      </c>
      <c r="DB842" s="340">
        <f>IF(DB$8="",0,SUMIFS(DB845:DB901,$H845:$H901,$B842&amp;"*",$E845:$E901,"&lt;&gt;"&amp;"ндс(-)")+SUMIFS(DB845:DB901,$H845:$H901,$B842&amp;"*",$E845:$E901,"ндс(-)")/(1+Главная!$N$23))</f>
        <v>0</v>
      </c>
      <c r="DC842" s="340">
        <f>IF(DC$8="",0,SUMIFS(DC845:DC901,$H845:$H901,$B842&amp;"*",$E845:$E901,"&lt;&gt;"&amp;"ндс(-)")+SUMIFS(DC845:DC901,$H845:$H901,$B842&amp;"*",$E845:$E901,"ндс(-)")/(1+Главная!$N$23))</f>
        <v>0</v>
      </c>
      <c r="DD842" s="340">
        <f>IF(DD$8="",0,SUMIFS(DD845:DD901,$H845:$H901,$B842&amp;"*",$E845:$E901,"&lt;&gt;"&amp;"ндс(-)")+SUMIFS(DD845:DD901,$H845:$H901,$B842&amp;"*",$E845:$E901,"ндс(-)")/(1+Главная!$N$23))</f>
        <v>0</v>
      </c>
      <c r="DE842" s="340">
        <f>IF(DE$8="",0,SUMIFS(DE845:DE901,$H845:$H901,$B842&amp;"*",$E845:$E901,"&lt;&gt;"&amp;"ндс(-)")+SUMIFS(DE845:DE901,$H845:$H901,$B842&amp;"*",$E845:$E901,"ндс(-)")/(1+Главная!$N$23))</f>
        <v>0</v>
      </c>
      <c r="DF842" s="340">
        <f>IF(DF$8="",0,SUMIFS(DF845:DF901,$H845:$H901,$B842&amp;"*",$E845:$E901,"&lt;&gt;"&amp;"ндс(-)")+SUMIFS(DF845:DF901,$H845:$H901,$B842&amp;"*",$E845:$E901,"ндс(-)")/(1+Главная!$N$23))</f>
        <v>0</v>
      </c>
      <c r="DG842" s="340">
        <f>IF(DG$8="",0,SUMIFS(DG845:DG901,$H845:$H901,$B842&amp;"*",$E845:$E901,"&lt;&gt;"&amp;"ндс(-)")+SUMIFS(DG845:DG901,$H845:$H901,$B842&amp;"*",$E845:$E901,"ндс(-)")/(1+Главная!$N$23))</f>
        <v>0</v>
      </c>
      <c r="DH842" s="340">
        <f>IF(DH$8="",0,SUMIFS(DH845:DH901,$H845:$H901,$B842&amp;"*",$E845:$E901,"&lt;&gt;"&amp;"ндс(-)")+SUMIFS(DH845:DH901,$H845:$H901,$B842&amp;"*",$E845:$E901,"ндс(-)")/(1+Главная!$N$23))</f>
        <v>0</v>
      </c>
      <c r="DI842" s="340">
        <f>IF(DI$8="",0,SUMIFS(DI845:DI901,$H845:$H901,$B842&amp;"*",$E845:$E901,"&lt;&gt;"&amp;"ндс(-)")+SUMIFS(DI845:DI901,$H845:$H901,$B842&amp;"*",$E845:$E901,"ндс(-)")/(1+Главная!$N$23))</f>
        <v>0</v>
      </c>
      <c r="DJ842" s="340">
        <f>IF(DJ$8="",0,SUMIFS(DJ845:DJ901,$H845:$H901,$B842&amp;"*",$E845:$E901,"&lt;&gt;"&amp;"ндс(-)")+SUMIFS(DJ845:DJ901,$H845:$H901,$B842&amp;"*",$E845:$E901,"ндс(-)")/(1+Главная!$N$23))</f>
        <v>0</v>
      </c>
      <c r="DK842" s="340">
        <f>IF(DK$8="",0,SUMIFS(DK845:DK901,$H845:$H901,$B842&amp;"*",$E845:$E901,"&lt;&gt;"&amp;"ндс(-)")+SUMIFS(DK845:DK901,$H845:$H901,$B842&amp;"*",$E845:$E901,"ндс(-)")/(1+Главная!$N$23))</f>
        <v>0</v>
      </c>
      <c r="DL842" s="340">
        <f>IF(DL$8="",0,SUMIFS(DL845:DL901,$H845:$H901,$B842&amp;"*",$E845:$E901,"&lt;&gt;"&amp;"ндс(-)")+SUMIFS(DL845:DL901,$H845:$H901,$B842&amp;"*",$E845:$E901,"ндс(-)")/(1+Главная!$N$23))</f>
        <v>0</v>
      </c>
      <c r="DM842" s="340">
        <f>IF(DM$8="",0,SUMIFS(DM845:DM901,$H845:$H901,$B842&amp;"*",$E845:$E901,"&lt;&gt;"&amp;"ндс(-)")+SUMIFS(DM845:DM901,$H845:$H901,$B842&amp;"*",$E845:$E901,"ндс(-)")/(1+Главная!$N$23))</f>
        <v>0</v>
      </c>
      <c r="DN842" s="340">
        <f>IF(DN$8="",0,SUMIFS(DN845:DN901,$H845:$H901,$B842&amp;"*",$E845:$E901,"&lt;&gt;"&amp;"ндс(-)")+SUMIFS(DN845:DN901,$H845:$H901,$B842&amp;"*",$E845:$E901,"ндс(-)")/(1+Главная!$N$23))</f>
        <v>0</v>
      </c>
      <c r="DO842" s="340">
        <f>IF(DO$8="",0,SUMIFS(DO845:DO901,$H845:$H901,$B842&amp;"*",$E845:$E901,"&lt;&gt;"&amp;"ндс(-)")+SUMIFS(DO845:DO901,$H845:$H901,$B842&amp;"*",$E845:$E901,"ндс(-)")/(1+Главная!$N$23))</f>
        <v>0</v>
      </c>
      <c r="DP842" s="340">
        <f>IF(DP$8="",0,SUMIFS(DP845:DP901,$H845:$H901,$B842&amp;"*",$E845:$E901,"&lt;&gt;"&amp;"ндс(-)")+SUMIFS(DP845:DP901,$H845:$H901,$B842&amp;"*",$E845:$E901,"ндс(-)")/(1+Главная!$N$23))</f>
        <v>0</v>
      </c>
      <c r="DQ842" s="340">
        <f>IF(DQ$8="",0,SUMIFS(DQ845:DQ901,$H845:$H901,$B842&amp;"*",$E845:$E901,"&lt;&gt;"&amp;"ндс(-)")+SUMIFS(DQ845:DQ901,$H845:$H901,$B842&amp;"*",$E845:$E901,"ндс(-)")/(1+Главная!$N$23))</f>
        <v>0</v>
      </c>
      <c r="DR842" s="340">
        <f>IF(DR$8="",0,SUMIFS(DR845:DR901,$H845:$H901,$B842&amp;"*",$E845:$E901,"&lt;&gt;"&amp;"ндс(-)")+SUMIFS(DR845:DR901,$H845:$H901,$B842&amp;"*",$E845:$E901,"ндс(-)")/(1+Главная!$N$23))</f>
        <v>0</v>
      </c>
      <c r="DS842" s="340">
        <f>IF(DS$8="",0,SUMIFS(DS845:DS901,$H845:$H901,$B842&amp;"*",$E845:$E901,"&lt;&gt;"&amp;"ндс(-)")+SUMIFS(DS845:DS901,$H845:$H901,$B842&amp;"*",$E845:$E901,"ндс(-)")/(1+Главная!$N$23))</f>
        <v>0</v>
      </c>
      <c r="DT842" s="340">
        <f>IF(DT$8="",0,SUMIFS(DT845:DT901,$H845:$H901,$B842&amp;"*",$E845:$E901,"&lt;&gt;"&amp;"ндс(-)")+SUMIFS(DT845:DT901,$H845:$H901,$B842&amp;"*",$E845:$E901,"ндс(-)")/(1+Главная!$N$23))</f>
        <v>0</v>
      </c>
      <c r="DU842" s="334"/>
      <c r="DV842" s="334"/>
    </row>
    <row r="843" spans="1:126" s="347" customFormat="1" ht="10.199999999999999">
      <c r="A843" s="335"/>
      <c r="B843" s="283" t="s">
        <v>149</v>
      </c>
      <c r="C843" s="335"/>
      <c r="D843" s="335"/>
      <c r="E843" s="350"/>
      <c r="F843" s="335"/>
      <c r="G843" s="349"/>
      <c r="H843" s="335"/>
      <c r="I843" s="335" t="str">
        <f>$H$842</f>
        <v>Начисление переменных расходов</v>
      </c>
      <c r="J843" s="335"/>
      <c r="K843" s="335"/>
      <c r="L843" s="335"/>
      <c r="M843" s="238"/>
      <c r="N843" s="335" t="str">
        <f>Главная!$Y$8</f>
        <v>итого</v>
      </c>
      <c r="O843" s="335"/>
      <c r="P843" s="229"/>
      <c r="Q843" s="335" t="s">
        <v>25</v>
      </c>
      <c r="R843" s="335"/>
      <c r="S843" s="238"/>
      <c r="T843" s="342"/>
      <c r="U843" s="238"/>
      <c r="V843" s="335"/>
      <c r="W843" s="343">
        <f>SUM($Y843:$DU843)</f>
        <v>0</v>
      </c>
      <c r="X843" s="343"/>
      <c r="Y843" s="344"/>
      <c r="Z843" s="345"/>
      <c r="AA843" s="346">
        <f t="shared" ref="AA843:AE843" si="2154">IF(AA$8="",0,SUMIFS(AA845:AA901,$H845:$H901,$B842&amp;"*"))</f>
        <v>0</v>
      </c>
      <c r="AB843" s="346">
        <f t="shared" si="2154"/>
        <v>0</v>
      </c>
      <c r="AC843" s="346">
        <f t="shared" si="2154"/>
        <v>0</v>
      </c>
      <c r="AD843" s="346">
        <f t="shared" si="2154"/>
        <v>0</v>
      </c>
      <c r="AE843" s="346">
        <f t="shared" si="2154"/>
        <v>0</v>
      </c>
      <c r="AF843" s="346">
        <f t="shared" ref="AF843" si="2155">IF(AF$8="",0,SUMIFS(AF845:AF901,$H845:$H901,$B842&amp;"*"))</f>
        <v>0</v>
      </c>
      <c r="AG843" s="346">
        <f t="shared" ref="AG843" si="2156">IF(AG$8="",0,SUMIFS(AG845:AG901,$H845:$H901,$B842&amp;"*"))</f>
        <v>0</v>
      </c>
      <c r="AH843" s="346">
        <f t="shared" ref="AH843" si="2157">IF(AH$8="",0,SUMIFS(AH845:AH901,$H845:$H901,$B842&amp;"*"))</f>
        <v>0</v>
      </c>
      <c r="AI843" s="346">
        <f t="shared" ref="AI843" si="2158">IF(AI$8="",0,SUMIFS(AI845:AI901,$H845:$H901,$B842&amp;"*"))</f>
        <v>0</v>
      </c>
      <c r="AJ843" s="346">
        <f t="shared" ref="AJ843" si="2159">IF(AJ$8="",0,SUMIFS(AJ845:AJ901,$H845:$H901,$B842&amp;"*"))</f>
        <v>0</v>
      </c>
      <c r="AK843" s="346">
        <f t="shared" ref="AK843" si="2160">IF(AK$8="",0,SUMIFS(AK845:AK901,$H845:$H901,$B842&amp;"*"))</f>
        <v>0</v>
      </c>
      <c r="AL843" s="346">
        <f t="shared" ref="AL843" si="2161">IF(AL$8="",0,SUMIFS(AL845:AL901,$H845:$H901,$B842&amp;"*"))</f>
        <v>0</v>
      </c>
      <c r="AM843" s="346">
        <f t="shared" ref="AM843" si="2162">IF(AM$8="",0,SUMIFS(AM845:AM901,$H845:$H901,$B842&amp;"*"))</f>
        <v>0</v>
      </c>
      <c r="AN843" s="346">
        <f t="shared" ref="AN843" si="2163">IF(AN$8="",0,SUMIFS(AN845:AN901,$H845:$H901,$B842&amp;"*"))</f>
        <v>0</v>
      </c>
      <c r="AO843" s="346">
        <f t="shared" ref="AO843" si="2164">IF(AO$8="",0,SUMIFS(AO845:AO901,$H845:$H901,$B842&amp;"*"))</f>
        <v>0</v>
      </c>
      <c r="AP843" s="346">
        <f t="shared" ref="AP843" si="2165">IF(AP$8="",0,SUMIFS(AP845:AP901,$H845:$H901,$B842&amp;"*"))</f>
        <v>0</v>
      </c>
      <c r="AQ843" s="346">
        <f t="shared" ref="AQ843" si="2166">IF(AQ$8="",0,SUMIFS(AQ845:AQ901,$H845:$H901,$B842&amp;"*"))</f>
        <v>0</v>
      </c>
      <c r="AR843" s="346">
        <f t="shared" ref="AR843" si="2167">IF(AR$8="",0,SUMIFS(AR845:AR901,$H845:$H901,$B842&amp;"*"))</f>
        <v>0</v>
      </c>
      <c r="AS843" s="346">
        <f t="shared" ref="AS843" si="2168">IF(AS$8="",0,SUMIFS(AS845:AS901,$H845:$H901,$B842&amp;"*"))</f>
        <v>0</v>
      </c>
      <c r="AT843" s="346">
        <f t="shared" ref="AT843" si="2169">IF(AT$8="",0,SUMIFS(AT845:AT901,$H845:$H901,$B842&amp;"*"))</f>
        <v>0</v>
      </c>
      <c r="AU843" s="346">
        <f t="shared" ref="AU843" si="2170">IF(AU$8="",0,SUMIFS(AU845:AU901,$H845:$H901,$B842&amp;"*"))</f>
        <v>0</v>
      </c>
      <c r="AV843" s="346">
        <f t="shared" ref="AV843" si="2171">IF(AV$8="",0,SUMIFS(AV845:AV901,$H845:$H901,$B842&amp;"*"))</f>
        <v>0</v>
      </c>
      <c r="AW843" s="346">
        <f t="shared" ref="AW843" si="2172">IF(AW$8="",0,SUMIFS(AW845:AW901,$H845:$H901,$B842&amp;"*"))</f>
        <v>0</v>
      </c>
      <c r="AX843" s="346">
        <f t="shared" ref="AX843" si="2173">IF(AX$8="",0,SUMIFS(AX845:AX901,$H845:$H901,$B842&amp;"*"))</f>
        <v>0</v>
      </c>
      <c r="AY843" s="346">
        <f t="shared" ref="AY843" si="2174">IF(AY$8="",0,SUMIFS(AY845:AY901,$H845:$H901,$B842&amp;"*"))</f>
        <v>0</v>
      </c>
      <c r="AZ843" s="346">
        <f t="shared" ref="AZ843" si="2175">IF(AZ$8="",0,SUMIFS(AZ845:AZ901,$H845:$H901,$B842&amp;"*"))</f>
        <v>0</v>
      </c>
      <c r="BA843" s="346">
        <f t="shared" ref="BA843" si="2176">IF(BA$8="",0,SUMIFS(BA845:BA901,$H845:$H901,$B842&amp;"*"))</f>
        <v>0</v>
      </c>
      <c r="BB843" s="346">
        <f t="shared" ref="BB843" si="2177">IF(BB$8="",0,SUMIFS(BB845:BB901,$H845:$H901,$B842&amp;"*"))</f>
        <v>0</v>
      </c>
      <c r="BC843" s="346">
        <f t="shared" ref="BC843" si="2178">IF(BC$8="",0,SUMIFS(BC845:BC901,$H845:$H901,$B842&amp;"*"))</f>
        <v>0</v>
      </c>
      <c r="BD843" s="346">
        <f t="shared" ref="BD843" si="2179">IF(BD$8="",0,SUMIFS(BD845:BD901,$H845:$H901,$B842&amp;"*"))</f>
        <v>0</v>
      </c>
      <c r="BE843" s="346">
        <f t="shared" ref="BE843" si="2180">IF(BE$8="",0,SUMIFS(BE845:BE901,$H845:$H901,$B842&amp;"*"))</f>
        <v>0</v>
      </c>
      <c r="BF843" s="346">
        <f t="shared" ref="BF843" si="2181">IF(BF$8="",0,SUMIFS(BF845:BF901,$H845:$H901,$B842&amp;"*"))</f>
        <v>0</v>
      </c>
      <c r="BG843" s="346">
        <f t="shared" ref="BG843" si="2182">IF(BG$8="",0,SUMIFS(BG845:BG901,$H845:$H901,$B842&amp;"*"))</f>
        <v>0</v>
      </c>
      <c r="BH843" s="346">
        <f t="shared" ref="BH843" si="2183">IF(BH$8="",0,SUMIFS(BH845:BH901,$H845:$H901,$B842&amp;"*"))</f>
        <v>0</v>
      </c>
      <c r="BI843" s="346">
        <f t="shared" ref="BI843" si="2184">IF(BI$8="",0,SUMIFS(BI845:BI901,$H845:$H901,$B842&amp;"*"))</f>
        <v>0</v>
      </c>
      <c r="BJ843" s="346">
        <f t="shared" ref="BJ843" si="2185">IF(BJ$8="",0,SUMIFS(BJ845:BJ901,$H845:$H901,$B842&amp;"*"))</f>
        <v>0</v>
      </c>
      <c r="BK843" s="346">
        <f t="shared" ref="BK843" si="2186">IF(BK$8="",0,SUMIFS(BK845:BK901,$H845:$H901,$B842&amp;"*"))</f>
        <v>0</v>
      </c>
      <c r="BL843" s="346">
        <f t="shared" ref="BL843" si="2187">IF(BL$8="",0,SUMIFS(BL845:BL901,$H845:$H901,$B842&amp;"*"))</f>
        <v>0</v>
      </c>
      <c r="BM843" s="346">
        <f t="shared" ref="BM843" si="2188">IF(BM$8="",0,SUMIFS(BM845:BM901,$H845:$H901,$B842&amp;"*"))</f>
        <v>0</v>
      </c>
      <c r="BN843" s="346">
        <f t="shared" ref="BN843" si="2189">IF(BN$8="",0,SUMIFS(BN845:BN901,$H845:$H901,$B842&amp;"*"))</f>
        <v>0</v>
      </c>
      <c r="BO843" s="346">
        <f t="shared" ref="BO843" si="2190">IF(BO$8="",0,SUMIFS(BO845:BO901,$H845:$H901,$B842&amp;"*"))</f>
        <v>0</v>
      </c>
      <c r="BP843" s="346">
        <f t="shared" ref="BP843" si="2191">IF(BP$8="",0,SUMIFS(BP845:BP901,$H845:$H901,$B842&amp;"*"))</f>
        <v>0</v>
      </c>
      <c r="BQ843" s="346">
        <f t="shared" ref="BQ843" si="2192">IF(BQ$8="",0,SUMIFS(BQ845:BQ901,$H845:$H901,$B842&amp;"*"))</f>
        <v>0</v>
      </c>
      <c r="BR843" s="346">
        <f t="shared" ref="BR843" si="2193">IF(BR$8="",0,SUMIFS(BR845:BR901,$H845:$H901,$B842&amp;"*"))</f>
        <v>0</v>
      </c>
      <c r="BS843" s="346">
        <f t="shared" ref="BS843" si="2194">IF(BS$8="",0,SUMIFS(BS845:BS901,$H845:$H901,$B842&amp;"*"))</f>
        <v>0</v>
      </c>
      <c r="BT843" s="346">
        <f t="shared" ref="BT843" si="2195">IF(BT$8="",0,SUMIFS(BT845:BT901,$H845:$H901,$B842&amp;"*"))</f>
        <v>0</v>
      </c>
      <c r="BU843" s="346">
        <f t="shared" ref="BU843" si="2196">IF(BU$8="",0,SUMIFS(BU845:BU901,$H845:$H901,$B842&amp;"*"))</f>
        <v>0</v>
      </c>
      <c r="BV843" s="346">
        <f t="shared" ref="BV843" si="2197">IF(BV$8="",0,SUMIFS(BV845:BV901,$H845:$H901,$B842&amp;"*"))</f>
        <v>0</v>
      </c>
      <c r="BW843" s="346">
        <f t="shared" ref="BW843" si="2198">IF(BW$8="",0,SUMIFS(BW845:BW901,$H845:$H901,$B842&amp;"*"))</f>
        <v>0</v>
      </c>
      <c r="BX843" s="346">
        <f t="shared" ref="BX843" si="2199">IF(BX$8="",0,SUMIFS(BX845:BX901,$H845:$H901,$B842&amp;"*"))</f>
        <v>0</v>
      </c>
      <c r="BY843" s="346">
        <f t="shared" ref="BY843" si="2200">IF(BY$8="",0,SUMIFS(BY845:BY901,$H845:$H901,$B842&amp;"*"))</f>
        <v>0</v>
      </c>
      <c r="BZ843" s="346">
        <f t="shared" ref="BZ843" si="2201">IF(BZ$8="",0,SUMIFS(BZ845:BZ901,$H845:$H901,$B842&amp;"*"))</f>
        <v>0</v>
      </c>
      <c r="CA843" s="346">
        <f t="shared" ref="CA843" si="2202">IF(CA$8="",0,SUMIFS(CA845:CA901,$H845:$H901,$B842&amp;"*"))</f>
        <v>0</v>
      </c>
      <c r="CB843" s="346">
        <f t="shared" ref="CB843" si="2203">IF(CB$8="",0,SUMIFS(CB845:CB901,$H845:$H901,$B842&amp;"*"))</f>
        <v>0</v>
      </c>
      <c r="CC843" s="346">
        <f t="shared" ref="CC843" si="2204">IF(CC$8="",0,SUMIFS(CC845:CC901,$H845:$H901,$B842&amp;"*"))</f>
        <v>0</v>
      </c>
      <c r="CD843" s="346">
        <f t="shared" ref="CD843" si="2205">IF(CD$8="",0,SUMIFS(CD845:CD901,$H845:$H901,$B842&amp;"*"))</f>
        <v>0</v>
      </c>
      <c r="CE843" s="346">
        <f t="shared" ref="CE843" si="2206">IF(CE$8="",0,SUMIFS(CE845:CE901,$H845:$H901,$B842&amp;"*"))</f>
        <v>0</v>
      </c>
      <c r="CF843" s="346">
        <f t="shared" ref="CF843" si="2207">IF(CF$8="",0,SUMIFS(CF845:CF901,$H845:$H901,$B842&amp;"*"))</f>
        <v>0</v>
      </c>
      <c r="CG843" s="346">
        <f t="shared" ref="CG843" si="2208">IF(CG$8="",0,SUMIFS(CG845:CG901,$H845:$H901,$B842&amp;"*"))</f>
        <v>0</v>
      </c>
      <c r="CH843" s="346">
        <f t="shared" ref="CH843" si="2209">IF(CH$8="",0,SUMIFS(CH845:CH901,$H845:$H901,$B842&amp;"*"))</f>
        <v>0</v>
      </c>
      <c r="CI843" s="346">
        <f t="shared" ref="CI843" si="2210">IF(CI$8="",0,SUMIFS(CI845:CI901,$H845:$H901,$B842&amp;"*"))</f>
        <v>0</v>
      </c>
      <c r="CJ843" s="346">
        <f t="shared" ref="CJ843" si="2211">IF(CJ$8="",0,SUMIFS(CJ845:CJ901,$H845:$H901,$B842&amp;"*"))</f>
        <v>0</v>
      </c>
      <c r="CK843" s="346">
        <f t="shared" ref="CK843" si="2212">IF(CK$8="",0,SUMIFS(CK845:CK901,$H845:$H901,$B842&amp;"*"))</f>
        <v>0</v>
      </c>
      <c r="CL843" s="346">
        <f t="shared" ref="CL843" si="2213">IF(CL$8="",0,SUMIFS(CL845:CL901,$H845:$H901,$B842&amp;"*"))</f>
        <v>0</v>
      </c>
      <c r="CM843" s="346">
        <f t="shared" ref="CM843" si="2214">IF(CM$8="",0,SUMIFS(CM845:CM901,$H845:$H901,$B842&amp;"*"))</f>
        <v>0</v>
      </c>
      <c r="CN843" s="346">
        <f t="shared" ref="CN843" si="2215">IF(CN$8="",0,SUMIFS(CN845:CN901,$H845:$H901,$B842&amp;"*"))</f>
        <v>0</v>
      </c>
      <c r="CO843" s="346">
        <f t="shared" ref="CO843" si="2216">IF(CO$8="",0,SUMIFS(CO845:CO901,$H845:$H901,$B842&amp;"*"))</f>
        <v>0</v>
      </c>
      <c r="CP843" s="346">
        <f t="shared" ref="CP843" si="2217">IF(CP$8="",0,SUMIFS(CP845:CP901,$H845:$H901,$B842&amp;"*"))</f>
        <v>0</v>
      </c>
      <c r="CQ843" s="346">
        <f t="shared" ref="CQ843" si="2218">IF(CQ$8="",0,SUMIFS(CQ845:CQ901,$H845:$H901,$B842&amp;"*"))</f>
        <v>0</v>
      </c>
      <c r="CR843" s="346">
        <f t="shared" ref="CR843" si="2219">IF(CR$8="",0,SUMIFS(CR845:CR901,$H845:$H901,$B842&amp;"*"))</f>
        <v>0</v>
      </c>
      <c r="CS843" s="346">
        <f t="shared" ref="CS843" si="2220">IF(CS$8="",0,SUMIFS(CS845:CS901,$H845:$H901,$B842&amp;"*"))</f>
        <v>0</v>
      </c>
      <c r="CT843" s="346">
        <f t="shared" ref="CT843" si="2221">IF(CT$8="",0,SUMIFS(CT845:CT901,$H845:$H901,$B842&amp;"*"))</f>
        <v>0</v>
      </c>
      <c r="CU843" s="346">
        <f t="shared" ref="CU843" si="2222">IF(CU$8="",0,SUMIFS(CU845:CU901,$H845:$H901,$B842&amp;"*"))</f>
        <v>0</v>
      </c>
      <c r="CV843" s="346">
        <f t="shared" ref="CV843" si="2223">IF(CV$8="",0,SUMIFS(CV845:CV901,$H845:$H901,$B842&amp;"*"))</f>
        <v>0</v>
      </c>
      <c r="CW843" s="346">
        <f t="shared" ref="CW843" si="2224">IF(CW$8="",0,SUMIFS(CW845:CW901,$H845:$H901,$B842&amp;"*"))</f>
        <v>0</v>
      </c>
      <c r="CX843" s="346">
        <f t="shared" ref="CX843" si="2225">IF(CX$8="",0,SUMIFS(CX845:CX901,$H845:$H901,$B842&amp;"*"))</f>
        <v>0</v>
      </c>
      <c r="CY843" s="346">
        <f t="shared" ref="CY843" si="2226">IF(CY$8="",0,SUMIFS(CY845:CY901,$H845:$H901,$B842&amp;"*"))</f>
        <v>0</v>
      </c>
      <c r="CZ843" s="346">
        <f t="shared" ref="CZ843" si="2227">IF(CZ$8="",0,SUMIFS(CZ845:CZ901,$H845:$H901,$B842&amp;"*"))</f>
        <v>0</v>
      </c>
      <c r="DA843" s="346">
        <f t="shared" ref="DA843" si="2228">IF(DA$8="",0,SUMIFS(DA845:DA901,$H845:$H901,$B842&amp;"*"))</f>
        <v>0</v>
      </c>
      <c r="DB843" s="346">
        <f t="shared" ref="DB843" si="2229">IF(DB$8="",0,SUMIFS(DB845:DB901,$H845:$H901,$B842&amp;"*"))</f>
        <v>0</v>
      </c>
      <c r="DC843" s="346">
        <f t="shared" ref="DC843" si="2230">IF(DC$8="",0,SUMIFS(DC845:DC901,$H845:$H901,$B842&amp;"*"))</f>
        <v>0</v>
      </c>
      <c r="DD843" s="346">
        <f t="shared" ref="DD843" si="2231">IF(DD$8="",0,SUMIFS(DD845:DD901,$H845:$H901,$B842&amp;"*"))</f>
        <v>0</v>
      </c>
      <c r="DE843" s="346">
        <f t="shared" ref="DE843" si="2232">IF(DE$8="",0,SUMIFS(DE845:DE901,$H845:$H901,$B842&amp;"*"))</f>
        <v>0</v>
      </c>
      <c r="DF843" s="346">
        <f t="shared" ref="DF843" si="2233">IF(DF$8="",0,SUMIFS(DF845:DF901,$H845:$H901,$B842&amp;"*"))</f>
        <v>0</v>
      </c>
      <c r="DG843" s="346">
        <f t="shared" ref="DG843" si="2234">IF(DG$8="",0,SUMIFS(DG845:DG901,$H845:$H901,$B842&amp;"*"))</f>
        <v>0</v>
      </c>
      <c r="DH843" s="346">
        <f t="shared" ref="DH843" si="2235">IF(DH$8="",0,SUMIFS(DH845:DH901,$H845:$H901,$B842&amp;"*"))</f>
        <v>0</v>
      </c>
      <c r="DI843" s="346">
        <f t="shared" ref="DI843" si="2236">IF(DI$8="",0,SUMIFS(DI845:DI901,$H845:$H901,$B842&amp;"*"))</f>
        <v>0</v>
      </c>
      <c r="DJ843" s="346">
        <f t="shared" ref="DJ843" si="2237">IF(DJ$8="",0,SUMIFS(DJ845:DJ901,$H845:$H901,$B842&amp;"*"))</f>
        <v>0</v>
      </c>
      <c r="DK843" s="346">
        <f t="shared" ref="DK843" si="2238">IF(DK$8="",0,SUMIFS(DK845:DK901,$H845:$H901,$B842&amp;"*"))</f>
        <v>0</v>
      </c>
      <c r="DL843" s="346">
        <f t="shared" ref="DL843" si="2239">IF(DL$8="",0,SUMIFS(DL845:DL901,$H845:$H901,$B842&amp;"*"))</f>
        <v>0</v>
      </c>
      <c r="DM843" s="346">
        <f t="shared" ref="DM843" si="2240">IF(DM$8="",0,SUMIFS(DM845:DM901,$H845:$H901,$B842&amp;"*"))</f>
        <v>0</v>
      </c>
      <c r="DN843" s="346">
        <f t="shared" ref="DN843" si="2241">IF(DN$8="",0,SUMIFS(DN845:DN901,$H845:$H901,$B842&amp;"*"))</f>
        <v>0</v>
      </c>
      <c r="DO843" s="346">
        <f t="shared" ref="DO843" si="2242">IF(DO$8="",0,SUMIFS(DO845:DO901,$H845:$H901,$B842&amp;"*"))</f>
        <v>0</v>
      </c>
      <c r="DP843" s="346">
        <f t="shared" ref="DP843" si="2243">IF(DP$8="",0,SUMIFS(DP845:DP901,$H845:$H901,$B842&amp;"*"))</f>
        <v>0</v>
      </c>
      <c r="DQ843" s="346">
        <f t="shared" ref="DQ843" si="2244">IF(DQ$8="",0,SUMIFS(DQ845:DQ901,$H845:$H901,$B842&amp;"*"))</f>
        <v>0</v>
      </c>
      <c r="DR843" s="346">
        <f t="shared" ref="DR843" si="2245">IF(DR$8="",0,SUMIFS(DR845:DR901,$H845:$H901,$B842&amp;"*"))</f>
        <v>0</v>
      </c>
      <c r="DS843" s="346">
        <f t="shared" ref="DS843" si="2246">IF(DS$8="",0,SUMIFS(DS845:DS901,$H845:$H901,$B842&amp;"*"))</f>
        <v>0</v>
      </c>
      <c r="DT843" s="346">
        <f t="shared" ref="DT843" si="2247">IF(DT$8="",0,SUMIFS(DT845:DT901,$H845:$H901,$B842&amp;"*"))</f>
        <v>0</v>
      </c>
      <c r="DU843" s="335"/>
      <c r="DV843" s="335"/>
    </row>
    <row r="844" spans="1:126" s="341" customFormat="1">
      <c r="A844" s="334"/>
      <c r="B844" s="258" t="s">
        <v>144</v>
      </c>
      <c r="C844" s="334"/>
      <c r="D844" s="334"/>
      <c r="E844" s="263" t="s">
        <v>110</v>
      </c>
      <c r="F844" s="334"/>
      <c r="G844" s="349" t="s">
        <v>6</v>
      </c>
      <c r="H844" s="334" t="s">
        <v>246</v>
      </c>
      <c r="I844" s="334"/>
      <c r="J844" s="334"/>
      <c r="K844" s="334"/>
      <c r="L844" s="334"/>
      <c r="M844" s="23"/>
      <c r="N844" s="334" t="str">
        <f>Главная!$Y$8</f>
        <v>итого</v>
      </c>
      <c r="O844" s="334"/>
      <c r="P844" s="5"/>
      <c r="Q844" s="334" t="s">
        <v>25</v>
      </c>
      <c r="R844" s="334"/>
      <c r="S844" s="23"/>
      <c r="T844" s="336"/>
      <c r="U844" s="23"/>
      <c r="V844" s="334"/>
      <c r="W844" s="337">
        <f>SUM($Y844:$DU844)</f>
        <v>0</v>
      </c>
      <c r="X844" s="337"/>
      <c r="Y844" s="338"/>
      <c r="Z844" s="339"/>
      <c r="AA844" s="340">
        <f t="shared" ref="AA844:AE844" si="2248">IF(AA$8="",0,SUMIFS(AA845:AA901,$H845:$H901,$B844&amp;"*"))</f>
        <v>0</v>
      </c>
      <c r="AB844" s="340">
        <f t="shared" si="2248"/>
        <v>0</v>
      </c>
      <c r="AC844" s="340">
        <f t="shared" si="2248"/>
        <v>0</v>
      </c>
      <c r="AD844" s="340">
        <f t="shared" si="2248"/>
        <v>0</v>
      </c>
      <c r="AE844" s="340">
        <f t="shared" si="2248"/>
        <v>0</v>
      </c>
      <c r="AF844" s="340">
        <f t="shared" ref="AF844" si="2249">IF(AF$8="",0,SUMIFS(AF845:AF901,$H845:$H901,$B844&amp;"*"))</f>
        <v>0</v>
      </c>
      <c r="AG844" s="340">
        <f t="shared" ref="AG844" si="2250">IF(AG$8="",0,SUMIFS(AG845:AG901,$H845:$H901,$B844&amp;"*"))</f>
        <v>0</v>
      </c>
      <c r="AH844" s="340">
        <f t="shared" ref="AH844" si="2251">IF(AH$8="",0,SUMIFS(AH845:AH901,$H845:$H901,$B844&amp;"*"))</f>
        <v>0</v>
      </c>
      <c r="AI844" s="340">
        <f t="shared" ref="AI844" si="2252">IF(AI$8="",0,SUMIFS(AI845:AI901,$H845:$H901,$B844&amp;"*"))</f>
        <v>0</v>
      </c>
      <c r="AJ844" s="340">
        <f t="shared" ref="AJ844" si="2253">IF(AJ$8="",0,SUMIFS(AJ845:AJ901,$H845:$H901,$B844&amp;"*"))</f>
        <v>0</v>
      </c>
      <c r="AK844" s="340">
        <f t="shared" ref="AK844" si="2254">IF(AK$8="",0,SUMIFS(AK845:AK901,$H845:$H901,$B844&amp;"*"))</f>
        <v>0</v>
      </c>
      <c r="AL844" s="340">
        <f t="shared" ref="AL844" si="2255">IF(AL$8="",0,SUMIFS(AL845:AL901,$H845:$H901,$B844&amp;"*"))</f>
        <v>0</v>
      </c>
      <c r="AM844" s="340">
        <f t="shared" ref="AM844" si="2256">IF(AM$8="",0,SUMIFS(AM845:AM901,$H845:$H901,$B844&amp;"*"))</f>
        <v>0</v>
      </c>
      <c r="AN844" s="340">
        <f t="shared" ref="AN844" si="2257">IF(AN$8="",0,SUMIFS(AN845:AN901,$H845:$H901,$B844&amp;"*"))</f>
        <v>0</v>
      </c>
      <c r="AO844" s="340">
        <f t="shared" ref="AO844" si="2258">IF(AO$8="",0,SUMIFS(AO845:AO901,$H845:$H901,$B844&amp;"*"))</f>
        <v>0</v>
      </c>
      <c r="AP844" s="340">
        <f t="shared" ref="AP844" si="2259">IF(AP$8="",0,SUMIFS(AP845:AP901,$H845:$H901,$B844&amp;"*"))</f>
        <v>0</v>
      </c>
      <c r="AQ844" s="340">
        <f t="shared" ref="AQ844" si="2260">IF(AQ$8="",0,SUMIFS(AQ845:AQ901,$H845:$H901,$B844&amp;"*"))</f>
        <v>0</v>
      </c>
      <c r="AR844" s="340">
        <f t="shared" ref="AR844" si="2261">IF(AR$8="",0,SUMIFS(AR845:AR901,$H845:$H901,$B844&amp;"*"))</f>
        <v>0</v>
      </c>
      <c r="AS844" s="340">
        <f t="shared" ref="AS844" si="2262">IF(AS$8="",0,SUMIFS(AS845:AS901,$H845:$H901,$B844&amp;"*"))</f>
        <v>0</v>
      </c>
      <c r="AT844" s="340">
        <f t="shared" ref="AT844" si="2263">IF(AT$8="",0,SUMIFS(AT845:AT901,$H845:$H901,$B844&amp;"*"))</f>
        <v>0</v>
      </c>
      <c r="AU844" s="340">
        <f t="shared" ref="AU844" si="2264">IF(AU$8="",0,SUMIFS(AU845:AU901,$H845:$H901,$B844&amp;"*"))</f>
        <v>0</v>
      </c>
      <c r="AV844" s="340">
        <f t="shared" ref="AV844" si="2265">IF(AV$8="",0,SUMIFS(AV845:AV901,$H845:$H901,$B844&amp;"*"))</f>
        <v>0</v>
      </c>
      <c r="AW844" s="340">
        <f t="shared" ref="AW844" si="2266">IF(AW$8="",0,SUMIFS(AW845:AW901,$H845:$H901,$B844&amp;"*"))</f>
        <v>0</v>
      </c>
      <c r="AX844" s="340">
        <f t="shared" ref="AX844" si="2267">IF(AX$8="",0,SUMIFS(AX845:AX901,$H845:$H901,$B844&amp;"*"))</f>
        <v>0</v>
      </c>
      <c r="AY844" s="340">
        <f t="shared" ref="AY844" si="2268">IF(AY$8="",0,SUMIFS(AY845:AY901,$H845:$H901,$B844&amp;"*"))</f>
        <v>0</v>
      </c>
      <c r="AZ844" s="340">
        <f t="shared" ref="AZ844" si="2269">IF(AZ$8="",0,SUMIFS(AZ845:AZ901,$H845:$H901,$B844&amp;"*"))</f>
        <v>0</v>
      </c>
      <c r="BA844" s="340">
        <f t="shared" ref="BA844" si="2270">IF(BA$8="",0,SUMIFS(BA845:BA901,$H845:$H901,$B844&amp;"*"))</f>
        <v>0</v>
      </c>
      <c r="BB844" s="340">
        <f t="shared" ref="BB844" si="2271">IF(BB$8="",0,SUMIFS(BB845:BB901,$H845:$H901,$B844&amp;"*"))</f>
        <v>0</v>
      </c>
      <c r="BC844" s="340">
        <f t="shared" ref="BC844" si="2272">IF(BC$8="",0,SUMIFS(BC845:BC901,$H845:$H901,$B844&amp;"*"))</f>
        <v>0</v>
      </c>
      <c r="BD844" s="340">
        <f t="shared" ref="BD844" si="2273">IF(BD$8="",0,SUMIFS(BD845:BD901,$H845:$H901,$B844&amp;"*"))</f>
        <v>0</v>
      </c>
      <c r="BE844" s="340">
        <f t="shared" ref="BE844" si="2274">IF(BE$8="",0,SUMIFS(BE845:BE901,$H845:$H901,$B844&amp;"*"))</f>
        <v>0</v>
      </c>
      <c r="BF844" s="340">
        <f t="shared" ref="BF844" si="2275">IF(BF$8="",0,SUMIFS(BF845:BF901,$H845:$H901,$B844&amp;"*"))</f>
        <v>0</v>
      </c>
      <c r="BG844" s="340">
        <f t="shared" ref="BG844" si="2276">IF(BG$8="",0,SUMIFS(BG845:BG901,$H845:$H901,$B844&amp;"*"))</f>
        <v>0</v>
      </c>
      <c r="BH844" s="340">
        <f t="shared" ref="BH844" si="2277">IF(BH$8="",0,SUMIFS(BH845:BH901,$H845:$H901,$B844&amp;"*"))</f>
        <v>0</v>
      </c>
      <c r="BI844" s="340">
        <f t="shared" ref="BI844" si="2278">IF(BI$8="",0,SUMIFS(BI845:BI901,$H845:$H901,$B844&amp;"*"))</f>
        <v>0</v>
      </c>
      <c r="BJ844" s="340">
        <f t="shared" ref="BJ844" si="2279">IF(BJ$8="",0,SUMIFS(BJ845:BJ901,$H845:$H901,$B844&amp;"*"))</f>
        <v>0</v>
      </c>
      <c r="BK844" s="340">
        <f t="shared" ref="BK844" si="2280">IF(BK$8="",0,SUMIFS(BK845:BK901,$H845:$H901,$B844&amp;"*"))</f>
        <v>0</v>
      </c>
      <c r="BL844" s="340">
        <f t="shared" ref="BL844" si="2281">IF(BL$8="",0,SUMIFS(BL845:BL901,$H845:$H901,$B844&amp;"*"))</f>
        <v>0</v>
      </c>
      <c r="BM844" s="340">
        <f t="shared" ref="BM844" si="2282">IF(BM$8="",0,SUMIFS(BM845:BM901,$H845:$H901,$B844&amp;"*"))</f>
        <v>0</v>
      </c>
      <c r="BN844" s="340">
        <f t="shared" ref="BN844" si="2283">IF(BN$8="",0,SUMIFS(BN845:BN901,$H845:$H901,$B844&amp;"*"))</f>
        <v>0</v>
      </c>
      <c r="BO844" s="340">
        <f t="shared" ref="BO844" si="2284">IF(BO$8="",0,SUMIFS(BO845:BO901,$H845:$H901,$B844&amp;"*"))</f>
        <v>0</v>
      </c>
      <c r="BP844" s="340">
        <f t="shared" ref="BP844" si="2285">IF(BP$8="",0,SUMIFS(BP845:BP901,$H845:$H901,$B844&amp;"*"))</f>
        <v>0</v>
      </c>
      <c r="BQ844" s="340">
        <f t="shared" ref="BQ844" si="2286">IF(BQ$8="",0,SUMIFS(BQ845:BQ901,$H845:$H901,$B844&amp;"*"))</f>
        <v>0</v>
      </c>
      <c r="BR844" s="340">
        <f t="shared" ref="BR844" si="2287">IF(BR$8="",0,SUMIFS(BR845:BR901,$H845:$H901,$B844&amp;"*"))</f>
        <v>0</v>
      </c>
      <c r="BS844" s="340">
        <f t="shared" ref="BS844" si="2288">IF(BS$8="",0,SUMIFS(BS845:BS901,$H845:$H901,$B844&amp;"*"))</f>
        <v>0</v>
      </c>
      <c r="BT844" s="340">
        <f t="shared" ref="BT844" si="2289">IF(BT$8="",0,SUMIFS(BT845:BT901,$H845:$H901,$B844&amp;"*"))</f>
        <v>0</v>
      </c>
      <c r="BU844" s="340">
        <f t="shared" ref="BU844" si="2290">IF(BU$8="",0,SUMIFS(BU845:BU901,$H845:$H901,$B844&amp;"*"))</f>
        <v>0</v>
      </c>
      <c r="BV844" s="340">
        <f t="shared" ref="BV844" si="2291">IF(BV$8="",0,SUMIFS(BV845:BV901,$H845:$H901,$B844&amp;"*"))</f>
        <v>0</v>
      </c>
      <c r="BW844" s="340">
        <f t="shared" ref="BW844" si="2292">IF(BW$8="",0,SUMIFS(BW845:BW901,$H845:$H901,$B844&amp;"*"))</f>
        <v>0</v>
      </c>
      <c r="BX844" s="340">
        <f t="shared" ref="BX844" si="2293">IF(BX$8="",0,SUMIFS(BX845:BX901,$H845:$H901,$B844&amp;"*"))</f>
        <v>0</v>
      </c>
      <c r="BY844" s="340">
        <f t="shared" ref="BY844" si="2294">IF(BY$8="",0,SUMIFS(BY845:BY901,$H845:$H901,$B844&amp;"*"))</f>
        <v>0</v>
      </c>
      <c r="BZ844" s="340">
        <f t="shared" ref="BZ844" si="2295">IF(BZ$8="",0,SUMIFS(BZ845:BZ901,$H845:$H901,$B844&amp;"*"))</f>
        <v>0</v>
      </c>
      <c r="CA844" s="340">
        <f t="shared" ref="CA844" si="2296">IF(CA$8="",0,SUMIFS(CA845:CA901,$H845:$H901,$B844&amp;"*"))</f>
        <v>0</v>
      </c>
      <c r="CB844" s="340">
        <f t="shared" ref="CB844" si="2297">IF(CB$8="",0,SUMIFS(CB845:CB901,$H845:$H901,$B844&amp;"*"))</f>
        <v>0</v>
      </c>
      <c r="CC844" s="340">
        <f t="shared" ref="CC844" si="2298">IF(CC$8="",0,SUMIFS(CC845:CC901,$H845:$H901,$B844&amp;"*"))</f>
        <v>0</v>
      </c>
      <c r="CD844" s="340">
        <f t="shared" ref="CD844" si="2299">IF(CD$8="",0,SUMIFS(CD845:CD901,$H845:$H901,$B844&amp;"*"))</f>
        <v>0</v>
      </c>
      <c r="CE844" s="340">
        <f t="shared" ref="CE844" si="2300">IF(CE$8="",0,SUMIFS(CE845:CE901,$H845:$H901,$B844&amp;"*"))</f>
        <v>0</v>
      </c>
      <c r="CF844" s="340">
        <f t="shared" ref="CF844" si="2301">IF(CF$8="",0,SUMIFS(CF845:CF901,$H845:$H901,$B844&amp;"*"))</f>
        <v>0</v>
      </c>
      <c r="CG844" s="340">
        <f t="shared" ref="CG844" si="2302">IF(CG$8="",0,SUMIFS(CG845:CG901,$H845:$H901,$B844&amp;"*"))</f>
        <v>0</v>
      </c>
      <c r="CH844" s="340">
        <f t="shared" ref="CH844" si="2303">IF(CH$8="",0,SUMIFS(CH845:CH901,$H845:$H901,$B844&amp;"*"))</f>
        <v>0</v>
      </c>
      <c r="CI844" s="340">
        <f t="shared" ref="CI844" si="2304">IF(CI$8="",0,SUMIFS(CI845:CI901,$H845:$H901,$B844&amp;"*"))</f>
        <v>0</v>
      </c>
      <c r="CJ844" s="340">
        <f t="shared" ref="CJ844" si="2305">IF(CJ$8="",0,SUMIFS(CJ845:CJ901,$H845:$H901,$B844&amp;"*"))</f>
        <v>0</v>
      </c>
      <c r="CK844" s="340">
        <f t="shared" ref="CK844" si="2306">IF(CK$8="",0,SUMIFS(CK845:CK901,$H845:$H901,$B844&amp;"*"))</f>
        <v>0</v>
      </c>
      <c r="CL844" s="340">
        <f t="shared" ref="CL844" si="2307">IF(CL$8="",0,SUMIFS(CL845:CL901,$H845:$H901,$B844&amp;"*"))</f>
        <v>0</v>
      </c>
      <c r="CM844" s="340">
        <f t="shared" ref="CM844" si="2308">IF(CM$8="",0,SUMIFS(CM845:CM901,$H845:$H901,$B844&amp;"*"))</f>
        <v>0</v>
      </c>
      <c r="CN844" s="340">
        <f t="shared" ref="CN844" si="2309">IF(CN$8="",0,SUMIFS(CN845:CN901,$H845:$H901,$B844&amp;"*"))</f>
        <v>0</v>
      </c>
      <c r="CO844" s="340">
        <f t="shared" ref="CO844" si="2310">IF(CO$8="",0,SUMIFS(CO845:CO901,$H845:$H901,$B844&amp;"*"))</f>
        <v>0</v>
      </c>
      <c r="CP844" s="340">
        <f t="shared" ref="CP844" si="2311">IF(CP$8="",0,SUMIFS(CP845:CP901,$H845:$H901,$B844&amp;"*"))</f>
        <v>0</v>
      </c>
      <c r="CQ844" s="340">
        <f t="shared" ref="CQ844" si="2312">IF(CQ$8="",0,SUMIFS(CQ845:CQ901,$H845:$H901,$B844&amp;"*"))</f>
        <v>0</v>
      </c>
      <c r="CR844" s="340">
        <f t="shared" ref="CR844" si="2313">IF(CR$8="",0,SUMIFS(CR845:CR901,$H845:$H901,$B844&amp;"*"))</f>
        <v>0</v>
      </c>
      <c r="CS844" s="340">
        <f t="shared" ref="CS844" si="2314">IF(CS$8="",0,SUMIFS(CS845:CS901,$H845:$H901,$B844&amp;"*"))</f>
        <v>0</v>
      </c>
      <c r="CT844" s="340">
        <f t="shared" ref="CT844" si="2315">IF(CT$8="",0,SUMIFS(CT845:CT901,$H845:$H901,$B844&amp;"*"))</f>
        <v>0</v>
      </c>
      <c r="CU844" s="340">
        <f t="shared" ref="CU844" si="2316">IF(CU$8="",0,SUMIFS(CU845:CU901,$H845:$H901,$B844&amp;"*"))</f>
        <v>0</v>
      </c>
      <c r="CV844" s="340">
        <f t="shared" ref="CV844" si="2317">IF(CV$8="",0,SUMIFS(CV845:CV901,$H845:$H901,$B844&amp;"*"))</f>
        <v>0</v>
      </c>
      <c r="CW844" s="340">
        <f t="shared" ref="CW844" si="2318">IF(CW$8="",0,SUMIFS(CW845:CW901,$H845:$H901,$B844&amp;"*"))</f>
        <v>0</v>
      </c>
      <c r="CX844" s="340">
        <f t="shared" ref="CX844" si="2319">IF(CX$8="",0,SUMIFS(CX845:CX901,$H845:$H901,$B844&amp;"*"))</f>
        <v>0</v>
      </c>
      <c r="CY844" s="340">
        <f t="shared" ref="CY844" si="2320">IF(CY$8="",0,SUMIFS(CY845:CY901,$H845:$H901,$B844&amp;"*"))</f>
        <v>0</v>
      </c>
      <c r="CZ844" s="340">
        <f t="shared" ref="CZ844" si="2321">IF(CZ$8="",0,SUMIFS(CZ845:CZ901,$H845:$H901,$B844&amp;"*"))</f>
        <v>0</v>
      </c>
      <c r="DA844" s="340">
        <f t="shared" ref="DA844" si="2322">IF(DA$8="",0,SUMIFS(DA845:DA901,$H845:$H901,$B844&amp;"*"))</f>
        <v>0</v>
      </c>
      <c r="DB844" s="340">
        <f t="shared" ref="DB844" si="2323">IF(DB$8="",0,SUMIFS(DB845:DB901,$H845:$H901,$B844&amp;"*"))</f>
        <v>0</v>
      </c>
      <c r="DC844" s="340">
        <f t="shared" ref="DC844" si="2324">IF(DC$8="",0,SUMIFS(DC845:DC901,$H845:$H901,$B844&amp;"*"))</f>
        <v>0</v>
      </c>
      <c r="DD844" s="340">
        <f t="shared" ref="DD844" si="2325">IF(DD$8="",0,SUMIFS(DD845:DD901,$H845:$H901,$B844&amp;"*"))</f>
        <v>0</v>
      </c>
      <c r="DE844" s="340">
        <f t="shared" ref="DE844" si="2326">IF(DE$8="",0,SUMIFS(DE845:DE901,$H845:$H901,$B844&amp;"*"))</f>
        <v>0</v>
      </c>
      <c r="DF844" s="340">
        <f t="shared" ref="DF844" si="2327">IF(DF$8="",0,SUMIFS(DF845:DF901,$H845:$H901,$B844&amp;"*"))</f>
        <v>0</v>
      </c>
      <c r="DG844" s="340">
        <f t="shared" ref="DG844" si="2328">IF(DG$8="",0,SUMIFS(DG845:DG901,$H845:$H901,$B844&amp;"*"))</f>
        <v>0</v>
      </c>
      <c r="DH844" s="340">
        <f t="shared" ref="DH844" si="2329">IF(DH$8="",0,SUMIFS(DH845:DH901,$H845:$H901,$B844&amp;"*"))</f>
        <v>0</v>
      </c>
      <c r="DI844" s="340">
        <f t="shared" ref="DI844" si="2330">IF(DI$8="",0,SUMIFS(DI845:DI901,$H845:$H901,$B844&amp;"*"))</f>
        <v>0</v>
      </c>
      <c r="DJ844" s="340">
        <f t="shared" ref="DJ844" si="2331">IF(DJ$8="",0,SUMIFS(DJ845:DJ901,$H845:$H901,$B844&amp;"*"))</f>
        <v>0</v>
      </c>
      <c r="DK844" s="340">
        <f t="shared" ref="DK844" si="2332">IF(DK$8="",0,SUMIFS(DK845:DK901,$H845:$H901,$B844&amp;"*"))</f>
        <v>0</v>
      </c>
      <c r="DL844" s="340">
        <f t="shared" ref="DL844" si="2333">IF(DL$8="",0,SUMIFS(DL845:DL901,$H845:$H901,$B844&amp;"*"))</f>
        <v>0</v>
      </c>
      <c r="DM844" s="340">
        <f t="shared" ref="DM844" si="2334">IF(DM$8="",0,SUMIFS(DM845:DM901,$H845:$H901,$B844&amp;"*"))</f>
        <v>0</v>
      </c>
      <c r="DN844" s="340">
        <f t="shared" ref="DN844" si="2335">IF(DN$8="",0,SUMIFS(DN845:DN901,$H845:$H901,$B844&amp;"*"))</f>
        <v>0</v>
      </c>
      <c r="DO844" s="340">
        <f t="shared" ref="DO844" si="2336">IF(DO$8="",0,SUMIFS(DO845:DO901,$H845:$H901,$B844&amp;"*"))</f>
        <v>0</v>
      </c>
      <c r="DP844" s="340">
        <f t="shared" ref="DP844" si="2337">IF(DP$8="",0,SUMIFS(DP845:DP901,$H845:$H901,$B844&amp;"*"))</f>
        <v>0</v>
      </c>
      <c r="DQ844" s="340">
        <f t="shared" ref="DQ844" si="2338">IF(DQ$8="",0,SUMIFS(DQ845:DQ901,$H845:$H901,$B844&amp;"*"))</f>
        <v>0</v>
      </c>
      <c r="DR844" s="340">
        <f t="shared" ref="DR844" si="2339">IF(DR$8="",0,SUMIFS(DR845:DR901,$H845:$H901,$B844&amp;"*"))</f>
        <v>0</v>
      </c>
      <c r="DS844" s="340">
        <f t="shared" ref="DS844" si="2340">IF(DS$8="",0,SUMIFS(DS845:DS901,$H845:$H901,$B844&amp;"*"))</f>
        <v>0</v>
      </c>
      <c r="DT844" s="340">
        <f t="shared" ref="DT844" si="2341">IF(DT$8="",0,SUMIFS(DT845:DT901,$H845:$H901,$B844&amp;"*"))</f>
        <v>0</v>
      </c>
      <c r="DU844" s="334"/>
      <c r="DV844" s="334"/>
    </row>
    <row r="845" spans="1:126" ht="4.2" customHeight="1">
      <c r="A845" s="1"/>
      <c r="B845" s="348"/>
      <c r="C845" s="348"/>
      <c r="D845" s="348"/>
      <c r="E845" s="348"/>
      <c r="F845" s="348"/>
      <c r="G845" s="348"/>
      <c r="H845" s="348"/>
      <c r="I845" s="348"/>
      <c r="J845" s="348"/>
      <c r="K845" s="348"/>
      <c r="L845" s="1"/>
      <c r="M845" s="5"/>
      <c r="N845" s="348"/>
      <c r="O845" s="1"/>
      <c r="P845" s="5"/>
      <c r="Q845" s="1"/>
      <c r="R845" s="1"/>
      <c r="S845" s="5"/>
      <c r="T845" s="7"/>
      <c r="U845" s="23"/>
      <c r="V845" s="1"/>
      <c r="W845" s="348"/>
      <c r="X845" s="10"/>
      <c r="Y845" s="45"/>
      <c r="Z845" s="92"/>
      <c r="AA845" s="351"/>
      <c r="AB845" s="351"/>
      <c r="AC845" s="351"/>
      <c r="AD845" s="351"/>
      <c r="AE845" s="351"/>
      <c r="AF845" s="351"/>
      <c r="AG845" s="351"/>
      <c r="AH845" s="351"/>
      <c r="AI845" s="351"/>
      <c r="AJ845" s="351"/>
      <c r="AK845" s="351"/>
      <c r="AL845" s="351"/>
      <c r="AM845" s="351"/>
      <c r="AN845" s="351"/>
      <c r="AO845" s="351"/>
      <c r="AP845" s="351"/>
      <c r="AQ845" s="351"/>
      <c r="AR845" s="351"/>
      <c r="AS845" s="351"/>
      <c r="AT845" s="351"/>
      <c r="AU845" s="351"/>
      <c r="AV845" s="351"/>
      <c r="AW845" s="351"/>
      <c r="AX845" s="351"/>
      <c r="AY845" s="351"/>
      <c r="AZ845" s="351"/>
      <c r="BA845" s="351"/>
      <c r="BB845" s="351"/>
      <c r="BC845" s="351"/>
      <c r="BD845" s="351"/>
      <c r="BE845" s="351"/>
      <c r="BF845" s="351"/>
      <c r="BG845" s="351"/>
      <c r="BH845" s="351"/>
      <c r="BI845" s="351"/>
      <c r="BJ845" s="351"/>
      <c r="BK845" s="351"/>
      <c r="BL845" s="351"/>
      <c r="BM845" s="351"/>
      <c r="BN845" s="351"/>
      <c r="BO845" s="351"/>
      <c r="BP845" s="351"/>
      <c r="BQ845" s="351"/>
      <c r="BR845" s="351"/>
      <c r="BS845" s="351"/>
      <c r="BT845" s="351"/>
      <c r="BU845" s="351"/>
      <c r="BV845" s="351"/>
      <c r="BW845" s="351"/>
      <c r="BX845" s="351"/>
      <c r="BY845" s="351"/>
      <c r="BZ845" s="351"/>
      <c r="CA845" s="351"/>
      <c r="CB845" s="351"/>
      <c r="CC845" s="351"/>
      <c r="CD845" s="351"/>
      <c r="CE845" s="351"/>
      <c r="CF845" s="351"/>
      <c r="CG845" s="351"/>
      <c r="CH845" s="351"/>
      <c r="CI845" s="351"/>
      <c r="CJ845" s="351"/>
      <c r="CK845" s="351"/>
      <c r="CL845" s="351"/>
      <c r="CM845" s="351"/>
      <c r="CN845" s="351"/>
      <c r="CO845" s="351"/>
      <c r="CP845" s="351"/>
      <c r="CQ845" s="351"/>
      <c r="CR845" s="351"/>
      <c r="CS845" s="351"/>
      <c r="CT845" s="351"/>
      <c r="CU845" s="351"/>
      <c r="CV845" s="351"/>
      <c r="CW845" s="351"/>
      <c r="CX845" s="351"/>
      <c r="CY845" s="351"/>
      <c r="CZ845" s="351"/>
      <c r="DA845" s="351"/>
      <c r="DB845" s="351"/>
      <c r="DC845" s="351"/>
      <c r="DD845" s="351"/>
      <c r="DE845" s="351"/>
      <c r="DF845" s="351"/>
      <c r="DG845" s="351"/>
      <c r="DH845" s="351"/>
      <c r="DI845" s="351"/>
      <c r="DJ845" s="351"/>
      <c r="DK845" s="351"/>
      <c r="DL845" s="351"/>
      <c r="DM845" s="351"/>
      <c r="DN845" s="351"/>
      <c r="DO845" s="351"/>
      <c r="DP845" s="351"/>
      <c r="DQ845" s="351"/>
      <c r="DR845" s="351"/>
      <c r="DS845" s="351"/>
      <c r="DT845" s="351"/>
      <c r="DU845" s="1"/>
      <c r="DV845" s="1"/>
    </row>
    <row r="846" spans="1:126" ht="7.2" customHeight="1">
      <c r="A846" s="1"/>
      <c r="B846" s="1"/>
      <c r="C846" s="1"/>
      <c r="D846" s="1"/>
      <c r="E846" s="261"/>
      <c r="F846" s="47"/>
      <c r="G846" s="229"/>
      <c r="H846" s="1"/>
      <c r="I846" s="1"/>
      <c r="J846" s="1"/>
      <c r="K846" s="1"/>
      <c r="L846" s="1"/>
      <c r="M846" s="5"/>
      <c r="N846" s="1"/>
      <c r="O846" s="1"/>
      <c r="P846" s="5"/>
      <c r="Q846" s="1"/>
      <c r="R846" s="1"/>
      <c r="S846" s="5"/>
      <c r="T846" s="7"/>
      <c r="U846" s="23"/>
      <c r="V846" s="1"/>
      <c r="W846" s="11"/>
      <c r="X846" s="10"/>
      <c r="Y846" s="45"/>
      <c r="Z846" s="92"/>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1"/>
      <c r="DV846" s="1"/>
    </row>
    <row r="847" spans="1:126" s="22" customFormat="1" ht="12.6" thickBot="1">
      <c r="A847" s="18"/>
      <c r="B847" s="242" t="s">
        <v>123</v>
      </c>
      <c r="C847" s="18"/>
      <c r="D847" s="18"/>
      <c r="E847" s="267"/>
      <c r="F847" s="51"/>
      <c r="G847" s="230" t="s">
        <v>6</v>
      </c>
      <c r="H847" s="18"/>
      <c r="I847" s="18" t="s">
        <v>298</v>
      </c>
      <c r="J847" s="18"/>
      <c r="K847" s="18"/>
      <c r="L847" s="18"/>
      <c r="M847" s="5" t="s">
        <v>6</v>
      </c>
      <c r="N847" s="583" t="s">
        <v>310</v>
      </c>
      <c r="O847" s="18"/>
      <c r="P847" s="19"/>
      <c r="Q847" s="18"/>
      <c r="R847" s="18"/>
      <c r="S847" s="19"/>
      <c r="T847" s="204" t="str">
        <f>справочники!$H$10</f>
        <v>% от показателя продаж</v>
      </c>
      <c r="U847" s="25"/>
      <c r="V847" s="18"/>
      <c r="W847" s="20"/>
      <c r="X847" s="21"/>
      <c r="Y847" s="46"/>
      <c r="Z847" s="95"/>
      <c r="AA847" s="353"/>
      <c r="AB847" s="353"/>
      <c r="AC847" s="353"/>
      <c r="AD847" s="353"/>
      <c r="AE847" s="353"/>
      <c r="AF847" s="353"/>
      <c r="AG847" s="353"/>
      <c r="AH847" s="353"/>
      <c r="AI847" s="353"/>
      <c r="AJ847" s="353"/>
      <c r="AK847" s="353"/>
      <c r="AL847" s="353"/>
      <c r="AM847" s="353"/>
      <c r="AN847" s="353"/>
      <c r="AO847" s="353"/>
      <c r="AP847" s="353"/>
      <c r="AQ847" s="353"/>
      <c r="AR847" s="353"/>
      <c r="AS847" s="353"/>
      <c r="AT847" s="353"/>
      <c r="AU847" s="353"/>
      <c r="AV847" s="353"/>
      <c r="AW847" s="353"/>
      <c r="AX847" s="353"/>
      <c r="AY847" s="353"/>
      <c r="AZ847" s="353"/>
      <c r="BA847" s="353"/>
      <c r="BB847" s="353"/>
      <c r="BC847" s="353"/>
      <c r="BD847" s="353"/>
      <c r="BE847" s="353"/>
      <c r="BF847" s="353"/>
      <c r="BG847" s="353"/>
      <c r="BH847" s="353"/>
      <c r="BI847" s="353"/>
      <c r="BJ847" s="353"/>
      <c r="BK847" s="353"/>
      <c r="BL847" s="353"/>
      <c r="BM847" s="353"/>
      <c r="BN847" s="353"/>
      <c r="BO847" s="353"/>
      <c r="BP847" s="353"/>
      <c r="BQ847" s="353"/>
      <c r="BR847" s="353"/>
      <c r="BS847" s="353"/>
      <c r="BT847" s="353"/>
      <c r="BU847" s="353"/>
      <c r="BV847" s="353"/>
      <c r="BW847" s="353"/>
      <c r="BX847" s="353"/>
      <c r="BY847" s="353"/>
      <c r="BZ847" s="353"/>
      <c r="CA847" s="353"/>
      <c r="CB847" s="353"/>
      <c r="CC847" s="353"/>
      <c r="CD847" s="353"/>
      <c r="CE847" s="353"/>
      <c r="CF847" s="353"/>
      <c r="CG847" s="353"/>
      <c r="CH847" s="353"/>
      <c r="CI847" s="353"/>
      <c r="CJ847" s="353"/>
      <c r="CK847" s="353"/>
      <c r="CL847" s="353"/>
      <c r="CM847" s="353"/>
      <c r="CN847" s="353"/>
      <c r="CO847" s="353"/>
      <c r="CP847" s="353"/>
      <c r="CQ847" s="353"/>
      <c r="CR847" s="353"/>
      <c r="CS847" s="353"/>
      <c r="CT847" s="353"/>
      <c r="CU847" s="353"/>
      <c r="CV847" s="353"/>
      <c r="CW847" s="353"/>
      <c r="CX847" s="353"/>
      <c r="CY847" s="353"/>
      <c r="CZ847" s="353"/>
      <c r="DA847" s="353"/>
      <c r="DB847" s="353"/>
      <c r="DC847" s="353"/>
      <c r="DD847" s="353"/>
      <c r="DE847" s="353"/>
      <c r="DF847" s="353"/>
      <c r="DG847" s="353"/>
      <c r="DH847" s="353"/>
      <c r="DI847" s="353"/>
      <c r="DJ847" s="353"/>
      <c r="DK847" s="353"/>
      <c r="DL847" s="353"/>
      <c r="DM847" s="353"/>
      <c r="DN847" s="353"/>
      <c r="DO847" s="353"/>
      <c r="DP847" s="353"/>
      <c r="DQ847" s="353"/>
      <c r="DR847" s="353"/>
      <c r="DS847" s="353"/>
      <c r="DT847" s="353"/>
      <c r="DU847" s="18"/>
      <c r="DV847" s="18"/>
    </row>
    <row r="848" spans="1:126" ht="4.2" customHeight="1" thickTop="1">
      <c r="A848" s="1"/>
      <c r="B848" s="1"/>
      <c r="C848" s="1"/>
      <c r="D848" s="1"/>
      <c r="E848" s="261"/>
      <c r="F848" s="47"/>
      <c r="G848" s="229"/>
      <c r="H848" s="1"/>
      <c r="I848" s="1"/>
      <c r="J848" s="1"/>
      <c r="K848" s="1"/>
      <c r="L848" s="1"/>
      <c r="M848" s="5"/>
      <c r="N848" s="355"/>
      <c r="O848" s="1"/>
      <c r="P848" s="5"/>
      <c r="Q848" s="1"/>
      <c r="R848" s="1"/>
      <c r="S848" s="5"/>
      <c r="T848" s="7"/>
      <c r="U848" s="23"/>
      <c r="V848" s="1"/>
      <c r="W848" s="11"/>
      <c r="X848" s="10"/>
      <c r="Y848" s="45"/>
      <c r="Z848" s="92"/>
      <c r="AA848" s="354"/>
      <c r="AB848" s="354"/>
      <c r="AC848" s="354"/>
      <c r="AD848" s="354"/>
      <c r="AE848" s="354"/>
      <c r="AF848" s="354"/>
      <c r="AG848" s="354"/>
      <c r="AH848" s="354"/>
      <c r="AI848" s="354"/>
      <c r="AJ848" s="354"/>
      <c r="AK848" s="354"/>
      <c r="AL848" s="354"/>
      <c r="AM848" s="354"/>
      <c r="AN848" s="354"/>
      <c r="AO848" s="354"/>
      <c r="AP848" s="354"/>
      <c r="AQ848" s="354"/>
      <c r="AR848" s="354"/>
      <c r="AS848" s="354"/>
      <c r="AT848" s="354"/>
      <c r="AU848" s="354"/>
      <c r="AV848" s="354"/>
      <c r="AW848" s="354"/>
      <c r="AX848" s="354"/>
      <c r="AY848" s="354"/>
      <c r="AZ848" s="354"/>
      <c r="BA848" s="354"/>
      <c r="BB848" s="354"/>
      <c r="BC848" s="354"/>
      <c r="BD848" s="354"/>
      <c r="BE848" s="354"/>
      <c r="BF848" s="354"/>
      <c r="BG848" s="354"/>
      <c r="BH848" s="354"/>
      <c r="BI848" s="354"/>
      <c r="BJ848" s="354"/>
      <c r="BK848" s="354"/>
      <c r="BL848" s="354"/>
      <c r="BM848" s="354"/>
      <c r="BN848" s="354"/>
      <c r="BO848" s="354"/>
      <c r="BP848" s="354"/>
      <c r="BQ848" s="354"/>
      <c r="BR848" s="354"/>
      <c r="BS848" s="354"/>
      <c r="BT848" s="354"/>
      <c r="BU848" s="354"/>
      <c r="BV848" s="354"/>
      <c r="BW848" s="354"/>
      <c r="BX848" s="354"/>
      <c r="BY848" s="354"/>
      <c r="BZ848" s="354"/>
      <c r="CA848" s="354"/>
      <c r="CB848" s="354"/>
      <c r="CC848" s="354"/>
      <c r="CD848" s="354"/>
      <c r="CE848" s="354"/>
      <c r="CF848" s="354"/>
      <c r="CG848" s="354"/>
      <c r="CH848" s="354"/>
      <c r="CI848" s="354"/>
      <c r="CJ848" s="354"/>
      <c r="CK848" s="354"/>
      <c r="CL848" s="354"/>
      <c r="CM848" s="354"/>
      <c r="CN848" s="354"/>
      <c r="CO848" s="354"/>
      <c r="CP848" s="354"/>
      <c r="CQ848" s="354"/>
      <c r="CR848" s="354"/>
      <c r="CS848" s="354"/>
      <c r="CT848" s="354"/>
      <c r="CU848" s="354"/>
      <c r="CV848" s="354"/>
      <c r="CW848" s="354"/>
      <c r="CX848" s="354"/>
      <c r="CY848" s="354"/>
      <c r="CZ848" s="354"/>
      <c r="DA848" s="354"/>
      <c r="DB848" s="354"/>
      <c r="DC848" s="354"/>
      <c r="DD848" s="354"/>
      <c r="DE848" s="354"/>
      <c r="DF848" s="354"/>
      <c r="DG848" s="354"/>
      <c r="DH848" s="354"/>
      <c r="DI848" s="354"/>
      <c r="DJ848" s="354"/>
      <c r="DK848" s="354"/>
      <c r="DL848" s="354"/>
      <c r="DM848" s="354"/>
      <c r="DN848" s="354"/>
      <c r="DO848" s="354"/>
      <c r="DP848" s="354"/>
      <c r="DQ848" s="354"/>
      <c r="DR848" s="354"/>
      <c r="DS848" s="354"/>
      <c r="DT848" s="354"/>
      <c r="DU848" s="1"/>
      <c r="DV848" s="1"/>
    </row>
    <row r="849" spans="1:126" s="22" customFormat="1">
      <c r="A849" s="18"/>
      <c r="B849" s="242" t="s">
        <v>131</v>
      </c>
      <c r="C849" s="18"/>
      <c r="D849" s="18"/>
      <c r="E849" s="267"/>
      <c r="F849" s="51"/>
      <c r="G849" s="230"/>
      <c r="H849" s="18"/>
      <c r="I849" s="18" t="str">
        <f>IF(T847=справочники!$H$10,"Выберите показатель, от которого зависит расход","")</f>
        <v>Выберите показатель, от которого зависит расход</v>
      </c>
      <c r="J849" s="18"/>
      <c r="K849" s="18"/>
      <c r="L849" s="18"/>
      <c r="M849" s="5"/>
      <c r="N849" s="18"/>
      <c r="O849" s="18"/>
      <c r="P849" s="19"/>
      <c r="Q849" s="18" t="str">
        <f>IF(T847=справочники!$H$10,"вып.список","")</f>
        <v>вып.список</v>
      </c>
      <c r="R849" s="18"/>
      <c r="S849" s="19" t="str">
        <f>IF(T847=справочники!$H$10,"*","")</f>
        <v>*</v>
      </c>
      <c r="T849" s="204" t="s">
        <v>84</v>
      </c>
      <c r="U849" s="25" t="str">
        <f>IF(T847=справочники!$H$10,"^","")</f>
        <v>^</v>
      </c>
      <c r="V849" s="18"/>
      <c r="W849" s="20"/>
      <c r="X849" s="21"/>
      <c r="Y849" s="46"/>
      <c r="Z849" s="95"/>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c r="BY849" s="353"/>
      <c r="BZ849" s="353"/>
      <c r="CA849" s="353"/>
      <c r="CB849" s="353"/>
      <c r="CC849" s="353"/>
      <c r="CD849" s="353"/>
      <c r="CE849" s="353"/>
      <c r="CF849" s="353"/>
      <c r="CG849" s="353"/>
      <c r="CH849" s="353"/>
      <c r="CI849" s="353"/>
      <c r="CJ849" s="353"/>
      <c r="CK849" s="353"/>
      <c r="CL849" s="353"/>
      <c r="CM849" s="353"/>
      <c r="CN849" s="353"/>
      <c r="CO849" s="353"/>
      <c r="CP849" s="353"/>
      <c r="CQ849" s="353"/>
      <c r="CR849" s="353"/>
      <c r="CS849" s="353"/>
      <c r="CT849" s="353"/>
      <c r="CU849" s="353"/>
      <c r="CV849" s="353"/>
      <c r="CW849" s="353"/>
      <c r="CX849" s="353"/>
      <c r="CY849" s="353"/>
      <c r="CZ849" s="353"/>
      <c r="DA849" s="353"/>
      <c r="DB849" s="353"/>
      <c r="DC849" s="353"/>
      <c r="DD849" s="353"/>
      <c r="DE849" s="353"/>
      <c r="DF849" s="353"/>
      <c r="DG849" s="353"/>
      <c r="DH849" s="353"/>
      <c r="DI849" s="353"/>
      <c r="DJ849" s="353"/>
      <c r="DK849" s="353"/>
      <c r="DL849" s="353"/>
      <c r="DM849" s="353"/>
      <c r="DN849" s="353"/>
      <c r="DO849" s="353"/>
      <c r="DP849" s="353"/>
      <c r="DQ849" s="353"/>
      <c r="DR849" s="353"/>
      <c r="DS849" s="353"/>
      <c r="DT849" s="353"/>
      <c r="DU849" s="18"/>
      <c r="DV849" s="18"/>
    </row>
    <row r="850" spans="1:126" ht="4.2" customHeight="1">
      <c r="A850" s="1"/>
      <c r="B850" s="1"/>
      <c r="C850" s="1"/>
      <c r="D850" s="1"/>
      <c r="E850" s="261"/>
      <c r="F850" s="47"/>
      <c r="G850" s="229"/>
      <c r="H850" s="1"/>
      <c r="I850" s="1"/>
      <c r="J850" s="1"/>
      <c r="K850" s="1"/>
      <c r="L850" s="1"/>
      <c r="M850" s="5"/>
      <c r="N850" s="18"/>
      <c r="O850" s="1"/>
      <c r="P850" s="5"/>
      <c r="Q850" s="1"/>
      <c r="R850" s="1"/>
      <c r="S850" s="5"/>
      <c r="T850" s="7"/>
      <c r="U850" s="23"/>
      <c r="V850" s="1"/>
      <c r="W850" s="11"/>
      <c r="X850" s="10"/>
      <c r="Y850" s="45"/>
      <c r="Z850" s="92"/>
      <c r="AA850" s="354"/>
      <c r="AB850" s="354"/>
      <c r="AC850" s="354"/>
      <c r="AD850" s="354"/>
      <c r="AE850" s="354"/>
      <c r="AF850" s="354"/>
      <c r="AG850" s="354"/>
      <c r="AH850" s="354"/>
      <c r="AI850" s="354"/>
      <c r="AJ850" s="354"/>
      <c r="AK850" s="354"/>
      <c r="AL850" s="354"/>
      <c r="AM850" s="354"/>
      <c r="AN850" s="354"/>
      <c r="AO850" s="354"/>
      <c r="AP850" s="354"/>
      <c r="AQ850" s="354"/>
      <c r="AR850" s="354"/>
      <c r="AS850" s="354"/>
      <c r="AT850" s="354"/>
      <c r="AU850" s="354"/>
      <c r="AV850" s="354"/>
      <c r="AW850" s="354"/>
      <c r="AX850" s="354"/>
      <c r="AY850" s="354"/>
      <c r="AZ850" s="354"/>
      <c r="BA850" s="354"/>
      <c r="BB850" s="354"/>
      <c r="BC850" s="354"/>
      <c r="BD850" s="354"/>
      <c r="BE850" s="354"/>
      <c r="BF850" s="354"/>
      <c r="BG850" s="354"/>
      <c r="BH850" s="354"/>
      <c r="BI850" s="354"/>
      <c r="BJ850" s="354"/>
      <c r="BK850" s="354"/>
      <c r="BL850" s="354"/>
      <c r="BM850" s="354"/>
      <c r="BN850" s="354"/>
      <c r="BO850" s="354"/>
      <c r="BP850" s="354"/>
      <c r="BQ850" s="354"/>
      <c r="BR850" s="354"/>
      <c r="BS850" s="354"/>
      <c r="BT850" s="354"/>
      <c r="BU850" s="354"/>
      <c r="BV850" s="354"/>
      <c r="BW850" s="354"/>
      <c r="BX850" s="354"/>
      <c r="BY850" s="354"/>
      <c r="BZ850" s="354"/>
      <c r="CA850" s="354"/>
      <c r="CB850" s="354"/>
      <c r="CC850" s="354"/>
      <c r="CD850" s="354"/>
      <c r="CE850" s="354"/>
      <c r="CF850" s="354"/>
      <c r="CG850" s="354"/>
      <c r="CH850" s="354"/>
      <c r="CI850" s="354"/>
      <c r="CJ850" s="354"/>
      <c r="CK850" s="354"/>
      <c r="CL850" s="354"/>
      <c r="CM850" s="354"/>
      <c r="CN850" s="354"/>
      <c r="CO850" s="354"/>
      <c r="CP850" s="354"/>
      <c r="CQ850" s="354"/>
      <c r="CR850" s="354"/>
      <c r="CS850" s="354"/>
      <c r="CT850" s="354"/>
      <c r="CU850" s="354"/>
      <c r="CV850" s="354"/>
      <c r="CW850" s="354"/>
      <c r="CX850" s="354"/>
      <c r="CY850" s="354"/>
      <c r="CZ850" s="354"/>
      <c r="DA850" s="354"/>
      <c r="DB850" s="354"/>
      <c r="DC850" s="354"/>
      <c r="DD850" s="354"/>
      <c r="DE850" s="354"/>
      <c r="DF850" s="354"/>
      <c r="DG850" s="354"/>
      <c r="DH850" s="354"/>
      <c r="DI850" s="354"/>
      <c r="DJ850" s="354"/>
      <c r="DK850" s="354"/>
      <c r="DL850" s="354"/>
      <c r="DM850" s="354"/>
      <c r="DN850" s="354"/>
      <c r="DO850" s="354"/>
      <c r="DP850" s="354"/>
      <c r="DQ850" s="354"/>
      <c r="DR850" s="354"/>
      <c r="DS850" s="354"/>
      <c r="DT850" s="354"/>
      <c r="DU850" s="1"/>
      <c r="DV850" s="1"/>
    </row>
    <row r="851" spans="1:126" s="22" customFormat="1">
      <c r="A851" s="18"/>
      <c r="B851" s="243" t="s">
        <v>132</v>
      </c>
      <c r="C851" s="18"/>
      <c r="D851" s="18"/>
      <c r="E851" s="267"/>
      <c r="F851" s="51"/>
      <c r="G851" s="230"/>
      <c r="H851" s="18"/>
      <c r="I851" s="18" t="str">
        <f>IF($T847=справочники!$H$9,"расходы на одну единицу проданной продукции",IF($T847=справочники!$H$10,"процент от выбранного показателя продаж","??"))</f>
        <v>процент от выбранного показателя продаж</v>
      </c>
      <c r="J851" s="18"/>
      <c r="K851" s="18"/>
      <c r="L851" s="18"/>
      <c r="M851" s="19"/>
      <c r="N851" s="18"/>
      <c r="O851" s="18"/>
      <c r="P851" s="19"/>
      <c r="Q851" s="18" t="str">
        <f>IF($T847=справочники!$H$9,"руб.",IF($T847=справочники!$H$10,"%","??"))</f>
        <v>%</v>
      </c>
      <c r="R851" s="18"/>
      <c r="S851" s="19" t="s">
        <v>6</v>
      </c>
      <c r="T851" s="352"/>
      <c r="U851" s="25"/>
      <c r="V851" s="18"/>
      <c r="W851" s="20"/>
      <c r="X851" s="21"/>
      <c r="Y851" s="46"/>
      <c r="Z851" s="95"/>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53"/>
      <c r="AW851" s="353"/>
      <c r="AX851" s="353"/>
      <c r="AY851" s="353"/>
      <c r="AZ851" s="353"/>
      <c r="BA851" s="353"/>
      <c r="BB851" s="353"/>
      <c r="BC851" s="353"/>
      <c r="BD851" s="353"/>
      <c r="BE851" s="353"/>
      <c r="BF851" s="353"/>
      <c r="BG851" s="353"/>
      <c r="BH851" s="353"/>
      <c r="BI851" s="353"/>
      <c r="BJ851" s="353"/>
      <c r="BK851" s="353"/>
      <c r="BL851" s="353"/>
      <c r="BM851" s="353"/>
      <c r="BN851" s="353"/>
      <c r="BO851" s="353"/>
      <c r="BP851" s="353"/>
      <c r="BQ851" s="353"/>
      <c r="BR851" s="353"/>
      <c r="BS851" s="353"/>
      <c r="BT851" s="353"/>
      <c r="BU851" s="353"/>
      <c r="BV851" s="353"/>
      <c r="BW851" s="353"/>
      <c r="BX851" s="353"/>
      <c r="BY851" s="353"/>
      <c r="BZ851" s="353"/>
      <c r="CA851" s="353"/>
      <c r="CB851" s="353"/>
      <c r="CC851" s="353"/>
      <c r="CD851" s="353"/>
      <c r="CE851" s="353"/>
      <c r="CF851" s="353"/>
      <c r="CG851" s="353"/>
      <c r="CH851" s="353"/>
      <c r="CI851" s="353"/>
      <c r="CJ851" s="353"/>
      <c r="CK851" s="353"/>
      <c r="CL851" s="353"/>
      <c r="CM851" s="353"/>
      <c r="CN851" s="353"/>
      <c r="CO851" s="353"/>
      <c r="CP851" s="353"/>
      <c r="CQ851" s="353"/>
      <c r="CR851" s="353"/>
      <c r="CS851" s="353"/>
      <c r="CT851" s="353"/>
      <c r="CU851" s="353"/>
      <c r="CV851" s="353"/>
      <c r="CW851" s="353"/>
      <c r="CX851" s="353"/>
      <c r="CY851" s="353"/>
      <c r="CZ851" s="353"/>
      <c r="DA851" s="353"/>
      <c r="DB851" s="353"/>
      <c r="DC851" s="353"/>
      <c r="DD851" s="353"/>
      <c r="DE851" s="353"/>
      <c r="DF851" s="353"/>
      <c r="DG851" s="353"/>
      <c r="DH851" s="353"/>
      <c r="DI851" s="353"/>
      <c r="DJ851" s="353"/>
      <c r="DK851" s="353"/>
      <c r="DL851" s="353"/>
      <c r="DM851" s="353"/>
      <c r="DN851" s="353"/>
      <c r="DO851" s="353"/>
      <c r="DP851" s="353"/>
      <c r="DQ851" s="353"/>
      <c r="DR851" s="353"/>
      <c r="DS851" s="353"/>
      <c r="DT851" s="353"/>
      <c r="DU851" s="18"/>
      <c r="DV851" s="18"/>
    </row>
    <row r="852" spans="1:126" ht="4.2" customHeight="1">
      <c r="A852" s="1"/>
      <c r="B852" s="1"/>
      <c r="C852" s="1"/>
      <c r="D852" s="1"/>
      <c r="E852" s="261"/>
      <c r="F852" s="47"/>
      <c r="G852" s="229"/>
      <c r="H852" s="1"/>
      <c r="I852" s="1"/>
      <c r="J852" s="1"/>
      <c r="K852" s="1"/>
      <c r="L852" s="1"/>
      <c r="M852" s="5"/>
      <c r="N852" s="1"/>
      <c r="O852" s="1"/>
      <c r="P852" s="5"/>
      <c r="Q852" s="1"/>
      <c r="R852" s="1"/>
      <c r="S852" s="5"/>
      <c r="T852" s="7"/>
      <c r="U852" s="23"/>
      <c r="V852" s="1"/>
      <c r="W852" s="11"/>
      <c r="X852" s="10"/>
      <c r="Y852" s="45"/>
      <c r="Z852" s="92"/>
      <c r="AA852" s="354"/>
      <c r="AB852" s="354"/>
      <c r="AC852" s="354"/>
      <c r="AD852" s="354"/>
      <c r="AE852" s="354"/>
      <c r="AF852" s="354"/>
      <c r="AG852" s="354"/>
      <c r="AH852" s="354"/>
      <c r="AI852" s="354"/>
      <c r="AJ852" s="354"/>
      <c r="AK852" s="354"/>
      <c r="AL852" s="354"/>
      <c r="AM852" s="354"/>
      <c r="AN852" s="354"/>
      <c r="AO852" s="354"/>
      <c r="AP852" s="354"/>
      <c r="AQ852" s="354"/>
      <c r="AR852" s="354"/>
      <c r="AS852" s="354"/>
      <c r="AT852" s="354"/>
      <c r="AU852" s="354"/>
      <c r="AV852" s="354"/>
      <c r="AW852" s="354"/>
      <c r="AX852" s="354"/>
      <c r="AY852" s="354"/>
      <c r="AZ852" s="354"/>
      <c r="BA852" s="354"/>
      <c r="BB852" s="354"/>
      <c r="BC852" s="354"/>
      <c r="BD852" s="354"/>
      <c r="BE852" s="354"/>
      <c r="BF852" s="354"/>
      <c r="BG852" s="354"/>
      <c r="BH852" s="354"/>
      <c r="BI852" s="354"/>
      <c r="BJ852" s="354"/>
      <c r="BK852" s="354"/>
      <c r="BL852" s="354"/>
      <c r="BM852" s="354"/>
      <c r="BN852" s="354"/>
      <c r="BO852" s="354"/>
      <c r="BP852" s="354"/>
      <c r="BQ852" s="354"/>
      <c r="BR852" s="354"/>
      <c r="BS852" s="354"/>
      <c r="BT852" s="354"/>
      <c r="BU852" s="354"/>
      <c r="BV852" s="354"/>
      <c r="BW852" s="354"/>
      <c r="BX852" s="354"/>
      <c r="BY852" s="354"/>
      <c r="BZ852" s="354"/>
      <c r="CA852" s="354"/>
      <c r="CB852" s="354"/>
      <c r="CC852" s="354"/>
      <c r="CD852" s="354"/>
      <c r="CE852" s="354"/>
      <c r="CF852" s="354"/>
      <c r="CG852" s="354"/>
      <c r="CH852" s="354"/>
      <c r="CI852" s="354"/>
      <c r="CJ852" s="354"/>
      <c r="CK852" s="354"/>
      <c r="CL852" s="354"/>
      <c r="CM852" s="354"/>
      <c r="CN852" s="354"/>
      <c r="CO852" s="354"/>
      <c r="CP852" s="354"/>
      <c r="CQ852" s="354"/>
      <c r="CR852" s="354"/>
      <c r="CS852" s="354"/>
      <c r="CT852" s="354"/>
      <c r="CU852" s="354"/>
      <c r="CV852" s="354"/>
      <c r="CW852" s="354"/>
      <c r="CX852" s="354"/>
      <c r="CY852" s="354"/>
      <c r="CZ852" s="354"/>
      <c r="DA852" s="354"/>
      <c r="DB852" s="354"/>
      <c r="DC852" s="354"/>
      <c r="DD852" s="354"/>
      <c r="DE852" s="354"/>
      <c r="DF852" s="354"/>
      <c r="DG852" s="354"/>
      <c r="DH852" s="354"/>
      <c r="DI852" s="354"/>
      <c r="DJ852" s="354"/>
      <c r="DK852" s="354"/>
      <c r="DL852" s="354"/>
      <c r="DM852" s="354"/>
      <c r="DN852" s="354"/>
      <c r="DO852" s="354"/>
      <c r="DP852" s="354"/>
      <c r="DQ852" s="354"/>
      <c r="DR852" s="354"/>
      <c r="DS852" s="354"/>
      <c r="DT852" s="354"/>
      <c r="DU852" s="1"/>
      <c r="DV852" s="1"/>
    </row>
    <row r="853" spans="1:126" s="4" customFormat="1">
      <c r="A853" s="3"/>
      <c r="B853" s="257" t="s">
        <v>129</v>
      </c>
      <c r="C853" s="3"/>
      <c r="D853" s="3"/>
      <c r="E853" s="9"/>
      <c r="F853" s="50"/>
      <c r="G853" s="230"/>
      <c r="H853" s="12" t="str">
        <f>B853&amp;N847</f>
        <v>Учет - Коммунальные расходы, вывоз отх.</v>
      </c>
      <c r="I853" s="12"/>
      <c r="J853" s="3"/>
      <c r="K853" s="3"/>
      <c r="L853" s="3"/>
      <c r="M853" s="5"/>
      <c r="N853" s="35" t="str">
        <f>Главная!$Y$8</f>
        <v>итого</v>
      </c>
      <c r="O853" s="35"/>
      <c r="P853" s="5"/>
      <c r="Q853" s="334" t="s">
        <v>25</v>
      </c>
      <c r="R853" s="35"/>
      <c r="S853" s="19" t="s">
        <v>6</v>
      </c>
      <c r="T853" s="306" t="s">
        <v>99</v>
      </c>
      <c r="U853" s="23" t="s">
        <v>7</v>
      </c>
      <c r="V853" s="35"/>
      <c r="W853" s="337">
        <f>SUM($Y853:$DU853)</f>
        <v>0</v>
      </c>
      <c r="X853" s="37"/>
      <c r="Y853" s="45"/>
      <c r="Z853" s="98"/>
      <c r="AA853" s="340">
        <f>IF(AA$8="",0,IF($T847=справочники!$H$10,$T851*SUMIFS(AA$10:AA$36,$H$10:$H$36,$T849),0))</f>
        <v>0</v>
      </c>
      <c r="AB853" s="340">
        <f>IF(AB$8="",0,IF($T847=справочники!$H$10,$T851*SUMIFS(AB$10:AB$36,$H$10:$H$36,$T849),0))</f>
        <v>0</v>
      </c>
      <c r="AC853" s="340">
        <f>IF(AC$8="",0,IF($T847=справочники!$H$10,$T851*SUMIFS(AC$10:AC$36,$H$10:$H$36,$T849),0))</f>
        <v>0</v>
      </c>
      <c r="AD853" s="340">
        <f>IF(AD$8="",0,IF($T847=справочники!$H$10,$T851*SUMIFS(AD$10:AD$36,$H$10:$H$36,$T849),0))</f>
        <v>0</v>
      </c>
      <c r="AE853" s="340">
        <f>IF(AE$8="",0,IF($T847=справочники!$H$10,$T851*SUMIFS(AE$10:AE$36,$H$10:$H$36,$T849),0))</f>
        <v>0</v>
      </c>
      <c r="AF853" s="340">
        <f>IF(AF$8="",0,IF($T847=справочники!$H$10,$T851*SUMIFS(AF$10:AF$36,$H$10:$H$36,$T849),0))</f>
        <v>0</v>
      </c>
      <c r="AG853" s="340">
        <f>IF(AG$8="",0,IF($T847=справочники!$H$10,$T851*SUMIFS(AG$10:AG$36,$H$10:$H$36,$T849),0))</f>
        <v>0</v>
      </c>
      <c r="AH853" s="340">
        <f>IF(AH$8="",0,IF($T847=справочники!$H$10,$T851*SUMIFS(AH$10:AH$36,$H$10:$H$36,$T849),0))</f>
        <v>0</v>
      </c>
      <c r="AI853" s="340">
        <f>IF(AI$8="",0,IF($T847=справочники!$H$10,$T851*SUMIFS(AI$10:AI$36,$H$10:$H$36,$T849),0))</f>
        <v>0</v>
      </c>
      <c r="AJ853" s="340">
        <f>IF(AJ$8="",0,IF($T847=справочники!$H$10,$T851*SUMIFS(AJ$10:AJ$36,$H$10:$H$36,$T849),0))</f>
        <v>0</v>
      </c>
      <c r="AK853" s="340">
        <f>IF(AK$8="",0,IF($T847=справочники!$H$10,$T851*SUMIFS(AK$10:AK$36,$H$10:$H$36,$T849),0))</f>
        <v>0</v>
      </c>
      <c r="AL853" s="340">
        <f>IF(AL$8="",0,IF($T847=справочники!$H$10,$T851*SUMIFS(AL$10:AL$36,$H$10:$H$36,$T849),0))</f>
        <v>0</v>
      </c>
      <c r="AM853" s="340">
        <f>IF(AM$8="",0,IF($T847=справочники!$H$10,$T851*SUMIFS(AM$10:AM$36,$H$10:$H$36,$T849),0))</f>
        <v>0</v>
      </c>
      <c r="AN853" s="340">
        <f>IF(AN$8="",0,IF($T847=справочники!$H$10,$T851*SUMIFS(AN$10:AN$36,$H$10:$H$36,$T849),0))</f>
        <v>0</v>
      </c>
      <c r="AO853" s="340">
        <f>IF(AO$8="",0,IF($T847=справочники!$H$10,$T851*SUMIFS(AO$10:AO$36,$H$10:$H$36,$T849),0))</f>
        <v>0</v>
      </c>
      <c r="AP853" s="340">
        <f>IF(AP$8="",0,IF($T847=справочники!$H$10,$T851*SUMIFS(AP$10:AP$36,$H$10:$H$36,$T849),0))</f>
        <v>0</v>
      </c>
      <c r="AQ853" s="340">
        <f>IF(AQ$8="",0,IF($T847=справочники!$H$10,$T851*SUMIFS(AQ$10:AQ$36,$H$10:$H$36,$T849),0))</f>
        <v>0</v>
      </c>
      <c r="AR853" s="340">
        <f>IF(AR$8="",0,IF($T847=справочники!$H$10,$T851*SUMIFS(AR$10:AR$36,$H$10:$H$36,$T849),0))</f>
        <v>0</v>
      </c>
      <c r="AS853" s="340">
        <f>IF(AS$8="",0,IF($T847=справочники!$H$10,$T851*SUMIFS(AS$10:AS$36,$H$10:$H$36,$T849),0))</f>
        <v>0</v>
      </c>
      <c r="AT853" s="340">
        <f>IF(AT$8="",0,IF($T847=справочники!$H$10,$T851*SUMIFS(AT$10:AT$36,$H$10:$H$36,$T849),0))</f>
        <v>0</v>
      </c>
      <c r="AU853" s="340">
        <f>IF(AU$8="",0,IF($T847=справочники!$H$10,$T851*SUMIFS(AU$10:AU$36,$H$10:$H$36,$T849),0))</f>
        <v>0</v>
      </c>
      <c r="AV853" s="340">
        <f>IF(AV$8="",0,IF($T847=справочники!$H$10,$T851*SUMIFS(AV$10:AV$36,$H$10:$H$36,$T849),0))</f>
        <v>0</v>
      </c>
      <c r="AW853" s="340">
        <f>IF(AW$8="",0,IF($T847=справочники!$H$10,$T851*SUMIFS(AW$10:AW$36,$H$10:$H$36,$T849),0))</f>
        <v>0</v>
      </c>
      <c r="AX853" s="340">
        <f>IF(AX$8="",0,IF($T847=справочники!$H$10,$T851*SUMIFS(AX$10:AX$36,$H$10:$H$36,$T849),0))</f>
        <v>0</v>
      </c>
      <c r="AY853" s="340">
        <f>IF(AY$8="",0,IF($T847=справочники!$H$10,$T851*SUMIFS(AY$10:AY$36,$H$10:$H$36,$T849),0))</f>
        <v>0</v>
      </c>
      <c r="AZ853" s="340">
        <f>IF(AZ$8="",0,IF($T847=справочники!$H$10,$T851*SUMIFS(AZ$10:AZ$36,$H$10:$H$36,$T849),0))</f>
        <v>0</v>
      </c>
      <c r="BA853" s="340">
        <f>IF(BA$8="",0,IF($T847=справочники!$H$10,$T851*SUMIFS(BA$10:BA$36,$H$10:$H$36,$T849),0))</f>
        <v>0</v>
      </c>
      <c r="BB853" s="340">
        <f>IF(BB$8="",0,IF($T847=справочники!$H$10,$T851*SUMIFS(BB$10:BB$36,$H$10:$H$36,$T849),0))</f>
        <v>0</v>
      </c>
      <c r="BC853" s="340">
        <f>IF(BC$8="",0,IF($T847=справочники!$H$10,$T851*SUMIFS(BC$10:BC$36,$H$10:$H$36,$T849),0))</f>
        <v>0</v>
      </c>
      <c r="BD853" s="340">
        <f>IF(BD$8="",0,IF($T847=справочники!$H$10,$T851*SUMIFS(BD$10:BD$36,$H$10:$H$36,$T849),0))</f>
        <v>0</v>
      </c>
      <c r="BE853" s="340">
        <f>IF(BE$8="",0,IF($T847=справочники!$H$10,$T851*SUMIFS(BE$10:BE$36,$H$10:$H$36,$T849),0))</f>
        <v>0</v>
      </c>
      <c r="BF853" s="340">
        <f>IF(BF$8="",0,IF($T847=справочники!$H$10,$T851*SUMIFS(BF$10:BF$36,$H$10:$H$36,$T849),0))</f>
        <v>0</v>
      </c>
      <c r="BG853" s="340">
        <f>IF(BG$8="",0,IF($T847=справочники!$H$10,$T851*SUMIFS(BG$10:BG$36,$H$10:$H$36,$T849),0))</f>
        <v>0</v>
      </c>
      <c r="BH853" s="340">
        <f>IF(BH$8="",0,IF($T847=справочники!$H$10,$T851*SUMIFS(BH$10:BH$36,$H$10:$H$36,$T849),0))</f>
        <v>0</v>
      </c>
      <c r="BI853" s="340">
        <f>IF(BI$8="",0,IF($T847=справочники!$H$10,$T851*SUMIFS(BI$10:BI$36,$H$10:$H$36,$T849),0))</f>
        <v>0</v>
      </c>
      <c r="BJ853" s="340">
        <f>IF(BJ$8="",0,IF($T847=справочники!$H$10,$T851*SUMIFS(BJ$10:BJ$36,$H$10:$H$36,$T849),0))</f>
        <v>0</v>
      </c>
      <c r="BK853" s="340">
        <f>IF(BK$8="",0,IF($T847=справочники!$H$10,$T851*SUMIFS(BK$10:BK$36,$H$10:$H$36,$T849),0))</f>
        <v>0</v>
      </c>
      <c r="BL853" s="340">
        <f>IF(BL$8="",0,IF($T847=справочники!$H$10,$T851*SUMIFS(BL$10:BL$36,$H$10:$H$36,$T849),0))</f>
        <v>0</v>
      </c>
      <c r="BM853" s="340">
        <f>IF(BM$8="",0,IF($T847=справочники!$H$10,$T851*SUMIFS(BM$10:BM$36,$H$10:$H$36,$T849),0))</f>
        <v>0</v>
      </c>
      <c r="BN853" s="340">
        <f>IF(BN$8="",0,IF($T847=справочники!$H$10,$T851*SUMIFS(BN$10:BN$36,$H$10:$H$36,$T849),0))</f>
        <v>0</v>
      </c>
      <c r="BO853" s="340">
        <f>IF(BO$8="",0,IF($T847=справочники!$H$10,$T851*SUMIFS(BO$10:BO$36,$H$10:$H$36,$T849),0))</f>
        <v>0</v>
      </c>
      <c r="BP853" s="340">
        <f>IF(BP$8="",0,IF($T847=справочники!$H$10,$T851*SUMIFS(BP$10:BP$36,$H$10:$H$36,$T849),0))</f>
        <v>0</v>
      </c>
      <c r="BQ853" s="340">
        <f>IF(BQ$8="",0,IF($T847=справочники!$H$10,$T851*SUMIFS(BQ$10:BQ$36,$H$10:$H$36,$T849),0))</f>
        <v>0</v>
      </c>
      <c r="BR853" s="340">
        <f>IF(BR$8="",0,IF($T847=справочники!$H$10,$T851*SUMIFS(BR$10:BR$36,$H$10:$H$36,$T849),0))</f>
        <v>0</v>
      </c>
      <c r="BS853" s="340">
        <f>IF(BS$8="",0,IF($T847=справочники!$H$10,$T851*SUMIFS(BS$10:BS$36,$H$10:$H$36,$T849),0))</f>
        <v>0</v>
      </c>
      <c r="BT853" s="340">
        <f>IF(BT$8="",0,IF($T847=справочники!$H$10,$T851*SUMIFS(BT$10:BT$36,$H$10:$H$36,$T849),0))</f>
        <v>0</v>
      </c>
      <c r="BU853" s="340">
        <f>IF(BU$8="",0,IF($T847=справочники!$H$10,$T851*SUMIFS(BU$10:BU$36,$H$10:$H$36,$T849),0))</f>
        <v>0</v>
      </c>
      <c r="BV853" s="340">
        <f>IF(BV$8="",0,IF($T847=справочники!$H$10,$T851*SUMIFS(BV$10:BV$36,$H$10:$H$36,$T849),0))</f>
        <v>0</v>
      </c>
      <c r="BW853" s="340">
        <f>IF(BW$8="",0,IF($T847=справочники!$H$10,$T851*SUMIFS(BW$10:BW$36,$H$10:$H$36,$T849),0))</f>
        <v>0</v>
      </c>
      <c r="BX853" s="340">
        <f>IF(BX$8="",0,IF($T847=справочники!$H$10,$T851*SUMIFS(BX$10:BX$36,$H$10:$H$36,$T849),0))</f>
        <v>0</v>
      </c>
      <c r="BY853" s="340">
        <f>IF(BY$8="",0,IF($T847=справочники!$H$10,$T851*SUMIFS(BY$10:BY$36,$H$10:$H$36,$T849),0))</f>
        <v>0</v>
      </c>
      <c r="BZ853" s="340">
        <f>IF(BZ$8="",0,IF($T847=справочники!$H$10,$T851*SUMIFS(BZ$10:BZ$36,$H$10:$H$36,$T849),0))</f>
        <v>0</v>
      </c>
      <c r="CA853" s="340">
        <f>IF(CA$8="",0,IF($T847=справочники!$H$10,$T851*SUMIFS(CA$10:CA$36,$H$10:$H$36,$T849),0))</f>
        <v>0</v>
      </c>
      <c r="CB853" s="340">
        <f>IF(CB$8="",0,IF($T847=справочники!$H$10,$T851*SUMIFS(CB$10:CB$36,$H$10:$H$36,$T849),0))</f>
        <v>0</v>
      </c>
      <c r="CC853" s="340">
        <f>IF(CC$8="",0,IF($T847=справочники!$H$10,$T851*SUMIFS(CC$10:CC$36,$H$10:$H$36,$T849),0))</f>
        <v>0</v>
      </c>
      <c r="CD853" s="340">
        <f>IF(CD$8="",0,IF($T847=справочники!$H$10,$T851*SUMIFS(CD$10:CD$36,$H$10:$H$36,$T849),0))</f>
        <v>0</v>
      </c>
      <c r="CE853" s="340">
        <f>IF(CE$8="",0,IF($T847=справочники!$H$10,$T851*SUMIFS(CE$10:CE$36,$H$10:$H$36,$T849),0))</f>
        <v>0</v>
      </c>
      <c r="CF853" s="340">
        <f>IF(CF$8="",0,IF($T847=справочники!$H$10,$T851*SUMIFS(CF$10:CF$36,$H$10:$H$36,$T849),0))</f>
        <v>0</v>
      </c>
      <c r="CG853" s="340">
        <f>IF(CG$8="",0,IF($T847=справочники!$H$10,$T851*SUMIFS(CG$10:CG$36,$H$10:$H$36,$T849),0))</f>
        <v>0</v>
      </c>
      <c r="CH853" s="340">
        <f>IF(CH$8="",0,IF($T847=справочники!$H$10,$T851*SUMIFS(CH$10:CH$36,$H$10:$H$36,$T849),0))</f>
        <v>0</v>
      </c>
      <c r="CI853" s="340">
        <f>IF(CI$8="",0,IF($T847=справочники!$H$10,$T851*SUMIFS(CI$10:CI$36,$H$10:$H$36,$T849),0))</f>
        <v>0</v>
      </c>
      <c r="CJ853" s="340">
        <f>IF(CJ$8="",0,IF($T847=справочники!$H$10,$T851*SUMIFS(CJ$10:CJ$36,$H$10:$H$36,$T849),0))</f>
        <v>0</v>
      </c>
      <c r="CK853" s="340">
        <f>IF(CK$8="",0,IF($T847=справочники!$H$10,$T851*SUMIFS(CK$10:CK$36,$H$10:$H$36,$T849),0))</f>
        <v>0</v>
      </c>
      <c r="CL853" s="340">
        <f>IF(CL$8="",0,IF($T847=справочники!$H$10,$T851*SUMIFS(CL$10:CL$36,$H$10:$H$36,$T849),0))</f>
        <v>0</v>
      </c>
      <c r="CM853" s="340">
        <f>IF(CM$8="",0,IF($T847=справочники!$H$10,$T851*SUMIFS(CM$10:CM$36,$H$10:$H$36,$T849),0))</f>
        <v>0</v>
      </c>
      <c r="CN853" s="340">
        <f>IF(CN$8="",0,IF($T847=справочники!$H$10,$T851*SUMIFS(CN$10:CN$36,$H$10:$H$36,$T849),0))</f>
        <v>0</v>
      </c>
      <c r="CO853" s="340">
        <f>IF(CO$8="",0,IF($T847=справочники!$H$10,$T851*SUMIFS(CO$10:CO$36,$H$10:$H$36,$T849),0))</f>
        <v>0</v>
      </c>
      <c r="CP853" s="340">
        <f>IF(CP$8="",0,IF($T847=справочники!$H$10,$T851*SUMIFS(CP$10:CP$36,$H$10:$H$36,$T849),0))</f>
        <v>0</v>
      </c>
      <c r="CQ853" s="340">
        <f>IF(CQ$8="",0,IF($T847=справочники!$H$10,$T851*SUMIFS(CQ$10:CQ$36,$H$10:$H$36,$T849),0))</f>
        <v>0</v>
      </c>
      <c r="CR853" s="340">
        <f>IF(CR$8="",0,IF($T847=справочники!$H$10,$T851*SUMIFS(CR$10:CR$36,$H$10:$H$36,$T849),0))</f>
        <v>0</v>
      </c>
      <c r="CS853" s="340">
        <f>IF(CS$8="",0,IF($T847=справочники!$H$10,$T851*SUMIFS(CS$10:CS$36,$H$10:$H$36,$T849),0))</f>
        <v>0</v>
      </c>
      <c r="CT853" s="340">
        <f>IF(CT$8="",0,IF($T847=справочники!$H$10,$T851*SUMIFS(CT$10:CT$36,$H$10:$H$36,$T849),0))</f>
        <v>0</v>
      </c>
      <c r="CU853" s="340">
        <f>IF(CU$8="",0,IF($T847=справочники!$H$10,$T851*SUMIFS(CU$10:CU$36,$H$10:$H$36,$T849),0))</f>
        <v>0</v>
      </c>
      <c r="CV853" s="340">
        <f>IF(CV$8="",0,IF($T847=справочники!$H$10,$T851*SUMIFS(CV$10:CV$36,$H$10:$H$36,$T849),0))</f>
        <v>0</v>
      </c>
      <c r="CW853" s="340">
        <f>IF(CW$8="",0,IF($T847=справочники!$H$10,$T851*SUMIFS(CW$10:CW$36,$H$10:$H$36,$T849),0))</f>
        <v>0</v>
      </c>
      <c r="CX853" s="340">
        <f>IF(CX$8="",0,IF($T847=справочники!$H$10,$T851*SUMIFS(CX$10:CX$36,$H$10:$H$36,$T849),0))</f>
        <v>0</v>
      </c>
      <c r="CY853" s="340">
        <f>IF(CY$8="",0,IF($T847=справочники!$H$10,$T851*SUMIFS(CY$10:CY$36,$H$10:$H$36,$T849),0))</f>
        <v>0</v>
      </c>
      <c r="CZ853" s="340">
        <f>IF(CZ$8="",0,IF($T847=справочники!$H$10,$T851*SUMIFS(CZ$10:CZ$36,$H$10:$H$36,$T849),0))</f>
        <v>0</v>
      </c>
      <c r="DA853" s="340">
        <f>IF(DA$8="",0,IF($T847=справочники!$H$10,$T851*SUMIFS(DA$10:DA$36,$H$10:$H$36,$T849),0))</f>
        <v>0</v>
      </c>
      <c r="DB853" s="340">
        <f>IF(DB$8="",0,IF($T847=справочники!$H$10,$T851*SUMIFS(DB$10:DB$36,$H$10:$H$36,$T849),0))</f>
        <v>0</v>
      </c>
      <c r="DC853" s="340">
        <f>IF(DC$8="",0,IF($T847=справочники!$H$10,$T851*SUMIFS(DC$10:DC$36,$H$10:$H$36,$T849),0))</f>
        <v>0</v>
      </c>
      <c r="DD853" s="340">
        <f>IF(DD$8="",0,IF($T847=справочники!$H$10,$T851*SUMIFS(DD$10:DD$36,$H$10:$H$36,$T849),0))</f>
        <v>0</v>
      </c>
      <c r="DE853" s="340">
        <f>IF(DE$8="",0,IF($T847=справочники!$H$10,$T851*SUMIFS(DE$10:DE$36,$H$10:$H$36,$T849),0))</f>
        <v>0</v>
      </c>
      <c r="DF853" s="340">
        <f>IF(DF$8="",0,IF($T847=справочники!$H$10,$T851*SUMIFS(DF$10:DF$36,$H$10:$H$36,$T849),0))</f>
        <v>0</v>
      </c>
      <c r="DG853" s="340">
        <f>IF(DG$8="",0,IF($T847=справочники!$H$10,$T851*SUMIFS(DG$10:DG$36,$H$10:$H$36,$T849),0))</f>
        <v>0</v>
      </c>
      <c r="DH853" s="340">
        <f>IF(DH$8="",0,IF($T847=справочники!$H$10,$T851*SUMIFS(DH$10:DH$36,$H$10:$H$36,$T849),0))</f>
        <v>0</v>
      </c>
      <c r="DI853" s="340">
        <f>IF(DI$8="",0,IF($T847=справочники!$H$10,$T851*SUMIFS(DI$10:DI$36,$H$10:$H$36,$T849),0))</f>
        <v>0</v>
      </c>
      <c r="DJ853" s="340">
        <f>IF(DJ$8="",0,IF($T847=справочники!$H$10,$T851*SUMIFS(DJ$10:DJ$36,$H$10:$H$36,$T849),0))</f>
        <v>0</v>
      </c>
      <c r="DK853" s="340">
        <f>IF(DK$8="",0,IF($T847=справочники!$H$10,$T851*SUMIFS(DK$10:DK$36,$H$10:$H$36,$T849),0))</f>
        <v>0</v>
      </c>
      <c r="DL853" s="340">
        <f>IF(DL$8="",0,IF($T847=справочники!$H$10,$T851*SUMIFS(DL$10:DL$36,$H$10:$H$36,$T849),0))</f>
        <v>0</v>
      </c>
      <c r="DM853" s="340">
        <f>IF(DM$8="",0,IF($T847=справочники!$H$10,$T851*SUMIFS(DM$10:DM$36,$H$10:$H$36,$T849),0))</f>
        <v>0</v>
      </c>
      <c r="DN853" s="340">
        <f>IF(DN$8="",0,IF($T847=справочники!$H$10,$T851*SUMIFS(DN$10:DN$36,$H$10:$H$36,$T849),0))</f>
        <v>0</v>
      </c>
      <c r="DO853" s="340">
        <f>IF(DO$8="",0,IF($T847=справочники!$H$10,$T851*SUMIFS(DO$10:DO$36,$H$10:$H$36,$T849),0))</f>
        <v>0</v>
      </c>
      <c r="DP853" s="340">
        <f>IF(DP$8="",0,IF($T847=справочники!$H$10,$T851*SUMIFS(DP$10:DP$36,$H$10:$H$36,$T849),0))</f>
        <v>0</v>
      </c>
      <c r="DQ853" s="340">
        <f>IF(DQ$8="",0,IF($T847=справочники!$H$10,$T851*SUMIFS(DQ$10:DQ$36,$H$10:$H$36,$T849),0))</f>
        <v>0</v>
      </c>
      <c r="DR853" s="340">
        <f>IF(DR$8="",0,IF($T847=справочники!$H$10,$T851*SUMIFS(DR$10:DR$36,$H$10:$H$36,$T849),0))</f>
        <v>0</v>
      </c>
      <c r="DS853" s="340">
        <f>IF(DS$8="",0,IF($T847=справочники!$H$10,$T851*SUMIFS(DS$10:DS$36,$H$10:$H$36,$T849),0))</f>
        <v>0</v>
      </c>
      <c r="DT853" s="340">
        <f>IF(DT$8="",0,IF($T847=справочники!$H$10,$T851*SUMIFS(DT$10:DT$36,$H$10:$H$36,$T849),0))</f>
        <v>0</v>
      </c>
      <c r="DU853" s="3"/>
      <c r="DV853" s="3"/>
    </row>
    <row r="854" spans="1:126" ht="4.2" customHeight="1">
      <c r="A854" s="1"/>
      <c r="B854" s="1"/>
      <c r="C854" s="1"/>
      <c r="D854" s="1"/>
      <c r="E854" s="261"/>
      <c r="F854" s="47"/>
      <c r="G854" s="229"/>
      <c r="H854" s="1"/>
      <c r="I854" s="1"/>
      <c r="J854" s="1"/>
      <c r="K854" s="1"/>
      <c r="L854" s="1"/>
      <c r="M854" s="5"/>
      <c r="N854" s="1"/>
      <c r="O854" s="1"/>
      <c r="P854" s="5"/>
      <c r="Q854" s="1"/>
      <c r="R854" s="1"/>
      <c r="S854" s="5"/>
      <c r="T854" s="7"/>
      <c r="U854" s="23"/>
      <c r="V854" s="1"/>
      <c r="W854" s="11"/>
      <c r="X854" s="10"/>
      <c r="Y854" s="45"/>
      <c r="Z854" s="92"/>
      <c r="AA854" s="354"/>
      <c r="AB854" s="354"/>
      <c r="AC854" s="354"/>
      <c r="AD854" s="354"/>
      <c r="AE854" s="354"/>
      <c r="AF854" s="354"/>
      <c r="AG854" s="354"/>
      <c r="AH854" s="354"/>
      <c r="AI854" s="354"/>
      <c r="AJ854" s="354"/>
      <c r="AK854" s="354"/>
      <c r="AL854" s="354"/>
      <c r="AM854" s="354"/>
      <c r="AN854" s="354"/>
      <c r="AO854" s="354"/>
      <c r="AP854" s="354"/>
      <c r="AQ854" s="354"/>
      <c r="AR854" s="354"/>
      <c r="AS854" s="354"/>
      <c r="AT854" s="354"/>
      <c r="AU854" s="354"/>
      <c r="AV854" s="354"/>
      <c r="AW854" s="354"/>
      <c r="AX854" s="354"/>
      <c r="AY854" s="354"/>
      <c r="AZ854" s="354"/>
      <c r="BA854" s="354"/>
      <c r="BB854" s="354"/>
      <c r="BC854" s="354"/>
      <c r="BD854" s="354"/>
      <c r="BE854" s="354"/>
      <c r="BF854" s="354"/>
      <c r="BG854" s="354"/>
      <c r="BH854" s="354"/>
      <c r="BI854" s="354"/>
      <c r="BJ854" s="354"/>
      <c r="BK854" s="354"/>
      <c r="BL854" s="354"/>
      <c r="BM854" s="354"/>
      <c r="BN854" s="354"/>
      <c r="BO854" s="354"/>
      <c r="BP854" s="354"/>
      <c r="BQ854" s="354"/>
      <c r="BR854" s="354"/>
      <c r="BS854" s="354"/>
      <c r="BT854" s="354"/>
      <c r="BU854" s="354"/>
      <c r="BV854" s="354"/>
      <c r="BW854" s="354"/>
      <c r="BX854" s="354"/>
      <c r="BY854" s="354"/>
      <c r="BZ854" s="354"/>
      <c r="CA854" s="354"/>
      <c r="CB854" s="354"/>
      <c r="CC854" s="354"/>
      <c r="CD854" s="354"/>
      <c r="CE854" s="354"/>
      <c r="CF854" s="354"/>
      <c r="CG854" s="354"/>
      <c r="CH854" s="354"/>
      <c r="CI854" s="354"/>
      <c r="CJ854" s="354"/>
      <c r="CK854" s="354"/>
      <c r="CL854" s="354"/>
      <c r="CM854" s="354"/>
      <c r="CN854" s="354"/>
      <c r="CO854" s="354"/>
      <c r="CP854" s="354"/>
      <c r="CQ854" s="354"/>
      <c r="CR854" s="354"/>
      <c r="CS854" s="354"/>
      <c r="CT854" s="354"/>
      <c r="CU854" s="354"/>
      <c r="CV854" s="354"/>
      <c r="CW854" s="354"/>
      <c r="CX854" s="354"/>
      <c r="CY854" s="354"/>
      <c r="CZ854" s="354"/>
      <c r="DA854" s="354"/>
      <c r="DB854" s="354"/>
      <c r="DC854" s="354"/>
      <c r="DD854" s="354"/>
      <c r="DE854" s="354"/>
      <c r="DF854" s="354"/>
      <c r="DG854" s="354"/>
      <c r="DH854" s="354"/>
      <c r="DI854" s="354"/>
      <c r="DJ854" s="354"/>
      <c r="DK854" s="354"/>
      <c r="DL854" s="354"/>
      <c r="DM854" s="354"/>
      <c r="DN854" s="354"/>
      <c r="DO854" s="354"/>
      <c r="DP854" s="354"/>
      <c r="DQ854" s="354"/>
      <c r="DR854" s="354"/>
      <c r="DS854" s="354"/>
      <c r="DT854" s="354"/>
      <c r="DU854" s="1"/>
      <c r="DV854" s="1"/>
    </row>
    <row r="855" spans="1:126" s="237" customFormat="1" ht="10.199999999999999">
      <c r="A855" s="226"/>
      <c r="B855" s="243" t="s">
        <v>127</v>
      </c>
      <c r="C855" s="228"/>
      <c r="D855" s="227"/>
      <c r="E855" s="268"/>
      <c r="F855" s="114"/>
      <c r="G855" s="229"/>
      <c r="H855" s="226"/>
      <c r="I855" s="226" t="str">
        <f>$I$172</f>
        <v>Оборачиваемость начислений расходов</v>
      </c>
      <c r="J855" s="226"/>
      <c r="K855" s="226"/>
      <c r="L855" s="226"/>
      <c r="M855" s="229"/>
      <c r="N855" s="226"/>
      <c r="O855" s="226"/>
      <c r="P855" s="229"/>
      <c r="Q855" s="226" t="s">
        <v>40</v>
      </c>
      <c r="R855" s="226"/>
      <c r="S855" s="229" t="s">
        <v>6</v>
      </c>
      <c r="T855" s="307"/>
      <c r="U855" s="226"/>
      <c r="V855" s="226"/>
      <c r="W855" s="233"/>
      <c r="X855" s="234"/>
      <c r="Y855" s="245"/>
      <c r="Z855" s="246"/>
      <c r="AA855" s="346"/>
      <c r="AB855" s="346"/>
      <c r="AC855" s="346"/>
      <c r="AD855" s="346"/>
      <c r="AE855" s="346"/>
      <c r="AF855" s="346"/>
      <c r="AG855" s="346"/>
      <c r="AH855" s="346"/>
      <c r="AI855" s="346"/>
      <c r="AJ855" s="346"/>
      <c r="AK855" s="346"/>
      <c r="AL855" s="346"/>
      <c r="AM855" s="346"/>
      <c r="AN855" s="346"/>
      <c r="AO855" s="346"/>
      <c r="AP855" s="346"/>
      <c r="AQ855" s="346"/>
      <c r="AR855" s="346"/>
      <c r="AS855" s="346"/>
      <c r="AT855" s="346"/>
      <c r="AU855" s="346"/>
      <c r="AV855" s="346"/>
      <c r="AW855" s="346"/>
      <c r="AX855" s="346"/>
      <c r="AY855" s="346"/>
      <c r="AZ855" s="346"/>
      <c r="BA855" s="346"/>
      <c r="BB855" s="346"/>
      <c r="BC855" s="346"/>
      <c r="BD855" s="346"/>
      <c r="BE855" s="346"/>
      <c r="BF855" s="346"/>
      <c r="BG855" s="346"/>
      <c r="BH855" s="346"/>
      <c r="BI855" s="346"/>
      <c r="BJ855" s="346"/>
      <c r="BK855" s="346"/>
      <c r="BL855" s="346"/>
      <c r="BM855" s="346"/>
      <c r="BN855" s="346"/>
      <c r="BO855" s="346"/>
      <c r="BP855" s="346"/>
      <c r="BQ855" s="346"/>
      <c r="BR855" s="346"/>
      <c r="BS855" s="346"/>
      <c r="BT855" s="346"/>
      <c r="BU855" s="346"/>
      <c r="BV855" s="346"/>
      <c r="BW855" s="346"/>
      <c r="BX855" s="346"/>
      <c r="BY855" s="346"/>
      <c r="BZ855" s="346"/>
      <c r="CA855" s="346"/>
      <c r="CB855" s="346"/>
      <c r="CC855" s="346"/>
      <c r="CD855" s="346"/>
      <c r="CE855" s="346"/>
      <c r="CF855" s="346"/>
      <c r="CG855" s="346"/>
      <c r="CH855" s="346"/>
      <c r="CI855" s="346"/>
      <c r="CJ855" s="346"/>
      <c r="CK855" s="346"/>
      <c r="CL855" s="346"/>
      <c r="CM855" s="346"/>
      <c r="CN855" s="346"/>
      <c r="CO855" s="346"/>
      <c r="CP855" s="346"/>
      <c r="CQ855" s="346"/>
      <c r="CR855" s="346"/>
      <c r="CS855" s="346"/>
      <c r="CT855" s="346"/>
      <c r="CU855" s="346"/>
      <c r="CV855" s="346"/>
      <c r="CW855" s="346"/>
      <c r="CX855" s="346"/>
      <c r="CY855" s="346"/>
      <c r="CZ855" s="346"/>
      <c r="DA855" s="346"/>
      <c r="DB855" s="346"/>
      <c r="DC855" s="346"/>
      <c r="DD855" s="346"/>
      <c r="DE855" s="346"/>
      <c r="DF855" s="346"/>
      <c r="DG855" s="346"/>
      <c r="DH855" s="346"/>
      <c r="DI855" s="346"/>
      <c r="DJ855" s="346"/>
      <c r="DK855" s="346"/>
      <c r="DL855" s="346"/>
      <c r="DM855" s="346"/>
      <c r="DN855" s="346"/>
      <c r="DO855" s="346"/>
      <c r="DP855" s="346"/>
      <c r="DQ855" s="346"/>
      <c r="DR855" s="346"/>
      <c r="DS855" s="346"/>
      <c r="DT855" s="346"/>
      <c r="DU855" s="226"/>
      <c r="DV855" s="226"/>
    </row>
    <row r="856" spans="1:126" ht="4.2" customHeight="1">
      <c r="A856" s="1"/>
      <c r="B856" s="1"/>
      <c r="C856" s="1"/>
      <c r="D856" s="1"/>
      <c r="E856" s="261"/>
      <c r="F856" s="47"/>
      <c r="G856" s="229"/>
      <c r="H856" s="1"/>
      <c r="I856" s="1"/>
      <c r="J856" s="1"/>
      <c r="K856" s="1"/>
      <c r="L856" s="1"/>
      <c r="M856" s="5"/>
      <c r="N856" s="1"/>
      <c r="O856" s="1"/>
      <c r="P856" s="5"/>
      <c r="Q856" s="1"/>
      <c r="R856" s="1"/>
      <c r="S856" s="5"/>
      <c r="T856" s="7"/>
      <c r="U856" s="23"/>
      <c r="V856" s="1"/>
      <c r="W856" s="11"/>
      <c r="X856" s="10"/>
      <c r="Y856" s="45"/>
      <c r="Z856" s="92"/>
      <c r="AA856" s="354"/>
      <c r="AB856" s="354"/>
      <c r="AC856" s="354"/>
      <c r="AD856" s="354"/>
      <c r="AE856" s="354"/>
      <c r="AF856" s="354"/>
      <c r="AG856" s="354"/>
      <c r="AH856" s="354"/>
      <c r="AI856" s="354"/>
      <c r="AJ856" s="354"/>
      <c r="AK856" s="354"/>
      <c r="AL856" s="354"/>
      <c r="AM856" s="354"/>
      <c r="AN856" s="354"/>
      <c r="AO856" s="354"/>
      <c r="AP856" s="354"/>
      <c r="AQ856" s="354"/>
      <c r="AR856" s="354"/>
      <c r="AS856" s="354"/>
      <c r="AT856" s="354"/>
      <c r="AU856" s="354"/>
      <c r="AV856" s="354"/>
      <c r="AW856" s="354"/>
      <c r="AX856" s="354"/>
      <c r="AY856" s="354"/>
      <c r="AZ856" s="354"/>
      <c r="BA856" s="354"/>
      <c r="BB856" s="354"/>
      <c r="BC856" s="354"/>
      <c r="BD856" s="354"/>
      <c r="BE856" s="354"/>
      <c r="BF856" s="354"/>
      <c r="BG856" s="354"/>
      <c r="BH856" s="354"/>
      <c r="BI856" s="354"/>
      <c r="BJ856" s="354"/>
      <c r="BK856" s="354"/>
      <c r="BL856" s="354"/>
      <c r="BM856" s="354"/>
      <c r="BN856" s="354"/>
      <c r="BO856" s="354"/>
      <c r="BP856" s="354"/>
      <c r="BQ856" s="354"/>
      <c r="BR856" s="354"/>
      <c r="BS856" s="354"/>
      <c r="BT856" s="354"/>
      <c r="BU856" s="354"/>
      <c r="BV856" s="354"/>
      <c r="BW856" s="354"/>
      <c r="BX856" s="354"/>
      <c r="BY856" s="354"/>
      <c r="BZ856" s="354"/>
      <c r="CA856" s="354"/>
      <c r="CB856" s="354"/>
      <c r="CC856" s="354"/>
      <c r="CD856" s="354"/>
      <c r="CE856" s="354"/>
      <c r="CF856" s="354"/>
      <c r="CG856" s="354"/>
      <c r="CH856" s="354"/>
      <c r="CI856" s="354"/>
      <c r="CJ856" s="354"/>
      <c r="CK856" s="354"/>
      <c r="CL856" s="354"/>
      <c r="CM856" s="354"/>
      <c r="CN856" s="354"/>
      <c r="CO856" s="354"/>
      <c r="CP856" s="354"/>
      <c r="CQ856" s="354"/>
      <c r="CR856" s="354"/>
      <c r="CS856" s="354"/>
      <c r="CT856" s="354"/>
      <c r="CU856" s="354"/>
      <c r="CV856" s="354"/>
      <c r="CW856" s="354"/>
      <c r="CX856" s="354"/>
      <c r="CY856" s="354"/>
      <c r="CZ856" s="354"/>
      <c r="DA856" s="354"/>
      <c r="DB856" s="354"/>
      <c r="DC856" s="354"/>
      <c r="DD856" s="354"/>
      <c r="DE856" s="354"/>
      <c r="DF856" s="354"/>
      <c r="DG856" s="354"/>
      <c r="DH856" s="354"/>
      <c r="DI856" s="354"/>
      <c r="DJ856" s="354"/>
      <c r="DK856" s="354"/>
      <c r="DL856" s="354"/>
      <c r="DM856" s="354"/>
      <c r="DN856" s="354"/>
      <c r="DO856" s="354"/>
      <c r="DP856" s="354"/>
      <c r="DQ856" s="354"/>
      <c r="DR856" s="354"/>
      <c r="DS856" s="354"/>
      <c r="DT856" s="354"/>
      <c r="DU856" s="1"/>
      <c r="DV856" s="1"/>
    </row>
    <row r="857" spans="1:126" s="4" customFormat="1">
      <c r="A857" s="3"/>
      <c r="B857" s="257" t="s">
        <v>126</v>
      </c>
      <c r="C857" s="3"/>
      <c r="D857" s="3"/>
      <c r="E857" s="9" t="str">
        <f>IF(OR(Главная!$N$19=справочники!$N$10,Главная!$N$19=справочники!$N$11),"",IF(T857=справочники!$P$10,"","ндс(-)"))</f>
        <v>ндс(-)</v>
      </c>
      <c r="F857" s="50"/>
      <c r="G857" s="230"/>
      <c r="H857" s="12" t="str">
        <f>B857&amp;N847</f>
        <v>Начисление - Коммунальные расходы, вывоз отх.</v>
      </c>
      <c r="I857" s="12"/>
      <c r="J857" s="3"/>
      <c r="K857" s="3"/>
      <c r="L857" s="3"/>
      <c r="M857" s="5"/>
      <c r="N857" s="35" t="str">
        <f>Главная!$Y$8</f>
        <v>итого</v>
      </c>
      <c r="O857" s="35"/>
      <c r="P857" s="5"/>
      <c r="Q857" s="334" t="s">
        <v>25</v>
      </c>
      <c r="R857" s="35"/>
      <c r="S857" s="35"/>
      <c r="T857" s="61" t="str">
        <f>T853</f>
        <v>облагается НДС</v>
      </c>
      <c r="U857" s="35"/>
      <c r="V857" s="35"/>
      <c r="W857" s="337">
        <f>SUM($Y857:$DU857)</f>
        <v>0</v>
      </c>
      <c r="X857" s="37"/>
      <c r="Y857" s="45"/>
      <c r="Z857" s="98"/>
      <c r="AA857" s="340">
        <f t="shared" ref="AA857:BF857" si="2342">IF(AA$8="",0,IF(AA$1=1,SUMIFS(853:853,$1:$1,"&gt;="&amp;1,$1:$1,"&lt;="&amp;INT($T855/30))+($T855/30-INT($T855/30))*SUMIFS(853:853,$1:$1,INT($T855/30)+1),0)+($T855/30-INT($T855/30))*SUMIFS(853:853,$1:$1,AA$1+INT($T855/30)+1)+(INT($T855/30)+1-$T855/30)*SUMIFS(853:853,$1:$1,AA$1+INT($T855/30)))</f>
        <v>0</v>
      </c>
      <c r="AB857" s="340">
        <f t="shared" si="2342"/>
        <v>0</v>
      </c>
      <c r="AC857" s="340">
        <f t="shared" si="2342"/>
        <v>0</v>
      </c>
      <c r="AD857" s="340">
        <f t="shared" si="2342"/>
        <v>0</v>
      </c>
      <c r="AE857" s="340">
        <f t="shared" si="2342"/>
        <v>0</v>
      </c>
      <c r="AF857" s="340">
        <f t="shared" si="2342"/>
        <v>0</v>
      </c>
      <c r="AG857" s="340">
        <f t="shared" si="2342"/>
        <v>0</v>
      </c>
      <c r="AH857" s="340">
        <f t="shared" si="2342"/>
        <v>0</v>
      </c>
      <c r="AI857" s="340">
        <f t="shared" si="2342"/>
        <v>0</v>
      </c>
      <c r="AJ857" s="340">
        <f t="shared" si="2342"/>
        <v>0</v>
      </c>
      <c r="AK857" s="340">
        <f t="shared" si="2342"/>
        <v>0</v>
      </c>
      <c r="AL857" s="340">
        <f t="shared" si="2342"/>
        <v>0</v>
      </c>
      <c r="AM857" s="340">
        <f t="shared" si="2342"/>
        <v>0</v>
      </c>
      <c r="AN857" s="340">
        <f t="shared" si="2342"/>
        <v>0</v>
      </c>
      <c r="AO857" s="340">
        <f t="shared" si="2342"/>
        <v>0</v>
      </c>
      <c r="AP857" s="340">
        <f t="shared" si="2342"/>
        <v>0</v>
      </c>
      <c r="AQ857" s="340">
        <f t="shared" si="2342"/>
        <v>0</v>
      </c>
      <c r="AR857" s="340">
        <f t="shared" si="2342"/>
        <v>0</v>
      </c>
      <c r="AS857" s="340">
        <f t="shared" si="2342"/>
        <v>0</v>
      </c>
      <c r="AT857" s="340">
        <f t="shared" si="2342"/>
        <v>0</v>
      </c>
      <c r="AU857" s="340">
        <f t="shared" si="2342"/>
        <v>0</v>
      </c>
      <c r="AV857" s="340">
        <f t="shared" si="2342"/>
        <v>0</v>
      </c>
      <c r="AW857" s="340">
        <f t="shared" si="2342"/>
        <v>0</v>
      </c>
      <c r="AX857" s="340">
        <f t="shared" si="2342"/>
        <v>0</v>
      </c>
      <c r="AY857" s="340">
        <f t="shared" si="2342"/>
        <v>0</v>
      </c>
      <c r="AZ857" s="340">
        <f t="shared" si="2342"/>
        <v>0</v>
      </c>
      <c r="BA857" s="340">
        <f t="shared" si="2342"/>
        <v>0</v>
      </c>
      <c r="BB857" s="340">
        <f t="shared" si="2342"/>
        <v>0</v>
      </c>
      <c r="BC857" s="340">
        <f t="shared" si="2342"/>
        <v>0</v>
      </c>
      <c r="BD857" s="340">
        <f t="shared" si="2342"/>
        <v>0</v>
      </c>
      <c r="BE857" s="340">
        <f t="shared" si="2342"/>
        <v>0</v>
      </c>
      <c r="BF857" s="340">
        <f t="shared" si="2342"/>
        <v>0</v>
      </c>
      <c r="BG857" s="340">
        <f t="shared" ref="BG857:CL857" si="2343">IF(BG$8="",0,IF(BG$1=1,SUMIFS(853:853,$1:$1,"&gt;="&amp;1,$1:$1,"&lt;="&amp;INT($T855/30))+($T855/30-INT($T855/30))*SUMIFS(853:853,$1:$1,INT($T855/30)+1),0)+($T855/30-INT($T855/30))*SUMIFS(853:853,$1:$1,BG$1+INT($T855/30)+1)+(INT($T855/30)+1-$T855/30)*SUMIFS(853:853,$1:$1,BG$1+INT($T855/30)))</f>
        <v>0</v>
      </c>
      <c r="BH857" s="340">
        <f t="shared" si="2343"/>
        <v>0</v>
      </c>
      <c r="BI857" s="340">
        <f t="shared" si="2343"/>
        <v>0</v>
      </c>
      <c r="BJ857" s="340">
        <f t="shared" si="2343"/>
        <v>0</v>
      </c>
      <c r="BK857" s="340">
        <f t="shared" si="2343"/>
        <v>0</v>
      </c>
      <c r="BL857" s="340">
        <f t="shared" si="2343"/>
        <v>0</v>
      </c>
      <c r="BM857" s="340">
        <f t="shared" si="2343"/>
        <v>0</v>
      </c>
      <c r="BN857" s="340">
        <f t="shared" si="2343"/>
        <v>0</v>
      </c>
      <c r="BO857" s="340">
        <f t="shared" si="2343"/>
        <v>0</v>
      </c>
      <c r="BP857" s="340">
        <f t="shared" si="2343"/>
        <v>0</v>
      </c>
      <c r="BQ857" s="340">
        <f t="shared" si="2343"/>
        <v>0</v>
      </c>
      <c r="BR857" s="340">
        <f t="shared" si="2343"/>
        <v>0</v>
      </c>
      <c r="BS857" s="340">
        <f t="shared" si="2343"/>
        <v>0</v>
      </c>
      <c r="BT857" s="340">
        <f t="shared" si="2343"/>
        <v>0</v>
      </c>
      <c r="BU857" s="340">
        <f t="shared" si="2343"/>
        <v>0</v>
      </c>
      <c r="BV857" s="340">
        <f t="shared" si="2343"/>
        <v>0</v>
      </c>
      <c r="BW857" s="340">
        <f t="shared" si="2343"/>
        <v>0</v>
      </c>
      <c r="BX857" s="340">
        <f t="shared" si="2343"/>
        <v>0</v>
      </c>
      <c r="BY857" s="340">
        <f t="shared" si="2343"/>
        <v>0</v>
      </c>
      <c r="BZ857" s="340">
        <f t="shared" si="2343"/>
        <v>0</v>
      </c>
      <c r="CA857" s="340">
        <f t="shared" si="2343"/>
        <v>0</v>
      </c>
      <c r="CB857" s="340">
        <f t="shared" si="2343"/>
        <v>0</v>
      </c>
      <c r="CC857" s="340">
        <f t="shared" si="2343"/>
        <v>0</v>
      </c>
      <c r="CD857" s="340">
        <f t="shared" si="2343"/>
        <v>0</v>
      </c>
      <c r="CE857" s="340">
        <f t="shared" si="2343"/>
        <v>0</v>
      </c>
      <c r="CF857" s="340">
        <f t="shared" si="2343"/>
        <v>0</v>
      </c>
      <c r="CG857" s="340">
        <f t="shared" si="2343"/>
        <v>0</v>
      </c>
      <c r="CH857" s="340">
        <f t="shared" si="2343"/>
        <v>0</v>
      </c>
      <c r="CI857" s="340">
        <f t="shared" si="2343"/>
        <v>0</v>
      </c>
      <c r="CJ857" s="340">
        <f t="shared" si="2343"/>
        <v>0</v>
      </c>
      <c r="CK857" s="340">
        <f t="shared" si="2343"/>
        <v>0</v>
      </c>
      <c r="CL857" s="340">
        <f t="shared" si="2343"/>
        <v>0</v>
      </c>
      <c r="CM857" s="340">
        <f t="shared" ref="CM857:DT857" si="2344">IF(CM$8="",0,IF(CM$1=1,SUMIFS(853:853,$1:$1,"&gt;="&amp;1,$1:$1,"&lt;="&amp;INT($T855/30))+($T855/30-INT($T855/30))*SUMIFS(853:853,$1:$1,INT($T855/30)+1),0)+($T855/30-INT($T855/30))*SUMIFS(853:853,$1:$1,CM$1+INT($T855/30)+1)+(INT($T855/30)+1-$T855/30)*SUMIFS(853:853,$1:$1,CM$1+INT($T855/30)))</f>
        <v>0</v>
      </c>
      <c r="CN857" s="340">
        <f t="shared" si="2344"/>
        <v>0</v>
      </c>
      <c r="CO857" s="340">
        <f t="shared" si="2344"/>
        <v>0</v>
      </c>
      <c r="CP857" s="340">
        <f t="shared" si="2344"/>
        <v>0</v>
      </c>
      <c r="CQ857" s="340">
        <f t="shared" si="2344"/>
        <v>0</v>
      </c>
      <c r="CR857" s="340">
        <f t="shared" si="2344"/>
        <v>0</v>
      </c>
      <c r="CS857" s="340">
        <f t="shared" si="2344"/>
        <v>0</v>
      </c>
      <c r="CT857" s="340">
        <f t="shared" si="2344"/>
        <v>0</v>
      </c>
      <c r="CU857" s="340">
        <f t="shared" si="2344"/>
        <v>0</v>
      </c>
      <c r="CV857" s="340">
        <f t="shared" si="2344"/>
        <v>0</v>
      </c>
      <c r="CW857" s="340">
        <f t="shared" si="2344"/>
        <v>0</v>
      </c>
      <c r="CX857" s="340">
        <f t="shared" si="2344"/>
        <v>0</v>
      </c>
      <c r="CY857" s="340">
        <f t="shared" si="2344"/>
        <v>0</v>
      </c>
      <c r="CZ857" s="340">
        <f t="shared" si="2344"/>
        <v>0</v>
      </c>
      <c r="DA857" s="340">
        <f t="shared" si="2344"/>
        <v>0</v>
      </c>
      <c r="DB857" s="340">
        <f t="shared" si="2344"/>
        <v>0</v>
      </c>
      <c r="DC857" s="340">
        <f t="shared" si="2344"/>
        <v>0</v>
      </c>
      <c r="DD857" s="340">
        <f t="shared" si="2344"/>
        <v>0</v>
      </c>
      <c r="DE857" s="340">
        <f t="shared" si="2344"/>
        <v>0</v>
      </c>
      <c r="DF857" s="340">
        <f t="shared" si="2344"/>
        <v>0</v>
      </c>
      <c r="DG857" s="340">
        <f t="shared" si="2344"/>
        <v>0</v>
      </c>
      <c r="DH857" s="340">
        <f t="shared" si="2344"/>
        <v>0</v>
      </c>
      <c r="DI857" s="340">
        <f t="shared" si="2344"/>
        <v>0</v>
      </c>
      <c r="DJ857" s="340">
        <f t="shared" si="2344"/>
        <v>0</v>
      </c>
      <c r="DK857" s="340">
        <f t="shared" si="2344"/>
        <v>0</v>
      </c>
      <c r="DL857" s="340">
        <f t="shared" si="2344"/>
        <v>0</v>
      </c>
      <c r="DM857" s="340">
        <f t="shared" si="2344"/>
        <v>0</v>
      </c>
      <c r="DN857" s="340">
        <f t="shared" si="2344"/>
        <v>0</v>
      </c>
      <c r="DO857" s="340">
        <f t="shared" si="2344"/>
        <v>0</v>
      </c>
      <c r="DP857" s="340">
        <f t="shared" si="2344"/>
        <v>0</v>
      </c>
      <c r="DQ857" s="340">
        <f t="shared" si="2344"/>
        <v>0</v>
      </c>
      <c r="DR857" s="340">
        <f t="shared" si="2344"/>
        <v>0</v>
      </c>
      <c r="DS857" s="340">
        <f t="shared" si="2344"/>
        <v>0</v>
      </c>
      <c r="DT857" s="340">
        <f t="shared" si="2344"/>
        <v>0</v>
      </c>
      <c r="DU857" s="3"/>
      <c r="DV857" s="3"/>
    </row>
    <row r="858" spans="1:126" ht="4.2" customHeight="1">
      <c r="A858" s="1"/>
      <c r="B858" s="1"/>
      <c r="C858" s="1"/>
      <c r="D858" s="1"/>
      <c r="E858" s="261"/>
      <c r="F858" s="47"/>
      <c r="G858" s="229"/>
      <c r="H858" s="1"/>
      <c r="I858" s="1"/>
      <c r="J858" s="1"/>
      <c r="K858" s="1"/>
      <c r="L858" s="1"/>
      <c r="M858" s="5"/>
      <c r="N858" s="1"/>
      <c r="O858" s="1"/>
      <c r="P858" s="5"/>
      <c r="Q858" s="1"/>
      <c r="R858" s="1"/>
      <c r="S858" s="5"/>
      <c r="T858" s="7"/>
      <c r="U858" s="23"/>
      <c r="V858" s="1"/>
      <c r="W858" s="11"/>
      <c r="X858" s="10"/>
      <c r="Y858" s="45"/>
      <c r="Z858" s="92"/>
      <c r="AA858" s="354"/>
      <c r="AB858" s="354"/>
      <c r="AC858" s="354"/>
      <c r="AD858" s="354"/>
      <c r="AE858" s="354"/>
      <c r="AF858" s="354"/>
      <c r="AG858" s="354"/>
      <c r="AH858" s="354"/>
      <c r="AI858" s="354"/>
      <c r="AJ858" s="354"/>
      <c r="AK858" s="354"/>
      <c r="AL858" s="354"/>
      <c r="AM858" s="354"/>
      <c r="AN858" s="354"/>
      <c r="AO858" s="354"/>
      <c r="AP858" s="354"/>
      <c r="AQ858" s="354"/>
      <c r="AR858" s="354"/>
      <c r="AS858" s="354"/>
      <c r="AT858" s="354"/>
      <c r="AU858" s="354"/>
      <c r="AV858" s="354"/>
      <c r="AW858" s="354"/>
      <c r="AX858" s="354"/>
      <c r="AY858" s="354"/>
      <c r="AZ858" s="354"/>
      <c r="BA858" s="354"/>
      <c r="BB858" s="354"/>
      <c r="BC858" s="354"/>
      <c r="BD858" s="354"/>
      <c r="BE858" s="354"/>
      <c r="BF858" s="354"/>
      <c r="BG858" s="354"/>
      <c r="BH858" s="354"/>
      <c r="BI858" s="354"/>
      <c r="BJ858" s="354"/>
      <c r="BK858" s="354"/>
      <c r="BL858" s="354"/>
      <c r="BM858" s="354"/>
      <c r="BN858" s="354"/>
      <c r="BO858" s="354"/>
      <c r="BP858" s="354"/>
      <c r="BQ858" s="354"/>
      <c r="BR858" s="354"/>
      <c r="BS858" s="354"/>
      <c r="BT858" s="354"/>
      <c r="BU858" s="354"/>
      <c r="BV858" s="354"/>
      <c r="BW858" s="354"/>
      <c r="BX858" s="354"/>
      <c r="BY858" s="354"/>
      <c r="BZ858" s="354"/>
      <c r="CA858" s="354"/>
      <c r="CB858" s="354"/>
      <c r="CC858" s="354"/>
      <c r="CD858" s="354"/>
      <c r="CE858" s="354"/>
      <c r="CF858" s="354"/>
      <c r="CG858" s="354"/>
      <c r="CH858" s="354"/>
      <c r="CI858" s="354"/>
      <c r="CJ858" s="354"/>
      <c r="CK858" s="354"/>
      <c r="CL858" s="354"/>
      <c r="CM858" s="354"/>
      <c r="CN858" s="354"/>
      <c r="CO858" s="354"/>
      <c r="CP858" s="354"/>
      <c r="CQ858" s="354"/>
      <c r="CR858" s="354"/>
      <c r="CS858" s="354"/>
      <c r="CT858" s="354"/>
      <c r="CU858" s="354"/>
      <c r="CV858" s="354"/>
      <c r="CW858" s="354"/>
      <c r="CX858" s="354"/>
      <c r="CY858" s="354"/>
      <c r="CZ858" s="354"/>
      <c r="DA858" s="354"/>
      <c r="DB858" s="354"/>
      <c r="DC858" s="354"/>
      <c r="DD858" s="354"/>
      <c r="DE858" s="354"/>
      <c r="DF858" s="354"/>
      <c r="DG858" s="354"/>
      <c r="DH858" s="354"/>
      <c r="DI858" s="354"/>
      <c r="DJ858" s="354"/>
      <c r="DK858" s="354"/>
      <c r="DL858" s="354"/>
      <c r="DM858" s="354"/>
      <c r="DN858" s="354"/>
      <c r="DO858" s="354"/>
      <c r="DP858" s="354"/>
      <c r="DQ858" s="354"/>
      <c r="DR858" s="354"/>
      <c r="DS858" s="354"/>
      <c r="DT858" s="354"/>
      <c r="DU858" s="1"/>
      <c r="DV858" s="1"/>
    </row>
    <row r="859" spans="1:126" s="237" customFormat="1" ht="10.199999999999999">
      <c r="A859" s="226"/>
      <c r="B859" s="243" t="s">
        <v>133</v>
      </c>
      <c r="C859" s="228"/>
      <c r="D859" s="227"/>
      <c r="E859" s="268"/>
      <c r="F859" s="114"/>
      <c r="G859" s="229"/>
      <c r="H859" s="226"/>
      <c r="I859" s="226" t="e">
        <f>#REF!</f>
        <v>#REF!</v>
      </c>
      <c r="J859" s="226"/>
      <c r="K859" s="226"/>
      <c r="L859" s="226"/>
      <c r="M859" s="229"/>
      <c r="N859" s="226"/>
      <c r="O859" s="226"/>
      <c r="P859" s="229"/>
      <c r="Q859" s="226" t="s">
        <v>40</v>
      </c>
      <c r="R859" s="226"/>
      <c r="S859" s="229" t="s">
        <v>6</v>
      </c>
      <c r="T859" s="307"/>
      <c r="U859" s="226"/>
      <c r="V859" s="226"/>
      <c r="W859" s="233"/>
      <c r="X859" s="234"/>
      <c r="Y859" s="245"/>
      <c r="Z859" s="246"/>
      <c r="AA859" s="346"/>
      <c r="AB859" s="346"/>
      <c r="AC859" s="346"/>
      <c r="AD859" s="346"/>
      <c r="AE859" s="346"/>
      <c r="AF859" s="346"/>
      <c r="AG859" s="346"/>
      <c r="AH859" s="346"/>
      <c r="AI859" s="346"/>
      <c r="AJ859" s="346"/>
      <c r="AK859" s="346"/>
      <c r="AL859" s="346"/>
      <c r="AM859" s="346"/>
      <c r="AN859" s="346"/>
      <c r="AO859" s="346"/>
      <c r="AP859" s="346"/>
      <c r="AQ859" s="346"/>
      <c r="AR859" s="346"/>
      <c r="AS859" s="346"/>
      <c r="AT859" s="346"/>
      <c r="AU859" s="346"/>
      <c r="AV859" s="346"/>
      <c r="AW859" s="346"/>
      <c r="AX859" s="346"/>
      <c r="AY859" s="346"/>
      <c r="AZ859" s="346"/>
      <c r="BA859" s="346"/>
      <c r="BB859" s="346"/>
      <c r="BC859" s="346"/>
      <c r="BD859" s="346"/>
      <c r="BE859" s="346"/>
      <c r="BF859" s="346"/>
      <c r="BG859" s="346"/>
      <c r="BH859" s="346"/>
      <c r="BI859" s="346"/>
      <c r="BJ859" s="346"/>
      <c r="BK859" s="346"/>
      <c r="BL859" s="346"/>
      <c r="BM859" s="346"/>
      <c r="BN859" s="346"/>
      <c r="BO859" s="346"/>
      <c r="BP859" s="346"/>
      <c r="BQ859" s="346"/>
      <c r="BR859" s="346"/>
      <c r="BS859" s="346"/>
      <c r="BT859" s="346"/>
      <c r="BU859" s="346"/>
      <c r="BV859" s="346"/>
      <c r="BW859" s="346"/>
      <c r="BX859" s="346"/>
      <c r="BY859" s="346"/>
      <c r="BZ859" s="346"/>
      <c r="CA859" s="346"/>
      <c r="CB859" s="346"/>
      <c r="CC859" s="346"/>
      <c r="CD859" s="346"/>
      <c r="CE859" s="346"/>
      <c r="CF859" s="346"/>
      <c r="CG859" s="346"/>
      <c r="CH859" s="346"/>
      <c r="CI859" s="346"/>
      <c r="CJ859" s="346"/>
      <c r="CK859" s="346"/>
      <c r="CL859" s="346"/>
      <c r="CM859" s="346"/>
      <c r="CN859" s="346"/>
      <c r="CO859" s="346"/>
      <c r="CP859" s="346"/>
      <c r="CQ859" s="346"/>
      <c r="CR859" s="346"/>
      <c r="CS859" s="346"/>
      <c r="CT859" s="346"/>
      <c r="CU859" s="346"/>
      <c r="CV859" s="346"/>
      <c r="CW859" s="346"/>
      <c r="CX859" s="346"/>
      <c r="CY859" s="346"/>
      <c r="CZ859" s="346"/>
      <c r="DA859" s="346"/>
      <c r="DB859" s="346"/>
      <c r="DC859" s="346"/>
      <c r="DD859" s="346"/>
      <c r="DE859" s="346"/>
      <c r="DF859" s="346"/>
      <c r="DG859" s="346"/>
      <c r="DH859" s="346"/>
      <c r="DI859" s="346"/>
      <c r="DJ859" s="346"/>
      <c r="DK859" s="346"/>
      <c r="DL859" s="346"/>
      <c r="DM859" s="346"/>
      <c r="DN859" s="346"/>
      <c r="DO859" s="346"/>
      <c r="DP859" s="346"/>
      <c r="DQ859" s="346"/>
      <c r="DR859" s="346"/>
      <c r="DS859" s="346"/>
      <c r="DT859" s="346"/>
      <c r="DU859" s="226"/>
      <c r="DV859" s="226"/>
    </row>
    <row r="860" spans="1:126" ht="4.2" customHeight="1">
      <c r="A860" s="1"/>
      <c r="B860" s="1"/>
      <c r="C860" s="1"/>
      <c r="D860" s="1"/>
      <c r="E860" s="261"/>
      <c r="F860" s="47"/>
      <c r="G860" s="229"/>
      <c r="H860" s="1"/>
      <c r="I860" s="1"/>
      <c r="J860" s="1"/>
      <c r="K860" s="1"/>
      <c r="L860" s="1"/>
      <c r="M860" s="5"/>
      <c r="N860" s="1"/>
      <c r="O860" s="1"/>
      <c r="P860" s="5"/>
      <c r="Q860" s="1"/>
      <c r="R860" s="1"/>
      <c r="S860" s="5"/>
      <c r="T860" s="7"/>
      <c r="U860" s="23"/>
      <c r="V860" s="1"/>
      <c r="W860" s="11"/>
      <c r="X860" s="10"/>
      <c r="Y860" s="45"/>
      <c r="Z860" s="92"/>
      <c r="AA860" s="354"/>
      <c r="AB860" s="354"/>
      <c r="AC860" s="354"/>
      <c r="AD860" s="354"/>
      <c r="AE860" s="354"/>
      <c r="AF860" s="354"/>
      <c r="AG860" s="354"/>
      <c r="AH860" s="354"/>
      <c r="AI860" s="354"/>
      <c r="AJ860" s="354"/>
      <c r="AK860" s="354"/>
      <c r="AL860" s="354"/>
      <c r="AM860" s="354"/>
      <c r="AN860" s="354"/>
      <c r="AO860" s="354"/>
      <c r="AP860" s="354"/>
      <c r="AQ860" s="354"/>
      <c r="AR860" s="354"/>
      <c r="AS860" s="354"/>
      <c r="AT860" s="354"/>
      <c r="AU860" s="354"/>
      <c r="AV860" s="354"/>
      <c r="AW860" s="354"/>
      <c r="AX860" s="354"/>
      <c r="AY860" s="354"/>
      <c r="AZ860" s="354"/>
      <c r="BA860" s="354"/>
      <c r="BB860" s="354"/>
      <c r="BC860" s="354"/>
      <c r="BD860" s="354"/>
      <c r="BE860" s="354"/>
      <c r="BF860" s="354"/>
      <c r="BG860" s="354"/>
      <c r="BH860" s="354"/>
      <c r="BI860" s="354"/>
      <c r="BJ860" s="354"/>
      <c r="BK860" s="354"/>
      <c r="BL860" s="354"/>
      <c r="BM860" s="354"/>
      <c r="BN860" s="354"/>
      <c r="BO860" s="354"/>
      <c r="BP860" s="354"/>
      <c r="BQ860" s="354"/>
      <c r="BR860" s="354"/>
      <c r="BS860" s="354"/>
      <c r="BT860" s="354"/>
      <c r="BU860" s="354"/>
      <c r="BV860" s="354"/>
      <c r="BW860" s="354"/>
      <c r="BX860" s="354"/>
      <c r="BY860" s="354"/>
      <c r="BZ860" s="354"/>
      <c r="CA860" s="354"/>
      <c r="CB860" s="354"/>
      <c r="CC860" s="354"/>
      <c r="CD860" s="354"/>
      <c r="CE860" s="354"/>
      <c r="CF860" s="354"/>
      <c r="CG860" s="354"/>
      <c r="CH860" s="354"/>
      <c r="CI860" s="354"/>
      <c r="CJ860" s="354"/>
      <c r="CK860" s="354"/>
      <c r="CL860" s="354"/>
      <c r="CM860" s="354"/>
      <c r="CN860" s="354"/>
      <c r="CO860" s="354"/>
      <c r="CP860" s="354"/>
      <c r="CQ860" s="354"/>
      <c r="CR860" s="354"/>
      <c r="CS860" s="354"/>
      <c r="CT860" s="354"/>
      <c r="CU860" s="354"/>
      <c r="CV860" s="354"/>
      <c r="CW860" s="354"/>
      <c r="CX860" s="354"/>
      <c r="CY860" s="354"/>
      <c r="CZ860" s="354"/>
      <c r="DA860" s="354"/>
      <c r="DB860" s="354"/>
      <c r="DC860" s="354"/>
      <c r="DD860" s="354"/>
      <c r="DE860" s="354"/>
      <c r="DF860" s="354"/>
      <c r="DG860" s="354"/>
      <c r="DH860" s="354"/>
      <c r="DI860" s="354"/>
      <c r="DJ860" s="354"/>
      <c r="DK860" s="354"/>
      <c r="DL860" s="354"/>
      <c r="DM860" s="354"/>
      <c r="DN860" s="354"/>
      <c r="DO860" s="354"/>
      <c r="DP860" s="354"/>
      <c r="DQ860" s="354"/>
      <c r="DR860" s="354"/>
      <c r="DS860" s="354"/>
      <c r="DT860" s="354"/>
      <c r="DU860" s="1"/>
      <c r="DV860" s="1"/>
    </row>
    <row r="861" spans="1:126" s="4" customFormat="1">
      <c r="A861" s="3"/>
      <c r="B861" s="257" t="s">
        <v>130</v>
      </c>
      <c r="C861" s="3"/>
      <c r="D861" s="3"/>
      <c r="E861" s="9" t="s">
        <v>26</v>
      </c>
      <c r="F861" s="50"/>
      <c r="G861" s="230"/>
      <c r="H861" s="12" t="str">
        <f>B861&amp;N847</f>
        <v>Оплата - Коммунальные расходы, вывоз отх.</v>
      </c>
      <c r="I861" s="12"/>
      <c r="J861" s="3"/>
      <c r="K861" s="3"/>
      <c r="L861" s="3"/>
      <c r="M861" s="5"/>
      <c r="N861" s="35" t="str">
        <f>Главная!$Y$8</f>
        <v>итого</v>
      </c>
      <c r="O861" s="35"/>
      <c r="P861" s="5"/>
      <c r="Q861" s="334" t="s">
        <v>25</v>
      </c>
      <c r="R861" s="35"/>
      <c r="S861" s="35"/>
      <c r="T861" s="35"/>
      <c r="U861" s="35"/>
      <c r="V861" s="35"/>
      <c r="W861" s="337">
        <f>SUM($Y861:$DU861)</f>
        <v>0</v>
      </c>
      <c r="X861" s="37"/>
      <c r="Y861" s="45"/>
      <c r="Z861" s="98"/>
      <c r="AA861" s="340">
        <f t="shared" ref="AA861:BF861" si="2345">IF(AA$8="",0,IF(AA$1=1,SUMIFS(857:857,$1:$1,"&gt;="&amp;1,$1:$1,"&lt;="&amp;INT(-$T859/30))+(-$T859/30-INT(-$T859/30))*SUMIFS(857:857,$1:$1,INT(-$T859/30)+1),0)+(-$T859/30-INT(-$T859/30))*SUMIFS(857:857,$1:$1,AA$1+INT(-$T859/30)+1)+(INT(-$T859/30)+1+$T859/30)*SUMIFS(857:857,$1:$1,AA$1+INT(-$T859/30)))</f>
        <v>0</v>
      </c>
      <c r="AB861" s="340">
        <f t="shared" si="2345"/>
        <v>0</v>
      </c>
      <c r="AC861" s="340">
        <f t="shared" si="2345"/>
        <v>0</v>
      </c>
      <c r="AD861" s="340">
        <f t="shared" si="2345"/>
        <v>0</v>
      </c>
      <c r="AE861" s="340">
        <f t="shared" si="2345"/>
        <v>0</v>
      </c>
      <c r="AF861" s="340">
        <f t="shared" si="2345"/>
        <v>0</v>
      </c>
      <c r="AG861" s="340">
        <f t="shared" si="2345"/>
        <v>0</v>
      </c>
      <c r="AH861" s="340">
        <f t="shared" si="2345"/>
        <v>0</v>
      </c>
      <c r="AI861" s="340">
        <f t="shared" si="2345"/>
        <v>0</v>
      </c>
      <c r="AJ861" s="340">
        <f t="shared" si="2345"/>
        <v>0</v>
      </c>
      <c r="AK861" s="340">
        <f t="shared" si="2345"/>
        <v>0</v>
      </c>
      <c r="AL861" s="340">
        <f t="shared" si="2345"/>
        <v>0</v>
      </c>
      <c r="AM861" s="340">
        <f t="shared" si="2345"/>
        <v>0</v>
      </c>
      <c r="AN861" s="340">
        <f t="shared" si="2345"/>
        <v>0</v>
      </c>
      <c r="AO861" s="340">
        <f t="shared" si="2345"/>
        <v>0</v>
      </c>
      <c r="AP861" s="340">
        <f t="shared" si="2345"/>
        <v>0</v>
      </c>
      <c r="AQ861" s="340">
        <f t="shared" si="2345"/>
        <v>0</v>
      </c>
      <c r="AR861" s="340">
        <f t="shared" si="2345"/>
        <v>0</v>
      </c>
      <c r="AS861" s="340">
        <f t="shared" si="2345"/>
        <v>0</v>
      </c>
      <c r="AT861" s="340">
        <f t="shared" si="2345"/>
        <v>0</v>
      </c>
      <c r="AU861" s="340">
        <f t="shared" si="2345"/>
        <v>0</v>
      </c>
      <c r="AV861" s="340">
        <f t="shared" si="2345"/>
        <v>0</v>
      </c>
      <c r="AW861" s="340">
        <f t="shared" si="2345"/>
        <v>0</v>
      </c>
      <c r="AX861" s="340">
        <f t="shared" si="2345"/>
        <v>0</v>
      </c>
      <c r="AY861" s="340">
        <f t="shared" si="2345"/>
        <v>0</v>
      </c>
      <c r="AZ861" s="340">
        <f t="shared" si="2345"/>
        <v>0</v>
      </c>
      <c r="BA861" s="340">
        <f t="shared" si="2345"/>
        <v>0</v>
      </c>
      <c r="BB861" s="340">
        <f t="shared" si="2345"/>
        <v>0</v>
      </c>
      <c r="BC861" s="340">
        <f t="shared" si="2345"/>
        <v>0</v>
      </c>
      <c r="BD861" s="340">
        <f t="shared" si="2345"/>
        <v>0</v>
      </c>
      <c r="BE861" s="340">
        <f t="shared" si="2345"/>
        <v>0</v>
      </c>
      <c r="BF861" s="340">
        <f t="shared" si="2345"/>
        <v>0</v>
      </c>
      <c r="BG861" s="340">
        <f t="shared" ref="BG861:CL861" si="2346">IF(BG$8="",0,IF(BG$1=1,SUMIFS(857:857,$1:$1,"&gt;="&amp;1,$1:$1,"&lt;="&amp;INT(-$T859/30))+(-$T859/30-INT(-$T859/30))*SUMIFS(857:857,$1:$1,INT(-$T859/30)+1),0)+(-$T859/30-INT(-$T859/30))*SUMIFS(857:857,$1:$1,BG$1+INT(-$T859/30)+1)+(INT(-$T859/30)+1+$T859/30)*SUMIFS(857:857,$1:$1,BG$1+INT(-$T859/30)))</f>
        <v>0</v>
      </c>
      <c r="BH861" s="340">
        <f t="shared" si="2346"/>
        <v>0</v>
      </c>
      <c r="BI861" s="340">
        <f t="shared" si="2346"/>
        <v>0</v>
      </c>
      <c r="BJ861" s="340">
        <f t="shared" si="2346"/>
        <v>0</v>
      </c>
      <c r="BK861" s="340">
        <f t="shared" si="2346"/>
        <v>0</v>
      </c>
      <c r="BL861" s="340">
        <f t="shared" si="2346"/>
        <v>0</v>
      </c>
      <c r="BM861" s="340">
        <f t="shared" si="2346"/>
        <v>0</v>
      </c>
      <c r="BN861" s="340">
        <f t="shared" si="2346"/>
        <v>0</v>
      </c>
      <c r="BO861" s="340">
        <f t="shared" si="2346"/>
        <v>0</v>
      </c>
      <c r="BP861" s="340">
        <f t="shared" si="2346"/>
        <v>0</v>
      </c>
      <c r="BQ861" s="340">
        <f t="shared" si="2346"/>
        <v>0</v>
      </c>
      <c r="BR861" s="340">
        <f t="shared" si="2346"/>
        <v>0</v>
      </c>
      <c r="BS861" s="340">
        <f t="shared" si="2346"/>
        <v>0</v>
      </c>
      <c r="BT861" s="340">
        <f t="shared" si="2346"/>
        <v>0</v>
      </c>
      <c r="BU861" s="340">
        <f t="shared" si="2346"/>
        <v>0</v>
      </c>
      <c r="BV861" s="340">
        <f t="shared" si="2346"/>
        <v>0</v>
      </c>
      <c r="BW861" s="340">
        <f t="shared" si="2346"/>
        <v>0</v>
      </c>
      <c r="BX861" s="340">
        <f t="shared" si="2346"/>
        <v>0</v>
      </c>
      <c r="BY861" s="340">
        <f t="shared" si="2346"/>
        <v>0</v>
      </c>
      <c r="BZ861" s="340">
        <f t="shared" si="2346"/>
        <v>0</v>
      </c>
      <c r="CA861" s="340">
        <f t="shared" si="2346"/>
        <v>0</v>
      </c>
      <c r="CB861" s="340">
        <f t="shared" si="2346"/>
        <v>0</v>
      </c>
      <c r="CC861" s="340">
        <f t="shared" si="2346"/>
        <v>0</v>
      </c>
      <c r="CD861" s="340">
        <f t="shared" si="2346"/>
        <v>0</v>
      </c>
      <c r="CE861" s="340">
        <f t="shared" si="2346"/>
        <v>0</v>
      </c>
      <c r="CF861" s="340">
        <f t="shared" si="2346"/>
        <v>0</v>
      </c>
      <c r="CG861" s="340">
        <f t="shared" si="2346"/>
        <v>0</v>
      </c>
      <c r="CH861" s="340">
        <f t="shared" si="2346"/>
        <v>0</v>
      </c>
      <c r="CI861" s="340">
        <f t="shared" si="2346"/>
        <v>0</v>
      </c>
      <c r="CJ861" s="340">
        <f t="shared" si="2346"/>
        <v>0</v>
      </c>
      <c r="CK861" s="340">
        <f t="shared" si="2346"/>
        <v>0</v>
      </c>
      <c r="CL861" s="340">
        <f t="shared" si="2346"/>
        <v>0</v>
      </c>
      <c r="CM861" s="340">
        <f t="shared" ref="CM861:DT861" si="2347">IF(CM$8="",0,IF(CM$1=1,SUMIFS(857:857,$1:$1,"&gt;="&amp;1,$1:$1,"&lt;="&amp;INT(-$T859/30))+(-$T859/30-INT(-$T859/30))*SUMIFS(857:857,$1:$1,INT(-$T859/30)+1),0)+(-$T859/30-INT(-$T859/30))*SUMIFS(857:857,$1:$1,CM$1+INT(-$T859/30)+1)+(INT(-$T859/30)+1+$T859/30)*SUMIFS(857:857,$1:$1,CM$1+INT(-$T859/30)))</f>
        <v>0</v>
      </c>
      <c r="CN861" s="340">
        <f t="shared" si="2347"/>
        <v>0</v>
      </c>
      <c r="CO861" s="340">
        <f t="shared" si="2347"/>
        <v>0</v>
      </c>
      <c r="CP861" s="340">
        <f t="shared" si="2347"/>
        <v>0</v>
      </c>
      <c r="CQ861" s="340">
        <f t="shared" si="2347"/>
        <v>0</v>
      </c>
      <c r="CR861" s="340">
        <f t="shared" si="2347"/>
        <v>0</v>
      </c>
      <c r="CS861" s="340">
        <f t="shared" si="2347"/>
        <v>0</v>
      </c>
      <c r="CT861" s="340">
        <f t="shared" si="2347"/>
        <v>0</v>
      </c>
      <c r="CU861" s="340">
        <f t="shared" si="2347"/>
        <v>0</v>
      </c>
      <c r="CV861" s="340">
        <f t="shared" si="2347"/>
        <v>0</v>
      </c>
      <c r="CW861" s="340">
        <f t="shared" si="2347"/>
        <v>0</v>
      </c>
      <c r="CX861" s="340">
        <f t="shared" si="2347"/>
        <v>0</v>
      </c>
      <c r="CY861" s="340">
        <f t="shared" si="2347"/>
        <v>0</v>
      </c>
      <c r="CZ861" s="340">
        <f t="shared" si="2347"/>
        <v>0</v>
      </c>
      <c r="DA861" s="340">
        <f t="shared" si="2347"/>
        <v>0</v>
      </c>
      <c r="DB861" s="340">
        <f t="shared" si="2347"/>
        <v>0</v>
      </c>
      <c r="DC861" s="340">
        <f t="shared" si="2347"/>
        <v>0</v>
      </c>
      <c r="DD861" s="340">
        <f t="shared" si="2347"/>
        <v>0</v>
      </c>
      <c r="DE861" s="340">
        <f t="shared" si="2347"/>
        <v>0</v>
      </c>
      <c r="DF861" s="340">
        <f t="shared" si="2347"/>
        <v>0</v>
      </c>
      <c r="DG861" s="340">
        <f t="shared" si="2347"/>
        <v>0</v>
      </c>
      <c r="DH861" s="340">
        <f t="shared" si="2347"/>
        <v>0</v>
      </c>
      <c r="DI861" s="340">
        <f t="shared" si="2347"/>
        <v>0</v>
      </c>
      <c r="DJ861" s="340">
        <f t="shared" si="2347"/>
        <v>0</v>
      </c>
      <c r="DK861" s="340">
        <f t="shared" si="2347"/>
        <v>0</v>
      </c>
      <c r="DL861" s="340">
        <f t="shared" si="2347"/>
        <v>0</v>
      </c>
      <c r="DM861" s="340">
        <f t="shared" si="2347"/>
        <v>0</v>
      </c>
      <c r="DN861" s="340">
        <f t="shared" si="2347"/>
        <v>0</v>
      </c>
      <c r="DO861" s="340">
        <f t="shared" si="2347"/>
        <v>0</v>
      </c>
      <c r="DP861" s="340">
        <f t="shared" si="2347"/>
        <v>0</v>
      </c>
      <c r="DQ861" s="340">
        <f t="shared" si="2347"/>
        <v>0</v>
      </c>
      <c r="DR861" s="340">
        <f t="shared" si="2347"/>
        <v>0</v>
      </c>
      <c r="DS861" s="340">
        <f t="shared" si="2347"/>
        <v>0</v>
      </c>
      <c r="DT861" s="340">
        <f t="shared" si="2347"/>
        <v>0</v>
      </c>
      <c r="DU861" s="3"/>
      <c r="DV861" s="3"/>
    </row>
    <row r="862" spans="1:126" ht="4.2" customHeight="1">
      <c r="A862" s="1"/>
      <c r="B862" s="1"/>
      <c r="C862" s="1"/>
      <c r="D862" s="1"/>
      <c r="E862" s="261"/>
      <c r="F862" s="47"/>
      <c r="G862" s="229"/>
      <c r="H862" s="1"/>
      <c r="I862" s="1"/>
      <c r="J862" s="1"/>
      <c r="K862" s="1"/>
      <c r="L862" s="1"/>
      <c r="M862" s="5"/>
      <c r="N862" s="1"/>
      <c r="O862" s="1"/>
      <c r="P862" s="5"/>
      <c r="Q862" s="1"/>
      <c r="R862" s="1"/>
      <c r="S862" s="5"/>
      <c r="T862" s="7"/>
      <c r="U862" s="23"/>
      <c r="V862" s="1"/>
      <c r="W862" s="11"/>
      <c r="X862" s="10"/>
      <c r="Y862" s="45"/>
      <c r="Z862" s="92"/>
      <c r="AA862" s="354"/>
      <c r="AB862" s="354"/>
      <c r="AC862" s="354"/>
      <c r="AD862" s="354"/>
      <c r="AE862" s="354"/>
      <c r="AF862" s="354"/>
      <c r="AG862" s="354"/>
      <c r="AH862" s="354"/>
      <c r="AI862" s="354"/>
      <c r="AJ862" s="354"/>
      <c r="AK862" s="354"/>
      <c r="AL862" s="354"/>
      <c r="AM862" s="354"/>
      <c r="AN862" s="354"/>
      <c r="AO862" s="354"/>
      <c r="AP862" s="354"/>
      <c r="AQ862" s="354"/>
      <c r="AR862" s="354"/>
      <c r="AS862" s="354"/>
      <c r="AT862" s="354"/>
      <c r="AU862" s="354"/>
      <c r="AV862" s="354"/>
      <c r="AW862" s="354"/>
      <c r="AX862" s="354"/>
      <c r="AY862" s="354"/>
      <c r="AZ862" s="354"/>
      <c r="BA862" s="354"/>
      <c r="BB862" s="354"/>
      <c r="BC862" s="354"/>
      <c r="BD862" s="354"/>
      <c r="BE862" s="354"/>
      <c r="BF862" s="354"/>
      <c r="BG862" s="354"/>
      <c r="BH862" s="354"/>
      <c r="BI862" s="354"/>
      <c r="BJ862" s="354"/>
      <c r="BK862" s="354"/>
      <c r="BL862" s="354"/>
      <c r="BM862" s="354"/>
      <c r="BN862" s="354"/>
      <c r="BO862" s="354"/>
      <c r="BP862" s="354"/>
      <c r="BQ862" s="354"/>
      <c r="BR862" s="354"/>
      <c r="BS862" s="354"/>
      <c r="BT862" s="354"/>
      <c r="BU862" s="354"/>
      <c r="BV862" s="354"/>
      <c r="BW862" s="354"/>
      <c r="BX862" s="354"/>
      <c r="BY862" s="354"/>
      <c r="BZ862" s="354"/>
      <c r="CA862" s="354"/>
      <c r="CB862" s="354"/>
      <c r="CC862" s="354"/>
      <c r="CD862" s="354"/>
      <c r="CE862" s="354"/>
      <c r="CF862" s="354"/>
      <c r="CG862" s="354"/>
      <c r="CH862" s="354"/>
      <c r="CI862" s="354"/>
      <c r="CJ862" s="354"/>
      <c r="CK862" s="354"/>
      <c r="CL862" s="354"/>
      <c r="CM862" s="354"/>
      <c r="CN862" s="354"/>
      <c r="CO862" s="354"/>
      <c r="CP862" s="354"/>
      <c r="CQ862" s="354"/>
      <c r="CR862" s="354"/>
      <c r="CS862" s="354"/>
      <c r="CT862" s="354"/>
      <c r="CU862" s="354"/>
      <c r="CV862" s="354"/>
      <c r="CW862" s="354"/>
      <c r="CX862" s="354"/>
      <c r="CY862" s="354"/>
      <c r="CZ862" s="354"/>
      <c r="DA862" s="354"/>
      <c r="DB862" s="354"/>
      <c r="DC862" s="354"/>
      <c r="DD862" s="354"/>
      <c r="DE862" s="354"/>
      <c r="DF862" s="354"/>
      <c r="DG862" s="354"/>
      <c r="DH862" s="354"/>
      <c r="DI862" s="354"/>
      <c r="DJ862" s="354"/>
      <c r="DK862" s="354"/>
      <c r="DL862" s="354"/>
      <c r="DM862" s="354"/>
      <c r="DN862" s="354"/>
      <c r="DO862" s="354"/>
      <c r="DP862" s="354"/>
      <c r="DQ862" s="354"/>
      <c r="DR862" s="354"/>
      <c r="DS862" s="354"/>
      <c r="DT862" s="354"/>
      <c r="DU862" s="1"/>
      <c r="DV862" s="1"/>
    </row>
    <row r="863" spans="1:126" ht="4.2" customHeight="1">
      <c r="A863" s="1"/>
      <c r="B863" s="1"/>
      <c r="C863" s="1"/>
      <c r="D863" s="1"/>
      <c r="E863" s="356"/>
      <c r="F863" s="356"/>
      <c r="G863" s="356"/>
      <c r="H863" s="356"/>
      <c r="I863" s="356"/>
      <c r="J863" s="356"/>
      <c r="K863" s="356"/>
      <c r="L863" s="356"/>
      <c r="M863" s="275"/>
      <c r="N863" s="356"/>
      <c r="O863" s="356"/>
      <c r="P863" s="275"/>
      <c r="Q863" s="356"/>
      <c r="R863" s="1"/>
      <c r="S863" s="5"/>
      <c r="T863" s="7"/>
      <c r="U863" s="23"/>
      <c r="V863" s="1"/>
      <c r="W863" s="357"/>
      <c r="X863" s="10"/>
      <c r="Y863" s="45"/>
      <c r="Z863" s="92"/>
      <c r="AA863" s="358"/>
      <c r="AB863" s="358"/>
      <c r="AC863" s="358"/>
      <c r="AD863" s="358"/>
      <c r="AE863" s="358"/>
      <c r="AF863" s="358"/>
      <c r="AG863" s="358"/>
      <c r="AH863" s="358"/>
      <c r="AI863" s="358"/>
      <c r="AJ863" s="358"/>
      <c r="AK863" s="358"/>
      <c r="AL863" s="358"/>
      <c r="AM863" s="358"/>
      <c r="AN863" s="358"/>
      <c r="AO863" s="358"/>
      <c r="AP863" s="358"/>
      <c r="AQ863" s="358"/>
      <c r="AR863" s="358"/>
      <c r="AS863" s="358"/>
      <c r="AT863" s="358"/>
      <c r="AU863" s="358"/>
      <c r="AV863" s="358"/>
      <c r="AW863" s="358"/>
      <c r="AX863" s="358"/>
      <c r="AY863" s="358"/>
      <c r="AZ863" s="358"/>
      <c r="BA863" s="358"/>
      <c r="BB863" s="358"/>
      <c r="BC863" s="358"/>
      <c r="BD863" s="358"/>
      <c r="BE863" s="358"/>
      <c r="BF863" s="358"/>
      <c r="BG863" s="358"/>
      <c r="BH863" s="358"/>
      <c r="BI863" s="358"/>
      <c r="BJ863" s="358"/>
      <c r="BK863" s="358"/>
      <c r="BL863" s="358"/>
      <c r="BM863" s="358"/>
      <c r="BN863" s="358"/>
      <c r="BO863" s="358"/>
      <c r="BP863" s="358"/>
      <c r="BQ863" s="358"/>
      <c r="BR863" s="358"/>
      <c r="BS863" s="358"/>
      <c r="BT863" s="358"/>
      <c r="BU863" s="358"/>
      <c r="BV863" s="358"/>
      <c r="BW863" s="358"/>
      <c r="BX863" s="358"/>
      <c r="BY863" s="358"/>
      <c r="BZ863" s="358"/>
      <c r="CA863" s="358"/>
      <c r="CB863" s="358"/>
      <c r="CC863" s="358"/>
      <c r="CD863" s="358"/>
      <c r="CE863" s="358"/>
      <c r="CF863" s="358"/>
      <c r="CG863" s="358"/>
      <c r="CH863" s="358"/>
      <c r="CI863" s="358"/>
      <c r="CJ863" s="358"/>
      <c r="CK863" s="358"/>
      <c r="CL863" s="358"/>
      <c r="CM863" s="358"/>
      <c r="CN863" s="358"/>
      <c r="CO863" s="358"/>
      <c r="CP863" s="358"/>
      <c r="CQ863" s="358"/>
      <c r="CR863" s="358"/>
      <c r="CS863" s="358"/>
      <c r="CT863" s="358"/>
      <c r="CU863" s="358"/>
      <c r="CV863" s="358"/>
      <c r="CW863" s="358"/>
      <c r="CX863" s="358"/>
      <c r="CY863" s="358"/>
      <c r="CZ863" s="358"/>
      <c r="DA863" s="358"/>
      <c r="DB863" s="358"/>
      <c r="DC863" s="358"/>
      <c r="DD863" s="358"/>
      <c r="DE863" s="358"/>
      <c r="DF863" s="358"/>
      <c r="DG863" s="358"/>
      <c r="DH863" s="358"/>
      <c r="DI863" s="358"/>
      <c r="DJ863" s="358"/>
      <c r="DK863" s="358"/>
      <c r="DL863" s="358"/>
      <c r="DM863" s="358"/>
      <c r="DN863" s="358"/>
      <c r="DO863" s="358"/>
      <c r="DP863" s="358"/>
      <c r="DQ863" s="358"/>
      <c r="DR863" s="358"/>
      <c r="DS863" s="358"/>
      <c r="DT863" s="358"/>
      <c r="DU863" s="1"/>
      <c r="DV863" s="1"/>
    </row>
    <row r="864" spans="1:126" ht="7.2" customHeight="1">
      <c r="A864" s="1"/>
      <c r="B864" s="1"/>
      <c r="C864" s="1"/>
      <c r="D864" s="1"/>
      <c r="E864" s="261"/>
      <c r="F864" s="47"/>
      <c r="G864" s="229"/>
      <c r="H864" s="1"/>
      <c r="I864" s="1"/>
      <c r="J864" s="1"/>
      <c r="K864" s="1"/>
      <c r="L864" s="1"/>
      <c r="M864" s="5"/>
      <c r="N864" s="1"/>
      <c r="O864" s="1"/>
      <c r="P864" s="5"/>
      <c r="Q864" s="1"/>
      <c r="R864" s="1"/>
      <c r="S864" s="5"/>
      <c r="T864" s="7"/>
      <c r="U864" s="23"/>
      <c r="V864" s="1"/>
      <c r="W864" s="11"/>
      <c r="X864" s="10"/>
      <c r="Y864" s="45"/>
      <c r="Z864" s="92"/>
      <c r="AA864" s="354"/>
      <c r="AB864" s="354"/>
      <c r="AC864" s="354"/>
      <c r="AD864" s="354"/>
      <c r="AE864" s="354"/>
      <c r="AF864" s="354"/>
      <c r="AG864" s="354"/>
      <c r="AH864" s="354"/>
      <c r="AI864" s="354"/>
      <c r="AJ864" s="354"/>
      <c r="AK864" s="354"/>
      <c r="AL864" s="354"/>
      <c r="AM864" s="354"/>
      <c r="AN864" s="354"/>
      <c r="AO864" s="354"/>
      <c r="AP864" s="354"/>
      <c r="AQ864" s="354"/>
      <c r="AR864" s="354"/>
      <c r="AS864" s="354"/>
      <c r="AT864" s="354"/>
      <c r="AU864" s="354"/>
      <c r="AV864" s="354"/>
      <c r="AW864" s="354"/>
      <c r="AX864" s="354"/>
      <c r="AY864" s="354"/>
      <c r="AZ864" s="354"/>
      <c r="BA864" s="354"/>
      <c r="BB864" s="354"/>
      <c r="BC864" s="354"/>
      <c r="BD864" s="354"/>
      <c r="BE864" s="354"/>
      <c r="BF864" s="354"/>
      <c r="BG864" s="354"/>
      <c r="BH864" s="354"/>
      <c r="BI864" s="354"/>
      <c r="BJ864" s="354"/>
      <c r="BK864" s="354"/>
      <c r="BL864" s="354"/>
      <c r="BM864" s="354"/>
      <c r="BN864" s="354"/>
      <c r="BO864" s="354"/>
      <c r="BP864" s="354"/>
      <c r="BQ864" s="354"/>
      <c r="BR864" s="354"/>
      <c r="BS864" s="354"/>
      <c r="BT864" s="354"/>
      <c r="BU864" s="354"/>
      <c r="BV864" s="354"/>
      <c r="BW864" s="354"/>
      <c r="BX864" s="354"/>
      <c r="BY864" s="354"/>
      <c r="BZ864" s="354"/>
      <c r="CA864" s="354"/>
      <c r="CB864" s="354"/>
      <c r="CC864" s="354"/>
      <c r="CD864" s="354"/>
      <c r="CE864" s="354"/>
      <c r="CF864" s="354"/>
      <c r="CG864" s="354"/>
      <c r="CH864" s="354"/>
      <c r="CI864" s="354"/>
      <c r="CJ864" s="354"/>
      <c r="CK864" s="354"/>
      <c r="CL864" s="354"/>
      <c r="CM864" s="354"/>
      <c r="CN864" s="354"/>
      <c r="CO864" s="354"/>
      <c r="CP864" s="354"/>
      <c r="CQ864" s="354"/>
      <c r="CR864" s="354"/>
      <c r="CS864" s="354"/>
      <c r="CT864" s="354"/>
      <c r="CU864" s="354"/>
      <c r="CV864" s="354"/>
      <c r="CW864" s="354"/>
      <c r="CX864" s="354"/>
      <c r="CY864" s="354"/>
      <c r="CZ864" s="354"/>
      <c r="DA864" s="354"/>
      <c r="DB864" s="354"/>
      <c r="DC864" s="354"/>
      <c r="DD864" s="354"/>
      <c r="DE864" s="354"/>
      <c r="DF864" s="354"/>
      <c r="DG864" s="354"/>
      <c r="DH864" s="354"/>
      <c r="DI864" s="354"/>
      <c r="DJ864" s="354"/>
      <c r="DK864" s="354"/>
      <c r="DL864" s="354"/>
      <c r="DM864" s="354"/>
      <c r="DN864" s="354"/>
      <c r="DO864" s="354"/>
      <c r="DP864" s="354"/>
      <c r="DQ864" s="354"/>
      <c r="DR864" s="354"/>
      <c r="DS864" s="354"/>
      <c r="DT864" s="354"/>
      <c r="DU864" s="1"/>
      <c r="DV864" s="1"/>
    </row>
    <row r="865" spans="1:126" s="22" customFormat="1" ht="12.6" thickBot="1">
      <c r="A865" s="18"/>
      <c r="B865" s="242" t="s">
        <v>124</v>
      </c>
      <c r="C865" s="18"/>
      <c r="D865" s="18"/>
      <c r="E865" s="267"/>
      <c r="F865" s="51"/>
      <c r="G865" s="230"/>
      <c r="H865" s="18"/>
      <c r="I865" s="18" t="str">
        <f>$I$847</f>
        <v>общий перем. расход, зависимость "% от ..."</v>
      </c>
      <c r="J865" s="18"/>
      <c r="K865" s="18"/>
      <c r="L865" s="18"/>
      <c r="M865" s="5" t="s">
        <v>6</v>
      </c>
      <c r="N865" s="583" t="s">
        <v>311</v>
      </c>
      <c r="O865" s="18"/>
      <c r="P865" s="19"/>
      <c r="Q865" s="18"/>
      <c r="R865" s="18"/>
      <c r="S865" s="19"/>
      <c r="T865" s="204" t="str">
        <f>справочники!$H$10</f>
        <v>% от показателя продаж</v>
      </c>
      <c r="U865" s="25"/>
      <c r="V865" s="18"/>
      <c r="W865" s="20"/>
      <c r="X865" s="21"/>
      <c r="Y865" s="46"/>
      <c r="Z865" s="95"/>
      <c r="AA865" s="353"/>
      <c r="AB865" s="353"/>
      <c r="AC865" s="353"/>
      <c r="AD865" s="353"/>
      <c r="AE865" s="353"/>
      <c r="AF865" s="353"/>
      <c r="AG865" s="353"/>
      <c r="AH865" s="353"/>
      <c r="AI865" s="353"/>
      <c r="AJ865" s="353"/>
      <c r="AK865" s="353"/>
      <c r="AL865" s="353"/>
      <c r="AM865" s="353"/>
      <c r="AN865" s="353"/>
      <c r="AO865" s="353"/>
      <c r="AP865" s="353"/>
      <c r="AQ865" s="353"/>
      <c r="AR865" s="353"/>
      <c r="AS865" s="353"/>
      <c r="AT865" s="353"/>
      <c r="AU865" s="353"/>
      <c r="AV865" s="353"/>
      <c r="AW865" s="353"/>
      <c r="AX865" s="353"/>
      <c r="AY865" s="353"/>
      <c r="AZ865" s="353"/>
      <c r="BA865" s="353"/>
      <c r="BB865" s="353"/>
      <c r="BC865" s="353"/>
      <c r="BD865" s="353"/>
      <c r="BE865" s="353"/>
      <c r="BF865" s="353"/>
      <c r="BG865" s="353"/>
      <c r="BH865" s="353"/>
      <c r="BI865" s="353"/>
      <c r="BJ865" s="353"/>
      <c r="BK865" s="353"/>
      <c r="BL865" s="353"/>
      <c r="BM865" s="353"/>
      <c r="BN865" s="353"/>
      <c r="BO865" s="353"/>
      <c r="BP865" s="353"/>
      <c r="BQ865" s="353"/>
      <c r="BR865" s="353"/>
      <c r="BS865" s="353"/>
      <c r="BT865" s="353"/>
      <c r="BU865" s="353"/>
      <c r="BV865" s="353"/>
      <c r="BW865" s="353"/>
      <c r="BX865" s="353"/>
      <c r="BY865" s="353"/>
      <c r="BZ865" s="353"/>
      <c r="CA865" s="353"/>
      <c r="CB865" s="353"/>
      <c r="CC865" s="353"/>
      <c r="CD865" s="353"/>
      <c r="CE865" s="353"/>
      <c r="CF865" s="353"/>
      <c r="CG865" s="353"/>
      <c r="CH865" s="353"/>
      <c r="CI865" s="353"/>
      <c r="CJ865" s="353"/>
      <c r="CK865" s="353"/>
      <c r="CL865" s="353"/>
      <c r="CM865" s="353"/>
      <c r="CN865" s="353"/>
      <c r="CO865" s="353"/>
      <c r="CP865" s="353"/>
      <c r="CQ865" s="353"/>
      <c r="CR865" s="353"/>
      <c r="CS865" s="353"/>
      <c r="CT865" s="353"/>
      <c r="CU865" s="353"/>
      <c r="CV865" s="353"/>
      <c r="CW865" s="353"/>
      <c r="CX865" s="353"/>
      <c r="CY865" s="353"/>
      <c r="CZ865" s="353"/>
      <c r="DA865" s="353"/>
      <c r="DB865" s="353"/>
      <c r="DC865" s="353"/>
      <c r="DD865" s="353"/>
      <c r="DE865" s="353"/>
      <c r="DF865" s="353"/>
      <c r="DG865" s="353"/>
      <c r="DH865" s="353"/>
      <c r="DI865" s="353"/>
      <c r="DJ865" s="353"/>
      <c r="DK865" s="353"/>
      <c r="DL865" s="353"/>
      <c r="DM865" s="353"/>
      <c r="DN865" s="353"/>
      <c r="DO865" s="353"/>
      <c r="DP865" s="353"/>
      <c r="DQ865" s="353"/>
      <c r="DR865" s="353"/>
      <c r="DS865" s="353"/>
      <c r="DT865" s="353"/>
      <c r="DU865" s="18"/>
      <c r="DV865" s="18"/>
    </row>
    <row r="866" spans="1:126" ht="4.2" customHeight="1" thickTop="1">
      <c r="A866" s="1"/>
      <c r="B866" s="1"/>
      <c r="C866" s="1"/>
      <c r="D866" s="1"/>
      <c r="E866" s="261"/>
      <c r="F866" s="47"/>
      <c r="G866" s="229"/>
      <c r="H866" s="1"/>
      <c r="I866" s="1"/>
      <c r="J866" s="1"/>
      <c r="K866" s="1"/>
      <c r="L866" s="1"/>
      <c r="M866" s="5"/>
      <c r="N866" s="355"/>
      <c r="O866" s="1"/>
      <c r="P866" s="5"/>
      <c r="Q866" s="1"/>
      <c r="R866" s="1"/>
      <c r="S866" s="5"/>
      <c r="T866" s="7"/>
      <c r="U866" s="23"/>
      <c r="V866" s="1"/>
      <c r="W866" s="11"/>
      <c r="X866" s="10"/>
      <c r="Y866" s="45"/>
      <c r="Z866" s="92"/>
      <c r="AA866" s="354"/>
      <c r="AB866" s="354"/>
      <c r="AC866" s="354"/>
      <c r="AD866" s="354"/>
      <c r="AE866" s="354"/>
      <c r="AF866" s="354"/>
      <c r="AG866" s="354"/>
      <c r="AH866" s="354"/>
      <c r="AI866" s="354"/>
      <c r="AJ866" s="354"/>
      <c r="AK866" s="354"/>
      <c r="AL866" s="354"/>
      <c r="AM866" s="354"/>
      <c r="AN866" s="354"/>
      <c r="AO866" s="354"/>
      <c r="AP866" s="354"/>
      <c r="AQ866" s="354"/>
      <c r="AR866" s="354"/>
      <c r="AS866" s="354"/>
      <c r="AT866" s="354"/>
      <c r="AU866" s="354"/>
      <c r="AV866" s="354"/>
      <c r="AW866" s="354"/>
      <c r="AX866" s="354"/>
      <c r="AY866" s="354"/>
      <c r="AZ866" s="354"/>
      <c r="BA866" s="354"/>
      <c r="BB866" s="354"/>
      <c r="BC866" s="354"/>
      <c r="BD866" s="354"/>
      <c r="BE866" s="354"/>
      <c r="BF866" s="354"/>
      <c r="BG866" s="354"/>
      <c r="BH866" s="354"/>
      <c r="BI866" s="354"/>
      <c r="BJ866" s="354"/>
      <c r="BK866" s="354"/>
      <c r="BL866" s="354"/>
      <c r="BM866" s="354"/>
      <c r="BN866" s="354"/>
      <c r="BO866" s="354"/>
      <c r="BP866" s="354"/>
      <c r="BQ866" s="354"/>
      <c r="BR866" s="354"/>
      <c r="BS866" s="354"/>
      <c r="BT866" s="354"/>
      <c r="BU866" s="354"/>
      <c r="BV866" s="354"/>
      <c r="BW866" s="354"/>
      <c r="BX866" s="354"/>
      <c r="BY866" s="354"/>
      <c r="BZ866" s="354"/>
      <c r="CA866" s="354"/>
      <c r="CB866" s="354"/>
      <c r="CC866" s="354"/>
      <c r="CD866" s="354"/>
      <c r="CE866" s="354"/>
      <c r="CF866" s="354"/>
      <c r="CG866" s="354"/>
      <c r="CH866" s="354"/>
      <c r="CI866" s="354"/>
      <c r="CJ866" s="354"/>
      <c r="CK866" s="354"/>
      <c r="CL866" s="354"/>
      <c r="CM866" s="354"/>
      <c r="CN866" s="354"/>
      <c r="CO866" s="354"/>
      <c r="CP866" s="354"/>
      <c r="CQ866" s="354"/>
      <c r="CR866" s="354"/>
      <c r="CS866" s="354"/>
      <c r="CT866" s="354"/>
      <c r="CU866" s="354"/>
      <c r="CV866" s="354"/>
      <c r="CW866" s="354"/>
      <c r="CX866" s="354"/>
      <c r="CY866" s="354"/>
      <c r="CZ866" s="354"/>
      <c r="DA866" s="354"/>
      <c r="DB866" s="354"/>
      <c r="DC866" s="354"/>
      <c r="DD866" s="354"/>
      <c r="DE866" s="354"/>
      <c r="DF866" s="354"/>
      <c r="DG866" s="354"/>
      <c r="DH866" s="354"/>
      <c r="DI866" s="354"/>
      <c r="DJ866" s="354"/>
      <c r="DK866" s="354"/>
      <c r="DL866" s="354"/>
      <c r="DM866" s="354"/>
      <c r="DN866" s="354"/>
      <c r="DO866" s="354"/>
      <c r="DP866" s="354"/>
      <c r="DQ866" s="354"/>
      <c r="DR866" s="354"/>
      <c r="DS866" s="354"/>
      <c r="DT866" s="354"/>
      <c r="DU866" s="1"/>
      <c r="DV866" s="1"/>
    </row>
    <row r="867" spans="1:126" s="22" customFormat="1">
      <c r="A867" s="18"/>
      <c r="B867" s="242" t="s">
        <v>134</v>
      </c>
      <c r="C867" s="18"/>
      <c r="D867" s="18"/>
      <c r="E867" s="267"/>
      <c r="F867" s="51"/>
      <c r="G867" s="230"/>
      <c r="H867" s="18"/>
      <c r="I867" s="18" t="str">
        <f>IF(T865=справочники!$H$10,"Выберите показатель, от которого зависит расход","")</f>
        <v>Выберите показатель, от которого зависит расход</v>
      </c>
      <c r="J867" s="18"/>
      <c r="K867" s="18"/>
      <c r="L867" s="18"/>
      <c r="M867" s="5"/>
      <c r="N867" s="18"/>
      <c r="O867" s="18"/>
      <c r="P867" s="19"/>
      <c r="Q867" s="18" t="str">
        <f>IF(T865=справочники!$H$10,"вып.список","")</f>
        <v>вып.список</v>
      </c>
      <c r="R867" s="18"/>
      <c r="S867" s="19" t="str">
        <f>IF(T865=справочники!$H$10,"*","")</f>
        <v>*</v>
      </c>
      <c r="T867" s="204" t="s">
        <v>84</v>
      </c>
      <c r="U867" s="25" t="str">
        <f>IF(T865=справочники!$H$10,"^","")</f>
        <v>^</v>
      </c>
      <c r="V867" s="18"/>
      <c r="W867" s="20"/>
      <c r="X867" s="21"/>
      <c r="Y867" s="46"/>
      <c r="Z867" s="95"/>
      <c r="AA867" s="353"/>
      <c r="AB867" s="353"/>
      <c r="AC867" s="353"/>
      <c r="AD867" s="353"/>
      <c r="AE867" s="353"/>
      <c r="AF867" s="353"/>
      <c r="AG867" s="353"/>
      <c r="AH867" s="353"/>
      <c r="AI867" s="353"/>
      <c r="AJ867" s="353"/>
      <c r="AK867" s="353"/>
      <c r="AL867" s="353"/>
      <c r="AM867" s="353"/>
      <c r="AN867" s="353"/>
      <c r="AO867" s="353"/>
      <c r="AP867" s="353"/>
      <c r="AQ867" s="353"/>
      <c r="AR867" s="353"/>
      <c r="AS867" s="353"/>
      <c r="AT867" s="353"/>
      <c r="AU867" s="353"/>
      <c r="AV867" s="353"/>
      <c r="AW867" s="353"/>
      <c r="AX867" s="353"/>
      <c r="AY867" s="353"/>
      <c r="AZ867" s="353"/>
      <c r="BA867" s="353"/>
      <c r="BB867" s="353"/>
      <c r="BC867" s="353"/>
      <c r="BD867" s="353"/>
      <c r="BE867" s="353"/>
      <c r="BF867" s="353"/>
      <c r="BG867" s="353"/>
      <c r="BH867" s="353"/>
      <c r="BI867" s="353"/>
      <c r="BJ867" s="353"/>
      <c r="BK867" s="353"/>
      <c r="BL867" s="353"/>
      <c r="BM867" s="353"/>
      <c r="BN867" s="353"/>
      <c r="BO867" s="353"/>
      <c r="BP867" s="353"/>
      <c r="BQ867" s="353"/>
      <c r="BR867" s="353"/>
      <c r="BS867" s="353"/>
      <c r="BT867" s="353"/>
      <c r="BU867" s="353"/>
      <c r="BV867" s="353"/>
      <c r="BW867" s="353"/>
      <c r="BX867" s="353"/>
      <c r="BY867" s="353"/>
      <c r="BZ867" s="353"/>
      <c r="CA867" s="353"/>
      <c r="CB867" s="353"/>
      <c r="CC867" s="353"/>
      <c r="CD867" s="353"/>
      <c r="CE867" s="353"/>
      <c r="CF867" s="353"/>
      <c r="CG867" s="353"/>
      <c r="CH867" s="353"/>
      <c r="CI867" s="353"/>
      <c r="CJ867" s="353"/>
      <c r="CK867" s="353"/>
      <c r="CL867" s="353"/>
      <c r="CM867" s="353"/>
      <c r="CN867" s="353"/>
      <c r="CO867" s="353"/>
      <c r="CP867" s="353"/>
      <c r="CQ867" s="353"/>
      <c r="CR867" s="353"/>
      <c r="CS867" s="353"/>
      <c r="CT867" s="353"/>
      <c r="CU867" s="353"/>
      <c r="CV867" s="353"/>
      <c r="CW867" s="353"/>
      <c r="CX867" s="353"/>
      <c r="CY867" s="353"/>
      <c r="CZ867" s="353"/>
      <c r="DA867" s="353"/>
      <c r="DB867" s="353"/>
      <c r="DC867" s="353"/>
      <c r="DD867" s="353"/>
      <c r="DE867" s="353"/>
      <c r="DF867" s="353"/>
      <c r="DG867" s="353"/>
      <c r="DH867" s="353"/>
      <c r="DI867" s="353"/>
      <c r="DJ867" s="353"/>
      <c r="DK867" s="353"/>
      <c r="DL867" s="353"/>
      <c r="DM867" s="353"/>
      <c r="DN867" s="353"/>
      <c r="DO867" s="353"/>
      <c r="DP867" s="353"/>
      <c r="DQ867" s="353"/>
      <c r="DR867" s="353"/>
      <c r="DS867" s="353"/>
      <c r="DT867" s="353"/>
      <c r="DU867" s="18"/>
      <c r="DV867" s="18"/>
    </row>
    <row r="868" spans="1:126" ht="4.2" customHeight="1">
      <c r="A868" s="1"/>
      <c r="B868" s="1"/>
      <c r="C868" s="1"/>
      <c r="D868" s="1"/>
      <c r="E868" s="261"/>
      <c r="F868" s="47"/>
      <c r="G868" s="229"/>
      <c r="H868" s="1"/>
      <c r="I868" s="1"/>
      <c r="J868" s="1"/>
      <c r="K868" s="1"/>
      <c r="L868" s="1"/>
      <c r="M868" s="5"/>
      <c r="N868" s="18"/>
      <c r="O868" s="1"/>
      <c r="P868" s="5"/>
      <c r="Q868" s="1"/>
      <c r="R868" s="1"/>
      <c r="S868" s="5"/>
      <c r="T868" s="7"/>
      <c r="U868" s="23"/>
      <c r="V868" s="1"/>
      <c r="W868" s="11"/>
      <c r="X868" s="10"/>
      <c r="Y868" s="45"/>
      <c r="Z868" s="92"/>
      <c r="AA868" s="354"/>
      <c r="AB868" s="354"/>
      <c r="AC868" s="354"/>
      <c r="AD868" s="354"/>
      <c r="AE868" s="354"/>
      <c r="AF868" s="354"/>
      <c r="AG868" s="354"/>
      <c r="AH868" s="354"/>
      <c r="AI868" s="354"/>
      <c r="AJ868" s="354"/>
      <c r="AK868" s="354"/>
      <c r="AL868" s="354"/>
      <c r="AM868" s="354"/>
      <c r="AN868" s="354"/>
      <c r="AO868" s="354"/>
      <c r="AP868" s="354"/>
      <c r="AQ868" s="354"/>
      <c r="AR868" s="354"/>
      <c r="AS868" s="354"/>
      <c r="AT868" s="354"/>
      <c r="AU868" s="354"/>
      <c r="AV868" s="354"/>
      <c r="AW868" s="354"/>
      <c r="AX868" s="354"/>
      <c r="AY868" s="354"/>
      <c r="AZ868" s="354"/>
      <c r="BA868" s="354"/>
      <c r="BB868" s="354"/>
      <c r="BC868" s="354"/>
      <c r="BD868" s="354"/>
      <c r="BE868" s="354"/>
      <c r="BF868" s="354"/>
      <c r="BG868" s="354"/>
      <c r="BH868" s="354"/>
      <c r="BI868" s="354"/>
      <c r="BJ868" s="354"/>
      <c r="BK868" s="354"/>
      <c r="BL868" s="354"/>
      <c r="BM868" s="354"/>
      <c r="BN868" s="354"/>
      <c r="BO868" s="354"/>
      <c r="BP868" s="354"/>
      <c r="BQ868" s="354"/>
      <c r="BR868" s="354"/>
      <c r="BS868" s="354"/>
      <c r="BT868" s="354"/>
      <c r="BU868" s="354"/>
      <c r="BV868" s="354"/>
      <c r="BW868" s="354"/>
      <c r="BX868" s="354"/>
      <c r="BY868" s="354"/>
      <c r="BZ868" s="354"/>
      <c r="CA868" s="354"/>
      <c r="CB868" s="354"/>
      <c r="CC868" s="354"/>
      <c r="CD868" s="354"/>
      <c r="CE868" s="354"/>
      <c r="CF868" s="354"/>
      <c r="CG868" s="354"/>
      <c r="CH868" s="354"/>
      <c r="CI868" s="354"/>
      <c r="CJ868" s="354"/>
      <c r="CK868" s="354"/>
      <c r="CL868" s="354"/>
      <c r="CM868" s="354"/>
      <c r="CN868" s="354"/>
      <c r="CO868" s="354"/>
      <c r="CP868" s="354"/>
      <c r="CQ868" s="354"/>
      <c r="CR868" s="354"/>
      <c r="CS868" s="354"/>
      <c r="CT868" s="354"/>
      <c r="CU868" s="354"/>
      <c r="CV868" s="354"/>
      <c r="CW868" s="354"/>
      <c r="CX868" s="354"/>
      <c r="CY868" s="354"/>
      <c r="CZ868" s="354"/>
      <c r="DA868" s="354"/>
      <c r="DB868" s="354"/>
      <c r="DC868" s="354"/>
      <c r="DD868" s="354"/>
      <c r="DE868" s="354"/>
      <c r="DF868" s="354"/>
      <c r="DG868" s="354"/>
      <c r="DH868" s="354"/>
      <c r="DI868" s="354"/>
      <c r="DJ868" s="354"/>
      <c r="DK868" s="354"/>
      <c r="DL868" s="354"/>
      <c r="DM868" s="354"/>
      <c r="DN868" s="354"/>
      <c r="DO868" s="354"/>
      <c r="DP868" s="354"/>
      <c r="DQ868" s="354"/>
      <c r="DR868" s="354"/>
      <c r="DS868" s="354"/>
      <c r="DT868" s="354"/>
      <c r="DU868" s="1"/>
      <c r="DV868" s="1"/>
    </row>
    <row r="869" spans="1:126" s="22" customFormat="1">
      <c r="A869" s="18"/>
      <c r="B869" s="243" t="s">
        <v>132</v>
      </c>
      <c r="C869" s="18"/>
      <c r="D869" s="18"/>
      <c r="E869" s="267"/>
      <c r="F869" s="51"/>
      <c r="G869" s="230"/>
      <c r="H869" s="18"/>
      <c r="I869" s="18" t="str">
        <f>IF($T865=справочники!$H$9,"расходы на одну единицу проданной продукции",IF($T865=справочники!$H$10,"процент от выбранного показателя продаж","??"))</f>
        <v>процент от выбранного показателя продаж</v>
      </c>
      <c r="J869" s="18"/>
      <c r="K869" s="18"/>
      <c r="L869" s="18"/>
      <c r="M869" s="19"/>
      <c r="N869" s="18"/>
      <c r="O869" s="18"/>
      <c r="P869" s="19"/>
      <c r="Q869" s="18" t="str">
        <f>IF($T865=справочники!$H$9,"руб.",IF($T865=справочники!$H$10,"%","??"))</f>
        <v>%</v>
      </c>
      <c r="R869" s="18"/>
      <c r="S869" s="19" t="s">
        <v>6</v>
      </c>
      <c r="T869" s="352"/>
      <c r="U869" s="25"/>
      <c r="V869" s="18"/>
      <c r="W869" s="20"/>
      <c r="X869" s="21"/>
      <c r="Y869" s="46"/>
      <c r="Z869" s="95"/>
      <c r="AA869" s="353"/>
      <c r="AB869" s="353"/>
      <c r="AC869" s="353"/>
      <c r="AD869" s="353"/>
      <c r="AE869" s="353"/>
      <c r="AF869" s="353"/>
      <c r="AG869" s="353"/>
      <c r="AH869" s="353"/>
      <c r="AI869" s="353"/>
      <c r="AJ869" s="353"/>
      <c r="AK869" s="353"/>
      <c r="AL869" s="353"/>
      <c r="AM869" s="353"/>
      <c r="AN869" s="353"/>
      <c r="AO869" s="353"/>
      <c r="AP869" s="353"/>
      <c r="AQ869" s="353"/>
      <c r="AR869" s="353"/>
      <c r="AS869" s="353"/>
      <c r="AT869" s="353"/>
      <c r="AU869" s="353"/>
      <c r="AV869" s="353"/>
      <c r="AW869" s="353"/>
      <c r="AX869" s="353"/>
      <c r="AY869" s="353"/>
      <c r="AZ869" s="353"/>
      <c r="BA869" s="353"/>
      <c r="BB869" s="353"/>
      <c r="BC869" s="353"/>
      <c r="BD869" s="353"/>
      <c r="BE869" s="353"/>
      <c r="BF869" s="353"/>
      <c r="BG869" s="353"/>
      <c r="BH869" s="353"/>
      <c r="BI869" s="353"/>
      <c r="BJ869" s="353"/>
      <c r="BK869" s="353"/>
      <c r="BL869" s="353"/>
      <c r="BM869" s="353"/>
      <c r="BN869" s="353"/>
      <c r="BO869" s="353"/>
      <c r="BP869" s="353"/>
      <c r="BQ869" s="353"/>
      <c r="BR869" s="353"/>
      <c r="BS869" s="353"/>
      <c r="BT869" s="353"/>
      <c r="BU869" s="353"/>
      <c r="BV869" s="353"/>
      <c r="BW869" s="353"/>
      <c r="BX869" s="353"/>
      <c r="BY869" s="353"/>
      <c r="BZ869" s="353"/>
      <c r="CA869" s="353"/>
      <c r="CB869" s="353"/>
      <c r="CC869" s="353"/>
      <c r="CD869" s="353"/>
      <c r="CE869" s="353"/>
      <c r="CF869" s="353"/>
      <c r="CG869" s="353"/>
      <c r="CH869" s="353"/>
      <c r="CI869" s="353"/>
      <c r="CJ869" s="353"/>
      <c r="CK869" s="353"/>
      <c r="CL869" s="353"/>
      <c r="CM869" s="353"/>
      <c r="CN869" s="353"/>
      <c r="CO869" s="353"/>
      <c r="CP869" s="353"/>
      <c r="CQ869" s="353"/>
      <c r="CR869" s="353"/>
      <c r="CS869" s="353"/>
      <c r="CT869" s="353"/>
      <c r="CU869" s="353"/>
      <c r="CV869" s="353"/>
      <c r="CW869" s="353"/>
      <c r="CX869" s="353"/>
      <c r="CY869" s="353"/>
      <c r="CZ869" s="353"/>
      <c r="DA869" s="353"/>
      <c r="DB869" s="353"/>
      <c r="DC869" s="353"/>
      <c r="DD869" s="353"/>
      <c r="DE869" s="353"/>
      <c r="DF869" s="353"/>
      <c r="DG869" s="353"/>
      <c r="DH869" s="353"/>
      <c r="DI869" s="353"/>
      <c r="DJ869" s="353"/>
      <c r="DK869" s="353"/>
      <c r="DL869" s="353"/>
      <c r="DM869" s="353"/>
      <c r="DN869" s="353"/>
      <c r="DO869" s="353"/>
      <c r="DP869" s="353"/>
      <c r="DQ869" s="353"/>
      <c r="DR869" s="353"/>
      <c r="DS869" s="353"/>
      <c r="DT869" s="353"/>
      <c r="DU869" s="18"/>
      <c r="DV869" s="18"/>
    </row>
    <row r="870" spans="1:126" ht="4.2" customHeight="1">
      <c r="A870" s="1"/>
      <c r="B870" s="1"/>
      <c r="C870" s="1"/>
      <c r="D870" s="1"/>
      <c r="E870" s="261"/>
      <c r="F870" s="47"/>
      <c r="G870" s="229"/>
      <c r="H870" s="1"/>
      <c r="I870" s="1"/>
      <c r="J870" s="1"/>
      <c r="K870" s="1"/>
      <c r="L870" s="1"/>
      <c r="M870" s="5"/>
      <c r="N870" s="1"/>
      <c r="O870" s="1"/>
      <c r="P870" s="5"/>
      <c r="Q870" s="1"/>
      <c r="R870" s="1"/>
      <c r="S870" s="5"/>
      <c r="T870" s="7"/>
      <c r="U870" s="23"/>
      <c r="V870" s="1"/>
      <c r="W870" s="11"/>
      <c r="X870" s="10"/>
      <c r="Y870" s="45"/>
      <c r="Z870" s="92"/>
      <c r="AA870" s="354"/>
      <c r="AB870" s="354"/>
      <c r="AC870" s="354"/>
      <c r="AD870" s="354"/>
      <c r="AE870" s="354"/>
      <c r="AF870" s="354"/>
      <c r="AG870" s="354"/>
      <c r="AH870" s="354"/>
      <c r="AI870" s="354"/>
      <c r="AJ870" s="354"/>
      <c r="AK870" s="354"/>
      <c r="AL870" s="354"/>
      <c r="AM870" s="354"/>
      <c r="AN870" s="354"/>
      <c r="AO870" s="354"/>
      <c r="AP870" s="354"/>
      <c r="AQ870" s="354"/>
      <c r="AR870" s="354"/>
      <c r="AS870" s="354"/>
      <c r="AT870" s="354"/>
      <c r="AU870" s="354"/>
      <c r="AV870" s="354"/>
      <c r="AW870" s="354"/>
      <c r="AX870" s="354"/>
      <c r="AY870" s="354"/>
      <c r="AZ870" s="354"/>
      <c r="BA870" s="354"/>
      <c r="BB870" s="354"/>
      <c r="BC870" s="354"/>
      <c r="BD870" s="354"/>
      <c r="BE870" s="354"/>
      <c r="BF870" s="354"/>
      <c r="BG870" s="354"/>
      <c r="BH870" s="354"/>
      <c r="BI870" s="354"/>
      <c r="BJ870" s="354"/>
      <c r="BK870" s="354"/>
      <c r="BL870" s="354"/>
      <c r="BM870" s="354"/>
      <c r="BN870" s="354"/>
      <c r="BO870" s="354"/>
      <c r="BP870" s="354"/>
      <c r="BQ870" s="354"/>
      <c r="BR870" s="354"/>
      <c r="BS870" s="354"/>
      <c r="BT870" s="354"/>
      <c r="BU870" s="354"/>
      <c r="BV870" s="354"/>
      <c r="BW870" s="354"/>
      <c r="BX870" s="354"/>
      <c r="BY870" s="354"/>
      <c r="BZ870" s="354"/>
      <c r="CA870" s="354"/>
      <c r="CB870" s="354"/>
      <c r="CC870" s="354"/>
      <c r="CD870" s="354"/>
      <c r="CE870" s="354"/>
      <c r="CF870" s="354"/>
      <c r="CG870" s="354"/>
      <c r="CH870" s="354"/>
      <c r="CI870" s="354"/>
      <c r="CJ870" s="354"/>
      <c r="CK870" s="354"/>
      <c r="CL870" s="354"/>
      <c r="CM870" s="354"/>
      <c r="CN870" s="354"/>
      <c r="CO870" s="354"/>
      <c r="CP870" s="354"/>
      <c r="CQ870" s="354"/>
      <c r="CR870" s="354"/>
      <c r="CS870" s="354"/>
      <c r="CT870" s="354"/>
      <c r="CU870" s="354"/>
      <c r="CV870" s="354"/>
      <c r="CW870" s="354"/>
      <c r="CX870" s="354"/>
      <c r="CY870" s="354"/>
      <c r="CZ870" s="354"/>
      <c r="DA870" s="354"/>
      <c r="DB870" s="354"/>
      <c r="DC870" s="354"/>
      <c r="DD870" s="354"/>
      <c r="DE870" s="354"/>
      <c r="DF870" s="354"/>
      <c r="DG870" s="354"/>
      <c r="DH870" s="354"/>
      <c r="DI870" s="354"/>
      <c r="DJ870" s="354"/>
      <c r="DK870" s="354"/>
      <c r="DL870" s="354"/>
      <c r="DM870" s="354"/>
      <c r="DN870" s="354"/>
      <c r="DO870" s="354"/>
      <c r="DP870" s="354"/>
      <c r="DQ870" s="354"/>
      <c r="DR870" s="354"/>
      <c r="DS870" s="354"/>
      <c r="DT870" s="354"/>
      <c r="DU870" s="1"/>
      <c r="DV870" s="1"/>
    </row>
    <row r="871" spans="1:126" s="4" customFormat="1">
      <c r="A871" s="3"/>
      <c r="B871" s="257" t="s">
        <v>129</v>
      </c>
      <c r="C871" s="3"/>
      <c r="D871" s="3"/>
      <c r="E871" s="9"/>
      <c r="F871" s="50"/>
      <c r="G871" s="230"/>
      <c r="H871" s="12" t="str">
        <f t="shared" ref="H871" si="2348">B871&amp;N865</f>
        <v>Учет - Маркетинговые и рекламные расходы</v>
      </c>
      <c r="I871" s="12"/>
      <c r="J871" s="3"/>
      <c r="K871" s="3"/>
      <c r="L871" s="3"/>
      <c r="M871" s="5"/>
      <c r="N871" s="35" t="str">
        <f>Главная!$Y$8</f>
        <v>итого</v>
      </c>
      <c r="O871" s="35"/>
      <c r="P871" s="5"/>
      <c r="Q871" s="334" t="s">
        <v>25</v>
      </c>
      <c r="R871" s="35"/>
      <c r="S871" s="19" t="s">
        <v>6</v>
      </c>
      <c r="T871" s="306" t="s">
        <v>99</v>
      </c>
      <c r="U871" s="23" t="s">
        <v>7</v>
      </c>
      <c r="V871" s="35"/>
      <c r="W871" s="337">
        <f>SUM($Y871:$DU871)</f>
        <v>0</v>
      </c>
      <c r="X871" s="37"/>
      <c r="Y871" s="45"/>
      <c r="Z871" s="98"/>
      <c r="AA871" s="340">
        <f>IF(AA$8="",0,IF($T865=справочники!$H$10,$T869*SUMIFS(AA$10:AA$36,$H$10:$H$36,$T867),0))</f>
        <v>0</v>
      </c>
      <c r="AB871" s="340">
        <f>IF(AB$8="",0,IF($T865=справочники!$H$10,$T869*SUMIFS(AB$10:AB$36,$H$10:$H$36,$T867),0))</f>
        <v>0</v>
      </c>
      <c r="AC871" s="340">
        <f>IF(AC$8="",0,IF($T865=справочники!$H$10,$T869*SUMIFS(AC$10:AC$36,$H$10:$H$36,$T867),0))</f>
        <v>0</v>
      </c>
      <c r="AD871" s="340">
        <f>IF(AD$8="",0,IF($T865=справочники!$H$10,$T869*SUMIFS(AD$10:AD$36,$H$10:$H$36,$T867),0))</f>
        <v>0</v>
      </c>
      <c r="AE871" s="340">
        <f>IF(AE$8="",0,IF($T865=справочники!$H$10,$T869*SUMIFS(AE$10:AE$36,$H$10:$H$36,$T867),0))</f>
        <v>0</v>
      </c>
      <c r="AF871" s="340">
        <f>IF(AF$8="",0,IF($T865=справочники!$H$10,$T869*SUMIFS(AF$10:AF$36,$H$10:$H$36,$T867),0))</f>
        <v>0</v>
      </c>
      <c r="AG871" s="340">
        <f>IF(AG$8="",0,IF($T865=справочники!$H$10,$T869*SUMIFS(AG$10:AG$36,$H$10:$H$36,$T867),0))</f>
        <v>0</v>
      </c>
      <c r="AH871" s="340">
        <f>IF(AH$8="",0,IF($T865=справочники!$H$10,$T869*SUMIFS(AH$10:AH$36,$H$10:$H$36,$T867),0))</f>
        <v>0</v>
      </c>
      <c r="AI871" s="340">
        <f>IF(AI$8="",0,IF($T865=справочники!$H$10,$T869*SUMIFS(AI$10:AI$36,$H$10:$H$36,$T867),0))</f>
        <v>0</v>
      </c>
      <c r="AJ871" s="340">
        <f>IF(AJ$8="",0,IF($T865=справочники!$H$10,$T869*SUMIFS(AJ$10:AJ$36,$H$10:$H$36,$T867),0))</f>
        <v>0</v>
      </c>
      <c r="AK871" s="340">
        <f>IF(AK$8="",0,IF($T865=справочники!$H$10,$T869*SUMIFS(AK$10:AK$36,$H$10:$H$36,$T867),0))</f>
        <v>0</v>
      </c>
      <c r="AL871" s="340">
        <f>IF(AL$8="",0,IF($T865=справочники!$H$10,$T869*SUMIFS(AL$10:AL$36,$H$10:$H$36,$T867),0))</f>
        <v>0</v>
      </c>
      <c r="AM871" s="340">
        <f>IF(AM$8="",0,IF($T865=справочники!$H$10,$T869*SUMIFS(AM$10:AM$36,$H$10:$H$36,$T867),0))</f>
        <v>0</v>
      </c>
      <c r="AN871" s="340">
        <f>IF(AN$8="",0,IF($T865=справочники!$H$10,$T869*SUMIFS(AN$10:AN$36,$H$10:$H$36,$T867),0))</f>
        <v>0</v>
      </c>
      <c r="AO871" s="340">
        <f>IF(AO$8="",0,IF($T865=справочники!$H$10,$T869*SUMIFS(AO$10:AO$36,$H$10:$H$36,$T867),0))</f>
        <v>0</v>
      </c>
      <c r="AP871" s="340">
        <f>IF(AP$8="",0,IF($T865=справочники!$H$10,$T869*SUMIFS(AP$10:AP$36,$H$10:$H$36,$T867),0))</f>
        <v>0</v>
      </c>
      <c r="AQ871" s="340">
        <f>IF(AQ$8="",0,IF($T865=справочники!$H$10,$T869*SUMIFS(AQ$10:AQ$36,$H$10:$H$36,$T867),0))</f>
        <v>0</v>
      </c>
      <c r="AR871" s="340">
        <f>IF(AR$8="",0,IF($T865=справочники!$H$10,$T869*SUMIFS(AR$10:AR$36,$H$10:$H$36,$T867),0))</f>
        <v>0</v>
      </c>
      <c r="AS871" s="340">
        <f>IF(AS$8="",0,IF($T865=справочники!$H$10,$T869*SUMIFS(AS$10:AS$36,$H$10:$H$36,$T867),0))</f>
        <v>0</v>
      </c>
      <c r="AT871" s="340">
        <f>IF(AT$8="",0,IF($T865=справочники!$H$10,$T869*SUMIFS(AT$10:AT$36,$H$10:$H$36,$T867),0))</f>
        <v>0</v>
      </c>
      <c r="AU871" s="340">
        <f>IF(AU$8="",0,IF($T865=справочники!$H$10,$T869*SUMIFS(AU$10:AU$36,$H$10:$H$36,$T867),0))</f>
        <v>0</v>
      </c>
      <c r="AV871" s="340">
        <f>IF(AV$8="",0,IF($T865=справочники!$H$10,$T869*SUMIFS(AV$10:AV$36,$H$10:$H$36,$T867),0))</f>
        <v>0</v>
      </c>
      <c r="AW871" s="340">
        <f>IF(AW$8="",0,IF($T865=справочники!$H$10,$T869*SUMIFS(AW$10:AW$36,$H$10:$H$36,$T867),0))</f>
        <v>0</v>
      </c>
      <c r="AX871" s="340">
        <f>IF(AX$8="",0,IF($T865=справочники!$H$10,$T869*SUMIFS(AX$10:AX$36,$H$10:$H$36,$T867),0))</f>
        <v>0</v>
      </c>
      <c r="AY871" s="340">
        <f>IF(AY$8="",0,IF($T865=справочники!$H$10,$T869*SUMIFS(AY$10:AY$36,$H$10:$H$36,$T867),0))</f>
        <v>0</v>
      </c>
      <c r="AZ871" s="340">
        <f>IF(AZ$8="",0,IF($T865=справочники!$H$10,$T869*SUMIFS(AZ$10:AZ$36,$H$10:$H$36,$T867),0))</f>
        <v>0</v>
      </c>
      <c r="BA871" s="340">
        <f>IF(BA$8="",0,IF($T865=справочники!$H$10,$T869*SUMIFS(BA$10:BA$36,$H$10:$H$36,$T867),0))</f>
        <v>0</v>
      </c>
      <c r="BB871" s="340">
        <f>IF(BB$8="",0,IF($T865=справочники!$H$10,$T869*SUMIFS(BB$10:BB$36,$H$10:$H$36,$T867),0))</f>
        <v>0</v>
      </c>
      <c r="BC871" s="340">
        <f>IF(BC$8="",0,IF($T865=справочники!$H$10,$T869*SUMIFS(BC$10:BC$36,$H$10:$H$36,$T867),0))</f>
        <v>0</v>
      </c>
      <c r="BD871" s="340">
        <f>IF(BD$8="",0,IF($T865=справочники!$H$10,$T869*SUMIFS(BD$10:BD$36,$H$10:$H$36,$T867),0))</f>
        <v>0</v>
      </c>
      <c r="BE871" s="340">
        <f>IF(BE$8="",0,IF($T865=справочники!$H$10,$T869*SUMIFS(BE$10:BE$36,$H$10:$H$36,$T867),0))</f>
        <v>0</v>
      </c>
      <c r="BF871" s="340">
        <f>IF(BF$8="",0,IF($T865=справочники!$H$10,$T869*SUMIFS(BF$10:BF$36,$H$10:$H$36,$T867),0))</f>
        <v>0</v>
      </c>
      <c r="BG871" s="340">
        <f>IF(BG$8="",0,IF($T865=справочники!$H$10,$T869*SUMIFS(BG$10:BG$36,$H$10:$H$36,$T867),0))</f>
        <v>0</v>
      </c>
      <c r="BH871" s="340">
        <f>IF(BH$8="",0,IF($T865=справочники!$H$10,$T869*SUMIFS(BH$10:BH$36,$H$10:$H$36,$T867),0))</f>
        <v>0</v>
      </c>
      <c r="BI871" s="340">
        <f>IF(BI$8="",0,IF($T865=справочники!$H$10,$T869*SUMIFS(BI$10:BI$36,$H$10:$H$36,$T867),0))</f>
        <v>0</v>
      </c>
      <c r="BJ871" s="340">
        <f>IF(BJ$8="",0,IF($T865=справочники!$H$10,$T869*SUMIFS(BJ$10:BJ$36,$H$10:$H$36,$T867),0))</f>
        <v>0</v>
      </c>
      <c r="BK871" s="340">
        <f>IF(BK$8="",0,IF($T865=справочники!$H$10,$T869*SUMIFS(BK$10:BK$36,$H$10:$H$36,$T867),0))</f>
        <v>0</v>
      </c>
      <c r="BL871" s="340">
        <f>IF(BL$8="",0,IF($T865=справочники!$H$10,$T869*SUMIFS(BL$10:BL$36,$H$10:$H$36,$T867),0))</f>
        <v>0</v>
      </c>
      <c r="BM871" s="340">
        <f>IF(BM$8="",0,IF($T865=справочники!$H$10,$T869*SUMIFS(BM$10:BM$36,$H$10:$H$36,$T867),0))</f>
        <v>0</v>
      </c>
      <c r="BN871" s="340">
        <f>IF(BN$8="",0,IF($T865=справочники!$H$10,$T869*SUMIFS(BN$10:BN$36,$H$10:$H$36,$T867),0))</f>
        <v>0</v>
      </c>
      <c r="BO871" s="340">
        <f>IF(BO$8="",0,IF($T865=справочники!$H$10,$T869*SUMIFS(BO$10:BO$36,$H$10:$H$36,$T867),0))</f>
        <v>0</v>
      </c>
      <c r="BP871" s="340">
        <f>IF(BP$8="",0,IF($T865=справочники!$H$10,$T869*SUMIFS(BP$10:BP$36,$H$10:$H$36,$T867),0))</f>
        <v>0</v>
      </c>
      <c r="BQ871" s="340">
        <f>IF(BQ$8="",0,IF($T865=справочники!$H$10,$T869*SUMIFS(BQ$10:BQ$36,$H$10:$H$36,$T867),0))</f>
        <v>0</v>
      </c>
      <c r="BR871" s="340">
        <f>IF(BR$8="",0,IF($T865=справочники!$H$10,$T869*SUMIFS(BR$10:BR$36,$H$10:$H$36,$T867),0))</f>
        <v>0</v>
      </c>
      <c r="BS871" s="340">
        <f>IF(BS$8="",0,IF($T865=справочники!$H$10,$T869*SUMIFS(BS$10:BS$36,$H$10:$H$36,$T867),0))</f>
        <v>0</v>
      </c>
      <c r="BT871" s="340">
        <f>IF(BT$8="",0,IF($T865=справочники!$H$10,$T869*SUMIFS(BT$10:BT$36,$H$10:$H$36,$T867),0))</f>
        <v>0</v>
      </c>
      <c r="BU871" s="340">
        <f>IF(BU$8="",0,IF($T865=справочники!$H$10,$T869*SUMIFS(BU$10:BU$36,$H$10:$H$36,$T867),0))</f>
        <v>0</v>
      </c>
      <c r="BV871" s="340">
        <f>IF(BV$8="",0,IF($T865=справочники!$H$10,$T869*SUMIFS(BV$10:BV$36,$H$10:$H$36,$T867),0))</f>
        <v>0</v>
      </c>
      <c r="BW871" s="340">
        <f>IF(BW$8="",0,IF($T865=справочники!$H$10,$T869*SUMIFS(BW$10:BW$36,$H$10:$H$36,$T867),0))</f>
        <v>0</v>
      </c>
      <c r="BX871" s="340">
        <f>IF(BX$8="",0,IF($T865=справочники!$H$10,$T869*SUMIFS(BX$10:BX$36,$H$10:$H$36,$T867),0))</f>
        <v>0</v>
      </c>
      <c r="BY871" s="340">
        <f>IF(BY$8="",0,IF($T865=справочники!$H$10,$T869*SUMIFS(BY$10:BY$36,$H$10:$H$36,$T867),0))</f>
        <v>0</v>
      </c>
      <c r="BZ871" s="340">
        <f>IF(BZ$8="",0,IF($T865=справочники!$H$10,$T869*SUMIFS(BZ$10:BZ$36,$H$10:$H$36,$T867),0))</f>
        <v>0</v>
      </c>
      <c r="CA871" s="340">
        <f>IF(CA$8="",0,IF($T865=справочники!$H$10,$T869*SUMIFS(CA$10:CA$36,$H$10:$H$36,$T867),0))</f>
        <v>0</v>
      </c>
      <c r="CB871" s="340">
        <f>IF(CB$8="",0,IF($T865=справочники!$H$10,$T869*SUMIFS(CB$10:CB$36,$H$10:$H$36,$T867),0))</f>
        <v>0</v>
      </c>
      <c r="CC871" s="340">
        <f>IF(CC$8="",0,IF($T865=справочники!$H$10,$T869*SUMIFS(CC$10:CC$36,$H$10:$H$36,$T867),0))</f>
        <v>0</v>
      </c>
      <c r="CD871" s="340">
        <f>IF(CD$8="",0,IF($T865=справочники!$H$10,$T869*SUMIFS(CD$10:CD$36,$H$10:$H$36,$T867),0))</f>
        <v>0</v>
      </c>
      <c r="CE871" s="340">
        <f>IF(CE$8="",0,IF($T865=справочники!$H$10,$T869*SUMIFS(CE$10:CE$36,$H$10:$H$36,$T867),0))</f>
        <v>0</v>
      </c>
      <c r="CF871" s="340">
        <f>IF(CF$8="",0,IF($T865=справочники!$H$10,$T869*SUMIFS(CF$10:CF$36,$H$10:$H$36,$T867),0))</f>
        <v>0</v>
      </c>
      <c r="CG871" s="340">
        <f>IF(CG$8="",0,IF($T865=справочники!$H$10,$T869*SUMIFS(CG$10:CG$36,$H$10:$H$36,$T867),0))</f>
        <v>0</v>
      </c>
      <c r="CH871" s="340">
        <f>IF(CH$8="",0,IF($T865=справочники!$H$10,$T869*SUMIFS(CH$10:CH$36,$H$10:$H$36,$T867),0))</f>
        <v>0</v>
      </c>
      <c r="CI871" s="340">
        <f>IF(CI$8="",0,IF($T865=справочники!$H$10,$T869*SUMIFS(CI$10:CI$36,$H$10:$H$36,$T867),0))</f>
        <v>0</v>
      </c>
      <c r="CJ871" s="340">
        <f>IF(CJ$8="",0,IF($T865=справочники!$H$10,$T869*SUMIFS(CJ$10:CJ$36,$H$10:$H$36,$T867),0))</f>
        <v>0</v>
      </c>
      <c r="CK871" s="340">
        <f>IF(CK$8="",0,IF($T865=справочники!$H$10,$T869*SUMIFS(CK$10:CK$36,$H$10:$H$36,$T867),0))</f>
        <v>0</v>
      </c>
      <c r="CL871" s="340">
        <f>IF(CL$8="",0,IF($T865=справочники!$H$10,$T869*SUMIFS(CL$10:CL$36,$H$10:$H$36,$T867),0))</f>
        <v>0</v>
      </c>
      <c r="CM871" s="340">
        <f>IF(CM$8="",0,IF($T865=справочники!$H$10,$T869*SUMIFS(CM$10:CM$36,$H$10:$H$36,$T867),0))</f>
        <v>0</v>
      </c>
      <c r="CN871" s="340">
        <f>IF(CN$8="",0,IF($T865=справочники!$H$10,$T869*SUMIFS(CN$10:CN$36,$H$10:$H$36,$T867),0))</f>
        <v>0</v>
      </c>
      <c r="CO871" s="340">
        <f>IF(CO$8="",0,IF($T865=справочники!$H$10,$T869*SUMIFS(CO$10:CO$36,$H$10:$H$36,$T867),0))</f>
        <v>0</v>
      </c>
      <c r="CP871" s="340">
        <f>IF(CP$8="",0,IF($T865=справочники!$H$10,$T869*SUMIFS(CP$10:CP$36,$H$10:$H$36,$T867),0))</f>
        <v>0</v>
      </c>
      <c r="CQ871" s="340">
        <f>IF(CQ$8="",0,IF($T865=справочники!$H$10,$T869*SUMIFS(CQ$10:CQ$36,$H$10:$H$36,$T867),0))</f>
        <v>0</v>
      </c>
      <c r="CR871" s="340">
        <f>IF(CR$8="",0,IF($T865=справочники!$H$10,$T869*SUMIFS(CR$10:CR$36,$H$10:$H$36,$T867),0))</f>
        <v>0</v>
      </c>
      <c r="CS871" s="340">
        <f>IF(CS$8="",0,IF($T865=справочники!$H$10,$T869*SUMIFS(CS$10:CS$36,$H$10:$H$36,$T867),0))</f>
        <v>0</v>
      </c>
      <c r="CT871" s="340">
        <f>IF(CT$8="",0,IF($T865=справочники!$H$10,$T869*SUMIFS(CT$10:CT$36,$H$10:$H$36,$T867),0))</f>
        <v>0</v>
      </c>
      <c r="CU871" s="340">
        <f>IF(CU$8="",0,IF($T865=справочники!$H$10,$T869*SUMIFS(CU$10:CU$36,$H$10:$H$36,$T867),0))</f>
        <v>0</v>
      </c>
      <c r="CV871" s="340">
        <f>IF(CV$8="",0,IF($T865=справочники!$H$10,$T869*SUMIFS(CV$10:CV$36,$H$10:$H$36,$T867),0))</f>
        <v>0</v>
      </c>
      <c r="CW871" s="340">
        <f>IF(CW$8="",0,IF($T865=справочники!$H$10,$T869*SUMIFS(CW$10:CW$36,$H$10:$H$36,$T867),0))</f>
        <v>0</v>
      </c>
      <c r="CX871" s="340">
        <f>IF(CX$8="",0,IF($T865=справочники!$H$10,$T869*SUMIFS(CX$10:CX$36,$H$10:$H$36,$T867),0))</f>
        <v>0</v>
      </c>
      <c r="CY871" s="340">
        <f>IF(CY$8="",0,IF($T865=справочники!$H$10,$T869*SUMIFS(CY$10:CY$36,$H$10:$H$36,$T867),0))</f>
        <v>0</v>
      </c>
      <c r="CZ871" s="340">
        <f>IF(CZ$8="",0,IF($T865=справочники!$H$10,$T869*SUMIFS(CZ$10:CZ$36,$H$10:$H$36,$T867),0))</f>
        <v>0</v>
      </c>
      <c r="DA871" s="340">
        <f>IF(DA$8="",0,IF($T865=справочники!$H$10,$T869*SUMIFS(DA$10:DA$36,$H$10:$H$36,$T867),0))</f>
        <v>0</v>
      </c>
      <c r="DB871" s="340">
        <f>IF(DB$8="",0,IF($T865=справочники!$H$10,$T869*SUMIFS(DB$10:DB$36,$H$10:$H$36,$T867),0))</f>
        <v>0</v>
      </c>
      <c r="DC871" s="340">
        <f>IF(DC$8="",0,IF($T865=справочники!$H$10,$T869*SUMIFS(DC$10:DC$36,$H$10:$H$36,$T867),0))</f>
        <v>0</v>
      </c>
      <c r="DD871" s="340">
        <f>IF(DD$8="",0,IF($T865=справочники!$H$10,$T869*SUMIFS(DD$10:DD$36,$H$10:$H$36,$T867),0))</f>
        <v>0</v>
      </c>
      <c r="DE871" s="340">
        <f>IF(DE$8="",0,IF($T865=справочники!$H$10,$T869*SUMIFS(DE$10:DE$36,$H$10:$H$36,$T867),0))</f>
        <v>0</v>
      </c>
      <c r="DF871" s="340">
        <f>IF(DF$8="",0,IF($T865=справочники!$H$10,$T869*SUMIFS(DF$10:DF$36,$H$10:$H$36,$T867),0))</f>
        <v>0</v>
      </c>
      <c r="DG871" s="340">
        <f>IF(DG$8="",0,IF($T865=справочники!$H$10,$T869*SUMIFS(DG$10:DG$36,$H$10:$H$36,$T867),0))</f>
        <v>0</v>
      </c>
      <c r="DH871" s="340">
        <f>IF(DH$8="",0,IF($T865=справочники!$H$10,$T869*SUMIFS(DH$10:DH$36,$H$10:$H$36,$T867),0))</f>
        <v>0</v>
      </c>
      <c r="DI871" s="340">
        <f>IF(DI$8="",0,IF($T865=справочники!$H$10,$T869*SUMIFS(DI$10:DI$36,$H$10:$H$36,$T867),0))</f>
        <v>0</v>
      </c>
      <c r="DJ871" s="340">
        <f>IF(DJ$8="",0,IF($T865=справочники!$H$10,$T869*SUMIFS(DJ$10:DJ$36,$H$10:$H$36,$T867),0))</f>
        <v>0</v>
      </c>
      <c r="DK871" s="340">
        <f>IF(DK$8="",0,IF($T865=справочники!$H$10,$T869*SUMIFS(DK$10:DK$36,$H$10:$H$36,$T867),0))</f>
        <v>0</v>
      </c>
      <c r="DL871" s="340">
        <f>IF(DL$8="",0,IF($T865=справочники!$H$10,$T869*SUMIFS(DL$10:DL$36,$H$10:$H$36,$T867),0))</f>
        <v>0</v>
      </c>
      <c r="DM871" s="340">
        <f>IF(DM$8="",0,IF($T865=справочники!$H$10,$T869*SUMIFS(DM$10:DM$36,$H$10:$H$36,$T867),0))</f>
        <v>0</v>
      </c>
      <c r="DN871" s="340">
        <f>IF(DN$8="",0,IF($T865=справочники!$H$10,$T869*SUMIFS(DN$10:DN$36,$H$10:$H$36,$T867),0))</f>
        <v>0</v>
      </c>
      <c r="DO871" s="340">
        <f>IF(DO$8="",0,IF($T865=справочники!$H$10,$T869*SUMIFS(DO$10:DO$36,$H$10:$H$36,$T867),0))</f>
        <v>0</v>
      </c>
      <c r="DP871" s="340">
        <f>IF(DP$8="",0,IF($T865=справочники!$H$10,$T869*SUMIFS(DP$10:DP$36,$H$10:$H$36,$T867),0))</f>
        <v>0</v>
      </c>
      <c r="DQ871" s="340">
        <f>IF(DQ$8="",0,IF($T865=справочники!$H$10,$T869*SUMIFS(DQ$10:DQ$36,$H$10:$H$36,$T867),0))</f>
        <v>0</v>
      </c>
      <c r="DR871" s="340">
        <f>IF(DR$8="",0,IF($T865=справочники!$H$10,$T869*SUMIFS(DR$10:DR$36,$H$10:$H$36,$T867),0))</f>
        <v>0</v>
      </c>
      <c r="DS871" s="340">
        <f>IF(DS$8="",0,IF($T865=справочники!$H$10,$T869*SUMIFS(DS$10:DS$36,$H$10:$H$36,$T867),0))</f>
        <v>0</v>
      </c>
      <c r="DT871" s="340">
        <f>IF(DT$8="",0,IF($T865=справочники!$H$10,$T869*SUMIFS(DT$10:DT$36,$H$10:$H$36,$T867),0))</f>
        <v>0</v>
      </c>
      <c r="DU871" s="3"/>
      <c r="DV871" s="3"/>
    </row>
    <row r="872" spans="1:126" ht="4.2" customHeight="1">
      <c r="A872" s="1"/>
      <c r="B872" s="1"/>
      <c r="C872" s="1"/>
      <c r="D872" s="1"/>
      <c r="E872" s="261"/>
      <c r="F872" s="47"/>
      <c r="G872" s="229"/>
      <c r="H872" s="1"/>
      <c r="I872" s="1"/>
      <c r="J872" s="1"/>
      <c r="K872" s="1"/>
      <c r="L872" s="1"/>
      <c r="M872" s="5"/>
      <c r="N872" s="1"/>
      <c r="O872" s="1"/>
      <c r="P872" s="5"/>
      <c r="Q872" s="1"/>
      <c r="R872" s="1"/>
      <c r="S872" s="5"/>
      <c r="T872" s="7"/>
      <c r="U872" s="23"/>
      <c r="V872" s="1"/>
      <c r="W872" s="11"/>
      <c r="X872" s="10"/>
      <c r="Y872" s="45"/>
      <c r="Z872" s="92"/>
      <c r="AA872" s="354"/>
      <c r="AB872" s="354"/>
      <c r="AC872" s="354"/>
      <c r="AD872" s="354"/>
      <c r="AE872" s="354"/>
      <c r="AF872" s="354"/>
      <c r="AG872" s="354"/>
      <c r="AH872" s="354"/>
      <c r="AI872" s="354"/>
      <c r="AJ872" s="354"/>
      <c r="AK872" s="354"/>
      <c r="AL872" s="354"/>
      <c r="AM872" s="354"/>
      <c r="AN872" s="354"/>
      <c r="AO872" s="354"/>
      <c r="AP872" s="354"/>
      <c r="AQ872" s="354"/>
      <c r="AR872" s="354"/>
      <c r="AS872" s="354"/>
      <c r="AT872" s="354"/>
      <c r="AU872" s="354"/>
      <c r="AV872" s="354"/>
      <c r="AW872" s="354"/>
      <c r="AX872" s="354"/>
      <c r="AY872" s="354"/>
      <c r="AZ872" s="354"/>
      <c r="BA872" s="354"/>
      <c r="BB872" s="354"/>
      <c r="BC872" s="354"/>
      <c r="BD872" s="354"/>
      <c r="BE872" s="354"/>
      <c r="BF872" s="354"/>
      <c r="BG872" s="354"/>
      <c r="BH872" s="354"/>
      <c r="BI872" s="354"/>
      <c r="BJ872" s="354"/>
      <c r="BK872" s="354"/>
      <c r="BL872" s="354"/>
      <c r="BM872" s="354"/>
      <c r="BN872" s="354"/>
      <c r="BO872" s="354"/>
      <c r="BP872" s="354"/>
      <c r="BQ872" s="354"/>
      <c r="BR872" s="354"/>
      <c r="BS872" s="354"/>
      <c r="BT872" s="354"/>
      <c r="BU872" s="354"/>
      <c r="BV872" s="354"/>
      <c r="BW872" s="354"/>
      <c r="BX872" s="354"/>
      <c r="BY872" s="354"/>
      <c r="BZ872" s="354"/>
      <c r="CA872" s="354"/>
      <c r="CB872" s="354"/>
      <c r="CC872" s="354"/>
      <c r="CD872" s="354"/>
      <c r="CE872" s="354"/>
      <c r="CF872" s="354"/>
      <c r="CG872" s="354"/>
      <c r="CH872" s="354"/>
      <c r="CI872" s="354"/>
      <c r="CJ872" s="354"/>
      <c r="CK872" s="354"/>
      <c r="CL872" s="354"/>
      <c r="CM872" s="354"/>
      <c r="CN872" s="354"/>
      <c r="CO872" s="354"/>
      <c r="CP872" s="354"/>
      <c r="CQ872" s="354"/>
      <c r="CR872" s="354"/>
      <c r="CS872" s="354"/>
      <c r="CT872" s="354"/>
      <c r="CU872" s="354"/>
      <c r="CV872" s="354"/>
      <c r="CW872" s="354"/>
      <c r="CX872" s="354"/>
      <c r="CY872" s="354"/>
      <c r="CZ872" s="354"/>
      <c r="DA872" s="354"/>
      <c r="DB872" s="354"/>
      <c r="DC872" s="354"/>
      <c r="DD872" s="354"/>
      <c r="DE872" s="354"/>
      <c r="DF872" s="354"/>
      <c r="DG872" s="354"/>
      <c r="DH872" s="354"/>
      <c r="DI872" s="354"/>
      <c r="DJ872" s="354"/>
      <c r="DK872" s="354"/>
      <c r="DL872" s="354"/>
      <c r="DM872" s="354"/>
      <c r="DN872" s="354"/>
      <c r="DO872" s="354"/>
      <c r="DP872" s="354"/>
      <c r="DQ872" s="354"/>
      <c r="DR872" s="354"/>
      <c r="DS872" s="354"/>
      <c r="DT872" s="354"/>
      <c r="DU872" s="1"/>
      <c r="DV872" s="1"/>
    </row>
    <row r="873" spans="1:126" s="237" customFormat="1" ht="10.199999999999999">
      <c r="A873" s="226"/>
      <c r="B873" s="243" t="s">
        <v>127</v>
      </c>
      <c r="C873" s="228"/>
      <c r="D873" s="227"/>
      <c r="E873" s="268"/>
      <c r="F873" s="114"/>
      <c r="G873" s="229"/>
      <c r="H873" s="226"/>
      <c r="I873" s="226" t="str">
        <f t="shared" ref="I873" si="2349">$I$172</f>
        <v>Оборачиваемость начислений расходов</v>
      </c>
      <c r="J873" s="226"/>
      <c r="K873" s="226"/>
      <c r="L873" s="226"/>
      <c r="M873" s="229"/>
      <c r="N873" s="226"/>
      <c r="O873" s="226"/>
      <c r="P873" s="229"/>
      <c r="Q873" s="226" t="s">
        <v>40</v>
      </c>
      <c r="R873" s="226"/>
      <c r="S873" s="229" t="s">
        <v>6</v>
      </c>
      <c r="T873" s="307"/>
      <c r="U873" s="226"/>
      <c r="V873" s="226"/>
      <c r="W873" s="233"/>
      <c r="X873" s="234"/>
      <c r="Y873" s="245"/>
      <c r="Z873" s="246"/>
      <c r="AA873" s="346"/>
      <c r="AB873" s="346"/>
      <c r="AC873" s="346"/>
      <c r="AD873" s="346"/>
      <c r="AE873" s="346"/>
      <c r="AF873" s="346"/>
      <c r="AG873" s="346"/>
      <c r="AH873" s="346"/>
      <c r="AI873" s="346"/>
      <c r="AJ873" s="346"/>
      <c r="AK873" s="346"/>
      <c r="AL873" s="346"/>
      <c r="AM873" s="346"/>
      <c r="AN873" s="346"/>
      <c r="AO873" s="346"/>
      <c r="AP873" s="346"/>
      <c r="AQ873" s="346"/>
      <c r="AR873" s="346"/>
      <c r="AS873" s="346"/>
      <c r="AT873" s="346"/>
      <c r="AU873" s="346"/>
      <c r="AV873" s="346"/>
      <c r="AW873" s="346"/>
      <c r="AX873" s="346"/>
      <c r="AY873" s="346"/>
      <c r="AZ873" s="346"/>
      <c r="BA873" s="346"/>
      <c r="BB873" s="346"/>
      <c r="BC873" s="346"/>
      <c r="BD873" s="346"/>
      <c r="BE873" s="346"/>
      <c r="BF873" s="346"/>
      <c r="BG873" s="346"/>
      <c r="BH873" s="346"/>
      <c r="BI873" s="346"/>
      <c r="BJ873" s="346"/>
      <c r="BK873" s="346"/>
      <c r="BL873" s="346"/>
      <c r="BM873" s="346"/>
      <c r="BN873" s="346"/>
      <c r="BO873" s="346"/>
      <c r="BP873" s="346"/>
      <c r="BQ873" s="346"/>
      <c r="BR873" s="346"/>
      <c r="BS873" s="346"/>
      <c r="BT873" s="346"/>
      <c r="BU873" s="346"/>
      <c r="BV873" s="346"/>
      <c r="BW873" s="346"/>
      <c r="BX873" s="346"/>
      <c r="BY873" s="346"/>
      <c r="BZ873" s="346"/>
      <c r="CA873" s="346"/>
      <c r="CB873" s="346"/>
      <c r="CC873" s="346"/>
      <c r="CD873" s="346"/>
      <c r="CE873" s="346"/>
      <c r="CF873" s="346"/>
      <c r="CG873" s="346"/>
      <c r="CH873" s="346"/>
      <c r="CI873" s="346"/>
      <c r="CJ873" s="346"/>
      <c r="CK873" s="346"/>
      <c r="CL873" s="346"/>
      <c r="CM873" s="346"/>
      <c r="CN873" s="346"/>
      <c r="CO873" s="346"/>
      <c r="CP873" s="346"/>
      <c r="CQ873" s="346"/>
      <c r="CR873" s="346"/>
      <c r="CS873" s="346"/>
      <c r="CT873" s="346"/>
      <c r="CU873" s="346"/>
      <c r="CV873" s="346"/>
      <c r="CW873" s="346"/>
      <c r="CX873" s="346"/>
      <c r="CY873" s="346"/>
      <c r="CZ873" s="346"/>
      <c r="DA873" s="346"/>
      <c r="DB873" s="346"/>
      <c r="DC873" s="346"/>
      <c r="DD873" s="346"/>
      <c r="DE873" s="346"/>
      <c r="DF873" s="346"/>
      <c r="DG873" s="346"/>
      <c r="DH873" s="346"/>
      <c r="DI873" s="346"/>
      <c r="DJ873" s="346"/>
      <c r="DK873" s="346"/>
      <c r="DL873" s="346"/>
      <c r="DM873" s="346"/>
      <c r="DN873" s="346"/>
      <c r="DO873" s="346"/>
      <c r="DP873" s="346"/>
      <c r="DQ873" s="346"/>
      <c r="DR873" s="346"/>
      <c r="DS873" s="346"/>
      <c r="DT873" s="346"/>
      <c r="DU873" s="226"/>
      <c r="DV873" s="226"/>
    </row>
    <row r="874" spans="1:126" ht="4.2" customHeight="1">
      <c r="A874" s="1"/>
      <c r="B874" s="1"/>
      <c r="C874" s="1"/>
      <c r="D874" s="1"/>
      <c r="E874" s="261"/>
      <c r="F874" s="47"/>
      <c r="G874" s="229"/>
      <c r="H874" s="1"/>
      <c r="I874" s="1"/>
      <c r="J874" s="1"/>
      <c r="K874" s="1"/>
      <c r="L874" s="1"/>
      <c r="M874" s="5"/>
      <c r="N874" s="1"/>
      <c r="O874" s="1"/>
      <c r="P874" s="5"/>
      <c r="Q874" s="1"/>
      <c r="R874" s="1"/>
      <c r="S874" s="5"/>
      <c r="T874" s="7"/>
      <c r="U874" s="23"/>
      <c r="V874" s="1"/>
      <c r="W874" s="11"/>
      <c r="X874" s="10"/>
      <c r="Y874" s="45"/>
      <c r="Z874" s="92"/>
      <c r="AA874" s="354"/>
      <c r="AB874" s="354"/>
      <c r="AC874" s="354"/>
      <c r="AD874" s="354"/>
      <c r="AE874" s="354"/>
      <c r="AF874" s="354"/>
      <c r="AG874" s="354"/>
      <c r="AH874" s="354"/>
      <c r="AI874" s="354"/>
      <c r="AJ874" s="354"/>
      <c r="AK874" s="354"/>
      <c r="AL874" s="354"/>
      <c r="AM874" s="354"/>
      <c r="AN874" s="354"/>
      <c r="AO874" s="354"/>
      <c r="AP874" s="354"/>
      <c r="AQ874" s="354"/>
      <c r="AR874" s="354"/>
      <c r="AS874" s="354"/>
      <c r="AT874" s="354"/>
      <c r="AU874" s="354"/>
      <c r="AV874" s="354"/>
      <c r="AW874" s="354"/>
      <c r="AX874" s="354"/>
      <c r="AY874" s="354"/>
      <c r="AZ874" s="354"/>
      <c r="BA874" s="354"/>
      <c r="BB874" s="354"/>
      <c r="BC874" s="354"/>
      <c r="BD874" s="354"/>
      <c r="BE874" s="354"/>
      <c r="BF874" s="354"/>
      <c r="BG874" s="354"/>
      <c r="BH874" s="354"/>
      <c r="BI874" s="354"/>
      <c r="BJ874" s="354"/>
      <c r="BK874" s="354"/>
      <c r="BL874" s="354"/>
      <c r="BM874" s="354"/>
      <c r="BN874" s="354"/>
      <c r="BO874" s="354"/>
      <c r="BP874" s="354"/>
      <c r="BQ874" s="354"/>
      <c r="BR874" s="354"/>
      <c r="BS874" s="354"/>
      <c r="BT874" s="354"/>
      <c r="BU874" s="354"/>
      <c r="BV874" s="354"/>
      <c r="BW874" s="354"/>
      <c r="BX874" s="354"/>
      <c r="BY874" s="354"/>
      <c r="BZ874" s="354"/>
      <c r="CA874" s="354"/>
      <c r="CB874" s="354"/>
      <c r="CC874" s="354"/>
      <c r="CD874" s="354"/>
      <c r="CE874" s="354"/>
      <c r="CF874" s="354"/>
      <c r="CG874" s="354"/>
      <c r="CH874" s="354"/>
      <c r="CI874" s="354"/>
      <c r="CJ874" s="354"/>
      <c r="CK874" s="354"/>
      <c r="CL874" s="354"/>
      <c r="CM874" s="354"/>
      <c r="CN874" s="354"/>
      <c r="CO874" s="354"/>
      <c r="CP874" s="354"/>
      <c r="CQ874" s="354"/>
      <c r="CR874" s="354"/>
      <c r="CS874" s="354"/>
      <c r="CT874" s="354"/>
      <c r="CU874" s="354"/>
      <c r="CV874" s="354"/>
      <c r="CW874" s="354"/>
      <c r="CX874" s="354"/>
      <c r="CY874" s="354"/>
      <c r="CZ874" s="354"/>
      <c r="DA874" s="354"/>
      <c r="DB874" s="354"/>
      <c r="DC874" s="354"/>
      <c r="DD874" s="354"/>
      <c r="DE874" s="354"/>
      <c r="DF874" s="354"/>
      <c r="DG874" s="354"/>
      <c r="DH874" s="354"/>
      <c r="DI874" s="354"/>
      <c r="DJ874" s="354"/>
      <c r="DK874" s="354"/>
      <c r="DL874" s="354"/>
      <c r="DM874" s="354"/>
      <c r="DN874" s="354"/>
      <c r="DO874" s="354"/>
      <c r="DP874" s="354"/>
      <c r="DQ874" s="354"/>
      <c r="DR874" s="354"/>
      <c r="DS874" s="354"/>
      <c r="DT874" s="354"/>
      <c r="DU874" s="1"/>
      <c r="DV874" s="1"/>
    </row>
    <row r="875" spans="1:126" s="4" customFormat="1">
      <c r="A875" s="3"/>
      <c r="B875" s="257" t="s">
        <v>126</v>
      </c>
      <c r="C875" s="3"/>
      <c r="D875" s="3"/>
      <c r="E875" s="9" t="str">
        <f>IF(OR(Главная!$N$19=справочники!$N$10,Главная!$N$19=справочники!$N$11),"",IF(T875=справочники!$P$10,"","ндс(-)"))</f>
        <v>ндс(-)</v>
      </c>
      <c r="F875" s="50"/>
      <c r="G875" s="230"/>
      <c r="H875" s="12" t="str">
        <f t="shared" ref="H875" si="2350">B875&amp;N865</f>
        <v>Начисление - Маркетинговые и рекламные расходы</v>
      </c>
      <c r="I875" s="12"/>
      <c r="J875" s="3"/>
      <c r="K875" s="3"/>
      <c r="L875" s="3"/>
      <c r="M875" s="5"/>
      <c r="N875" s="35" t="str">
        <f>Главная!$Y$8</f>
        <v>итого</v>
      </c>
      <c r="O875" s="35"/>
      <c r="P875" s="5"/>
      <c r="Q875" s="334" t="s">
        <v>25</v>
      </c>
      <c r="R875" s="35"/>
      <c r="S875" s="35"/>
      <c r="T875" s="61" t="str">
        <f t="shared" ref="T875" si="2351">T871</f>
        <v>облагается НДС</v>
      </c>
      <c r="U875" s="35"/>
      <c r="V875" s="35"/>
      <c r="W875" s="337">
        <f>SUM($Y875:$DU875)</f>
        <v>0</v>
      </c>
      <c r="X875" s="37"/>
      <c r="Y875" s="45"/>
      <c r="Z875" s="98"/>
      <c r="AA875" s="340">
        <f t="shared" ref="AA875:BF875" si="2352">IF(AA$8="",0,IF(AA$1=1,SUMIFS(871:871,$1:$1,"&gt;="&amp;1,$1:$1,"&lt;="&amp;INT($T873/30))+($T873/30-INT($T873/30))*SUMIFS(871:871,$1:$1,INT($T873/30)+1),0)+($T873/30-INT($T873/30))*SUMIFS(871:871,$1:$1,AA$1+INT($T873/30)+1)+(INT($T873/30)+1-$T873/30)*SUMIFS(871:871,$1:$1,AA$1+INT($T873/30)))</f>
        <v>0</v>
      </c>
      <c r="AB875" s="340">
        <f t="shared" si="2352"/>
        <v>0</v>
      </c>
      <c r="AC875" s="340">
        <f t="shared" si="2352"/>
        <v>0</v>
      </c>
      <c r="AD875" s="340">
        <f t="shared" si="2352"/>
        <v>0</v>
      </c>
      <c r="AE875" s="340">
        <f t="shared" si="2352"/>
        <v>0</v>
      </c>
      <c r="AF875" s="340">
        <f t="shared" si="2352"/>
        <v>0</v>
      </c>
      <c r="AG875" s="340">
        <f t="shared" si="2352"/>
        <v>0</v>
      </c>
      <c r="AH875" s="340">
        <f t="shared" si="2352"/>
        <v>0</v>
      </c>
      <c r="AI875" s="340">
        <f t="shared" si="2352"/>
        <v>0</v>
      </c>
      <c r="AJ875" s="340">
        <f t="shared" si="2352"/>
        <v>0</v>
      </c>
      <c r="AK875" s="340">
        <f t="shared" si="2352"/>
        <v>0</v>
      </c>
      <c r="AL875" s="340">
        <f t="shared" si="2352"/>
        <v>0</v>
      </c>
      <c r="AM875" s="340">
        <f t="shared" si="2352"/>
        <v>0</v>
      </c>
      <c r="AN875" s="340">
        <f t="shared" si="2352"/>
        <v>0</v>
      </c>
      <c r="AO875" s="340">
        <f t="shared" si="2352"/>
        <v>0</v>
      </c>
      <c r="AP875" s="340">
        <f t="shared" si="2352"/>
        <v>0</v>
      </c>
      <c r="AQ875" s="340">
        <f t="shared" si="2352"/>
        <v>0</v>
      </c>
      <c r="AR875" s="340">
        <f t="shared" si="2352"/>
        <v>0</v>
      </c>
      <c r="AS875" s="340">
        <f t="shared" si="2352"/>
        <v>0</v>
      </c>
      <c r="AT875" s="340">
        <f t="shared" si="2352"/>
        <v>0</v>
      </c>
      <c r="AU875" s="340">
        <f t="shared" si="2352"/>
        <v>0</v>
      </c>
      <c r="AV875" s="340">
        <f t="shared" si="2352"/>
        <v>0</v>
      </c>
      <c r="AW875" s="340">
        <f t="shared" si="2352"/>
        <v>0</v>
      </c>
      <c r="AX875" s="340">
        <f t="shared" si="2352"/>
        <v>0</v>
      </c>
      <c r="AY875" s="340">
        <f t="shared" si="2352"/>
        <v>0</v>
      </c>
      <c r="AZ875" s="340">
        <f t="shared" si="2352"/>
        <v>0</v>
      </c>
      <c r="BA875" s="340">
        <f t="shared" si="2352"/>
        <v>0</v>
      </c>
      <c r="BB875" s="340">
        <f t="shared" si="2352"/>
        <v>0</v>
      </c>
      <c r="BC875" s="340">
        <f t="shared" si="2352"/>
        <v>0</v>
      </c>
      <c r="BD875" s="340">
        <f t="shared" si="2352"/>
        <v>0</v>
      </c>
      <c r="BE875" s="340">
        <f t="shared" si="2352"/>
        <v>0</v>
      </c>
      <c r="BF875" s="340">
        <f t="shared" si="2352"/>
        <v>0</v>
      </c>
      <c r="BG875" s="340">
        <f t="shared" ref="BG875:CL875" si="2353">IF(BG$8="",0,IF(BG$1=1,SUMIFS(871:871,$1:$1,"&gt;="&amp;1,$1:$1,"&lt;="&amp;INT($T873/30))+($T873/30-INT($T873/30))*SUMIFS(871:871,$1:$1,INT($T873/30)+1),0)+($T873/30-INT($T873/30))*SUMIFS(871:871,$1:$1,BG$1+INT($T873/30)+1)+(INT($T873/30)+1-$T873/30)*SUMIFS(871:871,$1:$1,BG$1+INT($T873/30)))</f>
        <v>0</v>
      </c>
      <c r="BH875" s="340">
        <f t="shared" si="2353"/>
        <v>0</v>
      </c>
      <c r="BI875" s="340">
        <f t="shared" si="2353"/>
        <v>0</v>
      </c>
      <c r="BJ875" s="340">
        <f t="shared" si="2353"/>
        <v>0</v>
      </c>
      <c r="BK875" s="340">
        <f t="shared" si="2353"/>
        <v>0</v>
      </c>
      <c r="BL875" s="340">
        <f t="shared" si="2353"/>
        <v>0</v>
      </c>
      <c r="BM875" s="340">
        <f t="shared" si="2353"/>
        <v>0</v>
      </c>
      <c r="BN875" s="340">
        <f t="shared" si="2353"/>
        <v>0</v>
      </c>
      <c r="BO875" s="340">
        <f t="shared" si="2353"/>
        <v>0</v>
      </c>
      <c r="BP875" s="340">
        <f t="shared" si="2353"/>
        <v>0</v>
      </c>
      <c r="BQ875" s="340">
        <f t="shared" si="2353"/>
        <v>0</v>
      </c>
      <c r="BR875" s="340">
        <f t="shared" si="2353"/>
        <v>0</v>
      </c>
      <c r="BS875" s="340">
        <f t="shared" si="2353"/>
        <v>0</v>
      </c>
      <c r="BT875" s="340">
        <f t="shared" si="2353"/>
        <v>0</v>
      </c>
      <c r="BU875" s="340">
        <f t="shared" si="2353"/>
        <v>0</v>
      </c>
      <c r="BV875" s="340">
        <f t="shared" si="2353"/>
        <v>0</v>
      </c>
      <c r="BW875" s="340">
        <f t="shared" si="2353"/>
        <v>0</v>
      </c>
      <c r="BX875" s="340">
        <f t="shared" si="2353"/>
        <v>0</v>
      </c>
      <c r="BY875" s="340">
        <f t="shared" si="2353"/>
        <v>0</v>
      </c>
      <c r="BZ875" s="340">
        <f t="shared" si="2353"/>
        <v>0</v>
      </c>
      <c r="CA875" s="340">
        <f t="shared" si="2353"/>
        <v>0</v>
      </c>
      <c r="CB875" s="340">
        <f t="shared" si="2353"/>
        <v>0</v>
      </c>
      <c r="CC875" s="340">
        <f t="shared" si="2353"/>
        <v>0</v>
      </c>
      <c r="CD875" s="340">
        <f t="shared" si="2353"/>
        <v>0</v>
      </c>
      <c r="CE875" s="340">
        <f t="shared" si="2353"/>
        <v>0</v>
      </c>
      <c r="CF875" s="340">
        <f t="shared" si="2353"/>
        <v>0</v>
      </c>
      <c r="CG875" s="340">
        <f t="shared" si="2353"/>
        <v>0</v>
      </c>
      <c r="CH875" s="340">
        <f t="shared" si="2353"/>
        <v>0</v>
      </c>
      <c r="CI875" s="340">
        <f t="shared" si="2353"/>
        <v>0</v>
      </c>
      <c r="CJ875" s="340">
        <f t="shared" si="2353"/>
        <v>0</v>
      </c>
      <c r="CK875" s="340">
        <f t="shared" si="2353"/>
        <v>0</v>
      </c>
      <c r="CL875" s="340">
        <f t="shared" si="2353"/>
        <v>0</v>
      </c>
      <c r="CM875" s="340">
        <f t="shared" ref="CM875:DT875" si="2354">IF(CM$8="",0,IF(CM$1=1,SUMIFS(871:871,$1:$1,"&gt;="&amp;1,$1:$1,"&lt;="&amp;INT($T873/30))+($T873/30-INT($T873/30))*SUMIFS(871:871,$1:$1,INT($T873/30)+1),0)+($T873/30-INT($T873/30))*SUMIFS(871:871,$1:$1,CM$1+INT($T873/30)+1)+(INT($T873/30)+1-$T873/30)*SUMIFS(871:871,$1:$1,CM$1+INT($T873/30)))</f>
        <v>0</v>
      </c>
      <c r="CN875" s="340">
        <f t="shared" si="2354"/>
        <v>0</v>
      </c>
      <c r="CO875" s="340">
        <f t="shared" si="2354"/>
        <v>0</v>
      </c>
      <c r="CP875" s="340">
        <f t="shared" si="2354"/>
        <v>0</v>
      </c>
      <c r="CQ875" s="340">
        <f t="shared" si="2354"/>
        <v>0</v>
      </c>
      <c r="CR875" s="340">
        <f t="shared" si="2354"/>
        <v>0</v>
      </c>
      <c r="CS875" s="340">
        <f t="shared" si="2354"/>
        <v>0</v>
      </c>
      <c r="CT875" s="340">
        <f t="shared" si="2354"/>
        <v>0</v>
      </c>
      <c r="CU875" s="340">
        <f t="shared" si="2354"/>
        <v>0</v>
      </c>
      <c r="CV875" s="340">
        <f t="shared" si="2354"/>
        <v>0</v>
      </c>
      <c r="CW875" s="340">
        <f t="shared" si="2354"/>
        <v>0</v>
      </c>
      <c r="CX875" s="340">
        <f t="shared" si="2354"/>
        <v>0</v>
      </c>
      <c r="CY875" s="340">
        <f t="shared" si="2354"/>
        <v>0</v>
      </c>
      <c r="CZ875" s="340">
        <f t="shared" si="2354"/>
        <v>0</v>
      </c>
      <c r="DA875" s="340">
        <f t="shared" si="2354"/>
        <v>0</v>
      </c>
      <c r="DB875" s="340">
        <f t="shared" si="2354"/>
        <v>0</v>
      </c>
      <c r="DC875" s="340">
        <f t="shared" si="2354"/>
        <v>0</v>
      </c>
      <c r="DD875" s="340">
        <f t="shared" si="2354"/>
        <v>0</v>
      </c>
      <c r="DE875" s="340">
        <f t="shared" si="2354"/>
        <v>0</v>
      </c>
      <c r="DF875" s="340">
        <f t="shared" si="2354"/>
        <v>0</v>
      </c>
      <c r="DG875" s="340">
        <f t="shared" si="2354"/>
        <v>0</v>
      </c>
      <c r="DH875" s="340">
        <f t="shared" si="2354"/>
        <v>0</v>
      </c>
      <c r="DI875" s="340">
        <f t="shared" si="2354"/>
        <v>0</v>
      </c>
      <c r="DJ875" s="340">
        <f t="shared" si="2354"/>
        <v>0</v>
      </c>
      <c r="DK875" s="340">
        <f t="shared" si="2354"/>
        <v>0</v>
      </c>
      <c r="DL875" s="340">
        <f t="shared" si="2354"/>
        <v>0</v>
      </c>
      <c r="DM875" s="340">
        <f t="shared" si="2354"/>
        <v>0</v>
      </c>
      <c r="DN875" s="340">
        <f t="shared" si="2354"/>
        <v>0</v>
      </c>
      <c r="DO875" s="340">
        <f t="shared" si="2354"/>
        <v>0</v>
      </c>
      <c r="DP875" s="340">
        <f t="shared" si="2354"/>
        <v>0</v>
      </c>
      <c r="DQ875" s="340">
        <f t="shared" si="2354"/>
        <v>0</v>
      </c>
      <c r="DR875" s="340">
        <f t="shared" si="2354"/>
        <v>0</v>
      </c>
      <c r="DS875" s="340">
        <f t="shared" si="2354"/>
        <v>0</v>
      </c>
      <c r="DT875" s="340">
        <f t="shared" si="2354"/>
        <v>0</v>
      </c>
      <c r="DU875" s="3"/>
      <c r="DV875" s="3"/>
    </row>
    <row r="876" spans="1:126" ht="4.2" customHeight="1">
      <c r="A876" s="1"/>
      <c r="B876" s="1"/>
      <c r="C876" s="1"/>
      <c r="D876" s="1"/>
      <c r="E876" s="261"/>
      <c r="F876" s="47"/>
      <c r="G876" s="229"/>
      <c r="H876" s="1"/>
      <c r="I876" s="1"/>
      <c r="J876" s="1"/>
      <c r="K876" s="1"/>
      <c r="L876" s="1"/>
      <c r="M876" s="5"/>
      <c r="N876" s="1"/>
      <c r="O876" s="1"/>
      <c r="P876" s="5"/>
      <c r="Q876" s="1"/>
      <c r="R876" s="1"/>
      <c r="S876" s="5"/>
      <c r="T876" s="7"/>
      <c r="U876" s="23"/>
      <c r="V876" s="1"/>
      <c r="W876" s="11"/>
      <c r="X876" s="10"/>
      <c r="Y876" s="45"/>
      <c r="Z876" s="92"/>
      <c r="AA876" s="354"/>
      <c r="AB876" s="354"/>
      <c r="AC876" s="354"/>
      <c r="AD876" s="354"/>
      <c r="AE876" s="354"/>
      <c r="AF876" s="354"/>
      <c r="AG876" s="354"/>
      <c r="AH876" s="354"/>
      <c r="AI876" s="354"/>
      <c r="AJ876" s="354"/>
      <c r="AK876" s="354"/>
      <c r="AL876" s="354"/>
      <c r="AM876" s="354"/>
      <c r="AN876" s="354"/>
      <c r="AO876" s="354"/>
      <c r="AP876" s="354"/>
      <c r="AQ876" s="354"/>
      <c r="AR876" s="354"/>
      <c r="AS876" s="354"/>
      <c r="AT876" s="354"/>
      <c r="AU876" s="354"/>
      <c r="AV876" s="354"/>
      <c r="AW876" s="354"/>
      <c r="AX876" s="354"/>
      <c r="AY876" s="354"/>
      <c r="AZ876" s="354"/>
      <c r="BA876" s="354"/>
      <c r="BB876" s="354"/>
      <c r="BC876" s="354"/>
      <c r="BD876" s="354"/>
      <c r="BE876" s="354"/>
      <c r="BF876" s="354"/>
      <c r="BG876" s="354"/>
      <c r="BH876" s="354"/>
      <c r="BI876" s="354"/>
      <c r="BJ876" s="354"/>
      <c r="BK876" s="354"/>
      <c r="BL876" s="354"/>
      <c r="BM876" s="354"/>
      <c r="BN876" s="354"/>
      <c r="BO876" s="354"/>
      <c r="BP876" s="354"/>
      <c r="BQ876" s="354"/>
      <c r="BR876" s="354"/>
      <c r="BS876" s="354"/>
      <c r="BT876" s="354"/>
      <c r="BU876" s="354"/>
      <c r="BV876" s="354"/>
      <c r="BW876" s="354"/>
      <c r="BX876" s="354"/>
      <c r="BY876" s="354"/>
      <c r="BZ876" s="354"/>
      <c r="CA876" s="354"/>
      <c r="CB876" s="354"/>
      <c r="CC876" s="354"/>
      <c r="CD876" s="354"/>
      <c r="CE876" s="354"/>
      <c r="CF876" s="354"/>
      <c r="CG876" s="354"/>
      <c r="CH876" s="354"/>
      <c r="CI876" s="354"/>
      <c r="CJ876" s="354"/>
      <c r="CK876" s="354"/>
      <c r="CL876" s="354"/>
      <c r="CM876" s="354"/>
      <c r="CN876" s="354"/>
      <c r="CO876" s="354"/>
      <c r="CP876" s="354"/>
      <c r="CQ876" s="354"/>
      <c r="CR876" s="354"/>
      <c r="CS876" s="354"/>
      <c r="CT876" s="354"/>
      <c r="CU876" s="354"/>
      <c r="CV876" s="354"/>
      <c r="CW876" s="354"/>
      <c r="CX876" s="354"/>
      <c r="CY876" s="354"/>
      <c r="CZ876" s="354"/>
      <c r="DA876" s="354"/>
      <c r="DB876" s="354"/>
      <c r="DC876" s="354"/>
      <c r="DD876" s="354"/>
      <c r="DE876" s="354"/>
      <c r="DF876" s="354"/>
      <c r="DG876" s="354"/>
      <c r="DH876" s="354"/>
      <c r="DI876" s="354"/>
      <c r="DJ876" s="354"/>
      <c r="DK876" s="354"/>
      <c r="DL876" s="354"/>
      <c r="DM876" s="354"/>
      <c r="DN876" s="354"/>
      <c r="DO876" s="354"/>
      <c r="DP876" s="354"/>
      <c r="DQ876" s="354"/>
      <c r="DR876" s="354"/>
      <c r="DS876" s="354"/>
      <c r="DT876" s="354"/>
      <c r="DU876" s="1"/>
      <c r="DV876" s="1"/>
    </row>
    <row r="877" spans="1:126" s="237" customFormat="1" ht="10.199999999999999">
      <c r="A877" s="226"/>
      <c r="B877" s="243" t="s">
        <v>133</v>
      </c>
      <c r="C877" s="228"/>
      <c r="D877" s="227"/>
      <c r="E877" s="268"/>
      <c r="F877" s="114"/>
      <c r="G877" s="229"/>
      <c r="H877" s="226"/>
      <c r="I877" s="226" t="e">
        <f>#REF!</f>
        <v>#REF!</v>
      </c>
      <c r="J877" s="226"/>
      <c r="K877" s="226"/>
      <c r="L877" s="226"/>
      <c r="M877" s="229"/>
      <c r="N877" s="226"/>
      <c r="O877" s="226"/>
      <c r="P877" s="229"/>
      <c r="Q877" s="226" t="s">
        <v>40</v>
      </c>
      <c r="R877" s="226"/>
      <c r="S877" s="229" t="s">
        <v>6</v>
      </c>
      <c r="T877" s="307"/>
      <c r="U877" s="226"/>
      <c r="V877" s="226"/>
      <c r="W877" s="233"/>
      <c r="X877" s="234"/>
      <c r="Y877" s="245"/>
      <c r="Z877" s="246"/>
      <c r="AA877" s="346"/>
      <c r="AB877" s="346"/>
      <c r="AC877" s="346"/>
      <c r="AD877" s="346"/>
      <c r="AE877" s="346"/>
      <c r="AF877" s="346"/>
      <c r="AG877" s="346"/>
      <c r="AH877" s="346"/>
      <c r="AI877" s="346"/>
      <c r="AJ877" s="346"/>
      <c r="AK877" s="346"/>
      <c r="AL877" s="346"/>
      <c r="AM877" s="346"/>
      <c r="AN877" s="346"/>
      <c r="AO877" s="346"/>
      <c r="AP877" s="346"/>
      <c r="AQ877" s="346"/>
      <c r="AR877" s="346"/>
      <c r="AS877" s="346"/>
      <c r="AT877" s="346"/>
      <c r="AU877" s="346"/>
      <c r="AV877" s="346"/>
      <c r="AW877" s="346"/>
      <c r="AX877" s="346"/>
      <c r="AY877" s="346"/>
      <c r="AZ877" s="346"/>
      <c r="BA877" s="346"/>
      <c r="BB877" s="346"/>
      <c r="BC877" s="346"/>
      <c r="BD877" s="346"/>
      <c r="BE877" s="346"/>
      <c r="BF877" s="346"/>
      <c r="BG877" s="346"/>
      <c r="BH877" s="346"/>
      <c r="BI877" s="346"/>
      <c r="BJ877" s="346"/>
      <c r="BK877" s="346"/>
      <c r="BL877" s="346"/>
      <c r="BM877" s="346"/>
      <c r="BN877" s="346"/>
      <c r="BO877" s="346"/>
      <c r="BP877" s="346"/>
      <c r="BQ877" s="346"/>
      <c r="BR877" s="346"/>
      <c r="BS877" s="346"/>
      <c r="BT877" s="346"/>
      <c r="BU877" s="346"/>
      <c r="BV877" s="346"/>
      <c r="BW877" s="346"/>
      <c r="BX877" s="346"/>
      <c r="BY877" s="346"/>
      <c r="BZ877" s="346"/>
      <c r="CA877" s="346"/>
      <c r="CB877" s="346"/>
      <c r="CC877" s="346"/>
      <c r="CD877" s="346"/>
      <c r="CE877" s="346"/>
      <c r="CF877" s="346"/>
      <c r="CG877" s="346"/>
      <c r="CH877" s="346"/>
      <c r="CI877" s="346"/>
      <c r="CJ877" s="346"/>
      <c r="CK877" s="346"/>
      <c r="CL877" s="346"/>
      <c r="CM877" s="346"/>
      <c r="CN877" s="346"/>
      <c r="CO877" s="346"/>
      <c r="CP877" s="346"/>
      <c r="CQ877" s="346"/>
      <c r="CR877" s="346"/>
      <c r="CS877" s="346"/>
      <c r="CT877" s="346"/>
      <c r="CU877" s="346"/>
      <c r="CV877" s="346"/>
      <c r="CW877" s="346"/>
      <c r="CX877" s="346"/>
      <c r="CY877" s="346"/>
      <c r="CZ877" s="346"/>
      <c r="DA877" s="346"/>
      <c r="DB877" s="346"/>
      <c r="DC877" s="346"/>
      <c r="DD877" s="346"/>
      <c r="DE877" s="346"/>
      <c r="DF877" s="346"/>
      <c r="DG877" s="346"/>
      <c r="DH877" s="346"/>
      <c r="DI877" s="346"/>
      <c r="DJ877" s="346"/>
      <c r="DK877" s="346"/>
      <c r="DL877" s="346"/>
      <c r="DM877" s="346"/>
      <c r="DN877" s="346"/>
      <c r="DO877" s="346"/>
      <c r="DP877" s="346"/>
      <c r="DQ877" s="346"/>
      <c r="DR877" s="346"/>
      <c r="DS877" s="346"/>
      <c r="DT877" s="346"/>
      <c r="DU877" s="226"/>
      <c r="DV877" s="226"/>
    </row>
    <row r="878" spans="1:126" ht="4.2" customHeight="1">
      <c r="A878" s="1"/>
      <c r="B878" s="1"/>
      <c r="C878" s="1"/>
      <c r="D878" s="1"/>
      <c r="E878" s="261"/>
      <c r="F878" s="47"/>
      <c r="G878" s="229"/>
      <c r="H878" s="1"/>
      <c r="I878" s="1"/>
      <c r="J878" s="1"/>
      <c r="K878" s="1"/>
      <c r="L878" s="1"/>
      <c r="M878" s="5"/>
      <c r="N878" s="1"/>
      <c r="O878" s="1"/>
      <c r="P878" s="5"/>
      <c r="Q878" s="1"/>
      <c r="R878" s="1"/>
      <c r="S878" s="5"/>
      <c r="T878" s="7"/>
      <c r="U878" s="23"/>
      <c r="V878" s="1"/>
      <c r="W878" s="11"/>
      <c r="X878" s="10"/>
      <c r="Y878" s="45"/>
      <c r="Z878" s="92"/>
      <c r="AA878" s="354"/>
      <c r="AB878" s="354"/>
      <c r="AC878" s="354"/>
      <c r="AD878" s="354"/>
      <c r="AE878" s="354"/>
      <c r="AF878" s="354"/>
      <c r="AG878" s="354"/>
      <c r="AH878" s="354"/>
      <c r="AI878" s="354"/>
      <c r="AJ878" s="354"/>
      <c r="AK878" s="354"/>
      <c r="AL878" s="354"/>
      <c r="AM878" s="354"/>
      <c r="AN878" s="354"/>
      <c r="AO878" s="354"/>
      <c r="AP878" s="354"/>
      <c r="AQ878" s="354"/>
      <c r="AR878" s="354"/>
      <c r="AS878" s="354"/>
      <c r="AT878" s="354"/>
      <c r="AU878" s="354"/>
      <c r="AV878" s="354"/>
      <c r="AW878" s="354"/>
      <c r="AX878" s="354"/>
      <c r="AY878" s="354"/>
      <c r="AZ878" s="354"/>
      <c r="BA878" s="354"/>
      <c r="BB878" s="354"/>
      <c r="BC878" s="354"/>
      <c r="BD878" s="354"/>
      <c r="BE878" s="354"/>
      <c r="BF878" s="354"/>
      <c r="BG878" s="354"/>
      <c r="BH878" s="354"/>
      <c r="BI878" s="354"/>
      <c r="BJ878" s="354"/>
      <c r="BK878" s="354"/>
      <c r="BL878" s="354"/>
      <c r="BM878" s="354"/>
      <c r="BN878" s="354"/>
      <c r="BO878" s="354"/>
      <c r="BP878" s="354"/>
      <c r="BQ878" s="354"/>
      <c r="BR878" s="354"/>
      <c r="BS878" s="354"/>
      <c r="BT878" s="354"/>
      <c r="BU878" s="354"/>
      <c r="BV878" s="354"/>
      <c r="BW878" s="354"/>
      <c r="BX878" s="354"/>
      <c r="BY878" s="354"/>
      <c r="BZ878" s="354"/>
      <c r="CA878" s="354"/>
      <c r="CB878" s="354"/>
      <c r="CC878" s="354"/>
      <c r="CD878" s="354"/>
      <c r="CE878" s="354"/>
      <c r="CF878" s="354"/>
      <c r="CG878" s="354"/>
      <c r="CH878" s="354"/>
      <c r="CI878" s="354"/>
      <c r="CJ878" s="354"/>
      <c r="CK878" s="354"/>
      <c r="CL878" s="354"/>
      <c r="CM878" s="354"/>
      <c r="CN878" s="354"/>
      <c r="CO878" s="354"/>
      <c r="CP878" s="354"/>
      <c r="CQ878" s="354"/>
      <c r="CR878" s="354"/>
      <c r="CS878" s="354"/>
      <c r="CT878" s="354"/>
      <c r="CU878" s="354"/>
      <c r="CV878" s="354"/>
      <c r="CW878" s="354"/>
      <c r="CX878" s="354"/>
      <c r="CY878" s="354"/>
      <c r="CZ878" s="354"/>
      <c r="DA878" s="354"/>
      <c r="DB878" s="354"/>
      <c r="DC878" s="354"/>
      <c r="DD878" s="354"/>
      <c r="DE878" s="354"/>
      <c r="DF878" s="354"/>
      <c r="DG878" s="354"/>
      <c r="DH878" s="354"/>
      <c r="DI878" s="354"/>
      <c r="DJ878" s="354"/>
      <c r="DK878" s="354"/>
      <c r="DL878" s="354"/>
      <c r="DM878" s="354"/>
      <c r="DN878" s="354"/>
      <c r="DO878" s="354"/>
      <c r="DP878" s="354"/>
      <c r="DQ878" s="354"/>
      <c r="DR878" s="354"/>
      <c r="DS878" s="354"/>
      <c r="DT878" s="354"/>
      <c r="DU878" s="1"/>
      <c r="DV878" s="1"/>
    </row>
    <row r="879" spans="1:126" s="4" customFormat="1">
      <c r="A879" s="3"/>
      <c r="B879" s="257" t="s">
        <v>130</v>
      </c>
      <c r="C879" s="3"/>
      <c r="D879" s="3"/>
      <c r="E879" s="9" t="s">
        <v>26</v>
      </c>
      <c r="F879" s="50"/>
      <c r="G879" s="230"/>
      <c r="H879" s="12" t="str">
        <f t="shared" ref="H879" si="2355">B879&amp;N865</f>
        <v>Оплата - Маркетинговые и рекламные расходы</v>
      </c>
      <c r="I879" s="12"/>
      <c r="J879" s="3"/>
      <c r="K879" s="3"/>
      <c r="L879" s="3"/>
      <c r="M879" s="5"/>
      <c r="N879" s="35" t="str">
        <f>Главная!$Y$8</f>
        <v>итого</v>
      </c>
      <c r="O879" s="35"/>
      <c r="P879" s="5"/>
      <c r="Q879" s="334" t="s">
        <v>25</v>
      </c>
      <c r="R879" s="35"/>
      <c r="S879" s="35"/>
      <c r="T879" s="35"/>
      <c r="U879" s="35"/>
      <c r="V879" s="35"/>
      <c r="W879" s="337">
        <f>SUM($Y879:$DU879)</f>
        <v>0</v>
      </c>
      <c r="X879" s="37"/>
      <c r="Y879" s="45"/>
      <c r="Z879" s="98"/>
      <c r="AA879" s="340">
        <f t="shared" ref="AA879:BF879" si="2356">IF(AA$8="",0,IF(AA$1=1,SUMIFS(875:875,$1:$1,"&gt;="&amp;1,$1:$1,"&lt;="&amp;INT(-$T877/30))+(-$T877/30-INT(-$T877/30))*SUMIFS(875:875,$1:$1,INT(-$T877/30)+1),0)+(-$T877/30-INT(-$T877/30))*SUMIFS(875:875,$1:$1,AA$1+INT(-$T877/30)+1)+(INT(-$T877/30)+1+$T877/30)*SUMIFS(875:875,$1:$1,AA$1+INT(-$T877/30)))</f>
        <v>0</v>
      </c>
      <c r="AB879" s="340">
        <f t="shared" si="2356"/>
        <v>0</v>
      </c>
      <c r="AC879" s="340">
        <f t="shared" si="2356"/>
        <v>0</v>
      </c>
      <c r="AD879" s="340">
        <f t="shared" si="2356"/>
        <v>0</v>
      </c>
      <c r="AE879" s="340">
        <f t="shared" si="2356"/>
        <v>0</v>
      </c>
      <c r="AF879" s="340">
        <f t="shared" si="2356"/>
        <v>0</v>
      </c>
      <c r="AG879" s="340">
        <f t="shared" si="2356"/>
        <v>0</v>
      </c>
      <c r="AH879" s="340">
        <f t="shared" si="2356"/>
        <v>0</v>
      </c>
      <c r="AI879" s="340">
        <f t="shared" si="2356"/>
        <v>0</v>
      </c>
      <c r="AJ879" s="340">
        <f t="shared" si="2356"/>
        <v>0</v>
      </c>
      <c r="AK879" s="340">
        <f t="shared" si="2356"/>
        <v>0</v>
      </c>
      <c r="AL879" s="340">
        <f t="shared" si="2356"/>
        <v>0</v>
      </c>
      <c r="AM879" s="340">
        <f t="shared" si="2356"/>
        <v>0</v>
      </c>
      <c r="AN879" s="340">
        <f t="shared" si="2356"/>
        <v>0</v>
      </c>
      <c r="AO879" s="340">
        <f t="shared" si="2356"/>
        <v>0</v>
      </c>
      <c r="AP879" s="340">
        <f t="shared" si="2356"/>
        <v>0</v>
      </c>
      <c r="AQ879" s="340">
        <f t="shared" si="2356"/>
        <v>0</v>
      </c>
      <c r="AR879" s="340">
        <f t="shared" si="2356"/>
        <v>0</v>
      </c>
      <c r="AS879" s="340">
        <f t="shared" si="2356"/>
        <v>0</v>
      </c>
      <c r="AT879" s="340">
        <f t="shared" si="2356"/>
        <v>0</v>
      </c>
      <c r="AU879" s="340">
        <f t="shared" si="2356"/>
        <v>0</v>
      </c>
      <c r="AV879" s="340">
        <f t="shared" si="2356"/>
        <v>0</v>
      </c>
      <c r="AW879" s="340">
        <f t="shared" si="2356"/>
        <v>0</v>
      </c>
      <c r="AX879" s="340">
        <f t="shared" si="2356"/>
        <v>0</v>
      </c>
      <c r="AY879" s="340">
        <f t="shared" si="2356"/>
        <v>0</v>
      </c>
      <c r="AZ879" s="340">
        <f t="shared" si="2356"/>
        <v>0</v>
      </c>
      <c r="BA879" s="340">
        <f t="shared" si="2356"/>
        <v>0</v>
      </c>
      <c r="BB879" s="340">
        <f t="shared" si="2356"/>
        <v>0</v>
      </c>
      <c r="BC879" s="340">
        <f t="shared" si="2356"/>
        <v>0</v>
      </c>
      <c r="BD879" s="340">
        <f t="shared" si="2356"/>
        <v>0</v>
      </c>
      <c r="BE879" s="340">
        <f t="shared" si="2356"/>
        <v>0</v>
      </c>
      <c r="BF879" s="340">
        <f t="shared" si="2356"/>
        <v>0</v>
      </c>
      <c r="BG879" s="340">
        <f t="shared" ref="BG879:CL879" si="2357">IF(BG$8="",0,IF(BG$1=1,SUMIFS(875:875,$1:$1,"&gt;="&amp;1,$1:$1,"&lt;="&amp;INT(-$T877/30))+(-$T877/30-INT(-$T877/30))*SUMIFS(875:875,$1:$1,INT(-$T877/30)+1),0)+(-$T877/30-INT(-$T877/30))*SUMIFS(875:875,$1:$1,BG$1+INT(-$T877/30)+1)+(INT(-$T877/30)+1+$T877/30)*SUMIFS(875:875,$1:$1,BG$1+INT(-$T877/30)))</f>
        <v>0</v>
      </c>
      <c r="BH879" s="340">
        <f t="shared" si="2357"/>
        <v>0</v>
      </c>
      <c r="BI879" s="340">
        <f t="shared" si="2357"/>
        <v>0</v>
      </c>
      <c r="BJ879" s="340">
        <f t="shared" si="2357"/>
        <v>0</v>
      </c>
      <c r="BK879" s="340">
        <f t="shared" si="2357"/>
        <v>0</v>
      </c>
      <c r="BL879" s="340">
        <f t="shared" si="2357"/>
        <v>0</v>
      </c>
      <c r="BM879" s="340">
        <f t="shared" si="2357"/>
        <v>0</v>
      </c>
      <c r="BN879" s="340">
        <f t="shared" si="2357"/>
        <v>0</v>
      </c>
      <c r="BO879" s="340">
        <f t="shared" si="2357"/>
        <v>0</v>
      </c>
      <c r="BP879" s="340">
        <f t="shared" si="2357"/>
        <v>0</v>
      </c>
      <c r="BQ879" s="340">
        <f t="shared" si="2357"/>
        <v>0</v>
      </c>
      <c r="BR879" s="340">
        <f t="shared" si="2357"/>
        <v>0</v>
      </c>
      <c r="BS879" s="340">
        <f t="shared" si="2357"/>
        <v>0</v>
      </c>
      <c r="BT879" s="340">
        <f t="shared" si="2357"/>
        <v>0</v>
      </c>
      <c r="BU879" s="340">
        <f t="shared" si="2357"/>
        <v>0</v>
      </c>
      <c r="BV879" s="340">
        <f t="shared" si="2357"/>
        <v>0</v>
      </c>
      <c r="BW879" s="340">
        <f t="shared" si="2357"/>
        <v>0</v>
      </c>
      <c r="BX879" s="340">
        <f t="shared" si="2357"/>
        <v>0</v>
      </c>
      <c r="BY879" s="340">
        <f t="shared" si="2357"/>
        <v>0</v>
      </c>
      <c r="BZ879" s="340">
        <f t="shared" si="2357"/>
        <v>0</v>
      </c>
      <c r="CA879" s="340">
        <f t="shared" si="2357"/>
        <v>0</v>
      </c>
      <c r="CB879" s="340">
        <f t="shared" si="2357"/>
        <v>0</v>
      </c>
      <c r="CC879" s="340">
        <f t="shared" si="2357"/>
        <v>0</v>
      </c>
      <c r="CD879" s="340">
        <f t="shared" si="2357"/>
        <v>0</v>
      </c>
      <c r="CE879" s="340">
        <f t="shared" si="2357"/>
        <v>0</v>
      </c>
      <c r="CF879" s="340">
        <f t="shared" si="2357"/>
        <v>0</v>
      </c>
      <c r="CG879" s="340">
        <f t="shared" si="2357"/>
        <v>0</v>
      </c>
      <c r="CH879" s="340">
        <f t="shared" si="2357"/>
        <v>0</v>
      </c>
      <c r="CI879" s="340">
        <f t="shared" si="2357"/>
        <v>0</v>
      </c>
      <c r="CJ879" s="340">
        <f t="shared" si="2357"/>
        <v>0</v>
      </c>
      <c r="CK879" s="340">
        <f t="shared" si="2357"/>
        <v>0</v>
      </c>
      <c r="CL879" s="340">
        <f t="shared" si="2357"/>
        <v>0</v>
      </c>
      <c r="CM879" s="340">
        <f t="shared" ref="CM879:DT879" si="2358">IF(CM$8="",0,IF(CM$1=1,SUMIFS(875:875,$1:$1,"&gt;="&amp;1,$1:$1,"&lt;="&amp;INT(-$T877/30))+(-$T877/30-INT(-$T877/30))*SUMIFS(875:875,$1:$1,INT(-$T877/30)+1),0)+(-$T877/30-INT(-$T877/30))*SUMIFS(875:875,$1:$1,CM$1+INT(-$T877/30)+1)+(INT(-$T877/30)+1+$T877/30)*SUMIFS(875:875,$1:$1,CM$1+INT(-$T877/30)))</f>
        <v>0</v>
      </c>
      <c r="CN879" s="340">
        <f t="shared" si="2358"/>
        <v>0</v>
      </c>
      <c r="CO879" s="340">
        <f t="shared" si="2358"/>
        <v>0</v>
      </c>
      <c r="CP879" s="340">
        <f t="shared" si="2358"/>
        <v>0</v>
      </c>
      <c r="CQ879" s="340">
        <f t="shared" si="2358"/>
        <v>0</v>
      </c>
      <c r="CR879" s="340">
        <f t="shared" si="2358"/>
        <v>0</v>
      </c>
      <c r="CS879" s="340">
        <f t="shared" si="2358"/>
        <v>0</v>
      </c>
      <c r="CT879" s="340">
        <f t="shared" si="2358"/>
        <v>0</v>
      </c>
      <c r="CU879" s="340">
        <f t="shared" si="2358"/>
        <v>0</v>
      </c>
      <c r="CV879" s="340">
        <f t="shared" si="2358"/>
        <v>0</v>
      </c>
      <c r="CW879" s="340">
        <f t="shared" si="2358"/>
        <v>0</v>
      </c>
      <c r="CX879" s="340">
        <f t="shared" si="2358"/>
        <v>0</v>
      </c>
      <c r="CY879" s="340">
        <f t="shared" si="2358"/>
        <v>0</v>
      </c>
      <c r="CZ879" s="340">
        <f t="shared" si="2358"/>
        <v>0</v>
      </c>
      <c r="DA879" s="340">
        <f t="shared" si="2358"/>
        <v>0</v>
      </c>
      <c r="DB879" s="340">
        <f t="shared" si="2358"/>
        <v>0</v>
      </c>
      <c r="DC879" s="340">
        <f t="shared" si="2358"/>
        <v>0</v>
      </c>
      <c r="DD879" s="340">
        <f t="shared" si="2358"/>
        <v>0</v>
      </c>
      <c r="DE879" s="340">
        <f t="shared" si="2358"/>
        <v>0</v>
      </c>
      <c r="DF879" s="340">
        <f t="shared" si="2358"/>
        <v>0</v>
      </c>
      <c r="DG879" s="340">
        <f t="shared" si="2358"/>
        <v>0</v>
      </c>
      <c r="DH879" s="340">
        <f t="shared" si="2358"/>
        <v>0</v>
      </c>
      <c r="DI879" s="340">
        <f t="shared" si="2358"/>
        <v>0</v>
      </c>
      <c r="DJ879" s="340">
        <f t="shared" si="2358"/>
        <v>0</v>
      </c>
      <c r="DK879" s="340">
        <f t="shared" si="2358"/>
        <v>0</v>
      </c>
      <c r="DL879" s="340">
        <f t="shared" si="2358"/>
        <v>0</v>
      </c>
      <c r="DM879" s="340">
        <f t="shared" si="2358"/>
        <v>0</v>
      </c>
      <c r="DN879" s="340">
        <f t="shared" si="2358"/>
        <v>0</v>
      </c>
      <c r="DO879" s="340">
        <f t="shared" si="2358"/>
        <v>0</v>
      </c>
      <c r="DP879" s="340">
        <f t="shared" si="2358"/>
        <v>0</v>
      </c>
      <c r="DQ879" s="340">
        <f t="shared" si="2358"/>
        <v>0</v>
      </c>
      <c r="DR879" s="340">
        <f t="shared" si="2358"/>
        <v>0</v>
      </c>
      <c r="DS879" s="340">
        <f t="shared" si="2358"/>
        <v>0</v>
      </c>
      <c r="DT879" s="340">
        <f t="shared" si="2358"/>
        <v>0</v>
      </c>
      <c r="DU879" s="3"/>
      <c r="DV879" s="3"/>
    </row>
    <row r="880" spans="1:126" ht="4.2" customHeight="1">
      <c r="A880" s="1"/>
      <c r="B880" s="1"/>
      <c r="C880" s="1"/>
      <c r="D880" s="1"/>
      <c r="E880" s="261"/>
      <c r="F880" s="47"/>
      <c r="G880" s="229"/>
      <c r="H880" s="1"/>
      <c r="I880" s="1"/>
      <c r="J880" s="1"/>
      <c r="K880" s="1"/>
      <c r="L880" s="1"/>
      <c r="M880" s="5"/>
      <c r="N880" s="1"/>
      <c r="O880" s="1"/>
      <c r="P880" s="5"/>
      <c r="Q880" s="1"/>
      <c r="R880" s="1"/>
      <c r="S880" s="5"/>
      <c r="T880" s="7"/>
      <c r="U880" s="23"/>
      <c r="V880" s="1"/>
      <c r="W880" s="11"/>
      <c r="X880" s="10"/>
      <c r="Y880" s="45"/>
      <c r="Z880" s="92"/>
      <c r="AA880" s="354"/>
      <c r="AB880" s="354"/>
      <c r="AC880" s="354"/>
      <c r="AD880" s="354"/>
      <c r="AE880" s="354"/>
      <c r="AF880" s="354"/>
      <c r="AG880" s="354"/>
      <c r="AH880" s="354"/>
      <c r="AI880" s="354"/>
      <c r="AJ880" s="354"/>
      <c r="AK880" s="354"/>
      <c r="AL880" s="354"/>
      <c r="AM880" s="354"/>
      <c r="AN880" s="354"/>
      <c r="AO880" s="354"/>
      <c r="AP880" s="354"/>
      <c r="AQ880" s="354"/>
      <c r="AR880" s="354"/>
      <c r="AS880" s="354"/>
      <c r="AT880" s="354"/>
      <c r="AU880" s="354"/>
      <c r="AV880" s="354"/>
      <c r="AW880" s="354"/>
      <c r="AX880" s="354"/>
      <c r="AY880" s="354"/>
      <c r="AZ880" s="354"/>
      <c r="BA880" s="354"/>
      <c r="BB880" s="354"/>
      <c r="BC880" s="354"/>
      <c r="BD880" s="354"/>
      <c r="BE880" s="354"/>
      <c r="BF880" s="354"/>
      <c r="BG880" s="354"/>
      <c r="BH880" s="354"/>
      <c r="BI880" s="354"/>
      <c r="BJ880" s="354"/>
      <c r="BK880" s="354"/>
      <c r="BL880" s="354"/>
      <c r="BM880" s="354"/>
      <c r="BN880" s="354"/>
      <c r="BO880" s="354"/>
      <c r="BP880" s="354"/>
      <c r="BQ880" s="354"/>
      <c r="BR880" s="354"/>
      <c r="BS880" s="354"/>
      <c r="BT880" s="354"/>
      <c r="BU880" s="354"/>
      <c r="BV880" s="354"/>
      <c r="BW880" s="354"/>
      <c r="BX880" s="354"/>
      <c r="BY880" s="354"/>
      <c r="BZ880" s="354"/>
      <c r="CA880" s="354"/>
      <c r="CB880" s="354"/>
      <c r="CC880" s="354"/>
      <c r="CD880" s="354"/>
      <c r="CE880" s="354"/>
      <c r="CF880" s="354"/>
      <c r="CG880" s="354"/>
      <c r="CH880" s="354"/>
      <c r="CI880" s="354"/>
      <c r="CJ880" s="354"/>
      <c r="CK880" s="354"/>
      <c r="CL880" s="354"/>
      <c r="CM880" s="354"/>
      <c r="CN880" s="354"/>
      <c r="CO880" s="354"/>
      <c r="CP880" s="354"/>
      <c r="CQ880" s="354"/>
      <c r="CR880" s="354"/>
      <c r="CS880" s="354"/>
      <c r="CT880" s="354"/>
      <c r="CU880" s="354"/>
      <c r="CV880" s="354"/>
      <c r="CW880" s="354"/>
      <c r="CX880" s="354"/>
      <c r="CY880" s="354"/>
      <c r="CZ880" s="354"/>
      <c r="DA880" s="354"/>
      <c r="DB880" s="354"/>
      <c r="DC880" s="354"/>
      <c r="DD880" s="354"/>
      <c r="DE880" s="354"/>
      <c r="DF880" s="354"/>
      <c r="DG880" s="354"/>
      <c r="DH880" s="354"/>
      <c r="DI880" s="354"/>
      <c r="DJ880" s="354"/>
      <c r="DK880" s="354"/>
      <c r="DL880" s="354"/>
      <c r="DM880" s="354"/>
      <c r="DN880" s="354"/>
      <c r="DO880" s="354"/>
      <c r="DP880" s="354"/>
      <c r="DQ880" s="354"/>
      <c r="DR880" s="354"/>
      <c r="DS880" s="354"/>
      <c r="DT880" s="354"/>
      <c r="DU880" s="1"/>
      <c r="DV880" s="1"/>
    </row>
    <row r="881" spans="1:126" ht="4.2" customHeight="1">
      <c r="A881" s="1"/>
      <c r="B881" s="1"/>
      <c r="C881" s="1"/>
      <c r="D881" s="1"/>
      <c r="E881" s="356"/>
      <c r="F881" s="356"/>
      <c r="G881" s="356"/>
      <c r="H881" s="356"/>
      <c r="I881" s="356"/>
      <c r="J881" s="356"/>
      <c r="K881" s="356"/>
      <c r="L881" s="356"/>
      <c r="M881" s="275"/>
      <c r="N881" s="356"/>
      <c r="O881" s="356"/>
      <c r="P881" s="275"/>
      <c r="Q881" s="356"/>
      <c r="R881" s="1"/>
      <c r="S881" s="5"/>
      <c r="T881" s="7"/>
      <c r="U881" s="23"/>
      <c r="V881" s="1"/>
      <c r="W881" s="357"/>
      <c r="X881" s="10"/>
      <c r="Y881" s="45"/>
      <c r="Z881" s="92"/>
      <c r="AA881" s="358"/>
      <c r="AB881" s="358"/>
      <c r="AC881" s="358"/>
      <c r="AD881" s="358"/>
      <c r="AE881" s="358"/>
      <c r="AF881" s="358"/>
      <c r="AG881" s="358"/>
      <c r="AH881" s="358"/>
      <c r="AI881" s="358"/>
      <c r="AJ881" s="358"/>
      <c r="AK881" s="358"/>
      <c r="AL881" s="358"/>
      <c r="AM881" s="358"/>
      <c r="AN881" s="358"/>
      <c r="AO881" s="358"/>
      <c r="AP881" s="358"/>
      <c r="AQ881" s="358"/>
      <c r="AR881" s="358"/>
      <c r="AS881" s="358"/>
      <c r="AT881" s="358"/>
      <c r="AU881" s="358"/>
      <c r="AV881" s="358"/>
      <c r="AW881" s="358"/>
      <c r="AX881" s="358"/>
      <c r="AY881" s="358"/>
      <c r="AZ881" s="358"/>
      <c r="BA881" s="358"/>
      <c r="BB881" s="358"/>
      <c r="BC881" s="358"/>
      <c r="BD881" s="358"/>
      <c r="BE881" s="358"/>
      <c r="BF881" s="358"/>
      <c r="BG881" s="358"/>
      <c r="BH881" s="358"/>
      <c r="BI881" s="358"/>
      <c r="BJ881" s="358"/>
      <c r="BK881" s="358"/>
      <c r="BL881" s="358"/>
      <c r="BM881" s="358"/>
      <c r="BN881" s="358"/>
      <c r="BO881" s="358"/>
      <c r="BP881" s="358"/>
      <c r="BQ881" s="358"/>
      <c r="BR881" s="358"/>
      <c r="BS881" s="358"/>
      <c r="BT881" s="358"/>
      <c r="BU881" s="358"/>
      <c r="BV881" s="358"/>
      <c r="BW881" s="358"/>
      <c r="BX881" s="358"/>
      <c r="BY881" s="358"/>
      <c r="BZ881" s="358"/>
      <c r="CA881" s="358"/>
      <c r="CB881" s="358"/>
      <c r="CC881" s="358"/>
      <c r="CD881" s="358"/>
      <c r="CE881" s="358"/>
      <c r="CF881" s="358"/>
      <c r="CG881" s="358"/>
      <c r="CH881" s="358"/>
      <c r="CI881" s="358"/>
      <c r="CJ881" s="358"/>
      <c r="CK881" s="358"/>
      <c r="CL881" s="358"/>
      <c r="CM881" s="358"/>
      <c r="CN881" s="358"/>
      <c r="CO881" s="358"/>
      <c r="CP881" s="358"/>
      <c r="CQ881" s="358"/>
      <c r="CR881" s="358"/>
      <c r="CS881" s="358"/>
      <c r="CT881" s="358"/>
      <c r="CU881" s="358"/>
      <c r="CV881" s="358"/>
      <c r="CW881" s="358"/>
      <c r="CX881" s="358"/>
      <c r="CY881" s="358"/>
      <c r="CZ881" s="358"/>
      <c r="DA881" s="358"/>
      <c r="DB881" s="358"/>
      <c r="DC881" s="358"/>
      <c r="DD881" s="358"/>
      <c r="DE881" s="358"/>
      <c r="DF881" s="358"/>
      <c r="DG881" s="358"/>
      <c r="DH881" s="358"/>
      <c r="DI881" s="358"/>
      <c r="DJ881" s="358"/>
      <c r="DK881" s="358"/>
      <c r="DL881" s="358"/>
      <c r="DM881" s="358"/>
      <c r="DN881" s="358"/>
      <c r="DO881" s="358"/>
      <c r="DP881" s="358"/>
      <c r="DQ881" s="358"/>
      <c r="DR881" s="358"/>
      <c r="DS881" s="358"/>
      <c r="DT881" s="358"/>
      <c r="DU881" s="1"/>
      <c r="DV881" s="1"/>
    </row>
    <row r="882" spans="1:126" ht="7.2" customHeight="1">
      <c r="A882" s="1"/>
      <c r="B882" s="1"/>
      <c r="C882" s="1"/>
      <c r="D882" s="1"/>
      <c r="E882" s="261"/>
      <c r="F882" s="47"/>
      <c r="G882" s="229"/>
      <c r="H882" s="1"/>
      <c r="I882" s="1"/>
      <c r="J882" s="1"/>
      <c r="K882" s="1"/>
      <c r="L882" s="1"/>
      <c r="M882" s="5"/>
      <c r="N882" s="1"/>
      <c r="O882" s="1"/>
      <c r="P882" s="5"/>
      <c r="Q882" s="1"/>
      <c r="R882" s="1"/>
      <c r="S882" s="5"/>
      <c r="T882" s="7"/>
      <c r="U882" s="23"/>
      <c r="V882" s="1"/>
      <c r="W882" s="11"/>
      <c r="X882" s="10"/>
      <c r="Y882" s="45"/>
      <c r="Z882" s="92"/>
      <c r="AA882" s="354"/>
      <c r="AB882" s="354"/>
      <c r="AC882" s="354"/>
      <c r="AD882" s="354"/>
      <c r="AE882" s="354"/>
      <c r="AF882" s="354"/>
      <c r="AG882" s="354"/>
      <c r="AH882" s="354"/>
      <c r="AI882" s="354"/>
      <c r="AJ882" s="354"/>
      <c r="AK882" s="354"/>
      <c r="AL882" s="354"/>
      <c r="AM882" s="354"/>
      <c r="AN882" s="354"/>
      <c r="AO882" s="354"/>
      <c r="AP882" s="354"/>
      <c r="AQ882" s="354"/>
      <c r="AR882" s="354"/>
      <c r="AS882" s="354"/>
      <c r="AT882" s="354"/>
      <c r="AU882" s="354"/>
      <c r="AV882" s="354"/>
      <c r="AW882" s="354"/>
      <c r="AX882" s="354"/>
      <c r="AY882" s="354"/>
      <c r="AZ882" s="354"/>
      <c r="BA882" s="354"/>
      <c r="BB882" s="354"/>
      <c r="BC882" s="354"/>
      <c r="BD882" s="354"/>
      <c r="BE882" s="354"/>
      <c r="BF882" s="354"/>
      <c r="BG882" s="354"/>
      <c r="BH882" s="354"/>
      <c r="BI882" s="354"/>
      <c r="BJ882" s="354"/>
      <c r="BK882" s="354"/>
      <c r="BL882" s="354"/>
      <c r="BM882" s="354"/>
      <c r="BN882" s="354"/>
      <c r="BO882" s="354"/>
      <c r="BP882" s="354"/>
      <c r="BQ882" s="354"/>
      <c r="BR882" s="354"/>
      <c r="BS882" s="354"/>
      <c r="BT882" s="354"/>
      <c r="BU882" s="354"/>
      <c r="BV882" s="354"/>
      <c r="BW882" s="354"/>
      <c r="BX882" s="354"/>
      <c r="BY882" s="354"/>
      <c r="BZ882" s="354"/>
      <c r="CA882" s="354"/>
      <c r="CB882" s="354"/>
      <c r="CC882" s="354"/>
      <c r="CD882" s="354"/>
      <c r="CE882" s="354"/>
      <c r="CF882" s="354"/>
      <c r="CG882" s="354"/>
      <c r="CH882" s="354"/>
      <c r="CI882" s="354"/>
      <c r="CJ882" s="354"/>
      <c r="CK882" s="354"/>
      <c r="CL882" s="354"/>
      <c r="CM882" s="354"/>
      <c r="CN882" s="354"/>
      <c r="CO882" s="354"/>
      <c r="CP882" s="354"/>
      <c r="CQ882" s="354"/>
      <c r="CR882" s="354"/>
      <c r="CS882" s="354"/>
      <c r="CT882" s="354"/>
      <c r="CU882" s="354"/>
      <c r="CV882" s="354"/>
      <c r="CW882" s="354"/>
      <c r="CX882" s="354"/>
      <c r="CY882" s="354"/>
      <c r="CZ882" s="354"/>
      <c r="DA882" s="354"/>
      <c r="DB882" s="354"/>
      <c r="DC882" s="354"/>
      <c r="DD882" s="354"/>
      <c r="DE882" s="354"/>
      <c r="DF882" s="354"/>
      <c r="DG882" s="354"/>
      <c r="DH882" s="354"/>
      <c r="DI882" s="354"/>
      <c r="DJ882" s="354"/>
      <c r="DK882" s="354"/>
      <c r="DL882" s="354"/>
      <c r="DM882" s="354"/>
      <c r="DN882" s="354"/>
      <c r="DO882" s="354"/>
      <c r="DP882" s="354"/>
      <c r="DQ882" s="354"/>
      <c r="DR882" s="354"/>
      <c r="DS882" s="354"/>
      <c r="DT882" s="354"/>
      <c r="DU882" s="1"/>
      <c r="DV882" s="1"/>
    </row>
    <row r="883" spans="1:126" s="22" customFormat="1" ht="12.6" thickBot="1">
      <c r="A883" s="18"/>
      <c r="B883" s="242" t="s">
        <v>124</v>
      </c>
      <c r="C883" s="18"/>
      <c r="D883" s="18"/>
      <c r="E883" s="267"/>
      <c r="F883" s="51"/>
      <c r="G883" s="230"/>
      <c r="H883" s="18"/>
      <c r="I883" s="18" t="str">
        <f>$I$847</f>
        <v>общий перем. расход, зависимость "% от ..."</v>
      </c>
      <c r="J883" s="18"/>
      <c r="K883" s="18"/>
      <c r="L883" s="18"/>
      <c r="M883" s="5" t="s">
        <v>6</v>
      </c>
      <c r="N883" s="583" t="s">
        <v>312</v>
      </c>
      <c r="O883" s="18"/>
      <c r="P883" s="19"/>
      <c r="Q883" s="18"/>
      <c r="R883" s="18"/>
      <c r="S883" s="19"/>
      <c r="T883" s="204" t="str">
        <f>справочники!$H$10</f>
        <v>% от показателя продаж</v>
      </c>
      <c r="U883" s="25"/>
      <c r="V883" s="18"/>
      <c r="W883" s="20"/>
      <c r="X883" s="21"/>
      <c r="Y883" s="46"/>
      <c r="Z883" s="95"/>
      <c r="AA883" s="353"/>
      <c r="AB883" s="353"/>
      <c r="AC883" s="353"/>
      <c r="AD883" s="353"/>
      <c r="AE883" s="353"/>
      <c r="AF883" s="353"/>
      <c r="AG883" s="353"/>
      <c r="AH883" s="353"/>
      <c r="AI883" s="353"/>
      <c r="AJ883" s="353"/>
      <c r="AK883" s="353"/>
      <c r="AL883" s="353"/>
      <c r="AM883" s="353"/>
      <c r="AN883" s="353"/>
      <c r="AO883" s="353"/>
      <c r="AP883" s="353"/>
      <c r="AQ883" s="353"/>
      <c r="AR883" s="353"/>
      <c r="AS883" s="353"/>
      <c r="AT883" s="353"/>
      <c r="AU883" s="353"/>
      <c r="AV883" s="353"/>
      <c r="AW883" s="353"/>
      <c r="AX883" s="353"/>
      <c r="AY883" s="353"/>
      <c r="AZ883" s="353"/>
      <c r="BA883" s="353"/>
      <c r="BB883" s="353"/>
      <c r="BC883" s="353"/>
      <c r="BD883" s="353"/>
      <c r="BE883" s="353"/>
      <c r="BF883" s="353"/>
      <c r="BG883" s="353"/>
      <c r="BH883" s="353"/>
      <c r="BI883" s="353"/>
      <c r="BJ883" s="353"/>
      <c r="BK883" s="353"/>
      <c r="BL883" s="353"/>
      <c r="BM883" s="353"/>
      <c r="BN883" s="353"/>
      <c r="BO883" s="353"/>
      <c r="BP883" s="353"/>
      <c r="BQ883" s="353"/>
      <c r="BR883" s="353"/>
      <c r="BS883" s="353"/>
      <c r="BT883" s="353"/>
      <c r="BU883" s="353"/>
      <c r="BV883" s="353"/>
      <c r="BW883" s="353"/>
      <c r="BX883" s="353"/>
      <c r="BY883" s="353"/>
      <c r="BZ883" s="353"/>
      <c r="CA883" s="353"/>
      <c r="CB883" s="353"/>
      <c r="CC883" s="353"/>
      <c r="CD883" s="353"/>
      <c r="CE883" s="353"/>
      <c r="CF883" s="353"/>
      <c r="CG883" s="353"/>
      <c r="CH883" s="353"/>
      <c r="CI883" s="353"/>
      <c r="CJ883" s="353"/>
      <c r="CK883" s="353"/>
      <c r="CL883" s="353"/>
      <c r="CM883" s="353"/>
      <c r="CN883" s="353"/>
      <c r="CO883" s="353"/>
      <c r="CP883" s="353"/>
      <c r="CQ883" s="353"/>
      <c r="CR883" s="353"/>
      <c r="CS883" s="353"/>
      <c r="CT883" s="353"/>
      <c r="CU883" s="353"/>
      <c r="CV883" s="353"/>
      <c r="CW883" s="353"/>
      <c r="CX883" s="353"/>
      <c r="CY883" s="353"/>
      <c r="CZ883" s="353"/>
      <c r="DA883" s="353"/>
      <c r="DB883" s="353"/>
      <c r="DC883" s="353"/>
      <c r="DD883" s="353"/>
      <c r="DE883" s="353"/>
      <c r="DF883" s="353"/>
      <c r="DG883" s="353"/>
      <c r="DH883" s="353"/>
      <c r="DI883" s="353"/>
      <c r="DJ883" s="353"/>
      <c r="DK883" s="353"/>
      <c r="DL883" s="353"/>
      <c r="DM883" s="353"/>
      <c r="DN883" s="353"/>
      <c r="DO883" s="353"/>
      <c r="DP883" s="353"/>
      <c r="DQ883" s="353"/>
      <c r="DR883" s="353"/>
      <c r="DS883" s="353"/>
      <c r="DT883" s="353"/>
      <c r="DU883" s="18"/>
      <c r="DV883" s="18"/>
    </row>
    <row r="884" spans="1:126" ht="4.2" customHeight="1" thickTop="1">
      <c r="A884" s="1"/>
      <c r="B884" s="1"/>
      <c r="C884" s="1"/>
      <c r="D884" s="1"/>
      <c r="E884" s="261"/>
      <c r="F884" s="47"/>
      <c r="G884" s="229"/>
      <c r="H884" s="1"/>
      <c r="I884" s="1"/>
      <c r="J884" s="1"/>
      <c r="K884" s="1"/>
      <c r="L884" s="1"/>
      <c r="M884" s="5"/>
      <c r="N884" s="355"/>
      <c r="O884" s="1"/>
      <c r="P884" s="5"/>
      <c r="Q884" s="1"/>
      <c r="R884" s="1"/>
      <c r="S884" s="5"/>
      <c r="T884" s="7"/>
      <c r="U884" s="23"/>
      <c r="V884" s="1"/>
      <c r="W884" s="11"/>
      <c r="X884" s="10"/>
      <c r="Y884" s="45"/>
      <c r="Z884" s="92"/>
      <c r="AA884" s="354"/>
      <c r="AB884" s="354"/>
      <c r="AC884" s="354"/>
      <c r="AD884" s="354"/>
      <c r="AE884" s="354"/>
      <c r="AF884" s="354"/>
      <c r="AG884" s="354"/>
      <c r="AH884" s="354"/>
      <c r="AI884" s="354"/>
      <c r="AJ884" s="354"/>
      <c r="AK884" s="354"/>
      <c r="AL884" s="354"/>
      <c r="AM884" s="354"/>
      <c r="AN884" s="354"/>
      <c r="AO884" s="354"/>
      <c r="AP884" s="354"/>
      <c r="AQ884" s="354"/>
      <c r="AR884" s="354"/>
      <c r="AS884" s="354"/>
      <c r="AT884" s="354"/>
      <c r="AU884" s="354"/>
      <c r="AV884" s="354"/>
      <c r="AW884" s="354"/>
      <c r="AX884" s="354"/>
      <c r="AY884" s="354"/>
      <c r="AZ884" s="354"/>
      <c r="BA884" s="354"/>
      <c r="BB884" s="354"/>
      <c r="BC884" s="354"/>
      <c r="BD884" s="354"/>
      <c r="BE884" s="354"/>
      <c r="BF884" s="354"/>
      <c r="BG884" s="354"/>
      <c r="BH884" s="354"/>
      <c r="BI884" s="354"/>
      <c r="BJ884" s="354"/>
      <c r="BK884" s="354"/>
      <c r="BL884" s="354"/>
      <c r="BM884" s="354"/>
      <c r="BN884" s="354"/>
      <c r="BO884" s="354"/>
      <c r="BP884" s="354"/>
      <c r="BQ884" s="354"/>
      <c r="BR884" s="354"/>
      <c r="BS884" s="354"/>
      <c r="BT884" s="354"/>
      <c r="BU884" s="354"/>
      <c r="BV884" s="354"/>
      <c r="BW884" s="354"/>
      <c r="BX884" s="354"/>
      <c r="BY884" s="354"/>
      <c r="BZ884" s="354"/>
      <c r="CA884" s="354"/>
      <c r="CB884" s="354"/>
      <c r="CC884" s="354"/>
      <c r="CD884" s="354"/>
      <c r="CE884" s="354"/>
      <c r="CF884" s="354"/>
      <c r="CG884" s="354"/>
      <c r="CH884" s="354"/>
      <c r="CI884" s="354"/>
      <c r="CJ884" s="354"/>
      <c r="CK884" s="354"/>
      <c r="CL884" s="354"/>
      <c r="CM884" s="354"/>
      <c r="CN884" s="354"/>
      <c r="CO884" s="354"/>
      <c r="CP884" s="354"/>
      <c r="CQ884" s="354"/>
      <c r="CR884" s="354"/>
      <c r="CS884" s="354"/>
      <c r="CT884" s="354"/>
      <c r="CU884" s="354"/>
      <c r="CV884" s="354"/>
      <c r="CW884" s="354"/>
      <c r="CX884" s="354"/>
      <c r="CY884" s="354"/>
      <c r="CZ884" s="354"/>
      <c r="DA884" s="354"/>
      <c r="DB884" s="354"/>
      <c r="DC884" s="354"/>
      <c r="DD884" s="354"/>
      <c r="DE884" s="354"/>
      <c r="DF884" s="354"/>
      <c r="DG884" s="354"/>
      <c r="DH884" s="354"/>
      <c r="DI884" s="354"/>
      <c r="DJ884" s="354"/>
      <c r="DK884" s="354"/>
      <c r="DL884" s="354"/>
      <c r="DM884" s="354"/>
      <c r="DN884" s="354"/>
      <c r="DO884" s="354"/>
      <c r="DP884" s="354"/>
      <c r="DQ884" s="354"/>
      <c r="DR884" s="354"/>
      <c r="DS884" s="354"/>
      <c r="DT884" s="354"/>
      <c r="DU884" s="1"/>
      <c r="DV884" s="1"/>
    </row>
    <row r="885" spans="1:126" s="22" customFormat="1">
      <c r="A885" s="18"/>
      <c r="B885" s="242" t="s">
        <v>135</v>
      </c>
      <c r="C885" s="18"/>
      <c r="D885" s="18"/>
      <c r="E885" s="267"/>
      <c r="F885" s="51"/>
      <c r="G885" s="230"/>
      <c r="H885" s="18"/>
      <c r="I885" s="18" t="str">
        <f>IF(T883=справочники!$H$10,"Выберите показатель, от которого зависит расход","")</f>
        <v>Выберите показатель, от которого зависит расход</v>
      </c>
      <c r="J885" s="18"/>
      <c r="K885" s="18"/>
      <c r="L885" s="18"/>
      <c r="M885" s="5"/>
      <c r="N885" s="18"/>
      <c r="O885" s="18"/>
      <c r="P885" s="19"/>
      <c r="Q885" s="18" t="str">
        <f>IF(T883=справочники!$H$10,"вып.список","")</f>
        <v>вып.список</v>
      </c>
      <c r="R885" s="18"/>
      <c r="S885" s="19" t="str">
        <f>IF(T883=справочники!$H$10,"*","")</f>
        <v>*</v>
      </c>
      <c r="T885" s="204" t="s">
        <v>84</v>
      </c>
      <c r="U885" s="25" t="str">
        <f>IF(T883=справочники!$H$10,"^","")</f>
        <v>^</v>
      </c>
      <c r="V885" s="18"/>
      <c r="W885" s="20"/>
      <c r="X885" s="21"/>
      <c r="Y885" s="46"/>
      <c r="Z885" s="95"/>
      <c r="AA885" s="353"/>
      <c r="AB885" s="353"/>
      <c r="AC885" s="353"/>
      <c r="AD885" s="353"/>
      <c r="AE885" s="353"/>
      <c r="AF885" s="353"/>
      <c r="AG885" s="353"/>
      <c r="AH885" s="353"/>
      <c r="AI885" s="353"/>
      <c r="AJ885" s="353"/>
      <c r="AK885" s="353"/>
      <c r="AL885" s="353"/>
      <c r="AM885" s="353"/>
      <c r="AN885" s="353"/>
      <c r="AO885" s="353"/>
      <c r="AP885" s="353"/>
      <c r="AQ885" s="353"/>
      <c r="AR885" s="353"/>
      <c r="AS885" s="353"/>
      <c r="AT885" s="353"/>
      <c r="AU885" s="353"/>
      <c r="AV885" s="353"/>
      <c r="AW885" s="353"/>
      <c r="AX885" s="353"/>
      <c r="AY885" s="353"/>
      <c r="AZ885" s="353"/>
      <c r="BA885" s="353"/>
      <c r="BB885" s="353"/>
      <c r="BC885" s="353"/>
      <c r="BD885" s="353"/>
      <c r="BE885" s="353"/>
      <c r="BF885" s="353"/>
      <c r="BG885" s="353"/>
      <c r="BH885" s="353"/>
      <c r="BI885" s="353"/>
      <c r="BJ885" s="353"/>
      <c r="BK885" s="353"/>
      <c r="BL885" s="353"/>
      <c r="BM885" s="353"/>
      <c r="BN885" s="353"/>
      <c r="BO885" s="353"/>
      <c r="BP885" s="353"/>
      <c r="BQ885" s="353"/>
      <c r="BR885" s="353"/>
      <c r="BS885" s="353"/>
      <c r="BT885" s="353"/>
      <c r="BU885" s="353"/>
      <c r="BV885" s="353"/>
      <c r="BW885" s="353"/>
      <c r="BX885" s="353"/>
      <c r="BY885" s="353"/>
      <c r="BZ885" s="353"/>
      <c r="CA885" s="353"/>
      <c r="CB885" s="353"/>
      <c r="CC885" s="353"/>
      <c r="CD885" s="353"/>
      <c r="CE885" s="353"/>
      <c r="CF885" s="353"/>
      <c r="CG885" s="353"/>
      <c r="CH885" s="353"/>
      <c r="CI885" s="353"/>
      <c r="CJ885" s="353"/>
      <c r="CK885" s="353"/>
      <c r="CL885" s="353"/>
      <c r="CM885" s="353"/>
      <c r="CN885" s="353"/>
      <c r="CO885" s="353"/>
      <c r="CP885" s="353"/>
      <c r="CQ885" s="353"/>
      <c r="CR885" s="353"/>
      <c r="CS885" s="353"/>
      <c r="CT885" s="353"/>
      <c r="CU885" s="353"/>
      <c r="CV885" s="353"/>
      <c r="CW885" s="353"/>
      <c r="CX885" s="353"/>
      <c r="CY885" s="353"/>
      <c r="CZ885" s="353"/>
      <c r="DA885" s="353"/>
      <c r="DB885" s="353"/>
      <c r="DC885" s="353"/>
      <c r="DD885" s="353"/>
      <c r="DE885" s="353"/>
      <c r="DF885" s="353"/>
      <c r="DG885" s="353"/>
      <c r="DH885" s="353"/>
      <c r="DI885" s="353"/>
      <c r="DJ885" s="353"/>
      <c r="DK885" s="353"/>
      <c r="DL885" s="353"/>
      <c r="DM885" s="353"/>
      <c r="DN885" s="353"/>
      <c r="DO885" s="353"/>
      <c r="DP885" s="353"/>
      <c r="DQ885" s="353"/>
      <c r="DR885" s="353"/>
      <c r="DS885" s="353"/>
      <c r="DT885" s="353"/>
      <c r="DU885" s="18"/>
      <c r="DV885" s="18"/>
    </row>
    <row r="886" spans="1:126" ht="4.2" customHeight="1">
      <c r="A886" s="1"/>
      <c r="B886" s="1"/>
      <c r="C886" s="1"/>
      <c r="D886" s="1"/>
      <c r="E886" s="261"/>
      <c r="F886" s="47"/>
      <c r="G886" s="229"/>
      <c r="H886" s="1"/>
      <c r="I886" s="1"/>
      <c r="J886" s="1"/>
      <c r="K886" s="1"/>
      <c r="L886" s="1"/>
      <c r="M886" s="5"/>
      <c r="N886" s="18"/>
      <c r="O886" s="1"/>
      <c r="P886" s="5"/>
      <c r="Q886" s="1"/>
      <c r="R886" s="1"/>
      <c r="S886" s="5"/>
      <c r="T886" s="7"/>
      <c r="U886" s="23"/>
      <c r="V886" s="1"/>
      <c r="W886" s="11"/>
      <c r="X886" s="10"/>
      <c r="Y886" s="45"/>
      <c r="Z886" s="92"/>
      <c r="AA886" s="354"/>
      <c r="AB886" s="354"/>
      <c r="AC886" s="354"/>
      <c r="AD886" s="354"/>
      <c r="AE886" s="354"/>
      <c r="AF886" s="354"/>
      <c r="AG886" s="354"/>
      <c r="AH886" s="354"/>
      <c r="AI886" s="354"/>
      <c r="AJ886" s="354"/>
      <c r="AK886" s="354"/>
      <c r="AL886" s="354"/>
      <c r="AM886" s="354"/>
      <c r="AN886" s="354"/>
      <c r="AO886" s="354"/>
      <c r="AP886" s="354"/>
      <c r="AQ886" s="354"/>
      <c r="AR886" s="354"/>
      <c r="AS886" s="354"/>
      <c r="AT886" s="354"/>
      <c r="AU886" s="354"/>
      <c r="AV886" s="354"/>
      <c r="AW886" s="354"/>
      <c r="AX886" s="354"/>
      <c r="AY886" s="354"/>
      <c r="AZ886" s="354"/>
      <c r="BA886" s="354"/>
      <c r="BB886" s="354"/>
      <c r="BC886" s="354"/>
      <c r="BD886" s="354"/>
      <c r="BE886" s="354"/>
      <c r="BF886" s="354"/>
      <c r="BG886" s="354"/>
      <c r="BH886" s="354"/>
      <c r="BI886" s="354"/>
      <c r="BJ886" s="354"/>
      <c r="BK886" s="354"/>
      <c r="BL886" s="354"/>
      <c r="BM886" s="354"/>
      <c r="BN886" s="354"/>
      <c r="BO886" s="354"/>
      <c r="BP886" s="354"/>
      <c r="BQ886" s="354"/>
      <c r="BR886" s="354"/>
      <c r="BS886" s="354"/>
      <c r="BT886" s="354"/>
      <c r="BU886" s="354"/>
      <c r="BV886" s="354"/>
      <c r="BW886" s="354"/>
      <c r="BX886" s="354"/>
      <c r="BY886" s="354"/>
      <c r="BZ886" s="354"/>
      <c r="CA886" s="354"/>
      <c r="CB886" s="354"/>
      <c r="CC886" s="354"/>
      <c r="CD886" s="354"/>
      <c r="CE886" s="354"/>
      <c r="CF886" s="354"/>
      <c r="CG886" s="354"/>
      <c r="CH886" s="354"/>
      <c r="CI886" s="354"/>
      <c r="CJ886" s="354"/>
      <c r="CK886" s="354"/>
      <c r="CL886" s="354"/>
      <c r="CM886" s="354"/>
      <c r="CN886" s="354"/>
      <c r="CO886" s="354"/>
      <c r="CP886" s="354"/>
      <c r="CQ886" s="354"/>
      <c r="CR886" s="354"/>
      <c r="CS886" s="354"/>
      <c r="CT886" s="354"/>
      <c r="CU886" s="354"/>
      <c r="CV886" s="354"/>
      <c r="CW886" s="354"/>
      <c r="CX886" s="354"/>
      <c r="CY886" s="354"/>
      <c r="CZ886" s="354"/>
      <c r="DA886" s="354"/>
      <c r="DB886" s="354"/>
      <c r="DC886" s="354"/>
      <c r="DD886" s="354"/>
      <c r="DE886" s="354"/>
      <c r="DF886" s="354"/>
      <c r="DG886" s="354"/>
      <c r="DH886" s="354"/>
      <c r="DI886" s="354"/>
      <c r="DJ886" s="354"/>
      <c r="DK886" s="354"/>
      <c r="DL886" s="354"/>
      <c r="DM886" s="354"/>
      <c r="DN886" s="354"/>
      <c r="DO886" s="354"/>
      <c r="DP886" s="354"/>
      <c r="DQ886" s="354"/>
      <c r="DR886" s="354"/>
      <c r="DS886" s="354"/>
      <c r="DT886" s="354"/>
      <c r="DU886" s="1"/>
      <c r="DV886" s="1"/>
    </row>
    <row r="887" spans="1:126" s="22" customFormat="1">
      <c r="A887" s="18"/>
      <c r="B887" s="243" t="s">
        <v>132</v>
      </c>
      <c r="C887" s="18"/>
      <c r="D887" s="18"/>
      <c r="E887" s="267"/>
      <c r="F887" s="51"/>
      <c r="G887" s="230"/>
      <c r="H887" s="18"/>
      <c r="I887" s="18" t="str">
        <f>IF($T883=справочники!$H$9,"расходы на одну единицу проданной продукции",IF($T883=справочники!$H$10,"процент от выбранного показателя продаж","??"))</f>
        <v>процент от выбранного показателя продаж</v>
      </c>
      <c r="J887" s="18"/>
      <c r="K887" s="18"/>
      <c r="L887" s="18"/>
      <c r="M887" s="19"/>
      <c r="N887" s="18"/>
      <c r="O887" s="18"/>
      <c r="P887" s="19"/>
      <c r="Q887" s="18" t="str">
        <f>IF($T883=справочники!$H$9,"руб.",IF($T883=справочники!$H$10,"%","??"))</f>
        <v>%</v>
      </c>
      <c r="R887" s="18"/>
      <c r="S887" s="19" t="s">
        <v>6</v>
      </c>
      <c r="T887" s="352"/>
      <c r="U887" s="25"/>
      <c r="V887" s="18"/>
      <c r="W887" s="20"/>
      <c r="X887" s="21"/>
      <c r="Y887" s="46"/>
      <c r="Z887" s="95"/>
      <c r="AA887" s="353"/>
      <c r="AB887" s="353"/>
      <c r="AC887" s="353"/>
      <c r="AD887" s="353"/>
      <c r="AE887" s="353"/>
      <c r="AF887" s="353"/>
      <c r="AG887" s="353"/>
      <c r="AH887" s="353"/>
      <c r="AI887" s="353"/>
      <c r="AJ887" s="353"/>
      <c r="AK887" s="353"/>
      <c r="AL887" s="353"/>
      <c r="AM887" s="353"/>
      <c r="AN887" s="353"/>
      <c r="AO887" s="353"/>
      <c r="AP887" s="353"/>
      <c r="AQ887" s="353"/>
      <c r="AR887" s="353"/>
      <c r="AS887" s="353"/>
      <c r="AT887" s="353"/>
      <c r="AU887" s="353"/>
      <c r="AV887" s="353"/>
      <c r="AW887" s="353"/>
      <c r="AX887" s="353"/>
      <c r="AY887" s="353"/>
      <c r="AZ887" s="353"/>
      <c r="BA887" s="353"/>
      <c r="BB887" s="353"/>
      <c r="BC887" s="353"/>
      <c r="BD887" s="353"/>
      <c r="BE887" s="353"/>
      <c r="BF887" s="353"/>
      <c r="BG887" s="353"/>
      <c r="BH887" s="353"/>
      <c r="BI887" s="353"/>
      <c r="BJ887" s="353"/>
      <c r="BK887" s="353"/>
      <c r="BL887" s="353"/>
      <c r="BM887" s="353"/>
      <c r="BN887" s="353"/>
      <c r="BO887" s="353"/>
      <c r="BP887" s="353"/>
      <c r="BQ887" s="353"/>
      <c r="BR887" s="353"/>
      <c r="BS887" s="353"/>
      <c r="BT887" s="353"/>
      <c r="BU887" s="353"/>
      <c r="BV887" s="353"/>
      <c r="BW887" s="353"/>
      <c r="BX887" s="353"/>
      <c r="BY887" s="353"/>
      <c r="BZ887" s="353"/>
      <c r="CA887" s="353"/>
      <c r="CB887" s="353"/>
      <c r="CC887" s="353"/>
      <c r="CD887" s="353"/>
      <c r="CE887" s="353"/>
      <c r="CF887" s="353"/>
      <c r="CG887" s="353"/>
      <c r="CH887" s="353"/>
      <c r="CI887" s="353"/>
      <c r="CJ887" s="353"/>
      <c r="CK887" s="353"/>
      <c r="CL887" s="353"/>
      <c r="CM887" s="353"/>
      <c r="CN887" s="353"/>
      <c r="CO887" s="353"/>
      <c r="CP887" s="353"/>
      <c r="CQ887" s="353"/>
      <c r="CR887" s="353"/>
      <c r="CS887" s="353"/>
      <c r="CT887" s="353"/>
      <c r="CU887" s="353"/>
      <c r="CV887" s="353"/>
      <c r="CW887" s="353"/>
      <c r="CX887" s="353"/>
      <c r="CY887" s="353"/>
      <c r="CZ887" s="353"/>
      <c r="DA887" s="353"/>
      <c r="DB887" s="353"/>
      <c r="DC887" s="353"/>
      <c r="DD887" s="353"/>
      <c r="DE887" s="353"/>
      <c r="DF887" s="353"/>
      <c r="DG887" s="353"/>
      <c r="DH887" s="353"/>
      <c r="DI887" s="353"/>
      <c r="DJ887" s="353"/>
      <c r="DK887" s="353"/>
      <c r="DL887" s="353"/>
      <c r="DM887" s="353"/>
      <c r="DN887" s="353"/>
      <c r="DO887" s="353"/>
      <c r="DP887" s="353"/>
      <c r="DQ887" s="353"/>
      <c r="DR887" s="353"/>
      <c r="DS887" s="353"/>
      <c r="DT887" s="353"/>
      <c r="DU887" s="18"/>
      <c r="DV887" s="18"/>
    </row>
    <row r="888" spans="1:126" ht="4.2" customHeight="1">
      <c r="A888" s="1"/>
      <c r="B888" s="1"/>
      <c r="C888" s="1"/>
      <c r="D888" s="1"/>
      <c r="E888" s="261"/>
      <c r="F888" s="47"/>
      <c r="G888" s="229"/>
      <c r="H888" s="1"/>
      <c r="I888" s="1"/>
      <c r="J888" s="1"/>
      <c r="K888" s="1"/>
      <c r="L888" s="1"/>
      <c r="M888" s="5"/>
      <c r="N888" s="1"/>
      <c r="O888" s="1"/>
      <c r="P888" s="5"/>
      <c r="Q888" s="1"/>
      <c r="R888" s="1"/>
      <c r="S888" s="5"/>
      <c r="T888" s="7"/>
      <c r="U888" s="23"/>
      <c r="V888" s="1"/>
      <c r="W888" s="11"/>
      <c r="X888" s="10"/>
      <c r="Y888" s="45"/>
      <c r="Z888" s="92"/>
      <c r="AA888" s="354"/>
      <c r="AB888" s="354"/>
      <c r="AC888" s="354"/>
      <c r="AD888" s="354"/>
      <c r="AE888" s="354"/>
      <c r="AF888" s="354"/>
      <c r="AG888" s="354"/>
      <c r="AH888" s="354"/>
      <c r="AI888" s="354"/>
      <c r="AJ888" s="354"/>
      <c r="AK888" s="354"/>
      <c r="AL888" s="354"/>
      <c r="AM888" s="354"/>
      <c r="AN888" s="354"/>
      <c r="AO888" s="354"/>
      <c r="AP888" s="354"/>
      <c r="AQ888" s="354"/>
      <c r="AR888" s="354"/>
      <c r="AS888" s="354"/>
      <c r="AT888" s="354"/>
      <c r="AU888" s="354"/>
      <c r="AV888" s="354"/>
      <c r="AW888" s="354"/>
      <c r="AX888" s="354"/>
      <c r="AY888" s="354"/>
      <c r="AZ888" s="354"/>
      <c r="BA888" s="354"/>
      <c r="BB888" s="354"/>
      <c r="BC888" s="354"/>
      <c r="BD888" s="354"/>
      <c r="BE888" s="354"/>
      <c r="BF888" s="354"/>
      <c r="BG888" s="354"/>
      <c r="BH888" s="354"/>
      <c r="BI888" s="354"/>
      <c r="BJ888" s="354"/>
      <c r="BK888" s="354"/>
      <c r="BL888" s="354"/>
      <c r="BM888" s="354"/>
      <c r="BN888" s="354"/>
      <c r="BO888" s="354"/>
      <c r="BP888" s="354"/>
      <c r="BQ888" s="354"/>
      <c r="BR888" s="354"/>
      <c r="BS888" s="354"/>
      <c r="BT888" s="354"/>
      <c r="BU888" s="354"/>
      <c r="BV888" s="354"/>
      <c r="BW888" s="354"/>
      <c r="BX888" s="354"/>
      <c r="BY888" s="354"/>
      <c r="BZ888" s="354"/>
      <c r="CA888" s="354"/>
      <c r="CB888" s="354"/>
      <c r="CC888" s="354"/>
      <c r="CD888" s="354"/>
      <c r="CE888" s="354"/>
      <c r="CF888" s="354"/>
      <c r="CG888" s="354"/>
      <c r="CH888" s="354"/>
      <c r="CI888" s="354"/>
      <c r="CJ888" s="354"/>
      <c r="CK888" s="354"/>
      <c r="CL888" s="354"/>
      <c r="CM888" s="354"/>
      <c r="CN888" s="354"/>
      <c r="CO888" s="354"/>
      <c r="CP888" s="354"/>
      <c r="CQ888" s="354"/>
      <c r="CR888" s="354"/>
      <c r="CS888" s="354"/>
      <c r="CT888" s="354"/>
      <c r="CU888" s="354"/>
      <c r="CV888" s="354"/>
      <c r="CW888" s="354"/>
      <c r="CX888" s="354"/>
      <c r="CY888" s="354"/>
      <c r="CZ888" s="354"/>
      <c r="DA888" s="354"/>
      <c r="DB888" s="354"/>
      <c r="DC888" s="354"/>
      <c r="DD888" s="354"/>
      <c r="DE888" s="354"/>
      <c r="DF888" s="354"/>
      <c r="DG888" s="354"/>
      <c r="DH888" s="354"/>
      <c r="DI888" s="354"/>
      <c r="DJ888" s="354"/>
      <c r="DK888" s="354"/>
      <c r="DL888" s="354"/>
      <c r="DM888" s="354"/>
      <c r="DN888" s="354"/>
      <c r="DO888" s="354"/>
      <c r="DP888" s="354"/>
      <c r="DQ888" s="354"/>
      <c r="DR888" s="354"/>
      <c r="DS888" s="354"/>
      <c r="DT888" s="354"/>
      <c r="DU888" s="1"/>
      <c r="DV888" s="1"/>
    </row>
    <row r="889" spans="1:126" s="4" customFormat="1">
      <c r="A889" s="3"/>
      <c r="B889" s="257" t="s">
        <v>129</v>
      </c>
      <c r="C889" s="3"/>
      <c r="D889" s="3"/>
      <c r="E889" s="9"/>
      <c r="F889" s="50"/>
      <c r="G889" s="230"/>
      <c r="H889" s="12" t="str">
        <f t="shared" ref="H889" si="2359">B889&amp;N883</f>
        <v>Учет - Представительские расходы</v>
      </c>
      <c r="I889" s="12"/>
      <c r="J889" s="3"/>
      <c r="K889" s="3"/>
      <c r="L889" s="3"/>
      <c r="M889" s="5"/>
      <c r="N889" s="35" t="str">
        <f>Главная!$Y$8</f>
        <v>итого</v>
      </c>
      <c r="O889" s="35"/>
      <c r="P889" s="5"/>
      <c r="Q889" s="334" t="s">
        <v>25</v>
      </c>
      <c r="R889" s="35"/>
      <c r="S889" s="19" t="s">
        <v>6</v>
      </c>
      <c r="T889" s="306" t="s">
        <v>100</v>
      </c>
      <c r="U889" s="23" t="s">
        <v>7</v>
      </c>
      <c r="V889" s="35"/>
      <c r="W889" s="337">
        <f>SUM($Y889:$DU889)</f>
        <v>0</v>
      </c>
      <c r="X889" s="37"/>
      <c r="Y889" s="45"/>
      <c r="Z889" s="98"/>
      <c r="AA889" s="340">
        <f>IF(AA$8="",0,IF($T883=справочники!$H$10,$T887*SUMIFS(AA$10:AA$36,$H$10:$H$36,$T885),0))</f>
        <v>0</v>
      </c>
      <c r="AB889" s="340">
        <f>IF(AB$8="",0,IF($T883=справочники!$H$10,$T887*SUMIFS(AB$10:AB$36,$H$10:$H$36,$T885),0))</f>
        <v>0</v>
      </c>
      <c r="AC889" s="340">
        <f>IF(AC$8="",0,IF($T883=справочники!$H$10,$T887*SUMIFS(AC$10:AC$36,$H$10:$H$36,$T885),0))</f>
        <v>0</v>
      </c>
      <c r="AD889" s="340">
        <f>IF(AD$8="",0,IF($T883=справочники!$H$10,$T887*SUMIFS(AD$10:AD$36,$H$10:$H$36,$T885),0))</f>
        <v>0</v>
      </c>
      <c r="AE889" s="340">
        <f>IF(AE$8="",0,IF($T883=справочники!$H$10,$T887*SUMIFS(AE$10:AE$36,$H$10:$H$36,$T885),0))</f>
        <v>0</v>
      </c>
      <c r="AF889" s="340">
        <f>IF(AF$8="",0,IF($T883=справочники!$H$10,$T887*SUMIFS(AF$10:AF$36,$H$10:$H$36,$T885),0))</f>
        <v>0</v>
      </c>
      <c r="AG889" s="340">
        <f>IF(AG$8="",0,IF($T883=справочники!$H$10,$T887*SUMIFS(AG$10:AG$36,$H$10:$H$36,$T885),0))</f>
        <v>0</v>
      </c>
      <c r="AH889" s="340">
        <f>IF(AH$8="",0,IF($T883=справочники!$H$10,$T887*SUMIFS(AH$10:AH$36,$H$10:$H$36,$T885),0))</f>
        <v>0</v>
      </c>
      <c r="AI889" s="340">
        <f>IF(AI$8="",0,IF($T883=справочники!$H$10,$T887*SUMIFS(AI$10:AI$36,$H$10:$H$36,$T885),0))</f>
        <v>0</v>
      </c>
      <c r="AJ889" s="340">
        <f>IF(AJ$8="",0,IF($T883=справочники!$H$10,$T887*SUMIFS(AJ$10:AJ$36,$H$10:$H$36,$T885),0))</f>
        <v>0</v>
      </c>
      <c r="AK889" s="340">
        <f>IF(AK$8="",0,IF($T883=справочники!$H$10,$T887*SUMIFS(AK$10:AK$36,$H$10:$H$36,$T885),0))</f>
        <v>0</v>
      </c>
      <c r="AL889" s="340">
        <f>IF(AL$8="",0,IF($T883=справочники!$H$10,$T887*SUMIFS(AL$10:AL$36,$H$10:$H$36,$T885),0))</f>
        <v>0</v>
      </c>
      <c r="AM889" s="340">
        <f>IF(AM$8="",0,IF($T883=справочники!$H$10,$T887*SUMIFS(AM$10:AM$36,$H$10:$H$36,$T885),0))</f>
        <v>0</v>
      </c>
      <c r="AN889" s="340">
        <f>IF(AN$8="",0,IF($T883=справочники!$H$10,$T887*SUMIFS(AN$10:AN$36,$H$10:$H$36,$T885),0))</f>
        <v>0</v>
      </c>
      <c r="AO889" s="340">
        <f>IF(AO$8="",0,IF($T883=справочники!$H$10,$T887*SUMIFS(AO$10:AO$36,$H$10:$H$36,$T885),0))</f>
        <v>0</v>
      </c>
      <c r="AP889" s="340">
        <f>IF(AP$8="",0,IF($T883=справочники!$H$10,$T887*SUMIFS(AP$10:AP$36,$H$10:$H$36,$T885),0))</f>
        <v>0</v>
      </c>
      <c r="AQ889" s="340">
        <f>IF(AQ$8="",0,IF($T883=справочники!$H$10,$T887*SUMIFS(AQ$10:AQ$36,$H$10:$H$36,$T885),0))</f>
        <v>0</v>
      </c>
      <c r="AR889" s="340">
        <f>IF(AR$8="",0,IF($T883=справочники!$H$10,$T887*SUMIFS(AR$10:AR$36,$H$10:$H$36,$T885),0))</f>
        <v>0</v>
      </c>
      <c r="AS889" s="340">
        <f>IF(AS$8="",0,IF($T883=справочники!$H$10,$T887*SUMIFS(AS$10:AS$36,$H$10:$H$36,$T885),0))</f>
        <v>0</v>
      </c>
      <c r="AT889" s="340">
        <f>IF(AT$8="",0,IF($T883=справочники!$H$10,$T887*SUMIFS(AT$10:AT$36,$H$10:$H$36,$T885),0))</f>
        <v>0</v>
      </c>
      <c r="AU889" s="340">
        <f>IF(AU$8="",0,IF($T883=справочники!$H$10,$T887*SUMIFS(AU$10:AU$36,$H$10:$H$36,$T885),0))</f>
        <v>0</v>
      </c>
      <c r="AV889" s="340">
        <f>IF(AV$8="",0,IF($T883=справочники!$H$10,$T887*SUMIFS(AV$10:AV$36,$H$10:$H$36,$T885),0))</f>
        <v>0</v>
      </c>
      <c r="AW889" s="340">
        <f>IF(AW$8="",0,IF($T883=справочники!$H$10,$T887*SUMIFS(AW$10:AW$36,$H$10:$H$36,$T885),0))</f>
        <v>0</v>
      </c>
      <c r="AX889" s="340">
        <f>IF(AX$8="",0,IF($T883=справочники!$H$10,$T887*SUMIFS(AX$10:AX$36,$H$10:$H$36,$T885),0))</f>
        <v>0</v>
      </c>
      <c r="AY889" s="340">
        <f>IF(AY$8="",0,IF($T883=справочники!$H$10,$T887*SUMIFS(AY$10:AY$36,$H$10:$H$36,$T885),0))</f>
        <v>0</v>
      </c>
      <c r="AZ889" s="340">
        <f>IF(AZ$8="",0,IF($T883=справочники!$H$10,$T887*SUMIFS(AZ$10:AZ$36,$H$10:$H$36,$T885),0))</f>
        <v>0</v>
      </c>
      <c r="BA889" s="340">
        <f>IF(BA$8="",0,IF($T883=справочники!$H$10,$T887*SUMIFS(BA$10:BA$36,$H$10:$H$36,$T885),0))</f>
        <v>0</v>
      </c>
      <c r="BB889" s="340">
        <f>IF(BB$8="",0,IF($T883=справочники!$H$10,$T887*SUMIFS(BB$10:BB$36,$H$10:$H$36,$T885),0))</f>
        <v>0</v>
      </c>
      <c r="BC889" s="340">
        <f>IF(BC$8="",0,IF($T883=справочники!$H$10,$T887*SUMIFS(BC$10:BC$36,$H$10:$H$36,$T885),0))</f>
        <v>0</v>
      </c>
      <c r="BD889" s="340">
        <f>IF(BD$8="",0,IF($T883=справочники!$H$10,$T887*SUMIFS(BD$10:BD$36,$H$10:$H$36,$T885),0))</f>
        <v>0</v>
      </c>
      <c r="BE889" s="340">
        <f>IF(BE$8="",0,IF($T883=справочники!$H$10,$T887*SUMIFS(BE$10:BE$36,$H$10:$H$36,$T885),0))</f>
        <v>0</v>
      </c>
      <c r="BF889" s="340">
        <f>IF(BF$8="",0,IF($T883=справочники!$H$10,$T887*SUMIFS(BF$10:BF$36,$H$10:$H$36,$T885),0))</f>
        <v>0</v>
      </c>
      <c r="BG889" s="340">
        <f>IF(BG$8="",0,IF($T883=справочники!$H$10,$T887*SUMIFS(BG$10:BG$36,$H$10:$H$36,$T885),0))</f>
        <v>0</v>
      </c>
      <c r="BH889" s="340">
        <f>IF(BH$8="",0,IF($T883=справочники!$H$10,$T887*SUMIFS(BH$10:BH$36,$H$10:$H$36,$T885),0))</f>
        <v>0</v>
      </c>
      <c r="BI889" s="340">
        <f>IF(BI$8="",0,IF($T883=справочники!$H$10,$T887*SUMIFS(BI$10:BI$36,$H$10:$H$36,$T885),0))</f>
        <v>0</v>
      </c>
      <c r="BJ889" s="340">
        <f>IF(BJ$8="",0,IF($T883=справочники!$H$10,$T887*SUMIFS(BJ$10:BJ$36,$H$10:$H$36,$T885),0))</f>
        <v>0</v>
      </c>
      <c r="BK889" s="340">
        <f>IF(BK$8="",0,IF($T883=справочники!$H$10,$T887*SUMIFS(BK$10:BK$36,$H$10:$H$36,$T885),0))</f>
        <v>0</v>
      </c>
      <c r="BL889" s="340">
        <f>IF(BL$8="",0,IF($T883=справочники!$H$10,$T887*SUMIFS(BL$10:BL$36,$H$10:$H$36,$T885),0))</f>
        <v>0</v>
      </c>
      <c r="BM889" s="340">
        <f>IF(BM$8="",0,IF($T883=справочники!$H$10,$T887*SUMIFS(BM$10:BM$36,$H$10:$H$36,$T885),0))</f>
        <v>0</v>
      </c>
      <c r="BN889" s="340">
        <f>IF(BN$8="",0,IF($T883=справочники!$H$10,$T887*SUMIFS(BN$10:BN$36,$H$10:$H$36,$T885),0))</f>
        <v>0</v>
      </c>
      <c r="BO889" s="340">
        <f>IF(BO$8="",0,IF($T883=справочники!$H$10,$T887*SUMIFS(BO$10:BO$36,$H$10:$H$36,$T885),0))</f>
        <v>0</v>
      </c>
      <c r="BP889" s="340">
        <f>IF(BP$8="",0,IF($T883=справочники!$H$10,$T887*SUMIFS(BP$10:BP$36,$H$10:$H$36,$T885),0))</f>
        <v>0</v>
      </c>
      <c r="BQ889" s="340">
        <f>IF(BQ$8="",0,IF($T883=справочники!$H$10,$T887*SUMIFS(BQ$10:BQ$36,$H$10:$H$36,$T885),0))</f>
        <v>0</v>
      </c>
      <c r="BR889" s="340">
        <f>IF(BR$8="",0,IF($T883=справочники!$H$10,$T887*SUMIFS(BR$10:BR$36,$H$10:$H$36,$T885),0))</f>
        <v>0</v>
      </c>
      <c r="BS889" s="340">
        <f>IF(BS$8="",0,IF($T883=справочники!$H$10,$T887*SUMIFS(BS$10:BS$36,$H$10:$H$36,$T885),0))</f>
        <v>0</v>
      </c>
      <c r="BT889" s="340">
        <f>IF(BT$8="",0,IF($T883=справочники!$H$10,$T887*SUMIFS(BT$10:BT$36,$H$10:$H$36,$T885),0))</f>
        <v>0</v>
      </c>
      <c r="BU889" s="340">
        <f>IF(BU$8="",0,IF($T883=справочники!$H$10,$T887*SUMIFS(BU$10:BU$36,$H$10:$H$36,$T885),0))</f>
        <v>0</v>
      </c>
      <c r="BV889" s="340">
        <f>IF(BV$8="",0,IF($T883=справочники!$H$10,$T887*SUMIFS(BV$10:BV$36,$H$10:$H$36,$T885),0))</f>
        <v>0</v>
      </c>
      <c r="BW889" s="340">
        <f>IF(BW$8="",0,IF($T883=справочники!$H$10,$T887*SUMIFS(BW$10:BW$36,$H$10:$H$36,$T885),0))</f>
        <v>0</v>
      </c>
      <c r="BX889" s="340">
        <f>IF(BX$8="",0,IF($T883=справочники!$H$10,$T887*SUMIFS(BX$10:BX$36,$H$10:$H$36,$T885),0))</f>
        <v>0</v>
      </c>
      <c r="BY889" s="340">
        <f>IF(BY$8="",0,IF($T883=справочники!$H$10,$T887*SUMIFS(BY$10:BY$36,$H$10:$H$36,$T885),0))</f>
        <v>0</v>
      </c>
      <c r="BZ889" s="340">
        <f>IF(BZ$8="",0,IF($T883=справочники!$H$10,$T887*SUMIFS(BZ$10:BZ$36,$H$10:$H$36,$T885),0))</f>
        <v>0</v>
      </c>
      <c r="CA889" s="340">
        <f>IF(CA$8="",0,IF($T883=справочники!$H$10,$T887*SUMIFS(CA$10:CA$36,$H$10:$H$36,$T885),0))</f>
        <v>0</v>
      </c>
      <c r="CB889" s="340">
        <f>IF(CB$8="",0,IF($T883=справочники!$H$10,$T887*SUMIFS(CB$10:CB$36,$H$10:$H$36,$T885),0))</f>
        <v>0</v>
      </c>
      <c r="CC889" s="340">
        <f>IF(CC$8="",0,IF($T883=справочники!$H$10,$T887*SUMIFS(CC$10:CC$36,$H$10:$H$36,$T885),0))</f>
        <v>0</v>
      </c>
      <c r="CD889" s="340">
        <f>IF(CD$8="",0,IF($T883=справочники!$H$10,$T887*SUMIFS(CD$10:CD$36,$H$10:$H$36,$T885),0))</f>
        <v>0</v>
      </c>
      <c r="CE889" s="340">
        <f>IF(CE$8="",0,IF($T883=справочники!$H$10,$T887*SUMIFS(CE$10:CE$36,$H$10:$H$36,$T885),0))</f>
        <v>0</v>
      </c>
      <c r="CF889" s="340">
        <f>IF(CF$8="",0,IF($T883=справочники!$H$10,$T887*SUMIFS(CF$10:CF$36,$H$10:$H$36,$T885),0))</f>
        <v>0</v>
      </c>
      <c r="CG889" s="340">
        <f>IF(CG$8="",0,IF($T883=справочники!$H$10,$T887*SUMIFS(CG$10:CG$36,$H$10:$H$36,$T885),0))</f>
        <v>0</v>
      </c>
      <c r="CH889" s="340">
        <f>IF(CH$8="",0,IF($T883=справочники!$H$10,$T887*SUMIFS(CH$10:CH$36,$H$10:$H$36,$T885),0))</f>
        <v>0</v>
      </c>
      <c r="CI889" s="340">
        <f>IF(CI$8="",0,IF($T883=справочники!$H$10,$T887*SUMIFS(CI$10:CI$36,$H$10:$H$36,$T885),0))</f>
        <v>0</v>
      </c>
      <c r="CJ889" s="340">
        <f>IF(CJ$8="",0,IF($T883=справочники!$H$10,$T887*SUMIFS(CJ$10:CJ$36,$H$10:$H$36,$T885),0))</f>
        <v>0</v>
      </c>
      <c r="CK889" s="340">
        <f>IF(CK$8="",0,IF($T883=справочники!$H$10,$T887*SUMIFS(CK$10:CK$36,$H$10:$H$36,$T885),0))</f>
        <v>0</v>
      </c>
      <c r="CL889" s="340">
        <f>IF(CL$8="",0,IF($T883=справочники!$H$10,$T887*SUMIFS(CL$10:CL$36,$H$10:$H$36,$T885),0))</f>
        <v>0</v>
      </c>
      <c r="CM889" s="340">
        <f>IF(CM$8="",0,IF($T883=справочники!$H$10,$T887*SUMIFS(CM$10:CM$36,$H$10:$H$36,$T885),0))</f>
        <v>0</v>
      </c>
      <c r="CN889" s="340">
        <f>IF(CN$8="",0,IF($T883=справочники!$H$10,$T887*SUMIFS(CN$10:CN$36,$H$10:$H$36,$T885),0))</f>
        <v>0</v>
      </c>
      <c r="CO889" s="340">
        <f>IF(CO$8="",0,IF($T883=справочники!$H$10,$T887*SUMIFS(CO$10:CO$36,$H$10:$H$36,$T885),0))</f>
        <v>0</v>
      </c>
      <c r="CP889" s="340">
        <f>IF(CP$8="",0,IF($T883=справочники!$H$10,$T887*SUMIFS(CP$10:CP$36,$H$10:$H$36,$T885),0))</f>
        <v>0</v>
      </c>
      <c r="CQ889" s="340">
        <f>IF(CQ$8="",0,IF($T883=справочники!$H$10,$T887*SUMIFS(CQ$10:CQ$36,$H$10:$H$36,$T885),0))</f>
        <v>0</v>
      </c>
      <c r="CR889" s="340">
        <f>IF(CR$8="",0,IF($T883=справочники!$H$10,$T887*SUMIFS(CR$10:CR$36,$H$10:$H$36,$T885),0))</f>
        <v>0</v>
      </c>
      <c r="CS889" s="340">
        <f>IF(CS$8="",0,IF($T883=справочники!$H$10,$T887*SUMIFS(CS$10:CS$36,$H$10:$H$36,$T885),0))</f>
        <v>0</v>
      </c>
      <c r="CT889" s="340">
        <f>IF(CT$8="",0,IF($T883=справочники!$H$10,$T887*SUMIFS(CT$10:CT$36,$H$10:$H$36,$T885),0))</f>
        <v>0</v>
      </c>
      <c r="CU889" s="340">
        <f>IF(CU$8="",0,IF($T883=справочники!$H$10,$T887*SUMIFS(CU$10:CU$36,$H$10:$H$36,$T885),0))</f>
        <v>0</v>
      </c>
      <c r="CV889" s="340">
        <f>IF(CV$8="",0,IF($T883=справочники!$H$10,$T887*SUMIFS(CV$10:CV$36,$H$10:$H$36,$T885),0))</f>
        <v>0</v>
      </c>
      <c r="CW889" s="340">
        <f>IF(CW$8="",0,IF($T883=справочники!$H$10,$T887*SUMIFS(CW$10:CW$36,$H$10:$H$36,$T885),0))</f>
        <v>0</v>
      </c>
      <c r="CX889" s="340">
        <f>IF(CX$8="",0,IF($T883=справочники!$H$10,$T887*SUMIFS(CX$10:CX$36,$H$10:$H$36,$T885),0))</f>
        <v>0</v>
      </c>
      <c r="CY889" s="340">
        <f>IF(CY$8="",0,IF($T883=справочники!$H$10,$T887*SUMIFS(CY$10:CY$36,$H$10:$H$36,$T885),0))</f>
        <v>0</v>
      </c>
      <c r="CZ889" s="340">
        <f>IF(CZ$8="",0,IF($T883=справочники!$H$10,$T887*SUMIFS(CZ$10:CZ$36,$H$10:$H$36,$T885),0))</f>
        <v>0</v>
      </c>
      <c r="DA889" s="340">
        <f>IF(DA$8="",0,IF($T883=справочники!$H$10,$T887*SUMIFS(DA$10:DA$36,$H$10:$H$36,$T885),0))</f>
        <v>0</v>
      </c>
      <c r="DB889" s="340">
        <f>IF(DB$8="",0,IF($T883=справочники!$H$10,$T887*SUMIFS(DB$10:DB$36,$H$10:$H$36,$T885),0))</f>
        <v>0</v>
      </c>
      <c r="DC889" s="340">
        <f>IF(DC$8="",0,IF($T883=справочники!$H$10,$T887*SUMIFS(DC$10:DC$36,$H$10:$H$36,$T885),0))</f>
        <v>0</v>
      </c>
      <c r="DD889" s="340">
        <f>IF(DD$8="",0,IF($T883=справочники!$H$10,$T887*SUMIFS(DD$10:DD$36,$H$10:$H$36,$T885),0))</f>
        <v>0</v>
      </c>
      <c r="DE889" s="340">
        <f>IF(DE$8="",0,IF($T883=справочники!$H$10,$T887*SUMIFS(DE$10:DE$36,$H$10:$H$36,$T885),0))</f>
        <v>0</v>
      </c>
      <c r="DF889" s="340">
        <f>IF(DF$8="",0,IF($T883=справочники!$H$10,$T887*SUMIFS(DF$10:DF$36,$H$10:$H$36,$T885),0))</f>
        <v>0</v>
      </c>
      <c r="DG889" s="340">
        <f>IF(DG$8="",0,IF($T883=справочники!$H$10,$T887*SUMIFS(DG$10:DG$36,$H$10:$H$36,$T885),0))</f>
        <v>0</v>
      </c>
      <c r="DH889" s="340">
        <f>IF(DH$8="",0,IF($T883=справочники!$H$10,$T887*SUMIFS(DH$10:DH$36,$H$10:$H$36,$T885),0))</f>
        <v>0</v>
      </c>
      <c r="DI889" s="340">
        <f>IF(DI$8="",0,IF($T883=справочники!$H$10,$T887*SUMIFS(DI$10:DI$36,$H$10:$H$36,$T885),0))</f>
        <v>0</v>
      </c>
      <c r="DJ889" s="340">
        <f>IF(DJ$8="",0,IF($T883=справочники!$H$10,$T887*SUMIFS(DJ$10:DJ$36,$H$10:$H$36,$T885),0))</f>
        <v>0</v>
      </c>
      <c r="DK889" s="340">
        <f>IF(DK$8="",0,IF($T883=справочники!$H$10,$T887*SUMIFS(DK$10:DK$36,$H$10:$H$36,$T885),0))</f>
        <v>0</v>
      </c>
      <c r="DL889" s="340">
        <f>IF(DL$8="",0,IF($T883=справочники!$H$10,$T887*SUMIFS(DL$10:DL$36,$H$10:$H$36,$T885),0))</f>
        <v>0</v>
      </c>
      <c r="DM889" s="340">
        <f>IF(DM$8="",0,IF($T883=справочники!$H$10,$T887*SUMIFS(DM$10:DM$36,$H$10:$H$36,$T885),0))</f>
        <v>0</v>
      </c>
      <c r="DN889" s="340">
        <f>IF(DN$8="",0,IF($T883=справочники!$H$10,$T887*SUMIFS(DN$10:DN$36,$H$10:$H$36,$T885),0))</f>
        <v>0</v>
      </c>
      <c r="DO889" s="340">
        <f>IF(DO$8="",0,IF($T883=справочники!$H$10,$T887*SUMIFS(DO$10:DO$36,$H$10:$H$36,$T885),0))</f>
        <v>0</v>
      </c>
      <c r="DP889" s="340">
        <f>IF(DP$8="",0,IF($T883=справочники!$H$10,$T887*SUMIFS(DP$10:DP$36,$H$10:$H$36,$T885),0))</f>
        <v>0</v>
      </c>
      <c r="DQ889" s="340">
        <f>IF(DQ$8="",0,IF($T883=справочники!$H$10,$T887*SUMIFS(DQ$10:DQ$36,$H$10:$H$36,$T885),0))</f>
        <v>0</v>
      </c>
      <c r="DR889" s="340">
        <f>IF(DR$8="",0,IF($T883=справочники!$H$10,$T887*SUMIFS(DR$10:DR$36,$H$10:$H$36,$T885),0))</f>
        <v>0</v>
      </c>
      <c r="DS889" s="340">
        <f>IF(DS$8="",0,IF($T883=справочники!$H$10,$T887*SUMIFS(DS$10:DS$36,$H$10:$H$36,$T885),0))</f>
        <v>0</v>
      </c>
      <c r="DT889" s="340">
        <f>IF(DT$8="",0,IF($T883=справочники!$H$10,$T887*SUMIFS(DT$10:DT$36,$H$10:$H$36,$T885),0))</f>
        <v>0</v>
      </c>
      <c r="DU889" s="3"/>
      <c r="DV889" s="3"/>
    </row>
    <row r="890" spans="1:126" ht="4.2" customHeight="1">
      <c r="A890" s="1"/>
      <c r="B890" s="1"/>
      <c r="C890" s="1"/>
      <c r="D890" s="1"/>
      <c r="E890" s="261"/>
      <c r="F890" s="47"/>
      <c r="G890" s="229"/>
      <c r="H890" s="1"/>
      <c r="I890" s="1"/>
      <c r="J890" s="1"/>
      <c r="K890" s="1"/>
      <c r="L890" s="1"/>
      <c r="M890" s="5"/>
      <c r="N890" s="1"/>
      <c r="O890" s="1"/>
      <c r="P890" s="5"/>
      <c r="Q890" s="1"/>
      <c r="R890" s="1"/>
      <c r="S890" s="5"/>
      <c r="T890" s="7"/>
      <c r="U890" s="23"/>
      <c r="V890" s="1"/>
      <c r="W890" s="11"/>
      <c r="X890" s="10"/>
      <c r="Y890" s="45"/>
      <c r="Z890" s="92"/>
      <c r="AA890" s="354"/>
      <c r="AB890" s="354"/>
      <c r="AC890" s="354"/>
      <c r="AD890" s="354"/>
      <c r="AE890" s="354"/>
      <c r="AF890" s="354"/>
      <c r="AG890" s="354"/>
      <c r="AH890" s="354"/>
      <c r="AI890" s="354"/>
      <c r="AJ890" s="354"/>
      <c r="AK890" s="354"/>
      <c r="AL890" s="354"/>
      <c r="AM890" s="354"/>
      <c r="AN890" s="354"/>
      <c r="AO890" s="354"/>
      <c r="AP890" s="354"/>
      <c r="AQ890" s="354"/>
      <c r="AR890" s="354"/>
      <c r="AS890" s="354"/>
      <c r="AT890" s="354"/>
      <c r="AU890" s="354"/>
      <c r="AV890" s="354"/>
      <c r="AW890" s="354"/>
      <c r="AX890" s="354"/>
      <c r="AY890" s="354"/>
      <c r="AZ890" s="354"/>
      <c r="BA890" s="354"/>
      <c r="BB890" s="354"/>
      <c r="BC890" s="354"/>
      <c r="BD890" s="354"/>
      <c r="BE890" s="354"/>
      <c r="BF890" s="354"/>
      <c r="BG890" s="354"/>
      <c r="BH890" s="354"/>
      <c r="BI890" s="354"/>
      <c r="BJ890" s="354"/>
      <c r="BK890" s="354"/>
      <c r="BL890" s="354"/>
      <c r="BM890" s="354"/>
      <c r="BN890" s="354"/>
      <c r="BO890" s="354"/>
      <c r="BP890" s="354"/>
      <c r="BQ890" s="354"/>
      <c r="BR890" s="354"/>
      <c r="BS890" s="354"/>
      <c r="BT890" s="354"/>
      <c r="BU890" s="354"/>
      <c r="BV890" s="354"/>
      <c r="BW890" s="354"/>
      <c r="BX890" s="354"/>
      <c r="BY890" s="354"/>
      <c r="BZ890" s="354"/>
      <c r="CA890" s="354"/>
      <c r="CB890" s="354"/>
      <c r="CC890" s="354"/>
      <c r="CD890" s="354"/>
      <c r="CE890" s="354"/>
      <c r="CF890" s="354"/>
      <c r="CG890" s="354"/>
      <c r="CH890" s="354"/>
      <c r="CI890" s="354"/>
      <c r="CJ890" s="354"/>
      <c r="CK890" s="354"/>
      <c r="CL890" s="354"/>
      <c r="CM890" s="354"/>
      <c r="CN890" s="354"/>
      <c r="CO890" s="354"/>
      <c r="CP890" s="354"/>
      <c r="CQ890" s="354"/>
      <c r="CR890" s="354"/>
      <c r="CS890" s="354"/>
      <c r="CT890" s="354"/>
      <c r="CU890" s="354"/>
      <c r="CV890" s="354"/>
      <c r="CW890" s="354"/>
      <c r="CX890" s="354"/>
      <c r="CY890" s="354"/>
      <c r="CZ890" s="354"/>
      <c r="DA890" s="354"/>
      <c r="DB890" s="354"/>
      <c r="DC890" s="354"/>
      <c r="DD890" s="354"/>
      <c r="DE890" s="354"/>
      <c r="DF890" s="354"/>
      <c r="DG890" s="354"/>
      <c r="DH890" s="354"/>
      <c r="DI890" s="354"/>
      <c r="DJ890" s="354"/>
      <c r="DK890" s="354"/>
      <c r="DL890" s="354"/>
      <c r="DM890" s="354"/>
      <c r="DN890" s="354"/>
      <c r="DO890" s="354"/>
      <c r="DP890" s="354"/>
      <c r="DQ890" s="354"/>
      <c r="DR890" s="354"/>
      <c r="DS890" s="354"/>
      <c r="DT890" s="354"/>
      <c r="DU890" s="1"/>
      <c r="DV890" s="1"/>
    </row>
    <row r="891" spans="1:126" s="237" customFormat="1" ht="10.199999999999999">
      <c r="A891" s="226"/>
      <c r="B891" s="243" t="s">
        <v>127</v>
      </c>
      <c r="C891" s="228"/>
      <c r="D891" s="227"/>
      <c r="E891" s="268"/>
      <c r="F891" s="114"/>
      <c r="G891" s="229"/>
      <c r="H891" s="226"/>
      <c r="I891" s="226" t="str">
        <f t="shared" ref="I891" si="2360">$I$172</f>
        <v>Оборачиваемость начислений расходов</v>
      </c>
      <c r="J891" s="226"/>
      <c r="K891" s="226"/>
      <c r="L891" s="226"/>
      <c r="M891" s="229"/>
      <c r="N891" s="226"/>
      <c r="O891" s="226"/>
      <c r="P891" s="229"/>
      <c r="Q891" s="226" t="s">
        <v>40</v>
      </c>
      <c r="R891" s="226"/>
      <c r="S891" s="229" t="s">
        <v>6</v>
      </c>
      <c r="T891" s="307"/>
      <c r="U891" s="226"/>
      <c r="V891" s="226"/>
      <c r="W891" s="233"/>
      <c r="X891" s="234"/>
      <c r="Y891" s="245"/>
      <c r="Z891" s="246"/>
      <c r="AA891" s="346"/>
      <c r="AB891" s="346"/>
      <c r="AC891" s="346"/>
      <c r="AD891" s="346"/>
      <c r="AE891" s="346"/>
      <c r="AF891" s="346"/>
      <c r="AG891" s="346"/>
      <c r="AH891" s="346"/>
      <c r="AI891" s="346"/>
      <c r="AJ891" s="346"/>
      <c r="AK891" s="346"/>
      <c r="AL891" s="346"/>
      <c r="AM891" s="346"/>
      <c r="AN891" s="346"/>
      <c r="AO891" s="346"/>
      <c r="AP891" s="346"/>
      <c r="AQ891" s="346"/>
      <c r="AR891" s="346"/>
      <c r="AS891" s="346"/>
      <c r="AT891" s="346"/>
      <c r="AU891" s="346"/>
      <c r="AV891" s="346"/>
      <c r="AW891" s="346"/>
      <c r="AX891" s="346"/>
      <c r="AY891" s="346"/>
      <c r="AZ891" s="346"/>
      <c r="BA891" s="346"/>
      <c r="BB891" s="346"/>
      <c r="BC891" s="346"/>
      <c r="BD891" s="346"/>
      <c r="BE891" s="346"/>
      <c r="BF891" s="346"/>
      <c r="BG891" s="346"/>
      <c r="BH891" s="346"/>
      <c r="BI891" s="346"/>
      <c r="BJ891" s="346"/>
      <c r="BK891" s="346"/>
      <c r="BL891" s="346"/>
      <c r="BM891" s="346"/>
      <c r="BN891" s="346"/>
      <c r="BO891" s="346"/>
      <c r="BP891" s="346"/>
      <c r="BQ891" s="346"/>
      <c r="BR891" s="346"/>
      <c r="BS891" s="346"/>
      <c r="BT891" s="346"/>
      <c r="BU891" s="346"/>
      <c r="BV891" s="346"/>
      <c r="BW891" s="346"/>
      <c r="BX891" s="346"/>
      <c r="BY891" s="346"/>
      <c r="BZ891" s="346"/>
      <c r="CA891" s="346"/>
      <c r="CB891" s="346"/>
      <c r="CC891" s="346"/>
      <c r="CD891" s="346"/>
      <c r="CE891" s="346"/>
      <c r="CF891" s="346"/>
      <c r="CG891" s="346"/>
      <c r="CH891" s="346"/>
      <c r="CI891" s="346"/>
      <c r="CJ891" s="346"/>
      <c r="CK891" s="346"/>
      <c r="CL891" s="346"/>
      <c r="CM891" s="346"/>
      <c r="CN891" s="346"/>
      <c r="CO891" s="346"/>
      <c r="CP891" s="346"/>
      <c r="CQ891" s="346"/>
      <c r="CR891" s="346"/>
      <c r="CS891" s="346"/>
      <c r="CT891" s="346"/>
      <c r="CU891" s="346"/>
      <c r="CV891" s="346"/>
      <c r="CW891" s="346"/>
      <c r="CX891" s="346"/>
      <c r="CY891" s="346"/>
      <c r="CZ891" s="346"/>
      <c r="DA891" s="346"/>
      <c r="DB891" s="346"/>
      <c r="DC891" s="346"/>
      <c r="DD891" s="346"/>
      <c r="DE891" s="346"/>
      <c r="DF891" s="346"/>
      <c r="DG891" s="346"/>
      <c r="DH891" s="346"/>
      <c r="DI891" s="346"/>
      <c r="DJ891" s="346"/>
      <c r="DK891" s="346"/>
      <c r="DL891" s="346"/>
      <c r="DM891" s="346"/>
      <c r="DN891" s="346"/>
      <c r="DO891" s="346"/>
      <c r="DP891" s="346"/>
      <c r="DQ891" s="346"/>
      <c r="DR891" s="346"/>
      <c r="DS891" s="346"/>
      <c r="DT891" s="346"/>
      <c r="DU891" s="226"/>
      <c r="DV891" s="226"/>
    </row>
    <row r="892" spans="1:126" ht="4.2" customHeight="1">
      <c r="A892" s="1"/>
      <c r="B892" s="1"/>
      <c r="C892" s="1"/>
      <c r="D892" s="1"/>
      <c r="E892" s="261"/>
      <c r="F892" s="47"/>
      <c r="G892" s="229"/>
      <c r="H892" s="1"/>
      <c r="I892" s="1"/>
      <c r="J892" s="1"/>
      <c r="K892" s="1"/>
      <c r="L892" s="1"/>
      <c r="M892" s="5"/>
      <c r="N892" s="1"/>
      <c r="O892" s="1"/>
      <c r="P892" s="5"/>
      <c r="Q892" s="1"/>
      <c r="R892" s="1"/>
      <c r="S892" s="5"/>
      <c r="T892" s="7"/>
      <c r="U892" s="23"/>
      <c r="V892" s="1"/>
      <c r="W892" s="11"/>
      <c r="X892" s="10"/>
      <c r="Y892" s="45"/>
      <c r="Z892" s="92"/>
      <c r="AA892" s="354"/>
      <c r="AB892" s="354"/>
      <c r="AC892" s="354"/>
      <c r="AD892" s="354"/>
      <c r="AE892" s="354"/>
      <c r="AF892" s="354"/>
      <c r="AG892" s="354"/>
      <c r="AH892" s="354"/>
      <c r="AI892" s="354"/>
      <c r="AJ892" s="354"/>
      <c r="AK892" s="354"/>
      <c r="AL892" s="354"/>
      <c r="AM892" s="354"/>
      <c r="AN892" s="354"/>
      <c r="AO892" s="354"/>
      <c r="AP892" s="354"/>
      <c r="AQ892" s="354"/>
      <c r="AR892" s="354"/>
      <c r="AS892" s="354"/>
      <c r="AT892" s="354"/>
      <c r="AU892" s="354"/>
      <c r="AV892" s="354"/>
      <c r="AW892" s="354"/>
      <c r="AX892" s="354"/>
      <c r="AY892" s="354"/>
      <c r="AZ892" s="354"/>
      <c r="BA892" s="354"/>
      <c r="BB892" s="354"/>
      <c r="BC892" s="354"/>
      <c r="BD892" s="354"/>
      <c r="BE892" s="354"/>
      <c r="BF892" s="354"/>
      <c r="BG892" s="354"/>
      <c r="BH892" s="354"/>
      <c r="BI892" s="354"/>
      <c r="BJ892" s="354"/>
      <c r="BK892" s="354"/>
      <c r="BL892" s="354"/>
      <c r="BM892" s="354"/>
      <c r="BN892" s="354"/>
      <c r="BO892" s="354"/>
      <c r="BP892" s="354"/>
      <c r="BQ892" s="354"/>
      <c r="BR892" s="354"/>
      <c r="BS892" s="354"/>
      <c r="BT892" s="354"/>
      <c r="BU892" s="354"/>
      <c r="BV892" s="354"/>
      <c r="BW892" s="354"/>
      <c r="BX892" s="354"/>
      <c r="BY892" s="354"/>
      <c r="BZ892" s="354"/>
      <c r="CA892" s="354"/>
      <c r="CB892" s="354"/>
      <c r="CC892" s="354"/>
      <c r="CD892" s="354"/>
      <c r="CE892" s="354"/>
      <c r="CF892" s="354"/>
      <c r="CG892" s="354"/>
      <c r="CH892" s="354"/>
      <c r="CI892" s="354"/>
      <c r="CJ892" s="354"/>
      <c r="CK892" s="354"/>
      <c r="CL892" s="354"/>
      <c r="CM892" s="354"/>
      <c r="CN892" s="354"/>
      <c r="CO892" s="354"/>
      <c r="CP892" s="354"/>
      <c r="CQ892" s="354"/>
      <c r="CR892" s="354"/>
      <c r="CS892" s="354"/>
      <c r="CT892" s="354"/>
      <c r="CU892" s="354"/>
      <c r="CV892" s="354"/>
      <c r="CW892" s="354"/>
      <c r="CX892" s="354"/>
      <c r="CY892" s="354"/>
      <c r="CZ892" s="354"/>
      <c r="DA892" s="354"/>
      <c r="DB892" s="354"/>
      <c r="DC892" s="354"/>
      <c r="DD892" s="354"/>
      <c r="DE892" s="354"/>
      <c r="DF892" s="354"/>
      <c r="DG892" s="354"/>
      <c r="DH892" s="354"/>
      <c r="DI892" s="354"/>
      <c r="DJ892" s="354"/>
      <c r="DK892" s="354"/>
      <c r="DL892" s="354"/>
      <c r="DM892" s="354"/>
      <c r="DN892" s="354"/>
      <c r="DO892" s="354"/>
      <c r="DP892" s="354"/>
      <c r="DQ892" s="354"/>
      <c r="DR892" s="354"/>
      <c r="DS892" s="354"/>
      <c r="DT892" s="354"/>
      <c r="DU892" s="1"/>
      <c r="DV892" s="1"/>
    </row>
    <row r="893" spans="1:126" s="4" customFormat="1">
      <c r="A893" s="3"/>
      <c r="B893" s="257" t="s">
        <v>126</v>
      </c>
      <c r="C893" s="3"/>
      <c r="D893" s="3"/>
      <c r="E893" s="9" t="str">
        <f>IF(OR(Главная!$N$19=справочники!$N$10,Главная!$N$19=справочники!$N$11),"",IF(T893=справочники!$P$10,"","ндс(-)"))</f>
        <v/>
      </c>
      <c r="F893" s="50"/>
      <c r="G893" s="230"/>
      <c r="H893" s="12" t="str">
        <f t="shared" ref="H893" si="2361">B893&amp;N883</f>
        <v>Начисление - Представительские расходы</v>
      </c>
      <c r="I893" s="12"/>
      <c r="J893" s="3"/>
      <c r="K893" s="3"/>
      <c r="L893" s="3"/>
      <c r="M893" s="5"/>
      <c r="N893" s="35" t="str">
        <f>Главная!$Y$8</f>
        <v>итого</v>
      </c>
      <c r="O893" s="35"/>
      <c r="P893" s="5"/>
      <c r="Q893" s="334" t="s">
        <v>25</v>
      </c>
      <c r="R893" s="35"/>
      <c r="S893" s="35"/>
      <c r="T893" s="61" t="str">
        <f t="shared" ref="T893" si="2362">T889</f>
        <v>не облагается НДС</v>
      </c>
      <c r="U893" s="35"/>
      <c r="V893" s="35"/>
      <c r="W893" s="337">
        <f>SUM($Y893:$DU893)</f>
        <v>0</v>
      </c>
      <c r="X893" s="37"/>
      <c r="Y893" s="45"/>
      <c r="Z893" s="98"/>
      <c r="AA893" s="340">
        <f t="shared" ref="AA893:BF893" si="2363">IF(AA$8="",0,IF(AA$1=1,SUMIFS(889:889,$1:$1,"&gt;="&amp;1,$1:$1,"&lt;="&amp;INT($T891/30))+($T891/30-INT($T891/30))*SUMIFS(889:889,$1:$1,INT($T891/30)+1),0)+($T891/30-INT($T891/30))*SUMIFS(889:889,$1:$1,AA$1+INT($T891/30)+1)+(INT($T891/30)+1-$T891/30)*SUMIFS(889:889,$1:$1,AA$1+INT($T891/30)))</f>
        <v>0</v>
      </c>
      <c r="AB893" s="340">
        <f t="shared" si="2363"/>
        <v>0</v>
      </c>
      <c r="AC893" s="340">
        <f t="shared" si="2363"/>
        <v>0</v>
      </c>
      <c r="AD893" s="340">
        <f t="shared" si="2363"/>
        <v>0</v>
      </c>
      <c r="AE893" s="340">
        <f t="shared" si="2363"/>
        <v>0</v>
      </c>
      <c r="AF893" s="340">
        <f t="shared" si="2363"/>
        <v>0</v>
      </c>
      <c r="AG893" s="340">
        <f t="shared" si="2363"/>
        <v>0</v>
      </c>
      <c r="AH893" s="340">
        <f t="shared" si="2363"/>
        <v>0</v>
      </c>
      <c r="AI893" s="340">
        <f t="shared" si="2363"/>
        <v>0</v>
      </c>
      <c r="AJ893" s="340">
        <f t="shared" si="2363"/>
        <v>0</v>
      </c>
      <c r="AK893" s="340">
        <f t="shared" si="2363"/>
        <v>0</v>
      </c>
      <c r="AL893" s="340">
        <f t="shared" si="2363"/>
        <v>0</v>
      </c>
      <c r="AM893" s="340">
        <f t="shared" si="2363"/>
        <v>0</v>
      </c>
      <c r="AN893" s="340">
        <f t="shared" si="2363"/>
        <v>0</v>
      </c>
      <c r="AO893" s="340">
        <f t="shared" si="2363"/>
        <v>0</v>
      </c>
      <c r="AP893" s="340">
        <f t="shared" si="2363"/>
        <v>0</v>
      </c>
      <c r="AQ893" s="340">
        <f t="shared" si="2363"/>
        <v>0</v>
      </c>
      <c r="AR893" s="340">
        <f t="shared" si="2363"/>
        <v>0</v>
      </c>
      <c r="AS893" s="340">
        <f t="shared" si="2363"/>
        <v>0</v>
      </c>
      <c r="AT893" s="340">
        <f t="shared" si="2363"/>
        <v>0</v>
      </c>
      <c r="AU893" s="340">
        <f t="shared" si="2363"/>
        <v>0</v>
      </c>
      <c r="AV893" s="340">
        <f t="shared" si="2363"/>
        <v>0</v>
      </c>
      <c r="AW893" s="340">
        <f t="shared" si="2363"/>
        <v>0</v>
      </c>
      <c r="AX893" s="340">
        <f t="shared" si="2363"/>
        <v>0</v>
      </c>
      <c r="AY893" s="340">
        <f t="shared" si="2363"/>
        <v>0</v>
      </c>
      <c r="AZ893" s="340">
        <f t="shared" si="2363"/>
        <v>0</v>
      </c>
      <c r="BA893" s="340">
        <f t="shared" si="2363"/>
        <v>0</v>
      </c>
      <c r="BB893" s="340">
        <f t="shared" si="2363"/>
        <v>0</v>
      </c>
      <c r="BC893" s="340">
        <f t="shared" si="2363"/>
        <v>0</v>
      </c>
      <c r="BD893" s="340">
        <f t="shared" si="2363"/>
        <v>0</v>
      </c>
      <c r="BE893" s="340">
        <f t="shared" si="2363"/>
        <v>0</v>
      </c>
      <c r="BF893" s="340">
        <f t="shared" si="2363"/>
        <v>0</v>
      </c>
      <c r="BG893" s="340">
        <f t="shared" ref="BG893:CL893" si="2364">IF(BG$8="",0,IF(BG$1=1,SUMIFS(889:889,$1:$1,"&gt;="&amp;1,$1:$1,"&lt;="&amp;INT($T891/30))+($T891/30-INT($T891/30))*SUMIFS(889:889,$1:$1,INT($T891/30)+1),0)+($T891/30-INT($T891/30))*SUMIFS(889:889,$1:$1,BG$1+INT($T891/30)+1)+(INT($T891/30)+1-$T891/30)*SUMIFS(889:889,$1:$1,BG$1+INT($T891/30)))</f>
        <v>0</v>
      </c>
      <c r="BH893" s="340">
        <f t="shared" si="2364"/>
        <v>0</v>
      </c>
      <c r="BI893" s="340">
        <f t="shared" si="2364"/>
        <v>0</v>
      </c>
      <c r="BJ893" s="340">
        <f t="shared" si="2364"/>
        <v>0</v>
      </c>
      <c r="BK893" s="340">
        <f t="shared" si="2364"/>
        <v>0</v>
      </c>
      <c r="BL893" s="340">
        <f t="shared" si="2364"/>
        <v>0</v>
      </c>
      <c r="BM893" s="340">
        <f t="shared" si="2364"/>
        <v>0</v>
      </c>
      <c r="BN893" s="340">
        <f t="shared" si="2364"/>
        <v>0</v>
      </c>
      <c r="BO893" s="340">
        <f t="shared" si="2364"/>
        <v>0</v>
      </c>
      <c r="BP893" s="340">
        <f t="shared" si="2364"/>
        <v>0</v>
      </c>
      <c r="BQ893" s="340">
        <f t="shared" si="2364"/>
        <v>0</v>
      </c>
      <c r="BR893" s="340">
        <f t="shared" si="2364"/>
        <v>0</v>
      </c>
      <c r="BS893" s="340">
        <f t="shared" si="2364"/>
        <v>0</v>
      </c>
      <c r="BT893" s="340">
        <f t="shared" si="2364"/>
        <v>0</v>
      </c>
      <c r="BU893" s="340">
        <f t="shared" si="2364"/>
        <v>0</v>
      </c>
      <c r="BV893" s="340">
        <f t="shared" si="2364"/>
        <v>0</v>
      </c>
      <c r="BW893" s="340">
        <f t="shared" si="2364"/>
        <v>0</v>
      </c>
      <c r="BX893" s="340">
        <f t="shared" si="2364"/>
        <v>0</v>
      </c>
      <c r="BY893" s="340">
        <f t="shared" si="2364"/>
        <v>0</v>
      </c>
      <c r="BZ893" s="340">
        <f t="shared" si="2364"/>
        <v>0</v>
      </c>
      <c r="CA893" s="340">
        <f t="shared" si="2364"/>
        <v>0</v>
      </c>
      <c r="CB893" s="340">
        <f t="shared" si="2364"/>
        <v>0</v>
      </c>
      <c r="CC893" s="340">
        <f t="shared" si="2364"/>
        <v>0</v>
      </c>
      <c r="CD893" s="340">
        <f t="shared" si="2364"/>
        <v>0</v>
      </c>
      <c r="CE893" s="340">
        <f t="shared" si="2364"/>
        <v>0</v>
      </c>
      <c r="CF893" s="340">
        <f t="shared" si="2364"/>
        <v>0</v>
      </c>
      <c r="CG893" s="340">
        <f t="shared" si="2364"/>
        <v>0</v>
      </c>
      <c r="CH893" s="340">
        <f t="shared" si="2364"/>
        <v>0</v>
      </c>
      <c r="CI893" s="340">
        <f t="shared" si="2364"/>
        <v>0</v>
      </c>
      <c r="CJ893" s="340">
        <f t="shared" si="2364"/>
        <v>0</v>
      </c>
      <c r="CK893" s="340">
        <f t="shared" si="2364"/>
        <v>0</v>
      </c>
      <c r="CL893" s="340">
        <f t="shared" si="2364"/>
        <v>0</v>
      </c>
      <c r="CM893" s="340">
        <f t="shared" ref="CM893:DT893" si="2365">IF(CM$8="",0,IF(CM$1=1,SUMIFS(889:889,$1:$1,"&gt;="&amp;1,$1:$1,"&lt;="&amp;INT($T891/30))+($T891/30-INT($T891/30))*SUMIFS(889:889,$1:$1,INT($T891/30)+1),0)+($T891/30-INT($T891/30))*SUMIFS(889:889,$1:$1,CM$1+INT($T891/30)+1)+(INT($T891/30)+1-$T891/30)*SUMIFS(889:889,$1:$1,CM$1+INT($T891/30)))</f>
        <v>0</v>
      </c>
      <c r="CN893" s="340">
        <f t="shared" si="2365"/>
        <v>0</v>
      </c>
      <c r="CO893" s="340">
        <f t="shared" si="2365"/>
        <v>0</v>
      </c>
      <c r="CP893" s="340">
        <f t="shared" si="2365"/>
        <v>0</v>
      </c>
      <c r="CQ893" s="340">
        <f t="shared" si="2365"/>
        <v>0</v>
      </c>
      <c r="CR893" s="340">
        <f t="shared" si="2365"/>
        <v>0</v>
      </c>
      <c r="CS893" s="340">
        <f t="shared" si="2365"/>
        <v>0</v>
      </c>
      <c r="CT893" s="340">
        <f t="shared" si="2365"/>
        <v>0</v>
      </c>
      <c r="CU893" s="340">
        <f t="shared" si="2365"/>
        <v>0</v>
      </c>
      <c r="CV893" s="340">
        <f t="shared" si="2365"/>
        <v>0</v>
      </c>
      <c r="CW893" s="340">
        <f t="shared" si="2365"/>
        <v>0</v>
      </c>
      <c r="CX893" s="340">
        <f t="shared" si="2365"/>
        <v>0</v>
      </c>
      <c r="CY893" s="340">
        <f t="shared" si="2365"/>
        <v>0</v>
      </c>
      <c r="CZ893" s="340">
        <f t="shared" si="2365"/>
        <v>0</v>
      </c>
      <c r="DA893" s="340">
        <f t="shared" si="2365"/>
        <v>0</v>
      </c>
      <c r="DB893" s="340">
        <f t="shared" si="2365"/>
        <v>0</v>
      </c>
      <c r="DC893" s="340">
        <f t="shared" si="2365"/>
        <v>0</v>
      </c>
      <c r="DD893" s="340">
        <f t="shared" si="2365"/>
        <v>0</v>
      </c>
      <c r="DE893" s="340">
        <f t="shared" si="2365"/>
        <v>0</v>
      </c>
      <c r="DF893" s="340">
        <f t="shared" si="2365"/>
        <v>0</v>
      </c>
      <c r="DG893" s="340">
        <f t="shared" si="2365"/>
        <v>0</v>
      </c>
      <c r="DH893" s="340">
        <f t="shared" si="2365"/>
        <v>0</v>
      </c>
      <c r="DI893" s="340">
        <f t="shared" si="2365"/>
        <v>0</v>
      </c>
      <c r="DJ893" s="340">
        <f t="shared" si="2365"/>
        <v>0</v>
      </c>
      <c r="DK893" s="340">
        <f t="shared" si="2365"/>
        <v>0</v>
      </c>
      <c r="DL893" s="340">
        <f t="shared" si="2365"/>
        <v>0</v>
      </c>
      <c r="DM893" s="340">
        <f t="shared" si="2365"/>
        <v>0</v>
      </c>
      <c r="DN893" s="340">
        <f t="shared" si="2365"/>
        <v>0</v>
      </c>
      <c r="DO893" s="340">
        <f t="shared" si="2365"/>
        <v>0</v>
      </c>
      <c r="DP893" s="340">
        <f t="shared" si="2365"/>
        <v>0</v>
      </c>
      <c r="DQ893" s="340">
        <f t="shared" si="2365"/>
        <v>0</v>
      </c>
      <c r="DR893" s="340">
        <f t="shared" si="2365"/>
        <v>0</v>
      </c>
      <c r="DS893" s="340">
        <f t="shared" si="2365"/>
        <v>0</v>
      </c>
      <c r="DT893" s="340">
        <f t="shared" si="2365"/>
        <v>0</v>
      </c>
      <c r="DU893" s="3"/>
      <c r="DV893" s="3"/>
    </row>
    <row r="894" spans="1:126" ht="4.2" customHeight="1">
      <c r="A894" s="1"/>
      <c r="B894" s="1"/>
      <c r="C894" s="1"/>
      <c r="D894" s="1"/>
      <c r="E894" s="261"/>
      <c r="F894" s="47"/>
      <c r="G894" s="229"/>
      <c r="H894" s="1"/>
      <c r="I894" s="1"/>
      <c r="J894" s="1"/>
      <c r="K894" s="1"/>
      <c r="L894" s="1"/>
      <c r="M894" s="5"/>
      <c r="N894" s="1"/>
      <c r="O894" s="1"/>
      <c r="P894" s="5"/>
      <c r="Q894" s="1"/>
      <c r="R894" s="1"/>
      <c r="S894" s="5"/>
      <c r="T894" s="7"/>
      <c r="U894" s="23"/>
      <c r="V894" s="1"/>
      <c r="W894" s="11"/>
      <c r="X894" s="10"/>
      <c r="Y894" s="45"/>
      <c r="Z894" s="92"/>
      <c r="AA894" s="354"/>
      <c r="AB894" s="354"/>
      <c r="AC894" s="354"/>
      <c r="AD894" s="354"/>
      <c r="AE894" s="354"/>
      <c r="AF894" s="354"/>
      <c r="AG894" s="354"/>
      <c r="AH894" s="354"/>
      <c r="AI894" s="354"/>
      <c r="AJ894" s="354"/>
      <c r="AK894" s="354"/>
      <c r="AL894" s="354"/>
      <c r="AM894" s="354"/>
      <c r="AN894" s="354"/>
      <c r="AO894" s="354"/>
      <c r="AP894" s="354"/>
      <c r="AQ894" s="354"/>
      <c r="AR894" s="354"/>
      <c r="AS894" s="354"/>
      <c r="AT894" s="354"/>
      <c r="AU894" s="354"/>
      <c r="AV894" s="354"/>
      <c r="AW894" s="354"/>
      <c r="AX894" s="354"/>
      <c r="AY894" s="354"/>
      <c r="AZ894" s="354"/>
      <c r="BA894" s="354"/>
      <c r="BB894" s="354"/>
      <c r="BC894" s="354"/>
      <c r="BD894" s="354"/>
      <c r="BE894" s="354"/>
      <c r="BF894" s="354"/>
      <c r="BG894" s="354"/>
      <c r="BH894" s="354"/>
      <c r="BI894" s="354"/>
      <c r="BJ894" s="354"/>
      <c r="BK894" s="354"/>
      <c r="BL894" s="354"/>
      <c r="BM894" s="354"/>
      <c r="BN894" s="354"/>
      <c r="BO894" s="354"/>
      <c r="BP894" s="354"/>
      <c r="BQ894" s="354"/>
      <c r="BR894" s="354"/>
      <c r="BS894" s="354"/>
      <c r="BT894" s="354"/>
      <c r="BU894" s="354"/>
      <c r="BV894" s="354"/>
      <c r="BW894" s="354"/>
      <c r="BX894" s="354"/>
      <c r="BY894" s="354"/>
      <c r="BZ894" s="354"/>
      <c r="CA894" s="354"/>
      <c r="CB894" s="354"/>
      <c r="CC894" s="354"/>
      <c r="CD894" s="354"/>
      <c r="CE894" s="354"/>
      <c r="CF894" s="354"/>
      <c r="CG894" s="354"/>
      <c r="CH894" s="354"/>
      <c r="CI894" s="354"/>
      <c r="CJ894" s="354"/>
      <c r="CK894" s="354"/>
      <c r="CL894" s="354"/>
      <c r="CM894" s="354"/>
      <c r="CN894" s="354"/>
      <c r="CO894" s="354"/>
      <c r="CP894" s="354"/>
      <c r="CQ894" s="354"/>
      <c r="CR894" s="354"/>
      <c r="CS894" s="354"/>
      <c r="CT894" s="354"/>
      <c r="CU894" s="354"/>
      <c r="CV894" s="354"/>
      <c r="CW894" s="354"/>
      <c r="CX894" s="354"/>
      <c r="CY894" s="354"/>
      <c r="CZ894" s="354"/>
      <c r="DA894" s="354"/>
      <c r="DB894" s="354"/>
      <c r="DC894" s="354"/>
      <c r="DD894" s="354"/>
      <c r="DE894" s="354"/>
      <c r="DF894" s="354"/>
      <c r="DG894" s="354"/>
      <c r="DH894" s="354"/>
      <c r="DI894" s="354"/>
      <c r="DJ894" s="354"/>
      <c r="DK894" s="354"/>
      <c r="DL894" s="354"/>
      <c r="DM894" s="354"/>
      <c r="DN894" s="354"/>
      <c r="DO894" s="354"/>
      <c r="DP894" s="354"/>
      <c r="DQ894" s="354"/>
      <c r="DR894" s="354"/>
      <c r="DS894" s="354"/>
      <c r="DT894" s="354"/>
      <c r="DU894" s="1"/>
      <c r="DV894" s="1"/>
    </row>
    <row r="895" spans="1:126" s="237" customFormat="1" ht="10.199999999999999">
      <c r="A895" s="226"/>
      <c r="B895" s="243" t="s">
        <v>133</v>
      </c>
      <c r="C895" s="228"/>
      <c r="D895" s="227"/>
      <c r="E895" s="268"/>
      <c r="F895" s="114"/>
      <c r="G895" s="229"/>
      <c r="H895" s="226"/>
      <c r="I895" s="226" t="e">
        <f>#REF!</f>
        <v>#REF!</v>
      </c>
      <c r="J895" s="226"/>
      <c r="K895" s="226"/>
      <c r="L895" s="226"/>
      <c r="M895" s="229"/>
      <c r="N895" s="226"/>
      <c r="O895" s="226"/>
      <c r="P895" s="229"/>
      <c r="Q895" s="226" t="s">
        <v>40</v>
      </c>
      <c r="R895" s="226"/>
      <c r="S895" s="229" t="s">
        <v>6</v>
      </c>
      <c r="T895" s="307"/>
      <c r="U895" s="226"/>
      <c r="V895" s="226"/>
      <c r="W895" s="233"/>
      <c r="X895" s="234"/>
      <c r="Y895" s="245"/>
      <c r="Z895" s="246"/>
      <c r="AA895" s="346"/>
      <c r="AB895" s="346"/>
      <c r="AC895" s="346"/>
      <c r="AD895" s="346"/>
      <c r="AE895" s="346"/>
      <c r="AF895" s="346"/>
      <c r="AG895" s="346"/>
      <c r="AH895" s="346"/>
      <c r="AI895" s="346"/>
      <c r="AJ895" s="346"/>
      <c r="AK895" s="346"/>
      <c r="AL895" s="346"/>
      <c r="AM895" s="346"/>
      <c r="AN895" s="346"/>
      <c r="AO895" s="346"/>
      <c r="AP895" s="346"/>
      <c r="AQ895" s="346"/>
      <c r="AR895" s="346"/>
      <c r="AS895" s="346"/>
      <c r="AT895" s="346"/>
      <c r="AU895" s="346"/>
      <c r="AV895" s="346"/>
      <c r="AW895" s="346"/>
      <c r="AX895" s="346"/>
      <c r="AY895" s="346"/>
      <c r="AZ895" s="346"/>
      <c r="BA895" s="346"/>
      <c r="BB895" s="346"/>
      <c r="BC895" s="346"/>
      <c r="BD895" s="346"/>
      <c r="BE895" s="346"/>
      <c r="BF895" s="346"/>
      <c r="BG895" s="346"/>
      <c r="BH895" s="346"/>
      <c r="BI895" s="346"/>
      <c r="BJ895" s="346"/>
      <c r="BK895" s="346"/>
      <c r="BL895" s="346"/>
      <c r="BM895" s="346"/>
      <c r="BN895" s="346"/>
      <c r="BO895" s="346"/>
      <c r="BP895" s="346"/>
      <c r="BQ895" s="346"/>
      <c r="BR895" s="346"/>
      <c r="BS895" s="346"/>
      <c r="BT895" s="346"/>
      <c r="BU895" s="346"/>
      <c r="BV895" s="346"/>
      <c r="BW895" s="346"/>
      <c r="BX895" s="346"/>
      <c r="BY895" s="346"/>
      <c r="BZ895" s="346"/>
      <c r="CA895" s="346"/>
      <c r="CB895" s="346"/>
      <c r="CC895" s="346"/>
      <c r="CD895" s="346"/>
      <c r="CE895" s="346"/>
      <c r="CF895" s="346"/>
      <c r="CG895" s="346"/>
      <c r="CH895" s="346"/>
      <c r="CI895" s="346"/>
      <c r="CJ895" s="346"/>
      <c r="CK895" s="346"/>
      <c r="CL895" s="346"/>
      <c r="CM895" s="346"/>
      <c r="CN895" s="346"/>
      <c r="CO895" s="346"/>
      <c r="CP895" s="346"/>
      <c r="CQ895" s="346"/>
      <c r="CR895" s="346"/>
      <c r="CS895" s="346"/>
      <c r="CT895" s="346"/>
      <c r="CU895" s="346"/>
      <c r="CV895" s="346"/>
      <c r="CW895" s="346"/>
      <c r="CX895" s="346"/>
      <c r="CY895" s="346"/>
      <c r="CZ895" s="346"/>
      <c r="DA895" s="346"/>
      <c r="DB895" s="346"/>
      <c r="DC895" s="346"/>
      <c r="DD895" s="346"/>
      <c r="DE895" s="346"/>
      <c r="DF895" s="346"/>
      <c r="DG895" s="346"/>
      <c r="DH895" s="346"/>
      <c r="DI895" s="346"/>
      <c r="DJ895" s="346"/>
      <c r="DK895" s="346"/>
      <c r="DL895" s="346"/>
      <c r="DM895" s="346"/>
      <c r="DN895" s="346"/>
      <c r="DO895" s="346"/>
      <c r="DP895" s="346"/>
      <c r="DQ895" s="346"/>
      <c r="DR895" s="346"/>
      <c r="DS895" s="346"/>
      <c r="DT895" s="346"/>
      <c r="DU895" s="226"/>
      <c r="DV895" s="226"/>
    </row>
    <row r="896" spans="1:126" ht="4.2" customHeight="1">
      <c r="A896" s="1"/>
      <c r="B896" s="1"/>
      <c r="C896" s="1"/>
      <c r="D896" s="1"/>
      <c r="E896" s="261"/>
      <c r="F896" s="47"/>
      <c r="G896" s="229"/>
      <c r="H896" s="1"/>
      <c r="I896" s="1"/>
      <c r="J896" s="1"/>
      <c r="K896" s="1"/>
      <c r="L896" s="1"/>
      <c r="M896" s="5"/>
      <c r="N896" s="1"/>
      <c r="O896" s="1"/>
      <c r="P896" s="5"/>
      <c r="Q896" s="1"/>
      <c r="R896" s="1"/>
      <c r="S896" s="5"/>
      <c r="T896" s="7"/>
      <c r="U896" s="23"/>
      <c r="V896" s="1"/>
      <c r="W896" s="11"/>
      <c r="X896" s="10"/>
      <c r="Y896" s="45"/>
      <c r="Z896" s="92"/>
      <c r="AA896" s="354"/>
      <c r="AB896" s="354"/>
      <c r="AC896" s="354"/>
      <c r="AD896" s="354"/>
      <c r="AE896" s="354"/>
      <c r="AF896" s="354"/>
      <c r="AG896" s="354"/>
      <c r="AH896" s="354"/>
      <c r="AI896" s="354"/>
      <c r="AJ896" s="354"/>
      <c r="AK896" s="354"/>
      <c r="AL896" s="354"/>
      <c r="AM896" s="354"/>
      <c r="AN896" s="354"/>
      <c r="AO896" s="354"/>
      <c r="AP896" s="354"/>
      <c r="AQ896" s="354"/>
      <c r="AR896" s="354"/>
      <c r="AS896" s="354"/>
      <c r="AT896" s="354"/>
      <c r="AU896" s="354"/>
      <c r="AV896" s="354"/>
      <c r="AW896" s="354"/>
      <c r="AX896" s="354"/>
      <c r="AY896" s="354"/>
      <c r="AZ896" s="354"/>
      <c r="BA896" s="354"/>
      <c r="BB896" s="354"/>
      <c r="BC896" s="354"/>
      <c r="BD896" s="354"/>
      <c r="BE896" s="354"/>
      <c r="BF896" s="354"/>
      <c r="BG896" s="354"/>
      <c r="BH896" s="354"/>
      <c r="BI896" s="354"/>
      <c r="BJ896" s="354"/>
      <c r="BK896" s="354"/>
      <c r="BL896" s="354"/>
      <c r="BM896" s="354"/>
      <c r="BN896" s="354"/>
      <c r="BO896" s="354"/>
      <c r="BP896" s="354"/>
      <c r="BQ896" s="354"/>
      <c r="BR896" s="354"/>
      <c r="BS896" s="354"/>
      <c r="BT896" s="354"/>
      <c r="BU896" s="354"/>
      <c r="BV896" s="354"/>
      <c r="BW896" s="354"/>
      <c r="BX896" s="354"/>
      <c r="BY896" s="354"/>
      <c r="BZ896" s="354"/>
      <c r="CA896" s="354"/>
      <c r="CB896" s="354"/>
      <c r="CC896" s="354"/>
      <c r="CD896" s="354"/>
      <c r="CE896" s="354"/>
      <c r="CF896" s="354"/>
      <c r="CG896" s="354"/>
      <c r="CH896" s="354"/>
      <c r="CI896" s="354"/>
      <c r="CJ896" s="354"/>
      <c r="CK896" s="354"/>
      <c r="CL896" s="354"/>
      <c r="CM896" s="354"/>
      <c r="CN896" s="354"/>
      <c r="CO896" s="354"/>
      <c r="CP896" s="354"/>
      <c r="CQ896" s="354"/>
      <c r="CR896" s="354"/>
      <c r="CS896" s="354"/>
      <c r="CT896" s="354"/>
      <c r="CU896" s="354"/>
      <c r="CV896" s="354"/>
      <c r="CW896" s="354"/>
      <c r="CX896" s="354"/>
      <c r="CY896" s="354"/>
      <c r="CZ896" s="354"/>
      <c r="DA896" s="354"/>
      <c r="DB896" s="354"/>
      <c r="DC896" s="354"/>
      <c r="DD896" s="354"/>
      <c r="DE896" s="354"/>
      <c r="DF896" s="354"/>
      <c r="DG896" s="354"/>
      <c r="DH896" s="354"/>
      <c r="DI896" s="354"/>
      <c r="DJ896" s="354"/>
      <c r="DK896" s="354"/>
      <c r="DL896" s="354"/>
      <c r="DM896" s="354"/>
      <c r="DN896" s="354"/>
      <c r="DO896" s="354"/>
      <c r="DP896" s="354"/>
      <c r="DQ896" s="354"/>
      <c r="DR896" s="354"/>
      <c r="DS896" s="354"/>
      <c r="DT896" s="354"/>
      <c r="DU896" s="1"/>
      <c r="DV896" s="1"/>
    </row>
    <row r="897" spans="1:126" s="4" customFormat="1">
      <c r="A897" s="3"/>
      <c r="B897" s="257" t="s">
        <v>130</v>
      </c>
      <c r="C897" s="3"/>
      <c r="D897" s="3"/>
      <c r="E897" s="9" t="s">
        <v>26</v>
      </c>
      <c r="F897" s="50"/>
      <c r="G897" s="230"/>
      <c r="H897" s="12" t="str">
        <f t="shared" ref="H897" si="2366">B897&amp;N883</f>
        <v>Оплата - Представительские расходы</v>
      </c>
      <c r="I897" s="12"/>
      <c r="J897" s="3"/>
      <c r="K897" s="3"/>
      <c r="L897" s="3"/>
      <c r="M897" s="5"/>
      <c r="N897" s="35" t="str">
        <f>Главная!$Y$8</f>
        <v>итого</v>
      </c>
      <c r="O897" s="35"/>
      <c r="P897" s="5"/>
      <c r="Q897" s="334" t="s">
        <v>25</v>
      </c>
      <c r="R897" s="35"/>
      <c r="S897" s="35"/>
      <c r="T897" s="35"/>
      <c r="U897" s="35"/>
      <c r="V897" s="35"/>
      <c r="W897" s="337">
        <f>SUM($Y897:$DU897)</f>
        <v>0</v>
      </c>
      <c r="X897" s="37"/>
      <c r="Y897" s="45"/>
      <c r="Z897" s="98"/>
      <c r="AA897" s="340">
        <f t="shared" ref="AA897:BF897" si="2367">IF(AA$8="",0,IF(AA$1=1,SUMIFS(893:893,$1:$1,"&gt;="&amp;1,$1:$1,"&lt;="&amp;INT(-$T895/30))+(-$T895/30-INT(-$T895/30))*SUMIFS(893:893,$1:$1,INT(-$T895/30)+1),0)+(-$T895/30-INT(-$T895/30))*SUMIFS(893:893,$1:$1,AA$1+INT(-$T895/30)+1)+(INT(-$T895/30)+1+$T895/30)*SUMIFS(893:893,$1:$1,AA$1+INT(-$T895/30)))</f>
        <v>0</v>
      </c>
      <c r="AB897" s="340">
        <f t="shared" si="2367"/>
        <v>0</v>
      </c>
      <c r="AC897" s="340">
        <f t="shared" si="2367"/>
        <v>0</v>
      </c>
      <c r="AD897" s="340">
        <f t="shared" si="2367"/>
        <v>0</v>
      </c>
      <c r="AE897" s="340">
        <f t="shared" si="2367"/>
        <v>0</v>
      </c>
      <c r="AF897" s="340">
        <f t="shared" si="2367"/>
        <v>0</v>
      </c>
      <c r="AG897" s="340">
        <f t="shared" si="2367"/>
        <v>0</v>
      </c>
      <c r="AH897" s="340">
        <f t="shared" si="2367"/>
        <v>0</v>
      </c>
      <c r="AI897" s="340">
        <f t="shared" si="2367"/>
        <v>0</v>
      </c>
      <c r="AJ897" s="340">
        <f t="shared" si="2367"/>
        <v>0</v>
      </c>
      <c r="AK897" s="340">
        <f t="shared" si="2367"/>
        <v>0</v>
      </c>
      <c r="AL897" s="340">
        <f t="shared" si="2367"/>
        <v>0</v>
      </c>
      <c r="AM897" s="340">
        <f t="shared" si="2367"/>
        <v>0</v>
      </c>
      <c r="AN897" s="340">
        <f t="shared" si="2367"/>
        <v>0</v>
      </c>
      <c r="AO897" s="340">
        <f t="shared" si="2367"/>
        <v>0</v>
      </c>
      <c r="AP897" s="340">
        <f t="shared" si="2367"/>
        <v>0</v>
      </c>
      <c r="AQ897" s="340">
        <f t="shared" si="2367"/>
        <v>0</v>
      </c>
      <c r="AR897" s="340">
        <f t="shared" si="2367"/>
        <v>0</v>
      </c>
      <c r="AS897" s="340">
        <f t="shared" si="2367"/>
        <v>0</v>
      </c>
      <c r="AT897" s="340">
        <f t="shared" si="2367"/>
        <v>0</v>
      </c>
      <c r="AU897" s="340">
        <f t="shared" si="2367"/>
        <v>0</v>
      </c>
      <c r="AV897" s="340">
        <f t="shared" si="2367"/>
        <v>0</v>
      </c>
      <c r="AW897" s="340">
        <f t="shared" si="2367"/>
        <v>0</v>
      </c>
      <c r="AX897" s="340">
        <f t="shared" si="2367"/>
        <v>0</v>
      </c>
      <c r="AY897" s="340">
        <f t="shared" si="2367"/>
        <v>0</v>
      </c>
      <c r="AZ897" s="340">
        <f t="shared" si="2367"/>
        <v>0</v>
      </c>
      <c r="BA897" s="340">
        <f t="shared" si="2367"/>
        <v>0</v>
      </c>
      <c r="BB897" s="340">
        <f t="shared" si="2367"/>
        <v>0</v>
      </c>
      <c r="BC897" s="340">
        <f t="shared" si="2367"/>
        <v>0</v>
      </c>
      <c r="BD897" s="340">
        <f t="shared" si="2367"/>
        <v>0</v>
      </c>
      <c r="BE897" s="340">
        <f t="shared" si="2367"/>
        <v>0</v>
      </c>
      <c r="BF897" s="340">
        <f t="shared" si="2367"/>
        <v>0</v>
      </c>
      <c r="BG897" s="340">
        <f t="shared" ref="BG897:CL897" si="2368">IF(BG$8="",0,IF(BG$1=1,SUMIFS(893:893,$1:$1,"&gt;="&amp;1,$1:$1,"&lt;="&amp;INT(-$T895/30))+(-$T895/30-INT(-$T895/30))*SUMIFS(893:893,$1:$1,INT(-$T895/30)+1),0)+(-$T895/30-INT(-$T895/30))*SUMIFS(893:893,$1:$1,BG$1+INT(-$T895/30)+1)+(INT(-$T895/30)+1+$T895/30)*SUMIFS(893:893,$1:$1,BG$1+INT(-$T895/30)))</f>
        <v>0</v>
      </c>
      <c r="BH897" s="340">
        <f t="shared" si="2368"/>
        <v>0</v>
      </c>
      <c r="BI897" s="340">
        <f t="shared" si="2368"/>
        <v>0</v>
      </c>
      <c r="BJ897" s="340">
        <f t="shared" si="2368"/>
        <v>0</v>
      </c>
      <c r="BK897" s="340">
        <f t="shared" si="2368"/>
        <v>0</v>
      </c>
      <c r="BL897" s="340">
        <f t="shared" si="2368"/>
        <v>0</v>
      </c>
      <c r="BM897" s="340">
        <f t="shared" si="2368"/>
        <v>0</v>
      </c>
      <c r="BN897" s="340">
        <f t="shared" si="2368"/>
        <v>0</v>
      </c>
      <c r="BO897" s="340">
        <f t="shared" si="2368"/>
        <v>0</v>
      </c>
      <c r="BP897" s="340">
        <f t="shared" si="2368"/>
        <v>0</v>
      </c>
      <c r="BQ897" s="340">
        <f t="shared" si="2368"/>
        <v>0</v>
      </c>
      <c r="BR897" s="340">
        <f t="shared" si="2368"/>
        <v>0</v>
      </c>
      <c r="BS897" s="340">
        <f t="shared" si="2368"/>
        <v>0</v>
      </c>
      <c r="BT897" s="340">
        <f t="shared" si="2368"/>
        <v>0</v>
      </c>
      <c r="BU897" s="340">
        <f t="shared" si="2368"/>
        <v>0</v>
      </c>
      <c r="BV897" s="340">
        <f t="shared" si="2368"/>
        <v>0</v>
      </c>
      <c r="BW897" s="340">
        <f t="shared" si="2368"/>
        <v>0</v>
      </c>
      <c r="BX897" s="340">
        <f t="shared" si="2368"/>
        <v>0</v>
      </c>
      <c r="BY897" s="340">
        <f t="shared" si="2368"/>
        <v>0</v>
      </c>
      <c r="BZ897" s="340">
        <f t="shared" si="2368"/>
        <v>0</v>
      </c>
      <c r="CA897" s="340">
        <f t="shared" si="2368"/>
        <v>0</v>
      </c>
      <c r="CB897" s="340">
        <f t="shared" si="2368"/>
        <v>0</v>
      </c>
      <c r="CC897" s="340">
        <f t="shared" si="2368"/>
        <v>0</v>
      </c>
      <c r="CD897" s="340">
        <f t="shared" si="2368"/>
        <v>0</v>
      </c>
      <c r="CE897" s="340">
        <f t="shared" si="2368"/>
        <v>0</v>
      </c>
      <c r="CF897" s="340">
        <f t="shared" si="2368"/>
        <v>0</v>
      </c>
      <c r="CG897" s="340">
        <f t="shared" si="2368"/>
        <v>0</v>
      </c>
      <c r="CH897" s="340">
        <f t="shared" si="2368"/>
        <v>0</v>
      </c>
      <c r="CI897" s="340">
        <f t="shared" si="2368"/>
        <v>0</v>
      </c>
      <c r="CJ897" s="340">
        <f t="shared" si="2368"/>
        <v>0</v>
      </c>
      <c r="CK897" s="340">
        <f t="shared" si="2368"/>
        <v>0</v>
      </c>
      <c r="CL897" s="340">
        <f t="shared" si="2368"/>
        <v>0</v>
      </c>
      <c r="CM897" s="340">
        <f t="shared" ref="CM897:DT897" si="2369">IF(CM$8="",0,IF(CM$1=1,SUMIFS(893:893,$1:$1,"&gt;="&amp;1,$1:$1,"&lt;="&amp;INT(-$T895/30))+(-$T895/30-INT(-$T895/30))*SUMIFS(893:893,$1:$1,INT(-$T895/30)+1),0)+(-$T895/30-INT(-$T895/30))*SUMIFS(893:893,$1:$1,CM$1+INT(-$T895/30)+1)+(INT(-$T895/30)+1+$T895/30)*SUMIFS(893:893,$1:$1,CM$1+INT(-$T895/30)))</f>
        <v>0</v>
      </c>
      <c r="CN897" s="340">
        <f t="shared" si="2369"/>
        <v>0</v>
      </c>
      <c r="CO897" s="340">
        <f t="shared" si="2369"/>
        <v>0</v>
      </c>
      <c r="CP897" s="340">
        <f t="shared" si="2369"/>
        <v>0</v>
      </c>
      <c r="CQ897" s="340">
        <f t="shared" si="2369"/>
        <v>0</v>
      </c>
      <c r="CR897" s="340">
        <f t="shared" si="2369"/>
        <v>0</v>
      </c>
      <c r="CS897" s="340">
        <f t="shared" si="2369"/>
        <v>0</v>
      </c>
      <c r="CT897" s="340">
        <f t="shared" si="2369"/>
        <v>0</v>
      </c>
      <c r="CU897" s="340">
        <f t="shared" si="2369"/>
        <v>0</v>
      </c>
      <c r="CV897" s="340">
        <f t="shared" si="2369"/>
        <v>0</v>
      </c>
      <c r="CW897" s="340">
        <f t="shared" si="2369"/>
        <v>0</v>
      </c>
      <c r="CX897" s="340">
        <f t="shared" si="2369"/>
        <v>0</v>
      </c>
      <c r="CY897" s="340">
        <f t="shared" si="2369"/>
        <v>0</v>
      </c>
      <c r="CZ897" s="340">
        <f t="shared" si="2369"/>
        <v>0</v>
      </c>
      <c r="DA897" s="340">
        <f t="shared" si="2369"/>
        <v>0</v>
      </c>
      <c r="DB897" s="340">
        <f t="shared" si="2369"/>
        <v>0</v>
      </c>
      <c r="DC897" s="340">
        <f t="shared" si="2369"/>
        <v>0</v>
      </c>
      <c r="DD897" s="340">
        <f t="shared" si="2369"/>
        <v>0</v>
      </c>
      <c r="DE897" s="340">
        <f t="shared" si="2369"/>
        <v>0</v>
      </c>
      <c r="DF897" s="340">
        <f t="shared" si="2369"/>
        <v>0</v>
      </c>
      <c r="DG897" s="340">
        <f t="shared" si="2369"/>
        <v>0</v>
      </c>
      <c r="DH897" s="340">
        <f t="shared" si="2369"/>
        <v>0</v>
      </c>
      <c r="DI897" s="340">
        <f t="shared" si="2369"/>
        <v>0</v>
      </c>
      <c r="DJ897" s="340">
        <f t="shared" si="2369"/>
        <v>0</v>
      </c>
      <c r="DK897" s="340">
        <f t="shared" si="2369"/>
        <v>0</v>
      </c>
      <c r="DL897" s="340">
        <f t="shared" si="2369"/>
        <v>0</v>
      </c>
      <c r="DM897" s="340">
        <f t="shared" si="2369"/>
        <v>0</v>
      </c>
      <c r="DN897" s="340">
        <f t="shared" si="2369"/>
        <v>0</v>
      </c>
      <c r="DO897" s="340">
        <f t="shared" si="2369"/>
        <v>0</v>
      </c>
      <c r="DP897" s="340">
        <f t="shared" si="2369"/>
        <v>0</v>
      </c>
      <c r="DQ897" s="340">
        <f t="shared" si="2369"/>
        <v>0</v>
      </c>
      <c r="DR897" s="340">
        <f t="shared" si="2369"/>
        <v>0</v>
      </c>
      <c r="DS897" s="340">
        <f t="shared" si="2369"/>
        <v>0</v>
      </c>
      <c r="DT897" s="340">
        <f t="shared" si="2369"/>
        <v>0</v>
      </c>
      <c r="DU897" s="3"/>
      <c r="DV897" s="3"/>
    </row>
    <row r="898" spans="1:126" ht="4.2" customHeight="1">
      <c r="A898" s="1"/>
      <c r="B898" s="1"/>
      <c r="C898" s="1"/>
      <c r="D898" s="1"/>
      <c r="E898" s="261"/>
      <c r="F898" s="47"/>
      <c r="G898" s="229"/>
      <c r="H898" s="1"/>
      <c r="I898" s="1"/>
      <c r="J898" s="1"/>
      <c r="K898" s="1"/>
      <c r="L898" s="1"/>
      <c r="M898" s="5"/>
      <c r="N898" s="1"/>
      <c r="O898" s="1"/>
      <c r="P898" s="5"/>
      <c r="Q898" s="1"/>
      <c r="R898" s="1"/>
      <c r="S898" s="5"/>
      <c r="T898" s="7"/>
      <c r="U898" s="23"/>
      <c r="V898" s="1"/>
      <c r="W898" s="11"/>
      <c r="X898" s="10"/>
      <c r="Y898" s="45"/>
      <c r="Z898" s="92"/>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c r="CC898" s="93"/>
      <c r="CD898" s="93"/>
      <c r="CE898" s="93"/>
      <c r="CF898" s="93"/>
      <c r="CG898" s="93"/>
      <c r="CH898" s="93"/>
      <c r="CI898" s="93"/>
      <c r="CJ898" s="93"/>
      <c r="CK898" s="93"/>
      <c r="CL898" s="93"/>
      <c r="CM898" s="93"/>
      <c r="CN898" s="93"/>
      <c r="CO898" s="93"/>
      <c r="CP898" s="93"/>
      <c r="CQ898" s="93"/>
      <c r="CR898" s="93"/>
      <c r="CS898" s="93"/>
      <c r="CT898" s="93"/>
      <c r="CU898" s="93"/>
      <c r="CV898" s="93"/>
      <c r="CW898" s="93"/>
      <c r="CX898" s="93"/>
      <c r="CY898" s="93"/>
      <c r="CZ898" s="93"/>
      <c r="DA898" s="93"/>
      <c r="DB898" s="93"/>
      <c r="DC898" s="93"/>
      <c r="DD898" s="93"/>
      <c r="DE898" s="93"/>
      <c r="DF898" s="93"/>
      <c r="DG898" s="93"/>
      <c r="DH898" s="93"/>
      <c r="DI898" s="93"/>
      <c r="DJ898" s="93"/>
      <c r="DK898" s="93"/>
      <c r="DL898" s="93"/>
      <c r="DM898" s="93"/>
      <c r="DN898" s="93"/>
      <c r="DO898" s="93"/>
      <c r="DP898" s="93"/>
      <c r="DQ898" s="93"/>
      <c r="DR898" s="93"/>
      <c r="DS898" s="93"/>
      <c r="DT898" s="93"/>
      <c r="DU898" s="1"/>
      <c r="DV898" s="1"/>
    </row>
    <row r="899" spans="1:126" ht="4.2" customHeight="1">
      <c r="A899" s="1"/>
      <c r="B899" s="1"/>
      <c r="C899" s="1"/>
      <c r="D899" s="1"/>
      <c r="E899" s="356"/>
      <c r="F899" s="356"/>
      <c r="G899" s="356"/>
      <c r="H899" s="356"/>
      <c r="I899" s="356"/>
      <c r="J899" s="356"/>
      <c r="K899" s="356"/>
      <c r="L899" s="356"/>
      <c r="M899" s="275"/>
      <c r="N899" s="356"/>
      <c r="O899" s="356"/>
      <c r="P899" s="275"/>
      <c r="Q899" s="356"/>
      <c r="R899" s="1"/>
      <c r="S899" s="5"/>
      <c r="T899" s="7"/>
      <c r="U899" s="23"/>
      <c r="V899" s="1"/>
      <c r="W899" s="357"/>
      <c r="X899" s="10"/>
      <c r="Y899" s="45"/>
      <c r="Z899" s="92"/>
      <c r="AA899" s="358"/>
      <c r="AB899" s="358"/>
      <c r="AC899" s="358"/>
      <c r="AD899" s="358"/>
      <c r="AE899" s="358"/>
      <c r="AF899" s="358"/>
      <c r="AG899" s="358"/>
      <c r="AH899" s="358"/>
      <c r="AI899" s="358"/>
      <c r="AJ899" s="358"/>
      <c r="AK899" s="358"/>
      <c r="AL899" s="358"/>
      <c r="AM899" s="358"/>
      <c r="AN899" s="358"/>
      <c r="AO899" s="358"/>
      <c r="AP899" s="358"/>
      <c r="AQ899" s="358"/>
      <c r="AR899" s="358"/>
      <c r="AS899" s="358"/>
      <c r="AT899" s="358"/>
      <c r="AU899" s="358"/>
      <c r="AV899" s="358"/>
      <c r="AW899" s="358"/>
      <c r="AX899" s="358"/>
      <c r="AY899" s="358"/>
      <c r="AZ899" s="358"/>
      <c r="BA899" s="358"/>
      <c r="BB899" s="358"/>
      <c r="BC899" s="358"/>
      <c r="BD899" s="358"/>
      <c r="BE899" s="358"/>
      <c r="BF899" s="358"/>
      <c r="BG899" s="358"/>
      <c r="BH899" s="358"/>
      <c r="BI899" s="358"/>
      <c r="BJ899" s="358"/>
      <c r="BK899" s="358"/>
      <c r="BL899" s="358"/>
      <c r="BM899" s="358"/>
      <c r="BN899" s="358"/>
      <c r="BO899" s="358"/>
      <c r="BP899" s="358"/>
      <c r="BQ899" s="358"/>
      <c r="BR899" s="358"/>
      <c r="BS899" s="358"/>
      <c r="BT899" s="358"/>
      <c r="BU899" s="358"/>
      <c r="BV899" s="358"/>
      <c r="BW899" s="358"/>
      <c r="BX899" s="358"/>
      <c r="BY899" s="358"/>
      <c r="BZ899" s="358"/>
      <c r="CA899" s="358"/>
      <c r="CB899" s="358"/>
      <c r="CC899" s="358"/>
      <c r="CD899" s="358"/>
      <c r="CE899" s="358"/>
      <c r="CF899" s="358"/>
      <c r="CG899" s="358"/>
      <c r="CH899" s="358"/>
      <c r="CI899" s="358"/>
      <c r="CJ899" s="358"/>
      <c r="CK899" s="358"/>
      <c r="CL899" s="358"/>
      <c r="CM899" s="358"/>
      <c r="CN899" s="358"/>
      <c r="CO899" s="358"/>
      <c r="CP899" s="358"/>
      <c r="CQ899" s="358"/>
      <c r="CR899" s="358"/>
      <c r="CS899" s="358"/>
      <c r="CT899" s="358"/>
      <c r="CU899" s="358"/>
      <c r="CV899" s="358"/>
      <c r="CW899" s="358"/>
      <c r="CX899" s="358"/>
      <c r="CY899" s="358"/>
      <c r="CZ899" s="358"/>
      <c r="DA899" s="358"/>
      <c r="DB899" s="358"/>
      <c r="DC899" s="358"/>
      <c r="DD899" s="358"/>
      <c r="DE899" s="358"/>
      <c r="DF899" s="358"/>
      <c r="DG899" s="358"/>
      <c r="DH899" s="358"/>
      <c r="DI899" s="358"/>
      <c r="DJ899" s="358"/>
      <c r="DK899" s="358"/>
      <c r="DL899" s="358"/>
      <c r="DM899" s="358"/>
      <c r="DN899" s="358"/>
      <c r="DO899" s="358"/>
      <c r="DP899" s="358"/>
      <c r="DQ899" s="358"/>
      <c r="DR899" s="358"/>
      <c r="DS899" s="358"/>
      <c r="DT899" s="358"/>
      <c r="DU899" s="1"/>
      <c r="DV899" s="1"/>
    </row>
    <row r="900" spans="1:126" ht="7.2" customHeight="1">
      <c r="A900" s="1"/>
      <c r="B900" s="1"/>
      <c r="C900" s="1"/>
      <c r="D900" s="1"/>
      <c r="E900" s="261"/>
      <c r="F900" s="47"/>
      <c r="G900" s="229"/>
      <c r="H900" s="1"/>
      <c r="I900" s="1"/>
      <c r="J900" s="1"/>
      <c r="K900" s="1"/>
      <c r="L900" s="1"/>
      <c r="M900" s="5"/>
      <c r="N900" s="1"/>
      <c r="O900" s="1"/>
      <c r="P900" s="5"/>
      <c r="Q900" s="1"/>
      <c r="R900" s="1"/>
      <c r="S900" s="5"/>
      <c r="T900" s="7"/>
      <c r="U900" s="23"/>
      <c r="V900" s="1"/>
      <c r="W900" s="11"/>
      <c r="X900" s="10"/>
      <c r="Y900" s="45"/>
      <c r="Z900" s="92"/>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c r="CC900" s="93"/>
      <c r="CD900" s="93"/>
      <c r="CE900" s="93"/>
      <c r="CF900" s="93"/>
      <c r="CG900" s="93"/>
      <c r="CH900" s="93"/>
      <c r="CI900" s="93"/>
      <c r="CJ900" s="93"/>
      <c r="CK900" s="93"/>
      <c r="CL900" s="93"/>
      <c r="CM900" s="93"/>
      <c r="CN900" s="93"/>
      <c r="CO900" s="93"/>
      <c r="CP900" s="93"/>
      <c r="CQ900" s="93"/>
      <c r="CR900" s="93"/>
      <c r="CS900" s="93"/>
      <c r="CT900" s="93"/>
      <c r="CU900" s="93"/>
      <c r="CV900" s="93"/>
      <c r="CW900" s="93"/>
      <c r="CX900" s="93"/>
      <c r="CY900" s="93"/>
      <c r="CZ900" s="93"/>
      <c r="DA900" s="93"/>
      <c r="DB900" s="93"/>
      <c r="DC900" s="93"/>
      <c r="DD900" s="93"/>
      <c r="DE900" s="93"/>
      <c r="DF900" s="93"/>
      <c r="DG900" s="93"/>
      <c r="DH900" s="93"/>
      <c r="DI900" s="93"/>
      <c r="DJ900" s="93"/>
      <c r="DK900" s="93"/>
      <c r="DL900" s="93"/>
      <c r="DM900" s="93"/>
      <c r="DN900" s="93"/>
      <c r="DO900" s="93"/>
      <c r="DP900" s="93"/>
      <c r="DQ900" s="93"/>
      <c r="DR900" s="93"/>
      <c r="DS900" s="93"/>
      <c r="DT900" s="93"/>
      <c r="DU900" s="1"/>
      <c r="DV900" s="1"/>
    </row>
    <row r="901" spans="1:126" ht="4.2" customHeight="1">
      <c r="A901" s="1"/>
      <c r="B901" s="348"/>
      <c r="C901" s="348"/>
      <c r="D901" s="348"/>
      <c r="E901" s="348"/>
      <c r="F901" s="348"/>
      <c r="G901" s="348"/>
      <c r="H901" s="348"/>
      <c r="I901" s="348"/>
      <c r="J901" s="348"/>
      <c r="K901" s="348"/>
      <c r="L901" s="1"/>
      <c r="M901" s="5"/>
      <c r="N901" s="348"/>
      <c r="O901" s="1"/>
      <c r="P901" s="5"/>
      <c r="Q901" s="1"/>
      <c r="R901" s="1"/>
      <c r="S901" s="5"/>
      <c r="T901" s="7"/>
      <c r="U901" s="23"/>
      <c r="V901" s="1"/>
      <c r="W901" s="348"/>
      <c r="X901" s="10"/>
      <c r="Y901" s="45"/>
      <c r="Z901" s="92"/>
      <c r="AA901" s="351"/>
      <c r="AB901" s="351"/>
      <c r="AC901" s="351"/>
      <c r="AD901" s="351"/>
      <c r="AE901" s="351"/>
      <c r="AF901" s="351"/>
      <c r="AG901" s="351"/>
      <c r="AH901" s="351"/>
      <c r="AI901" s="351"/>
      <c r="AJ901" s="351"/>
      <c r="AK901" s="351"/>
      <c r="AL901" s="351"/>
      <c r="AM901" s="351"/>
      <c r="AN901" s="351"/>
      <c r="AO901" s="351"/>
      <c r="AP901" s="351"/>
      <c r="AQ901" s="351"/>
      <c r="AR901" s="351"/>
      <c r="AS901" s="351"/>
      <c r="AT901" s="351"/>
      <c r="AU901" s="351"/>
      <c r="AV901" s="351"/>
      <c r="AW901" s="351"/>
      <c r="AX901" s="351"/>
      <c r="AY901" s="351"/>
      <c r="AZ901" s="351"/>
      <c r="BA901" s="351"/>
      <c r="BB901" s="351"/>
      <c r="BC901" s="351"/>
      <c r="BD901" s="351"/>
      <c r="BE901" s="351"/>
      <c r="BF901" s="351"/>
      <c r="BG901" s="351"/>
      <c r="BH901" s="351"/>
      <c r="BI901" s="351"/>
      <c r="BJ901" s="351"/>
      <c r="BK901" s="351"/>
      <c r="BL901" s="351"/>
      <c r="BM901" s="351"/>
      <c r="BN901" s="351"/>
      <c r="BO901" s="351"/>
      <c r="BP901" s="351"/>
      <c r="BQ901" s="351"/>
      <c r="BR901" s="351"/>
      <c r="BS901" s="351"/>
      <c r="BT901" s="351"/>
      <c r="BU901" s="351"/>
      <c r="BV901" s="351"/>
      <c r="BW901" s="351"/>
      <c r="BX901" s="351"/>
      <c r="BY901" s="351"/>
      <c r="BZ901" s="351"/>
      <c r="CA901" s="351"/>
      <c r="CB901" s="351"/>
      <c r="CC901" s="351"/>
      <c r="CD901" s="351"/>
      <c r="CE901" s="351"/>
      <c r="CF901" s="351"/>
      <c r="CG901" s="351"/>
      <c r="CH901" s="351"/>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1"/>
      <c r="DV901" s="1"/>
    </row>
    <row r="902" spans="1:126" ht="7.2" customHeight="1">
      <c r="A902" s="1"/>
      <c r="B902" s="1"/>
      <c r="C902" s="1"/>
      <c r="D902" s="1"/>
      <c r="E902" s="261"/>
      <c r="F902" s="47"/>
      <c r="G902" s="229"/>
      <c r="H902" s="1"/>
      <c r="I902" s="1"/>
      <c r="J902" s="1"/>
      <c r="K902" s="1"/>
      <c r="L902" s="1"/>
      <c r="M902" s="5"/>
      <c r="N902" s="1"/>
      <c r="O902" s="1"/>
      <c r="P902" s="5"/>
      <c r="Q902" s="1"/>
      <c r="R902" s="1"/>
      <c r="S902" s="5"/>
      <c r="T902" s="7"/>
      <c r="U902" s="23"/>
      <c r="V902" s="1"/>
      <c r="W902" s="11"/>
      <c r="X902" s="10"/>
      <c r="Y902" s="45"/>
      <c r="Z902" s="92"/>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c r="BS902" s="93"/>
      <c r="BT902" s="93"/>
      <c r="BU902" s="93"/>
      <c r="BV902" s="93"/>
      <c r="BW902" s="93"/>
      <c r="BX902" s="93"/>
      <c r="BY902" s="93"/>
      <c r="BZ902" s="93"/>
      <c r="CA902" s="93"/>
      <c r="CB902" s="93"/>
      <c r="CC902" s="93"/>
      <c r="CD902" s="93"/>
      <c r="CE902" s="93"/>
      <c r="CF902" s="93"/>
      <c r="CG902" s="93"/>
      <c r="CH902" s="93"/>
      <c r="CI902" s="93"/>
      <c r="CJ902" s="93"/>
      <c r="CK902" s="93"/>
      <c r="CL902" s="93"/>
      <c r="CM902" s="93"/>
      <c r="CN902" s="93"/>
      <c r="CO902" s="93"/>
      <c r="CP902" s="93"/>
      <c r="CQ902" s="93"/>
      <c r="CR902" s="93"/>
      <c r="CS902" s="93"/>
      <c r="CT902" s="93"/>
      <c r="CU902" s="93"/>
      <c r="CV902" s="93"/>
      <c r="CW902" s="93"/>
      <c r="CX902" s="93"/>
      <c r="CY902" s="93"/>
      <c r="CZ902" s="93"/>
      <c r="DA902" s="93"/>
      <c r="DB902" s="93"/>
      <c r="DC902" s="93"/>
      <c r="DD902" s="93"/>
      <c r="DE902" s="93"/>
      <c r="DF902" s="93"/>
      <c r="DG902" s="93"/>
      <c r="DH902" s="93"/>
      <c r="DI902" s="93"/>
      <c r="DJ902" s="93"/>
      <c r="DK902" s="93"/>
      <c r="DL902" s="93"/>
      <c r="DM902" s="93"/>
      <c r="DN902" s="93"/>
      <c r="DO902" s="93"/>
      <c r="DP902" s="93"/>
      <c r="DQ902" s="93"/>
      <c r="DR902" s="93"/>
      <c r="DS902" s="93"/>
      <c r="DT902" s="93"/>
      <c r="DU902" s="1"/>
      <c r="DV902" s="1"/>
    </row>
    <row r="903" spans="1:126" ht="4.2" customHeight="1">
      <c r="A903" s="1"/>
      <c r="B903" s="1"/>
      <c r="C903" s="1"/>
      <c r="D903" s="13"/>
      <c r="E903" s="262"/>
      <c r="F903" s="13"/>
      <c r="G903" s="302"/>
      <c r="H903" s="13"/>
      <c r="I903" s="13"/>
      <c r="J903" s="13"/>
      <c r="K903" s="13"/>
      <c r="L903" s="13"/>
      <c r="M903" s="14"/>
      <c r="N903" s="13"/>
      <c r="O903" s="13"/>
      <c r="P903" s="14"/>
      <c r="Q903" s="13"/>
      <c r="R903" s="13"/>
      <c r="S903" s="14"/>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c r="BK903" s="176"/>
      <c r="BL903" s="176"/>
      <c r="BM903" s="176"/>
      <c r="BN903" s="176"/>
      <c r="BO903" s="176"/>
      <c r="BP903" s="176"/>
      <c r="BQ903" s="176"/>
      <c r="BR903" s="176"/>
      <c r="BS903" s="176"/>
      <c r="BT903" s="176"/>
      <c r="BU903" s="176"/>
      <c r="BV903" s="176"/>
      <c r="BW903" s="176"/>
      <c r="BX903" s="176"/>
      <c r="BY903" s="176"/>
      <c r="BZ903" s="176"/>
      <c r="CA903" s="176"/>
      <c r="CB903" s="176"/>
      <c r="CC903" s="176"/>
      <c r="CD903" s="176"/>
      <c r="CE903" s="176"/>
      <c r="CF903" s="176"/>
      <c r="CG903" s="176"/>
      <c r="CH903" s="176"/>
      <c r="CI903" s="176"/>
      <c r="CJ903" s="176"/>
      <c r="CK903" s="176"/>
      <c r="CL903" s="176"/>
      <c r="CM903" s="176"/>
      <c r="CN903" s="176"/>
      <c r="CO903" s="176"/>
      <c r="CP903" s="176"/>
      <c r="CQ903" s="176"/>
      <c r="CR903" s="176"/>
      <c r="CS903" s="176"/>
      <c r="CT903" s="176"/>
      <c r="CU903" s="176"/>
      <c r="CV903" s="176"/>
      <c r="CW903" s="176"/>
      <c r="CX903" s="176"/>
      <c r="CY903" s="176"/>
      <c r="CZ903" s="176"/>
      <c r="DA903" s="176"/>
      <c r="DB903" s="176"/>
      <c r="DC903" s="176"/>
      <c r="DD903" s="176"/>
      <c r="DE903" s="176"/>
      <c r="DF903" s="176"/>
      <c r="DG903" s="176"/>
      <c r="DH903" s="176"/>
      <c r="DI903" s="176"/>
      <c r="DJ903" s="176"/>
      <c r="DK903" s="176"/>
      <c r="DL903" s="176"/>
      <c r="DM903" s="176"/>
      <c r="DN903" s="176"/>
      <c r="DO903" s="176"/>
      <c r="DP903" s="176"/>
      <c r="DQ903" s="176"/>
      <c r="DR903" s="176"/>
      <c r="DS903" s="176"/>
      <c r="DT903" s="176"/>
      <c r="DU903" s="1"/>
      <c r="DV903" s="1"/>
    </row>
    <row r="904" spans="1:126" ht="4.2" customHeight="1">
      <c r="A904" s="1"/>
      <c r="B904" s="1"/>
      <c r="C904" s="1"/>
      <c r="D904" s="1"/>
      <c r="E904" s="261"/>
      <c r="F904" s="47"/>
      <c r="G904" s="229"/>
      <c r="H904" s="5"/>
      <c r="I904" s="5"/>
      <c r="J904" s="5"/>
      <c r="K904" s="5"/>
      <c r="L904" s="5"/>
      <c r="M904" s="5"/>
      <c r="N904" s="5"/>
      <c r="O904" s="5"/>
      <c r="P904" s="5"/>
      <c r="Q904" s="5"/>
      <c r="R904" s="5"/>
      <c r="S904" s="5"/>
      <c r="T904" s="208"/>
      <c r="U904" s="23"/>
      <c r="V904" s="1"/>
      <c r="W904" s="11"/>
      <c r="X904" s="10"/>
      <c r="Y904" s="45"/>
      <c r="Z904" s="92"/>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c r="BS904" s="93"/>
      <c r="BT904" s="93"/>
      <c r="BU904" s="93"/>
      <c r="BV904" s="93"/>
      <c r="BW904" s="93"/>
      <c r="BX904" s="93"/>
      <c r="BY904" s="93"/>
      <c r="BZ904" s="93"/>
      <c r="CA904" s="93"/>
      <c r="CB904" s="93"/>
      <c r="CC904" s="93"/>
      <c r="CD904" s="93"/>
      <c r="CE904" s="93"/>
      <c r="CF904" s="93"/>
      <c r="CG904" s="93"/>
      <c r="CH904" s="93"/>
      <c r="CI904" s="93"/>
      <c r="CJ904" s="93"/>
      <c r="CK904" s="93"/>
      <c r="CL904" s="93"/>
      <c r="CM904" s="93"/>
      <c r="CN904" s="93"/>
      <c r="CO904" s="93"/>
      <c r="CP904" s="93"/>
      <c r="CQ904" s="93"/>
      <c r="CR904" s="93"/>
      <c r="CS904" s="93"/>
      <c r="CT904" s="93"/>
      <c r="CU904" s="93"/>
      <c r="CV904" s="93"/>
      <c r="CW904" s="93"/>
      <c r="CX904" s="93"/>
      <c r="CY904" s="93"/>
      <c r="CZ904" s="93"/>
      <c r="DA904" s="93"/>
      <c r="DB904" s="93"/>
      <c r="DC904" s="93"/>
      <c r="DD904" s="93"/>
      <c r="DE904" s="93"/>
      <c r="DF904" s="93"/>
      <c r="DG904" s="93"/>
      <c r="DH904" s="93"/>
      <c r="DI904" s="93"/>
      <c r="DJ904" s="93"/>
      <c r="DK904" s="93"/>
      <c r="DL904" s="93"/>
      <c r="DM904" s="93"/>
      <c r="DN904" s="93"/>
      <c r="DO904" s="93"/>
      <c r="DP904" s="93"/>
      <c r="DQ904" s="93"/>
      <c r="DR904" s="93"/>
      <c r="DS904" s="93"/>
      <c r="DT904" s="93"/>
      <c r="DU904" s="1"/>
      <c r="DV904" s="1"/>
    </row>
    <row r="905" spans="1:126" s="4" customFormat="1" ht="12.6" thickBot="1">
      <c r="A905" s="3"/>
      <c r="B905" s="242"/>
      <c r="C905" s="3"/>
      <c r="D905" s="3"/>
      <c r="E905" s="9"/>
      <c r="F905" s="50"/>
      <c r="G905" s="349" t="s">
        <v>6</v>
      </c>
      <c r="H905" s="359" t="s">
        <v>158</v>
      </c>
      <c r="I905" s="360"/>
      <c r="J905" s="360"/>
      <c r="K905" s="360"/>
      <c r="L905" s="360"/>
      <c r="M905" s="361"/>
      <c r="N905" s="360" t="str">
        <f>Главная!$Y$8</f>
        <v>итого</v>
      </c>
      <c r="O905" s="360"/>
      <c r="P905" s="361"/>
      <c r="Q905" s="360" t="s">
        <v>25</v>
      </c>
      <c r="R905" s="3"/>
      <c r="S905" s="5"/>
      <c r="T905" s="83"/>
      <c r="U905" s="23"/>
      <c r="V905" s="3"/>
      <c r="W905" s="365">
        <f>SUM($Y905:$DU905)</f>
        <v>0</v>
      </c>
      <c r="X905" s="11"/>
      <c r="Y905" s="45"/>
      <c r="Z905" s="90"/>
      <c r="AA905" s="367">
        <f t="shared" ref="AA905:BF905" si="2370">IF(AA$8="",0,AA16-AA843)</f>
        <v>0</v>
      </c>
      <c r="AB905" s="367">
        <f t="shared" si="2370"/>
        <v>0</v>
      </c>
      <c r="AC905" s="367">
        <f t="shared" si="2370"/>
        <v>0</v>
      </c>
      <c r="AD905" s="367">
        <f t="shared" si="2370"/>
        <v>0</v>
      </c>
      <c r="AE905" s="367">
        <f t="shared" si="2370"/>
        <v>0</v>
      </c>
      <c r="AF905" s="367">
        <f t="shared" si="2370"/>
        <v>0</v>
      </c>
      <c r="AG905" s="367">
        <f t="shared" si="2370"/>
        <v>0</v>
      </c>
      <c r="AH905" s="367">
        <f t="shared" si="2370"/>
        <v>0</v>
      </c>
      <c r="AI905" s="367">
        <f t="shared" si="2370"/>
        <v>0</v>
      </c>
      <c r="AJ905" s="367">
        <f t="shared" si="2370"/>
        <v>0</v>
      </c>
      <c r="AK905" s="367">
        <f t="shared" si="2370"/>
        <v>0</v>
      </c>
      <c r="AL905" s="367">
        <f t="shared" si="2370"/>
        <v>0</v>
      </c>
      <c r="AM905" s="367">
        <f t="shared" si="2370"/>
        <v>0</v>
      </c>
      <c r="AN905" s="367">
        <f t="shared" si="2370"/>
        <v>0</v>
      </c>
      <c r="AO905" s="367">
        <f t="shared" si="2370"/>
        <v>0</v>
      </c>
      <c r="AP905" s="367">
        <f t="shared" si="2370"/>
        <v>0</v>
      </c>
      <c r="AQ905" s="367">
        <f t="shared" si="2370"/>
        <v>0</v>
      </c>
      <c r="AR905" s="367">
        <f t="shared" si="2370"/>
        <v>0</v>
      </c>
      <c r="AS905" s="367">
        <f t="shared" si="2370"/>
        <v>0</v>
      </c>
      <c r="AT905" s="367">
        <f t="shared" si="2370"/>
        <v>0</v>
      </c>
      <c r="AU905" s="367">
        <f t="shared" si="2370"/>
        <v>0</v>
      </c>
      <c r="AV905" s="367">
        <f t="shared" si="2370"/>
        <v>0</v>
      </c>
      <c r="AW905" s="367">
        <f t="shared" si="2370"/>
        <v>0</v>
      </c>
      <c r="AX905" s="367">
        <f t="shared" si="2370"/>
        <v>0</v>
      </c>
      <c r="AY905" s="367">
        <f t="shared" si="2370"/>
        <v>0</v>
      </c>
      <c r="AZ905" s="367">
        <f t="shared" si="2370"/>
        <v>0</v>
      </c>
      <c r="BA905" s="367">
        <f t="shared" si="2370"/>
        <v>0</v>
      </c>
      <c r="BB905" s="367">
        <f t="shared" si="2370"/>
        <v>0</v>
      </c>
      <c r="BC905" s="367">
        <f t="shared" si="2370"/>
        <v>0</v>
      </c>
      <c r="BD905" s="367">
        <f t="shared" si="2370"/>
        <v>0</v>
      </c>
      <c r="BE905" s="367">
        <f t="shared" si="2370"/>
        <v>0</v>
      </c>
      <c r="BF905" s="367">
        <f t="shared" si="2370"/>
        <v>0</v>
      </c>
      <c r="BG905" s="367">
        <f t="shared" ref="BG905:CL905" si="2371">IF(BG$8="",0,BG16-BG843)</f>
        <v>0</v>
      </c>
      <c r="BH905" s="367">
        <f t="shared" si="2371"/>
        <v>0</v>
      </c>
      <c r="BI905" s="367">
        <f t="shared" si="2371"/>
        <v>0</v>
      </c>
      <c r="BJ905" s="367">
        <f t="shared" si="2371"/>
        <v>0</v>
      </c>
      <c r="BK905" s="367">
        <f t="shared" si="2371"/>
        <v>0</v>
      </c>
      <c r="BL905" s="367">
        <f t="shared" si="2371"/>
        <v>0</v>
      </c>
      <c r="BM905" s="367">
        <f t="shared" si="2371"/>
        <v>0</v>
      </c>
      <c r="BN905" s="367">
        <f t="shared" si="2371"/>
        <v>0</v>
      </c>
      <c r="BO905" s="367">
        <f t="shared" si="2371"/>
        <v>0</v>
      </c>
      <c r="BP905" s="367">
        <f t="shared" si="2371"/>
        <v>0</v>
      </c>
      <c r="BQ905" s="367">
        <f t="shared" si="2371"/>
        <v>0</v>
      </c>
      <c r="BR905" s="367">
        <f t="shared" si="2371"/>
        <v>0</v>
      </c>
      <c r="BS905" s="367">
        <f t="shared" si="2371"/>
        <v>0</v>
      </c>
      <c r="BT905" s="367">
        <f t="shared" si="2371"/>
        <v>0</v>
      </c>
      <c r="BU905" s="367">
        <f t="shared" si="2371"/>
        <v>0</v>
      </c>
      <c r="BV905" s="367">
        <f t="shared" si="2371"/>
        <v>0</v>
      </c>
      <c r="BW905" s="367">
        <f t="shared" si="2371"/>
        <v>0</v>
      </c>
      <c r="BX905" s="367">
        <f t="shared" si="2371"/>
        <v>0</v>
      </c>
      <c r="BY905" s="367">
        <f t="shared" si="2371"/>
        <v>0</v>
      </c>
      <c r="BZ905" s="367">
        <f t="shared" si="2371"/>
        <v>0</v>
      </c>
      <c r="CA905" s="367">
        <f t="shared" si="2371"/>
        <v>0</v>
      </c>
      <c r="CB905" s="367">
        <f t="shared" si="2371"/>
        <v>0</v>
      </c>
      <c r="CC905" s="367">
        <f t="shared" si="2371"/>
        <v>0</v>
      </c>
      <c r="CD905" s="367">
        <f t="shared" si="2371"/>
        <v>0</v>
      </c>
      <c r="CE905" s="367">
        <f t="shared" si="2371"/>
        <v>0</v>
      </c>
      <c r="CF905" s="367">
        <f t="shared" si="2371"/>
        <v>0</v>
      </c>
      <c r="CG905" s="367">
        <f t="shared" si="2371"/>
        <v>0</v>
      </c>
      <c r="CH905" s="367">
        <f t="shared" si="2371"/>
        <v>0</v>
      </c>
      <c r="CI905" s="367">
        <f t="shared" si="2371"/>
        <v>0</v>
      </c>
      <c r="CJ905" s="367">
        <f t="shared" si="2371"/>
        <v>0</v>
      </c>
      <c r="CK905" s="367">
        <f t="shared" si="2371"/>
        <v>0</v>
      </c>
      <c r="CL905" s="367">
        <f t="shared" si="2371"/>
        <v>0</v>
      </c>
      <c r="CM905" s="367">
        <f t="shared" ref="CM905:DT905" si="2372">IF(CM$8="",0,CM16-CM843)</f>
        <v>0</v>
      </c>
      <c r="CN905" s="367">
        <f t="shared" si="2372"/>
        <v>0</v>
      </c>
      <c r="CO905" s="367">
        <f t="shared" si="2372"/>
        <v>0</v>
      </c>
      <c r="CP905" s="367">
        <f t="shared" si="2372"/>
        <v>0</v>
      </c>
      <c r="CQ905" s="367">
        <f t="shared" si="2372"/>
        <v>0</v>
      </c>
      <c r="CR905" s="367">
        <f t="shared" si="2372"/>
        <v>0</v>
      </c>
      <c r="CS905" s="367">
        <f t="shared" si="2372"/>
        <v>0</v>
      </c>
      <c r="CT905" s="367">
        <f t="shared" si="2372"/>
        <v>0</v>
      </c>
      <c r="CU905" s="367">
        <f t="shared" si="2372"/>
        <v>0</v>
      </c>
      <c r="CV905" s="367">
        <f t="shared" si="2372"/>
        <v>0</v>
      </c>
      <c r="CW905" s="367">
        <f t="shared" si="2372"/>
        <v>0</v>
      </c>
      <c r="CX905" s="367">
        <f t="shared" si="2372"/>
        <v>0</v>
      </c>
      <c r="CY905" s="367">
        <f t="shared" si="2372"/>
        <v>0</v>
      </c>
      <c r="CZ905" s="367">
        <f t="shared" si="2372"/>
        <v>0</v>
      </c>
      <c r="DA905" s="367">
        <f t="shared" si="2372"/>
        <v>0</v>
      </c>
      <c r="DB905" s="367">
        <f t="shared" si="2372"/>
        <v>0</v>
      </c>
      <c r="DC905" s="367">
        <f t="shared" si="2372"/>
        <v>0</v>
      </c>
      <c r="DD905" s="367">
        <f t="shared" si="2372"/>
        <v>0</v>
      </c>
      <c r="DE905" s="367">
        <f t="shared" si="2372"/>
        <v>0</v>
      </c>
      <c r="DF905" s="367">
        <f t="shared" si="2372"/>
        <v>0</v>
      </c>
      <c r="DG905" s="367">
        <f t="shared" si="2372"/>
        <v>0</v>
      </c>
      <c r="DH905" s="367">
        <f t="shared" si="2372"/>
        <v>0</v>
      </c>
      <c r="DI905" s="367">
        <f t="shared" si="2372"/>
        <v>0</v>
      </c>
      <c r="DJ905" s="367">
        <f t="shared" si="2372"/>
        <v>0</v>
      </c>
      <c r="DK905" s="367">
        <f t="shared" si="2372"/>
        <v>0</v>
      </c>
      <c r="DL905" s="367">
        <f t="shared" si="2372"/>
        <v>0</v>
      </c>
      <c r="DM905" s="367">
        <f t="shared" si="2372"/>
        <v>0</v>
      </c>
      <c r="DN905" s="367">
        <f t="shared" si="2372"/>
        <v>0</v>
      </c>
      <c r="DO905" s="367">
        <f t="shared" si="2372"/>
        <v>0</v>
      </c>
      <c r="DP905" s="367">
        <f t="shared" si="2372"/>
        <v>0</v>
      </c>
      <c r="DQ905" s="367">
        <f t="shared" si="2372"/>
        <v>0</v>
      </c>
      <c r="DR905" s="367">
        <f t="shared" si="2372"/>
        <v>0</v>
      </c>
      <c r="DS905" s="367">
        <f t="shared" si="2372"/>
        <v>0</v>
      </c>
      <c r="DT905" s="367">
        <f t="shared" si="2372"/>
        <v>0</v>
      </c>
      <c r="DU905" s="3"/>
      <c r="DV905" s="3"/>
    </row>
    <row r="906" spans="1:126" s="34" customFormat="1">
      <c r="A906" s="33"/>
      <c r="B906" s="196"/>
      <c r="C906" s="33"/>
      <c r="D906" s="33"/>
      <c r="E906" s="269"/>
      <c r="F906" s="52"/>
      <c r="G906" s="349" t="s">
        <v>6</v>
      </c>
      <c r="H906" s="362" t="s">
        <v>159</v>
      </c>
      <c r="I906" s="362"/>
      <c r="J906" s="362"/>
      <c r="K906" s="362"/>
      <c r="L906" s="362"/>
      <c r="M906" s="363"/>
      <c r="N906" s="364" t="str">
        <f>Главная!$Y$8</f>
        <v>итого</v>
      </c>
      <c r="O906" s="362"/>
      <c r="P906" s="363"/>
      <c r="Q906" s="362" t="s">
        <v>14</v>
      </c>
      <c r="R906" s="33"/>
      <c r="S906" s="19"/>
      <c r="T906" s="207"/>
      <c r="U906" s="25"/>
      <c r="V906" s="322"/>
      <c r="W906" s="366">
        <f>IF(W$8="",0,IF(W11=0,0,W905/W11))</f>
        <v>0</v>
      </c>
      <c r="X906" s="294"/>
      <c r="Y906" s="46"/>
      <c r="Z906" s="102"/>
      <c r="AA906" s="368">
        <f t="shared" ref="AA906:BF906" si="2373">IF(AA$8="",0,IF(AA11=0,0,AA905/AA11))</f>
        <v>0</v>
      </c>
      <c r="AB906" s="368">
        <f t="shared" si="2373"/>
        <v>0</v>
      </c>
      <c r="AC906" s="368">
        <f t="shared" si="2373"/>
        <v>0</v>
      </c>
      <c r="AD906" s="368">
        <f t="shared" si="2373"/>
        <v>0</v>
      </c>
      <c r="AE906" s="368">
        <f t="shared" si="2373"/>
        <v>0</v>
      </c>
      <c r="AF906" s="368">
        <f t="shared" si="2373"/>
        <v>0</v>
      </c>
      <c r="AG906" s="368">
        <f t="shared" si="2373"/>
        <v>0</v>
      </c>
      <c r="AH906" s="368">
        <f t="shared" si="2373"/>
        <v>0</v>
      </c>
      <c r="AI906" s="368">
        <f t="shared" si="2373"/>
        <v>0</v>
      </c>
      <c r="AJ906" s="368">
        <f t="shared" si="2373"/>
        <v>0</v>
      </c>
      <c r="AK906" s="368">
        <f t="shared" si="2373"/>
        <v>0</v>
      </c>
      <c r="AL906" s="368">
        <f t="shared" si="2373"/>
        <v>0</v>
      </c>
      <c r="AM906" s="368">
        <f t="shared" si="2373"/>
        <v>0</v>
      </c>
      <c r="AN906" s="368">
        <f t="shared" si="2373"/>
        <v>0</v>
      </c>
      <c r="AO906" s="368">
        <f t="shared" si="2373"/>
        <v>0</v>
      </c>
      <c r="AP906" s="368">
        <f t="shared" si="2373"/>
        <v>0</v>
      </c>
      <c r="AQ906" s="368">
        <f t="shared" si="2373"/>
        <v>0</v>
      </c>
      <c r="AR906" s="368">
        <f t="shared" si="2373"/>
        <v>0</v>
      </c>
      <c r="AS906" s="368">
        <f t="shared" si="2373"/>
        <v>0</v>
      </c>
      <c r="AT906" s="368">
        <f t="shared" si="2373"/>
        <v>0</v>
      </c>
      <c r="AU906" s="368">
        <f t="shared" si="2373"/>
        <v>0</v>
      </c>
      <c r="AV906" s="368">
        <f t="shared" si="2373"/>
        <v>0</v>
      </c>
      <c r="AW906" s="368">
        <f t="shared" si="2373"/>
        <v>0</v>
      </c>
      <c r="AX906" s="368">
        <f t="shared" si="2373"/>
        <v>0</v>
      </c>
      <c r="AY906" s="368">
        <f t="shared" si="2373"/>
        <v>0</v>
      </c>
      <c r="AZ906" s="368">
        <f t="shared" si="2373"/>
        <v>0</v>
      </c>
      <c r="BA906" s="368">
        <f t="shared" si="2373"/>
        <v>0</v>
      </c>
      <c r="BB906" s="368">
        <f t="shared" si="2373"/>
        <v>0</v>
      </c>
      <c r="BC906" s="368">
        <f t="shared" si="2373"/>
        <v>0</v>
      </c>
      <c r="BD906" s="368">
        <f t="shared" si="2373"/>
        <v>0</v>
      </c>
      <c r="BE906" s="368">
        <f t="shared" si="2373"/>
        <v>0</v>
      </c>
      <c r="BF906" s="368">
        <f t="shared" si="2373"/>
        <v>0</v>
      </c>
      <c r="BG906" s="368">
        <f t="shared" ref="BG906:CL906" si="2374">IF(BG$8="",0,IF(BG11=0,0,BG905/BG11))</f>
        <v>0</v>
      </c>
      <c r="BH906" s="368">
        <f t="shared" si="2374"/>
        <v>0</v>
      </c>
      <c r="BI906" s="368">
        <f t="shared" si="2374"/>
        <v>0</v>
      </c>
      <c r="BJ906" s="368">
        <f t="shared" si="2374"/>
        <v>0</v>
      </c>
      <c r="BK906" s="368">
        <f t="shared" si="2374"/>
        <v>0</v>
      </c>
      <c r="BL906" s="368">
        <f t="shared" si="2374"/>
        <v>0</v>
      </c>
      <c r="BM906" s="368">
        <f t="shared" si="2374"/>
        <v>0</v>
      </c>
      <c r="BN906" s="368">
        <f t="shared" si="2374"/>
        <v>0</v>
      </c>
      <c r="BO906" s="368">
        <f t="shared" si="2374"/>
        <v>0</v>
      </c>
      <c r="BP906" s="368">
        <f t="shared" si="2374"/>
        <v>0</v>
      </c>
      <c r="BQ906" s="368">
        <f t="shared" si="2374"/>
        <v>0</v>
      </c>
      <c r="BR906" s="368">
        <f t="shared" si="2374"/>
        <v>0</v>
      </c>
      <c r="BS906" s="368">
        <f t="shared" si="2374"/>
        <v>0</v>
      </c>
      <c r="BT906" s="368">
        <f t="shared" si="2374"/>
        <v>0</v>
      </c>
      <c r="BU906" s="368">
        <f t="shared" si="2374"/>
        <v>0</v>
      </c>
      <c r="BV906" s="368">
        <f t="shared" si="2374"/>
        <v>0</v>
      </c>
      <c r="BW906" s="368">
        <f t="shared" si="2374"/>
        <v>0</v>
      </c>
      <c r="BX906" s="368">
        <f t="shared" si="2374"/>
        <v>0</v>
      </c>
      <c r="BY906" s="368">
        <f t="shared" si="2374"/>
        <v>0</v>
      </c>
      <c r="BZ906" s="368">
        <f t="shared" si="2374"/>
        <v>0</v>
      </c>
      <c r="CA906" s="368">
        <f t="shared" si="2374"/>
        <v>0</v>
      </c>
      <c r="CB906" s="368">
        <f t="shared" si="2374"/>
        <v>0</v>
      </c>
      <c r="CC906" s="368">
        <f t="shared" si="2374"/>
        <v>0</v>
      </c>
      <c r="CD906" s="368">
        <f t="shared" si="2374"/>
        <v>0</v>
      </c>
      <c r="CE906" s="368">
        <f t="shared" si="2374"/>
        <v>0</v>
      </c>
      <c r="CF906" s="368">
        <f t="shared" si="2374"/>
        <v>0</v>
      </c>
      <c r="CG906" s="368">
        <f t="shared" si="2374"/>
        <v>0</v>
      </c>
      <c r="CH906" s="368">
        <f t="shared" si="2374"/>
        <v>0</v>
      </c>
      <c r="CI906" s="368">
        <f t="shared" si="2374"/>
        <v>0</v>
      </c>
      <c r="CJ906" s="368">
        <f t="shared" si="2374"/>
        <v>0</v>
      </c>
      <c r="CK906" s="368">
        <f t="shared" si="2374"/>
        <v>0</v>
      </c>
      <c r="CL906" s="368">
        <f t="shared" si="2374"/>
        <v>0</v>
      </c>
      <c r="CM906" s="368">
        <f t="shared" ref="CM906:DR906" si="2375">IF(CM$8="",0,IF(CM11=0,0,CM905/CM11))</f>
        <v>0</v>
      </c>
      <c r="CN906" s="368">
        <f t="shared" si="2375"/>
        <v>0</v>
      </c>
      <c r="CO906" s="368">
        <f t="shared" si="2375"/>
        <v>0</v>
      </c>
      <c r="CP906" s="368">
        <f t="shared" si="2375"/>
        <v>0</v>
      </c>
      <c r="CQ906" s="368">
        <f t="shared" si="2375"/>
        <v>0</v>
      </c>
      <c r="CR906" s="368">
        <f t="shared" si="2375"/>
        <v>0</v>
      </c>
      <c r="CS906" s="368">
        <f t="shared" si="2375"/>
        <v>0</v>
      </c>
      <c r="CT906" s="368">
        <f t="shared" si="2375"/>
        <v>0</v>
      </c>
      <c r="CU906" s="368">
        <f t="shared" si="2375"/>
        <v>0</v>
      </c>
      <c r="CV906" s="368">
        <f t="shared" si="2375"/>
        <v>0</v>
      </c>
      <c r="CW906" s="368">
        <f t="shared" si="2375"/>
        <v>0</v>
      </c>
      <c r="CX906" s="368">
        <f t="shared" si="2375"/>
        <v>0</v>
      </c>
      <c r="CY906" s="368">
        <f t="shared" si="2375"/>
        <v>0</v>
      </c>
      <c r="CZ906" s="368">
        <f t="shared" si="2375"/>
        <v>0</v>
      </c>
      <c r="DA906" s="368">
        <f t="shared" si="2375"/>
        <v>0</v>
      </c>
      <c r="DB906" s="368">
        <f t="shared" si="2375"/>
        <v>0</v>
      </c>
      <c r="DC906" s="368">
        <f t="shared" si="2375"/>
        <v>0</v>
      </c>
      <c r="DD906" s="368">
        <f t="shared" si="2375"/>
        <v>0</v>
      </c>
      <c r="DE906" s="368">
        <f t="shared" si="2375"/>
        <v>0</v>
      </c>
      <c r="DF906" s="368">
        <f t="shared" si="2375"/>
        <v>0</v>
      </c>
      <c r="DG906" s="368">
        <f t="shared" si="2375"/>
        <v>0</v>
      </c>
      <c r="DH906" s="368">
        <f t="shared" si="2375"/>
        <v>0</v>
      </c>
      <c r="DI906" s="368">
        <f t="shared" si="2375"/>
        <v>0</v>
      </c>
      <c r="DJ906" s="368">
        <f t="shared" si="2375"/>
        <v>0</v>
      </c>
      <c r="DK906" s="368">
        <f t="shared" si="2375"/>
        <v>0</v>
      </c>
      <c r="DL906" s="368">
        <f t="shared" si="2375"/>
        <v>0</v>
      </c>
      <c r="DM906" s="368">
        <f t="shared" si="2375"/>
        <v>0</v>
      </c>
      <c r="DN906" s="368">
        <f t="shared" si="2375"/>
        <v>0</v>
      </c>
      <c r="DO906" s="368">
        <f t="shared" si="2375"/>
        <v>0</v>
      </c>
      <c r="DP906" s="368">
        <f t="shared" si="2375"/>
        <v>0</v>
      </c>
      <c r="DQ906" s="368">
        <f t="shared" si="2375"/>
        <v>0</v>
      </c>
      <c r="DR906" s="368">
        <f t="shared" si="2375"/>
        <v>0</v>
      </c>
      <c r="DS906" s="368">
        <f t="shared" ref="DS906:DT906" si="2376">IF(DS$8="",0,IF(DS11=0,0,DS905/DS11))</f>
        <v>0</v>
      </c>
      <c r="DT906" s="368">
        <f t="shared" si="2376"/>
        <v>0</v>
      </c>
      <c r="DU906" s="33"/>
      <c r="DV906" s="33"/>
    </row>
    <row r="907" spans="1:126" ht="4.2" customHeight="1">
      <c r="A907" s="1"/>
      <c r="B907" s="1"/>
      <c r="C907" s="1"/>
      <c r="D907" s="1"/>
      <c r="E907" s="261"/>
      <c r="F907" s="47"/>
      <c r="G907" s="349"/>
      <c r="H907" s="356"/>
      <c r="I907" s="356"/>
      <c r="J907" s="356"/>
      <c r="K907" s="356"/>
      <c r="L907" s="356"/>
      <c r="M907" s="275"/>
      <c r="N907" s="356"/>
      <c r="O907" s="356"/>
      <c r="P907" s="275"/>
      <c r="Q907" s="356"/>
      <c r="R907" s="1"/>
      <c r="S907" s="5"/>
      <c r="T907" s="7"/>
      <c r="U907" s="23"/>
      <c r="V907" s="170"/>
      <c r="W907" s="281"/>
      <c r="X907" s="281"/>
      <c r="Y907" s="45"/>
      <c r="Z907" s="92"/>
      <c r="AA907" s="369"/>
      <c r="AB907" s="369"/>
      <c r="AC907" s="369"/>
      <c r="AD907" s="369"/>
      <c r="AE907" s="369"/>
      <c r="AF907" s="369"/>
      <c r="AG907" s="369"/>
      <c r="AH907" s="369"/>
      <c r="AI907" s="369"/>
      <c r="AJ907" s="369"/>
      <c r="AK907" s="369"/>
      <c r="AL907" s="369"/>
      <c r="AM907" s="369"/>
      <c r="AN907" s="369"/>
      <c r="AO907" s="369"/>
      <c r="AP907" s="369"/>
      <c r="AQ907" s="369"/>
      <c r="AR907" s="369"/>
      <c r="AS907" s="369"/>
      <c r="AT907" s="369"/>
      <c r="AU907" s="369"/>
      <c r="AV907" s="369"/>
      <c r="AW907" s="369"/>
      <c r="AX907" s="369"/>
      <c r="AY907" s="369"/>
      <c r="AZ907" s="369"/>
      <c r="BA907" s="369"/>
      <c r="BB907" s="369"/>
      <c r="BC907" s="369"/>
      <c r="BD907" s="369"/>
      <c r="BE907" s="369"/>
      <c r="BF907" s="369"/>
      <c r="BG907" s="369"/>
      <c r="BH907" s="369"/>
      <c r="BI907" s="369"/>
      <c r="BJ907" s="369"/>
      <c r="BK907" s="369"/>
      <c r="BL907" s="369"/>
      <c r="BM907" s="369"/>
      <c r="BN907" s="369"/>
      <c r="BO907" s="369"/>
      <c r="BP907" s="369"/>
      <c r="BQ907" s="369"/>
      <c r="BR907" s="369"/>
      <c r="BS907" s="369"/>
      <c r="BT907" s="369"/>
      <c r="BU907" s="369"/>
      <c r="BV907" s="369"/>
      <c r="BW907" s="369"/>
      <c r="BX907" s="369"/>
      <c r="BY907" s="369"/>
      <c r="BZ907" s="369"/>
      <c r="CA907" s="369"/>
      <c r="CB907" s="369"/>
      <c r="CC907" s="369"/>
      <c r="CD907" s="369"/>
      <c r="CE907" s="369"/>
      <c r="CF907" s="369"/>
      <c r="CG907" s="369"/>
      <c r="CH907" s="369"/>
      <c r="CI907" s="369"/>
      <c r="CJ907" s="369"/>
      <c r="CK907" s="369"/>
      <c r="CL907" s="369"/>
      <c r="CM907" s="369"/>
      <c r="CN907" s="369"/>
      <c r="CO907" s="369"/>
      <c r="CP907" s="369"/>
      <c r="CQ907" s="369"/>
      <c r="CR907" s="369"/>
      <c r="CS907" s="369"/>
      <c r="CT907" s="369"/>
      <c r="CU907" s="369"/>
      <c r="CV907" s="369"/>
      <c r="CW907" s="369"/>
      <c r="CX907" s="369"/>
      <c r="CY907" s="369"/>
      <c r="CZ907" s="369"/>
      <c r="DA907" s="369"/>
      <c r="DB907" s="369"/>
      <c r="DC907" s="369"/>
      <c r="DD907" s="369"/>
      <c r="DE907" s="369"/>
      <c r="DF907" s="369"/>
      <c r="DG907" s="369"/>
      <c r="DH907" s="369"/>
      <c r="DI907" s="369"/>
      <c r="DJ907" s="369"/>
      <c r="DK907" s="369"/>
      <c r="DL907" s="369"/>
      <c r="DM907" s="369"/>
      <c r="DN907" s="369"/>
      <c r="DO907" s="369"/>
      <c r="DP907" s="369"/>
      <c r="DQ907" s="369"/>
      <c r="DR907" s="369"/>
      <c r="DS907" s="369"/>
      <c r="DT907" s="369"/>
      <c r="DU907" s="1"/>
      <c r="DV907" s="1"/>
    </row>
    <row r="908" spans="1:126" ht="4.2" customHeight="1">
      <c r="A908" s="1"/>
      <c r="B908" s="1"/>
      <c r="C908" s="1"/>
      <c r="D908" s="1"/>
      <c r="E908" s="261"/>
      <c r="F908" s="47"/>
      <c r="G908" s="349"/>
      <c r="H908" s="1"/>
      <c r="I908" s="1"/>
      <c r="J908" s="1"/>
      <c r="K908" s="1"/>
      <c r="L908" s="1"/>
      <c r="M908" s="5"/>
      <c r="N908" s="1"/>
      <c r="O908" s="1"/>
      <c r="P908" s="5"/>
      <c r="Q908" s="1"/>
      <c r="R908" s="1"/>
      <c r="S908" s="5"/>
      <c r="T908" s="7"/>
      <c r="U908" s="23"/>
      <c r="V908" s="170"/>
      <c r="W908" s="279"/>
      <c r="X908" s="281"/>
      <c r="Y908" s="45"/>
      <c r="Z908" s="92"/>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c r="BS908" s="93"/>
      <c r="BT908" s="93"/>
      <c r="BU908" s="93"/>
      <c r="BV908" s="93"/>
      <c r="BW908" s="93"/>
      <c r="BX908" s="93"/>
      <c r="BY908" s="93"/>
      <c r="BZ908" s="93"/>
      <c r="CA908" s="93"/>
      <c r="CB908" s="93"/>
      <c r="CC908" s="93"/>
      <c r="CD908" s="93"/>
      <c r="CE908" s="93"/>
      <c r="CF908" s="93"/>
      <c r="CG908" s="93"/>
      <c r="CH908" s="93"/>
      <c r="CI908" s="93"/>
      <c r="CJ908" s="93"/>
      <c r="CK908" s="93"/>
      <c r="CL908" s="93"/>
      <c r="CM908" s="93"/>
      <c r="CN908" s="93"/>
      <c r="CO908" s="93"/>
      <c r="CP908" s="93"/>
      <c r="CQ908" s="93"/>
      <c r="CR908" s="93"/>
      <c r="CS908" s="93"/>
      <c r="CT908" s="93"/>
      <c r="CU908" s="93"/>
      <c r="CV908" s="93"/>
      <c r="CW908" s="93"/>
      <c r="CX908" s="93"/>
      <c r="CY908" s="93"/>
      <c r="CZ908" s="93"/>
      <c r="DA908" s="93"/>
      <c r="DB908" s="93"/>
      <c r="DC908" s="93"/>
      <c r="DD908" s="93"/>
      <c r="DE908" s="93"/>
      <c r="DF908" s="93"/>
      <c r="DG908" s="93"/>
      <c r="DH908" s="93"/>
      <c r="DI908" s="93"/>
      <c r="DJ908" s="93"/>
      <c r="DK908" s="93"/>
      <c r="DL908" s="93"/>
      <c r="DM908" s="93"/>
      <c r="DN908" s="93"/>
      <c r="DO908" s="93"/>
      <c r="DP908" s="93"/>
      <c r="DQ908" s="93"/>
      <c r="DR908" s="93"/>
      <c r="DS908" s="93"/>
      <c r="DT908" s="93"/>
      <c r="DU908" s="1"/>
      <c r="DV908" s="1"/>
    </row>
    <row r="909" spans="1:126" s="4" customFormat="1" ht="12.6" thickBot="1">
      <c r="A909" s="3"/>
      <c r="B909" s="242"/>
      <c r="C909" s="3"/>
      <c r="D909" s="3"/>
      <c r="E909" s="9" t="s">
        <v>107</v>
      </c>
      <c r="F909" s="50"/>
      <c r="G909" s="349" t="s">
        <v>6</v>
      </c>
      <c r="H909" s="359" t="s">
        <v>28</v>
      </c>
      <c r="I909" s="360"/>
      <c r="J909" s="360"/>
      <c r="K909" s="360"/>
      <c r="L909" s="360"/>
      <c r="M909" s="361"/>
      <c r="N909" s="360" t="str">
        <f>Главная!$Y$8</f>
        <v>итого</v>
      </c>
      <c r="O909" s="360"/>
      <c r="P909" s="361"/>
      <c r="Q909" s="360" t="s">
        <v>25</v>
      </c>
      <c r="R909" s="3"/>
      <c r="S909" s="5"/>
      <c r="T909" s="83"/>
      <c r="U909" s="23"/>
      <c r="V909" s="3"/>
      <c r="W909" s="365">
        <f>SUM($Y909:$DU909)</f>
        <v>0</v>
      </c>
      <c r="X909" s="11"/>
      <c r="Y909" s="45"/>
      <c r="Z909" s="90"/>
      <c r="AA909" s="367">
        <f t="shared" ref="AA909:BF909" si="2377">IF(AA$8="",0,AA24-AA842)</f>
        <v>0</v>
      </c>
      <c r="AB909" s="367">
        <f t="shared" si="2377"/>
        <v>0</v>
      </c>
      <c r="AC909" s="367">
        <f t="shared" si="2377"/>
        <v>0</v>
      </c>
      <c r="AD909" s="367">
        <f t="shared" si="2377"/>
        <v>0</v>
      </c>
      <c r="AE909" s="367">
        <f t="shared" si="2377"/>
        <v>0</v>
      </c>
      <c r="AF909" s="367">
        <f t="shared" si="2377"/>
        <v>0</v>
      </c>
      <c r="AG909" s="367">
        <f t="shared" si="2377"/>
        <v>0</v>
      </c>
      <c r="AH909" s="367">
        <f t="shared" si="2377"/>
        <v>0</v>
      </c>
      <c r="AI909" s="367">
        <f t="shared" si="2377"/>
        <v>0</v>
      </c>
      <c r="AJ909" s="367">
        <f t="shared" si="2377"/>
        <v>0</v>
      </c>
      <c r="AK909" s="367">
        <f t="shared" si="2377"/>
        <v>0</v>
      </c>
      <c r="AL909" s="367">
        <f t="shared" si="2377"/>
        <v>0</v>
      </c>
      <c r="AM909" s="367">
        <f t="shared" si="2377"/>
        <v>0</v>
      </c>
      <c r="AN909" s="367">
        <f t="shared" si="2377"/>
        <v>0</v>
      </c>
      <c r="AO909" s="367">
        <f t="shared" si="2377"/>
        <v>0</v>
      </c>
      <c r="AP909" s="367">
        <f t="shared" si="2377"/>
        <v>0</v>
      </c>
      <c r="AQ909" s="367">
        <f t="shared" si="2377"/>
        <v>0</v>
      </c>
      <c r="AR909" s="367">
        <f t="shared" si="2377"/>
        <v>0</v>
      </c>
      <c r="AS909" s="367">
        <f t="shared" si="2377"/>
        <v>0</v>
      </c>
      <c r="AT909" s="367">
        <f t="shared" si="2377"/>
        <v>0</v>
      </c>
      <c r="AU909" s="367">
        <f t="shared" si="2377"/>
        <v>0</v>
      </c>
      <c r="AV909" s="367">
        <f t="shared" si="2377"/>
        <v>0</v>
      </c>
      <c r="AW909" s="367">
        <f t="shared" si="2377"/>
        <v>0</v>
      </c>
      <c r="AX909" s="367">
        <f t="shared" si="2377"/>
        <v>0</v>
      </c>
      <c r="AY909" s="367">
        <f t="shared" si="2377"/>
        <v>0</v>
      </c>
      <c r="AZ909" s="367">
        <f t="shared" si="2377"/>
        <v>0</v>
      </c>
      <c r="BA909" s="367">
        <f t="shared" si="2377"/>
        <v>0</v>
      </c>
      <c r="BB909" s="367">
        <f t="shared" si="2377"/>
        <v>0</v>
      </c>
      <c r="BC909" s="367">
        <f t="shared" si="2377"/>
        <v>0</v>
      </c>
      <c r="BD909" s="367">
        <f t="shared" si="2377"/>
        <v>0</v>
      </c>
      <c r="BE909" s="367">
        <f t="shared" si="2377"/>
        <v>0</v>
      </c>
      <c r="BF909" s="367">
        <f t="shared" si="2377"/>
        <v>0</v>
      </c>
      <c r="BG909" s="367">
        <f t="shared" ref="BG909:CL909" si="2378">IF(BG$8="",0,BG24-BG842)</f>
        <v>0</v>
      </c>
      <c r="BH909" s="367">
        <f t="shared" si="2378"/>
        <v>0</v>
      </c>
      <c r="BI909" s="367">
        <f t="shared" si="2378"/>
        <v>0</v>
      </c>
      <c r="BJ909" s="367">
        <f t="shared" si="2378"/>
        <v>0</v>
      </c>
      <c r="BK909" s="367">
        <f t="shared" si="2378"/>
        <v>0</v>
      </c>
      <c r="BL909" s="367">
        <f t="shared" si="2378"/>
        <v>0</v>
      </c>
      <c r="BM909" s="367">
        <f t="shared" si="2378"/>
        <v>0</v>
      </c>
      <c r="BN909" s="367">
        <f t="shared" si="2378"/>
        <v>0</v>
      </c>
      <c r="BO909" s="367">
        <f t="shared" si="2378"/>
        <v>0</v>
      </c>
      <c r="BP909" s="367">
        <f t="shared" si="2378"/>
        <v>0</v>
      </c>
      <c r="BQ909" s="367">
        <f t="shared" si="2378"/>
        <v>0</v>
      </c>
      <c r="BR909" s="367">
        <f t="shared" si="2378"/>
        <v>0</v>
      </c>
      <c r="BS909" s="367">
        <f t="shared" si="2378"/>
        <v>0</v>
      </c>
      <c r="BT909" s="367">
        <f t="shared" si="2378"/>
        <v>0</v>
      </c>
      <c r="BU909" s="367">
        <f t="shared" si="2378"/>
        <v>0</v>
      </c>
      <c r="BV909" s="367">
        <f t="shared" si="2378"/>
        <v>0</v>
      </c>
      <c r="BW909" s="367">
        <f t="shared" si="2378"/>
        <v>0</v>
      </c>
      <c r="BX909" s="367">
        <f t="shared" si="2378"/>
        <v>0</v>
      </c>
      <c r="BY909" s="367">
        <f t="shared" si="2378"/>
        <v>0</v>
      </c>
      <c r="BZ909" s="367">
        <f t="shared" si="2378"/>
        <v>0</v>
      </c>
      <c r="CA909" s="367">
        <f t="shared" si="2378"/>
        <v>0</v>
      </c>
      <c r="CB909" s="367">
        <f t="shared" si="2378"/>
        <v>0</v>
      </c>
      <c r="CC909" s="367">
        <f t="shared" si="2378"/>
        <v>0</v>
      </c>
      <c r="CD909" s="367">
        <f t="shared" si="2378"/>
        <v>0</v>
      </c>
      <c r="CE909" s="367">
        <f t="shared" si="2378"/>
        <v>0</v>
      </c>
      <c r="CF909" s="367">
        <f t="shared" si="2378"/>
        <v>0</v>
      </c>
      <c r="CG909" s="367">
        <f t="shared" si="2378"/>
        <v>0</v>
      </c>
      <c r="CH909" s="367">
        <f t="shared" si="2378"/>
        <v>0</v>
      </c>
      <c r="CI909" s="367">
        <f t="shared" si="2378"/>
        <v>0</v>
      </c>
      <c r="CJ909" s="367">
        <f t="shared" si="2378"/>
        <v>0</v>
      </c>
      <c r="CK909" s="367">
        <f t="shared" si="2378"/>
        <v>0</v>
      </c>
      <c r="CL909" s="367">
        <f t="shared" si="2378"/>
        <v>0</v>
      </c>
      <c r="CM909" s="367">
        <f t="shared" ref="CM909:DT909" si="2379">IF(CM$8="",0,CM24-CM842)</f>
        <v>0</v>
      </c>
      <c r="CN909" s="367">
        <f t="shared" si="2379"/>
        <v>0</v>
      </c>
      <c r="CO909" s="367">
        <f t="shared" si="2379"/>
        <v>0</v>
      </c>
      <c r="CP909" s="367">
        <f t="shared" si="2379"/>
        <v>0</v>
      </c>
      <c r="CQ909" s="367">
        <f t="shared" si="2379"/>
        <v>0</v>
      </c>
      <c r="CR909" s="367">
        <f t="shared" si="2379"/>
        <v>0</v>
      </c>
      <c r="CS909" s="367">
        <f t="shared" si="2379"/>
        <v>0</v>
      </c>
      <c r="CT909" s="367">
        <f t="shared" si="2379"/>
        <v>0</v>
      </c>
      <c r="CU909" s="367">
        <f t="shared" si="2379"/>
        <v>0</v>
      </c>
      <c r="CV909" s="367">
        <f t="shared" si="2379"/>
        <v>0</v>
      </c>
      <c r="CW909" s="367">
        <f t="shared" si="2379"/>
        <v>0</v>
      </c>
      <c r="CX909" s="367">
        <f t="shared" si="2379"/>
        <v>0</v>
      </c>
      <c r="CY909" s="367">
        <f t="shared" si="2379"/>
        <v>0</v>
      </c>
      <c r="CZ909" s="367">
        <f t="shared" si="2379"/>
        <v>0</v>
      </c>
      <c r="DA909" s="367">
        <f t="shared" si="2379"/>
        <v>0</v>
      </c>
      <c r="DB909" s="367">
        <f t="shared" si="2379"/>
        <v>0</v>
      </c>
      <c r="DC909" s="367">
        <f t="shared" si="2379"/>
        <v>0</v>
      </c>
      <c r="DD909" s="367">
        <f t="shared" si="2379"/>
        <v>0</v>
      </c>
      <c r="DE909" s="367">
        <f t="shared" si="2379"/>
        <v>0</v>
      </c>
      <c r="DF909" s="367">
        <f t="shared" si="2379"/>
        <v>0</v>
      </c>
      <c r="DG909" s="367">
        <f t="shared" si="2379"/>
        <v>0</v>
      </c>
      <c r="DH909" s="367">
        <f t="shared" si="2379"/>
        <v>0</v>
      </c>
      <c r="DI909" s="367">
        <f t="shared" si="2379"/>
        <v>0</v>
      </c>
      <c r="DJ909" s="367">
        <f t="shared" si="2379"/>
        <v>0</v>
      </c>
      <c r="DK909" s="367">
        <f t="shared" si="2379"/>
        <v>0</v>
      </c>
      <c r="DL909" s="367">
        <f t="shared" si="2379"/>
        <v>0</v>
      </c>
      <c r="DM909" s="367">
        <f t="shared" si="2379"/>
        <v>0</v>
      </c>
      <c r="DN909" s="367">
        <f t="shared" si="2379"/>
        <v>0</v>
      </c>
      <c r="DO909" s="367">
        <f t="shared" si="2379"/>
        <v>0</v>
      </c>
      <c r="DP909" s="367">
        <f t="shared" si="2379"/>
        <v>0</v>
      </c>
      <c r="DQ909" s="367">
        <f t="shared" si="2379"/>
        <v>0</v>
      </c>
      <c r="DR909" s="367">
        <f t="shared" si="2379"/>
        <v>0</v>
      </c>
      <c r="DS909" s="367">
        <f t="shared" si="2379"/>
        <v>0</v>
      </c>
      <c r="DT909" s="367">
        <f t="shared" si="2379"/>
        <v>0</v>
      </c>
      <c r="DU909" s="3"/>
      <c r="DV909" s="3"/>
    </row>
    <row r="910" spans="1:126" s="34" customFormat="1">
      <c r="A910" s="33"/>
      <c r="B910" s="196"/>
      <c r="C910" s="33"/>
      <c r="D910" s="33"/>
      <c r="E910" s="9" t="s">
        <v>107</v>
      </c>
      <c r="F910" s="52"/>
      <c r="G910" s="349" t="s">
        <v>6</v>
      </c>
      <c r="H910" s="362" t="s">
        <v>160</v>
      </c>
      <c r="I910" s="362"/>
      <c r="J910" s="362"/>
      <c r="K910" s="362"/>
      <c r="L910" s="362"/>
      <c r="M910" s="363"/>
      <c r="N910" s="364" t="str">
        <f>Главная!$Y$8</f>
        <v>итого</v>
      </c>
      <c r="O910" s="362"/>
      <c r="P910" s="363"/>
      <c r="Q910" s="362" t="s">
        <v>14</v>
      </c>
      <c r="R910" s="33"/>
      <c r="S910" s="19"/>
      <c r="T910" s="207"/>
      <c r="U910" s="25"/>
      <c r="V910" s="322"/>
      <c r="W910" s="366">
        <f>IF(W$8="",0,IF(W19=0,0,W909/W19))</f>
        <v>0</v>
      </c>
      <c r="X910" s="294"/>
      <c r="Y910" s="46"/>
      <c r="Z910" s="102"/>
      <c r="AA910" s="368">
        <f t="shared" ref="AA910:BF910" si="2380">IF(AA$8="",0,IF(AA19=0,0,AA909/AA19))</f>
        <v>0</v>
      </c>
      <c r="AB910" s="368">
        <f t="shared" si="2380"/>
        <v>0</v>
      </c>
      <c r="AC910" s="368">
        <f t="shared" si="2380"/>
        <v>0</v>
      </c>
      <c r="AD910" s="368">
        <f t="shared" si="2380"/>
        <v>0</v>
      </c>
      <c r="AE910" s="368">
        <f t="shared" si="2380"/>
        <v>0</v>
      </c>
      <c r="AF910" s="368">
        <f t="shared" si="2380"/>
        <v>0</v>
      </c>
      <c r="AG910" s="368">
        <f t="shared" si="2380"/>
        <v>0</v>
      </c>
      <c r="AH910" s="368">
        <f t="shared" si="2380"/>
        <v>0</v>
      </c>
      <c r="AI910" s="368">
        <f t="shared" si="2380"/>
        <v>0</v>
      </c>
      <c r="AJ910" s="368">
        <f t="shared" si="2380"/>
        <v>0</v>
      </c>
      <c r="AK910" s="368">
        <f t="shared" si="2380"/>
        <v>0</v>
      </c>
      <c r="AL910" s="368">
        <f t="shared" si="2380"/>
        <v>0</v>
      </c>
      <c r="AM910" s="368">
        <f t="shared" si="2380"/>
        <v>0</v>
      </c>
      <c r="AN910" s="368">
        <f t="shared" si="2380"/>
        <v>0</v>
      </c>
      <c r="AO910" s="368">
        <f t="shared" si="2380"/>
        <v>0</v>
      </c>
      <c r="AP910" s="368">
        <f t="shared" si="2380"/>
        <v>0</v>
      </c>
      <c r="AQ910" s="368">
        <f t="shared" si="2380"/>
        <v>0</v>
      </c>
      <c r="AR910" s="368">
        <f t="shared" si="2380"/>
        <v>0</v>
      </c>
      <c r="AS910" s="368">
        <f t="shared" si="2380"/>
        <v>0</v>
      </c>
      <c r="AT910" s="368">
        <f t="shared" si="2380"/>
        <v>0</v>
      </c>
      <c r="AU910" s="368">
        <f t="shared" si="2380"/>
        <v>0</v>
      </c>
      <c r="AV910" s="368">
        <f t="shared" si="2380"/>
        <v>0</v>
      </c>
      <c r="AW910" s="368">
        <f t="shared" si="2380"/>
        <v>0</v>
      </c>
      <c r="AX910" s="368">
        <f t="shared" si="2380"/>
        <v>0</v>
      </c>
      <c r="AY910" s="368">
        <f t="shared" si="2380"/>
        <v>0</v>
      </c>
      <c r="AZ910" s="368">
        <f t="shared" si="2380"/>
        <v>0</v>
      </c>
      <c r="BA910" s="368">
        <f t="shared" si="2380"/>
        <v>0</v>
      </c>
      <c r="BB910" s="368">
        <f t="shared" si="2380"/>
        <v>0</v>
      </c>
      <c r="BC910" s="368">
        <f t="shared" si="2380"/>
        <v>0</v>
      </c>
      <c r="BD910" s="368">
        <f t="shared" si="2380"/>
        <v>0</v>
      </c>
      <c r="BE910" s="368">
        <f t="shared" si="2380"/>
        <v>0</v>
      </c>
      <c r="BF910" s="368">
        <f t="shared" si="2380"/>
        <v>0</v>
      </c>
      <c r="BG910" s="368">
        <f t="shared" ref="BG910:CL910" si="2381">IF(BG$8="",0,IF(BG19=0,0,BG909/BG19))</f>
        <v>0</v>
      </c>
      <c r="BH910" s="368">
        <f t="shared" si="2381"/>
        <v>0</v>
      </c>
      <c r="BI910" s="368">
        <f t="shared" si="2381"/>
        <v>0</v>
      </c>
      <c r="BJ910" s="368">
        <f t="shared" si="2381"/>
        <v>0</v>
      </c>
      <c r="BK910" s="368">
        <f t="shared" si="2381"/>
        <v>0</v>
      </c>
      <c r="BL910" s="368">
        <f t="shared" si="2381"/>
        <v>0</v>
      </c>
      <c r="BM910" s="368">
        <f t="shared" si="2381"/>
        <v>0</v>
      </c>
      <c r="BN910" s="368">
        <f t="shared" si="2381"/>
        <v>0</v>
      </c>
      <c r="BO910" s="368">
        <f t="shared" si="2381"/>
        <v>0</v>
      </c>
      <c r="BP910" s="368">
        <f t="shared" si="2381"/>
        <v>0</v>
      </c>
      <c r="BQ910" s="368">
        <f t="shared" si="2381"/>
        <v>0</v>
      </c>
      <c r="BR910" s="368">
        <f t="shared" si="2381"/>
        <v>0</v>
      </c>
      <c r="BS910" s="368">
        <f t="shared" si="2381"/>
        <v>0</v>
      </c>
      <c r="BT910" s="368">
        <f t="shared" si="2381"/>
        <v>0</v>
      </c>
      <c r="BU910" s="368">
        <f t="shared" si="2381"/>
        <v>0</v>
      </c>
      <c r="BV910" s="368">
        <f t="shared" si="2381"/>
        <v>0</v>
      </c>
      <c r="BW910" s="368">
        <f t="shared" si="2381"/>
        <v>0</v>
      </c>
      <c r="BX910" s="368">
        <f t="shared" si="2381"/>
        <v>0</v>
      </c>
      <c r="BY910" s="368">
        <f t="shared" si="2381"/>
        <v>0</v>
      </c>
      <c r="BZ910" s="368">
        <f t="shared" si="2381"/>
        <v>0</v>
      </c>
      <c r="CA910" s="368">
        <f t="shared" si="2381"/>
        <v>0</v>
      </c>
      <c r="CB910" s="368">
        <f t="shared" si="2381"/>
        <v>0</v>
      </c>
      <c r="CC910" s="368">
        <f t="shared" si="2381"/>
        <v>0</v>
      </c>
      <c r="CD910" s="368">
        <f t="shared" si="2381"/>
        <v>0</v>
      </c>
      <c r="CE910" s="368">
        <f t="shared" si="2381"/>
        <v>0</v>
      </c>
      <c r="CF910" s="368">
        <f t="shared" si="2381"/>
        <v>0</v>
      </c>
      <c r="CG910" s="368">
        <f t="shared" si="2381"/>
        <v>0</v>
      </c>
      <c r="CH910" s="368">
        <f t="shared" si="2381"/>
        <v>0</v>
      </c>
      <c r="CI910" s="368">
        <f t="shared" si="2381"/>
        <v>0</v>
      </c>
      <c r="CJ910" s="368">
        <f t="shared" si="2381"/>
        <v>0</v>
      </c>
      <c r="CK910" s="368">
        <f t="shared" si="2381"/>
        <v>0</v>
      </c>
      <c r="CL910" s="368">
        <f t="shared" si="2381"/>
        <v>0</v>
      </c>
      <c r="CM910" s="368">
        <f t="shared" ref="CM910:DR910" si="2382">IF(CM$8="",0,IF(CM19=0,0,CM909/CM19))</f>
        <v>0</v>
      </c>
      <c r="CN910" s="368">
        <f t="shared" si="2382"/>
        <v>0</v>
      </c>
      <c r="CO910" s="368">
        <f t="shared" si="2382"/>
        <v>0</v>
      </c>
      <c r="CP910" s="368">
        <f t="shared" si="2382"/>
        <v>0</v>
      </c>
      <c r="CQ910" s="368">
        <f t="shared" si="2382"/>
        <v>0</v>
      </c>
      <c r="CR910" s="368">
        <f t="shared" si="2382"/>
        <v>0</v>
      </c>
      <c r="CS910" s="368">
        <f t="shared" si="2382"/>
        <v>0</v>
      </c>
      <c r="CT910" s="368">
        <f t="shared" si="2382"/>
        <v>0</v>
      </c>
      <c r="CU910" s="368">
        <f t="shared" si="2382"/>
        <v>0</v>
      </c>
      <c r="CV910" s="368">
        <f t="shared" si="2382"/>
        <v>0</v>
      </c>
      <c r="CW910" s="368">
        <f t="shared" si="2382"/>
        <v>0</v>
      </c>
      <c r="CX910" s="368">
        <f t="shared" si="2382"/>
        <v>0</v>
      </c>
      <c r="CY910" s="368">
        <f t="shared" si="2382"/>
        <v>0</v>
      </c>
      <c r="CZ910" s="368">
        <f t="shared" si="2382"/>
        <v>0</v>
      </c>
      <c r="DA910" s="368">
        <f t="shared" si="2382"/>
        <v>0</v>
      </c>
      <c r="DB910" s="368">
        <f t="shared" si="2382"/>
        <v>0</v>
      </c>
      <c r="DC910" s="368">
        <f t="shared" si="2382"/>
        <v>0</v>
      </c>
      <c r="DD910" s="368">
        <f t="shared" si="2382"/>
        <v>0</v>
      </c>
      <c r="DE910" s="368">
        <f t="shared" si="2382"/>
        <v>0</v>
      </c>
      <c r="DF910" s="368">
        <f t="shared" si="2382"/>
        <v>0</v>
      </c>
      <c r="DG910" s="368">
        <f t="shared" si="2382"/>
        <v>0</v>
      </c>
      <c r="DH910" s="368">
        <f t="shared" si="2382"/>
        <v>0</v>
      </c>
      <c r="DI910" s="368">
        <f t="shared" si="2382"/>
        <v>0</v>
      </c>
      <c r="DJ910" s="368">
        <f t="shared" si="2382"/>
        <v>0</v>
      </c>
      <c r="DK910" s="368">
        <f t="shared" si="2382"/>
        <v>0</v>
      </c>
      <c r="DL910" s="368">
        <f t="shared" si="2382"/>
        <v>0</v>
      </c>
      <c r="DM910" s="368">
        <f t="shared" si="2382"/>
        <v>0</v>
      </c>
      <c r="DN910" s="368">
        <f t="shared" si="2382"/>
        <v>0</v>
      </c>
      <c r="DO910" s="368">
        <f t="shared" si="2382"/>
        <v>0</v>
      </c>
      <c r="DP910" s="368">
        <f t="shared" si="2382"/>
        <v>0</v>
      </c>
      <c r="DQ910" s="368">
        <f t="shared" si="2382"/>
        <v>0</v>
      </c>
      <c r="DR910" s="368">
        <f t="shared" si="2382"/>
        <v>0</v>
      </c>
      <c r="DS910" s="368">
        <f t="shared" ref="DS910:DT910" si="2383">IF(DS$8="",0,IF(DS19=0,0,DS909/DS19))</f>
        <v>0</v>
      </c>
      <c r="DT910" s="368">
        <f t="shared" si="2383"/>
        <v>0</v>
      </c>
      <c r="DU910" s="33"/>
      <c r="DV910" s="33"/>
    </row>
    <row r="911" spans="1:126" ht="4.2" customHeight="1">
      <c r="A911" s="1"/>
      <c r="B911" s="1"/>
      <c r="C911" s="1"/>
      <c r="D911" s="1"/>
      <c r="E911" s="261"/>
      <c r="F911" s="47"/>
      <c r="G911" s="349"/>
      <c r="H911" s="356"/>
      <c r="I911" s="356"/>
      <c r="J911" s="356"/>
      <c r="K911" s="356"/>
      <c r="L911" s="356"/>
      <c r="M911" s="275"/>
      <c r="N911" s="356"/>
      <c r="O911" s="356"/>
      <c r="P911" s="275"/>
      <c r="Q911" s="356"/>
      <c r="R911" s="1"/>
      <c r="S911" s="5"/>
      <c r="T911" s="7"/>
      <c r="U911" s="23"/>
      <c r="V911" s="170"/>
      <c r="W911" s="281"/>
      <c r="X911" s="281"/>
      <c r="Y911" s="45"/>
      <c r="Z911" s="92"/>
      <c r="AA911" s="369"/>
      <c r="AB911" s="369"/>
      <c r="AC911" s="369"/>
      <c r="AD911" s="369"/>
      <c r="AE911" s="369"/>
      <c r="AF911" s="369"/>
      <c r="AG911" s="369"/>
      <c r="AH911" s="369"/>
      <c r="AI911" s="369"/>
      <c r="AJ911" s="369"/>
      <c r="AK911" s="369"/>
      <c r="AL911" s="369"/>
      <c r="AM911" s="369"/>
      <c r="AN911" s="369"/>
      <c r="AO911" s="369"/>
      <c r="AP911" s="369"/>
      <c r="AQ911" s="369"/>
      <c r="AR911" s="369"/>
      <c r="AS911" s="369"/>
      <c r="AT911" s="369"/>
      <c r="AU911" s="369"/>
      <c r="AV911" s="369"/>
      <c r="AW911" s="369"/>
      <c r="AX911" s="369"/>
      <c r="AY911" s="369"/>
      <c r="AZ911" s="369"/>
      <c r="BA911" s="369"/>
      <c r="BB911" s="369"/>
      <c r="BC911" s="369"/>
      <c r="BD911" s="369"/>
      <c r="BE911" s="369"/>
      <c r="BF911" s="369"/>
      <c r="BG911" s="369"/>
      <c r="BH911" s="369"/>
      <c r="BI911" s="369"/>
      <c r="BJ911" s="369"/>
      <c r="BK911" s="369"/>
      <c r="BL911" s="369"/>
      <c r="BM911" s="369"/>
      <c r="BN911" s="369"/>
      <c r="BO911" s="369"/>
      <c r="BP911" s="369"/>
      <c r="BQ911" s="369"/>
      <c r="BR911" s="369"/>
      <c r="BS911" s="369"/>
      <c r="BT911" s="369"/>
      <c r="BU911" s="369"/>
      <c r="BV911" s="369"/>
      <c r="BW911" s="369"/>
      <c r="BX911" s="369"/>
      <c r="BY911" s="369"/>
      <c r="BZ911" s="369"/>
      <c r="CA911" s="369"/>
      <c r="CB911" s="369"/>
      <c r="CC911" s="369"/>
      <c r="CD911" s="369"/>
      <c r="CE911" s="369"/>
      <c r="CF911" s="369"/>
      <c r="CG911" s="369"/>
      <c r="CH911" s="369"/>
      <c r="CI911" s="369"/>
      <c r="CJ911" s="369"/>
      <c r="CK911" s="369"/>
      <c r="CL911" s="369"/>
      <c r="CM911" s="369"/>
      <c r="CN911" s="369"/>
      <c r="CO911" s="369"/>
      <c r="CP911" s="369"/>
      <c r="CQ911" s="369"/>
      <c r="CR911" s="369"/>
      <c r="CS911" s="369"/>
      <c r="CT911" s="369"/>
      <c r="CU911" s="369"/>
      <c r="CV911" s="369"/>
      <c r="CW911" s="369"/>
      <c r="CX911" s="369"/>
      <c r="CY911" s="369"/>
      <c r="CZ911" s="369"/>
      <c r="DA911" s="369"/>
      <c r="DB911" s="369"/>
      <c r="DC911" s="369"/>
      <c r="DD911" s="369"/>
      <c r="DE911" s="369"/>
      <c r="DF911" s="369"/>
      <c r="DG911" s="369"/>
      <c r="DH911" s="369"/>
      <c r="DI911" s="369"/>
      <c r="DJ911" s="369"/>
      <c r="DK911" s="369"/>
      <c r="DL911" s="369"/>
      <c r="DM911" s="369"/>
      <c r="DN911" s="369"/>
      <c r="DO911" s="369"/>
      <c r="DP911" s="369"/>
      <c r="DQ911" s="369"/>
      <c r="DR911" s="369"/>
      <c r="DS911" s="369"/>
      <c r="DT911" s="369"/>
      <c r="DU911" s="1"/>
      <c r="DV911" s="1"/>
    </row>
    <row r="912" spans="1:126" ht="4.2" customHeight="1">
      <c r="A912" s="1"/>
      <c r="B912" s="1"/>
      <c r="C912" s="1"/>
      <c r="D912" s="1"/>
      <c r="E912" s="261"/>
      <c r="F912" s="47"/>
      <c r="G912" s="349"/>
      <c r="H912" s="1"/>
      <c r="I912" s="1"/>
      <c r="J912" s="1"/>
      <c r="K912" s="1"/>
      <c r="L912" s="1"/>
      <c r="M912" s="5"/>
      <c r="N912" s="1"/>
      <c r="O912" s="1"/>
      <c r="P912" s="5"/>
      <c r="Q912" s="1"/>
      <c r="R912" s="1"/>
      <c r="S912" s="5"/>
      <c r="T912" s="7"/>
      <c r="U912" s="23"/>
      <c r="V912" s="1"/>
      <c r="W912" s="11"/>
      <c r="X912" s="10"/>
      <c r="Y912" s="45"/>
      <c r="Z912" s="92"/>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c r="CC912" s="93"/>
      <c r="CD912" s="93"/>
      <c r="CE912" s="93"/>
      <c r="CF912" s="93"/>
      <c r="CG912" s="93"/>
      <c r="CH912" s="93"/>
      <c r="CI912" s="93"/>
      <c r="CJ912" s="93"/>
      <c r="CK912" s="93"/>
      <c r="CL912" s="93"/>
      <c r="CM912" s="93"/>
      <c r="CN912" s="93"/>
      <c r="CO912" s="93"/>
      <c r="CP912" s="93"/>
      <c r="CQ912" s="93"/>
      <c r="CR912" s="93"/>
      <c r="CS912" s="93"/>
      <c r="CT912" s="93"/>
      <c r="CU912" s="93"/>
      <c r="CV912" s="93"/>
      <c r="CW912" s="93"/>
      <c r="CX912" s="93"/>
      <c r="CY912" s="93"/>
      <c r="CZ912" s="93"/>
      <c r="DA912" s="93"/>
      <c r="DB912" s="93"/>
      <c r="DC912" s="93"/>
      <c r="DD912" s="93"/>
      <c r="DE912" s="93"/>
      <c r="DF912" s="93"/>
      <c r="DG912" s="93"/>
      <c r="DH912" s="93"/>
      <c r="DI912" s="93"/>
      <c r="DJ912" s="93"/>
      <c r="DK912" s="93"/>
      <c r="DL912" s="93"/>
      <c r="DM912" s="93"/>
      <c r="DN912" s="93"/>
      <c r="DO912" s="93"/>
      <c r="DP912" s="93"/>
      <c r="DQ912" s="93"/>
      <c r="DR912" s="93"/>
      <c r="DS912" s="93"/>
      <c r="DT912" s="93"/>
      <c r="DU912" s="1"/>
      <c r="DV912" s="1"/>
    </row>
    <row r="913" spans="1:126" ht="4.2" customHeight="1">
      <c r="A913" s="1"/>
      <c r="B913" s="1"/>
      <c r="C913" s="1"/>
      <c r="D913" s="1"/>
      <c r="E913" s="261"/>
      <c r="F913" s="47"/>
      <c r="G913" s="349"/>
      <c r="H913" s="1"/>
      <c r="I913" s="1"/>
      <c r="J913" s="1"/>
      <c r="K913" s="1"/>
      <c r="L913" s="1"/>
      <c r="M913" s="5"/>
      <c r="N913" s="1"/>
      <c r="O913" s="1"/>
      <c r="P913" s="5"/>
      <c r="Q913" s="1"/>
      <c r="R913" s="1"/>
      <c r="S913" s="5"/>
      <c r="T913" s="7"/>
      <c r="U913" s="23"/>
      <c r="V913" s="1"/>
      <c r="W913" s="11"/>
      <c r="X913" s="10"/>
      <c r="Y913" s="45"/>
      <c r="Z913" s="92"/>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1"/>
      <c r="DV913" s="1"/>
    </row>
    <row r="914" spans="1:126" s="4" customFormat="1" ht="12.6" thickBot="1">
      <c r="A914" s="3"/>
      <c r="B914" s="196"/>
      <c r="C914" s="3"/>
      <c r="D914" s="3"/>
      <c r="E914" s="9" t="s">
        <v>110</v>
      </c>
      <c r="F914" s="50"/>
      <c r="G914" s="349" t="s">
        <v>6</v>
      </c>
      <c r="H914" s="360" t="s">
        <v>161</v>
      </c>
      <c r="I914" s="360"/>
      <c r="J914" s="360"/>
      <c r="K914" s="360"/>
      <c r="L914" s="360"/>
      <c r="M914" s="361"/>
      <c r="N914" s="360" t="str">
        <f>Главная!$Y$8</f>
        <v>итого</v>
      </c>
      <c r="O914" s="360"/>
      <c r="P914" s="361"/>
      <c r="Q914" s="360" t="s">
        <v>25</v>
      </c>
      <c r="R914" s="3"/>
      <c r="S914" s="5"/>
      <c r="T914" s="83"/>
      <c r="U914" s="23"/>
      <c r="V914" s="3"/>
      <c r="W914" s="365">
        <f>SUM($Y914:$DU914)</f>
        <v>0</v>
      </c>
      <c r="X914" s="11"/>
      <c r="Y914" s="45"/>
      <c r="Z914" s="90"/>
      <c r="AA914" s="367">
        <f t="shared" ref="AA914:BF914" si="2384">IF(AA$8="",0,AA30-AA844)</f>
        <v>0</v>
      </c>
      <c r="AB914" s="367">
        <f t="shared" si="2384"/>
        <v>0</v>
      </c>
      <c r="AC914" s="367">
        <f t="shared" si="2384"/>
        <v>0</v>
      </c>
      <c r="AD914" s="367">
        <f t="shared" si="2384"/>
        <v>0</v>
      </c>
      <c r="AE914" s="367">
        <f t="shared" si="2384"/>
        <v>0</v>
      </c>
      <c r="AF914" s="367">
        <f t="shared" si="2384"/>
        <v>0</v>
      </c>
      <c r="AG914" s="367">
        <f t="shared" si="2384"/>
        <v>0</v>
      </c>
      <c r="AH914" s="367">
        <f t="shared" si="2384"/>
        <v>0</v>
      </c>
      <c r="AI914" s="367">
        <f t="shared" si="2384"/>
        <v>0</v>
      </c>
      <c r="AJ914" s="367">
        <f t="shared" si="2384"/>
        <v>0</v>
      </c>
      <c r="AK914" s="367">
        <f t="shared" si="2384"/>
        <v>0</v>
      </c>
      <c r="AL914" s="367">
        <f t="shared" si="2384"/>
        <v>0</v>
      </c>
      <c r="AM914" s="367">
        <f t="shared" si="2384"/>
        <v>0</v>
      </c>
      <c r="AN914" s="367">
        <f t="shared" si="2384"/>
        <v>0</v>
      </c>
      <c r="AO914" s="367">
        <f t="shared" si="2384"/>
        <v>0</v>
      </c>
      <c r="AP914" s="367">
        <f t="shared" si="2384"/>
        <v>0</v>
      </c>
      <c r="AQ914" s="367">
        <f t="shared" si="2384"/>
        <v>0</v>
      </c>
      <c r="AR914" s="367">
        <f t="shared" si="2384"/>
        <v>0</v>
      </c>
      <c r="AS914" s="367">
        <f t="shared" si="2384"/>
        <v>0</v>
      </c>
      <c r="AT914" s="367">
        <f t="shared" si="2384"/>
        <v>0</v>
      </c>
      <c r="AU914" s="367">
        <f t="shared" si="2384"/>
        <v>0</v>
      </c>
      <c r="AV914" s="367">
        <f t="shared" si="2384"/>
        <v>0</v>
      </c>
      <c r="AW914" s="367">
        <f t="shared" si="2384"/>
        <v>0</v>
      </c>
      <c r="AX914" s="367">
        <f t="shared" si="2384"/>
        <v>0</v>
      </c>
      <c r="AY914" s="367">
        <f t="shared" si="2384"/>
        <v>0</v>
      </c>
      <c r="AZ914" s="367">
        <f t="shared" si="2384"/>
        <v>0</v>
      </c>
      <c r="BA914" s="367">
        <f t="shared" si="2384"/>
        <v>0</v>
      </c>
      <c r="BB914" s="367">
        <f t="shared" si="2384"/>
        <v>0</v>
      </c>
      <c r="BC914" s="367">
        <f t="shared" si="2384"/>
        <v>0</v>
      </c>
      <c r="BD914" s="367">
        <f t="shared" si="2384"/>
        <v>0</v>
      </c>
      <c r="BE914" s="367">
        <f t="shared" si="2384"/>
        <v>0</v>
      </c>
      <c r="BF914" s="367">
        <f t="shared" si="2384"/>
        <v>0</v>
      </c>
      <c r="BG914" s="367">
        <f t="shared" ref="BG914:CL914" si="2385">IF(BG$8="",0,BG30-BG844)</f>
        <v>0</v>
      </c>
      <c r="BH914" s="367">
        <f t="shared" si="2385"/>
        <v>0</v>
      </c>
      <c r="BI914" s="367">
        <f t="shared" si="2385"/>
        <v>0</v>
      </c>
      <c r="BJ914" s="367">
        <f t="shared" si="2385"/>
        <v>0</v>
      </c>
      <c r="BK914" s="367">
        <f t="shared" si="2385"/>
        <v>0</v>
      </c>
      <c r="BL914" s="367">
        <f t="shared" si="2385"/>
        <v>0</v>
      </c>
      <c r="BM914" s="367">
        <f t="shared" si="2385"/>
        <v>0</v>
      </c>
      <c r="BN914" s="367">
        <f t="shared" si="2385"/>
        <v>0</v>
      </c>
      <c r="BO914" s="367">
        <f t="shared" si="2385"/>
        <v>0</v>
      </c>
      <c r="BP914" s="367">
        <f t="shared" si="2385"/>
        <v>0</v>
      </c>
      <c r="BQ914" s="367">
        <f t="shared" si="2385"/>
        <v>0</v>
      </c>
      <c r="BR914" s="367">
        <f t="shared" si="2385"/>
        <v>0</v>
      </c>
      <c r="BS914" s="367">
        <f t="shared" si="2385"/>
        <v>0</v>
      </c>
      <c r="BT914" s="367">
        <f t="shared" si="2385"/>
        <v>0</v>
      </c>
      <c r="BU914" s="367">
        <f t="shared" si="2385"/>
        <v>0</v>
      </c>
      <c r="BV914" s="367">
        <f t="shared" si="2385"/>
        <v>0</v>
      </c>
      <c r="BW914" s="367">
        <f t="shared" si="2385"/>
        <v>0</v>
      </c>
      <c r="BX914" s="367">
        <f t="shared" si="2385"/>
        <v>0</v>
      </c>
      <c r="BY914" s="367">
        <f t="shared" si="2385"/>
        <v>0</v>
      </c>
      <c r="BZ914" s="367">
        <f t="shared" si="2385"/>
        <v>0</v>
      </c>
      <c r="CA914" s="367">
        <f t="shared" si="2385"/>
        <v>0</v>
      </c>
      <c r="CB914" s="367">
        <f t="shared" si="2385"/>
        <v>0</v>
      </c>
      <c r="CC914" s="367">
        <f t="shared" si="2385"/>
        <v>0</v>
      </c>
      <c r="CD914" s="367">
        <f t="shared" si="2385"/>
        <v>0</v>
      </c>
      <c r="CE914" s="367">
        <f t="shared" si="2385"/>
        <v>0</v>
      </c>
      <c r="CF914" s="367">
        <f t="shared" si="2385"/>
        <v>0</v>
      </c>
      <c r="CG914" s="367">
        <f t="shared" si="2385"/>
        <v>0</v>
      </c>
      <c r="CH914" s="367">
        <f t="shared" si="2385"/>
        <v>0</v>
      </c>
      <c r="CI914" s="367">
        <f t="shared" si="2385"/>
        <v>0</v>
      </c>
      <c r="CJ914" s="367">
        <f t="shared" si="2385"/>
        <v>0</v>
      </c>
      <c r="CK914" s="367">
        <f t="shared" si="2385"/>
        <v>0</v>
      </c>
      <c r="CL914" s="367">
        <f t="shared" si="2385"/>
        <v>0</v>
      </c>
      <c r="CM914" s="367">
        <f t="shared" ref="CM914:DT914" si="2386">IF(CM$8="",0,CM30-CM844)</f>
        <v>0</v>
      </c>
      <c r="CN914" s="367">
        <f t="shared" si="2386"/>
        <v>0</v>
      </c>
      <c r="CO914" s="367">
        <f t="shared" si="2386"/>
        <v>0</v>
      </c>
      <c r="CP914" s="367">
        <f t="shared" si="2386"/>
        <v>0</v>
      </c>
      <c r="CQ914" s="367">
        <f t="shared" si="2386"/>
        <v>0</v>
      </c>
      <c r="CR914" s="367">
        <f t="shared" si="2386"/>
        <v>0</v>
      </c>
      <c r="CS914" s="367">
        <f t="shared" si="2386"/>
        <v>0</v>
      </c>
      <c r="CT914" s="367">
        <f t="shared" si="2386"/>
        <v>0</v>
      </c>
      <c r="CU914" s="367">
        <f t="shared" si="2386"/>
        <v>0</v>
      </c>
      <c r="CV914" s="367">
        <f t="shared" si="2386"/>
        <v>0</v>
      </c>
      <c r="CW914" s="367">
        <f t="shared" si="2386"/>
        <v>0</v>
      </c>
      <c r="CX914" s="367">
        <f t="shared" si="2386"/>
        <v>0</v>
      </c>
      <c r="CY914" s="367">
        <f t="shared" si="2386"/>
        <v>0</v>
      </c>
      <c r="CZ914" s="367">
        <f t="shared" si="2386"/>
        <v>0</v>
      </c>
      <c r="DA914" s="367">
        <f t="shared" si="2386"/>
        <v>0</v>
      </c>
      <c r="DB914" s="367">
        <f t="shared" si="2386"/>
        <v>0</v>
      </c>
      <c r="DC914" s="367">
        <f t="shared" si="2386"/>
        <v>0</v>
      </c>
      <c r="DD914" s="367">
        <f t="shared" si="2386"/>
        <v>0</v>
      </c>
      <c r="DE914" s="367">
        <f t="shared" si="2386"/>
        <v>0</v>
      </c>
      <c r="DF914" s="367">
        <f t="shared" si="2386"/>
        <v>0</v>
      </c>
      <c r="DG914" s="367">
        <f t="shared" si="2386"/>
        <v>0</v>
      </c>
      <c r="DH914" s="367">
        <f t="shared" si="2386"/>
        <v>0</v>
      </c>
      <c r="DI914" s="367">
        <f t="shared" si="2386"/>
        <v>0</v>
      </c>
      <c r="DJ914" s="367">
        <f t="shared" si="2386"/>
        <v>0</v>
      </c>
      <c r="DK914" s="367">
        <f t="shared" si="2386"/>
        <v>0</v>
      </c>
      <c r="DL914" s="367">
        <f t="shared" si="2386"/>
        <v>0</v>
      </c>
      <c r="DM914" s="367">
        <f t="shared" si="2386"/>
        <v>0</v>
      </c>
      <c r="DN914" s="367">
        <f t="shared" si="2386"/>
        <v>0</v>
      </c>
      <c r="DO914" s="367">
        <f t="shared" si="2386"/>
        <v>0</v>
      </c>
      <c r="DP914" s="367">
        <f t="shared" si="2386"/>
        <v>0</v>
      </c>
      <c r="DQ914" s="367">
        <f t="shared" si="2386"/>
        <v>0</v>
      </c>
      <c r="DR914" s="367">
        <f t="shared" si="2386"/>
        <v>0</v>
      </c>
      <c r="DS914" s="367">
        <f t="shared" si="2386"/>
        <v>0</v>
      </c>
      <c r="DT914" s="367">
        <f t="shared" si="2386"/>
        <v>0</v>
      </c>
      <c r="DU914" s="3"/>
      <c r="DV914" s="3"/>
    </row>
    <row r="915" spans="1:126" s="4" customFormat="1">
      <c r="A915" s="3"/>
      <c r="B915" s="196"/>
      <c r="C915" s="3"/>
      <c r="D915" s="3"/>
      <c r="E915" s="9" t="s">
        <v>108</v>
      </c>
      <c r="F915" s="50"/>
      <c r="G915" s="349" t="s">
        <v>6</v>
      </c>
      <c r="H915" s="364" t="s">
        <v>162</v>
      </c>
      <c r="I915" s="364"/>
      <c r="J915" s="364"/>
      <c r="K915" s="364"/>
      <c r="L915" s="364"/>
      <c r="M915" s="370"/>
      <c r="N915" s="364" t="str">
        <f>Главная!$Y$8</f>
        <v>итого</v>
      </c>
      <c r="O915" s="364"/>
      <c r="P915" s="370"/>
      <c r="Q915" s="364" t="s">
        <v>25</v>
      </c>
      <c r="R915" s="276"/>
      <c r="S915" s="169"/>
      <c r="T915" s="277"/>
      <c r="U915" s="278"/>
      <c r="V915" s="276"/>
      <c r="W915" s="371"/>
      <c r="X915" s="279"/>
      <c r="Y915" s="280"/>
      <c r="Z915" s="90"/>
      <c r="AA915" s="372">
        <f>IF(AA$8="",0,Z915+AA914)</f>
        <v>0</v>
      </c>
      <c r="AB915" s="372">
        <f t="shared" ref="AB915" si="2387">IF(AB$8="",0,AA915+AB914)</f>
        <v>0</v>
      </c>
      <c r="AC915" s="372">
        <f t="shared" ref="AC915" si="2388">IF(AC$8="",0,AB915+AC914)</f>
        <v>0</v>
      </c>
      <c r="AD915" s="372">
        <f t="shared" ref="AD915" si="2389">IF(AD$8="",0,AC915+AD914)</f>
        <v>0</v>
      </c>
      <c r="AE915" s="372">
        <f t="shared" ref="AE915" si="2390">IF(AE$8="",0,AD915+AE914)</f>
        <v>0</v>
      </c>
      <c r="AF915" s="372">
        <f t="shared" ref="AF915" si="2391">IF(AF$8="",0,AE915+AF914)</f>
        <v>0</v>
      </c>
      <c r="AG915" s="372">
        <f t="shared" ref="AG915" si="2392">IF(AG$8="",0,AF915+AG914)</f>
        <v>0</v>
      </c>
      <c r="AH915" s="372">
        <f t="shared" ref="AH915" si="2393">IF(AH$8="",0,AG915+AH914)</f>
        <v>0</v>
      </c>
      <c r="AI915" s="372">
        <f t="shared" ref="AI915" si="2394">IF(AI$8="",0,AH915+AI914)</f>
        <v>0</v>
      </c>
      <c r="AJ915" s="372">
        <f t="shared" ref="AJ915" si="2395">IF(AJ$8="",0,AI915+AJ914)</f>
        <v>0</v>
      </c>
      <c r="AK915" s="372">
        <f t="shared" ref="AK915" si="2396">IF(AK$8="",0,AJ915+AK914)</f>
        <v>0</v>
      </c>
      <c r="AL915" s="372">
        <f t="shared" ref="AL915" si="2397">IF(AL$8="",0,AK915+AL914)</f>
        <v>0</v>
      </c>
      <c r="AM915" s="372">
        <f t="shared" ref="AM915" si="2398">IF(AM$8="",0,AL915+AM914)</f>
        <v>0</v>
      </c>
      <c r="AN915" s="372">
        <f t="shared" ref="AN915" si="2399">IF(AN$8="",0,AM915+AN914)</f>
        <v>0</v>
      </c>
      <c r="AO915" s="372">
        <f t="shared" ref="AO915" si="2400">IF(AO$8="",0,AN915+AO914)</f>
        <v>0</v>
      </c>
      <c r="AP915" s="372">
        <f t="shared" ref="AP915" si="2401">IF(AP$8="",0,AO915+AP914)</f>
        <v>0</v>
      </c>
      <c r="AQ915" s="372">
        <f t="shared" ref="AQ915" si="2402">IF(AQ$8="",0,AP915+AQ914)</f>
        <v>0</v>
      </c>
      <c r="AR915" s="372">
        <f t="shared" ref="AR915" si="2403">IF(AR$8="",0,AQ915+AR914)</f>
        <v>0</v>
      </c>
      <c r="AS915" s="372">
        <f t="shared" ref="AS915" si="2404">IF(AS$8="",0,AR915+AS914)</f>
        <v>0</v>
      </c>
      <c r="AT915" s="372">
        <f t="shared" ref="AT915" si="2405">IF(AT$8="",0,AS915+AT914)</f>
        <v>0</v>
      </c>
      <c r="AU915" s="372">
        <f t="shared" ref="AU915" si="2406">IF(AU$8="",0,AT915+AU914)</f>
        <v>0</v>
      </c>
      <c r="AV915" s="372">
        <f t="shared" ref="AV915" si="2407">IF(AV$8="",0,AU915+AV914)</f>
        <v>0</v>
      </c>
      <c r="AW915" s="372">
        <f t="shared" ref="AW915" si="2408">IF(AW$8="",0,AV915+AW914)</f>
        <v>0</v>
      </c>
      <c r="AX915" s="372">
        <f t="shared" ref="AX915" si="2409">IF(AX$8="",0,AW915+AX914)</f>
        <v>0</v>
      </c>
      <c r="AY915" s="372">
        <f t="shared" ref="AY915" si="2410">IF(AY$8="",0,AX915+AY914)</f>
        <v>0</v>
      </c>
      <c r="AZ915" s="372">
        <f t="shared" ref="AZ915" si="2411">IF(AZ$8="",0,AY915+AZ914)</f>
        <v>0</v>
      </c>
      <c r="BA915" s="372">
        <f t="shared" ref="BA915" si="2412">IF(BA$8="",0,AZ915+BA914)</f>
        <v>0</v>
      </c>
      <c r="BB915" s="372">
        <f t="shared" ref="BB915" si="2413">IF(BB$8="",0,BA915+BB914)</f>
        <v>0</v>
      </c>
      <c r="BC915" s="372">
        <f t="shared" ref="BC915" si="2414">IF(BC$8="",0,BB915+BC914)</f>
        <v>0</v>
      </c>
      <c r="BD915" s="372">
        <f t="shared" ref="BD915" si="2415">IF(BD$8="",0,BC915+BD914)</f>
        <v>0</v>
      </c>
      <c r="BE915" s="372">
        <f t="shared" ref="BE915" si="2416">IF(BE$8="",0,BD915+BE914)</f>
        <v>0</v>
      </c>
      <c r="BF915" s="372">
        <f t="shared" ref="BF915" si="2417">IF(BF$8="",0,BE915+BF914)</f>
        <v>0</v>
      </c>
      <c r="BG915" s="372">
        <f t="shared" ref="BG915" si="2418">IF(BG$8="",0,BF915+BG914)</f>
        <v>0</v>
      </c>
      <c r="BH915" s="372">
        <f t="shared" ref="BH915" si="2419">IF(BH$8="",0,BG915+BH914)</f>
        <v>0</v>
      </c>
      <c r="BI915" s="372">
        <f t="shared" ref="BI915" si="2420">IF(BI$8="",0,BH915+BI914)</f>
        <v>0</v>
      </c>
      <c r="BJ915" s="372">
        <f t="shared" ref="BJ915" si="2421">IF(BJ$8="",0,BI915+BJ914)</f>
        <v>0</v>
      </c>
      <c r="BK915" s="372">
        <f t="shared" ref="BK915" si="2422">IF(BK$8="",0,BJ915+BK914)</f>
        <v>0</v>
      </c>
      <c r="BL915" s="372">
        <f t="shared" ref="BL915" si="2423">IF(BL$8="",0,BK915+BL914)</f>
        <v>0</v>
      </c>
      <c r="BM915" s="372">
        <f t="shared" ref="BM915" si="2424">IF(BM$8="",0,BL915+BM914)</f>
        <v>0</v>
      </c>
      <c r="BN915" s="372">
        <f t="shared" ref="BN915" si="2425">IF(BN$8="",0,BM915+BN914)</f>
        <v>0</v>
      </c>
      <c r="BO915" s="372">
        <f t="shared" ref="BO915" si="2426">IF(BO$8="",0,BN915+BO914)</f>
        <v>0</v>
      </c>
      <c r="BP915" s="372">
        <f t="shared" ref="BP915" si="2427">IF(BP$8="",0,BO915+BP914)</f>
        <v>0</v>
      </c>
      <c r="BQ915" s="372">
        <f t="shared" ref="BQ915" si="2428">IF(BQ$8="",0,BP915+BQ914)</f>
        <v>0</v>
      </c>
      <c r="BR915" s="372">
        <f t="shared" ref="BR915" si="2429">IF(BR$8="",0,BQ915+BR914)</f>
        <v>0</v>
      </c>
      <c r="BS915" s="372">
        <f t="shared" ref="BS915" si="2430">IF(BS$8="",0,BR915+BS914)</f>
        <v>0</v>
      </c>
      <c r="BT915" s="372">
        <f t="shared" ref="BT915" si="2431">IF(BT$8="",0,BS915+BT914)</f>
        <v>0</v>
      </c>
      <c r="BU915" s="372">
        <f t="shared" ref="BU915" si="2432">IF(BU$8="",0,BT915+BU914)</f>
        <v>0</v>
      </c>
      <c r="BV915" s="372">
        <f t="shared" ref="BV915" si="2433">IF(BV$8="",0,BU915+BV914)</f>
        <v>0</v>
      </c>
      <c r="BW915" s="372">
        <f t="shared" ref="BW915" si="2434">IF(BW$8="",0,BV915+BW914)</f>
        <v>0</v>
      </c>
      <c r="BX915" s="372">
        <f t="shared" ref="BX915" si="2435">IF(BX$8="",0,BW915+BX914)</f>
        <v>0</v>
      </c>
      <c r="BY915" s="372">
        <f t="shared" ref="BY915" si="2436">IF(BY$8="",0,BX915+BY914)</f>
        <v>0</v>
      </c>
      <c r="BZ915" s="372">
        <f t="shared" ref="BZ915" si="2437">IF(BZ$8="",0,BY915+BZ914)</f>
        <v>0</v>
      </c>
      <c r="CA915" s="372">
        <f t="shared" ref="CA915" si="2438">IF(CA$8="",0,BZ915+CA914)</f>
        <v>0</v>
      </c>
      <c r="CB915" s="372">
        <f t="shared" ref="CB915" si="2439">IF(CB$8="",0,CA915+CB914)</f>
        <v>0</v>
      </c>
      <c r="CC915" s="372">
        <f t="shared" ref="CC915" si="2440">IF(CC$8="",0,CB915+CC914)</f>
        <v>0</v>
      </c>
      <c r="CD915" s="372">
        <f t="shared" ref="CD915" si="2441">IF(CD$8="",0,CC915+CD914)</f>
        <v>0</v>
      </c>
      <c r="CE915" s="372">
        <f t="shared" ref="CE915" si="2442">IF(CE$8="",0,CD915+CE914)</f>
        <v>0</v>
      </c>
      <c r="CF915" s="372">
        <f t="shared" ref="CF915" si="2443">IF(CF$8="",0,CE915+CF914)</f>
        <v>0</v>
      </c>
      <c r="CG915" s="372">
        <f t="shared" ref="CG915" si="2444">IF(CG$8="",0,CF915+CG914)</f>
        <v>0</v>
      </c>
      <c r="CH915" s="372">
        <f t="shared" ref="CH915" si="2445">IF(CH$8="",0,CG915+CH914)</f>
        <v>0</v>
      </c>
      <c r="CI915" s="372">
        <f t="shared" ref="CI915" si="2446">IF(CI$8="",0,CH915+CI914)</f>
        <v>0</v>
      </c>
      <c r="CJ915" s="372">
        <f t="shared" ref="CJ915" si="2447">IF(CJ$8="",0,CI915+CJ914)</f>
        <v>0</v>
      </c>
      <c r="CK915" s="372">
        <f t="shared" ref="CK915" si="2448">IF(CK$8="",0,CJ915+CK914)</f>
        <v>0</v>
      </c>
      <c r="CL915" s="372">
        <f t="shared" ref="CL915" si="2449">IF(CL$8="",0,CK915+CL914)</f>
        <v>0</v>
      </c>
      <c r="CM915" s="372">
        <f t="shared" ref="CM915" si="2450">IF(CM$8="",0,CL915+CM914)</f>
        <v>0</v>
      </c>
      <c r="CN915" s="372">
        <f t="shared" ref="CN915" si="2451">IF(CN$8="",0,CM915+CN914)</f>
        <v>0</v>
      </c>
      <c r="CO915" s="372">
        <f t="shared" ref="CO915" si="2452">IF(CO$8="",0,CN915+CO914)</f>
        <v>0</v>
      </c>
      <c r="CP915" s="372">
        <f t="shared" ref="CP915" si="2453">IF(CP$8="",0,CO915+CP914)</f>
        <v>0</v>
      </c>
      <c r="CQ915" s="372">
        <f t="shared" ref="CQ915" si="2454">IF(CQ$8="",0,CP915+CQ914)</f>
        <v>0</v>
      </c>
      <c r="CR915" s="372">
        <f t="shared" ref="CR915" si="2455">IF(CR$8="",0,CQ915+CR914)</f>
        <v>0</v>
      </c>
      <c r="CS915" s="372">
        <f t="shared" ref="CS915" si="2456">IF(CS$8="",0,CR915+CS914)</f>
        <v>0</v>
      </c>
      <c r="CT915" s="372">
        <f t="shared" ref="CT915" si="2457">IF(CT$8="",0,CS915+CT914)</f>
        <v>0</v>
      </c>
      <c r="CU915" s="372">
        <f t="shared" ref="CU915" si="2458">IF(CU$8="",0,CT915+CU914)</f>
        <v>0</v>
      </c>
      <c r="CV915" s="372">
        <f t="shared" ref="CV915" si="2459">IF(CV$8="",0,CU915+CV914)</f>
        <v>0</v>
      </c>
      <c r="CW915" s="372">
        <f t="shared" ref="CW915" si="2460">IF(CW$8="",0,CV915+CW914)</f>
        <v>0</v>
      </c>
      <c r="CX915" s="372">
        <f t="shared" ref="CX915" si="2461">IF(CX$8="",0,CW915+CX914)</f>
        <v>0</v>
      </c>
      <c r="CY915" s="372">
        <f t="shared" ref="CY915" si="2462">IF(CY$8="",0,CX915+CY914)</f>
        <v>0</v>
      </c>
      <c r="CZ915" s="372">
        <f t="shared" ref="CZ915" si="2463">IF(CZ$8="",0,CY915+CZ914)</f>
        <v>0</v>
      </c>
      <c r="DA915" s="372">
        <f t="shared" ref="DA915" si="2464">IF(DA$8="",0,CZ915+DA914)</f>
        <v>0</v>
      </c>
      <c r="DB915" s="372">
        <f t="shared" ref="DB915" si="2465">IF(DB$8="",0,DA915+DB914)</f>
        <v>0</v>
      </c>
      <c r="DC915" s="372">
        <f t="shared" ref="DC915" si="2466">IF(DC$8="",0,DB915+DC914)</f>
        <v>0</v>
      </c>
      <c r="DD915" s="372">
        <f t="shared" ref="DD915" si="2467">IF(DD$8="",0,DC915+DD914)</f>
        <v>0</v>
      </c>
      <c r="DE915" s="372">
        <f t="shared" ref="DE915" si="2468">IF(DE$8="",0,DD915+DE914)</f>
        <v>0</v>
      </c>
      <c r="DF915" s="372">
        <f t="shared" ref="DF915" si="2469">IF(DF$8="",0,DE915+DF914)</f>
        <v>0</v>
      </c>
      <c r="DG915" s="372">
        <f t="shared" ref="DG915" si="2470">IF(DG$8="",0,DF915+DG914)</f>
        <v>0</v>
      </c>
      <c r="DH915" s="372">
        <f t="shared" ref="DH915" si="2471">IF(DH$8="",0,DG915+DH914)</f>
        <v>0</v>
      </c>
      <c r="DI915" s="372">
        <f t="shared" ref="DI915" si="2472">IF(DI$8="",0,DH915+DI914)</f>
        <v>0</v>
      </c>
      <c r="DJ915" s="372">
        <f t="shared" ref="DJ915" si="2473">IF(DJ$8="",0,DI915+DJ914)</f>
        <v>0</v>
      </c>
      <c r="DK915" s="372">
        <f t="shared" ref="DK915" si="2474">IF(DK$8="",0,DJ915+DK914)</f>
        <v>0</v>
      </c>
      <c r="DL915" s="372">
        <f t="shared" ref="DL915" si="2475">IF(DL$8="",0,DK915+DL914)</f>
        <v>0</v>
      </c>
      <c r="DM915" s="372">
        <f t="shared" ref="DM915" si="2476">IF(DM$8="",0,DL915+DM914)</f>
        <v>0</v>
      </c>
      <c r="DN915" s="372">
        <f t="shared" ref="DN915" si="2477">IF(DN$8="",0,DM915+DN914)</f>
        <v>0</v>
      </c>
      <c r="DO915" s="372">
        <f t="shared" ref="DO915" si="2478">IF(DO$8="",0,DN915+DO914)</f>
        <v>0</v>
      </c>
      <c r="DP915" s="372">
        <f t="shared" ref="DP915" si="2479">IF(DP$8="",0,DO915+DP914)</f>
        <v>0</v>
      </c>
      <c r="DQ915" s="372">
        <f t="shared" ref="DQ915" si="2480">IF(DQ$8="",0,DP915+DQ914)</f>
        <v>0</v>
      </c>
      <c r="DR915" s="372">
        <f t="shared" ref="DR915" si="2481">IF(DR$8="",0,DQ915+DR914)</f>
        <v>0</v>
      </c>
      <c r="DS915" s="372">
        <f t="shared" ref="DS915" si="2482">IF(DS$8="",0,DR915+DS914)</f>
        <v>0</v>
      </c>
      <c r="DT915" s="372">
        <f t="shared" ref="DT915" si="2483">IF(DT$8="",0,DS915+DT914)</f>
        <v>0</v>
      </c>
      <c r="DU915" s="3"/>
      <c r="DV915" s="3"/>
    </row>
    <row r="916" spans="1:126" ht="4.2" customHeight="1">
      <c r="A916" s="1"/>
      <c r="B916" s="1"/>
      <c r="C916" s="1"/>
      <c r="D916" s="1"/>
      <c r="E916" s="261"/>
      <c r="F916" s="47"/>
      <c r="G916" s="229"/>
      <c r="H916" s="170"/>
      <c r="I916" s="170"/>
      <c r="J916" s="170"/>
      <c r="K916" s="170"/>
      <c r="L916" s="170"/>
      <c r="M916" s="169"/>
      <c r="N916" s="170"/>
      <c r="O916" s="170"/>
      <c r="P916" s="169"/>
      <c r="Q916" s="170"/>
      <c r="R916" s="170"/>
      <c r="S916" s="169"/>
      <c r="T916" s="171"/>
      <c r="U916" s="278"/>
      <c r="V916" s="170"/>
      <c r="W916" s="281"/>
      <c r="X916" s="281"/>
      <c r="Y916" s="280"/>
      <c r="Z916" s="92"/>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c r="BS916" s="93"/>
      <c r="BT916" s="93"/>
      <c r="BU916" s="93"/>
      <c r="BV916" s="93"/>
      <c r="BW916" s="93"/>
      <c r="BX916" s="93"/>
      <c r="BY916" s="93"/>
      <c r="BZ916" s="93"/>
      <c r="CA916" s="93"/>
      <c r="CB916" s="93"/>
      <c r="CC916" s="93"/>
      <c r="CD916" s="93"/>
      <c r="CE916" s="93"/>
      <c r="CF916" s="93"/>
      <c r="CG916" s="93"/>
      <c r="CH916" s="93"/>
      <c r="CI916" s="93"/>
      <c r="CJ916" s="93"/>
      <c r="CK916" s="93"/>
      <c r="CL916" s="93"/>
      <c r="CM916" s="93"/>
      <c r="CN916" s="93"/>
      <c r="CO916" s="93"/>
      <c r="CP916" s="93"/>
      <c r="CQ916" s="93"/>
      <c r="CR916" s="93"/>
      <c r="CS916" s="93"/>
      <c r="CT916" s="93"/>
      <c r="CU916" s="93"/>
      <c r="CV916" s="93"/>
      <c r="CW916" s="93"/>
      <c r="CX916" s="93"/>
      <c r="CY916" s="93"/>
      <c r="CZ916" s="93"/>
      <c r="DA916" s="93"/>
      <c r="DB916" s="93"/>
      <c r="DC916" s="93"/>
      <c r="DD916" s="93"/>
      <c r="DE916" s="93"/>
      <c r="DF916" s="93"/>
      <c r="DG916" s="93"/>
      <c r="DH916" s="93"/>
      <c r="DI916" s="93"/>
      <c r="DJ916" s="93"/>
      <c r="DK916" s="93"/>
      <c r="DL916" s="93"/>
      <c r="DM916" s="93"/>
      <c r="DN916" s="93"/>
      <c r="DO916" s="93"/>
      <c r="DP916" s="93"/>
      <c r="DQ916" s="93"/>
      <c r="DR916" s="93"/>
      <c r="DS916" s="93"/>
      <c r="DT916" s="93"/>
      <c r="DU916" s="1"/>
      <c r="DV916" s="1"/>
    </row>
    <row r="917" spans="1:126" ht="4.2" customHeight="1">
      <c r="A917" s="1"/>
      <c r="B917" s="1"/>
      <c r="C917" s="1"/>
      <c r="D917" s="13"/>
      <c r="E917" s="262"/>
      <c r="F917" s="13"/>
      <c r="G917" s="302"/>
      <c r="H917" s="13"/>
      <c r="I917" s="13"/>
      <c r="J917" s="13"/>
      <c r="K917" s="13"/>
      <c r="L917" s="13"/>
      <c r="M917" s="14"/>
      <c r="N917" s="13"/>
      <c r="O917" s="13"/>
      <c r="P917" s="14"/>
      <c r="Q917" s="13"/>
      <c r="R917" s="13"/>
      <c r="S917" s="14"/>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c r="BK917" s="176"/>
      <c r="BL917" s="176"/>
      <c r="BM917" s="176"/>
      <c r="BN917" s="176"/>
      <c r="BO917" s="176"/>
      <c r="BP917" s="176"/>
      <c r="BQ917" s="176"/>
      <c r="BR917" s="176"/>
      <c r="BS917" s="176"/>
      <c r="BT917" s="176"/>
      <c r="BU917" s="176"/>
      <c r="BV917" s="176"/>
      <c r="BW917" s="176"/>
      <c r="BX917" s="176"/>
      <c r="BY917" s="176"/>
      <c r="BZ917" s="176"/>
      <c r="CA917" s="176"/>
      <c r="CB917" s="176"/>
      <c r="CC917" s="176"/>
      <c r="CD917" s="176"/>
      <c r="CE917" s="176"/>
      <c r="CF917" s="176"/>
      <c r="CG917" s="176"/>
      <c r="CH917" s="176"/>
      <c r="CI917" s="176"/>
      <c r="CJ917" s="176"/>
      <c r="CK917" s="176"/>
      <c r="CL917" s="176"/>
      <c r="CM917" s="176"/>
      <c r="CN917" s="176"/>
      <c r="CO917" s="176"/>
      <c r="CP917" s="176"/>
      <c r="CQ917" s="176"/>
      <c r="CR917" s="176"/>
      <c r="CS917" s="176"/>
      <c r="CT917" s="176"/>
      <c r="CU917" s="176"/>
      <c r="CV917" s="176"/>
      <c r="CW917" s="176"/>
      <c r="CX917" s="176"/>
      <c r="CY917" s="176"/>
      <c r="CZ917" s="176"/>
      <c r="DA917" s="176"/>
      <c r="DB917" s="176"/>
      <c r="DC917" s="176"/>
      <c r="DD917" s="176"/>
      <c r="DE917" s="176"/>
      <c r="DF917" s="176"/>
      <c r="DG917" s="176"/>
      <c r="DH917" s="176"/>
      <c r="DI917" s="176"/>
      <c r="DJ917" s="176"/>
      <c r="DK917" s="176"/>
      <c r="DL917" s="176"/>
      <c r="DM917" s="176"/>
      <c r="DN917" s="176"/>
      <c r="DO917" s="176"/>
      <c r="DP917" s="176"/>
      <c r="DQ917" s="176"/>
      <c r="DR917" s="176"/>
      <c r="DS917" s="176"/>
      <c r="DT917" s="176"/>
      <c r="DU917" s="1"/>
      <c r="DV917" s="1"/>
    </row>
    <row r="918" spans="1:126" ht="4.2" customHeight="1">
      <c r="A918" s="1"/>
      <c r="B918" s="1"/>
      <c r="C918" s="1"/>
      <c r="D918" s="1"/>
      <c r="E918" s="261"/>
      <c r="F918" s="47"/>
      <c r="G918" s="229"/>
      <c r="H918" s="5"/>
      <c r="I918" s="5"/>
      <c r="J918" s="5"/>
      <c r="K918" s="5"/>
      <c r="L918" s="5"/>
      <c r="M918" s="5"/>
      <c r="N918" s="5"/>
      <c r="O918" s="5"/>
      <c r="P918" s="5"/>
      <c r="Q918" s="5"/>
      <c r="R918" s="5"/>
      <c r="S918" s="5"/>
      <c r="T918" s="208"/>
      <c r="U918" s="23"/>
      <c r="V918" s="1"/>
      <c r="W918" s="11"/>
      <c r="X918" s="10"/>
      <c r="Y918" s="45"/>
      <c r="Z918" s="92"/>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c r="BS918" s="93"/>
      <c r="BT918" s="93"/>
      <c r="BU918" s="93"/>
      <c r="BV918" s="93"/>
      <c r="BW918" s="93"/>
      <c r="BX918" s="93"/>
      <c r="BY918" s="93"/>
      <c r="BZ918" s="93"/>
      <c r="CA918" s="93"/>
      <c r="CB918" s="93"/>
      <c r="CC918" s="93"/>
      <c r="CD918" s="93"/>
      <c r="CE918" s="93"/>
      <c r="CF918" s="93"/>
      <c r="CG918" s="93"/>
      <c r="CH918" s="93"/>
      <c r="CI918" s="93"/>
      <c r="CJ918" s="93"/>
      <c r="CK918" s="93"/>
      <c r="CL918" s="93"/>
      <c r="CM918" s="93"/>
      <c r="CN918" s="93"/>
      <c r="CO918" s="93"/>
      <c r="CP918" s="93"/>
      <c r="CQ918" s="93"/>
      <c r="CR918" s="93"/>
      <c r="CS918" s="93"/>
      <c r="CT918" s="93"/>
      <c r="CU918" s="93"/>
      <c r="CV918" s="93"/>
      <c r="CW918" s="93"/>
      <c r="CX918" s="93"/>
      <c r="CY918" s="93"/>
      <c r="CZ918" s="93"/>
      <c r="DA918" s="93"/>
      <c r="DB918" s="93"/>
      <c r="DC918" s="93"/>
      <c r="DD918" s="93"/>
      <c r="DE918" s="93"/>
      <c r="DF918" s="93"/>
      <c r="DG918" s="93"/>
      <c r="DH918" s="93"/>
      <c r="DI918" s="93"/>
      <c r="DJ918" s="93"/>
      <c r="DK918" s="93"/>
      <c r="DL918" s="93"/>
      <c r="DM918" s="93"/>
      <c r="DN918" s="93"/>
      <c r="DO918" s="93"/>
      <c r="DP918" s="93"/>
      <c r="DQ918" s="93"/>
      <c r="DR918" s="93"/>
      <c r="DS918" s="93"/>
      <c r="DT918" s="93"/>
      <c r="DU918" s="1"/>
      <c r="DV918" s="1"/>
    </row>
    <row r="919" spans="1:126" ht="4.2" customHeight="1">
      <c r="A919" s="1"/>
      <c r="B919" s="1"/>
      <c r="C919" s="1"/>
      <c r="D919" s="1"/>
      <c r="E919" s="261"/>
      <c r="F919" s="47"/>
      <c r="G919" s="349"/>
      <c r="H919" s="1"/>
      <c r="I919" s="1"/>
      <c r="J919" s="1"/>
      <c r="K919" s="1"/>
      <c r="L919" s="1"/>
      <c r="M919" s="5"/>
      <c r="N919" s="1"/>
      <c r="O919" s="1"/>
      <c r="P919" s="5"/>
      <c r="Q919" s="1"/>
      <c r="R919" s="1"/>
      <c r="S919" s="5"/>
      <c r="T919" s="7"/>
      <c r="U919" s="23"/>
      <c r="V919" s="1"/>
      <c r="W919" s="11"/>
      <c r="X919" s="10"/>
      <c r="Y919" s="45"/>
      <c r="Z919" s="92"/>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3"/>
      <c r="BU919" s="93"/>
      <c r="BV919" s="93"/>
      <c r="BW919" s="93"/>
      <c r="BX919" s="93"/>
      <c r="BY919" s="93"/>
      <c r="BZ919" s="93"/>
      <c r="CA919" s="93"/>
      <c r="CB919" s="93"/>
      <c r="CC919" s="93"/>
      <c r="CD919" s="93"/>
      <c r="CE919" s="93"/>
      <c r="CF919" s="93"/>
      <c r="CG919" s="93"/>
      <c r="CH919" s="93"/>
      <c r="CI919" s="93"/>
      <c r="CJ919" s="93"/>
      <c r="CK919" s="93"/>
      <c r="CL919" s="93"/>
      <c r="CM919" s="93"/>
      <c r="CN919" s="93"/>
      <c r="CO919" s="93"/>
      <c r="CP919" s="93"/>
      <c r="CQ919" s="93"/>
      <c r="CR919" s="93"/>
      <c r="CS919" s="93"/>
      <c r="CT919" s="93"/>
      <c r="CU919" s="93"/>
      <c r="CV919" s="93"/>
      <c r="CW919" s="93"/>
      <c r="CX919" s="93"/>
      <c r="CY919" s="93"/>
      <c r="CZ919" s="93"/>
      <c r="DA919" s="93"/>
      <c r="DB919" s="93"/>
      <c r="DC919" s="93"/>
      <c r="DD919" s="93"/>
      <c r="DE919" s="93"/>
      <c r="DF919" s="93"/>
      <c r="DG919" s="93"/>
      <c r="DH919" s="93"/>
      <c r="DI919" s="93"/>
      <c r="DJ919" s="93"/>
      <c r="DK919" s="93"/>
      <c r="DL919" s="93"/>
      <c r="DM919" s="93"/>
      <c r="DN919" s="93"/>
      <c r="DO919" s="93"/>
      <c r="DP919" s="93"/>
      <c r="DQ919" s="93"/>
      <c r="DR919" s="93"/>
      <c r="DS919" s="93"/>
      <c r="DT919" s="93"/>
      <c r="DU919" s="1"/>
      <c r="DV919" s="1"/>
    </row>
    <row r="920" spans="1:126" s="4" customFormat="1">
      <c r="A920" s="3"/>
      <c r="B920" s="3"/>
      <c r="C920" s="3"/>
      <c r="D920" s="3"/>
      <c r="E920" s="9" t="s">
        <v>108</v>
      </c>
      <c r="F920" s="50"/>
      <c r="G920" s="349" t="s">
        <v>6</v>
      </c>
      <c r="H920" s="3" t="s">
        <v>163</v>
      </c>
      <c r="I920" s="3"/>
      <c r="J920" s="3"/>
      <c r="K920" s="3"/>
      <c r="L920" s="3"/>
      <c r="M920" s="5"/>
      <c r="N920" s="3" t="str">
        <f>Главная!$Y$8</f>
        <v>итого</v>
      </c>
      <c r="O920" s="3"/>
      <c r="P920" s="5"/>
      <c r="Q920" s="3" t="s">
        <v>25</v>
      </c>
      <c r="R920" s="3"/>
      <c r="S920" s="5"/>
      <c r="T920" s="83"/>
      <c r="U920" s="23"/>
      <c r="V920" s="3"/>
      <c r="W920" s="11"/>
      <c r="X920" s="11"/>
      <c r="Y920" s="45"/>
      <c r="Z920" s="90"/>
      <c r="AA920" s="91">
        <f>IF(AA$8="",0,SUM($Y843:AA843)-SUM($Y844:AA844))</f>
        <v>0</v>
      </c>
      <c r="AB920" s="91">
        <f>IF(AB$8="",0,SUM($Y843:AB843)-SUM($Y844:AB844))</f>
        <v>0</v>
      </c>
      <c r="AC920" s="91">
        <f>IF(AC$8="",0,SUM($Y843:AC843)-SUM($Y844:AC844))</f>
        <v>0</v>
      </c>
      <c r="AD920" s="91">
        <f>IF(AD$8="",0,SUM($Y843:AD843)-SUM($Y844:AD844))</f>
        <v>0</v>
      </c>
      <c r="AE920" s="91">
        <f>IF(AE$8="",0,SUM($Y843:AE843)-SUM($Y844:AE844))</f>
        <v>0</v>
      </c>
      <c r="AF920" s="91">
        <f>IF(AF$8="",0,SUM($Y843:AF843)-SUM($Y844:AF844))</f>
        <v>0</v>
      </c>
      <c r="AG920" s="91">
        <f>IF(AG$8="",0,SUM($Y843:AG843)-SUM($Y844:AG844))</f>
        <v>0</v>
      </c>
      <c r="AH920" s="91">
        <f>IF(AH$8="",0,SUM($Y843:AH843)-SUM($Y844:AH844))</f>
        <v>0</v>
      </c>
      <c r="AI920" s="91">
        <f>IF(AI$8="",0,SUM($Y843:AI843)-SUM($Y844:AI844))</f>
        <v>0</v>
      </c>
      <c r="AJ920" s="91">
        <f>IF(AJ$8="",0,SUM($Y843:AJ843)-SUM($Y844:AJ844))</f>
        <v>0</v>
      </c>
      <c r="AK920" s="91">
        <f>IF(AK$8="",0,SUM($Y843:AK843)-SUM($Y844:AK844))</f>
        <v>0</v>
      </c>
      <c r="AL920" s="91">
        <f>IF(AL$8="",0,SUM($Y843:AL843)-SUM($Y844:AL844))</f>
        <v>0</v>
      </c>
      <c r="AM920" s="91">
        <f>IF(AM$8="",0,SUM($Y843:AM843)-SUM($Y844:AM844))</f>
        <v>0</v>
      </c>
      <c r="AN920" s="91">
        <f>IF(AN$8="",0,SUM($Y843:AN843)-SUM($Y844:AN844))</f>
        <v>0</v>
      </c>
      <c r="AO920" s="91">
        <f>IF(AO$8="",0,SUM($Y843:AO843)-SUM($Y844:AO844))</f>
        <v>0</v>
      </c>
      <c r="AP920" s="91">
        <f>IF(AP$8="",0,SUM($Y843:AP843)-SUM($Y844:AP844))</f>
        <v>0</v>
      </c>
      <c r="AQ920" s="91">
        <f>IF(AQ$8="",0,SUM($Y843:AQ843)-SUM($Y844:AQ844))</f>
        <v>0</v>
      </c>
      <c r="AR920" s="91">
        <f>IF(AR$8="",0,SUM($Y843:AR843)-SUM($Y844:AR844))</f>
        <v>0</v>
      </c>
      <c r="AS920" s="91">
        <f>IF(AS$8="",0,SUM($Y843:AS843)-SUM($Y844:AS844))</f>
        <v>0</v>
      </c>
      <c r="AT920" s="91">
        <f>IF(AT$8="",0,SUM($Y843:AT843)-SUM($Y844:AT844))</f>
        <v>0</v>
      </c>
      <c r="AU920" s="91">
        <f>IF(AU$8="",0,SUM($Y843:AU843)-SUM($Y844:AU844))</f>
        <v>0</v>
      </c>
      <c r="AV920" s="91">
        <f>IF(AV$8="",0,SUM($Y843:AV843)-SUM($Y844:AV844))</f>
        <v>0</v>
      </c>
      <c r="AW920" s="91">
        <f>IF(AW$8="",0,SUM($Y843:AW843)-SUM($Y844:AW844))</f>
        <v>0</v>
      </c>
      <c r="AX920" s="91">
        <f>IF(AX$8="",0,SUM($Y843:AX843)-SUM($Y844:AX844))</f>
        <v>0</v>
      </c>
      <c r="AY920" s="91">
        <f>IF(AY$8="",0,SUM($Y843:AY843)-SUM($Y844:AY844))</f>
        <v>0</v>
      </c>
      <c r="AZ920" s="91">
        <f>IF(AZ$8="",0,SUM($Y843:AZ843)-SUM($Y844:AZ844))</f>
        <v>0</v>
      </c>
      <c r="BA920" s="91">
        <f>IF(BA$8="",0,SUM($Y843:BA843)-SUM($Y844:BA844))</f>
        <v>0</v>
      </c>
      <c r="BB920" s="91">
        <f>IF(BB$8="",0,SUM($Y843:BB843)-SUM($Y844:BB844))</f>
        <v>0</v>
      </c>
      <c r="BC920" s="91">
        <f>IF(BC$8="",0,SUM($Y843:BC843)-SUM($Y844:BC844))</f>
        <v>0</v>
      </c>
      <c r="BD920" s="91">
        <f>IF(BD$8="",0,SUM($Y843:BD843)-SUM($Y844:BD844))</f>
        <v>0</v>
      </c>
      <c r="BE920" s="91">
        <f>IF(BE$8="",0,SUM($Y843:BE843)-SUM($Y844:BE844))</f>
        <v>0</v>
      </c>
      <c r="BF920" s="91">
        <f>IF(BF$8="",0,SUM($Y843:BF843)-SUM($Y844:BF844))</f>
        <v>0</v>
      </c>
      <c r="BG920" s="91">
        <f>IF(BG$8="",0,SUM($Y843:BG843)-SUM($Y844:BG844))</f>
        <v>0</v>
      </c>
      <c r="BH920" s="91">
        <f>IF(BH$8="",0,SUM($Y843:BH843)-SUM($Y844:BH844))</f>
        <v>0</v>
      </c>
      <c r="BI920" s="91">
        <f>IF(BI$8="",0,SUM($Y843:BI843)-SUM($Y844:BI844))</f>
        <v>0</v>
      </c>
      <c r="BJ920" s="91">
        <f>IF(BJ$8="",0,SUM($Y843:BJ843)-SUM($Y844:BJ844))</f>
        <v>0</v>
      </c>
      <c r="BK920" s="91">
        <f>IF(BK$8="",0,SUM($Y843:BK843)-SUM($Y844:BK844))</f>
        <v>0</v>
      </c>
      <c r="BL920" s="91">
        <f>IF(BL$8="",0,SUM($Y843:BL843)-SUM($Y844:BL844))</f>
        <v>0</v>
      </c>
      <c r="BM920" s="91">
        <f>IF(BM$8="",0,SUM($Y843:BM843)-SUM($Y844:BM844))</f>
        <v>0</v>
      </c>
      <c r="BN920" s="91">
        <f>IF(BN$8="",0,SUM($Y843:BN843)-SUM($Y844:BN844))</f>
        <v>0</v>
      </c>
      <c r="BO920" s="91">
        <f>IF(BO$8="",0,SUM($Y843:BO843)-SUM($Y844:BO844))</f>
        <v>0</v>
      </c>
      <c r="BP920" s="91">
        <f>IF(BP$8="",0,SUM($Y843:BP843)-SUM($Y844:BP844))</f>
        <v>0</v>
      </c>
      <c r="BQ920" s="91">
        <f>IF(BQ$8="",0,SUM($Y843:BQ843)-SUM($Y844:BQ844))</f>
        <v>0</v>
      </c>
      <c r="BR920" s="91">
        <f>IF(BR$8="",0,SUM($Y843:BR843)-SUM($Y844:BR844))</f>
        <v>0</v>
      </c>
      <c r="BS920" s="91">
        <f>IF(BS$8="",0,SUM($Y843:BS843)-SUM($Y844:BS844))</f>
        <v>0</v>
      </c>
      <c r="BT920" s="91">
        <f>IF(BT$8="",0,SUM($Y843:BT843)-SUM($Y844:BT844))</f>
        <v>0</v>
      </c>
      <c r="BU920" s="91">
        <f>IF(BU$8="",0,SUM($Y843:BU843)-SUM($Y844:BU844))</f>
        <v>0</v>
      </c>
      <c r="BV920" s="91">
        <f>IF(BV$8="",0,SUM($Y843:BV843)-SUM($Y844:BV844))</f>
        <v>0</v>
      </c>
      <c r="BW920" s="91">
        <f>IF(BW$8="",0,SUM($Y843:BW843)-SUM($Y844:BW844))</f>
        <v>0</v>
      </c>
      <c r="BX920" s="91">
        <f>IF(BX$8="",0,SUM($Y843:BX843)-SUM($Y844:BX844))</f>
        <v>0</v>
      </c>
      <c r="BY920" s="91">
        <f>IF(BY$8="",0,SUM($Y843:BY843)-SUM($Y844:BY844))</f>
        <v>0</v>
      </c>
      <c r="BZ920" s="91">
        <f>IF(BZ$8="",0,SUM($Y843:BZ843)-SUM($Y844:BZ844))</f>
        <v>0</v>
      </c>
      <c r="CA920" s="91">
        <f>IF(CA$8="",0,SUM($Y843:CA843)-SUM($Y844:CA844))</f>
        <v>0</v>
      </c>
      <c r="CB920" s="91">
        <f>IF(CB$8="",0,SUM($Y843:CB843)-SUM($Y844:CB844))</f>
        <v>0</v>
      </c>
      <c r="CC920" s="91">
        <f>IF(CC$8="",0,SUM($Y843:CC843)-SUM($Y844:CC844))</f>
        <v>0</v>
      </c>
      <c r="CD920" s="91">
        <f>IF(CD$8="",0,SUM($Y843:CD843)-SUM($Y844:CD844))</f>
        <v>0</v>
      </c>
      <c r="CE920" s="91">
        <f>IF(CE$8="",0,SUM($Y843:CE843)-SUM($Y844:CE844))</f>
        <v>0</v>
      </c>
      <c r="CF920" s="91">
        <f>IF(CF$8="",0,SUM($Y843:CF843)-SUM($Y844:CF844))</f>
        <v>0</v>
      </c>
      <c r="CG920" s="91">
        <f>IF(CG$8="",0,SUM($Y843:CG843)-SUM($Y844:CG844))</f>
        <v>0</v>
      </c>
      <c r="CH920" s="91">
        <f>IF(CH$8="",0,SUM($Y843:CH843)-SUM($Y844:CH844))</f>
        <v>0</v>
      </c>
      <c r="CI920" s="91">
        <f>IF(CI$8="",0,SUM($Y843:CI843)-SUM($Y844:CI844))</f>
        <v>0</v>
      </c>
      <c r="CJ920" s="91">
        <f>IF(CJ$8="",0,SUM($Y843:CJ843)-SUM($Y844:CJ844))</f>
        <v>0</v>
      </c>
      <c r="CK920" s="91">
        <f>IF(CK$8="",0,SUM($Y843:CK843)-SUM($Y844:CK844))</f>
        <v>0</v>
      </c>
      <c r="CL920" s="91">
        <f>IF(CL$8="",0,SUM($Y843:CL843)-SUM($Y844:CL844))</f>
        <v>0</v>
      </c>
      <c r="CM920" s="91">
        <f>IF(CM$8="",0,SUM($Y843:CM843)-SUM($Y844:CM844))</f>
        <v>0</v>
      </c>
      <c r="CN920" s="91">
        <f>IF(CN$8="",0,SUM($Y843:CN843)-SUM($Y844:CN844))</f>
        <v>0</v>
      </c>
      <c r="CO920" s="91">
        <f>IF(CO$8="",0,SUM($Y843:CO843)-SUM($Y844:CO844))</f>
        <v>0</v>
      </c>
      <c r="CP920" s="91">
        <f>IF(CP$8="",0,SUM($Y843:CP843)-SUM($Y844:CP844))</f>
        <v>0</v>
      </c>
      <c r="CQ920" s="91">
        <f>IF(CQ$8="",0,SUM($Y843:CQ843)-SUM($Y844:CQ844))</f>
        <v>0</v>
      </c>
      <c r="CR920" s="91">
        <f>IF(CR$8="",0,SUM($Y843:CR843)-SUM($Y844:CR844))</f>
        <v>0</v>
      </c>
      <c r="CS920" s="91">
        <f>IF(CS$8="",0,SUM($Y843:CS843)-SUM($Y844:CS844))</f>
        <v>0</v>
      </c>
      <c r="CT920" s="91">
        <f>IF(CT$8="",0,SUM($Y843:CT843)-SUM($Y844:CT844))</f>
        <v>0</v>
      </c>
      <c r="CU920" s="91">
        <f>IF(CU$8="",0,SUM($Y843:CU843)-SUM($Y844:CU844))</f>
        <v>0</v>
      </c>
      <c r="CV920" s="91">
        <f>IF(CV$8="",0,SUM($Y843:CV843)-SUM($Y844:CV844))</f>
        <v>0</v>
      </c>
      <c r="CW920" s="91">
        <f>IF(CW$8="",0,SUM($Y843:CW843)-SUM($Y844:CW844))</f>
        <v>0</v>
      </c>
      <c r="CX920" s="91">
        <f>IF(CX$8="",0,SUM($Y843:CX843)-SUM($Y844:CX844))</f>
        <v>0</v>
      </c>
      <c r="CY920" s="91">
        <f>IF(CY$8="",0,SUM($Y843:CY843)-SUM($Y844:CY844))</f>
        <v>0</v>
      </c>
      <c r="CZ920" s="91">
        <f>IF(CZ$8="",0,SUM($Y843:CZ843)-SUM($Y844:CZ844))</f>
        <v>0</v>
      </c>
      <c r="DA920" s="91">
        <f>IF(DA$8="",0,SUM($Y843:DA843)-SUM($Y844:DA844))</f>
        <v>0</v>
      </c>
      <c r="DB920" s="91">
        <f>IF(DB$8="",0,SUM($Y843:DB843)-SUM($Y844:DB844))</f>
        <v>0</v>
      </c>
      <c r="DC920" s="91">
        <f>IF(DC$8="",0,SUM($Y843:DC843)-SUM($Y844:DC844))</f>
        <v>0</v>
      </c>
      <c r="DD920" s="91">
        <f>IF(DD$8="",0,SUM($Y843:DD843)-SUM($Y844:DD844))</f>
        <v>0</v>
      </c>
      <c r="DE920" s="91">
        <f>IF(DE$8="",0,SUM($Y843:DE843)-SUM($Y844:DE844))</f>
        <v>0</v>
      </c>
      <c r="DF920" s="91">
        <f>IF(DF$8="",0,SUM($Y843:DF843)-SUM($Y844:DF844))</f>
        <v>0</v>
      </c>
      <c r="DG920" s="91">
        <f>IF(DG$8="",0,SUM($Y843:DG843)-SUM($Y844:DG844))</f>
        <v>0</v>
      </c>
      <c r="DH920" s="91">
        <f>IF(DH$8="",0,SUM($Y843:DH843)-SUM($Y844:DH844))</f>
        <v>0</v>
      </c>
      <c r="DI920" s="91">
        <f>IF(DI$8="",0,SUM($Y843:DI843)-SUM($Y844:DI844))</f>
        <v>0</v>
      </c>
      <c r="DJ920" s="91">
        <f>IF(DJ$8="",0,SUM($Y843:DJ843)-SUM($Y844:DJ844))</f>
        <v>0</v>
      </c>
      <c r="DK920" s="91">
        <f>IF(DK$8="",0,SUM($Y843:DK843)-SUM($Y844:DK844))</f>
        <v>0</v>
      </c>
      <c r="DL920" s="91">
        <f>IF(DL$8="",0,SUM($Y843:DL843)-SUM($Y844:DL844))</f>
        <v>0</v>
      </c>
      <c r="DM920" s="91">
        <f>IF(DM$8="",0,SUM($Y843:DM843)-SUM($Y844:DM844))</f>
        <v>0</v>
      </c>
      <c r="DN920" s="91">
        <f>IF(DN$8="",0,SUM($Y843:DN843)-SUM($Y844:DN844))</f>
        <v>0</v>
      </c>
      <c r="DO920" s="91">
        <f>IF(DO$8="",0,SUM($Y843:DO843)-SUM($Y844:DO844))</f>
        <v>0</v>
      </c>
      <c r="DP920" s="91">
        <f>IF(DP$8="",0,SUM($Y843:DP843)-SUM($Y844:DP844))</f>
        <v>0</v>
      </c>
      <c r="DQ920" s="91">
        <f>IF(DQ$8="",0,SUM($Y843:DQ843)-SUM($Y844:DQ844))</f>
        <v>0</v>
      </c>
      <c r="DR920" s="91">
        <f>IF(DR$8="",0,SUM($Y843:DR843)-SUM($Y844:DR844))</f>
        <v>0</v>
      </c>
      <c r="DS920" s="91">
        <f>IF(DS$8="",0,SUM($Y843:DS843)-SUM($Y844:DS844))</f>
        <v>0</v>
      </c>
      <c r="DT920" s="91">
        <f>IF(DT$8="",0,SUM($Y843:DT843)-SUM($Y844:DT844))</f>
        <v>0</v>
      </c>
      <c r="DU920" s="3"/>
      <c r="DV920" s="3"/>
    </row>
    <row r="921" spans="1:126" ht="4.2" customHeight="1">
      <c r="A921" s="1"/>
      <c r="B921" s="1"/>
      <c r="C921" s="1"/>
      <c r="D921" s="1"/>
      <c r="E921" s="261"/>
      <c r="F921" s="47"/>
      <c r="G921" s="349"/>
      <c r="H921" s="356"/>
      <c r="I921" s="356"/>
      <c r="J921" s="356"/>
      <c r="K921" s="356"/>
      <c r="L921" s="356"/>
      <c r="M921" s="275"/>
      <c r="N921" s="356"/>
      <c r="O921" s="356"/>
      <c r="P921" s="275"/>
      <c r="Q921" s="356"/>
      <c r="R921" s="1"/>
      <c r="S921" s="5"/>
      <c r="T921" s="7"/>
      <c r="U921" s="23"/>
      <c r="V921" s="170"/>
      <c r="W921" s="281"/>
      <c r="X921" s="281"/>
      <c r="Y921" s="45"/>
      <c r="Z921" s="92"/>
      <c r="AA921" s="369"/>
      <c r="AB921" s="369"/>
      <c r="AC921" s="369"/>
      <c r="AD921" s="369"/>
      <c r="AE921" s="369"/>
      <c r="AF921" s="369"/>
      <c r="AG921" s="369"/>
      <c r="AH921" s="369"/>
      <c r="AI921" s="369"/>
      <c r="AJ921" s="369"/>
      <c r="AK921" s="369"/>
      <c r="AL921" s="369"/>
      <c r="AM921" s="369"/>
      <c r="AN921" s="369"/>
      <c r="AO921" s="369"/>
      <c r="AP921" s="369"/>
      <c r="AQ921" s="369"/>
      <c r="AR921" s="369"/>
      <c r="AS921" s="369"/>
      <c r="AT921" s="369"/>
      <c r="AU921" s="369"/>
      <c r="AV921" s="369"/>
      <c r="AW921" s="369"/>
      <c r="AX921" s="369"/>
      <c r="AY921" s="369"/>
      <c r="AZ921" s="369"/>
      <c r="BA921" s="369"/>
      <c r="BB921" s="369"/>
      <c r="BC921" s="369"/>
      <c r="BD921" s="369"/>
      <c r="BE921" s="369"/>
      <c r="BF921" s="369"/>
      <c r="BG921" s="369"/>
      <c r="BH921" s="369"/>
      <c r="BI921" s="369"/>
      <c r="BJ921" s="369"/>
      <c r="BK921" s="369"/>
      <c r="BL921" s="369"/>
      <c r="BM921" s="369"/>
      <c r="BN921" s="369"/>
      <c r="BO921" s="369"/>
      <c r="BP921" s="369"/>
      <c r="BQ921" s="369"/>
      <c r="BR921" s="369"/>
      <c r="BS921" s="369"/>
      <c r="BT921" s="369"/>
      <c r="BU921" s="369"/>
      <c r="BV921" s="369"/>
      <c r="BW921" s="369"/>
      <c r="BX921" s="369"/>
      <c r="BY921" s="369"/>
      <c r="BZ921" s="369"/>
      <c r="CA921" s="369"/>
      <c r="CB921" s="369"/>
      <c r="CC921" s="369"/>
      <c r="CD921" s="369"/>
      <c r="CE921" s="369"/>
      <c r="CF921" s="369"/>
      <c r="CG921" s="369"/>
      <c r="CH921" s="369"/>
      <c r="CI921" s="369"/>
      <c r="CJ921" s="369"/>
      <c r="CK921" s="369"/>
      <c r="CL921" s="369"/>
      <c r="CM921" s="369"/>
      <c r="CN921" s="369"/>
      <c r="CO921" s="369"/>
      <c r="CP921" s="369"/>
      <c r="CQ921" s="369"/>
      <c r="CR921" s="369"/>
      <c r="CS921" s="369"/>
      <c r="CT921" s="369"/>
      <c r="CU921" s="369"/>
      <c r="CV921" s="369"/>
      <c r="CW921" s="369"/>
      <c r="CX921" s="369"/>
      <c r="CY921" s="369"/>
      <c r="CZ921" s="369"/>
      <c r="DA921" s="369"/>
      <c r="DB921" s="369"/>
      <c r="DC921" s="369"/>
      <c r="DD921" s="369"/>
      <c r="DE921" s="369"/>
      <c r="DF921" s="369"/>
      <c r="DG921" s="369"/>
      <c r="DH921" s="369"/>
      <c r="DI921" s="369"/>
      <c r="DJ921" s="369"/>
      <c r="DK921" s="369"/>
      <c r="DL921" s="369"/>
      <c r="DM921" s="369"/>
      <c r="DN921" s="369"/>
      <c r="DO921" s="369"/>
      <c r="DP921" s="369"/>
      <c r="DQ921" s="369"/>
      <c r="DR921" s="369"/>
      <c r="DS921" s="369"/>
      <c r="DT921" s="369"/>
      <c r="DU921" s="1"/>
      <c r="DV921" s="1"/>
    </row>
    <row r="922" spans="1:126" ht="4.2" customHeight="1">
      <c r="A922" s="1"/>
      <c r="B922" s="1"/>
      <c r="C922" s="1"/>
      <c r="D922" s="1"/>
      <c r="E922" s="261"/>
      <c r="F922" s="47"/>
      <c r="G922" s="229"/>
      <c r="H922" s="170"/>
      <c r="I922" s="170"/>
      <c r="J922" s="170"/>
      <c r="K922" s="170"/>
      <c r="L922" s="170"/>
      <c r="M922" s="169"/>
      <c r="N922" s="170"/>
      <c r="O922" s="170"/>
      <c r="P922" s="169"/>
      <c r="Q922" s="170"/>
      <c r="R922" s="170"/>
      <c r="S922" s="169"/>
      <c r="T922" s="171"/>
      <c r="U922" s="278"/>
      <c r="V922" s="170"/>
      <c r="W922" s="281"/>
      <c r="X922" s="281"/>
      <c r="Y922" s="280"/>
      <c r="Z922" s="92"/>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c r="BS922" s="93"/>
      <c r="BT922" s="93"/>
      <c r="BU922" s="93"/>
      <c r="BV922" s="93"/>
      <c r="BW922" s="93"/>
      <c r="BX922" s="93"/>
      <c r="BY922" s="93"/>
      <c r="BZ922" s="93"/>
      <c r="CA922" s="93"/>
      <c r="CB922" s="93"/>
      <c r="CC922" s="93"/>
      <c r="CD922" s="93"/>
      <c r="CE922" s="93"/>
      <c r="CF922" s="93"/>
      <c r="CG922" s="93"/>
      <c r="CH922" s="93"/>
      <c r="CI922" s="93"/>
      <c r="CJ922" s="93"/>
      <c r="CK922" s="93"/>
      <c r="CL922" s="93"/>
      <c r="CM922" s="93"/>
      <c r="CN922" s="93"/>
      <c r="CO922" s="93"/>
      <c r="CP922" s="93"/>
      <c r="CQ922" s="93"/>
      <c r="CR922" s="93"/>
      <c r="CS922" s="93"/>
      <c r="CT922" s="93"/>
      <c r="CU922" s="93"/>
      <c r="CV922" s="93"/>
      <c r="CW922" s="93"/>
      <c r="CX922" s="93"/>
      <c r="CY922" s="93"/>
      <c r="CZ922" s="93"/>
      <c r="DA922" s="93"/>
      <c r="DB922" s="93"/>
      <c r="DC922" s="93"/>
      <c r="DD922" s="93"/>
      <c r="DE922" s="93"/>
      <c r="DF922" s="93"/>
      <c r="DG922" s="93"/>
      <c r="DH922" s="93"/>
      <c r="DI922" s="93"/>
      <c r="DJ922" s="93"/>
      <c r="DK922" s="93"/>
      <c r="DL922" s="93"/>
      <c r="DM922" s="93"/>
      <c r="DN922" s="93"/>
      <c r="DO922" s="93"/>
      <c r="DP922" s="93"/>
      <c r="DQ922" s="93"/>
      <c r="DR922" s="93"/>
      <c r="DS922" s="93"/>
      <c r="DT922" s="93"/>
      <c r="DU922" s="1"/>
      <c r="DV922" s="1"/>
    </row>
    <row r="923" spans="1:126" ht="4.2" customHeight="1">
      <c r="A923" s="1"/>
      <c r="B923" s="1"/>
      <c r="C923" s="1"/>
      <c r="D923" s="13"/>
      <c r="E923" s="262"/>
      <c r="F923" s="13"/>
      <c r="G923" s="302"/>
      <c r="H923" s="13"/>
      <c r="I923" s="13"/>
      <c r="J923" s="13"/>
      <c r="K923" s="13"/>
      <c r="L923" s="13"/>
      <c r="M923" s="14"/>
      <c r="N923" s="13"/>
      <c r="O923" s="13"/>
      <c r="P923" s="14"/>
      <c r="Q923" s="13"/>
      <c r="R923" s="13"/>
      <c r="S923" s="14"/>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c r="BK923" s="176"/>
      <c r="BL923" s="176"/>
      <c r="BM923" s="176"/>
      <c r="BN923" s="176"/>
      <c r="BO923" s="176"/>
      <c r="BP923" s="176"/>
      <c r="BQ923" s="176"/>
      <c r="BR923" s="176"/>
      <c r="BS923" s="176"/>
      <c r="BT923" s="176"/>
      <c r="BU923" s="176"/>
      <c r="BV923" s="176"/>
      <c r="BW923" s="176"/>
      <c r="BX923" s="176"/>
      <c r="BY923" s="176"/>
      <c r="BZ923" s="176"/>
      <c r="CA923" s="176"/>
      <c r="CB923" s="176"/>
      <c r="CC923" s="176"/>
      <c r="CD923" s="176"/>
      <c r="CE923" s="176"/>
      <c r="CF923" s="176"/>
      <c r="CG923" s="176"/>
      <c r="CH923" s="176"/>
      <c r="CI923" s="176"/>
      <c r="CJ923" s="176"/>
      <c r="CK923" s="176"/>
      <c r="CL923" s="176"/>
      <c r="CM923" s="176"/>
      <c r="CN923" s="176"/>
      <c r="CO923" s="176"/>
      <c r="CP923" s="176"/>
      <c r="CQ923" s="176"/>
      <c r="CR923" s="176"/>
      <c r="CS923" s="176"/>
      <c r="CT923" s="176"/>
      <c r="CU923" s="176"/>
      <c r="CV923" s="176"/>
      <c r="CW923" s="176"/>
      <c r="CX923" s="176"/>
      <c r="CY923" s="176"/>
      <c r="CZ923" s="176"/>
      <c r="DA923" s="176"/>
      <c r="DB923" s="176"/>
      <c r="DC923" s="176"/>
      <c r="DD923" s="176"/>
      <c r="DE923" s="176"/>
      <c r="DF923" s="176"/>
      <c r="DG923" s="176"/>
      <c r="DH923" s="176"/>
      <c r="DI923" s="176"/>
      <c r="DJ923" s="176"/>
      <c r="DK923" s="176"/>
      <c r="DL923" s="176"/>
      <c r="DM923" s="176"/>
      <c r="DN923" s="176"/>
      <c r="DO923" s="176"/>
      <c r="DP923" s="176"/>
      <c r="DQ923" s="176"/>
      <c r="DR923" s="176"/>
      <c r="DS923" s="176"/>
      <c r="DT923" s="176"/>
      <c r="DU923" s="1"/>
      <c r="DV923" s="1"/>
    </row>
    <row r="924" spans="1:126" ht="7.2" customHeight="1">
      <c r="A924" s="1"/>
      <c r="B924" s="1"/>
      <c r="C924" s="1"/>
      <c r="D924" s="1"/>
      <c r="E924" s="261"/>
      <c r="F924" s="47"/>
      <c r="G924" s="229"/>
      <c r="H924" s="1"/>
      <c r="I924" s="1"/>
      <c r="J924" s="1"/>
      <c r="K924" s="1"/>
      <c r="L924" s="1"/>
      <c r="M924" s="5"/>
      <c r="N924" s="1"/>
      <c r="O924" s="1"/>
      <c r="P924" s="5"/>
      <c r="Q924" s="1"/>
      <c r="R924" s="1"/>
      <c r="S924" s="5"/>
      <c r="T924" s="7"/>
      <c r="U924" s="23"/>
      <c r="V924" s="1"/>
      <c r="W924" s="11"/>
      <c r="X924" s="10"/>
      <c r="Y924" s="45"/>
      <c r="Z924" s="92"/>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3"/>
      <c r="CD924" s="93"/>
      <c r="CE924" s="93"/>
      <c r="CF924" s="93"/>
      <c r="CG924" s="93"/>
      <c r="CH924" s="93"/>
      <c r="CI924" s="93"/>
      <c r="CJ924" s="93"/>
      <c r="CK924" s="93"/>
      <c r="CL924" s="93"/>
      <c r="CM924" s="93"/>
      <c r="CN924" s="93"/>
      <c r="CO924" s="93"/>
      <c r="CP924" s="93"/>
      <c r="CQ924" s="93"/>
      <c r="CR924" s="93"/>
      <c r="CS924" s="93"/>
      <c r="CT924" s="93"/>
      <c r="CU924" s="93"/>
      <c r="CV924" s="93"/>
      <c r="CW924" s="93"/>
      <c r="CX924" s="93"/>
      <c r="CY924" s="93"/>
      <c r="CZ924" s="93"/>
      <c r="DA924" s="93"/>
      <c r="DB924" s="93"/>
      <c r="DC924" s="93"/>
      <c r="DD924" s="93"/>
      <c r="DE924" s="93"/>
      <c r="DF924" s="93"/>
      <c r="DG924" s="93"/>
      <c r="DH924" s="93"/>
      <c r="DI924" s="93"/>
      <c r="DJ924" s="93"/>
      <c r="DK924" s="93"/>
      <c r="DL924" s="93"/>
      <c r="DM924" s="93"/>
      <c r="DN924" s="93"/>
      <c r="DO924" s="93"/>
      <c r="DP924" s="93"/>
      <c r="DQ924" s="93"/>
      <c r="DR924" s="93"/>
      <c r="DS924" s="93"/>
      <c r="DT924" s="93"/>
      <c r="DU924" s="1"/>
      <c r="DV924" s="1"/>
    </row>
    <row r="925" spans="1:126" ht="4.2" customHeight="1">
      <c r="A925" s="1"/>
      <c r="B925" s="348"/>
      <c r="C925" s="348"/>
      <c r="D925" s="348"/>
      <c r="E925" s="348"/>
      <c r="F925" s="348"/>
      <c r="G925" s="348"/>
      <c r="H925" s="348"/>
      <c r="I925" s="348"/>
      <c r="J925" s="348"/>
      <c r="K925" s="348"/>
      <c r="L925" s="1"/>
      <c r="M925" s="5"/>
      <c r="N925" s="348"/>
      <c r="O925" s="1"/>
      <c r="P925" s="5"/>
      <c r="Q925" s="1"/>
      <c r="R925" s="1"/>
      <c r="S925" s="5"/>
      <c r="T925" s="7"/>
      <c r="U925" s="23"/>
      <c r="V925" s="1"/>
      <c r="W925" s="348"/>
      <c r="X925" s="10"/>
      <c r="Y925" s="45"/>
      <c r="Z925" s="92"/>
      <c r="AA925" s="351"/>
      <c r="AB925" s="351"/>
      <c r="AC925" s="351"/>
      <c r="AD925" s="351"/>
      <c r="AE925" s="351"/>
      <c r="AF925" s="351"/>
      <c r="AG925" s="351"/>
      <c r="AH925" s="351"/>
      <c r="AI925" s="351"/>
      <c r="AJ925" s="351"/>
      <c r="AK925" s="351"/>
      <c r="AL925" s="351"/>
      <c r="AM925" s="351"/>
      <c r="AN925" s="351"/>
      <c r="AO925" s="351"/>
      <c r="AP925" s="351"/>
      <c r="AQ925" s="351"/>
      <c r="AR925" s="351"/>
      <c r="AS925" s="351"/>
      <c r="AT925" s="351"/>
      <c r="AU925" s="351"/>
      <c r="AV925" s="351"/>
      <c r="AW925" s="351"/>
      <c r="AX925" s="351"/>
      <c r="AY925" s="351"/>
      <c r="AZ925" s="351"/>
      <c r="BA925" s="351"/>
      <c r="BB925" s="351"/>
      <c r="BC925" s="351"/>
      <c r="BD925" s="351"/>
      <c r="BE925" s="351"/>
      <c r="BF925" s="351"/>
      <c r="BG925" s="351"/>
      <c r="BH925" s="351"/>
      <c r="BI925" s="351"/>
      <c r="BJ925" s="351"/>
      <c r="BK925" s="351"/>
      <c r="BL925" s="351"/>
      <c r="BM925" s="351"/>
      <c r="BN925" s="351"/>
      <c r="BO925" s="351"/>
      <c r="BP925" s="351"/>
      <c r="BQ925" s="351"/>
      <c r="BR925" s="351"/>
      <c r="BS925" s="351"/>
      <c r="BT925" s="351"/>
      <c r="BU925" s="351"/>
      <c r="BV925" s="351"/>
      <c r="BW925" s="351"/>
      <c r="BX925" s="351"/>
      <c r="BY925" s="351"/>
      <c r="BZ925" s="351"/>
      <c r="CA925" s="351"/>
      <c r="CB925" s="351"/>
      <c r="CC925" s="351"/>
      <c r="CD925" s="351"/>
      <c r="CE925" s="351"/>
      <c r="CF925" s="351"/>
      <c r="CG925" s="351"/>
      <c r="CH925" s="351"/>
      <c r="CI925" s="351"/>
      <c r="CJ925" s="351"/>
      <c r="CK925" s="351"/>
      <c r="CL925" s="351"/>
      <c r="CM925" s="351"/>
      <c r="CN925" s="351"/>
      <c r="CO925" s="351"/>
      <c r="CP925" s="351"/>
      <c r="CQ925" s="351"/>
      <c r="CR925" s="351"/>
      <c r="CS925" s="351"/>
      <c r="CT925" s="351"/>
      <c r="CU925" s="351"/>
      <c r="CV925" s="351"/>
      <c r="CW925" s="351"/>
      <c r="CX925" s="351"/>
      <c r="CY925" s="351"/>
      <c r="CZ925" s="351"/>
      <c r="DA925" s="351"/>
      <c r="DB925" s="351"/>
      <c r="DC925" s="351"/>
      <c r="DD925" s="351"/>
      <c r="DE925" s="351"/>
      <c r="DF925" s="351"/>
      <c r="DG925" s="351"/>
      <c r="DH925" s="351"/>
      <c r="DI925" s="351"/>
      <c r="DJ925" s="351"/>
      <c r="DK925" s="351"/>
      <c r="DL925" s="351"/>
      <c r="DM925" s="351"/>
      <c r="DN925" s="351"/>
      <c r="DO925" s="351"/>
      <c r="DP925" s="351"/>
      <c r="DQ925" s="351"/>
      <c r="DR925" s="351"/>
      <c r="DS925" s="351"/>
      <c r="DT925" s="351"/>
      <c r="DU925" s="1"/>
      <c r="DV925" s="1"/>
    </row>
    <row r="926" spans="1:126" ht="7.2" customHeight="1">
      <c r="A926" s="1"/>
      <c r="B926" s="1"/>
      <c r="C926" s="1"/>
      <c r="D926" s="1"/>
      <c r="E926" s="261"/>
      <c r="F926" s="47"/>
      <c r="G926" s="229"/>
      <c r="H926" s="1"/>
      <c r="I926" s="1"/>
      <c r="J926" s="1"/>
      <c r="K926" s="1"/>
      <c r="L926" s="1"/>
      <c r="M926" s="5"/>
      <c r="N926" s="1"/>
      <c r="O926" s="1"/>
      <c r="P926" s="5"/>
      <c r="Q926" s="1"/>
      <c r="R926" s="1"/>
      <c r="S926" s="5"/>
      <c r="T926" s="7"/>
      <c r="U926" s="23"/>
      <c r="V926" s="1"/>
      <c r="W926" s="11"/>
      <c r="X926" s="10"/>
      <c r="Y926" s="45"/>
      <c r="Z926" s="92"/>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c r="BS926" s="93"/>
      <c r="BT926" s="93"/>
      <c r="BU926" s="93"/>
      <c r="BV926" s="93"/>
      <c r="BW926" s="93"/>
      <c r="BX926" s="93"/>
      <c r="BY926" s="93"/>
      <c r="BZ926" s="93"/>
      <c r="CA926" s="93"/>
      <c r="CB926" s="93"/>
      <c r="CC926" s="93"/>
      <c r="CD926" s="93"/>
      <c r="CE926" s="93"/>
      <c r="CF926" s="93"/>
      <c r="CG926" s="93"/>
      <c r="CH926" s="93"/>
      <c r="CI926" s="93"/>
      <c r="CJ926" s="93"/>
      <c r="CK926" s="93"/>
      <c r="CL926" s="93"/>
      <c r="CM926" s="93"/>
      <c r="CN926" s="93"/>
      <c r="CO926" s="93"/>
      <c r="CP926" s="93"/>
      <c r="CQ926" s="93"/>
      <c r="CR926" s="93"/>
      <c r="CS926" s="93"/>
      <c r="CT926" s="93"/>
      <c r="CU926" s="93"/>
      <c r="CV926" s="93"/>
      <c r="CW926" s="93"/>
      <c r="CX926" s="93"/>
      <c r="CY926" s="93"/>
      <c r="CZ926" s="93"/>
      <c r="DA926" s="93"/>
      <c r="DB926" s="93"/>
      <c r="DC926" s="93"/>
      <c r="DD926" s="93"/>
      <c r="DE926" s="93"/>
      <c r="DF926" s="93"/>
      <c r="DG926" s="93"/>
      <c r="DH926" s="93"/>
      <c r="DI926" s="93"/>
      <c r="DJ926" s="93"/>
      <c r="DK926" s="93"/>
      <c r="DL926" s="93"/>
      <c r="DM926" s="93"/>
      <c r="DN926" s="93"/>
      <c r="DO926" s="93"/>
      <c r="DP926" s="93"/>
      <c r="DQ926" s="93"/>
      <c r="DR926" s="93"/>
      <c r="DS926" s="93"/>
      <c r="DT926" s="93"/>
      <c r="DU926" s="1"/>
      <c r="DV926" s="1"/>
    </row>
    <row r="927" spans="1:126" ht="7.2" customHeight="1">
      <c r="A927" s="1"/>
      <c r="B927" s="1"/>
      <c r="C927" s="1"/>
      <c r="D927" s="1"/>
      <c r="E927" s="261"/>
      <c r="F927" s="47"/>
      <c r="G927" s="229"/>
      <c r="H927" s="1"/>
      <c r="I927" s="1"/>
      <c r="J927" s="1"/>
      <c r="K927" s="1"/>
      <c r="L927" s="1"/>
      <c r="M927" s="5"/>
      <c r="N927" s="1"/>
      <c r="O927" s="1"/>
      <c r="P927" s="5"/>
      <c r="Q927" s="1"/>
      <c r="R927" s="1"/>
      <c r="S927" s="5"/>
      <c r="T927" s="7"/>
      <c r="U927" s="23"/>
      <c r="V927" s="1"/>
      <c r="W927" s="11"/>
      <c r="X927" s="10"/>
      <c r="Y927" s="45"/>
      <c r="Z927" s="92"/>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c r="BS927" s="93"/>
      <c r="BT927" s="93"/>
      <c r="BU927" s="93"/>
      <c r="BV927" s="93"/>
      <c r="BW927" s="93"/>
      <c r="BX927" s="93"/>
      <c r="BY927" s="93"/>
      <c r="BZ927" s="93"/>
      <c r="CA927" s="93"/>
      <c r="CB927" s="93"/>
      <c r="CC927" s="93"/>
      <c r="CD927" s="93"/>
      <c r="CE927" s="93"/>
      <c r="CF927" s="93"/>
      <c r="CG927" s="93"/>
      <c r="CH927" s="93"/>
      <c r="CI927" s="93"/>
      <c r="CJ927" s="93"/>
      <c r="CK927" s="93"/>
      <c r="CL927" s="93"/>
      <c r="CM927" s="93"/>
      <c r="CN927" s="93"/>
      <c r="CO927" s="93"/>
      <c r="CP927" s="93"/>
      <c r="CQ927" s="93"/>
      <c r="CR927" s="93"/>
      <c r="CS927" s="93"/>
      <c r="CT927" s="93"/>
      <c r="CU927" s="93"/>
      <c r="CV927" s="93"/>
      <c r="CW927" s="93"/>
      <c r="CX927" s="93"/>
      <c r="CY927" s="93"/>
      <c r="CZ927" s="93"/>
      <c r="DA927" s="93"/>
      <c r="DB927" s="93"/>
      <c r="DC927" s="93"/>
      <c r="DD927" s="93"/>
      <c r="DE927" s="93"/>
      <c r="DF927" s="93"/>
      <c r="DG927" s="93"/>
      <c r="DH927" s="93"/>
      <c r="DI927" s="93"/>
      <c r="DJ927" s="93"/>
      <c r="DK927" s="93"/>
      <c r="DL927" s="93"/>
      <c r="DM927" s="93"/>
      <c r="DN927" s="93"/>
      <c r="DO927" s="93"/>
      <c r="DP927" s="93"/>
      <c r="DQ927" s="93"/>
      <c r="DR927" s="93"/>
      <c r="DS927" s="93"/>
      <c r="DT927" s="93"/>
      <c r="DU927" s="1"/>
      <c r="DV927" s="1"/>
    </row>
    <row r="928" spans="1:126" s="38" customFormat="1">
      <c r="A928" s="35"/>
      <c r="B928" s="257" t="s">
        <v>128</v>
      </c>
      <c r="C928" s="35"/>
      <c r="D928" s="35"/>
      <c r="E928" s="9"/>
      <c r="F928" s="50"/>
      <c r="G928" s="373" t="s">
        <v>6</v>
      </c>
      <c r="H928" s="35" t="s">
        <v>29</v>
      </c>
      <c r="I928" s="35"/>
      <c r="J928" s="35"/>
      <c r="K928" s="35"/>
      <c r="L928" s="35"/>
      <c r="M928" s="36"/>
      <c r="N928" s="35" t="str">
        <f>Главная!$Y$8</f>
        <v>итого</v>
      </c>
      <c r="O928" s="35"/>
      <c r="P928" s="5"/>
      <c r="Q928" s="35" t="s">
        <v>25</v>
      </c>
      <c r="R928" s="35"/>
      <c r="S928" s="36"/>
      <c r="T928" s="201"/>
      <c r="U928" s="36"/>
      <c r="V928" s="35"/>
      <c r="W928" s="37">
        <f>SUM($Y928:$DU928)</f>
        <v>0</v>
      </c>
      <c r="X928" s="37"/>
      <c r="Y928" s="45"/>
      <c r="Z928" s="98"/>
      <c r="AA928" s="99">
        <f>IF(AA$8="",0,SUMIFS(AA932:AA1232,$H932:$H1232,$B928&amp;"*"))</f>
        <v>0</v>
      </c>
      <c r="AB928" s="99">
        <f>IF(AB$8="",0,SUMIFS(AB932:AB1232,$H932:$H1232,$B928&amp;"*"))</f>
        <v>0</v>
      </c>
      <c r="AC928" s="99">
        <f>IF(AC$8="",0,SUMIFS(AC932:AC1232,$H932:$H1232,$B928&amp;"*"))</f>
        <v>0</v>
      </c>
      <c r="AD928" s="99">
        <f>IF(AD$8="",0,SUMIFS(AD932:AD1232,$H932:$H1232,$B928&amp;"*"))</f>
        <v>0</v>
      </c>
      <c r="AE928" s="99">
        <f>IF(AE$8="",0,SUMIFS(AE932:AE1232,$H932:$H1232,$B928&amp;"*"))</f>
        <v>0</v>
      </c>
      <c r="AF928" s="99">
        <f t="shared" ref="AF928:CQ928" si="2484">IF(AF$8="",0,SUMIFS(AF932:AF1232,$H932:$H1232,$B928&amp;"*"))</f>
        <v>0</v>
      </c>
      <c r="AG928" s="99">
        <f t="shared" si="2484"/>
        <v>0</v>
      </c>
      <c r="AH928" s="99">
        <f t="shared" si="2484"/>
        <v>0</v>
      </c>
      <c r="AI928" s="99">
        <f t="shared" si="2484"/>
        <v>0</v>
      </c>
      <c r="AJ928" s="99">
        <f t="shared" si="2484"/>
        <v>0</v>
      </c>
      <c r="AK928" s="99">
        <f t="shared" si="2484"/>
        <v>0</v>
      </c>
      <c r="AL928" s="99">
        <f t="shared" si="2484"/>
        <v>0</v>
      </c>
      <c r="AM928" s="99">
        <f t="shared" si="2484"/>
        <v>0</v>
      </c>
      <c r="AN928" s="99">
        <f t="shared" si="2484"/>
        <v>0</v>
      </c>
      <c r="AO928" s="99">
        <f t="shared" si="2484"/>
        <v>0</v>
      </c>
      <c r="AP928" s="99">
        <f t="shared" si="2484"/>
        <v>0</v>
      </c>
      <c r="AQ928" s="99">
        <f t="shared" si="2484"/>
        <v>0</v>
      </c>
      <c r="AR928" s="99">
        <f t="shared" si="2484"/>
        <v>0</v>
      </c>
      <c r="AS928" s="99">
        <f t="shared" si="2484"/>
        <v>0</v>
      </c>
      <c r="AT928" s="99">
        <f t="shared" si="2484"/>
        <v>0</v>
      </c>
      <c r="AU928" s="99">
        <f t="shared" si="2484"/>
        <v>0</v>
      </c>
      <c r="AV928" s="99">
        <f t="shared" si="2484"/>
        <v>0</v>
      </c>
      <c r="AW928" s="99">
        <f t="shared" si="2484"/>
        <v>0</v>
      </c>
      <c r="AX928" s="99">
        <f t="shared" si="2484"/>
        <v>0</v>
      </c>
      <c r="AY928" s="99">
        <f t="shared" si="2484"/>
        <v>0</v>
      </c>
      <c r="AZ928" s="99">
        <f t="shared" si="2484"/>
        <v>0</v>
      </c>
      <c r="BA928" s="99">
        <f t="shared" si="2484"/>
        <v>0</v>
      </c>
      <c r="BB928" s="99">
        <f t="shared" si="2484"/>
        <v>0</v>
      </c>
      <c r="BC928" s="99">
        <f t="shared" si="2484"/>
        <v>0</v>
      </c>
      <c r="BD928" s="99">
        <f t="shared" si="2484"/>
        <v>0</v>
      </c>
      <c r="BE928" s="99">
        <f t="shared" si="2484"/>
        <v>0</v>
      </c>
      <c r="BF928" s="99">
        <f t="shared" si="2484"/>
        <v>0</v>
      </c>
      <c r="BG928" s="99">
        <f t="shared" si="2484"/>
        <v>0</v>
      </c>
      <c r="BH928" s="99">
        <f t="shared" si="2484"/>
        <v>0</v>
      </c>
      <c r="BI928" s="99">
        <f t="shared" si="2484"/>
        <v>0</v>
      </c>
      <c r="BJ928" s="99">
        <f t="shared" si="2484"/>
        <v>0</v>
      </c>
      <c r="BK928" s="99">
        <f t="shared" si="2484"/>
        <v>0</v>
      </c>
      <c r="BL928" s="99">
        <f t="shared" si="2484"/>
        <v>0</v>
      </c>
      <c r="BM928" s="99">
        <f t="shared" si="2484"/>
        <v>0</v>
      </c>
      <c r="BN928" s="99">
        <f t="shared" si="2484"/>
        <v>0</v>
      </c>
      <c r="BO928" s="99">
        <f t="shared" si="2484"/>
        <v>0</v>
      </c>
      <c r="BP928" s="99">
        <f t="shared" si="2484"/>
        <v>0</v>
      </c>
      <c r="BQ928" s="99">
        <f t="shared" si="2484"/>
        <v>0</v>
      </c>
      <c r="BR928" s="99">
        <f t="shared" si="2484"/>
        <v>0</v>
      </c>
      <c r="BS928" s="99">
        <f t="shared" si="2484"/>
        <v>0</v>
      </c>
      <c r="BT928" s="99">
        <f t="shared" si="2484"/>
        <v>0</v>
      </c>
      <c r="BU928" s="99">
        <f t="shared" si="2484"/>
        <v>0</v>
      </c>
      <c r="BV928" s="99">
        <f t="shared" si="2484"/>
        <v>0</v>
      </c>
      <c r="BW928" s="99">
        <f t="shared" si="2484"/>
        <v>0</v>
      </c>
      <c r="BX928" s="99">
        <f t="shared" si="2484"/>
        <v>0</v>
      </c>
      <c r="BY928" s="99">
        <f t="shared" si="2484"/>
        <v>0</v>
      </c>
      <c r="BZ928" s="99">
        <f t="shared" si="2484"/>
        <v>0</v>
      </c>
      <c r="CA928" s="99">
        <f t="shared" si="2484"/>
        <v>0</v>
      </c>
      <c r="CB928" s="99">
        <f t="shared" si="2484"/>
        <v>0</v>
      </c>
      <c r="CC928" s="99">
        <f t="shared" si="2484"/>
        <v>0</v>
      </c>
      <c r="CD928" s="99">
        <f t="shared" si="2484"/>
        <v>0</v>
      </c>
      <c r="CE928" s="99">
        <f t="shared" si="2484"/>
        <v>0</v>
      </c>
      <c r="CF928" s="99">
        <f t="shared" si="2484"/>
        <v>0</v>
      </c>
      <c r="CG928" s="99">
        <f t="shared" si="2484"/>
        <v>0</v>
      </c>
      <c r="CH928" s="99">
        <f t="shared" si="2484"/>
        <v>0</v>
      </c>
      <c r="CI928" s="99">
        <f t="shared" si="2484"/>
        <v>0</v>
      </c>
      <c r="CJ928" s="99">
        <f t="shared" si="2484"/>
        <v>0</v>
      </c>
      <c r="CK928" s="99">
        <f t="shared" si="2484"/>
        <v>0</v>
      </c>
      <c r="CL928" s="99">
        <f t="shared" si="2484"/>
        <v>0</v>
      </c>
      <c r="CM928" s="99">
        <f t="shared" si="2484"/>
        <v>0</v>
      </c>
      <c r="CN928" s="99">
        <f t="shared" si="2484"/>
        <v>0</v>
      </c>
      <c r="CO928" s="99">
        <f t="shared" si="2484"/>
        <v>0</v>
      </c>
      <c r="CP928" s="99">
        <f t="shared" si="2484"/>
        <v>0</v>
      </c>
      <c r="CQ928" s="99">
        <f t="shared" si="2484"/>
        <v>0</v>
      </c>
      <c r="CR928" s="99">
        <f t="shared" ref="CR928:DT928" si="2485">IF(CR$8="",0,SUMIFS(CR932:CR1232,$H932:$H1232,$B928&amp;"*"))</f>
        <v>0</v>
      </c>
      <c r="CS928" s="99">
        <f t="shared" si="2485"/>
        <v>0</v>
      </c>
      <c r="CT928" s="99">
        <f t="shared" si="2485"/>
        <v>0</v>
      </c>
      <c r="CU928" s="99">
        <f t="shared" si="2485"/>
        <v>0</v>
      </c>
      <c r="CV928" s="99">
        <f t="shared" si="2485"/>
        <v>0</v>
      </c>
      <c r="CW928" s="99">
        <f t="shared" si="2485"/>
        <v>0</v>
      </c>
      <c r="CX928" s="99">
        <f t="shared" si="2485"/>
        <v>0</v>
      </c>
      <c r="CY928" s="99">
        <f t="shared" si="2485"/>
        <v>0</v>
      </c>
      <c r="CZ928" s="99">
        <f t="shared" si="2485"/>
        <v>0</v>
      </c>
      <c r="DA928" s="99">
        <f t="shared" si="2485"/>
        <v>0</v>
      </c>
      <c r="DB928" s="99">
        <f t="shared" si="2485"/>
        <v>0</v>
      </c>
      <c r="DC928" s="99">
        <f t="shared" si="2485"/>
        <v>0</v>
      </c>
      <c r="DD928" s="99">
        <f t="shared" si="2485"/>
        <v>0</v>
      </c>
      <c r="DE928" s="99">
        <f t="shared" si="2485"/>
        <v>0</v>
      </c>
      <c r="DF928" s="99">
        <f t="shared" si="2485"/>
        <v>0</v>
      </c>
      <c r="DG928" s="99">
        <f t="shared" si="2485"/>
        <v>0</v>
      </c>
      <c r="DH928" s="99">
        <f t="shared" si="2485"/>
        <v>0</v>
      </c>
      <c r="DI928" s="99">
        <f t="shared" si="2485"/>
        <v>0</v>
      </c>
      <c r="DJ928" s="99">
        <f t="shared" si="2485"/>
        <v>0</v>
      </c>
      <c r="DK928" s="99">
        <f t="shared" si="2485"/>
        <v>0</v>
      </c>
      <c r="DL928" s="99">
        <f t="shared" si="2485"/>
        <v>0</v>
      </c>
      <c r="DM928" s="99">
        <f t="shared" si="2485"/>
        <v>0</v>
      </c>
      <c r="DN928" s="99">
        <f t="shared" si="2485"/>
        <v>0</v>
      </c>
      <c r="DO928" s="99">
        <f t="shared" si="2485"/>
        <v>0</v>
      </c>
      <c r="DP928" s="99">
        <f t="shared" si="2485"/>
        <v>0</v>
      </c>
      <c r="DQ928" s="99">
        <f t="shared" si="2485"/>
        <v>0</v>
      </c>
      <c r="DR928" s="99">
        <f t="shared" si="2485"/>
        <v>0</v>
      </c>
      <c r="DS928" s="99">
        <f t="shared" si="2485"/>
        <v>0</v>
      </c>
      <c r="DT928" s="99">
        <f t="shared" si="2485"/>
        <v>0</v>
      </c>
      <c r="DU928" s="35"/>
      <c r="DV928" s="35"/>
    </row>
    <row r="929" spans="1:126" s="38" customFormat="1">
      <c r="A929" s="35"/>
      <c r="B929" s="257" t="s">
        <v>143</v>
      </c>
      <c r="C929" s="35"/>
      <c r="D929" s="35"/>
      <c r="E929" s="9" t="s">
        <v>107</v>
      </c>
      <c r="F929" s="50"/>
      <c r="G929" s="373" t="s">
        <v>6</v>
      </c>
      <c r="H929" s="35" t="s">
        <v>164</v>
      </c>
      <c r="I929" s="35"/>
      <c r="J929" s="35"/>
      <c r="K929" s="35"/>
      <c r="L929" s="35"/>
      <c r="M929" s="36"/>
      <c r="N929" s="35" t="str">
        <f>Главная!$Y$8</f>
        <v>итого</v>
      </c>
      <c r="O929" s="35"/>
      <c r="P929" s="5"/>
      <c r="Q929" s="35" t="s">
        <v>25</v>
      </c>
      <c r="R929" s="35"/>
      <c r="S929" s="36"/>
      <c r="T929" s="201"/>
      <c r="U929" s="36"/>
      <c r="V929" s="35"/>
      <c r="W929" s="37">
        <f>SUM($Y929:$DU929)</f>
        <v>0</v>
      </c>
      <c r="X929" s="37"/>
      <c r="Y929" s="45"/>
      <c r="Z929" s="98"/>
      <c r="AA929" s="99">
        <f>IF(AA$8="",0,SUMIFS(AA932:AA1232,$H932:$H1232,$B929&amp;"*",$E932:$E1232,"&lt;&gt;"&amp;"ндс(-)")+SUMIFS(AA932:AA1232,$H932:$H1232,$B929&amp;"*",$E932:$E1232,"ндс(-)")/(1+Главная!$N$23))</f>
        <v>0</v>
      </c>
      <c r="AB929" s="99">
        <f>IF(AB$8="",0,SUMIFS(AB932:AB1232,$H932:$H1232,$B929&amp;"*",$E932:$E1232,"&lt;&gt;"&amp;"ндс(-)")+SUMIFS(AB932:AB1232,$H932:$H1232,$B929&amp;"*",$E932:$E1232,"ндс(-)")/(1+Главная!$N$23))</f>
        <v>0</v>
      </c>
      <c r="AC929" s="99">
        <f>IF(AC$8="",0,SUMIFS(AC932:AC1232,$H932:$H1232,$B929&amp;"*",$E932:$E1232,"&lt;&gt;"&amp;"ндс(-)")+SUMIFS(AC932:AC1232,$H932:$H1232,$B929&amp;"*",$E932:$E1232,"ндс(-)")/(1+Главная!$N$23))</f>
        <v>0</v>
      </c>
      <c r="AD929" s="99">
        <f>IF(AD$8="",0,SUMIFS(AD932:AD1232,$H932:$H1232,$B929&amp;"*",$E932:$E1232,"&lt;&gt;"&amp;"ндс(-)")+SUMIFS(AD932:AD1232,$H932:$H1232,$B929&amp;"*",$E932:$E1232,"ндс(-)")/(1+Главная!$N$23))</f>
        <v>0</v>
      </c>
      <c r="AE929" s="99">
        <f>IF(AE$8="",0,SUMIFS(AE932:AE1232,$H932:$H1232,$B929&amp;"*",$E932:$E1232,"&lt;&gt;"&amp;"ндс(-)")+SUMIFS(AE932:AE1232,$H932:$H1232,$B929&amp;"*",$E932:$E1232,"ндс(-)")/(1+Главная!$N$23))</f>
        <v>0</v>
      </c>
      <c r="AF929" s="99">
        <f>IF(AF$8="",0,SUMIFS(AF932:AF1232,$H932:$H1232,$B929&amp;"*",$E932:$E1232,"&lt;&gt;"&amp;"ндс(-)")+SUMIFS(AF932:AF1232,$H932:$H1232,$B929&amp;"*",$E932:$E1232,"ндс(-)")/(1+Главная!$N$23))</f>
        <v>0</v>
      </c>
      <c r="AG929" s="99">
        <f>IF(AG$8="",0,SUMIFS(AG932:AG1232,$H932:$H1232,$B929&amp;"*",$E932:$E1232,"&lt;&gt;"&amp;"ндс(-)")+SUMIFS(AG932:AG1232,$H932:$H1232,$B929&amp;"*",$E932:$E1232,"ндс(-)")/(1+Главная!$N$23))</f>
        <v>0</v>
      </c>
      <c r="AH929" s="99">
        <f>IF(AH$8="",0,SUMIFS(AH932:AH1232,$H932:$H1232,$B929&amp;"*",$E932:$E1232,"&lt;&gt;"&amp;"ндс(-)")+SUMIFS(AH932:AH1232,$H932:$H1232,$B929&amp;"*",$E932:$E1232,"ндс(-)")/(1+Главная!$N$23))</f>
        <v>0</v>
      </c>
      <c r="AI929" s="99">
        <f>IF(AI$8="",0,SUMIFS(AI932:AI1232,$H932:$H1232,$B929&amp;"*",$E932:$E1232,"&lt;&gt;"&amp;"ндс(-)")+SUMIFS(AI932:AI1232,$H932:$H1232,$B929&amp;"*",$E932:$E1232,"ндс(-)")/(1+Главная!$N$23))</f>
        <v>0</v>
      </c>
      <c r="AJ929" s="99">
        <f>IF(AJ$8="",0,SUMIFS(AJ932:AJ1232,$H932:$H1232,$B929&amp;"*",$E932:$E1232,"&lt;&gt;"&amp;"ндс(-)")+SUMIFS(AJ932:AJ1232,$H932:$H1232,$B929&amp;"*",$E932:$E1232,"ндс(-)")/(1+Главная!$N$23))</f>
        <v>0</v>
      </c>
      <c r="AK929" s="99">
        <f>IF(AK$8="",0,SUMIFS(AK932:AK1232,$H932:$H1232,$B929&amp;"*",$E932:$E1232,"&lt;&gt;"&amp;"ндс(-)")+SUMIFS(AK932:AK1232,$H932:$H1232,$B929&amp;"*",$E932:$E1232,"ндс(-)")/(1+Главная!$N$23))</f>
        <v>0</v>
      </c>
      <c r="AL929" s="99">
        <f>IF(AL$8="",0,SUMIFS(AL932:AL1232,$H932:$H1232,$B929&amp;"*",$E932:$E1232,"&lt;&gt;"&amp;"ндс(-)")+SUMIFS(AL932:AL1232,$H932:$H1232,$B929&amp;"*",$E932:$E1232,"ндс(-)")/(1+Главная!$N$23))</f>
        <v>0</v>
      </c>
      <c r="AM929" s="99">
        <f>IF(AM$8="",0,SUMIFS(AM932:AM1232,$H932:$H1232,$B929&amp;"*",$E932:$E1232,"&lt;&gt;"&amp;"ндс(-)")+SUMIFS(AM932:AM1232,$H932:$H1232,$B929&amp;"*",$E932:$E1232,"ндс(-)")/(1+Главная!$N$23))</f>
        <v>0</v>
      </c>
      <c r="AN929" s="99">
        <f>IF(AN$8="",0,SUMIFS(AN932:AN1232,$H932:$H1232,$B929&amp;"*",$E932:$E1232,"&lt;&gt;"&amp;"ндс(-)")+SUMIFS(AN932:AN1232,$H932:$H1232,$B929&amp;"*",$E932:$E1232,"ндс(-)")/(1+Главная!$N$23))</f>
        <v>0</v>
      </c>
      <c r="AO929" s="99">
        <f>IF(AO$8="",0,SUMIFS(AO932:AO1232,$H932:$H1232,$B929&amp;"*",$E932:$E1232,"&lt;&gt;"&amp;"ндс(-)")+SUMIFS(AO932:AO1232,$H932:$H1232,$B929&amp;"*",$E932:$E1232,"ндс(-)")/(1+Главная!$N$23))</f>
        <v>0</v>
      </c>
      <c r="AP929" s="99">
        <f>IF(AP$8="",0,SUMIFS(AP932:AP1232,$H932:$H1232,$B929&amp;"*",$E932:$E1232,"&lt;&gt;"&amp;"ндс(-)")+SUMIFS(AP932:AP1232,$H932:$H1232,$B929&amp;"*",$E932:$E1232,"ндс(-)")/(1+Главная!$N$23))</f>
        <v>0</v>
      </c>
      <c r="AQ929" s="99">
        <f>IF(AQ$8="",0,SUMIFS(AQ932:AQ1232,$H932:$H1232,$B929&amp;"*",$E932:$E1232,"&lt;&gt;"&amp;"ндс(-)")+SUMIFS(AQ932:AQ1232,$H932:$H1232,$B929&amp;"*",$E932:$E1232,"ндс(-)")/(1+Главная!$N$23))</f>
        <v>0</v>
      </c>
      <c r="AR929" s="99">
        <f>IF(AR$8="",0,SUMIFS(AR932:AR1232,$H932:$H1232,$B929&amp;"*",$E932:$E1232,"&lt;&gt;"&amp;"ндс(-)")+SUMIFS(AR932:AR1232,$H932:$H1232,$B929&amp;"*",$E932:$E1232,"ндс(-)")/(1+Главная!$N$23))</f>
        <v>0</v>
      </c>
      <c r="AS929" s="99">
        <f>IF(AS$8="",0,SUMIFS(AS932:AS1232,$H932:$H1232,$B929&amp;"*",$E932:$E1232,"&lt;&gt;"&amp;"ндс(-)")+SUMIFS(AS932:AS1232,$H932:$H1232,$B929&amp;"*",$E932:$E1232,"ндс(-)")/(1+Главная!$N$23))</f>
        <v>0</v>
      </c>
      <c r="AT929" s="99">
        <f>IF(AT$8="",0,SUMIFS(AT932:AT1232,$H932:$H1232,$B929&amp;"*",$E932:$E1232,"&lt;&gt;"&amp;"ндс(-)")+SUMIFS(AT932:AT1232,$H932:$H1232,$B929&amp;"*",$E932:$E1232,"ндс(-)")/(1+Главная!$N$23))</f>
        <v>0</v>
      </c>
      <c r="AU929" s="99">
        <f>IF(AU$8="",0,SUMIFS(AU932:AU1232,$H932:$H1232,$B929&amp;"*",$E932:$E1232,"&lt;&gt;"&amp;"ндс(-)")+SUMIFS(AU932:AU1232,$H932:$H1232,$B929&amp;"*",$E932:$E1232,"ндс(-)")/(1+Главная!$N$23))</f>
        <v>0</v>
      </c>
      <c r="AV929" s="99">
        <f>IF(AV$8="",0,SUMIFS(AV932:AV1232,$H932:$H1232,$B929&amp;"*",$E932:$E1232,"&lt;&gt;"&amp;"ндс(-)")+SUMIFS(AV932:AV1232,$H932:$H1232,$B929&amp;"*",$E932:$E1232,"ндс(-)")/(1+Главная!$N$23))</f>
        <v>0</v>
      </c>
      <c r="AW929" s="99">
        <f>IF(AW$8="",0,SUMIFS(AW932:AW1232,$H932:$H1232,$B929&amp;"*",$E932:$E1232,"&lt;&gt;"&amp;"ндс(-)")+SUMIFS(AW932:AW1232,$H932:$H1232,$B929&amp;"*",$E932:$E1232,"ндс(-)")/(1+Главная!$N$23))</f>
        <v>0</v>
      </c>
      <c r="AX929" s="99">
        <f>IF(AX$8="",0,SUMIFS(AX932:AX1232,$H932:$H1232,$B929&amp;"*",$E932:$E1232,"&lt;&gt;"&amp;"ндс(-)")+SUMIFS(AX932:AX1232,$H932:$H1232,$B929&amp;"*",$E932:$E1232,"ндс(-)")/(1+Главная!$N$23))</f>
        <v>0</v>
      </c>
      <c r="AY929" s="99">
        <f>IF(AY$8="",0,SUMIFS(AY932:AY1232,$H932:$H1232,$B929&amp;"*",$E932:$E1232,"&lt;&gt;"&amp;"ндс(-)")+SUMIFS(AY932:AY1232,$H932:$H1232,$B929&amp;"*",$E932:$E1232,"ндс(-)")/(1+Главная!$N$23))</f>
        <v>0</v>
      </c>
      <c r="AZ929" s="99">
        <f>IF(AZ$8="",0,SUMIFS(AZ932:AZ1232,$H932:$H1232,$B929&amp;"*",$E932:$E1232,"&lt;&gt;"&amp;"ндс(-)")+SUMIFS(AZ932:AZ1232,$H932:$H1232,$B929&amp;"*",$E932:$E1232,"ндс(-)")/(1+Главная!$N$23))</f>
        <v>0</v>
      </c>
      <c r="BA929" s="99">
        <f>IF(BA$8="",0,SUMIFS(BA932:BA1232,$H932:$H1232,$B929&amp;"*",$E932:$E1232,"&lt;&gt;"&amp;"ндс(-)")+SUMIFS(BA932:BA1232,$H932:$H1232,$B929&amp;"*",$E932:$E1232,"ндс(-)")/(1+Главная!$N$23))</f>
        <v>0</v>
      </c>
      <c r="BB929" s="99">
        <f>IF(BB$8="",0,SUMIFS(BB932:BB1232,$H932:$H1232,$B929&amp;"*",$E932:$E1232,"&lt;&gt;"&amp;"ндс(-)")+SUMIFS(BB932:BB1232,$H932:$H1232,$B929&amp;"*",$E932:$E1232,"ндс(-)")/(1+Главная!$N$23))</f>
        <v>0</v>
      </c>
      <c r="BC929" s="99">
        <f>IF(BC$8="",0,SUMIFS(BC932:BC1232,$H932:$H1232,$B929&amp;"*",$E932:$E1232,"&lt;&gt;"&amp;"ндс(-)")+SUMIFS(BC932:BC1232,$H932:$H1232,$B929&amp;"*",$E932:$E1232,"ндс(-)")/(1+Главная!$N$23))</f>
        <v>0</v>
      </c>
      <c r="BD929" s="99">
        <f>IF(BD$8="",0,SUMIFS(BD932:BD1232,$H932:$H1232,$B929&amp;"*",$E932:$E1232,"&lt;&gt;"&amp;"ндс(-)")+SUMIFS(BD932:BD1232,$H932:$H1232,$B929&amp;"*",$E932:$E1232,"ндс(-)")/(1+Главная!$N$23))</f>
        <v>0</v>
      </c>
      <c r="BE929" s="99">
        <f>IF(BE$8="",0,SUMIFS(BE932:BE1232,$H932:$H1232,$B929&amp;"*",$E932:$E1232,"&lt;&gt;"&amp;"ндс(-)")+SUMIFS(BE932:BE1232,$H932:$H1232,$B929&amp;"*",$E932:$E1232,"ндс(-)")/(1+Главная!$N$23))</f>
        <v>0</v>
      </c>
      <c r="BF929" s="99">
        <f>IF(BF$8="",0,SUMIFS(BF932:BF1232,$H932:$H1232,$B929&amp;"*",$E932:$E1232,"&lt;&gt;"&amp;"ндс(-)")+SUMIFS(BF932:BF1232,$H932:$H1232,$B929&amp;"*",$E932:$E1232,"ндс(-)")/(1+Главная!$N$23))</f>
        <v>0</v>
      </c>
      <c r="BG929" s="99">
        <f>IF(BG$8="",0,SUMIFS(BG932:BG1232,$H932:$H1232,$B929&amp;"*",$E932:$E1232,"&lt;&gt;"&amp;"ндс(-)")+SUMIFS(BG932:BG1232,$H932:$H1232,$B929&amp;"*",$E932:$E1232,"ндс(-)")/(1+Главная!$N$23))</f>
        <v>0</v>
      </c>
      <c r="BH929" s="99">
        <f>IF(BH$8="",0,SUMIFS(BH932:BH1232,$H932:$H1232,$B929&amp;"*",$E932:$E1232,"&lt;&gt;"&amp;"ндс(-)")+SUMIFS(BH932:BH1232,$H932:$H1232,$B929&amp;"*",$E932:$E1232,"ндс(-)")/(1+Главная!$N$23))</f>
        <v>0</v>
      </c>
      <c r="BI929" s="99">
        <f>IF(BI$8="",0,SUMIFS(BI932:BI1232,$H932:$H1232,$B929&amp;"*",$E932:$E1232,"&lt;&gt;"&amp;"ндс(-)")+SUMIFS(BI932:BI1232,$H932:$H1232,$B929&amp;"*",$E932:$E1232,"ндс(-)")/(1+Главная!$N$23))</f>
        <v>0</v>
      </c>
      <c r="BJ929" s="99">
        <f>IF(BJ$8="",0,SUMIFS(BJ932:BJ1232,$H932:$H1232,$B929&amp;"*",$E932:$E1232,"&lt;&gt;"&amp;"ндс(-)")+SUMIFS(BJ932:BJ1232,$H932:$H1232,$B929&amp;"*",$E932:$E1232,"ндс(-)")/(1+Главная!$N$23))</f>
        <v>0</v>
      </c>
      <c r="BK929" s="99">
        <f>IF(BK$8="",0,SUMIFS(BK932:BK1232,$H932:$H1232,$B929&amp;"*",$E932:$E1232,"&lt;&gt;"&amp;"ндс(-)")+SUMIFS(BK932:BK1232,$H932:$H1232,$B929&amp;"*",$E932:$E1232,"ндс(-)")/(1+Главная!$N$23))</f>
        <v>0</v>
      </c>
      <c r="BL929" s="99">
        <f>IF(BL$8="",0,SUMIFS(BL932:BL1232,$H932:$H1232,$B929&amp;"*",$E932:$E1232,"&lt;&gt;"&amp;"ндс(-)")+SUMIFS(BL932:BL1232,$H932:$H1232,$B929&amp;"*",$E932:$E1232,"ндс(-)")/(1+Главная!$N$23))</f>
        <v>0</v>
      </c>
      <c r="BM929" s="99">
        <f>IF(BM$8="",0,SUMIFS(BM932:BM1232,$H932:$H1232,$B929&amp;"*",$E932:$E1232,"&lt;&gt;"&amp;"ндс(-)")+SUMIFS(BM932:BM1232,$H932:$H1232,$B929&amp;"*",$E932:$E1232,"ндс(-)")/(1+Главная!$N$23))</f>
        <v>0</v>
      </c>
      <c r="BN929" s="99">
        <f>IF(BN$8="",0,SUMIFS(BN932:BN1232,$H932:$H1232,$B929&amp;"*",$E932:$E1232,"&lt;&gt;"&amp;"ндс(-)")+SUMIFS(BN932:BN1232,$H932:$H1232,$B929&amp;"*",$E932:$E1232,"ндс(-)")/(1+Главная!$N$23))</f>
        <v>0</v>
      </c>
      <c r="BO929" s="99">
        <f>IF(BO$8="",0,SUMIFS(BO932:BO1232,$H932:$H1232,$B929&amp;"*",$E932:$E1232,"&lt;&gt;"&amp;"ндс(-)")+SUMIFS(BO932:BO1232,$H932:$H1232,$B929&amp;"*",$E932:$E1232,"ндс(-)")/(1+Главная!$N$23))</f>
        <v>0</v>
      </c>
      <c r="BP929" s="99">
        <f>IF(BP$8="",0,SUMIFS(BP932:BP1232,$H932:$H1232,$B929&amp;"*",$E932:$E1232,"&lt;&gt;"&amp;"ндс(-)")+SUMIFS(BP932:BP1232,$H932:$H1232,$B929&amp;"*",$E932:$E1232,"ндс(-)")/(1+Главная!$N$23))</f>
        <v>0</v>
      </c>
      <c r="BQ929" s="99">
        <f>IF(BQ$8="",0,SUMIFS(BQ932:BQ1232,$H932:$H1232,$B929&amp;"*",$E932:$E1232,"&lt;&gt;"&amp;"ндс(-)")+SUMIFS(BQ932:BQ1232,$H932:$H1232,$B929&amp;"*",$E932:$E1232,"ндс(-)")/(1+Главная!$N$23))</f>
        <v>0</v>
      </c>
      <c r="BR929" s="99">
        <f>IF(BR$8="",0,SUMIFS(BR932:BR1232,$H932:$H1232,$B929&amp;"*",$E932:$E1232,"&lt;&gt;"&amp;"ндс(-)")+SUMIFS(BR932:BR1232,$H932:$H1232,$B929&amp;"*",$E932:$E1232,"ндс(-)")/(1+Главная!$N$23))</f>
        <v>0</v>
      </c>
      <c r="BS929" s="99">
        <f>IF(BS$8="",0,SUMIFS(BS932:BS1232,$H932:$H1232,$B929&amp;"*",$E932:$E1232,"&lt;&gt;"&amp;"ндс(-)")+SUMIFS(BS932:BS1232,$H932:$H1232,$B929&amp;"*",$E932:$E1232,"ндс(-)")/(1+Главная!$N$23))</f>
        <v>0</v>
      </c>
      <c r="BT929" s="99">
        <f>IF(BT$8="",0,SUMIFS(BT932:BT1232,$H932:$H1232,$B929&amp;"*",$E932:$E1232,"&lt;&gt;"&amp;"ндс(-)")+SUMIFS(BT932:BT1232,$H932:$H1232,$B929&amp;"*",$E932:$E1232,"ндс(-)")/(1+Главная!$N$23))</f>
        <v>0</v>
      </c>
      <c r="BU929" s="99">
        <f>IF(BU$8="",0,SUMIFS(BU932:BU1232,$H932:$H1232,$B929&amp;"*",$E932:$E1232,"&lt;&gt;"&amp;"ндс(-)")+SUMIFS(BU932:BU1232,$H932:$H1232,$B929&amp;"*",$E932:$E1232,"ндс(-)")/(1+Главная!$N$23))</f>
        <v>0</v>
      </c>
      <c r="BV929" s="99">
        <f>IF(BV$8="",0,SUMIFS(BV932:BV1232,$H932:$H1232,$B929&amp;"*",$E932:$E1232,"&lt;&gt;"&amp;"ндс(-)")+SUMIFS(BV932:BV1232,$H932:$H1232,$B929&amp;"*",$E932:$E1232,"ндс(-)")/(1+Главная!$N$23))</f>
        <v>0</v>
      </c>
      <c r="BW929" s="99">
        <f>IF(BW$8="",0,SUMIFS(BW932:BW1232,$H932:$H1232,$B929&amp;"*",$E932:$E1232,"&lt;&gt;"&amp;"ндс(-)")+SUMIFS(BW932:BW1232,$H932:$H1232,$B929&amp;"*",$E932:$E1232,"ндс(-)")/(1+Главная!$N$23))</f>
        <v>0</v>
      </c>
      <c r="BX929" s="99">
        <f>IF(BX$8="",0,SUMIFS(BX932:BX1232,$H932:$H1232,$B929&amp;"*",$E932:$E1232,"&lt;&gt;"&amp;"ндс(-)")+SUMIFS(BX932:BX1232,$H932:$H1232,$B929&amp;"*",$E932:$E1232,"ндс(-)")/(1+Главная!$N$23))</f>
        <v>0</v>
      </c>
      <c r="BY929" s="99">
        <f>IF(BY$8="",0,SUMIFS(BY932:BY1232,$H932:$H1232,$B929&amp;"*",$E932:$E1232,"&lt;&gt;"&amp;"ндс(-)")+SUMIFS(BY932:BY1232,$H932:$H1232,$B929&amp;"*",$E932:$E1232,"ндс(-)")/(1+Главная!$N$23))</f>
        <v>0</v>
      </c>
      <c r="BZ929" s="99">
        <f>IF(BZ$8="",0,SUMIFS(BZ932:BZ1232,$H932:$H1232,$B929&amp;"*",$E932:$E1232,"&lt;&gt;"&amp;"ндс(-)")+SUMIFS(BZ932:BZ1232,$H932:$H1232,$B929&amp;"*",$E932:$E1232,"ндс(-)")/(1+Главная!$N$23))</f>
        <v>0</v>
      </c>
      <c r="CA929" s="99">
        <f>IF(CA$8="",0,SUMIFS(CA932:CA1232,$H932:$H1232,$B929&amp;"*",$E932:$E1232,"&lt;&gt;"&amp;"ндс(-)")+SUMIFS(CA932:CA1232,$H932:$H1232,$B929&amp;"*",$E932:$E1232,"ндс(-)")/(1+Главная!$N$23))</f>
        <v>0</v>
      </c>
      <c r="CB929" s="99">
        <f>IF(CB$8="",0,SUMIFS(CB932:CB1232,$H932:$H1232,$B929&amp;"*",$E932:$E1232,"&lt;&gt;"&amp;"ндс(-)")+SUMIFS(CB932:CB1232,$H932:$H1232,$B929&amp;"*",$E932:$E1232,"ндс(-)")/(1+Главная!$N$23))</f>
        <v>0</v>
      </c>
      <c r="CC929" s="99">
        <f>IF(CC$8="",0,SUMIFS(CC932:CC1232,$H932:$H1232,$B929&amp;"*",$E932:$E1232,"&lt;&gt;"&amp;"ндс(-)")+SUMIFS(CC932:CC1232,$H932:$H1232,$B929&amp;"*",$E932:$E1232,"ндс(-)")/(1+Главная!$N$23))</f>
        <v>0</v>
      </c>
      <c r="CD929" s="99">
        <f>IF(CD$8="",0,SUMIFS(CD932:CD1232,$H932:$H1232,$B929&amp;"*",$E932:$E1232,"&lt;&gt;"&amp;"ндс(-)")+SUMIFS(CD932:CD1232,$H932:$H1232,$B929&amp;"*",$E932:$E1232,"ндс(-)")/(1+Главная!$N$23))</f>
        <v>0</v>
      </c>
      <c r="CE929" s="99">
        <f>IF(CE$8="",0,SUMIFS(CE932:CE1232,$H932:$H1232,$B929&amp;"*",$E932:$E1232,"&lt;&gt;"&amp;"ндс(-)")+SUMIFS(CE932:CE1232,$H932:$H1232,$B929&amp;"*",$E932:$E1232,"ндс(-)")/(1+Главная!$N$23))</f>
        <v>0</v>
      </c>
      <c r="CF929" s="99">
        <f>IF(CF$8="",0,SUMIFS(CF932:CF1232,$H932:$H1232,$B929&amp;"*",$E932:$E1232,"&lt;&gt;"&amp;"ндс(-)")+SUMIFS(CF932:CF1232,$H932:$H1232,$B929&amp;"*",$E932:$E1232,"ндс(-)")/(1+Главная!$N$23))</f>
        <v>0</v>
      </c>
      <c r="CG929" s="99">
        <f>IF(CG$8="",0,SUMIFS(CG932:CG1232,$H932:$H1232,$B929&amp;"*",$E932:$E1232,"&lt;&gt;"&amp;"ндс(-)")+SUMIFS(CG932:CG1232,$H932:$H1232,$B929&amp;"*",$E932:$E1232,"ндс(-)")/(1+Главная!$N$23))</f>
        <v>0</v>
      </c>
      <c r="CH929" s="99">
        <f>IF(CH$8="",0,SUMIFS(CH932:CH1232,$H932:$H1232,$B929&amp;"*",$E932:$E1232,"&lt;&gt;"&amp;"ндс(-)")+SUMIFS(CH932:CH1232,$H932:$H1232,$B929&amp;"*",$E932:$E1232,"ндс(-)")/(1+Главная!$N$23))</f>
        <v>0</v>
      </c>
      <c r="CI929" s="99">
        <f>IF(CI$8="",0,SUMIFS(CI932:CI1232,$H932:$H1232,$B929&amp;"*",$E932:$E1232,"&lt;&gt;"&amp;"ндс(-)")+SUMIFS(CI932:CI1232,$H932:$H1232,$B929&amp;"*",$E932:$E1232,"ндс(-)")/(1+Главная!$N$23))</f>
        <v>0</v>
      </c>
      <c r="CJ929" s="99">
        <f>IF(CJ$8="",0,SUMIFS(CJ932:CJ1232,$H932:$H1232,$B929&amp;"*",$E932:$E1232,"&lt;&gt;"&amp;"ндс(-)")+SUMIFS(CJ932:CJ1232,$H932:$H1232,$B929&amp;"*",$E932:$E1232,"ндс(-)")/(1+Главная!$N$23))</f>
        <v>0</v>
      </c>
      <c r="CK929" s="99">
        <f>IF(CK$8="",0,SUMIFS(CK932:CK1232,$H932:$H1232,$B929&amp;"*",$E932:$E1232,"&lt;&gt;"&amp;"ндс(-)")+SUMIFS(CK932:CK1232,$H932:$H1232,$B929&amp;"*",$E932:$E1232,"ндс(-)")/(1+Главная!$N$23))</f>
        <v>0</v>
      </c>
      <c r="CL929" s="99">
        <f>IF(CL$8="",0,SUMIFS(CL932:CL1232,$H932:$H1232,$B929&amp;"*",$E932:$E1232,"&lt;&gt;"&amp;"ндс(-)")+SUMIFS(CL932:CL1232,$H932:$H1232,$B929&amp;"*",$E932:$E1232,"ндс(-)")/(1+Главная!$N$23))</f>
        <v>0</v>
      </c>
      <c r="CM929" s="99">
        <f>IF(CM$8="",0,SUMIFS(CM932:CM1232,$H932:$H1232,$B929&amp;"*",$E932:$E1232,"&lt;&gt;"&amp;"ндс(-)")+SUMIFS(CM932:CM1232,$H932:$H1232,$B929&amp;"*",$E932:$E1232,"ндс(-)")/(1+Главная!$N$23))</f>
        <v>0</v>
      </c>
      <c r="CN929" s="99">
        <f>IF(CN$8="",0,SUMIFS(CN932:CN1232,$H932:$H1232,$B929&amp;"*",$E932:$E1232,"&lt;&gt;"&amp;"ндс(-)")+SUMIFS(CN932:CN1232,$H932:$H1232,$B929&amp;"*",$E932:$E1232,"ндс(-)")/(1+Главная!$N$23))</f>
        <v>0</v>
      </c>
      <c r="CO929" s="99">
        <f>IF(CO$8="",0,SUMIFS(CO932:CO1232,$H932:$H1232,$B929&amp;"*",$E932:$E1232,"&lt;&gt;"&amp;"ндс(-)")+SUMIFS(CO932:CO1232,$H932:$H1232,$B929&amp;"*",$E932:$E1232,"ндс(-)")/(1+Главная!$N$23))</f>
        <v>0</v>
      </c>
      <c r="CP929" s="99">
        <f>IF(CP$8="",0,SUMIFS(CP932:CP1232,$H932:$H1232,$B929&amp;"*",$E932:$E1232,"&lt;&gt;"&amp;"ндс(-)")+SUMIFS(CP932:CP1232,$H932:$H1232,$B929&amp;"*",$E932:$E1232,"ндс(-)")/(1+Главная!$N$23))</f>
        <v>0</v>
      </c>
      <c r="CQ929" s="99">
        <f>IF(CQ$8="",0,SUMIFS(CQ932:CQ1232,$H932:$H1232,$B929&amp;"*",$E932:$E1232,"&lt;&gt;"&amp;"ндс(-)")+SUMIFS(CQ932:CQ1232,$H932:$H1232,$B929&amp;"*",$E932:$E1232,"ндс(-)")/(1+Главная!$N$23))</f>
        <v>0</v>
      </c>
      <c r="CR929" s="99">
        <f>IF(CR$8="",0,SUMIFS(CR932:CR1232,$H932:$H1232,$B929&amp;"*",$E932:$E1232,"&lt;&gt;"&amp;"ндс(-)")+SUMIFS(CR932:CR1232,$H932:$H1232,$B929&amp;"*",$E932:$E1232,"ндс(-)")/(1+Главная!$N$23))</f>
        <v>0</v>
      </c>
      <c r="CS929" s="99">
        <f>IF(CS$8="",0,SUMIFS(CS932:CS1232,$H932:$H1232,$B929&amp;"*",$E932:$E1232,"&lt;&gt;"&amp;"ндс(-)")+SUMIFS(CS932:CS1232,$H932:$H1232,$B929&amp;"*",$E932:$E1232,"ндс(-)")/(1+Главная!$N$23))</f>
        <v>0</v>
      </c>
      <c r="CT929" s="99">
        <f>IF(CT$8="",0,SUMIFS(CT932:CT1232,$H932:$H1232,$B929&amp;"*",$E932:$E1232,"&lt;&gt;"&amp;"ндс(-)")+SUMIFS(CT932:CT1232,$H932:$H1232,$B929&amp;"*",$E932:$E1232,"ндс(-)")/(1+Главная!$N$23))</f>
        <v>0</v>
      </c>
      <c r="CU929" s="99">
        <f>IF(CU$8="",0,SUMIFS(CU932:CU1232,$H932:$H1232,$B929&amp;"*",$E932:$E1232,"&lt;&gt;"&amp;"ндс(-)")+SUMIFS(CU932:CU1232,$H932:$H1232,$B929&amp;"*",$E932:$E1232,"ндс(-)")/(1+Главная!$N$23))</f>
        <v>0</v>
      </c>
      <c r="CV929" s="99">
        <f>IF(CV$8="",0,SUMIFS(CV932:CV1232,$H932:$H1232,$B929&amp;"*",$E932:$E1232,"&lt;&gt;"&amp;"ндс(-)")+SUMIFS(CV932:CV1232,$H932:$H1232,$B929&amp;"*",$E932:$E1232,"ндс(-)")/(1+Главная!$N$23))</f>
        <v>0</v>
      </c>
      <c r="CW929" s="99">
        <f>IF(CW$8="",0,SUMIFS(CW932:CW1232,$H932:$H1232,$B929&amp;"*",$E932:$E1232,"&lt;&gt;"&amp;"ндс(-)")+SUMIFS(CW932:CW1232,$H932:$H1232,$B929&amp;"*",$E932:$E1232,"ндс(-)")/(1+Главная!$N$23))</f>
        <v>0</v>
      </c>
      <c r="CX929" s="99">
        <f>IF(CX$8="",0,SUMIFS(CX932:CX1232,$H932:$H1232,$B929&amp;"*",$E932:$E1232,"&lt;&gt;"&amp;"ндс(-)")+SUMIFS(CX932:CX1232,$H932:$H1232,$B929&amp;"*",$E932:$E1232,"ндс(-)")/(1+Главная!$N$23))</f>
        <v>0</v>
      </c>
      <c r="CY929" s="99">
        <f>IF(CY$8="",0,SUMIFS(CY932:CY1232,$H932:$H1232,$B929&amp;"*",$E932:$E1232,"&lt;&gt;"&amp;"ндс(-)")+SUMIFS(CY932:CY1232,$H932:$H1232,$B929&amp;"*",$E932:$E1232,"ндс(-)")/(1+Главная!$N$23))</f>
        <v>0</v>
      </c>
      <c r="CZ929" s="99">
        <f>IF(CZ$8="",0,SUMIFS(CZ932:CZ1232,$H932:$H1232,$B929&amp;"*",$E932:$E1232,"&lt;&gt;"&amp;"ндс(-)")+SUMIFS(CZ932:CZ1232,$H932:$H1232,$B929&amp;"*",$E932:$E1232,"ндс(-)")/(1+Главная!$N$23))</f>
        <v>0</v>
      </c>
      <c r="DA929" s="99">
        <f>IF(DA$8="",0,SUMIFS(DA932:DA1232,$H932:$H1232,$B929&amp;"*",$E932:$E1232,"&lt;&gt;"&amp;"ндс(-)")+SUMIFS(DA932:DA1232,$H932:$H1232,$B929&amp;"*",$E932:$E1232,"ндс(-)")/(1+Главная!$N$23))</f>
        <v>0</v>
      </c>
      <c r="DB929" s="99">
        <f>IF(DB$8="",0,SUMIFS(DB932:DB1232,$H932:$H1232,$B929&amp;"*",$E932:$E1232,"&lt;&gt;"&amp;"ндс(-)")+SUMIFS(DB932:DB1232,$H932:$H1232,$B929&amp;"*",$E932:$E1232,"ндс(-)")/(1+Главная!$N$23))</f>
        <v>0</v>
      </c>
      <c r="DC929" s="99">
        <f>IF(DC$8="",0,SUMIFS(DC932:DC1232,$H932:$H1232,$B929&amp;"*",$E932:$E1232,"&lt;&gt;"&amp;"ндс(-)")+SUMIFS(DC932:DC1232,$H932:$H1232,$B929&amp;"*",$E932:$E1232,"ндс(-)")/(1+Главная!$N$23))</f>
        <v>0</v>
      </c>
      <c r="DD929" s="99">
        <f>IF(DD$8="",0,SUMIFS(DD932:DD1232,$H932:$H1232,$B929&amp;"*",$E932:$E1232,"&lt;&gt;"&amp;"ндс(-)")+SUMIFS(DD932:DD1232,$H932:$H1232,$B929&amp;"*",$E932:$E1232,"ндс(-)")/(1+Главная!$N$23))</f>
        <v>0</v>
      </c>
      <c r="DE929" s="99">
        <f>IF(DE$8="",0,SUMIFS(DE932:DE1232,$H932:$H1232,$B929&amp;"*",$E932:$E1232,"&lt;&gt;"&amp;"ндс(-)")+SUMIFS(DE932:DE1232,$H932:$H1232,$B929&amp;"*",$E932:$E1232,"ндс(-)")/(1+Главная!$N$23))</f>
        <v>0</v>
      </c>
      <c r="DF929" s="99">
        <f>IF(DF$8="",0,SUMIFS(DF932:DF1232,$H932:$H1232,$B929&amp;"*",$E932:$E1232,"&lt;&gt;"&amp;"ндс(-)")+SUMIFS(DF932:DF1232,$H932:$H1232,$B929&amp;"*",$E932:$E1232,"ндс(-)")/(1+Главная!$N$23))</f>
        <v>0</v>
      </c>
      <c r="DG929" s="99">
        <f>IF(DG$8="",0,SUMIFS(DG932:DG1232,$H932:$H1232,$B929&amp;"*",$E932:$E1232,"&lt;&gt;"&amp;"ндс(-)")+SUMIFS(DG932:DG1232,$H932:$H1232,$B929&amp;"*",$E932:$E1232,"ндс(-)")/(1+Главная!$N$23))</f>
        <v>0</v>
      </c>
      <c r="DH929" s="99">
        <f>IF(DH$8="",0,SUMIFS(DH932:DH1232,$H932:$H1232,$B929&amp;"*",$E932:$E1232,"&lt;&gt;"&amp;"ндс(-)")+SUMIFS(DH932:DH1232,$H932:$H1232,$B929&amp;"*",$E932:$E1232,"ндс(-)")/(1+Главная!$N$23))</f>
        <v>0</v>
      </c>
      <c r="DI929" s="99">
        <f>IF(DI$8="",0,SUMIFS(DI932:DI1232,$H932:$H1232,$B929&amp;"*",$E932:$E1232,"&lt;&gt;"&amp;"ндс(-)")+SUMIFS(DI932:DI1232,$H932:$H1232,$B929&amp;"*",$E932:$E1232,"ндс(-)")/(1+Главная!$N$23))</f>
        <v>0</v>
      </c>
      <c r="DJ929" s="99">
        <f>IF(DJ$8="",0,SUMIFS(DJ932:DJ1232,$H932:$H1232,$B929&amp;"*",$E932:$E1232,"&lt;&gt;"&amp;"ндс(-)")+SUMIFS(DJ932:DJ1232,$H932:$H1232,$B929&amp;"*",$E932:$E1232,"ндс(-)")/(1+Главная!$N$23))</f>
        <v>0</v>
      </c>
      <c r="DK929" s="99">
        <f>IF(DK$8="",0,SUMIFS(DK932:DK1232,$H932:$H1232,$B929&amp;"*",$E932:$E1232,"&lt;&gt;"&amp;"ндс(-)")+SUMIFS(DK932:DK1232,$H932:$H1232,$B929&amp;"*",$E932:$E1232,"ндс(-)")/(1+Главная!$N$23))</f>
        <v>0</v>
      </c>
      <c r="DL929" s="99">
        <f>IF(DL$8="",0,SUMIFS(DL932:DL1232,$H932:$H1232,$B929&amp;"*",$E932:$E1232,"&lt;&gt;"&amp;"ндс(-)")+SUMIFS(DL932:DL1232,$H932:$H1232,$B929&amp;"*",$E932:$E1232,"ндс(-)")/(1+Главная!$N$23))</f>
        <v>0</v>
      </c>
      <c r="DM929" s="99">
        <f>IF(DM$8="",0,SUMIFS(DM932:DM1232,$H932:$H1232,$B929&amp;"*",$E932:$E1232,"&lt;&gt;"&amp;"ндс(-)")+SUMIFS(DM932:DM1232,$H932:$H1232,$B929&amp;"*",$E932:$E1232,"ндс(-)")/(1+Главная!$N$23))</f>
        <v>0</v>
      </c>
      <c r="DN929" s="99">
        <f>IF(DN$8="",0,SUMIFS(DN932:DN1232,$H932:$H1232,$B929&amp;"*",$E932:$E1232,"&lt;&gt;"&amp;"ндс(-)")+SUMIFS(DN932:DN1232,$H932:$H1232,$B929&amp;"*",$E932:$E1232,"ндс(-)")/(1+Главная!$N$23))</f>
        <v>0</v>
      </c>
      <c r="DO929" s="99">
        <f>IF(DO$8="",0,SUMIFS(DO932:DO1232,$H932:$H1232,$B929&amp;"*",$E932:$E1232,"&lt;&gt;"&amp;"ндс(-)")+SUMIFS(DO932:DO1232,$H932:$H1232,$B929&amp;"*",$E932:$E1232,"ндс(-)")/(1+Главная!$N$23))</f>
        <v>0</v>
      </c>
      <c r="DP929" s="99">
        <f>IF(DP$8="",0,SUMIFS(DP932:DP1232,$H932:$H1232,$B929&amp;"*",$E932:$E1232,"&lt;&gt;"&amp;"ндс(-)")+SUMIFS(DP932:DP1232,$H932:$H1232,$B929&amp;"*",$E932:$E1232,"ндс(-)")/(1+Главная!$N$23))</f>
        <v>0</v>
      </c>
      <c r="DQ929" s="99">
        <f>IF(DQ$8="",0,SUMIFS(DQ932:DQ1232,$H932:$H1232,$B929&amp;"*",$E932:$E1232,"&lt;&gt;"&amp;"ндс(-)")+SUMIFS(DQ932:DQ1232,$H932:$H1232,$B929&amp;"*",$E932:$E1232,"ндс(-)")/(1+Главная!$N$23))</f>
        <v>0</v>
      </c>
      <c r="DR929" s="99">
        <f>IF(DR$8="",0,SUMIFS(DR932:DR1232,$H932:$H1232,$B929&amp;"*",$E932:$E1232,"&lt;&gt;"&amp;"ндс(-)")+SUMIFS(DR932:DR1232,$H932:$H1232,$B929&amp;"*",$E932:$E1232,"ндс(-)")/(1+Главная!$N$23))</f>
        <v>0</v>
      </c>
      <c r="DS929" s="99">
        <f>IF(DS$8="",0,SUMIFS(DS932:DS1232,$H932:$H1232,$B929&amp;"*",$E932:$E1232,"&lt;&gt;"&amp;"ндс(-)")+SUMIFS(DS932:DS1232,$H932:$H1232,$B929&amp;"*",$E932:$E1232,"ндс(-)")/(1+Главная!$N$23))</f>
        <v>0</v>
      </c>
      <c r="DT929" s="99">
        <f>IF(DT$8="",0,SUMIFS(DT932:DT1232,$H932:$H1232,$B929&amp;"*",$E932:$E1232,"&lt;&gt;"&amp;"ндс(-)")+SUMIFS(DT932:DT1232,$H932:$H1232,$B929&amp;"*",$E932:$E1232,"ндс(-)")/(1+Главная!$N$23))</f>
        <v>0</v>
      </c>
      <c r="DU929" s="35"/>
      <c r="DV929" s="35"/>
    </row>
    <row r="930" spans="1:126" s="333" customFormat="1" ht="10.199999999999999">
      <c r="A930" s="326"/>
      <c r="B930" s="327" t="s">
        <v>149</v>
      </c>
      <c r="C930" s="326"/>
      <c r="D930" s="326"/>
      <c r="E930" s="270"/>
      <c r="F930" s="328"/>
      <c r="G930" s="373"/>
      <c r="H930" s="326"/>
      <c r="I930" s="326" t="str">
        <f>$H$929</f>
        <v>Начисление постоянных расходов</v>
      </c>
      <c r="J930" s="326"/>
      <c r="K930" s="326"/>
      <c r="L930" s="326"/>
      <c r="M930" s="300"/>
      <c r="N930" s="326" t="str">
        <f>Главная!$Y$8</f>
        <v>итого</v>
      </c>
      <c r="O930" s="326"/>
      <c r="P930" s="229"/>
      <c r="Q930" s="326" t="s">
        <v>25</v>
      </c>
      <c r="R930" s="326"/>
      <c r="S930" s="300"/>
      <c r="T930" s="329"/>
      <c r="U930" s="300"/>
      <c r="V930" s="326"/>
      <c r="W930" s="330">
        <f>SUM($Y930:$DU930)</f>
        <v>0</v>
      </c>
      <c r="X930" s="330"/>
      <c r="Y930" s="245"/>
      <c r="Z930" s="331"/>
      <c r="AA930" s="332">
        <f>IF(AA$8="",0,SUMIFS(AA932:AA1232,$H932:$H1232,$B929&amp;"*"))</f>
        <v>0</v>
      </c>
      <c r="AB930" s="332">
        <f>IF(AB$8="",0,SUMIFS(AB932:AB1232,$H932:$H1232,$B929&amp;"*"))</f>
        <v>0</v>
      </c>
      <c r="AC930" s="332">
        <f>IF(AC$8="",0,SUMIFS(AC932:AC1232,$H932:$H1232,$B929&amp;"*"))</f>
        <v>0</v>
      </c>
      <c r="AD930" s="332">
        <f>IF(AD$8="",0,SUMIFS(AD932:AD1232,$H932:$H1232,$B929&amp;"*"))</f>
        <v>0</v>
      </c>
      <c r="AE930" s="332">
        <f>IF(AE$8="",0,SUMIFS(AE932:AE1232,$H932:$H1232,$B929&amp;"*"))</f>
        <v>0</v>
      </c>
      <c r="AF930" s="332">
        <f t="shared" ref="AF930:CQ930" si="2486">IF(AF$8="",0,SUMIFS(AF932:AF1232,$H932:$H1232,$B929&amp;"*"))</f>
        <v>0</v>
      </c>
      <c r="AG930" s="332">
        <f t="shared" si="2486"/>
        <v>0</v>
      </c>
      <c r="AH930" s="332">
        <f t="shared" si="2486"/>
        <v>0</v>
      </c>
      <c r="AI930" s="332">
        <f t="shared" si="2486"/>
        <v>0</v>
      </c>
      <c r="AJ930" s="332">
        <f t="shared" si="2486"/>
        <v>0</v>
      </c>
      <c r="AK930" s="332">
        <f t="shared" si="2486"/>
        <v>0</v>
      </c>
      <c r="AL930" s="332">
        <f t="shared" si="2486"/>
        <v>0</v>
      </c>
      <c r="AM930" s="332">
        <f t="shared" si="2486"/>
        <v>0</v>
      </c>
      <c r="AN930" s="332">
        <f t="shared" si="2486"/>
        <v>0</v>
      </c>
      <c r="AO930" s="332">
        <f t="shared" si="2486"/>
        <v>0</v>
      </c>
      <c r="AP930" s="332">
        <f t="shared" si="2486"/>
        <v>0</v>
      </c>
      <c r="AQ930" s="332">
        <f t="shared" si="2486"/>
        <v>0</v>
      </c>
      <c r="AR930" s="332">
        <f t="shared" si="2486"/>
        <v>0</v>
      </c>
      <c r="AS930" s="332">
        <f t="shared" si="2486"/>
        <v>0</v>
      </c>
      <c r="AT930" s="332">
        <f t="shared" si="2486"/>
        <v>0</v>
      </c>
      <c r="AU930" s="332">
        <f t="shared" si="2486"/>
        <v>0</v>
      </c>
      <c r="AV930" s="332">
        <f t="shared" si="2486"/>
        <v>0</v>
      </c>
      <c r="AW930" s="332">
        <f t="shared" si="2486"/>
        <v>0</v>
      </c>
      <c r="AX930" s="332">
        <f t="shared" si="2486"/>
        <v>0</v>
      </c>
      <c r="AY930" s="332">
        <f t="shared" si="2486"/>
        <v>0</v>
      </c>
      <c r="AZ930" s="332">
        <f t="shared" si="2486"/>
        <v>0</v>
      </c>
      <c r="BA930" s="332">
        <f t="shared" si="2486"/>
        <v>0</v>
      </c>
      <c r="BB930" s="332">
        <f t="shared" si="2486"/>
        <v>0</v>
      </c>
      <c r="BC930" s="332">
        <f t="shared" si="2486"/>
        <v>0</v>
      </c>
      <c r="BD930" s="332">
        <f t="shared" si="2486"/>
        <v>0</v>
      </c>
      <c r="BE930" s="332">
        <f t="shared" si="2486"/>
        <v>0</v>
      </c>
      <c r="BF930" s="332">
        <f t="shared" si="2486"/>
        <v>0</v>
      </c>
      <c r="BG930" s="332">
        <f t="shared" si="2486"/>
        <v>0</v>
      </c>
      <c r="BH930" s="332">
        <f t="shared" si="2486"/>
        <v>0</v>
      </c>
      <c r="BI930" s="332">
        <f t="shared" si="2486"/>
        <v>0</v>
      </c>
      <c r="BJ930" s="332">
        <f t="shared" si="2486"/>
        <v>0</v>
      </c>
      <c r="BK930" s="332">
        <f t="shared" si="2486"/>
        <v>0</v>
      </c>
      <c r="BL930" s="332">
        <f t="shared" si="2486"/>
        <v>0</v>
      </c>
      <c r="BM930" s="332">
        <f t="shared" si="2486"/>
        <v>0</v>
      </c>
      <c r="BN930" s="332">
        <f t="shared" si="2486"/>
        <v>0</v>
      </c>
      <c r="BO930" s="332">
        <f t="shared" si="2486"/>
        <v>0</v>
      </c>
      <c r="BP930" s="332">
        <f t="shared" si="2486"/>
        <v>0</v>
      </c>
      <c r="BQ930" s="332">
        <f t="shared" si="2486"/>
        <v>0</v>
      </c>
      <c r="BR930" s="332">
        <f t="shared" si="2486"/>
        <v>0</v>
      </c>
      <c r="BS930" s="332">
        <f t="shared" si="2486"/>
        <v>0</v>
      </c>
      <c r="BT930" s="332">
        <f t="shared" si="2486"/>
        <v>0</v>
      </c>
      <c r="BU930" s="332">
        <f t="shared" si="2486"/>
        <v>0</v>
      </c>
      <c r="BV930" s="332">
        <f t="shared" si="2486"/>
        <v>0</v>
      </c>
      <c r="BW930" s="332">
        <f t="shared" si="2486"/>
        <v>0</v>
      </c>
      <c r="BX930" s="332">
        <f t="shared" si="2486"/>
        <v>0</v>
      </c>
      <c r="BY930" s="332">
        <f t="shared" si="2486"/>
        <v>0</v>
      </c>
      <c r="BZ930" s="332">
        <f t="shared" si="2486"/>
        <v>0</v>
      </c>
      <c r="CA930" s="332">
        <f t="shared" si="2486"/>
        <v>0</v>
      </c>
      <c r="CB930" s="332">
        <f t="shared" si="2486"/>
        <v>0</v>
      </c>
      <c r="CC930" s="332">
        <f t="shared" si="2486"/>
        <v>0</v>
      </c>
      <c r="CD930" s="332">
        <f t="shared" si="2486"/>
        <v>0</v>
      </c>
      <c r="CE930" s="332">
        <f t="shared" si="2486"/>
        <v>0</v>
      </c>
      <c r="CF930" s="332">
        <f t="shared" si="2486"/>
        <v>0</v>
      </c>
      <c r="CG930" s="332">
        <f t="shared" si="2486"/>
        <v>0</v>
      </c>
      <c r="CH930" s="332">
        <f t="shared" si="2486"/>
        <v>0</v>
      </c>
      <c r="CI930" s="332">
        <f t="shared" si="2486"/>
        <v>0</v>
      </c>
      <c r="CJ930" s="332">
        <f t="shared" si="2486"/>
        <v>0</v>
      </c>
      <c r="CK930" s="332">
        <f t="shared" si="2486"/>
        <v>0</v>
      </c>
      <c r="CL930" s="332">
        <f t="shared" si="2486"/>
        <v>0</v>
      </c>
      <c r="CM930" s="332">
        <f t="shared" si="2486"/>
        <v>0</v>
      </c>
      <c r="CN930" s="332">
        <f t="shared" si="2486"/>
        <v>0</v>
      </c>
      <c r="CO930" s="332">
        <f t="shared" si="2486"/>
        <v>0</v>
      </c>
      <c r="CP930" s="332">
        <f t="shared" si="2486"/>
        <v>0</v>
      </c>
      <c r="CQ930" s="332">
        <f t="shared" si="2486"/>
        <v>0</v>
      </c>
      <c r="CR930" s="332">
        <f t="shared" ref="CR930:DT930" si="2487">IF(CR$8="",0,SUMIFS(CR932:CR1232,$H932:$H1232,$B929&amp;"*"))</f>
        <v>0</v>
      </c>
      <c r="CS930" s="332">
        <f t="shared" si="2487"/>
        <v>0</v>
      </c>
      <c r="CT930" s="332">
        <f t="shared" si="2487"/>
        <v>0</v>
      </c>
      <c r="CU930" s="332">
        <f t="shared" si="2487"/>
        <v>0</v>
      </c>
      <c r="CV930" s="332">
        <f t="shared" si="2487"/>
        <v>0</v>
      </c>
      <c r="CW930" s="332">
        <f t="shared" si="2487"/>
        <v>0</v>
      </c>
      <c r="CX930" s="332">
        <f t="shared" si="2487"/>
        <v>0</v>
      </c>
      <c r="CY930" s="332">
        <f t="shared" si="2487"/>
        <v>0</v>
      </c>
      <c r="CZ930" s="332">
        <f t="shared" si="2487"/>
        <v>0</v>
      </c>
      <c r="DA930" s="332">
        <f t="shared" si="2487"/>
        <v>0</v>
      </c>
      <c r="DB930" s="332">
        <f t="shared" si="2487"/>
        <v>0</v>
      </c>
      <c r="DC930" s="332">
        <f t="shared" si="2487"/>
        <v>0</v>
      </c>
      <c r="DD930" s="332">
        <f t="shared" si="2487"/>
        <v>0</v>
      </c>
      <c r="DE930" s="332">
        <f t="shared" si="2487"/>
        <v>0</v>
      </c>
      <c r="DF930" s="332">
        <f t="shared" si="2487"/>
        <v>0</v>
      </c>
      <c r="DG930" s="332">
        <f t="shared" si="2487"/>
        <v>0</v>
      </c>
      <c r="DH930" s="332">
        <f t="shared" si="2487"/>
        <v>0</v>
      </c>
      <c r="DI930" s="332">
        <f t="shared" si="2487"/>
        <v>0</v>
      </c>
      <c r="DJ930" s="332">
        <f t="shared" si="2487"/>
        <v>0</v>
      </c>
      <c r="DK930" s="332">
        <f t="shared" si="2487"/>
        <v>0</v>
      </c>
      <c r="DL930" s="332">
        <f t="shared" si="2487"/>
        <v>0</v>
      </c>
      <c r="DM930" s="332">
        <f t="shared" si="2487"/>
        <v>0</v>
      </c>
      <c r="DN930" s="332">
        <f t="shared" si="2487"/>
        <v>0</v>
      </c>
      <c r="DO930" s="332">
        <f t="shared" si="2487"/>
        <v>0</v>
      </c>
      <c r="DP930" s="332">
        <f t="shared" si="2487"/>
        <v>0</v>
      </c>
      <c r="DQ930" s="332">
        <f t="shared" si="2487"/>
        <v>0</v>
      </c>
      <c r="DR930" s="332">
        <f t="shared" si="2487"/>
        <v>0</v>
      </c>
      <c r="DS930" s="332">
        <f t="shared" si="2487"/>
        <v>0</v>
      </c>
      <c r="DT930" s="332">
        <f t="shared" si="2487"/>
        <v>0</v>
      </c>
      <c r="DU930" s="326"/>
      <c r="DV930" s="326"/>
    </row>
    <row r="931" spans="1:126" s="38" customFormat="1">
      <c r="A931" s="35"/>
      <c r="B931" s="257" t="s">
        <v>144</v>
      </c>
      <c r="C931" s="35"/>
      <c r="D931" s="35"/>
      <c r="E931" s="9" t="s">
        <v>110</v>
      </c>
      <c r="F931" s="50"/>
      <c r="G931" s="373" t="s">
        <v>6</v>
      </c>
      <c r="H931" s="35" t="s">
        <v>165</v>
      </c>
      <c r="I931" s="35"/>
      <c r="J931" s="35"/>
      <c r="K931" s="35"/>
      <c r="L931" s="35"/>
      <c r="M931" s="36"/>
      <c r="N931" s="35" t="str">
        <f>Главная!$Y$8</f>
        <v>итого</v>
      </c>
      <c r="O931" s="35"/>
      <c r="P931" s="5"/>
      <c r="Q931" s="35" t="s">
        <v>25</v>
      </c>
      <c r="R931" s="35"/>
      <c r="S931" s="36"/>
      <c r="T931" s="201"/>
      <c r="U931" s="36"/>
      <c r="V931" s="35"/>
      <c r="W931" s="37">
        <f>SUM($Y931:$DU931)</f>
        <v>0</v>
      </c>
      <c r="X931" s="37"/>
      <c r="Y931" s="45"/>
      <c r="Z931" s="98"/>
      <c r="AA931" s="99">
        <f>IF(AA$8="",0,SUMIFS(AA932:AA1232,$H932:$H1232,$B931&amp;"*"))</f>
        <v>0</v>
      </c>
      <c r="AB931" s="99">
        <f>IF(AB$8="",0,SUMIFS(AB932:AB1232,$H932:$H1232,$B931&amp;"*"))</f>
        <v>0</v>
      </c>
      <c r="AC931" s="99">
        <f>IF(AC$8="",0,SUMIFS(AC932:AC1232,$H932:$H1232,$B931&amp;"*"))</f>
        <v>0</v>
      </c>
      <c r="AD931" s="99">
        <f>IF(AD$8="",0,SUMIFS(AD932:AD1232,$H932:$H1232,$B931&amp;"*"))</f>
        <v>0</v>
      </c>
      <c r="AE931" s="99">
        <f>IF(AE$8="",0,SUMIFS(AE932:AE1232,$H932:$H1232,$B931&amp;"*"))</f>
        <v>0</v>
      </c>
      <c r="AF931" s="99">
        <f t="shared" ref="AF931:CQ931" si="2488">IF(AF$8="",0,SUMIFS(AF932:AF1232,$H932:$H1232,$B931&amp;"*"))</f>
        <v>0</v>
      </c>
      <c r="AG931" s="99">
        <f t="shared" si="2488"/>
        <v>0</v>
      </c>
      <c r="AH931" s="99">
        <f t="shared" si="2488"/>
        <v>0</v>
      </c>
      <c r="AI931" s="99">
        <f t="shared" si="2488"/>
        <v>0</v>
      </c>
      <c r="AJ931" s="99">
        <f t="shared" si="2488"/>
        <v>0</v>
      </c>
      <c r="AK931" s="99">
        <f t="shared" si="2488"/>
        <v>0</v>
      </c>
      <c r="AL931" s="99">
        <f t="shared" si="2488"/>
        <v>0</v>
      </c>
      <c r="AM931" s="99">
        <f t="shared" si="2488"/>
        <v>0</v>
      </c>
      <c r="AN931" s="99">
        <f t="shared" si="2488"/>
        <v>0</v>
      </c>
      <c r="AO931" s="99">
        <f t="shared" si="2488"/>
        <v>0</v>
      </c>
      <c r="AP931" s="99">
        <f t="shared" si="2488"/>
        <v>0</v>
      </c>
      <c r="AQ931" s="99">
        <f t="shared" si="2488"/>
        <v>0</v>
      </c>
      <c r="AR931" s="99">
        <f t="shared" si="2488"/>
        <v>0</v>
      </c>
      <c r="AS931" s="99">
        <f t="shared" si="2488"/>
        <v>0</v>
      </c>
      <c r="AT931" s="99">
        <f t="shared" si="2488"/>
        <v>0</v>
      </c>
      <c r="AU931" s="99">
        <f t="shared" si="2488"/>
        <v>0</v>
      </c>
      <c r="AV931" s="99">
        <f t="shared" si="2488"/>
        <v>0</v>
      </c>
      <c r="AW931" s="99">
        <f t="shared" si="2488"/>
        <v>0</v>
      </c>
      <c r="AX931" s="99">
        <f t="shared" si="2488"/>
        <v>0</v>
      </c>
      <c r="AY931" s="99">
        <f t="shared" si="2488"/>
        <v>0</v>
      </c>
      <c r="AZ931" s="99">
        <f t="shared" si="2488"/>
        <v>0</v>
      </c>
      <c r="BA931" s="99">
        <f t="shared" si="2488"/>
        <v>0</v>
      </c>
      <c r="BB931" s="99">
        <f t="shared" si="2488"/>
        <v>0</v>
      </c>
      <c r="BC931" s="99">
        <f t="shared" si="2488"/>
        <v>0</v>
      </c>
      <c r="BD931" s="99">
        <f t="shared" si="2488"/>
        <v>0</v>
      </c>
      <c r="BE931" s="99">
        <f t="shared" si="2488"/>
        <v>0</v>
      </c>
      <c r="BF931" s="99">
        <f t="shared" si="2488"/>
        <v>0</v>
      </c>
      <c r="BG931" s="99">
        <f t="shared" si="2488"/>
        <v>0</v>
      </c>
      <c r="BH931" s="99">
        <f t="shared" si="2488"/>
        <v>0</v>
      </c>
      <c r="BI931" s="99">
        <f t="shared" si="2488"/>
        <v>0</v>
      </c>
      <c r="BJ931" s="99">
        <f t="shared" si="2488"/>
        <v>0</v>
      </c>
      <c r="BK931" s="99">
        <f t="shared" si="2488"/>
        <v>0</v>
      </c>
      <c r="BL931" s="99">
        <f t="shared" si="2488"/>
        <v>0</v>
      </c>
      <c r="BM931" s="99">
        <f t="shared" si="2488"/>
        <v>0</v>
      </c>
      <c r="BN931" s="99">
        <f t="shared" si="2488"/>
        <v>0</v>
      </c>
      <c r="BO931" s="99">
        <f t="shared" si="2488"/>
        <v>0</v>
      </c>
      <c r="BP931" s="99">
        <f t="shared" si="2488"/>
        <v>0</v>
      </c>
      <c r="BQ931" s="99">
        <f t="shared" si="2488"/>
        <v>0</v>
      </c>
      <c r="BR931" s="99">
        <f t="shared" si="2488"/>
        <v>0</v>
      </c>
      <c r="BS931" s="99">
        <f t="shared" si="2488"/>
        <v>0</v>
      </c>
      <c r="BT931" s="99">
        <f t="shared" si="2488"/>
        <v>0</v>
      </c>
      <c r="BU931" s="99">
        <f t="shared" si="2488"/>
        <v>0</v>
      </c>
      <c r="BV931" s="99">
        <f t="shared" si="2488"/>
        <v>0</v>
      </c>
      <c r="BW931" s="99">
        <f t="shared" si="2488"/>
        <v>0</v>
      </c>
      <c r="BX931" s="99">
        <f t="shared" si="2488"/>
        <v>0</v>
      </c>
      <c r="BY931" s="99">
        <f t="shared" si="2488"/>
        <v>0</v>
      </c>
      <c r="BZ931" s="99">
        <f t="shared" si="2488"/>
        <v>0</v>
      </c>
      <c r="CA931" s="99">
        <f t="shared" si="2488"/>
        <v>0</v>
      </c>
      <c r="CB931" s="99">
        <f t="shared" si="2488"/>
        <v>0</v>
      </c>
      <c r="CC931" s="99">
        <f t="shared" si="2488"/>
        <v>0</v>
      </c>
      <c r="CD931" s="99">
        <f t="shared" si="2488"/>
        <v>0</v>
      </c>
      <c r="CE931" s="99">
        <f t="shared" si="2488"/>
        <v>0</v>
      </c>
      <c r="CF931" s="99">
        <f t="shared" si="2488"/>
        <v>0</v>
      </c>
      <c r="CG931" s="99">
        <f t="shared" si="2488"/>
        <v>0</v>
      </c>
      <c r="CH931" s="99">
        <f t="shared" si="2488"/>
        <v>0</v>
      </c>
      <c r="CI931" s="99">
        <f t="shared" si="2488"/>
        <v>0</v>
      </c>
      <c r="CJ931" s="99">
        <f t="shared" si="2488"/>
        <v>0</v>
      </c>
      <c r="CK931" s="99">
        <f t="shared" si="2488"/>
        <v>0</v>
      </c>
      <c r="CL931" s="99">
        <f t="shared" si="2488"/>
        <v>0</v>
      </c>
      <c r="CM931" s="99">
        <f t="shared" si="2488"/>
        <v>0</v>
      </c>
      <c r="CN931" s="99">
        <f t="shared" si="2488"/>
        <v>0</v>
      </c>
      <c r="CO931" s="99">
        <f t="shared" si="2488"/>
        <v>0</v>
      </c>
      <c r="CP931" s="99">
        <f t="shared" si="2488"/>
        <v>0</v>
      </c>
      <c r="CQ931" s="99">
        <f t="shared" si="2488"/>
        <v>0</v>
      </c>
      <c r="CR931" s="99">
        <f t="shared" ref="CR931:DT931" si="2489">IF(CR$8="",0,SUMIFS(CR932:CR1232,$H932:$H1232,$B931&amp;"*"))</f>
        <v>0</v>
      </c>
      <c r="CS931" s="99">
        <f t="shared" si="2489"/>
        <v>0</v>
      </c>
      <c r="CT931" s="99">
        <f t="shared" si="2489"/>
        <v>0</v>
      </c>
      <c r="CU931" s="99">
        <f t="shared" si="2489"/>
        <v>0</v>
      </c>
      <c r="CV931" s="99">
        <f t="shared" si="2489"/>
        <v>0</v>
      </c>
      <c r="CW931" s="99">
        <f t="shared" si="2489"/>
        <v>0</v>
      </c>
      <c r="CX931" s="99">
        <f t="shared" si="2489"/>
        <v>0</v>
      </c>
      <c r="CY931" s="99">
        <f t="shared" si="2489"/>
        <v>0</v>
      </c>
      <c r="CZ931" s="99">
        <f t="shared" si="2489"/>
        <v>0</v>
      </c>
      <c r="DA931" s="99">
        <f t="shared" si="2489"/>
        <v>0</v>
      </c>
      <c r="DB931" s="99">
        <f t="shared" si="2489"/>
        <v>0</v>
      </c>
      <c r="DC931" s="99">
        <f t="shared" si="2489"/>
        <v>0</v>
      </c>
      <c r="DD931" s="99">
        <f t="shared" si="2489"/>
        <v>0</v>
      </c>
      <c r="DE931" s="99">
        <f t="shared" si="2489"/>
        <v>0</v>
      </c>
      <c r="DF931" s="99">
        <f t="shared" si="2489"/>
        <v>0</v>
      </c>
      <c r="DG931" s="99">
        <f t="shared" si="2489"/>
        <v>0</v>
      </c>
      <c r="DH931" s="99">
        <f t="shared" si="2489"/>
        <v>0</v>
      </c>
      <c r="DI931" s="99">
        <f t="shared" si="2489"/>
        <v>0</v>
      </c>
      <c r="DJ931" s="99">
        <f t="shared" si="2489"/>
        <v>0</v>
      </c>
      <c r="DK931" s="99">
        <f t="shared" si="2489"/>
        <v>0</v>
      </c>
      <c r="DL931" s="99">
        <f t="shared" si="2489"/>
        <v>0</v>
      </c>
      <c r="DM931" s="99">
        <f t="shared" si="2489"/>
        <v>0</v>
      </c>
      <c r="DN931" s="99">
        <f t="shared" si="2489"/>
        <v>0</v>
      </c>
      <c r="DO931" s="99">
        <f t="shared" si="2489"/>
        <v>0</v>
      </c>
      <c r="DP931" s="99">
        <f t="shared" si="2489"/>
        <v>0</v>
      </c>
      <c r="DQ931" s="99">
        <f t="shared" si="2489"/>
        <v>0</v>
      </c>
      <c r="DR931" s="99">
        <f t="shared" si="2489"/>
        <v>0</v>
      </c>
      <c r="DS931" s="99">
        <f t="shared" si="2489"/>
        <v>0</v>
      </c>
      <c r="DT931" s="99">
        <f t="shared" si="2489"/>
        <v>0</v>
      </c>
      <c r="DU931" s="35"/>
      <c r="DV931" s="35"/>
    </row>
    <row r="932" spans="1:126" ht="4.2" customHeight="1">
      <c r="A932" s="1"/>
      <c r="B932" s="374"/>
      <c r="C932" s="374"/>
      <c r="D932" s="374"/>
      <c r="E932" s="374"/>
      <c r="F932" s="374"/>
      <c r="G932" s="374"/>
      <c r="H932" s="374"/>
      <c r="I932" s="374"/>
      <c r="J932" s="374"/>
      <c r="K932" s="374"/>
      <c r="L932" s="1"/>
      <c r="M932" s="5"/>
      <c r="N932" s="374"/>
      <c r="O932" s="1"/>
      <c r="P932" s="5"/>
      <c r="Q932" s="1"/>
      <c r="R932" s="1"/>
      <c r="S932" s="5"/>
      <c r="T932" s="7"/>
      <c r="U932" s="23"/>
      <c r="V932" s="1"/>
      <c r="W932" s="374"/>
      <c r="X932" s="10"/>
      <c r="Y932" s="45"/>
      <c r="Z932" s="92"/>
      <c r="AA932" s="375"/>
      <c r="AB932" s="375"/>
      <c r="AC932" s="375"/>
      <c r="AD932" s="375"/>
      <c r="AE932" s="375"/>
      <c r="AF932" s="375"/>
      <c r="AG932" s="375"/>
      <c r="AH932" s="375"/>
      <c r="AI932" s="375"/>
      <c r="AJ932" s="375"/>
      <c r="AK932" s="375"/>
      <c r="AL932" s="375"/>
      <c r="AM932" s="375"/>
      <c r="AN932" s="375"/>
      <c r="AO932" s="375"/>
      <c r="AP932" s="375"/>
      <c r="AQ932" s="375"/>
      <c r="AR932" s="375"/>
      <c r="AS932" s="375"/>
      <c r="AT932" s="375"/>
      <c r="AU932" s="375"/>
      <c r="AV932" s="375"/>
      <c r="AW932" s="375"/>
      <c r="AX932" s="375"/>
      <c r="AY932" s="375"/>
      <c r="AZ932" s="375"/>
      <c r="BA932" s="375"/>
      <c r="BB932" s="375"/>
      <c r="BC932" s="375"/>
      <c r="BD932" s="375"/>
      <c r="BE932" s="375"/>
      <c r="BF932" s="375"/>
      <c r="BG932" s="375"/>
      <c r="BH932" s="375"/>
      <c r="BI932" s="375"/>
      <c r="BJ932" s="375"/>
      <c r="BK932" s="375"/>
      <c r="BL932" s="375"/>
      <c r="BM932" s="375"/>
      <c r="BN932" s="375"/>
      <c r="BO932" s="375"/>
      <c r="BP932" s="375"/>
      <c r="BQ932" s="375"/>
      <c r="BR932" s="375"/>
      <c r="BS932" s="375"/>
      <c r="BT932" s="375"/>
      <c r="BU932" s="375"/>
      <c r="BV932" s="375"/>
      <c r="BW932" s="375"/>
      <c r="BX932" s="375"/>
      <c r="BY932" s="375"/>
      <c r="BZ932" s="375"/>
      <c r="CA932" s="375"/>
      <c r="CB932" s="375"/>
      <c r="CC932" s="375"/>
      <c r="CD932" s="375"/>
      <c r="CE932" s="375"/>
      <c r="CF932" s="375"/>
      <c r="CG932" s="375"/>
      <c r="CH932" s="375"/>
      <c r="CI932" s="375"/>
      <c r="CJ932" s="375"/>
      <c r="CK932" s="375"/>
      <c r="CL932" s="375"/>
      <c r="CM932" s="375"/>
      <c r="CN932" s="375"/>
      <c r="CO932" s="375"/>
      <c r="CP932" s="375"/>
      <c r="CQ932" s="375"/>
      <c r="CR932" s="375"/>
      <c r="CS932" s="375"/>
      <c r="CT932" s="375"/>
      <c r="CU932" s="375"/>
      <c r="CV932" s="375"/>
      <c r="CW932" s="375"/>
      <c r="CX932" s="375"/>
      <c r="CY932" s="375"/>
      <c r="CZ932" s="375"/>
      <c r="DA932" s="375"/>
      <c r="DB932" s="375"/>
      <c r="DC932" s="375"/>
      <c r="DD932" s="375"/>
      <c r="DE932" s="375"/>
      <c r="DF932" s="375"/>
      <c r="DG932" s="375"/>
      <c r="DH932" s="375"/>
      <c r="DI932" s="375"/>
      <c r="DJ932" s="375"/>
      <c r="DK932" s="375"/>
      <c r="DL932" s="375"/>
      <c r="DM932" s="375"/>
      <c r="DN932" s="375"/>
      <c r="DO932" s="375"/>
      <c r="DP932" s="375"/>
      <c r="DQ932" s="375"/>
      <c r="DR932" s="375"/>
      <c r="DS932" s="375"/>
      <c r="DT932" s="375"/>
      <c r="DU932" s="1"/>
      <c r="DV932" s="1"/>
    </row>
    <row r="933" spans="1:126" ht="7.2" customHeight="1">
      <c r="A933" s="1"/>
      <c r="B933" s="1"/>
      <c r="C933" s="1"/>
      <c r="D933" s="1"/>
      <c r="E933" s="261"/>
      <c r="F933" s="47"/>
      <c r="G933" s="229"/>
      <c r="H933" s="1"/>
      <c r="I933" s="1"/>
      <c r="J933" s="1"/>
      <c r="K933" s="1"/>
      <c r="L933" s="1"/>
      <c r="M933" s="5"/>
      <c r="N933" s="1"/>
      <c r="O933" s="1"/>
      <c r="P933" s="5"/>
      <c r="Q933" s="1"/>
      <c r="R933" s="1"/>
      <c r="S933" s="5"/>
      <c r="T933" s="7"/>
      <c r="U933" s="23"/>
      <c r="V933" s="1"/>
      <c r="W933" s="11"/>
      <c r="X933" s="10"/>
      <c r="Y933" s="45"/>
      <c r="Z933" s="92"/>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c r="BS933" s="93"/>
      <c r="BT933" s="93"/>
      <c r="BU933" s="93"/>
      <c r="BV933" s="93"/>
      <c r="BW933" s="93"/>
      <c r="BX933" s="93"/>
      <c r="BY933" s="93"/>
      <c r="BZ933" s="93"/>
      <c r="CA933" s="93"/>
      <c r="CB933" s="93"/>
      <c r="CC933" s="93"/>
      <c r="CD933" s="93"/>
      <c r="CE933" s="93"/>
      <c r="CF933" s="93"/>
      <c r="CG933" s="93"/>
      <c r="CH933" s="93"/>
      <c r="CI933" s="93"/>
      <c r="CJ933" s="93"/>
      <c r="CK933" s="93"/>
      <c r="CL933" s="93"/>
      <c r="CM933" s="93"/>
      <c r="CN933" s="93"/>
      <c r="CO933" s="93"/>
      <c r="CP933" s="93"/>
      <c r="CQ933" s="93"/>
      <c r="CR933" s="93"/>
      <c r="CS933" s="93"/>
      <c r="CT933" s="93"/>
      <c r="CU933" s="93"/>
      <c r="CV933" s="93"/>
      <c r="CW933" s="93"/>
      <c r="CX933" s="93"/>
      <c r="CY933" s="93"/>
      <c r="CZ933" s="93"/>
      <c r="DA933" s="93"/>
      <c r="DB933" s="93"/>
      <c r="DC933" s="93"/>
      <c r="DD933" s="93"/>
      <c r="DE933" s="93"/>
      <c r="DF933" s="93"/>
      <c r="DG933" s="93"/>
      <c r="DH933" s="93"/>
      <c r="DI933" s="93"/>
      <c r="DJ933" s="93"/>
      <c r="DK933" s="93"/>
      <c r="DL933" s="93"/>
      <c r="DM933" s="93"/>
      <c r="DN933" s="93"/>
      <c r="DO933" s="93"/>
      <c r="DP933" s="93"/>
      <c r="DQ933" s="93"/>
      <c r="DR933" s="93"/>
      <c r="DS933" s="93"/>
      <c r="DT933" s="93"/>
      <c r="DU933" s="1"/>
      <c r="DV933" s="1"/>
    </row>
    <row r="934" spans="1:126" s="22" customFormat="1" ht="12.6" thickBot="1">
      <c r="A934" s="18"/>
      <c r="B934" s="242" t="s">
        <v>123</v>
      </c>
      <c r="C934" s="18"/>
      <c r="D934" s="18"/>
      <c r="E934" s="267"/>
      <c r="F934" s="51"/>
      <c r="G934" s="383" t="s">
        <v>6</v>
      </c>
      <c r="H934" s="384"/>
      <c r="I934" s="385" t="s">
        <v>299</v>
      </c>
      <c r="J934" s="384"/>
      <c r="K934" s="384"/>
      <c r="L934" s="384"/>
      <c r="M934" s="376" t="s">
        <v>6</v>
      </c>
      <c r="N934" s="386" t="s">
        <v>166</v>
      </c>
      <c r="O934" s="18"/>
      <c r="P934" s="19"/>
      <c r="Q934" s="18"/>
      <c r="R934" s="18"/>
      <c r="S934" s="18"/>
      <c r="T934" s="18"/>
      <c r="U934" s="18"/>
      <c r="V934" s="18"/>
      <c r="W934" s="20"/>
      <c r="X934" s="21"/>
      <c r="Y934" s="46"/>
      <c r="Z934" s="95"/>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c r="BE934" s="96"/>
      <c r="BF934" s="96"/>
      <c r="BG934" s="96"/>
      <c r="BH934" s="96"/>
      <c r="BI934" s="96"/>
      <c r="BJ934" s="96"/>
      <c r="BK934" s="96"/>
      <c r="BL934" s="96"/>
      <c r="BM934" s="96"/>
      <c r="BN934" s="96"/>
      <c r="BO934" s="96"/>
      <c r="BP934" s="96"/>
      <c r="BQ934" s="96"/>
      <c r="BR934" s="96"/>
      <c r="BS934" s="96"/>
      <c r="BT934" s="96"/>
      <c r="BU934" s="96"/>
      <c r="BV934" s="96"/>
      <c r="BW934" s="96"/>
      <c r="BX934" s="96"/>
      <c r="BY934" s="96"/>
      <c r="BZ934" s="96"/>
      <c r="CA934" s="96"/>
      <c r="CB934" s="96"/>
      <c r="CC934" s="96"/>
      <c r="CD934" s="96"/>
      <c r="CE934" s="96"/>
      <c r="CF934" s="96"/>
      <c r="CG934" s="96"/>
      <c r="CH934" s="96"/>
      <c r="CI934" s="96"/>
      <c r="CJ934" s="96"/>
      <c r="CK934" s="96"/>
      <c r="CL934" s="96"/>
      <c r="CM934" s="96"/>
      <c r="CN934" s="96"/>
      <c r="CO934" s="96"/>
      <c r="CP934" s="96"/>
      <c r="CQ934" s="96"/>
      <c r="CR934" s="96"/>
      <c r="CS934" s="96"/>
      <c r="CT934" s="96"/>
      <c r="CU934" s="96"/>
      <c r="CV934" s="96"/>
      <c r="CW934" s="96"/>
      <c r="CX934" s="96"/>
      <c r="CY934" s="96"/>
      <c r="CZ934" s="96"/>
      <c r="DA934" s="96"/>
      <c r="DB934" s="96"/>
      <c r="DC934" s="96"/>
      <c r="DD934" s="96"/>
      <c r="DE934" s="96"/>
      <c r="DF934" s="96"/>
      <c r="DG934" s="96"/>
      <c r="DH934" s="96"/>
      <c r="DI934" s="96"/>
      <c r="DJ934" s="96"/>
      <c r="DK934" s="96"/>
      <c r="DL934" s="96"/>
      <c r="DM934" s="96"/>
      <c r="DN934" s="96"/>
      <c r="DO934" s="96"/>
      <c r="DP934" s="96"/>
      <c r="DQ934" s="96"/>
      <c r="DR934" s="96"/>
      <c r="DS934" s="96"/>
      <c r="DT934" s="96"/>
      <c r="DU934" s="18"/>
      <c r="DV934" s="18"/>
    </row>
    <row r="935" spans="1:126" ht="4.2" customHeight="1" thickTop="1">
      <c r="A935" s="1"/>
      <c r="B935" s="1"/>
      <c r="C935" s="1"/>
      <c r="D935" s="1"/>
      <c r="E935" s="261"/>
      <c r="F935" s="47"/>
      <c r="G935" s="382"/>
      <c r="H935" s="378"/>
      <c r="I935" s="378"/>
      <c r="J935" s="378"/>
      <c r="K935" s="378"/>
      <c r="L935" s="378"/>
      <c r="M935" s="379"/>
      <c r="N935" s="387"/>
      <c r="O935" s="1"/>
      <c r="P935" s="5"/>
      <c r="Q935" s="1"/>
      <c r="R935" s="1"/>
      <c r="S935" s="5"/>
      <c r="T935" s="7"/>
      <c r="U935" s="23"/>
      <c r="V935" s="1"/>
      <c r="W935" s="11"/>
      <c r="X935" s="10"/>
      <c r="Y935" s="45"/>
      <c r="Z935" s="92"/>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c r="CC935" s="93"/>
      <c r="CD935" s="93"/>
      <c r="CE935" s="93"/>
      <c r="CF935" s="93"/>
      <c r="CG935" s="93"/>
      <c r="CH935" s="93"/>
      <c r="CI935" s="93"/>
      <c r="CJ935" s="93"/>
      <c r="CK935" s="93"/>
      <c r="CL935" s="93"/>
      <c r="CM935" s="93"/>
      <c r="CN935" s="93"/>
      <c r="CO935" s="93"/>
      <c r="CP935" s="93"/>
      <c r="CQ935" s="93"/>
      <c r="CR935" s="93"/>
      <c r="CS935" s="93"/>
      <c r="CT935" s="93"/>
      <c r="CU935" s="93"/>
      <c r="CV935" s="93"/>
      <c r="CW935" s="93"/>
      <c r="CX935" s="93"/>
      <c r="CY935" s="93"/>
      <c r="CZ935" s="93"/>
      <c r="DA935" s="93"/>
      <c r="DB935" s="93"/>
      <c r="DC935" s="93"/>
      <c r="DD935" s="93"/>
      <c r="DE935" s="93"/>
      <c r="DF935" s="93"/>
      <c r="DG935" s="93"/>
      <c r="DH935" s="93"/>
      <c r="DI935" s="93"/>
      <c r="DJ935" s="93"/>
      <c r="DK935" s="93"/>
      <c r="DL935" s="93"/>
      <c r="DM935" s="93"/>
      <c r="DN935" s="93"/>
      <c r="DO935" s="93"/>
      <c r="DP935" s="93"/>
      <c r="DQ935" s="93"/>
      <c r="DR935" s="93"/>
      <c r="DS935" s="93"/>
      <c r="DT935" s="93"/>
      <c r="DU935" s="1"/>
      <c r="DV935" s="1"/>
    </row>
    <row r="936" spans="1:126" ht="4.2" customHeight="1">
      <c r="A936" s="1"/>
      <c r="B936" s="1"/>
      <c r="C936" s="1"/>
      <c r="D936" s="13"/>
      <c r="E936" s="262"/>
      <c r="F936" s="13"/>
      <c r="G936" s="302"/>
      <c r="H936" s="13"/>
      <c r="I936" s="13"/>
      <c r="J936" s="13"/>
      <c r="K936" s="13"/>
      <c r="L936" s="13"/>
      <c r="M936" s="14"/>
      <c r="N936" s="13"/>
      <c r="O936" s="13"/>
      <c r="P936" s="14"/>
      <c r="Q936" s="13"/>
      <c r="R936" s="13"/>
      <c r="S936" s="14"/>
      <c r="T936" s="176"/>
      <c r="U936" s="23"/>
      <c r="V936" s="1"/>
      <c r="W936" s="11"/>
      <c r="X936" s="10"/>
      <c r="Y936" s="45"/>
      <c r="Z936" s="92"/>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c r="BS936" s="93"/>
      <c r="BT936" s="93"/>
      <c r="BU936" s="93"/>
      <c r="BV936" s="93"/>
      <c r="BW936" s="93"/>
      <c r="BX936" s="93"/>
      <c r="BY936" s="93"/>
      <c r="BZ936" s="93"/>
      <c r="CA936" s="93"/>
      <c r="CB936" s="93"/>
      <c r="CC936" s="93"/>
      <c r="CD936" s="93"/>
      <c r="CE936" s="93"/>
      <c r="CF936" s="93"/>
      <c r="CG936" s="93"/>
      <c r="CH936" s="93"/>
      <c r="CI936" s="93"/>
      <c r="CJ936" s="93"/>
      <c r="CK936" s="93"/>
      <c r="CL936" s="93"/>
      <c r="CM936" s="93"/>
      <c r="CN936" s="93"/>
      <c r="CO936" s="93"/>
      <c r="CP936" s="93"/>
      <c r="CQ936" s="93"/>
      <c r="CR936" s="93"/>
      <c r="CS936" s="93"/>
      <c r="CT936" s="93"/>
      <c r="CU936" s="93"/>
      <c r="CV936" s="93"/>
      <c r="CW936" s="93"/>
      <c r="CX936" s="93"/>
      <c r="CY936" s="93"/>
      <c r="CZ936" s="93"/>
      <c r="DA936" s="93"/>
      <c r="DB936" s="93"/>
      <c r="DC936" s="93"/>
      <c r="DD936" s="93"/>
      <c r="DE936" s="93"/>
      <c r="DF936" s="93"/>
      <c r="DG936" s="93"/>
      <c r="DH936" s="93"/>
      <c r="DI936" s="93"/>
      <c r="DJ936" s="93"/>
      <c r="DK936" s="93"/>
      <c r="DL936" s="93"/>
      <c r="DM936" s="93"/>
      <c r="DN936" s="93"/>
      <c r="DO936" s="93"/>
      <c r="DP936" s="93"/>
      <c r="DQ936" s="93"/>
      <c r="DR936" s="93"/>
      <c r="DS936" s="93"/>
      <c r="DT936" s="93"/>
      <c r="DU936" s="1"/>
      <c r="DV936" s="1"/>
    </row>
    <row r="937" spans="1:126" ht="4.2" customHeight="1">
      <c r="A937" s="1"/>
      <c r="B937" s="1"/>
      <c r="C937" s="1"/>
      <c r="D937" s="1"/>
      <c r="E937" s="261"/>
      <c r="F937" s="47"/>
      <c r="G937" s="229"/>
      <c r="H937" s="1"/>
      <c r="I937" s="1"/>
      <c r="J937" s="1"/>
      <c r="K937" s="1"/>
      <c r="L937" s="1"/>
      <c r="M937" s="5"/>
      <c r="N937" s="1"/>
      <c r="O937" s="1"/>
      <c r="P937" s="5"/>
      <c r="Q937" s="1"/>
      <c r="R937" s="1"/>
      <c r="S937" s="5"/>
      <c r="T937" s="7"/>
      <c r="U937" s="23"/>
      <c r="V937" s="1"/>
      <c r="W937" s="11"/>
      <c r="X937" s="10"/>
      <c r="Y937" s="45"/>
      <c r="Z937" s="92"/>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c r="BS937" s="93"/>
      <c r="BT937" s="93"/>
      <c r="BU937" s="93"/>
      <c r="BV937" s="93"/>
      <c r="BW937" s="93"/>
      <c r="BX937" s="93"/>
      <c r="BY937" s="93"/>
      <c r="BZ937" s="93"/>
      <c r="CA937" s="93"/>
      <c r="CB937" s="93"/>
      <c r="CC937" s="93"/>
      <c r="CD937" s="93"/>
      <c r="CE937" s="93"/>
      <c r="CF937" s="93"/>
      <c r="CG937" s="93"/>
      <c r="CH937" s="93"/>
      <c r="CI937" s="93"/>
      <c r="CJ937" s="93"/>
      <c r="CK937" s="93"/>
      <c r="CL937" s="93"/>
      <c r="CM937" s="93"/>
      <c r="CN937" s="93"/>
      <c r="CO937" s="93"/>
      <c r="CP937" s="93"/>
      <c r="CQ937" s="93"/>
      <c r="CR937" s="93"/>
      <c r="CS937" s="93"/>
      <c r="CT937" s="93"/>
      <c r="CU937" s="93"/>
      <c r="CV937" s="93"/>
      <c r="CW937" s="93"/>
      <c r="CX937" s="93"/>
      <c r="CY937" s="93"/>
      <c r="CZ937" s="93"/>
      <c r="DA937" s="93"/>
      <c r="DB937" s="93"/>
      <c r="DC937" s="93"/>
      <c r="DD937" s="93"/>
      <c r="DE937" s="93"/>
      <c r="DF937" s="93"/>
      <c r="DG937" s="93"/>
      <c r="DH937" s="93"/>
      <c r="DI937" s="93"/>
      <c r="DJ937" s="93"/>
      <c r="DK937" s="93"/>
      <c r="DL937" s="93"/>
      <c r="DM937" s="93"/>
      <c r="DN937" s="93"/>
      <c r="DO937" s="93"/>
      <c r="DP937" s="93"/>
      <c r="DQ937" s="93"/>
      <c r="DR937" s="93"/>
      <c r="DS937" s="93"/>
      <c r="DT937" s="93"/>
      <c r="DU937" s="1"/>
      <c r="DV937" s="1"/>
    </row>
    <row r="938" spans="1:126" s="4" customFormat="1">
      <c r="A938" s="3"/>
      <c r="B938" s="242" t="s">
        <v>131</v>
      </c>
      <c r="C938" s="3"/>
      <c r="D938" s="3"/>
      <c r="E938" s="9"/>
      <c r="F938" s="50"/>
      <c r="G938" s="229" t="s">
        <v>6</v>
      </c>
      <c r="H938" s="3" t="s">
        <v>173</v>
      </c>
      <c r="I938" s="3"/>
      <c r="J938" s="3"/>
      <c r="K938" s="3"/>
      <c r="L938" s="3"/>
      <c r="M938" s="5"/>
      <c r="N938" s="3" t="str">
        <f>Главная!$Y$8</f>
        <v>итого</v>
      </c>
      <c r="O938" s="3"/>
      <c r="P938" s="5"/>
      <c r="Q938" s="3" t="s">
        <v>175</v>
      </c>
      <c r="R938" s="3"/>
      <c r="S938" s="5"/>
      <c r="T938" s="83"/>
      <c r="U938" s="23"/>
      <c r="V938" s="3"/>
      <c r="W938" s="11"/>
      <c r="X938" s="11"/>
      <c r="Y938" s="45"/>
      <c r="Z938" s="90"/>
      <c r="AA938" s="91">
        <f>IF(AA$8="",0,SUM(AA939:AA950))</f>
        <v>0</v>
      </c>
      <c r="AB938" s="91">
        <f>IF(AB$8="",0,SUM(AB939:AB950))</f>
        <v>0</v>
      </c>
      <c r="AC938" s="91">
        <f t="shared" ref="AC938:AE938" si="2490">IF(AC$8="",0,IF(AND($T931&lt;&gt;"",$T931&lt;&gt;0),AC911*(1-$T931),SUM(AC939:AC950)))</f>
        <v>0</v>
      </c>
      <c r="AD938" s="91">
        <f t="shared" si="2490"/>
        <v>0</v>
      </c>
      <c r="AE938" s="91">
        <f t="shared" si="2490"/>
        <v>0</v>
      </c>
      <c r="AF938" s="91">
        <f t="shared" ref="AF938:CQ938" si="2491">IF(AF$8="",0,IF(AND($T931&lt;&gt;"",$T931&lt;&gt;0),AF911*(1-$T931),SUM(AF939:AF950)))</f>
        <v>0</v>
      </c>
      <c r="AG938" s="91">
        <f t="shared" si="2491"/>
        <v>0</v>
      </c>
      <c r="AH938" s="91">
        <f t="shared" si="2491"/>
        <v>0</v>
      </c>
      <c r="AI938" s="91">
        <f t="shared" si="2491"/>
        <v>0</v>
      </c>
      <c r="AJ938" s="91">
        <f t="shared" si="2491"/>
        <v>0</v>
      </c>
      <c r="AK938" s="91">
        <f t="shared" si="2491"/>
        <v>0</v>
      </c>
      <c r="AL938" s="91">
        <f t="shared" si="2491"/>
        <v>0</v>
      </c>
      <c r="AM938" s="91">
        <f t="shared" si="2491"/>
        <v>0</v>
      </c>
      <c r="AN938" s="91">
        <f t="shared" si="2491"/>
        <v>0</v>
      </c>
      <c r="AO938" s="91">
        <f t="shared" si="2491"/>
        <v>0</v>
      </c>
      <c r="AP938" s="91">
        <f t="shared" si="2491"/>
        <v>0</v>
      </c>
      <c r="AQ938" s="91">
        <f t="shared" si="2491"/>
        <v>0</v>
      </c>
      <c r="AR938" s="91">
        <f t="shared" si="2491"/>
        <v>0</v>
      </c>
      <c r="AS938" s="91">
        <f t="shared" si="2491"/>
        <v>0</v>
      </c>
      <c r="AT938" s="91">
        <f t="shared" si="2491"/>
        <v>0</v>
      </c>
      <c r="AU938" s="91">
        <f t="shared" si="2491"/>
        <v>0</v>
      </c>
      <c r="AV938" s="91">
        <f t="shared" si="2491"/>
        <v>0</v>
      </c>
      <c r="AW938" s="91">
        <f t="shared" si="2491"/>
        <v>0</v>
      </c>
      <c r="AX938" s="91">
        <f t="shared" si="2491"/>
        <v>0</v>
      </c>
      <c r="AY938" s="91">
        <f t="shared" si="2491"/>
        <v>0</v>
      </c>
      <c r="AZ938" s="91">
        <f t="shared" si="2491"/>
        <v>0</v>
      </c>
      <c r="BA938" s="91">
        <f t="shared" si="2491"/>
        <v>0</v>
      </c>
      <c r="BB938" s="91">
        <f t="shared" si="2491"/>
        <v>0</v>
      </c>
      <c r="BC938" s="91">
        <f t="shared" si="2491"/>
        <v>0</v>
      </c>
      <c r="BD938" s="91">
        <f t="shared" si="2491"/>
        <v>0</v>
      </c>
      <c r="BE938" s="91">
        <f t="shared" si="2491"/>
        <v>0</v>
      </c>
      <c r="BF938" s="91">
        <f t="shared" si="2491"/>
        <v>0</v>
      </c>
      <c r="BG938" s="91">
        <f t="shared" si="2491"/>
        <v>0</v>
      </c>
      <c r="BH938" s="91">
        <f t="shared" si="2491"/>
        <v>0</v>
      </c>
      <c r="BI938" s="91">
        <f t="shared" si="2491"/>
        <v>0</v>
      </c>
      <c r="BJ938" s="91">
        <f t="shared" si="2491"/>
        <v>0</v>
      </c>
      <c r="BK938" s="91">
        <f t="shared" si="2491"/>
        <v>0</v>
      </c>
      <c r="BL938" s="91">
        <f t="shared" si="2491"/>
        <v>0</v>
      </c>
      <c r="BM938" s="91">
        <f t="shared" si="2491"/>
        <v>0</v>
      </c>
      <c r="BN938" s="91">
        <f t="shared" si="2491"/>
        <v>0</v>
      </c>
      <c r="BO938" s="91">
        <f t="shared" si="2491"/>
        <v>0</v>
      </c>
      <c r="BP938" s="91">
        <f t="shared" si="2491"/>
        <v>0</v>
      </c>
      <c r="BQ938" s="91">
        <f t="shared" si="2491"/>
        <v>0</v>
      </c>
      <c r="BR938" s="91">
        <f t="shared" si="2491"/>
        <v>0</v>
      </c>
      <c r="BS938" s="91">
        <f t="shared" si="2491"/>
        <v>0</v>
      </c>
      <c r="BT938" s="91">
        <f t="shared" si="2491"/>
        <v>0</v>
      </c>
      <c r="BU938" s="91">
        <f t="shared" si="2491"/>
        <v>0</v>
      </c>
      <c r="BV938" s="91">
        <f t="shared" si="2491"/>
        <v>0</v>
      </c>
      <c r="BW938" s="91">
        <f t="shared" si="2491"/>
        <v>0</v>
      </c>
      <c r="BX938" s="91">
        <f t="shared" si="2491"/>
        <v>0</v>
      </c>
      <c r="BY938" s="91">
        <f t="shared" si="2491"/>
        <v>0</v>
      </c>
      <c r="BZ938" s="91">
        <f t="shared" si="2491"/>
        <v>0</v>
      </c>
      <c r="CA938" s="91">
        <f t="shared" si="2491"/>
        <v>0</v>
      </c>
      <c r="CB938" s="91">
        <f t="shared" si="2491"/>
        <v>0</v>
      </c>
      <c r="CC938" s="91">
        <f t="shared" si="2491"/>
        <v>0</v>
      </c>
      <c r="CD938" s="91">
        <f t="shared" si="2491"/>
        <v>0</v>
      </c>
      <c r="CE938" s="91">
        <f t="shared" si="2491"/>
        <v>0</v>
      </c>
      <c r="CF938" s="91">
        <f t="shared" si="2491"/>
        <v>0</v>
      </c>
      <c r="CG938" s="91">
        <f t="shared" si="2491"/>
        <v>0</v>
      </c>
      <c r="CH938" s="91">
        <f t="shared" si="2491"/>
        <v>0</v>
      </c>
      <c r="CI938" s="91">
        <f t="shared" si="2491"/>
        <v>0</v>
      </c>
      <c r="CJ938" s="91">
        <f t="shared" si="2491"/>
        <v>0</v>
      </c>
      <c r="CK938" s="91">
        <f t="shared" si="2491"/>
        <v>0</v>
      </c>
      <c r="CL938" s="91">
        <f t="shared" si="2491"/>
        <v>0</v>
      </c>
      <c r="CM938" s="91">
        <f t="shared" si="2491"/>
        <v>0</v>
      </c>
      <c r="CN938" s="91">
        <f t="shared" si="2491"/>
        <v>0</v>
      </c>
      <c r="CO938" s="91">
        <f t="shared" si="2491"/>
        <v>0</v>
      </c>
      <c r="CP938" s="91">
        <f t="shared" si="2491"/>
        <v>0</v>
      </c>
      <c r="CQ938" s="91">
        <f t="shared" si="2491"/>
        <v>0</v>
      </c>
      <c r="CR938" s="91">
        <f t="shared" ref="CR938:DT938" si="2492">IF(CR$8="",0,IF(AND($T931&lt;&gt;"",$T931&lt;&gt;0),CR911*(1-$T931),SUM(CR939:CR950)))</f>
        <v>0</v>
      </c>
      <c r="CS938" s="91">
        <f t="shared" si="2492"/>
        <v>0</v>
      </c>
      <c r="CT938" s="91">
        <f t="shared" si="2492"/>
        <v>0</v>
      </c>
      <c r="CU938" s="91">
        <f t="shared" si="2492"/>
        <v>0</v>
      </c>
      <c r="CV938" s="91">
        <f t="shared" si="2492"/>
        <v>0</v>
      </c>
      <c r="CW938" s="91">
        <f t="shared" si="2492"/>
        <v>0</v>
      </c>
      <c r="CX938" s="91">
        <f t="shared" si="2492"/>
        <v>0</v>
      </c>
      <c r="CY938" s="91">
        <f t="shared" si="2492"/>
        <v>0</v>
      </c>
      <c r="CZ938" s="91">
        <f t="shared" si="2492"/>
        <v>0</v>
      </c>
      <c r="DA938" s="91">
        <f t="shared" si="2492"/>
        <v>0</v>
      </c>
      <c r="DB938" s="91">
        <f t="shared" si="2492"/>
        <v>0</v>
      </c>
      <c r="DC938" s="91">
        <f t="shared" si="2492"/>
        <v>0</v>
      </c>
      <c r="DD938" s="91">
        <f t="shared" si="2492"/>
        <v>0</v>
      </c>
      <c r="DE938" s="91">
        <f t="shared" si="2492"/>
        <v>0</v>
      </c>
      <c r="DF938" s="91">
        <f t="shared" si="2492"/>
        <v>0</v>
      </c>
      <c r="DG938" s="91">
        <f t="shared" si="2492"/>
        <v>0</v>
      </c>
      <c r="DH938" s="91">
        <f t="shared" si="2492"/>
        <v>0</v>
      </c>
      <c r="DI938" s="91">
        <f t="shared" si="2492"/>
        <v>0</v>
      </c>
      <c r="DJ938" s="91">
        <f t="shared" si="2492"/>
        <v>0</v>
      </c>
      <c r="DK938" s="91">
        <f t="shared" si="2492"/>
        <v>0</v>
      </c>
      <c r="DL938" s="91">
        <f t="shared" si="2492"/>
        <v>0</v>
      </c>
      <c r="DM938" s="91">
        <f t="shared" si="2492"/>
        <v>0</v>
      </c>
      <c r="DN938" s="91">
        <f t="shared" si="2492"/>
        <v>0</v>
      </c>
      <c r="DO938" s="91">
        <f t="shared" si="2492"/>
        <v>0</v>
      </c>
      <c r="DP938" s="91">
        <f t="shared" si="2492"/>
        <v>0</v>
      </c>
      <c r="DQ938" s="91">
        <f t="shared" si="2492"/>
        <v>0</v>
      </c>
      <c r="DR938" s="91">
        <f t="shared" si="2492"/>
        <v>0</v>
      </c>
      <c r="DS938" s="91">
        <f t="shared" si="2492"/>
        <v>0</v>
      </c>
      <c r="DT938" s="91">
        <f t="shared" si="2492"/>
        <v>0</v>
      </c>
      <c r="DU938" s="3"/>
      <c r="DV938" s="3"/>
    </row>
    <row r="939" spans="1:126" ht="4.2" customHeight="1">
      <c r="A939" s="1"/>
      <c r="B939" s="1"/>
      <c r="C939" s="13"/>
      <c r="D939" s="13"/>
      <c r="E939" s="262"/>
      <c r="F939" s="13"/>
      <c r="G939" s="302"/>
      <c r="H939" s="13"/>
      <c r="I939" s="13"/>
      <c r="J939" s="13"/>
      <c r="K939" s="13"/>
      <c r="L939" s="13"/>
      <c r="M939" s="14"/>
      <c r="N939" s="13"/>
      <c r="O939" s="13"/>
      <c r="P939" s="14"/>
      <c r="Q939" s="13"/>
      <c r="R939" s="13"/>
      <c r="S939" s="14"/>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c r="BK939" s="176"/>
      <c r="BL939" s="176"/>
      <c r="BM939" s="176"/>
      <c r="BN939" s="176"/>
      <c r="BO939" s="176"/>
      <c r="BP939" s="176"/>
      <c r="BQ939" s="176"/>
      <c r="BR939" s="176"/>
      <c r="BS939" s="176"/>
      <c r="BT939" s="176"/>
      <c r="BU939" s="176"/>
      <c r="BV939" s="176"/>
      <c r="BW939" s="176"/>
      <c r="BX939" s="176"/>
      <c r="BY939" s="176"/>
      <c r="BZ939" s="176"/>
      <c r="CA939" s="176"/>
      <c r="CB939" s="176"/>
      <c r="CC939" s="176"/>
      <c r="CD939" s="176"/>
      <c r="CE939" s="176"/>
      <c r="CF939" s="176"/>
      <c r="CG939" s="176"/>
      <c r="CH939" s="176"/>
      <c r="CI939" s="176"/>
      <c r="CJ939" s="176"/>
      <c r="CK939" s="176"/>
      <c r="CL939" s="176"/>
      <c r="CM939" s="176"/>
      <c r="CN939" s="176"/>
      <c r="CO939" s="176"/>
      <c r="CP939" s="176"/>
      <c r="CQ939" s="176"/>
      <c r="CR939" s="176"/>
      <c r="CS939" s="176"/>
      <c r="CT939" s="176"/>
      <c r="CU939" s="176"/>
      <c r="CV939" s="176"/>
      <c r="CW939" s="176"/>
      <c r="CX939" s="176"/>
      <c r="CY939" s="176"/>
      <c r="CZ939" s="176"/>
      <c r="DA939" s="176"/>
      <c r="DB939" s="176"/>
      <c r="DC939" s="176"/>
      <c r="DD939" s="176"/>
      <c r="DE939" s="176"/>
      <c r="DF939" s="176"/>
      <c r="DG939" s="176"/>
      <c r="DH939" s="176"/>
      <c r="DI939" s="176"/>
      <c r="DJ939" s="176"/>
      <c r="DK939" s="176"/>
      <c r="DL939" s="176"/>
      <c r="DM939" s="176"/>
      <c r="DN939" s="176"/>
      <c r="DO939" s="176"/>
      <c r="DP939" s="176"/>
      <c r="DQ939" s="176"/>
      <c r="DR939" s="176"/>
      <c r="DS939" s="176"/>
      <c r="DT939" s="176"/>
      <c r="DU939" s="1"/>
      <c r="DV939" s="1"/>
    </row>
    <row r="940" spans="1:126" s="237" customFormat="1" ht="10.199999999999999">
      <c r="A940" s="226"/>
      <c r="B940" s="227"/>
      <c r="C940" s="228"/>
      <c r="D940" s="227"/>
      <c r="E940" s="268"/>
      <c r="F940" s="114"/>
      <c r="G940" s="229" t="s">
        <v>6</v>
      </c>
      <c r="H940" s="226"/>
      <c r="I940" s="239" t="s">
        <v>174</v>
      </c>
      <c r="J940" s="226"/>
      <c r="K940" s="226"/>
      <c r="L940" s="226"/>
      <c r="M940" s="230" t="s">
        <v>6</v>
      </c>
      <c r="N940" s="231"/>
      <c r="O940" s="226"/>
      <c r="P940" s="229"/>
      <c r="Q940" s="226" t="s">
        <v>175</v>
      </c>
      <c r="R940" s="226"/>
      <c r="S940" s="226"/>
      <c r="T940" s="226"/>
      <c r="U940" s="226"/>
      <c r="V940" s="226"/>
      <c r="W940" s="233"/>
      <c r="X940" s="234"/>
      <c r="Y940" s="229" t="s">
        <v>6</v>
      </c>
      <c r="Z940" s="235"/>
      <c r="AA940" s="236"/>
      <c r="AB940" s="236">
        <f>AA940</f>
        <v>0</v>
      </c>
      <c r="AC940" s="236">
        <f t="shared" ref="AC940:CN940" si="2493">AB940</f>
        <v>0</v>
      </c>
      <c r="AD940" s="236">
        <f t="shared" si="2493"/>
        <v>0</v>
      </c>
      <c r="AE940" s="236">
        <f t="shared" si="2493"/>
        <v>0</v>
      </c>
      <c r="AF940" s="236">
        <f t="shared" si="2493"/>
        <v>0</v>
      </c>
      <c r="AG940" s="236">
        <f t="shared" si="2493"/>
        <v>0</v>
      </c>
      <c r="AH940" s="236">
        <f t="shared" si="2493"/>
        <v>0</v>
      </c>
      <c r="AI940" s="236">
        <f t="shared" si="2493"/>
        <v>0</v>
      </c>
      <c r="AJ940" s="236">
        <f t="shared" si="2493"/>
        <v>0</v>
      </c>
      <c r="AK940" s="236">
        <f t="shared" si="2493"/>
        <v>0</v>
      </c>
      <c r="AL940" s="236">
        <f t="shared" si="2493"/>
        <v>0</v>
      </c>
      <c r="AM940" s="236">
        <f t="shared" si="2493"/>
        <v>0</v>
      </c>
      <c r="AN940" s="236">
        <f t="shared" si="2493"/>
        <v>0</v>
      </c>
      <c r="AO940" s="236">
        <f t="shared" si="2493"/>
        <v>0</v>
      </c>
      <c r="AP940" s="236">
        <f t="shared" si="2493"/>
        <v>0</v>
      </c>
      <c r="AQ940" s="236">
        <f t="shared" si="2493"/>
        <v>0</v>
      </c>
      <c r="AR940" s="236">
        <f t="shared" si="2493"/>
        <v>0</v>
      </c>
      <c r="AS940" s="236">
        <f t="shared" si="2493"/>
        <v>0</v>
      </c>
      <c r="AT940" s="236">
        <f t="shared" si="2493"/>
        <v>0</v>
      </c>
      <c r="AU940" s="236">
        <f t="shared" si="2493"/>
        <v>0</v>
      </c>
      <c r="AV940" s="236">
        <f t="shared" si="2493"/>
        <v>0</v>
      </c>
      <c r="AW940" s="236">
        <f t="shared" si="2493"/>
        <v>0</v>
      </c>
      <c r="AX940" s="236">
        <f t="shared" si="2493"/>
        <v>0</v>
      </c>
      <c r="AY940" s="236">
        <f t="shared" si="2493"/>
        <v>0</v>
      </c>
      <c r="AZ940" s="236">
        <f t="shared" si="2493"/>
        <v>0</v>
      </c>
      <c r="BA940" s="236">
        <f t="shared" si="2493"/>
        <v>0</v>
      </c>
      <c r="BB940" s="236">
        <f t="shared" si="2493"/>
        <v>0</v>
      </c>
      <c r="BC940" s="236">
        <f t="shared" si="2493"/>
        <v>0</v>
      </c>
      <c r="BD940" s="236">
        <f t="shared" si="2493"/>
        <v>0</v>
      </c>
      <c r="BE940" s="236">
        <f t="shared" si="2493"/>
        <v>0</v>
      </c>
      <c r="BF940" s="236">
        <f t="shared" si="2493"/>
        <v>0</v>
      </c>
      <c r="BG940" s="236">
        <f t="shared" si="2493"/>
        <v>0</v>
      </c>
      <c r="BH940" s="236">
        <f t="shared" si="2493"/>
        <v>0</v>
      </c>
      <c r="BI940" s="236">
        <f t="shared" si="2493"/>
        <v>0</v>
      </c>
      <c r="BJ940" s="236">
        <f t="shared" si="2493"/>
        <v>0</v>
      </c>
      <c r="BK940" s="236">
        <f t="shared" si="2493"/>
        <v>0</v>
      </c>
      <c r="BL940" s="236">
        <f t="shared" si="2493"/>
        <v>0</v>
      </c>
      <c r="BM940" s="236">
        <f t="shared" si="2493"/>
        <v>0</v>
      </c>
      <c r="BN940" s="236">
        <f t="shared" si="2493"/>
        <v>0</v>
      </c>
      <c r="BO940" s="236">
        <f t="shared" si="2493"/>
        <v>0</v>
      </c>
      <c r="BP940" s="236">
        <f t="shared" si="2493"/>
        <v>0</v>
      </c>
      <c r="BQ940" s="236">
        <f t="shared" si="2493"/>
        <v>0</v>
      </c>
      <c r="BR940" s="236">
        <f t="shared" si="2493"/>
        <v>0</v>
      </c>
      <c r="BS940" s="236">
        <f t="shared" si="2493"/>
        <v>0</v>
      </c>
      <c r="BT940" s="236">
        <f t="shared" si="2493"/>
        <v>0</v>
      </c>
      <c r="BU940" s="236">
        <f t="shared" si="2493"/>
        <v>0</v>
      </c>
      <c r="BV940" s="236">
        <f t="shared" si="2493"/>
        <v>0</v>
      </c>
      <c r="BW940" s="236">
        <f t="shared" si="2493"/>
        <v>0</v>
      </c>
      <c r="BX940" s="236">
        <f t="shared" si="2493"/>
        <v>0</v>
      </c>
      <c r="BY940" s="236">
        <f t="shared" si="2493"/>
        <v>0</v>
      </c>
      <c r="BZ940" s="236">
        <f t="shared" si="2493"/>
        <v>0</v>
      </c>
      <c r="CA940" s="236">
        <f t="shared" si="2493"/>
        <v>0</v>
      </c>
      <c r="CB940" s="236">
        <f t="shared" si="2493"/>
        <v>0</v>
      </c>
      <c r="CC940" s="236">
        <f t="shared" si="2493"/>
        <v>0</v>
      </c>
      <c r="CD940" s="236">
        <f t="shared" si="2493"/>
        <v>0</v>
      </c>
      <c r="CE940" s="236">
        <f t="shared" si="2493"/>
        <v>0</v>
      </c>
      <c r="CF940" s="236">
        <f t="shared" si="2493"/>
        <v>0</v>
      </c>
      <c r="CG940" s="236">
        <f t="shared" si="2493"/>
        <v>0</v>
      </c>
      <c r="CH940" s="236">
        <f t="shared" si="2493"/>
        <v>0</v>
      </c>
      <c r="CI940" s="236">
        <f t="shared" si="2493"/>
        <v>0</v>
      </c>
      <c r="CJ940" s="236">
        <f t="shared" si="2493"/>
        <v>0</v>
      </c>
      <c r="CK940" s="236">
        <f t="shared" si="2493"/>
        <v>0</v>
      </c>
      <c r="CL940" s="236">
        <f t="shared" si="2493"/>
        <v>0</v>
      </c>
      <c r="CM940" s="236">
        <f t="shared" si="2493"/>
        <v>0</v>
      </c>
      <c r="CN940" s="236">
        <f t="shared" si="2493"/>
        <v>0</v>
      </c>
      <c r="CO940" s="236">
        <f t="shared" ref="CO940:DT940" si="2494">CN940</f>
        <v>0</v>
      </c>
      <c r="CP940" s="236">
        <f t="shared" si="2494"/>
        <v>0</v>
      </c>
      <c r="CQ940" s="236">
        <f t="shared" si="2494"/>
        <v>0</v>
      </c>
      <c r="CR940" s="236">
        <f t="shared" si="2494"/>
        <v>0</v>
      </c>
      <c r="CS940" s="236">
        <f t="shared" si="2494"/>
        <v>0</v>
      </c>
      <c r="CT940" s="236">
        <f t="shared" si="2494"/>
        <v>0</v>
      </c>
      <c r="CU940" s="236">
        <f t="shared" si="2494"/>
        <v>0</v>
      </c>
      <c r="CV940" s="236">
        <f t="shared" si="2494"/>
        <v>0</v>
      </c>
      <c r="CW940" s="236">
        <f t="shared" si="2494"/>
        <v>0</v>
      </c>
      <c r="CX940" s="236">
        <f t="shared" si="2494"/>
        <v>0</v>
      </c>
      <c r="CY940" s="236">
        <f t="shared" si="2494"/>
        <v>0</v>
      </c>
      <c r="CZ940" s="236">
        <f t="shared" si="2494"/>
        <v>0</v>
      </c>
      <c r="DA940" s="236">
        <f t="shared" si="2494"/>
        <v>0</v>
      </c>
      <c r="DB940" s="236">
        <f t="shared" si="2494"/>
        <v>0</v>
      </c>
      <c r="DC940" s="236">
        <f t="shared" si="2494"/>
        <v>0</v>
      </c>
      <c r="DD940" s="236">
        <f t="shared" si="2494"/>
        <v>0</v>
      </c>
      <c r="DE940" s="236">
        <f t="shared" si="2494"/>
        <v>0</v>
      </c>
      <c r="DF940" s="236">
        <f t="shared" si="2494"/>
        <v>0</v>
      </c>
      <c r="DG940" s="236">
        <f t="shared" si="2494"/>
        <v>0</v>
      </c>
      <c r="DH940" s="236">
        <f t="shared" si="2494"/>
        <v>0</v>
      </c>
      <c r="DI940" s="236">
        <f t="shared" si="2494"/>
        <v>0</v>
      </c>
      <c r="DJ940" s="236">
        <f t="shared" si="2494"/>
        <v>0</v>
      </c>
      <c r="DK940" s="236">
        <f t="shared" si="2494"/>
        <v>0</v>
      </c>
      <c r="DL940" s="236">
        <f t="shared" si="2494"/>
        <v>0</v>
      </c>
      <c r="DM940" s="236">
        <f t="shared" si="2494"/>
        <v>0</v>
      </c>
      <c r="DN940" s="236">
        <f t="shared" si="2494"/>
        <v>0</v>
      </c>
      <c r="DO940" s="236">
        <f t="shared" si="2494"/>
        <v>0</v>
      </c>
      <c r="DP940" s="236">
        <f t="shared" si="2494"/>
        <v>0</v>
      </c>
      <c r="DQ940" s="236">
        <f t="shared" si="2494"/>
        <v>0</v>
      </c>
      <c r="DR940" s="236">
        <f t="shared" si="2494"/>
        <v>0</v>
      </c>
      <c r="DS940" s="236">
        <f t="shared" si="2494"/>
        <v>0</v>
      </c>
      <c r="DT940" s="236">
        <f t="shared" si="2494"/>
        <v>0</v>
      </c>
      <c r="DU940" s="226"/>
      <c r="DV940" s="226"/>
    </row>
    <row r="941" spans="1:126" s="237" customFormat="1" ht="10.199999999999999">
      <c r="A941" s="226"/>
      <c r="B941" s="227"/>
      <c r="C941" s="228"/>
      <c r="D941" s="227"/>
      <c r="E941" s="268"/>
      <c r="F941" s="114"/>
      <c r="G941" s="229"/>
      <c r="H941" s="226"/>
      <c r="I941" s="226" t="str">
        <f>$I$940</f>
        <v>Количество сотрудников с указанной должностью</v>
      </c>
      <c r="J941" s="226"/>
      <c r="K941" s="226"/>
      <c r="L941" s="226"/>
      <c r="M941" s="230" t="s">
        <v>6</v>
      </c>
      <c r="N941" s="231"/>
      <c r="O941" s="226"/>
      <c r="P941" s="229"/>
      <c r="Q941" s="226" t="s">
        <v>175</v>
      </c>
      <c r="R941" s="226"/>
      <c r="S941" s="226"/>
      <c r="T941" s="226"/>
      <c r="U941" s="226"/>
      <c r="V941" s="226"/>
      <c r="W941" s="233"/>
      <c r="X941" s="234"/>
      <c r="Y941" s="229" t="s">
        <v>6</v>
      </c>
      <c r="Z941" s="235"/>
      <c r="AA941" s="236"/>
      <c r="AB941" s="236">
        <f>AA941</f>
        <v>0</v>
      </c>
      <c r="AC941" s="236">
        <f t="shared" ref="AC941:CN941" si="2495">AB941</f>
        <v>0</v>
      </c>
      <c r="AD941" s="236">
        <f t="shared" si="2495"/>
        <v>0</v>
      </c>
      <c r="AE941" s="236">
        <f t="shared" si="2495"/>
        <v>0</v>
      </c>
      <c r="AF941" s="236">
        <f t="shared" si="2495"/>
        <v>0</v>
      </c>
      <c r="AG941" s="236">
        <f t="shared" si="2495"/>
        <v>0</v>
      </c>
      <c r="AH941" s="236">
        <f t="shared" si="2495"/>
        <v>0</v>
      </c>
      <c r="AI941" s="236">
        <f t="shared" si="2495"/>
        <v>0</v>
      </c>
      <c r="AJ941" s="236">
        <f t="shared" si="2495"/>
        <v>0</v>
      </c>
      <c r="AK941" s="236">
        <f t="shared" si="2495"/>
        <v>0</v>
      </c>
      <c r="AL941" s="236">
        <f t="shared" si="2495"/>
        <v>0</v>
      </c>
      <c r="AM941" s="236">
        <f t="shared" si="2495"/>
        <v>0</v>
      </c>
      <c r="AN941" s="236">
        <f t="shared" si="2495"/>
        <v>0</v>
      </c>
      <c r="AO941" s="236">
        <f t="shared" si="2495"/>
        <v>0</v>
      </c>
      <c r="AP941" s="236">
        <f t="shared" si="2495"/>
        <v>0</v>
      </c>
      <c r="AQ941" s="236">
        <f t="shared" si="2495"/>
        <v>0</v>
      </c>
      <c r="AR941" s="236">
        <f t="shared" si="2495"/>
        <v>0</v>
      </c>
      <c r="AS941" s="236">
        <f t="shared" si="2495"/>
        <v>0</v>
      </c>
      <c r="AT941" s="236">
        <f t="shared" si="2495"/>
        <v>0</v>
      </c>
      <c r="AU941" s="236">
        <f t="shared" si="2495"/>
        <v>0</v>
      </c>
      <c r="AV941" s="236">
        <f t="shared" si="2495"/>
        <v>0</v>
      </c>
      <c r="AW941" s="236">
        <f t="shared" si="2495"/>
        <v>0</v>
      </c>
      <c r="AX941" s="236">
        <f t="shared" si="2495"/>
        <v>0</v>
      </c>
      <c r="AY941" s="236">
        <f t="shared" si="2495"/>
        <v>0</v>
      </c>
      <c r="AZ941" s="236">
        <f t="shared" si="2495"/>
        <v>0</v>
      </c>
      <c r="BA941" s="236">
        <f t="shared" si="2495"/>
        <v>0</v>
      </c>
      <c r="BB941" s="236">
        <f t="shared" si="2495"/>
        <v>0</v>
      </c>
      <c r="BC941" s="236">
        <f t="shared" si="2495"/>
        <v>0</v>
      </c>
      <c r="BD941" s="236">
        <f t="shared" si="2495"/>
        <v>0</v>
      </c>
      <c r="BE941" s="236">
        <f t="shared" si="2495"/>
        <v>0</v>
      </c>
      <c r="BF941" s="236">
        <f t="shared" si="2495"/>
        <v>0</v>
      </c>
      <c r="BG941" s="236">
        <f t="shared" si="2495"/>
        <v>0</v>
      </c>
      <c r="BH941" s="236">
        <f t="shared" si="2495"/>
        <v>0</v>
      </c>
      <c r="BI941" s="236">
        <f t="shared" si="2495"/>
        <v>0</v>
      </c>
      <c r="BJ941" s="236">
        <f t="shared" si="2495"/>
        <v>0</v>
      </c>
      <c r="BK941" s="236">
        <f t="shared" si="2495"/>
        <v>0</v>
      </c>
      <c r="BL941" s="236">
        <f t="shared" si="2495"/>
        <v>0</v>
      </c>
      <c r="BM941" s="236">
        <f t="shared" si="2495"/>
        <v>0</v>
      </c>
      <c r="BN941" s="236">
        <f t="shared" si="2495"/>
        <v>0</v>
      </c>
      <c r="BO941" s="236">
        <f t="shared" si="2495"/>
        <v>0</v>
      </c>
      <c r="BP941" s="236">
        <f t="shared" si="2495"/>
        <v>0</v>
      </c>
      <c r="BQ941" s="236">
        <f t="shared" si="2495"/>
        <v>0</v>
      </c>
      <c r="BR941" s="236">
        <f t="shared" si="2495"/>
        <v>0</v>
      </c>
      <c r="BS941" s="236">
        <f t="shared" si="2495"/>
        <v>0</v>
      </c>
      <c r="BT941" s="236">
        <f t="shared" si="2495"/>
        <v>0</v>
      </c>
      <c r="BU941" s="236">
        <f t="shared" si="2495"/>
        <v>0</v>
      </c>
      <c r="BV941" s="236">
        <f t="shared" si="2495"/>
        <v>0</v>
      </c>
      <c r="BW941" s="236">
        <f t="shared" si="2495"/>
        <v>0</v>
      </c>
      <c r="BX941" s="236">
        <f t="shared" si="2495"/>
        <v>0</v>
      </c>
      <c r="BY941" s="236">
        <f t="shared" si="2495"/>
        <v>0</v>
      </c>
      <c r="BZ941" s="236">
        <f t="shared" si="2495"/>
        <v>0</v>
      </c>
      <c r="CA941" s="236">
        <f t="shared" si="2495"/>
        <v>0</v>
      </c>
      <c r="CB941" s="236">
        <f t="shared" si="2495"/>
        <v>0</v>
      </c>
      <c r="CC941" s="236">
        <f t="shared" si="2495"/>
        <v>0</v>
      </c>
      <c r="CD941" s="236">
        <f t="shared" si="2495"/>
        <v>0</v>
      </c>
      <c r="CE941" s="236">
        <f t="shared" si="2495"/>
        <v>0</v>
      </c>
      <c r="CF941" s="236">
        <f t="shared" si="2495"/>
        <v>0</v>
      </c>
      <c r="CG941" s="236">
        <f t="shared" si="2495"/>
        <v>0</v>
      </c>
      <c r="CH941" s="236">
        <f t="shared" si="2495"/>
        <v>0</v>
      </c>
      <c r="CI941" s="236">
        <f t="shared" si="2495"/>
        <v>0</v>
      </c>
      <c r="CJ941" s="236">
        <f t="shared" si="2495"/>
        <v>0</v>
      </c>
      <c r="CK941" s="236">
        <f t="shared" si="2495"/>
        <v>0</v>
      </c>
      <c r="CL941" s="236">
        <f t="shared" si="2495"/>
        <v>0</v>
      </c>
      <c r="CM941" s="236">
        <f t="shared" si="2495"/>
        <v>0</v>
      </c>
      <c r="CN941" s="236">
        <f t="shared" si="2495"/>
        <v>0</v>
      </c>
      <c r="CO941" s="236">
        <f t="shared" ref="CO941:DT941" si="2496">CN941</f>
        <v>0</v>
      </c>
      <c r="CP941" s="236">
        <f t="shared" si="2496"/>
        <v>0</v>
      </c>
      <c r="CQ941" s="236">
        <f t="shared" si="2496"/>
        <v>0</v>
      </c>
      <c r="CR941" s="236">
        <f t="shared" si="2496"/>
        <v>0</v>
      </c>
      <c r="CS941" s="236">
        <f t="shared" si="2496"/>
        <v>0</v>
      </c>
      <c r="CT941" s="236">
        <f t="shared" si="2496"/>
        <v>0</v>
      </c>
      <c r="CU941" s="236">
        <f t="shared" si="2496"/>
        <v>0</v>
      </c>
      <c r="CV941" s="236">
        <f t="shared" si="2496"/>
        <v>0</v>
      </c>
      <c r="CW941" s="236">
        <f t="shared" si="2496"/>
        <v>0</v>
      </c>
      <c r="CX941" s="236">
        <f t="shared" si="2496"/>
        <v>0</v>
      </c>
      <c r="CY941" s="236">
        <f t="shared" si="2496"/>
        <v>0</v>
      </c>
      <c r="CZ941" s="236">
        <f t="shared" si="2496"/>
        <v>0</v>
      </c>
      <c r="DA941" s="236">
        <f t="shared" si="2496"/>
        <v>0</v>
      </c>
      <c r="DB941" s="236">
        <f t="shared" si="2496"/>
        <v>0</v>
      </c>
      <c r="DC941" s="236">
        <f t="shared" si="2496"/>
        <v>0</v>
      </c>
      <c r="DD941" s="236">
        <f t="shared" si="2496"/>
        <v>0</v>
      </c>
      <c r="DE941" s="236">
        <f t="shared" si="2496"/>
        <v>0</v>
      </c>
      <c r="DF941" s="236">
        <f t="shared" si="2496"/>
        <v>0</v>
      </c>
      <c r="DG941" s="236">
        <f t="shared" si="2496"/>
        <v>0</v>
      </c>
      <c r="DH941" s="236">
        <f t="shared" si="2496"/>
        <v>0</v>
      </c>
      <c r="DI941" s="236">
        <f t="shared" si="2496"/>
        <v>0</v>
      </c>
      <c r="DJ941" s="236">
        <f t="shared" si="2496"/>
        <v>0</v>
      </c>
      <c r="DK941" s="236">
        <f t="shared" si="2496"/>
        <v>0</v>
      </c>
      <c r="DL941" s="236">
        <f t="shared" si="2496"/>
        <v>0</v>
      </c>
      <c r="DM941" s="236">
        <f t="shared" si="2496"/>
        <v>0</v>
      </c>
      <c r="DN941" s="236">
        <f t="shared" si="2496"/>
        <v>0</v>
      </c>
      <c r="DO941" s="236">
        <f t="shared" si="2496"/>
        <v>0</v>
      </c>
      <c r="DP941" s="236">
        <f t="shared" si="2496"/>
        <v>0</v>
      </c>
      <c r="DQ941" s="236">
        <f t="shared" si="2496"/>
        <v>0</v>
      </c>
      <c r="DR941" s="236">
        <f t="shared" si="2496"/>
        <v>0</v>
      </c>
      <c r="DS941" s="236">
        <f t="shared" si="2496"/>
        <v>0</v>
      </c>
      <c r="DT941" s="236">
        <f t="shared" si="2496"/>
        <v>0</v>
      </c>
      <c r="DU941" s="226"/>
      <c r="DV941" s="226"/>
    </row>
    <row r="942" spans="1:126" s="237" customFormat="1" ht="10.199999999999999">
      <c r="A942" s="226"/>
      <c r="B942" s="227"/>
      <c r="C942" s="226"/>
      <c r="D942" s="227"/>
      <c r="E942" s="268"/>
      <c r="F942" s="114"/>
      <c r="G942" s="229"/>
      <c r="H942" s="226"/>
      <c r="I942" s="226" t="str">
        <f t="shared" ref="I942:I949" si="2497">$I$940</f>
        <v>Количество сотрудников с указанной должностью</v>
      </c>
      <c r="J942" s="226"/>
      <c r="K942" s="226"/>
      <c r="L942" s="226"/>
      <c r="M942" s="230" t="s">
        <v>6</v>
      </c>
      <c r="N942" s="231"/>
      <c r="O942" s="226"/>
      <c r="P942" s="229"/>
      <c r="Q942" s="226" t="s">
        <v>175</v>
      </c>
      <c r="R942" s="226"/>
      <c r="S942" s="226"/>
      <c r="T942" s="226"/>
      <c r="U942" s="226"/>
      <c r="V942" s="226"/>
      <c r="W942" s="233"/>
      <c r="X942" s="234"/>
      <c r="Y942" s="229" t="s">
        <v>6</v>
      </c>
      <c r="Z942" s="235"/>
      <c r="AA942" s="236"/>
      <c r="AB942" s="236"/>
      <c r="AC942" s="236"/>
      <c r="AD942" s="236"/>
      <c r="AE942" s="236"/>
      <c r="AF942" s="236"/>
      <c r="AG942" s="236"/>
      <c r="AH942" s="236"/>
      <c r="AI942" s="236"/>
      <c r="AJ942" s="236"/>
      <c r="AK942" s="236"/>
      <c r="AL942" s="236"/>
      <c r="AM942" s="236"/>
      <c r="AN942" s="236"/>
      <c r="AO942" s="236"/>
      <c r="AP942" s="236"/>
      <c r="AQ942" s="236"/>
      <c r="AR942" s="236"/>
      <c r="AS942" s="236"/>
      <c r="AT942" s="236"/>
      <c r="AU942" s="236"/>
      <c r="AV942" s="236"/>
      <c r="AW942" s="236"/>
      <c r="AX942" s="236"/>
      <c r="AY942" s="236"/>
      <c r="AZ942" s="236"/>
      <c r="BA942" s="236"/>
      <c r="BB942" s="236"/>
      <c r="BC942" s="236"/>
      <c r="BD942" s="236"/>
      <c r="BE942" s="236"/>
      <c r="BF942" s="236"/>
      <c r="BG942" s="236"/>
      <c r="BH942" s="236"/>
      <c r="BI942" s="236"/>
      <c r="BJ942" s="236"/>
      <c r="BK942" s="236"/>
      <c r="BL942" s="236"/>
      <c r="BM942" s="236"/>
      <c r="BN942" s="236"/>
      <c r="BO942" s="236"/>
      <c r="BP942" s="236"/>
      <c r="BQ942" s="236"/>
      <c r="BR942" s="236"/>
      <c r="BS942" s="236"/>
      <c r="BT942" s="236"/>
      <c r="BU942" s="236"/>
      <c r="BV942" s="236"/>
      <c r="BW942" s="236"/>
      <c r="BX942" s="236"/>
      <c r="BY942" s="236"/>
      <c r="BZ942" s="236"/>
      <c r="CA942" s="236"/>
      <c r="CB942" s="236"/>
      <c r="CC942" s="236"/>
      <c r="CD942" s="236"/>
      <c r="CE942" s="236"/>
      <c r="CF942" s="236"/>
      <c r="CG942" s="236"/>
      <c r="CH942" s="236"/>
      <c r="CI942" s="236"/>
      <c r="CJ942" s="236"/>
      <c r="CK942" s="236"/>
      <c r="CL942" s="236"/>
      <c r="CM942" s="236"/>
      <c r="CN942" s="236"/>
      <c r="CO942" s="236"/>
      <c r="CP942" s="236"/>
      <c r="CQ942" s="236"/>
      <c r="CR942" s="236"/>
      <c r="CS942" s="236"/>
      <c r="CT942" s="236"/>
      <c r="CU942" s="236"/>
      <c r="CV942" s="236"/>
      <c r="CW942" s="236"/>
      <c r="CX942" s="236"/>
      <c r="CY942" s="236"/>
      <c r="CZ942" s="236"/>
      <c r="DA942" s="236"/>
      <c r="DB942" s="236"/>
      <c r="DC942" s="236"/>
      <c r="DD942" s="236"/>
      <c r="DE942" s="236"/>
      <c r="DF942" s="236"/>
      <c r="DG942" s="236"/>
      <c r="DH942" s="236"/>
      <c r="DI942" s="236"/>
      <c r="DJ942" s="236"/>
      <c r="DK942" s="236"/>
      <c r="DL942" s="236"/>
      <c r="DM942" s="236"/>
      <c r="DN942" s="236"/>
      <c r="DO942" s="236"/>
      <c r="DP942" s="236"/>
      <c r="DQ942" s="236"/>
      <c r="DR942" s="236"/>
      <c r="DS942" s="236"/>
      <c r="DT942" s="236"/>
      <c r="DU942" s="226"/>
      <c r="DV942" s="226"/>
    </row>
    <row r="943" spans="1:126" s="237" customFormat="1" ht="10.199999999999999">
      <c r="A943" s="226"/>
      <c r="B943" s="227"/>
      <c r="C943" s="228"/>
      <c r="D943" s="227"/>
      <c r="E943" s="268"/>
      <c r="F943" s="114"/>
      <c r="G943" s="229"/>
      <c r="H943" s="226"/>
      <c r="I943" s="226" t="str">
        <f t="shared" si="2497"/>
        <v>Количество сотрудников с указанной должностью</v>
      </c>
      <c r="J943" s="226"/>
      <c r="K943" s="226"/>
      <c r="L943" s="226"/>
      <c r="M943" s="230" t="s">
        <v>6</v>
      </c>
      <c r="N943" s="231"/>
      <c r="O943" s="226"/>
      <c r="P943" s="229"/>
      <c r="Q943" s="226" t="s">
        <v>175</v>
      </c>
      <c r="R943" s="226"/>
      <c r="S943" s="226"/>
      <c r="T943" s="226"/>
      <c r="U943" s="226"/>
      <c r="V943" s="226"/>
      <c r="W943" s="233"/>
      <c r="X943" s="234"/>
      <c r="Y943" s="229" t="s">
        <v>6</v>
      </c>
      <c r="Z943" s="235"/>
      <c r="AA943" s="236"/>
      <c r="AB943" s="236"/>
      <c r="AC943" s="236"/>
      <c r="AD943" s="236"/>
      <c r="AE943" s="236"/>
      <c r="AF943" s="236"/>
      <c r="AG943" s="236"/>
      <c r="AH943" s="236"/>
      <c r="AI943" s="236"/>
      <c r="AJ943" s="236"/>
      <c r="AK943" s="236"/>
      <c r="AL943" s="236"/>
      <c r="AM943" s="236"/>
      <c r="AN943" s="236"/>
      <c r="AO943" s="236"/>
      <c r="AP943" s="236"/>
      <c r="AQ943" s="236"/>
      <c r="AR943" s="236"/>
      <c r="AS943" s="236"/>
      <c r="AT943" s="236"/>
      <c r="AU943" s="236"/>
      <c r="AV943" s="236"/>
      <c r="AW943" s="236"/>
      <c r="AX943" s="236"/>
      <c r="AY943" s="236"/>
      <c r="AZ943" s="236"/>
      <c r="BA943" s="236"/>
      <c r="BB943" s="236"/>
      <c r="BC943" s="236"/>
      <c r="BD943" s="236"/>
      <c r="BE943" s="236"/>
      <c r="BF943" s="236"/>
      <c r="BG943" s="236"/>
      <c r="BH943" s="236"/>
      <c r="BI943" s="236"/>
      <c r="BJ943" s="236"/>
      <c r="BK943" s="236"/>
      <c r="BL943" s="236"/>
      <c r="BM943" s="236"/>
      <c r="BN943" s="236"/>
      <c r="BO943" s="236"/>
      <c r="BP943" s="236"/>
      <c r="BQ943" s="236"/>
      <c r="BR943" s="236"/>
      <c r="BS943" s="236"/>
      <c r="BT943" s="236"/>
      <c r="BU943" s="236"/>
      <c r="BV943" s="236"/>
      <c r="BW943" s="236"/>
      <c r="BX943" s="236"/>
      <c r="BY943" s="236"/>
      <c r="BZ943" s="236"/>
      <c r="CA943" s="236"/>
      <c r="CB943" s="236"/>
      <c r="CC943" s="236"/>
      <c r="CD943" s="236"/>
      <c r="CE943" s="236"/>
      <c r="CF943" s="236"/>
      <c r="CG943" s="236"/>
      <c r="CH943" s="236"/>
      <c r="CI943" s="236"/>
      <c r="CJ943" s="236"/>
      <c r="CK943" s="236"/>
      <c r="CL943" s="236"/>
      <c r="CM943" s="236"/>
      <c r="CN943" s="236"/>
      <c r="CO943" s="236"/>
      <c r="CP943" s="236"/>
      <c r="CQ943" s="236"/>
      <c r="CR943" s="236"/>
      <c r="CS943" s="236"/>
      <c r="CT943" s="236"/>
      <c r="CU943" s="236"/>
      <c r="CV943" s="236"/>
      <c r="CW943" s="236"/>
      <c r="CX943" s="236"/>
      <c r="CY943" s="236"/>
      <c r="CZ943" s="236"/>
      <c r="DA943" s="236"/>
      <c r="DB943" s="236"/>
      <c r="DC943" s="236"/>
      <c r="DD943" s="236"/>
      <c r="DE943" s="236"/>
      <c r="DF943" s="236"/>
      <c r="DG943" s="236"/>
      <c r="DH943" s="236"/>
      <c r="DI943" s="236"/>
      <c r="DJ943" s="236"/>
      <c r="DK943" s="236"/>
      <c r="DL943" s="236"/>
      <c r="DM943" s="236"/>
      <c r="DN943" s="236"/>
      <c r="DO943" s="236"/>
      <c r="DP943" s="236"/>
      <c r="DQ943" s="236"/>
      <c r="DR943" s="236"/>
      <c r="DS943" s="236"/>
      <c r="DT943" s="236"/>
      <c r="DU943" s="226"/>
      <c r="DV943" s="226"/>
    </row>
    <row r="944" spans="1:126" s="237" customFormat="1" ht="10.199999999999999">
      <c r="A944" s="226"/>
      <c r="B944" s="227"/>
      <c r="C944" s="226"/>
      <c r="D944" s="227"/>
      <c r="E944" s="268"/>
      <c r="F944" s="114"/>
      <c r="G944" s="229"/>
      <c r="H944" s="226"/>
      <c r="I944" s="226" t="str">
        <f t="shared" si="2497"/>
        <v>Количество сотрудников с указанной должностью</v>
      </c>
      <c r="J944" s="226"/>
      <c r="K944" s="226"/>
      <c r="L944" s="226"/>
      <c r="M944" s="230" t="s">
        <v>6</v>
      </c>
      <c r="N944" s="231"/>
      <c r="O944" s="226"/>
      <c r="P944" s="229"/>
      <c r="Q944" s="226" t="s">
        <v>175</v>
      </c>
      <c r="R944" s="226"/>
      <c r="S944" s="226"/>
      <c r="T944" s="226"/>
      <c r="U944" s="226"/>
      <c r="V944" s="226"/>
      <c r="W944" s="233"/>
      <c r="X944" s="234"/>
      <c r="Y944" s="229" t="s">
        <v>6</v>
      </c>
      <c r="Z944" s="235"/>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26"/>
      <c r="DV944" s="226"/>
    </row>
    <row r="945" spans="1:126" s="237" customFormat="1" ht="10.199999999999999">
      <c r="A945" s="226"/>
      <c r="B945" s="227"/>
      <c r="C945" s="228"/>
      <c r="D945" s="227"/>
      <c r="E945" s="268"/>
      <c r="F945" s="114"/>
      <c r="G945" s="229"/>
      <c r="H945" s="226"/>
      <c r="I945" s="226" t="str">
        <f t="shared" si="2497"/>
        <v>Количество сотрудников с указанной должностью</v>
      </c>
      <c r="J945" s="226"/>
      <c r="K945" s="226"/>
      <c r="L945" s="226"/>
      <c r="M945" s="230" t="s">
        <v>6</v>
      </c>
      <c r="N945" s="231"/>
      <c r="O945" s="226"/>
      <c r="P945" s="229"/>
      <c r="Q945" s="226" t="s">
        <v>175</v>
      </c>
      <c r="R945" s="226"/>
      <c r="S945" s="226"/>
      <c r="T945" s="226"/>
      <c r="U945" s="226"/>
      <c r="V945" s="226"/>
      <c r="W945" s="233"/>
      <c r="X945" s="234"/>
      <c r="Y945" s="229" t="s">
        <v>6</v>
      </c>
      <c r="Z945" s="235"/>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26"/>
      <c r="DV945" s="226"/>
    </row>
    <row r="946" spans="1:126" s="237" customFormat="1" ht="10.199999999999999">
      <c r="A946" s="226"/>
      <c r="B946" s="227"/>
      <c r="C946" s="226"/>
      <c r="D946" s="227"/>
      <c r="E946" s="268"/>
      <c r="F946" s="114"/>
      <c r="G946" s="229"/>
      <c r="H946" s="226"/>
      <c r="I946" s="226" t="str">
        <f t="shared" si="2497"/>
        <v>Количество сотрудников с указанной должностью</v>
      </c>
      <c r="J946" s="226"/>
      <c r="K946" s="226"/>
      <c r="L946" s="226"/>
      <c r="M946" s="230" t="s">
        <v>6</v>
      </c>
      <c r="N946" s="231"/>
      <c r="O946" s="226"/>
      <c r="P946" s="229"/>
      <c r="Q946" s="226" t="s">
        <v>175</v>
      </c>
      <c r="R946" s="226"/>
      <c r="S946" s="226"/>
      <c r="T946" s="226"/>
      <c r="U946" s="226"/>
      <c r="V946" s="226"/>
      <c r="W946" s="233"/>
      <c r="X946" s="234"/>
      <c r="Y946" s="229" t="s">
        <v>6</v>
      </c>
      <c r="Z946" s="235"/>
      <c r="AA946" s="236"/>
      <c r="AB946" s="236"/>
      <c r="AC946" s="236"/>
      <c r="AD946" s="236"/>
      <c r="AE946" s="236"/>
      <c r="AF946" s="236"/>
      <c r="AG946" s="236"/>
      <c r="AH946" s="236"/>
      <c r="AI946" s="236"/>
      <c r="AJ946" s="236"/>
      <c r="AK946" s="236"/>
      <c r="AL946" s="236"/>
      <c r="AM946" s="236"/>
      <c r="AN946" s="236"/>
      <c r="AO946" s="236"/>
      <c r="AP946" s="236"/>
      <c r="AQ946" s="236"/>
      <c r="AR946" s="236"/>
      <c r="AS946" s="236"/>
      <c r="AT946" s="236"/>
      <c r="AU946" s="236"/>
      <c r="AV946" s="236"/>
      <c r="AW946" s="236"/>
      <c r="AX946" s="236"/>
      <c r="AY946" s="236"/>
      <c r="AZ946" s="236"/>
      <c r="BA946" s="236"/>
      <c r="BB946" s="236"/>
      <c r="BC946" s="236"/>
      <c r="BD946" s="236"/>
      <c r="BE946" s="236"/>
      <c r="BF946" s="236"/>
      <c r="BG946" s="236"/>
      <c r="BH946" s="236"/>
      <c r="BI946" s="236"/>
      <c r="BJ946" s="236"/>
      <c r="BK946" s="236"/>
      <c r="BL946" s="236"/>
      <c r="BM946" s="236"/>
      <c r="BN946" s="236"/>
      <c r="BO946" s="236"/>
      <c r="BP946" s="236"/>
      <c r="BQ946" s="236"/>
      <c r="BR946" s="236"/>
      <c r="BS946" s="236"/>
      <c r="BT946" s="236"/>
      <c r="BU946" s="236"/>
      <c r="BV946" s="236"/>
      <c r="BW946" s="236"/>
      <c r="BX946" s="236"/>
      <c r="BY946" s="236"/>
      <c r="BZ946" s="236"/>
      <c r="CA946" s="236"/>
      <c r="CB946" s="236"/>
      <c r="CC946" s="236"/>
      <c r="CD946" s="236"/>
      <c r="CE946" s="236"/>
      <c r="CF946" s="236"/>
      <c r="CG946" s="236"/>
      <c r="CH946" s="236"/>
      <c r="CI946" s="236"/>
      <c r="CJ946" s="236"/>
      <c r="CK946" s="236"/>
      <c r="CL946" s="236"/>
      <c r="CM946" s="236"/>
      <c r="CN946" s="236"/>
      <c r="CO946" s="236"/>
      <c r="CP946" s="236"/>
      <c r="CQ946" s="236"/>
      <c r="CR946" s="236"/>
      <c r="CS946" s="236"/>
      <c r="CT946" s="236"/>
      <c r="CU946" s="236"/>
      <c r="CV946" s="236"/>
      <c r="CW946" s="236"/>
      <c r="CX946" s="236"/>
      <c r="CY946" s="236"/>
      <c r="CZ946" s="236"/>
      <c r="DA946" s="236"/>
      <c r="DB946" s="236"/>
      <c r="DC946" s="236"/>
      <c r="DD946" s="236"/>
      <c r="DE946" s="236"/>
      <c r="DF946" s="236"/>
      <c r="DG946" s="236"/>
      <c r="DH946" s="236"/>
      <c r="DI946" s="236"/>
      <c r="DJ946" s="236"/>
      <c r="DK946" s="236"/>
      <c r="DL946" s="236"/>
      <c r="DM946" s="236"/>
      <c r="DN946" s="236"/>
      <c r="DO946" s="236"/>
      <c r="DP946" s="236"/>
      <c r="DQ946" s="236"/>
      <c r="DR946" s="236"/>
      <c r="DS946" s="236"/>
      <c r="DT946" s="236"/>
      <c r="DU946" s="226"/>
      <c r="DV946" s="226"/>
    </row>
    <row r="947" spans="1:126" s="237" customFormat="1" ht="10.199999999999999">
      <c r="A947" s="226"/>
      <c r="B947" s="227"/>
      <c r="C947" s="228"/>
      <c r="D947" s="227"/>
      <c r="E947" s="268"/>
      <c r="F947" s="114"/>
      <c r="G947" s="229"/>
      <c r="H947" s="226"/>
      <c r="I947" s="226" t="str">
        <f t="shared" si="2497"/>
        <v>Количество сотрудников с указанной должностью</v>
      </c>
      <c r="J947" s="226"/>
      <c r="K947" s="226"/>
      <c r="L947" s="226"/>
      <c r="M947" s="230" t="s">
        <v>6</v>
      </c>
      <c r="N947" s="231"/>
      <c r="O947" s="226"/>
      <c r="P947" s="229"/>
      <c r="Q947" s="226" t="s">
        <v>175</v>
      </c>
      <c r="R947" s="226"/>
      <c r="S947" s="226"/>
      <c r="T947" s="226"/>
      <c r="U947" s="226"/>
      <c r="V947" s="226"/>
      <c r="W947" s="233"/>
      <c r="X947" s="234"/>
      <c r="Y947" s="229" t="s">
        <v>6</v>
      </c>
      <c r="Z947" s="235"/>
      <c r="AA947" s="236"/>
      <c r="AB947" s="236"/>
      <c r="AC947" s="236"/>
      <c r="AD947" s="236"/>
      <c r="AE947" s="236"/>
      <c r="AF947" s="236"/>
      <c r="AG947" s="236"/>
      <c r="AH947" s="236"/>
      <c r="AI947" s="236"/>
      <c r="AJ947" s="236"/>
      <c r="AK947" s="236"/>
      <c r="AL947" s="236"/>
      <c r="AM947" s="236"/>
      <c r="AN947" s="236"/>
      <c r="AO947" s="236"/>
      <c r="AP947" s="236"/>
      <c r="AQ947" s="236"/>
      <c r="AR947" s="236"/>
      <c r="AS947" s="236"/>
      <c r="AT947" s="236"/>
      <c r="AU947" s="236"/>
      <c r="AV947" s="236"/>
      <c r="AW947" s="236"/>
      <c r="AX947" s="236"/>
      <c r="AY947" s="236"/>
      <c r="AZ947" s="236"/>
      <c r="BA947" s="236"/>
      <c r="BB947" s="236"/>
      <c r="BC947" s="236"/>
      <c r="BD947" s="236"/>
      <c r="BE947" s="236"/>
      <c r="BF947" s="236"/>
      <c r="BG947" s="236"/>
      <c r="BH947" s="236"/>
      <c r="BI947" s="236"/>
      <c r="BJ947" s="236"/>
      <c r="BK947" s="236"/>
      <c r="BL947" s="236"/>
      <c r="BM947" s="236"/>
      <c r="BN947" s="236"/>
      <c r="BO947" s="236"/>
      <c r="BP947" s="236"/>
      <c r="BQ947" s="236"/>
      <c r="BR947" s="236"/>
      <c r="BS947" s="236"/>
      <c r="BT947" s="236"/>
      <c r="BU947" s="236"/>
      <c r="BV947" s="236"/>
      <c r="BW947" s="236"/>
      <c r="BX947" s="236"/>
      <c r="BY947" s="236"/>
      <c r="BZ947" s="236"/>
      <c r="CA947" s="236"/>
      <c r="CB947" s="236"/>
      <c r="CC947" s="236"/>
      <c r="CD947" s="236"/>
      <c r="CE947" s="236"/>
      <c r="CF947" s="236"/>
      <c r="CG947" s="236"/>
      <c r="CH947" s="236"/>
      <c r="CI947" s="236"/>
      <c r="CJ947" s="236"/>
      <c r="CK947" s="236"/>
      <c r="CL947" s="236"/>
      <c r="CM947" s="236"/>
      <c r="CN947" s="236"/>
      <c r="CO947" s="236"/>
      <c r="CP947" s="236"/>
      <c r="CQ947" s="236"/>
      <c r="CR947" s="236"/>
      <c r="CS947" s="236"/>
      <c r="CT947" s="236"/>
      <c r="CU947" s="236"/>
      <c r="CV947" s="236"/>
      <c r="CW947" s="236"/>
      <c r="CX947" s="236"/>
      <c r="CY947" s="236"/>
      <c r="CZ947" s="236"/>
      <c r="DA947" s="236"/>
      <c r="DB947" s="236"/>
      <c r="DC947" s="236"/>
      <c r="DD947" s="236"/>
      <c r="DE947" s="236"/>
      <c r="DF947" s="236"/>
      <c r="DG947" s="236"/>
      <c r="DH947" s="236"/>
      <c r="DI947" s="236"/>
      <c r="DJ947" s="236"/>
      <c r="DK947" s="236"/>
      <c r="DL947" s="236"/>
      <c r="DM947" s="236"/>
      <c r="DN947" s="236"/>
      <c r="DO947" s="236"/>
      <c r="DP947" s="236"/>
      <c r="DQ947" s="236"/>
      <c r="DR947" s="236"/>
      <c r="DS947" s="236"/>
      <c r="DT947" s="236"/>
      <c r="DU947" s="226"/>
      <c r="DV947" s="226"/>
    </row>
    <row r="948" spans="1:126" s="237" customFormat="1" ht="10.199999999999999">
      <c r="A948" s="226"/>
      <c r="B948" s="227"/>
      <c r="C948" s="228"/>
      <c r="D948" s="227"/>
      <c r="E948" s="268"/>
      <c r="F948" s="114"/>
      <c r="G948" s="229"/>
      <c r="H948" s="226"/>
      <c r="I948" s="226" t="str">
        <f t="shared" si="2497"/>
        <v>Количество сотрудников с указанной должностью</v>
      </c>
      <c r="J948" s="226"/>
      <c r="K948" s="226"/>
      <c r="L948" s="226"/>
      <c r="M948" s="230" t="s">
        <v>6</v>
      </c>
      <c r="N948" s="231"/>
      <c r="O948" s="226"/>
      <c r="P948" s="229"/>
      <c r="Q948" s="226" t="s">
        <v>175</v>
      </c>
      <c r="R948" s="226"/>
      <c r="S948" s="226"/>
      <c r="T948" s="226"/>
      <c r="U948" s="226"/>
      <c r="V948" s="226"/>
      <c r="W948" s="233"/>
      <c r="X948" s="234"/>
      <c r="Y948" s="229" t="s">
        <v>6</v>
      </c>
      <c r="Z948" s="235"/>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26"/>
      <c r="DV948" s="226"/>
    </row>
    <row r="949" spans="1:126" s="237" customFormat="1" ht="10.199999999999999">
      <c r="A949" s="226"/>
      <c r="B949" s="226"/>
      <c r="C949" s="226"/>
      <c r="D949" s="227"/>
      <c r="E949" s="268"/>
      <c r="F949" s="114"/>
      <c r="G949" s="229"/>
      <c r="H949" s="226"/>
      <c r="I949" s="226" t="str">
        <f t="shared" si="2497"/>
        <v>Количество сотрудников с указанной должностью</v>
      </c>
      <c r="J949" s="226"/>
      <c r="K949" s="226"/>
      <c r="L949" s="226"/>
      <c r="M949" s="230" t="s">
        <v>6</v>
      </c>
      <c r="N949" s="231"/>
      <c r="O949" s="226"/>
      <c r="P949" s="229"/>
      <c r="Q949" s="226" t="s">
        <v>175</v>
      </c>
      <c r="R949" s="226"/>
      <c r="S949" s="226"/>
      <c r="T949" s="226"/>
      <c r="U949" s="226"/>
      <c r="V949" s="226"/>
      <c r="W949" s="233"/>
      <c r="X949" s="234"/>
      <c r="Y949" s="229" t="s">
        <v>6</v>
      </c>
      <c r="Z949" s="235"/>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26"/>
      <c r="DV949" s="226"/>
    </row>
    <row r="950" spans="1:126" ht="4.2" customHeight="1">
      <c r="A950" s="1"/>
      <c r="B950" s="1"/>
      <c r="C950" s="1"/>
      <c r="D950" s="13"/>
      <c r="E950" s="262"/>
      <c r="F950" s="13"/>
      <c r="G950" s="302"/>
      <c r="H950" s="13"/>
      <c r="I950" s="13"/>
      <c r="J950" s="13"/>
      <c r="K950" s="13"/>
      <c r="L950" s="13"/>
      <c r="M950" s="14"/>
      <c r="N950" s="13"/>
      <c r="O950" s="13"/>
      <c r="P950" s="14"/>
      <c r="Q950" s="13"/>
      <c r="R950" s="13"/>
      <c r="S950" s="14"/>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c r="BK950" s="176"/>
      <c r="BL950" s="176"/>
      <c r="BM950" s="176"/>
      <c r="BN950" s="176"/>
      <c r="BO950" s="176"/>
      <c r="BP950" s="176"/>
      <c r="BQ950" s="176"/>
      <c r="BR950" s="176"/>
      <c r="BS950" s="176"/>
      <c r="BT950" s="176"/>
      <c r="BU950" s="176"/>
      <c r="BV950" s="176"/>
      <c r="BW950" s="176"/>
      <c r="BX950" s="176"/>
      <c r="BY950" s="176"/>
      <c r="BZ950" s="176"/>
      <c r="CA950" s="176"/>
      <c r="CB950" s="176"/>
      <c r="CC950" s="176"/>
      <c r="CD950" s="176"/>
      <c r="CE950" s="176"/>
      <c r="CF950" s="176"/>
      <c r="CG950" s="176"/>
      <c r="CH950" s="176"/>
      <c r="CI950" s="176"/>
      <c r="CJ950" s="176"/>
      <c r="CK950" s="176"/>
      <c r="CL950" s="176"/>
      <c r="CM950" s="176"/>
      <c r="CN950" s="176"/>
      <c r="CO950" s="176"/>
      <c r="CP950" s="176"/>
      <c r="CQ950" s="176"/>
      <c r="CR950" s="176"/>
      <c r="CS950" s="176"/>
      <c r="CT950" s="176"/>
      <c r="CU950" s="176"/>
      <c r="CV950" s="176"/>
      <c r="CW950" s="176"/>
      <c r="CX950" s="176"/>
      <c r="CY950" s="176"/>
      <c r="CZ950" s="176"/>
      <c r="DA950" s="176"/>
      <c r="DB950" s="176"/>
      <c r="DC950" s="176"/>
      <c r="DD950" s="176"/>
      <c r="DE950" s="176"/>
      <c r="DF950" s="176"/>
      <c r="DG950" s="176"/>
      <c r="DH950" s="176"/>
      <c r="DI950" s="176"/>
      <c r="DJ950" s="176"/>
      <c r="DK950" s="176"/>
      <c r="DL950" s="176"/>
      <c r="DM950" s="176"/>
      <c r="DN950" s="176"/>
      <c r="DO950" s="176"/>
      <c r="DP950" s="176"/>
      <c r="DQ950" s="176"/>
      <c r="DR950" s="176"/>
      <c r="DS950" s="176"/>
      <c r="DT950" s="176"/>
      <c r="DU950" s="1"/>
      <c r="DV950" s="1"/>
    </row>
    <row r="951" spans="1:126" s="237" customFormat="1" ht="10.199999999999999">
      <c r="A951" s="226"/>
      <c r="B951" s="227"/>
      <c r="C951" s="228"/>
      <c r="D951" s="227"/>
      <c r="E951" s="268"/>
      <c r="F951" s="114"/>
      <c r="G951" s="229" t="s">
        <v>6</v>
      </c>
      <c r="H951" s="226"/>
      <c r="I951" s="239" t="s">
        <v>176</v>
      </c>
      <c r="J951" s="226"/>
      <c r="K951" s="226"/>
      <c r="L951" s="226"/>
      <c r="M951" s="230"/>
      <c r="N951" s="231">
        <f>N940</f>
        <v>0</v>
      </c>
      <c r="O951" s="226"/>
      <c r="P951" s="229"/>
      <c r="Q951" s="226" t="s">
        <v>25</v>
      </c>
      <c r="R951" s="226"/>
      <c r="S951" s="226"/>
      <c r="T951" s="226"/>
      <c r="U951" s="226"/>
      <c r="V951" s="226"/>
      <c r="W951" s="233"/>
      <c r="X951" s="234"/>
      <c r="Y951" s="229" t="s">
        <v>6</v>
      </c>
      <c r="Z951" s="235"/>
      <c r="AA951" s="236"/>
      <c r="AB951" s="236">
        <f>AA951</f>
        <v>0</v>
      </c>
      <c r="AC951" s="236">
        <f t="shared" ref="AC951:CN951" si="2498">AB951</f>
        <v>0</v>
      </c>
      <c r="AD951" s="236">
        <f t="shared" si="2498"/>
        <v>0</v>
      </c>
      <c r="AE951" s="236">
        <f t="shared" si="2498"/>
        <v>0</v>
      </c>
      <c r="AF951" s="236">
        <f t="shared" si="2498"/>
        <v>0</v>
      </c>
      <c r="AG951" s="236">
        <f t="shared" si="2498"/>
        <v>0</v>
      </c>
      <c r="AH951" s="236">
        <f t="shared" si="2498"/>
        <v>0</v>
      </c>
      <c r="AI951" s="236">
        <f t="shared" si="2498"/>
        <v>0</v>
      </c>
      <c r="AJ951" s="236">
        <f t="shared" si="2498"/>
        <v>0</v>
      </c>
      <c r="AK951" s="236">
        <f t="shared" si="2498"/>
        <v>0</v>
      </c>
      <c r="AL951" s="236">
        <f t="shared" si="2498"/>
        <v>0</v>
      </c>
      <c r="AM951" s="236">
        <f t="shared" si="2498"/>
        <v>0</v>
      </c>
      <c r="AN951" s="236">
        <f t="shared" si="2498"/>
        <v>0</v>
      </c>
      <c r="AO951" s="236">
        <f t="shared" si="2498"/>
        <v>0</v>
      </c>
      <c r="AP951" s="236">
        <f t="shared" si="2498"/>
        <v>0</v>
      </c>
      <c r="AQ951" s="236">
        <f t="shared" si="2498"/>
        <v>0</v>
      </c>
      <c r="AR951" s="236">
        <f t="shared" si="2498"/>
        <v>0</v>
      </c>
      <c r="AS951" s="236">
        <f t="shared" si="2498"/>
        <v>0</v>
      </c>
      <c r="AT951" s="236">
        <f t="shared" si="2498"/>
        <v>0</v>
      </c>
      <c r="AU951" s="236">
        <f t="shared" si="2498"/>
        <v>0</v>
      </c>
      <c r="AV951" s="236">
        <f t="shared" si="2498"/>
        <v>0</v>
      </c>
      <c r="AW951" s="236">
        <f t="shared" si="2498"/>
        <v>0</v>
      </c>
      <c r="AX951" s="236">
        <f t="shared" si="2498"/>
        <v>0</v>
      </c>
      <c r="AY951" s="236">
        <f t="shared" si="2498"/>
        <v>0</v>
      </c>
      <c r="AZ951" s="236">
        <f t="shared" si="2498"/>
        <v>0</v>
      </c>
      <c r="BA951" s="236">
        <f t="shared" si="2498"/>
        <v>0</v>
      </c>
      <c r="BB951" s="236">
        <f t="shared" si="2498"/>
        <v>0</v>
      </c>
      <c r="BC951" s="236">
        <f t="shared" si="2498"/>
        <v>0</v>
      </c>
      <c r="BD951" s="236">
        <f t="shared" si="2498"/>
        <v>0</v>
      </c>
      <c r="BE951" s="236">
        <f t="shared" si="2498"/>
        <v>0</v>
      </c>
      <c r="BF951" s="236">
        <f t="shared" si="2498"/>
        <v>0</v>
      </c>
      <c r="BG951" s="236">
        <f t="shared" si="2498"/>
        <v>0</v>
      </c>
      <c r="BH951" s="236">
        <f t="shared" si="2498"/>
        <v>0</v>
      </c>
      <c r="BI951" s="236">
        <f t="shared" si="2498"/>
        <v>0</v>
      </c>
      <c r="BJ951" s="236">
        <f t="shared" si="2498"/>
        <v>0</v>
      </c>
      <c r="BK951" s="236">
        <f t="shared" si="2498"/>
        <v>0</v>
      </c>
      <c r="BL951" s="236">
        <f t="shared" si="2498"/>
        <v>0</v>
      </c>
      <c r="BM951" s="236">
        <f t="shared" si="2498"/>
        <v>0</v>
      </c>
      <c r="BN951" s="236">
        <f t="shared" si="2498"/>
        <v>0</v>
      </c>
      <c r="BO951" s="236">
        <f t="shared" si="2498"/>
        <v>0</v>
      </c>
      <c r="BP951" s="236">
        <f t="shared" si="2498"/>
        <v>0</v>
      </c>
      <c r="BQ951" s="236">
        <f t="shared" si="2498"/>
        <v>0</v>
      </c>
      <c r="BR951" s="236">
        <f t="shared" si="2498"/>
        <v>0</v>
      </c>
      <c r="BS951" s="236">
        <f t="shared" si="2498"/>
        <v>0</v>
      </c>
      <c r="BT951" s="236">
        <f t="shared" si="2498"/>
        <v>0</v>
      </c>
      <c r="BU951" s="236">
        <f t="shared" si="2498"/>
        <v>0</v>
      </c>
      <c r="BV951" s="236">
        <f t="shared" si="2498"/>
        <v>0</v>
      </c>
      <c r="BW951" s="236">
        <f t="shared" si="2498"/>
        <v>0</v>
      </c>
      <c r="BX951" s="236">
        <f t="shared" si="2498"/>
        <v>0</v>
      </c>
      <c r="BY951" s="236">
        <f t="shared" si="2498"/>
        <v>0</v>
      </c>
      <c r="BZ951" s="236">
        <f t="shared" si="2498"/>
        <v>0</v>
      </c>
      <c r="CA951" s="236">
        <f t="shared" si="2498"/>
        <v>0</v>
      </c>
      <c r="CB951" s="236">
        <f t="shared" si="2498"/>
        <v>0</v>
      </c>
      <c r="CC951" s="236">
        <f t="shared" si="2498"/>
        <v>0</v>
      </c>
      <c r="CD951" s="236">
        <f t="shared" si="2498"/>
        <v>0</v>
      </c>
      <c r="CE951" s="236">
        <f t="shared" si="2498"/>
        <v>0</v>
      </c>
      <c r="CF951" s="236">
        <f t="shared" si="2498"/>
        <v>0</v>
      </c>
      <c r="CG951" s="236">
        <f t="shared" si="2498"/>
        <v>0</v>
      </c>
      <c r="CH951" s="236">
        <f t="shared" si="2498"/>
        <v>0</v>
      </c>
      <c r="CI951" s="236">
        <f t="shared" si="2498"/>
        <v>0</v>
      </c>
      <c r="CJ951" s="236">
        <f t="shared" si="2498"/>
        <v>0</v>
      </c>
      <c r="CK951" s="236">
        <f t="shared" si="2498"/>
        <v>0</v>
      </c>
      <c r="CL951" s="236">
        <f t="shared" si="2498"/>
        <v>0</v>
      </c>
      <c r="CM951" s="236">
        <f t="shared" si="2498"/>
        <v>0</v>
      </c>
      <c r="CN951" s="236">
        <f t="shared" si="2498"/>
        <v>0</v>
      </c>
      <c r="CO951" s="236">
        <f t="shared" ref="CO951:DT951" si="2499">CN951</f>
        <v>0</v>
      </c>
      <c r="CP951" s="236">
        <f t="shared" si="2499"/>
        <v>0</v>
      </c>
      <c r="CQ951" s="236">
        <f t="shared" si="2499"/>
        <v>0</v>
      </c>
      <c r="CR951" s="236">
        <f t="shared" si="2499"/>
        <v>0</v>
      </c>
      <c r="CS951" s="236">
        <f t="shared" si="2499"/>
        <v>0</v>
      </c>
      <c r="CT951" s="236">
        <f t="shared" si="2499"/>
        <v>0</v>
      </c>
      <c r="CU951" s="236">
        <f t="shared" si="2499"/>
        <v>0</v>
      </c>
      <c r="CV951" s="236">
        <f t="shared" si="2499"/>
        <v>0</v>
      </c>
      <c r="CW951" s="236">
        <f t="shared" si="2499"/>
        <v>0</v>
      </c>
      <c r="CX951" s="236">
        <f t="shared" si="2499"/>
        <v>0</v>
      </c>
      <c r="CY951" s="236">
        <f t="shared" si="2499"/>
        <v>0</v>
      </c>
      <c r="CZ951" s="236">
        <f t="shared" si="2499"/>
        <v>0</v>
      </c>
      <c r="DA951" s="236">
        <f t="shared" si="2499"/>
        <v>0</v>
      </c>
      <c r="DB951" s="236">
        <f t="shared" si="2499"/>
        <v>0</v>
      </c>
      <c r="DC951" s="236">
        <f t="shared" si="2499"/>
        <v>0</v>
      </c>
      <c r="DD951" s="236">
        <f t="shared" si="2499"/>
        <v>0</v>
      </c>
      <c r="DE951" s="236">
        <f t="shared" si="2499"/>
        <v>0</v>
      </c>
      <c r="DF951" s="236">
        <f t="shared" si="2499"/>
        <v>0</v>
      </c>
      <c r="DG951" s="236">
        <f t="shared" si="2499"/>
        <v>0</v>
      </c>
      <c r="DH951" s="236">
        <f t="shared" si="2499"/>
        <v>0</v>
      </c>
      <c r="DI951" s="236">
        <f t="shared" si="2499"/>
        <v>0</v>
      </c>
      <c r="DJ951" s="236">
        <f t="shared" si="2499"/>
        <v>0</v>
      </c>
      <c r="DK951" s="236">
        <f t="shared" si="2499"/>
        <v>0</v>
      </c>
      <c r="DL951" s="236">
        <f t="shared" si="2499"/>
        <v>0</v>
      </c>
      <c r="DM951" s="236">
        <f t="shared" si="2499"/>
        <v>0</v>
      </c>
      <c r="DN951" s="236">
        <f t="shared" si="2499"/>
        <v>0</v>
      </c>
      <c r="DO951" s="236">
        <f t="shared" si="2499"/>
        <v>0</v>
      </c>
      <c r="DP951" s="236">
        <f t="shared" si="2499"/>
        <v>0</v>
      </c>
      <c r="DQ951" s="236">
        <f t="shared" si="2499"/>
        <v>0</v>
      </c>
      <c r="DR951" s="236">
        <f t="shared" si="2499"/>
        <v>0</v>
      </c>
      <c r="DS951" s="236">
        <f t="shared" si="2499"/>
        <v>0</v>
      </c>
      <c r="DT951" s="236">
        <f t="shared" si="2499"/>
        <v>0</v>
      </c>
      <c r="DU951" s="226"/>
      <c r="DV951" s="226"/>
    </row>
    <row r="952" spans="1:126" s="237" customFormat="1" ht="10.199999999999999">
      <c r="A952" s="226"/>
      <c r="B952" s="227"/>
      <c r="C952" s="228"/>
      <c r="D952" s="227"/>
      <c r="E952" s="268"/>
      <c r="F952" s="114"/>
      <c r="G952" s="229"/>
      <c r="H952" s="226"/>
      <c r="I952" s="226" t="str">
        <f>$I$951</f>
        <v>З/п, вкл. НДФЛ, сотрудников с указанной должностью</v>
      </c>
      <c r="J952" s="226"/>
      <c r="K952" s="226"/>
      <c r="L952" s="226"/>
      <c r="M952" s="230"/>
      <c r="N952" s="231">
        <f t="shared" ref="N952:N960" si="2500">N941</f>
        <v>0</v>
      </c>
      <c r="O952" s="226"/>
      <c r="P952" s="229"/>
      <c r="Q952" s="226" t="s">
        <v>25</v>
      </c>
      <c r="R952" s="226"/>
      <c r="S952" s="226"/>
      <c r="T952" s="226"/>
      <c r="U952" s="226"/>
      <c r="V952" s="226"/>
      <c r="W952" s="233"/>
      <c r="X952" s="234"/>
      <c r="Y952" s="229" t="s">
        <v>6</v>
      </c>
      <c r="Z952" s="235"/>
      <c r="AA952" s="236"/>
      <c r="AB952" s="236">
        <f>AA952</f>
        <v>0</v>
      </c>
      <c r="AC952" s="236">
        <f t="shared" ref="AC952:CN952" si="2501">AB952</f>
        <v>0</v>
      </c>
      <c r="AD952" s="236">
        <f t="shared" si="2501"/>
        <v>0</v>
      </c>
      <c r="AE952" s="236">
        <f t="shared" si="2501"/>
        <v>0</v>
      </c>
      <c r="AF952" s="236">
        <f t="shared" si="2501"/>
        <v>0</v>
      </c>
      <c r="AG952" s="236">
        <f t="shared" si="2501"/>
        <v>0</v>
      </c>
      <c r="AH952" s="236">
        <f t="shared" si="2501"/>
        <v>0</v>
      </c>
      <c r="AI952" s="236">
        <f t="shared" si="2501"/>
        <v>0</v>
      </c>
      <c r="AJ952" s="236">
        <f t="shared" si="2501"/>
        <v>0</v>
      </c>
      <c r="AK952" s="236">
        <f t="shared" si="2501"/>
        <v>0</v>
      </c>
      <c r="AL952" s="236">
        <f t="shared" si="2501"/>
        <v>0</v>
      </c>
      <c r="AM952" s="236">
        <f t="shared" si="2501"/>
        <v>0</v>
      </c>
      <c r="AN952" s="236">
        <f t="shared" si="2501"/>
        <v>0</v>
      </c>
      <c r="AO952" s="236">
        <f t="shared" si="2501"/>
        <v>0</v>
      </c>
      <c r="AP952" s="236">
        <f t="shared" si="2501"/>
        <v>0</v>
      </c>
      <c r="AQ952" s="236">
        <f t="shared" si="2501"/>
        <v>0</v>
      </c>
      <c r="AR952" s="236">
        <f t="shared" si="2501"/>
        <v>0</v>
      </c>
      <c r="AS952" s="236">
        <f t="shared" si="2501"/>
        <v>0</v>
      </c>
      <c r="AT952" s="236">
        <f t="shared" si="2501"/>
        <v>0</v>
      </c>
      <c r="AU952" s="236">
        <f t="shared" si="2501"/>
        <v>0</v>
      </c>
      <c r="AV952" s="236">
        <f t="shared" si="2501"/>
        <v>0</v>
      </c>
      <c r="AW952" s="236">
        <f t="shared" si="2501"/>
        <v>0</v>
      </c>
      <c r="AX952" s="236">
        <f t="shared" si="2501"/>
        <v>0</v>
      </c>
      <c r="AY952" s="236">
        <f t="shared" si="2501"/>
        <v>0</v>
      </c>
      <c r="AZ952" s="236">
        <f t="shared" si="2501"/>
        <v>0</v>
      </c>
      <c r="BA952" s="236">
        <f t="shared" si="2501"/>
        <v>0</v>
      </c>
      <c r="BB952" s="236">
        <f t="shared" si="2501"/>
        <v>0</v>
      </c>
      <c r="BC952" s="236">
        <f t="shared" si="2501"/>
        <v>0</v>
      </c>
      <c r="BD952" s="236">
        <f t="shared" si="2501"/>
        <v>0</v>
      </c>
      <c r="BE952" s="236">
        <f t="shared" si="2501"/>
        <v>0</v>
      </c>
      <c r="BF952" s="236">
        <f t="shared" si="2501"/>
        <v>0</v>
      </c>
      <c r="BG952" s="236">
        <f t="shared" si="2501"/>
        <v>0</v>
      </c>
      <c r="BH952" s="236">
        <f t="shared" si="2501"/>
        <v>0</v>
      </c>
      <c r="BI952" s="236">
        <f t="shared" si="2501"/>
        <v>0</v>
      </c>
      <c r="BJ952" s="236">
        <f t="shared" si="2501"/>
        <v>0</v>
      </c>
      <c r="BK952" s="236">
        <f t="shared" si="2501"/>
        <v>0</v>
      </c>
      <c r="BL952" s="236">
        <f t="shared" si="2501"/>
        <v>0</v>
      </c>
      <c r="BM952" s="236">
        <f t="shared" si="2501"/>
        <v>0</v>
      </c>
      <c r="BN952" s="236">
        <f t="shared" si="2501"/>
        <v>0</v>
      </c>
      <c r="BO952" s="236">
        <f t="shared" si="2501"/>
        <v>0</v>
      </c>
      <c r="BP952" s="236">
        <f t="shared" si="2501"/>
        <v>0</v>
      </c>
      <c r="BQ952" s="236">
        <f t="shared" si="2501"/>
        <v>0</v>
      </c>
      <c r="BR952" s="236">
        <f t="shared" si="2501"/>
        <v>0</v>
      </c>
      <c r="BS952" s="236">
        <f t="shared" si="2501"/>
        <v>0</v>
      </c>
      <c r="BT952" s="236">
        <f t="shared" si="2501"/>
        <v>0</v>
      </c>
      <c r="BU952" s="236">
        <f t="shared" si="2501"/>
        <v>0</v>
      </c>
      <c r="BV952" s="236">
        <f t="shared" si="2501"/>
        <v>0</v>
      </c>
      <c r="BW952" s="236">
        <f t="shared" si="2501"/>
        <v>0</v>
      </c>
      <c r="BX952" s="236">
        <f t="shared" si="2501"/>
        <v>0</v>
      </c>
      <c r="BY952" s="236">
        <f t="shared" si="2501"/>
        <v>0</v>
      </c>
      <c r="BZ952" s="236">
        <f t="shared" si="2501"/>
        <v>0</v>
      </c>
      <c r="CA952" s="236">
        <f t="shared" si="2501"/>
        <v>0</v>
      </c>
      <c r="CB952" s="236">
        <f t="shared" si="2501"/>
        <v>0</v>
      </c>
      <c r="CC952" s="236">
        <f t="shared" si="2501"/>
        <v>0</v>
      </c>
      <c r="CD952" s="236">
        <f t="shared" si="2501"/>
        <v>0</v>
      </c>
      <c r="CE952" s="236">
        <f t="shared" si="2501"/>
        <v>0</v>
      </c>
      <c r="CF952" s="236">
        <f t="shared" si="2501"/>
        <v>0</v>
      </c>
      <c r="CG952" s="236">
        <f t="shared" si="2501"/>
        <v>0</v>
      </c>
      <c r="CH952" s="236">
        <f t="shared" si="2501"/>
        <v>0</v>
      </c>
      <c r="CI952" s="236">
        <f t="shared" si="2501"/>
        <v>0</v>
      </c>
      <c r="CJ952" s="236">
        <f t="shared" si="2501"/>
        <v>0</v>
      </c>
      <c r="CK952" s="236">
        <f t="shared" si="2501"/>
        <v>0</v>
      </c>
      <c r="CL952" s="236">
        <f t="shared" si="2501"/>
        <v>0</v>
      </c>
      <c r="CM952" s="236">
        <f t="shared" si="2501"/>
        <v>0</v>
      </c>
      <c r="CN952" s="236">
        <f t="shared" si="2501"/>
        <v>0</v>
      </c>
      <c r="CO952" s="236">
        <f t="shared" ref="CO952:DT952" si="2502">CN952</f>
        <v>0</v>
      </c>
      <c r="CP952" s="236">
        <f t="shared" si="2502"/>
        <v>0</v>
      </c>
      <c r="CQ952" s="236">
        <f t="shared" si="2502"/>
        <v>0</v>
      </c>
      <c r="CR952" s="236">
        <f t="shared" si="2502"/>
        <v>0</v>
      </c>
      <c r="CS952" s="236">
        <f t="shared" si="2502"/>
        <v>0</v>
      </c>
      <c r="CT952" s="236">
        <f t="shared" si="2502"/>
        <v>0</v>
      </c>
      <c r="CU952" s="236">
        <f t="shared" si="2502"/>
        <v>0</v>
      </c>
      <c r="CV952" s="236">
        <f t="shared" si="2502"/>
        <v>0</v>
      </c>
      <c r="CW952" s="236">
        <f t="shared" si="2502"/>
        <v>0</v>
      </c>
      <c r="CX952" s="236">
        <f t="shared" si="2502"/>
        <v>0</v>
      </c>
      <c r="CY952" s="236">
        <f t="shared" si="2502"/>
        <v>0</v>
      </c>
      <c r="CZ952" s="236">
        <f t="shared" si="2502"/>
        <v>0</v>
      </c>
      <c r="DA952" s="236">
        <f t="shared" si="2502"/>
        <v>0</v>
      </c>
      <c r="DB952" s="236">
        <f t="shared" si="2502"/>
        <v>0</v>
      </c>
      <c r="DC952" s="236">
        <f t="shared" si="2502"/>
        <v>0</v>
      </c>
      <c r="DD952" s="236">
        <f t="shared" si="2502"/>
        <v>0</v>
      </c>
      <c r="DE952" s="236">
        <f t="shared" si="2502"/>
        <v>0</v>
      </c>
      <c r="DF952" s="236">
        <f t="shared" si="2502"/>
        <v>0</v>
      </c>
      <c r="DG952" s="236">
        <f t="shared" si="2502"/>
        <v>0</v>
      </c>
      <c r="DH952" s="236">
        <f t="shared" si="2502"/>
        <v>0</v>
      </c>
      <c r="DI952" s="236">
        <f t="shared" si="2502"/>
        <v>0</v>
      </c>
      <c r="DJ952" s="236">
        <f t="shared" si="2502"/>
        <v>0</v>
      </c>
      <c r="DK952" s="236">
        <f t="shared" si="2502"/>
        <v>0</v>
      </c>
      <c r="DL952" s="236">
        <f t="shared" si="2502"/>
        <v>0</v>
      </c>
      <c r="DM952" s="236">
        <f t="shared" si="2502"/>
        <v>0</v>
      </c>
      <c r="DN952" s="236">
        <f t="shared" si="2502"/>
        <v>0</v>
      </c>
      <c r="DO952" s="236">
        <f t="shared" si="2502"/>
        <v>0</v>
      </c>
      <c r="DP952" s="236">
        <f t="shared" si="2502"/>
        <v>0</v>
      </c>
      <c r="DQ952" s="236">
        <f t="shared" si="2502"/>
        <v>0</v>
      </c>
      <c r="DR952" s="236">
        <f t="shared" si="2502"/>
        <v>0</v>
      </c>
      <c r="DS952" s="236">
        <f t="shared" si="2502"/>
        <v>0</v>
      </c>
      <c r="DT952" s="236">
        <f t="shared" si="2502"/>
        <v>0</v>
      </c>
      <c r="DU952" s="226"/>
      <c r="DV952" s="226"/>
    </row>
    <row r="953" spans="1:126" s="237" customFormat="1" ht="10.199999999999999">
      <c r="A953" s="226"/>
      <c r="B953" s="227"/>
      <c r="C953" s="226"/>
      <c r="D953" s="227"/>
      <c r="E953" s="268"/>
      <c r="F953" s="114"/>
      <c r="G953" s="229"/>
      <c r="H953" s="226"/>
      <c r="I953" s="226" t="str">
        <f t="shared" ref="I953:I960" si="2503">$I$951</f>
        <v>З/п, вкл. НДФЛ, сотрудников с указанной должностью</v>
      </c>
      <c r="J953" s="226"/>
      <c r="K953" s="226"/>
      <c r="L953" s="226"/>
      <c r="M953" s="230"/>
      <c r="N953" s="231">
        <f t="shared" si="2500"/>
        <v>0</v>
      </c>
      <c r="O953" s="226"/>
      <c r="P953" s="229"/>
      <c r="Q953" s="226" t="s">
        <v>25</v>
      </c>
      <c r="R953" s="226"/>
      <c r="S953" s="226"/>
      <c r="T953" s="226"/>
      <c r="U953" s="226"/>
      <c r="V953" s="226"/>
      <c r="W953" s="233"/>
      <c r="X953" s="234"/>
      <c r="Y953" s="229" t="s">
        <v>6</v>
      </c>
      <c r="Z953" s="235"/>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26"/>
      <c r="DV953" s="226"/>
    </row>
    <row r="954" spans="1:126" s="237" customFormat="1" ht="10.199999999999999">
      <c r="A954" s="226"/>
      <c r="B954" s="227"/>
      <c r="C954" s="228"/>
      <c r="D954" s="227"/>
      <c r="E954" s="268"/>
      <c r="F954" s="114"/>
      <c r="G954" s="229"/>
      <c r="H954" s="226"/>
      <c r="I954" s="226" t="str">
        <f t="shared" si="2503"/>
        <v>З/п, вкл. НДФЛ, сотрудников с указанной должностью</v>
      </c>
      <c r="J954" s="226"/>
      <c r="K954" s="226"/>
      <c r="L954" s="226"/>
      <c r="M954" s="230"/>
      <c r="N954" s="231">
        <f t="shared" si="2500"/>
        <v>0</v>
      </c>
      <c r="O954" s="226"/>
      <c r="P954" s="229"/>
      <c r="Q954" s="226" t="s">
        <v>25</v>
      </c>
      <c r="R954" s="226"/>
      <c r="S954" s="226"/>
      <c r="T954" s="226"/>
      <c r="U954" s="226"/>
      <c r="V954" s="226"/>
      <c r="W954" s="233"/>
      <c r="X954" s="234"/>
      <c r="Y954" s="229" t="s">
        <v>6</v>
      </c>
      <c r="Z954" s="235"/>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26"/>
      <c r="DV954" s="226"/>
    </row>
    <row r="955" spans="1:126" s="237" customFormat="1" ht="10.199999999999999">
      <c r="A955" s="226"/>
      <c r="B955" s="227"/>
      <c r="C955" s="226"/>
      <c r="D955" s="227"/>
      <c r="E955" s="268"/>
      <c r="F955" s="114"/>
      <c r="G955" s="229"/>
      <c r="H955" s="226"/>
      <c r="I955" s="226" t="str">
        <f t="shared" si="2503"/>
        <v>З/п, вкл. НДФЛ, сотрудников с указанной должностью</v>
      </c>
      <c r="J955" s="226"/>
      <c r="K955" s="226"/>
      <c r="L955" s="226"/>
      <c r="M955" s="230"/>
      <c r="N955" s="231">
        <f t="shared" si="2500"/>
        <v>0</v>
      </c>
      <c r="O955" s="226"/>
      <c r="P955" s="229"/>
      <c r="Q955" s="226" t="s">
        <v>25</v>
      </c>
      <c r="R955" s="226"/>
      <c r="S955" s="226"/>
      <c r="T955" s="226"/>
      <c r="U955" s="226"/>
      <c r="V955" s="226"/>
      <c r="W955" s="233"/>
      <c r="X955" s="234"/>
      <c r="Y955" s="229" t="s">
        <v>6</v>
      </c>
      <c r="Z955" s="235"/>
      <c r="AA955" s="236"/>
      <c r="AB955" s="236"/>
      <c r="AC955" s="236"/>
      <c r="AD955" s="236"/>
      <c r="AE955" s="236"/>
      <c r="AF955" s="236"/>
      <c r="AG955" s="236"/>
      <c r="AH955" s="236"/>
      <c r="AI955" s="236"/>
      <c r="AJ955" s="236"/>
      <c r="AK955" s="236"/>
      <c r="AL955" s="236"/>
      <c r="AM955" s="236"/>
      <c r="AN955" s="236"/>
      <c r="AO955" s="236"/>
      <c r="AP955" s="236"/>
      <c r="AQ955" s="236"/>
      <c r="AR955" s="236"/>
      <c r="AS955" s="236"/>
      <c r="AT955" s="236"/>
      <c r="AU955" s="236"/>
      <c r="AV955" s="236"/>
      <c r="AW955" s="236"/>
      <c r="AX955" s="236"/>
      <c r="AY955" s="236"/>
      <c r="AZ955" s="236"/>
      <c r="BA955" s="236"/>
      <c r="BB955" s="236"/>
      <c r="BC955" s="236"/>
      <c r="BD955" s="236"/>
      <c r="BE955" s="236"/>
      <c r="BF955" s="236"/>
      <c r="BG955" s="236"/>
      <c r="BH955" s="236"/>
      <c r="BI955" s="236"/>
      <c r="BJ955" s="236"/>
      <c r="BK955" s="236"/>
      <c r="BL955" s="236"/>
      <c r="BM955" s="236"/>
      <c r="BN955" s="236"/>
      <c r="BO955" s="236"/>
      <c r="BP955" s="236"/>
      <c r="BQ955" s="236"/>
      <c r="BR955" s="236"/>
      <c r="BS955" s="236"/>
      <c r="BT955" s="236"/>
      <c r="BU955" s="236"/>
      <c r="BV955" s="236"/>
      <c r="BW955" s="236"/>
      <c r="BX955" s="236"/>
      <c r="BY955" s="236"/>
      <c r="BZ955" s="236"/>
      <c r="CA955" s="236"/>
      <c r="CB955" s="236"/>
      <c r="CC955" s="236"/>
      <c r="CD955" s="236"/>
      <c r="CE955" s="236"/>
      <c r="CF955" s="236"/>
      <c r="CG955" s="236"/>
      <c r="CH955" s="236"/>
      <c r="CI955" s="236"/>
      <c r="CJ955" s="236"/>
      <c r="CK955" s="236"/>
      <c r="CL955" s="236"/>
      <c r="CM955" s="236"/>
      <c r="CN955" s="236"/>
      <c r="CO955" s="236"/>
      <c r="CP955" s="236"/>
      <c r="CQ955" s="236"/>
      <c r="CR955" s="236"/>
      <c r="CS955" s="236"/>
      <c r="CT955" s="236"/>
      <c r="CU955" s="236"/>
      <c r="CV955" s="236"/>
      <c r="CW955" s="236"/>
      <c r="CX955" s="236"/>
      <c r="CY955" s="236"/>
      <c r="CZ955" s="236"/>
      <c r="DA955" s="236"/>
      <c r="DB955" s="236"/>
      <c r="DC955" s="236"/>
      <c r="DD955" s="236"/>
      <c r="DE955" s="236"/>
      <c r="DF955" s="236"/>
      <c r="DG955" s="236"/>
      <c r="DH955" s="236"/>
      <c r="DI955" s="236"/>
      <c r="DJ955" s="236"/>
      <c r="DK955" s="236"/>
      <c r="DL955" s="236"/>
      <c r="DM955" s="236"/>
      <c r="DN955" s="236"/>
      <c r="DO955" s="236"/>
      <c r="DP955" s="236"/>
      <c r="DQ955" s="236"/>
      <c r="DR955" s="236"/>
      <c r="DS955" s="236"/>
      <c r="DT955" s="236"/>
      <c r="DU955" s="226"/>
      <c r="DV955" s="226"/>
    </row>
    <row r="956" spans="1:126" s="237" customFormat="1" ht="10.199999999999999">
      <c r="A956" s="226"/>
      <c r="B956" s="227"/>
      <c r="C956" s="228"/>
      <c r="D956" s="227"/>
      <c r="E956" s="268"/>
      <c r="F956" s="114"/>
      <c r="G956" s="229"/>
      <c r="H956" s="226"/>
      <c r="I956" s="226" t="str">
        <f t="shared" si="2503"/>
        <v>З/п, вкл. НДФЛ, сотрудников с указанной должностью</v>
      </c>
      <c r="J956" s="226"/>
      <c r="K956" s="226"/>
      <c r="L956" s="226"/>
      <c r="M956" s="230"/>
      <c r="N956" s="231">
        <f t="shared" si="2500"/>
        <v>0</v>
      </c>
      <c r="O956" s="226"/>
      <c r="P956" s="229"/>
      <c r="Q956" s="226" t="s">
        <v>25</v>
      </c>
      <c r="R956" s="226"/>
      <c r="S956" s="226"/>
      <c r="T956" s="226"/>
      <c r="U956" s="226"/>
      <c r="V956" s="226"/>
      <c r="W956" s="233"/>
      <c r="X956" s="234"/>
      <c r="Y956" s="229" t="s">
        <v>6</v>
      </c>
      <c r="Z956" s="235"/>
      <c r="AA956" s="236"/>
      <c r="AB956" s="236"/>
      <c r="AC956" s="236"/>
      <c r="AD956" s="236"/>
      <c r="AE956" s="236"/>
      <c r="AF956" s="236"/>
      <c r="AG956" s="236"/>
      <c r="AH956" s="236"/>
      <c r="AI956" s="236"/>
      <c r="AJ956" s="236"/>
      <c r="AK956" s="236"/>
      <c r="AL956" s="236"/>
      <c r="AM956" s="236"/>
      <c r="AN956" s="236"/>
      <c r="AO956" s="236"/>
      <c r="AP956" s="236"/>
      <c r="AQ956" s="236"/>
      <c r="AR956" s="236"/>
      <c r="AS956" s="236"/>
      <c r="AT956" s="236"/>
      <c r="AU956" s="236"/>
      <c r="AV956" s="236"/>
      <c r="AW956" s="236"/>
      <c r="AX956" s="236"/>
      <c r="AY956" s="236"/>
      <c r="AZ956" s="236"/>
      <c r="BA956" s="236"/>
      <c r="BB956" s="236"/>
      <c r="BC956" s="236"/>
      <c r="BD956" s="236"/>
      <c r="BE956" s="236"/>
      <c r="BF956" s="236"/>
      <c r="BG956" s="236"/>
      <c r="BH956" s="236"/>
      <c r="BI956" s="236"/>
      <c r="BJ956" s="236"/>
      <c r="BK956" s="236"/>
      <c r="BL956" s="236"/>
      <c r="BM956" s="236"/>
      <c r="BN956" s="236"/>
      <c r="BO956" s="236"/>
      <c r="BP956" s="236"/>
      <c r="BQ956" s="236"/>
      <c r="BR956" s="236"/>
      <c r="BS956" s="236"/>
      <c r="BT956" s="236"/>
      <c r="BU956" s="236"/>
      <c r="BV956" s="236"/>
      <c r="BW956" s="236"/>
      <c r="BX956" s="236"/>
      <c r="BY956" s="236"/>
      <c r="BZ956" s="236"/>
      <c r="CA956" s="236"/>
      <c r="CB956" s="236"/>
      <c r="CC956" s="236"/>
      <c r="CD956" s="236"/>
      <c r="CE956" s="236"/>
      <c r="CF956" s="236"/>
      <c r="CG956" s="236"/>
      <c r="CH956" s="236"/>
      <c r="CI956" s="236"/>
      <c r="CJ956" s="236"/>
      <c r="CK956" s="236"/>
      <c r="CL956" s="236"/>
      <c r="CM956" s="236"/>
      <c r="CN956" s="236"/>
      <c r="CO956" s="236"/>
      <c r="CP956" s="236"/>
      <c r="CQ956" s="236"/>
      <c r="CR956" s="236"/>
      <c r="CS956" s="236"/>
      <c r="CT956" s="236"/>
      <c r="CU956" s="236"/>
      <c r="CV956" s="236"/>
      <c r="CW956" s="236"/>
      <c r="CX956" s="236"/>
      <c r="CY956" s="236"/>
      <c r="CZ956" s="236"/>
      <c r="DA956" s="236"/>
      <c r="DB956" s="236"/>
      <c r="DC956" s="236"/>
      <c r="DD956" s="236"/>
      <c r="DE956" s="236"/>
      <c r="DF956" s="236"/>
      <c r="DG956" s="236"/>
      <c r="DH956" s="236"/>
      <c r="DI956" s="236"/>
      <c r="DJ956" s="236"/>
      <c r="DK956" s="236"/>
      <c r="DL956" s="236"/>
      <c r="DM956" s="236"/>
      <c r="DN956" s="236"/>
      <c r="DO956" s="236"/>
      <c r="DP956" s="236"/>
      <c r="DQ956" s="236"/>
      <c r="DR956" s="236"/>
      <c r="DS956" s="236"/>
      <c r="DT956" s="236"/>
      <c r="DU956" s="226"/>
      <c r="DV956" s="226"/>
    </row>
    <row r="957" spans="1:126" s="237" customFormat="1" ht="10.199999999999999">
      <c r="A957" s="226"/>
      <c r="B957" s="227"/>
      <c r="C957" s="226"/>
      <c r="D957" s="227"/>
      <c r="E957" s="268"/>
      <c r="F957" s="114"/>
      <c r="G957" s="229"/>
      <c r="H957" s="226"/>
      <c r="I957" s="226" t="str">
        <f t="shared" si="2503"/>
        <v>З/п, вкл. НДФЛ, сотрудников с указанной должностью</v>
      </c>
      <c r="J957" s="226"/>
      <c r="K957" s="226"/>
      <c r="L957" s="226"/>
      <c r="M957" s="230"/>
      <c r="N957" s="231">
        <f t="shared" si="2500"/>
        <v>0</v>
      </c>
      <c r="O957" s="226"/>
      <c r="P957" s="229"/>
      <c r="Q957" s="226" t="s">
        <v>25</v>
      </c>
      <c r="R957" s="226"/>
      <c r="S957" s="226"/>
      <c r="T957" s="226"/>
      <c r="U957" s="226"/>
      <c r="V957" s="226"/>
      <c r="W957" s="233"/>
      <c r="X957" s="234"/>
      <c r="Y957" s="229" t="s">
        <v>6</v>
      </c>
      <c r="Z957" s="235"/>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26"/>
      <c r="DV957" s="226"/>
    </row>
    <row r="958" spans="1:126" s="237" customFormat="1" ht="10.199999999999999">
      <c r="A958" s="226"/>
      <c r="B958" s="227"/>
      <c r="C958" s="228"/>
      <c r="D958" s="227"/>
      <c r="E958" s="268"/>
      <c r="F958" s="114"/>
      <c r="G958" s="229"/>
      <c r="H958" s="226"/>
      <c r="I958" s="226" t="str">
        <f t="shared" si="2503"/>
        <v>З/п, вкл. НДФЛ, сотрудников с указанной должностью</v>
      </c>
      <c r="J958" s="226"/>
      <c r="K958" s="226"/>
      <c r="L958" s="226"/>
      <c r="M958" s="230"/>
      <c r="N958" s="231">
        <f t="shared" si="2500"/>
        <v>0</v>
      </c>
      <c r="O958" s="226"/>
      <c r="P958" s="229"/>
      <c r="Q958" s="226" t="s">
        <v>25</v>
      </c>
      <c r="R958" s="226"/>
      <c r="S958" s="226"/>
      <c r="T958" s="226"/>
      <c r="U958" s="226"/>
      <c r="V958" s="226"/>
      <c r="W958" s="233"/>
      <c r="X958" s="234"/>
      <c r="Y958" s="229" t="s">
        <v>6</v>
      </c>
      <c r="Z958" s="235"/>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26"/>
      <c r="DV958" s="226"/>
    </row>
    <row r="959" spans="1:126" s="237" customFormat="1" ht="10.199999999999999">
      <c r="A959" s="226"/>
      <c r="B959" s="227"/>
      <c r="C959" s="228"/>
      <c r="D959" s="227"/>
      <c r="E959" s="268"/>
      <c r="F959" s="114"/>
      <c r="G959" s="229"/>
      <c r="H959" s="226"/>
      <c r="I959" s="226" t="str">
        <f t="shared" si="2503"/>
        <v>З/п, вкл. НДФЛ, сотрудников с указанной должностью</v>
      </c>
      <c r="J959" s="226"/>
      <c r="K959" s="226"/>
      <c r="L959" s="226"/>
      <c r="M959" s="230"/>
      <c r="N959" s="231">
        <f t="shared" si="2500"/>
        <v>0</v>
      </c>
      <c r="O959" s="226"/>
      <c r="P959" s="229"/>
      <c r="Q959" s="226" t="s">
        <v>25</v>
      </c>
      <c r="R959" s="226"/>
      <c r="S959" s="226"/>
      <c r="T959" s="226"/>
      <c r="U959" s="226"/>
      <c r="V959" s="226"/>
      <c r="W959" s="233"/>
      <c r="X959" s="234"/>
      <c r="Y959" s="229" t="s">
        <v>6</v>
      </c>
      <c r="Z959" s="235"/>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26"/>
      <c r="DV959" s="226"/>
    </row>
    <row r="960" spans="1:126" s="237" customFormat="1" ht="10.199999999999999">
      <c r="A960" s="226"/>
      <c r="B960" s="243" t="s">
        <v>132</v>
      </c>
      <c r="C960" s="226"/>
      <c r="D960" s="227"/>
      <c r="E960" s="268"/>
      <c r="F960" s="114"/>
      <c r="G960" s="229"/>
      <c r="H960" s="226"/>
      <c r="I960" s="226" t="str">
        <f t="shared" si="2503"/>
        <v>З/п, вкл. НДФЛ, сотрудников с указанной должностью</v>
      </c>
      <c r="J960" s="226"/>
      <c r="K960" s="226"/>
      <c r="L960" s="226"/>
      <c r="M960" s="230"/>
      <c r="N960" s="231">
        <f t="shared" si="2500"/>
        <v>0</v>
      </c>
      <c r="O960" s="226"/>
      <c r="P960" s="229"/>
      <c r="Q960" s="226" t="s">
        <v>25</v>
      </c>
      <c r="R960" s="226"/>
      <c r="S960" s="226"/>
      <c r="T960" s="226"/>
      <c r="U960" s="226"/>
      <c r="V960" s="226"/>
      <c r="W960" s="233"/>
      <c r="X960" s="234"/>
      <c r="Y960" s="229" t="s">
        <v>6</v>
      </c>
      <c r="Z960" s="235"/>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26"/>
      <c r="DV960" s="226"/>
    </row>
    <row r="961" spans="1:126" ht="4.2" customHeight="1">
      <c r="A961" s="1"/>
      <c r="B961" s="1"/>
      <c r="C961" s="1"/>
      <c r="D961" s="13"/>
      <c r="E961" s="262"/>
      <c r="F961" s="13"/>
      <c r="G961" s="302"/>
      <c r="H961" s="13"/>
      <c r="I961" s="13"/>
      <c r="J961" s="13"/>
      <c r="K961" s="13"/>
      <c r="L961" s="13"/>
      <c r="M961" s="14"/>
      <c r="N961" s="13"/>
      <c r="O961" s="13"/>
      <c r="P961" s="14"/>
      <c r="Q961" s="13"/>
      <c r="R961" s="13"/>
      <c r="S961" s="14"/>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c r="BK961" s="176"/>
      <c r="BL961" s="176"/>
      <c r="BM961" s="176"/>
      <c r="BN961" s="176"/>
      <c r="BO961" s="176"/>
      <c r="BP961" s="176"/>
      <c r="BQ961" s="176"/>
      <c r="BR961" s="176"/>
      <c r="BS961" s="176"/>
      <c r="BT961" s="176"/>
      <c r="BU961" s="176"/>
      <c r="BV961" s="176"/>
      <c r="BW961" s="176"/>
      <c r="BX961" s="176"/>
      <c r="BY961" s="176"/>
      <c r="BZ961" s="176"/>
      <c r="CA961" s="176"/>
      <c r="CB961" s="176"/>
      <c r="CC961" s="176"/>
      <c r="CD961" s="176"/>
      <c r="CE961" s="176"/>
      <c r="CF961" s="176"/>
      <c r="CG961" s="176"/>
      <c r="CH961" s="176"/>
      <c r="CI961" s="176"/>
      <c r="CJ961" s="176"/>
      <c r="CK961" s="176"/>
      <c r="CL961" s="176"/>
      <c r="CM961" s="176"/>
      <c r="CN961" s="176"/>
      <c r="CO961" s="176"/>
      <c r="CP961" s="176"/>
      <c r="CQ961" s="176"/>
      <c r="CR961" s="176"/>
      <c r="CS961" s="176"/>
      <c r="CT961" s="176"/>
      <c r="CU961" s="176"/>
      <c r="CV961" s="176"/>
      <c r="CW961" s="176"/>
      <c r="CX961" s="176"/>
      <c r="CY961" s="176"/>
      <c r="CZ961" s="176"/>
      <c r="DA961" s="176"/>
      <c r="DB961" s="176"/>
      <c r="DC961" s="176"/>
      <c r="DD961" s="176"/>
      <c r="DE961" s="176"/>
      <c r="DF961" s="176"/>
      <c r="DG961" s="176"/>
      <c r="DH961" s="176"/>
      <c r="DI961" s="176"/>
      <c r="DJ961" s="176"/>
      <c r="DK961" s="176"/>
      <c r="DL961" s="176"/>
      <c r="DM961" s="176"/>
      <c r="DN961" s="176"/>
      <c r="DO961" s="176"/>
      <c r="DP961" s="176"/>
      <c r="DQ961" s="176"/>
      <c r="DR961" s="176"/>
      <c r="DS961" s="176"/>
      <c r="DT961" s="176"/>
      <c r="DU961" s="1"/>
      <c r="DV961" s="1"/>
    </row>
    <row r="962" spans="1:126" ht="4.2" customHeight="1">
      <c r="A962" s="1"/>
      <c r="B962" s="1"/>
      <c r="C962" s="1"/>
      <c r="D962" s="1"/>
      <c r="E962" s="261"/>
      <c r="F962" s="47"/>
      <c r="G962" s="229"/>
      <c r="H962" s="1"/>
      <c r="I962" s="1"/>
      <c r="J962" s="1"/>
      <c r="K962" s="1"/>
      <c r="L962" s="1"/>
      <c r="M962" s="5"/>
      <c r="N962" s="1"/>
      <c r="O962" s="1"/>
      <c r="P962" s="5"/>
      <c r="Q962" s="1"/>
      <c r="R962" s="1"/>
      <c r="S962" s="5"/>
      <c r="T962" s="7"/>
      <c r="U962" s="23"/>
      <c r="V962" s="1"/>
      <c r="W962" s="11"/>
      <c r="X962" s="10"/>
      <c r="Y962" s="45"/>
      <c r="Z962" s="92"/>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1"/>
      <c r="DV962" s="1"/>
    </row>
    <row r="963" spans="1:126" s="4" customFormat="1">
      <c r="A963" s="3"/>
      <c r="B963" s="257" t="s">
        <v>129</v>
      </c>
      <c r="C963" s="3"/>
      <c r="D963" s="3"/>
      <c r="E963" s="9"/>
      <c r="F963" s="50"/>
      <c r="G963" s="230"/>
      <c r="H963" s="12" t="str">
        <f>B963&amp;N934</f>
        <v>Учет - ФОТ, вкл. НДФЛ</v>
      </c>
      <c r="I963" s="12"/>
      <c r="J963" s="3"/>
      <c r="K963" s="3"/>
      <c r="L963" s="3"/>
      <c r="M963" s="5"/>
      <c r="N963" s="35" t="str">
        <f>Главная!$Y$8</f>
        <v>итого</v>
      </c>
      <c r="O963" s="35"/>
      <c r="P963" s="5"/>
      <c r="Q963" s="35" t="s">
        <v>25</v>
      </c>
      <c r="R963" s="35"/>
      <c r="S963" s="19" t="s">
        <v>6</v>
      </c>
      <c r="T963" s="306" t="s">
        <v>100</v>
      </c>
      <c r="U963" s="23" t="s">
        <v>7</v>
      </c>
      <c r="V963" s="35"/>
      <c r="W963" s="37">
        <f>SUM($Y963:$DU963)</f>
        <v>0</v>
      </c>
      <c r="X963" s="37"/>
      <c r="Y963" s="45"/>
      <c r="Z963" s="98"/>
      <c r="AA963" s="99">
        <f t="shared" ref="AA963:CL963" si="2504">IF(AA$8="",0,SUMPRODUCT(AA940:AA950,AA951:AA961))</f>
        <v>0</v>
      </c>
      <c r="AB963" s="99">
        <f t="shared" si="2504"/>
        <v>0</v>
      </c>
      <c r="AC963" s="99">
        <f t="shared" si="2504"/>
        <v>0</v>
      </c>
      <c r="AD963" s="99">
        <f t="shared" si="2504"/>
        <v>0</v>
      </c>
      <c r="AE963" s="99">
        <f t="shared" si="2504"/>
        <v>0</v>
      </c>
      <c r="AF963" s="99">
        <f t="shared" si="2504"/>
        <v>0</v>
      </c>
      <c r="AG963" s="99">
        <f t="shared" si="2504"/>
        <v>0</v>
      </c>
      <c r="AH963" s="99">
        <f t="shared" si="2504"/>
        <v>0</v>
      </c>
      <c r="AI963" s="99">
        <f t="shared" si="2504"/>
        <v>0</v>
      </c>
      <c r="AJ963" s="99">
        <f t="shared" si="2504"/>
        <v>0</v>
      </c>
      <c r="AK963" s="99">
        <f t="shared" si="2504"/>
        <v>0</v>
      </c>
      <c r="AL963" s="99">
        <f t="shared" si="2504"/>
        <v>0</v>
      </c>
      <c r="AM963" s="99">
        <f t="shared" si="2504"/>
        <v>0</v>
      </c>
      <c r="AN963" s="99">
        <f t="shared" si="2504"/>
        <v>0</v>
      </c>
      <c r="AO963" s="99">
        <f t="shared" si="2504"/>
        <v>0</v>
      </c>
      <c r="AP963" s="99">
        <f t="shared" si="2504"/>
        <v>0</v>
      </c>
      <c r="AQ963" s="99">
        <f t="shared" si="2504"/>
        <v>0</v>
      </c>
      <c r="AR963" s="99">
        <f t="shared" si="2504"/>
        <v>0</v>
      </c>
      <c r="AS963" s="99">
        <f t="shared" si="2504"/>
        <v>0</v>
      </c>
      <c r="AT963" s="99">
        <f t="shared" si="2504"/>
        <v>0</v>
      </c>
      <c r="AU963" s="99">
        <f t="shared" si="2504"/>
        <v>0</v>
      </c>
      <c r="AV963" s="99">
        <f t="shared" si="2504"/>
        <v>0</v>
      </c>
      <c r="AW963" s="99">
        <f t="shared" si="2504"/>
        <v>0</v>
      </c>
      <c r="AX963" s="99">
        <f t="shared" si="2504"/>
        <v>0</v>
      </c>
      <c r="AY963" s="99">
        <f t="shared" si="2504"/>
        <v>0</v>
      </c>
      <c r="AZ963" s="99">
        <f t="shared" si="2504"/>
        <v>0</v>
      </c>
      <c r="BA963" s="99">
        <f t="shared" si="2504"/>
        <v>0</v>
      </c>
      <c r="BB963" s="99">
        <f t="shared" si="2504"/>
        <v>0</v>
      </c>
      <c r="BC963" s="99">
        <f t="shared" si="2504"/>
        <v>0</v>
      </c>
      <c r="BD963" s="99">
        <f t="shared" si="2504"/>
        <v>0</v>
      </c>
      <c r="BE963" s="99">
        <f t="shared" si="2504"/>
        <v>0</v>
      </c>
      <c r="BF963" s="99">
        <f t="shared" si="2504"/>
        <v>0</v>
      </c>
      <c r="BG963" s="99">
        <f t="shared" si="2504"/>
        <v>0</v>
      </c>
      <c r="BH963" s="99">
        <f t="shared" si="2504"/>
        <v>0</v>
      </c>
      <c r="BI963" s="99">
        <f t="shared" si="2504"/>
        <v>0</v>
      </c>
      <c r="BJ963" s="99">
        <f t="shared" si="2504"/>
        <v>0</v>
      </c>
      <c r="BK963" s="99">
        <f t="shared" si="2504"/>
        <v>0</v>
      </c>
      <c r="BL963" s="99">
        <f t="shared" si="2504"/>
        <v>0</v>
      </c>
      <c r="BM963" s="99">
        <f t="shared" si="2504"/>
        <v>0</v>
      </c>
      <c r="BN963" s="99">
        <f t="shared" si="2504"/>
        <v>0</v>
      </c>
      <c r="BO963" s="99">
        <f t="shared" si="2504"/>
        <v>0</v>
      </c>
      <c r="BP963" s="99">
        <f t="shared" si="2504"/>
        <v>0</v>
      </c>
      <c r="BQ963" s="99">
        <f t="shared" si="2504"/>
        <v>0</v>
      </c>
      <c r="BR963" s="99">
        <f t="shared" si="2504"/>
        <v>0</v>
      </c>
      <c r="BS963" s="99">
        <f t="shared" si="2504"/>
        <v>0</v>
      </c>
      <c r="BT963" s="99">
        <f t="shared" si="2504"/>
        <v>0</v>
      </c>
      <c r="BU963" s="99">
        <f t="shared" si="2504"/>
        <v>0</v>
      </c>
      <c r="BV963" s="99">
        <f t="shared" si="2504"/>
        <v>0</v>
      </c>
      <c r="BW963" s="99">
        <f t="shared" si="2504"/>
        <v>0</v>
      </c>
      <c r="BX963" s="99">
        <f t="shared" si="2504"/>
        <v>0</v>
      </c>
      <c r="BY963" s="99">
        <f t="shared" si="2504"/>
        <v>0</v>
      </c>
      <c r="BZ963" s="99">
        <f t="shared" si="2504"/>
        <v>0</v>
      </c>
      <c r="CA963" s="99">
        <f t="shared" si="2504"/>
        <v>0</v>
      </c>
      <c r="CB963" s="99">
        <f t="shared" si="2504"/>
        <v>0</v>
      </c>
      <c r="CC963" s="99">
        <f t="shared" si="2504"/>
        <v>0</v>
      </c>
      <c r="CD963" s="99">
        <f t="shared" si="2504"/>
        <v>0</v>
      </c>
      <c r="CE963" s="99">
        <f t="shared" si="2504"/>
        <v>0</v>
      </c>
      <c r="CF963" s="99">
        <f t="shared" si="2504"/>
        <v>0</v>
      </c>
      <c r="CG963" s="99">
        <f t="shared" si="2504"/>
        <v>0</v>
      </c>
      <c r="CH963" s="99">
        <f t="shared" si="2504"/>
        <v>0</v>
      </c>
      <c r="CI963" s="99">
        <f t="shared" si="2504"/>
        <v>0</v>
      </c>
      <c r="CJ963" s="99">
        <f t="shared" si="2504"/>
        <v>0</v>
      </c>
      <c r="CK963" s="99">
        <f t="shared" si="2504"/>
        <v>0</v>
      </c>
      <c r="CL963" s="99">
        <f t="shared" si="2504"/>
        <v>0</v>
      </c>
      <c r="CM963" s="99">
        <f t="shared" ref="CM963:DT963" si="2505">IF(CM$8="",0,SUMPRODUCT(CM940:CM950,CM951:CM961))</f>
        <v>0</v>
      </c>
      <c r="CN963" s="99">
        <f t="shared" si="2505"/>
        <v>0</v>
      </c>
      <c r="CO963" s="99">
        <f t="shared" si="2505"/>
        <v>0</v>
      </c>
      <c r="CP963" s="99">
        <f t="shared" si="2505"/>
        <v>0</v>
      </c>
      <c r="CQ963" s="99">
        <f t="shared" si="2505"/>
        <v>0</v>
      </c>
      <c r="CR963" s="99">
        <f t="shared" si="2505"/>
        <v>0</v>
      </c>
      <c r="CS963" s="99">
        <f t="shared" si="2505"/>
        <v>0</v>
      </c>
      <c r="CT963" s="99">
        <f t="shared" si="2505"/>
        <v>0</v>
      </c>
      <c r="CU963" s="99">
        <f t="shared" si="2505"/>
        <v>0</v>
      </c>
      <c r="CV963" s="99">
        <f t="shared" si="2505"/>
        <v>0</v>
      </c>
      <c r="CW963" s="99">
        <f t="shared" si="2505"/>
        <v>0</v>
      </c>
      <c r="CX963" s="99">
        <f t="shared" si="2505"/>
        <v>0</v>
      </c>
      <c r="CY963" s="99">
        <f t="shared" si="2505"/>
        <v>0</v>
      </c>
      <c r="CZ963" s="99">
        <f t="shared" si="2505"/>
        <v>0</v>
      </c>
      <c r="DA963" s="99">
        <f t="shared" si="2505"/>
        <v>0</v>
      </c>
      <c r="DB963" s="99">
        <f t="shared" si="2505"/>
        <v>0</v>
      </c>
      <c r="DC963" s="99">
        <f t="shared" si="2505"/>
        <v>0</v>
      </c>
      <c r="DD963" s="99">
        <f t="shared" si="2505"/>
        <v>0</v>
      </c>
      <c r="DE963" s="99">
        <f t="shared" si="2505"/>
        <v>0</v>
      </c>
      <c r="DF963" s="99">
        <f t="shared" si="2505"/>
        <v>0</v>
      </c>
      <c r="DG963" s="99">
        <f t="shared" si="2505"/>
        <v>0</v>
      </c>
      <c r="DH963" s="99">
        <f t="shared" si="2505"/>
        <v>0</v>
      </c>
      <c r="DI963" s="99">
        <f t="shared" si="2505"/>
        <v>0</v>
      </c>
      <c r="DJ963" s="99">
        <f t="shared" si="2505"/>
        <v>0</v>
      </c>
      <c r="DK963" s="99">
        <f t="shared" si="2505"/>
        <v>0</v>
      </c>
      <c r="DL963" s="99">
        <f t="shared" si="2505"/>
        <v>0</v>
      </c>
      <c r="DM963" s="99">
        <f t="shared" si="2505"/>
        <v>0</v>
      </c>
      <c r="DN963" s="99">
        <f t="shared" si="2505"/>
        <v>0</v>
      </c>
      <c r="DO963" s="99">
        <f t="shared" si="2505"/>
        <v>0</v>
      </c>
      <c r="DP963" s="99">
        <f t="shared" si="2505"/>
        <v>0</v>
      </c>
      <c r="DQ963" s="99">
        <f t="shared" si="2505"/>
        <v>0</v>
      </c>
      <c r="DR963" s="99">
        <f t="shared" si="2505"/>
        <v>0</v>
      </c>
      <c r="DS963" s="99">
        <f t="shared" si="2505"/>
        <v>0</v>
      </c>
      <c r="DT963" s="99">
        <f t="shared" si="2505"/>
        <v>0</v>
      </c>
      <c r="DU963" s="3"/>
      <c r="DV963" s="3"/>
    </row>
    <row r="964" spans="1:126" ht="4.2" customHeight="1">
      <c r="A964" s="1"/>
      <c r="B964" s="1"/>
      <c r="C964" s="1"/>
      <c r="D964" s="1"/>
      <c r="E964" s="261"/>
      <c r="F964" s="47"/>
      <c r="G964" s="229"/>
      <c r="H964" s="1"/>
      <c r="I964" s="1"/>
      <c r="J964" s="1"/>
      <c r="K964" s="1"/>
      <c r="L964" s="1"/>
      <c r="M964" s="5"/>
      <c r="N964" s="1"/>
      <c r="O964" s="1"/>
      <c r="P964" s="5"/>
      <c r="Q964" s="1"/>
      <c r="R964" s="1"/>
      <c r="S964" s="5"/>
      <c r="T964" s="7"/>
      <c r="U964" s="23"/>
      <c r="V964" s="1"/>
      <c r="W964" s="11"/>
      <c r="X964" s="10"/>
      <c r="Y964" s="45"/>
      <c r="Z964" s="92"/>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1"/>
      <c r="DV964" s="1"/>
    </row>
    <row r="965" spans="1:126" s="237" customFormat="1" ht="10.199999999999999">
      <c r="A965" s="226"/>
      <c r="B965" s="243" t="s">
        <v>127</v>
      </c>
      <c r="C965" s="228"/>
      <c r="D965" s="227"/>
      <c r="E965" s="268"/>
      <c r="F965" s="114"/>
      <c r="G965" s="229"/>
      <c r="H965" s="226"/>
      <c r="I965" s="226" t="str">
        <f>$I$172</f>
        <v>Оборачиваемость начислений расходов</v>
      </c>
      <c r="J965" s="226"/>
      <c r="K965" s="226"/>
      <c r="L965" s="226"/>
      <c r="M965" s="229"/>
      <c r="N965" s="226"/>
      <c r="O965" s="226"/>
      <c r="P965" s="229"/>
      <c r="Q965" s="226" t="s">
        <v>40</v>
      </c>
      <c r="R965" s="226"/>
      <c r="S965" s="229" t="s">
        <v>6</v>
      </c>
      <c r="T965" s="307"/>
      <c r="U965" s="226"/>
      <c r="V965" s="226"/>
      <c r="W965" s="233"/>
      <c r="X965" s="234"/>
      <c r="Y965" s="245"/>
      <c r="Z965" s="246"/>
      <c r="AA965" s="247"/>
      <c r="AB965" s="247"/>
      <c r="AC965" s="247"/>
      <c r="AD965" s="247"/>
      <c r="AE965" s="247"/>
      <c r="AF965" s="247"/>
      <c r="AG965" s="247"/>
      <c r="AH965" s="247"/>
      <c r="AI965" s="247"/>
      <c r="AJ965" s="247"/>
      <c r="AK965" s="247"/>
      <c r="AL965" s="247"/>
      <c r="AM965" s="247"/>
      <c r="AN965" s="247"/>
      <c r="AO965" s="247"/>
      <c r="AP965" s="247"/>
      <c r="AQ965" s="247"/>
      <c r="AR965" s="247"/>
      <c r="AS965" s="247"/>
      <c r="AT965" s="247"/>
      <c r="AU965" s="247"/>
      <c r="AV965" s="247"/>
      <c r="AW965" s="247"/>
      <c r="AX965" s="247"/>
      <c r="AY965" s="247"/>
      <c r="AZ965" s="247"/>
      <c r="BA965" s="247"/>
      <c r="BB965" s="247"/>
      <c r="BC965" s="247"/>
      <c r="BD965" s="247"/>
      <c r="BE965" s="247"/>
      <c r="BF965" s="247"/>
      <c r="BG965" s="247"/>
      <c r="BH965" s="247"/>
      <c r="BI965" s="247"/>
      <c r="BJ965" s="247"/>
      <c r="BK965" s="247"/>
      <c r="BL965" s="247"/>
      <c r="BM965" s="247"/>
      <c r="BN965" s="247"/>
      <c r="BO965" s="247"/>
      <c r="BP965" s="247"/>
      <c r="BQ965" s="247"/>
      <c r="BR965" s="247"/>
      <c r="BS965" s="247"/>
      <c r="BT965" s="247"/>
      <c r="BU965" s="247"/>
      <c r="BV965" s="247"/>
      <c r="BW965" s="247"/>
      <c r="BX965" s="247"/>
      <c r="BY965" s="247"/>
      <c r="BZ965" s="247"/>
      <c r="CA965" s="247"/>
      <c r="CB965" s="247"/>
      <c r="CC965" s="247"/>
      <c r="CD965" s="247"/>
      <c r="CE965" s="247"/>
      <c r="CF965" s="247"/>
      <c r="CG965" s="247"/>
      <c r="CH965" s="247"/>
      <c r="CI965" s="247"/>
      <c r="CJ965" s="247"/>
      <c r="CK965" s="247"/>
      <c r="CL965" s="247"/>
      <c r="CM965" s="247"/>
      <c r="CN965" s="247"/>
      <c r="CO965" s="247"/>
      <c r="CP965" s="247"/>
      <c r="CQ965" s="247"/>
      <c r="CR965" s="247"/>
      <c r="CS965" s="247"/>
      <c r="CT965" s="247"/>
      <c r="CU965" s="247"/>
      <c r="CV965" s="247"/>
      <c r="CW965" s="247"/>
      <c r="CX965" s="247"/>
      <c r="CY965" s="247"/>
      <c r="CZ965" s="247"/>
      <c r="DA965" s="247"/>
      <c r="DB965" s="247"/>
      <c r="DC965" s="247"/>
      <c r="DD965" s="247"/>
      <c r="DE965" s="247"/>
      <c r="DF965" s="247"/>
      <c r="DG965" s="247"/>
      <c r="DH965" s="247"/>
      <c r="DI965" s="247"/>
      <c r="DJ965" s="247"/>
      <c r="DK965" s="247"/>
      <c r="DL965" s="247"/>
      <c r="DM965" s="247"/>
      <c r="DN965" s="247"/>
      <c r="DO965" s="247"/>
      <c r="DP965" s="247"/>
      <c r="DQ965" s="247"/>
      <c r="DR965" s="247"/>
      <c r="DS965" s="247"/>
      <c r="DT965" s="247"/>
      <c r="DU965" s="226"/>
      <c r="DV965" s="226"/>
    </row>
    <row r="966" spans="1:126" ht="4.2" customHeight="1">
      <c r="A966" s="1"/>
      <c r="B966" s="1"/>
      <c r="C966" s="1"/>
      <c r="D966" s="1"/>
      <c r="E966" s="261"/>
      <c r="F966" s="47"/>
      <c r="G966" s="229"/>
      <c r="H966" s="1"/>
      <c r="I966" s="1"/>
      <c r="J966" s="1"/>
      <c r="K966" s="1"/>
      <c r="L966" s="1"/>
      <c r="M966" s="5"/>
      <c r="N966" s="1"/>
      <c r="O966" s="1"/>
      <c r="P966" s="5"/>
      <c r="Q966" s="1"/>
      <c r="R966" s="1"/>
      <c r="S966" s="5"/>
      <c r="T966" s="7"/>
      <c r="U966" s="23"/>
      <c r="V966" s="1"/>
      <c r="W966" s="11"/>
      <c r="X966" s="10"/>
      <c r="Y966" s="45"/>
      <c r="Z966" s="92"/>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c r="BS966" s="93"/>
      <c r="BT966" s="93"/>
      <c r="BU966" s="93"/>
      <c r="BV966" s="93"/>
      <c r="BW966" s="93"/>
      <c r="BX966" s="93"/>
      <c r="BY966" s="93"/>
      <c r="BZ966" s="93"/>
      <c r="CA966" s="93"/>
      <c r="CB966" s="93"/>
      <c r="CC966" s="93"/>
      <c r="CD966" s="93"/>
      <c r="CE966" s="93"/>
      <c r="CF966" s="93"/>
      <c r="CG966" s="93"/>
      <c r="CH966" s="93"/>
      <c r="CI966" s="93"/>
      <c r="CJ966" s="93"/>
      <c r="CK966" s="93"/>
      <c r="CL966" s="93"/>
      <c r="CM966" s="93"/>
      <c r="CN966" s="93"/>
      <c r="CO966" s="93"/>
      <c r="CP966" s="93"/>
      <c r="CQ966" s="93"/>
      <c r="CR966" s="93"/>
      <c r="CS966" s="93"/>
      <c r="CT966" s="93"/>
      <c r="CU966" s="93"/>
      <c r="CV966" s="93"/>
      <c r="CW966" s="93"/>
      <c r="CX966" s="93"/>
      <c r="CY966" s="93"/>
      <c r="CZ966" s="93"/>
      <c r="DA966" s="93"/>
      <c r="DB966" s="93"/>
      <c r="DC966" s="93"/>
      <c r="DD966" s="93"/>
      <c r="DE966" s="93"/>
      <c r="DF966" s="93"/>
      <c r="DG966" s="93"/>
      <c r="DH966" s="93"/>
      <c r="DI966" s="93"/>
      <c r="DJ966" s="93"/>
      <c r="DK966" s="93"/>
      <c r="DL966" s="93"/>
      <c r="DM966" s="93"/>
      <c r="DN966" s="93"/>
      <c r="DO966" s="93"/>
      <c r="DP966" s="93"/>
      <c r="DQ966" s="93"/>
      <c r="DR966" s="93"/>
      <c r="DS966" s="93"/>
      <c r="DT966" s="93"/>
      <c r="DU966" s="1"/>
      <c r="DV966" s="1"/>
    </row>
    <row r="967" spans="1:126" s="4" customFormat="1">
      <c r="A967" s="3"/>
      <c r="B967" s="257" t="s">
        <v>126</v>
      </c>
      <c r="C967" s="3"/>
      <c r="D967" s="3"/>
      <c r="E967" s="9" t="str">
        <f>IF(OR(Главная!$N$19=справочники!$N$10,Главная!$N$19=справочники!$N$11),"",IF(T967=справочники!$P$10,"","ндс(-)"))</f>
        <v/>
      </c>
      <c r="F967" s="50"/>
      <c r="G967" s="230"/>
      <c r="H967" s="12" t="str">
        <f>B967&amp;N934</f>
        <v>Начисление - ФОТ, вкл. НДФЛ</v>
      </c>
      <c r="I967" s="12"/>
      <c r="J967" s="3"/>
      <c r="K967" s="3"/>
      <c r="L967" s="3"/>
      <c r="M967" s="5"/>
      <c r="N967" s="35" t="str">
        <f>Главная!$Y$8</f>
        <v>итого</v>
      </c>
      <c r="O967" s="35"/>
      <c r="P967" s="5"/>
      <c r="Q967" s="35" t="s">
        <v>25</v>
      </c>
      <c r="R967" s="35"/>
      <c r="S967" s="35"/>
      <c r="T967" s="61" t="str">
        <f>T963</f>
        <v>не облагается НДС</v>
      </c>
      <c r="U967" s="35"/>
      <c r="V967" s="35"/>
      <c r="W967" s="37">
        <f>SUM($Y967:$DU967)</f>
        <v>0</v>
      </c>
      <c r="X967" s="37"/>
      <c r="Y967" s="45"/>
      <c r="Z967" s="98"/>
      <c r="AA967" s="99">
        <f t="shared" ref="AA967:BF967" si="2506">IF(AA$8="",0,IF(AA$1=1,SUMIFS(963:963,$1:$1,"&gt;="&amp;1,$1:$1,"&lt;="&amp;INT($T965/30))+($T965/30-INT($T965/30))*SUMIFS(963:963,$1:$1,INT($T965/30)+1),0)+($T965/30-INT($T965/30))*SUMIFS(963:963,$1:$1,AA$1+INT($T965/30)+1)+(INT($T965/30)+1-$T965/30)*SUMIFS(963:963,$1:$1,AA$1+INT($T965/30)))</f>
        <v>0</v>
      </c>
      <c r="AB967" s="99">
        <f t="shared" si="2506"/>
        <v>0</v>
      </c>
      <c r="AC967" s="99">
        <f t="shared" si="2506"/>
        <v>0</v>
      </c>
      <c r="AD967" s="99">
        <f t="shared" si="2506"/>
        <v>0</v>
      </c>
      <c r="AE967" s="99">
        <f t="shared" si="2506"/>
        <v>0</v>
      </c>
      <c r="AF967" s="99">
        <f t="shared" si="2506"/>
        <v>0</v>
      </c>
      <c r="AG967" s="99">
        <f t="shared" si="2506"/>
        <v>0</v>
      </c>
      <c r="AH967" s="99">
        <f t="shared" si="2506"/>
        <v>0</v>
      </c>
      <c r="AI967" s="99">
        <f t="shared" si="2506"/>
        <v>0</v>
      </c>
      <c r="AJ967" s="99">
        <f t="shared" si="2506"/>
        <v>0</v>
      </c>
      <c r="AK967" s="99">
        <f t="shared" si="2506"/>
        <v>0</v>
      </c>
      <c r="AL967" s="99">
        <f t="shared" si="2506"/>
        <v>0</v>
      </c>
      <c r="AM967" s="99">
        <f t="shared" si="2506"/>
        <v>0</v>
      </c>
      <c r="AN967" s="99">
        <f t="shared" si="2506"/>
        <v>0</v>
      </c>
      <c r="AO967" s="99">
        <f t="shared" si="2506"/>
        <v>0</v>
      </c>
      <c r="AP967" s="99">
        <f t="shared" si="2506"/>
        <v>0</v>
      </c>
      <c r="AQ967" s="99">
        <f t="shared" si="2506"/>
        <v>0</v>
      </c>
      <c r="AR967" s="99">
        <f t="shared" si="2506"/>
        <v>0</v>
      </c>
      <c r="AS967" s="99">
        <f t="shared" si="2506"/>
        <v>0</v>
      </c>
      <c r="AT967" s="99">
        <f t="shared" si="2506"/>
        <v>0</v>
      </c>
      <c r="AU967" s="99">
        <f t="shared" si="2506"/>
        <v>0</v>
      </c>
      <c r="AV967" s="99">
        <f t="shared" si="2506"/>
        <v>0</v>
      </c>
      <c r="AW967" s="99">
        <f t="shared" si="2506"/>
        <v>0</v>
      </c>
      <c r="AX967" s="99">
        <f t="shared" si="2506"/>
        <v>0</v>
      </c>
      <c r="AY967" s="99">
        <f t="shared" si="2506"/>
        <v>0</v>
      </c>
      <c r="AZ967" s="99">
        <f t="shared" si="2506"/>
        <v>0</v>
      </c>
      <c r="BA967" s="99">
        <f t="shared" si="2506"/>
        <v>0</v>
      </c>
      <c r="BB967" s="99">
        <f t="shared" si="2506"/>
        <v>0</v>
      </c>
      <c r="BC967" s="99">
        <f t="shared" si="2506"/>
        <v>0</v>
      </c>
      <c r="BD967" s="99">
        <f t="shared" si="2506"/>
        <v>0</v>
      </c>
      <c r="BE967" s="99">
        <f t="shared" si="2506"/>
        <v>0</v>
      </c>
      <c r="BF967" s="99">
        <f t="shared" si="2506"/>
        <v>0</v>
      </c>
      <c r="BG967" s="99">
        <f t="shared" ref="BG967:CL967" si="2507">IF(BG$8="",0,IF(BG$1=1,SUMIFS(963:963,$1:$1,"&gt;="&amp;1,$1:$1,"&lt;="&amp;INT($T965/30))+($T965/30-INT($T965/30))*SUMIFS(963:963,$1:$1,INT($T965/30)+1),0)+($T965/30-INT($T965/30))*SUMIFS(963:963,$1:$1,BG$1+INT($T965/30)+1)+(INT($T965/30)+1-$T965/30)*SUMIFS(963:963,$1:$1,BG$1+INT($T965/30)))</f>
        <v>0</v>
      </c>
      <c r="BH967" s="99">
        <f t="shared" si="2507"/>
        <v>0</v>
      </c>
      <c r="BI967" s="99">
        <f t="shared" si="2507"/>
        <v>0</v>
      </c>
      <c r="BJ967" s="99">
        <f t="shared" si="2507"/>
        <v>0</v>
      </c>
      <c r="BK967" s="99">
        <f t="shared" si="2507"/>
        <v>0</v>
      </c>
      <c r="BL967" s="99">
        <f t="shared" si="2507"/>
        <v>0</v>
      </c>
      <c r="BM967" s="99">
        <f t="shared" si="2507"/>
        <v>0</v>
      </c>
      <c r="BN967" s="99">
        <f t="shared" si="2507"/>
        <v>0</v>
      </c>
      <c r="BO967" s="99">
        <f t="shared" si="2507"/>
        <v>0</v>
      </c>
      <c r="BP967" s="99">
        <f t="shared" si="2507"/>
        <v>0</v>
      </c>
      <c r="BQ967" s="99">
        <f t="shared" si="2507"/>
        <v>0</v>
      </c>
      <c r="BR967" s="99">
        <f t="shared" si="2507"/>
        <v>0</v>
      </c>
      <c r="BS967" s="99">
        <f t="shared" si="2507"/>
        <v>0</v>
      </c>
      <c r="BT967" s="99">
        <f t="shared" si="2507"/>
        <v>0</v>
      </c>
      <c r="BU967" s="99">
        <f t="shared" si="2507"/>
        <v>0</v>
      </c>
      <c r="BV967" s="99">
        <f t="shared" si="2507"/>
        <v>0</v>
      </c>
      <c r="BW967" s="99">
        <f t="shared" si="2507"/>
        <v>0</v>
      </c>
      <c r="BX967" s="99">
        <f t="shared" si="2507"/>
        <v>0</v>
      </c>
      <c r="BY967" s="99">
        <f t="shared" si="2507"/>
        <v>0</v>
      </c>
      <c r="BZ967" s="99">
        <f t="shared" si="2507"/>
        <v>0</v>
      </c>
      <c r="CA967" s="99">
        <f t="shared" si="2507"/>
        <v>0</v>
      </c>
      <c r="CB967" s="99">
        <f t="shared" si="2507"/>
        <v>0</v>
      </c>
      <c r="CC967" s="99">
        <f t="shared" si="2507"/>
        <v>0</v>
      </c>
      <c r="CD967" s="99">
        <f t="shared" si="2507"/>
        <v>0</v>
      </c>
      <c r="CE967" s="99">
        <f t="shared" si="2507"/>
        <v>0</v>
      </c>
      <c r="CF967" s="99">
        <f t="shared" si="2507"/>
        <v>0</v>
      </c>
      <c r="CG967" s="99">
        <f t="shared" si="2507"/>
        <v>0</v>
      </c>
      <c r="CH967" s="99">
        <f t="shared" si="2507"/>
        <v>0</v>
      </c>
      <c r="CI967" s="99">
        <f t="shared" si="2507"/>
        <v>0</v>
      </c>
      <c r="CJ967" s="99">
        <f t="shared" si="2507"/>
        <v>0</v>
      </c>
      <c r="CK967" s="99">
        <f t="shared" si="2507"/>
        <v>0</v>
      </c>
      <c r="CL967" s="99">
        <f t="shared" si="2507"/>
        <v>0</v>
      </c>
      <c r="CM967" s="99">
        <f t="shared" ref="CM967:DT967" si="2508">IF(CM$8="",0,IF(CM$1=1,SUMIFS(963:963,$1:$1,"&gt;="&amp;1,$1:$1,"&lt;="&amp;INT($T965/30))+($T965/30-INT($T965/30))*SUMIFS(963:963,$1:$1,INT($T965/30)+1),0)+($T965/30-INT($T965/30))*SUMIFS(963:963,$1:$1,CM$1+INT($T965/30)+1)+(INT($T965/30)+1-$T965/30)*SUMIFS(963:963,$1:$1,CM$1+INT($T965/30)))</f>
        <v>0</v>
      </c>
      <c r="CN967" s="99">
        <f t="shared" si="2508"/>
        <v>0</v>
      </c>
      <c r="CO967" s="99">
        <f t="shared" si="2508"/>
        <v>0</v>
      </c>
      <c r="CP967" s="99">
        <f t="shared" si="2508"/>
        <v>0</v>
      </c>
      <c r="CQ967" s="99">
        <f t="shared" si="2508"/>
        <v>0</v>
      </c>
      <c r="CR967" s="99">
        <f t="shared" si="2508"/>
        <v>0</v>
      </c>
      <c r="CS967" s="99">
        <f t="shared" si="2508"/>
        <v>0</v>
      </c>
      <c r="CT967" s="99">
        <f t="shared" si="2508"/>
        <v>0</v>
      </c>
      <c r="CU967" s="99">
        <f t="shared" si="2508"/>
        <v>0</v>
      </c>
      <c r="CV967" s="99">
        <f t="shared" si="2508"/>
        <v>0</v>
      </c>
      <c r="CW967" s="99">
        <f t="shared" si="2508"/>
        <v>0</v>
      </c>
      <c r="CX967" s="99">
        <f t="shared" si="2508"/>
        <v>0</v>
      </c>
      <c r="CY967" s="99">
        <f t="shared" si="2508"/>
        <v>0</v>
      </c>
      <c r="CZ967" s="99">
        <f t="shared" si="2508"/>
        <v>0</v>
      </c>
      <c r="DA967" s="99">
        <f t="shared" si="2508"/>
        <v>0</v>
      </c>
      <c r="DB967" s="99">
        <f t="shared" si="2508"/>
        <v>0</v>
      </c>
      <c r="DC967" s="99">
        <f t="shared" si="2508"/>
        <v>0</v>
      </c>
      <c r="DD967" s="99">
        <f t="shared" si="2508"/>
        <v>0</v>
      </c>
      <c r="DE967" s="99">
        <f t="shared" si="2508"/>
        <v>0</v>
      </c>
      <c r="DF967" s="99">
        <f t="shared" si="2508"/>
        <v>0</v>
      </c>
      <c r="DG967" s="99">
        <f t="shared" si="2508"/>
        <v>0</v>
      </c>
      <c r="DH967" s="99">
        <f t="shared" si="2508"/>
        <v>0</v>
      </c>
      <c r="DI967" s="99">
        <f t="shared" si="2508"/>
        <v>0</v>
      </c>
      <c r="DJ967" s="99">
        <f t="shared" si="2508"/>
        <v>0</v>
      </c>
      <c r="DK967" s="99">
        <f t="shared" si="2508"/>
        <v>0</v>
      </c>
      <c r="DL967" s="99">
        <f t="shared" si="2508"/>
        <v>0</v>
      </c>
      <c r="DM967" s="99">
        <f t="shared" si="2508"/>
        <v>0</v>
      </c>
      <c r="DN967" s="99">
        <f t="shared" si="2508"/>
        <v>0</v>
      </c>
      <c r="DO967" s="99">
        <f t="shared" si="2508"/>
        <v>0</v>
      </c>
      <c r="DP967" s="99">
        <f t="shared" si="2508"/>
        <v>0</v>
      </c>
      <c r="DQ967" s="99">
        <f t="shared" si="2508"/>
        <v>0</v>
      </c>
      <c r="DR967" s="99">
        <f t="shared" si="2508"/>
        <v>0</v>
      </c>
      <c r="DS967" s="99">
        <f t="shared" si="2508"/>
        <v>0</v>
      </c>
      <c r="DT967" s="99">
        <f t="shared" si="2508"/>
        <v>0</v>
      </c>
      <c r="DU967" s="3"/>
      <c r="DV967" s="3"/>
    </row>
    <row r="968" spans="1:126" ht="4.2" customHeight="1">
      <c r="A968" s="1"/>
      <c r="B968" s="1"/>
      <c r="C968" s="1"/>
      <c r="D968" s="1"/>
      <c r="E968" s="261"/>
      <c r="F968" s="47"/>
      <c r="G968" s="229"/>
      <c r="H968" s="1"/>
      <c r="I968" s="1"/>
      <c r="J968" s="1"/>
      <c r="K968" s="1"/>
      <c r="L968" s="1"/>
      <c r="M968" s="5"/>
      <c r="N968" s="1"/>
      <c r="O968" s="1"/>
      <c r="P968" s="5"/>
      <c r="Q968" s="1"/>
      <c r="R968" s="1"/>
      <c r="S968" s="5"/>
      <c r="T968" s="7"/>
      <c r="U968" s="23"/>
      <c r="V968" s="1"/>
      <c r="W968" s="11"/>
      <c r="X968" s="10"/>
      <c r="Y968" s="45"/>
      <c r="Z968" s="92"/>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c r="CC968" s="93"/>
      <c r="CD968" s="93"/>
      <c r="CE968" s="93"/>
      <c r="CF968" s="93"/>
      <c r="CG968" s="93"/>
      <c r="CH968" s="93"/>
      <c r="CI968" s="93"/>
      <c r="CJ968" s="93"/>
      <c r="CK968" s="93"/>
      <c r="CL968" s="93"/>
      <c r="CM968" s="93"/>
      <c r="CN968" s="93"/>
      <c r="CO968" s="93"/>
      <c r="CP968" s="93"/>
      <c r="CQ968" s="93"/>
      <c r="CR968" s="93"/>
      <c r="CS968" s="93"/>
      <c r="CT968" s="93"/>
      <c r="CU968" s="93"/>
      <c r="CV968" s="93"/>
      <c r="CW968" s="93"/>
      <c r="CX968" s="93"/>
      <c r="CY968" s="93"/>
      <c r="CZ968" s="93"/>
      <c r="DA968" s="93"/>
      <c r="DB968" s="93"/>
      <c r="DC968" s="93"/>
      <c r="DD968" s="93"/>
      <c r="DE968" s="93"/>
      <c r="DF968" s="93"/>
      <c r="DG968" s="93"/>
      <c r="DH968" s="93"/>
      <c r="DI968" s="93"/>
      <c r="DJ968" s="93"/>
      <c r="DK968" s="93"/>
      <c r="DL968" s="93"/>
      <c r="DM968" s="93"/>
      <c r="DN968" s="93"/>
      <c r="DO968" s="93"/>
      <c r="DP968" s="93"/>
      <c r="DQ968" s="93"/>
      <c r="DR968" s="93"/>
      <c r="DS968" s="93"/>
      <c r="DT968" s="93"/>
      <c r="DU968" s="1"/>
      <c r="DV968" s="1"/>
    </row>
    <row r="969" spans="1:126" s="237" customFormat="1" ht="10.199999999999999">
      <c r="A969" s="226"/>
      <c r="B969" s="243" t="s">
        <v>133</v>
      </c>
      <c r="C969" s="228"/>
      <c r="D969" s="227"/>
      <c r="E969" s="268"/>
      <c r="F969" s="114"/>
      <c r="G969" s="229"/>
      <c r="H969" s="226"/>
      <c r="I969" s="226" t="e">
        <f>#REF!</f>
        <v>#REF!</v>
      </c>
      <c r="J969" s="226"/>
      <c r="K969" s="226"/>
      <c r="L969" s="226"/>
      <c r="M969" s="229"/>
      <c r="N969" s="226"/>
      <c r="O969" s="226"/>
      <c r="P969" s="229"/>
      <c r="Q969" s="226" t="s">
        <v>40</v>
      </c>
      <c r="R969" s="226"/>
      <c r="S969" s="229" t="s">
        <v>6</v>
      </c>
      <c r="T969" s="307"/>
      <c r="U969" s="226"/>
      <c r="V969" s="226"/>
      <c r="W969" s="233"/>
      <c r="X969" s="234"/>
      <c r="Y969" s="245"/>
      <c r="Z969" s="246"/>
      <c r="AA969" s="247"/>
      <c r="AB969" s="247"/>
      <c r="AC969" s="247"/>
      <c r="AD969" s="247"/>
      <c r="AE969" s="247"/>
      <c r="AF969" s="247"/>
      <c r="AG969" s="247"/>
      <c r="AH969" s="247"/>
      <c r="AI969" s="247"/>
      <c r="AJ969" s="247"/>
      <c r="AK969" s="247"/>
      <c r="AL969" s="247"/>
      <c r="AM969" s="247"/>
      <c r="AN969" s="247"/>
      <c r="AO969" s="247"/>
      <c r="AP969" s="247"/>
      <c r="AQ969" s="247"/>
      <c r="AR969" s="247"/>
      <c r="AS969" s="247"/>
      <c r="AT969" s="247"/>
      <c r="AU969" s="247"/>
      <c r="AV969" s="247"/>
      <c r="AW969" s="247"/>
      <c r="AX969" s="247"/>
      <c r="AY969" s="247"/>
      <c r="AZ969" s="247"/>
      <c r="BA969" s="247"/>
      <c r="BB969" s="247"/>
      <c r="BC969" s="247"/>
      <c r="BD969" s="247"/>
      <c r="BE969" s="247"/>
      <c r="BF969" s="247"/>
      <c r="BG969" s="247"/>
      <c r="BH969" s="247"/>
      <c r="BI969" s="247"/>
      <c r="BJ969" s="247"/>
      <c r="BK969" s="247"/>
      <c r="BL969" s="247"/>
      <c r="BM969" s="247"/>
      <c r="BN969" s="247"/>
      <c r="BO969" s="247"/>
      <c r="BP969" s="247"/>
      <c r="BQ969" s="247"/>
      <c r="BR969" s="247"/>
      <c r="BS969" s="247"/>
      <c r="BT969" s="247"/>
      <c r="BU969" s="247"/>
      <c r="BV969" s="247"/>
      <c r="BW969" s="247"/>
      <c r="BX969" s="247"/>
      <c r="BY969" s="247"/>
      <c r="BZ969" s="247"/>
      <c r="CA969" s="247"/>
      <c r="CB969" s="247"/>
      <c r="CC969" s="247"/>
      <c r="CD969" s="247"/>
      <c r="CE969" s="247"/>
      <c r="CF969" s="247"/>
      <c r="CG969" s="247"/>
      <c r="CH969" s="247"/>
      <c r="CI969" s="247"/>
      <c r="CJ969" s="247"/>
      <c r="CK969" s="247"/>
      <c r="CL969" s="247"/>
      <c r="CM969" s="247"/>
      <c r="CN969" s="247"/>
      <c r="CO969" s="247"/>
      <c r="CP969" s="247"/>
      <c r="CQ969" s="247"/>
      <c r="CR969" s="247"/>
      <c r="CS969" s="247"/>
      <c r="CT969" s="247"/>
      <c r="CU969" s="247"/>
      <c r="CV969" s="247"/>
      <c r="CW969" s="247"/>
      <c r="CX969" s="247"/>
      <c r="CY969" s="247"/>
      <c r="CZ969" s="247"/>
      <c r="DA969" s="247"/>
      <c r="DB969" s="247"/>
      <c r="DC969" s="247"/>
      <c r="DD969" s="247"/>
      <c r="DE969" s="247"/>
      <c r="DF969" s="247"/>
      <c r="DG969" s="247"/>
      <c r="DH969" s="247"/>
      <c r="DI969" s="247"/>
      <c r="DJ969" s="247"/>
      <c r="DK969" s="247"/>
      <c r="DL969" s="247"/>
      <c r="DM969" s="247"/>
      <c r="DN969" s="247"/>
      <c r="DO969" s="247"/>
      <c r="DP969" s="247"/>
      <c r="DQ969" s="247"/>
      <c r="DR969" s="247"/>
      <c r="DS969" s="247"/>
      <c r="DT969" s="247"/>
      <c r="DU969" s="226"/>
      <c r="DV969" s="226"/>
    </row>
    <row r="970" spans="1:126" ht="4.2" customHeight="1">
      <c r="A970" s="1"/>
      <c r="B970" s="1"/>
      <c r="C970" s="1"/>
      <c r="D970" s="1"/>
      <c r="E970" s="261"/>
      <c r="F970" s="47"/>
      <c r="G970" s="229"/>
      <c r="H970" s="1"/>
      <c r="I970" s="1"/>
      <c r="J970" s="1"/>
      <c r="K970" s="1"/>
      <c r="L970" s="1"/>
      <c r="M970" s="5"/>
      <c r="N970" s="1"/>
      <c r="O970" s="1"/>
      <c r="P970" s="5"/>
      <c r="Q970" s="1"/>
      <c r="R970" s="1"/>
      <c r="S970" s="5"/>
      <c r="T970" s="7"/>
      <c r="U970" s="23"/>
      <c r="V970" s="1"/>
      <c r="W970" s="11"/>
      <c r="X970" s="10"/>
      <c r="Y970" s="45"/>
      <c r="Z970" s="92"/>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c r="BS970" s="93"/>
      <c r="BT970" s="93"/>
      <c r="BU970" s="93"/>
      <c r="BV970" s="93"/>
      <c r="BW970" s="93"/>
      <c r="BX970" s="93"/>
      <c r="BY970" s="93"/>
      <c r="BZ970" s="93"/>
      <c r="CA970" s="93"/>
      <c r="CB970" s="93"/>
      <c r="CC970" s="93"/>
      <c r="CD970" s="93"/>
      <c r="CE970" s="93"/>
      <c r="CF970" s="93"/>
      <c r="CG970" s="93"/>
      <c r="CH970" s="93"/>
      <c r="CI970" s="93"/>
      <c r="CJ970" s="93"/>
      <c r="CK970" s="93"/>
      <c r="CL970" s="93"/>
      <c r="CM970" s="93"/>
      <c r="CN970" s="93"/>
      <c r="CO970" s="93"/>
      <c r="CP970" s="93"/>
      <c r="CQ970" s="93"/>
      <c r="CR970" s="93"/>
      <c r="CS970" s="93"/>
      <c r="CT970" s="93"/>
      <c r="CU970" s="93"/>
      <c r="CV970" s="93"/>
      <c r="CW970" s="93"/>
      <c r="CX970" s="93"/>
      <c r="CY970" s="93"/>
      <c r="CZ970" s="93"/>
      <c r="DA970" s="93"/>
      <c r="DB970" s="93"/>
      <c r="DC970" s="93"/>
      <c r="DD970" s="93"/>
      <c r="DE970" s="93"/>
      <c r="DF970" s="93"/>
      <c r="DG970" s="93"/>
      <c r="DH970" s="93"/>
      <c r="DI970" s="93"/>
      <c r="DJ970" s="93"/>
      <c r="DK970" s="93"/>
      <c r="DL970" s="93"/>
      <c r="DM970" s="93"/>
      <c r="DN970" s="93"/>
      <c r="DO970" s="93"/>
      <c r="DP970" s="93"/>
      <c r="DQ970" s="93"/>
      <c r="DR970" s="93"/>
      <c r="DS970" s="93"/>
      <c r="DT970" s="93"/>
      <c r="DU970" s="1"/>
      <c r="DV970" s="1"/>
    </row>
    <row r="971" spans="1:126" s="4" customFormat="1">
      <c r="A971" s="3"/>
      <c r="B971" s="257" t="s">
        <v>130</v>
      </c>
      <c r="C971" s="3"/>
      <c r="D971" s="3"/>
      <c r="E971" s="9" t="s">
        <v>26</v>
      </c>
      <c r="F971" s="50"/>
      <c r="G971" s="230"/>
      <c r="H971" s="12" t="str">
        <f>B971&amp;N934</f>
        <v>Оплата - ФОТ, вкл. НДФЛ</v>
      </c>
      <c r="I971" s="12"/>
      <c r="J971" s="3"/>
      <c r="K971" s="3"/>
      <c r="L971" s="3"/>
      <c r="M971" s="5"/>
      <c r="N971" s="35" t="str">
        <f>Главная!$Y$8</f>
        <v>итого</v>
      </c>
      <c r="O971" s="35"/>
      <c r="P971" s="5"/>
      <c r="Q971" s="35" t="s">
        <v>25</v>
      </c>
      <c r="R971" s="35"/>
      <c r="S971" s="35"/>
      <c r="T971" s="35"/>
      <c r="U971" s="35"/>
      <c r="V971" s="35"/>
      <c r="W971" s="37">
        <f>SUM($Y971:$DU971)</f>
        <v>0</v>
      </c>
      <c r="X971" s="37"/>
      <c r="Y971" s="45"/>
      <c r="Z971" s="98"/>
      <c r="AA971" s="99">
        <f t="shared" ref="AA971:BF971" si="2509">IF(AA$8="",0,IF(AA$1=1,SUMIFS(967:967,$1:$1,"&gt;="&amp;1,$1:$1,"&lt;="&amp;INT(-$T969/30))+(-$T969/30-INT(-$T969/30))*SUMIFS(967:967,$1:$1,INT(-$T969/30)+1),0)+(-$T969/30-INT(-$T969/30))*SUMIFS(967:967,$1:$1,AA$1+INT(-$T969/30)+1)+(INT(-$T969/30)+1+$T969/30)*SUMIFS(967:967,$1:$1,AA$1+INT(-$T969/30)))</f>
        <v>0</v>
      </c>
      <c r="AB971" s="99">
        <f t="shared" si="2509"/>
        <v>0</v>
      </c>
      <c r="AC971" s="99">
        <f t="shared" si="2509"/>
        <v>0</v>
      </c>
      <c r="AD971" s="99">
        <f t="shared" si="2509"/>
        <v>0</v>
      </c>
      <c r="AE971" s="99">
        <f t="shared" si="2509"/>
        <v>0</v>
      </c>
      <c r="AF971" s="99">
        <f t="shared" si="2509"/>
        <v>0</v>
      </c>
      <c r="AG971" s="99">
        <f t="shared" si="2509"/>
        <v>0</v>
      </c>
      <c r="AH971" s="99">
        <f t="shared" si="2509"/>
        <v>0</v>
      </c>
      <c r="AI971" s="99">
        <f t="shared" si="2509"/>
        <v>0</v>
      </c>
      <c r="AJ971" s="99">
        <f t="shared" si="2509"/>
        <v>0</v>
      </c>
      <c r="AK971" s="99">
        <f t="shared" si="2509"/>
        <v>0</v>
      </c>
      <c r="AL971" s="99">
        <f t="shared" si="2509"/>
        <v>0</v>
      </c>
      <c r="AM971" s="99">
        <f t="shared" si="2509"/>
        <v>0</v>
      </c>
      <c r="AN971" s="99">
        <f t="shared" si="2509"/>
        <v>0</v>
      </c>
      <c r="AO971" s="99">
        <f t="shared" si="2509"/>
        <v>0</v>
      </c>
      <c r="AP971" s="99">
        <f t="shared" si="2509"/>
        <v>0</v>
      </c>
      <c r="AQ971" s="99">
        <f t="shared" si="2509"/>
        <v>0</v>
      </c>
      <c r="AR971" s="99">
        <f t="shared" si="2509"/>
        <v>0</v>
      </c>
      <c r="AS971" s="99">
        <f t="shared" si="2509"/>
        <v>0</v>
      </c>
      <c r="AT971" s="99">
        <f t="shared" si="2509"/>
        <v>0</v>
      </c>
      <c r="AU971" s="99">
        <f t="shared" si="2509"/>
        <v>0</v>
      </c>
      <c r="AV971" s="99">
        <f t="shared" si="2509"/>
        <v>0</v>
      </c>
      <c r="AW971" s="99">
        <f t="shared" si="2509"/>
        <v>0</v>
      </c>
      <c r="AX971" s="99">
        <f t="shared" si="2509"/>
        <v>0</v>
      </c>
      <c r="AY971" s="99">
        <f t="shared" si="2509"/>
        <v>0</v>
      </c>
      <c r="AZ971" s="99">
        <f t="shared" si="2509"/>
        <v>0</v>
      </c>
      <c r="BA971" s="99">
        <f t="shared" si="2509"/>
        <v>0</v>
      </c>
      <c r="BB971" s="99">
        <f t="shared" si="2509"/>
        <v>0</v>
      </c>
      <c r="BC971" s="99">
        <f t="shared" si="2509"/>
        <v>0</v>
      </c>
      <c r="BD971" s="99">
        <f t="shared" si="2509"/>
        <v>0</v>
      </c>
      <c r="BE971" s="99">
        <f t="shared" si="2509"/>
        <v>0</v>
      </c>
      <c r="BF971" s="99">
        <f t="shared" si="2509"/>
        <v>0</v>
      </c>
      <c r="BG971" s="99">
        <f t="shared" ref="BG971:CL971" si="2510">IF(BG$8="",0,IF(BG$1=1,SUMIFS(967:967,$1:$1,"&gt;="&amp;1,$1:$1,"&lt;="&amp;INT(-$T969/30))+(-$T969/30-INT(-$T969/30))*SUMIFS(967:967,$1:$1,INT(-$T969/30)+1),0)+(-$T969/30-INT(-$T969/30))*SUMIFS(967:967,$1:$1,BG$1+INT(-$T969/30)+1)+(INT(-$T969/30)+1+$T969/30)*SUMIFS(967:967,$1:$1,BG$1+INT(-$T969/30)))</f>
        <v>0</v>
      </c>
      <c r="BH971" s="99">
        <f t="shared" si="2510"/>
        <v>0</v>
      </c>
      <c r="BI971" s="99">
        <f t="shared" si="2510"/>
        <v>0</v>
      </c>
      <c r="BJ971" s="99">
        <f t="shared" si="2510"/>
        <v>0</v>
      </c>
      <c r="BK971" s="99">
        <f t="shared" si="2510"/>
        <v>0</v>
      </c>
      <c r="BL971" s="99">
        <f t="shared" si="2510"/>
        <v>0</v>
      </c>
      <c r="BM971" s="99">
        <f t="shared" si="2510"/>
        <v>0</v>
      </c>
      <c r="BN971" s="99">
        <f t="shared" si="2510"/>
        <v>0</v>
      </c>
      <c r="BO971" s="99">
        <f t="shared" si="2510"/>
        <v>0</v>
      </c>
      <c r="BP971" s="99">
        <f t="shared" si="2510"/>
        <v>0</v>
      </c>
      <c r="BQ971" s="99">
        <f t="shared" si="2510"/>
        <v>0</v>
      </c>
      <c r="BR971" s="99">
        <f t="shared" si="2510"/>
        <v>0</v>
      </c>
      <c r="BS971" s="99">
        <f t="shared" si="2510"/>
        <v>0</v>
      </c>
      <c r="BT971" s="99">
        <f t="shared" si="2510"/>
        <v>0</v>
      </c>
      <c r="BU971" s="99">
        <f t="shared" si="2510"/>
        <v>0</v>
      </c>
      <c r="BV971" s="99">
        <f t="shared" si="2510"/>
        <v>0</v>
      </c>
      <c r="BW971" s="99">
        <f t="shared" si="2510"/>
        <v>0</v>
      </c>
      <c r="BX971" s="99">
        <f t="shared" si="2510"/>
        <v>0</v>
      </c>
      <c r="BY971" s="99">
        <f t="shared" si="2510"/>
        <v>0</v>
      </c>
      <c r="BZ971" s="99">
        <f t="shared" si="2510"/>
        <v>0</v>
      </c>
      <c r="CA971" s="99">
        <f t="shared" si="2510"/>
        <v>0</v>
      </c>
      <c r="CB971" s="99">
        <f t="shared" si="2510"/>
        <v>0</v>
      </c>
      <c r="CC971" s="99">
        <f t="shared" si="2510"/>
        <v>0</v>
      </c>
      <c r="CD971" s="99">
        <f t="shared" si="2510"/>
        <v>0</v>
      </c>
      <c r="CE971" s="99">
        <f t="shared" si="2510"/>
        <v>0</v>
      </c>
      <c r="CF971" s="99">
        <f t="shared" si="2510"/>
        <v>0</v>
      </c>
      <c r="CG971" s="99">
        <f t="shared" si="2510"/>
        <v>0</v>
      </c>
      <c r="CH971" s="99">
        <f t="shared" si="2510"/>
        <v>0</v>
      </c>
      <c r="CI971" s="99">
        <f t="shared" si="2510"/>
        <v>0</v>
      </c>
      <c r="CJ971" s="99">
        <f t="shared" si="2510"/>
        <v>0</v>
      </c>
      <c r="CK971" s="99">
        <f t="shared" si="2510"/>
        <v>0</v>
      </c>
      <c r="CL971" s="99">
        <f t="shared" si="2510"/>
        <v>0</v>
      </c>
      <c r="CM971" s="99">
        <f t="shared" ref="CM971:DT971" si="2511">IF(CM$8="",0,IF(CM$1=1,SUMIFS(967:967,$1:$1,"&gt;="&amp;1,$1:$1,"&lt;="&amp;INT(-$T969/30))+(-$T969/30-INT(-$T969/30))*SUMIFS(967:967,$1:$1,INT(-$T969/30)+1),0)+(-$T969/30-INT(-$T969/30))*SUMIFS(967:967,$1:$1,CM$1+INT(-$T969/30)+1)+(INT(-$T969/30)+1+$T969/30)*SUMIFS(967:967,$1:$1,CM$1+INT(-$T969/30)))</f>
        <v>0</v>
      </c>
      <c r="CN971" s="99">
        <f t="shared" si="2511"/>
        <v>0</v>
      </c>
      <c r="CO971" s="99">
        <f t="shared" si="2511"/>
        <v>0</v>
      </c>
      <c r="CP971" s="99">
        <f t="shared" si="2511"/>
        <v>0</v>
      </c>
      <c r="CQ971" s="99">
        <f t="shared" si="2511"/>
        <v>0</v>
      </c>
      <c r="CR971" s="99">
        <f t="shared" si="2511"/>
        <v>0</v>
      </c>
      <c r="CS971" s="99">
        <f t="shared" si="2511"/>
        <v>0</v>
      </c>
      <c r="CT971" s="99">
        <f t="shared" si="2511"/>
        <v>0</v>
      </c>
      <c r="CU971" s="99">
        <f t="shared" si="2511"/>
        <v>0</v>
      </c>
      <c r="CV971" s="99">
        <f t="shared" si="2511"/>
        <v>0</v>
      </c>
      <c r="CW971" s="99">
        <f t="shared" si="2511"/>
        <v>0</v>
      </c>
      <c r="CX971" s="99">
        <f t="shared" si="2511"/>
        <v>0</v>
      </c>
      <c r="CY971" s="99">
        <f t="shared" si="2511"/>
        <v>0</v>
      </c>
      <c r="CZ971" s="99">
        <f t="shared" si="2511"/>
        <v>0</v>
      </c>
      <c r="DA971" s="99">
        <f t="shared" si="2511"/>
        <v>0</v>
      </c>
      <c r="DB971" s="99">
        <f t="shared" si="2511"/>
        <v>0</v>
      </c>
      <c r="DC971" s="99">
        <f t="shared" si="2511"/>
        <v>0</v>
      </c>
      <c r="DD971" s="99">
        <f t="shared" si="2511"/>
        <v>0</v>
      </c>
      <c r="DE971" s="99">
        <f t="shared" si="2511"/>
        <v>0</v>
      </c>
      <c r="DF971" s="99">
        <f t="shared" si="2511"/>
        <v>0</v>
      </c>
      <c r="DG971" s="99">
        <f t="shared" si="2511"/>
        <v>0</v>
      </c>
      <c r="DH971" s="99">
        <f t="shared" si="2511"/>
        <v>0</v>
      </c>
      <c r="DI971" s="99">
        <f t="shared" si="2511"/>
        <v>0</v>
      </c>
      <c r="DJ971" s="99">
        <f t="shared" si="2511"/>
        <v>0</v>
      </c>
      <c r="DK971" s="99">
        <f t="shared" si="2511"/>
        <v>0</v>
      </c>
      <c r="DL971" s="99">
        <f t="shared" si="2511"/>
        <v>0</v>
      </c>
      <c r="DM971" s="99">
        <f t="shared" si="2511"/>
        <v>0</v>
      </c>
      <c r="DN971" s="99">
        <f t="shared" si="2511"/>
        <v>0</v>
      </c>
      <c r="DO971" s="99">
        <f t="shared" si="2511"/>
        <v>0</v>
      </c>
      <c r="DP971" s="99">
        <f t="shared" si="2511"/>
        <v>0</v>
      </c>
      <c r="DQ971" s="99">
        <f t="shared" si="2511"/>
        <v>0</v>
      </c>
      <c r="DR971" s="99">
        <f t="shared" si="2511"/>
        <v>0</v>
      </c>
      <c r="DS971" s="99">
        <f t="shared" si="2511"/>
        <v>0</v>
      </c>
      <c r="DT971" s="99">
        <f t="shared" si="2511"/>
        <v>0</v>
      </c>
      <c r="DU971" s="3"/>
      <c r="DV971" s="3"/>
    </row>
    <row r="972" spans="1:126" ht="4.2" customHeight="1">
      <c r="A972" s="1"/>
      <c r="B972" s="1"/>
      <c r="C972" s="1"/>
      <c r="D972" s="1"/>
      <c r="E972" s="261"/>
      <c r="F972" s="47"/>
      <c r="G972" s="229"/>
      <c r="H972" s="1"/>
      <c r="I972" s="1"/>
      <c r="J972" s="1"/>
      <c r="K972" s="1"/>
      <c r="L972" s="1"/>
      <c r="M972" s="5"/>
      <c r="N972" s="1"/>
      <c r="O972" s="1"/>
      <c r="P972" s="5"/>
      <c r="Q972" s="1"/>
      <c r="R972" s="1"/>
      <c r="S972" s="5"/>
      <c r="T972" s="7"/>
      <c r="U972" s="23"/>
      <c r="V972" s="1"/>
      <c r="W972" s="11"/>
      <c r="X972" s="10"/>
      <c r="Y972" s="45"/>
      <c r="Z972" s="92"/>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c r="BS972" s="93"/>
      <c r="BT972" s="93"/>
      <c r="BU972" s="93"/>
      <c r="BV972" s="93"/>
      <c r="BW972" s="93"/>
      <c r="BX972" s="93"/>
      <c r="BY972" s="93"/>
      <c r="BZ972" s="93"/>
      <c r="CA972" s="93"/>
      <c r="CB972" s="93"/>
      <c r="CC972" s="93"/>
      <c r="CD972" s="93"/>
      <c r="CE972" s="93"/>
      <c r="CF972" s="93"/>
      <c r="CG972" s="93"/>
      <c r="CH972" s="93"/>
      <c r="CI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1"/>
      <c r="DV972" s="1"/>
    </row>
    <row r="973" spans="1:126" ht="4.2" customHeight="1">
      <c r="A973" s="1"/>
      <c r="B973" s="1"/>
      <c r="C973" s="1"/>
      <c r="D973" s="1"/>
      <c r="E973" s="378"/>
      <c r="F973" s="378"/>
      <c r="G973" s="378"/>
      <c r="H973" s="378"/>
      <c r="I973" s="378"/>
      <c r="J973" s="378"/>
      <c r="K973" s="378"/>
      <c r="L973" s="378"/>
      <c r="M973" s="379"/>
      <c r="N973" s="378"/>
      <c r="O973" s="378"/>
      <c r="P973" s="379"/>
      <c r="Q973" s="378"/>
      <c r="R973" s="1"/>
      <c r="S973" s="5"/>
      <c r="T973" s="7"/>
      <c r="U973" s="23"/>
      <c r="V973" s="1"/>
      <c r="W973" s="380"/>
      <c r="X973" s="10"/>
      <c r="Y973" s="45"/>
      <c r="Z973" s="92"/>
      <c r="AA973" s="381"/>
      <c r="AB973" s="381"/>
      <c r="AC973" s="381"/>
      <c r="AD973" s="381"/>
      <c r="AE973" s="381"/>
      <c r="AF973" s="381"/>
      <c r="AG973" s="381"/>
      <c r="AH973" s="381"/>
      <c r="AI973" s="381"/>
      <c r="AJ973" s="381"/>
      <c r="AK973" s="381"/>
      <c r="AL973" s="381"/>
      <c r="AM973" s="381"/>
      <c r="AN973" s="381"/>
      <c r="AO973" s="381"/>
      <c r="AP973" s="381"/>
      <c r="AQ973" s="381"/>
      <c r="AR973" s="381"/>
      <c r="AS973" s="381"/>
      <c r="AT973" s="381"/>
      <c r="AU973" s="381"/>
      <c r="AV973" s="381"/>
      <c r="AW973" s="381"/>
      <c r="AX973" s="381"/>
      <c r="AY973" s="381"/>
      <c r="AZ973" s="381"/>
      <c r="BA973" s="381"/>
      <c r="BB973" s="381"/>
      <c r="BC973" s="381"/>
      <c r="BD973" s="381"/>
      <c r="BE973" s="381"/>
      <c r="BF973" s="381"/>
      <c r="BG973" s="381"/>
      <c r="BH973" s="381"/>
      <c r="BI973" s="381"/>
      <c r="BJ973" s="381"/>
      <c r="BK973" s="381"/>
      <c r="BL973" s="381"/>
      <c r="BM973" s="381"/>
      <c r="BN973" s="381"/>
      <c r="BO973" s="381"/>
      <c r="BP973" s="381"/>
      <c r="BQ973" s="381"/>
      <c r="BR973" s="381"/>
      <c r="BS973" s="381"/>
      <c r="BT973" s="381"/>
      <c r="BU973" s="381"/>
      <c r="BV973" s="381"/>
      <c r="BW973" s="381"/>
      <c r="BX973" s="381"/>
      <c r="BY973" s="381"/>
      <c r="BZ973" s="381"/>
      <c r="CA973" s="381"/>
      <c r="CB973" s="381"/>
      <c r="CC973" s="381"/>
      <c r="CD973" s="381"/>
      <c r="CE973" s="381"/>
      <c r="CF973" s="381"/>
      <c r="CG973" s="381"/>
      <c r="CH973" s="381"/>
      <c r="CI973" s="381"/>
      <c r="CJ973" s="381"/>
      <c r="CK973" s="381"/>
      <c r="CL973" s="381"/>
      <c r="CM973" s="381"/>
      <c r="CN973" s="381"/>
      <c r="CO973" s="381"/>
      <c r="CP973" s="381"/>
      <c r="CQ973" s="381"/>
      <c r="CR973" s="381"/>
      <c r="CS973" s="381"/>
      <c r="CT973" s="381"/>
      <c r="CU973" s="381"/>
      <c r="CV973" s="381"/>
      <c r="CW973" s="381"/>
      <c r="CX973" s="381"/>
      <c r="CY973" s="381"/>
      <c r="CZ973" s="381"/>
      <c r="DA973" s="381"/>
      <c r="DB973" s="381"/>
      <c r="DC973" s="381"/>
      <c r="DD973" s="381"/>
      <c r="DE973" s="381"/>
      <c r="DF973" s="381"/>
      <c r="DG973" s="381"/>
      <c r="DH973" s="381"/>
      <c r="DI973" s="381"/>
      <c r="DJ973" s="381"/>
      <c r="DK973" s="381"/>
      <c r="DL973" s="381"/>
      <c r="DM973" s="381"/>
      <c r="DN973" s="381"/>
      <c r="DO973" s="381"/>
      <c r="DP973" s="381"/>
      <c r="DQ973" s="381"/>
      <c r="DR973" s="381"/>
      <c r="DS973" s="381"/>
      <c r="DT973" s="381"/>
      <c r="DU973" s="1"/>
      <c r="DV973" s="1"/>
    </row>
    <row r="974" spans="1:126" ht="7.2" customHeight="1">
      <c r="A974" s="1"/>
      <c r="B974" s="1"/>
      <c r="C974" s="1"/>
      <c r="D974" s="1"/>
      <c r="E974" s="261"/>
      <c r="F974" s="47"/>
      <c r="G974" s="229"/>
      <c r="H974" s="1"/>
      <c r="I974" s="1"/>
      <c r="J974" s="1"/>
      <c r="K974" s="1"/>
      <c r="L974" s="1"/>
      <c r="M974" s="5"/>
      <c r="N974" s="1"/>
      <c r="O974" s="1"/>
      <c r="P974" s="5"/>
      <c r="Q974" s="1"/>
      <c r="R974" s="1"/>
      <c r="S974" s="5"/>
      <c r="T974" s="7"/>
      <c r="U974" s="23"/>
      <c r="V974" s="1"/>
      <c r="W974" s="11"/>
      <c r="X974" s="10"/>
      <c r="Y974" s="45"/>
      <c r="Z974" s="92"/>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c r="BS974" s="93"/>
      <c r="BT974" s="93"/>
      <c r="BU974" s="93"/>
      <c r="BV974" s="93"/>
      <c r="BW974" s="93"/>
      <c r="BX974" s="93"/>
      <c r="BY974" s="93"/>
      <c r="BZ974" s="93"/>
      <c r="CA974" s="93"/>
      <c r="CB974" s="93"/>
      <c r="CC974" s="93"/>
      <c r="CD974" s="93"/>
      <c r="CE974" s="93"/>
      <c r="CF974" s="93"/>
      <c r="CG974" s="93"/>
      <c r="CH974" s="93"/>
      <c r="CI974" s="93"/>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93"/>
      <c r="DH974" s="93"/>
      <c r="DI974" s="93"/>
      <c r="DJ974" s="93"/>
      <c r="DK974" s="93"/>
      <c r="DL974" s="93"/>
      <c r="DM974" s="93"/>
      <c r="DN974" s="93"/>
      <c r="DO974" s="93"/>
      <c r="DP974" s="93"/>
      <c r="DQ974" s="93"/>
      <c r="DR974" s="93"/>
      <c r="DS974" s="93"/>
      <c r="DT974" s="93"/>
      <c r="DU974" s="1"/>
      <c r="DV974" s="1"/>
    </row>
    <row r="975" spans="1:126" s="22" customFormat="1" ht="12.6" thickBot="1">
      <c r="A975" s="18"/>
      <c r="B975" s="242" t="s">
        <v>177</v>
      </c>
      <c r="C975" s="18"/>
      <c r="D975" s="18"/>
      <c r="E975" s="267"/>
      <c r="F975" s="51"/>
      <c r="G975" s="383" t="s">
        <v>6</v>
      </c>
      <c r="H975" s="384"/>
      <c r="I975" s="385" t="s">
        <v>181</v>
      </c>
      <c r="J975" s="384"/>
      <c r="K975" s="384"/>
      <c r="L975" s="384"/>
      <c r="M975" s="376" t="s">
        <v>6</v>
      </c>
      <c r="N975" s="386" t="s">
        <v>166</v>
      </c>
      <c r="O975" s="18"/>
      <c r="P975" s="19"/>
      <c r="Q975" s="18"/>
      <c r="R975" s="18"/>
      <c r="S975" s="18"/>
      <c r="T975" s="18"/>
      <c r="U975" s="18"/>
      <c r="V975" s="18"/>
      <c r="W975" s="20"/>
      <c r="X975" s="21"/>
      <c r="Y975" s="46"/>
      <c r="Z975" s="95"/>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96"/>
      <c r="BC975" s="96"/>
      <c r="BD975" s="96"/>
      <c r="BE975" s="96"/>
      <c r="BF975" s="96"/>
      <c r="BG975" s="96"/>
      <c r="BH975" s="96"/>
      <c r="BI975" s="96"/>
      <c r="BJ975" s="96"/>
      <c r="BK975" s="96"/>
      <c r="BL975" s="96"/>
      <c r="BM975" s="96"/>
      <c r="BN975" s="96"/>
      <c r="BO975" s="96"/>
      <c r="BP975" s="96"/>
      <c r="BQ975" s="96"/>
      <c r="BR975" s="96"/>
      <c r="BS975" s="96"/>
      <c r="BT975" s="96"/>
      <c r="BU975" s="96"/>
      <c r="BV975" s="96"/>
      <c r="BW975" s="96"/>
      <c r="BX975" s="96"/>
      <c r="BY975" s="96"/>
      <c r="BZ975" s="96"/>
      <c r="CA975" s="96"/>
      <c r="CB975" s="96"/>
      <c r="CC975" s="96"/>
      <c r="CD975" s="96"/>
      <c r="CE975" s="96"/>
      <c r="CF975" s="96"/>
      <c r="CG975" s="96"/>
      <c r="CH975" s="96"/>
      <c r="CI975" s="96"/>
      <c r="CJ975" s="96"/>
      <c r="CK975" s="96"/>
      <c r="CL975" s="96"/>
      <c r="CM975" s="96"/>
      <c r="CN975" s="96"/>
      <c r="CO975" s="96"/>
      <c r="CP975" s="96"/>
      <c r="CQ975" s="96"/>
      <c r="CR975" s="96"/>
      <c r="CS975" s="96"/>
      <c r="CT975" s="96"/>
      <c r="CU975" s="96"/>
      <c r="CV975" s="96"/>
      <c r="CW975" s="96"/>
      <c r="CX975" s="96"/>
      <c r="CY975" s="96"/>
      <c r="CZ975" s="96"/>
      <c r="DA975" s="96"/>
      <c r="DB975" s="96"/>
      <c r="DC975" s="96"/>
      <c r="DD975" s="96"/>
      <c r="DE975" s="96"/>
      <c r="DF975" s="96"/>
      <c r="DG975" s="96"/>
      <c r="DH975" s="96"/>
      <c r="DI975" s="96"/>
      <c r="DJ975" s="96"/>
      <c r="DK975" s="96"/>
      <c r="DL975" s="96"/>
      <c r="DM975" s="96"/>
      <c r="DN975" s="96"/>
      <c r="DO975" s="96"/>
      <c r="DP975" s="96"/>
      <c r="DQ975" s="96"/>
      <c r="DR975" s="96"/>
      <c r="DS975" s="96"/>
      <c r="DT975" s="96"/>
      <c r="DU975" s="18"/>
      <c r="DV975" s="18"/>
    </row>
    <row r="976" spans="1:126" ht="4.2" customHeight="1" thickTop="1">
      <c r="A976" s="1"/>
      <c r="B976" s="1"/>
      <c r="C976" s="1"/>
      <c r="D976" s="1"/>
      <c r="E976" s="261"/>
      <c r="F976" s="47"/>
      <c r="G976" s="382"/>
      <c r="H976" s="378"/>
      <c r="I976" s="378"/>
      <c r="J976" s="378"/>
      <c r="K976" s="378"/>
      <c r="L976" s="378"/>
      <c r="M976" s="379"/>
      <c r="N976" s="387"/>
      <c r="O976" s="1"/>
      <c r="P976" s="5"/>
      <c r="Q976" s="1"/>
      <c r="R976" s="1"/>
      <c r="S976" s="5"/>
      <c r="T976" s="7"/>
      <c r="U976" s="23"/>
      <c r="V976" s="1"/>
      <c r="W976" s="11"/>
      <c r="X976" s="10"/>
      <c r="Y976" s="45"/>
      <c r="Z976" s="92"/>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1"/>
      <c r="DV976" s="1"/>
    </row>
    <row r="977" spans="1:126" ht="4.2" customHeight="1">
      <c r="A977" s="1"/>
      <c r="B977" s="1"/>
      <c r="C977" s="13"/>
      <c r="D977" s="13"/>
      <c r="E977" s="262"/>
      <c r="F977" s="13"/>
      <c r="G977" s="302"/>
      <c r="H977" s="13"/>
      <c r="I977" s="13"/>
      <c r="J977" s="13"/>
      <c r="K977" s="13"/>
      <c r="L977" s="13"/>
      <c r="M977" s="14"/>
      <c r="N977" s="13"/>
      <c r="O977" s="13"/>
      <c r="P977" s="14"/>
      <c r="Q977" s="13"/>
      <c r="R977" s="13"/>
      <c r="S977" s="14"/>
      <c r="T977" s="176"/>
      <c r="U977" s="23"/>
      <c r="V977" s="1"/>
      <c r="W977" s="11"/>
      <c r="X977" s="10"/>
      <c r="Y977" s="45"/>
      <c r="Z977" s="92"/>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1"/>
      <c r="DV977" s="1"/>
    </row>
    <row r="978" spans="1:126">
      <c r="A978" s="1"/>
      <c r="B978" s="1"/>
      <c r="C978" s="1"/>
      <c r="D978" s="196" t="s">
        <v>62</v>
      </c>
      <c r="E978" s="261"/>
      <c r="F978" s="47"/>
      <c r="G978" s="229" t="s">
        <v>6</v>
      </c>
      <c r="H978" s="1"/>
      <c r="I978" s="1" t="s">
        <v>178</v>
      </c>
      <c r="J978" s="1"/>
      <c r="K978" s="1"/>
      <c r="L978" s="1"/>
      <c r="M978" s="5"/>
      <c r="N978" s="18"/>
      <c r="O978" s="1"/>
      <c r="P978" s="5"/>
      <c r="Q978" s="1" t="s">
        <v>175</v>
      </c>
      <c r="R978" s="1"/>
      <c r="S978" s="1"/>
      <c r="T978" s="7"/>
      <c r="U978" s="1"/>
      <c r="V978" s="1"/>
      <c r="W978" s="11"/>
      <c r="X978" s="10"/>
      <c r="Y978" s="5" t="s">
        <v>6</v>
      </c>
      <c r="Z978" s="92"/>
      <c r="AA978" s="198"/>
      <c r="AB978" s="198"/>
      <c r="AC978" s="198"/>
      <c r="AD978" s="198"/>
      <c r="AE978" s="198"/>
      <c r="AF978" s="198"/>
      <c r="AG978" s="198"/>
      <c r="AH978" s="198"/>
      <c r="AI978" s="198"/>
      <c r="AJ978" s="198"/>
      <c r="AK978" s="198"/>
      <c r="AL978" s="198"/>
      <c r="AM978" s="198"/>
      <c r="AN978" s="198"/>
      <c r="AO978" s="198"/>
      <c r="AP978" s="198"/>
      <c r="AQ978" s="198"/>
      <c r="AR978" s="198"/>
      <c r="AS978" s="198"/>
      <c r="AT978" s="198"/>
      <c r="AU978" s="198"/>
      <c r="AV978" s="198"/>
      <c r="AW978" s="198"/>
      <c r="AX978" s="198"/>
      <c r="AY978" s="198"/>
      <c r="AZ978" s="198"/>
      <c r="BA978" s="198"/>
      <c r="BB978" s="198"/>
      <c r="BC978" s="198"/>
      <c r="BD978" s="198"/>
      <c r="BE978" s="198"/>
      <c r="BF978" s="198"/>
      <c r="BG978" s="198"/>
      <c r="BH978" s="198"/>
      <c r="BI978" s="198"/>
      <c r="BJ978" s="198"/>
      <c r="BK978" s="198"/>
      <c r="BL978" s="198"/>
      <c r="BM978" s="198"/>
      <c r="BN978" s="198"/>
      <c r="BO978" s="198"/>
      <c r="BP978" s="198"/>
      <c r="BQ978" s="198"/>
      <c r="BR978" s="198"/>
      <c r="BS978" s="198"/>
      <c r="BT978" s="198"/>
      <c r="BU978" s="198"/>
      <c r="BV978" s="198"/>
      <c r="BW978" s="198"/>
      <c r="BX978" s="198"/>
      <c r="BY978" s="198"/>
      <c r="BZ978" s="198"/>
      <c r="CA978" s="198"/>
      <c r="CB978" s="198"/>
      <c r="CC978" s="198"/>
      <c r="CD978" s="198"/>
      <c r="CE978" s="198"/>
      <c r="CF978" s="198"/>
      <c r="CG978" s="198"/>
      <c r="CH978" s="198"/>
      <c r="CI978" s="198"/>
      <c r="CJ978" s="198"/>
      <c r="CK978" s="198"/>
      <c r="CL978" s="198"/>
      <c r="CM978" s="198"/>
      <c r="CN978" s="198"/>
      <c r="CO978" s="198"/>
      <c r="CP978" s="198"/>
      <c r="CQ978" s="198"/>
      <c r="CR978" s="198"/>
      <c r="CS978" s="198"/>
      <c r="CT978" s="198"/>
      <c r="CU978" s="198"/>
      <c r="CV978" s="198"/>
      <c r="CW978" s="198"/>
      <c r="CX978" s="198"/>
      <c r="CY978" s="198"/>
      <c r="CZ978" s="198"/>
      <c r="DA978" s="198"/>
      <c r="DB978" s="198"/>
      <c r="DC978" s="198"/>
      <c r="DD978" s="198"/>
      <c r="DE978" s="198"/>
      <c r="DF978" s="198"/>
      <c r="DG978" s="198"/>
      <c r="DH978" s="198"/>
      <c r="DI978" s="198"/>
      <c r="DJ978" s="198"/>
      <c r="DK978" s="198"/>
      <c r="DL978" s="198"/>
      <c r="DM978" s="198"/>
      <c r="DN978" s="198"/>
      <c r="DO978" s="198"/>
      <c r="DP978" s="198"/>
      <c r="DQ978" s="198"/>
      <c r="DR978" s="198"/>
      <c r="DS978" s="198"/>
      <c r="DT978" s="198"/>
      <c r="DU978" s="1"/>
      <c r="DV978" s="1"/>
    </row>
    <row r="979" spans="1:126" ht="4.2" customHeight="1">
      <c r="A979" s="1"/>
      <c r="B979" s="1"/>
      <c r="C979" s="1"/>
      <c r="D979" s="13"/>
      <c r="E979" s="262"/>
      <c r="F979" s="13"/>
      <c r="G979" s="302"/>
      <c r="H979" s="13"/>
      <c r="I979" s="13"/>
      <c r="J979" s="13"/>
      <c r="K979" s="13"/>
      <c r="L979" s="13"/>
      <c r="M979" s="14"/>
      <c r="N979" s="13"/>
      <c r="O979" s="13"/>
      <c r="P979" s="14"/>
      <c r="Q979" s="13"/>
      <c r="R979" s="13"/>
      <c r="S979" s="14"/>
      <c r="T979" s="176"/>
      <c r="U979" s="23"/>
      <c r="V979" s="1"/>
      <c r="W979" s="11"/>
      <c r="X979" s="10"/>
      <c r="Y979" s="45"/>
      <c r="Z979" s="92"/>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1"/>
      <c r="DV979" s="1"/>
    </row>
    <row r="980" spans="1:126">
      <c r="A980" s="1"/>
      <c r="B980" s="1"/>
      <c r="C980" s="197" t="s">
        <v>66</v>
      </c>
      <c r="D980" s="196" t="s">
        <v>63</v>
      </c>
      <c r="E980" s="261"/>
      <c r="F980" s="47"/>
      <c r="G980" s="229" t="s">
        <v>6</v>
      </c>
      <c r="H980" s="1"/>
      <c r="I980" s="1" t="s">
        <v>179</v>
      </c>
      <c r="J980" s="1"/>
      <c r="K980" s="1"/>
      <c r="L980" s="1"/>
      <c r="M980" s="5"/>
      <c r="N980" s="18"/>
      <c r="O980" s="1"/>
      <c r="P980" s="5"/>
      <c r="Q980" s="1" t="s">
        <v>175</v>
      </c>
      <c r="R980" s="1"/>
      <c r="S980" s="1"/>
      <c r="T980" s="7"/>
      <c r="U980" s="1"/>
      <c r="V980" s="1"/>
      <c r="W980" s="11"/>
      <c r="X980" s="10"/>
      <c r="Y980" s="5" t="s">
        <v>6</v>
      </c>
      <c r="Z980" s="92"/>
      <c r="AA980" s="198"/>
      <c r="AB980" s="199">
        <f>AA980*(1+AB981)</f>
        <v>0</v>
      </c>
      <c r="AC980" s="199">
        <f t="shared" ref="AC980" si="2512">AB980*(1+AC981)</f>
        <v>0</v>
      </c>
      <c r="AD980" s="199">
        <f t="shared" ref="AD980" si="2513">AC980*(1+AD981)</f>
        <v>0</v>
      </c>
      <c r="AE980" s="199">
        <f t="shared" ref="AE980" si="2514">AD980*(1+AE981)</f>
        <v>0</v>
      </c>
      <c r="AF980" s="199">
        <f t="shared" ref="AF980" si="2515">AE980*(1+AF981)</f>
        <v>0</v>
      </c>
      <c r="AG980" s="199">
        <f t="shared" ref="AG980" si="2516">AF980*(1+AG981)</f>
        <v>0</v>
      </c>
      <c r="AH980" s="199">
        <f t="shared" ref="AH980" si="2517">AG980*(1+AH981)</f>
        <v>0</v>
      </c>
      <c r="AI980" s="199">
        <f t="shared" ref="AI980" si="2518">AH980*(1+AI981)</f>
        <v>0</v>
      </c>
      <c r="AJ980" s="199">
        <f t="shared" ref="AJ980" si="2519">AI980*(1+AJ981)</f>
        <v>0</v>
      </c>
      <c r="AK980" s="199">
        <f t="shared" ref="AK980" si="2520">AJ980*(1+AK981)</f>
        <v>0</v>
      </c>
      <c r="AL980" s="199">
        <f t="shared" ref="AL980" si="2521">AK980*(1+AL981)</f>
        <v>0</v>
      </c>
      <c r="AM980" s="199">
        <f t="shared" ref="AM980" si="2522">AL980*(1+AM981)</f>
        <v>0</v>
      </c>
      <c r="AN980" s="199">
        <f t="shared" ref="AN980" si="2523">AM980*(1+AN981)</f>
        <v>0</v>
      </c>
      <c r="AO980" s="199">
        <f t="shared" ref="AO980" si="2524">AN980*(1+AO981)</f>
        <v>0</v>
      </c>
      <c r="AP980" s="199">
        <f t="shared" ref="AP980" si="2525">AO980*(1+AP981)</f>
        <v>0</v>
      </c>
      <c r="AQ980" s="199">
        <f t="shared" ref="AQ980" si="2526">AP980*(1+AQ981)</f>
        <v>0</v>
      </c>
      <c r="AR980" s="199">
        <f t="shared" ref="AR980" si="2527">AQ980*(1+AR981)</f>
        <v>0</v>
      </c>
      <c r="AS980" s="199">
        <f t="shared" ref="AS980" si="2528">AR980*(1+AS981)</f>
        <v>0</v>
      </c>
      <c r="AT980" s="199">
        <f t="shared" ref="AT980" si="2529">AS980*(1+AT981)</f>
        <v>0</v>
      </c>
      <c r="AU980" s="199">
        <f t="shared" ref="AU980" si="2530">AT980*(1+AU981)</f>
        <v>0</v>
      </c>
      <c r="AV980" s="199">
        <f t="shared" ref="AV980" si="2531">AU980*(1+AV981)</f>
        <v>0</v>
      </c>
      <c r="AW980" s="199">
        <f t="shared" ref="AW980" si="2532">AV980*(1+AW981)</f>
        <v>0</v>
      </c>
      <c r="AX980" s="199">
        <f t="shared" ref="AX980" si="2533">AW980*(1+AX981)</f>
        <v>0</v>
      </c>
      <c r="AY980" s="199">
        <f t="shared" ref="AY980" si="2534">AX980*(1+AY981)</f>
        <v>0</v>
      </c>
      <c r="AZ980" s="199">
        <f t="shared" ref="AZ980" si="2535">AY980*(1+AZ981)</f>
        <v>0</v>
      </c>
      <c r="BA980" s="199">
        <f t="shared" ref="BA980" si="2536">AZ980*(1+BA981)</f>
        <v>0</v>
      </c>
      <c r="BB980" s="199">
        <f t="shared" ref="BB980" si="2537">BA980*(1+BB981)</f>
        <v>0</v>
      </c>
      <c r="BC980" s="199">
        <f t="shared" ref="BC980" si="2538">BB980*(1+BC981)</f>
        <v>0</v>
      </c>
      <c r="BD980" s="199">
        <f t="shared" ref="BD980" si="2539">BC980*(1+BD981)</f>
        <v>0</v>
      </c>
      <c r="BE980" s="199">
        <f t="shared" ref="BE980" si="2540">BD980*(1+BE981)</f>
        <v>0</v>
      </c>
      <c r="BF980" s="199">
        <f t="shared" ref="BF980" si="2541">BE980*(1+BF981)</f>
        <v>0</v>
      </c>
      <c r="BG980" s="199">
        <f t="shared" ref="BG980" si="2542">BF980*(1+BG981)</f>
        <v>0</v>
      </c>
      <c r="BH980" s="199">
        <f t="shared" ref="BH980" si="2543">BG980*(1+BH981)</f>
        <v>0</v>
      </c>
      <c r="BI980" s="199">
        <f t="shared" ref="BI980" si="2544">BH980*(1+BI981)</f>
        <v>0</v>
      </c>
      <c r="BJ980" s="199">
        <f t="shared" ref="BJ980" si="2545">BI980*(1+BJ981)</f>
        <v>0</v>
      </c>
      <c r="BK980" s="199">
        <f t="shared" ref="BK980" si="2546">BJ980*(1+BK981)</f>
        <v>0</v>
      </c>
      <c r="BL980" s="199">
        <f t="shared" ref="BL980" si="2547">BK980*(1+BL981)</f>
        <v>0</v>
      </c>
      <c r="BM980" s="199">
        <f t="shared" ref="BM980" si="2548">BL980*(1+BM981)</f>
        <v>0</v>
      </c>
      <c r="BN980" s="199">
        <f t="shared" ref="BN980" si="2549">BM980*(1+BN981)</f>
        <v>0</v>
      </c>
      <c r="BO980" s="199">
        <f t="shared" ref="BO980" si="2550">BN980*(1+BO981)</f>
        <v>0</v>
      </c>
      <c r="BP980" s="199">
        <f t="shared" ref="BP980" si="2551">BO980*(1+BP981)</f>
        <v>0</v>
      </c>
      <c r="BQ980" s="199">
        <f t="shared" ref="BQ980" si="2552">BP980*(1+BQ981)</f>
        <v>0</v>
      </c>
      <c r="BR980" s="199">
        <f t="shared" ref="BR980" si="2553">BQ980*(1+BR981)</f>
        <v>0</v>
      </c>
      <c r="BS980" s="199">
        <f t="shared" ref="BS980" si="2554">BR980*(1+BS981)</f>
        <v>0</v>
      </c>
      <c r="BT980" s="199">
        <f t="shared" ref="BT980" si="2555">BS980*(1+BT981)</f>
        <v>0</v>
      </c>
      <c r="BU980" s="199">
        <f t="shared" ref="BU980" si="2556">BT980*(1+BU981)</f>
        <v>0</v>
      </c>
      <c r="BV980" s="199">
        <f t="shared" ref="BV980" si="2557">BU980*(1+BV981)</f>
        <v>0</v>
      </c>
      <c r="BW980" s="199">
        <f t="shared" ref="BW980" si="2558">BV980*(1+BW981)</f>
        <v>0</v>
      </c>
      <c r="BX980" s="199">
        <f t="shared" ref="BX980" si="2559">BW980*(1+BX981)</f>
        <v>0</v>
      </c>
      <c r="BY980" s="199">
        <f t="shared" ref="BY980" si="2560">BX980*(1+BY981)</f>
        <v>0</v>
      </c>
      <c r="BZ980" s="199">
        <f t="shared" ref="BZ980" si="2561">BY980*(1+BZ981)</f>
        <v>0</v>
      </c>
      <c r="CA980" s="199">
        <f t="shared" ref="CA980" si="2562">BZ980*(1+CA981)</f>
        <v>0</v>
      </c>
      <c r="CB980" s="199">
        <f t="shared" ref="CB980" si="2563">CA980*(1+CB981)</f>
        <v>0</v>
      </c>
      <c r="CC980" s="199">
        <f t="shared" ref="CC980" si="2564">CB980*(1+CC981)</f>
        <v>0</v>
      </c>
      <c r="CD980" s="199">
        <f t="shared" ref="CD980" si="2565">CC980*(1+CD981)</f>
        <v>0</v>
      </c>
      <c r="CE980" s="199">
        <f t="shared" ref="CE980" si="2566">CD980*(1+CE981)</f>
        <v>0</v>
      </c>
      <c r="CF980" s="199">
        <f t="shared" ref="CF980" si="2567">CE980*(1+CF981)</f>
        <v>0</v>
      </c>
      <c r="CG980" s="199">
        <f t="shared" ref="CG980" si="2568">CF980*(1+CG981)</f>
        <v>0</v>
      </c>
      <c r="CH980" s="199">
        <f t="shared" ref="CH980" si="2569">CG980*(1+CH981)</f>
        <v>0</v>
      </c>
      <c r="CI980" s="199">
        <f t="shared" ref="CI980" si="2570">CH980*(1+CI981)</f>
        <v>0</v>
      </c>
      <c r="CJ980" s="199">
        <f t="shared" ref="CJ980" si="2571">CI980*(1+CJ981)</f>
        <v>0</v>
      </c>
      <c r="CK980" s="199">
        <f t="shared" ref="CK980" si="2572">CJ980*(1+CK981)</f>
        <v>0</v>
      </c>
      <c r="CL980" s="199">
        <f t="shared" ref="CL980" si="2573">CK980*(1+CL981)</f>
        <v>0</v>
      </c>
      <c r="CM980" s="199">
        <f t="shared" ref="CM980" si="2574">CL980*(1+CM981)</f>
        <v>0</v>
      </c>
      <c r="CN980" s="199">
        <f t="shared" ref="CN980" si="2575">CM980*(1+CN981)</f>
        <v>0</v>
      </c>
      <c r="CO980" s="199">
        <f t="shared" ref="CO980" si="2576">CN980*(1+CO981)</f>
        <v>0</v>
      </c>
      <c r="CP980" s="199">
        <f t="shared" ref="CP980" si="2577">CO980*(1+CP981)</f>
        <v>0</v>
      </c>
      <c r="CQ980" s="199">
        <f t="shared" ref="CQ980" si="2578">CP980*(1+CQ981)</f>
        <v>0</v>
      </c>
      <c r="CR980" s="199">
        <f t="shared" ref="CR980" si="2579">CQ980*(1+CR981)</f>
        <v>0</v>
      </c>
      <c r="CS980" s="199">
        <f t="shared" ref="CS980" si="2580">CR980*(1+CS981)</f>
        <v>0</v>
      </c>
      <c r="CT980" s="199">
        <f t="shared" ref="CT980" si="2581">CS980*(1+CT981)</f>
        <v>0</v>
      </c>
      <c r="CU980" s="199">
        <f t="shared" ref="CU980" si="2582">CT980*(1+CU981)</f>
        <v>0</v>
      </c>
      <c r="CV980" s="199">
        <f t="shared" ref="CV980" si="2583">CU980*(1+CV981)</f>
        <v>0</v>
      </c>
      <c r="CW980" s="199">
        <f t="shared" ref="CW980" si="2584">CV980*(1+CW981)</f>
        <v>0</v>
      </c>
      <c r="CX980" s="199">
        <f t="shared" ref="CX980" si="2585">CW980*(1+CX981)</f>
        <v>0</v>
      </c>
      <c r="CY980" s="199">
        <f t="shared" ref="CY980" si="2586">CX980*(1+CY981)</f>
        <v>0</v>
      </c>
      <c r="CZ980" s="199">
        <f t="shared" ref="CZ980" si="2587">CY980*(1+CZ981)</f>
        <v>0</v>
      </c>
      <c r="DA980" s="199">
        <f t="shared" ref="DA980" si="2588">CZ980*(1+DA981)</f>
        <v>0</v>
      </c>
      <c r="DB980" s="199">
        <f t="shared" ref="DB980" si="2589">DA980*(1+DB981)</f>
        <v>0</v>
      </c>
      <c r="DC980" s="199">
        <f t="shared" ref="DC980" si="2590">DB980*(1+DC981)</f>
        <v>0</v>
      </c>
      <c r="DD980" s="199">
        <f t="shared" ref="DD980" si="2591">DC980*(1+DD981)</f>
        <v>0</v>
      </c>
      <c r="DE980" s="199">
        <f t="shared" ref="DE980" si="2592">DD980*(1+DE981)</f>
        <v>0</v>
      </c>
      <c r="DF980" s="199">
        <f t="shared" ref="DF980" si="2593">DE980*(1+DF981)</f>
        <v>0</v>
      </c>
      <c r="DG980" s="199">
        <f t="shared" ref="DG980" si="2594">DF980*(1+DG981)</f>
        <v>0</v>
      </c>
      <c r="DH980" s="199">
        <f t="shared" ref="DH980" si="2595">DG980*(1+DH981)</f>
        <v>0</v>
      </c>
      <c r="DI980" s="199">
        <f t="shared" ref="DI980" si="2596">DH980*(1+DI981)</f>
        <v>0</v>
      </c>
      <c r="DJ980" s="199">
        <f t="shared" ref="DJ980" si="2597">DI980*(1+DJ981)</f>
        <v>0</v>
      </c>
      <c r="DK980" s="199">
        <f t="shared" ref="DK980" si="2598">DJ980*(1+DK981)</f>
        <v>0</v>
      </c>
      <c r="DL980" s="199">
        <f t="shared" ref="DL980" si="2599">DK980*(1+DL981)</f>
        <v>0</v>
      </c>
      <c r="DM980" s="199">
        <f t="shared" ref="DM980" si="2600">DL980*(1+DM981)</f>
        <v>0</v>
      </c>
      <c r="DN980" s="199">
        <f t="shared" ref="DN980" si="2601">DM980*(1+DN981)</f>
        <v>0</v>
      </c>
      <c r="DO980" s="199">
        <f t="shared" ref="DO980" si="2602">DN980*(1+DO981)</f>
        <v>0</v>
      </c>
      <c r="DP980" s="199">
        <f t="shared" ref="DP980" si="2603">DO980*(1+DP981)</f>
        <v>0</v>
      </c>
      <c r="DQ980" s="199">
        <f t="shared" ref="DQ980" si="2604">DP980*(1+DQ981)</f>
        <v>0</v>
      </c>
      <c r="DR980" s="199">
        <f t="shared" ref="DR980" si="2605">DQ980*(1+DR981)</f>
        <v>0</v>
      </c>
      <c r="DS980" s="199">
        <f t="shared" ref="DS980" si="2606">DR980*(1+DS981)</f>
        <v>0</v>
      </c>
      <c r="DT980" s="199">
        <f t="shared" ref="DT980" si="2607">DS980*(1+DT981)</f>
        <v>0</v>
      </c>
      <c r="DU980" s="1"/>
      <c r="DV980" s="1"/>
    </row>
    <row r="981" spans="1:126">
      <c r="A981" s="1"/>
      <c r="B981" s="1"/>
      <c r="C981" s="1"/>
      <c r="D981" s="196"/>
      <c r="E981" s="261"/>
      <c r="F981" s="47"/>
      <c r="G981" s="229"/>
      <c r="H981" s="1"/>
      <c r="I981" s="1" t="str">
        <f>$I$54</f>
        <v>Приросты мес/мес</v>
      </c>
      <c r="J981" s="1"/>
      <c r="K981" s="1"/>
      <c r="L981" s="1"/>
      <c r="M981" s="5"/>
      <c r="N981" s="18"/>
      <c r="O981" s="1"/>
      <c r="P981" s="5"/>
      <c r="Q981" s="1" t="s">
        <v>14</v>
      </c>
      <c r="R981" s="1"/>
      <c r="S981" s="1"/>
      <c r="T981" s="7"/>
      <c r="U981" s="1"/>
      <c r="V981" s="1"/>
      <c r="W981" s="11"/>
      <c r="X981" s="10"/>
      <c r="Y981" s="5" t="s">
        <v>6</v>
      </c>
      <c r="Z981" s="92"/>
      <c r="AA981" s="93"/>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c r="BZ981" s="162"/>
      <c r="CA981" s="162"/>
      <c r="CB981" s="162"/>
      <c r="CC981" s="162"/>
      <c r="CD981" s="162"/>
      <c r="CE981" s="162"/>
      <c r="CF981" s="162"/>
      <c r="CG981" s="162"/>
      <c r="CH981" s="162"/>
      <c r="CI981" s="162"/>
      <c r="CJ981" s="162"/>
      <c r="CK981" s="162"/>
      <c r="CL981" s="162"/>
      <c r="CM981" s="162"/>
      <c r="CN981" s="162"/>
      <c r="CO981" s="162"/>
      <c r="CP981" s="162"/>
      <c r="CQ981" s="162"/>
      <c r="CR981" s="162"/>
      <c r="CS981" s="162"/>
      <c r="CT981" s="162"/>
      <c r="CU981" s="162"/>
      <c r="CV981" s="162"/>
      <c r="CW981" s="162"/>
      <c r="CX981" s="162"/>
      <c r="CY981" s="162"/>
      <c r="CZ981" s="162"/>
      <c r="DA981" s="162"/>
      <c r="DB981" s="162"/>
      <c r="DC981" s="162"/>
      <c r="DD981" s="162"/>
      <c r="DE981" s="162"/>
      <c r="DF981" s="162"/>
      <c r="DG981" s="162"/>
      <c r="DH981" s="162"/>
      <c r="DI981" s="162"/>
      <c r="DJ981" s="162"/>
      <c r="DK981" s="162"/>
      <c r="DL981" s="162"/>
      <c r="DM981" s="162"/>
      <c r="DN981" s="162"/>
      <c r="DO981" s="162"/>
      <c r="DP981" s="162"/>
      <c r="DQ981" s="162"/>
      <c r="DR981" s="162"/>
      <c r="DS981" s="162"/>
      <c r="DT981" s="162"/>
      <c r="DU981" s="1"/>
      <c r="DV981" s="1"/>
    </row>
    <row r="982" spans="1:126" ht="4.2" customHeight="1">
      <c r="A982" s="1"/>
      <c r="B982" s="1"/>
      <c r="C982" s="1"/>
      <c r="D982" s="13"/>
      <c r="E982" s="262"/>
      <c r="F982" s="13"/>
      <c r="G982" s="302"/>
      <c r="H982" s="13"/>
      <c r="I982" s="13"/>
      <c r="J982" s="13"/>
      <c r="K982" s="13"/>
      <c r="L982" s="13"/>
      <c r="M982" s="14"/>
      <c r="N982" s="13"/>
      <c r="O982" s="13"/>
      <c r="P982" s="14"/>
      <c r="Q982" s="13"/>
      <c r="R982" s="13"/>
      <c r="S982" s="14"/>
      <c r="T982" s="176"/>
      <c r="U982" s="23"/>
      <c r="V982" s="1"/>
      <c r="W982" s="11"/>
      <c r="X982" s="10"/>
      <c r="Y982" s="45"/>
      <c r="Z982" s="92"/>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93"/>
      <c r="BO982" s="93"/>
      <c r="BP982" s="93"/>
      <c r="BQ982" s="93"/>
      <c r="BR982" s="93"/>
      <c r="BS982" s="93"/>
      <c r="BT982" s="93"/>
      <c r="BU982" s="93"/>
      <c r="BV982" s="93"/>
      <c r="BW982" s="93"/>
      <c r="BX982" s="93"/>
      <c r="BY982" s="93"/>
      <c r="BZ982" s="93"/>
      <c r="CA982" s="93"/>
      <c r="CB982" s="93"/>
      <c r="CC982" s="93"/>
      <c r="CD982" s="93"/>
      <c r="CE982" s="93"/>
      <c r="CF982" s="93"/>
      <c r="CG982" s="93"/>
      <c r="CH982" s="93"/>
      <c r="CI982" s="93"/>
      <c r="CJ982" s="93"/>
      <c r="CK982" s="93"/>
      <c r="CL982" s="93"/>
      <c r="CM982" s="93"/>
      <c r="CN982" s="93"/>
      <c r="CO982" s="93"/>
      <c r="CP982" s="93"/>
      <c r="CQ982" s="93"/>
      <c r="CR982" s="93"/>
      <c r="CS982" s="93"/>
      <c r="CT982" s="93"/>
      <c r="CU982" s="93"/>
      <c r="CV982" s="93"/>
      <c r="CW982" s="93"/>
      <c r="CX982" s="93"/>
      <c r="CY982" s="93"/>
      <c r="CZ982" s="93"/>
      <c r="DA982" s="93"/>
      <c r="DB982" s="93"/>
      <c r="DC982" s="93"/>
      <c r="DD982" s="93"/>
      <c r="DE982" s="93"/>
      <c r="DF982" s="93"/>
      <c r="DG982" s="93"/>
      <c r="DH982" s="93"/>
      <c r="DI982" s="93"/>
      <c r="DJ982" s="93"/>
      <c r="DK982" s="93"/>
      <c r="DL982" s="93"/>
      <c r="DM982" s="93"/>
      <c r="DN982" s="93"/>
      <c r="DO982" s="93"/>
      <c r="DP982" s="93"/>
      <c r="DQ982" s="93"/>
      <c r="DR982" s="93"/>
      <c r="DS982" s="93"/>
      <c r="DT982" s="93"/>
      <c r="DU982" s="1"/>
      <c r="DV982" s="1"/>
    </row>
    <row r="983" spans="1:126">
      <c r="A983" s="1"/>
      <c r="B983" s="1"/>
      <c r="C983" s="197" t="s">
        <v>66</v>
      </c>
      <c r="D983" s="196" t="s">
        <v>67</v>
      </c>
      <c r="E983" s="261"/>
      <c r="F983" s="47"/>
      <c r="G983" s="229" t="s">
        <v>6</v>
      </c>
      <c r="H983" s="1"/>
      <c r="I983" s="1" t="s">
        <v>180</v>
      </c>
      <c r="J983" s="1"/>
      <c r="K983" s="1"/>
      <c r="L983" s="1"/>
      <c r="M983" s="5"/>
      <c r="N983" s="18"/>
      <c r="O983" s="1"/>
      <c r="P983" s="5"/>
      <c r="Q983" s="1" t="s">
        <v>175</v>
      </c>
      <c r="R983" s="1"/>
      <c r="S983" s="5" t="s">
        <v>6</v>
      </c>
      <c r="T983" s="202"/>
      <c r="U983" s="23"/>
      <c r="V983" s="1"/>
      <c r="W983" s="11"/>
      <c r="X983" s="10"/>
      <c r="Y983" s="45"/>
      <c r="Z983" s="92"/>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93"/>
      <c r="BO983" s="93"/>
      <c r="BP983" s="93"/>
      <c r="BQ983" s="93"/>
      <c r="BR983" s="93"/>
      <c r="BS983" s="93"/>
      <c r="BT983" s="93"/>
      <c r="BU983" s="93"/>
      <c r="BV983" s="93"/>
      <c r="BW983" s="93"/>
      <c r="BX983" s="93"/>
      <c r="BY983" s="93"/>
      <c r="BZ983" s="93"/>
      <c r="CA983" s="93"/>
      <c r="CB983" s="93"/>
      <c r="CC983" s="93"/>
      <c r="CD983" s="93"/>
      <c r="CE983" s="93"/>
      <c r="CF983" s="93"/>
      <c r="CG983" s="93"/>
      <c r="CH983" s="93"/>
      <c r="CI983" s="93"/>
      <c r="CJ983" s="93"/>
      <c r="CK983" s="93"/>
      <c r="CL983" s="93"/>
      <c r="CM983" s="93"/>
      <c r="CN983" s="93"/>
      <c r="CO983" s="93"/>
      <c r="CP983" s="93"/>
      <c r="CQ983" s="93"/>
      <c r="CR983" s="93"/>
      <c r="CS983" s="93"/>
      <c r="CT983" s="93"/>
      <c r="CU983" s="93"/>
      <c r="CV983" s="93"/>
      <c r="CW983" s="93"/>
      <c r="CX983" s="93"/>
      <c r="CY983" s="93"/>
      <c r="CZ983" s="93"/>
      <c r="DA983" s="93"/>
      <c r="DB983" s="93"/>
      <c r="DC983" s="93"/>
      <c r="DD983" s="93"/>
      <c r="DE983" s="93"/>
      <c r="DF983" s="93"/>
      <c r="DG983" s="93"/>
      <c r="DH983" s="93"/>
      <c r="DI983" s="93"/>
      <c r="DJ983" s="93"/>
      <c r="DK983" s="93"/>
      <c r="DL983" s="93"/>
      <c r="DM983" s="93"/>
      <c r="DN983" s="93"/>
      <c r="DO983" s="93"/>
      <c r="DP983" s="93"/>
      <c r="DQ983" s="93"/>
      <c r="DR983" s="93"/>
      <c r="DS983" s="93"/>
      <c r="DT983" s="93"/>
      <c r="DU983" s="1"/>
      <c r="DV983" s="1"/>
    </row>
    <row r="984" spans="1:126" ht="4.2" customHeight="1">
      <c r="A984" s="1"/>
      <c r="B984" s="1"/>
      <c r="C984" s="1"/>
      <c r="D984" s="1"/>
      <c r="E984" s="261"/>
      <c r="F984" s="47"/>
      <c r="G984" s="229"/>
      <c r="H984" s="1"/>
      <c r="I984" s="1"/>
      <c r="J984" s="1"/>
      <c r="K984" s="1"/>
      <c r="L984" s="1"/>
      <c r="M984" s="5"/>
      <c r="N984" s="18"/>
      <c r="O984" s="1"/>
      <c r="P984" s="5"/>
      <c r="Q984" s="1"/>
      <c r="R984" s="1"/>
      <c r="S984" s="5"/>
      <c r="T984" s="7"/>
      <c r="U984" s="23"/>
      <c r="V984" s="1"/>
      <c r="W984" s="11"/>
      <c r="X984" s="10"/>
      <c r="Y984" s="45"/>
      <c r="Z984" s="92"/>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93"/>
      <c r="BO984" s="93"/>
      <c r="BP984" s="93"/>
      <c r="BQ984" s="93"/>
      <c r="BR984" s="93"/>
      <c r="BS984" s="93"/>
      <c r="BT984" s="93"/>
      <c r="BU984" s="93"/>
      <c r="BV984" s="93"/>
      <c r="BW984" s="93"/>
      <c r="BX984" s="93"/>
      <c r="BY984" s="93"/>
      <c r="BZ984" s="93"/>
      <c r="CA984" s="93"/>
      <c r="CB984" s="93"/>
      <c r="CC984" s="93"/>
      <c r="CD984" s="93"/>
      <c r="CE984" s="93"/>
      <c r="CF984" s="93"/>
      <c r="CG984" s="93"/>
      <c r="CH984" s="93"/>
      <c r="CI984" s="93"/>
      <c r="CJ984" s="93"/>
      <c r="CK984" s="93"/>
      <c r="CL984" s="93"/>
      <c r="CM984" s="93"/>
      <c r="CN984" s="93"/>
      <c r="CO984" s="93"/>
      <c r="CP984" s="93"/>
      <c r="CQ984" s="93"/>
      <c r="CR984" s="93"/>
      <c r="CS984" s="93"/>
      <c r="CT984" s="93"/>
      <c r="CU984" s="93"/>
      <c r="CV984" s="93"/>
      <c r="CW984" s="93"/>
      <c r="CX984" s="93"/>
      <c r="CY984" s="93"/>
      <c r="CZ984" s="93"/>
      <c r="DA984" s="93"/>
      <c r="DB984" s="93"/>
      <c r="DC984" s="93"/>
      <c r="DD984" s="93"/>
      <c r="DE984" s="93"/>
      <c r="DF984" s="93"/>
      <c r="DG984" s="93"/>
      <c r="DH984" s="93"/>
      <c r="DI984" s="93"/>
      <c r="DJ984" s="93"/>
      <c r="DK984" s="93"/>
      <c r="DL984" s="93"/>
      <c r="DM984" s="93"/>
      <c r="DN984" s="93"/>
      <c r="DO984" s="93"/>
      <c r="DP984" s="93"/>
      <c r="DQ984" s="93"/>
      <c r="DR984" s="93"/>
      <c r="DS984" s="93"/>
      <c r="DT984" s="93"/>
      <c r="DU984" s="1"/>
      <c r="DV984" s="1"/>
    </row>
    <row r="985" spans="1:126" s="22" customFormat="1">
      <c r="A985" s="18"/>
      <c r="B985" s="18"/>
      <c r="C985" s="18"/>
      <c r="D985" s="18"/>
      <c r="E985" s="267"/>
      <c r="F985" s="51"/>
      <c r="G985" s="230"/>
      <c r="H985" s="18"/>
      <c r="I985" s="18" t="str">
        <f>$I$58</f>
        <v>скорость прироста</v>
      </c>
      <c r="J985" s="18"/>
      <c r="K985" s="18"/>
      <c r="L985" s="18"/>
      <c r="M985" s="19"/>
      <c r="N985" s="18"/>
      <c r="O985" s="18"/>
      <c r="P985" s="19"/>
      <c r="Q985" s="18" t="s">
        <v>12</v>
      </c>
      <c r="R985" s="18"/>
      <c r="S985" s="19" t="s">
        <v>6</v>
      </c>
      <c r="T985" s="204"/>
      <c r="U985" s="25" t="s">
        <v>7</v>
      </c>
      <c r="V985" s="18"/>
      <c r="W985" s="20"/>
      <c r="X985" s="21"/>
      <c r="Y985" s="46"/>
      <c r="Z985" s="95"/>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96"/>
      <c r="AZ985" s="96"/>
      <c r="BA985" s="96"/>
      <c r="BB985" s="96"/>
      <c r="BC985" s="96"/>
      <c r="BD985" s="96"/>
      <c r="BE985" s="96"/>
      <c r="BF985" s="96"/>
      <c r="BG985" s="96"/>
      <c r="BH985" s="96"/>
      <c r="BI985" s="96"/>
      <c r="BJ985" s="96"/>
      <c r="BK985" s="96"/>
      <c r="BL985" s="96"/>
      <c r="BM985" s="96"/>
      <c r="BN985" s="96"/>
      <c r="BO985" s="96"/>
      <c r="BP985" s="96"/>
      <c r="BQ985" s="96"/>
      <c r="BR985" s="96"/>
      <c r="BS985" s="96"/>
      <c r="BT985" s="96"/>
      <c r="BU985" s="96"/>
      <c r="BV985" s="96"/>
      <c r="BW985" s="96"/>
      <c r="BX985" s="96"/>
      <c r="BY985" s="96"/>
      <c r="BZ985" s="96"/>
      <c r="CA985" s="96"/>
      <c r="CB985" s="96"/>
      <c r="CC985" s="96"/>
      <c r="CD985" s="96"/>
      <c r="CE985" s="96"/>
      <c r="CF985" s="96"/>
      <c r="CG985" s="96"/>
      <c r="CH985" s="96"/>
      <c r="CI985" s="96"/>
      <c r="CJ985" s="96"/>
      <c r="CK985" s="96"/>
      <c r="CL985" s="96"/>
      <c r="CM985" s="96"/>
      <c r="CN985" s="96"/>
      <c r="CO985" s="96"/>
      <c r="CP985" s="96"/>
      <c r="CQ985" s="96"/>
      <c r="CR985" s="96"/>
      <c r="CS985" s="96"/>
      <c r="CT985" s="96"/>
      <c r="CU985" s="96"/>
      <c r="CV985" s="96"/>
      <c r="CW985" s="96"/>
      <c r="CX985" s="96"/>
      <c r="CY985" s="96"/>
      <c r="CZ985" s="96"/>
      <c r="DA985" s="96"/>
      <c r="DB985" s="96"/>
      <c r="DC985" s="96"/>
      <c r="DD985" s="96"/>
      <c r="DE985" s="96"/>
      <c r="DF985" s="96"/>
      <c r="DG985" s="96"/>
      <c r="DH985" s="96"/>
      <c r="DI985" s="96"/>
      <c r="DJ985" s="96"/>
      <c r="DK985" s="96"/>
      <c r="DL985" s="96"/>
      <c r="DM985" s="96"/>
      <c r="DN985" s="96"/>
      <c r="DO985" s="96"/>
      <c r="DP985" s="96"/>
      <c r="DQ985" s="96"/>
      <c r="DR985" s="96"/>
      <c r="DS985" s="96"/>
      <c r="DT985" s="96"/>
      <c r="DU985" s="18"/>
      <c r="DV985" s="18"/>
    </row>
    <row r="986" spans="1:126" ht="4.2" customHeight="1">
      <c r="A986" s="1"/>
      <c r="B986" s="1"/>
      <c r="C986" s="1"/>
      <c r="D986" s="1"/>
      <c r="E986" s="261"/>
      <c r="F986" s="47"/>
      <c r="G986" s="229"/>
      <c r="H986" s="1"/>
      <c r="I986" s="1"/>
      <c r="J986" s="1"/>
      <c r="K986" s="1"/>
      <c r="L986" s="1"/>
      <c r="M986" s="5"/>
      <c r="N986" s="18"/>
      <c r="O986" s="1"/>
      <c r="P986" s="5"/>
      <c r="Q986" s="1"/>
      <c r="R986" s="1"/>
      <c r="S986" s="5"/>
      <c r="T986" s="7"/>
      <c r="U986" s="23"/>
      <c r="V986" s="1"/>
      <c r="W986" s="11"/>
      <c r="X986" s="10"/>
      <c r="Y986" s="45"/>
      <c r="Z986" s="92"/>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93"/>
      <c r="BO986" s="93"/>
      <c r="BP986" s="93"/>
      <c r="BQ986" s="93"/>
      <c r="BR986" s="93"/>
      <c r="BS986" s="93"/>
      <c r="BT986" s="93"/>
      <c r="BU986" s="93"/>
      <c r="BV986" s="93"/>
      <c r="BW986" s="93"/>
      <c r="BX986" s="93"/>
      <c r="BY986" s="93"/>
      <c r="BZ986" s="93"/>
      <c r="CA986" s="93"/>
      <c r="CB986" s="93"/>
      <c r="CC986" s="93"/>
      <c r="CD986" s="93"/>
      <c r="CE986" s="93"/>
      <c r="CF986" s="93"/>
      <c r="CG986" s="93"/>
      <c r="CH986" s="93"/>
      <c r="CI986" s="93"/>
      <c r="CJ986" s="93"/>
      <c r="CK986" s="93"/>
      <c r="CL986" s="93"/>
      <c r="CM986" s="93"/>
      <c r="CN986" s="93"/>
      <c r="CO986" s="93"/>
      <c r="CP986" s="93"/>
      <c r="CQ986" s="93"/>
      <c r="CR986" s="93"/>
      <c r="CS986" s="93"/>
      <c r="CT986" s="93"/>
      <c r="CU986" s="93"/>
      <c r="CV986" s="93"/>
      <c r="CW986" s="93"/>
      <c r="CX986" s="93"/>
      <c r="CY986" s="93"/>
      <c r="CZ986" s="93"/>
      <c r="DA986" s="93"/>
      <c r="DB986" s="93"/>
      <c r="DC986" s="93"/>
      <c r="DD986" s="93"/>
      <c r="DE986" s="93"/>
      <c r="DF986" s="93"/>
      <c r="DG986" s="93"/>
      <c r="DH986" s="93"/>
      <c r="DI986" s="93"/>
      <c r="DJ986" s="93"/>
      <c r="DK986" s="93"/>
      <c r="DL986" s="93"/>
      <c r="DM986" s="93"/>
      <c r="DN986" s="93"/>
      <c r="DO986" s="93"/>
      <c r="DP986" s="93"/>
      <c r="DQ986" s="93"/>
      <c r="DR986" s="93"/>
      <c r="DS986" s="93"/>
      <c r="DT986" s="93"/>
      <c r="DU986" s="1"/>
      <c r="DV986" s="1"/>
    </row>
    <row r="987" spans="1:126" s="22" customFormat="1">
      <c r="A987" s="18"/>
      <c r="B987" s="18"/>
      <c r="C987" s="18"/>
      <c r="D987" s="18"/>
      <c r="E987" s="267"/>
      <c r="F987" s="51"/>
      <c r="G987" s="230"/>
      <c r="H987" s="18"/>
      <c r="I987" s="18" t="str">
        <f>$I$60</f>
        <v>коэффициент (q) прироста</v>
      </c>
      <c r="J987" s="18"/>
      <c r="K987" s="18"/>
      <c r="L987" s="18"/>
      <c r="M987" s="19"/>
      <c r="N987" s="18"/>
      <c r="O987" s="18"/>
      <c r="P987" s="19"/>
      <c r="Q987" s="18" t="str">
        <f>IF(T985=справочники!$E$9,"a+qx",IF(T985=справочники!$E$10,"aq^x",IF(T985=справочники!$E$11,"a^(1+qx)","??")))</f>
        <v>??</v>
      </c>
      <c r="R987" s="18"/>
      <c r="S987" s="19" t="s">
        <v>6</v>
      </c>
      <c r="T987" s="212"/>
      <c r="U987" s="25"/>
      <c r="V987" s="18"/>
      <c r="W987" s="20"/>
      <c r="X987" s="21"/>
      <c r="Y987" s="46"/>
      <c r="Z987" s="95"/>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96"/>
      <c r="AZ987" s="96"/>
      <c r="BA987" s="96"/>
      <c r="BB987" s="96"/>
      <c r="BC987" s="96"/>
      <c r="BD987" s="96"/>
      <c r="BE987" s="96"/>
      <c r="BF987" s="96"/>
      <c r="BG987" s="96"/>
      <c r="BH987" s="96"/>
      <c r="BI987" s="96"/>
      <c r="BJ987" s="96"/>
      <c r="BK987" s="96"/>
      <c r="BL987" s="96"/>
      <c r="BM987" s="96"/>
      <c r="BN987" s="96"/>
      <c r="BO987" s="96"/>
      <c r="BP987" s="96"/>
      <c r="BQ987" s="96"/>
      <c r="BR987" s="96"/>
      <c r="BS987" s="96"/>
      <c r="BT987" s="96"/>
      <c r="BU987" s="96"/>
      <c r="BV987" s="96"/>
      <c r="BW987" s="96"/>
      <c r="BX987" s="96"/>
      <c r="BY987" s="96"/>
      <c r="BZ987" s="96"/>
      <c r="CA987" s="96"/>
      <c r="CB987" s="96"/>
      <c r="CC987" s="96"/>
      <c r="CD987" s="96"/>
      <c r="CE987" s="96"/>
      <c r="CF987" s="96"/>
      <c r="CG987" s="96"/>
      <c r="CH987" s="96"/>
      <c r="CI987" s="96"/>
      <c r="CJ987" s="96"/>
      <c r="CK987" s="96"/>
      <c r="CL987" s="96"/>
      <c r="CM987" s="96"/>
      <c r="CN987" s="96"/>
      <c r="CO987" s="96"/>
      <c r="CP987" s="96"/>
      <c r="CQ987" s="96"/>
      <c r="CR987" s="96"/>
      <c r="CS987" s="96"/>
      <c r="CT987" s="96"/>
      <c r="CU987" s="96"/>
      <c r="CV987" s="96"/>
      <c r="CW987" s="96"/>
      <c r="CX987" s="96"/>
      <c r="CY987" s="96"/>
      <c r="CZ987" s="96"/>
      <c r="DA987" s="96"/>
      <c r="DB987" s="96"/>
      <c r="DC987" s="96"/>
      <c r="DD987" s="96"/>
      <c r="DE987" s="96"/>
      <c r="DF987" s="96"/>
      <c r="DG987" s="96"/>
      <c r="DH987" s="96"/>
      <c r="DI987" s="96"/>
      <c r="DJ987" s="96"/>
      <c r="DK987" s="96"/>
      <c r="DL987" s="96"/>
      <c r="DM987" s="96"/>
      <c r="DN987" s="96"/>
      <c r="DO987" s="96"/>
      <c r="DP987" s="96"/>
      <c r="DQ987" s="96"/>
      <c r="DR987" s="96"/>
      <c r="DS987" s="96"/>
      <c r="DT987" s="96"/>
      <c r="DU987" s="18"/>
      <c r="DV987" s="18"/>
    </row>
    <row r="988" spans="1:126" ht="4.2" customHeight="1">
      <c r="A988" s="1"/>
      <c r="B988" s="1"/>
      <c r="C988" s="1"/>
      <c r="D988" s="1"/>
      <c r="E988" s="261"/>
      <c r="F988" s="47"/>
      <c r="G988" s="229"/>
      <c r="H988" s="1"/>
      <c r="I988" s="1"/>
      <c r="J988" s="1"/>
      <c r="K988" s="1"/>
      <c r="L988" s="1"/>
      <c r="M988" s="5"/>
      <c r="N988" s="1"/>
      <c r="O988" s="1"/>
      <c r="P988" s="5"/>
      <c r="Q988" s="1"/>
      <c r="R988" s="1"/>
      <c r="S988" s="5"/>
      <c r="T988" s="7"/>
      <c r="U988" s="23"/>
      <c r="V988" s="1"/>
      <c r="W988" s="11"/>
      <c r="X988" s="10"/>
      <c r="Y988" s="45"/>
      <c r="Z988" s="92"/>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93"/>
      <c r="BO988" s="93"/>
      <c r="BP988" s="93"/>
      <c r="BQ988" s="93"/>
      <c r="BR988" s="93"/>
      <c r="BS988" s="93"/>
      <c r="BT988" s="93"/>
      <c r="BU988" s="93"/>
      <c r="BV988" s="93"/>
      <c r="BW988" s="93"/>
      <c r="BX988" s="93"/>
      <c r="BY988" s="93"/>
      <c r="BZ988" s="93"/>
      <c r="CA988" s="93"/>
      <c r="CB988" s="93"/>
      <c r="CC988" s="93"/>
      <c r="CD988" s="93"/>
      <c r="CE988" s="93"/>
      <c r="CF988" s="93"/>
      <c r="CG988" s="93"/>
      <c r="CH988" s="93"/>
      <c r="CI988" s="93"/>
      <c r="CJ988" s="93"/>
      <c r="CK988" s="93"/>
      <c r="CL988" s="93"/>
      <c r="CM988" s="93"/>
      <c r="CN988" s="93"/>
      <c r="CO988" s="93"/>
      <c r="CP988" s="93"/>
      <c r="CQ988" s="93"/>
      <c r="CR988" s="93"/>
      <c r="CS988" s="93"/>
      <c r="CT988" s="93"/>
      <c r="CU988" s="93"/>
      <c r="CV988" s="93"/>
      <c r="CW988" s="93"/>
      <c r="CX988" s="93"/>
      <c r="CY988" s="93"/>
      <c r="CZ988" s="93"/>
      <c r="DA988" s="93"/>
      <c r="DB988" s="93"/>
      <c r="DC988" s="93"/>
      <c r="DD988" s="93"/>
      <c r="DE988" s="93"/>
      <c r="DF988" s="93"/>
      <c r="DG988" s="93"/>
      <c r="DH988" s="93"/>
      <c r="DI988" s="93"/>
      <c r="DJ988" s="93"/>
      <c r="DK988" s="93"/>
      <c r="DL988" s="93"/>
      <c r="DM988" s="93"/>
      <c r="DN988" s="93"/>
      <c r="DO988" s="93"/>
      <c r="DP988" s="93"/>
      <c r="DQ988" s="93"/>
      <c r="DR988" s="93"/>
      <c r="DS988" s="93"/>
      <c r="DT988" s="93"/>
      <c r="DU988" s="1"/>
      <c r="DV988" s="1"/>
    </row>
    <row r="989" spans="1:126" s="22" customFormat="1">
      <c r="A989" s="18"/>
      <c r="B989" s="18"/>
      <c r="C989" s="18"/>
      <c r="D989" s="18"/>
      <c r="E989" s="267"/>
      <c r="F989" s="51"/>
      <c r="G989" s="230"/>
      <c r="H989" s="18"/>
      <c r="I989" s="18" t="str">
        <f>справочники!$T$6</f>
        <v>частота прироста</v>
      </c>
      <c r="J989" s="18"/>
      <c r="K989" s="18"/>
      <c r="L989" s="18"/>
      <c r="M989" s="19"/>
      <c r="N989" s="18"/>
      <c r="O989" s="18"/>
      <c r="P989" s="19"/>
      <c r="Q989" s="18" t="s">
        <v>69</v>
      </c>
      <c r="R989" s="18"/>
      <c r="S989" s="19" t="s">
        <v>6</v>
      </c>
      <c r="T989" s="205"/>
      <c r="U989" s="25" t="s">
        <v>7</v>
      </c>
      <c r="V989" s="18"/>
      <c r="W989" s="20"/>
      <c r="X989" s="21"/>
      <c r="Y989" s="46"/>
      <c r="Z989" s="95"/>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96"/>
      <c r="BC989" s="96"/>
      <c r="BD989" s="96"/>
      <c r="BE989" s="96"/>
      <c r="BF989" s="96"/>
      <c r="BG989" s="96"/>
      <c r="BH989" s="96"/>
      <c r="BI989" s="96"/>
      <c r="BJ989" s="96"/>
      <c r="BK989" s="96"/>
      <c r="BL989" s="96"/>
      <c r="BM989" s="96"/>
      <c r="BN989" s="96"/>
      <c r="BO989" s="96"/>
      <c r="BP989" s="96"/>
      <c r="BQ989" s="96"/>
      <c r="BR989" s="96"/>
      <c r="BS989" s="96"/>
      <c r="BT989" s="96"/>
      <c r="BU989" s="96"/>
      <c r="BV989" s="96"/>
      <c r="BW989" s="96"/>
      <c r="BX989" s="96"/>
      <c r="BY989" s="96"/>
      <c r="BZ989" s="96"/>
      <c r="CA989" s="96"/>
      <c r="CB989" s="96"/>
      <c r="CC989" s="96"/>
      <c r="CD989" s="96"/>
      <c r="CE989" s="96"/>
      <c r="CF989" s="96"/>
      <c r="CG989" s="96"/>
      <c r="CH989" s="96"/>
      <c r="CI989" s="96"/>
      <c r="CJ989" s="96"/>
      <c r="CK989" s="96"/>
      <c r="CL989" s="96"/>
      <c r="CM989" s="96"/>
      <c r="CN989" s="96"/>
      <c r="CO989" s="96"/>
      <c r="CP989" s="96"/>
      <c r="CQ989" s="96"/>
      <c r="CR989" s="96"/>
      <c r="CS989" s="96"/>
      <c r="CT989" s="96"/>
      <c r="CU989" s="96"/>
      <c r="CV989" s="96"/>
      <c r="CW989" s="96"/>
      <c r="CX989" s="96"/>
      <c r="CY989" s="96"/>
      <c r="CZ989" s="96"/>
      <c r="DA989" s="96"/>
      <c r="DB989" s="96"/>
      <c r="DC989" s="96"/>
      <c r="DD989" s="96"/>
      <c r="DE989" s="96"/>
      <c r="DF989" s="96"/>
      <c r="DG989" s="96"/>
      <c r="DH989" s="96"/>
      <c r="DI989" s="96"/>
      <c r="DJ989" s="96"/>
      <c r="DK989" s="96"/>
      <c r="DL989" s="96"/>
      <c r="DM989" s="96"/>
      <c r="DN989" s="96"/>
      <c r="DO989" s="96"/>
      <c r="DP989" s="96"/>
      <c r="DQ989" s="96"/>
      <c r="DR989" s="96"/>
      <c r="DS989" s="96"/>
      <c r="DT989" s="96"/>
      <c r="DU989" s="18"/>
      <c r="DV989" s="18"/>
    </row>
    <row r="990" spans="1:126" ht="4.2" customHeight="1">
      <c r="A990" s="1"/>
      <c r="B990" s="1"/>
      <c r="C990" s="1"/>
      <c r="D990" s="13"/>
      <c r="E990" s="262"/>
      <c r="F990" s="13"/>
      <c r="G990" s="302"/>
      <c r="H990" s="13"/>
      <c r="I990" s="13"/>
      <c r="J990" s="13"/>
      <c r="K990" s="13"/>
      <c r="L990" s="13"/>
      <c r="M990" s="14"/>
      <c r="N990" s="13"/>
      <c r="O990" s="13"/>
      <c r="P990" s="14"/>
      <c r="Q990" s="13"/>
      <c r="R990" s="13"/>
      <c r="S990" s="14"/>
      <c r="T990" s="176"/>
      <c r="U990" s="23"/>
      <c r="V990" s="1"/>
      <c r="W990" s="11"/>
      <c r="X990" s="10"/>
      <c r="Y990" s="45"/>
      <c r="Z990" s="92"/>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93"/>
      <c r="BO990" s="93"/>
      <c r="BP990" s="93"/>
      <c r="BQ990" s="93"/>
      <c r="BR990" s="93"/>
      <c r="BS990" s="93"/>
      <c r="BT990" s="93"/>
      <c r="BU990" s="93"/>
      <c r="BV990" s="93"/>
      <c r="BW990" s="93"/>
      <c r="BX990" s="93"/>
      <c r="BY990" s="93"/>
      <c r="BZ990" s="93"/>
      <c r="CA990" s="93"/>
      <c r="CB990" s="93"/>
      <c r="CC990" s="93"/>
      <c r="CD990" s="93"/>
      <c r="CE990" s="93"/>
      <c r="CF990" s="93"/>
      <c r="CG990" s="93"/>
      <c r="CH990" s="93"/>
      <c r="CI990" s="93"/>
      <c r="CJ990" s="93"/>
      <c r="CK990" s="93"/>
      <c r="CL990" s="93"/>
      <c r="CM990" s="93"/>
      <c r="CN990" s="93"/>
      <c r="CO990" s="93"/>
      <c r="CP990" s="93"/>
      <c r="CQ990" s="93"/>
      <c r="CR990" s="93"/>
      <c r="CS990" s="93"/>
      <c r="CT990" s="93"/>
      <c r="CU990" s="93"/>
      <c r="CV990" s="93"/>
      <c r="CW990" s="93"/>
      <c r="CX990" s="93"/>
      <c r="CY990" s="93"/>
      <c r="CZ990" s="93"/>
      <c r="DA990" s="93"/>
      <c r="DB990" s="93"/>
      <c r="DC990" s="93"/>
      <c r="DD990" s="93"/>
      <c r="DE990" s="93"/>
      <c r="DF990" s="93"/>
      <c r="DG990" s="93"/>
      <c r="DH990" s="93"/>
      <c r="DI990" s="93"/>
      <c r="DJ990" s="93"/>
      <c r="DK990" s="93"/>
      <c r="DL990" s="93"/>
      <c r="DM990" s="93"/>
      <c r="DN990" s="93"/>
      <c r="DO990" s="93"/>
      <c r="DP990" s="93"/>
      <c r="DQ990" s="93"/>
      <c r="DR990" s="93"/>
      <c r="DS990" s="93"/>
      <c r="DT990" s="93"/>
      <c r="DU990" s="1"/>
      <c r="DV990" s="1"/>
    </row>
    <row r="991" spans="1:126" ht="4.2" customHeight="1">
      <c r="A991" s="1"/>
      <c r="B991" s="1"/>
      <c r="C991" s="1"/>
      <c r="D991" s="1"/>
      <c r="E991" s="261"/>
      <c r="F991" s="47"/>
      <c r="G991" s="229"/>
      <c r="H991" s="1"/>
      <c r="I991" s="1"/>
      <c r="J991" s="1"/>
      <c r="K991" s="1"/>
      <c r="L991" s="1"/>
      <c r="M991" s="5"/>
      <c r="N991" s="1"/>
      <c r="O991" s="1"/>
      <c r="P991" s="5"/>
      <c r="Q991" s="1"/>
      <c r="R991" s="1"/>
      <c r="S991" s="5"/>
      <c r="T991" s="7"/>
      <c r="U991" s="23"/>
      <c r="V991" s="1"/>
      <c r="W991" s="11"/>
      <c r="X991" s="10"/>
      <c r="Y991" s="45"/>
      <c r="Z991" s="92"/>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93"/>
      <c r="BO991" s="93"/>
      <c r="BP991" s="93"/>
      <c r="BQ991" s="93"/>
      <c r="BR991" s="93"/>
      <c r="BS991" s="93"/>
      <c r="BT991" s="93"/>
      <c r="BU991" s="93"/>
      <c r="BV991" s="93"/>
      <c r="BW991" s="93"/>
      <c r="BX991" s="93"/>
      <c r="BY991" s="93"/>
      <c r="BZ991" s="93"/>
      <c r="CA991" s="93"/>
      <c r="CB991" s="93"/>
      <c r="CC991" s="93"/>
      <c r="CD991" s="93"/>
      <c r="CE991" s="93"/>
      <c r="CF991" s="93"/>
      <c r="CG991" s="93"/>
      <c r="CH991" s="93"/>
      <c r="CI991" s="93"/>
      <c r="CJ991" s="93"/>
      <c r="CK991" s="93"/>
      <c r="CL991" s="93"/>
      <c r="CM991" s="93"/>
      <c r="CN991" s="93"/>
      <c r="CO991" s="93"/>
      <c r="CP991" s="93"/>
      <c r="CQ991" s="93"/>
      <c r="CR991" s="93"/>
      <c r="CS991" s="93"/>
      <c r="CT991" s="93"/>
      <c r="CU991" s="93"/>
      <c r="CV991" s="93"/>
      <c r="CW991" s="93"/>
      <c r="CX991" s="93"/>
      <c r="CY991" s="93"/>
      <c r="CZ991" s="93"/>
      <c r="DA991" s="93"/>
      <c r="DB991" s="93"/>
      <c r="DC991" s="93"/>
      <c r="DD991" s="93"/>
      <c r="DE991" s="93"/>
      <c r="DF991" s="93"/>
      <c r="DG991" s="93"/>
      <c r="DH991" s="93"/>
      <c r="DI991" s="93"/>
      <c r="DJ991" s="93"/>
      <c r="DK991" s="93"/>
      <c r="DL991" s="93"/>
      <c r="DM991" s="93"/>
      <c r="DN991" s="93"/>
      <c r="DO991" s="93"/>
      <c r="DP991" s="93"/>
      <c r="DQ991" s="93"/>
      <c r="DR991" s="93"/>
      <c r="DS991" s="93"/>
      <c r="DT991" s="93"/>
      <c r="DU991" s="1"/>
      <c r="DV991" s="1"/>
    </row>
    <row r="992" spans="1:126" s="4" customFormat="1">
      <c r="A992" s="3"/>
      <c r="B992" s="196" t="s">
        <v>72</v>
      </c>
      <c r="C992" s="3"/>
      <c r="D992" s="3"/>
      <c r="E992" s="9"/>
      <c r="F992" s="50"/>
      <c r="G992" s="229"/>
      <c r="H992" s="3" t="str">
        <f>$H$938</f>
        <v>Количество сотрудников</v>
      </c>
      <c r="I992" s="3"/>
      <c r="J992" s="3"/>
      <c r="K992" s="3"/>
      <c r="L992" s="3"/>
      <c r="M992" s="5"/>
      <c r="N992" s="3" t="str">
        <f>Главная!$Y$8</f>
        <v>итого</v>
      </c>
      <c r="O992" s="3"/>
      <c r="P992" s="5"/>
      <c r="Q992" s="3" t="s">
        <v>175</v>
      </c>
      <c r="R992" s="3"/>
      <c r="S992" s="5"/>
      <c r="T992" s="83"/>
      <c r="U992" s="23"/>
      <c r="V992" s="3"/>
      <c r="W992" s="11"/>
      <c r="X992" s="11"/>
      <c r="Y992" s="45"/>
      <c r="Z992" s="90"/>
      <c r="AA992" s="91">
        <f>IF(AA$8="",0,IF($W978&gt;0,AA978,IF($W980&gt;0,AA980,IF(AA$1=1,$T983,IF($T985=справочники!$E$9,$T983+$T987*INT((AA$1-$AA$1)/IF(OR($T989=0,$T989=""),1,$T989)),IF($T985=справочники!$E$10,$T983*POWER($T987,INT((AA$1-$AA$1)/IF(OR($T989=0,$T989=""),1,$T989))),IF($T985=справочники!$E$11,POWER($T983,1+$T987*INT((AA$1-$AA$1)/IF(OR($T989=0,$T989=""),1,$T989))),0)))))))</f>
        <v>0</v>
      </c>
      <c r="AB992" s="91">
        <f>IF(AB$8="",0,IF($W978&gt;0,AB978,IF($W980&gt;0,AB980,IF(AB$1=1,$T983,IF($T985=справочники!$E$9,$T983+$T987*INT((AB$1-$AA$1)/IF(OR($T989=0,$T989=""),1,$T989)),IF($T985=справочники!$E$10,$T983*POWER($T987,INT((AB$1-$AA$1)/IF(OR($T989=0,$T989=""),1,$T989))),IF($T985=справочники!$E$11,POWER($T983,1+$T987*INT((AB$1-$AA$1)/IF(OR($T989=0,$T989=""),1,$T989))),0)))))))</f>
        <v>0</v>
      </c>
      <c r="AC992" s="91">
        <f>IF(AC$8="",0,IF($W978&gt;0,AC978,IF($W980&gt;0,AC980,IF(AC$1=1,$T983,IF($T985=справочники!$E$9,$T983+$T987*INT((AC$1-$AA$1)/IF(OR($T989=0,$T989=""),1,$T989)),IF($T985=справочники!$E$10,$T983*POWER($T987,INT((AC$1-$AA$1)/IF(OR($T989=0,$T989=""),1,$T989))),IF($T985=справочники!$E$11,POWER($T983,1+$T987*INT((AC$1-$AA$1)/IF(OR($T989=0,$T989=""),1,$T989))),0)))))))</f>
        <v>0</v>
      </c>
      <c r="AD992" s="91">
        <f>IF(AD$8="",0,IF($W978&gt;0,AD978,IF($W980&gt;0,AD980,IF(AD$1=1,$T983,IF($T985=справочники!$E$9,$T983+$T987*INT((AD$1-$AA$1)/IF(OR($T989=0,$T989=""),1,$T989)),IF($T985=справочники!$E$10,$T983*POWER($T987,INT((AD$1-$AA$1)/IF(OR($T989=0,$T989=""),1,$T989))),IF($T985=справочники!$E$11,POWER($T983,1+$T987*INT((AD$1-$AA$1)/IF(OR($T989=0,$T989=""),1,$T989))),0)))))))</f>
        <v>0</v>
      </c>
      <c r="AE992" s="91">
        <f>IF(AE$8="",0,IF($W978&gt;0,AE978,IF($W980&gt;0,AE980,IF(AE$1=1,$T983,IF($T985=справочники!$E$9,$T983+$T987*INT((AE$1-$AA$1)/IF(OR($T989=0,$T989=""),1,$T989)),IF($T985=справочники!$E$10,$T983*POWER($T987,INT((AE$1-$AA$1)/IF(OR($T989=0,$T989=""),1,$T989))),IF($T985=справочники!$E$11,POWER($T983,1+$T987*INT((AE$1-$AA$1)/IF(OR($T989=0,$T989=""),1,$T989))),0)))))))</f>
        <v>0</v>
      </c>
      <c r="AF992" s="91">
        <f>IF(AF$8="",0,IF($W978&gt;0,AF978,IF($W980&gt;0,AF980,IF(AF$1=1,$T983,IF($T985=справочники!$E$9,$T983+$T987*INT((AF$1-$AA$1)/IF(OR($T989=0,$T989=""),1,$T989)),IF($T985=справочники!$E$10,$T983*POWER($T987,INT((AF$1-$AA$1)/IF(OR($T989=0,$T989=""),1,$T989))),IF($T985=справочники!$E$11,POWER($T983,1+$T987*INT((AF$1-$AA$1)/IF(OR($T989=0,$T989=""),1,$T989))),0)))))))</f>
        <v>0</v>
      </c>
      <c r="AG992" s="91">
        <f>IF(AG$8="",0,IF($W978&gt;0,AG978,IF($W980&gt;0,AG980,IF(AG$1=1,$T983,IF($T985=справочники!$E$9,$T983+$T987*INT((AG$1-$AA$1)/IF(OR($T989=0,$T989=""),1,$T989)),IF($T985=справочники!$E$10,$T983*POWER($T987,INT((AG$1-$AA$1)/IF(OR($T989=0,$T989=""),1,$T989))),IF($T985=справочники!$E$11,POWER($T983,1+$T987*INT((AG$1-$AA$1)/IF(OR($T989=0,$T989=""),1,$T989))),0)))))))</f>
        <v>0</v>
      </c>
      <c r="AH992" s="91">
        <f>IF(AH$8="",0,IF($W978&gt;0,AH978,IF($W980&gt;0,AH980,IF(AH$1=1,$T983,IF($T985=справочники!$E$9,$T983+$T987*INT((AH$1-$AA$1)/IF(OR($T989=0,$T989=""),1,$T989)),IF($T985=справочники!$E$10,$T983*POWER($T987,INT((AH$1-$AA$1)/IF(OR($T989=0,$T989=""),1,$T989))),IF($T985=справочники!$E$11,POWER($T983,1+$T987*INT((AH$1-$AA$1)/IF(OR($T989=0,$T989=""),1,$T989))),0)))))))</f>
        <v>0</v>
      </c>
      <c r="AI992" s="91">
        <f>IF(AI$8="",0,IF($W978&gt;0,AI978,IF($W980&gt;0,AI980,IF(AI$1=1,$T983,IF($T985=справочники!$E$9,$T983+$T987*INT((AI$1-$AA$1)/IF(OR($T989=0,$T989=""),1,$T989)),IF($T985=справочники!$E$10,$T983*POWER($T987,INT((AI$1-$AA$1)/IF(OR($T989=0,$T989=""),1,$T989))),IF($T985=справочники!$E$11,POWER($T983,1+$T987*INT((AI$1-$AA$1)/IF(OR($T989=0,$T989=""),1,$T989))),0)))))))</f>
        <v>0</v>
      </c>
      <c r="AJ992" s="91">
        <f>IF(AJ$8="",0,IF($W978&gt;0,AJ978,IF($W980&gt;0,AJ980,IF(AJ$1=1,$T983,IF($T985=справочники!$E$9,$T983+$T987*INT((AJ$1-$AA$1)/IF(OR($T989=0,$T989=""),1,$T989)),IF($T985=справочники!$E$10,$T983*POWER($T987,INT((AJ$1-$AA$1)/IF(OR($T989=0,$T989=""),1,$T989))),IF($T985=справочники!$E$11,POWER($T983,1+$T987*INT((AJ$1-$AA$1)/IF(OR($T989=0,$T989=""),1,$T989))),0)))))))</f>
        <v>0</v>
      </c>
      <c r="AK992" s="91">
        <f>IF(AK$8="",0,IF($W978&gt;0,AK978,IF($W980&gt;0,AK980,IF(AK$1=1,$T983,IF($T985=справочники!$E$9,$T983+$T987*INT((AK$1-$AA$1)/IF(OR($T989=0,$T989=""),1,$T989)),IF($T985=справочники!$E$10,$T983*POWER($T987,INT((AK$1-$AA$1)/IF(OR($T989=0,$T989=""),1,$T989))),IF($T985=справочники!$E$11,POWER($T983,1+$T987*INT((AK$1-$AA$1)/IF(OR($T989=0,$T989=""),1,$T989))),0)))))))</f>
        <v>0</v>
      </c>
      <c r="AL992" s="91">
        <f>IF(AL$8="",0,IF($W978&gt;0,AL978,IF($W980&gt;0,AL980,IF(AL$1=1,$T983,IF($T985=справочники!$E$9,$T983+$T987*INT((AL$1-$AA$1)/IF(OR($T989=0,$T989=""),1,$T989)),IF($T985=справочники!$E$10,$T983*POWER($T987,INT((AL$1-$AA$1)/IF(OR($T989=0,$T989=""),1,$T989))),IF($T985=справочники!$E$11,POWER($T983,1+$T987*INT((AL$1-$AA$1)/IF(OR($T989=0,$T989=""),1,$T989))),0)))))))</f>
        <v>0</v>
      </c>
      <c r="AM992" s="91">
        <f>IF(AM$8="",0,IF($W978&gt;0,AM978,IF($W980&gt;0,AM980,IF(AM$1=1,$T983,IF($T985=справочники!$E$9,$T983+$T987*INT((AM$1-$AA$1)/IF(OR($T989=0,$T989=""),1,$T989)),IF($T985=справочники!$E$10,$T983*POWER($T987,INT((AM$1-$AA$1)/IF(OR($T989=0,$T989=""),1,$T989))),IF($T985=справочники!$E$11,POWER($T983,1+$T987*INT((AM$1-$AA$1)/IF(OR($T989=0,$T989=""),1,$T989))),0)))))))</f>
        <v>0</v>
      </c>
      <c r="AN992" s="91">
        <f>IF(AN$8="",0,IF($W978&gt;0,AN978,IF($W980&gt;0,AN980,IF(AN$1=1,$T983,IF($T985=справочники!$E$9,$T983+$T987*INT((AN$1-$AA$1)/IF(OR($T989=0,$T989=""),1,$T989)),IF($T985=справочники!$E$10,$T983*POWER($T987,INT((AN$1-$AA$1)/IF(OR($T989=0,$T989=""),1,$T989))),IF($T985=справочники!$E$11,POWER($T983,1+$T987*INT((AN$1-$AA$1)/IF(OR($T989=0,$T989=""),1,$T989))),0)))))))</f>
        <v>0</v>
      </c>
      <c r="AO992" s="91">
        <f>IF(AO$8="",0,IF($W978&gt;0,AO978,IF($W980&gt;0,AO980,IF(AO$1=1,$T983,IF($T985=справочники!$E$9,$T983+$T987*INT((AO$1-$AA$1)/IF(OR($T989=0,$T989=""),1,$T989)),IF($T985=справочники!$E$10,$T983*POWER($T987,INT((AO$1-$AA$1)/IF(OR($T989=0,$T989=""),1,$T989))),IF($T985=справочники!$E$11,POWER($T983,1+$T987*INT((AO$1-$AA$1)/IF(OR($T989=0,$T989=""),1,$T989))),0)))))))</f>
        <v>0</v>
      </c>
      <c r="AP992" s="91">
        <f>IF(AP$8="",0,IF($W978&gt;0,AP978,IF($W980&gt;0,AP980,IF(AP$1=1,$T983,IF($T985=справочники!$E$9,$T983+$T987*INT((AP$1-$AA$1)/IF(OR($T989=0,$T989=""),1,$T989)),IF($T985=справочники!$E$10,$T983*POWER($T987,INT((AP$1-$AA$1)/IF(OR($T989=0,$T989=""),1,$T989))),IF($T985=справочники!$E$11,POWER($T983,1+$T987*INT((AP$1-$AA$1)/IF(OR($T989=0,$T989=""),1,$T989))),0)))))))</f>
        <v>0</v>
      </c>
      <c r="AQ992" s="91">
        <f>IF(AQ$8="",0,IF($W978&gt;0,AQ978,IF($W980&gt;0,AQ980,IF(AQ$1=1,$T983,IF($T985=справочники!$E$9,$T983+$T987*INT((AQ$1-$AA$1)/IF(OR($T989=0,$T989=""),1,$T989)),IF($T985=справочники!$E$10,$T983*POWER($T987,INT((AQ$1-$AA$1)/IF(OR($T989=0,$T989=""),1,$T989))),IF($T985=справочники!$E$11,POWER($T983,1+$T987*INT((AQ$1-$AA$1)/IF(OR($T989=0,$T989=""),1,$T989))),0)))))))</f>
        <v>0</v>
      </c>
      <c r="AR992" s="91">
        <f>IF(AR$8="",0,IF($W978&gt;0,AR978,IF($W980&gt;0,AR980,IF(AR$1=1,$T983,IF($T985=справочники!$E$9,$T983+$T987*INT((AR$1-$AA$1)/IF(OR($T989=0,$T989=""),1,$T989)),IF($T985=справочники!$E$10,$T983*POWER($T987,INT((AR$1-$AA$1)/IF(OR($T989=0,$T989=""),1,$T989))),IF($T985=справочники!$E$11,POWER($T983,1+$T987*INT((AR$1-$AA$1)/IF(OR($T989=0,$T989=""),1,$T989))),0)))))))</f>
        <v>0</v>
      </c>
      <c r="AS992" s="91">
        <f>IF(AS$8="",0,IF($W978&gt;0,AS978,IF($W980&gt;0,AS980,IF(AS$1=1,$T983,IF($T985=справочники!$E$9,$T983+$T987*INT((AS$1-$AA$1)/IF(OR($T989=0,$T989=""),1,$T989)),IF($T985=справочники!$E$10,$T983*POWER($T987,INT((AS$1-$AA$1)/IF(OR($T989=0,$T989=""),1,$T989))),IF($T985=справочники!$E$11,POWER($T983,1+$T987*INT((AS$1-$AA$1)/IF(OR($T989=0,$T989=""),1,$T989))),0)))))))</f>
        <v>0</v>
      </c>
      <c r="AT992" s="91">
        <f>IF(AT$8="",0,IF($W978&gt;0,AT978,IF($W980&gt;0,AT980,IF(AT$1=1,$T983,IF($T985=справочники!$E$9,$T983+$T987*INT((AT$1-$AA$1)/IF(OR($T989=0,$T989=""),1,$T989)),IF($T985=справочники!$E$10,$T983*POWER($T987,INT((AT$1-$AA$1)/IF(OR($T989=0,$T989=""),1,$T989))),IF($T985=справочники!$E$11,POWER($T983,1+$T987*INT((AT$1-$AA$1)/IF(OR($T989=0,$T989=""),1,$T989))),0)))))))</f>
        <v>0</v>
      </c>
      <c r="AU992" s="91">
        <f>IF(AU$8="",0,IF($W978&gt;0,AU978,IF($W980&gt;0,AU980,IF(AU$1=1,$T983,IF($T985=справочники!$E$9,$T983+$T987*INT((AU$1-$AA$1)/IF(OR($T989=0,$T989=""),1,$T989)),IF($T985=справочники!$E$10,$T983*POWER($T987,INT((AU$1-$AA$1)/IF(OR($T989=0,$T989=""),1,$T989))),IF($T985=справочники!$E$11,POWER($T983,1+$T987*INT((AU$1-$AA$1)/IF(OR($T989=0,$T989=""),1,$T989))),0)))))))</f>
        <v>0</v>
      </c>
      <c r="AV992" s="91">
        <f>IF(AV$8="",0,IF($W978&gt;0,AV978,IF($W980&gt;0,AV980,IF(AV$1=1,$T983,IF($T985=справочники!$E$9,$T983+$T987*INT((AV$1-$AA$1)/IF(OR($T989=0,$T989=""),1,$T989)),IF($T985=справочники!$E$10,$T983*POWER($T987,INT((AV$1-$AA$1)/IF(OR($T989=0,$T989=""),1,$T989))),IF($T985=справочники!$E$11,POWER($T983,1+$T987*INT((AV$1-$AA$1)/IF(OR($T989=0,$T989=""),1,$T989))),0)))))))</f>
        <v>0</v>
      </c>
      <c r="AW992" s="91">
        <f>IF(AW$8="",0,IF($W978&gt;0,AW978,IF($W980&gt;0,AW980,IF(AW$1=1,$T983,IF($T985=справочники!$E$9,$T983+$T987*INT((AW$1-$AA$1)/IF(OR($T989=0,$T989=""),1,$T989)),IF($T985=справочники!$E$10,$T983*POWER($T987,INT((AW$1-$AA$1)/IF(OR($T989=0,$T989=""),1,$T989))),IF($T985=справочники!$E$11,POWER($T983,1+$T987*INT((AW$1-$AA$1)/IF(OR($T989=0,$T989=""),1,$T989))),0)))))))</f>
        <v>0</v>
      </c>
      <c r="AX992" s="91">
        <f>IF(AX$8="",0,IF($W978&gt;0,AX978,IF($W980&gt;0,AX980,IF(AX$1=1,$T983,IF($T985=справочники!$E$9,$T983+$T987*INT((AX$1-$AA$1)/IF(OR($T989=0,$T989=""),1,$T989)),IF($T985=справочники!$E$10,$T983*POWER($T987,INT((AX$1-$AA$1)/IF(OR($T989=0,$T989=""),1,$T989))),IF($T985=справочники!$E$11,POWER($T983,1+$T987*INT((AX$1-$AA$1)/IF(OR($T989=0,$T989=""),1,$T989))),0)))))))</f>
        <v>0</v>
      </c>
      <c r="AY992" s="91">
        <f>IF(AY$8="",0,IF($W978&gt;0,AY978,IF($W980&gt;0,AY980,IF(AY$1=1,$T983,IF($T985=справочники!$E$9,$T983+$T987*INT((AY$1-$AA$1)/IF(OR($T989=0,$T989=""),1,$T989)),IF($T985=справочники!$E$10,$T983*POWER($T987,INT((AY$1-$AA$1)/IF(OR($T989=0,$T989=""),1,$T989))),IF($T985=справочники!$E$11,POWER($T983,1+$T987*INT((AY$1-$AA$1)/IF(OR($T989=0,$T989=""),1,$T989))),0)))))))</f>
        <v>0</v>
      </c>
      <c r="AZ992" s="91">
        <f>IF(AZ$8="",0,IF($W978&gt;0,AZ978,IF($W980&gt;0,AZ980,IF(AZ$1=1,$T983,IF($T985=справочники!$E$9,$T983+$T987*INT((AZ$1-$AA$1)/IF(OR($T989=0,$T989=""),1,$T989)),IF($T985=справочники!$E$10,$T983*POWER($T987,INT((AZ$1-$AA$1)/IF(OR($T989=0,$T989=""),1,$T989))),IF($T985=справочники!$E$11,POWER($T983,1+$T987*INT((AZ$1-$AA$1)/IF(OR($T989=0,$T989=""),1,$T989))),0)))))))</f>
        <v>0</v>
      </c>
      <c r="BA992" s="91">
        <f>IF(BA$8="",0,IF($W978&gt;0,BA978,IF($W980&gt;0,BA980,IF(BA$1=1,$T983,IF($T985=справочники!$E$9,$T983+$T987*INT((BA$1-$AA$1)/IF(OR($T989=0,$T989=""),1,$T989)),IF($T985=справочники!$E$10,$T983*POWER($T987,INT((BA$1-$AA$1)/IF(OR($T989=0,$T989=""),1,$T989))),IF($T985=справочники!$E$11,POWER($T983,1+$T987*INT((BA$1-$AA$1)/IF(OR($T989=0,$T989=""),1,$T989))),0)))))))</f>
        <v>0</v>
      </c>
      <c r="BB992" s="91">
        <f>IF(BB$8="",0,IF($W978&gt;0,BB978,IF($W980&gt;0,BB980,IF(BB$1=1,$T983,IF($T985=справочники!$E$9,$T983+$T987*INT((BB$1-$AA$1)/IF(OR($T989=0,$T989=""),1,$T989)),IF($T985=справочники!$E$10,$T983*POWER($T987,INT((BB$1-$AA$1)/IF(OR($T989=0,$T989=""),1,$T989))),IF($T985=справочники!$E$11,POWER($T983,1+$T987*INT((BB$1-$AA$1)/IF(OR($T989=0,$T989=""),1,$T989))),0)))))))</f>
        <v>0</v>
      </c>
      <c r="BC992" s="91">
        <f>IF(BC$8="",0,IF($W978&gt;0,BC978,IF($W980&gt;0,BC980,IF(BC$1=1,$T983,IF($T985=справочники!$E$9,$T983+$T987*INT((BC$1-$AA$1)/IF(OR($T989=0,$T989=""),1,$T989)),IF($T985=справочники!$E$10,$T983*POWER($T987,INT((BC$1-$AA$1)/IF(OR($T989=0,$T989=""),1,$T989))),IF($T985=справочники!$E$11,POWER($T983,1+$T987*INT((BC$1-$AA$1)/IF(OR($T989=0,$T989=""),1,$T989))),0)))))))</f>
        <v>0</v>
      </c>
      <c r="BD992" s="91">
        <f>IF(BD$8="",0,IF($W978&gt;0,BD978,IF($W980&gt;0,BD980,IF(BD$1=1,$T983,IF($T985=справочники!$E$9,$T983+$T987*INT((BD$1-$AA$1)/IF(OR($T989=0,$T989=""),1,$T989)),IF($T985=справочники!$E$10,$T983*POWER($T987,INT((BD$1-$AA$1)/IF(OR($T989=0,$T989=""),1,$T989))),IF($T985=справочники!$E$11,POWER($T983,1+$T987*INT((BD$1-$AA$1)/IF(OR($T989=0,$T989=""),1,$T989))),0)))))))</f>
        <v>0</v>
      </c>
      <c r="BE992" s="91">
        <f>IF(BE$8="",0,IF($W978&gt;0,BE978,IF($W980&gt;0,BE980,IF(BE$1=1,$T983,IF($T985=справочники!$E$9,$T983+$T987*INT((BE$1-$AA$1)/IF(OR($T989=0,$T989=""),1,$T989)),IF($T985=справочники!$E$10,$T983*POWER($T987,INT((BE$1-$AA$1)/IF(OR($T989=0,$T989=""),1,$T989))),IF($T985=справочники!$E$11,POWER($T983,1+$T987*INT((BE$1-$AA$1)/IF(OR($T989=0,$T989=""),1,$T989))),0)))))))</f>
        <v>0</v>
      </c>
      <c r="BF992" s="91">
        <f>IF(BF$8="",0,IF($W978&gt;0,BF978,IF($W980&gt;0,BF980,IF(BF$1=1,$T983,IF($T985=справочники!$E$9,$T983+$T987*INT((BF$1-$AA$1)/IF(OR($T989=0,$T989=""),1,$T989)),IF($T985=справочники!$E$10,$T983*POWER($T987,INT((BF$1-$AA$1)/IF(OR($T989=0,$T989=""),1,$T989))),IF($T985=справочники!$E$11,POWER($T983,1+$T987*INT((BF$1-$AA$1)/IF(OR($T989=0,$T989=""),1,$T989))),0)))))))</f>
        <v>0</v>
      </c>
      <c r="BG992" s="91">
        <f>IF(BG$8="",0,IF($W978&gt;0,BG978,IF($W980&gt;0,BG980,IF(BG$1=1,$T983,IF($T985=справочники!$E$9,$T983+$T987*INT((BG$1-$AA$1)/IF(OR($T989=0,$T989=""),1,$T989)),IF($T985=справочники!$E$10,$T983*POWER($T987,INT((BG$1-$AA$1)/IF(OR($T989=0,$T989=""),1,$T989))),IF($T985=справочники!$E$11,POWER($T983,1+$T987*INT((BG$1-$AA$1)/IF(OR($T989=0,$T989=""),1,$T989))),0)))))))</f>
        <v>0</v>
      </c>
      <c r="BH992" s="91">
        <f>IF(BH$8="",0,IF($W978&gt;0,BH978,IF($W980&gt;0,BH980,IF(BH$1=1,$T983,IF($T985=справочники!$E$9,$T983+$T987*INT((BH$1-$AA$1)/IF(OR($T989=0,$T989=""),1,$T989)),IF($T985=справочники!$E$10,$T983*POWER($T987,INT((BH$1-$AA$1)/IF(OR($T989=0,$T989=""),1,$T989))),IF($T985=справочники!$E$11,POWER($T983,1+$T987*INT((BH$1-$AA$1)/IF(OR($T989=0,$T989=""),1,$T989))),0)))))))</f>
        <v>0</v>
      </c>
      <c r="BI992" s="91">
        <f>IF(BI$8="",0,IF($W978&gt;0,BI978,IF($W980&gt;0,BI980,IF(BI$1=1,$T983,IF($T985=справочники!$E$9,$T983+$T987*INT((BI$1-$AA$1)/IF(OR($T989=0,$T989=""),1,$T989)),IF($T985=справочники!$E$10,$T983*POWER($T987,INT((BI$1-$AA$1)/IF(OR($T989=0,$T989=""),1,$T989))),IF($T985=справочники!$E$11,POWER($T983,1+$T987*INT((BI$1-$AA$1)/IF(OR($T989=0,$T989=""),1,$T989))),0)))))))</f>
        <v>0</v>
      </c>
      <c r="BJ992" s="91">
        <f>IF(BJ$8="",0,IF($W978&gt;0,BJ978,IF($W980&gt;0,BJ980,IF(BJ$1=1,$T983,IF($T985=справочники!$E$9,$T983+$T987*INT((BJ$1-$AA$1)/IF(OR($T989=0,$T989=""),1,$T989)),IF($T985=справочники!$E$10,$T983*POWER($T987,INT((BJ$1-$AA$1)/IF(OR($T989=0,$T989=""),1,$T989))),IF($T985=справочники!$E$11,POWER($T983,1+$T987*INT((BJ$1-$AA$1)/IF(OR($T989=0,$T989=""),1,$T989))),0)))))))</f>
        <v>0</v>
      </c>
      <c r="BK992" s="91">
        <f>IF(BK$8="",0,IF($W978&gt;0,BK978,IF($W980&gt;0,BK980,IF(BK$1=1,$T983,IF($T985=справочники!$E$9,$T983+$T987*INT((BK$1-$AA$1)/IF(OR($T989=0,$T989=""),1,$T989)),IF($T985=справочники!$E$10,$T983*POWER($T987,INT((BK$1-$AA$1)/IF(OR($T989=0,$T989=""),1,$T989))),IF($T985=справочники!$E$11,POWER($T983,1+$T987*INT((BK$1-$AA$1)/IF(OR($T989=0,$T989=""),1,$T989))),0)))))))</f>
        <v>0</v>
      </c>
      <c r="BL992" s="91">
        <f>IF(BL$8="",0,IF($W978&gt;0,BL978,IF($W980&gt;0,BL980,IF(BL$1=1,$T983,IF($T985=справочники!$E$9,$T983+$T987*INT((BL$1-$AA$1)/IF(OR($T989=0,$T989=""),1,$T989)),IF($T985=справочники!$E$10,$T983*POWER($T987,INT((BL$1-$AA$1)/IF(OR($T989=0,$T989=""),1,$T989))),IF($T985=справочники!$E$11,POWER($T983,1+$T987*INT((BL$1-$AA$1)/IF(OR($T989=0,$T989=""),1,$T989))),0)))))))</f>
        <v>0</v>
      </c>
      <c r="BM992" s="91">
        <f>IF(BM$8="",0,IF($W978&gt;0,BM978,IF($W980&gt;0,BM980,IF(BM$1=1,$T983,IF($T985=справочники!$E$9,$T983+$T987*INT((BM$1-$AA$1)/IF(OR($T989=0,$T989=""),1,$T989)),IF($T985=справочники!$E$10,$T983*POWER($T987,INT((BM$1-$AA$1)/IF(OR($T989=0,$T989=""),1,$T989))),IF($T985=справочники!$E$11,POWER($T983,1+$T987*INT((BM$1-$AA$1)/IF(OR($T989=0,$T989=""),1,$T989))),0)))))))</f>
        <v>0</v>
      </c>
      <c r="BN992" s="91">
        <f>IF(BN$8="",0,IF($W978&gt;0,BN978,IF($W980&gt;0,BN980,IF(BN$1=1,$T983,IF($T985=справочники!$E$9,$T983+$T987*INT((BN$1-$AA$1)/IF(OR($T989=0,$T989=""),1,$T989)),IF($T985=справочники!$E$10,$T983*POWER($T987,INT((BN$1-$AA$1)/IF(OR($T989=0,$T989=""),1,$T989))),IF($T985=справочники!$E$11,POWER($T983,1+$T987*INT((BN$1-$AA$1)/IF(OR($T989=0,$T989=""),1,$T989))),0)))))))</f>
        <v>0</v>
      </c>
      <c r="BO992" s="91">
        <f>IF(BO$8="",0,IF($W978&gt;0,BO978,IF($W980&gt;0,BO980,IF(BO$1=1,$T983,IF($T985=справочники!$E$9,$T983+$T987*INT((BO$1-$AA$1)/IF(OR($T989=0,$T989=""),1,$T989)),IF($T985=справочники!$E$10,$T983*POWER($T987,INT((BO$1-$AA$1)/IF(OR($T989=0,$T989=""),1,$T989))),IF($T985=справочники!$E$11,POWER($T983,1+$T987*INT((BO$1-$AA$1)/IF(OR($T989=0,$T989=""),1,$T989))),0)))))))</f>
        <v>0</v>
      </c>
      <c r="BP992" s="91">
        <f>IF(BP$8="",0,IF($W978&gt;0,BP978,IF($W980&gt;0,BP980,IF(BP$1=1,$T983,IF($T985=справочники!$E$9,$T983+$T987*INT((BP$1-$AA$1)/IF(OR($T989=0,$T989=""),1,$T989)),IF($T985=справочники!$E$10,$T983*POWER($T987,INT((BP$1-$AA$1)/IF(OR($T989=0,$T989=""),1,$T989))),IF($T985=справочники!$E$11,POWER($T983,1+$T987*INT((BP$1-$AA$1)/IF(OR($T989=0,$T989=""),1,$T989))),0)))))))</f>
        <v>0</v>
      </c>
      <c r="BQ992" s="91">
        <f>IF(BQ$8="",0,IF($W978&gt;0,BQ978,IF($W980&gt;0,BQ980,IF(BQ$1=1,$T983,IF($T985=справочники!$E$9,$T983+$T987*INT((BQ$1-$AA$1)/IF(OR($T989=0,$T989=""),1,$T989)),IF($T985=справочники!$E$10,$T983*POWER($T987,INT((BQ$1-$AA$1)/IF(OR($T989=0,$T989=""),1,$T989))),IF($T985=справочники!$E$11,POWER($T983,1+$T987*INT((BQ$1-$AA$1)/IF(OR($T989=0,$T989=""),1,$T989))),0)))))))</f>
        <v>0</v>
      </c>
      <c r="BR992" s="91">
        <f>IF(BR$8="",0,IF($W978&gt;0,BR978,IF($W980&gt;0,BR980,IF(BR$1=1,$T983,IF($T985=справочники!$E$9,$T983+$T987*INT((BR$1-$AA$1)/IF(OR($T989=0,$T989=""),1,$T989)),IF($T985=справочники!$E$10,$T983*POWER($T987,INT((BR$1-$AA$1)/IF(OR($T989=0,$T989=""),1,$T989))),IF($T985=справочники!$E$11,POWER($T983,1+$T987*INT((BR$1-$AA$1)/IF(OR($T989=0,$T989=""),1,$T989))),0)))))))</f>
        <v>0</v>
      </c>
      <c r="BS992" s="91">
        <f>IF(BS$8="",0,IF($W978&gt;0,BS978,IF($W980&gt;0,BS980,IF(BS$1=1,$T983,IF($T985=справочники!$E$9,$T983+$T987*INT((BS$1-$AA$1)/IF(OR($T989=0,$T989=""),1,$T989)),IF($T985=справочники!$E$10,$T983*POWER($T987,INT((BS$1-$AA$1)/IF(OR($T989=0,$T989=""),1,$T989))),IF($T985=справочники!$E$11,POWER($T983,1+$T987*INT((BS$1-$AA$1)/IF(OR($T989=0,$T989=""),1,$T989))),0)))))))</f>
        <v>0</v>
      </c>
      <c r="BT992" s="91">
        <f>IF(BT$8="",0,IF($W978&gt;0,BT978,IF($W980&gt;0,BT980,IF(BT$1=1,$T983,IF($T985=справочники!$E$9,$T983+$T987*INT((BT$1-$AA$1)/IF(OR($T989=0,$T989=""),1,$T989)),IF($T985=справочники!$E$10,$T983*POWER($T987,INT((BT$1-$AA$1)/IF(OR($T989=0,$T989=""),1,$T989))),IF($T985=справочники!$E$11,POWER($T983,1+$T987*INT((BT$1-$AA$1)/IF(OR($T989=0,$T989=""),1,$T989))),0)))))))</f>
        <v>0</v>
      </c>
      <c r="BU992" s="91">
        <f>IF(BU$8="",0,IF($W978&gt;0,BU978,IF($W980&gt;0,BU980,IF(BU$1=1,$T983,IF($T985=справочники!$E$9,$T983+$T987*INT((BU$1-$AA$1)/IF(OR($T989=0,$T989=""),1,$T989)),IF($T985=справочники!$E$10,$T983*POWER($T987,INT((BU$1-$AA$1)/IF(OR($T989=0,$T989=""),1,$T989))),IF($T985=справочники!$E$11,POWER($T983,1+$T987*INT((BU$1-$AA$1)/IF(OR($T989=0,$T989=""),1,$T989))),0)))))))</f>
        <v>0</v>
      </c>
      <c r="BV992" s="91">
        <f>IF(BV$8="",0,IF($W978&gt;0,BV978,IF($W980&gt;0,BV980,IF(BV$1=1,$T983,IF($T985=справочники!$E$9,$T983+$T987*INT((BV$1-$AA$1)/IF(OR($T989=0,$T989=""),1,$T989)),IF($T985=справочники!$E$10,$T983*POWER($T987,INT((BV$1-$AA$1)/IF(OR($T989=0,$T989=""),1,$T989))),IF($T985=справочники!$E$11,POWER($T983,1+$T987*INT((BV$1-$AA$1)/IF(OR($T989=0,$T989=""),1,$T989))),0)))))))</f>
        <v>0</v>
      </c>
      <c r="BW992" s="91">
        <f>IF(BW$8="",0,IF($W978&gt;0,BW978,IF($W980&gt;0,BW980,IF(BW$1=1,$T983,IF($T985=справочники!$E$9,$T983+$T987*INT((BW$1-$AA$1)/IF(OR($T989=0,$T989=""),1,$T989)),IF($T985=справочники!$E$10,$T983*POWER($T987,INT((BW$1-$AA$1)/IF(OR($T989=0,$T989=""),1,$T989))),IF($T985=справочники!$E$11,POWER($T983,1+$T987*INT((BW$1-$AA$1)/IF(OR($T989=0,$T989=""),1,$T989))),0)))))))</f>
        <v>0</v>
      </c>
      <c r="BX992" s="91">
        <f>IF(BX$8="",0,IF($W978&gt;0,BX978,IF($W980&gt;0,BX980,IF(BX$1=1,$T983,IF($T985=справочники!$E$9,$T983+$T987*INT((BX$1-$AA$1)/IF(OR($T989=0,$T989=""),1,$T989)),IF($T985=справочники!$E$10,$T983*POWER($T987,INT((BX$1-$AA$1)/IF(OR($T989=0,$T989=""),1,$T989))),IF($T985=справочники!$E$11,POWER($T983,1+$T987*INT((BX$1-$AA$1)/IF(OR($T989=0,$T989=""),1,$T989))),0)))))))</f>
        <v>0</v>
      </c>
      <c r="BY992" s="91">
        <f>IF(BY$8="",0,IF($W978&gt;0,BY978,IF($W980&gt;0,BY980,IF(BY$1=1,$T983,IF($T985=справочники!$E$9,$T983+$T987*INT((BY$1-$AA$1)/IF(OR($T989=0,$T989=""),1,$T989)),IF($T985=справочники!$E$10,$T983*POWER($T987,INT((BY$1-$AA$1)/IF(OR($T989=0,$T989=""),1,$T989))),IF($T985=справочники!$E$11,POWER($T983,1+$T987*INT((BY$1-$AA$1)/IF(OR($T989=0,$T989=""),1,$T989))),0)))))))</f>
        <v>0</v>
      </c>
      <c r="BZ992" s="91">
        <f>IF(BZ$8="",0,IF($W978&gt;0,BZ978,IF($W980&gt;0,BZ980,IF(BZ$1=1,$T983,IF($T985=справочники!$E$9,$T983+$T987*INT((BZ$1-$AA$1)/IF(OR($T989=0,$T989=""),1,$T989)),IF($T985=справочники!$E$10,$T983*POWER($T987,INT((BZ$1-$AA$1)/IF(OR($T989=0,$T989=""),1,$T989))),IF($T985=справочники!$E$11,POWER($T983,1+$T987*INT((BZ$1-$AA$1)/IF(OR($T989=0,$T989=""),1,$T989))),0)))))))</f>
        <v>0</v>
      </c>
      <c r="CA992" s="91">
        <f>IF(CA$8="",0,IF($W978&gt;0,CA978,IF($W980&gt;0,CA980,IF(CA$1=1,$T983,IF($T985=справочники!$E$9,$T983+$T987*INT((CA$1-$AA$1)/IF(OR($T989=0,$T989=""),1,$T989)),IF($T985=справочники!$E$10,$T983*POWER($T987,INT((CA$1-$AA$1)/IF(OR($T989=0,$T989=""),1,$T989))),IF($T985=справочники!$E$11,POWER($T983,1+$T987*INT((CA$1-$AA$1)/IF(OR($T989=0,$T989=""),1,$T989))),0)))))))</f>
        <v>0</v>
      </c>
      <c r="CB992" s="91">
        <f>IF(CB$8="",0,IF($W978&gt;0,CB978,IF($W980&gt;0,CB980,IF(CB$1=1,$T983,IF($T985=справочники!$E$9,$T983+$T987*INT((CB$1-$AA$1)/IF(OR($T989=0,$T989=""),1,$T989)),IF($T985=справочники!$E$10,$T983*POWER($T987,INT((CB$1-$AA$1)/IF(OR($T989=0,$T989=""),1,$T989))),IF($T985=справочники!$E$11,POWER($T983,1+$T987*INT((CB$1-$AA$1)/IF(OR($T989=0,$T989=""),1,$T989))),0)))))))</f>
        <v>0</v>
      </c>
      <c r="CC992" s="91">
        <f>IF(CC$8="",0,IF($W978&gt;0,CC978,IF($W980&gt;0,CC980,IF(CC$1=1,$T983,IF($T985=справочники!$E$9,$T983+$T987*INT((CC$1-$AA$1)/IF(OR($T989=0,$T989=""),1,$T989)),IF($T985=справочники!$E$10,$T983*POWER($T987,INT((CC$1-$AA$1)/IF(OR($T989=0,$T989=""),1,$T989))),IF($T985=справочники!$E$11,POWER($T983,1+$T987*INT((CC$1-$AA$1)/IF(OR($T989=0,$T989=""),1,$T989))),0)))))))</f>
        <v>0</v>
      </c>
      <c r="CD992" s="91">
        <f>IF(CD$8="",0,IF($W978&gt;0,CD978,IF($W980&gt;0,CD980,IF(CD$1=1,$T983,IF($T985=справочники!$E$9,$T983+$T987*INT((CD$1-$AA$1)/IF(OR($T989=0,$T989=""),1,$T989)),IF($T985=справочники!$E$10,$T983*POWER($T987,INT((CD$1-$AA$1)/IF(OR($T989=0,$T989=""),1,$T989))),IF($T985=справочники!$E$11,POWER($T983,1+$T987*INT((CD$1-$AA$1)/IF(OR($T989=0,$T989=""),1,$T989))),0)))))))</f>
        <v>0</v>
      </c>
      <c r="CE992" s="91">
        <f>IF(CE$8="",0,IF($W978&gt;0,CE978,IF($W980&gt;0,CE980,IF(CE$1=1,$T983,IF($T985=справочники!$E$9,$T983+$T987*INT((CE$1-$AA$1)/IF(OR($T989=0,$T989=""),1,$T989)),IF($T985=справочники!$E$10,$T983*POWER($T987,INT((CE$1-$AA$1)/IF(OR($T989=0,$T989=""),1,$T989))),IF($T985=справочники!$E$11,POWER($T983,1+$T987*INT((CE$1-$AA$1)/IF(OR($T989=0,$T989=""),1,$T989))),0)))))))</f>
        <v>0</v>
      </c>
      <c r="CF992" s="91">
        <f>IF(CF$8="",0,IF($W978&gt;0,CF978,IF($W980&gt;0,CF980,IF(CF$1=1,$T983,IF($T985=справочники!$E$9,$T983+$T987*INT((CF$1-$AA$1)/IF(OR($T989=0,$T989=""),1,$T989)),IF($T985=справочники!$E$10,$T983*POWER($T987,INT((CF$1-$AA$1)/IF(OR($T989=0,$T989=""),1,$T989))),IF($T985=справочники!$E$11,POWER($T983,1+$T987*INT((CF$1-$AA$1)/IF(OR($T989=0,$T989=""),1,$T989))),0)))))))</f>
        <v>0</v>
      </c>
      <c r="CG992" s="91">
        <f>IF(CG$8="",0,IF($W978&gt;0,CG978,IF($W980&gt;0,CG980,IF(CG$1=1,$T983,IF($T985=справочники!$E$9,$T983+$T987*INT((CG$1-$AA$1)/IF(OR($T989=0,$T989=""),1,$T989)),IF($T985=справочники!$E$10,$T983*POWER($T987,INT((CG$1-$AA$1)/IF(OR($T989=0,$T989=""),1,$T989))),IF($T985=справочники!$E$11,POWER($T983,1+$T987*INT((CG$1-$AA$1)/IF(OR($T989=0,$T989=""),1,$T989))),0)))))))</f>
        <v>0</v>
      </c>
      <c r="CH992" s="91">
        <f>IF(CH$8="",0,IF($W978&gt;0,CH978,IF($W980&gt;0,CH980,IF(CH$1=1,$T983,IF($T985=справочники!$E$9,$T983+$T987*INT((CH$1-$AA$1)/IF(OR($T989=0,$T989=""),1,$T989)),IF($T985=справочники!$E$10,$T983*POWER($T987,INT((CH$1-$AA$1)/IF(OR($T989=0,$T989=""),1,$T989))),IF($T985=справочники!$E$11,POWER($T983,1+$T987*INT((CH$1-$AA$1)/IF(OR($T989=0,$T989=""),1,$T989))),0)))))))</f>
        <v>0</v>
      </c>
      <c r="CI992" s="91">
        <f>IF(CI$8="",0,IF($W978&gt;0,CI978,IF($W980&gt;0,CI980,IF(CI$1=1,$T983,IF($T985=справочники!$E$9,$T983+$T987*INT((CI$1-$AA$1)/IF(OR($T989=0,$T989=""),1,$T989)),IF($T985=справочники!$E$10,$T983*POWER($T987,INT((CI$1-$AA$1)/IF(OR($T989=0,$T989=""),1,$T989))),IF($T985=справочники!$E$11,POWER($T983,1+$T987*INT((CI$1-$AA$1)/IF(OR($T989=0,$T989=""),1,$T989))),0)))))))</f>
        <v>0</v>
      </c>
      <c r="CJ992" s="91">
        <f>IF(CJ$8="",0,IF($W978&gt;0,CJ978,IF($W980&gt;0,CJ980,IF(CJ$1=1,$T983,IF($T985=справочники!$E$9,$T983+$T987*INT((CJ$1-$AA$1)/IF(OR($T989=0,$T989=""),1,$T989)),IF($T985=справочники!$E$10,$T983*POWER($T987,INT((CJ$1-$AA$1)/IF(OR($T989=0,$T989=""),1,$T989))),IF($T985=справочники!$E$11,POWER($T983,1+$T987*INT((CJ$1-$AA$1)/IF(OR($T989=0,$T989=""),1,$T989))),0)))))))</f>
        <v>0</v>
      </c>
      <c r="CK992" s="91">
        <f>IF(CK$8="",0,IF($W978&gt;0,CK978,IF($W980&gt;0,CK980,IF(CK$1=1,$T983,IF($T985=справочники!$E$9,$T983+$T987*INT((CK$1-$AA$1)/IF(OR($T989=0,$T989=""),1,$T989)),IF($T985=справочники!$E$10,$T983*POWER($T987,INT((CK$1-$AA$1)/IF(OR($T989=0,$T989=""),1,$T989))),IF($T985=справочники!$E$11,POWER($T983,1+$T987*INT((CK$1-$AA$1)/IF(OR($T989=0,$T989=""),1,$T989))),0)))))))</f>
        <v>0</v>
      </c>
      <c r="CL992" s="91">
        <f>IF(CL$8="",0,IF($W978&gt;0,CL978,IF($W980&gt;0,CL980,IF(CL$1=1,$T983,IF($T985=справочники!$E$9,$T983+$T987*INT((CL$1-$AA$1)/IF(OR($T989=0,$T989=""),1,$T989)),IF($T985=справочники!$E$10,$T983*POWER($T987,INT((CL$1-$AA$1)/IF(OR($T989=0,$T989=""),1,$T989))),IF($T985=справочники!$E$11,POWER($T983,1+$T987*INT((CL$1-$AA$1)/IF(OR($T989=0,$T989=""),1,$T989))),0)))))))</f>
        <v>0</v>
      </c>
      <c r="CM992" s="91">
        <f>IF(CM$8="",0,IF($W978&gt;0,CM978,IF($W980&gt;0,CM980,IF(CM$1=1,$T983,IF($T985=справочники!$E$9,$T983+$T987*INT((CM$1-$AA$1)/IF(OR($T989=0,$T989=""),1,$T989)),IF($T985=справочники!$E$10,$T983*POWER($T987,INT((CM$1-$AA$1)/IF(OR($T989=0,$T989=""),1,$T989))),IF($T985=справочники!$E$11,POWER($T983,1+$T987*INT((CM$1-$AA$1)/IF(OR($T989=0,$T989=""),1,$T989))),0)))))))</f>
        <v>0</v>
      </c>
      <c r="CN992" s="91">
        <f>IF(CN$8="",0,IF($W978&gt;0,CN978,IF($W980&gt;0,CN980,IF(CN$1=1,$T983,IF($T985=справочники!$E$9,$T983+$T987*INT((CN$1-$AA$1)/IF(OR($T989=0,$T989=""),1,$T989)),IF($T985=справочники!$E$10,$T983*POWER($T987,INT((CN$1-$AA$1)/IF(OR($T989=0,$T989=""),1,$T989))),IF($T985=справочники!$E$11,POWER($T983,1+$T987*INT((CN$1-$AA$1)/IF(OR($T989=0,$T989=""),1,$T989))),0)))))))</f>
        <v>0</v>
      </c>
      <c r="CO992" s="91">
        <f>IF(CO$8="",0,IF($W978&gt;0,CO978,IF($W980&gt;0,CO980,IF(CO$1=1,$T983,IF($T985=справочники!$E$9,$T983+$T987*INT((CO$1-$AA$1)/IF(OR($T989=0,$T989=""),1,$T989)),IF($T985=справочники!$E$10,$T983*POWER($T987,INT((CO$1-$AA$1)/IF(OR($T989=0,$T989=""),1,$T989))),IF($T985=справочники!$E$11,POWER($T983,1+$T987*INT((CO$1-$AA$1)/IF(OR($T989=0,$T989=""),1,$T989))),0)))))))</f>
        <v>0</v>
      </c>
      <c r="CP992" s="91">
        <f>IF(CP$8="",0,IF($W978&gt;0,CP978,IF($W980&gt;0,CP980,IF(CP$1=1,$T983,IF($T985=справочники!$E$9,$T983+$T987*INT((CP$1-$AA$1)/IF(OR($T989=0,$T989=""),1,$T989)),IF($T985=справочники!$E$10,$T983*POWER($T987,INT((CP$1-$AA$1)/IF(OR($T989=0,$T989=""),1,$T989))),IF($T985=справочники!$E$11,POWER($T983,1+$T987*INT((CP$1-$AA$1)/IF(OR($T989=0,$T989=""),1,$T989))),0)))))))</f>
        <v>0</v>
      </c>
      <c r="CQ992" s="91">
        <f>IF(CQ$8="",0,IF($W978&gt;0,CQ978,IF($W980&gt;0,CQ980,IF(CQ$1=1,$T983,IF($T985=справочники!$E$9,$T983+$T987*INT((CQ$1-$AA$1)/IF(OR($T989=0,$T989=""),1,$T989)),IF($T985=справочники!$E$10,$T983*POWER($T987,INT((CQ$1-$AA$1)/IF(OR($T989=0,$T989=""),1,$T989))),IF($T985=справочники!$E$11,POWER($T983,1+$T987*INT((CQ$1-$AA$1)/IF(OR($T989=0,$T989=""),1,$T989))),0)))))))</f>
        <v>0</v>
      </c>
      <c r="CR992" s="91">
        <f>IF(CR$8="",0,IF($W978&gt;0,CR978,IF($W980&gt;0,CR980,IF(CR$1=1,$T983,IF($T985=справочники!$E$9,$T983+$T987*INT((CR$1-$AA$1)/IF(OR($T989=0,$T989=""),1,$T989)),IF($T985=справочники!$E$10,$T983*POWER($T987,INT((CR$1-$AA$1)/IF(OR($T989=0,$T989=""),1,$T989))),IF($T985=справочники!$E$11,POWER($T983,1+$T987*INT((CR$1-$AA$1)/IF(OR($T989=0,$T989=""),1,$T989))),0)))))))</f>
        <v>0</v>
      </c>
      <c r="CS992" s="91">
        <f>IF(CS$8="",0,IF($W978&gt;0,CS978,IF($W980&gt;0,CS980,IF(CS$1=1,$T983,IF($T985=справочники!$E$9,$T983+$T987*INT((CS$1-$AA$1)/IF(OR($T989=0,$T989=""),1,$T989)),IF($T985=справочники!$E$10,$T983*POWER($T987,INT((CS$1-$AA$1)/IF(OR($T989=0,$T989=""),1,$T989))),IF($T985=справочники!$E$11,POWER($T983,1+$T987*INT((CS$1-$AA$1)/IF(OR($T989=0,$T989=""),1,$T989))),0)))))))</f>
        <v>0</v>
      </c>
      <c r="CT992" s="91">
        <f>IF(CT$8="",0,IF($W978&gt;0,CT978,IF($W980&gt;0,CT980,IF(CT$1=1,$T983,IF($T985=справочники!$E$9,$T983+$T987*INT((CT$1-$AA$1)/IF(OR($T989=0,$T989=""),1,$T989)),IF($T985=справочники!$E$10,$T983*POWER($T987,INT((CT$1-$AA$1)/IF(OR($T989=0,$T989=""),1,$T989))),IF($T985=справочники!$E$11,POWER($T983,1+$T987*INT((CT$1-$AA$1)/IF(OR($T989=0,$T989=""),1,$T989))),0)))))))</f>
        <v>0</v>
      </c>
      <c r="CU992" s="91">
        <f>IF(CU$8="",0,IF($W978&gt;0,CU978,IF($W980&gt;0,CU980,IF(CU$1=1,$T983,IF($T985=справочники!$E$9,$T983+$T987*INT((CU$1-$AA$1)/IF(OR($T989=0,$T989=""),1,$T989)),IF($T985=справочники!$E$10,$T983*POWER($T987,INT((CU$1-$AA$1)/IF(OR($T989=0,$T989=""),1,$T989))),IF($T985=справочники!$E$11,POWER($T983,1+$T987*INT((CU$1-$AA$1)/IF(OR($T989=0,$T989=""),1,$T989))),0)))))))</f>
        <v>0</v>
      </c>
      <c r="CV992" s="91">
        <f>IF(CV$8="",0,IF($W978&gt;0,CV978,IF($W980&gt;0,CV980,IF(CV$1=1,$T983,IF($T985=справочники!$E$9,$T983+$T987*INT((CV$1-$AA$1)/IF(OR($T989=0,$T989=""),1,$T989)),IF($T985=справочники!$E$10,$T983*POWER($T987,INT((CV$1-$AA$1)/IF(OR($T989=0,$T989=""),1,$T989))),IF($T985=справочники!$E$11,POWER($T983,1+$T987*INT((CV$1-$AA$1)/IF(OR($T989=0,$T989=""),1,$T989))),0)))))))</f>
        <v>0</v>
      </c>
      <c r="CW992" s="91">
        <f>IF(CW$8="",0,IF($W978&gt;0,CW978,IF($W980&gt;0,CW980,IF(CW$1=1,$T983,IF($T985=справочники!$E$9,$T983+$T987*INT((CW$1-$AA$1)/IF(OR($T989=0,$T989=""),1,$T989)),IF($T985=справочники!$E$10,$T983*POWER($T987,INT((CW$1-$AA$1)/IF(OR($T989=0,$T989=""),1,$T989))),IF($T985=справочники!$E$11,POWER($T983,1+$T987*INT((CW$1-$AA$1)/IF(OR($T989=0,$T989=""),1,$T989))),0)))))))</f>
        <v>0</v>
      </c>
      <c r="CX992" s="91">
        <f>IF(CX$8="",0,IF($W978&gt;0,CX978,IF($W980&gt;0,CX980,IF(CX$1=1,$T983,IF($T985=справочники!$E$9,$T983+$T987*INT((CX$1-$AA$1)/IF(OR($T989=0,$T989=""),1,$T989)),IF($T985=справочники!$E$10,$T983*POWER($T987,INT((CX$1-$AA$1)/IF(OR($T989=0,$T989=""),1,$T989))),IF($T985=справочники!$E$11,POWER($T983,1+$T987*INT((CX$1-$AA$1)/IF(OR($T989=0,$T989=""),1,$T989))),0)))))))</f>
        <v>0</v>
      </c>
      <c r="CY992" s="91">
        <f>IF(CY$8="",0,IF($W978&gt;0,CY978,IF($W980&gt;0,CY980,IF(CY$1=1,$T983,IF($T985=справочники!$E$9,$T983+$T987*INT((CY$1-$AA$1)/IF(OR($T989=0,$T989=""),1,$T989)),IF($T985=справочники!$E$10,$T983*POWER($T987,INT((CY$1-$AA$1)/IF(OR($T989=0,$T989=""),1,$T989))),IF($T985=справочники!$E$11,POWER($T983,1+$T987*INT((CY$1-$AA$1)/IF(OR($T989=0,$T989=""),1,$T989))),0)))))))</f>
        <v>0</v>
      </c>
      <c r="CZ992" s="91">
        <f>IF(CZ$8="",0,IF($W978&gt;0,CZ978,IF($W980&gt;0,CZ980,IF(CZ$1=1,$T983,IF($T985=справочники!$E$9,$T983+$T987*INT((CZ$1-$AA$1)/IF(OR($T989=0,$T989=""),1,$T989)),IF($T985=справочники!$E$10,$T983*POWER($T987,INT((CZ$1-$AA$1)/IF(OR($T989=0,$T989=""),1,$T989))),IF($T985=справочники!$E$11,POWER($T983,1+$T987*INT((CZ$1-$AA$1)/IF(OR($T989=0,$T989=""),1,$T989))),0)))))))</f>
        <v>0</v>
      </c>
      <c r="DA992" s="91">
        <f>IF(DA$8="",0,IF($W978&gt;0,DA978,IF($W980&gt;0,DA980,IF(DA$1=1,$T983,IF($T985=справочники!$E$9,$T983+$T987*INT((DA$1-$AA$1)/IF(OR($T989=0,$T989=""),1,$T989)),IF($T985=справочники!$E$10,$T983*POWER($T987,INT((DA$1-$AA$1)/IF(OR($T989=0,$T989=""),1,$T989))),IF($T985=справочники!$E$11,POWER($T983,1+$T987*INT((DA$1-$AA$1)/IF(OR($T989=0,$T989=""),1,$T989))),0)))))))</f>
        <v>0</v>
      </c>
      <c r="DB992" s="91">
        <f>IF(DB$8="",0,IF($W978&gt;0,DB978,IF($W980&gt;0,DB980,IF(DB$1=1,$T983,IF($T985=справочники!$E$9,$T983+$T987*INT((DB$1-$AA$1)/IF(OR($T989=0,$T989=""),1,$T989)),IF($T985=справочники!$E$10,$T983*POWER($T987,INT((DB$1-$AA$1)/IF(OR($T989=0,$T989=""),1,$T989))),IF($T985=справочники!$E$11,POWER($T983,1+$T987*INT((DB$1-$AA$1)/IF(OR($T989=0,$T989=""),1,$T989))),0)))))))</f>
        <v>0</v>
      </c>
      <c r="DC992" s="91">
        <f>IF(DC$8="",0,IF($W978&gt;0,DC978,IF($W980&gt;0,DC980,IF(DC$1=1,$T983,IF($T985=справочники!$E$9,$T983+$T987*INT((DC$1-$AA$1)/IF(OR($T989=0,$T989=""),1,$T989)),IF($T985=справочники!$E$10,$T983*POWER($T987,INT((DC$1-$AA$1)/IF(OR($T989=0,$T989=""),1,$T989))),IF($T985=справочники!$E$11,POWER($T983,1+$T987*INT((DC$1-$AA$1)/IF(OR($T989=0,$T989=""),1,$T989))),0)))))))</f>
        <v>0</v>
      </c>
      <c r="DD992" s="91">
        <f>IF(DD$8="",0,IF($W978&gt;0,DD978,IF($W980&gt;0,DD980,IF(DD$1=1,$T983,IF($T985=справочники!$E$9,$T983+$T987*INT((DD$1-$AA$1)/IF(OR($T989=0,$T989=""),1,$T989)),IF($T985=справочники!$E$10,$T983*POWER($T987,INT((DD$1-$AA$1)/IF(OR($T989=0,$T989=""),1,$T989))),IF($T985=справочники!$E$11,POWER($T983,1+$T987*INT((DD$1-$AA$1)/IF(OR($T989=0,$T989=""),1,$T989))),0)))))))</f>
        <v>0</v>
      </c>
      <c r="DE992" s="91">
        <f>IF(DE$8="",0,IF($W978&gt;0,DE978,IF($W980&gt;0,DE980,IF(DE$1=1,$T983,IF($T985=справочники!$E$9,$T983+$T987*INT((DE$1-$AA$1)/IF(OR($T989=0,$T989=""),1,$T989)),IF($T985=справочники!$E$10,$T983*POWER($T987,INT((DE$1-$AA$1)/IF(OR($T989=0,$T989=""),1,$T989))),IF($T985=справочники!$E$11,POWER($T983,1+$T987*INT((DE$1-$AA$1)/IF(OR($T989=0,$T989=""),1,$T989))),0)))))))</f>
        <v>0</v>
      </c>
      <c r="DF992" s="91">
        <f>IF(DF$8="",0,IF($W978&gt;0,DF978,IF($W980&gt;0,DF980,IF(DF$1=1,$T983,IF($T985=справочники!$E$9,$T983+$T987*INT((DF$1-$AA$1)/IF(OR($T989=0,$T989=""),1,$T989)),IF($T985=справочники!$E$10,$T983*POWER($T987,INT((DF$1-$AA$1)/IF(OR($T989=0,$T989=""),1,$T989))),IF($T985=справочники!$E$11,POWER($T983,1+$T987*INT((DF$1-$AA$1)/IF(OR($T989=0,$T989=""),1,$T989))),0)))))))</f>
        <v>0</v>
      </c>
      <c r="DG992" s="91">
        <f>IF(DG$8="",0,IF($W978&gt;0,DG978,IF($W980&gt;0,DG980,IF(DG$1=1,$T983,IF($T985=справочники!$E$9,$T983+$T987*INT((DG$1-$AA$1)/IF(OR($T989=0,$T989=""),1,$T989)),IF($T985=справочники!$E$10,$T983*POWER($T987,INT((DG$1-$AA$1)/IF(OR($T989=0,$T989=""),1,$T989))),IF($T985=справочники!$E$11,POWER($T983,1+$T987*INT((DG$1-$AA$1)/IF(OR($T989=0,$T989=""),1,$T989))),0)))))))</f>
        <v>0</v>
      </c>
      <c r="DH992" s="91">
        <f>IF(DH$8="",0,IF($W978&gt;0,DH978,IF($W980&gt;0,DH980,IF(DH$1=1,$T983,IF($T985=справочники!$E$9,$T983+$T987*INT((DH$1-$AA$1)/IF(OR($T989=0,$T989=""),1,$T989)),IF($T985=справочники!$E$10,$T983*POWER($T987,INT((DH$1-$AA$1)/IF(OR($T989=0,$T989=""),1,$T989))),IF($T985=справочники!$E$11,POWER($T983,1+$T987*INT((DH$1-$AA$1)/IF(OR($T989=0,$T989=""),1,$T989))),0)))))))</f>
        <v>0</v>
      </c>
      <c r="DI992" s="91">
        <f>IF(DI$8="",0,IF($W978&gt;0,DI978,IF($W980&gt;0,DI980,IF(DI$1=1,$T983,IF($T985=справочники!$E$9,$T983+$T987*INT((DI$1-$AA$1)/IF(OR($T989=0,$T989=""),1,$T989)),IF($T985=справочники!$E$10,$T983*POWER($T987,INT((DI$1-$AA$1)/IF(OR($T989=0,$T989=""),1,$T989))),IF($T985=справочники!$E$11,POWER($T983,1+$T987*INT((DI$1-$AA$1)/IF(OR($T989=0,$T989=""),1,$T989))),0)))))))</f>
        <v>0</v>
      </c>
      <c r="DJ992" s="91">
        <f>IF(DJ$8="",0,IF($W978&gt;0,DJ978,IF($W980&gt;0,DJ980,IF(DJ$1=1,$T983,IF($T985=справочники!$E$9,$T983+$T987*INT((DJ$1-$AA$1)/IF(OR($T989=0,$T989=""),1,$T989)),IF($T985=справочники!$E$10,$T983*POWER($T987,INT((DJ$1-$AA$1)/IF(OR($T989=0,$T989=""),1,$T989))),IF($T985=справочники!$E$11,POWER($T983,1+$T987*INT((DJ$1-$AA$1)/IF(OR($T989=0,$T989=""),1,$T989))),0)))))))</f>
        <v>0</v>
      </c>
      <c r="DK992" s="91">
        <f>IF(DK$8="",0,IF($W978&gt;0,DK978,IF($W980&gt;0,DK980,IF(DK$1=1,$T983,IF($T985=справочники!$E$9,$T983+$T987*INT((DK$1-$AA$1)/IF(OR($T989=0,$T989=""),1,$T989)),IF($T985=справочники!$E$10,$T983*POWER($T987,INT((DK$1-$AA$1)/IF(OR($T989=0,$T989=""),1,$T989))),IF($T985=справочники!$E$11,POWER($T983,1+$T987*INT((DK$1-$AA$1)/IF(OR($T989=0,$T989=""),1,$T989))),0)))))))</f>
        <v>0</v>
      </c>
      <c r="DL992" s="91">
        <f>IF(DL$8="",0,IF($W978&gt;0,DL978,IF($W980&gt;0,DL980,IF(DL$1=1,$T983,IF($T985=справочники!$E$9,$T983+$T987*INT((DL$1-$AA$1)/IF(OR($T989=0,$T989=""),1,$T989)),IF($T985=справочники!$E$10,$T983*POWER($T987,INT((DL$1-$AA$1)/IF(OR($T989=0,$T989=""),1,$T989))),IF($T985=справочники!$E$11,POWER($T983,1+$T987*INT((DL$1-$AA$1)/IF(OR($T989=0,$T989=""),1,$T989))),0)))))))</f>
        <v>0</v>
      </c>
      <c r="DM992" s="91">
        <f>IF(DM$8="",0,IF($W978&gt;0,DM978,IF($W980&gt;0,DM980,IF(DM$1=1,$T983,IF($T985=справочники!$E$9,$T983+$T987*INT((DM$1-$AA$1)/IF(OR($T989=0,$T989=""),1,$T989)),IF($T985=справочники!$E$10,$T983*POWER($T987,INT((DM$1-$AA$1)/IF(OR($T989=0,$T989=""),1,$T989))),IF($T985=справочники!$E$11,POWER($T983,1+$T987*INT((DM$1-$AA$1)/IF(OR($T989=0,$T989=""),1,$T989))),0)))))))</f>
        <v>0</v>
      </c>
      <c r="DN992" s="91">
        <f>IF(DN$8="",0,IF($W978&gt;0,DN978,IF($W980&gt;0,DN980,IF(DN$1=1,$T983,IF($T985=справочники!$E$9,$T983+$T987*INT((DN$1-$AA$1)/IF(OR($T989=0,$T989=""),1,$T989)),IF($T985=справочники!$E$10,$T983*POWER($T987,INT((DN$1-$AA$1)/IF(OR($T989=0,$T989=""),1,$T989))),IF($T985=справочники!$E$11,POWER($T983,1+$T987*INT((DN$1-$AA$1)/IF(OR($T989=0,$T989=""),1,$T989))),0)))))))</f>
        <v>0</v>
      </c>
      <c r="DO992" s="91">
        <f>IF(DO$8="",0,IF($W978&gt;0,DO978,IF($W980&gt;0,DO980,IF(DO$1=1,$T983,IF($T985=справочники!$E$9,$T983+$T987*INT((DO$1-$AA$1)/IF(OR($T989=0,$T989=""),1,$T989)),IF($T985=справочники!$E$10,$T983*POWER($T987,INT((DO$1-$AA$1)/IF(OR($T989=0,$T989=""),1,$T989))),IF($T985=справочники!$E$11,POWER($T983,1+$T987*INT((DO$1-$AA$1)/IF(OR($T989=0,$T989=""),1,$T989))),0)))))))</f>
        <v>0</v>
      </c>
      <c r="DP992" s="91">
        <f>IF(DP$8="",0,IF($W978&gt;0,DP978,IF($W980&gt;0,DP980,IF(DP$1=1,$T983,IF($T985=справочники!$E$9,$T983+$T987*INT((DP$1-$AA$1)/IF(OR($T989=0,$T989=""),1,$T989)),IF($T985=справочники!$E$10,$T983*POWER($T987,INT((DP$1-$AA$1)/IF(OR($T989=0,$T989=""),1,$T989))),IF($T985=справочники!$E$11,POWER($T983,1+$T987*INT((DP$1-$AA$1)/IF(OR($T989=0,$T989=""),1,$T989))),0)))))))</f>
        <v>0</v>
      </c>
      <c r="DQ992" s="91">
        <f>IF(DQ$8="",0,IF($W978&gt;0,DQ978,IF($W980&gt;0,DQ980,IF(DQ$1=1,$T983,IF($T985=справочники!$E$9,$T983+$T987*INT((DQ$1-$AA$1)/IF(OR($T989=0,$T989=""),1,$T989)),IF($T985=справочники!$E$10,$T983*POWER($T987,INT((DQ$1-$AA$1)/IF(OR($T989=0,$T989=""),1,$T989))),IF($T985=справочники!$E$11,POWER($T983,1+$T987*INT((DQ$1-$AA$1)/IF(OR($T989=0,$T989=""),1,$T989))),0)))))))</f>
        <v>0</v>
      </c>
      <c r="DR992" s="91">
        <f>IF(DR$8="",0,IF($W978&gt;0,DR978,IF($W980&gt;0,DR980,IF(DR$1=1,$T983,IF($T985=справочники!$E$9,$T983+$T987*INT((DR$1-$AA$1)/IF(OR($T989=0,$T989=""),1,$T989)),IF($T985=справочники!$E$10,$T983*POWER($T987,INT((DR$1-$AA$1)/IF(OR($T989=0,$T989=""),1,$T989))),IF($T985=справочники!$E$11,POWER($T983,1+$T987*INT((DR$1-$AA$1)/IF(OR($T989=0,$T989=""),1,$T989))),0)))))))</f>
        <v>0</v>
      </c>
      <c r="DS992" s="91">
        <f>IF(DS$8="",0,IF($W978&gt;0,DS978,IF($W980&gt;0,DS980,IF(DS$1=1,$T983,IF($T985=справочники!$E$9,$T983+$T987*INT((DS$1-$AA$1)/IF(OR($T989=0,$T989=""),1,$T989)),IF($T985=справочники!$E$10,$T983*POWER($T987,INT((DS$1-$AA$1)/IF(OR($T989=0,$T989=""),1,$T989))),IF($T985=справочники!$E$11,POWER($T983,1+$T987*INT((DS$1-$AA$1)/IF(OR($T989=0,$T989=""),1,$T989))),0)))))))</f>
        <v>0</v>
      </c>
      <c r="DT992" s="91">
        <f>IF(DT$8="",0,IF($W978&gt;0,DT978,IF($W980&gt;0,DT980,IF(DT$1=1,$T983,IF($T985=справочники!$E$9,$T983+$T987*INT((DT$1-$AA$1)/IF(OR($T989=0,$T989=""),1,$T989)),IF($T985=справочники!$E$10,$T983*POWER($T987,INT((DT$1-$AA$1)/IF(OR($T989=0,$T989=""),1,$T989))),IF($T985=справочники!$E$11,POWER($T983,1+$T987*INT((DT$1-$AA$1)/IF(OR($T989=0,$T989=""),1,$T989))),0)))))))</f>
        <v>0</v>
      </c>
      <c r="DU992" s="3"/>
      <c r="DV992" s="3"/>
    </row>
    <row r="993" spans="1:126" ht="4.2" customHeight="1">
      <c r="A993" s="1"/>
      <c r="B993" s="1"/>
      <c r="C993" s="13"/>
      <c r="D993" s="13"/>
      <c r="E993" s="262"/>
      <c r="F993" s="13"/>
      <c r="G993" s="302"/>
      <c r="H993" s="13"/>
      <c r="I993" s="13"/>
      <c r="J993" s="13"/>
      <c r="K993" s="13"/>
      <c r="L993" s="13"/>
      <c r="M993" s="14"/>
      <c r="N993" s="13"/>
      <c r="O993" s="13"/>
      <c r="P993" s="14"/>
      <c r="Q993" s="13"/>
      <c r="R993" s="13"/>
      <c r="S993" s="14"/>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c r="BK993" s="176"/>
      <c r="BL993" s="176"/>
      <c r="BM993" s="176"/>
      <c r="BN993" s="176"/>
      <c r="BO993" s="176"/>
      <c r="BP993" s="176"/>
      <c r="BQ993" s="176"/>
      <c r="BR993" s="176"/>
      <c r="BS993" s="176"/>
      <c r="BT993" s="176"/>
      <c r="BU993" s="176"/>
      <c r="BV993" s="176"/>
      <c r="BW993" s="176"/>
      <c r="BX993" s="176"/>
      <c r="BY993" s="176"/>
      <c r="BZ993" s="176"/>
      <c r="CA993" s="176"/>
      <c r="CB993" s="176"/>
      <c r="CC993" s="176"/>
      <c r="CD993" s="176"/>
      <c r="CE993" s="176"/>
      <c r="CF993" s="176"/>
      <c r="CG993" s="176"/>
      <c r="CH993" s="176"/>
      <c r="CI993" s="176"/>
      <c r="CJ993" s="176"/>
      <c r="CK993" s="176"/>
      <c r="CL993" s="176"/>
      <c r="CM993" s="176"/>
      <c r="CN993" s="176"/>
      <c r="CO993" s="176"/>
      <c r="CP993" s="176"/>
      <c r="CQ993" s="176"/>
      <c r="CR993" s="176"/>
      <c r="CS993" s="176"/>
      <c r="CT993" s="176"/>
      <c r="CU993" s="176"/>
      <c r="CV993" s="176"/>
      <c r="CW993" s="176"/>
      <c r="CX993" s="176"/>
      <c r="CY993" s="176"/>
      <c r="CZ993" s="176"/>
      <c r="DA993" s="176"/>
      <c r="DB993" s="176"/>
      <c r="DC993" s="176"/>
      <c r="DD993" s="176"/>
      <c r="DE993" s="176"/>
      <c r="DF993" s="176"/>
      <c r="DG993" s="176"/>
      <c r="DH993" s="176"/>
      <c r="DI993" s="176"/>
      <c r="DJ993" s="176"/>
      <c r="DK993" s="176"/>
      <c r="DL993" s="176"/>
      <c r="DM993" s="176"/>
      <c r="DN993" s="176"/>
      <c r="DO993" s="176"/>
      <c r="DP993" s="176"/>
      <c r="DQ993" s="176"/>
      <c r="DR993" s="176"/>
      <c r="DS993" s="176"/>
      <c r="DT993" s="176"/>
      <c r="DU993" s="1"/>
      <c r="DV993" s="1"/>
    </row>
    <row r="994" spans="1:126" ht="4.2" customHeight="1">
      <c r="A994" s="1"/>
      <c r="B994" s="1"/>
      <c r="C994" s="1"/>
      <c r="D994" s="1"/>
      <c r="E994" s="261"/>
      <c r="F994" s="47"/>
      <c r="G994" s="229"/>
      <c r="H994" s="1"/>
      <c r="I994" s="1"/>
      <c r="J994" s="1"/>
      <c r="K994" s="1"/>
      <c r="L994" s="1"/>
      <c r="M994" s="5"/>
      <c r="N994" s="1"/>
      <c r="O994" s="1"/>
      <c r="P994" s="5"/>
      <c r="Q994" s="1"/>
      <c r="R994" s="1"/>
      <c r="S994" s="5"/>
      <c r="T994" s="7"/>
      <c r="U994" s="23"/>
      <c r="V994" s="1"/>
      <c r="W994" s="11"/>
      <c r="X994" s="10"/>
      <c r="Y994" s="45"/>
      <c r="Z994" s="92"/>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93"/>
      <c r="BO994" s="93"/>
      <c r="BP994" s="93"/>
      <c r="BQ994" s="93"/>
      <c r="BR994" s="93"/>
      <c r="BS994" s="93"/>
      <c r="BT994" s="93"/>
      <c r="BU994" s="93"/>
      <c r="BV994" s="93"/>
      <c r="BW994" s="93"/>
      <c r="BX994" s="93"/>
      <c r="BY994" s="93"/>
      <c r="BZ994" s="93"/>
      <c r="CA994" s="93"/>
      <c r="CB994" s="93"/>
      <c r="CC994" s="93"/>
      <c r="CD994" s="93"/>
      <c r="CE994" s="93"/>
      <c r="CF994" s="93"/>
      <c r="CG994" s="93"/>
      <c r="CH994" s="93"/>
      <c r="CI994" s="93"/>
      <c r="CJ994" s="93"/>
      <c r="CK994" s="93"/>
      <c r="CL994" s="93"/>
      <c r="CM994" s="93"/>
      <c r="CN994" s="93"/>
      <c r="CO994" s="93"/>
      <c r="CP994" s="93"/>
      <c r="CQ994" s="93"/>
      <c r="CR994" s="93"/>
      <c r="CS994" s="93"/>
      <c r="CT994" s="93"/>
      <c r="CU994" s="93"/>
      <c r="CV994" s="93"/>
      <c r="CW994" s="93"/>
      <c r="CX994" s="93"/>
      <c r="CY994" s="93"/>
      <c r="CZ994" s="93"/>
      <c r="DA994" s="93"/>
      <c r="DB994" s="93"/>
      <c r="DC994" s="93"/>
      <c r="DD994" s="93"/>
      <c r="DE994" s="93"/>
      <c r="DF994" s="93"/>
      <c r="DG994" s="93"/>
      <c r="DH994" s="93"/>
      <c r="DI994" s="93"/>
      <c r="DJ994" s="93"/>
      <c r="DK994" s="93"/>
      <c r="DL994" s="93"/>
      <c r="DM994" s="93"/>
      <c r="DN994" s="93"/>
      <c r="DO994" s="93"/>
      <c r="DP994" s="93"/>
      <c r="DQ994" s="93"/>
      <c r="DR994" s="93"/>
      <c r="DS994" s="93"/>
      <c r="DT994" s="93"/>
      <c r="DU994" s="1"/>
      <c r="DV994" s="1"/>
    </row>
    <row r="995" spans="1:126">
      <c r="A995" s="11"/>
      <c r="B995" s="195" t="s">
        <v>182</v>
      </c>
      <c r="C995" s="11"/>
      <c r="D995" s="11"/>
      <c r="E995" s="266"/>
      <c r="F995" s="11"/>
      <c r="G995" s="233"/>
      <c r="H995" s="11"/>
      <c r="I995" s="11"/>
      <c r="J995" s="11"/>
      <c r="K995" s="11"/>
      <c r="L995" s="11"/>
      <c r="M995" s="11"/>
      <c r="N995" s="11"/>
      <c r="O995" s="11"/>
      <c r="P995" s="45"/>
      <c r="Q995" s="11"/>
      <c r="R995" s="11"/>
      <c r="S995" s="11"/>
      <c r="T995" s="203"/>
      <c r="U995" s="11"/>
      <c r="V995" s="11"/>
      <c r="W995" s="11"/>
      <c r="X995" s="10"/>
      <c r="Y995" s="45"/>
      <c r="Z995" s="92"/>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c r="BG995" s="93"/>
      <c r="BH995" s="93"/>
      <c r="BI995" s="93"/>
      <c r="BJ995" s="93"/>
      <c r="BK995" s="93"/>
      <c r="BL995" s="93"/>
      <c r="BM995" s="93"/>
      <c r="BN995" s="93"/>
      <c r="BO995" s="93"/>
      <c r="BP995" s="93"/>
      <c r="BQ995" s="93"/>
      <c r="BR995" s="93"/>
      <c r="BS995" s="93"/>
      <c r="BT995" s="93"/>
      <c r="BU995" s="93"/>
      <c r="BV995" s="93"/>
      <c r="BW995" s="93"/>
      <c r="BX995" s="93"/>
      <c r="BY995" s="93"/>
      <c r="BZ995" s="93"/>
      <c r="CA995" s="93"/>
      <c r="CB995" s="93"/>
      <c r="CC995" s="93"/>
      <c r="CD995" s="93"/>
      <c r="CE995" s="93"/>
      <c r="CF995" s="93"/>
      <c r="CG995" s="93"/>
      <c r="CH995" s="93"/>
      <c r="CI995" s="93"/>
      <c r="CJ995" s="93"/>
      <c r="CK995" s="93"/>
      <c r="CL995" s="93"/>
      <c r="CM995" s="93"/>
      <c r="CN995" s="93"/>
      <c r="CO995" s="93"/>
      <c r="CP995" s="93"/>
      <c r="CQ995" s="93"/>
      <c r="CR995" s="93"/>
      <c r="CS995" s="93"/>
      <c r="CT995" s="93"/>
      <c r="CU995" s="93"/>
      <c r="CV995" s="93"/>
      <c r="CW995" s="93"/>
      <c r="CX995" s="93"/>
      <c r="CY995" s="93"/>
      <c r="CZ995" s="93"/>
      <c r="DA995" s="93"/>
      <c r="DB995" s="93"/>
      <c r="DC995" s="93"/>
      <c r="DD995" s="93"/>
      <c r="DE995" s="93"/>
      <c r="DF995" s="93"/>
      <c r="DG995" s="93"/>
      <c r="DH995" s="93"/>
      <c r="DI995" s="93"/>
      <c r="DJ995" s="93"/>
      <c r="DK995" s="93"/>
      <c r="DL995" s="93"/>
      <c r="DM995" s="93"/>
      <c r="DN995" s="93"/>
      <c r="DO995" s="93"/>
      <c r="DP995" s="93"/>
      <c r="DQ995" s="93"/>
      <c r="DR995" s="93"/>
      <c r="DS995" s="93"/>
      <c r="DT995" s="93"/>
      <c r="DU995" s="1"/>
      <c r="DV995" s="1"/>
    </row>
    <row r="996" spans="1:126" ht="4.2" customHeight="1">
      <c r="A996" s="1"/>
      <c r="B996" s="1"/>
      <c r="C996" s="13"/>
      <c r="D996" s="13"/>
      <c r="E996" s="262"/>
      <c r="F996" s="13"/>
      <c r="G996" s="302"/>
      <c r="H996" s="13"/>
      <c r="I996" s="13"/>
      <c r="J996" s="13"/>
      <c r="K996" s="13"/>
      <c r="L996" s="13"/>
      <c r="M996" s="14"/>
      <c r="N996" s="13"/>
      <c r="O996" s="13"/>
      <c r="P996" s="14"/>
      <c r="Q996" s="13"/>
      <c r="R996" s="13"/>
      <c r="S996" s="14"/>
      <c r="T996" s="176"/>
      <c r="U996" s="23"/>
      <c r="V996" s="1"/>
      <c r="W996" s="11"/>
      <c r="X996" s="10"/>
      <c r="Y996" s="45"/>
      <c r="Z996" s="92"/>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c r="BG996" s="93"/>
      <c r="BH996" s="93"/>
      <c r="BI996" s="93"/>
      <c r="BJ996" s="93"/>
      <c r="BK996" s="93"/>
      <c r="BL996" s="93"/>
      <c r="BM996" s="93"/>
      <c r="BN996" s="93"/>
      <c r="BO996" s="93"/>
      <c r="BP996" s="93"/>
      <c r="BQ996" s="93"/>
      <c r="BR996" s="93"/>
      <c r="BS996" s="93"/>
      <c r="BT996" s="93"/>
      <c r="BU996" s="93"/>
      <c r="BV996" s="93"/>
      <c r="BW996" s="93"/>
      <c r="BX996" s="93"/>
      <c r="BY996" s="93"/>
      <c r="BZ996" s="93"/>
      <c r="CA996" s="93"/>
      <c r="CB996" s="93"/>
      <c r="CC996" s="93"/>
      <c r="CD996" s="93"/>
      <c r="CE996" s="93"/>
      <c r="CF996" s="93"/>
      <c r="CG996" s="93"/>
      <c r="CH996" s="93"/>
      <c r="CI996" s="93"/>
      <c r="CJ996" s="93"/>
      <c r="CK996" s="93"/>
      <c r="CL996" s="93"/>
      <c r="CM996" s="93"/>
      <c r="CN996" s="93"/>
      <c r="CO996" s="93"/>
      <c r="CP996" s="93"/>
      <c r="CQ996" s="93"/>
      <c r="CR996" s="93"/>
      <c r="CS996" s="93"/>
      <c r="CT996" s="93"/>
      <c r="CU996" s="93"/>
      <c r="CV996" s="93"/>
      <c r="CW996" s="93"/>
      <c r="CX996" s="93"/>
      <c r="CY996" s="93"/>
      <c r="CZ996" s="93"/>
      <c r="DA996" s="93"/>
      <c r="DB996" s="93"/>
      <c r="DC996" s="93"/>
      <c r="DD996" s="93"/>
      <c r="DE996" s="93"/>
      <c r="DF996" s="93"/>
      <c r="DG996" s="93"/>
      <c r="DH996" s="93"/>
      <c r="DI996" s="93"/>
      <c r="DJ996" s="93"/>
      <c r="DK996" s="93"/>
      <c r="DL996" s="93"/>
      <c r="DM996" s="93"/>
      <c r="DN996" s="93"/>
      <c r="DO996" s="93"/>
      <c r="DP996" s="93"/>
      <c r="DQ996" s="93"/>
      <c r="DR996" s="93"/>
      <c r="DS996" s="93"/>
      <c r="DT996" s="93"/>
      <c r="DU996" s="1"/>
      <c r="DV996" s="1"/>
    </row>
    <row r="997" spans="1:126">
      <c r="A997" s="1"/>
      <c r="B997" s="1"/>
      <c r="C997" s="1"/>
      <c r="D997" s="196" t="s">
        <v>183</v>
      </c>
      <c r="E997" s="261"/>
      <c r="F997" s="47"/>
      <c r="G997" s="229" t="s">
        <v>6</v>
      </c>
      <c r="H997" s="1"/>
      <c r="I997" s="1" t="s">
        <v>185</v>
      </c>
      <c r="J997" s="1"/>
      <c r="K997" s="1"/>
      <c r="L997" s="1"/>
      <c r="M997" s="5"/>
      <c r="N997" s="18"/>
      <c r="O997" s="1"/>
      <c r="P997" s="5"/>
      <c r="Q997" s="1" t="s">
        <v>25</v>
      </c>
      <c r="R997" s="1"/>
      <c r="S997" s="1"/>
      <c r="T997" s="7"/>
      <c r="U997" s="1"/>
      <c r="V997" s="1"/>
      <c r="W997" s="11"/>
      <c r="X997" s="10"/>
      <c r="Y997" s="5" t="s">
        <v>6</v>
      </c>
      <c r="Z997" s="92"/>
      <c r="AA997" s="198"/>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198"/>
      <c r="BE997" s="198"/>
      <c r="BF997" s="198"/>
      <c r="BG997" s="198"/>
      <c r="BH997" s="198"/>
      <c r="BI997" s="198"/>
      <c r="BJ997" s="198"/>
      <c r="BK997" s="198"/>
      <c r="BL997" s="198"/>
      <c r="BM997" s="198"/>
      <c r="BN997" s="198"/>
      <c r="BO997" s="198"/>
      <c r="BP997" s="198"/>
      <c r="BQ997" s="198"/>
      <c r="BR997" s="198"/>
      <c r="BS997" s="198"/>
      <c r="BT997" s="198"/>
      <c r="BU997" s="198"/>
      <c r="BV997" s="198"/>
      <c r="BW997" s="198"/>
      <c r="BX997" s="198"/>
      <c r="BY997" s="198"/>
      <c r="BZ997" s="198"/>
      <c r="CA997" s="198"/>
      <c r="CB997" s="198"/>
      <c r="CC997" s="198"/>
      <c r="CD997" s="198"/>
      <c r="CE997" s="198"/>
      <c r="CF997" s="198"/>
      <c r="CG997" s="198"/>
      <c r="CH997" s="198"/>
      <c r="CI997" s="198"/>
      <c r="CJ997" s="198"/>
      <c r="CK997" s="198"/>
      <c r="CL997" s="198"/>
      <c r="CM997" s="198"/>
      <c r="CN997" s="198"/>
      <c r="CO997" s="198"/>
      <c r="CP997" s="198"/>
      <c r="CQ997" s="198"/>
      <c r="CR997" s="198"/>
      <c r="CS997" s="198"/>
      <c r="CT997" s="198"/>
      <c r="CU997" s="198"/>
      <c r="CV997" s="198"/>
      <c r="CW997" s="198"/>
      <c r="CX997" s="198"/>
      <c r="CY997" s="198"/>
      <c r="CZ997" s="198"/>
      <c r="DA997" s="198"/>
      <c r="DB997" s="198"/>
      <c r="DC997" s="198"/>
      <c r="DD997" s="198"/>
      <c r="DE997" s="198"/>
      <c r="DF997" s="198"/>
      <c r="DG997" s="198"/>
      <c r="DH997" s="198"/>
      <c r="DI997" s="198"/>
      <c r="DJ997" s="198"/>
      <c r="DK997" s="198"/>
      <c r="DL997" s="198"/>
      <c r="DM997" s="198"/>
      <c r="DN997" s="198"/>
      <c r="DO997" s="198"/>
      <c r="DP997" s="198"/>
      <c r="DQ997" s="198"/>
      <c r="DR997" s="198"/>
      <c r="DS997" s="198"/>
      <c r="DT997" s="198"/>
      <c r="DU997" s="1"/>
      <c r="DV997" s="1"/>
    </row>
    <row r="998" spans="1:126" ht="4.2" customHeight="1">
      <c r="A998" s="1"/>
      <c r="B998" s="1"/>
      <c r="C998" s="1"/>
      <c r="D998" s="13"/>
      <c r="E998" s="262"/>
      <c r="F998" s="13"/>
      <c r="G998" s="302"/>
      <c r="H998" s="13"/>
      <c r="I998" s="13"/>
      <c r="J998" s="13"/>
      <c r="K998" s="13"/>
      <c r="L998" s="13"/>
      <c r="M998" s="14"/>
      <c r="N998" s="13"/>
      <c r="O998" s="13"/>
      <c r="P998" s="14"/>
      <c r="Q998" s="13"/>
      <c r="R998" s="13"/>
      <c r="S998" s="14"/>
      <c r="T998" s="176"/>
      <c r="U998" s="23"/>
      <c r="V998" s="1"/>
      <c r="W998" s="11"/>
      <c r="X998" s="10"/>
      <c r="Y998" s="45"/>
      <c r="Z998" s="92"/>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c r="BG998" s="93"/>
      <c r="BH998" s="93"/>
      <c r="BI998" s="93"/>
      <c r="BJ998" s="93"/>
      <c r="BK998" s="93"/>
      <c r="BL998" s="93"/>
      <c r="BM998" s="93"/>
      <c r="BN998" s="93"/>
      <c r="BO998" s="93"/>
      <c r="BP998" s="93"/>
      <c r="BQ998" s="93"/>
      <c r="BR998" s="93"/>
      <c r="BS998" s="93"/>
      <c r="BT998" s="93"/>
      <c r="BU998" s="93"/>
      <c r="BV998" s="93"/>
      <c r="BW998" s="93"/>
      <c r="BX998" s="93"/>
      <c r="BY998" s="93"/>
      <c r="BZ998" s="93"/>
      <c r="CA998" s="93"/>
      <c r="CB998" s="93"/>
      <c r="CC998" s="93"/>
      <c r="CD998" s="93"/>
      <c r="CE998" s="93"/>
      <c r="CF998" s="93"/>
      <c r="CG998" s="93"/>
      <c r="CH998" s="93"/>
      <c r="CI998" s="93"/>
      <c r="CJ998" s="93"/>
      <c r="CK998" s="93"/>
      <c r="CL998" s="93"/>
      <c r="CM998" s="93"/>
      <c r="CN998" s="93"/>
      <c r="CO998" s="93"/>
      <c r="CP998" s="93"/>
      <c r="CQ998" s="93"/>
      <c r="CR998" s="93"/>
      <c r="CS998" s="93"/>
      <c r="CT998" s="93"/>
      <c r="CU998" s="93"/>
      <c r="CV998" s="93"/>
      <c r="CW998" s="93"/>
      <c r="CX998" s="93"/>
      <c r="CY998" s="93"/>
      <c r="CZ998" s="93"/>
      <c r="DA998" s="93"/>
      <c r="DB998" s="93"/>
      <c r="DC998" s="93"/>
      <c r="DD998" s="93"/>
      <c r="DE998" s="93"/>
      <c r="DF998" s="93"/>
      <c r="DG998" s="93"/>
      <c r="DH998" s="93"/>
      <c r="DI998" s="93"/>
      <c r="DJ998" s="93"/>
      <c r="DK998" s="93"/>
      <c r="DL998" s="93"/>
      <c r="DM998" s="93"/>
      <c r="DN998" s="93"/>
      <c r="DO998" s="93"/>
      <c r="DP998" s="93"/>
      <c r="DQ998" s="93"/>
      <c r="DR998" s="93"/>
      <c r="DS998" s="93"/>
      <c r="DT998" s="93"/>
      <c r="DU998" s="1"/>
      <c r="DV998" s="1"/>
    </row>
    <row r="999" spans="1:126">
      <c r="A999" s="1"/>
      <c r="B999" s="1"/>
      <c r="C999" s="197" t="s">
        <v>66</v>
      </c>
      <c r="D999" s="196" t="s">
        <v>63</v>
      </c>
      <c r="E999" s="261"/>
      <c r="F999" s="47"/>
      <c r="G999" s="229" t="s">
        <v>6</v>
      </c>
      <c r="H999" s="1"/>
      <c r="I999" s="1" t="s">
        <v>186</v>
      </c>
      <c r="J999" s="1"/>
      <c r="K999" s="1"/>
      <c r="L999" s="1"/>
      <c r="M999" s="5"/>
      <c r="N999" s="18"/>
      <c r="O999" s="1"/>
      <c r="P999" s="5"/>
      <c r="Q999" s="1" t="s">
        <v>25</v>
      </c>
      <c r="R999" s="1"/>
      <c r="S999" s="1"/>
      <c r="T999" s="7"/>
      <c r="U999" s="1"/>
      <c r="V999" s="1"/>
      <c r="W999" s="11"/>
      <c r="X999" s="10"/>
      <c r="Y999" s="5" t="s">
        <v>6</v>
      </c>
      <c r="Z999" s="92"/>
      <c r="AA999" s="198"/>
      <c r="AB999" s="199">
        <f>AA999*(1+AB1000)</f>
        <v>0</v>
      </c>
      <c r="AC999" s="199">
        <f t="shared" ref="AC999" si="2608">AB999*(1+AC1000)</f>
        <v>0</v>
      </c>
      <c r="AD999" s="199">
        <f t="shared" ref="AD999" si="2609">AC999*(1+AD1000)</f>
        <v>0</v>
      </c>
      <c r="AE999" s="199">
        <f t="shared" ref="AE999" si="2610">AD999*(1+AE1000)</f>
        <v>0</v>
      </c>
      <c r="AF999" s="199">
        <f t="shared" ref="AF999" si="2611">AE999*(1+AF1000)</f>
        <v>0</v>
      </c>
      <c r="AG999" s="199">
        <f t="shared" ref="AG999" si="2612">AF999*(1+AG1000)</f>
        <v>0</v>
      </c>
      <c r="AH999" s="199">
        <f t="shared" ref="AH999" si="2613">AG999*(1+AH1000)</f>
        <v>0</v>
      </c>
      <c r="AI999" s="199">
        <f t="shared" ref="AI999" si="2614">AH999*(1+AI1000)</f>
        <v>0</v>
      </c>
      <c r="AJ999" s="199">
        <f t="shared" ref="AJ999" si="2615">AI999*(1+AJ1000)</f>
        <v>0</v>
      </c>
      <c r="AK999" s="199">
        <f t="shared" ref="AK999" si="2616">AJ999*(1+AK1000)</f>
        <v>0</v>
      </c>
      <c r="AL999" s="199">
        <f t="shared" ref="AL999" si="2617">AK999*(1+AL1000)</f>
        <v>0</v>
      </c>
      <c r="AM999" s="199">
        <f t="shared" ref="AM999" si="2618">AL999*(1+AM1000)</f>
        <v>0</v>
      </c>
      <c r="AN999" s="199">
        <f t="shared" ref="AN999" si="2619">AM999*(1+AN1000)</f>
        <v>0</v>
      </c>
      <c r="AO999" s="199">
        <f t="shared" ref="AO999" si="2620">AN999*(1+AO1000)</f>
        <v>0</v>
      </c>
      <c r="AP999" s="199">
        <f t="shared" ref="AP999" si="2621">AO999*(1+AP1000)</f>
        <v>0</v>
      </c>
      <c r="AQ999" s="199">
        <f t="shared" ref="AQ999" si="2622">AP999*(1+AQ1000)</f>
        <v>0</v>
      </c>
      <c r="AR999" s="199">
        <f t="shared" ref="AR999" si="2623">AQ999*(1+AR1000)</f>
        <v>0</v>
      </c>
      <c r="AS999" s="199">
        <f t="shared" ref="AS999" si="2624">AR999*(1+AS1000)</f>
        <v>0</v>
      </c>
      <c r="AT999" s="199">
        <f t="shared" ref="AT999" si="2625">AS999*(1+AT1000)</f>
        <v>0</v>
      </c>
      <c r="AU999" s="199">
        <f t="shared" ref="AU999" si="2626">AT999*(1+AU1000)</f>
        <v>0</v>
      </c>
      <c r="AV999" s="199">
        <f t="shared" ref="AV999" si="2627">AU999*(1+AV1000)</f>
        <v>0</v>
      </c>
      <c r="AW999" s="199">
        <f t="shared" ref="AW999" si="2628">AV999*(1+AW1000)</f>
        <v>0</v>
      </c>
      <c r="AX999" s="199">
        <f t="shared" ref="AX999" si="2629">AW999*(1+AX1000)</f>
        <v>0</v>
      </c>
      <c r="AY999" s="199">
        <f t="shared" ref="AY999" si="2630">AX999*(1+AY1000)</f>
        <v>0</v>
      </c>
      <c r="AZ999" s="199">
        <f t="shared" ref="AZ999" si="2631">AY999*(1+AZ1000)</f>
        <v>0</v>
      </c>
      <c r="BA999" s="199">
        <f t="shared" ref="BA999" si="2632">AZ999*(1+BA1000)</f>
        <v>0</v>
      </c>
      <c r="BB999" s="199">
        <f t="shared" ref="BB999" si="2633">BA999*(1+BB1000)</f>
        <v>0</v>
      </c>
      <c r="BC999" s="199">
        <f t="shared" ref="BC999" si="2634">BB999*(1+BC1000)</f>
        <v>0</v>
      </c>
      <c r="BD999" s="199">
        <f t="shared" ref="BD999" si="2635">BC999*(1+BD1000)</f>
        <v>0</v>
      </c>
      <c r="BE999" s="199">
        <f t="shared" ref="BE999" si="2636">BD999*(1+BE1000)</f>
        <v>0</v>
      </c>
      <c r="BF999" s="199">
        <f t="shared" ref="BF999" si="2637">BE999*(1+BF1000)</f>
        <v>0</v>
      </c>
      <c r="BG999" s="199">
        <f t="shared" ref="BG999" si="2638">BF999*(1+BG1000)</f>
        <v>0</v>
      </c>
      <c r="BH999" s="199">
        <f t="shared" ref="BH999" si="2639">BG999*(1+BH1000)</f>
        <v>0</v>
      </c>
      <c r="BI999" s="199">
        <f t="shared" ref="BI999" si="2640">BH999*(1+BI1000)</f>
        <v>0</v>
      </c>
      <c r="BJ999" s="199">
        <f t="shared" ref="BJ999" si="2641">BI999*(1+BJ1000)</f>
        <v>0</v>
      </c>
      <c r="BK999" s="199">
        <f t="shared" ref="BK999" si="2642">BJ999*(1+BK1000)</f>
        <v>0</v>
      </c>
      <c r="BL999" s="199">
        <f t="shared" ref="BL999" si="2643">BK999*(1+BL1000)</f>
        <v>0</v>
      </c>
      <c r="BM999" s="199">
        <f t="shared" ref="BM999" si="2644">BL999*(1+BM1000)</f>
        <v>0</v>
      </c>
      <c r="BN999" s="199">
        <f t="shared" ref="BN999" si="2645">BM999*(1+BN1000)</f>
        <v>0</v>
      </c>
      <c r="BO999" s="199">
        <f t="shared" ref="BO999" si="2646">BN999*(1+BO1000)</f>
        <v>0</v>
      </c>
      <c r="BP999" s="199">
        <f t="shared" ref="BP999" si="2647">BO999*(1+BP1000)</f>
        <v>0</v>
      </c>
      <c r="BQ999" s="199">
        <f t="shared" ref="BQ999" si="2648">BP999*(1+BQ1000)</f>
        <v>0</v>
      </c>
      <c r="BR999" s="199">
        <f t="shared" ref="BR999" si="2649">BQ999*(1+BR1000)</f>
        <v>0</v>
      </c>
      <c r="BS999" s="199">
        <f t="shared" ref="BS999" si="2650">BR999*(1+BS1000)</f>
        <v>0</v>
      </c>
      <c r="BT999" s="199">
        <f t="shared" ref="BT999" si="2651">BS999*(1+BT1000)</f>
        <v>0</v>
      </c>
      <c r="BU999" s="199">
        <f t="shared" ref="BU999" si="2652">BT999*(1+BU1000)</f>
        <v>0</v>
      </c>
      <c r="BV999" s="199">
        <f t="shared" ref="BV999" si="2653">BU999*(1+BV1000)</f>
        <v>0</v>
      </c>
      <c r="BW999" s="199">
        <f t="shared" ref="BW999" si="2654">BV999*(1+BW1000)</f>
        <v>0</v>
      </c>
      <c r="BX999" s="199">
        <f t="shared" ref="BX999" si="2655">BW999*(1+BX1000)</f>
        <v>0</v>
      </c>
      <c r="BY999" s="199">
        <f t="shared" ref="BY999" si="2656">BX999*(1+BY1000)</f>
        <v>0</v>
      </c>
      <c r="BZ999" s="199">
        <f t="shared" ref="BZ999" si="2657">BY999*(1+BZ1000)</f>
        <v>0</v>
      </c>
      <c r="CA999" s="199">
        <f t="shared" ref="CA999" si="2658">BZ999*(1+CA1000)</f>
        <v>0</v>
      </c>
      <c r="CB999" s="199">
        <f t="shared" ref="CB999" si="2659">CA999*(1+CB1000)</f>
        <v>0</v>
      </c>
      <c r="CC999" s="199">
        <f t="shared" ref="CC999" si="2660">CB999*(1+CC1000)</f>
        <v>0</v>
      </c>
      <c r="CD999" s="199">
        <f t="shared" ref="CD999" si="2661">CC999*(1+CD1000)</f>
        <v>0</v>
      </c>
      <c r="CE999" s="199">
        <f t="shared" ref="CE999" si="2662">CD999*(1+CE1000)</f>
        <v>0</v>
      </c>
      <c r="CF999" s="199">
        <f t="shared" ref="CF999" si="2663">CE999*(1+CF1000)</f>
        <v>0</v>
      </c>
      <c r="CG999" s="199">
        <f t="shared" ref="CG999" si="2664">CF999*(1+CG1000)</f>
        <v>0</v>
      </c>
      <c r="CH999" s="199">
        <f t="shared" ref="CH999" si="2665">CG999*(1+CH1000)</f>
        <v>0</v>
      </c>
      <c r="CI999" s="199">
        <f t="shared" ref="CI999" si="2666">CH999*(1+CI1000)</f>
        <v>0</v>
      </c>
      <c r="CJ999" s="199">
        <f t="shared" ref="CJ999" si="2667">CI999*(1+CJ1000)</f>
        <v>0</v>
      </c>
      <c r="CK999" s="199">
        <f t="shared" ref="CK999" si="2668">CJ999*(1+CK1000)</f>
        <v>0</v>
      </c>
      <c r="CL999" s="199">
        <f t="shared" ref="CL999" si="2669">CK999*(1+CL1000)</f>
        <v>0</v>
      </c>
      <c r="CM999" s="199">
        <f t="shared" ref="CM999" si="2670">CL999*(1+CM1000)</f>
        <v>0</v>
      </c>
      <c r="CN999" s="199">
        <f t="shared" ref="CN999" si="2671">CM999*(1+CN1000)</f>
        <v>0</v>
      </c>
      <c r="CO999" s="199">
        <f t="shared" ref="CO999" si="2672">CN999*(1+CO1000)</f>
        <v>0</v>
      </c>
      <c r="CP999" s="199">
        <f t="shared" ref="CP999" si="2673">CO999*(1+CP1000)</f>
        <v>0</v>
      </c>
      <c r="CQ999" s="199">
        <f t="shared" ref="CQ999" si="2674">CP999*(1+CQ1000)</f>
        <v>0</v>
      </c>
      <c r="CR999" s="199">
        <f t="shared" ref="CR999" si="2675">CQ999*(1+CR1000)</f>
        <v>0</v>
      </c>
      <c r="CS999" s="199">
        <f t="shared" ref="CS999" si="2676">CR999*(1+CS1000)</f>
        <v>0</v>
      </c>
      <c r="CT999" s="199">
        <f t="shared" ref="CT999" si="2677">CS999*(1+CT1000)</f>
        <v>0</v>
      </c>
      <c r="CU999" s="199">
        <f t="shared" ref="CU999" si="2678">CT999*(1+CU1000)</f>
        <v>0</v>
      </c>
      <c r="CV999" s="199">
        <f t="shared" ref="CV999" si="2679">CU999*(1+CV1000)</f>
        <v>0</v>
      </c>
      <c r="CW999" s="199">
        <f t="shared" ref="CW999" si="2680">CV999*(1+CW1000)</f>
        <v>0</v>
      </c>
      <c r="CX999" s="199">
        <f t="shared" ref="CX999" si="2681">CW999*(1+CX1000)</f>
        <v>0</v>
      </c>
      <c r="CY999" s="199">
        <f t="shared" ref="CY999" si="2682">CX999*(1+CY1000)</f>
        <v>0</v>
      </c>
      <c r="CZ999" s="199">
        <f t="shared" ref="CZ999" si="2683">CY999*(1+CZ1000)</f>
        <v>0</v>
      </c>
      <c r="DA999" s="199">
        <f t="shared" ref="DA999" si="2684">CZ999*(1+DA1000)</f>
        <v>0</v>
      </c>
      <c r="DB999" s="199">
        <f t="shared" ref="DB999" si="2685">DA999*(1+DB1000)</f>
        <v>0</v>
      </c>
      <c r="DC999" s="199">
        <f t="shared" ref="DC999" si="2686">DB999*(1+DC1000)</f>
        <v>0</v>
      </c>
      <c r="DD999" s="199">
        <f t="shared" ref="DD999" si="2687">DC999*(1+DD1000)</f>
        <v>0</v>
      </c>
      <c r="DE999" s="199">
        <f t="shared" ref="DE999" si="2688">DD999*(1+DE1000)</f>
        <v>0</v>
      </c>
      <c r="DF999" s="199">
        <f t="shared" ref="DF999" si="2689">DE999*(1+DF1000)</f>
        <v>0</v>
      </c>
      <c r="DG999" s="199">
        <f t="shared" ref="DG999" si="2690">DF999*(1+DG1000)</f>
        <v>0</v>
      </c>
      <c r="DH999" s="199">
        <f t="shared" ref="DH999" si="2691">DG999*(1+DH1000)</f>
        <v>0</v>
      </c>
      <c r="DI999" s="199">
        <f t="shared" ref="DI999" si="2692">DH999*(1+DI1000)</f>
        <v>0</v>
      </c>
      <c r="DJ999" s="199">
        <f t="shared" ref="DJ999" si="2693">DI999*(1+DJ1000)</f>
        <v>0</v>
      </c>
      <c r="DK999" s="199">
        <f t="shared" ref="DK999" si="2694">DJ999*(1+DK1000)</f>
        <v>0</v>
      </c>
      <c r="DL999" s="199">
        <f t="shared" ref="DL999" si="2695">DK999*(1+DL1000)</f>
        <v>0</v>
      </c>
      <c r="DM999" s="199">
        <f t="shared" ref="DM999" si="2696">DL999*(1+DM1000)</f>
        <v>0</v>
      </c>
      <c r="DN999" s="199">
        <f t="shared" ref="DN999" si="2697">DM999*(1+DN1000)</f>
        <v>0</v>
      </c>
      <c r="DO999" s="199">
        <f t="shared" ref="DO999" si="2698">DN999*(1+DO1000)</f>
        <v>0</v>
      </c>
      <c r="DP999" s="199">
        <f t="shared" ref="DP999" si="2699">DO999*(1+DP1000)</f>
        <v>0</v>
      </c>
      <c r="DQ999" s="199">
        <f t="shared" ref="DQ999" si="2700">DP999*(1+DQ1000)</f>
        <v>0</v>
      </c>
      <c r="DR999" s="199">
        <f t="shared" ref="DR999" si="2701">DQ999*(1+DR1000)</f>
        <v>0</v>
      </c>
      <c r="DS999" s="199">
        <f t="shared" ref="DS999" si="2702">DR999*(1+DS1000)</f>
        <v>0</v>
      </c>
      <c r="DT999" s="199">
        <f t="shared" ref="DT999" si="2703">DS999*(1+DT1000)</f>
        <v>0</v>
      </c>
      <c r="DU999" s="1"/>
      <c r="DV999" s="1"/>
    </row>
    <row r="1000" spans="1:126">
      <c r="A1000" s="1"/>
      <c r="B1000" s="1"/>
      <c r="C1000" s="1"/>
      <c r="D1000" s="196"/>
      <c r="E1000" s="261"/>
      <c r="F1000" s="47"/>
      <c r="G1000" s="229"/>
      <c r="H1000" s="1"/>
      <c r="I1000" s="1" t="str">
        <f>$I$54</f>
        <v>Приросты мес/мес</v>
      </c>
      <c r="J1000" s="1"/>
      <c r="K1000" s="1"/>
      <c r="L1000" s="1"/>
      <c r="M1000" s="5"/>
      <c r="N1000" s="18"/>
      <c r="O1000" s="1"/>
      <c r="P1000" s="5"/>
      <c r="Q1000" s="1" t="s">
        <v>14</v>
      </c>
      <c r="R1000" s="1"/>
      <c r="S1000" s="1"/>
      <c r="T1000" s="7"/>
      <c r="U1000" s="1"/>
      <c r="V1000" s="1"/>
      <c r="W1000" s="11"/>
      <c r="X1000" s="10"/>
      <c r="Y1000" s="5" t="s">
        <v>6</v>
      </c>
      <c r="Z1000" s="92"/>
      <c r="AA1000" s="93"/>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2"/>
      <c r="BW1000" s="162"/>
      <c r="BX1000" s="162"/>
      <c r="BY1000" s="162"/>
      <c r="BZ1000" s="162"/>
      <c r="CA1000" s="162"/>
      <c r="CB1000" s="162"/>
      <c r="CC1000" s="162"/>
      <c r="CD1000" s="162"/>
      <c r="CE1000" s="162"/>
      <c r="CF1000" s="162"/>
      <c r="CG1000" s="162"/>
      <c r="CH1000" s="162"/>
      <c r="CI1000" s="162"/>
      <c r="CJ1000" s="162"/>
      <c r="CK1000" s="162"/>
      <c r="CL1000" s="162"/>
      <c r="CM1000" s="162"/>
      <c r="CN1000" s="162"/>
      <c r="CO1000" s="162"/>
      <c r="CP1000" s="162"/>
      <c r="CQ1000" s="162"/>
      <c r="CR1000" s="162"/>
      <c r="CS1000" s="162"/>
      <c r="CT1000" s="162"/>
      <c r="CU1000" s="162"/>
      <c r="CV1000" s="162"/>
      <c r="CW1000" s="162"/>
      <c r="CX1000" s="162"/>
      <c r="CY1000" s="162"/>
      <c r="CZ1000" s="162"/>
      <c r="DA1000" s="162"/>
      <c r="DB1000" s="162"/>
      <c r="DC1000" s="162"/>
      <c r="DD1000" s="162"/>
      <c r="DE1000" s="162"/>
      <c r="DF1000" s="162"/>
      <c r="DG1000" s="162"/>
      <c r="DH1000" s="162"/>
      <c r="DI1000" s="162"/>
      <c r="DJ1000" s="162"/>
      <c r="DK1000" s="162"/>
      <c r="DL1000" s="162"/>
      <c r="DM1000" s="162"/>
      <c r="DN1000" s="162"/>
      <c r="DO1000" s="162"/>
      <c r="DP1000" s="162"/>
      <c r="DQ1000" s="162"/>
      <c r="DR1000" s="162"/>
      <c r="DS1000" s="162"/>
      <c r="DT1000" s="162"/>
      <c r="DU1000" s="1"/>
      <c r="DV1000" s="1"/>
    </row>
    <row r="1001" spans="1:126" ht="4.2" customHeight="1">
      <c r="A1001" s="1"/>
      <c r="B1001" s="1"/>
      <c r="C1001" s="1"/>
      <c r="D1001" s="13"/>
      <c r="E1001" s="262"/>
      <c r="F1001" s="13"/>
      <c r="G1001" s="302"/>
      <c r="H1001" s="13"/>
      <c r="I1001" s="13"/>
      <c r="J1001" s="13"/>
      <c r="K1001" s="13"/>
      <c r="L1001" s="13"/>
      <c r="M1001" s="14"/>
      <c r="N1001" s="13"/>
      <c r="O1001" s="13"/>
      <c r="P1001" s="14"/>
      <c r="Q1001" s="13"/>
      <c r="R1001" s="13"/>
      <c r="S1001" s="14"/>
      <c r="T1001" s="176"/>
      <c r="U1001" s="23"/>
      <c r="V1001" s="1"/>
      <c r="W1001" s="11"/>
      <c r="X1001" s="10"/>
      <c r="Y1001" s="45"/>
      <c r="Z1001" s="92"/>
      <c r="AA1001" s="93"/>
      <c r="AB1001" s="93"/>
      <c r="AC1001" s="93"/>
      <c r="AD1001" s="93"/>
      <c r="AE1001" s="93"/>
      <c r="AF1001" s="93"/>
      <c r="AG1001" s="93"/>
      <c r="AH1001" s="93"/>
      <c r="AI1001" s="93"/>
      <c r="AJ1001" s="93"/>
      <c r="AK1001" s="93"/>
      <c r="AL1001" s="93"/>
      <c r="AM1001" s="93"/>
      <c r="AN1001" s="93"/>
      <c r="AO1001" s="93"/>
      <c r="AP1001" s="93"/>
      <c r="AQ1001" s="93"/>
      <c r="AR1001" s="93"/>
      <c r="AS1001" s="93"/>
      <c r="AT1001" s="93"/>
      <c r="AU1001" s="93"/>
      <c r="AV1001" s="93"/>
      <c r="AW1001" s="93"/>
      <c r="AX1001" s="93"/>
      <c r="AY1001" s="93"/>
      <c r="AZ1001" s="93"/>
      <c r="BA1001" s="93"/>
      <c r="BB1001" s="93"/>
      <c r="BC1001" s="93"/>
      <c r="BD1001" s="93"/>
      <c r="BE1001" s="93"/>
      <c r="BF1001" s="93"/>
      <c r="BG1001" s="93"/>
      <c r="BH1001" s="93"/>
      <c r="BI1001" s="93"/>
      <c r="BJ1001" s="93"/>
      <c r="BK1001" s="93"/>
      <c r="BL1001" s="93"/>
      <c r="BM1001" s="93"/>
      <c r="BN1001" s="93"/>
      <c r="BO1001" s="93"/>
      <c r="BP1001" s="93"/>
      <c r="BQ1001" s="93"/>
      <c r="BR1001" s="93"/>
      <c r="BS1001" s="93"/>
      <c r="BT1001" s="93"/>
      <c r="BU1001" s="93"/>
      <c r="BV1001" s="93"/>
      <c r="BW1001" s="93"/>
      <c r="BX1001" s="93"/>
      <c r="BY1001" s="93"/>
      <c r="BZ1001" s="93"/>
      <c r="CA1001" s="93"/>
      <c r="CB1001" s="93"/>
      <c r="CC1001" s="93"/>
      <c r="CD1001" s="93"/>
      <c r="CE1001" s="93"/>
      <c r="CF1001" s="93"/>
      <c r="CG1001" s="93"/>
      <c r="CH1001" s="93"/>
      <c r="CI1001" s="93"/>
      <c r="CJ1001" s="93"/>
      <c r="CK1001" s="93"/>
      <c r="CL1001" s="93"/>
      <c r="CM1001" s="93"/>
      <c r="CN1001" s="93"/>
      <c r="CO1001" s="93"/>
      <c r="CP1001" s="93"/>
      <c r="CQ1001" s="93"/>
      <c r="CR1001" s="93"/>
      <c r="CS1001" s="93"/>
      <c r="CT1001" s="93"/>
      <c r="CU1001" s="93"/>
      <c r="CV1001" s="93"/>
      <c r="CW1001" s="93"/>
      <c r="CX1001" s="93"/>
      <c r="CY1001" s="93"/>
      <c r="CZ1001" s="93"/>
      <c r="DA1001" s="93"/>
      <c r="DB1001" s="93"/>
      <c r="DC1001" s="93"/>
      <c r="DD1001" s="93"/>
      <c r="DE1001" s="93"/>
      <c r="DF1001" s="93"/>
      <c r="DG1001" s="93"/>
      <c r="DH1001" s="93"/>
      <c r="DI1001" s="93"/>
      <c r="DJ1001" s="93"/>
      <c r="DK1001" s="93"/>
      <c r="DL1001" s="93"/>
      <c r="DM1001" s="93"/>
      <c r="DN1001" s="93"/>
      <c r="DO1001" s="93"/>
      <c r="DP1001" s="93"/>
      <c r="DQ1001" s="93"/>
      <c r="DR1001" s="93"/>
      <c r="DS1001" s="93"/>
      <c r="DT1001" s="93"/>
      <c r="DU1001" s="1"/>
      <c r="DV1001" s="1"/>
    </row>
    <row r="1002" spans="1:126">
      <c r="A1002" s="1"/>
      <c r="B1002" s="1"/>
      <c r="C1002" s="197" t="s">
        <v>66</v>
      </c>
      <c r="D1002" s="196" t="s">
        <v>67</v>
      </c>
      <c r="E1002" s="261"/>
      <c r="F1002" s="47"/>
      <c r="G1002" s="229" t="s">
        <v>6</v>
      </c>
      <c r="H1002" s="1"/>
      <c r="I1002" s="1" t="s">
        <v>187</v>
      </c>
      <c r="J1002" s="1"/>
      <c r="K1002" s="1"/>
      <c r="L1002" s="1"/>
      <c r="M1002" s="5"/>
      <c r="N1002" s="18"/>
      <c r="O1002" s="1"/>
      <c r="P1002" s="5"/>
      <c r="Q1002" s="1" t="s">
        <v>25</v>
      </c>
      <c r="R1002" s="1"/>
      <c r="S1002" s="5" t="s">
        <v>6</v>
      </c>
      <c r="T1002" s="202"/>
      <c r="U1002" s="23"/>
      <c r="V1002" s="1"/>
      <c r="W1002" s="11"/>
      <c r="X1002" s="10"/>
      <c r="Y1002" s="45"/>
      <c r="Z1002" s="92"/>
      <c r="AA1002" s="93"/>
      <c r="AB1002" s="93"/>
      <c r="AC1002" s="93"/>
      <c r="AD1002" s="93"/>
      <c r="AE1002" s="93"/>
      <c r="AF1002" s="93"/>
      <c r="AG1002" s="93"/>
      <c r="AH1002" s="93"/>
      <c r="AI1002" s="93"/>
      <c r="AJ1002" s="93"/>
      <c r="AK1002" s="93"/>
      <c r="AL1002" s="93"/>
      <c r="AM1002" s="93"/>
      <c r="AN1002" s="93"/>
      <c r="AO1002" s="93"/>
      <c r="AP1002" s="93"/>
      <c r="AQ1002" s="93"/>
      <c r="AR1002" s="93"/>
      <c r="AS1002" s="93"/>
      <c r="AT1002" s="93"/>
      <c r="AU1002" s="93"/>
      <c r="AV1002" s="93"/>
      <c r="AW1002" s="93"/>
      <c r="AX1002" s="93"/>
      <c r="AY1002" s="93"/>
      <c r="AZ1002" s="93"/>
      <c r="BA1002" s="93"/>
      <c r="BB1002" s="93"/>
      <c r="BC1002" s="93"/>
      <c r="BD1002" s="93"/>
      <c r="BE1002" s="93"/>
      <c r="BF1002" s="93"/>
      <c r="BG1002" s="93"/>
      <c r="BH1002" s="93"/>
      <c r="BI1002" s="93"/>
      <c r="BJ1002" s="93"/>
      <c r="BK1002" s="93"/>
      <c r="BL1002" s="93"/>
      <c r="BM1002" s="93"/>
      <c r="BN1002" s="93"/>
      <c r="BO1002" s="93"/>
      <c r="BP1002" s="93"/>
      <c r="BQ1002" s="93"/>
      <c r="BR1002" s="93"/>
      <c r="BS1002" s="93"/>
      <c r="BT1002" s="93"/>
      <c r="BU1002" s="93"/>
      <c r="BV1002" s="93"/>
      <c r="BW1002" s="93"/>
      <c r="BX1002" s="93"/>
      <c r="BY1002" s="93"/>
      <c r="BZ1002" s="93"/>
      <c r="CA1002" s="93"/>
      <c r="CB1002" s="93"/>
      <c r="CC1002" s="93"/>
      <c r="CD1002" s="93"/>
      <c r="CE1002" s="93"/>
      <c r="CF1002" s="93"/>
      <c r="CG1002" s="93"/>
      <c r="CH1002" s="93"/>
      <c r="CI1002" s="93"/>
      <c r="CJ1002" s="93"/>
      <c r="CK1002" s="93"/>
      <c r="CL1002" s="93"/>
      <c r="CM1002" s="93"/>
      <c r="CN1002" s="93"/>
      <c r="CO1002" s="93"/>
      <c r="CP1002" s="93"/>
      <c r="CQ1002" s="93"/>
      <c r="CR1002" s="93"/>
      <c r="CS1002" s="93"/>
      <c r="CT1002" s="93"/>
      <c r="CU1002" s="93"/>
      <c r="CV1002" s="93"/>
      <c r="CW1002" s="93"/>
      <c r="CX1002" s="93"/>
      <c r="CY1002" s="93"/>
      <c r="CZ1002" s="93"/>
      <c r="DA1002" s="93"/>
      <c r="DB1002" s="93"/>
      <c r="DC1002" s="93"/>
      <c r="DD1002" s="93"/>
      <c r="DE1002" s="93"/>
      <c r="DF1002" s="93"/>
      <c r="DG1002" s="93"/>
      <c r="DH1002" s="93"/>
      <c r="DI1002" s="93"/>
      <c r="DJ1002" s="93"/>
      <c r="DK1002" s="93"/>
      <c r="DL1002" s="93"/>
      <c r="DM1002" s="93"/>
      <c r="DN1002" s="93"/>
      <c r="DO1002" s="93"/>
      <c r="DP1002" s="93"/>
      <c r="DQ1002" s="93"/>
      <c r="DR1002" s="93"/>
      <c r="DS1002" s="93"/>
      <c r="DT1002" s="93"/>
      <c r="DU1002" s="1"/>
      <c r="DV1002" s="1"/>
    </row>
    <row r="1003" spans="1:126" ht="4.2" customHeight="1">
      <c r="A1003" s="1"/>
      <c r="B1003" s="1"/>
      <c r="C1003" s="1"/>
      <c r="D1003" s="1"/>
      <c r="E1003" s="261"/>
      <c r="F1003" s="47"/>
      <c r="G1003" s="229"/>
      <c r="H1003" s="1"/>
      <c r="I1003" s="1"/>
      <c r="J1003" s="1"/>
      <c r="K1003" s="1"/>
      <c r="L1003" s="1"/>
      <c r="M1003" s="5"/>
      <c r="N1003" s="18"/>
      <c r="O1003" s="1"/>
      <c r="P1003" s="5"/>
      <c r="Q1003" s="1"/>
      <c r="R1003" s="1"/>
      <c r="S1003" s="5"/>
      <c r="T1003" s="7"/>
      <c r="U1003" s="23"/>
      <c r="V1003" s="1"/>
      <c r="W1003" s="11"/>
      <c r="X1003" s="10"/>
      <c r="Y1003" s="45"/>
      <c r="Z1003" s="92"/>
      <c r="AA1003" s="93"/>
      <c r="AB1003" s="93"/>
      <c r="AC1003" s="93"/>
      <c r="AD1003" s="93"/>
      <c r="AE1003" s="93"/>
      <c r="AF1003" s="93"/>
      <c r="AG1003" s="93"/>
      <c r="AH1003" s="93"/>
      <c r="AI1003" s="93"/>
      <c r="AJ1003" s="93"/>
      <c r="AK1003" s="93"/>
      <c r="AL1003" s="93"/>
      <c r="AM1003" s="93"/>
      <c r="AN1003" s="93"/>
      <c r="AO1003" s="93"/>
      <c r="AP1003" s="93"/>
      <c r="AQ1003" s="93"/>
      <c r="AR1003" s="93"/>
      <c r="AS1003" s="93"/>
      <c r="AT1003" s="93"/>
      <c r="AU1003" s="93"/>
      <c r="AV1003" s="93"/>
      <c r="AW1003" s="93"/>
      <c r="AX1003" s="93"/>
      <c r="AY1003" s="93"/>
      <c r="AZ1003" s="93"/>
      <c r="BA1003" s="93"/>
      <c r="BB1003" s="93"/>
      <c r="BC1003" s="93"/>
      <c r="BD1003" s="93"/>
      <c r="BE1003" s="93"/>
      <c r="BF1003" s="93"/>
      <c r="BG1003" s="93"/>
      <c r="BH1003" s="93"/>
      <c r="BI1003" s="93"/>
      <c r="BJ1003" s="93"/>
      <c r="BK1003" s="93"/>
      <c r="BL1003" s="93"/>
      <c r="BM1003" s="93"/>
      <c r="BN1003" s="93"/>
      <c r="BO1003" s="93"/>
      <c r="BP1003" s="93"/>
      <c r="BQ1003" s="93"/>
      <c r="BR1003" s="93"/>
      <c r="BS1003" s="93"/>
      <c r="BT1003" s="93"/>
      <c r="BU1003" s="93"/>
      <c r="BV1003" s="93"/>
      <c r="BW1003" s="93"/>
      <c r="BX1003" s="93"/>
      <c r="BY1003" s="93"/>
      <c r="BZ1003" s="93"/>
      <c r="CA1003" s="93"/>
      <c r="CB1003" s="93"/>
      <c r="CC1003" s="93"/>
      <c r="CD1003" s="93"/>
      <c r="CE1003" s="93"/>
      <c r="CF1003" s="93"/>
      <c r="CG1003" s="93"/>
      <c r="CH1003" s="93"/>
      <c r="CI1003" s="93"/>
      <c r="CJ1003" s="93"/>
      <c r="CK1003" s="93"/>
      <c r="CL1003" s="93"/>
      <c r="CM1003" s="93"/>
      <c r="CN1003" s="93"/>
      <c r="CO1003" s="93"/>
      <c r="CP1003" s="93"/>
      <c r="CQ1003" s="93"/>
      <c r="CR1003" s="93"/>
      <c r="CS1003" s="93"/>
      <c r="CT1003" s="93"/>
      <c r="CU1003" s="93"/>
      <c r="CV1003" s="93"/>
      <c r="CW1003" s="93"/>
      <c r="CX1003" s="93"/>
      <c r="CY1003" s="93"/>
      <c r="CZ1003" s="93"/>
      <c r="DA1003" s="93"/>
      <c r="DB1003" s="93"/>
      <c r="DC1003" s="93"/>
      <c r="DD1003" s="93"/>
      <c r="DE1003" s="93"/>
      <c r="DF1003" s="93"/>
      <c r="DG1003" s="93"/>
      <c r="DH1003" s="93"/>
      <c r="DI1003" s="93"/>
      <c r="DJ1003" s="93"/>
      <c r="DK1003" s="93"/>
      <c r="DL1003" s="93"/>
      <c r="DM1003" s="93"/>
      <c r="DN1003" s="93"/>
      <c r="DO1003" s="93"/>
      <c r="DP1003" s="93"/>
      <c r="DQ1003" s="93"/>
      <c r="DR1003" s="93"/>
      <c r="DS1003" s="93"/>
      <c r="DT1003" s="93"/>
      <c r="DU1003" s="1"/>
      <c r="DV1003" s="1"/>
    </row>
    <row r="1004" spans="1:126" s="22" customFormat="1">
      <c r="A1004" s="18"/>
      <c r="B1004" s="18"/>
      <c r="C1004" s="18"/>
      <c r="D1004" s="18"/>
      <c r="E1004" s="267"/>
      <c r="F1004" s="51"/>
      <c r="G1004" s="230"/>
      <c r="H1004" s="18"/>
      <c r="I1004" s="18" t="str">
        <f>$I$58</f>
        <v>скорость прироста</v>
      </c>
      <c r="J1004" s="18"/>
      <c r="K1004" s="18"/>
      <c r="L1004" s="18"/>
      <c r="M1004" s="19"/>
      <c r="N1004" s="18"/>
      <c r="O1004" s="18"/>
      <c r="P1004" s="19"/>
      <c r="Q1004" s="18" t="s">
        <v>12</v>
      </c>
      <c r="R1004" s="18"/>
      <c r="S1004" s="19" t="s">
        <v>6</v>
      </c>
      <c r="T1004" s="204"/>
      <c r="U1004" s="25" t="s">
        <v>7</v>
      </c>
      <c r="V1004" s="18"/>
      <c r="W1004" s="20"/>
      <c r="X1004" s="21"/>
      <c r="Y1004" s="46"/>
      <c r="Z1004" s="95"/>
      <c r="AA1004" s="96"/>
      <c r="AB1004" s="96"/>
      <c r="AC1004" s="96"/>
      <c r="AD1004" s="96"/>
      <c r="AE1004" s="96"/>
      <c r="AF1004" s="96"/>
      <c r="AG1004" s="96"/>
      <c r="AH1004" s="96"/>
      <c r="AI1004" s="96"/>
      <c r="AJ1004" s="96"/>
      <c r="AK1004" s="96"/>
      <c r="AL1004" s="96"/>
      <c r="AM1004" s="96"/>
      <c r="AN1004" s="96"/>
      <c r="AO1004" s="96"/>
      <c r="AP1004" s="96"/>
      <c r="AQ1004" s="96"/>
      <c r="AR1004" s="96"/>
      <c r="AS1004" s="96"/>
      <c r="AT1004" s="96"/>
      <c r="AU1004" s="96"/>
      <c r="AV1004" s="96"/>
      <c r="AW1004" s="96"/>
      <c r="AX1004" s="96"/>
      <c r="AY1004" s="96"/>
      <c r="AZ1004" s="96"/>
      <c r="BA1004" s="96"/>
      <c r="BB1004" s="96"/>
      <c r="BC1004" s="96"/>
      <c r="BD1004" s="96"/>
      <c r="BE1004" s="96"/>
      <c r="BF1004" s="96"/>
      <c r="BG1004" s="96"/>
      <c r="BH1004" s="96"/>
      <c r="BI1004" s="96"/>
      <c r="BJ1004" s="96"/>
      <c r="BK1004" s="96"/>
      <c r="BL1004" s="96"/>
      <c r="BM1004" s="96"/>
      <c r="BN1004" s="96"/>
      <c r="BO1004" s="96"/>
      <c r="BP1004" s="96"/>
      <c r="BQ1004" s="96"/>
      <c r="BR1004" s="96"/>
      <c r="BS1004" s="96"/>
      <c r="BT1004" s="96"/>
      <c r="BU1004" s="96"/>
      <c r="BV1004" s="96"/>
      <c r="BW1004" s="96"/>
      <c r="BX1004" s="96"/>
      <c r="BY1004" s="96"/>
      <c r="BZ1004" s="96"/>
      <c r="CA1004" s="96"/>
      <c r="CB1004" s="96"/>
      <c r="CC1004" s="96"/>
      <c r="CD1004" s="96"/>
      <c r="CE1004" s="96"/>
      <c r="CF1004" s="96"/>
      <c r="CG1004" s="96"/>
      <c r="CH1004" s="96"/>
      <c r="CI1004" s="96"/>
      <c r="CJ1004" s="96"/>
      <c r="CK1004" s="96"/>
      <c r="CL1004" s="96"/>
      <c r="CM1004" s="96"/>
      <c r="CN1004" s="96"/>
      <c r="CO1004" s="96"/>
      <c r="CP1004" s="96"/>
      <c r="CQ1004" s="96"/>
      <c r="CR1004" s="96"/>
      <c r="CS1004" s="96"/>
      <c r="CT1004" s="96"/>
      <c r="CU1004" s="96"/>
      <c r="CV1004" s="96"/>
      <c r="CW1004" s="96"/>
      <c r="CX1004" s="96"/>
      <c r="CY1004" s="96"/>
      <c r="CZ1004" s="96"/>
      <c r="DA1004" s="96"/>
      <c r="DB1004" s="96"/>
      <c r="DC1004" s="96"/>
      <c r="DD1004" s="96"/>
      <c r="DE1004" s="96"/>
      <c r="DF1004" s="96"/>
      <c r="DG1004" s="96"/>
      <c r="DH1004" s="96"/>
      <c r="DI1004" s="96"/>
      <c r="DJ1004" s="96"/>
      <c r="DK1004" s="96"/>
      <c r="DL1004" s="96"/>
      <c r="DM1004" s="96"/>
      <c r="DN1004" s="96"/>
      <c r="DO1004" s="96"/>
      <c r="DP1004" s="96"/>
      <c r="DQ1004" s="96"/>
      <c r="DR1004" s="96"/>
      <c r="DS1004" s="96"/>
      <c r="DT1004" s="96"/>
      <c r="DU1004" s="18"/>
      <c r="DV1004" s="18"/>
    </row>
    <row r="1005" spans="1:126" ht="4.2" customHeight="1">
      <c r="A1005" s="1"/>
      <c r="B1005" s="1"/>
      <c r="C1005" s="1"/>
      <c r="D1005" s="1"/>
      <c r="E1005" s="261"/>
      <c r="F1005" s="47"/>
      <c r="G1005" s="229"/>
      <c r="H1005" s="1"/>
      <c r="I1005" s="1"/>
      <c r="J1005" s="1"/>
      <c r="K1005" s="1"/>
      <c r="L1005" s="1"/>
      <c r="M1005" s="5"/>
      <c r="N1005" s="18"/>
      <c r="O1005" s="1"/>
      <c r="P1005" s="5"/>
      <c r="Q1005" s="1"/>
      <c r="R1005" s="1"/>
      <c r="S1005" s="5"/>
      <c r="T1005" s="7"/>
      <c r="U1005" s="23"/>
      <c r="V1005" s="1"/>
      <c r="W1005" s="11"/>
      <c r="X1005" s="10"/>
      <c r="Y1005" s="45"/>
      <c r="Z1005" s="92"/>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1"/>
      <c r="DV1005" s="1"/>
    </row>
    <row r="1006" spans="1:126" s="22" customFormat="1">
      <c r="A1006" s="18"/>
      <c r="B1006" s="18"/>
      <c r="C1006" s="18"/>
      <c r="D1006" s="18"/>
      <c r="E1006" s="267"/>
      <c r="F1006" s="51"/>
      <c r="G1006" s="230"/>
      <c r="H1006" s="18"/>
      <c r="I1006" s="18" t="str">
        <f>$I$60</f>
        <v>коэффициент (q) прироста</v>
      </c>
      <c r="J1006" s="18"/>
      <c r="K1006" s="18"/>
      <c r="L1006" s="18"/>
      <c r="M1006" s="19"/>
      <c r="N1006" s="18"/>
      <c r="O1006" s="18"/>
      <c r="P1006" s="19"/>
      <c r="Q1006" s="18" t="str">
        <f>IF(T1004=справочники!$E$9,"a+qx",IF(T1004=справочники!$E$10,"aq^x",IF(T1004=справочники!$E$11,"a^(1+qx)","??")))</f>
        <v>??</v>
      </c>
      <c r="R1006" s="18"/>
      <c r="S1006" s="19" t="s">
        <v>6</v>
      </c>
      <c r="T1006" s="212"/>
      <c r="U1006" s="25"/>
      <c r="V1006" s="18"/>
      <c r="W1006" s="20"/>
      <c r="X1006" s="21"/>
      <c r="Y1006" s="46"/>
      <c r="Z1006" s="95"/>
      <c r="AA1006" s="96"/>
      <c r="AB1006" s="96"/>
      <c r="AC1006" s="96"/>
      <c r="AD1006" s="96"/>
      <c r="AE1006" s="96"/>
      <c r="AF1006" s="96"/>
      <c r="AG1006" s="96"/>
      <c r="AH1006" s="96"/>
      <c r="AI1006" s="96"/>
      <c r="AJ1006" s="96"/>
      <c r="AK1006" s="96"/>
      <c r="AL1006" s="96"/>
      <c r="AM1006" s="96"/>
      <c r="AN1006" s="96"/>
      <c r="AO1006" s="96"/>
      <c r="AP1006" s="96"/>
      <c r="AQ1006" s="96"/>
      <c r="AR1006" s="96"/>
      <c r="AS1006" s="96"/>
      <c r="AT1006" s="96"/>
      <c r="AU1006" s="96"/>
      <c r="AV1006" s="96"/>
      <c r="AW1006" s="96"/>
      <c r="AX1006" s="96"/>
      <c r="AY1006" s="96"/>
      <c r="AZ1006" s="96"/>
      <c r="BA1006" s="96"/>
      <c r="BB1006" s="96"/>
      <c r="BC1006" s="96"/>
      <c r="BD1006" s="96"/>
      <c r="BE1006" s="96"/>
      <c r="BF1006" s="96"/>
      <c r="BG1006" s="96"/>
      <c r="BH1006" s="96"/>
      <c r="BI1006" s="96"/>
      <c r="BJ1006" s="96"/>
      <c r="BK1006" s="96"/>
      <c r="BL1006" s="96"/>
      <c r="BM1006" s="96"/>
      <c r="BN1006" s="96"/>
      <c r="BO1006" s="96"/>
      <c r="BP1006" s="96"/>
      <c r="BQ1006" s="96"/>
      <c r="BR1006" s="96"/>
      <c r="BS1006" s="96"/>
      <c r="BT1006" s="96"/>
      <c r="BU1006" s="96"/>
      <c r="BV1006" s="96"/>
      <c r="BW1006" s="96"/>
      <c r="BX1006" s="96"/>
      <c r="BY1006" s="96"/>
      <c r="BZ1006" s="96"/>
      <c r="CA1006" s="96"/>
      <c r="CB1006" s="96"/>
      <c r="CC1006" s="96"/>
      <c r="CD1006" s="96"/>
      <c r="CE1006" s="96"/>
      <c r="CF1006" s="96"/>
      <c r="CG1006" s="96"/>
      <c r="CH1006" s="96"/>
      <c r="CI1006" s="96"/>
      <c r="CJ1006" s="96"/>
      <c r="CK1006" s="96"/>
      <c r="CL1006" s="96"/>
      <c r="CM1006" s="96"/>
      <c r="CN1006" s="96"/>
      <c r="CO1006" s="96"/>
      <c r="CP1006" s="96"/>
      <c r="CQ1006" s="96"/>
      <c r="CR1006" s="96"/>
      <c r="CS1006" s="96"/>
      <c r="CT1006" s="96"/>
      <c r="CU1006" s="96"/>
      <c r="CV1006" s="96"/>
      <c r="CW1006" s="96"/>
      <c r="CX1006" s="96"/>
      <c r="CY1006" s="96"/>
      <c r="CZ1006" s="96"/>
      <c r="DA1006" s="96"/>
      <c r="DB1006" s="96"/>
      <c r="DC1006" s="96"/>
      <c r="DD1006" s="96"/>
      <c r="DE1006" s="96"/>
      <c r="DF1006" s="96"/>
      <c r="DG1006" s="96"/>
      <c r="DH1006" s="96"/>
      <c r="DI1006" s="96"/>
      <c r="DJ1006" s="96"/>
      <c r="DK1006" s="96"/>
      <c r="DL1006" s="96"/>
      <c r="DM1006" s="96"/>
      <c r="DN1006" s="96"/>
      <c r="DO1006" s="96"/>
      <c r="DP1006" s="96"/>
      <c r="DQ1006" s="96"/>
      <c r="DR1006" s="96"/>
      <c r="DS1006" s="96"/>
      <c r="DT1006" s="96"/>
      <c r="DU1006" s="18"/>
      <c r="DV1006" s="18"/>
    </row>
    <row r="1007" spans="1:126" ht="4.2" customHeight="1">
      <c r="A1007" s="1"/>
      <c r="B1007" s="1"/>
      <c r="C1007" s="1"/>
      <c r="D1007" s="1"/>
      <c r="E1007" s="261"/>
      <c r="F1007" s="47"/>
      <c r="G1007" s="229"/>
      <c r="H1007" s="1"/>
      <c r="I1007" s="1"/>
      <c r="J1007" s="1"/>
      <c r="K1007" s="1"/>
      <c r="L1007" s="1"/>
      <c r="M1007" s="5"/>
      <c r="N1007" s="1"/>
      <c r="O1007" s="1"/>
      <c r="P1007" s="5"/>
      <c r="Q1007" s="1"/>
      <c r="R1007" s="1"/>
      <c r="S1007" s="5"/>
      <c r="T1007" s="7"/>
      <c r="U1007" s="23"/>
      <c r="V1007" s="1"/>
      <c r="W1007" s="11"/>
      <c r="X1007" s="10"/>
      <c r="Y1007" s="45"/>
      <c r="Z1007" s="92"/>
      <c r="AA1007" s="93"/>
      <c r="AB1007" s="93"/>
      <c r="AC1007" s="93"/>
      <c r="AD1007" s="93"/>
      <c r="AE1007" s="93"/>
      <c r="AF1007" s="93"/>
      <c r="AG1007" s="93"/>
      <c r="AH1007" s="93"/>
      <c r="AI1007" s="93"/>
      <c r="AJ1007" s="93"/>
      <c r="AK1007" s="93"/>
      <c r="AL1007" s="93"/>
      <c r="AM1007" s="93"/>
      <c r="AN1007" s="93"/>
      <c r="AO1007" s="93"/>
      <c r="AP1007" s="93"/>
      <c r="AQ1007" s="93"/>
      <c r="AR1007" s="93"/>
      <c r="AS1007" s="93"/>
      <c r="AT1007" s="93"/>
      <c r="AU1007" s="93"/>
      <c r="AV1007" s="93"/>
      <c r="AW1007" s="93"/>
      <c r="AX1007" s="93"/>
      <c r="AY1007" s="93"/>
      <c r="AZ1007" s="93"/>
      <c r="BA1007" s="93"/>
      <c r="BB1007" s="93"/>
      <c r="BC1007" s="93"/>
      <c r="BD1007" s="93"/>
      <c r="BE1007" s="93"/>
      <c r="BF1007" s="93"/>
      <c r="BG1007" s="93"/>
      <c r="BH1007" s="93"/>
      <c r="BI1007" s="93"/>
      <c r="BJ1007" s="93"/>
      <c r="BK1007" s="93"/>
      <c r="BL1007" s="93"/>
      <c r="BM1007" s="93"/>
      <c r="BN1007" s="93"/>
      <c r="BO1007" s="93"/>
      <c r="BP1007" s="93"/>
      <c r="BQ1007" s="93"/>
      <c r="BR1007" s="93"/>
      <c r="BS1007" s="93"/>
      <c r="BT1007" s="93"/>
      <c r="BU1007" s="93"/>
      <c r="BV1007" s="93"/>
      <c r="BW1007" s="93"/>
      <c r="BX1007" s="93"/>
      <c r="BY1007" s="93"/>
      <c r="BZ1007" s="93"/>
      <c r="CA1007" s="93"/>
      <c r="CB1007" s="93"/>
      <c r="CC1007" s="93"/>
      <c r="CD1007" s="93"/>
      <c r="CE1007" s="93"/>
      <c r="CF1007" s="93"/>
      <c r="CG1007" s="93"/>
      <c r="CH1007" s="93"/>
      <c r="CI1007" s="93"/>
      <c r="CJ1007" s="93"/>
      <c r="CK1007" s="93"/>
      <c r="CL1007" s="93"/>
      <c r="CM1007" s="93"/>
      <c r="CN1007" s="93"/>
      <c r="CO1007" s="93"/>
      <c r="CP1007" s="93"/>
      <c r="CQ1007" s="93"/>
      <c r="CR1007" s="93"/>
      <c r="CS1007" s="93"/>
      <c r="CT1007" s="93"/>
      <c r="CU1007" s="93"/>
      <c r="CV1007" s="93"/>
      <c r="CW1007" s="93"/>
      <c r="CX1007" s="93"/>
      <c r="CY1007" s="93"/>
      <c r="CZ1007" s="93"/>
      <c r="DA1007" s="93"/>
      <c r="DB1007" s="93"/>
      <c r="DC1007" s="93"/>
      <c r="DD1007" s="93"/>
      <c r="DE1007" s="93"/>
      <c r="DF1007" s="93"/>
      <c r="DG1007" s="93"/>
      <c r="DH1007" s="93"/>
      <c r="DI1007" s="93"/>
      <c r="DJ1007" s="93"/>
      <c r="DK1007" s="93"/>
      <c r="DL1007" s="93"/>
      <c r="DM1007" s="93"/>
      <c r="DN1007" s="93"/>
      <c r="DO1007" s="93"/>
      <c r="DP1007" s="93"/>
      <c r="DQ1007" s="93"/>
      <c r="DR1007" s="93"/>
      <c r="DS1007" s="93"/>
      <c r="DT1007" s="93"/>
      <c r="DU1007" s="1"/>
      <c r="DV1007" s="1"/>
    </row>
    <row r="1008" spans="1:126" s="22" customFormat="1">
      <c r="A1008" s="18"/>
      <c r="B1008" s="18"/>
      <c r="C1008" s="18"/>
      <c r="D1008" s="18"/>
      <c r="E1008" s="267"/>
      <c r="F1008" s="51"/>
      <c r="G1008" s="230"/>
      <c r="H1008" s="18"/>
      <c r="I1008" s="18" t="str">
        <f>справочники!$T$6</f>
        <v>частота прироста</v>
      </c>
      <c r="J1008" s="18"/>
      <c r="K1008" s="18"/>
      <c r="L1008" s="18"/>
      <c r="M1008" s="19"/>
      <c r="N1008" s="18"/>
      <c r="O1008" s="18"/>
      <c r="P1008" s="19"/>
      <c r="Q1008" s="18" t="s">
        <v>69</v>
      </c>
      <c r="R1008" s="18"/>
      <c r="S1008" s="19" t="s">
        <v>6</v>
      </c>
      <c r="T1008" s="205"/>
      <c r="U1008" s="25" t="s">
        <v>7</v>
      </c>
      <c r="V1008" s="18"/>
      <c r="W1008" s="20"/>
      <c r="X1008" s="21"/>
      <c r="Y1008" s="46"/>
      <c r="Z1008" s="95"/>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96"/>
      <c r="AZ1008" s="96"/>
      <c r="BA1008" s="96"/>
      <c r="BB1008" s="96"/>
      <c r="BC1008" s="96"/>
      <c r="BD1008" s="96"/>
      <c r="BE1008" s="96"/>
      <c r="BF1008" s="96"/>
      <c r="BG1008" s="96"/>
      <c r="BH1008" s="96"/>
      <c r="BI1008" s="96"/>
      <c r="BJ1008" s="96"/>
      <c r="BK1008" s="96"/>
      <c r="BL1008" s="96"/>
      <c r="BM1008" s="96"/>
      <c r="BN1008" s="96"/>
      <c r="BO1008" s="96"/>
      <c r="BP1008" s="96"/>
      <c r="BQ1008" s="96"/>
      <c r="BR1008" s="96"/>
      <c r="BS1008" s="96"/>
      <c r="BT1008" s="96"/>
      <c r="BU1008" s="96"/>
      <c r="BV1008" s="96"/>
      <c r="BW1008" s="96"/>
      <c r="BX1008" s="96"/>
      <c r="BY1008" s="96"/>
      <c r="BZ1008" s="96"/>
      <c r="CA1008" s="96"/>
      <c r="CB1008" s="96"/>
      <c r="CC1008" s="96"/>
      <c r="CD1008" s="96"/>
      <c r="CE1008" s="96"/>
      <c r="CF1008" s="96"/>
      <c r="CG1008" s="96"/>
      <c r="CH1008" s="96"/>
      <c r="CI1008" s="96"/>
      <c r="CJ1008" s="96"/>
      <c r="CK1008" s="96"/>
      <c r="CL1008" s="96"/>
      <c r="CM1008" s="96"/>
      <c r="CN1008" s="96"/>
      <c r="CO1008" s="96"/>
      <c r="CP1008" s="96"/>
      <c r="CQ1008" s="96"/>
      <c r="CR1008" s="96"/>
      <c r="CS1008" s="96"/>
      <c r="CT1008" s="96"/>
      <c r="CU1008" s="96"/>
      <c r="CV1008" s="96"/>
      <c r="CW1008" s="96"/>
      <c r="CX1008" s="96"/>
      <c r="CY1008" s="96"/>
      <c r="CZ1008" s="96"/>
      <c r="DA1008" s="96"/>
      <c r="DB1008" s="96"/>
      <c r="DC1008" s="96"/>
      <c r="DD1008" s="96"/>
      <c r="DE1008" s="96"/>
      <c r="DF1008" s="96"/>
      <c r="DG1008" s="96"/>
      <c r="DH1008" s="96"/>
      <c r="DI1008" s="96"/>
      <c r="DJ1008" s="96"/>
      <c r="DK1008" s="96"/>
      <c r="DL1008" s="96"/>
      <c r="DM1008" s="96"/>
      <c r="DN1008" s="96"/>
      <c r="DO1008" s="96"/>
      <c r="DP1008" s="96"/>
      <c r="DQ1008" s="96"/>
      <c r="DR1008" s="96"/>
      <c r="DS1008" s="96"/>
      <c r="DT1008" s="96"/>
      <c r="DU1008" s="18"/>
      <c r="DV1008" s="18"/>
    </row>
    <row r="1009" spans="1:126" ht="4.2" customHeight="1">
      <c r="A1009" s="1"/>
      <c r="B1009" s="1"/>
      <c r="C1009" s="1"/>
      <c r="D1009" s="13"/>
      <c r="E1009" s="262"/>
      <c r="F1009" s="13"/>
      <c r="G1009" s="302"/>
      <c r="H1009" s="13"/>
      <c r="I1009" s="13"/>
      <c r="J1009" s="13"/>
      <c r="K1009" s="13"/>
      <c r="L1009" s="13"/>
      <c r="M1009" s="14"/>
      <c r="N1009" s="13"/>
      <c r="O1009" s="13"/>
      <c r="P1009" s="14"/>
      <c r="Q1009" s="13"/>
      <c r="R1009" s="13"/>
      <c r="S1009" s="14"/>
      <c r="T1009" s="176"/>
      <c r="U1009" s="23"/>
      <c r="V1009" s="1"/>
      <c r="W1009" s="11"/>
      <c r="X1009" s="10"/>
      <c r="Y1009" s="45"/>
      <c r="Z1009" s="92"/>
      <c r="AA1009" s="93"/>
      <c r="AB1009" s="93"/>
      <c r="AC1009" s="93"/>
      <c r="AD1009" s="93"/>
      <c r="AE1009" s="93"/>
      <c r="AF1009" s="93"/>
      <c r="AG1009" s="93"/>
      <c r="AH1009" s="93"/>
      <c r="AI1009" s="93"/>
      <c r="AJ1009" s="93"/>
      <c r="AK1009" s="93"/>
      <c r="AL1009" s="93"/>
      <c r="AM1009" s="93"/>
      <c r="AN1009" s="93"/>
      <c r="AO1009" s="93"/>
      <c r="AP1009" s="93"/>
      <c r="AQ1009" s="93"/>
      <c r="AR1009" s="93"/>
      <c r="AS1009" s="93"/>
      <c r="AT1009" s="93"/>
      <c r="AU1009" s="93"/>
      <c r="AV1009" s="93"/>
      <c r="AW1009" s="93"/>
      <c r="AX1009" s="93"/>
      <c r="AY1009" s="93"/>
      <c r="AZ1009" s="93"/>
      <c r="BA1009" s="93"/>
      <c r="BB1009" s="93"/>
      <c r="BC1009" s="93"/>
      <c r="BD1009" s="93"/>
      <c r="BE1009" s="93"/>
      <c r="BF1009" s="93"/>
      <c r="BG1009" s="93"/>
      <c r="BH1009" s="93"/>
      <c r="BI1009" s="93"/>
      <c r="BJ1009" s="93"/>
      <c r="BK1009" s="93"/>
      <c r="BL1009" s="93"/>
      <c r="BM1009" s="93"/>
      <c r="BN1009" s="93"/>
      <c r="BO1009" s="93"/>
      <c r="BP1009" s="93"/>
      <c r="BQ1009" s="93"/>
      <c r="BR1009" s="93"/>
      <c r="BS1009" s="93"/>
      <c r="BT1009" s="93"/>
      <c r="BU1009" s="93"/>
      <c r="BV1009" s="93"/>
      <c r="BW1009" s="93"/>
      <c r="BX1009" s="93"/>
      <c r="BY1009" s="93"/>
      <c r="BZ1009" s="93"/>
      <c r="CA1009" s="93"/>
      <c r="CB1009" s="93"/>
      <c r="CC1009" s="93"/>
      <c r="CD1009" s="93"/>
      <c r="CE1009" s="93"/>
      <c r="CF1009" s="93"/>
      <c r="CG1009" s="93"/>
      <c r="CH1009" s="93"/>
      <c r="CI1009" s="93"/>
      <c r="CJ1009" s="93"/>
      <c r="CK1009" s="93"/>
      <c r="CL1009" s="93"/>
      <c r="CM1009" s="93"/>
      <c r="CN1009" s="93"/>
      <c r="CO1009" s="93"/>
      <c r="CP1009" s="93"/>
      <c r="CQ1009" s="93"/>
      <c r="CR1009" s="93"/>
      <c r="CS1009" s="93"/>
      <c r="CT1009" s="93"/>
      <c r="CU1009" s="93"/>
      <c r="CV1009" s="93"/>
      <c r="CW1009" s="93"/>
      <c r="CX1009" s="93"/>
      <c r="CY1009" s="93"/>
      <c r="CZ1009" s="93"/>
      <c r="DA1009" s="93"/>
      <c r="DB1009" s="93"/>
      <c r="DC1009" s="93"/>
      <c r="DD1009" s="93"/>
      <c r="DE1009" s="93"/>
      <c r="DF1009" s="93"/>
      <c r="DG1009" s="93"/>
      <c r="DH1009" s="93"/>
      <c r="DI1009" s="93"/>
      <c r="DJ1009" s="93"/>
      <c r="DK1009" s="93"/>
      <c r="DL1009" s="93"/>
      <c r="DM1009" s="93"/>
      <c r="DN1009" s="93"/>
      <c r="DO1009" s="93"/>
      <c r="DP1009" s="93"/>
      <c r="DQ1009" s="93"/>
      <c r="DR1009" s="93"/>
      <c r="DS1009" s="93"/>
      <c r="DT1009" s="93"/>
      <c r="DU1009" s="1"/>
      <c r="DV1009" s="1"/>
    </row>
    <row r="1010" spans="1:126" ht="4.2" customHeight="1">
      <c r="A1010" s="1"/>
      <c r="B1010" s="1"/>
      <c r="C1010" s="1"/>
      <c r="D1010" s="1"/>
      <c r="E1010" s="261"/>
      <c r="F1010" s="47"/>
      <c r="G1010" s="229"/>
      <c r="H1010" s="1"/>
      <c r="I1010" s="1"/>
      <c r="J1010" s="1"/>
      <c r="K1010" s="1"/>
      <c r="L1010" s="1"/>
      <c r="M1010" s="5"/>
      <c r="N1010" s="1"/>
      <c r="O1010" s="1"/>
      <c r="P1010" s="5"/>
      <c r="Q1010" s="1"/>
      <c r="R1010" s="1"/>
      <c r="S1010" s="5"/>
      <c r="T1010" s="7"/>
      <c r="U1010" s="23"/>
      <c r="V1010" s="1"/>
      <c r="W1010" s="11"/>
      <c r="X1010" s="10"/>
      <c r="Y1010" s="45"/>
      <c r="Z1010" s="92"/>
      <c r="AA1010" s="93"/>
      <c r="AB1010" s="93"/>
      <c r="AC1010" s="93"/>
      <c r="AD1010" s="93"/>
      <c r="AE1010" s="93"/>
      <c r="AF1010" s="93"/>
      <c r="AG1010" s="93"/>
      <c r="AH1010" s="93"/>
      <c r="AI1010" s="93"/>
      <c r="AJ1010" s="93"/>
      <c r="AK1010" s="93"/>
      <c r="AL1010" s="93"/>
      <c r="AM1010" s="93"/>
      <c r="AN1010" s="93"/>
      <c r="AO1010" s="93"/>
      <c r="AP1010" s="93"/>
      <c r="AQ1010" s="93"/>
      <c r="AR1010" s="93"/>
      <c r="AS1010" s="93"/>
      <c r="AT1010" s="93"/>
      <c r="AU1010" s="93"/>
      <c r="AV1010" s="93"/>
      <c r="AW1010" s="93"/>
      <c r="AX1010" s="93"/>
      <c r="AY1010" s="93"/>
      <c r="AZ1010" s="93"/>
      <c r="BA1010" s="93"/>
      <c r="BB1010" s="93"/>
      <c r="BC1010" s="93"/>
      <c r="BD1010" s="93"/>
      <c r="BE1010" s="93"/>
      <c r="BF1010" s="93"/>
      <c r="BG1010" s="93"/>
      <c r="BH1010" s="93"/>
      <c r="BI1010" s="93"/>
      <c r="BJ1010" s="93"/>
      <c r="BK1010" s="93"/>
      <c r="BL1010" s="93"/>
      <c r="BM1010" s="93"/>
      <c r="BN1010" s="93"/>
      <c r="BO1010" s="93"/>
      <c r="BP1010" s="93"/>
      <c r="BQ1010" s="93"/>
      <c r="BR1010" s="93"/>
      <c r="BS1010" s="93"/>
      <c r="BT1010" s="93"/>
      <c r="BU1010" s="93"/>
      <c r="BV1010" s="93"/>
      <c r="BW1010" s="93"/>
      <c r="BX1010" s="93"/>
      <c r="BY1010" s="93"/>
      <c r="BZ1010" s="93"/>
      <c r="CA1010" s="93"/>
      <c r="CB1010" s="93"/>
      <c r="CC1010" s="93"/>
      <c r="CD1010" s="93"/>
      <c r="CE1010" s="93"/>
      <c r="CF1010" s="93"/>
      <c r="CG1010" s="93"/>
      <c r="CH1010" s="93"/>
      <c r="CI1010" s="93"/>
      <c r="CJ1010" s="93"/>
      <c r="CK1010" s="93"/>
      <c r="CL1010" s="93"/>
      <c r="CM1010" s="93"/>
      <c r="CN1010" s="93"/>
      <c r="CO1010" s="93"/>
      <c r="CP1010" s="93"/>
      <c r="CQ1010" s="93"/>
      <c r="CR1010" s="93"/>
      <c r="CS1010" s="93"/>
      <c r="CT1010" s="93"/>
      <c r="CU1010" s="93"/>
      <c r="CV1010" s="93"/>
      <c r="CW1010" s="93"/>
      <c r="CX1010" s="93"/>
      <c r="CY1010" s="93"/>
      <c r="CZ1010" s="93"/>
      <c r="DA1010" s="93"/>
      <c r="DB1010" s="93"/>
      <c r="DC1010" s="93"/>
      <c r="DD1010" s="93"/>
      <c r="DE1010" s="93"/>
      <c r="DF1010" s="93"/>
      <c r="DG1010" s="93"/>
      <c r="DH1010" s="93"/>
      <c r="DI1010" s="93"/>
      <c r="DJ1010" s="93"/>
      <c r="DK1010" s="93"/>
      <c r="DL1010" s="93"/>
      <c r="DM1010" s="93"/>
      <c r="DN1010" s="93"/>
      <c r="DO1010" s="93"/>
      <c r="DP1010" s="93"/>
      <c r="DQ1010" s="93"/>
      <c r="DR1010" s="93"/>
      <c r="DS1010" s="93"/>
      <c r="DT1010" s="93"/>
      <c r="DU1010" s="1"/>
      <c r="DV1010" s="1"/>
    </row>
    <row r="1011" spans="1:126" s="4" customFormat="1">
      <c r="A1011" s="3"/>
      <c r="B1011" s="196" t="s">
        <v>72</v>
      </c>
      <c r="C1011" s="3"/>
      <c r="D1011" s="3"/>
      <c r="E1011" s="9"/>
      <c r="F1011" s="50"/>
      <c r="G1011" s="229" t="s">
        <v>6</v>
      </c>
      <c r="H1011" s="3" t="s">
        <v>184</v>
      </c>
      <c r="I1011" s="3"/>
      <c r="J1011" s="3"/>
      <c r="K1011" s="3"/>
      <c r="L1011" s="3"/>
      <c r="M1011" s="5"/>
      <c r="N1011" s="3"/>
      <c r="O1011" s="3"/>
      <c r="P1011" s="5"/>
      <c r="Q1011" s="3" t="s">
        <v>25</v>
      </c>
      <c r="R1011" s="3"/>
      <c r="S1011" s="5"/>
      <c r="T1011" s="83"/>
      <c r="U1011" s="23"/>
      <c r="V1011" s="3"/>
      <c r="W1011" s="11"/>
      <c r="X1011" s="11"/>
      <c r="Y1011" s="45"/>
      <c r="Z1011" s="90"/>
      <c r="AA1011" s="91">
        <f>IF(AA$8="",0,IF($W997&gt;0,AA997,IF($W999&gt;0,AA999,IF(AA$1=1,$T1002,IF($T1004=справочники!$E$9,$T1002+$T1006*INT((AA$1-$AA$1)/IF(OR($T1008=0,$T1008=""),1,$T1008)),IF($T1004=справочники!$E$10,$T1002*POWER($T1006,INT((AA$1-$AA$1)/IF(OR($T1008=0,$T1008=""),1,$T1008))),IF($T1004=справочники!$E$11,POWER($T1002,1+$T1006*INT((AA$1-$AA$1)/IF(OR($T1008=0,$T1008=""),1,$T1008))),0)))))))</f>
        <v>0</v>
      </c>
      <c r="AB1011" s="91">
        <f>IF(AB$8="",0,IF($W997&gt;0,AB997,IF($W999&gt;0,AB999,IF(AB$1=1,$T1002,IF($T1004=справочники!$E$9,$T1002+$T1006*INT((AB$1-$AA$1)/IF(OR($T1008=0,$T1008=""),1,$T1008)),IF($T1004=справочники!$E$10,$T1002*POWER($T1006,INT((AB$1-$AA$1)/IF(OR($T1008=0,$T1008=""),1,$T1008))),IF($T1004=справочники!$E$11,POWER($T1002,1+$T1006*INT((AB$1-$AA$1)/IF(OR($T1008=0,$T1008=""),1,$T1008))),0)))))))</f>
        <v>0</v>
      </c>
      <c r="AC1011" s="91">
        <f>IF(AC$8="",0,IF($W997&gt;0,AC997,IF($W999&gt;0,AC999,IF(AC$1=1,$T1002,IF($T1004=справочники!$E$9,$T1002+$T1006*INT((AC$1-$AA$1)/IF(OR($T1008=0,$T1008=""),1,$T1008)),IF($T1004=справочники!$E$10,$T1002*POWER($T1006,INT((AC$1-$AA$1)/IF(OR($T1008=0,$T1008=""),1,$T1008))),IF($T1004=справочники!$E$11,POWER($T1002,1+$T1006*INT((AC$1-$AA$1)/IF(OR($T1008=0,$T1008=""),1,$T1008))),0)))))))</f>
        <v>0</v>
      </c>
      <c r="AD1011" s="91">
        <f>IF(AD$8="",0,IF($W997&gt;0,AD997,IF($W999&gt;0,AD999,IF(AD$1=1,$T1002,IF($T1004=справочники!$E$9,$T1002+$T1006*INT((AD$1-$AA$1)/IF(OR($T1008=0,$T1008=""),1,$T1008)),IF($T1004=справочники!$E$10,$T1002*POWER($T1006,INT((AD$1-$AA$1)/IF(OR($T1008=0,$T1008=""),1,$T1008))),IF($T1004=справочники!$E$11,POWER($T1002,1+$T1006*INT((AD$1-$AA$1)/IF(OR($T1008=0,$T1008=""),1,$T1008))),0)))))))</f>
        <v>0</v>
      </c>
      <c r="AE1011" s="91">
        <f>IF(AE$8="",0,IF($W997&gt;0,AE997,IF($W999&gt;0,AE999,IF(AE$1=1,$T1002,IF($T1004=справочники!$E$9,$T1002+$T1006*INT((AE$1-$AA$1)/IF(OR($T1008=0,$T1008=""),1,$T1008)),IF($T1004=справочники!$E$10,$T1002*POWER($T1006,INT((AE$1-$AA$1)/IF(OR($T1008=0,$T1008=""),1,$T1008))),IF($T1004=справочники!$E$11,POWER($T1002,1+$T1006*INT((AE$1-$AA$1)/IF(OR($T1008=0,$T1008=""),1,$T1008))),0)))))))</f>
        <v>0</v>
      </c>
      <c r="AF1011" s="91">
        <f>IF(AF$8="",0,IF($W997&gt;0,AF997,IF($W999&gt;0,AF999,IF(AF$1=1,$T1002,IF($T1004=справочники!$E$9,$T1002+$T1006*INT((AF$1-$AA$1)/IF(OR($T1008=0,$T1008=""),1,$T1008)),IF($T1004=справочники!$E$10,$T1002*POWER($T1006,INT((AF$1-$AA$1)/IF(OR($T1008=0,$T1008=""),1,$T1008))),IF($T1004=справочники!$E$11,POWER($T1002,1+$T1006*INT((AF$1-$AA$1)/IF(OR($T1008=0,$T1008=""),1,$T1008))),0)))))))</f>
        <v>0</v>
      </c>
      <c r="AG1011" s="91">
        <f>IF(AG$8="",0,IF($W997&gt;0,AG997,IF($W999&gt;0,AG999,IF(AG$1=1,$T1002,IF($T1004=справочники!$E$9,$T1002+$T1006*INT((AG$1-$AA$1)/IF(OR($T1008=0,$T1008=""),1,$T1008)),IF($T1004=справочники!$E$10,$T1002*POWER($T1006,INT((AG$1-$AA$1)/IF(OR($T1008=0,$T1008=""),1,$T1008))),IF($T1004=справочники!$E$11,POWER($T1002,1+$T1006*INT((AG$1-$AA$1)/IF(OR($T1008=0,$T1008=""),1,$T1008))),0)))))))</f>
        <v>0</v>
      </c>
      <c r="AH1011" s="91">
        <f>IF(AH$8="",0,IF($W997&gt;0,AH997,IF($W999&gt;0,AH999,IF(AH$1=1,$T1002,IF($T1004=справочники!$E$9,$T1002+$T1006*INT((AH$1-$AA$1)/IF(OR($T1008=0,$T1008=""),1,$T1008)),IF($T1004=справочники!$E$10,$T1002*POWER($T1006,INT((AH$1-$AA$1)/IF(OR($T1008=0,$T1008=""),1,$T1008))),IF($T1004=справочники!$E$11,POWER($T1002,1+$T1006*INT((AH$1-$AA$1)/IF(OR($T1008=0,$T1008=""),1,$T1008))),0)))))))</f>
        <v>0</v>
      </c>
      <c r="AI1011" s="91">
        <f>IF(AI$8="",0,IF($W997&gt;0,AI997,IF($W999&gt;0,AI999,IF(AI$1=1,$T1002,IF($T1004=справочники!$E$9,$T1002+$T1006*INT((AI$1-$AA$1)/IF(OR($T1008=0,$T1008=""),1,$T1008)),IF($T1004=справочники!$E$10,$T1002*POWER($T1006,INT((AI$1-$AA$1)/IF(OR($T1008=0,$T1008=""),1,$T1008))),IF($T1004=справочники!$E$11,POWER($T1002,1+$T1006*INT((AI$1-$AA$1)/IF(OR($T1008=0,$T1008=""),1,$T1008))),0)))))))</f>
        <v>0</v>
      </c>
      <c r="AJ1011" s="91">
        <f>IF(AJ$8="",0,IF($W997&gt;0,AJ997,IF($W999&gt;0,AJ999,IF(AJ$1=1,$T1002,IF($T1004=справочники!$E$9,$T1002+$T1006*INT((AJ$1-$AA$1)/IF(OR($T1008=0,$T1008=""),1,$T1008)),IF($T1004=справочники!$E$10,$T1002*POWER($T1006,INT((AJ$1-$AA$1)/IF(OR($T1008=0,$T1008=""),1,$T1008))),IF($T1004=справочники!$E$11,POWER($T1002,1+$T1006*INT((AJ$1-$AA$1)/IF(OR($T1008=0,$T1008=""),1,$T1008))),0)))))))</f>
        <v>0</v>
      </c>
      <c r="AK1011" s="91">
        <f>IF(AK$8="",0,IF($W997&gt;0,AK997,IF($W999&gt;0,AK999,IF(AK$1=1,$T1002,IF($T1004=справочники!$E$9,$T1002+$T1006*INT((AK$1-$AA$1)/IF(OR($T1008=0,$T1008=""),1,$T1008)),IF($T1004=справочники!$E$10,$T1002*POWER($T1006,INT((AK$1-$AA$1)/IF(OR($T1008=0,$T1008=""),1,$T1008))),IF($T1004=справочники!$E$11,POWER($T1002,1+$T1006*INT((AK$1-$AA$1)/IF(OR($T1008=0,$T1008=""),1,$T1008))),0)))))))</f>
        <v>0</v>
      </c>
      <c r="AL1011" s="91">
        <f>IF(AL$8="",0,IF($W997&gt;0,AL997,IF($W999&gt;0,AL999,IF(AL$1=1,$T1002,IF($T1004=справочники!$E$9,$T1002+$T1006*INT((AL$1-$AA$1)/IF(OR($T1008=0,$T1008=""),1,$T1008)),IF($T1004=справочники!$E$10,$T1002*POWER($T1006,INT((AL$1-$AA$1)/IF(OR($T1008=0,$T1008=""),1,$T1008))),IF($T1004=справочники!$E$11,POWER($T1002,1+$T1006*INT((AL$1-$AA$1)/IF(OR($T1008=0,$T1008=""),1,$T1008))),0)))))))</f>
        <v>0</v>
      </c>
      <c r="AM1011" s="91">
        <f>IF(AM$8="",0,IF($W997&gt;0,AM997,IF($W999&gt;0,AM999,IF(AM$1=1,$T1002,IF($T1004=справочники!$E$9,$T1002+$T1006*INT((AM$1-$AA$1)/IF(OR($T1008=0,$T1008=""),1,$T1008)),IF($T1004=справочники!$E$10,$T1002*POWER($T1006,INT((AM$1-$AA$1)/IF(OR($T1008=0,$T1008=""),1,$T1008))),IF($T1004=справочники!$E$11,POWER($T1002,1+$T1006*INT((AM$1-$AA$1)/IF(OR($T1008=0,$T1008=""),1,$T1008))),0)))))))</f>
        <v>0</v>
      </c>
      <c r="AN1011" s="91">
        <f>IF(AN$8="",0,IF($W997&gt;0,AN997,IF($W999&gt;0,AN999,IF(AN$1=1,$T1002,IF($T1004=справочники!$E$9,$T1002+$T1006*INT((AN$1-$AA$1)/IF(OR($T1008=0,$T1008=""),1,$T1008)),IF($T1004=справочники!$E$10,$T1002*POWER($T1006,INT((AN$1-$AA$1)/IF(OR($T1008=0,$T1008=""),1,$T1008))),IF($T1004=справочники!$E$11,POWER($T1002,1+$T1006*INT((AN$1-$AA$1)/IF(OR($T1008=0,$T1008=""),1,$T1008))),0)))))))</f>
        <v>0</v>
      </c>
      <c r="AO1011" s="91">
        <f>IF(AO$8="",0,IF($W997&gt;0,AO997,IF($W999&gt;0,AO999,IF(AO$1=1,$T1002,IF($T1004=справочники!$E$9,$T1002+$T1006*INT((AO$1-$AA$1)/IF(OR($T1008=0,$T1008=""),1,$T1008)),IF($T1004=справочники!$E$10,$T1002*POWER($T1006,INT((AO$1-$AA$1)/IF(OR($T1008=0,$T1008=""),1,$T1008))),IF($T1004=справочники!$E$11,POWER($T1002,1+$T1006*INT((AO$1-$AA$1)/IF(OR($T1008=0,$T1008=""),1,$T1008))),0)))))))</f>
        <v>0</v>
      </c>
      <c r="AP1011" s="91">
        <f>IF(AP$8="",0,IF($W997&gt;0,AP997,IF($W999&gt;0,AP999,IF(AP$1=1,$T1002,IF($T1004=справочники!$E$9,$T1002+$T1006*INT((AP$1-$AA$1)/IF(OR($T1008=0,$T1008=""),1,$T1008)),IF($T1004=справочники!$E$10,$T1002*POWER($T1006,INT((AP$1-$AA$1)/IF(OR($T1008=0,$T1008=""),1,$T1008))),IF($T1004=справочники!$E$11,POWER($T1002,1+$T1006*INT((AP$1-$AA$1)/IF(OR($T1008=0,$T1008=""),1,$T1008))),0)))))))</f>
        <v>0</v>
      </c>
      <c r="AQ1011" s="91">
        <f>IF(AQ$8="",0,IF($W997&gt;0,AQ997,IF($W999&gt;0,AQ999,IF(AQ$1=1,$T1002,IF($T1004=справочники!$E$9,$T1002+$T1006*INT((AQ$1-$AA$1)/IF(OR($T1008=0,$T1008=""),1,$T1008)),IF($T1004=справочники!$E$10,$T1002*POWER($T1006,INT((AQ$1-$AA$1)/IF(OR($T1008=0,$T1008=""),1,$T1008))),IF($T1004=справочники!$E$11,POWER($T1002,1+$T1006*INT((AQ$1-$AA$1)/IF(OR($T1008=0,$T1008=""),1,$T1008))),0)))))))</f>
        <v>0</v>
      </c>
      <c r="AR1011" s="91">
        <f>IF(AR$8="",0,IF($W997&gt;0,AR997,IF($W999&gt;0,AR999,IF(AR$1=1,$T1002,IF($T1004=справочники!$E$9,$T1002+$T1006*INT((AR$1-$AA$1)/IF(OR($T1008=0,$T1008=""),1,$T1008)),IF($T1004=справочники!$E$10,$T1002*POWER($T1006,INT((AR$1-$AA$1)/IF(OR($T1008=0,$T1008=""),1,$T1008))),IF($T1004=справочники!$E$11,POWER($T1002,1+$T1006*INT((AR$1-$AA$1)/IF(OR($T1008=0,$T1008=""),1,$T1008))),0)))))))</f>
        <v>0</v>
      </c>
      <c r="AS1011" s="91">
        <f>IF(AS$8="",0,IF($W997&gt;0,AS997,IF($W999&gt;0,AS999,IF(AS$1=1,$T1002,IF($T1004=справочники!$E$9,$T1002+$T1006*INT((AS$1-$AA$1)/IF(OR($T1008=0,$T1008=""),1,$T1008)),IF($T1004=справочники!$E$10,$T1002*POWER($T1006,INT((AS$1-$AA$1)/IF(OR($T1008=0,$T1008=""),1,$T1008))),IF($T1004=справочники!$E$11,POWER($T1002,1+$T1006*INT((AS$1-$AA$1)/IF(OR($T1008=0,$T1008=""),1,$T1008))),0)))))))</f>
        <v>0</v>
      </c>
      <c r="AT1011" s="91">
        <f>IF(AT$8="",0,IF($W997&gt;0,AT997,IF($W999&gt;0,AT999,IF(AT$1=1,$T1002,IF($T1004=справочники!$E$9,$T1002+$T1006*INT((AT$1-$AA$1)/IF(OR($T1008=0,$T1008=""),1,$T1008)),IF($T1004=справочники!$E$10,$T1002*POWER($T1006,INT((AT$1-$AA$1)/IF(OR($T1008=0,$T1008=""),1,$T1008))),IF($T1004=справочники!$E$11,POWER($T1002,1+$T1006*INT((AT$1-$AA$1)/IF(OR($T1008=0,$T1008=""),1,$T1008))),0)))))))</f>
        <v>0</v>
      </c>
      <c r="AU1011" s="91">
        <f>IF(AU$8="",0,IF($W997&gt;0,AU997,IF($W999&gt;0,AU999,IF(AU$1=1,$T1002,IF($T1004=справочники!$E$9,$T1002+$T1006*INT((AU$1-$AA$1)/IF(OR($T1008=0,$T1008=""),1,$T1008)),IF($T1004=справочники!$E$10,$T1002*POWER($T1006,INT((AU$1-$AA$1)/IF(OR($T1008=0,$T1008=""),1,$T1008))),IF($T1004=справочники!$E$11,POWER($T1002,1+$T1006*INT((AU$1-$AA$1)/IF(OR($T1008=0,$T1008=""),1,$T1008))),0)))))))</f>
        <v>0</v>
      </c>
      <c r="AV1011" s="91">
        <f>IF(AV$8="",0,IF($W997&gt;0,AV997,IF($W999&gt;0,AV999,IF(AV$1=1,$T1002,IF($T1004=справочники!$E$9,$T1002+$T1006*INT((AV$1-$AA$1)/IF(OR($T1008=0,$T1008=""),1,$T1008)),IF($T1004=справочники!$E$10,$T1002*POWER($T1006,INT((AV$1-$AA$1)/IF(OR($T1008=0,$T1008=""),1,$T1008))),IF($T1004=справочники!$E$11,POWER($T1002,1+$T1006*INT((AV$1-$AA$1)/IF(OR($T1008=0,$T1008=""),1,$T1008))),0)))))))</f>
        <v>0</v>
      </c>
      <c r="AW1011" s="91">
        <f>IF(AW$8="",0,IF($W997&gt;0,AW997,IF($W999&gt;0,AW999,IF(AW$1=1,$T1002,IF($T1004=справочники!$E$9,$T1002+$T1006*INT((AW$1-$AA$1)/IF(OR($T1008=0,$T1008=""),1,$T1008)),IF($T1004=справочники!$E$10,$T1002*POWER($T1006,INT((AW$1-$AA$1)/IF(OR($T1008=0,$T1008=""),1,$T1008))),IF($T1004=справочники!$E$11,POWER($T1002,1+$T1006*INT((AW$1-$AA$1)/IF(OR($T1008=0,$T1008=""),1,$T1008))),0)))))))</f>
        <v>0</v>
      </c>
      <c r="AX1011" s="91">
        <f>IF(AX$8="",0,IF($W997&gt;0,AX997,IF($W999&gt;0,AX999,IF(AX$1=1,$T1002,IF($T1004=справочники!$E$9,$T1002+$T1006*INT((AX$1-$AA$1)/IF(OR($T1008=0,$T1008=""),1,$T1008)),IF($T1004=справочники!$E$10,$T1002*POWER($T1006,INT((AX$1-$AA$1)/IF(OR($T1008=0,$T1008=""),1,$T1008))),IF($T1004=справочники!$E$11,POWER($T1002,1+$T1006*INT((AX$1-$AA$1)/IF(OR($T1008=0,$T1008=""),1,$T1008))),0)))))))</f>
        <v>0</v>
      </c>
      <c r="AY1011" s="91">
        <f>IF(AY$8="",0,IF($W997&gt;0,AY997,IF($W999&gt;0,AY999,IF(AY$1=1,$T1002,IF($T1004=справочники!$E$9,$T1002+$T1006*INT((AY$1-$AA$1)/IF(OR($T1008=0,$T1008=""),1,$T1008)),IF($T1004=справочники!$E$10,$T1002*POWER($T1006,INT((AY$1-$AA$1)/IF(OR($T1008=0,$T1008=""),1,$T1008))),IF($T1004=справочники!$E$11,POWER($T1002,1+$T1006*INT((AY$1-$AA$1)/IF(OR($T1008=0,$T1008=""),1,$T1008))),0)))))))</f>
        <v>0</v>
      </c>
      <c r="AZ1011" s="91">
        <f>IF(AZ$8="",0,IF($W997&gt;0,AZ997,IF($W999&gt;0,AZ999,IF(AZ$1=1,$T1002,IF($T1004=справочники!$E$9,$T1002+$T1006*INT((AZ$1-$AA$1)/IF(OR($T1008=0,$T1008=""),1,$T1008)),IF($T1004=справочники!$E$10,$T1002*POWER($T1006,INT((AZ$1-$AA$1)/IF(OR($T1008=0,$T1008=""),1,$T1008))),IF($T1004=справочники!$E$11,POWER($T1002,1+$T1006*INT((AZ$1-$AA$1)/IF(OR($T1008=0,$T1008=""),1,$T1008))),0)))))))</f>
        <v>0</v>
      </c>
      <c r="BA1011" s="91">
        <f>IF(BA$8="",0,IF($W997&gt;0,BA997,IF($W999&gt;0,BA999,IF(BA$1=1,$T1002,IF($T1004=справочники!$E$9,$T1002+$T1006*INT((BA$1-$AA$1)/IF(OR($T1008=0,$T1008=""),1,$T1008)),IF($T1004=справочники!$E$10,$T1002*POWER($T1006,INT((BA$1-$AA$1)/IF(OR($T1008=0,$T1008=""),1,$T1008))),IF($T1004=справочники!$E$11,POWER($T1002,1+$T1006*INT((BA$1-$AA$1)/IF(OR($T1008=0,$T1008=""),1,$T1008))),0)))))))</f>
        <v>0</v>
      </c>
      <c r="BB1011" s="91">
        <f>IF(BB$8="",0,IF($W997&gt;0,BB997,IF($W999&gt;0,BB999,IF(BB$1=1,$T1002,IF($T1004=справочники!$E$9,$T1002+$T1006*INT((BB$1-$AA$1)/IF(OR($T1008=0,$T1008=""),1,$T1008)),IF($T1004=справочники!$E$10,$T1002*POWER($T1006,INT((BB$1-$AA$1)/IF(OR($T1008=0,$T1008=""),1,$T1008))),IF($T1004=справочники!$E$11,POWER($T1002,1+$T1006*INT((BB$1-$AA$1)/IF(OR($T1008=0,$T1008=""),1,$T1008))),0)))))))</f>
        <v>0</v>
      </c>
      <c r="BC1011" s="91">
        <f>IF(BC$8="",0,IF($W997&gt;0,BC997,IF($W999&gt;0,BC999,IF(BC$1=1,$T1002,IF($T1004=справочники!$E$9,$T1002+$T1006*INT((BC$1-$AA$1)/IF(OR($T1008=0,$T1008=""),1,$T1008)),IF($T1004=справочники!$E$10,$T1002*POWER($T1006,INT((BC$1-$AA$1)/IF(OR($T1008=0,$T1008=""),1,$T1008))),IF($T1004=справочники!$E$11,POWER($T1002,1+$T1006*INT((BC$1-$AA$1)/IF(OR($T1008=0,$T1008=""),1,$T1008))),0)))))))</f>
        <v>0</v>
      </c>
      <c r="BD1011" s="91">
        <f>IF(BD$8="",0,IF($W997&gt;0,BD997,IF($W999&gt;0,BD999,IF(BD$1=1,$T1002,IF($T1004=справочники!$E$9,$T1002+$T1006*INT((BD$1-$AA$1)/IF(OR($T1008=0,$T1008=""),1,$T1008)),IF($T1004=справочники!$E$10,$T1002*POWER($T1006,INT((BD$1-$AA$1)/IF(OR($T1008=0,$T1008=""),1,$T1008))),IF($T1004=справочники!$E$11,POWER($T1002,1+$T1006*INT((BD$1-$AA$1)/IF(OR($T1008=0,$T1008=""),1,$T1008))),0)))))))</f>
        <v>0</v>
      </c>
      <c r="BE1011" s="91">
        <f>IF(BE$8="",0,IF($W997&gt;0,BE997,IF($W999&gt;0,BE999,IF(BE$1=1,$T1002,IF($T1004=справочники!$E$9,$T1002+$T1006*INT((BE$1-$AA$1)/IF(OR($T1008=0,$T1008=""),1,$T1008)),IF($T1004=справочники!$E$10,$T1002*POWER($T1006,INT((BE$1-$AA$1)/IF(OR($T1008=0,$T1008=""),1,$T1008))),IF($T1004=справочники!$E$11,POWER($T1002,1+$T1006*INT((BE$1-$AA$1)/IF(OR($T1008=0,$T1008=""),1,$T1008))),0)))))))</f>
        <v>0</v>
      </c>
      <c r="BF1011" s="91">
        <f>IF(BF$8="",0,IF($W997&gt;0,BF997,IF($W999&gt;0,BF999,IF(BF$1=1,$T1002,IF($T1004=справочники!$E$9,$T1002+$T1006*INT((BF$1-$AA$1)/IF(OR($T1008=0,$T1008=""),1,$T1008)),IF($T1004=справочники!$E$10,$T1002*POWER($T1006,INT((BF$1-$AA$1)/IF(OR($T1008=0,$T1008=""),1,$T1008))),IF($T1004=справочники!$E$11,POWER($T1002,1+$T1006*INT((BF$1-$AA$1)/IF(OR($T1008=0,$T1008=""),1,$T1008))),0)))))))</f>
        <v>0</v>
      </c>
      <c r="BG1011" s="91">
        <f>IF(BG$8="",0,IF($W997&gt;0,BG997,IF($W999&gt;0,BG999,IF(BG$1=1,$T1002,IF($T1004=справочники!$E$9,$T1002+$T1006*INT((BG$1-$AA$1)/IF(OR($T1008=0,$T1008=""),1,$T1008)),IF($T1004=справочники!$E$10,$T1002*POWER($T1006,INT((BG$1-$AA$1)/IF(OR($T1008=0,$T1008=""),1,$T1008))),IF($T1004=справочники!$E$11,POWER($T1002,1+$T1006*INT((BG$1-$AA$1)/IF(OR($T1008=0,$T1008=""),1,$T1008))),0)))))))</f>
        <v>0</v>
      </c>
      <c r="BH1011" s="91">
        <f>IF(BH$8="",0,IF($W997&gt;0,BH997,IF($W999&gt;0,BH999,IF(BH$1=1,$T1002,IF($T1004=справочники!$E$9,$T1002+$T1006*INT((BH$1-$AA$1)/IF(OR($T1008=0,$T1008=""),1,$T1008)),IF($T1004=справочники!$E$10,$T1002*POWER($T1006,INT((BH$1-$AA$1)/IF(OR($T1008=0,$T1008=""),1,$T1008))),IF($T1004=справочники!$E$11,POWER($T1002,1+$T1006*INT((BH$1-$AA$1)/IF(OR($T1008=0,$T1008=""),1,$T1008))),0)))))))</f>
        <v>0</v>
      </c>
      <c r="BI1011" s="91">
        <f>IF(BI$8="",0,IF($W997&gt;0,BI997,IF($W999&gt;0,BI999,IF(BI$1=1,$T1002,IF($T1004=справочники!$E$9,$T1002+$T1006*INT((BI$1-$AA$1)/IF(OR($T1008=0,$T1008=""),1,$T1008)),IF($T1004=справочники!$E$10,$T1002*POWER($T1006,INT((BI$1-$AA$1)/IF(OR($T1008=0,$T1008=""),1,$T1008))),IF($T1004=справочники!$E$11,POWER($T1002,1+$T1006*INT((BI$1-$AA$1)/IF(OR($T1008=0,$T1008=""),1,$T1008))),0)))))))</f>
        <v>0</v>
      </c>
      <c r="BJ1011" s="91">
        <f>IF(BJ$8="",0,IF($W997&gt;0,BJ997,IF($W999&gt;0,BJ999,IF(BJ$1=1,$T1002,IF($T1004=справочники!$E$9,$T1002+$T1006*INT((BJ$1-$AA$1)/IF(OR($T1008=0,$T1008=""),1,$T1008)),IF($T1004=справочники!$E$10,$T1002*POWER($T1006,INT((BJ$1-$AA$1)/IF(OR($T1008=0,$T1008=""),1,$T1008))),IF($T1004=справочники!$E$11,POWER($T1002,1+$T1006*INT((BJ$1-$AA$1)/IF(OR($T1008=0,$T1008=""),1,$T1008))),0)))))))</f>
        <v>0</v>
      </c>
      <c r="BK1011" s="91">
        <f>IF(BK$8="",0,IF($W997&gt;0,BK997,IF($W999&gt;0,BK999,IF(BK$1=1,$T1002,IF($T1004=справочники!$E$9,$T1002+$T1006*INT((BK$1-$AA$1)/IF(OR($T1008=0,$T1008=""),1,$T1008)),IF($T1004=справочники!$E$10,$T1002*POWER($T1006,INT((BK$1-$AA$1)/IF(OR($T1008=0,$T1008=""),1,$T1008))),IF($T1004=справочники!$E$11,POWER($T1002,1+$T1006*INT((BK$1-$AA$1)/IF(OR($T1008=0,$T1008=""),1,$T1008))),0)))))))</f>
        <v>0</v>
      </c>
      <c r="BL1011" s="91">
        <f>IF(BL$8="",0,IF($W997&gt;0,BL997,IF($W999&gt;0,BL999,IF(BL$1=1,$T1002,IF($T1004=справочники!$E$9,$T1002+$T1006*INT((BL$1-$AA$1)/IF(OR($T1008=0,$T1008=""),1,$T1008)),IF($T1004=справочники!$E$10,$T1002*POWER($T1006,INT((BL$1-$AA$1)/IF(OR($T1008=0,$T1008=""),1,$T1008))),IF($T1004=справочники!$E$11,POWER($T1002,1+$T1006*INT((BL$1-$AA$1)/IF(OR($T1008=0,$T1008=""),1,$T1008))),0)))))))</f>
        <v>0</v>
      </c>
      <c r="BM1011" s="91">
        <f>IF(BM$8="",0,IF($W997&gt;0,BM997,IF($W999&gt;0,BM999,IF(BM$1=1,$T1002,IF($T1004=справочники!$E$9,$T1002+$T1006*INT((BM$1-$AA$1)/IF(OR($T1008=0,$T1008=""),1,$T1008)),IF($T1004=справочники!$E$10,$T1002*POWER($T1006,INT((BM$1-$AA$1)/IF(OR($T1008=0,$T1008=""),1,$T1008))),IF($T1004=справочники!$E$11,POWER($T1002,1+$T1006*INT((BM$1-$AA$1)/IF(OR($T1008=0,$T1008=""),1,$T1008))),0)))))))</f>
        <v>0</v>
      </c>
      <c r="BN1011" s="91">
        <f>IF(BN$8="",0,IF($W997&gt;0,BN997,IF($W999&gt;0,BN999,IF(BN$1=1,$T1002,IF($T1004=справочники!$E$9,$T1002+$T1006*INT((BN$1-$AA$1)/IF(OR($T1008=0,$T1008=""),1,$T1008)),IF($T1004=справочники!$E$10,$T1002*POWER($T1006,INT((BN$1-$AA$1)/IF(OR($T1008=0,$T1008=""),1,$T1008))),IF($T1004=справочники!$E$11,POWER($T1002,1+$T1006*INT((BN$1-$AA$1)/IF(OR($T1008=0,$T1008=""),1,$T1008))),0)))))))</f>
        <v>0</v>
      </c>
      <c r="BO1011" s="91">
        <f>IF(BO$8="",0,IF($W997&gt;0,BO997,IF($W999&gt;0,BO999,IF(BO$1=1,$T1002,IF($T1004=справочники!$E$9,$T1002+$T1006*INT((BO$1-$AA$1)/IF(OR($T1008=0,$T1008=""),1,$T1008)),IF($T1004=справочники!$E$10,$T1002*POWER($T1006,INT((BO$1-$AA$1)/IF(OR($T1008=0,$T1008=""),1,$T1008))),IF($T1004=справочники!$E$11,POWER($T1002,1+$T1006*INT((BO$1-$AA$1)/IF(OR($T1008=0,$T1008=""),1,$T1008))),0)))))))</f>
        <v>0</v>
      </c>
      <c r="BP1011" s="91">
        <f>IF(BP$8="",0,IF($W997&gt;0,BP997,IF($W999&gt;0,BP999,IF(BP$1=1,$T1002,IF($T1004=справочники!$E$9,$T1002+$T1006*INT((BP$1-$AA$1)/IF(OR($T1008=0,$T1008=""),1,$T1008)),IF($T1004=справочники!$E$10,$T1002*POWER($T1006,INT((BP$1-$AA$1)/IF(OR($T1008=0,$T1008=""),1,$T1008))),IF($T1004=справочники!$E$11,POWER($T1002,1+$T1006*INT((BP$1-$AA$1)/IF(OR($T1008=0,$T1008=""),1,$T1008))),0)))))))</f>
        <v>0</v>
      </c>
      <c r="BQ1011" s="91">
        <f>IF(BQ$8="",0,IF($W997&gt;0,BQ997,IF($W999&gt;0,BQ999,IF(BQ$1=1,$T1002,IF($T1004=справочники!$E$9,$T1002+$T1006*INT((BQ$1-$AA$1)/IF(OR($T1008=0,$T1008=""),1,$T1008)),IF($T1004=справочники!$E$10,$T1002*POWER($T1006,INT((BQ$1-$AA$1)/IF(OR($T1008=0,$T1008=""),1,$T1008))),IF($T1004=справочники!$E$11,POWER($T1002,1+$T1006*INT((BQ$1-$AA$1)/IF(OR($T1008=0,$T1008=""),1,$T1008))),0)))))))</f>
        <v>0</v>
      </c>
      <c r="BR1011" s="91">
        <f>IF(BR$8="",0,IF($W997&gt;0,BR997,IF($W999&gt;0,BR999,IF(BR$1=1,$T1002,IF($T1004=справочники!$E$9,$T1002+$T1006*INT((BR$1-$AA$1)/IF(OR($T1008=0,$T1008=""),1,$T1008)),IF($T1004=справочники!$E$10,$T1002*POWER($T1006,INT((BR$1-$AA$1)/IF(OR($T1008=0,$T1008=""),1,$T1008))),IF($T1004=справочники!$E$11,POWER($T1002,1+$T1006*INT((BR$1-$AA$1)/IF(OR($T1008=0,$T1008=""),1,$T1008))),0)))))))</f>
        <v>0</v>
      </c>
      <c r="BS1011" s="91">
        <f>IF(BS$8="",0,IF($W997&gt;0,BS997,IF($W999&gt;0,BS999,IF(BS$1=1,$T1002,IF($T1004=справочники!$E$9,$T1002+$T1006*INT((BS$1-$AA$1)/IF(OR($T1008=0,$T1008=""),1,$T1008)),IF($T1004=справочники!$E$10,$T1002*POWER($T1006,INT((BS$1-$AA$1)/IF(OR($T1008=0,$T1008=""),1,$T1008))),IF($T1004=справочники!$E$11,POWER($T1002,1+$T1006*INT((BS$1-$AA$1)/IF(OR($T1008=0,$T1008=""),1,$T1008))),0)))))))</f>
        <v>0</v>
      </c>
      <c r="BT1011" s="91">
        <f>IF(BT$8="",0,IF($W997&gt;0,BT997,IF($W999&gt;0,BT999,IF(BT$1=1,$T1002,IF($T1004=справочники!$E$9,$T1002+$T1006*INT((BT$1-$AA$1)/IF(OR($T1008=0,$T1008=""),1,$T1008)),IF($T1004=справочники!$E$10,$T1002*POWER($T1006,INT((BT$1-$AA$1)/IF(OR($T1008=0,$T1008=""),1,$T1008))),IF($T1004=справочники!$E$11,POWER($T1002,1+$T1006*INT((BT$1-$AA$1)/IF(OR($T1008=0,$T1008=""),1,$T1008))),0)))))))</f>
        <v>0</v>
      </c>
      <c r="BU1011" s="91">
        <f>IF(BU$8="",0,IF($W997&gt;0,BU997,IF($W999&gt;0,BU999,IF(BU$1=1,$T1002,IF($T1004=справочники!$E$9,$T1002+$T1006*INT((BU$1-$AA$1)/IF(OR($T1008=0,$T1008=""),1,$T1008)),IF($T1004=справочники!$E$10,$T1002*POWER($T1006,INT((BU$1-$AA$1)/IF(OR($T1008=0,$T1008=""),1,$T1008))),IF($T1004=справочники!$E$11,POWER($T1002,1+$T1006*INT((BU$1-$AA$1)/IF(OR($T1008=0,$T1008=""),1,$T1008))),0)))))))</f>
        <v>0</v>
      </c>
      <c r="BV1011" s="91">
        <f>IF(BV$8="",0,IF($W997&gt;0,BV997,IF($W999&gt;0,BV999,IF(BV$1=1,$T1002,IF($T1004=справочники!$E$9,$T1002+$T1006*INT((BV$1-$AA$1)/IF(OR($T1008=0,$T1008=""),1,$T1008)),IF($T1004=справочники!$E$10,$T1002*POWER($T1006,INT((BV$1-$AA$1)/IF(OR($T1008=0,$T1008=""),1,$T1008))),IF($T1004=справочники!$E$11,POWER($T1002,1+$T1006*INT((BV$1-$AA$1)/IF(OR($T1008=0,$T1008=""),1,$T1008))),0)))))))</f>
        <v>0</v>
      </c>
      <c r="BW1011" s="91">
        <f>IF(BW$8="",0,IF($W997&gt;0,BW997,IF($W999&gt;0,BW999,IF(BW$1=1,$T1002,IF($T1004=справочники!$E$9,$T1002+$T1006*INT((BW$1-$AA$1)/IF(OR($T1008=0,$T1008=""),1,$T1008)),IF($T1004=справочники!$E$10,$T1002*POWER($T1006,INT((BW$1-$AA$1)/IF(OR($T1008=0,$T1008=""),1,$T1008))),IF($T1004=справочники!$E$11,POWER($T1002,1+$T1006*INT((BW$1-$AA$1)/IF(OR($T1008=0,$T1008=""),1,$T1008))),0)))))))</f>
        <v>0</v>
      </c>
      <c r="BX1011" s="91">
        <f>IF(BX$8="",0,IF($W997&gt;0,BX997,IF($W999&gt;0,BX999,IF(BX$1=1,$T1002,IF($T1004=справочники!$E$9,$T1002+$T1006*INT((BX$1-$AA$1)/IF(OR($T1008=0,$T1008=""),1,$T1008)),IF($T1004=справочники!$E$10,$T1002*POWER($T1006,INT((BX$1-$AA$1)/IF(OR($T1008=0,$T1008=""),1,$T1008))),IF($T1004=справочники!$E$11,POWER($T1002,1+$T1006*INT((BX$1-$AA$1)/IF(OR($T1008=0,$T1008=""),1,$T1008))),0)))))))</f>
        <v>0</v>
      </c>
      <c r="BY1011" s="91">
        <f>IF(BY$8="",0,IF($W997&gt;0,BY997,IF($W999&gt;0,BY999,IF(BY$1=1,$T1002,IF($T1004=справочники!$E$9,$T1002+$T1006*INT((BY$1-$AA$1)/IF(OR($T1008=0,$T1008=""),1,$T1008)),IF($T1004=справочники!$E$10,$T1002*POWER($T1006,INT((BY$1-$AA$1)/IF(OR($T1008=0,$T1008=""),1,$T1008))),IF($T1004=справочники!$E$11,POWER($T1002,1+$T1006*INT((BY$1-$AA$1)/IF(OR($T1008=0,$T1008=""),1,$T1008))),0)))))))</f>
        <v>0</v>
      </c>
      <c r="BZ1011" s="91">
        <f>IF(BZ$8="",0,IF($W997&gt;0,BZ997,IF($W999&gt;0,BZ999,IF(BZ$1=1,$T1002,IF($T1004=справочники!$E$9,$T1002+$T1006*INT((BZ$1-$AA$1)/IF(OR($T1008=0,$T1008=""),1,$T1008)),IF($T1004=справочники!$E$10,$T1002*POWER($T1006,INT((BZ$1-$AA$1)/IF(OR($T1008=0,$T1008=""),1,$T1008))),IF($T1004=справочники!$E$11,POWER($T1002,1+$T1006*INT((BZ$1-$AA$1)/IF(OR($T1008=0,$T1008=""),1,$T1008))),0)))))))</f>
        <v>0</v>
      </c>
      <c r="CA1011" s="91">
        <f>IF(CA$8="",0,IF($W997&gt;0,CA997,IF($W999&gt;0,CA999,IF(CA$1=1,$T1002,IF($T1004=справочники!$E$9,$T1002+$T1006*INT((CA$1-$AA$1)/IF(OR($T1008=0,$T1008=""),1,$T1008)),IF($T1004=справочники!$E$10,$T1002*POWER($T1006,INT((CA$1-$AA$1)/IF(OR($T1008=0,$T1008=""),1,$T1008))),IF($T1004=справочники!$E$11,POWER($T1002,1+$T1006*INT((CA$1-$AA$1)/IF(OR($T1008=0,$T1008=""),1,$T1008))),0)))))))</f>
        <v>0</v>
      </c>
      <c r="CB1011" s="91">
        <f>IF(CB$8="",0,IF($W997&gt;0,CB997,IF($W999&gt;0,CB999,IF(CB$1=1,$T1002,IF($T1004=справочники!$E$9,$T1002+$T1006*INT((CB$1-$AA$1)/IF(OR($T1008=0,$T1008=""),1,$T1008)),IF($T1004=справочники!$E$10,$T1002*POWER($T1006,INT((CB$1-$AA$1)/IF(OR($T1008=0,$T1008=""),1,$T1008))),IF($T1004=справочники!$E$11,POWER($T1002,1+$T1006*INT((CB$1-$AA$1)/IF(OR($T1008=0,$T1008=""),1,$T1008))),0)))))))</f>
        <v>0</v>
      </c>
      <c r="CC1011" s="91">
        <f>IF(CC$8="",0,IF($W997&gt;0,CC997,IF($W999&gt;0,CC999,IF(CC$1=1,$T1002,IF($T1004=справочники!$E$9,$T1002+$T1006*INT((CC$1-$AA$1)/IF(OR($T1008=0,$T1008=""),1,$T1008)),IF($T1004=справочники!$E$10,$T1002*POWER($T1006,INT((CC$1-$AA$1)/IF(OR($T1008=0,$T1008=""),1,$T1008))),IF($T1004=справочники!$E$11,POWER($T1002,1+$T1006*INT((CC$1-$AA$1)/IF(OR($T1008=0,$T1008=""),1,$T1008))),0)))))))</f>
        <v>0</v>
      </c>
      <c r="CD1011" s="91">
        <f>IF(CD$8="",0,IF($W997&gt;0,CD997,IF($W999&gt;0,CD999,IF(CD$1=1,$T1002,IF($T1004=справочники!$E$9,$T1002+$T1006*INT((CD$1-$AA$1)/IF(OR($T1008=0,$T1008=""),1,$T1008)),IF($T1004=справочники!$E$10,$T1002*POWER($T1006,INT((CD$1-$AA$1)/IF(OR($T1008=0,$T1008=""),1,$T1008))),IF($T1004=справочники!$E$11,POWER($T1002,1+$T1006*INT((CD$1-$AA$1)/IF(OR($T1008=0,$T1008=""),1,$T1008))),0)))))))</f>
        <v>0</v>
      </c>
      <c r="CE1011" s="91">
        <f>IF(CE$8="",0,IF($W997&gt;0,CE997,IF($W999&gt;0,CE999,IF(CE$1=1,$T1002,IF($T1004=справочники!$E$9,$T1002+$T1006*INT((CE$1-$AA$1)/IF(OR($T1008=0,$T1008=""),1,$T1008)),IF($T1004=справочники!$E$10,$T1002*POWER($T1006,INT((CE$1-$AA$1)/IF(OR($T1008=0,$T1008=""),1,$T1008))),IF($T1004=справочники!$E$11,POWER($T1002,1+$T1006*INT((CE$1-$AA$1)/IF(OR($T1008=0,$T1008=""),1,$T1008))),0)))))))</f>
        <v>0</v>
      </c>
      <c r="CF1011" s="91">
        <f>IF(CF$8="",0,IF($W997&gt;0,CF997,IF($W999&gt;0,CF999,IF(CF$1=1,$T1002,IF($T1004=справочники!$E$9,$T1002+$T1006*INT((CF$1-$AA$1)/IF(OR($T1008=0,$T1008=""),1,$T1008)),IF($T1004=справочники!$E$10,$T1002*POWER($T1006,INT((CF$1-$AA$1)/IF(OR($T1008=0,$T1008=""),1,$T1008))),IF($T1004=справочники!$E$11,POWER($T1002,1+$T1006*INT((CF$1-$AA$1)/IF(OR($T1008=0,$T1008=""),1,$T1008))),0)))))))</f>
        <v>0</v>
      </c>
      <c r="CG1011" s="91">
        <f>IF(CG$8="",0,IF($W997&gt;0,CG997,IF($W999&gt;0,CG999,IF(CG$1=1,$T1002,IF($T1004=справочники!$E$9,$T1002+$T1006*INT((CG$1-$AA$1)/IF(OR($T1008=0,$T1008=""),1,$T1008)),IF($T1004=справочники!$E$10,$T1002*POWER($T1006,INT((CG$1-$AA$1)/IF(OR($T1008=0,$T1008=""),1,$T1008))),IF($T1004=справочники!$E$11,POWER($T1002,1+$T1006*INT((CG$1-$AA$1)/IF(OR($T1008=0,$T1008=""),1,$T1008))),0)))))))</f>
        <v>0</v>
      </c>
      <c r="CH1011" s="91">
        <f>IF(CH$8="",0,IF($W997&gt;0,CH997,IF($W999&gt;0,CH999,IF(CH$1=1,$T1002,IF($T1004=справочники!$E$9,$T1002+$T1006*INT((CH$1-$AA$1)/IF(OR($T1008=0,$T1008=""),1,$T1008)),IF($T1004=справочники!$E$10,$T1002*POWER($T1006,INT((CH$1-$AA$1)/IF(OR($T1008=0,$T1008=""),1,$T1008))),IF($T1004=справочники!$E$11,POWER($T1002,1+$T1006*INT((CH$1-$AA$1)/IF(OR($T1008=0,$T1008=""),1,$T1008))),0)))))))</f>
        <v>0</v>
      </c>
      <c r="CI1011" s="91">
        <f>IF(CI$8="",0,IF($W997&gt;0,CI997,IF($W999&gt;0,CI999,IF(CI$1=1,$T1002,IF($T1004=справочники!$E$9,$T1002+$T1006*INT((CI$1-$AA$1)/IF(OR($T1008=0,$T1008=""),1,$T1008)),IF($T1004=справочники!$E$10,$T1002*POWER($T1006,INT((CI$1-$AA$1)/IF(OR($T1008=0,$T1008=""),1,$T1008))),IF($T1004=справочники!$E$11,POWER($T1002,1+$T1006*INT((CI$1-$AA$1)/IF(OR($T1008=0,$T1008=""),1,$T1008))),0)))))))</f>
        <v>0</v>
      </c>
      <c r="CJ1011" s="91">
        <f>IF(CJ$8="",0,IF($W997&gt;0,CJ997,IF($W999&gt;0,CJ999,IF(CJ$1=1,$T1002,IF($T1004=справочники!$E$9,$T1002+$T1006*INT((CJ$1-$AA$1)/IF(OR($T1008=0,$T1008=""),1,$T1008)),IF($T1004=справочники!$E$10,$T1002*POWER($T1006,INT((CJ$1-$AA$1)/IF(OR($T1008=0,$T1008=""),1,$T1008))),IF($T1004=справочники!$E$11,POWER($T1002,1+$T1006*INT((CJ$1-$AA$1)/IF(OR($T1008=0,$T1008=""),1,$T1008))),0)))))))</f>
        <v>0</v>
      </c>
      <c r="CK1011" s="91">
        <f>IF(CK$8="",0,IF($W997&gt;0,CK997,IF($W999&gt;0,CK999,IF(CK$1=1,$T1002,IF($T1004=справочники!$E$9,$T1002+$T1006*INT((CK$1-$AA$1)/IF(OR($T1008=0,$T1008=""),1,$T1008)),IF($T1004=справочники!$E$10,$T1002*POWER($T1006,INT((CK$1-$AA$1)/IF(OR($T1008=0,$T1008=""),1,$T1008))),IF($T1004=справочники!$E$11,POWER($T1002,1+$T1006*INT((CK$1-$AA$1)/IF(OR($T1008=0,$T1008=""),1,$T1008))),0)))))))</f>
        <v>0</v>
      </c>
      <c r="CL1011" s="91">
        <f>IF(CL$8="",0,IF($W997&gt;0,CL997,IF($W999&gt;0,CL999,IF(CL$1=1,$T1002,IF($T1004=справочники!$E$9,$T1002+$T1006*INT((CL$1-$AA$1)/IF(OR($T1008=0,$T1008=""),1,$T1008)),IF($T1004=справочники!$E$10,$T1002*POWER($T1006,INT((CL$1-$AA$1)/IF(OR($T1008=0,$T1008=""),1,$T1008))),IF($T1004=справочники!$E$11,POWER($T1002,1+$T1006*INT((CL$1-$AA$1)/IF(OR($T1008=0,$T1008=""),1,$T1008))),0)))))))</f>
        <v>0</v>
      </c>
      <c r="CM1011" s="91">
        <f>IF(CM$8="",0,IF($W997&gt;0,CM997,IF($W999&gt;0,CM999,IF(CM$1=1,$T1002,IF($T1004=справочники!$E$9,$T1002+$T1006*INT((CM$1-$AA$1)/IF(OR($T1008=0,$T1008=""),1,$T1008)),IF($T1004=справочники!$E$10,$T1002*POWER($T1006,INT((CM$1-$AA$1)/IF(OR($T1008=0,$T1008=""),1,$T1008))),IF($T1004=справочники!$E$11,POWER($T1002,1+$T1006*INT((CM$1-$AA$1)/IF(OR($T1008=0,$T1008=""),1,$T1008))),0)))))))</f>
        <v>0</v>
      </c>
      <c r="CN1011" s="91">
        <f>IF(CN$8="",0,IF($W997&gt;0,CN997,IF($W999&gt;0,CN999,IF(CN$1=1,$T1002,IF($T1004=справочники!$E$9,$T1002+$T1006*INT((CN$1-$AA$1)/IF(OR($T1008=0,$T1008=""),1,$T1008)),IF($T1004=справочники!$E$10,$T1002*POWER($T1006,INT((CN$1-$AA$1)/IF(OR($T1008=0,$T1008=""),1,$T1008))),IF($T1004=справочники!$E$11,POWER($T1002,1+$T1006*INT((CN$1-$AA$1)/IF(OR($T1008=0,$T1008=""),1,$T1008))),0)))))))</f>
        <v>0</v>
      </c>
      <c r="CO1011" s="91">
        <f>IF(CO$8="",0,IF($W997&gt;0,CO997,IF($W999&gt;0,CO999,IF(CO$1=1,$T1002,IF($T1004=справочники!$E$9,$T1002+$T1006*INT((CO$1-$AA$1)/IF(OR($T1008=0,$T1008=""),1,$T1008)),IF($T1004=справочники!$E$10,$T1002*POWER($T1006,INT((CO$1-$AA$1)/IF(OR($T1008=0,$T1008=""),1,$T1008))),IF($T1004=справочники!$E$11,POWER($T1002,1+$T1006*INT((CO$1-$AA$1)/IF(OR($T1008=0,$T1008=""),1,$T1008))),0)))))))</f>
        <v>0</v>
      </c>
      <c r="CP1011" s="91">
        <f>IF(CP$8="",0,IF($W997&gt;0,CP997,IF($W999&gt;0,CP999,IF(CP$1=1,$T1002,IF($T1004=справочники!$E$9,$T1002+$T1006*INT((CP$1-$AA$1)/IF(OR($T1008=0,$T1008=""),1,$T1008)),IF($T1004=справочники!$E$10,$T1002*POWER($T1006,INT((CP$1-$AA$1)/IF(OR($T1008=0,$T1008=""),1,$T1008))),IF($T1004=справочники!$E$11,POWER($T1002,1+$T1006*INT((CP$1-$AA$1)/IF(OR($T1008=0,$T1008=""),1,$T1008))),0)))))))</f>
        <v>0</v>
      </c>
      <c r="CQ1011" s="91">
        <f>IF(CQ$8="",0,IF($W997&gt;0,CQ997,IF($W999&gt;0,CQ999,IF(CQ$1=1,$T1002,IF($T1004=справочники!$E$9,$T1002+$T1006*INT((CQ$1-$AA$1)/IF(OR($T1008=0,$T1008=""),1,$T1008)),IF($T1004=справочники!$E$10,$T1002*POWER($T1006,INT((CQ$1-$AA$1)/IF(OR($T1008=0,$T1008=""),1,$T1008))),IF($T1004=справочники!$E$11,POWER($T1002,1+$T1006*INT((CQ$1-$AA$1)/IF(OR($T1008=0,$T1008=""),1,$T1008))),0)))))))</f>
        <v>0</v>
      </c>
      <c r="CR1011" s="91">
        <f>IF(CR$8="",0,IF($W997&gt;0,CR997,IF($W999&gt;0,CR999,IF(CR$1=1,$T1002,IF($T1004=справочники!$E$9,$T1002+$T1006*INT((CR$1-$AA$1)/IF(OR($T1008=0,$T1008=""),1,$T1008)),IF($T1004=справочники!$E$10,$T1002*POWER($T1006,INT((CR$1-$AA$1)/IF(OR($T1008=0,$T1008=""),1,$T1008))),IF($T1004=справочники!$E$11,POWER($T1002,1+$T1006*INT((CR$1-$AA$1)/IF(OR($T1008=0,$T1008=""),1,$T1008))),0)))))))</f>
        <v>0</v>
      </c>
      <c r="CS1011" s="91">
        <f>IF(CS$8="",0,IF($W997&gt;0,CS997,IF($W999&gt;0,CS999,IF(CS$1=1,$T1002,IF($T1004=справочники!$E$9,$T1002+$T1006*INT((CS$1-$AA$1)/IF(OR($T1008=0,$T1008=""),1,$T1008)),IF($T1004=справочники!$E$10,$T1002*POWER($T1006,INT((CS$1-$AA$1)/IF(OR($T1008=0,$T1008=""),1,$T1008))),IF($T1004=справочники!$E$11,POWER($T1002,1+$T1006*INT((CS$1-$AA$1)/IF(OR($T1008=0,$T1008=""),1,$T1008))),0)))))))</f>
        <v>0</v>
      </c>
      <c r="CT1011" s="91">
        <f>IF(CT$8="",0,IF($W997&gt;0,CT997,IF($W999&gt;0,CT999,IF(CT$1=1,$T1002,IF($T1004=справочники!$E$9,$T1002+$T1006*INT((CT$1-$AA$1)/IF(OR($T1008=0,$T1008=""),1,$T1008)),IF($T1004=справочники!$E$10,$T1002*POWER($T1006,INT((CT$1-$AA$1)/IF(OR($T1008=0,$T1008=""),1,$T1008))),IF($T1004=справочники!$E$11,POWER($T1002,1+$T1006*INT((CT$1-$AA$1)/IF(OR($T1008=0,$T1008=""),1,$T1008))),0)))))))</f>
        <v>0</v>
      </c>
      <c r="CU1011" s="91">
        <f>IF(CU$8="",0,IF($W997&gt;0,CU997,IF($W999&gt;0,CU999,IF(CU$1=1,$T1002,IF($T1004=справочники!$E$9,$T1002+$T1006*INT((CU$1-$AA$1)/IF(OR($T1008=0,$T1008=""),1,$T1008)),IF($T1004=справочники!$E$10,$T1002*POWER($T1006,INT((CU$1-$AA$1)/IF(OR($T1008=0,$T1008=""),1,$T1008))),IF($T1004=справочники!$E$11,POWER($T1002,1+$T1006*INT((CU$1-$AA$1)/IF(OR($T1008=0,$T1008=""),1,$T1008))),0)))))))</f>
        <v>0</v>
      </c>
      <c r="CV1011" s="91">
        <f>IF(CV$8="",0,IF($W997&gt;0,CV997,IF($W999&gt;0,CV999,IF(CV$1=1,$T1002,IF($T1004=справочники!$E$9,$T1002+$T1006*INT((CV$1-$AA$1)/IF(OR($T1008=0,$T1008=""),1,$T1008)),IF($T1004=справочники!$E$10,$T1002*POWER($T1006,INT((CV$1-$AA$1)/IF(OR($T1008=0,$T1008=""),1,$T1008))),IF($T1004=справочники!$E$11,POWER($T1002,1+$T1006*INT((CV$1-$AA$1)/IF(OR($T1008=0,$T1008=""),1,$T1008))),0)))))))</f>
        <v>0</v>
      </c>
      <c r="CW1011" s="91">
        <f>IF(CW$8="",0,IF($W997&gt;0,CW997,IF($W999&gt;0,CW999,IF(CW$1=1,$T1002,IF($T1004=справочники!$E$9,$T1002+$T1006*INT((CW$1-$AA$1)/IF(OR($T1008=0,$T1008=""),1,$T1008)),IF($T1004=справочники!$E$10,$T1002*POWER($T1006,INT((CW$1-$AA$1)/IF(OR($T1008=0,$T1008=""),1,$T1008))),IF($T1004=справочники!$E$11,POWER($T1002,1+$T1006*INT((CW$1-$AA$1)/IF(OR($T1008=0,$T1008=""),1,$T1008))),0)))))))</f>
        <v>0</v>
      </c>
      <c r="CX1011" s="91">
        <f>IF(CX$8="",0,IF($W997&gt;0,CX997,IF($W999&gt;0,CX999,IF(CX$1=1,$T1002,IF($T1004=справочники!$E$9,$T1002+$T1006*INT((CX$1-$AA$1)/IF(OR($T1008=0,$T1008=""),1,$T1008)),IF($T1004=справочники!$E$10,$T1002*POWER($T1006,INT((CX$1-$AA$1)/IF(OR($T1008=0,$T1008=""),1,$T1008))),IF($T1004=справочники!$E$11,POWER($T1002,1+$T1006*INT((CX$1-$AA$1)/IF(OR($T1008=0,$T1008=""),1,$T1008))),0)))))))</f>
        <v>0</v>
      </c>
      <c r="CY1011" s="91">
        <f>IF(CY$8="",0,IF($W997&gt;0,CY997,IF($W999&gt;0,CY999,IF(CY$1=1,$T1002,IF($T1004=справочники!$E$9,$T1002+$T1006*INT((CY$1-$AA$1)/IF(OR($T1008=0,$T1008=""),1,$T1008)),IF($T1004=справочники!$E$10,$T1002*POWER($T1006,INT((CY$1-$AA$1)/IF(OR($T1008=0,$T1008=""),1,$T1008))),IF($T1004=справочники!$E$11,POWER($T1002,1+$T1006*INT((CY$1-$AA$1)/IF(OR($T1008=0,$T1008=""),1,$T1008))),0)))))))</f>
        <v>0</v>
      </c>
      <c r="CZ1011" s="91">
        <f>IF(CZ$8="",0,IF($W997&gt;0,CZ997,IF($W999&gt;0,CZ999,IF(CZ$1=1,$T1002,IF($T1004=справочники!$E$9,$T1002+$T1006*INT((CZ$1-$AA$1)/IF(OR($T1008=0,$T1008=""),1,$T1008)),IF($T1004=справочники!$E$10,$T1002*POWER($T1006,INT((CZ$1-$AA$1)/IF(OR($T1008=0,$T1008=""),1,$T1008))),IF($T1004=справочники!$E$11,POWER($T1002,1+$T1006*INT((CZ$1-$AA$1)/IF(OR($T1008=0,$T1008=""),1,$T1008))),0)))))))</f>
        <v>0</v>
      </c>
      <c r="DA1011" s="91">
        <f>IF(DA$8="",0,IF($W997&gt;0,DA997,IF($W999&gt;0,DA999,IF(DA$1=1,$T1002,IF($T1004=справочники!$E$9,$T1002+$T1006*INT((DA$1-$AA$1)/IF(OR($T1008=0,$T1008=""),1,$T1008)),IF($T1004=справочники!$E$10,$T1002*POWER($T1006,INT((DA$1-$AA$1)/IF(OR($T1008=0,$T1008=""),1,$T1008))),IF($T1004=справочники!$E$11,POWER($T1002,1+$T1006*INT((DA$1-$AA$1)/IF(OR($T1008=0,$T1008=""),1,$T1008))),0)))))))</f>
        <v>0</v>
      </c>
      <c r="DB1011" s="91">
        <f>IF(DB$8="",0,IF($W997&gt;0,DB997,IF($W999&gt;0,DB999,IF(DB$1=1,$T1002,IF($T1004=справочники!$E$9,$T1002+$T1006*INT((DB$1-$AA$1)/IF(OR($T1008=0,$T1008=""),1,$T1008)),IF($T1004=справочники!$E$10,$T1002*POWER($T1006,INT((DB$1-$AA$1)/IF(OR($T1008=0,$T1008=""),1,$T1008))),IF($T1004=справочники!$E$11,POWER($T1002,1+$T1006*INT((DB$1-$AA$1)/IF(OR($T1008=0,$T1008=""),1,$T1008))),0)))))))</f>
        <v>0</v>
      </c>
      <c r="DC1011" s="91">
        <f>IF(DC$8="",0,IF($W997&gt;0,DC997,IF($W999&gt;0,DC999,IF(DC$1=1,$T1002,IF($T1004=справочники!$E$9,$T1002+$T1006*INT((DC$1-$AA$1)/IF(OR($T1008=0,$T1008=""),1,$T1008)),IF($T1004=справочники!$E$10,$T1002*POWER($T1006,INT((DC$1-$AA$1)/IF(OR($T1008=0,$T1008=""),1,$T1008))),IF($T1004=справочники!$E$11,POWER($T1002,1+$T1006*INT((DC$1-$AA$1)/IF(OR($T1008=0,$T1008=""),1,$T1008))),0)))))))</f>
        <v>0</v>
      </c>
      <c r="DD1011" s="91">
        <f>IF(DD$8="",0,IF($W997&gt;0,DD997,IF($W999&gt;0,DD999,IF(DD$1=1,$T1002,IF($T1004=справочники!$E$9,$T1002+$T1006*INT((DD$1-$AA$1)/IF(OR($T1008=0,$T1008=""),1,$T1008)),IF($T1004=справочники!$E$10,$T1002*POWER($T1006,INT((DD$1-$AA$1)/IF(OR($T1008=0,$T1008=""),1,$T1008))),IF($T1004=справочники!$E$11,POWER($T1002,1+$T1006*INT((DD$1-$AA$1)/IF(OR($T1008=0,$T1008=""),1,$T1008))),0)))))))</f>
        <v>0</v>
      </c>
      <c r="DE1011" s="91">
        <f>IF(DE$8="",0,IF($W997&gt;0,DE997,IF($W999&gt;0,DE999,IF(DE$1=1,$T1002,IF($T1004=справочники!$E$9,$T1002+$T1006*INT((DE$1-$AA$1)/IF(OR($T1008=0,$T1008=""),1,$T1008)),IF($T1004=справочники!$E$10,$T1002*POWER($T1006,INT((DE$1-$AA$1)/IF(OR($T1008=0,$T1008=""),1,$T1008))),IF($T1004=справочники!$E$11,POWER($T1002,1+$T1006*INT((DE$1-$AA$1)/IF(OR($T1008=0,$T1008=""),1,$T1008))),0)))))))</f>
        <v>0</v>
      </c>
      <c r="DF1011" s="91">
        <f>IF(DF$8="",0,IF($W997&gt;0,DF997,IF($W999&gt;0,DF999,IF(DF$1=1,$T1002,IF($T1004=справочники!$E$9,$T1002+$T1006*INT((DF$1-$AA$1)/IF(OR($T1008=0,$T1008=""),1,$T1008)),IF($T1004=справочники!$E$10,$T1002*POWER($T1006,INT((DF$1-$AA$1)/IF(OR($T1008=0,$T1008=""),1,$T1008))),IF($T1004=справочники!$E$11,POWER($T1002,1+$T1006*INT((DF$1-$AA$1)/IF(OR($T1008=0,$T1008=""),1,$T1008))),0)))))))</f>
        <v>0</v>
      </c>
      <c r="DG1011" s="91">
        <f>IF(DG$8="",0,IF($W997&gt;0,DG997,IF($W999&gt;0,DG999,IF(DG$1=1,$T1002,IF($T1004=справочники!$E$9,$T1002+$T1006*INT((DG$1-$AA$1)/IF(OR($T1008=0,$T1008=""),1,$T1008)),IF($T1004=справочники!$E$10,$T1002*POWER($T1006,INT((DG$1-$AA$1)/IF(OR($T1008=0,$T1008=""),1,$T1008))),IF($T1004=справочники!$E$11,POWER($T1002,1+$T1006*INT((DG$1-$AA$1)/IF(OR($T1008=0,$T1008=""),1,$T1008))),0)))))))</f>
        <v>0</v>
      </c>
      <c r="DH1011" s="91">
        <f>IF(DH$8="",0,IF($W997&gt;0,DH997,IF($W999&gt;0,DH999,IF(DH$1=1,$T1002,IF($T1004=справочники!$E$9,$T1002+$T1006*INT((DH$1-$AA$1)/IF(OR($T1008=0,$T1008=""),1,$T1008)),IF($T1004=справочники!$E$10,$T1002*POWER($T1006,INT((DH$1-$AA$1)/IF(OR($T1008=0,$T1008=""),1,$T1008))),IF($T1004=справочники!$E$11,POWER($T1002,1+$T1006*INT((DH$1-$AA$1)/IF(OR($T1008=0,$T1008=""),1,$T1008))),0)))))))</f>
        <v>0</v>
      </c>
      <c r="DI1011" s="91">
        <f>IF(DI$8="",0,IF($W997&gt;0,DI997,IF($W999&gt;0,DI999,IF(DI$1=1,$T1002,IF($T1004=справочники!$E$9,$T1002+$T1006*INT((DI$1-$AA$1)/IF(OR($T1008=0,$T1008=""),1,$T1008)),IF($T1004=справочники!$E$10,$T1002*POWER($T1006,INT((DI$1-$AA$1)/IF(OR($T1008=0,$T1008=""),1,$T1008))),IF($T1004=справочники!$E$11,POWER($T1002,1+$T1006*INT((DI$1-$AA$1)/IF(OR($T1008=0,$T1008=""),1,$T1008))),0)))))))</f>
        <v>0</v>
      </c>
      <c r="DJ1011" s="91">
        <f>IF(DJ$8="",0,IF($W997&gt;0,DJ997,IF($W999&gt;0,DJ999,IF(DJ$1=1,$T1002,IF($T1004=справочники!$E$9,$T1002+$T1006*INT((DJ$1-$AA$1)/IF(OR($T1008=0,$T1008=""),1,$T1008)),IF($T1004=справочники!$E$10,$T1002*POWER($T1006,INT((DJ$1-$AA$1)/IF(OR($T1008=0,$T1008=""),1,$T1008))),IF($T1004=справочники!$E$11,POWER($T1002,1+$T1006*INT((DJ$1-$AA$1)/IF(OR($T1008=0,$T1008=""),1,$T1008))),0)))))))</f>
        <v>0</v>
      </c>
      <c r="DK1011" s="91">
        <f>IF(DK$8="",0,IF($W997&gt;0,DK997,IF($W999&gt;0,DK999,IF(DK$1=1,$T1002,IF($T1004=справочники!$E$9,$T1002+$T1006*INT((DK$1-$AA$1)/IF(OR($T1008=0,$T1008=""),1,$T1008)),IF($T1004=справочники!$E$10,$T1002*POWER($T1006,INT((DK$1-$AA$1)/IF(OR($T1008=0,$T1008=""),1,$T1008))),IF($T1004=справочники!$E$11,POWER($T1002,1+$T1006*INT((DK$1-$AA$1)/IF(OR($T1008=0,$T1008=""),1,$T1008))),0)))))))</f>
        <v>0</v>
      </c>
      <c r="DL1011" s="91">
        <f>IF(DL$8="",0,IF($W997&gt;0,DL997,IF($W999&gt;0,DL999,IF(DL$1=1,$T1002,IF($T1004=справочники!$E$9,$T1002+$T1006*INT((DL$1-$AA$1)/IF(OR($T1008=0,$T1008=""),1,$T1008)),IF($T1004=справочники!$E$10,$T1002*POWER($T1006,INT((DL$1-$AA$1)/IF(OR($T1008=0,$T1008=""),1,$T1008))),IF($T1004=справочники!$E$11,POWER($T1002,1+$T1006*INT((DL$1-$AA$1)/IF(OR($T1008=0,$T1008=""),1,$T1008))),0)))))))</f>
        <v>0</v>
      </c>
      <c r="DM1011" s="91">
        <f>IF(DM$8="",0,IF($W997&gt;0,DM997,IF($W999&gt;0,DM999,IF(DM$1=1,$T1002,IF($T1004=справочники!$E$9,$T1002+$T1006*INT((DM$1-$AA$1)/IF(OR($T1008=0,$T1008=""),1,$T1008)),IF($T1004=справочники!$E$10,$T1002*POWER($T1006,INT((DM$1-$AA$1)/IF(OR($T1008=0,$T1008=""),1,$T1008))),IF($T1004=справочники!$E$11,POWER($T1002,1+$T1006*INT((DM$1-$AA$1)/IF(OR($T1008=0,$T1008=""),1,$T1008))),0)))))))</f>
        <v>0</v>
      </c>
      <c r="DN1011" s="91">
        <f>IF(DN$8="",0,IF($W997&gt;0,DN997,IF($W999&gt;0,DN999,IF(DN$1=1,$T1002,IF($T1004=справочники!$E$9,$T1002+$T1006*INT((DN$1-$AA$1)/IF(OR($T1008=0,$T1008=""),1,$T1008)),IF($T1004=справочники!$E$10,$T1002*POWER($T1006,INT((DN$1-$AA$1)/IF(OR($T1008=0,$T1008=""),1,$T1008))),IF($T1004=справочники!$E$11,POWER($T1002,1+$T1006*INT((DN$1-$AA$1)/IF(OR($T1008=0,$T1008=""),1,$T1008))),0)))))))</f>
        <v>0</v>
      </c>
      <c r="DO1011" s="91">
        <f>IF(DO$8="",0,IF($W997&gt;0,DO997,IF($W999&gt;0,DO999,IF(DO$1=1,$T1002,IF($T1004=справочники!$E$9,$T1002+$T1006*INT((DO$1-$AA$1)/IF(OR($T1008=0,$T1008=""),1,$T1008)),IF($T1004=справочники!$E$10,$T1002*POWER($T1006,INT((DO$1-$AA$1)/IF(OR($T1008=0,$T1008=""),1,$T1008))),IF($T1004=справочники!$E$11,POWER($T1002,1+$T1006*INT((DO$1-$AA$1)/IF(OR($T1008=0,$T1008=""),1,$T1008))),0)))))))</f>
        <v>0</v>
      </c>
      <c r="DP1011" s="91">
        <f>IF(DP$8="",0,IF($W997&gt;0,DP997,IF($W999&gt;0,DP999,IF(DP$1=1,$T1002,IF($T1004=справочники!$E$9,$T1002+$T1006*INT((DP$1-$AA$1)/IF(OR($T1008=0,$T1008=""),1,$T1008)),IF($T1004=справочники!$E$10,$T1002*POWER($T1006,INT((DP$1-$AA$1)/IF(OR($T1008=0,$T1008=""),1,$T1008))),IF($T1004=справочники!$E$11,POWER($T1002,1+$T1006*INT((DP$1-$AA$1)/IF(OR($T1008=0,$T1008=""),1,$T1008))),0)))))))</f>
        <v>0</v>
      </c>
      <c r="DQ1011" s="91">
        <f>IF(DQ$8="",0,IF($W997&gt;0,DQ997,IF($W999&gt;0,DQ999,IF(DQ$1=1,$T1002,IF($T1004=справочники!$E$9,$T1002+$T1006*INT((DQ$1-$AA$1)/IF(OR($T1008=0,$T1008=""),1,$T1008)),IF($T1004=справочники!$E$10,$T1002*POWER($T1006,INT((DQ$1-$AA$1)/IF(OR($T1008=0,$T1008=""),1,$T1008))),IF($T1004=справочники!$E$11,POWER($T1002,1+$T1006*INT((DQ$1-$AA$1)/IF(OR($T1008=0,$T1008=""),1,$T1008))),0)))))))</f>
        <v>0</v>
      </c>
      <c r="DR1011" s="91">
        <f>IF(DR$8="",0,IF($W997&gt;0,DR997,IF($W999&gt;0,DR999,IF(DR$1=1,$T1002,IF($T1004=справочники!$E$9,$T1002+$T1006*INT((DR$1-$AA$1)/IF(OR($T1008=0,$T1008=""),1,$T1008)),IF($T1004=справочники!$E$10,$T1002*POWER($T1006,INT((DR$1-$AA$1)/IF(OR($T1008=0,$T1008=""),1,$T1008))),IF($T1004=справочники!$E$11,POWER($T1002,1+$T1006*INT((DR$1-$AA$1)/IF(OR($T1008=0,$T1008=""),1,$T1008))),0)))))))</f>
        <v>0</v>
      </c>
      <c r="DS1011" s="91">
        <f>IF(DS$8="",0,IF($W997&gt;0,DS997,IF($W999&gt;0,DS999,IF(DS$1=1,$T1002,IF($T1004=справочники!$E$9,$T1002+$T1006*INT((DS$1-$AA$1)/IF(OR($T1008=0,$T1008=""),1,$T1008)),IF($T1004=справочники!$E$10,$T1002*POWER($T1006,INT((DS$1-$AA$1)/IF(OR($T1008=0,$T1008=""),1,$T1008))),IF($T1004=справочники!$E$11,POWER($T1002,1+$T1006*INT((DS$1-$AA$1)/IF(OR($T1008=0,$T1008=""),1,$T1008))),0)))))))</f>
        <v>0</v>
      </c>
      <c r="DT1011" s="91">
        <f>IF(DT$8="",0,IF($W997&gt;0,DT997,IF($W999&gt;0,DT999,IF(DT$1=1,$T1002,IF($T1004=справочники!$E$9,$T1002+$T1006*INT((DT$1-$AA$1)/IF(OR($T1008=0,$T1008=""),1,$T1008)),IF($T1004=справочники!$E$10,$T1002*POWER($T1006,INT((DT$1-$AA$1)/IF(OR($T1008=0,$T1008=""),1,$T1008))),IF($T1004=справочники!$E$11,POWER($T1002,1+$T1006*INT((DT$1-$AA$1)/IF(OR($T1008=0,$T1008=""),1,$T1008))),0)))))))</f>
        <v>0</v>
      </c>
      <c r="DU1011" s="3"/>
      <c r="DV1011" s="3"/>
    </row>
    <row r="1012" spans="1:126" ht="4.2" customHeight="1">
      <c r="A1012" s="1"/>
      <c r="B1012" s="1"/>
      <c r="C1012" s="13"/>
      <c r="D1012" s="13"/>
      <c r="E1012" s="262"/>
      <c r="F1012" s="13"/>
      <c r="G1012" s="302"/>
      <c r="H1012" s="13"/>
      <c r="I1012" s="13"/>
      <c r="J1012" s="13"/>
      <c r="K1012" s="13"/>
      <c r="L1012" s="13"/>
      <c r="M1012" s="14"/>
      <c r="N1012" s="13"/>
      <c r="O1012" s="13"/>
      <c r="P1012" s="14"/>
      <c r="Q1012" s="13"/>
      <c r="R1012" s="13"/>
      <c r="S1012" s="14"/>
      <c r="T1012" s="176"/>
      <c r="U1012" s="176"/>
      <c r="V1012" s="176"/>
      <c r="W1012" s="176"/>
      <c r="X1012" s="176"/>
      <c r="Y1012" s="176"/>
      <c r="Z1012" s="176"/>
      <c r="AA1012" s="176"/>
      <c r="AB1012" s="176"/>
      <c r="AC1012" s="176"/>
      <c r="AD1012" s="176"/>
      <c r="AE1012" s="176"/>
      <c r="AF1012" s="176"/>
      <c r="AG1012" s="176"/>
      <c r="AH1012" s="176"/>
      <c r="AI1012" s="176"/>
      <c r="AJ1012" s="176"/>
      <c r="AK1012" s="176"/>
      <c r="AL1012" s="176"/>
      <c r="AM1012" s="176"/>
      <c r="AN1012" s="176"/>
      <c r="AO1012" s="176"/>
      <c r="AP1012" s="176"/>
      <c r="AQ1012" s="176"/>
      <c r="AR1012" s="176"/>
      <c r="AS1012" s="176"/>
      <c r="AT1012" s="176"/>
      <c r="AU1012" s="176"/>
      <c r="AV1012" s="176"/>
      <c r="AW1012" s="176"/>
      <c r="AX1012" s="176"/>
      <c r="AY1012" s="176"/>
      <c r="AZ1012" s="176"/>
      <c r="BA1012" s="176"/>
      <c r="BB1012" s="176"/>
      <c r="BC1012" s="176"/>
      <c r="BD1012" s="176"/>
      <c r="BE1012" s="176"/>
      <c r="BF1012" s="176"/>
      <c r="BG1012" s="176"/>
      <c r="BH1012" s="176"/>
      <c r="BI1012" s="176"/>
      <c r="BJ1012" s="176"/>
      <c r="BK1012" s="176"/>
      <c r="BL1012" s="176"/>
      <c r="BM1012" s="176"/>
      <c r="BN1012" s="176"/>
      <c r="BO1012" s="176"/>
      <c r="BP1012" s="176"/>
      <c r="BQ1012" s="176"/>
      <c r="BR1012" s="176"/>
      <c r="BS1012" s="176"/>
      <c r="BT1012" s="176"/>
      <c r="BU1012" s="176"/>
      <c r="BV1012" s="176"/>
      <c r="BW1012" s="176"/>
      <c r="BX1012" s="176"/>
      <c r="BY1012" s="176"/>
      <c r="BZ1012" s="176"/>
      <c r="CA1012" s="176"/>
      <c r="CB1012" s="176"/>
      <c r="CC1012" s="176"/>
      <c r="CD1012" s="176"/>
      <c r="CE1012" s="176"/>
      <c r="CF1012" s="176"/>
      <c r="CG1012" s="176"/>
      <c r="CH1012" s="176"/>
      <c r="CI1012" s="176"/>
      <c r="CJ1012" s="176"/>
      <c r="CK1012" s="176"/>
      <c r="CL1012" s="176"/>
      <c r="CM1012" s="176"/>
      <c r="CN1012" s="176"/>
      <c r="CO1012" s="176"/>
      <c r="CP1012" s="176"/>
      <c r="CQ1012" s="176"/>
      <c r="CR1012" s="176"/>
      <c r="CS1012" s="176"/>
      <c r="CT1012" s="176"/>
      <c r="CU1012" s="176"/>
      <c r="CV1012" s="176"/>
      <c r="CW1012" s="176"/>
      <c r="CX1012" s="176"/>
      <c r="CY1012" s="176"/>
      <c r="CZ1012" s="176"/>
      <c r="DA1012" s="176"/>
      <c r="DB1012" s="176"/>
      <c r="DC1012" s="176"/>
      <c r="DD1012" s="176"/>
      <c r="DE1012" s="176"/>
      <c r="DF1012" s="176"/>
      <c r="DG1012" s="176"/>
      <c r="DH1012" s="176"/>
      <c r="DI1012" s="176"/>
      <c r="DJ1012" s="176"/>
      <c r="DK1012" s="176"/>
      <c r="DL1012" s="176"/>
      <c r="DM1012" s="176"/>
      <c r="DN1012" s="176"/>
      <c r="DO1012" s="176"/>
      <c r="DP1012" s="176"/>
      <c r="DQ1012" s="176"/>
      <c r="DR1012" s="176"/>
      <c r="DS1012" s="176"/>
      <c r="DT1012" s="176"/>
      <c r="DU1012" s="1"/>
      <c r="DV1012" s="1"/>
    </row>
    <row r="1013" spans="1:126" ht="4.2" customHeight="1">
      <c r="A1013" s="1"/>
      <c r="B1013" s="1"/>
      <c r="C1013" s="1"/>
      <c r="D1013" s="1"/>
      <c r="E1013" s="261"/>
      <c r="F1013" s="47"/>
      <c r="G1013" s="229"/>
      <c r="H1013" s="1"/>
      <c r="I1013" s="1"/>
      <c r="J1013" s="1"/>
      <c r="K1013" s="1"/>
      <c r="L1013" s="1"/>
      <c r="M1013" s="5"/>
      <c r="N1013" s="1"/>
      <c r="O1013" s="1"/>
      <c r="P1013" s="5"/>
      <c r="Q1013" s="1"/>
      <c r="R1013" s="1"/>
      <c r="S1013" s="5"/>
      <c r="T1013" s="7"/>
      <c r="U1013" s="23"/>
      <c r="V1013" s="1"/>
      <c r="W1013" s="11"/>
      <c r="X1013" s="10"/>
      <c r="Y1013" s="45"/>
      <c r="Z1013" s="92"/>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1"/>
      <c r="DV1013" s="1"/>
    </row>
    <row r="1014" spans="1:126" s="4" customFormat="1">
      <c r="A1014" s="3"/>
      <c r="B1014" s="243" t="s">
        <v>132</v>
      </c>
      <c r="C1014" s="3"/>
      <c r="D1014" s="3"/>
      <c r="E1014" s="9"/>
      <c r="F1014" s="50"/>
      <c r="G1014" s="229"/>
      <c r="H1014" s="3" t="str">
        <f>$H$1011</f>
        <v>Средняя з/п, вкл. НДФЛ, одного сотрудника</v>
      </c>
      <c r="I1014" s="3"/>
      <c r="J1014" s="3"/>
      <c r="K1014" s="3"/>
      <c r="L1014" s="3"/>
      <c r="M1014" s="5"/>
      <c r="N1014" s="3" t="str">
        <f>Главная!$Y$8</f>
        <v>итого</v>
      </c>
      <c r="O1014" s="3"/>
      <c r="P1014" s="5"/>
      <c r="Q1014" s="3" t="s">
        <v>25</v>
      </c>
      <c r="R1014" s="3"/>
      <c r="S1014" s="5"/>
      <c r="T1014" s="83"/>
      <c r="U1014" s="23"/>
      <c r="V1014" s="3"/>
      <c r="W1014" s="11"/>
      <c r="X1014" s="11"/>
      <c r="Y1014" s="45"/>
      <c r="Z1014" s="90"/>
      <c r="AA1014" s="91">
        <f>IF(AA$8="",0,IF(AA938+AA992=0,0,(AA992*AA1011+AA963)/(AA938+AA992)))</f>
        <v>0</v>
      </c>
      <c r="AB1014" s="91">
        <f t="shared" ref="AB1014:AE1014" si="2704">IF(AB$8="",0,IF(AB938+AB992=0,0,(AB992*AB1011+AB963)/(AB938+AB992)))</f>
        <v>0</v>
      </c>
      <c r="AC1014" s="91">
        <f t="shared" si="2704"/>
        <v>0</v>
      </c>
      <c r="AD1014" s="91">
        <f t="shared" si="2704"/>
        <v>0</v>
      </c>
      <c r="AE1014" s="91">
        <f t="shared" si="2704"/>
        <v>0</v>
      </c>
      <c r="AF1014" s="91">
        <f t="shared" ref="AF1014:CQ1014" si="2705">IF(AF$8="",0,IF(AF938+AF992=0,0,(AF992*AF1011+AF963)/(AF938+AF992)))</f>
        <v>0</v>
      </c>
      <c r="AG1014" s="91">
        <f t="shared" si="2705"/>
        <v>0</v>
      </c>
      <c r="AH1014" s="91">
        <f t="shared" si="2705"/>
        <v>0</v>
      </c>
      <c r="AI1014" s="91">
        <f t="shared" si="2705"/>
        <v>0</v>
      </c>
      <c r="AJ1014" s="91">
        <f t="shared" si="2705"/>
        <v>0</v>
      </c>
      <c r="AK1014" s="91">
        <f t="shared" si="2705"/>
        <v>0</v>
      </c>
      <c r="AL1014" s="91">
        <f t="shared" si="2705"/>
        <v>0</v>
      </c>
      <c r="AM1014" s="91">
        <f t="shared" si="2705"/>
        <v>0</v>
      </c>
      <c r="AN1014" s="91">
        <f t="shared" si="2705"/>
        <v>0</v>
      </c>
      <c r="AO1014" s="91">
        <f t="shared" si="2705"/>
        <v>0</v>
      </c>
      <c r="AP1014" s="91">
        <f t="shared" si="2705"/>
        <v>0</v>
      </c>
      <c r="AQ1014" s="91">
        <f t="shared" si="2705"/>
        <v>0</v>
      </c>
      <c r="AR1014" s="91">
        <f t="shared" si="2705"/>
        <v>0</v>
      </c>
      <c r="AS1014" s="91">
        <f t="shared" si="2705"/>
        <v>0</v>
      </c>
      <c r="AT1014" s="91">
        <f t="shared" si="2705"/>
        <v>0</v>
      </c>
      <c r="AU1014" s="91">
        <f t="shared" si="2705"/>
        <v>0</v>
      </c>
      <c r="AV1014" s="91">
        <f t="shared" si="2705"/>
        <v>0</v>
      </c>
      <c r="AW1014" s="91">
        <f t="shared" si="2705"/>
        <v>0</v>
      </c>
      <c r="AX1014" s="91">
        <f t="shared" si="2705"/>
        <v>0</v>
      </c>
      <c r="AY1014" s="91">
        <f t="shared" si="2705"/>
        <v>0</v>
      </c>
      <c r="AZ1014" s="91">
        <f t="shared" si="2705"/>
        <v>0</v>
      </c>
      <c r="BA1014" s="91">
        <f t="shared" si="2705"/>
        <v>0</v>
      </c>
      <c r="BB1014" s="91">
        <f t="shared" si="2705"/>
        <v>0</v>
      </c>
      <c r="BC1014" s="91">
        <f t="shared" si="2705"/>
        <v>0</v>
      </c>
      <c r="BD1014" s="91">
        <f t="shared" si="2705"/>
        <v>0</v>
      </c>
      <c r="BE1014" s="91">
        <f t="shared" si="2705"/>
        <v>0</v>
      </c>
      <c r="BF1014" s="91">
        <f t="shared" si="2705"/>
        <v>0</v>
      </c>
      <c r="BG1014" s="91">
        <f t="shared" si="2705"/>
        <v>0</v>
      </c>
      <c r="BH1014" s="91">
        <f t="shared" si="2705"/>
        <v>0</v>
      </c>
      <c r="BI1014" s="91">
        <f t="shared" si="2705"/>
        <v>0</v>
      </c>
      <c r="BJ1014" s="91">
        <f t="shared" si="2705"/>
        <v>0</v>
      </c>
      <c r="BK1014" s="91">
        <f t="shared" si="2705"/>
        <v>0</v>
      </c>
      <c r="BL1014" s="91">
        <f t="shared" si="2705"/>
        <v>0</v>
      </c>
      <c r="BM1014" s="91">
        <f t="shared" si="2705"/>
        <v>0</v>
      </c>
      <c r="BN1014" s="91">
        <f t="shared" si="2705"/>
        <v>0</v>
      </c>
      <c r="BO1014" s="91">
        <f t="shared" si="2705"/>
        <v>0</v>
      </c>
      <c r="BP1014" s="91">
        <f t="shared" si="2705"/>
        <v>0</v>
      </c>
      <c r="BQ1014" s="91">
        <f t="shared" si="2705"/>
        <v>0</v>
      </c>
      <c r="BR1014" s="91">
        <f t="shared" si="2705"/>
        <v>0</v>
      </c>
      <c r="BS1014" s="91">
        <f t="shared" si="2705"/>
        <v>0</v>
      </c>
      <c r="BT1014" s="91">
        <f t="shared" si="2705"/>
        <v>0</v>
      </c>
      <c r="BU1014" s="91">
        <f t="shared" si="2705"/>
        <v>0</v>
      </c>
      <c r="BV1014" s="91">
        <f t="shared" si="2705"/>
        <v>0</v>
      </c>
      <c r="BW1014" s="91">
        <f t="shared" si="2705"/>
        <v>0</v>
      </c>
      <c r="BX1014" s="91">
        <f t="shared" si="2705"/>
        <v>0</v>
      </c>
      <c r="BY1014" s="91">
        <f t="shared" si="2705"/>
        <v>0</v>
      </c>
      <c r="BZ1014" s="91">
        <f t="shared" si="2705"/>
        <v>0</v>
      </c>
      <c r="CA1014" s="91">
        <f t="shared" si="2705"/>
        <v>0</v>
      </c>
      <c r="CB1014" s="91">
        <f t="shared" si="2705"/>
        <v>0</v>
      </c>
      <c r="CC1014" s="91">
        <f t="shared" si="2705"/>
        <v>0</v>
      </c>
      <c r="CD1014" s="91">
        <f t="shared" si="2705"/>
        <v>0</v>
      </c>
      <c r="CE1014" s="91">
        <f t="shared" si="2705"/>
        <v>0</v>
      </c>
      <c r="CF1014" s="91">
        <f t="shared" si="2705"/>
        <v>0</v>
      </c>
      <c r="CG1014" s="91">
        <f t="shared" si="2705"/>
        <v>0</v>
      </c>
      <c r="CH1014" s="91">
        <f t="shared" si="2705"/>
        <v>0</v>
      </c>
      <c r="CI1014" s="91">
        <f t="shared" si="2705"/>
        <v>0</v>
      </c>
      <c r="CJ1014" s="91">
        <f t="shared" si="2705"/>
        <v>0</v>
      </c>
      <c r="CK1014" s="91">
        <f t="shared" si="2705"/>
        <v>0</v>
      </c>
      <c r="CL1014" s="91">
        <f t="shared" si="2705"/>
        <v>0</v>
      </c>
      <c r="CM1014" s="91">
        <f t="shared" si="2705"/>
        <v>0</v>
      </c>
      <c r="CN1014" s="91">
        <f t="shared" si="2705"/>
        <v>0</v>
      </c>
      <c r="CO1014" s="91">
        <f t="shared" si="2705"/>
        <v>0</v>
      </c>
      <c r="CP1014" s="91">
        <f t="shared" si="2705"/>
        <v>0</v>
      </c>
      <c r="CQ1014" s="91">
        <f t="shared" si="2705"/>
        <v>0</v>
      </c>
      <c r="CR1014" s="91">
        <f t="shared" ref="CR1014:DT1014" si="2706">IF(CR$8="",0,IF(CR938+CR992=0,0,(CR992*CR1011+CR963)/(CR938+CR992)))</f>
        <v>0</v>
      </c>
      <c r="CS1014" s="91">
        <f t="shared" si="2706"/>
        <v>0</v>
      </c>
      <c r="CT1014" s="91">
        <f t="shared" si="2706"/>
        <v>0</v>
      </c>
      <c r="CU1014" s="91">
        <f t="shared" si="2706"/>
        <v>0</v>
      </c>
      <c r="CV1014" s="91">
        <f t="shared" si="2706"/>
        <v>0</v>
      </c>
      <c r="CW1014" s="91">
        <f t="shared" si="2706"/>
        <v>0</v>
      </c>
      <c r="CX1014" s="91">
        <f t="shared" si="2706"/>
        <v>0</v>
      </c>
      <c r="CY1014" s="91">
        <f t="shared" si="2706"/>
        <v>0</v>
      </c>
      <c r="CZ1014" s="91">
        <f t="shared" si="2706"/>
        <v>0</v>
      </c>
      <c r="DA1014" s="91">
        <f t="shared" si="2706"/>
        <v>0</v>
      </c>
      <c r="DB1014" s="91">
        <f t="shared" si="2706"/>
        <v>0</v>
      </c>
      <c r="DC1014" s="91">
        <f t="shared" si="2706"/>
        <v>0</v>
      </c>
      <c r="DD1014" s="91">
        <f t="shared" si="2706"/>
        <v>0</v>
      </c>
      <c r="DE1014" s="91">
        <f t="shared" si="2706"/>
        <v>0</v>
      </c>
      <c r="DF1014" s="91">
        <f t="shared" si="2706"/>
        <v>0</v>
      </c>
      <c r="DG1014" s="91">
        <f t="shared" si="2706"/>
        <v>0</v>
      </c>
      <c r="DH1014" s="91">
        <f t="shared" si="2706"/>
        <v>0</v>
      </c>
      <c r="DI1014" s="91">
        <f t="shared" si="2706"/>
        <v>0</v>
      </c>
      <c r="DJ1014" s="91">
        <f t="shared" si="2706"/>
        <v>0</v>
      </c>
      <c r="DK1014" s="91">
        <f t="shared" si="2706"/>
        <v>0</v>
      </c>
      <c r="DL1014" s="91">
        <f t="shared" si="2706"/>
        <v>0</v>
      </c>
      <c r="DM1014" s="91">
        <f t="shared" si="2706"/>
        <v>0</v>
      </c>
      <c r="DN1014" s="91">
        <f t="shared" si="2706"/>
        <v>0</v>
      </c>
      <c r="DO1014" s="91">
        <f t="shared" si="2706"/>
        <v>0</v>
      </c>
      <c r="DP1014" s="91">
        <f t="shared" si="2706"/>
        <v>0</v>
      </c>
      <c r="DQ1014" s="91">
        <f t="shared" si="2706"/>
        <v>0</v>
      </c>
      <c r="DR1014" s="91">
        <f t="shared" si="2706"/>
        <v>0</v>
      </c>
      <c r="DS1014" s="91">
        <f t="shared" si="2706"/>
        <v>0</v>
      </c>
      <c r="DT1014" s="91">
        <f t="shared" si="2706"/>
        <v>0</v>
      </c>
      <c r="DU1014" s="3"/>
      <c r="DV1014" s="3"/>
    </row>
    <row r="1015" spans="1:126" ht="4.2" customHeight="1">
      <c r="A1015" s="1"/>
      <c r="B1015" s="1"/>
      <c r="C1015" s="13"/>
      <c r="D1015" s="13"/>
      <c r="E1015" s="262"/>
      <c r="F1015" s="13"/>
      <c r="G1015" s="302"/>
      <c r="H1015" s="13"/>
      <c r="I1015" s="13"/>
      <c r="J1015" s="13"/>
      <c r="K1015" s="13"/>
      <c r="L1015" s="13"/>
      <c r="M1015" s="14"/>
      <c r="N1015" s="13"/>
      <c r="O1015" s="13"/>
      <c r="P1015" s="14"/>
      <c r="Q1015" s="13"/>
      <c r="R1015" s="13"/>
      <c r="S1015" s="14"/>
      <c r="T1015" s="176"/>
      <c r="U1015" s="176"/>
      <c r="V1015" s="176"/>
      <c r="W1015" s="176"/>
      <c r="X1015" s="176"/>
      <c r="Y1015" s="176"/>
      <c r="Z1015" s="176"/>
      <c r="AA1015" s="176"/>
      <c r="AB1015" s="176"/>
      <c r="AC1015" s="176"/>
      <c r="AD1015" s="176"/>
      <c r="AE1015" s="176"/>
      <c r="AF1015" s="176"/>
      <c r="AG1015" s="176"/>
      <c r="AH1015" s="176"/>
      <c r="AI1015" s="176"/>
      <c r="AJ1015" s="176"/>
      <c r="AK1015" s="176"/>
      <c r="AL1015" s="176"/>
      <c r="AM1015" s="176"/>
      <c r="AN1015" s="176"/>
      <c r="AO1015" s="176"/>
      <c r="AP1015" s="176"/>
      <c r="AQ1015" s="176"/>
      <c r="AR1015" s="176"/>
      <c r="AS1015" s="176"/>
      <c r="AT1015" s="176"/>
      <c r="AU1015" s="176"/>
      <c r="AV1015" s="176"/>
      <c r="AW1015" s="176"/>
      <c r="AX1015" s="176"/>
      <c r="AY1015" s="176"/>
      <c r="AZ1015" s="176"/>
      <c r="BA1015" s="176"/>
      <c r="BB1015" s="176"/>
      <c r="BC1015" s="176"/>
      <c r="BD1015" s="176"/>
      <c r="BE1015" s="176"/>
      <c r="BF1015" s="176"/>
      <c r="BG1015" s="176"/>
      <c r="BH1015" s="176"/>
      <c r="BI1015" s="176"/>
      <c r="BJ1015" s="176"/>
      <c r="BK1015" s="176"/>
      <c r="BL1015" s="176"/>
      <c r="BM1015" s="176"/>
      <c r="BN1015" s="176"/>
      <c r="BO1015" s="176"/>
      <c r="BP1015" s="176"/>
      <c r="BQ1015" s="176"/>
      <c r="BR1015" s="176"/>
      <c r="BS1015" s="176"/>
      <c r="BT1015" s="176"/>
      <c r="BU1015" s="176"/>
      <c r="BV1015" s="176"/>
      <c r="BW1015" s="176"/>
      <c r="BX1015" s="176"/>
      <c r="BY1015" s="176"/>
      <c r="BZ1015" s="176"/>
      <c r="CA1015" s="176"/>
      <c r="CB1015" s="176"/>
      <c r="CC1015" s="176"/>
      <c r="CD1015" s="176"/>
      <c r="CE1015" s="176"/>
      <c r="CF1015" s="176"/>
      <c r="CG1015" s="176"/>
      <c r="CH1015" s="176"/>
      <c r="CI1015" s="176"/>
      <c r="CJ1015" s="176"/>
      <c r="CK1015" s="176"/>
      <c r="CL1015" s="176"/>
      <c r="CM1015" s="176"/>
      <c r="CN1015" s="176"/>
      <c r="CO1015" s="176"/>
      <c r="CP1015" s="176"/>
      <c r="CQ1015" s="176"/>
      <c r="CR1015" s="176"/>
      <c r="CS1015" s="176"/>
      <c r="CT1015" s="176"/>
      <c r="CU1015" s="176"/>
      <c r="CV1015" s="176"/>
      <c r="CW1015" s="176"/>
      <c r="CX1015" s="176"/>
      <c r="CY1015" s="176"/>
      <c r="CZ1015" s="176"/>
      <c r="DA1015" s="176"/>
      <c r="DB1015" s="176"/>
      <c r="DC1015" s="176"/>
      <c r="DD1015" s="176"/>
      <c r="DE1015" s="176"/>
      <c r="DF1015" s="176"/>
      <c r="DG1015" s="176"/>
      <c r="DH1015" s="176"/>
      <c r="DI1015" s="176"/>
      <c r="DJ1015" s="176"/>
      <c r="DK1015" s="176"/>
      <c r="DL1015" s="176"/>
      <c r="DM1015" s="176"/>
      <c r="DN1015" s="176"/>
      <c r="DO1015" s="176"/>
      <c r="DP1015" s="176"/>
      <c r="DQ1015" s="176"/>
      <c r="DR1015" s="176"/>
      <c r="DS1015" s="176"/>
      <c r="DT1015" s="176"/>
      <c r="DU1015" s="1"/>
      <c r="DV1015" s="1"/>
    </row>
    <row r="1016" spans="1:126" ht="4.2" customHeight="1">
      <c r="A1016" s="1"/>
      <c r="B1016" s="1"/>
      <c r="C1016" s="1"/>
      <c r="D1016" s="1"/>
      <c r="E1016" s="261"/>
      <c r="F1016" s="47"/>
      <c r="G1016" s="229"/>
      <c r="H1016" s="1"/>
      <c r="I1016" s="1"/>
      <c r="J1016" s="1"/>
      <c r="K1016" s="1"/>
      <c r="L1016" s="1"/>
      <c r="M1016" s="5"/>
      <c r="N1016" s="1"/>
      <c r="O1016" s="1"/>
      <c r="P1016" s="5"/>
      <c r="Q1016" s="1"/>
      <c r="R1016" s="1"/>
      <c r="S1016" s="5"/>
      <c r="T1016" s="7"/>
      <c r="U1016" s="23"/>
      <c r="V1016" s="1"/>
      <c r="W1016" s="11"/>
      <c r="X1016" s="10"/>
      <c r="Y1016" s="45"/>
      <c r="Z1016" s="92"/>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c r="BG1016" s="93"/>
      <c r="BH1016" s="93"/>
      <c r="BI1016" s="93"/>
      <c r="BJ1016" s="93"/>
      <c r="BK1016" s="93"/>
      <c r="BL1016" s="93"/>
      <c r="BM1016" s="93"/>
      <c r="BN1016" s="93"/>
      <c r="BO1016" s="93"/>
      <c r="BP1016" s="93"/>
      <c r="BQ1016" s="93"/>
      <c r="BR1016" s="93"/>
      <c r="BS1016" s="93"/>
      <c r="BT1016" s="93"/>
      <c r="BU1016" s="93"/>
      <c r="BV1016" s="93"/>
      <c r="BW1016" s="93"/>
      <c r="BX1016" s="93"/>
      <c r="BY1016" s="93"/>
      <c r="BZ1016" s="93"/>
      <c r="CA1016" s="93"/>
      <c r="CB1016" s="93"/>
      <c r="CC1016" s="93"/>
      <c r="CD1016" s="93"/>
      <c r="CE1016" s="93"/>
      <c r="CF1016" s="93"/>
      <c r="CG1016" s="93"/>
      <c r="CH1016" s="93"/>
      <c r="CI1016" s="93"/>
      <c r="CJ1016" s="93"/>
      <c r="CK1016" s="93"/>
      <c r="CL1016" s="93"/>
      <c r="CM1016" s="93"/>
      <c r="CN1016" s="93"/>
      <c r="CO1016" s="93"/>
      <c r="CP1016" s="93"/>
      <c r="CQ1016" s="93"/>
      <c r="CR1016" s="93"/>
      <c r="CS1016" s="93"/>
      <c r="CT1016" s="93"/>
      <c r="CU1016" s="93"/>
      <c r="CV1016" s="93"/>
      <c r="CW1016" s="93"/>
      <c r="CX1016" s="93"/>
      <c r="CY1016" s="93"/>
      <c r="CZ1016" s="93"/>
      <c r="DA1016" s="93"/>
      <c r="DB1016" s="93"/>
      <c r="DC1016" s="93"/>
      <c r="DD1016" s="93"/>
      <c r="DE1016" s="93"/>
      <c r="DF1016" s="93"/>
      <c r="DG1016" s="93"/>
      <c r="DH1016" s="93"/>
      <c r="DI1016" s="93"/>
      <c r="DJ1016" s="93"/>
      <c r="DK1016" s="93"/>
      <c r="DL1016" s="93"/>
      <c r="DM1016" s="93"/>
      <c r="DN1016" s="93"/>
      <c r="DO1016" s="93"/>
      <c r="DP1016" s="93"/>
      <c r="DQ1016" s="93"/>
      <c r="DR1016" s="93"/>
      <c r="DS1016" s="93"/>
      <c r="DT1016" s="93"/>
      <c r="DU1016" s="1"/>
      <c r="DV1016" s="1"/>
    </row>
    <row r="1017" spans="1:126" s="4" customFormat="1">
      <c r="A1017" s="3"/>
      <c r="B1017" s="257" t="s">
        <v>129</v>
      </c>
      <c r="C1017" s="3"/>
      <c r="D1017" s="3"/>
      <c r="E1017" s="9"/>
      <c r="F1017" s="50"/>
      <c r="G1017" s="230"/>
      <c r="H1017" s="12" t="str">
        <f>B1017&amp;N975</f>
        <v>Учет - ФОТ, вкл. НДФЛ</v>
      </c>
      <c r="I1017" s="12"/>
      <c r="J1017" s="3"/>
      <c r="K1017" s="3"/>
      <c r="L1017" s="3"/>
      <c r="M1017" s="5"/>
      <c r="N1017" s="35" t="str">
        <f>Главная!$Y$8</f>
        <v>итого</v>
      </c>
      <c r="O1017" s="35"/>
      <c r="P1017" s="5"/>
      <c r="Q1017" s="35" t="s">
        <v>25</v>
      </c>
      <c r="R1017" s="35"/>
      <c r="S1017" s="19" t="s">
        <v>6</v>
      </c>
      <c r="T1017" s="306" t="s">
        <v>100</v>
      </c>
      <c r="U1017" s="23" t="s">
        <v>7</v>
      </c>
      <c r="V1017" s="35"/>
      <c r="W1017" s="37">
        <f>SUM($Y1017:$DU1017)</f>
        <v>0</v>
      </c>
      <c r="X1017" s="37"/>
      <c r="Y1017" s="45"/>
      <c r="Z1017" s="98"/>
      <c r="AA1017" s="99">
        <f>IF(AA$8="",0,AA992*AA1011)</f>
        <v>0</v>
      </c>
      <c r="AB1017" s="99">
        <f t="shared" ref="AB1017:CM1017" si="2707">IF(AB$8="",0,AB992*AB1011)</f>
        <v>0</v>
      </c>
      <c r="AC1017" s="99">
        <f t="shared" si="2707"/>
        <v>0</v>
      </c>
      <c r="AD1017" s="99">
        <f t="shared" si="2707"/>
        <v>0</v>
      </c>
      <c r="AE1017" s="99">
        <f t="shared" si="2707"/>
        <v>0</v>
      </c>
      <c r="AF1017" s="99">
        <f t="shared" si="2707"/>
        <v>0</v>
      </c>
      <c r="AG1017" s="99">
        <f t="shared" si="2707"/>
        <v>0</v>
      </c>
      <c r="AH1017" s="99">
        <f t="shared" si="2707"/>
        <v>0</v>
      </c>
      <c r="AI1017" s="99">
        <f t="shared" si="2707"/>
        <v>0</v>
      </c>
      <c r="AJ1017" s="99">
        <f t="shared" si="2707"/>
        <v>0</v>
      </c>
      <c r="AK1017" s="99">
        <f t="shared" si="2707"/>
        <v>0</v>
      </c>
      <c r="AL1017" s="99">
        <f t="shared" si="2707"/>
        <v>0</v>
      </c>
      <c r="AM1017" s="99">
        <f t="shared" si="2707"/>
        <v>0</v>
      </c>
      <c r="AN1017" s="99">
        <f t="shared" si="2707"/>
        <v>0</v>
      </c>
      <c r="AO1017" s="99">
        <f t="shared" si="2707"/>
        <v>0</v>
      </c>
      <c r="AP1017" s="99">
        <f t="shared" si="2707"/>
        <v>0</v>
      </c>
      <c r="AQ1017" s="99">
        <f t="shared" si="2707"/>
        <v>0</v>
      </c>
      <c r="AR1017" s="99">
        <f t="shared" si="2707"/>
        <v>0</v>
      </c>
      <c r="AS1017" s="99">
        <f t="shared" si="2707"/>
        <v>0</v>
      </c>
      <c r="AT1017" s="99">
        <f t="shared" si="2707"/>
        <v>0</v>
      </c>
      <c r="AU1017" s="99">
        <f t="shared" si="2707"/>
        <v>0</v>
      </c>
      <c r="AV1017" s="99">
        <f t="shared" si="2707"/>
        <v>0</v>
      </c>
      <c r="AW1017" s="99">
        <f t="shared" si="2707"/>
        <v>0</v>
      </c>
      <c r="AX1017" s="99">
        <f t="shared" si="2707"/>
        <v>0</v>
      </c>
      <c r="AY1017" s="99">
        <f t="shared" si="2707"/>
        <v>0</v>
      </c>
      <c r="AZ1017" s="99">
        <f t="shared" si="2707"/>
        <v>0</v>
      </c>
      <c r="BA1017" s="99">
        <f t="shared" si="2707"/>
        <v>0</v>
      </c>
      <c r="BB1017" s="99">
        <f t="shared" si="2707"/>
        <v>0</v>
      </c>
      <c r="BC1017" s="99">
        <f t="shared" si="2707"/>
        <v>0</v>
      </c>
      <c r="BD1017" s="99">
        <f t="shared" si="2707"/>
        <v>0</v>
      </c>
      <c r="BE1017" s="99">
        <f t="shared" si="2707"/>
        <v>0</v>
      </c>
      <c r="BF1017" s="99">
        <f t="shared" si="2707"/>
        <v>0</v>
      </c>
      <c r="BG1017" s="99">
        <f t="shared" si="2707"/>
        <v>0</v>
      </c>
      <c r="BH1017" s="99">
        <f t="shared" si="2707"/>
        <v>0</v>
      </c>
      <c r="BI1017" s="99">
        <f t="shared" si="2707"/>
        <v>0</v>
      </c>
      <c r="BJ1017" s="99">
        <f t="shared" si="2707"/>
        <v>0</v>
      </c>
      <c r="BK1017" s="99">
        <f t="shared" si="2707"/>
        <v>0</v>
      </c>
      <c r="BL1017" s="99">
        <f t="shared" si="2707"/>
        <v>0</v>
      </c>
      <c r="BM1017" s="99">
        <f t="shared" si="2707"/>
        <v>0</v>
      </c>
      <c r="BN1017" s="99">
        <f t="shared" si="2707"/>
        <v>0</v>
      </c>
      <c r="BO1017" s="99">
        <f t="shared" si="2707"/>
        <v>0</v>
      </c>
      <c r="BP1017" s="99">
        <f t="shared" si="2707"/>
        <v>0</v>
      </c>
      <c r="BQ1017" s="99">
        <f t="shared" si="2707"/>
        <v>0</v>
      </c>
      <c r="BR1017" s="99">
        <f t="shared" si="2707"/>
        <v>0</v>
      </c>
      <c r="BS1017" s="99">
        <f t="shared" si="2707"/>
        <v>0</v>
      </c>
      <c r="BT1017" s="99">
        <f t="shared" si="2707"/>
        <v>0</v>
      </c>
      <c r="BU1017" s="99">
        <f t="shared" si="2707"/>
        <v>0</v>
      </c>
      <c r="BV1017" s="99">
        <f t="shared" si="2707"/>
        <v>0</v>
      </c>
      <c r="BW1017" s="99">
        <f t="shared" si="2707"/>
        <v>0</v>
      </c>
      <c r="BX1017" s="99">
        <f t="shared" si="2707"/>
        <v>0</v>
      </c>
      <c r="BY1017" s="99">
        <f t="shared" si="2707"/>
        <v>0</v>
      </c>
      <c r="BZ1017" s="99">
        <f t="shared" si="2707"/>
        <v>0</v>
      </c>
      <c r="CA1017" s="99">
        <f t="shared" si="2707"/>
        <v>0</v>
      </c>
      <c r="CB1017" s="99">
        <f t="shared" si="2707"/>
        <v>0</v>
      </c>
      <c r="CC1017" s="99">
        <f t="shared" si="2707"/>
        <v>0</v>
      </c>
      <c r="CD1017" s="99">
        <f t="shared" si="2707"/>
        <v>0</v>
      </c>
      <c r="CE1017" s="99">
        <f t="shared" si="2707"/>
        <v>0</v>
      </c>
      <c r="CF1017" s="99">
        <f t="shared" si="2707"/>
        <v>0</v>
      </c>
      <c r="CG1017" s="99">
        <f t="shared" si="2707"/>
        <v>0</v>
      </c>
      <c r="CH1017" s="99">
        <f t="shared" si="2707"/>
        <v>0</v>
      </c>
      <c r="CI1017" s="99">
        <f t="shared" si="2707"/>
        <v>0</v>
      </c>
      <c r="CJ1017" s="99">
        <f t="shared" si="2707"/>
        <v>0</v>
      </c>
      <c r="CK1017" s="99">
        <f t="shared" si="2707"/>
        <v>0</v>
      </c>
      <c r="CL1017" s="99">
        <f t="shared" si="2707"/>
        <v>0</v>
      </c>
      <c r="CM1017" s="99">
        <f t="shared" si="2707"/>
        <v>0</v>
      </c>
      <c r="CN1017" s="99">
        <f t="shared" ref="CN1017:DT1017" si="2708">IF(CN$8="",0,CN992*CN1011)</f>
        <v>0</v>
      </c>
      <c r="CO1017" s="99">
        <f t="shared" si="2708"/>
        <v>0</v>
      </c>
      <c r="CP1017" s="99">
        <f t="shared" si="2708"/>
        <v>0</v>
      </c>
      <c r="CQ1017" s="99">
        <f t="shared" si="2708"/>
        <v>0</v>
      </c>
      <c r="CR1017" s="99">
        <f t="shared" si="2708"/>
        <v>0</v>
      </c>
      <c r="CS1017" s="99">
        <f t="shared" si="2708"/>
        <v>0</v>
      </c>
      <c r="CT1017" s="99">
        <f t="shared" si="2708"/>
        <v>0</v>
      </c>
      <c r="CU1017" s="99">
        <f t="shared" si="2708"/>
        <v>0</v>
      </c>
      <c r="CV1017" s="99">
        <f t="shared" si="2708"/>
        <v>0</v>
      </c>
      <c r="CW1017" s="99">
        <f t="shared" si="2708"/>
        <v>0</v>
      </c>
      <c r="CX1017" s="99">
        <f t="shared" si="2708"/>
        <v>0</v>
      </c>
      <c r="CY1017" s="99">
        <f t="shared" si="2708"/>
        <v>0</v>
      </c>
      <c r="CZ1017" s="99">
        <f t="shared" si="2708"/>
        <v>0</v>
      </c>
      <c r="DA1017" s="99">
        <f t="shared" si="2708"/>
        <v>0</v>
      </c>
      <c r="DB1017" s="99">
        <f t="shared" si="2708"/>
        <v>0</v>
      </c>
      <c r="DC1017" s="99">
        <f t="shared" si="2708"/>
        <v>0</v>
      </c>
      <c r="DD1017" s="99">
        <f t="shared" si="2708"/>
        <v>0</v>
      </c>
      <c r="DE1017" s="99">
        <f t="shared" si="2708"/>
        <v>0</v>
      </c>
      <c r="DF1017" s="99">
        <f t="shared" si="2708"/>
        <v>0</v>
      </c>
      <c r="DG1017" s="99">
        <f t="shared" si="2708"/>
        <v>0</v>
      </c>
      <c r="DH1017" s="99">
        <f t="shared" si="2708"/>
        <v>0</v>
      </c>
      <c r="DI1017" s="99">
        <f t="shared" si="2708"/>
        <v>0</v>
      </c>
      <c r="DJ1017" s="99">
        <f t="shared" si="2708"/>
        <v>0</v>
      </c>
      <c r="DK1017" s="99">
        <f t="shared" si="2708"/>
        <v>0</v>
      </c>
      <c r="DL1017" s="99">
        <f t="shared" si="2708"/>
        <v>0</v>
      </c>
      <c r="DM1017" s="99">
        <f t="shared" si="2708"/>
        <v>0</v>
      </c>
      <c r="DN1017" s="99">
        <f t="shared" si="2708"/>
        <v>0</v>
      </c>
      <c r="DO1017" s="99">
        <f t="shared" si="2708"/>
        <v>0</v>
      </c>
      <c r="DP1017" s="99">
        <f t="shared" si="2708"/>
        <v>0</v>
      </c>
      <c r="DQ1017" s="99">
        <f t="shared" si="2708"/>
        <v>0</v>
      </c>
      <c r="DR1017" s="99">
        <f t="shared" si="2708"/>
        <v>0</v>
      </c>
      <c r="DS1017" s="99">
        <f t="shared" si="2708"/>
        <v>0</v>
      </c>
      <c r="DT1017" s="99">
        <f t="shared" si="2708"/>
        <v>0</v>
      </c>
      <c r="DU1017" s="3"/>
      <c r="DV1017" s="3"/>
    </row>
    <row r="1018" spans="1:126" ht="4.2" customHeight="1">
      <c r="A1018" s="1"/>
      <c r="B1018" s="1"/>
      <c r="C1018" s="1"/>
      <c r="D1018" s="1"/>
      <c r="E1018" s="261"/>
      <c r="F1018" s="47"/>
      <c r="G1018" s="229"/>
      <c r="H1018" s="1"/>
      <c r="I1018" s="1"/>
      <c r="J1018" s="1"/>
      <c r="K1018" s="1"/>
      <c r="L1018" s="1"/>
      <c r="M1018" s="5"/>
      <c r="N1018" s="1"/>
      <c r="O1018" s="1"/>
      <c r="P1018" s="5"/>
      <c r="Q1018" s="1"/>
      <c r="R1018" s="1"/>
      <c r="S1018" s="5"/>
      <c r="T1018" s="7"/>
      <c r="U1018" s="23"/>
      <c r="V1018" s="1"/>
      <c r="W1018" s="11"/>
      <c r="X1018" s="10"/>
      <c r="Y1018" s="45"/>
      <c r="Z1018" s="92"/>
      <c r="AA1018" s="93"/>
      <c r="AB1018" s="93"/>
      <c r="AC1018" s="93"/>
      <c r="AD1018" s="93"/>
      <c r="AE1018" s="93"/>
      <c r="AF1018" s="93"/>
      <c r="AG1018" s="93"/>
      <c r="AH1018" s="93"/>
      <c r="AI1018" s="93"/>
      <c r="AJ1018" s="93"/>
      <c r="AK1018" s="93"/>
      <c r="AL1018" s="93"/>
      <c r="AM1018" s="93"/>
      <c r="AN1018" s="93"/>
      <c r="AO1018" s="93"/>
      <c r="AP1018" s="93"/>
      <c r="AQ1018" s="93"/>
      <c r="AR1018" s="93"/>
      <c r="AS1018" s="93"/>
      <c r="AT1018" s="93"/>
      <c r="AU1018" s="93"/>
      <c r="AV1018" s="93"/>
      <c r="AW1018" s="93"/>
      <c r="AX1018" s="93"/>
      <c r="AY1018" s="93"/>
      <c r="AZ1018" s="93"/>
      <c r="BA1018" s="93"/>
      <c r="BB1018" s="93"/>
      <c r="BC1018" s="93"/>
      <c r="BD1018" s="93"/>
      <c r="BE1018" s="93"/>
      <c r="BF1018" s="93"/>
      <c r="BG1018" s="93"/>
      <c r="BH1018" s="93"/>
      <c r="BI1018" s="93"/>
      <c r="BJ1018" s="93"/>
      <c r="BK1018" s="93"/>
      <c r="BL1018" s="93"/>
      <c r="BM1018" s="93"/>
      <c r="BN1018" s="93"/>
      <c r="BO1018" s="93"/>
      <c r="BP1018" s="93"/>
      <c r="BQ1018" s="93"/>
      <c r="BR1018" s="93"/>
      <c r="BS1018" s="93"/>
      <c r="BT1018" s="93"/>
      <c r="BU1018" s="93"/>
      <c r="BV1018" s="93"/>
      <c r="BW1018" s="93"/>
      <c r="BX1018" s="93"/>
      <c r="BY1018" s="93"/>
      <c r="BZ1018" s="93"/>
      <c r="CA1018" s="93"/>
      <c r="CB1018" s="93"/>
      <c r="CC1018" s="93"/>
      <c r="CD1018" s="93"/>
      <c r="CE1018" s="93"/>
      <c r="CF1018" s="93"/>
      <c r="CG1018" s="93"/>
      <c r="CH1018" s="93"/>
      <c r="CI1018" s="93"/>
      <c r="CJ1018" s="93"/>
      <c r="CK1018" s="93"/>
      <c r="CL1018" s="93"/>
      <c r="CM1018" s="93"/>
      <c r="CN1018" s="93"/>
      <c r="CO1018" s="93"/>
      <c r="CP1018" s="93"/>
      <c r="CQ1018" s="93"/>
      <c r="CR1018" s="93"/>
      <c r="CS1018" s="93"/>
      <c r="CT1018" s="93"/>
      <c r="CU1018" s="93"/>
      <c r="CV1018" s="93"/>
      <c r="CW1018" s="93"/>
      <c r="CX1018" s="93"/>
      <c r="CY1018" s="93"/>
      <c r="CZ1018" s="93"/>
      <c r="DA1018" s="93"/>
      <c r="DB1018" s="93"/>
      <c r="DC1018" s="93"/>
      <c r="DD1018" s="93"/>
      <c r="DE1018" s="93"/>
      <c r="DF1018" s="93"/>
      <c r="DG1018" s="93"/>
      <c r="DH1018" s="93"/>
      <c r="DI1018" s="93"/>
      <c r="DJ1018" s="93"/>
      <c r="DK1018" s="93"/>
      <c r="DL1018" s="93"/>
      <c r="DM1018" s="93"/>
      <c r="DN1018" s="93"/>
      <c r="DO1018" s="93"/>
      <c r="DP1018" s="93"/>
      <c r="DQ1018" s="93"/>
      <c r="DR1018" s="93"/>
      <c r="DS1018" s="93"/>
      <c r="DT1018" s="93"/>
      <c r="DU1018" s="1"/>
      <c r="DV1018" s="1"/>
    </row>
    <row r="1019" spans="1:126" s="237" customFormat="1" ht="10.199999999999999">
      <c r="A1019" s="226"/>
      <c r="B1019" s="243" t="s">
        <v>127</v>
      </c>
      <c r="C1019" s="228"/>
      <c r="D1019" s="227"/>
      <c r="E1019" s="268"/>
      <c r="F1019" s="114"/>
      <c r="G1019" s="229"/>
      <c r="H1019" s="226"/>
      <c r="I1019" s="226" t="str">
        <f>$I$172</f>
        <v>Оборачиваемость начислений расходов</v>
      </c>
      <c r="J1019" s="226"/>
      <c r="K1019" s="226"/>
      <c r="L1019" s="226"/>
      <c r="M1019" s="229"/>
      <c r="N1019" s="226"/>
      <c r="O1019" s="226"/>
      <c r="P1019" s="229"/>
      <c r="Q1019" s="226" t="s">
        <v>40</v>
      </c>
      <c r="R1019" s="226"/>
      <c r="S1019" s="229" t="s">
        <v>6</v>
      </c>
      <c r="T1019" s="307"/>
      <c r="U1019" s="226"/>
      <c r="V1019" s="226"/>
      <c r="W1019" s="233"/>
      <c r="X1019" s="234"/>
      <c r="Y1019" s="245"/>
      <c r="Z1019" s="246"/>
      <c r="AA1019" s="247"/>
      <c r="AB1019" s="247"/>
      <c r="AC1019" s="247"/>
      <c r="AD1019" s="247"/>
      <c r="AE1019" s="247"/>
      <c r="AF1019" s="247"/>
      <c r="AG1019" s="247"/>
      <c r="AH1019" s="247"/>
      <c r="AI1019" s="247"/>
      <c r="AJ1019" s="247"/>
      <c r="AK1019" s="247"/>
      <c r="AL1019" s="247"/>
      <c r="AM1019" s="247"/>
      <c r="AN1019" s="247"/>
      <c r="AO1019" s="247"/>
      <c r="AP1019" s="247"/>
      <c r="AQ1019" s="247"/>
      <c r="AR1019" s="247"/>
      <c r="AS1019" s="247"/>
      <c r="AT1019" s="247"/>
      <c r="AU1019" s="247"/>
      <c r="AV1019" s="247"/>
      <c r="AW1019" s="247"/>
      <c r="AX1019" s="247"/>
      <c r="AY1019" s="247"/>
      <c r="AZ1019" s="247"/>
      <c r="BA1019" s="247"/>
      <c r="BB1019" s="247"/>
      <c r="BC1019" s="247"/>
      <c r="BD1019" s="247"/>
      <c r="BE1019" s="247"/>
      <c r="BF1019" s="247"/>
      <c r="BG1019" s="247"/>
      <c r="BH1019" s="247"/>
      <c r="BI1019" s="247"/>
      <c r="BJ1019" s="247"/>
      <c r="BK1019" s="247"/>
      <c r="BL1019" s="247"/>
      <c r="BM1019" s="247"/>
      <c r="BN1019" s="247"/>
      <c r="BO1019" s="247"/>
      <c r="BP1019" s="247"/>
      <c r="BQ1019" s="247"/>
      <c r="BR1019" s="247"/>
      <c r="BS1019" s="247"/>
      <c r="BT1019" s="247"/>
      <c r="BU1019" s="247"/>
      <c r="BV1019" s="247"/>
      <c r="BW1019" s="247"/>
      <c r="BX1019" s="247"/>
      <c r="BY1019" s="247"/>
      <c r="BZ1019" s="247"/>
      <c r="CA1019" s="247"/>
      <c r="CB1019" s="247"/>
      <c r="CC1019" s="247"/>
      <c r="CD1019" s="247"/>
      <c r="CE1019" s="247"/>
      <c r="CF1019" s="247"/>
      <c r="CG1019" s="247"/>
      <c r="CH1019" s="247"/>
      <c r="CI1019" s="247"/>
      <c r="CJ1019" s="247"/>
      <c r="CK1019" s="247"/>
      <c r="CL1019" s="247"/>
      <c r="CM1019" s="247"/>
      <c r="CN1019" s="247"/>
      <c r="CO1019" s="247"/>
      <c r="CP1019" s="247"/>
      <c r="CQ1019" s="247"/>
      <c r="CR1019" s="247"/>
      <c r="CS1019" s="247"/>
      <c r="CT1019" s="247"/>
      <c r="CU1019" s="247"/>
      <c r="CV1019" s="247"/>
      <c r="CW1019" s="247"/>
      <c r="CX1019" s="247"/>
      <c r="CY1019" s="247"/>
      <c r="CZ1019" s="247"/>
      <c r="DA1019" s="247"/>
      <c r="DB1019" s="247"/>
      <c r="DC1019" s="247"/>
      <c r="DD1019" s="247"/>
      <c r="DE1019" s="247"/>
      <c r="DF1019" s="247"/>
      <c r="DG1019" s="247"/>
      <c r="DH1019" s="247"/>
      <c r="DI1019" s="247"/>
      <c r="DJ1019" s="247"/>
      <c r="DK1019" s="247"/>
      <c r="DL1019" s="247"/>
      <c r="DM1019" s="247"/>
      <c r="DN1019" s="247"/>
      <c r="DO1019" s="247"/>
      <c r="DP1019" s="247"/>
      <c r="DQ1019" s="247"/>
      <c r="DR1019" s="247"/>
      <c r="DS1019" s="247"/>
      <c r="DT1019" s="247"/>
      <c r="DU1019" s="226"/>
      <c r="DV1019" s="226"/>
    </row>
    <row r="1020" spans="1:126" ht="4.2" customHeight="1">
      <c r="A1020" s="1"/>
      <c r="B1020" s="1"/>
      <c r="C1020" s="1"/>
      <c r="D1020" s="1"/>
      <c r="E1020" s="261"/>
      <c r="F1020" s="47"/>
      <c r="G1020" s="229"/>
      <c r="H1020" s="1"/>
      <c r="I1020" s="1"/>
      <c r="J1020" s="1"/>
      <c r="K1020" s="1"/>
      <c r="L1020" s="1"/>
      <c r="M1020" s="5"/>
      <c r="N1020" s="1"/>
      <c r="O1020" s="1"/>
      <c r="P1020" s="5"/>
      <c r="Q1020" s="1"/>
      <c r="R1020" s="1"/>
      <c r="S1020" s="5"/>
      <c r="T1020" s="7"/>
      <c r="U1020" s="23"/>
      <c r="V1020" s="1"/>
      <c r="W1020" s="11"/>
      <c r="X1020" s="10"/>
      <c r="Y1020" s="45"/>
      <c r="Z1020" s="92"/>
      <c r="AA1020" s="93"/>
      <c r="AB1020" s="93"/>
      <c r="AC1020" s="93"/>
      <c r="AD1020" s="93"/>
      <c r="AE1020" s="93"/>
      <c r="AF1020" s="93"/>
      <c r="AG1020" s="93"/>
      <c r="AH1020" s="93"/>
      <c r="AI1020" s="93"/>
      <c r="AJ1020" s="93"/>
      <c r="AK1020" s="93"/>
      <c r="AL1020" s="93"/>
      <c r="AM1020" s="93"/>
      <c r="AN1020" s="93"/>
      <c r="AO1020" s="93"/>
      <c r="AP1020" s="93"/>
      <c r="AQ1020" s="93"/>
      <c r="AR1020" s="93"/>
      <c r="AS1020" s="93"/>
      <c r="AT1020" s="93"/>
      <c r="AU1020" s="93"/>
      <c r="AV1020" s="93"/>
      <c r="AW1020" s="93"/>
      <c r="AX1020" s="93"/>
      <c r="AY1020" s="93"/>
      <c r="AZ1020" s="93"/>
      <c r="BA1020" s="93"/>
      <c r="BB1020" s="93"/>
      <c r="BC1020" s="93"/>
      <c r="BD1020" s="93"/>
      <c r="BE1020" s="93"/>
      <c r="BF1020" s="93"/>
      <c r="BG1020" s="93"/>
      <c r="BH1020" s="93"/>
      <c r="BI1020" s="93"/>
      <c r="BJ1020" s="93"/>
      <c r="BK1020" s="93"/>
      <c r="BL1020" s="93"/>
      <c r="BM1020" s="93"/>
      <c r="BN1020" s="93"/>
      <c r="BO1020" s="93"/>
      <c r="BP1020" s="93"/>
      <c r="BQ1020" s="93"/>
      <c r="BR1020" s="93"/>
      <c r="BS1020" s="93"/>
      <c r="BT1020" s="93"/>
      <c r="BU1020" s="93"/>
      <c r="BV1020" s="93"/>
      <c r="BW1020" s="93"/>
      <c r="BX1020" s="93"/>
      <c r="BY1020" s="93"/>
      <c r="BZ1020" s="93"/>
      <c r="CA1020" s="93"/>
      <c r="CB1020" s="93"/>
      <c r="CC1020" s="93"/>
      <c r="CD1020" s="93"/>
      <c r="CE1020" s="93"/>
      <c r="CF1020" s="93"/>
      <c r="CG1020" s="93"/>
      <c r="CH1020" s="93"/>
      <c r="CI1020" s="93"/>
      <c r="CJ1020" s="93"/>
      <c r="CK1020" s="93"/>
      <c r="CL1020" s="93"/>
      <c r="CM1020" s="93"/>
      <c r="CN1020" s="93"/>
      <c r="CO1020" s="93"/>
      <c r="CP1020" s="93"/>
      <c r="CQ1020" s="93"/>
      <c r="CR1020" s="93"/>
      <c r="CS1020" s="93"/>
      <c r="CT1020" s="93"/>
      <c r="CU1020" s="93"/>
      <c r="CV1020" s="93"/>
      <c r="CW1020" s="93"/>
      <c r="CX1020" s="93"/>
      <c r="CY1020" s="93"/>
      <c r="CZ1020" s="93"/>
      <c r="DA1020" s="93"/>
      <c r="DB1020" s="93"/>
      <c r="DC1020" s="93"/>
      <c r="DD1020" s="93"/>
      <c r="DE1020" s="93"/>
      <c r="DF1020" s="93"/>
      <c r="DG1020" s="93"/>
      <c r="DH1020" s="93"/>
      <c r="DI1020" s="93"/>
      <c r="DJ1020" s="93"/>
      <c r="DK1020" s="93"/>
      <c r="DL1020" s="93"/>
      <c r="DM1020" s="93"/>
      <c r="DN1020" s="93"/>
      <c r="DO1020" s="93"/>
      <c r="DP1020" s="93"/>
      <c r="DQ1020" s="93"/>
      <c r="DR1020" s="93"/>
      <c r="DS1020" s="93"/>
      <c r="DT1020" s="93"/>
      <c r="DU1020" s="1"/>
      <c r="DV1020" s="1"/>
    </row>
    <row r="1021" spans="1:126" s="4" customFormat="1">
      <c r="A1021" s="3"/>
      <c r="B1021" s="257" t="s">
        <v>126</v>
      </c>
      <c r="C1021" s="3"/>
      <c r="D1021" s="3"/>
      <c r="E1021" s="9" t="str">
        <f>IF(OR(Главная!$N$19=справочники!$N$10,Главная!$N$19=справочники!$N$11),"",IF(T1021=справочники!$P$10,"","ндс(-)"))</f>
        <v/>
      </c>
      <c r="F1021" s="50"/>
      <c r="G1021" s="230"/>
      <c r="H1021" s="12" t="str">
        <f>B1021&amp;N975</f>
        <v>Начисление - ФОТ, вкл. НДФЛ</v>
      </c>
      <c r="I1021" s="12"/>
      <c r="J1021" s="3"/>
      <c r="K1021" s="3"/>
      <c r="L1021" s="3"/>
      <c r="M1021" s="5"/>
      <c r="N1021" s="35" t="str">
        <f>Главная!$Y$8</f>
        <v>итого</v>
      </c>
      <c r="O1021" s="35"/>
      <c r="P1021" s="5"/>
      <c r="Q1021" s="35" t="s">
        <v>25</v>
      </c>
      <c r="R1021" s="35"/>
      <c r="S1021" s="35"/>
      <c r="T1021" s="61" t="str">
        <f>T1017</f>
        <v>не облагается НДС</v>
      </c>
      <c r="U1021" s="35"/>
      <c r="V1021" s="35"/>
      <c r="W1021" s="37">
        <f>SUM($Y1021:$DU1021)</f>
        <v>0</v>
      </c>
      <c r="X1021" s="37"/>
      <c r="Y1021" s="45"/>
      <c r="Z1021" s="98"/>
      <c r="AA1021" s="99">
        <f t="shared" ref="AA1021:BF1021" si="2709">IF(AA$8="",0,IF(AA$1=1,SUMIFS(1017:1017,$1:$1,"&gt;="&amp;1,$1:$1,"&lt;="&amp;INT($T1019/30))+($T1019/30-INT($T1019/30))*SUMIFS(1017:1017,$1:$1,INT($T1019/30)+1),0)+($T1019/30-INT($T1019/30))*SUMIFS(1017:1017,$1:$1,AA$1+INT($T1019/30)+1)+(INT($T1019/30)+1-$T1019/30)*SUMIFS(1017:1017,$1:$1,AA$1+INT($T1019/30)))</f>
        <v>0</v>
      </c>
      <c r="AB1021" s="99">
        <f t="shared" si="2709"/>
        <v>0</v>
      </c>
      <c r="AC1021" s="99">
        <f t="shared" si="2709"/>
        <v>0</v>
      </c>
      <c r="AD1021" s="99">
        <f t="shared" si="2709"/>
        <v>0</v>
      </c>
      <c r="AE1021" s="99">
        <f t="shared" si="2709"/>
        <v>0</v>
      </c>
      <c r="AF1021" s="99">
        <f t="shared" si="2709"/>
        <v>0</v>
      </c>
      <c r="AG1021" s="99">
        <f t="shared" si="2709"/>
        <v>0</v>
      </c>
      <c r="AH1021" s="99">
        <f t="shared" si="2709"/>
        <v>0</v>
      </c>
      <c r="AI1021" s="99">
        <f t="shared" si="2709"/>
        <v>0</v>
      </c>
      <c r="AJ1021" s="99">
        <f t="shared" si="2709"/>
        <v>0</v>
      </c>
      <c r="AK1021" s="99">
        <f t="shared" si="2709"/>
        <v>0</v>
      </c>
      <c r="AL1021" s="99">
        <f t="shared" si="2709"/>
        <v>0</v>
      </c>
      <c r="AM1021" s="99">
        <f t="shared" si="2709"/>
        <v>0</v>
      </c>
      <c r="AN1021" s="99">
        <f t="shared" si="2709"/>
        <v>0</v>
      </c>
      <c r="AO1021" s="99">
        <f t="shared" si="2709"/>
        <v>0</v>
      </c>
      <c r="AP1021" s="99">
        <f t="shared" si="2709"/>
        <v>0</v>
      </c>
      <c r="AQ1021" s="99">
        <f t="shared" si="2709"/>
        <v>0</v>
      </c>
      <c r="AR1021" s="99">
        <f t="shared" si="2709"/>
        <v>0</v>
      </c>
      <c r="AS1021" s="99">
        <f t="shared" si="2709"/>
        <v>0</v>
      </c>
      <c r="AT1021" s="99">
        <f t="shared" si="2709"/>
        <v>0</v>
      </c>
      <c r="AU1021" s="99">
        <f t="shared" si="2709"/>
        <v>0</v>
      </c>
      <c r="AV1021" s="99">
        <f t="shared" si="2709"/>
        <v>0</v>
      </c>
      <c r="AW1021" s="99">
        <f t="shared" si="2709"/>
        <v>0</v>
      </c>
      <c r="AX1021" s="99">
        <f t="shared" si="2709"/>
        <v>0</v>
      </c>
      <c r="AY1021" s="99">
        <f t="shared" si="2709"/>
        <v>0</v>
      </c>
      <c r="AZ1021" s="99">
        <f t="shared" si="2709"/>
        <v>0</v>
      </c>
      <c r="BA1021" s="99">
        <f t="shared" si="2709"/>
        <v>0</v>
      </c>
      <c r="BB1021" s="99">
        <f t="shared" si="2709"/>
        <v>0</v>
      </c>
      <c r="BC1021" s="99">
        <f t="shared" si="2709"/>
        <v>0</v>
      </c>
      <c r="BD1021" s="99">
        <f t="shared" si="2709"/>
        <v>0</v>
      </c>
      <c r="BE1021" s="99">
        <f t="shared" si="2709"/>
        <v>0</v>
      </c>
      <c r="BF1021" s="99">
        <f t="shared" si="2709"/>
        <v>0</v>
      </c>
      <c r="BG1021" s="99">
        <f t="shared" ref="BG1021:CL1021" si="2710">IF(BG$8="",0,IF(BG$1=1,SUMIFS(1017:1017,$1:$1,"&gt;="&amp;1,$1:$1,"&lt;="&amp;INT($T1019/30))+($T1019/30-INT($T1019/30))*SUMIFS(1017:1017,$1:$1,INT($T1019/30)+1),0)+($T1019/30-INT($T1019/30))*SUMIFS(1017:1017,$1:$1,BG$1+INT($T1019/30)+1)+(INT($T1019/30)+1-$T1019/30)*SUMIFS(1017:1017,$1:$1,BG$1+INT($T1019/30)))</f>
        <v>0</v>
      </c>
      <c r="BH1021" s="99">
        <f t="shared" si="2710"/>
        <v>0</v>
      </c>
      <c r="BI1021" s="99">
        <f t="shared" si="2710"/>
        <v>0</v>
      </c>
      <c r="BJ1021" s="99">
        <f t="shared" si="2710"/>
        <v>0</v>
      </c>
      <c r="BK1021" s="99">
        <f t="shared" si="2710"/>
        <v>0</v>
      </c>
      <c r="BL1021" s="99">
        <f t="shared" si="2710"/>
        <v>0</v>
      </c>
      <c r="BM1021" s="99">
        <f t="shared" si="2710"/>
        <v>0</v>
      </c>
      <c r="BN1021" s="99">
        <f t="shared" si="2710"/>
        <v>0</v>
      </c>
      <c r="BO1021" s="99">
        <f t="shared" si="2710"/>
        <v>0</v>
      </c>
      <c r="BP1021" s="99">
        <f t="shared" si="2710"/>
        <v>0</v>
      </c>
      <c r="BQ1021" s="99">
        <f t="shared" si="2710"/>
        <v>0</v>
      </c>
      <c r="BR1021" s="99">
        <f t="shared" si="2710"/>
        <v>0</v>
      </c>
      <c r="BS1021" s="99">
        <f t="shared" si="2710"/>
        <v>0</v>
      </c>
      <c r="BT1021" s="99">
        <f t="shared" si="2710"/>
        <v>0</v>
      </c>
      <c r="BU1021" s="99">
        <f t="shared" si="2710"/>
        <v>0</v>
      </c>
      <c r="BV1021" s="99">
        <f t="shared" si="2710"/>
        <v>0</v>
      </c>
      <c r="BW1021" s="99">
        <f t="shared" si="2710"/>
        <v>0</v>
      </c>
      <c r="BX1021" s="99">
        <f t="shared" si="2710"/>
        <v>0</v>
      </c>
      <c r="BY1021" s="99">
        <f t="shared" si="2710"/>
        <v>0</v>
      </c>
      <c r="BZ1021" s="99">
        <f t="shared" si="2710"/>
        <v>0</v>
      </c>
      <c r="CA1021" s="99">
        <f t="shared" si="2710"/>
        <v>0</v>
      </c>
      <c r="CB1021" s="99">
        <f t="shared" si="2710"/>
        <v>0</v>
      </c>
      <c r="CC1021" s="99">
        <f t="shared" si="2710"/>
        <v>0</v>
      </c>
      <c r="CD1021" s="99">
        <f t="shared" si="2710"/>
        <v>0</v>
      </c>
      <c r="CE1021" s="99">
        <f t="shared" si="2710"/>
        <v>0</v>
      </c>
      <c r="CF1021" s="99">
        <f t="shared" si="2710"/>
        <v>0</v>
      </c>
      <c r="CG1021" s="99">
        <f t="shared" si="2710"/>
        <v>0</v>
      </c>
      <c r="CH1021" s="99">
        <f t="shared" si="2710"/>
        <v>0</v>
      </c>
      <c r="CI1021" s="99">
        <f t="shared" si="2710"/>
        <v>0</v>
      </c>
      <c r="CJ1021" s="99">
        <f t="shared" si="2710"/>
        <v>0</v>
      </c>
      <c r="CK1021" s="99">
        <f t="shared" si="2710"/>
        <v>0</v>
      </c>
      <c r="CL1021" s="99">
        <f t="shared" si="2710"/>
        <v>0</v>
      </c>
      <c r="CM1021" s="99">
        <f t="shared" ref="CM1021:DT1021" si="2711">IF(CM$8="",0,IF(CM$1=1,SUMIFS(1017:1017,$1:$1,"&gt;="&amp;1,$1:$1,"&lt;="&amp;INT($T1019/30))+($T1019/30-INT($T1019/30))*SUMIFS(1017:1017,$1:$1,INT($T1019/30)+1),0)+($T1019/30-INT($T1019/30))*SUMIFS(1017:1017,$1:$1,CM$1+INT($T1019/30)+1)+(INT($T1019/30)+1-$T1019/30)*SUMIFS(1017:1017,$1:$1,CM$1+INT($T1019/30)))</f>
        <v>0</v>
      </c>
      <c r="CN1021" s="99">
        <f t="shared" si="2711"/>
        <v>0</v>
      </c>
      <c r="CO1021" s="99">
        <f t="shared" si="2711"/>
        <v>0</v>
      </c>
      <c r="CP1021" s="99">
        <f t="shared" si="2711"/>
        <v>0</v>
      </c>
      <c r="CQ1021" s="99">
        <f t="shared" si="2711"/>
        <v>0</v>
      </c>
      <c r="CR1021" s="99">
        <f t="shared" si="2711"/>
        <v>0</v>
      </c>
      <c r="CS1021" s="99">
        <f t="shared" si="2711"/>
        <v>0</v>
      </c>
      <c r="CT1021" s="99">
        <f t="shared" si="2711"/>
        <v>0</v>
      </c>
      <c r="CU1021" s="99">
        <f t="shared" si="2711"/>
        <v>0</v>
      </c>
      <c r="CV1021" s="99">
        <f t="shared" si="2711"/>
        <v>0</v>
      </c>
      <c r="CW1021" s="99">
        <f t="shared" si="2711"/>
        <v>0</v>
      </c>
      <c r="CX1021" s="99">
        <f t="shared" si="2711"/>
        <v>0</v>
      </c>
      <c r="CY1021" s="99">
        <f t="shared" si="2711"/>
        <v>0</v>
      </c>
      <c r="CZ1021" s="99">
        <f t="shared" si="2711"/>
        <v>0</v>
      </c>
      <c r="DA1021" s="99">
        <f t="shared" si="2711"/>
        <v>0</v>
      </c>
      <c r="DB1021" s="99">
        <f t="shared" si="2711"/>
        <v>0</v>
      </c>
      <c r="DC1021" s="99">
        <f t="shared" si="2711"/>
        <v>0</v>
      </c>
      <c r="DD1021" s="99">
        <f t="shared" si="2711"/>
        <v>0</v>
      </c>
      <c r="DE1021" s="99">
        <f t="shared" si="2711"/>
        <v>0</v>
      </c>
      <c r="DF1021" s="99">
        <f t="shared" si="2711"/>
        <v>0</v>
      </c>
      <c r="DG1021" s="99">
        <f t="shared" si="2711"/>
        <v>0</v>
      </c>
      <c r="DH1021" s="99">
        <f t="shared" si="2711"/>
        <v>0</v>
      </c>
      <c r="DI1021" s="99">
        <f t="shared" si="2711"/>
        <v>0</v>
      </c>
      <c r="DJ1021" s="99">
        <f t="shared" si="2711"/>
        <v>0</v>
      </c>
      <c r="DK1021" s="99">
        <f t="shared" si="2711"/>
        <v>0</v>
      </c>
      <c r="DL1021" s="99">
        <f t="shared" si="2711"/>
        <v>0</v>
      </c>
      <c r="DM1021" s="99">
        <f t="shared" si="2711"/>
        <v>0</v>
      </c>
      <c r="DN1021" s="99">
        <f t="shared" si="2711"/>
        <v>0</v>
      </c>
      <c r="DO1021" s="99">
        <f t="shared" si="2711"/>
        <v>0</v>
      </c>
      <c r="DP1021" s="99">
        <f t="shared" si="2711"/>
        <v>0</v>
      </c>
      <c r="DQ1021" s="99">
        <f t="shared" si="2711"/>
        <v>0</v>
      </c>
      <c r="DR1021" s="99">
        <f t="shared" si="2711"/>
        <v>0</v>
      </c>
      <c r="DS1021" s="99">
        <f t="shared" si="2711"/>
        <v>0</v>
      </c>
      <c r="DT1021" s="99">
        <f t="shared" si="2711"/>
        <v>0</v>
      </c>
      <c r="DU1021" s="3"/>
      <c r="DV1021" s="3"/>
    </row>
    <row r="1022" spans="1:126" ht="4.2" customHeight="1">
      <c r="A1022" s="1"/>
      <c r="B1022" s="1"/>
      <c r="C1022" s="1"/>
      <c r="D1022" s="1"/>
      <c r="E1022" s="261"/>
      <c r="F1022" s="47"/>
      <c r="G1022" s="229"/>
      <c r="H1022" s="1"/>
      <c r="I1022" s="1"/>
      <c r="J1022" s="1"/>
      <c r="K1022" s="1"/>
      <c r="L1022" s="1"/>
      <c r="M1022" s="5"/>
      <c r="N1022" s="1"/>
      <c r="O1022" s="1"/>
      <c r="P1022" s="5"/>
      <c r="Q1022" s="1"/>
      <c r="R1022" s="1"/>
      <c r="S1022" s="5"/>
      <c r="T1022" s="7"/>
      <c r="U1022" s="23"/>
      <c r="V1022" s="1"/>
      <c r="W1022" s="11"/>
      <c r="X1022" s="10"/>
      <c r="Y1022" s="45"/>
      <c r="Z1022" s="92"/>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1"/>
      <c r="DV1022" s="1"/>
    </row>
    <row r="1023" spans="1:126" s="237" customFormat="1" ht="10.199999999999999">
      <c r="A1023" s="226"/>
      <c r="B1023" s="243" t="s">
        <v>133</v>
      </c>
      <c r="C1023" s="228"/>
      <c r="D1023" s="227"/>
      <c r="E1023" s="268"/>
      <c r="F1023" s="114"/>
      <c r="G1023" s="229"/>
      <c r="H1023" s="226"/>
      <c r="I1023" s="226" t="e">
        <f>#REF!</f>
        <v>#REF!</v>
      </c>
      <c r="J1023" s="226"/>
      <c r="K1023" s="226"/>
      <c r="L1023" s="226"/>
      <c r="M1023" s="229"/>
      <c r="N1023" s="226"/>
      <c r="O1023" s="226"/>
      <c r="P1023" s="229"/>
      <c r="Q1023" s="226" t="s">
        <v>40</v>
      </c>
      <c r="R1023" s="226"/>
      <c r="S1023" s="229" t="s">
        <v>6</v>
      </c>
      <c r="T1023" s="307"/>
      <c r="U1023" s="226"/>
      <c r="V1023" s="226"/>
      <c r="W1023" s="233"/>
      <c r="X1023" s="234"/>
      <c r="Y1023" s="245"/>
      <c r="Z1023" s="246"/>
      <c r="AA1023" s="247"/>
      <c r="AB1023" s="247"/>
      <c r="AC1023" s="247"/>
      <c r="AD1023" s="247"/>
      <c r="AE1023" s="247"/>
      <c r="AF1023" s="247"/>
      <c r="AG1023" s="247"/>
      <c r="AH1023" s="247"/>
      <c r="AI1023" s="247"/>
      <c r="AJ1023" s="247"/>
      <c r="AK1023" s="247"/>
      <c r="AL1023" s="247"/>
      <c r="AM1023" s="247"/>
      <c r="AN1023" s="247"/>
      <c r="AO1023" s="247"/>
      <c r="AP1023" s="247"/>
      <c r="AQ1023" s="247"/>
      <c r="AR1023" s="247"/>
      <c r="AS1023" s="247"/>
      <c r="AT1023" s="247"/>
      <c r="AU1023" s="247"/>
      <c r="AV1023" s="247"/>
      <c r="AW1023" s="247"/>
      <c r="AX1023" s="247"/>
      <c r="AY1023" s="247"/>
      <c r="AZ1023" s="247"/>
      <c r="BA1023" s="247"/>
      <c r="BB1023" s="247"/>
      <c r="BC1023" s="247"/>
      <c r="BD1023" s="247"/>
      <c r="BE1023" s="247"/>
      <c r="BF1023" s="247"/>
      <c r="BG1023" s="247"/>
      <c r="BH1023" s="247"/>
      <c r="BI1023" s="247"/>
      <c r="BJ1023" s="247"/>
      <c r="BK1023" s="247"/>
      <c r="BL1023" s="247"/>
      <c r="BM1023" s="247"/>
      <c r="BN1023" s="247"/>
      <c r="BO1023" s="247"/>
      <c r="BP1023" s="247"/>
      <c r="BQ1023" s="247"/>
      <c r="BR1023" s="247"/>
      <c r="BS1023" s="247"/>
      <c r="BT1023" s="247"/>
      <c r="BU1023" s="247"/>
      <c r="BV1023" s="247"/>
      <c r="BW1023" s="247"/>
      <c r="BX1023" s="247"/>
      <c r="BY1023" s="247"/>
      <c r="BZ1023" s="247"/>
      <c r="CA1023" s="247"/>
      <c r="CB1023" s="247"/>
      <c r="CC1023" s="247"/>
      <c r="CD1023" s="247"/>
      <c r="CE1023" s="247"/>
      <c r="CF1023" s="247"/>
      <c r="CG1023" s="247"/>
      <c r="CH1023" s="247"/>
      <c r="CI1023" s="247"/>
      <c r="CJ1023" s="247"/>
      <c r="CK1023" s="247"/>
      <c r="CL1023" s="247"/>
      <c r="CM1023" s="247"/>
      <c r="CN1023" s="247"/>
      <c r="CO1023" s="247"/>
      <c r="CP1023" s="247"/>
      <c r="CQ1023" s="247"/>
      <c r="CR1023" s="247"/>
      <c r="CS1023" s="247"/>
      <c r="CT1023" s="247"/>
      <c r="CU1023" s="247"/>
      <c r="CV1023" s="247"/>
      <c r="CW1023" s="247"/>
      <c r="CX1023" s="247"/>
      <c r="CY1023" s="247"/>
      <c r="CZ1023" s="247"/>
      <c r="DA1023" s="247"/>
      <c r="DB1023" s="247"/>
      <c r="DC1023" s="247"/>
      <c r="DD1023" s="247"/>
      <c r="DE1023" s="247"/>
      <c r="DF1023" s="247"/>
      <c r="DG1023" s="247"/>
      <c r="DH1023" s="247"/>
      <c r="DI1023" s="247"/>
      <c r="DJ1023" s="247"/>
      <c r="DK1023" s="247"/>
      <c r="DL1023" s="247"/>
      <c r="DM1023" s="247"/>
      <c r="DN1023" s="247"/>
      <c r="DO1023" s="247"/>
      <c r="DP1023" s="247"/>
      <c r="DQ1023" s="247"/>
      <c r="DR1023" s="247"/>
      <c r="DS1023" s="247"/>
      <c r="DT1023" s="247"/>
      <c r="DU1023" s="226"/>
      <c r="DV1023" s="226"/>
    </row>
    <row r="1024" spans="1:126" ht="4.2" customHeight="1">
      <c r="A1024" s="1"/>
      <c r="B1024" s="1"/>
      <c r="C1024" s="1"/>
      <c r="D1024" s="1"/>
      <c r="E1024" s="261"/>
      <c r="F1024" s="47"/>
      <c r="G1024" s="229"/>
      <c r="H1024" s="1"/>
      <c r="I1024" s="1"/>
      <c r="J1024" s="1"/>
      <c r="K1024" s="1"/>
      <c r="L1024" s="1"/>
      <c r="M1024" s="5"/>
      <c r="N1024" s="1"/>
      <c r="O1024" s="1"/>
      <c r="P1024" s="5"/>
      <c r="Q1024" s="1"/>
      <c r="R1024" s="1"/>
      <c r="S1024" s="5"/>
      <c r="T1024" s="7"/>
      <c r="U1024" s="23"/>
      <c r="V1024" s="1"/>
      <c r="W1024" s="11"/>
      <c r="X1024" s="10"/>
      <c r="Y1024" s="45"/>
      <c r="Z1024" s="92"/>
      <c r="AA1024" s="93"/>
      <c r="AB1024" s="93"/>
      <c r="AC1024" s="93"/>
      <c r="AD1024" s="93"/>
      <c r="AE1024" s="93"/>
      <c r="AF1024" s="93"/>
      <c r="AG1024" s="93"/>
      <c r="AH1024" s="93"/>
      <c r="AI1024" s="93"/>
      <c r="AJ1024" s="93"/>
      <c r="AK1024" s="93"/>
      <c r="AL1024" s="93"/>
      <c r="AM1024" s="93"/>
      <c r="AN1024" s="93"/>
      <c r="AO1024" s="93"/>
      <c r="AP1024" s="93"/>
      <c r="AQ1024" s="93"/>
      <c r="AR1024" s="93"/>
      <c r="AS1024" s="93"/>
      <c r="AT1024" s="93"/>
      <c r="AU1024" s="93"/>
      <c r="AV1024" s="93"/>
      <c r="AW1024" s="93"/>
      <c r="AX1024" s="93"/>
      <c r="AY1024" s="93"/>
      <c r="AZ1024" s="93"/>
      <c r="BA1024" s="93"/>
      <c r="BB1024" s="93"/>
      <c r="BC1024" s="93"/>
      <c r="BD1024" s="93"/>
      <c r="BE1024" s="93"/>
      <c r="BF1024" s="93"/>
      <c r="BG1024" s="93"/>
      <c r="BH1024" s="93"/>
      <c r="BI1024" s="93"/>
      <c r="BJ1024" s="93"/>
      <c r="BK1024" s="93"/>
      <c r="BL1024" s="93"/>
      <c r="BM1024" s="93"/>
      <c r="BN1024" s="93"/>
      <c r="BO1024" s="93"/>
      <c r="BP1024" s="93"/>
      <c r="BQ1024" s="93"/>
      <c r="BR1024" s="93"/>
      <c r="BS1024" s="93"/>
      <c r="BT1024" s="93"/>
      <c r="BU1024" s="93"/>
      <c r="BV1024" s="93"/>
      <c r="BW1024" s="93"/>
      <c r="BX1024" s="93"/>
      <c r="BY1024" s="93"/>
      <c r="BZ1024" s="93"/>
      <c r="CA1024" s="93"/>
      <c r="CB1024" s="93"/>
      <c r="CC1024" s="93"/>
      <c r="CD1024" s="93"/>
      <c r="CE1024" s="93"/>
      <c r="CF1024" s="93"/>
      <c r="CG1024" s="93"/>
      <c r="CH1024" s="93"/>
      <c r="CI1024" s="93"/>
      <c r="CJ1024" s="93"/>
      <c r="CK1024" s="93"/>
      <c r="CL1024" s="93"/>
      <c r="CM1024" s="93"/>
      <c r="CN1024" s="93"/>
      <c r="CO1024" s="93"/>
      <c r="CP1024" s="93"/>
      <c r="CQ1024" s="93"/>
      <c r="CR1024" s="93"/>
      <c r="CS1024" s="93"/>
      <c r="CT1024" s="93"/>
      <c r="CU1024" s="93"/>
      <c r="CV1024" s="93"/>
      <c r="CW1024" s="93"/>
      <c r="CX1024" s="93"/>
      <c r="CY1024" s="93"/>
      <c r="CZ1024" s="93"/>
      <c r="DA1024" s="93"/>
      <c r="DB1024" s="93"/>
      <c r="DC1024" s="93"/>
      <c r="DD1024" s="93"/>
      <c r="DE1024" s="93"/>
      <c r="DF1024" s="93"/>
      <c r="DG1024" s="93"/>
      <c r="DH1024" s="93"/>
      <c r="DI1024" s="93"/>
      <c r="DJ1024" s="93"/>
      <c r="DK1024" s="93"/>
      <c r="DL1024" s="93"/>
      <c r="DM1024" s="93"/>
      <c r="DN1024" s="93"/>
      <c r="DO1024" s="93"/>
      <c r="DP1024" s="93"/>
      <c r="DQ1024" s="93"/>
      <c r="DR1024" s="93"/>
      <c r="DS1024" s="93"/>
      <c r="DT1024" s="93"/>
      <c r="DU1024" s="1"/>
      <c r="DV1024" s="1"/>
    </row>
    <row r="1025" spans="1:126" s="4" customFormat="1">
      <c r="A1025" s="3"/>
      <c r="B1025" s="257" t="s">
        <v>130</v>
      </c>
      <c r="C1025" s="3"/>
      <c r="D1025" s="3"/>
      <c r="E1025" s="9" t="s">
        <v>26</v>
      </c>
      <c r="F1025" s="50"/>
      <c r="G1025" s="230"/>
      <c r="H1025" s="12" t="str">
        <f>B1025&amp;N975</f>
        <v>Оплата - ФОТ, вкл. НДФЛ</v>
      </c>
      <c r="I1025" s="12"/>
      <c r="J1025" s="3"/>
      <c r="K1025" s="3"/>
      <c r="L1025" s="3"/>
      <c r="M1025" s="5"/>
      <c r="N1025" s="35" t="str">
        <f>Главная!$Y$8</f>
        <v>итого</v>
      </c>
      <c r="O1025" s="35"/>
      <c r="P1025" s="5"/>
      <c r="Q1025" s="35" t="s">
        <v>25</v>
      </c>
      <c r="R1025" s="35"/>
      <c r="S1025" s="35"/>
      <c r="T1025" s="35"/>
      <c r="U1025" s="35"/>
      <c r="V1025" s="35"/>
      <c r="W1025" s="37">
        <f>SUM($Y1025:$DU1025)</f>
        <v>0</v>
      </c>
      <c r="X1025" s="37"/>
      <c r="Y1025" s="45"/>
      <c r="Z1025" s="98"/>
      <c r="AA1025" s="99">
        <f t="shared" ref="AA1025:BF1025" si="2712">IF(AA$8="",0,IF(AA$1=1,SUMIFS(1021:1021,$1:$1,"&gt;="&amp;1,$1:$1,"&lt;="&amp;INT(-$T1023/30))+(-$T1023/30-INT(-$T1023/30))*SUMIFS(1021:1021,$1:$1,INT(-$T1023/30)+1),0)+(-$T1023/30-INT(-$T1023/30))*SUMIFS(1021:1021,$1:$1,AA$1+INT(-$T1023/30)+1)+(INT(-$T1023/30)+1+$T1023/30)*SUMIFS(1021:1021,$1:$1,AA$1+INT(-$T1023/30)))</f>
        <v>0</v>
      </c>
      <c r="AB1025" s="99">
        <f t="shared" si="2712"/>
        <v>0</v>
      </c>
      <c r="AC1025" s="99">
        <f t="shared" si="2712"/>
        <v>0</v>
      </c>
      <c r="AD1025" s="99">
        <f t="shared" si="2712"/>
        <v>0</v>
      </c>
      <c r="AE1025" s="99">
        <f t="shared" si="2712"/>
        <v>0</v>
      </c>
      <c r="AF1025" s="99">
        <f t="shared" si="2712"/>
        <v>0</v>
      </c>
      <c r="AG1025" s="99">
        <f t="shared" si="2712"/>
        <v>0</v>
      </c>
      <c r="AH1025" s="99">
        <f t="shared" si="2712"/>
        <v>0</v>
      </c>
      <c r="AI1025" s="99">
        <f t="shared" si="2712"/>
        <v>0</v>
      </c>
      <c r="AJ1025" s="99">
        <f t="shared" si="2712"/>
        <v>0</v>
      </c>
      <c r="AK1025" s="99">
        <f t="shared" si="2712"/>
        <v>0</v>
      </c>
      <c r="AL1025" s="99">
        <f t="shared" si="2712"/>
        <v>0</v>
      </c>
      <c r="AM1025" s="99">
        <f t="shared" si="2712"/>
        <v>0</v>
      </c>
      <c r="AN1025" s="99">
        <f t="shared" si="2712"/>
        <v>0</v>
      </c>
      <c r="AO1025" s="99">
        <f t="shared" si="2712"/>
        <v>0</v>
      </c>
      <c r="AP1025" s="99">
        <f t="shared" si="2712"/>
        <v>0</v>
      </c>
      <c r="AQ1025" s="99">
        <f t="shared" si="2712"/>
        <v>0</v>
      </c>
      <c r="AR1025" s="99">
        <f t="shared" si="2712"/>
        <v>0</v>
      </c>
      <c r="AS1025" s="99">
        <f t="shared" si="2712"/>
        <v>0</v>
      </c>
      <c r="AT1025" s="99">
        <f t="shared" si="2712"/>
        <v>0</v>
      </c>
      <c r="AU1025" s="99">
        <f t="shared" si="2712"/>
        <v>0</v>
      </c>
      <c r="AV1025" s="99">
        <f t="shared" si="2712"/>
        <v>0</v>
      </c>
      <c r="AW1025" s="99">
        <f t="shared" si="2712"/>
        <v>0</v>
      </c>
      <c r="AX1025" s="99">
        <f t="shared" si="2712"/>
        <v>0</v>
      </c>
      <c r="AY1025" s="99">
        <f t="shared" si="2712"/>
        <v>0</v>
      </c>
      <c r="AZ1025" s="99">
        <f t="shared" si="2712"/>
        <v>0</v>
      </c>
      <c r="BA1025" s="99">
        <f t="shared" si="2712"/>
        <v>0</v>
      </c>
      <c r="BB1025" s="99">
        <f t="shared" si="2712"/>
        <v>0</v>
      </c>
      <c r="BC1025" s="99">
        <f t="shared" si="2712"/>
        <v>0</v>
      </c>
      <c r="BD1025" s="99">
        <f t="shared" si="2712"/>
        <v>0</v>
      </c>
      <c r="BE1025" s="99">
        <f t="shared" si="2712"/>
        <v>0</v>
      </c>
      <c r="BF1025" s="99">
        <f t="shared" si="2712"/>
        <v>0</v>
      </c>
      <c r="BG1025" s="99">
        <f t="shared" ref="BG1025:CL1025" si="2713">IF(BG$8="",0,IF(BG$1=1,SUMIFS(1021:1021,$1:$1,"&gt;="&amp;1,$1:$1,"&lt;="&amp;INT(-$T1023/30))+(-$T1023/30-INT(-$T1023/30))*SUMIFS(1021:1021,$1:$1,INT(-$T1023/30)+1),0)+(-$T1023/30-INT(-$T1023/30))*SUMIFS(1021:1021,$1:$1,BG$1+INT(-$T1023/30)+1)+(INT(-$T1023/30)+1+$T1023/30)*SUMIFS(1021:1021,$1:$1,BG$1+INT(-$T1023/30)))</f>
        <v>0</v>
      </c>
      <c r="BH1025" s="99">
        <f t="shared" si="2713"/>
        <v>0</v>
      </c>
      <c r="BI1025" s="99">
        <f t="shared" si="2713"/>
        <v>0</v>
      </c>
      <c r="BJ1025" s="99">
        <f t="shared" si="2713"/>
        <v>0</v>
      </c>
      <c r="BK1025" s="99">
        <f t="shared" si="2713"/>
        <v>0</v>
      </c>
      <c r="BL1025" s="99">
        <f t="shared" si="2713"/>
        <v>0</v>
      </c>
      <c r="BM1025" s="99">
        <f t="shared" si="2713"/>
        <v>0</v>
      </c>
      <c r="BN1025" s="99">
        <f t="shared" si="2713"/>
        <v>0</v>
      </c>
      <c r="BO1025" s="99">
        <f t="shared" si="2713"/>
        <v>0</v>
      </c>
      <c r="BP1025" s="99">
        <f t="shared" si="2713"/>
        <v>0</v>
      </c>
      <c r="BQ1025" s="99">
        <f t="shared" si="2713"/>
        <v>0</v>
      </c>
      <c r="BR1025" s="99">
        <f t="shared" si="2713"/>
        <v>0</v>
      </c>
      <c r="BS1025" s="99">
        <f t="shared" si="2713"/>
        <v>0</v>
      </c>
      <c r="BT1025" s="99">
        <f t="shared" si="2713"/>
        <v>0</v>
      </c>
      <c r="BU1025" s="99">
        <f t="shared" si="2713"/>
        <v>0</v>
      </c>
      <c r="BV1025" s="99">
        <f t="shared" si="2713"/>
        <v>0</v>
      </c>
      <c r="BW1025" s="99">
        <f t="shared" si="2713"/>
        <v>0</v>
      </c>
      <c r="BX1025" s="99">
        <f t="shared" si="2713"/>
        <v>0</v>
      </c>
      <c r="BY1025" s="99">
        <f t="shared" si="2713"/>
        <v>0</v>
      </c>
      <c r="BZ1025" s="99">
        <f t="shared" si="2713"/>
        <v>0</v>
      </c>
      <c r="CA1025" s="99">
        <f t="shared" si="2713"/>
        <v>0</v>
      </c>
      <c r="CB1025" s="99">
        <f t="shared" si="2713"/>
        <v>0</v>
      </c>
      <c r="CC1025" s="99">
        <f t="shared" si="2713"/>
        <v>0</v>
      </c>
      <c r="CD1025" s="99">
        <f t="shared" si="2713"/>
        <v>0</v>
      </c>
      <c r="CE1025" s="99">
        <f t="shared" si="2713"/>
        <v>0</v>
      </c>
      <c r="CF1025" s="99">
        <f t="shared" si="2713"/>
        <v>0</v>
      </c>
      <c r="CG1025" s="99">
        <f t="shared" si="2713"/>
        <v>0</v>
      </c>
      <c r="CH1025" s="99">
        <f t="shared" si="2713"/>
        <v>0</v>
      </c>
      <c r="CI1025" s="99">
        <f t="shared" si="2713"/>
        <v>0</v>
      </c>
      <c r="CJ1025" s="99">
        <f t="shared" si="2713"/>
        <v>0</v>
      </c>
      <c r="CK1025" s="99">
        <f t="shared" si="2713"/>
        <v>0</v>
      </c>
      <c r="CL1025" s="99">
        <f t="shared" si="2713"/>
        <v>0</v>
      </c>
      <c r="CM1025" s="99">
        <f t="shared" ref="CM1025:DT1025" si="2714">IF(CM$8="",0,IF(CM$1=1,SUMIFS(1021:1021,$1:$1,"&gt;="&amp;1,$1:$1,"&lt;="&amp;INT(-$T1023/30))+(-$T1023/30-INT(-$T1023/30))*SUMIFS(1021:1021,$1:$1,INT(-$T1023/30)+1),0)+(-$T1023/30-INT(-$T1023/30))*SUMIFS(1021:1021,$1:$1,CM$1+INT(-$T1023/30)+1)+(INT(-$T1023/30)+1+$T1023/30)*SUMIFS(1021:1021,$1:$1,CM$1+INT(-$T1023/30)))</f>
        <v>0</v>
      </c>
      <c r="CN1025" s="99">
        <f t="shared" si="2714"/>
        <v>0</v>
      </c>
      <c r="CO1025" s="99">
        <f t="shared" si="2714"/>
        <v>0</v>
      </c>
      <c r="CP1025" s="99">
        <f t="shared" si="2714"/>
        <v>0</v>
      </c>
      <c r="CQ1025" s="99">
        <f t="shared" si="2714"/>
        <v>0</v>
      </c>
      <c r="CR1025" s="99">
        <f t="shared" si="2714"/>
        <v>0</v>
      </c>
      <c r="CS1025" s="99">
        <f t="shared" si="2714"/>
        <v>0</v>
      </c>
      <c r="CT1025" s="99">
        <f t="shared" si="2714"/>
        <v>0</v>
      </c>
      <c r="CU1025" s="99">
        <f t="shared" si="2714"/>
        <v>0</v>
      </c>
      <c r="CV1025" s="99">
        <f t="shared" si="2714"/>
        <v>0</v>
      </c>
      <c r="CW1025" s="99">
        <f t="shared" si="2714"/>
        <v>0</v>
      </c>
      <c r="CX1025" s="99">
        <f t="shared" si="2714"/>
        <v>0</v>
      </c>
      <c r="CY1025" s="99">
        <f t="shared" si="2714"/>
        <v>0</v>
      </c>
      <c r="CZ1025" s="99">
        <f t="shared" si="2714"/>
        <v>0</v>
      </c>
      <c r="DA1025" s="99">
        <f t="shared" si="2714"/>
        <v>0</v>
      </c>
      <c r="DB1025" s="99">
        <f t="shared" si="2714"/>
        <v>0</v>
      </c>
      <c r="DC1025" s="99">
        <f t="shared" si="2714"/>
        <v>0</v>
      </c>
      <c r="DD1025" s="99">
        <f t="shared" si="2714"/>
        <v>0</v>
      </c>
      <c r="DE1025" s="99">
        <f t="shared" si="2714"/>
        <v>0</v>
      </c>
      <c r="DF1025" s="99">
        <f t="shared" si="2714"/>
        <v>0</v>
      </c>
      <c r="DG1025" s="99">
        <f t="shared" si="2714"/>
        <v>0</v>
      </c>
      <c r="DH1025" s="99">
        <f t="shared" si="2714"/>
        <v>0</v>
      </c>
      <c r="DI1025" s="99">
        <f t="shared" si="2714"/>
        <v>0</v>
      </c>
      <c r="DJ1025" s="99">
        <f t="shared" si="2714"/>
        <v>0</v>
      </c>
      <c r="DK1025" s="99">
        <f t="shared" si="2714"/>
        <v>0</v>
      </c>
      <c r="DL1025" s="99">
        <f t="shared" si="2714"/>
        <v>0</v>
      </c>
      <c r="DM1025" s="99">
        <f t="shared" si="2714"/>
        <v>0</v>
      </c>
      <c r="DN1025" s="99">
        <f t="shared" si="2714"/>
        <v>0</v>
      </c>
      <c r="DO1025" s="99">
        <f t="shared" si="2714"/>
        <v>0</v>
      </c>
      <c r="DP1025" s="99">
        <f t="shared" si="2714"/>
        <v>0</v>
      </c>
      <c r="DQ1025" s="99">
        <f t="shared" si="2714"/>
        <v>0</v>
      </c>
      <c r="DR1025" s="99">
        <f t="shared" si="2714"/>
        <v>0</v>
      </c>
      <c r="DS1025" s="99">
        <f t="shared" si="2714"/>
        <v>0</v>
      </c>
      <c r="DT1025" s="99">
        <f t="shared" si="2714"/>
        <v>0</v>
      </c>
      <c r="DU1025" s="3"/>
      <c r="DV1025" s="3"/>
    </row>
    <row r="1026" spans="1:126" ht="4.2" customHeight="1">
      <c r="A1026" s="1"/>
      <c r="B1026" s="1"/>
      <c r="C1026" s="1"/>
      <c r="D1026" s="1"/>
      <c r="E1026" s="261"/>
      <c r="F1026" s="47"/>
      <c r="G1026" s="229"/>
      <c r="H1026" s="1"/>
      <c r="I1026" s="1"/>
      <c r="J1026" s="1"/>
      <c r="K1026" s="1"/>
      <c r="L1026" s="1"/>
      <c r="M1026" s="5"/>
      <c r="N1026" s="1"/>
      <c r="O1026" s="1"/>
      <c r="P1026" s="5"/>
      <c r="Q1026" s="1"/>
      <c r="R1026" s="1"/>
      <c r="S1026" s="5"/>
      <c r="T1026" s="7"/>
      <c r="U1026" s="23"/>
      <c r="V1026" s="1"/>
      <c r="W1026" s="11"/>
      <c r="X1026" s="10"/>
      <c r="Y1026" s="45"/>
      <c r="Z1026" s="92"/>
      <c r="AA1026" s="93"/>
      <c r="AB1026" s="93"/>
      <c r="AC1026" s="93"/>
      <c r="AD1026" s="93"/>
      <c r="AE1026" s="93"/>
      <c r="AF1026" s="93"/>
      <c r="AG1026" s="93"/>
      <c r="AH1026" s="93"/>
      <c r="AI1026" s="93"/>
      <c r="AJ1026" s="93"/>
      <c r="AK1026" s="93"/>
      <c r="AL1026" s="93"/>
      <c r="AM1026" s="93"/>
      <c r="AN1026" s="93"/>
      <c r="AO1026" s="93"/>
      <c r="AP1026" s="93"/>
      <c r="AQ1026" s="93"/>
      <c r="AR1026" s="93"/>
      <c r="AS1026" s="93"/>
      <c r="AT1026" s="93"/>
      <c r="AU1026" s="93"/>
      <c r="AV1026" s="93"/>
      <c r="AW1026" s="93"/>
      <c r="AX1026" s="93"/>
      <c r="AY1026" s="93"/>
      <c r="AZ1026" s="93"/>
      <c r="BA1026" s="93"/>
      <c r="BB1026" s="93"/>
      <c r="BC1026" s="93"/>
      <c r="BD1026" s="93"/>
      <c r="BE1026" s="93"/>
      <c r="BF1026" s="93"/>
      <c r="BG1026" s="93"/>
      <c r="BH1026" s="93"/>
      <c r="BI1026" s="93"/>
      <c r="BJ1026" s="93"/>
      <c r="BK1026" s="93"/>
      <c r="BL1026" s="93"/>
      <c r="BM1026" s="93"/>
      <c r="BN1026" s="93"/>
      <c r="BO1026" s="93"/>
      <c r="BP1026" s="93"/>
      <c r="BQ1026" s="93"/>
      <c r="BR1026" s="93"/>
      <c r="BS1026" s="93"/>
      <c r="BT1026" s="93"/>
      <c r="BU1026" s="93"/>
      <c r="BV1026" s="93"/>
      <c r="BW1026" s="93"/>
      <c r="BX1026" s="93"/>
      <c r="BY1026" s="93"/>
      <c r="BZ1026" s="93"/>
      <c r="CA1026" s="93"/>
      <c r="CB1026" s="93"/>
      <c r="CC1026" s="93"/>
      <c r="CD1026" s="93"/>
      <c r="CE1026" s="93"/>
      <c r="CF1026" s="93"/>
      <c r="CG1026" s="93"/>
      <c r="CH1026" s="93"/>
      <c r="CI1026" s="93"/>
      <c r="CJ1026" s="93"/>
      <c r="CK1026" s="93"/>
      <c r="CL1026" s="93"/>
      <c r="CM1026" s="93"/>
      <c r="CN1026" s="93"/>
      <c r="CO1026" s="93"/>
      <c r="CP1026" s="93"/>
      <c r="CQ1026" s="93"/>
      <c r="CR1026" s="93"/>
      <c r="CS1026" s="93"/>
      <c r="CT1026" s="93"/>
      <c r="CU1026" s="93"/>
      <c r="CV1026" s="93"/>
      <c r="CW1026" s="93"/>
      <c r="CX1026" s="93"/>
      <c r="CY1026" s="93"/>
      <c r="CZ1026" s="93"/>
      <c r="DA1026" s="93"/>
      <c r="DB1026" s="93"/>
      <c r="DC1026" s="93"/>
      <c r="DD1026" s="93"/>
      <c r="DE1026" s="93"/>
      <c r="DF1026" s="93"/>
      <c r="DG1026" s="93"/>
      <c r="DH1026" s="93"/>
      <c r="DI1026" s="93"/>
      <c r="DJ1026" s="93"/>
      <c r="DK1026" s="93"/>
      <c r="DL1026" s="93"/>
      <c r="DM1026" s="93"/>
      <c r="DN1026" s="93"/>
      <c r="DO1026" s="93"/>
      <c r="DP1026" s="93"/>
      <c r="DQ1026" s="93"/>
      <c r="DR1026" s="93"/>
      <c r="DS1026" s="93"/>
      <c r="DT1026" s="93"/>
      <c r="DU1026" s="1"/>
      <c r="DV1026" s="1"/>
    </row>
    <row r="1027" spans="1:126" ht="4.2" customHeight="1">
      <c r="A1027" s="1"/>
      <c r="B1027" s="1"/>
      <c r="C1027" s="1"/>
      <c r="D1027" s="1"/>
      <c r="E1027" s="378"/>
      <c r="F1027" s="378"/>
      <c r="G1027" s="378"/>
      <c r="H1027" s="378"/>
      <c r="I1027" s="378"/>
      <c r="J1027" s="378"/>
      <c r="K1027" s="378"/>
      <c r="L1027" s="378"/>
      <c r="M1027" s="379"/>
      <c r="N1027" s="378"/>
      <c r="O1027" s="378"/>
      <c r="P1027" s="379"/>
      <c r="Q1027" s="378"/>
      <c r="R1027" s="1"/>
      <c r="S1027" s="5"/>
      <c r="T1027" s="7"/>
      <c r="U1027" s="23"/>
      <c r="V1027" s="1"/>
      <c r="W1027" s="380"/>
      <c r="X1027" s="10"/>
      <c r="Y1027" s="45"/>
      <c r="Z1027" s="92"/>
      <c r="AA1027" s="381"/>
      <c r="AB1027" s="381"/>
      <c r="AC1027" s="381"/>
      <c r="AD1027" s="381"/>
      <c r="AE1027" s="381"/>
      <c r="AF1027" s="381"/>
      <c r="AG1027" s="381"/>
      <c r="AH1027" s="381"/>
      <c r="AI1027" s="381"/>
      <c r="AJ1027" s="381"/>
      <c r="AK1027" s="381"/>
      <c r="AL1027" s="381"/>
      <c r="AM1027" s="381"/>
      <c r="AN1027" s="381"/>
      <c r="AO1027" s="381"/>
      <c r="AP1027" s="381"/>
      <c r="AQ1027" s="381"/>
      <c r="AR1027" s="381"/>
      <c r="AS1027" s="381"/>
      <c r="AT1027" s="381"/>
      <c r="AU1027" s="381"/>
      <c r="AV1027" s="381"/>
      <c r="AW1027" s="381"/>
      <c r="AX1027" s="381"/>
      <c r="AY1027" s="381"/>
      <c r="AZ1027" s="381"/>
      <c r="BA1027" s="381"/>
      <c r="BB1027" s="381"/>
      <c r="BC1027" s="381"/>
      <c r="BD1027" s="381"/>
      <c r="BE1027" s="381"/>
      <c r="BF1027" s="381"/>
      <c r="BG1027" s="381"/>
      <c r="BH1027" s="381"/>
      <c r="BI1027" s="381"/>
      <c r="BJ1027" s="381"/>
      <c r="BK1027" s="381"/>
      <c r="BL1027" s="381"/>
      <c r="BM1027" s="381"/>
      <c r="BN1027" s="381"/>
      <c r="BO1027" s="381"/>
      <c r="BP1027" s="381"/>
      <c r="BQ1027" s="381"/>
      <c r="BR1027" s="381"/>
      <c r="BS1027" s="381"/>
      <c r="BT1027" s="381"/>
      <c r="BU1027" s="381"/>
      <c r="BV1027" s="381"/>
      <c r="BW1027" s="381"/>
      <c r="BX1027" s="381"/>
      <c r="BY1027" s="381"/>
      <c r="BZ1027" s="381"/>
      <c r="CA1027" s="381"/>
      <c r="CB1027" s="381"/>
      <c r="CC1027" s="381"/>
      <c r="CD1027" s="381"/>
      <c r="CE1027" s="381"/>
      <c r="CF1027" s="381"/>
      <c r="CG1027" s="381"/>
      <c r="CH1027" s="381"/>
      <c r="CI1027" s="381"/>
      <c r="CJ1027" s="381"/>
      <c r="CK1027" s="381"/>
      <c r="CL1027" s="381"/>
      <c r="CM1027" s="381"/>
      <c r="CN1027" s="381"/>
      <c r="CO1027" s="381"/>
      <c r="CP1027" s="381"/>
      <c r="CQ1027" s="381"/>
      <c r="CR1027" s="381"/>
      <c r="CS1027" s="381"/>
      <c r="CT1027" s="381"/>
      <c r="CU1027" s="381"/>
      <c r="CV1027" s="381"/>
      <c r="CW1027" s="381"/>
      <c r="CX1027" s="381"/>
      <c r="CY1027" s="381"/>
      <c r="CZ1027" s="381"/>
      <c r="DA1027" s="381"/>
      <c r="DB1027" s="381"/>
      <c r="DC1027" s="381"/>
      <c r="DD1027" s="381"/>
      <c r="DE1027" s="381"/>
      <c r="DF1027" s="381"/>
      <c r="DG1027" s="381"/>
      <c r="DH1027" s="381"/>
      <c r="DI1027" s="381"/>
      <c r="DJ1027" s="381"/>
      <c r="DK1027" s="381"/>
      <c r="DL1027" s="381"/>
      <c r="DM1027" s="381"/>
      <c r="DN1027" s="381"/>
      <c r="DO1027" s="381"/>
      <c r="DP1027" s="381"/>
      <c r="DQ1027" s="381"/>
      <c r="DR1027" s="381"/>
      <c r="DS1027" s="381"/>
      <c r="DT1027" s="381"/>
      <c r="DU1027" s="1"/>
      <c r="DV1027" s="1"/>
    </row>
    <row r="1028" spans="1:126" ht="7.2" customHeight="1">
      <c r="A1028" s="1"/>
      <c r="B1028" s="1"/>
      <c r="C1028" s="1"/>
      <c r="D1028" s="1"/>
      <c r="E1028" s="261"/>
      <c r="F1028" s="47"/>
      <c r="G1028" s="229"/>
      <c r="H1028" s="1"/>
      <c r="I1028" s="1"/>
      <c r="J1028" s="1"/>
      <c r="K1028" s="1"/>
      <c r="L1028" s="1"/>
      <c r="M1028" s="5"/>
      <c r="N1028" s="1"/>
      <c r="O1028" s="1"/>
      <c r="P1028" s="5"/>
      <c r="Q1028" s="1"/>
      <c r="R1028" s="1"/>
      <c r="S1028" s="5"/>
      <c r="T1028" s="7"/>
      <c r="U1028" s="23"/>
      <c r="V1028" s="1"/>
      <c r="W1028" s="11"/>
      <c r="X1028" s="10"/>
      <c r="Y1028" s="45"/>
      <c r="Z1028" s="92"/>
      <c r="AA1028" s="93"/>
      <c r="AB1028" s="93"/>
      <c r="AC1028" s="93"/>
      <c r="AD1028" s="93"/>
      <c r="AE1028" s="93"/>
      <c r="AF1028" s="93"/>
      <c r="AG1028" s="93"/>
      <c r="AH1028" s="93"/>
      <c r="AI1028" s="93"/>
      <c r="AJ1028" s="93"/>
      <c r="AK1028" s="93"/>
      <c r="AL1028" s="93"/>
      <c r="AM1028" s="93"/>
      <c r="AN1028" s="93"/>
      <c r="AO1028" s="93"/>
      <c r="AP1028" s="93"/>
      <c r="AQ1028" s="93"/>
      <c r="AR1028" s="93"/>
      <c r="AS1028" s="93"/>
      <c r="AT1028" s="93"/>
      <c r="AU1028" s="93"/>
      <c r="AV1028" s="93"/>
      <c r="AW1028" s="93"/>
      <c r="AX1028" s="93"/>
      <c r="AY1028" s="93"/>
      <c r="AZ1028" s="93"/>
      <c r="BA1028" s="93"/>
      <c r="BB1028" s="93"/>
      <c r="BC1028" s="93"/>
      <c r="BD1028" s="93"/>
      <c r="BE1028" s="93"/>
      <c r="BF1028" s="93"/>
      <c r="BG1028" s="93"/>
      <c r="BH1028" s="93"/>
      <c r="BI1028" s="93"/>
      <c r="BJ1028" s="93"/>
      <c r="BK1028" s="93"/>
      <c r="BL1028" s="93"/>
      <c r="BM1028" s="93"/>
      <c r="BN1028" s="93"/>
      <c r="BO1028" s="93"/>
      <c r="BP1028" s="93"/>
      <c r="BQ1028" s="93"/>
      <c r="BR1028" s="93"/>
      <c r="BS1028" s="93"/>
      <c r="BT1028" s="93"/>
      <c r="BU1028" s="93"/>
      <c r="BV1028" s="93"/>
      <c r="BW1028" s="93"/>
      <c r="BX1028" s="93"/>
      <c r="BY1028" s="93"/>
      <c r="BZ1028" s="93"/>
      <c r="CA1028" s="93"/>
      <c r="CB1028" s="93"/>
      <c r="CC1028" s="93"/>
      <c r="CD1028" s="93"/>
      <c r="CE1028" s="93"/>
      <c r="CF1028" s="93"/>
      <c r="CG1028" s="93"/>
      <c r="CH1028" s="93"/>
      <c r="CI1028" s="93"/>
      <c r="CJ1028" s="93"/>
      <c r="CK1028" s="93"/>
      <c r="CL1028" s="93"/>
      <c r="CM1028" s="93"/>
      <c r="CN1028" s="93"/>
      <c r="CO1028" s="93"/>
      <c r="CP1028" s="93"/>
      <c r="CQ1028" s="93"/>
      <c r="CR1028" s="93"/>
      <c r="CS1028" s="93"/>
      <c r="CT1028" s="93"/>
      <c r="CU1028" s="93"/>
      <c r="CV1028" s="93"/>
      <c r="CW1028" s="93"/>
      <c r="CX1028" s="93"/>
      <c r="CY1028" s="93"/>
      <c r="CZ1028" s="93"/>
      <c r="DA1028" s="93"/>
      <c r="DB1028" s="93"/>
      <c r="DC1028" s="93"/>
      <c r="DD1028" s="93"/>
      <c r="DE1028" s="93"/>
      <c r="DF1028" s="93"/>
      <c r="DG1028" s="93"/>
      <c r="DH1028" s="93"/>
      <c r="DI1028" s="93"/>
      <c r="DJ1028" s="93"/>
      <c r="DK1028" s="93"/>
      <c r="DL1028" s="93"/>
      <c r="DM1028" s="93"/>
      <c r="DN1028" s="93"/>
      <c r="DO1028" s="93"/>
      <c r="DP1028" s="93"/>
      <c r="DQ1028" s="93"/>
      <c r="DR1028" s="93"/>
      <c r="DS1028" s="93"/>
      <c r="DT1028" s="93"/>
      <c r="DU1028" s="1"/>
      <c r="DV1028" s="1"/>
    </row>
    <row r="1029" spans="1:126" s="22" customFormat="1" ht="12.6" thickBot="1">
      <c r="A1029" s="18"/>
      <c r="B1029" s="242" t="s">
        <v>177</v>
      </c>
      <c r="C1029" s="18"/>
      <c r="D1029" s="18"/>
      <c r="E1029" s="267"/>
      <c r="F1029" s="51"/>
      <c r="G1029" s="383" t="s">
        <v>6</v>
      </c>
      <c r="H1029" s="384"/>
      <c r="I1029" s="385" t="s">
        <v>189</v>
      </c>
      <c r="J1029" s="384"/>
      <c r="K1029" s="384"/>
      <c r="L1029" s="384"/>
      <c r="M1029" s="376" t="s">
        <v>6</v>
      </c>
      <c r="N1029" s="386" t="s">
        <v>188</v>
      </c>
      <c r="O1029" s="18"/>
      <c r="P1029" s="19"/>
      <c r="Q1029" s="18"/>
      <c r="R1029" s="18"/>
      <c r="S1029" s="18"/>
      <c r="T1029" s="18"/>
      <c r="U1029" s="18"/>
      <c r="V1029" s="18"/>
      <c r="W1029" s="20"/>
      <c r="X1029" s="21"/>
      <c r="Y1029" s="46"/>
      <c r="Z1029" s="95"/>
      <c r="AA1029" s="96"/>
      <c r="AB1029" s="96"/>
      <c r="AC1029" s="96"/>
      <c r="AD1029" s="96"/>
      <c r="AE1029" s="96"/>
      <c r="AF1029" s="96"/>
      <c r="AG1029" s="96"/>
      <c r="AH1029" s="96"/>
      <c r="AI1029" s="96"/>
      <c r="AJ1029" s="96"/>
      <c r="AK1029" s="96"/>
      <c r="AL1029" s="96"/>
      <c r="AM1029" s="96"/>
      <c r="AN1029" s="96"/>
      <c r="AO1029" s="96"/>
      <c r="AP1029" s="96"/>
      <c r="AQ1029" s="96"/>
      <c r="AR1029" s="96"/>
      <c r="AS1029" s="96"/>
      <c r="AT1029" s="96"/>
      <c r="AU1029" s="96"/>
      <c r="AV1029" s="96"/>
      <c r="AW1029" s="96"/>
      <c r="AX1029" s="96"/>
      <c r="AY1029" s="96"/>
      <c r="AZ1029" s="96"/>
      <c r="BA1029" s="96"/>
      <c r="BB1029" s="96"/>
      <c r="BC1029" s="96"/>
      <c r="BD1029" s="96"/>
      <c r="BE1029" s="96"/>
      <c r="BF1029" s="96"/>
      <c r="BG1029" s="96"/>
      <c r="BH1029" s="96"/>
      <c r="BI1029" s="96"/>
      <c r="BJ1029" s="96"/>
      <c r="BK1029" s="96"/>
      <c r="BL1029" s="96"/>
      <c r="BM1029" s="96"/>
      <c r="BN1029" s="96"/>
      <c r="BO1029" s="96"/>
      <c r="BP1029" s="96"/>
      <c r="BQ1029" s="96"/>
      <c r="BR1029" s="96"/>
      <c r="BS1029" s="96"/>
      <c r="BT1029" s="96"/>
      <c r="BU1029" s="96"/>
      <c r="BV1029" s="96"/>
      <c r="BW1029" s="96"/>
      <c r="BX1029" s="96"/>
      <c r="BY1029" s="96"/>
      <c r="BZ1029" s="96"/>
      <c r="CA1029" s="96"/>
      <c r="CB1029" s="96"/>
      <c r="CC1029" s="96"/>
      <c r="CD1029" s="96"/>
      <c r="CE1029" s="96"/>
      <c r="CF1029" s="96"/>
      <c r="CG1029" s="96"/>
      <c r="CH1029" s="96"/>
      <c r="CI1029" s="96"/>
      <c r="CJ1029" s="96"/>
      <c r="CK1029" s="96"/>
      <c r="CL1029" s="96"/>
      <c r="CM1029" s="96"/>
      <c r="CN1029" s="96"/>
      <c r="CO1029" s="96"/>
      <c r="CP1029" s="96"/>
      <c r="CQ1029" s="96"/>
      <c r="CR1029" s="96"/>
      <c r="CS1029" s="96"/>
      <c r="CT1029" s="96"/>
      <c r="CU1029" s="96"/>
      <c r="CV1029" s="96"/>
      <c r="CW1029" s="96"/>
      <c r="CX1029" s="96"/>
      <c r="CY1029" s="96"/>
      <c r="CZ1029" s="96"/>
      <c r="DA1029" s="96"/>
      <c r="DB1029" s="96"/>
      <c r="DC1029" s="96"/>
      <c r="DD1029" s="96"/>
      <c r="DE1029" s="96"/>
      <c r="DF1029" s="96"/>
      <c r="DG1029" s="96"/>
      <c r="DH1029" s="96"/>
      <c r="DI1029" s="96"/>
      <c r="DJ1029" s="96"/>
      <c r="DK1029" s="96"/>
      <c r="DL1029" s="96"/>
      <c r="DM1029" s="96"/>
      <c r="DN1029" s="96"/>
      <c r="DO1029" s="96"/>
      <c r="DP1029" s="96"/>
      <c r="DQ1029" s="96"/>
      <c r="DR1029" s="96"/>
      <c r="DS1029" s="96"/>
      <c r="DT1029" s="96"/>
      <c r="DU1029" s="18"/>
      <c r="DV1029" s="18"/>
    </row>
    <row r="1030" spans="1:126" ht="4.2" customHeight="1" thickTop="1">
      <c r="A1030" s="1"/>
      <c r="B1030" s="1"/>
      <c r="C1030" s="1"/>
      <c r="D1030" s="1"/>
      <c r="E1030" s="261"/>
      <c r="F1030" s="47"/>
      <c r="G1030" s="382"/>
      <c r="H1030" s="378"/>
      <c r="I1030" s="378"/>
      <c r="J1030" s="378"/>
      <c r="K1030" s="378"/>
      <c r="L1030" s="378"/>
      <c r="M1030" s="379"/>
      <c r="N1030" s="387"/>
      <c r="O1030" s="1"/>
      <c r="P1030" s="5"/>
      <c r="Q1030" s="1"/>
      <c r="R1030" s="1"/>
      <c r="S1030" s="5"/>
      <c r="T1030" s="7"/>
      <c r="U1030" s="23"/>
      <c r="V1030" s="1"/>
      <c r="W1030" s="11"/>
      <c r="X1030" s="10"/>
      <c r="Y1030" s="45"/>
      <c r="Z1030" s="92"/>
      <c r="AA1030" s="93"/>
      <c r="AB1030" s="93"/>
      <c r="AC1030" s="93"/>
      <c r="AD1030" s="93"/>
      <c r="AE1030" s="93"/>
      <c r="AF1030" s="93"/>
      <c r="AG1030" s="93"/>
      <c r="AH1030" s="93"/>
      <c r="AI1030" s="93"/>
      <c r="AJ1030" s="93"/>
      <c r="AK1030" s="93"/>
      <c r="AL1030" s="93"/>
      <c r="AM1030" s="93"/>
      <c r="AN1030" s="93"/>
      <c r="AO1030" s="93"/>
      <c r="AP1030" s="93"/>
      <c r="AQ1030" s="93"/>
      <c r="AR1030" s="93"/>
      <c r="AS1030" s="93"/>
      <c r="AT1030" s="93"/>
      <c r="AU1030" s="93"/>
      <c r="AV1030" s="93"/>
      <c r="AW1030" s="93"/>
      <c r="AX1030" s="93"/>
      <c r="AY1030" s="93"/>
      <c r="AZ1030" s="93"/>
      <c r="BA1030" s="93"/>
      <c r="BB1030" s="93"/>
      <c r="BC1030" s="93"/>
      <c r="BD1030" s="93"/>
      <c r="BE1030" s="93"/>
      <c r="BF1030" s="93"/>
      <c r="BG1030" s="93"/>
      <c r="BH1030" s="93"/>
      <c r="BI1030" s="93"/>
      <c r="BJ1030" s="93"/>
      <c r="BK1030" s="93"/>
      <c r="BL1030" s="93"/>
      <c r="BM1030" s="93"/>
      <c r="BN1030" s="93"/>
      <c r="BO1030" s="93"/>
      <c r="BP1030" s="93"/>
      <c r="BQ1030" s="93"/>
      <c r="BR1030" s="93"/>
      <c r="BS1030" s="93"/>
      <c r="BT1030" s="93"/>
      <c r="BU1030" s="93"/>
      <c r="BV1030" s="93"/>
      <c r="BW1030" s="93"/>
      <c r="BX1030" s="93"/>
      <c r="BY1030" s="93"/>
      <c r="BZ1030" s="93"/>
      <c r="CA1030" s="93"/>
      <c r="CB1030" s="93"/>
      <c r="CC1030" s="93"/>
      <c r="CD1030" s="93"/>
      <c r="CE1030" s="93"/>
      <c r="CF1030" s="93"/>
      <c r="CG1030" s="93"/>
      <c r="CH1030" s="93"/>
      <c r="CI1030" s="93"/>
      <c r="CJ1030" s="93"/>
      <c r="CK1030" s="93"/>
      <c r="CL1030" s="93"/>
      <c r="CM1030" s="93"/>
      <c r="CN1030" s="93"/>
      <c r="CO1030" s="93"/>
      <c r="CP1030" s="93"/>
      <c r="CQ1030" s="93"/>
      <c r="CR1030" s="93"/>
      <c r="CS1030" s="93"/>
      <c r="CT1030" s="93"/>
      <c r="CU1030" s="93"/>
      <c r="CV1030" s="93"/>
      <c r="CW1030" s="93"/>
      <c r="CX1030" s="93"/>
      <c r="CY1030" s="93"/>
      <c r="CZ1030" s="93"/>
      <c r="DA1030" s="93"/>
      <c r="DB1030" s="93"/>
      <c r="DC1030" s="93"/>
      <c r="DD1030" s="93"/>
      <c r="DE1030" s="93"/>
      <c r="DF1030" s="93"/>
      <c r="DG1030" s="93"/>
      <c r="DH1030" s="93"/>
      <c r="DI1030" s="93"/>
      <c r="DJ1030" s="93"/>
      <c r="DK1030" s="93"/>
      <c r="DL1030" s="93"/>
      <c r="DM1030" s="93"/>
      <c r="DN1030" s="93"/>
      <c r="DO1030" s="93"/>
      <c r="DP1030" s="93"/>
      <c r="DQ1030" s="93"/>
      <c r="DR1030" s="93"/>
      <c r="DS1030" s="93"/>
      <c r="DT1030" s="93"/>
      <c r="DU1030" s="1"/>
      <c r="DV1030" s="1"/>
    </row>
    <row r="1031" spans="1:126" ht="4.2" customHeight="1">
      <c r="A1031" s="1"/>
      <c r="B1031" s="1"/>
      <c r="C1031" s="1"/>
      <c r="D1031" s="1"/>
      <c r="E1031" s="261"/>
      <c r="F1031" s="47"/>
      <c r="G1031" s="229"/>
      <c r="H1031" s="1"/>
      <c r="I1031" s="1"/>
      <c r="J1031" s="1"/>
      <c r="K1031" s="1"/>
      <c r="L1031" s="1"/>
      <c r="M1031" s="5"/>
      <c r="N1031" s="1"/>
      <c r="O1031" s="1"/>
      <c r="P1031" s="5"/>
      <c r="Q1031" s="1"/>
      <c r="R1031" s="1"/>
      <c r="S1031" s="5"/>
      <c r="T1031" s="7"/>
      <c r="U1031" s="23"/>
      <c r="V1031" s="1"/>
      <c r="W1031" s="11"/>
      <c r="X1031" s="10"/>
      <c r="Y1031" s="45"/>
      <c r="Z1031" s="92"/>
      <c r="AA1031" s="93"/>
      <c r="AB1031" s="93"/>
      <c r="AC1031" s="93"/>
      <c r="AD1031" s="93"/>
      <c r="AE1031" s="93"/>
      <c r="AF1031" s="93"/>
      <c r="AG1031" s="93"/>
      <c r="AH1031" s="93"/>
      <c r="AI1031" s="93"/>
      <c r="AJ1031" s="93"/>
      <c r="AK1031" s="93"/>
      <c r="AL1031" s="93"/>
      <c r="AM1031" s="93"/>
      <c r="AN1031" s="93"/>
      <c r="AO1031" s="93"/>
      <c r="AP1031" s="93"/>
      <c r="AQ1031" s="93"/>
      <c r="AR1031" s="93"/>
      <c r="AS1031" s="93"/>
      <c r="AT1031" s="93"/>
      <c r="AU1031" s="93"/>
      <c r="AV1031" s="93"/>
      <c r="AW1031" s="93"/>
      <c r="AX1031" s="93"/>
      <c r="AY1031" s="93"/>
      <c r="AZ1031" s="93"/>
      <c r="BA1031" s="93"/>
      <c r="BB1031" s="93"/>
      <c r="BC1031" s="93"/>
      <c r="BD1031" s="93"/>
      <c r="BE1031" s="93"/>
      <c r="BF1031" s="93"/>
      <c r="BG1031" s="93"/>
      <c r="BH1031" s="93"/>
      <c r="BI1031" s="93"/>
      <c r="BJ1031" s="93"/>
      <c r="BK1031" s="93"/>
      <c r="BL1031" s="93"/>
      <c r="BM1031" s="93"/>
      <c r="BN1031" s="93"/>
      <c r="BO1031" s="93"/>
      <c r="BP1031" s="93"/>
      <c r="BQ1031" s="93"/>
      <c r="BR1031" s="93"/>
      <c r="BS1031" s="93"/>
      <c r="BT1031" s="93"/>
      <c r="BU1031" s="93"/>
      <c r="BV1031" s="93"/>
      <c r="BW1031" s="93"/>
      <c r="BX1031" s="93"/>
      <c r="BY1031" s="93"/>
      <c r="BZ1031" s="93"/>
      <c r="CA1031" s="93"/>
      <c r="CB1031" s="93"/>
      <c r="CC1031" s="93"/>
      <c r="CD1031" s="93"/>
      <c r="CE1031" s="93"/>
      <c r="CF1031" s="93"/>
      <c r="CG1031" s="93"/>
      <c r="CH1031" s="93"/>
      <c r="CI1031" s="93"/>
      <c r="CJ1031" s="93"/>
      <c r="CK1031" s="93"/>
      <c r="CL1031" s="93"/>
      <c r="CM1031" s="93"/>
      <c r="CN1031" s="93"/>
      <c r="CO1031" s="93"/>
      <c r="CP1031" s="93"/>
      <c r="CQ1031" s="93"/>
      <c r="CR1031" s="93"/>
      <c r="CS1031" s="93"/>
      <c r="CT1031" s="93"/>
      <c r="CU1031" s="93"/>
      <c r="CV1031" s="93"/>
      <c r="CW1031" s="93"/>
      <c r="CX1031" s="93"/>
      <c r="CY1031" s="93"/>
      <c r="CZ1031" s="93"/>
      <c r="DA1031" s="93"/>
      <c r="DB1031" s="93"/>
      <c r="DC1031" s="93"/>
      <c r="DD1031" s="93"/>
      <c r="DE1031" s="93"/>
      <c r="DF1031" s="93"/>
      <c r="DG1031" s="93"/>
      <c r="DH1031" s="93"/>
      <c r="DI1031" s="93"/>
      <c r="DJ1031" s="93"/>
      <c r="DK1031" s="93"/>
      <c r="DL1031" s="93"/>
      <c r="DM1031" s="93"/>
      <c r="DN1031" s="93"/>
      <c r="DO1031" s="93"/>
      <c r="DP1031" s="93"/>
      <c r="DQ1031" s="93"/>
      <c r="DR1031" s="93"/>
      <c r="DS1031" s="93"/>
      <c r="DT1031" s="93"/>
      <c r="DU1031" s="1"/>
      <c r="DV1031" s="1"/>
    </row>
    <row r="1032" spans="1:126" s="4" customFormat="1">
      <c r="A1032" s="3"/>
      <c r="B1032" s="257" t="s">
        <v>129</v>
      </c>
      <c r="C1032" s="3"/>
      <c r="D1032" s="3"/>
      <c r="E1032" s="9"/>
      <c r="F1032" s="50"/>
      <c r="G1032" s="230"/>
      <c r="H1032" s="12" t="str">
        <f>B1032&amp;N1029</f>
        <v>Учет - Соцсборы с ФОТ</v>
      </c>
      <c r="I1032" s="12"/>
      <c r="J1032" s="3"/>
      <c r="K1032" s="3"/>
      <c r="L1032" s="3"/>
      <c r="M1032" s="5"/>
      <c r="N1032" s="35" t="str">
        <f>Главная!$Y$8</f>
        <v>итого</v>
      </c>
      <c r="O1032" s="35"/>
      <c r="P1032" s="5"/>
      <c r="Q1032" s="35" t="s">
        <v>25</v>
      </c>
      <c r="R1032" s="35"/>
      <c r="S1032" s="19" t="s">
        <v>6</v>
      </c>
      <c r="T1032" s="306" t="s">
        <v>100</v>
      </c>
      <c r="U1032" s="23" t="s">
        <v>7</v>
      </c>
      <c r="V1032" s="35"/>
      <c r="W1032" s="37">
        <f>SUM($Y1032:$DU1032)</f>
        <v>0</v>
      </c>
      <c r="X1032" s="37"/>
      <c r="Y1032" s="45"/>
      <c r="Z1032" s="98"/>
      <c r="AA1032" s="99">
        <f>IF(AA$8="",0,(AA967+AA1021)*IF(Главная!$N$19=справочники!$N$12,IF(AA$1&lt;=справочники!$Y$16*12,справочники!$AE$16,IF(AA$1&lt;=справочники!$Y$17*12,справочники!$AE$17,IF(AA$1&lt;=справочники!$Y$18*12,справочники!$AE$18,справочники!$AE$9))),справочники!$AE$9))</f>
        <v>0</v>
      </c>
      <c r="AB1032" s="99">
        <f>IF(AB$8="",0,(AB967+AB1021)*IF(Главная!$N$19=справочники!$N$12,IF(AB$1&lt;=справочники!$Y$16*12,справочники!$AE$16,IF(AB$1&lt;=справочники!$Y$17*12,справочники!$AE$17,IF(AB$1&lt;=справочники!$Y$18*12,справочники!$AE$18,справочники!$AE$9))),справочники!$AE$9))</f>
        <v>0</v>
      </c>
      <c r="AC1032" s="99">
        <f>IF(AC$8="",0,(AC967+AC1021)*IF(Главная!$N$19=справочники!$N$12,IF(AC$1&lt;=справочники!$Y$16*12,справочники!$AE$16,IF(AC$1&lt;=справочники!$Y$17*12,справочники!$AE$17,IF(AC$1&lt;=справочники!$Y$18*12,справочники!$AE$18,справочники!$AE$9))),справочники!$AE$9))</f>
        <v>0</v>
      </c>
      <c r="AD1032" s="99">
        <f>IF(AD$8="",0,(AD967+AD1021)*IF(Главная!$N$19=справочники!$N$12,IF(AD$1&lt;=справочники!$Y$16*12,справочники!$AE$16,IF(AD$1&lt;=справочники!$Y$17*12,справочники!$AE$17,IF(AD$1&lt;=справочники!$Y$18*12,справочники!$AE$18,справочники!$AE$9))),справочники!$AE$9))</f>
        <v>0</v>
      </c>
      <c r="AE1032" s="99">
        <f>IF(AE$8="",0,(AE967+AE1021)*IF(Главная!$N$19=справочники!$N$12,IF(AE$1&lt;=справочники!$Y$16*12,справочники!$AE$16,IF(AE$1&lt;=справочники!$Y$17*12,справочники!$AE$17,IF(AE$1&lt;=справочники!$Y$18*12,справочники!$AE$18,справочники!$AE$9))),справочники!$AE$9))</f>
        <v>0</v>
      </c>
      <c r="AF1032" s="99">
        <f>IF(AF$8="",0,(AF967+AF1021)*IF(Главная!$N$19=справочники!$N$12,IF(AF$1&lt;=справочники!$Y$16*12,справочники!$AE$16,IF(AF$1&lt;=справочники!$Y$17*12,справочники!$AE$17,IF(AF$1&lt;=справочники!$Y$18*12,справочники!$AE$18,справочники!$AE$9))),справочники!$AE$9))</f>
        <v>0</v>
      </c>
      <c r="AG1032" s="99">
        <f>IF(AG$8="",0,(AG967+AG1021)*IF(Главная!$N$19=справочники!$N$12,IF(AG$1&lt;=справочники!$Y$16*12,справочники!$AE$16,IF(AG$1&lt;=справочники!$Y$17*12,справочники!$AE$17,IF(AG$1&lt;=справочники!$Y$18*12,справочники!$AE$18,справочники!$AE$9))),справочники!$AE$9))</f>
        <v>0</v>
      </c>
      <c r="AH1032" s="99">
        <f>IF(AH$8="",0,(AH967+AH1021)*IF(Главная!$N$19=справочники!$N$12,IF(AH$1&lt;=справочники!$Y$16*12,справочники!$AE$16,IF(AH$1&lt;=справочники!$Y$17*12,справочники!$AE$17,IF(AH$1&lt;=справочники!$Y$18*12,справочники!$AE$18,справочники!$AE$9))),справочники!$AE$9))</f>
        <v>0</v>
      </c>
      <c r="AI1032" s="99">
        <f>IF(AI$8="",0,(AI967+AI1021)*IF(Главная!$N$19=справочники!$N$12,IF(AI$1&lt;=справочники!$Y$16*12,справочники!$AE$16,IF(AI$1&lt;=справочники!$Y$17*12,справочники!$AE$17,IF(AI$1&lt;=справочники!$Y$18*12,справочники!$AE$18,справочники!$AE$9))),справочники!$AE$9))</f>
        <v>0</v>
      </c>
      <c r="AJ1032" s="99">
        <f>IF(AJ$8="",0,(AJ967+AJ1021)*IF(Главная!$N$19=справочники!$N$12,IF(AJ$1&lt;=справочники!$Y$16*12,справочники!$AE$16,IF(AJ$1&lt;=справочники!$Y$17*12,справочники!$AE$17,IF(AJ$1&lt;=справочники!$Y$18*12,справочники!$AE$18,справочники!$AE$9))),справочники!$AE$9))</f>
        <v>0</v>
      </c>
      <c r="AK1032" s="99">
        <f>IF(AK$8="",0,(AK967+AK1021)*IF(Главная!$N$19=справочники!$N$12,IF(AK$1&lt;=справочники!$Y$16*12,справочники!$AE$16,IF(AK$1&lt;=справочники!$Y$17*12,справочники!$AE$17,IF(AK$1&lt;=справочники!$Y$18*12,справочники!$AE$18,справочники!$AE$9))),справочники!$AE$9))</f>
        <v>0</v>
      </c>
      <c r="AL1032" s="99">
        <f>IF(AL$8="",0,(AL967+AL1021)*IF(Главная!$N$19=справочники!$N$12,IF(AL$1&lt;=справочники!$Y$16*12,справочники!$AE$16,IF(AL$1&lt;=справочники!$Y$17*12,справочники!$AE$17,IF(AL$1&lt;=справочники!$Y$18*12,справочники!$AE$18,справочники!$AE$9))),справочники!$AE$9))</f>
        <v>0</v>
      </c>
      <c r="AM1032" s="99">
        <f>IF(AM$8="",0,(AM967+AM1021)*IF(Главная!$N$19=справочники!$N$12,IF(AM$1&lt;=справочники!$Y$16*12,справочники!$AE$16,IF(AM$1&lt;=справочники!$Y$17*12,справочники!$AE$17,IF(AM$1&lt;=справочники!$Y$18*12,справочники!$AE$18,справочники!$AE$9))),справочники!$AE$9))</f>
        <v>0</v>
      </c>
      <c r="AN1032" s="99">
        <f>IF(AN$8="",0,(AN967+AN1021)*IF(Главная!$N$19=справочники!$N$12,IF(AN$1&lt;=справочники!$Y$16*12,справочники!$AE$16,IF(AN$1&lt;=справочники!$Y$17*12,справочники!$AE$17,IF(AN$1&lt;=справочники!$Y$18*12,справочники!$AE$18,справочники!$AE$9))),справочники!$AE$9))</f>
        <v>0</v>
      </c>
      <c r="AO1032" s="99">
        <f>IF(AO$8="",0,(AO967+AO1021)*IF(Главная!$N$19=справочники!$N$12,IF(AO$1&lt;=справочники!$Y$16*12,справочники!$AE$16,IF(AO$1&lt;=справочники!$Y$17*12,справочники!$AE$17,IF(AO$1&lt;=справочники!$Y$18*12,справочники!$AE$18,справочники!$AE$9))),справочники!$AE$9))</f>
        <v>0</v>
      </c>
      <c r="AP1032" s="99">
        <f>IF(AP$8="",0,(AP967+AP1021)*IF(Главная!$N$19=справочники!$N$12,IF(AP$1&lt;=справочники!$Y$16*12,справочники!$AE$16,IF(AP$1&lt;=справочники!$Y$17*12,справочники!$AE$17,IF(AP$1&lt;=справочники!$Y$18*12,справочники!$AE$18,справочники!$AE$9))),справочники!$AE$9))</f>
        <v>0</v>
      </c>
      <c r="AQ1032" s="99">
        <f>IF(AQ$8="",0,(AQ967+AQ1021)*IF(Главная!$N$19=справочники!$N$12,IF(AQ$1&lt;=справочники!$Y$16*12,справочники!$AE$16,IF(AQ$1&lt;=справочники!$Y$17*12,справочники!$AE$17,IF(AQ$1&lt;=справочники!$Y$18*12,справочники!$AE$18,справочники!$AE$9))),справочники!$AE$9))</f>
        <v>0</v>
      </c>
      <c r="AR1032" s="99">
        <f>IF(AR$8="",0,(AR967+AR1021)*IF(Главная!$N$19=справочники!$N$12,IF(AR$1&lt;=справочники!$Y$16*12,справочники!$AE$16,IF(AR$1&lt;=справочники!$Y$17*12,справочники!$AE$17,IF(AR$1&lt;=справочники!$Y$18*12,справочники!$AE$18,справочники!$AE$9))),справочники!$AE$9))</f>
        <v>0</v>
      </c>
      <c r="AS1032" s="99">
        <f>IF(AS$8="",0,(AS967+AS1021)*IF(Главная!$N$19=справочники!$N$12,IF(AS$1&lt;=справочники!$Y$16*12,справочники!$AE$16,IF(AS$1&lt;=справочники!$Y$17*12,справочники!$AE$17,IF(AS$1&lt;=справочники!$Y$18*12,справочники!$AE$18,справочники!$AE$9))),справочники!$AE$9))</f>
        <v>0</v>
      </c>
      <c r="AT1032" s="99">
        <f>IF(AT$8="",0,(AT967+AT1021)*IF(Главная!$N$19=справочники!$N$12,IF(AT$1&lt;=справочники!$Y$16*12,справочники!$AE$16,IF(AT$1&lt;=справочники!$Y$17*12,справочники!$AE$17,IF(AT$1&lt;=справочники!$Y$18*12,справочники!$AE$18,справочники!$AE$9))),справочники!$AE$9))</f>
        <v>0</v>
      </c>
      <c r="AU1032" s="99">
        <f>IF(AU$8="",0,(AU967+AU1021)*IF(Главная!$N$19=справочники!$N$12,IF(AU$1&lt;=справочники!$Y$16*12,справочники!$AE$16,IF(AU$1&lt;=справочники!$Y$17*12,справочники!$AE$17,IF(AU$1&lt;=справочники!$Y$18*12,справочники!$AE$18,справочники!$AE$9))),справочники!$AE$9))</f>
        <v>0</v>
      </c>
      <c r="AV1032" s="99">
        <f>IF(AV$8="",0,(AV967+AV1021)*IF(Главная!$N$19=справочники!$N$12,IF(AV$1&lt;=справочники!$Y$16*12,справочники!$AE$16,IF(AV$1&lt;=справочники!$Y$17*12,справочники!$AE$17,IF(AV$1&lt;=справочники!$Y$18*12,справочники!$AE$18,справочники!$AE$9))),справочники!$AE$9))</f>
        <v>0</v>
      </c>
      <c r="AW1032" s="99">
        <f>IF(AW$8="",0,(AW967+AW1021)*IF(Главная!$N$19=справочники!$N$12,IF(AW$1&lt;=справочники!$Y$16*12,справочники!$AE$16,IF(AW$1&lt;=справочники!$Y$17*12,справочники!$AE$17,IF(AW$1&lt;=справочники!$Y$18*12,справочники!$AE$18,справочники!$AE$9))),справочники!$AE$9))</f>
        <v>0</v>
      </c>
      <c r="AX1032" s="99">
        <f>IF(AX$8="",0,(AX967+AX1021)*IF(Главная!$N$19=справочники!$N$12,IF(AX$1&lt;=справочники!$Y$16*12,справочники!$AE$16,IF(AX$1&lt;=справочники!$Y$17*12,справочники!$AE$17,IF(AX$1&lt;=справочники!$Y$18*12,справочники!$AE$18,справочники!$AE$9))),справочники!$AE$9))</f>
        <v>0</v>
      </c>
      <c r="AY1032" s="99">
        <f>IF(AY$8="",0,(AY967+AY1021)*IF(Главная!$N$19=справочники!$N$12,IF(AY$1&lt;=справочники!$Y$16*12,справочники!$AE$16,IF(AY$1&lt;=справочники!$Y$17*12,справочники!$AE$17,IF(AY$1&lt;=справочники!$Y$18*12,справочники!$AE$18,справочники!$AE$9))),справочники!$AE$9))</f>
        <v>0</v>
      </c>
      <c r="AZ1032" s="99">
        <f>IF(AZ$8="",0,(AZ967+AZ1021)*IF(Главная!$N$19=справочники!$N$12,IF(AZ$1&lt;=справочники!$Y$16*12,справочники!$AE$16,IF(AZ$1&lt;=справочники!$Y$17*12,справочники!$AE$17,IF(AZ$1&lt;=справочники!$Y$18*12,справочники!$AE$18,справочники!$AE$9))),справочники!$AE$9))</f>
        <v>0</v>
      </c>
      <c r="BA1032" s="99">
        <f>IF(BA$8="",0,(BA967+BA1021)*IF(Главная!$N$19=справочники!$N$12,IF(BA$1&lt;=справочники!$Y$16*12,справочники!$AE$16,IF(BA$1&lt;=справочники!$Y$17*12,справочники!$AE$17,IF(BA$1&lt;=справочники!$Y$18*12,справочники!$AE$18,справочники!$AE$9))),справочники!$AE$9))</f>
        <v>0</v>
      </c>
      <c r="BB1032" s="99">
        <f>IF(BB$8="",0,(BB967+BB1021)*IF(Главная!$N$19=справочники!$N$12,IF(BB$1&lt;=справочники!$Y$16*12,справочники!$AE$16,IF(BB$1&lt;=справочники!$Y$17*12,справочники!$AE$17,IF(BB$1&lt;=справочники!$Y$18*12,справочники!$AE$18,справочники!$AE$9))),справочники!$AE$9))</f>
        <v>0</v>
      </c>
      <c r="BC1032" s="99">
        <f>IF(BC$8="",0,(BC967+BC1021)*IF(Главная!$N$19=справочники!$N$12,IF(BC$1&lt;=справочники!$Y$16*12,справочники!$AE$16,IF(BC$1&lt;=справочники!$Y$17*12,справочники!$AE$17,IF(BC$1&lt;=справочники!$Y$18*12,справочники!$AE$18,справочники!$AE$9))),справочники!$AE$9))</f>
        <v>0</v>
      </c>
      <c r="BD1032" s="99">
        <f>IF(BD$8="",0,(BD967+BD1021)*IF(Главная!$N$19=справочники!$N$12,IF(BD$1&lt;=справочники!$Y$16*12,справочники!$AE$16,IF(BD$1&lt;=справочники!$Y$17*12,справочники!$AE$17,IF(BD$1&lt;=справочники!$Y$18*12,справочники!$AE$18,справочники!$AE$9))),справочники!$AE$9))</f>
        <v>0</v>
      </c>
      <c r="BE1032" s="99">
        <f>IF(BE$8="",0,(BE967+BE1021)*IF(Главная!$N$19=справочники!$N$12,IF(BE$1&lt;=справочники!$Y$16*12,справочники!$AE$16,IF(BE$1&lt;=справочники!$Y$17*12,справочники!$AE$17,IF(BE$1&lt;=справочники!$Y$18*12,справочники!$AE$18,справочники!$AE$9))),справочники!$AE$9))</f>
        <v>0</v>
      </c>
      <c r="BF1032" s="99">
        <f>IF(BF$8="",0,(BF967+BF1021)*IF(Главная!$N$19=справочники!$N$12,IF(BF$1&lt;=справочники!$Y$16*12,справочники!$AE$16,IF(BF$1&lt;=справочники!$Y$17*12,справочники!$AE$17,IF(BF$1&lt;=справочники!$Y$18*12,справочники!$AE$18,справочники!$AE$9))),справочники!$AE$9))</f>
        <v>0</v>
      </c>
      <c r="BG1032" s="99">
        <f>IF(BG$8="",0,(BG967+BG1021)*IF(Главная!$N$19=справочники!$N$12,IF(BG$1&lt;=справочники!$Y$16*12,справочники!$AE$16,IF(BG$1&lt;=справочники!$Y$17*12,справочники!$AE$17,IF(BG$1&lt;=справочники!$Y$18*12,справочники!$AE$18,справочники!$AE$9))),справочники!$AE$9))</f>
        <v>0</v>
      </c>
      <c r="BH1032" s="99">
        <f>IF(BH$8="",0,(BH967+BH1021)*IF(Главная!$N$19=справочники!$N$12,IF(BH$1&lt;=справочники!$Y$16*12,справочники!$AE$16,IF(BH$1&lt;=справочники!$Y$17*12,справочники!$AE$17,IF(BH$1&lt;=справочники!$Y$18*12,справочники!$AE$18,справочники!$AE$9))),справочники!$AE$9))</f>
        <v>0</v>
      </c>
      <c r="BI1032" s="99">
        <f>IF(BI$8="",0,(BI967+BI1021)*IF(Главная!$N$19=справочники!$N$12,IF(BI$1&lt;=справочники!$Y$16*12,справочники!$AE$16,IF(BI$1&lt;=справочники!$Y$17*12,справочники!$AE$17,IF(BI$1&lt;=справочники!$Y$18*12,справочники!$AE$18,справочники!$AE$9))),справочники!$AE$9))</f>
        <v>0</v>
      </c>
      <c r="BJ1032" s="99">
        <f>IF(BJ$8="",0,(BJ967+BJ1021)*IF(Главная!$N$19=справочники!$N$12,IF(BJ$1&lt;=справочники!$Y$16*12,справочники!$AE$16,IF(BJ$1&lt;=справочники!$Y$17*12,справочники!$AE$17,IF(BJ$1&lt;=справочники!$Y$18*12,справочники!$AE$18,справочники!$AE$9))),справочники!$AE$9))</f>
        <v>0</v>
      </c>
      <c r="BK1032" s="99">
        <f>IF(BK$8="",0,(BK967+BK1021)*IF(Главная!$N$19=справочники!$N$12,IF(BK$1&lt;=справочники!$Y$16*12,справочники!$AE$16,IF(BK$1&lt;=справочники!$Y$17*12,справочники!$AE$17,IF(BK$1&lt;=справочники!$Y$18*12,справочники!$AE$18,справочники!$AE$9))),справочники!$AE$9))</f>
        <v>0</v>
      </c>
      <c r="BL1032" s="99">
        <f>IF(BL$8="",0,(BL967+BL1021)*IF(Главная!$N$19=справочники!$N$12,IF(BL$1&lt;=справочники!$Y$16*12,справочники!$AE$16,IF(BL$1&lt;=справочники!$Y$17*12,справочники!$AE$17,IF(BL$1&lt;=справочники!$Y$18*12,справочники!$AE$18,справочники!$AE$9))),справочники!$AE$9))</f>
        <v>0</v>
      </c>
      <c r="BM1032" s="99">
        <f>IF(BM$8="",0,(BM967+BM1021)*IF(Главная!$N$19=справочники!$N$12,IF(BM$1&lt;=справочники!$Y$16*12,справочники!$AE$16,IF(BM$1&lt;=справочники!$Y$17*12,справочники!$AE$17,IF(BM$1&lt;=справочники!$Y$18*12,справочники!$AE$18,справочники!$AE$9))),справочники!$AE$9))</f>
        <v>0</v>
      </c>
      <c r="BN1032" s="99">
        <f>IF(BN$8="",0,(BN967+BN1021)*IF(Главная!$N$19=справочники!$N$12,IF(BN$1&lt;=справочники!$Y$16*12,справочники!$AE$16,IF(BN$1&lt;=справочники!$Y$17*12,справочники!$AE$17,IF(BN$1&lt;=справочники!$Y$18*12,справочники!$AE$18,справочники!$AE$9))),справочники!$AE$9))</f>
        <v>0</v>
      </c>
      <c r="BO1032" s="99">
        <f>IF(BO$8="",0,(BO967+BO1021)*IF(Главная!$N$19=справочники!$N$12,IF(BO$1&lt;=справочники!$Y$16*12,справочники!$AE$16,IF(BO$1&lt;=справочники!$Y$17*12,справочники!$AE$17,IF(BO$1&lt;=справочники!$Y$18*12,справочники!$AE$18,справочники!$AE$9))),справочники!$AE$9))</f>
        <v>0</v>
      </c>
      <c r="BP1032" s="99">
        <f>IF(BP$8="",0,(BP967+BP1021)*IF(Главная!$N$19=справочники!$N$12,IF(BP$1&lt;=справочники!$Y$16*12,справочники!$AE$16,IF(BP$1&lt;=справочники!$Y$17*12,справочники!$AE$17,IF(BP$1&lt;=справочники!$Y$18*12,справочники!$AE$18,справочники!$AE$9))),справочники!$AE$9))</f>
        <v>0</v>
      </c>
      <c r="BQ1032" s="99">
        <f>IF(BQ$8="",0,(BQ967+BQ1021)*IF(Главная!$N$19=справочники!$N$12,IF(BQ$1&lt;=справочники!$Y$16*12,справочники!$AE$16,IF(BQ$1&lt;=справочники!$Y$17*12,справочники!$AE$17,IF(BQ$1&lt;=справочники!$Y$18*12,справочники!$AE$18,справочники!$AE$9))),справочники!$AE$9))</f>
        <v>0</v>
      </c>
      <c r="BR1032" s="99">
        <f>IF(BR$8="",0,(BR967+BR1021)*IF(Главная!$N$19=справочники!$N$12,IF(BR$1&lt;=справочники!$Y$16*12,справочники!$AE$16,IF(BR$1&lt;=справочники!$Y$17*12,справочники!$AE$17,IF(BR$1&lt;=справочники!$Y$18*12,справочники!$AE$18,справочники!$AE$9))),справочники!$AE$9))</f>
        <v>0</v>
      </c>
      <c r="BS1032" s="99">
        <f>IF(BS$8="",0,(BS967+BS1021)*IF(Главная!$N$19=справочники!$N$12,IF(BS$1&lt;=справочники!$Y$16*12,справочники!$AE$16,IF(BS$1&lt;=справочники!$Y$17*12,справочники!$AE$17,IF(BS$1&lt;=справочники!$Y$18*12,справочники!$AE$18,справочники!$AE$9))),справочники!$AE$9))</f>
        <v>0</v>
      </c>
      <c r="BT1032" s="99">
        <f>IF(BT$8="",0,(BT967+BT1021)*IF(Главная!$N$19=справочники!$N$12,IF(BT$1&lt;=справочники!$Y$16*12,справочники!$AE$16,IF(BT$1&lt;=справочники!$Y$17*12,справочники!$AE$17,IF(BT$1&lt;=справочники!$Y$18*12,справочники!$AE$18,справочники!$AE$9))),справочники!$AE$9))</f>
        <v>0</v>
      </c>
      <c r="BU1032" s="99">
        <f>IF(BU$8="",0,(BU967+BU1021)*IF(Главная!$N$19=справочники!$N$12,IF(BU$1&lt;=справочники!$Y$16*12,справочники!$AE$16,IF(BU$1&lt;=справочники!$Y$17*12,справочники!$AE$17,IF(BU$1&lt;=справочники!$Y$18*12,справочники!$AE$18,справочники!$AE$9))),справочники!$AE$9))</f>
        <v>0</v>
      </c>
      <c r="BV1032" s="99">
        <f>IF(BV$8="",0,(BV967+BV1021)*IF(Главная!$N$19=справочники!$N$12,IF(BV$1&lt;=справочники!$Y$16*12,справочники!$AE$16,IF(BV$1&lt;=справочники!$Y$17*12,справочники!$AE$17,IF(BV$1&lt;=справочники!$Y$18*12,справочники!$AE$18,справочники!$AE$9))),справочники!$AE$9))</f>
        <v>0</v>
      </c>
      <c r="BW1032" s="99">
        <f>IF(BW$8="",0,(BW967+BW1021)*IF(Главная!$N$19=справочники!$N$12,IF(BW$1&lt;=справочники!$Y$16*12,справочники!$AE$16,IF(BW$1&lt;=справочники!$Y$17*12,справочники!$AE$17,IF(BW$1&lt;=справочники!$Y$18*12,справочники!$AE$18,справочники!$AE$9))),справочники!$AE$9))</f>
        <v>0</v>
      </c>
      <c r="BX1032" s="99">
        <f>IF(BX$8="",0,(BX967+BX1021)*IF(Главная!$N$19=справочники!$N$12,IF(BX$1&lt;=справочники!$Y$16*12,справочники!$AE$16,IF(BX$1&lt;=справочники!$Y$17*12,справочники!$AE$17,IF(BX$1&lt;=справочники!$Y$18*12,справочники!$AE$18,справочники!$AE$9))),справочники!$AE$9))</f>
        <v>0</v>
      </c>
      <c r="BY1032" s="99">
        <f>IF(BY$8="",0,(BY967+BY1021)*IF(Главная!$N$19=справочники!$N$12,IF(BY$1&lt;=справочники!$Y$16*12,справочники!$AE$16,IF(BY$1&lt;=справочники!$Y$17*12,справочники!$AE$17,IF(BY$1&lt;=справочники!$Y$18*12,справочники!$AE$18,справочники!$AE$9))),справочники!$AE$9))</f>
        <v>0</v>
      </c>
      <c r="BZ1032" s="99">
        <f>IF(BZ$8="",0,(BZ967+BZ1021)*IF(Главная!$N$19=справочники!$N$12,IF(BZ$1&lt;=справочники!$Y$16*12,справочники!$AE$16,IF(BZ$1&lt;=справочники!$Y$17*12,справочники!$AE$17,IF(BZ$1&lt;=справочники!$Y$18*12,справочники!$AE$18,справочники!$AE$9))),справочники!$AE$9))</f>
        <v>0</v>
      </c>
      <c r="CA1032" s="99">
        <f>IF(CA$8="",0,(CA967+CA1021)*IF(Главная!$N$19=справочники!$N$12,IF(CA$1&lt;=справочники!$Y$16*12,справочники!$AE$16,IF(CA$1&lt;=справочники!$Y$17*12,справочники!$AE$17,IF(CA$1&lt;=справочники!$Y$18*12,справочники!$AE$18,справочники!$AE$9))),справочники!$AE$9))</f>
        <v>0</v>
      </c>
      <c r="CB1032" s="99">
        <f>IF(CB$8="",0,(CB967+CB1021)*IF(Главная!$N$19=справочники!$N$12,IF(CB$1&lt;=справочники!$Y$16*12,справочники!$AE$16,IF(CB$1&lt;=справочники!$Y$17*12,справочники!$AE$17,IF(CB$1&lt;=справочники!$Y$18*12,справочники!$AE$18,справочники!$AE$9))),справочники!$AE$9))</f>
        <v>0</v>
      </c>
      <c r="CC1032" s="99">
        <f>IF(CC$8="",0,(CC967+CC1021)*IF(Главная!$N$19=справочники!$N$12,IF(CC$1&lt;=справочники!$Y$16*12,справочники!$AE$16,IF(CC$1&lt;=справочники!$Y$17*12,справочники!$AE$17,IF(CC$1&lt;=справочники!$Y$18*12,справочники!$AE$18,справочники!$AE$9))),справочники!$AE$9))</f>
        <v>0</v>
      </c>
      <c r="CD1032" s="99">
        <f>IF(CD$8="",0,(CD967+CD1021)*IF(Главная!$N$19=справочники!$N$12,IF(CD$1&lt;=справочники!$Y$16*12,справочники!$AE$16,IF(CD$1&lt;=справочники!$Y$17*12,справочники!$AE$17,IF(CD$1&lt;=справочники!$Y$18*12,справочники!$AE$18,справочники!$AE$9))),справочники!$AE$9))</f>
        <v>0</v>
      </c>
      <c r="CE1032" s="99">
        <f>IF(CE$8="",0,(CE967+CE1021)*IF(Главная!$N$19=справочники!$N$12,IF(CE$1&lt;=справочники!$Y$16*12,справочники!$AE$16,IF(CE$1&lt;=справочники!$Y$17*12,справочники!$AE$17,IF(CE$1&lt;=справочники!$Y$18*12,справочники!$AE$18,справочники!$AE$9))),справочники!$AE$9))</f>
        <v>0</v>
      </c>
      <c r="CF1032" s="99">
        <f>IF(CF$8="",0,(CF967+CF1021)*IF(Главная!$N$19=справочники!$N$12,IF(CF$1&lt;=справочники!$Y$16*12,справочники!$AE$16,IF(CF$1&lt;=справочники!$Y$17*12,справочники!$AE$17,IF(CF$1&lt;=справочники!$Y$18*12,справочники!$AE$18,справочники!$AE$9))),справочники!$AE$9))</f>
        <v>0</v>
      </c>
      <c r="CG1032" s="99">
        <f>IF(CG$8="",0,(CG967+CG1021)*IF(Главная!$N$19=справочники!$N$12,IF(CG$1&lt;=справочники!$Y$16*12,справочники!$AE$16,IF(CG$1&lt;=справочники!$Y$17*12,справочники!$AE$17,IF(CG$1&lt;=справочники!$Y$18*12,справочники!$AE$18,справочники!$AE$9))),справочники!$AE$9))</f>
        <v>0</v>
      </c>
      <c r="CH1032" s="99">
        <f>IF(CH$8="",0,(CH967+CH1021)*IF(Главная!$N$19=справочники!$N$12,IF(CH$1&lt;=справочники!$Y$16*12,справочники!$AE$16,IF(CH$1&lt;=справочники!$Y$17*12,справочники!$AE$17,IF(CH$1&lt;=справочники!$Y$18*12,справочники!$AE$18,справочники!$AE$9))),справочники!$AE$9))</f>
        <v>0</v>
      </c>
      <c r="CI1032" s="99">
        <f>IF(CI$8="",0,(CI967+CI1021)*IF(Главная!$N$19=справочники!$N$12,IF(CI$1&lt;=справочники!$Y$16*12,справочники!$AE$16,IF(CI$1&lt;=справочники!$Y$17*12,справочники!$AE$17,IF(CI$1&lt;=справочники!$Y$18*12,справочники!$AE$18,справочники!$AE$9))),справочники!$AE$9))</f>
        <v>0</v>
      </c>
      <c r="CJ1032" s="99">
        <f>IF(CJ$8="",0,(CJ967+CJ1021)*IF(Главная!$N$19=справочники!$N$12,IF(CJ$1&lt;=справочники!$Y$16*12,справочники!$AE$16,IF(CJ$1&lt;=справочники!$Y$17*12,справочники!$AE$17,IF(CJ$1&lt;=справочники!$Y$18*12,справочники!$AE$18,справочники!$AE$9))),справочники!$AE$9))</f>
        <v>0</v>
      </c>
      <c r="CK1032" s="99">
        <f>IF(CK$8="",0,(CK967+CK1021)*IF(Главная!$N$19=справочники!$N$12,IF(CK$1&lt;=справочники!$Y$16*12,справочники!$AE$16,IF(CK$1&lt;=справочники!$Y$17*12,справочники!$AE$17,IF(CK$1&lt;=справочники!$Y$18*12,справочники!$AE$18,справочники!$AE$9))),справочники!$AE$9))</f>
        <v>0</v>
      </c>
      <c r="CL1032" s="99">
        <f>IF(CL$8="",0,(CL967+CL1021)*IF(Главная!$N$19=справочники!$N$12,IF(CL$1&lt;=справочники!$Y$16*12,справочники!$AE$16,IF(CL$1&lt;=справочники!$Y$17*12,справочники!$AE$17,IF(CL$1&lt;=справочники!$Y$18*12,справочники!$AE$18,справочники!$AE$9))),справочники!$AE$9))</f>
        <v>0</v>
      </c>
      <c r="CM1032" s="99">
        <f>IF(CM$8="",0,(CM967+CM1021)*IF(Главная!$N$19=справочники!$N$12,IF(CM$1&lt;=справочники!$Y$16*12,справочники!$AE$16,IF(CM$1&lt;=справочники!$Y$17*12,справочники!$AE$17,IF(CM$1&lt;=справочники!$Y$18*12,справочники!$AE$18,справочники!$AE$9))),справочники!$AE$9))</f>
        <v>0</v>
      </c>
      <c r="CN1032" s="99">
        <f>IF(CN$8="",0,(CN967+CN1021)*IF(Главная!$N$19=справочники!$N$12,IF(CN$1&lt;=справочники!$Y$16*12,справочники!$AE$16,IF(CN$1&lt;=справочники!$Y$17*12,справочники!$AE$17,IF(CN$1&lt;=справочники!$Y$18*12,справочники!$AE$18,справочники!$AE$9))),справочники!$AE$9))</f>
        <v>0</v>
      </c>
      <c r="CO1032" s="99">
        <f>IF(CO$8="",0,(CO967+CO1021)*IF(Главная!$N$19=справочники!$N$12,IF(CO$1&lt;=справочники!$Y$16*12,справочники!$AE$16,IF(CO$1&lt;=справочники!$Y$17*12,справочники!$AE$17,IF(CO$1&lt;=справочники!$Y$18*12,справочники!$AE$18,справочники!$AE$9))),справочники!$AE$9))</f>
        <v>0</v>
      </c>
      <c r="CP1032" s="99">
        <f>IF(CP$8="",0,(CP967+CP1021)*IF(Главная!$N$19=справочники!$N$12,IF(CP$1&lt;=справочники!$Y$16*12,справочники!$AE$16,IF(CP$1&lt;=справочники!$Y$17*12,справочники!$AE$17,IF(CP$1&lt;=справочники!$Y$18*12,справочники!$AE$18,справочники!$AE$9))),справочники!$AE$9))</f>
        <v>0</v>
      </c>
      <c r="CQ1032" s="99">
        <f>IF(CQ$8="",0,(CQ967+CQ1021)*IF(Главная!$N$19=справочники!$N$12,IF(CQ$1&lt;=справочники!$Y$16*12,справочники!$AE$16,IF(CQ$1&lt;=справочники!$Y$17*12,справочники!$AE$17,IF(CQ$1&lt;=справочники!$Y$18*12,справочники!$AE$18,справочники!$AE$9))),справочники!$AE$9))</f>
        <v>0</v>
      </c>
      <c r="CR1032" s="99">
        <f>IF(CR$8="",0,(CR967+CR1021)*IF(Главная!$N$19=справочники!$N$12,IF(CR$1&lt;=справочники!$Y$16*12,справочники!$AE$16,IF(CR$1&lt;=справочники!$Y$17*12,справочники!$AE$17,IF(CR$1&lt;=справочники!$Y$18*12,справочники!$AE$18,справочники!$AE$9))),справочники!$AE$9))</f>
        <v>0</v>
      </c>
      <c r="CS1032" s="99">
        <f>IF(CS$8="",0,(CS967+CS1021)*IF(Главная!$N$19=справочники!$N$12,IF(CS$1&lt;=справочники!$Y$16*12,справочники!$AE$16,IF(CS$1&lt;=справочники!$Y$17*12,справочники!$AE$17,IF(CS$1&lt;=справочники!$Y$18*12,справочники!$AE$18,справочники!$AE$9))),справочники!$AE$9))</f>
        <v>0</v>
      </c>
      <c r="CT1032" s="99">
        <f>IF(CT$8="",0,(CT967+CT1021)*IF(Главная!$N$19=справочники!$N$12,IF(CT$1&lt;=справочники!$Y$16*12,справочники!$AE$16,IF(CT$1&lt;=справочники!$Y$17*12,справочники!$AE$17,IF(CT$1&lt;=справочники!$Y$18*12,справочники!$AE$18,справочники!$AE$9))),справочники!$AE$9))</f>
        <v>0</v>
      </c>
      <c r="CU1032" s="99">
        <f>IF(CU$8="",0,(CU967+CU1021)*IF(Главная!$N$19=справочники!$N$12,IF(CU$1&lt;=справочники!$Y$16*12,справочники!$AE$16,IF(CU$1&lt;=справочники!$Y$17*12,справочники!$AE$17,IF(CU$1&lt;=справочники!$Y$18*12,справочники!$AE$18,справочники!$AE$9))),справочники!$AE$9))</f>
        <v>0</v>
      </c>
      <c r="CV1032" s="99">
        <f>IF(CV$8="",0,(CV967+CV1021)*IF(Главная!$N$19=справочники!$N$12,IF(CV$1&lt;=справочники!$Y$16*12,справочники!$AE$16,IF(CV$1&lt;=справочники!$Y$17*12,справочники!$AE$17,IF(CV$1&lt;=справочники!$Y$18*12,справочники!$AE$18,справочники!$AE$9))),справочники!$AE$9))</f>
        <v>0</v>
      </c>
      <c r="CW1032" s="99">
        <f>IF(CW$8="",0,(CW967+CW1021)*IF(Главная!$N$19=справочники!$N$12,IF(CW$1&lt;=справочники!$Y$16*12,справочники!$AE$16,IF(CW$1&lt;=справочники!$Y$17*12,справочники!$AE$17,IF(CW$1&lt;=справочники!$Y$18*12,справочники!$AE$18,справочники!$AE$9))),справочники!$AE$9))</f>
        <v>0</v>
      </c>
      <c r="CX1032" s="99">
        <f>IF(CX$8="",0,(CX967+CX1021)*IF(Главная!$N$19=справочники!$N$12,IF(CX$1&lt;=справочники!$Y$16*12,справочники!$AE$16,IF(CX$1&lt;=справочники!$Y$17*12,справочники!$AE$17,IF(CX$1&lt;=справочники!$Y$18*12,справочники!$AE$18,справочники!$AE$9))),справочники!$AE$9))</f>
        <v>0</v>
      </c>
      <c r="CY1032" s="99">
        <f>IF(CY$8="",0,(CY967+CY1021)*IF(Главная!$N$19=справочники!$N$12,IF(CY$1&lt;=справочники!$Y$16*12,справочники!$AE$16,IF(CY$1&lt;=справочники!$Y$17*12,справочники!$AE$17,IF(CY$1&lt;=справочники!$Y$18*12,справочники!$AE$18,справочники!$AE$9))),справочники!$AE$9))</f>
        <v>0</v>
      </c>
      <c r="CZ1032" s="99">
        <f>IF(CZ$8="",0,(CZ967+CZ1021)*IF(Главная!$N$19=справочники!$N$12,IF(CZ$1&lt;=справочники!$Y$16*12,справочники!$AE$16,IF(CZ$1&lt;=справочники!$Y$17*12,справочники!$AE$17,IF(CZ$1&lt;=справочники!$Y$18*12,справочники!$AE$18,справочники!$AE$9))),справочники!$AE$9))</f>
        <v>0</v>
      </c>
      <c r="DA1032" s="99">
        <f>IF(DA$8="",0,(DA967+DA1021)*IF(Главная!$N$19=справочники!$N$12,IF(DA$1&lt;=справочники!$Y$16*12,справочники!$AE$16,IF(DA$1&lt;=справочники!$Y$17*12,справочники!$AE$17,IF(DA$1&lt;=справочники!$Y$18*12,справочники!$AE$18,справочники!$AE$9))),справочники!$AE$9))</f>
        <v>0</v>
      </c>
      <c r="DB1032" s="99">
        <f>IF(DB$8="",0,(DB967+DB1021)*IF(Главная!$N$19=справочники!$N$12,IF(DB$1&lt;=справочники!$Y$16*12,справочники!$AE$16,IF(DB$1&lt;=справочники!$Y$17*12,справочники!$AE$17,IF(DB$1&lt;=справочники!$Y$18*12,справочники!$AE$18,справочники!$AE$9))),справочники!$AE$9))</f>
        <v>0</v>
      </c>
      <c r="DC1032" s="99">
        <f>IF(DC$8="",0,(DC967+DC1021)*IF(Главная!$N$19=справочники!$N$12,IF(DC$1&lt;=справочники!$Y$16*12,справочники!$AE$16,IF(DC$1&lt;=справочники!$Y$17*12,справочники!$AE$17,IF(DC$1&lt;=справочники!$Y$18*12,справочники!$AE$18,справочники!$AE$9))),справочники!$AE$9))</f>
        <v>0</v>
      </c>
      <c r="DD1032" s="99">
        <f>IF(DD$8="",0,(DD967+DD1021)*IF(Главная!$N$19=справочники!$N$12,IF(DD$1&lt;=справочники!$Y$16*12,справочники!$AE$16,IF(DD$1&lt;=справочники!$Y$17*12,справочники!$AE$17,IF(DD$1&lt;=справочники!$Y$18*12,справочники!$AE$18,справочники!$AE$9))),справочники!$AE$9))</f>
        <v>0</v>
      </c>
      <c r="DE1032" s="99">
        <f>IF(DE$8="",0,(DE967+DE1021)*IF(Главная!$N$19=справочники!$N$12,IF(DE$1&lt;=справочники!$Y$16*12,справочники!$AE$16,IF(DE$1&lt;=справочники!$Y$17*12,справочники!$AE$17,IF(DE$1&lt;=справочники!$Y$18*12,справочники!$AE$18,справочники!$AE$9))),справочники!$AE$9))</f>
        <v>0</v>
      </c>
      <c r="DF1032" s="99">
        <f>IF(DF$8="",0,(DF967+DF1021)*IF(Главная!$N$19=справочники!$N$12,IF(DF$1&lt;=справочники!$Y$16*12,справочники!$AE$16,IF(DF$1&lt;=справочники!$Y$17*12,справочники!$AE$17,IF(DF$1&lt;=справочники!$Y$18*12,справочники!$AE$18,справочники!$AE$9))),справочники!$AE$9))</f>
        <v>0</v>
      </c>
      <c r="DG1032" s="99">
        <f>IF(DG$8="",0,(DG967+DG1021)*IF(Главная!$N$19=справочники!$N$12,IF(DG$1&lt;=справочники!$Y$16*12,справочники!$AE$16,IF(DG$1&lt;=справочники!$Y$17*12,справочники!$AE$17,IF(DG$1&lt;=справочники!$Y$18*12,справочники!$AE$18,справочники!$AE$9))),справочники!$AE$9))</f>
        <v>0</v>
      </c>
      <c r="DH1032" s="99">
        <f>IF(DH$8="",0,(DH967+DH1021)*IF(Главная!$N$19=справочники!$N$12,IF(DH$1&lt;=справочники!$Y$16*12,справочники!$AE$16,IF(DH$1&lt;=справочники!$Y$17*12,справочники!$AE$17,IF(DH$1&lt;=справочники!$Y$18*12,справочники!$AE$18,справочники!$AE$9))),справочники!$AE$9))</f>
        <v>0</v>
      </c>
      <c r="DI1032" s="99">
        <f>IF(DI$8="",0,(DI967+DI1021)*IF(Главная!$N$19=справочники!$N$12,IF(DI$1&lt;=справочники!$Y$16*12,справочники!$AE$16,IF(DI$1&lt;=справочники!$Y$17*12,справочники!$AE$17,IF(DI$1&lt;=справочники!$Y$18*12,справочники!$AE$18,справочники!$AE$9))),справочники!$AE$9))</f>
        <v>0</v>
      </c>
      <c r="DJ1032" s="99">
        <f>IF(DJ$8="",0,(DJ967+DJ1021)*IF(Главная!$N$19=справочники!$N$12,IF(DJ$1&lt;=справочники!$Y$16*12,справочники!$AE$16,IF(DJ$1&lt;=справочники!$Y$17*12,справочники!$AE$17,IF(DJ$1&lt;=справочники!$Y$18*12,справочники!$AE$18,справочники!$AE$9))),справочники!$AE$9))</f>
        <v>0</v>
      </c>
      <c r="DK1032" s="99">
        <f>IF(DK$8="",0,(DK967+DK1021)*IF(Главная!$N$19=справочники!$N$12,IF(DK$1&lt;=справочники!$Y$16*12,справочники!$AE$16,IF(DK$1&lt;=справочники!$Y$17*12,справочники!$AE$17,IF(DK$1&lt;=справочники!$Y$18*12,справочники!$AE$18,справочники!$AE$9))),справочники!$AE$9))</f>
        <v>0</v>
      </c>
      <c r="DL1032" s="99">
        <f>IF(DL$8="",0,(DL967+DL1021)*IF(Главная!$N$19=справочники!$N$12,IF(DL$1&lt;=справочники!$Y$16*12,справочники!$AE$16,IF(DL$1&lt;=справочники!$Y$17*12,справочники!$AE$17,IF(DL$1&lt;=справочники!$Y$18*12,справочники!$AE$18,справочники!$AE$9))),справочники!$AE$9))</f>
        <v>0</v>
      </c>
      <c r="DM1032" s="99">
        <f>IF(DM$8="",0,(DM967+DM1021)*IF(Главная!$N$19=справочники!$N$12,IF(DM$1&lt;=справочники!$Y$16*12,справочники!$AE$16,IF(DM$1&lt;=справочники!$Y$17*12,справочники!$AE$17,IF(DM$1&lt;=справочники!$Y$18*12,справочники!$AE$18,справочники!$AE$9))),справочники!$AE$9))</f>
        <v>0</v>
      </c>
      <c r="DN1032" s="99">
        <f>IF(DN$8="",0,(DN967+DN1021)*IF(Главная!$N$19=справочники!$N$12,IF(DN$1&lt;=справочники!$Y$16*12,справочники!$AE$16,IF(DN$1&lt;=справочники!$Y$17*12,справочники!$AE$17,IF(DN$1&lt;=справочники!$Y$18*12,справочники!$AE$18,справочники!$AE$9))),справочники!$AE$9))</f>
        <v>0</v>
      </c>
      <c r="DO1032" s="99">
        <f>IF(DO$8="",0,(DO967+DO1021)*IF(Главная!$N$19=справочники!$N$12,IF(DO$1&lt;=справочники!$Y$16*12,справочники!$AE$16,IF(DO$1&lt;=справочники!$Y$17*12,справочники!$AE$17,IF(DO$1&lt;=справочники!$Y$18*12,справочники!$AE$18,справочники!$AE$9))),справочники!$AE$9))</f>
        <v>0</v>
      </c>
      <c r="DP1032" s="99">
        <f>IF(DP$8="",0,(DP967+DP1021)*IF(Главная!$N$19=справочники!$N$12,IF(DP$1&lt;=справочники!$Y$16*12,справочники!$AE$16,IF(DP$1&lt;=справочники!$Y$17*12,справочники!$AE$17,IF(DP$1&lt;=справочники!$Y$18*12,справочники!$AE$18,справочники!$AE$9))),справочники!$AE$9))</f>
        <v>0</v>
      </c>
      <c r="DQ1032" s="99">
        <f>IF(DQ$8="",0,(DQ967+DQ1021)*IF(Главная!$N$19=справочники!$N$12,IF(DQ$1&lt;=справочники!$Y$16*12,справочники!$AE$16,IF(DQ$1&lt;=справочники!$Y$17*12,справочники!$AE$17,IF(DQ$1&lt;=справочники!$Y$18*12,справочники!$AE$18,справочники!$AE$9))),справочники!$AE$9))</f>
        <v>0</v>
      </c>
      <c r="DR1032" s="99">
        <f>IF(DR$8="",0,(DR967+DR1021)*IF(Главная!$N$19=справочники!$N$12,IF(DR$1&lt;=справочники!$Y$16*12,справочники!$AE$16,IF(DR$1&lt;=справочники!$Y$17*12,справочники!$AE$17,IF(DR$1&lt;=справочники!$Y$18*12,справочники!$AE$18,справочники!$AE$9))),справочники!$AE$9))</f>
        <v>0</v>
      </c>
      <c r="DS1032" s="99">
        <f>IF(DS$8="",0,(DS967+DS1021)*IF(Главная!$N$19=справочники!$N$12,IF(DS$1&lt;=справочники!$Y$16*12,справочники!$AE$16,IF(DS$1&lt;=справочники!$Y$17*12,справочники!$AE$17,IF(DS$1&lt;=справочники!$Y$18*12,справочники!$AE$18,справочники!$AE$9))),справочники!$AE$9))</f>
        <v>0</v>
      </c>
      <c r="DT1032" s="99">
        <f>IF(DT$8="",0,(DT967+DT1021)*IF(Главная!$N$19=справочники!$N$12,IF(DT$1&lt;=справочники!$Y$16*12,справочники!$AE$16,IF(DT$1&lt;=справочники!$Y$17*12,справочники!$AE$17,IF(DT$1&lt;=справочники!$Y$18*12,справочники!$AE$18,справочники!$AE$9))),справочники!$AE$9))</f>
        <v>0</v>
      </c>
      <c r="DU1032" s="3"/>
      <c r="DV1032" s="3"/>
    </row>
    <row r="1033" spans="1:126" ht="4.2" customHeight="1">
      <c r="A1033" s="1"/>
      <c r="B1033" s="1"/>
      <c r="C1033" s="1"/>
      <c r="D1033" s="1"/>
      <c r="E1033" s="261"/>
      <c r="F1033" s="47"/>
      <c r="G1033" s="229"/>
      <c r="H1033" s="1"/>
      <c r="I1033" s="1"/>
      <c r="J1033" s="1"/>
      <c r="K1033" s="1"/>
      <c r="L1033" s="1"/>
      <c r="M1033" s="5"/>
      <c r="N1033" s="1"/>
      <c r="O1033" s="1"/>
      <c r="P1033" s="5"/>
      <c r="Q1033" s="1"/>
      <c r="R1033" s="1"/>
      <c r="S1033" s="5"/>
      <c r="T1033" s="7"/>
      <c r="U1033" s="23"/>
      <c r="V1033" s="1"/>
      <c r="W1033" s="11"/>
      <c r="X1033" s="10"/>
      <c r="Y1033" s="45"/>
      <c r="Z1033" s="92"/>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1"/>
      <c r="DV1033" s="1"/>
    </row>
    <row r="1034" spans="1:126" s="237" customFormat="1" ht="10.199999999999999">
      <c r="A1034" s="226"/>
      <c r="B1034" s="243" t="s">
        <v>127</v>
      </c>
      <c r="C1034" s="228"/>
      <c r="D1034" s="227"/>
      <c r="E1034" s="268"/>
      <c r="F1034" s="114"/>
      <c r="G1034" s="229"/>
      <c r="H1034" s="226"/>
      <c r="I1034" s="226" t="str">
        <f>$I$172</f>
        <v>Оборачиваемость начислений расходов</v>
      </c>
      <c r="J1034" s="226"/>
      <c r="K1034" s="226"/>
      <c r="L1034" s="226"/>
      <c r="M1034" s="229"/>
      <c r="N1034" s="226"/>
      <c r="O1034" s="226"/>
      <c r="P1034" s="229"/>
      <c r="Q1034" s="226" t="s">
        <v>40</v>
      </c>
      <c r="R1034" s="226"/>
      <c r="S1034" s="229" t="s">
        <v>6</v>
      </c>
      <c r="T1034" s="307"/>
      <c r="U1034" s="226"/>
      <c r="V1034" s="226"/>
      <c r="W1034" s="233"/>
      <c r="X1034" s="234"/>
      <c r="Y1034" s="245"/>
      <c r="Z1034" s="246"/>
      <c r="AA1034" s="247"/>
      <c r="AB1034" s="247"/>
      <c r="AC1034" s="247"/>
      <c r="AD1034" s="247"/>
      <c r="AE1034" s="247"/>
      <c r="AF1034" s="247"/>
      <c r="AG1034" s="247"/>
      <c r="AH1034" s="247"/>
      <c r="AI1034" s="247"/>
      <c r="AJ1034" s="247"/>
      <c r="AK1034" s="247"/>
      <c r="AL1034" s="247"/>
      <c r="AM1034" s="247"/>
      <c r="AN1034" s="247"/>
      <c r="AO1034" s="247"/>
      <c r="AP1034" s="247"/>
      <c r="AQ1034" s="247"/>
      <c r="AR1034" s="247"/>
      <c r="AS1034" s="247"/>
      <c r="AT1034" s="247"/>
      <c r="AU1034" s="247"/>
      <c r="AV1034" s="247"/>
      <c r="AW1034" s="247"/>
      <c r="AX1034" s="247"/>
      <c r="AY1034" s="247"/>
      <c r="AZ1034" s="247"/>
      <c r="BA1034" s="247"/>
      <c r="BB1034" s="247"/>
      <c r="BC1034" s="247"/>
      <c r="BD1034" s="247"/>
      <c r="BE1034" s="247"/>
      <c r="BF1034" s="247"/>
      <c r="BG1034" s="247"/>
      <c r="BH1034" s="247"/>
      <c r="BI1034" s="247"/>
      <c r="BJ1034" s="247"/>
      <c r="BK1034" s="247"/>
      <c r="BL1034" s="247"/>
      <c r="BM1034" s="247"/>
      <c r="BN1034" s="247"/>
      <c r="BO1034" s="247"/>
      <c r="BP1034" s="247"/>
      <c r="BQ1034" s="247"/>
      <c r="BR1034" s="247"/>
      <c r="BS1034" s="247"/>
      <c r="BT1034" s="247"/>
      <c r="BU1034" s="247"/>
      <c r="BV1034" s="247"/>
      <c r="BW1034" s="247"/>
      <c r="BX1034" s="247"/>
      <c r="BY1034" s="247"/>
      <c r="BZ1034" s="247"/>
      <c r="CA1034" s="247"/>
      <c r="CB1034" s="247"/>
      <c r="CC1034" s="247"/>
      <c r="CD1034" s="247"/>
      <c r="CE1034" s="247"/>
      <c r="CF1034" s="247"/>
      <c r="CG1034" s="247"/>
      <c r="CH1034" s="247"/>
      <c r="CI1034" s="247"/>
      <c r="CJ1034" s="247"/>
      <c r="CK1034" s="247"/>
      <c r="CL1034" s="247"/>
      <c r="CM1034" s="247"/>
      <c r="CN1034" s="247"/>
      <c r="CO1034" s="247"/>
      <c r="CP1034" s="247"/>
      <c r="CQ1034" s="247"/>
      <c r="CR1034" s="247"/>
      <c r="CS1034" s="247"/>
      <c r="CT1034" s="247"/>
      <c r="CU1034" s="247"/>
      <c r="CV1034" s="247"/>
      <c r="CW1034" s="247"/>
      <c r="CX1034" s="247"/>
      <c r="CY1034" s="247"/>
      <c r="CZ1034" s="247"/>
      <c r="DA1034" s="247"/>
      <c r="DB1034" s="247"/>
      <c r="DC1034" s="247"/>
      <c r="DD1034" s="247"/>
      <c r="DE1034" s="247"/>
      <c r="DF1034" s="247"/>
      <c r="DG1034" s="247"/>
      <c r="DH1034" s="247"/>
      <c r="DI1034" s="247"/>
      <c r="DJ1034" s="247"/>
      <c r="DK1034" s="247"/>
      <c r="DL1034" s="247"/>
      <c r="DM1034" s="247"/>
      <c r="DN1034" s="247"/>
      <c r="DO1034" s="247"/>
      <c r="DP1034" s="247"/>
      <c r="DQ1034" s="247"/>
      <c r="DR1034" s="247"/>
      <c r="DS1034" s="247"/>
      <c r="DT1034" s="247"/>
      <c r="DU1034" s="226"/>
      <c r="DV1034" s="226"/>
    </row>
    <row r="1035" spans="1:126" ht="4.2" customHeight="1">
      <c r="A1035" s="1"/>
      <c r="B1035" s="1"/>
      <c r="C1035" s="1"/>
      <c r="D1035" s="1"/>
      <c r="E1035" s="261"/>
      <c r="F1035" s="47"/>
      <c r="G1035" s="229"/>
      <c r="H1035" s="1"/>
      <c r="I1035" s="1"/>
      <c r="J1035" s="1"/>
      <c r="K1035" s="1"/>
      <c r="L1035" s="1"/>
      <c r="M1035" s="5"/>
      <c r="N1035" s="1"/>
      <c r="O1035" s="1"/>
      <c r="P1035" s="5"/>
      <c r="Q1035" s="1"/>
      <c r="R1035" s="1"/>
      <c r="S1035" s="5"/>
      <c r="T1035" s="7"/>
      <c r="U1035" s="23"/>
      <c r="V1035" s="1"/>
      <c r="W1035" s="11"/>
      <c r="X1035" s="10"/>
      <c r="Y1035" s="45"/>
      <c r="Z1035" s="92"/>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1"/>
      <c r="DV1035" s="1"/>
    </row>
    <row r="1036" spans="1:126" s="4" customFormat="1">
      <c r="A1036" s="3"/>
      <c r="B1036" s="257" t="s">
        <v>126</v>
      </c>
      <c r="C1036" s="3"/>
      <c r="D1036" s="3"/>
      <c r="E1036" s="9" t="str">
        <f>IF(OR(Главная!$N$19=справочники!$N$10,Главная!$N$19=справочники!$N$11),"",IF(T1036=справочники!$P$10,"","ндс(-)"))</f>
        <v/>
      </c>
      <c r="F1036" s="50"/>
      <c r="G1036" s="230"/>
      <c r="H1036" s="12" t="str">
        <f>B1036&amp;N1029</f>
        <v>Начисление - Соцсборы с ФОТ</v>
      </c>
      <c r="I1036" s="12"/>
      <c r="J1036" s="3"/>
      <c r="K1036" s="3"/>
      <c r="L1036" s="3"/>
      <c r="M1036" s="5"/>
      <c r="N1036" s="35" t="str">
        <f>Главная!$Y$8</f>
        <v>итого</v>
      </c>
      <c r="O1036" s="35"/>
      <c r="P1036" s="5"/>
      <c r="Q1036" s="35" t="s">
        <v>25</v>
      </c>
      <c r="R1036" s="35"/>
      <c r="S1036" s="35"/>
      <c r="T1036" s="61" t="str">
        <f>T1032</f>
        <v>не облагается НДС</v>
      </c>
      <c r="U1036" s="35"/>
      <c r="V1036" s="35"/>
      <c r="W1036" s="37">
        <f>SUM($Y1036:$DU1036)</f>
        <v>0</v>
      </c>
      <c r="X1036" s="37"/>
      <c r="Y1036" s="45"/>
      <c r="Z1036" s="98"/>
      <c r="AA1036" s="99">
        <f t="shared" ref="AA1036:BF1036" si="2715">IF(AA$8="",0,IF(AA$1=1,SUMIFS(1032:1032,$1:$1,"&gt;="&amp;1,$1:$1,"&lt;="&amp;INT($T1034/30))+($T1034/30-INT($T1034/30))*SUMIFS(1032:1032,$1:$1,INT($T1034/30)+1),0)+($T1034/30-INT($T1034/30))*SUMIFS(1032:1032,$1:$1,AA$1+INT($T1034/30)+1)+(INT($T1034/30)+1-$T1034/30)*SUMIFS(1032:1032,$1:$1,AA$1+INT($T1034/30)))</f>
        <v>0</v>
      </c>
      <c r="AB1036" s="99">
        <f t="shared" si="2715"/>
        <v>0</v>
      </c>
      <c r="AC1036" s="99">
        <f t="shared" si="2715"/>
        <v>0</v>
      </c>
      <c r="AD1036" s="99">
        <f t="shared" si="2715"/>
        <v>0</v>
      </c>
      <c r="AE1036" s="99">
        <f t="shared" si="2715"/>
        <v>0</v>
      </c>
      <c r="AF1036" s="99">
        <f t="shared" si="2715"/>
        <v>0</v>
      </c>
      <c r="AG1036" s="99">
        <f t="shared" si="2715"/>
        <v>0</v>
      </c>
      <c r="AH1036" s="99">
        <f t="shared" si="2715"/>
        <v>0</v>
      </c>
      <c r="AI1036" s="99">
        <f t="shared" si="2715"/>
        <v>0</v>
      </c>
      <c r="AJ1036" s="99">
        <f t="shared" si="2715"/>
        <v>0</v>
      </c>
      <c r="AK1036" s="99">
        <f t="shared" si="2715"/>
        <v>0</v>
      </c>
      <c r="AL1036" s="99">
        <f t="shared" si="2715"/>
        <v>0</v>
      </c>
      <c r="AM1036" s="99">
        <f t="shared" si="2715"/>
        <v>0</v>
      </c>
      <c r="AN1036" s="99">
        <f t="shared" si="2715"/>
        <v>0</v>
      </c>
      <c r="AO1036" s="99">
        <f t="shared" si="2715"/>
        <v>0</v>
      </c>
      <c r="AP1036" s="99">
        <f t="shared" si="2715"/>
        <v>0</v>
      </c>
      <c r="AQ1036" s="99">
        <f t="shared" si="2715"/>
        <v>0</v>
      </c>
      <c r="AR1036" s="99">
        <f t="shared" si="2715"/>
        <v>0</v>
      </c>
      <c r="AS1036" s="99">
        <f t="shared" si="2715"/>
        <v>0</v>
      </c>
      <c r="AT1036" s="99">
        <f t="shared" si="2715"/>
        <v>0</v>
      </c>
      <c r="AU1036" s="99">
        <f t="shared" si="2715"/>
        <v>0</v>
      </c>
      <c r="AV1036" s="99">
        <f t="shared" si="2715"/>
        <v>0</v>
      </c>
      <c r="AW1036" s="99">
        <f t="shared" si="2715"/>
        <v>0</v>
      </c>
      <c r="AX1036" s="99">
        <f t="shared" si="2715"/>
        <v>0</v>
      </c>
      <c r="AY1036" s="99">
        <f t="shared" si="2715"/>
        <v>0</v>
      </c>
      <c r="AZ1036" s="99">
        <f t="shared" si="2715"/>
        <v>0</v>
      </c>
      <c r="BA1036" s="99">
        <f t="shared" si="2715"/>
        <v>0</v>
      </c>
      <c r="BB1036" s="99">
        <f t="shared" si="2715"/>
        <v>0</v>
      </c>
      <c r="BC1036" s="99">
        <f t="shared" si="2715"/>
        <v>0</v>
      </c>
      <c r="BD1036" s="99">
        <f t="shared" si="2715"/>
        <v>0</v>
      </c>
      <c r="BE1036" s="99">
        <f t="shared" si="2715"/>
        <v>0</v>
      </c>
      <c r="BF1036" s="99">
        <f t="shared" si="2715"/>
        <v>0</v>
      </c>
      <c r="BG1036" s="99">
        <f t="shared" ref="BG1036:CL1036" si="2716">IF(BG$8="",0,IF(BG$1=1,SUMIFS(1032:1032,$1:$1,"&gt;="&amp;1,$1:$1,"&lt;="&amp;INT($T1034/30))+($T1034/30-INT($T1034/30))*SUMIFS(1032:1032,$1:$1,INT($T1034/30)+1),0)+($T1034/30-INT($T1034/30))*SUMIFS(1032:1032,$1:$1,BG$1+INT($T1034/30)+1)+(INT($T1034/30)+1-$T1034/30)*SUMIFS(1032:1032,$1:$1,BG$1+INT($T1034/30)))</f>
        <v>0</v>
      </c>
      <c r="BH1036" s="99">
        <f t="shared" si="2716"/>
        <v>0</v>
      </c>
      <c r="BI1036" s="99">
        <f t="shared" si="2716"/>
        <v>0</v>
      </c>
      <c r="BJ1036" s="99">
        <f t="shared" si="2716"/>
        <v>0</v>
      </c>
      <c r="BK1036" s="99">
        <f t="shared" si="2716"/>
        <v>0</v>
      </c>
      <c r="BL1036" s="99">
        <f t="shared" si="2716"/>
        <v>0</v>
      </c>
      <c r="BM1036" s="99">
        <f t="shared" si="2716"/>
        <v>0</v>
      </c>
      <c r="BN1036" s="99">
        <f t="shared" si="2716"/>
        <v>0</v>
      </c>
      <c r="BO1036" s="99">
        <f t="shared" si="2716"/>
        <v>0</v>
      </c>
      <c r="BP1036" s="99">
        <f t="shared" si="2716"/>
        <v>0</v>
      </c>
      <c r="BQ1036" s="99">
        <f t="shared" si="2716"/>
        <v>0</v>
      </c>
      <c r="BR1036" s="99">
        <f t="shared" si="2716"/>
        <v>0</v>
      </c>
      <c r="BS1036" s="99">
        <f t="shared" si="2716"/>
        <v>0</v>
      </c>
      <c r="BT1036" s="99">
        <f t="shared" si="2716"/>
        <v>0</v>
      </c>
      <c r="BU1036" s="99">
        <f t="shared" si="2716"/>
        <v>0</v>
      </c>
      <c r="BV1036" s="99">
        <f t="shared" si="2716"/>
        <v>0</v>
      </c>
      <c r="BW1036" s="99">
        <f t="shared" si="2716"/>
        <v>0</v>
      </c>
      <c r="BX1036" s="99">
        <f t="shared" si="2716"/>
        <v>0</v>
      </c>
      <c r="BY1036" s="99">
        <f t="shared" si="2716"/>
        <v>0</v>
      </c>
      <c r="BZ1036" s="99">
        <f t="shared" si="2716"/>
        <v>0</v>
      </c>
      <c r="CA1036" s="99">
        <f t="shared" si="2716"/>
        <v>0</v>
      </c>
      <c r="CB1036" s="99">
        <f t="shared" si="2716"/>
        <v>0</v>
      </c>
      <c r="CC1036" s="99">
        <f t="shared" si="2716"/>
        <v>0</v>
      </c>
      <c r="CD1036" s="99">
        <f t="shared" si="2716"/>
        <v>0</v>
      </c>
      <c r="CE1036" s="99">
        <f t="shared" si="2716"/>
        <v>0</v>
      </c>
      <c r="CF1036" s="99">
        <f t="shared" si="2716"/>
        <v>0</v>
      </c>
      <c r="CG1036" s="99">
        <f t="shared" si="2716"/>
        <v>0</v>
      </c>
      <c r="CH1036" s="99">
        <f t="shared" si="2716"/>
        <v>0</v>
      </c>
      <c r="CI1036" s="99">
        <f t="shared" si="2716"/>
        <v>0</v>
      </c>
      <c r="CJ1036" s="99">
        <f t="shared" si="2716"/>
        <v>0</v>
      </c>
      <c r="CK1036" s="99">
        <f t="shared" si="2716"/>
        <v>0</v>
      </c>
      <c r="CL1036" s="99">
        <f t="shared" si="2716"/>
        <v>0</v>
      </c>
      <c r="CM1036" s="99">
        <f t="shared" ref="CM1036:DT1036" si="2717">IF(CM$8="",0,IF(CM$1=1,SUMIFS(1032:1032,$1:$1,"&gt;="&amp;1,$1:$1,"&lt;="&amp;INT($T1034/30))+($T1034/30-INT($T1034/30))*SUMIFS(1032:1032,$1:$1,INT($T1034/30)+1),0)+($T1034/30-INT($T1034/30))*SUMIFS(1032:1032,$1:$1,CM$1+INT($T1034/30)+1)+(INT($T1034/30)+1-$T1034/30)*SUMIFS(1032:1032,$1:$1,CM$1+INT($T1034/30)))</f>
        <v>0</v>
      </c>
      <c r="CN1036" s="99">
        <f t="shared" si="2717"/>
        <v>0</v>
      </c>
      <c r="CO1036" s="99">
        <f t="shared" si="2717"/>
        <v>0</v>
      </c>
      <c r="CP1036" s="99">
        <f t="shared" si="2717"/>
        <v>0</v>
      </c>
      <c r="CQ1036" s="99">
        <f t="shared" si="2717"/>
        <v>0</v>
      </c>
      <c r="CR1036" s="99">
        <f t="shared" si="2717"/>
        <v>0</v>
      </c>
      <c r="CS1036" s="99">
        <f t="shared" si="2717"/>
        <v>0</v>
      </c>
      <c r="CT1036" s="99">
        <f t="shared" si="2717"/>
        <v>0</v>
      </c>
      <c r="CU1036" s="99">
        <f t="shared" si="2717"/>
        <v>0</v>
      </c>
      <c r="CV1036" s="99">
        <f t="shared" si="2717"/>
        <v>0</v>
      </c>
      <c r="CW1036" s="99">
        <f t="shared" si="2717"/>
        <v>0</v>
      </c>
      <c r="CX1036" s="99">
        <f t="shared" si="2717"/>
        <v>0</v>
      </c>
      <c r="CY1036" s="99">
        <f t="shared" si="2717"/>
        <v>0</v>
      </c>
      <c r="CZ1036" s="99">
        <f t="shared" si="2717"/>
        <v>0</v>
      </c>
      <c r="DA1036" s="99">
        <f t="shared" si="2717"/>
        <v>0</v>
      </c>
      <c r="DB1036" s="99">
        <f t="shared" si="2717"/>
        <v>0</v>
      </c>
      <c r="DC1036" s="99">
        <f t="shared" si="2717"/>
        <v>0</v>
      </c>
      <c r="DD1036" s="99">
        <f t="shared" si="2717"/>
        <v>0</v>
      </c>
      <c r="DE1036" s="99">
        <f t="shared" si="2717"/>
        <v>0</v>
      </c>
      <c r="DF1036" s="99">
        <f t="shared" si="2717"/>
        <v>0</v>
      </c>
      <c r="DG1036" s="99">
        <f t="shared" si="2717"/>
        <v>0</v>
      </c>
      <c r="DH1036" s="99">
        <f t="shared" si="2717"/>
        <v>0</v>
      </c>
      <c r="DI1036" s="99">
        <f t="shared" si="2717"/>
        <v>0</v>
      </c>
      <c r="DJ1036" s="99">
        <f t="shared" si="2717"/>
        <v>0</v>
      </c>
      <c r="DK1036" s="99">
        <f t="shared" si="2717"/>
        <v>0</v>
      </c>
      <c r="DL1036" s="99">
        <f t="shared" si="2717"/>
        <v>0</v>
      </c>
      <c r="DM1036" s="99">
        <f t="shared" si="2717"/>
        <v>0</v>
      </c>
      <c r="DN1036" s="99">
        <f t="shared" si="2717"/>
        <v>0</v>
      </c>
      <c r="DO1036" s="99">
        <f t="shared" si="2717"/>
        <v>0</v>
      </c>
      <c r="DP1036" s="99">
        <f t="shared" si="2717"/>
        <v>0</v>
      </c>
      <c r="DQ1036" s="99">
        <f t="shared" si="2717"/>
        <v>0</v>
      </c>
      <c r="DR1036" s="99">
        <f t="shared" si="2717"/>
        <v>0</v>
      </c>
      <c r="DS1036" s="99">
        <f t="shared" si="2717"/>
        <v>0</v>
      </c>
      <c r="DT1036" s="99">
        <f t="shared" si="2717"/>
        <v>0</v>
      </c>
      <c r="DU1036" s="3"/>
      <c r="DV1036" s="3"/>
    </row>
    <row r="1037" spans="1:126" ht="4.2" customHeight="1">
      <c r="A1037" s="1"/>
      <c r="B1037" s="1"/>
      <c r="C1037" s="1"/>
      <c r="D1037" s="1"/>
      <c r="E1037" s="261"/>
      <c r="F1037" s="47"/>
      <c r="G1037" s="229"/>
      <c r="H1037" s="1"/>
      <c r="I1037" s="1"/>
      <c r="J1037" s="1"/>
      <c r="K1037" s="1"/>
      <c r="L1037" s="1"/>
      <c r="M1037" s="5"/>
      <c r="N1037" s="1"/>
      <c r="O1037" s="1"/>
      <c r="P1037" s="5"/>
      <c r="Q1037" s="1"/>
      <c r="R1037" s="1"/>
      <c r="S1037" s="5"/>
      <c r="T1037" s="7"/>
      <c r="U1037" s="23"/>
      <c r="V1037" s="1"/>
      <c r="W1037" s="11"/>
      <c r="X1037" s="10"/>
      <c r="Y1037" s="45"/>
      <c r="Z1037" s="92"/>
      <c r="AA1037" s="93"/>
      <c r="AB1037" s="93"/>
      <c r="AC1037" s="93"/>
      <c r="AD1037" s="93"/>
      <c r="AE1037" s="93"/>
      <c r="AF1037" s="93"/>
      <c r="AG1037" s="93"/>
      <c r="AH1037" s="93"/>
      <c r="AI1037" s="93"/>
      <c r="AJ1037" s="93"/>
      <c r="AK1037" s="93"/>
      <c r="AL1037" s="93"/>
      <c r="AM1037" s="93"/>
      <c r="AN1037" s="93"/>
      <c r="AO1037" s="93"/>
      <c r="AP1037" s="93"/>
      <c r="AQ1037" s="93"/>
      <c r="AR1037" s="93"/>
      <c r="AS1037" s="93"/>
      <c r="AT1037" s="93"/>
      <c r="AU1037" s="93"/>
      <c r="AV1037" s="93"/>
      <c r="AW1037" s="93"/>
      <c r="AX1037" s="93"/>
      <c r="AY1037" s="93"/>
      <c r="AZ1037" s="93"/>
      <c r="BA1037" s="93"/>
      <c r="BB1037" s="93"/>
      <c r="BC1037" s="93"/>
      <c r="BD1037" s="93"/>
      <c r="BE1037" s="93"/>
      <c r="BF1037" s="93"/>
      <c r="BG1037" s="93"/>
      <c r="BH1037" s="93"/>
      <c r="BI1037" s="93"/>
      <c r="BJ1037" s="93"/>
      <c r="BK1037" s="93"/>
      <c r="BL1037" s="93"/>
      <c r="BM1037" s="93"/>
      <c r="BN1037" s="93"/>
      <c r="BO1037" s="93"/>
      <c r="BP1037" s="93"/>
      <c r="BQ1037" s="93"/>
      <c r="BR1037" s="93"/>
      <c r="BS1037" s="93"/>
      <c r="BT1037" s="93"/>
      <c r="BU1037" s="93"/>
      <c r="BV1037" s="93"/>
      <c r="BW1037" s="93"/>
      <c r="BX1037" s="93"/>
      <c r="BY1037" s="93"/>
      <c r="BZ1037" s="93"/>
      <c r="CA1037" s="93"/>
      <c r="CB1037" s="93"/>
      <c r="CC1037" s="93"/>
      <c r="CD1037" s="93"/>
      <c r="CE1037" s="93"/>
      <c r="CF1037" s="93"/>
      <c r="CG1037" s="93"/>
      <c r="CH1037" s="93"/>
      <c r="CI1037" s="93"/>
      <c r="CJ1037" s="93"/>
      <c r="CK1037" s="93"/>
      <c r="CL1037" s="93"/>
      <c r="CM1037" s="93"/>
      <c r="CN1037" s="93"/>
      <c r="CO1037" s="93"/>
      <c r="CP1037" s="93"/>
      <c r="CQ1037" s="93"/>
      <c r="CR1037" s="93"/>
      <c r="CS1037" s="93"/>
      <c r="CT1037" s="93"/>
      <c r="CU1037" s="93"/>
      <c r="CV1037" s="93"/>
      <c r="CW1037" s="93"/>
      <c r="CX1037" s="93"/>
      <c r="CY1037" s="93"/>
      <c r="CZ1037" s="93"/>
      <c r="DA1037" s="93"/>
      <c r="DB1037" s="93"/>
      <c r="DC1037" s="93"/>
      <c r="DD1037" s="93"/>
      <c r="DE1037" s="93"/>
      <c r="DF1037" s="93"/>
      <c r="DG1037" s="93"/>
      <c r="DH1037" s="93"/>
      <c r="DI1037" s="93"/>
      <c r="DJ1037" s="93"/>
      <c r="DK1037" s="93"/>
      <c r="DL1037" s="93"/>
      <c r="DM1037" s="93"/>
      <c r="DN1037" s="93"/>
      <c r="DO1037" s="93"/>
      <c r="DP1037" s="93"/>
      <c r="DQ1037" s="93"/>
      <c r="DR1037" s="93"/>
      <c r="DS1037" s="93"/>
      <c r="DT1037" s="93"/>
      <c r="DU1037" s="1"/>
      <c r="DV1037" s="1"/>
    </row>
    <row r="1038" spans="1:126" s="237" customFormat="1" ht="10.199999999999999">
      <c r="A1038" s="226"/>
      <c r="B1038" s="243" t="s">
        <v>133</v>
      </c>
      <c r="C1038" s="228"/>
      <c r="D1038" s="227"/>
      <c r="E1038" s="268"/>
      <c r="F1038" s="114"/>
      <c r="G1038" s="229"/>
      <c r="H1038" s="226"/>
      <c r="I1038" s="226" t="e">
        <f>#REF!</f>
        <v>#REF!</v>
      </c>
      <c r="J1038" s="226"/>
      <c r="K1038" s="226"/>
      <c r="L1038" s="226"/>
      <c r="M1038" s="229"/>
      <c r="N1038" s="226"/>
      <c r="O1038" s="226"/>
      <c r="P1038" s="229"/>
      <c r="Q1038" s="226" t="s">
        <v>40</v>
      </c>
      <c r="R1038" s="226"/>
      <c r="S1038" s="229" t="s">
        <v>6</v>
      </c>
      <c r="T1038" s="307"/>
      <c r="U1038" s="226"/>
      <c r="V1038" s="226"/>
      <c r="W1038" s="233"/>
      <c r="X1038" s="234"/>
      <c r="Y1038" s="245"/>
      <c r="Z1038" s="246"/>
      <c r="AA1038" s="247"/>
      <c r="AB1038" s="247"/>
      <c r="AC1038" s="247"/>
      <c r="AD1038" s="247"/>
      <c r="AE1038" s="247"/>
      <c r="AF1038" s="247"/>
      <c r="AG1038" s="247"/>
      <c r="AH1038" s="247"/>
      <c r="AI1038" s="247"/>
      <c r="AJ1038" s="247"/>
      <c r="AK1038" s="247"/>
      <c r="AL1038" s="247"/>
      <c r="AM1038" s="247"/>
      <c r="AN1038" s="247"/>
      <c r="AO1038" s="247"/>
      <c r="AP1038" s="247"/>
      <c r="AQ1038" s="247"/>
      <c r="AR1038" s="247"/>
      <c r="AS1038" s="247"/>
      <c r="AT1038" s="247"/>
      <c r="AU1038" s="247"/>
      <c r="AV1038" s="247"/>
      <c r="AW1038" s="247"/>
      <c r="AX1038" s="247"/>
      <c r="AY1038" s="247"/>
      <c r="AZ1038" s="247"/>
      <c r="BA1038" s="247"/>
      <c r="BB1038" s="247"/>
      <c r="BC1038" s="247"/>
      <c r="BD1038" s="247"/>
      <c r="BE1038" s="247"/>
      <c r="BF1038" s="247"/>
      <c r="BG1038" s="247"/>
      <c r="BH1038" s="247"/>
      <c r="BI1038" s="247"/>
      <c r="BJ1038" s="247"/>
      <c r="BK1038" s="247"/>
      <c r="BL1038" s="247"/>
      <c r="BM1038" s="247"/>
      <c r="BN1038" s="247"/>
      <c r="BO1038" s="247"/>
      <c r="BP1038" s="247"/>
      <c r="BQ1038" s="247"/>
      <c r="BR1038" s="247"/>
      <c r="BS1038" s="247"/>
      <c r="BT1038" s="247"/>
      <c r="BU1038" s="247"/>
      <c r="BV1038" s="247"/>
      <c r="BW1038" s="247"/>
      <c r="BX1038" s="247"/>
      <c r="BY1038" s="247"/>
      <c r="BZ1038" s="247"/>
      <c r="CA1038" s="247"/>
      <c r="CB1038" s="247"/>
      <c r="CC1038" s="247"/>
      <c r="CD1038" s="247"/>
      <c r="CE1038" s="247"/>
      <c r="CF1038" s="247"/>
      <c r="CG1038" s="247"/>
      <c r="CH1038" s="247"/>
      <c r="CI1038" s="247"/>
      <c r="CJ1038" s="247"/>
      <c r="CK1038" s="247"/>
      <c r="CL1038" s="247"/>
      <c r="CM1038" s="247"/>
      <c r="CN1038" s="247"/>
      <c r="CO1038" s="247"/>
      <c r="CP1038" s="247"/>
      <c r="CQ1038" s="247"/>
      <c r="CR1038" s="247"/>
      <c r="CS1038" s="247"/>
      <c r="CT1038" s="247"/>
      <c r="CU1038" s="247"/>
      <c r="CV1038" s="247"/>
      <c r="CW1038" s="247"/>
      <c r="CX1038" s="247"/>
      <c r="CY1038" s="247"/>
      <c r="CZ1038" s="247"/>
      <c r="DA1038" s="247"/>
      <c r="DB1038" s="247"/>
      <c r="DC1038" s="247"/>
      <c r="DD1038" s="247"/>
      <c r="DE1038" s="247"/>
      <c r="DF1038" s="247"/>
      <c r="DG1038" s="247"/>
      <c r="DH1038" s="247"/>
      <c r="DI1038" s="247"/>
      <c r="DJ1038" s="247"/>
      <c r="DK1038" s="247"/>
      <c r="DL1038" s="247"/>
      <c r="DM1038" s="247"/>
      <c r="DN1038" s="247"/>
      <c r="DO1038" s="247"/>
      <c r="DP1038" s="247"/>
      <c r="DQ1038" s="247"/>
      <c r="DR1038" s="247"/>
      <c r="DS1038" s="247"/>
      <c r="DT1038" s="247"/>
      <c r="DU1038" s="226"/>
      <c r="DV1038" s="226"/>
    </row>
    <row r="1039" spans="1:126" ht="4.2" customHeight="1">
      <c r="A1039" s="1"/>
      <c r="B1039" s="1"/>
      <c r="C1039" s="1"/>
      <c r="D1039" s="1"/>
      <c r="E1039" s="261"/>
      <c r="F1039" s="47"/>
      <c r="G1039" s="229"/>
      <c r="H1039" s="1"/>
      <c r="I1039" s="1"/>
      <c r="J1039" s="1"/>
      <c r="K1039" s="1"/>
      <c r="L1039" s="1"/>
      <c r="M1039" s="5"/>
      <c r="N1039" s="1"/>
      <c r="O1039" s="1"/>
      <c r="P1039" s="5"/>
      <c r="Q1039" s="1"/>
      <c r="R1039" s="1"/>
      <c r="S1039" s="5"/>
      <c r="T1039" s="7"/>
      <c r="U1039" s="23"/>
      <c r="V1039" s="1"/>
      <c r="W1039" s="11"/>
      <c r="X1039" s="10"/>
      <c r="Y1039" s="45"/>
      <c r="Z1039" s="92"/>
      <c r="AA1039" s="93"/>
      <c r="AB1039" s="93"/>
      <c r="AC1039" s="93"/>
      <c r="AD1039" s="93"/>
      <c r="AE1039" s="93"/>
      <c r="AF1039" s="93"/>
      <c r="AG1039" s="93"/>
      <c r="AH1039" s="93"/>
      <c r="AI1039" s="93"/>
      <c r="AJ1039" s="93"/>
      <c r="AK1039" s="93"/>
      <c r="AL1039" s="93"/>
      <c r="AM1039" s="93"/>
      <c r="AN1039" s="93"/>
      <c r="AO1039" s="93"/>
      <c r="AP1039" s="93"/>
      <c r="AQ1039" s="93"/>
      <c r="AR1039" s="93"/>
      <c r="AS1039" s="93"/>
      <c r="AT1039" s="93"/>
      <c r="AU1039" s="93"/>
      <c r="AV1039" s="93"/>
      <c r="AW1039" s="93"/>
      <c r="AX1039" s="93"/>
      <c r="AY1039" s="93"/>
      <c r="AZ1039" s="93"/>
      <c r="BA1039" s="93"/>
      <c r="BB1039" s="93"/>
      <c r="BC1039" s="93"/>
      <c r="BD1039" s="93"/>
      <c r="BE1039" s="93"/>
      <c r="BF1039" s="93"/>
      <c r="BG1039" s="93"/>
      <c r="BH1039" s="93"/>
      <c r="BI1039" s="93"/>
      <c r="BJ1039" s="93"/>
      <c r="BK1039" s="93"/>
      <c r="BL1039" s="93"/>
      <c r="BM1039" s="93"/>
      <c r="BN1039" s="93"/>
      <c r="BO1039" s="93"/>
      <c r="BP1039" s="93"/>
      <c r="BQ1039" s="93"/>
      <c r="BR1039" s="93"/>
      <c r="BS1039" s="93"/>
      <c r="BT1039" s="93"/>
      <c r="BU1039" s="93"/>
      <c r="BV1039" s="93"/>
      <c r="BW1039" s="93"/>
      <c r="BX1039" s="93"/>
      <c r="BY1039" s="93"/>
      <c r="BZ1039" s="93"/>
      <c r="CA1039" s="93"/>
      <c r="CB1039" s="93"/>
      <c r="CC1039" s="93"/>
      <c r="CD1039" s="93"/>
      <c r="CE1039" s="93"/>
      <c r="CF1039" s="93"/>
      <c r="CG1039" s="93"/>
      <c r="CH1039" s="93"/>
      <c r="CI1039" s="93"/>
      <c r="CJ1039" s="93"/>
      <c r="CK1039" s="93"/>
      <c r="CL1039" s="93"/>
      <c r="CM1039" s="93"/>
      <c r="CN1039" s="93"/>
      <c r="CO1039" s="93"/>
      <c r="CP1039" s="93"/>
      <c r="CQ1039" s="93"/>
      <c r="CR1039" s="93"/>
      <c r="CS1039" s="93"/>
      <c r="CT1039" s="93"/>
      <c r="CU1039" s="93"/>
      <c r="CV1039" s="93"/>
      <c r="CW1039" s="93"/>
      <c r="CX1039" s="93"/>
      <c r="CY1039" s="93"/>
      <c r="CZ1039" s="93"/>
      <c r="DA1039" s="93"/>
      <c r="DB1039" s="93"/>
      <c r="DC1039" s="93"/>
      <c r="DD1039" s="93"/>
      <c r="DE1039" s="93"/>
      <c r="DF1039" s="93"/>
      <c r="DG1039" s="93"/>
      <c r="DH1039" s="93"/>
      <c r="DI1039" s="93"/>
      <c r="DJ1039" s="93"/>
      <c r="DK1039" s="93"/>
      <c r="DL1039" s="93"/>
      <c r="DM1039" s="93"/>
      <c r="DN1039" s="93"/>
      <c r="DO1039" s="93"/>
      <c r="DP1039" s="93"/>
      <c r="DQ1039" s="93"/>
      <c r="DR1039" s="93"/>
      <c r="DS1039" s="93"/>
      <c r="DT1039" s="93"/>
      <c r="DU1039" s="1"/>
      <c r="DV1039" s="1"/>
    </row>
    <row r="1040" spans="1:126" s="4" customFormat="1">
      <c r="A1040" s="3"/>
      <c r="B1040" s="257" t="s">
        <v>130</v>
      </c>
      <c r="C1040" s="3"/>
      <c r="D1040" s="3"/>
      <c r="E1040" s="9" t="s">
        <v>26</v>
      </c>
      <c r="F1040" s="50"/>
      <c r="G1040" s="230"/>
      <c r="H1040" s="12" t="str">
        <f>B1040&amp;N1029</f>
        <v>Оплата - Соцсборы с ФОТ</v>
      </c>
      <c r="I1040" s="12"/>
      <c r="J1040" s="3"/>
      <c r="K1040" s="3"/>
      <c r="L1040" s="3"/>
      <c r="M1040" s="5"/>
      <c r="N1040" s="35" t="str">
        <f>Главная!$Y$8</f>
        <v>итого</v>
      </c>
      <c r="O1040" s="35"/>
      <c r="P1040" s="5"/>
      <c r="Q1040" s="35" t="s">
        <v>25</v>
      </c>
      <c r="R1040" s="35"/>
      <c r="S1040" s="35"/>
      <c r="T1040" s="35"/>
      <c r="U1040" s="35"/>
      <c r="V1040" s="35"/>
      <c r="W1040" s="37">
        <f>SUM($Y1040:$DU1040)</f>
        <v>0</v>
      </c>
      <c r="X1040" s="37"/>
      <c r="Y1040" s="45"/>
      <c r="Z1040" s="98"/>
      <c r="AA1040" s="99">
        <f t="shared" ref="AA1040:BF1040" si="2718">IF(AA$8="",0,IF(AA$1=1,SUMIFS(1036:1036,$1:$1,"&gt;="&amp;1,$1:$1,"&lt;="&amp;INT(-$T1038/30))+(-$T1038/30-INT(-$T1038/30))*SUMIFS(1036:1036,$1:$1,INT(-$T1038/30)+1),0)+(-$T1038/30-INT(-$T1038/30))*SUMIFS(1036:1036,$1:$1,AA$1+INT(-$T1038/30)+1)+(INT(-$T1038/30)+1+$T1038/30)*SUMIFS(1036:1036,$1:$1,AA$1+INT(-$T1038/30)))</f>
        <v>0</v>
      </c>
      <c r="AB1040" s="99">
        <f t="shared" si="2718"/>
        <v>0</v>
      </c>
      <c r="AC1040" s="99">
        <f t="shared" si="2718"/>
        <v>0</v>
      </c>
      <c r="AD1040" s="99">
        <f t="shared" si="2718"/>
        <v>0</v>
      </c>
      <c r="AE1040" s="99">
        <f t="shared" si="2718"/>
        <v>0</v>
      </c>
      <c r="AF1040" s="99">
        <f t="shared" si="2718"/>
        <v>0</v>
      </c>
      <c r="AG1040" s="99">
        <f t="shared" si="2718"/>
        <v>0</v>
      </c>
      <c r="AH1040" s="99">
        <f t="shared" si="2718"/>
        <v>0</v>
      </c>
      <c r="AI1040" s="99">
        <f t="shared" si="2718"/>
        <v>0</v>
      </c>
      <c r="AJ1040" s="99">
        <f t="shared" si="2718"/>
        <v>0</v>
      </c>
      <c r="AK1040" s="99">
        <f t="shared" si="2718"/>
        <v>0</v>
      </c>
      <c r="AL1040" s="99">
        <f t="shared" si="2718"/>
        <v>0</v>
      </c>
      <c r="AM1040" s="99">
        <f t="shared" si="2718"/>
        <v>0</v>
      </c>
      <c r="AN1040" s="99">
        <f t="shared" si="2718"/>
        <v>0</v>
      </c>
      <c r="AO1040" s="99">
        <f t="shared" si="2718"/>
        <v>0</v>
      </c>
      <c r="AP1040" s="99">
        <f t="shared" si="2718"/>
        <v>0</v>
      </c>
      <c r="AQ1040" s="99">
        <f t="shared" si="2718"/>
        <v>0</v>
      </c>
      <c r="AR1040" s="99">
        <f t="shared" si="2718"/>
        <v>0</v>
      </c>
      <c r="AS1040" s="99">
        <f t="shared" si="2718"/>
        <v>0</v>
      </c>
      <c r="AT1040" s="99">
        <f t="shared" si="2718"/>
        <v>0</v>
      </c>
      <c r="AU1040" s="99">
        <f t="shared" si="2718"/>
        <v>0</v>
      </c>
      <c r="AV1040" s="99">
        <f t="shared" si="2718"/>
        <v>0</v>
      </c>
      <c r="AW1040" s="99">
        <f t="shared" si="2718"/>
        <v>0</v>
      </c>
      <c r="AX1040" s="99">
        <f t="shared" si="2718"/>
        <v>0</v>
      </c>
      <c r="AY1040" s="99">
        <f t="shared" si="2718"/>
        <v>0</v>
      </c>
      <c r="AZ1040" s="99">
        <f t="shared" si="2718"/>
        <v>0</v>
      </c>
      <c r="BA1040" s="99">
        <f t="shared" si="2718"/>
        <v>0</v>
      </c>
      <c r="BB1040" s="99">
        <f t="shared" si="2718"/>
        <v>0</v>
      </c>
      <c r="BC1040" s="99">
        <f t="shared" si="2718"/>
        <v>0</v>
      </c>
      <c r="BD1040" s="99">
        <f t="shared" si="2718"/>
        <v>0</v>
      </c>
      <c r="BE1040" s="99">
        <f t="shared" si="2718"/>
        <v>0</v>
      </c>
      <c r="BF1040" s="99">
        <f t="shared" si="2718"/>
        <v>0</v>
      </c>
      <c r="BG1040" s="99">
        <f t="shared" ref="BG1040:CL1040" si="2719">IF(BG$8="",0,IF(BG$1=1,SUMIFS(1036:1036,$1:$1,"&gt;="&amp;1,$1:$1,"&lt;="&amp;INT(-$T1038/30))+(-$T1038/30-INT(-$T1038/30))*SUMIFS(1036:1036,$1:$1,INT(-$T1038/30)+1),0)+(-$T1038/30-INT(-$T1038/30))*SUMIFS(1036:1036,$1:$1,BG$1+INT(-$T1038/30)+1)+(INT(-$T1038/30)+1+$T1038/30)*SUMIFS(1036:1036,$1:$1,BG$1+INT(-$T1038/30)))</f>
        <v>0</v>
      </c>
      <c r="BH1040" s="99">
        <f t="shared" si="2719"/>
        <v>0</v>
      </c>
      <c r="BI1040" s="99">
        <f t="shared" si="2719"/>
        <v>0</v>
      </c>
      <c r="BJ1040" s="99">
        <f t="shared" si="2719"/>
        <v>0</v>
      </c>
      <c r="BK1040" s="99">
        <f t="shared" si="2719"/>
        <v>0</v>
      </c>
      <c r="BL1040" s="99">
        <f t="shared" si="2719"/>
        <v>0</v>
      </c>
      <c r="BM1040" s="99">
        <f t="shared" si="2719"/>
        <v>0</v>
      </c>
      <c r="BN1040" s="99">
        <f t="shared" si="2719"/>
        <v>0</v>
      </c>
      <c r="BO1040" s="99">
        <f t="shared" si="2719"/>
        <v>0</v>
      </c>
      <c r="BP1040" s="99">
        <f t="shared" si="2719"/>
        <v>0</v>
      </c>
      <c r="BQ1040" s="99">
        <f t="shared" si="2719"/>
        <v>0</v>
      </c>
      <c r="BR1040" s="99">
        <f t="shared" si="2719"/>
        <v>0</v>
      </c>
      <c r="BS1040" s="99">
        <f t="shared" si="2719"/>
        <v>0</v>
      </c>
      <c r="BT1040" s="99">
        <f t="shared" si="2719"/>
        <v>0</v>
      </c>
      <c r="BU1040" s="99">
        <f t="shared" si="2719"/>
        <v>0</v>
      </c>
      <c r="BV1040" s="99">
        <f t="shared" si="2719"/>
        <v>0</v>
      </c>
      <c r="BW1040" s="99">
        <f t="shared" si="2719"/>
        <v>0</v>
      </c>
      <c r="BX1040" s="99">
        <f t="shared" si="2719"/>
        <v>0</v>
      </c>
      <c r="BY1040" s="99">
        <f t="shared" si="2719"/>
        <v>0</v>
      </c>
      <c r="BZ1040" s="99">
        <f t="shared" si="2719"/>
        <v>0</v>
      </c>
      <c r="CA1040" s="99">
        <f t="shared" si="2719"/>
        <v>0</v>
      </c>
      <c r="CB1040" s="99">
        <f t="shared" si="2719"/>
        <v>0</v>
      </c>
      <c r="CC1040" s="99">
        <f t="shared" si="2719"/>
        <v>0</v>
      </c>
      <c r="CD1040" s="99">
        <f t="shared" si="2719"/>
        <v>0</v>
      </c>
      <c r="CE1040" s="99">
        <f t="shared" si="2719"/>
        <v>0</v>
      </c>
      <c r="CF1040" s="99">
        <f t="shared" si="2719"/>
        <v>0</v>
      </c>
      <c r="CG1040" s="99">
        <f t="shared" si="2719"/>
        <v>0</v>
      </c>
      <c r="CH1040" s="99">
        <f t="shared" si="2719"/>
        <v>0</v>
      </c>
      <c r="CI1040" s="99">
        <f t="shared" si="2719"/>
        <v>0</v>
      </c>
      <c r="CJ1040" s="99">
        <f t="shared" si="2719"/>
        <v>0</v>
      </c>
      <c r="CK1040" s="99">
        <f t="shared" si="2719"/>
        <v>0</v>
      </c>
      <c r="CL1040" s="99">
        <f t="shared" si="2719"/>
        <v>0</v>
      </c>
      <c r="CM1040" s="99">
        <f t="shared" ref="CM1040:DT1040" si="2720">IF(CM$8="",0,IF(CM$1=1,SUMIFS(1036:1036,$1:$1,"&gt;="&amp;1,$1:$1,"&lt;="&amp;INT(-$T1038/30))+(-$T1038/30-INT(-$T1038/30))*SUMIFS(1036:1036,$1:$1,INT(-$T1038/30)+1),0)+(-$T1038/30-INT(-$T1038/30))*SUMIFS(1036:1036,$1:$1,CM$1+INT(-$T1038/30)+1)+(INT(-$T1038/30)+1+$T1038/30)*SUMIFS(1036:1036,$1:$1,CM$1+INT(-$T1038/30)))</f>
        <v>0</v>
      </c>
      <c r="CN1040" s="99">
        <f t="shared" si="2720"/>
        <v>0</v>
      </c>
      <c r="CO1040" s="99">
        <f t="shared" si="2720"/>
        <v>0</v>
      </c>
      <c r="CP1040" s="99">
        <f t="shared" si="2720"/>
        <v>0</v>
      </c>
      <c r="CQ1040" s="99">
        <f t="shared" si="2720"/>
        <v>0</v>
      </c>
      <c r="CR1040" s="99">
        <f t="shared" si="2720"/>
        <v>0</v>
      </c>
      <c r="CS1040" s="99">
        <f t="shared" si="2720"/>
        <v>0</v>
      </c>
      <c r="CT1040" s="99">
        <f t="shared" si="2720"/>
        <v>0</v>
      </c>
      <c r="CU1040" s="99">
        <f t="shared" si="2720"/>
        <v>0</v>
      </c>
      <c r="CV1040" s="99">
        <f t="shared" si="2720"/>
        <v>0</v>
      </c>
      <c r="CW1040" s="99">
        <f t="shared" si="2720"/>
        <v>0</v>
      </c>
      <c r="CX1040" s="99">
        <f t="shared" si="2720"/>
        <v>0</v>
      </c>
      <c r="CY1040" s="99">
        <f t="shared" si="2720"/>
        <v>0</v>
      </c>
      <c r="CZ1040" s="99">
        <f t="shared" si="2720"/>
        <v>0</v>
      </c>
      <c r="DA1040" s="99">
        <f t="shared" si="2720"/>
        <v>0</v>
      </c>
      <c r="DB1040" s="99">
        <f t="shared" si="2720"/>
        <v>0</v>
      </c>
      <c r="DC1040" s="99">
        <f t="shared" si="2720"/>
        <v>0</v>
      </c>
      <c r="DD1040" s="99">
        <f t="shared" si="2720"/>
        <v>0</v>
      </c>
      <c r="DE1040" s="99">
        <f t="shared" si="2720"/>
        <v>0</v>
      </c>
      <c r="DF1040" s="99">
        <f t="shared" si="2720"/>
        <v>0</v>
      </c>
      <c r="DG1040" s="99">
        <f t="shared" si="2720"/>
        <v>0</v>
      </c>
      <c r="DH1040" s="99">
        <f t="shared" si="2720"/>
        <v>0</v>
      </c>
      <c r="DI1040" s="99">
        <f t="shared" si="2720"/>
        <v>0</v>
      </c>
      <c r="DJ1040" s="99">
        <f t="shared" si="2720"/>
        <v>0</v>
      </c>
      <c r="DK1040" s="99">
        <f t="shared" si="2720"/>
        <v>0</v>
      </c>
      <c r="DL1040" s="99">
        <f t="shared" si="2720"/>
        <v>0</v>
      </c>
      <c r="DM1040" s="99">
        <f t="shared" si="2720"/>
        <v>0</v>
      </c>
      <c r="DN1040" s="99">
        <f t="shared" si="2720"/>
        <v>0</v>
      </c>
      <c r="DO1040" s="99">
        <f t="shared" si="2720"/>
        <v>0</v>
      </c>
      <c r="DP1040" s="99">
        <f t="shared" si="2720"/>
        <v>0</v>
      </c>
      <c r="DQ1040" s="99">
        <f t="shared" si="2720"/>
        <v>0</v>
      </c>
      <c r="DR1040" s="99">
        <f t="shared" si="2720"/>
        <v>0</v>
      </c>
      <c r="DS1040" s="99">
        <f t="shared" si="2720"/>
        <v>0</v>
      </c>
      <c r="DT1040" s="99">
        <f t="shared" si="2720"/>
        <v>0</v>
      </c>
      <c r="DU1040" s="3"/>
      <c r="DV1040" s="3"/>
    </row>
    <row r="1041" spans="1:126" ht="4.2" customHeight="1">
      <c r="A1041" s="1"/>
      <c r="B1041" s="1"/>
      <c r="C1041" s="1"/>
      <c r="D1041" s="1"/>
      <c r="E1041" s="261"/>
      <c r="F1041" s="47"/>
      <c r="G1041" s="229"/>
      <c r="H1041" s="1"/>
      <c r="I1041" s="1"/>
      <c r="J1041" s="1"/>
      <c r="K1041" s="1"/>
      <c r="L1041" s="1"/>
      <c r="M1041" s="5"/>
      <c r="N1041" s="1"/>
      <c r="O1041" s="1"/>
      <c r="P1041" s="5"/>
      <c r="Q1041" s="1"/>
      <c r="R1041" s="1"/>
      <c r="S1041" s="5"/>
      <c r="T1041" s="7"/>
      <c r="U1041" s="23"/>
      <c r="V1041" s="1"/>
      <c r="W1041" s="11"/>
      <c r="X1041" s="10"/>
      <c r="Y1041" s="45"/>
      <c r="Z1041" s="92"/>
      <c r="AA1041" s="93"/>
      <c r="AB1041" s="93"/>
      <c r="AC1041" s="93"/>
      <c r="AD1041" s="93"/>
      <c r="AE1041" s="93"/>
      <c r="AF1041" s="93"/>
      <c r="AG1041" s="93"/>
      <c r="AH1041" s="93"/>
      <c r="AI1041" s="93"/>
      <c r="AJ1041" s="93"/>
      <c r="AK1041" s="93"/>
      <c r="AL1041" s="93"/>
      <c r="AM1041" s="93"/>
      <c r="AN1041" s="93"/>
      <c r="AO1041" s="93"/>
      <c r="AP1041" s="93"/>
      <c r="AQ1041" s="93"/>
      <c r="AR1041" s="93"/>
      <c r="AS1041" s="93"/>
      <c r="AT1041" s="93"/>
      <c r="AU1041" s="93"/>
      <c r="AV1041" s="93"/>
      <c r="AW1041" s="93"/>
      <c r="AX1041" s="93"/>
      <c r="AY1041" s="93"/>
      <c r="AZ1041" s="93"/>
      <c r="BA1041" s="93"/>
      <c r="BB1041" s="93"/>
      <c r="BC1041" s="93"/>
      <c r="BD1041" s="93"/>
      <c r="BE1041" s="93"/>
      <c r="BF1041" s="93"/>
      <c r="BG1041" s="93"/>
      <c r="BH1041" s="93"/>
      <c r="BI1041" s="93"/>
      <c r="BJ1041" s="93"/>
      <c r="BK1041" s="93"/>
      <c r="BL1041" s="93"/>
      <c r="BM1041" s="93"/>
      <c r="BN1041" s="93"/>
      <c r="BO1041" s="93"/>
      <c r="BP1041" s="93"/>
      <c r="BQ1041" s="93"/>
      <c r="BR1041" s="93"/>
      <c r="BS1041" s="93"/>
      <c r="BT1041" s="93"/>
      <c r="BU1041" s="93"/>
      <c r="BV1041" s="93"/>
      <c r="BW1041" s="93"/>
      <c r="BX1041" s="93"/>
      <c r="BY1041" s="93"/>
      <c r="BZ1041" s="93"/>
      <c r="CA1041" s="93"/>
      <c r="CB1041" s="93"/>
      <c r="CC1041" s="93"/>
      <c r="CD1041" s="93"/>
      <c r="CE1041" s="93"/>
      <c r="CF1041" s="93"/>
      <c r="CG1041" s="93"/>
      <c r="CH1041" s="93"/>
      <c r="CI1041" s="93"/>
      <c r="CJ1041" s="93"/>
      <c r="CK1041" s="93"/>
      <c r="CL1041" s="93"/>
      <c r="CM1041" s="93"/>
      <c r="CN1041" s="93"/>
      <c r="CO1041" s="93"/>
      <c r="CP1041" s="93"/>
      <c r="CQ1041" s="93"/>
      <c r="CR1041" s="93"/>
      <c r="CS1041" s="93"/>
      <c r="CT1041" s="93"/>
      <c r="CU1041" s="93"/>
      <c r="CV1041" s="93"/>
      <c r="CW1041" s="93"/>
      <c r="CX1041" s="93"/>
      <c r="CY1041" s="93"/>
      <c r="CZ1041" s="93"/>
      <c r="DA1041" s="93"/>
      <c r="DB1041" s="93"/>
      <c r="DC1041" s="93"/>
      <c r="DD1041" s="93"/>
      <c r="DE1041" s="93"/>
      <c r="DF1041" s="93"/>
      <c r="DG1041" s="93"/>
      <c r="DH1041" s="93"/>
      <c r="DI1041" s="93"/>
      <c r="DJ1041" s="93"/>
      <c r="DK1041" s="93"/>
      <c r="DL1041" s="93"/>
      <c r="DM1041" s="93"/>
      <c r="DN1041" s="93"/>
      <c r="DO1041" s="93"/>
      <c r="DP1041" s="93"/>
      <c r="DQ1041" s="93"/>
      <c r="DR1041" s="93"/>
      <c r="DS1041" s="93"/>
      <c r="DT1041" s="93"/>
      <c r="DU1041" s="1"/>
      <c r="DV1041" s="1"/>
    </row>
    <row r="1042" spans="1:126" ht="4.2" customHeight="1">
      <c r="A1042" s="1"/>
      <c r="B1042" s="1"/>
      <c r="C1042" s="1"/>
      <c r="D1042" s="1"/>
      <c r="E1042" s="378"/>
      <c r="F1042" s="378"/>
      <c r="G1042" s="378"/>
      <c r="H1042" s="378"/>
      <c r="I1042" s="378"/>
      <c r="J1042" s="378"/>
      <c r="K1042" s="378"/>
      <c r="L1042" s="378"/>
      <c r="M1042" s="379"/>
      <c r="N1042" s="378"/>
      <c r="O1042" s="378"/>
      <c r="P1042" s="379"/>
      <c r="Q1042" s="378"/>
      <c r="R1042" s="1"/>
      <c r="S1042" s="5"/>
      <c r="T1042" s="7"/>
      <c r="U1042" s="23"/>
      <c r="V1042" s="1"/>
      <c r="W1042" s="380"/>
      <c r="X1042" s="10"/>
      <c r="Y1042" s="45"/>
      <c r="Z1042" s="92"/>
      <c r="AA1042" s="381"/>
      <c r="AB1042" s="381"/>
      <c r="AC1042" s="381"/>
      <c r="AD1042" s="381"/>
      <c r="AE1042" s="381"/>
      <c r="AF1042" s="381"/>
      <c r="AG1042" s="381"/>
      <c r="AH1042" s="381"/>
      <c r="AI1042" s="381"/>
      <c r="AJ1042" s="381"/>
      <c r="AK1042" s="381"/>
      <c r="AL1042" s="381"/>
      <c r="AM1042" s="381"/>
      <c r="AN1042" s="381"/>
      <c r="AO1042" s="381"/>
      <c r="AP1042" s="381"/>
      <c r="AQ1042" s="381"/>
      <c r="AR1042" s="381"/>
      <c r="AS1042" s="381"/>
      <c r="AT1042" s="381"/>
      <c r="AU1042" s="381"/>
      <c r="AV1042" s="381"/>
      <c r="AW1042" s="381"/>
      <c r="AX1042" s="381"/>
      <c r="AY1042" s="381"/>
      <c r="AZ1042" s="381"/>
      <c r="BA1042" s="381"/>
      <c r="BB1042" s="381"/>
      <c r="BC1042" s="381"/>
      <c r="BD1042" s="381"/>
      <c r="BE1042" s="381"/>
      <c r="BF1042" s="381"/>
      <c r="BG1042" s="381"/>
      <c r="BH1042" s="381"/>
      <c r="BI1042" s="381"/>
      <c r="BJ1042" s="381"/>
      <c r="BK1042" s="381"/>
      <c r="BL1042" s="381"/>
      <c r="BM1042" s="381"/>
      <c r="BN1042" s="381"/>
      <c r="BO1042" s="381"/>
      <c r="BP1042" s="381"/>
      <c r="BQ1042" s="381"/>
      <c r="BR1042" s="381"/>
      <c r="BS1042" s="381"/>
      <c r="BT1042" s="381"/>
      <c r="BU1042" s="381"/>
      <c r="BV1042" s="381"/>
      <c r="BW1042" s="381"/>
      <c r="BX1042" s="381"/>
      <c r="BY1042" s="381"/>
      <c r="BZ1042" s="381"/>
      <c r="CA1042" s="381"/>
      <c r="CB1042" s="381"/>
      <c r="CC1042" s="381"/>
      <c r="CD1042" s="381"/>
      <c r="CE1042" s="381"/>
      <c r="CF1042" s="381"/>
      <c r="CG1042" s="381"/>
      <c r="CH1042" s="381"/>
      <c r="CI1042" s="381"/>
      <c r="CJ1042" s="381"/>
      <c r="CK1042" s="381"/>
      <c r="CL1042" s="381"/>
      <c r="CM1042" s="381"/>
      <c r="CN1042" s="381"/>
      <c r="CO1042" s="381"/>
      <c r="CP1042" s="381"/>
      <c r="CQ1042" s="381"/>
      <c r="CR1042" s="381"/>
      <c r="CS1042" s="381"/>
      <c r="CT1042" s="381"/>
      <c r="CU1042" s="381"/>
      <c r="CV1042" s="381"/>
      <c r="CW1042" s="381"/>
      <c r="CX1042" s="381"/>
      <c r="CY1042" s="381"/>
      <c r="CZ1042" s="381"/>
      <c r="DA1042" s="381"/>
      <c r="DB1042" s="381"/>
      <c r="DC1042" s="381"/>
      <c r="DD1042" s="381"/>
      <c r="DE1042" s="381"/>
      <c r="DF1042" s="381"/>
      <c r="DG1042" s="381"/>
      <c r="DH1042" s="381"/>
      <c r="DI1042" s="381"/>
      <c r="DJ1042" s="381"/>
      <c r="DK1042" s="381"/>
      <c r="DL1042" s="381"/>
      <c r="DM1042" s="381"/>
      <c r="DN1042" s="381"/>
      <c r="DO1042" s="381"/>
      <c r="DP1042" s="381"/>
      <c r="DQ1042" s="381"/>
      <c r="DR1042" s="381"/>
      <c r="DS1042" s="381"/>
      <c r="DT1042" s="381"/>
      <c r="DU1042" s="1"/>
      <c r="DV1042" s="1"/>
    </row>
    <row r="1043" spans="1:126" ht="7.2" customHeight="1">
      <c r="A1043" s="1"/>
      <c r="B1043" s="1"/>
      <c r="C1043" s="1"/>
      <c r="D1043" s="1"/>
      <c r="E1043" s="261"/>
      <c r="F1043" s="47"/>
      <c r="G1043" s="229"/>
      <c r="H1043" s="1"/>
      <c r="I1043" s="1"/>
      <c r="J1043" s="1"/>
      <c r="K1043" s="1"/>
      <c r="L1043" s="1"/>
      <c r="M1043" s="5"/>
      <c r="N1043" s="1"/>
      <c r="O1043" s="1"/>
      <c r="P1043" s="5"/>
      <c r="Q1043" s="1"/>
      <c r="R1043" s="1"/>
      <c r="S1043" s="5"/>
      <c r="T1043" s="7"/>
      <c r="U1043" s="23"/>
      <c r="V1043" s="1"/>
      <c r="W1043" s="11"/>
      <c r="X1043" s="10"/>
      <c r="Y1043" s="45"/>
      <c r="Z1043" s="92"/>
      <c r="AA1043" s="93"/>
      <c r="AB1043" s="93"/>
      <c r="AC1043" s="93"/>
      <c r="AD1043" s="93"/>
      <c r="AE1043" s="93"/>
      <c r="AF1043" s="93"/>
      <c r="AG1043" s="93"/>
      <c r="AH1043" s="93"/>
      <c r="AI1043" s="93"/>
      <c r="AJ1043" s="93"/>
      <c r="AK1043" s="93"/>
      <c r="AL1043" s="93"/>
      <c r="AM1043" s="93"/>
      <c r="AN1043" s="93"/>
      <c r="AO1043" s="93"/>
      <c r="AP1043" s="93"/>
      <c r="AQ1043" s="93"/>
      <c r="AR1043" s="93"/>
      <c r="AS1043" s="93"/>
      <c r="AT1043" s="93"/>
      <c r="AU1043" s="93"/>
      <c r="AV1043" s="93"/>
      <c r="AW1043" s="93"/>
      <c r="AX1043" s="93"/>
      <c r="AY1043" s="93"/>
      <c r="AZ1043" s="93"/>
      <c r="BA1043" s="93"/>
      <c r="BB1043" s="93"/>
      <c r="BC1043" s="93"/>
      <c r="BD1043" s="93"/>
      <c r="BE1043" s="93"/>
      <c r="BF1043" s="93"/>
      <c r="BG1043" s="93"/>
      <c r="BH1043" s="93"/>
      <c r="BI1043" s="93"/>
      <c r="BJ1043" s="93"/>
      <c r="BK1043" s="93"/>
      <c r="BL1043" s="93"/>
      <c r="BM1043" s="93"/>
      <c r="BN1043" s="93"/>
      <c r="BO1043" s="93"/>
      <c r="BP1043" s="93"/>
      <c r="BQ1043" s="93"/>
      <c r="BR1043" s="93"/>
      <c r="BS1043" s="93"/>
      <c r="BT1043" s="93"/>
      <c r="BU1043" s="93"/>
      <c r="BV1043" s="93"/>
      <c r="BW1043" s="93"/>
      <c r="BX1043" s="93"/>
      <c r="BY1043" s="93"/>
      <c r="BZ1043" s="93"/>
      <c r="CA1043" s="93"/>
      <c r="CB1043" s="93"/>
      <c r="CC1043" s="93"/>
      <c r="CD1043" s="93"/>
      <c r="CE1043" s="93"/>
      <c r="CF1043" s="93"/>
      <c r="CG1043" s="93"/>
      <c r="CH1043" s="93"/>
      <c r="CI1043" s="93"/>
      <c r="CJ1043" s="93"/>
      <c r="CK1043" s="93"/>
      <c r="CL1043" s="93"/>
      <c r="CM1043" s="93"/>
      <c r="CN1043" s="93"/>
      <c r="CO1043" s="93"/>
      <c r="CP1043" s="93"/>
      <c r="CQ1043" s="93"/>
      <c r="CR1043" s="93"/>
      <c r="CS1043" s="93"/>
      <c r="CT1043" s="93"/>
      <c r="CU1043" s="93"/>
      <c r="CV1043" s="93"/>
      <c r="CW1043" s="93"/>
      <c r="CX1043" s="93"/>
      <c r="CY1043" s="93"/>
      <c r="CZ1043" s="93"/>
      <c r="DA1043" s="93"/>
      <c r="DB1043" s="93"/>
      <c r="DC1043" s="93"/>
      <c r="DD1043" s="93"/>
      <c r="DE1043" s="93"/>
      <c r="DF1043" s="93"/>
      <c r="DG1043" s="93"/>
      <c r="DH1043" s="93"/>
      <c r="DI1043" s="93"/>
      <c r="DJ1043" s="93"/>
      <c r="DK1043" s="93"/>
      <c r="DL1043" s="93"/>
      <c r="DM1043" s="93"/>
      <c r="DN1043" s="93"/>
      <c r="DO1043" s="93"/>
      <c r="DP1043" s="93"/>
      <c r="DQ1043" s="93"/>
      <c r="DR1043" s="93"/>
      <c r="DS1043" s="93"/>
      <c r="DT1043" s="93"/>
      <c r="DU1043" s="1"/>
      <c r="DV1043" s="1"/>
    </row>
    <row r="1044" spans="1:126" ht="12.6" thickBot="1">
      <c r="A1044" s="1"/>
      <c r="B1044" s="242" t="s">
        <v>123</v>
      </c>
      <c r="C1044" s="197"/>
      <c r="D1044" s="196"/>
      <c r="E1044" s="261"/>
      <c r="F1044" s="47"/>
      <c r="G1044" s="383" t="s">
        <v>6</v>
      </c>
      <c r="H1044" s="384"/>
      <c r="I1044" s="385" t="s">
        <v>300</v>
      </c>
      <c r="J1044" s="384"/>
      <c r="K1044" s="384"/>
      <c r="L1044" s="384"/>
      <c r="M1044" s="607" t="s">
        <v>6</v>
      </c>
      <c r="N1044" s="608" t="s">
        <v>428</v>
      </c>
      <c r="O1044" s="1"/>
      <c r="P1044" s="5"/>
      <c r="Q1044" s="1" t="s">
        <v>25</v>
      </c>
      <c r="R1044" s="1"/>
      <c r="S1044" s="5" t="s">
        <v>6</v>
      </c>
      <c r="T1044" s="202"/>
      <c r="U1044" s="23"/>
      <c r="V1044" s="1"/>
      <c r="W1044" s="11"/>
      <c r="X1044" s="10"/>
      <c r="Y1044" s="45"/>
      <c r="Z1044" s="92"/>
      <c r="AA1044" s="580" t="str">
        <f>IF(AA1046=1,"1-ый мес. расхода","")</f>
        <v/>
      </c>
      <c r="AB1044" s="580" t="str">
        <f t="shared" ref="AB1044:CM1044" si="2721">IF(AB1046=1,"1-ый мес. расхода","")</f>
        <v/>
      </c>
      <c r="AC1044" s="580" t="str">
        <f t="shared" si="2721"/>
        <v/>
      </c>
      <c r="AD1044" s="580" t="str">
        <f t="shared" si="2721"/>
        <v/>
      </c>
      <c r="AE1044" s="580" t="str">
        <f t="shared" si="2721"/>
        <v/>
      </c>
      <c r="AF1044" s="580" t="str">
        <f t="shared" si="2721"/>
        <v/>
      </c>
      <c r="AG1044" s="580" t="str">
        <f t="shared" si="2721"/>
        <v/>
      </c>
      <c r="AH1044" s="580" t="str">
        <f t="shared" si="2721"/>
        <v/>
      </c>
      <c r="AI1044" s="580" t="str">
        <f t="shared" si="2721"/>
        <v/>
      </c>
      <c r="AJ1044" s="580" t="str">
        <f t="shared" si="2721"/>
        <v/>
      </c>
      <c r="AK1044" s="580" t="str">
        <f t="shared" si="2721"/>
        <v/>
      </c>
      <c r="AL1044" s="580" t="str">
        <f t="shared" si="2721"/>
        <v/>
      </c>
      <c r="AM1044" s="580" t="str">
        <f t="shared" si="2721"/>
        <v/>
      </c>
      <c r="AN1044" s="580" t="str">
        <f t="shared" si="2721"/>
        <v/>
      </c>
      <c r="AO1044" s="580" t="str">
        <f t="shared" si="2721"/>
        <v/>
      </c>
      <c r="AP1044" s="580" t="str">
        <f t="shared" si="2721"/>
        <v/>
      </c>
      <c r="AQ1044" s="580" t="str">
        <f t="shared" si="2721"/>
        <v/>
      </c>
      <c r="AR1044" s="580" t="str">
        <f t="shared" si="2721"/>
        <v/>
      </c>
      <c r="AS1044" s="580" t="str">
        <f t="shared" si="2721"/>
        <v/>
      </c>
      <c r="AT1044" s="580" t="str">
        <f t="shared" si="2721"/>
        <v/>
      </c>
      <c r="AU1044" s="580" t="str">
        <f t="shared" si="2721"/>
        <v/>
      </c>
      <c r="AV1044" s="580" t="str">
        <f t="shared" si="2721"/>
        <v/>
      </c>
      <c r="AW1044" s="580" t="str">
        <f t="shared" si="2721"/>
        <v/>
      </c>
      <c r="AX1044" s="580" t="str">
        <f t="shared" si="2721"/>
        <v/>
      </c>
      <c r="AY1044" s="580" t="str">
        <f t="shared" si="2721"/>
        <v/>
      </c>
      <c r="AZ1044" s="580" t="str">
        <f t="shared" si="2721"/>
        <v/>
      </c>
      <c r="BA1044" s="580" t="str">
        <f t="shared" si="2721"/>
        <v/>
      </c>
      <c r="BB1044" s="580" t="str">
        <f t="shared" si="2721"/>
        <v/>
      </c>
      <c r="BC1044" s="580" t="str">
        <f t="shared" si="2721"/>
        <v/>
      </c>
      <c r="BD1044" s="580" t="str">
        <f t="shared" si="2721"/>
        <v/>
      </c>
      <c r="BE1044" s="580" t="str">
        <f t="shared" si="2721"/>
        <v/>
      </c>
      <c r="BF1044" s="580" t="str">
        <f t="shared" si="2721"/>
        <v/>
      </c>
      <c r="BG1044" s="580" t="str">
        <f t="shared" si="2721"/>
        <v/>
      </c>
      <c r="BH1044" s="580" t="str">
        <f t="shared" si="2721"/>
        <v/>
      </c>
      <c r="BI1044" s="580" t="str">
        <f t="shared" si="2721"/>
        <v/>
      </c>
      <c r="BJ1044" s="580" t="str">
        <f t="shared" si="2721"/>
        <v/>
      </c>
      <c r="BK1044" s="580" t="str">
        <f t="shared" si="2721"/>
        <v/>
      </c>
      <c r="BL1044" s="580" t="str">
        <f t="shared" si="2721"/>
        <v/>
      </c>
      <c r="BM1044" s="580" t="str">
        <f t="shared" si="2721"/>
        <v/>
      </c>
      <c r="BN1044" s="580" t="str">
        <f t="shared" si="2721"/>
        <v/>
      </c>
      <c r="BO1044" s="580" t="str">
        <f t="shared" si="2721"/>
        <v/>
      </c>
      <c r="BP1044" s="580" t="str">
        <f t="shared" si="2721"/>
        <v/>
      </c>
      <c r="BQ1044" s="580" t="str">
        <f t="shared" si="2721"/>
        <v/>
      </c>
      <c r="BR1044" s="580" t="str">
        <f t="shared" si="2721"/>
        <v/>
      </c>
      <c r="BS1044" s="580" t="str">
        <f t="shared" si="2721"/>
        <v/>
      </c>
      <c r="BT1044" s="580" t="str">
        <f t="shared" si="2721"/>
        <v/>
      </c>
      <c r="BU1044" s="580" t="str">
        <f t="shared" si="2721"/>
        <v/>
      </c>
      <c r="BV1044" s="580" t="str">
        <f t="shared" si="2721"/>
        <v/>
      </c>
      <c r="BW1044" s="580" t="str">
        <f t="shared" si="2721"/>
        <v/>
      </c>
      <c r="BX1044" s="580" t="str">
        <f t="shared" si="2721"/>
        <v/>
      </c>
      <c r="BY1044" s="580" t="str">
        <f t="shared" si="2721"/>
        <v/>
      </c>
      <c r="BZ1044" s="580" t="str">
        <f t="shared" si="2721"/>
        <v/>
      </c>
      <c r="CA1044" s="580" t="str">
        <f t="shared" si="2721"/>
        <v/>
      </c>
      <c r="CB1044" s="580" t="str">
        <f t="shared" si="2721"/>
        <v/>
      </c>
      <c r="CC1044" s="580" t="str">
        <f t="shared" si="2721"/>
        <v/>
      </c>
      <c r="CD1044" s="580" t="str">
        <f t="shared" si="2721"/>
        <v/>
      </c>
      <c r="CE1044" s="580" t="str">
        <f t="shared" si="2721"/>
        <v/>
      </c>
      <c r="CF1044" s="580" t="str">
        <f t="shared" si="2721"/>
        <v/>
      </c>
      <c r="CG1044" s="580" t="str">
        <f t="shared" si="2721"/>
        <v/>
      </c>
      <c r="CH1044" s="580" t="str">
        <f t="shared" si="2721"/>
        <v/>
      </c>
      <c r="CI1044" s="580" t="str">
        <f t="shared" si="2721"/>
        <v/>
      </c>
      <c r="CJ1044" s="580" t="str">
        <f t="shared" si="2721"/>
        <v/>
      </c>
      <c r="CK1044" s="580" t="str">
        <f t="shared" si="2721"/>
        <v/>
      </c>
      <c r="CL1044" s="580" t="str">
        <f t="shared" si="2721"/>
        <v/>
      </c>
      <c r="CM1044" s="580" t="str">
        <f t="shared" si="2721"/>
        <v/>
      </c>
      <c r="CN1044" s="580" t="str">
        <f t="shared" ref="CN1044:DT1044" si="2722">IF(CN1046=1,"1-ый мес. расхода","")</f>
        <v/>
      </c>
      <c r="CO1044" s="580" t="str">
        <f t="shared" si="2722"/>
        <v/>
      </c>
      <c r="CP1044" s="580" t="str">
        <f t="shared" si="2722"/>
        <v/>
      </c>
      <c r="CQ1044" s="580" t="str">
        <f t="shared" si="2722"/>
        <v/>
      </c>
      <c r="CR1044" s="580" t="str">
        <f t="shared" si="2722"/>
        <v/>
      </c>
      <c r="CS1044" s="580" t="str">
        <f t="shared" si="2722"/>
        <v/>
      </c>
      <c r="CT1044" s="580" t="str">
        <f t="shared" si="2722"/>
        <v/>
      </c>
      <c r="CU1044" s="580" t="str">
        <f t="shared" si="2722"/>
        <v/>
      </c>
      <c r="CV1044" s="580" t="str">
        <f t="shared" si="2722"/>
        <v/>
      </c>
      <c r="CW1044" s="580" t="str">
        <f t="shared" si="2722"/>
        <v/>
      </c>
      <c r="CX1044" s="580" t="str">
        <f t="shared" si="2722"/>
        <v/>
      </c>
      <c r="CY1044" s="580" t="str">
        <f t="shared" si="2722"/>
        <v/>
      </c>
      <c r="CZ1044" s="580" t="str">
        <f t="shared" si="2722"/>
        <v/>
      </c>
      <c r="DA1044" s="580" t="str">
        <f t="shared" si="2722"/>
        <v/>
      </c>
      <c r="DB1044" s="580" t="str">
        <f t="shared" si="2722"/>
        <v/>
      </c>
      <c r="DC1044" s="580" t="str">
        <f t="shared" si="2722"/>
        <v/>
      </c>
      <c r="DD1044" s="580" t="str">
        <f t="shared" si="2722"/>
        <v/>
      </c>
      <c r="DE1044" s="580" t="str">
        <f t="shared" si="2722"/>
        <v/>
      </c>
      <c r="DF1044" s="580" t="str">
        <f t="shared" si="2722"/>
        <v/>
      </c>
      <c r="DG1044" s="580" t="str">
        <f t="shared" si="2722"/>
        <v/>
      </c>
      <c r="DH1044" s="580" t="str">
        <f t="shared" si="2722"/>
        <v/>
      </c>
      <c r="DI1044" s="580" t="str">
        <f t="shared" si="2722"/>
        <v/>
      </c>
      <c r="DJ1044" s="580" t="str">
        <f t="shared" si="2722"/>
        <v/>
      </c>
      <c r="DK1044" s="580" t="str">
        <f t="shared" si="2722"/>
        <v/>
      </c>
      <c r="DL1044" s="580" t="str">
        <f t="shared" si="2722"/>
        <v/>
      </c>
      <c r="DM1044" s="580" t="str">
        <f t="shared" si="2722"/>
        <v/>
      </c>
      <c r="DN1044" s="580" t="str">
        <f t="shared" si="2722"/>
        <v/>
      </c>
      <c r="DO1044" s="580" t="str">
        <f t="shared" si="2722"/>
        <v/>
      </c>
      <c r="DP1044" s="580" t="str">
        <f t="shared" si="2722"/>
        <v/>
      </c>
      <c r="DQ1044" s="580" t="str">
        <f t="shared" si="2722"/>
        <v/>
      </c>
      <c r="DR1044" s="580" t="str">
        <f t="shared" si="2722"/>
        <v/>
      </c>
      <c r="DS1044" s="580" t="str">
        <f t="shared" si="2722"/>
        <v/>
      </c>
      <c r="DT1044" s="580" t="str">
        <f t="shared" si="2722"/>
        <v/>
      </c>
      <c r="DU1044" s="1"/>
      <c r="DV1044" s="1"/>
    </row>
    <row r="1045" spans="1:126" ht="4.2" customHeight="1" thickTop="1">
      <c r="A1045" s="1"/>
      <c r="B1045" s="1"/>
      <c r="C1045" s="1"/>
      <c r="D1045" s="1"/>
      <c r="E1045" s="261"/>
      <c r="F1045" s="47"/>
      <c r="G1045" s="382"/>
      <c r="H1045" s="378"/>
      <c r="I1045" s="378"/>
      <c r="J1045" s="378"/>
      <c r="K1045" s="378"/>
      <c r="L1045" s="378"/>
      <c r="M1045" s="379"/>
      <c r="N1045" s="387"/>
      <c r="O1045" s="1"/>
      <c r="P1045" s="5"/>
      <c r="Q1045" s="1"/>
      <c r="R1045" s="1"/>
      <c r="S1045" s="5"/>
      <c r="T1045" s="7"/>
      <c r="U1045" s="23"/>
      <c r="V1045" s="1"/>
      <c r="W1045" s="11"/>
      <c r="X1045" s="10"/>
      <c r="Y1045" s="45"/>
      <c r="Z1045" s="92"/>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c r="BF1045" s="93"/>
      <c r="BG1045" s="93"/>
      <c r="BH1045" s="93"/>
      <c r="BI1045" s="93"/>
      <c r="BJ1045" s="93"/>
      <c r="BK1045" s="93"/>
      <c r="BL1045" s="93"/>
      <c r="BM1045" s="93"/>
      <c r="BN1045" s="93"/>
      <c r="BO1045" s="93"/>
      <c r="BP1045" s="93"/>
      <c r="BQ1045" s="93"/>
      <c r="BR1045" s="93"/>
      <c r="BS1045" s="93"/>
      <c r="BT1045" s="93"/>
      <c r="BU1045" s="93"/>
      <c r="BV1045" s="93"/>
      <c r="BW1045" s="93"/>
      <c r="BX1045" s="93"/>
      <c r="BY1045" s="93"/>
      <c r="BZ1045" s="93"/>
      <c r="CA1045" s="93"/>
      <c r="CB1045" s="93"/>
      <c r="CC1045" s="93"/>
      <c r="CD1045" s="93"/>
      <c r="CE1045" s="93"/>
      <c r="CF1045" s="93"/>
      <c r="CG1045" s="93"/>
      <c r="CH1045" s="93"/>
      <c r="CI1045" s="93"/>
      <c r="CJ1045" s="93"/>
      <c r="CK1045" s="93"/>
      <c r="CL1045" s="93"/>
      <c r="CM1045" s="93"/>
      <c r="CN1045" s="93"/>
      <c r="CO1045" s="93"/>
      <c r="CP1045" s="93"/>
      <c r="CQ1045" s="93"/>
      <c r="CR1045" s="93"/>
      <c r="CS1045" s="93"/>
      <c r="CT1045" s="93"/>
      <c r="CU1045" s="93"/>
      <c r="CV1045" s="93"/>
      <c r="CW1045" s="93"/>
      <c r="CX1045" s="93"/>
      <c r="CY1045" s="93"/>
      <c r="CZ1045" s="93"/>
      <c r="DA1045" s="93"/>
      <c r="DB1045" s="93"/>
      <c r="DC1045" s="93"/>
      <c r="DD1045" s="93"/>
      <c r="DE1045" s="93"/>
      <c r="DF1045" s="93"/>
      <c r="DG1045" s="93"/>
      <c r="DH1045" s="93"/>
      <c r="DI1045" s="93"/>
      <c r="DJ1045" s="93"/>
      <c r="DK1045" s="93"/>
      <c r="DL1045" s="93"/>
      <c r="DM1045" s="93"/>
      <c r="DN1045" s="93"/>
      <c r="DO1045" s="93"/>
      <c r="DP1045" s="93"/>
      <c r="DQ1045" s="93"/>
      <c r="DR1045" s="93"/>
      <c r="DS1045" s="93"/>
      <c r="DT1045" s="93"/>
      <c r="DU1045" s="1"/>
      <c r="DV1045" s="1"/>
    </row>
    <row r="1046" spans="1:126" s="22" customFormat="1">
      <c r="A1046" s="18"/>
      <c r="B1046" s="5"/>
      <c r="C1046" s="33" t="str">
        <f>$C$220</f>
        <v>месяц старта расхода</v>
      </c>
      <c r="D1046" s="196"/>
      <c r="E1046" s="267"/>
      <c r="F1046" s="51"/>
      <c r="G1046" s="230"/>
      <c r="H1046" s="18"/>
      <c r="I1046" s="18"/>
      <c r="J1046" s="5" t="s">
        <v>6</v>
      </c>
      <c r="K1046" s="578"/>
      <c r="L1046" s="23" t="s">
        <v>7</v>
      </c>
      <c r="M1046" s="19"/>
      <c r="N1046" s="196" t="s">
        <v>140</v>
      </c>
      <c r="O1046" s="18"/>
      <c r="P1046" s="19"/>
      <c r="Q1046" s="18" t="s">
        <v>12</v>
      </c>
      <c r="R1046" s="18"/>
      <c r="S1046" s="19" t="s">
        <v>6</v>
      </c>
      <c r="T1046" s="204"/>
      <c r="U1046" s="25" t="s">
        <v>7</v>
      </c>
      <c r="V1046" s="18"/>
      <c r="W1046" s="20"/>
      <c r="X1046" s="21"/>
      <c r="Y1046" s="46"/>
      <c r="Z1046" s="95"/>
      <c r="AA1046" s="581" t="str">
        <f>IF(AA1048="","",IF(AND(Z1048="",AA1048&lt;&gt;""),1,Z1046+1))</f>
        <v/>
      </c>
      <c r="AB1046" s="581" t="str">
        <f t="shared" ref="AB1046:CM1046" si="2723">IF(AB1048="","",IF(AND(AA1048="",AB1048&lt;&gt;""),1,AA1046+1))</f>
        <v/>
      </c>
      <c r="AC1046" s="581" t="str">
        <f t="shared" si="2723"/>
        <v/>
      </c>
      <c r="AD1046" s="581" t="str">
        <f t="shared" si="2723"/>
        <v/>
      </c>
      <c r="AE1046" s="581" t="str">
        <f t="shared" si="2723"/>
        <v/>
      </c>
      <c r="AF1046" s="581" t="str">
        <f t="shared" si="2723"/>
        <v/>
      </c>
      <c r="AG1046" s="581" t="str">
        <f t="shared" si="2723"/>
        <v/>
      </c>
      <c r="AH1046" s="581" t="str">
        <f t="shared" si="2723"/>
        <v/>
      </c>
      <c r="AI1046" s="581" t="str">
        <f t="shared" si="2723"/>
        <v/>
      </c>
      <c r="AJ1046" s="581" t="str">
        <f t="shared" si="2723"/>
        <v/>
      </c>
      <c r="AK1046" s="581" t="str">
        <f t="shared" si="2723"/>
        <v/>
      </c>
      <c r="AL1046" s="581" t="str">
        <f t="shared" si="2723"/>
        <v/>
      </c>
      <c r="AM1046" s="581" t="str">
        <f t="shared" si="2723"/>
        <v/>
      </c>
      <c r="AN1046" s="581" t="str">
        <f t="shared" si="2723"/>
        <v/>
      </c>
      <c r="AO1046" s="581" t="str">
        <f t="shared" si="2723"/>
        <v/>
      </c>
      <c r="AP1046" s="581" t="str">
        <f t="shared" si="2723"/>
        <v/>
      </c>
      <c r="AQ1046" s="581" t="str">
        <f t="shared" si="2723"/>
        <v/>
      </c>
      <c r="AR1046" s="581" t="str">
        <f t="shared" si="2723"/>
        <v/>
      </c>
      <c r="AS1046" s="581" t="str">
        <f t="shared" si="2723"/>
        <v/>
      </c>
      <c r="AT1046" s="581" t="str">
        <f t="shared" si="2723"/>
        <v/>
      </c>
      <c r="AU1046" s="581" t="str">
        <f t="shared" si="2723"/>
        <v/>
      </c>
      <c r="AV1046" s="581" t="str">
        <f t="shared" si="2723"/>
        <v/>
      </c>
      <c r="AW1046" s="581" t="str">
        <f t="shared" si="2723"/>
        <v/>
      </c>
      <c r="AX1046" s="581" t="str">
        <f t="shared" si="2723"/>
        <v/>
      </c>
      <c r="AY1046" s="581" t="str">
        <f t="shared" si="2723"/>
        <v/>
      </c>
      <c r="AZ1046" s="581" t="str">
        <f t="shared" si="2723"/>
        <v/>
      </c>
      <c r="BA1046" s="581" t="str">
        <f t="shared" si="2723"/>
        <v/>
      </c>
      <c r="BB1046" s="581" t="str">
        <f t="shared" si="2723"/>
        <v/>
      </c>
      <c r="BC1046" s="581" t="str">
        <f t="shared" si="2723"/>
        <v/>
      </c>
      <c r="BD1046" s="581" t="str">
        <f t="shared" si="2723"/>
        <v/>
      </c>
      <c r="BE1046" s="581" t="str">
        <f t="shared" si="2723"/>
        <v/>
      </c>
      <c r="BF1046" s="581" t="str">
        <f t="shared" si="2723"/>
        <v/>
      </c>
      <c r="BG1046" s="581" t="str">
        <f t="shared" si="2723"/>
        <v/>
      </c>
      <c r="BH1046" s="581" t="str">
        <f t="shared" si="2723"/>
        <v/>
      </c>
      <c r="BI1046" s="581" t="str">
        <f t="shared" si="2723"/>
        <v/>
      </c>
      <c r="BJ1046" s="581" t="str">
        <f t="shared" si="2723"/>
        <v/>
      </c>
      <c r="BK1046" s="581" t="str">
        <f t="shared" si="2723"/>
        <v/>
      </c>
      <c r="BL1046" s="581" t="str">
        <f t="shared" si="2723"/>
        <v/>
      </c>
      <c r="BM1046" s="581" t="str">
        <f t="shared" si="2723"/>
        <v/>
      </c>
      <c r="BN1046" s="581" t="str">
        <f t="shared" si="2723"/>
        <v/>
      </c>
      <c r="BO1046" s="581" t="str">
        <f t="shared" si="2723"/>
        <v/>
      </c>
      <c r="BP1046" s="581" t="str">
        <f t="shared" si="2723"/>
        <v/>
      </c>
      <c r="BQ1046" s="581" t="str">
        <f t="shared" si="2723"/>
        <v/>
      </c>
      <c r="BR1046" s="581" t="str">
        <f t="shared" si="2723"/>
        <v/>
      </c>
      <c r="BS1046" s="581" t="str">
        <f t="shared" si="2723"/>
        <v/>
      </c>
      <c r="BT1046" s="581" t="str">
        <f t="shared" si="2723"/>
        <v/>
      </c>
      <c r="BU1046" s="581" t="str">
        <f t="shared" si="2723"/>
        <v/>
      </c>
      <c r="BV1046" s="581" t="str">
        <f t="shared" si="2723"/>
        <v/>
      </c>
      <c r="BW1046" s="581" t="str">
        <f t="shared" si="2723"/>
        <v/>
      </c>
      <c r="BX1046" s="581" t="str">
        <f t="shared" si="2723"/>
        <v/>
      </c>
      <c r="BY1046" s="581" t="str">
        <f t="shared" si="2723"/>
        <v/>
      </c>
      <c r="BZ1046" s="581" t="str">
        <f t="shared" si="2723"/>
        <v/>
      </c>
      <c r="CA1046" s="581" t="str">
        <f t="shared" si="2723"/>
        <v/>
      </c>
      <c r="CB1046" s="581" t="str">
        <f t="shared" si="2723"/>
        <v/>
      </c>
      <c r="CC1046" s="581" t="str">
        <f t="shared" si="2723"/>
        <v/>
      </c>
      <c r="CD1046" s="581" t="str">
        <f t="shared" si="2723"/>
        <v/>
      </c>
      <c r="CE1046" s="581" t="str">
        <f t="shared" si="2723"/>
        <v/>
      </c>
      <c r="CF1046" s="581" t="str">
        <f t="shared" si="2723"/>
        <v/>
      </c>
      <c r="CG1046" s="581" t="str">
        <f t="shared" si="2723"/>
        <v/>
      </c>
      <c r="CH1046" s="581" t="str">
        <f t="shared" si="2723"/>
        <v/>
      </c>
      <c r="CI1046" s="581" t="str">
        <f t="shared" si="2723"/>
        <v/>
      </c>
      <c r="CJ1046" s="581" t="str">
        <f t="shared" si="2723"/>
        <v/>
      </c>
      <c r="CK1046" s="581" t="str">
        <f t="shared" si="2723"/>
        <v/>
      </c>
      <c r="CL1046" s="581" t="str">
        <f t="shared" si="2723"/>
        <v/>
      </c>
      <c r="CM1046" s="581" t="str">
        <f t="shared" si="2723"/>
        <v/>
      </c>
      <c r="CN1046" s="581" t="str">
        <f t="shared" ref="CN1046:DT1046" si="2724">IF(CN1048="","",IF(AND(CM1048="",CN1048&lt;&gt;""),1,CM1046+1))</f>
        <v/>
      </c>
      <c r="CO1046" s="581" t="str">
        <f t="shared" si="2724"/>
        <v/>
      </c>
      <c r="CP1046" s="581" t="str">
        <f t="shared" si="2724"/>
        <v/>
      </c>
      <c r="CQ1046" s="581" t="str">
        <f t="shared" si="2724"/>
        <v/>
      </c>
      <c r="CR1046" s="581" t="str">
        <f t="shared" si="2724"/>
        <v/>
      </c>
      <c r="CS1046" s="581" t="str">
        <f t="shared" si="2724"/>
        <v/>
      </c>
      <c r="CT1046" s="581" t="str">
        <f t="shared" si="2724"/>
        <v/>
      </c>
      <c r="CU1046" s="581" t="str">
        <f t="shared" si="2724"/>
        <v/>
      </c>
      <c r="CV1046" s="581" t="str">
        <f t="shared" si="2724"/>
        <v/>
      </c>
      <c r="CW1046" s="581" t="str">
        <f t="shared" si="2724"/>
        <v/>
      </c>
      <c r="CX1046" s="581" t="str">
        <f t="shared" si="2724"/>
        <v/>
      </c>
      <c r="CY1046" s="581" t="str">
        <f t="shared" si="2724"/>
        <v/>
      </c>
      <c r="CZ1046" s="581" t="str">
        <f t="shared" si="2724"/>
        <v/>
      </c>
      <c r="DA1046" s="581" t="str">
        <f t="shared" si="2724"/>
        <v/>
      </c>
      <c r="DB1046" s="581" t="str">
        <f t="shared" si="2724"/>
        <v/>
      </c>
      <c r="DC1046" s="581" t="str">
        <f t="shared" si="2724"/>
        <v/>
      </c>
      <c r="DD1046" s="581" t="str">
        <f t="shared" si="2724"/>
        <v/>
      </c>
      <c r="DE1046" s="581" t="str">
        <f t="shared" si="2724"/>
        <v/>
      </c>
      <c r="DF1046" s="581" t="str">
        <f t="shared" si="2724"/>
        <v/>
      </c>
      <c r="DG1046" s="581" t="str">
        <f t="shared" si="2724"/>
        <v/>
      </c>
      <c r="DH1046" s="581" t="str">
        <f t="shared" si="2724"/>
        <v/>
      </c>
      <c r="DI1046" s="581" t="str">
        <f t="shared" si="2724"/>
        <v/>
      </c>
      <c r="DJ1046" s="581" t="str">
        <f t="shared" si="2724"/>
        <v/>
      </c>
      <c r="DK1046" s="581" t="str">
        <f t="shared" si="2724"/>
        <v/>
      </c>
      <c r="DL1046" s="581" t="str">
        <f t="shared" si="2724"/>
        <v/>
      </c>
      <c r="DM1046" s="581" t="str">
        <f t="shared" si="2724"/>
        <v/>
      </c>
      <c r="DN1046" s="581" t="str">
        <f t="shared" si="2724"/>
        <v/>
      </c>
      <c r="DO1046" s="581" t="str">
        <f t="shared" si="2724"/>
        <v/>
      </c>
      <c r="DP1046" s="581" t="str">
        <f t="shared" si="2724"/>
        <v/>
      </c>
      <c r="DQ1046" s="581" t="str">
        <f t="shared" si="2724"/>
        <v/>
      </c>
      <c r="DR1046" s="581" t="str">
        <f t="shared" si="2724"/>
        <v/>
      </c>
      <c r="DS1046" s="581" t="str">
        <f t="shared" si="2724"/>
        <v/>
      </c>
      <c r="DT1046" s="581" t="str">
        <f t="shared" si="2724"/>
        <v/>
      </c>
      <c r="DU1046" s="18"/>
      <c r="DV1046" s="18"/>
    </row>
    <row r="1047" spans="1:126" ht="4.2" customHeight="1">
      <c r="A1047" s="1"/>
      <c r="B1047" s="5"/>
      <c r="C1047" s="1"/>
      <c r="D1047" s="1"/>
      <c r="E1047" s="261"/>
      <c r="F1047" s="47"/>
      <c r="G1047" s="229"/>
      <c r="H1047" s="1"/>
      <c r="I1047" s="1"/>
      <c r="J1047" s="1"/>
      <c r="K1047" s="1"/>
      <c r="L1047" s="1"/>
      <c r="M1047" s="5"/>
      <c r="N1047" s="18"/>
      <c r="O1047" s="1"/>
      <c r="P1047" s="5"/>
      <c r="Q1047" s="1"/>
      <c r="R1047" s="1"/>
      <c r="S1047" s="5"/>
      <c r="T1047" s="7"/>
      <c r="U1047" s="23"/>
      <c r="V1047" s="1"/>
      <c r="W1047" s="11"/>
      <c r="X1047" s="10"/>
      <c r="Y1047" s="45"/>
      <c r="Z1047" s="92"/>
      <c r="AA1047" s="93"/>
      <c r="AB1047" s="93"/>
      <c r="AC1047" s="93"/>
      <c r="AD1047" s="93"/>
      <c r="AE1047" s="93"/>
      <c r="AF1047" s="93"/>
      <c r="AG1047" s="93"/>
      <c r="AH1047" s="93"/>
      <c r="AI1047" s="93"/>
      <c r="AJ1047" s="93"/>
      <c r="AK1047" s="93"/>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c r="BG1047" s="93"/>
      <c r="BH1047" s="93"/>
      <c r="BI1047" s="93"/>
      <c r="BJ1047" s="93"/>
      <c r="BK1047" s="93"/>
      <c r="BL1047" s="93"/>
      <c r="BM1047" s="93"/>
      <c r="BN1047" s="93"/>
      <c r="BO1047" s="93"/>
      <c r="BP1047" s="93"/>
      <c r="BQ1047" s="93"/>
      <c r="BR1047" s="93"/>
      <c r="BS1047" s="93"/>
      <c r="BT1047" s="93"/>
      <c r="BU1047" s="93"/>
      <c r="BV1047" s="93"/>
      <c r="BW1047" s="93"/>
      <c r="BX1047" s="93"/>
      <c r="BY1047" s="93"/>
      <c r="BZ1047" s="93"/>
      <c r="CA1047" s="93"/>
      <c r="CB1047" s="93"/>
      <c r="CC1047" s="93"/>
      <c r="CD1047" s="93"/>
      <c r="CE1047" s="93"/>
      <c r="CF1047" s="93"/>
      <c r="CG1047" s="93"/>
      <c r="CH1047" s="93"/>
      <c r="CI1047" s="93"/>
      <c r="CJ1047" s="93"/>
      <c r="CK1047" s="93"/>
      <c r="CL1047" s="93"/>
      <c r="CM1047" s="93"/>
      <c r="CN1047" s="93"/>
      <c r="CO1047" s="93"/>
      <c r="CP1047" s="93"/>
      <c r="CQ1047" s="93"/>
      <c r="CR1047" s="93"/>
      <c r="CS1047" s="93"/>
      <c r="CT1047" s="93"/>
      <c r="CU1047" s="93"/>
      <c r="CV1047" s="93"/>
      <c r="CW1047" s="93"/>
      <c r="CX1047" s="93"/>
      <c r="CY1047" s="93"/>
      <c r="CZ1047" s="93"/>
      <c r="DA1047" s="93"/>
      <c r="DB1047" s="93"/>
      <c r="DC1047" s="93"/>
      <c r="DD1047" s="93"/>
      <c r="DE1047" s="93"/>
      <c r="DF1047" s="93"/>
      <c r="DG1047" s="93"/>
      <c r="DH1047" s="93"/>
      <c r="DI1047" s="93"/>
      <c r="DJ1047" s="93"/>
      <c r="DK1047" s="93"/>
      <c r="DL1047" s="93"/>
      <c r="DM1047" s="93"/>
      <c r="DN1047" s="93"/>
      <c r="DO1047" s="93"/>
      <c r="DP1047" s="93"/>
      <c r="DQ1047" s="93"/>
      <c r="DR1047" s="93"/>
      <c r="DS1047" s="93"/>
      <c r="DT1047" s="93"/>
      <c r="DU1047" s="1"/>
      <c r="DV1047" s="1"/>
    </row>
    <row r="1048" spans="1:126" s="22" customFormat="1">
      <c r="A1048" s="18"/>
      <c r="B1048" s="5"/>
      <c r="C1048" s="33" t="str">
        <f>$C$222</f>
        <v>месяц окончания расхода</v>
      </c>
      <c r="D1048" s="18"/>
      <c r="E1048" s="267"/>
      <c r="F1048" s="51"/>
      <c r="G1048" s="230"/>
      <c r="H1048" s="18"/>
      <c r="I1048" s="18"/>
      <c r="J1048" s="5" t="s">
        <v>6</v>
      </c>
      <c r="K1048" s="578"/>
      <c r="L1048" s="23" t="s">
        <v>7</v>
      </c>
      <c r="M1048" s="19"/>
      <c r="N1048" s="196" t="s">
        <v>142</v>
      </c>
      <c r="O1048" s="18"/>
      <c r="P1048" s="19"/>
      <c r="Q1048" s="18" t="str">
        <f>IF(T1046=справочники!$E$9,"a+qx",IF(T1046=справочники!$E$10,"aq^x",IF(T1046=справочники!$E$11,"a^(1+qx)","??")))</f>
        <v>??</v>
      </c>
      <c r="R1048" s="18"/>
      <c r="S1048" s="19" t="s">
        <v>6</v>
      </c>
      <c r="T1048" s="212"/>
      <c r="U1048" s="25"/>
      <c r="V1048" s="18"/>
      <c r="W1048" s="20"/>
      <c r="X1048" s="21"/>
      <c r="Y1048" s="46"/>
      <c r="Z1048" s="95"/>
      <c r="AA1048" s="582" t="str">
        <f>IF(AND(AA$8&gt;=$K1046,AA$8&lt;=IF(OR($K1048="",$K1048=0),1000000,$K1048)),AA$8,"")</f>
        <v/>
      </c>
      <c r="AB1048" s="582" t="str">
        <f t="shared" ref="AB1048:CM1048" si="2725">IF(AND(AB$8&gt;=$K1046,AB$8&lt;=IF(OR($K1048="",$K1048=0),1000000,$K1048)),AB$8,"")</f>
        <v/>
      </c>
      <c r="AC1048" s="582" t="str">
        <f t="shared" si="2725"/>
        <v/>
      </c>
      <c r="AD1048" s="582" t="str">
        <f t="shared" si="2725"/>
        <v/>
      </c>
      <c r="AE1048" s="582" t="str">
        <f t="shared" si="2725"/>
        <v/>
      </c>
      <c r="AF1048" s="582" t="str">
        <f t="shared" si="2725"/>
        <v/>
      </c>
      <c r="AG1048" s="582" t="str">
        <f t="shared" si="2725"/>
        <v/>
      </c>
      <c r="AH1048" s="582" t="str">
        <f t="shared" si="2725"/>
        <v/>
      </c>
      <c r="AI1048" s="582" t="str">
        <f t="shared" si="2725"/>
        <v/>
      </c>
      <c r="AJ1048" s="582" t="str">
        <f t="shared" si="2725"/>
        <v/>
      </c>
      <c r="AK1048" s="582" t="str">
        <f t="shared" si="2725"/>
        <v/>
      </c>
      <c r="AL1048" s="582" t="str">
        <f t="shared" si="2725"/>
        <v/>
      </c>
      <c r="AM1048" s="582" t="str">
        <f t="shared" si="2725"/>
        <v/>
      </c>
      <c r="AN1048" s="582" t="str">
        <f t="shared" si="2725"/>
        <v/>
      </c>
      <c r="AO1048" s="582" t="str">
        <f t="shared" si="2725"/>
        <v/>
      </c>
      <c r="AP1048" s="582" t="str">
        <f t="shared" si="2725"/>
        <v/>
      </c>
      <c r="AQ1048" s="582" t="str">
        <f t="shared" si="2725"/>
        <v/>
      </c>
      <c r="AR1048" s="582" t="str">
        <f t="shared" si="2725"/>
        <v/>
      </c>
      <c r="AS1048" s="582" t="str">
        <f t="shared" si="2725"/>
        <v/>
      </c>
      <c r="AT1048" s="582" t="str">
        <f t="shared" si="2725"/>
        <v/>
      </c>
      <c r="AU1048" s="582" t="str">
        <f t="shared" si="2725"/>
        <v/>
      </c>
      <c r="AV1048" s="582" t="str">
        <f t="shared" si="2725"/>
        <v/>
      </c>
      <c r="AW1048" s="582" t="str">
        <f t="shared" si="2725"/>
        <v/>
      </c>
      <c r="AX1048" s="582" t="str">
        <f t="shared" si="2725"/>
        <v/>
      </c>
      <c r="AY1048" s="582" t="str">
        <f t="shared" si="2725"/>
        <v/>
      </c>
      <c r="AZ1048" s="582" t="str">
        <f t="shared" si="2725"/>
        <v/>
      </c>
      <c r="BA1048" s="582" t="str">
        <f t="shared" si="2725"/>
        <v/>
      </c>
      <c r="BB1048" s="582" t="str">
        <f t="shared" si="2725"/>
        <v/>
      </c>
      <c r="BC1048" s="582" t="str">
        <f t="shared" si="2725"/>
        <v/>
      </c>
      <c r="BD1048" s="582" t="str">
        <f t="shared" si="2725"/>
        <v/>
      </c>
      <c r="BE1048" s="582" t="str">
        <f t="shared" si="2725"/>
        <v/>
      </c>
      <c r="BF1048" s="582" t="str">
        <f t="shared" si="2725"/>
        <v/>
      </c>
      <c r="BG1048" s="582" t="str">
        <f t="shared" si="2725"/>
        <v/>
      </c>
      <c r="BH1048" s="582" t="str">
        <f t="shared" si="2725"/>
        <v/>
      </c>
      <c r="BI1048" s="582" t="str">
        <f t="shared" si="2725"/>
        <v/>
      </c>
      <c r="BJ1048" s="582" t="str">
        <f t="shared" si="2725"/>
        <v/>
      </c>
      <c r="BK1048" s="582" t="str">
        <f t="shared" si="2725"/>
        <v/>
      </c>
      <c r="BL1048" s="582" t="str">
        <f t="shared" si="2725"/>
        <v/>
      </c>
      <c r="BM1048" s="582" t="str">
        <f t="shared" si="2725"/>
        <v/>
      </c>
      <c r="BN1048" s="582" t="str">
        <f t="shared" si="2725"/>
        <v/>
      </c>
      <c r="BO1048" s="582" t="str">
        <f t="shared" si="2725"/>
        <v/>
      </c>
      <c r="BP1048" s="582" t="str">
        <f t="shared" si="2725"/>
        <v/>
      </c>
      <c r="BQ1048" s="582" t="str">
        <f t="shared" si="2725"/>
        <v/>
      </c>
      <c r="BR1048" s="582" t="str">
        <f t="shared" si="2725"/>
        <v/>
      </c>
      <c r="BS1048" s="582" t="str">
        <f t="shared" si="2725"/>
        <v/>
      </c>
      <c r="BT1048" s="582" t="str">
        <f t="shared" si="2725"/>
        <v/>
      </c>
      <c r="BU1048" s="582" t="str">
        <f t="shared" si="2725"/>
        <v/>
      </c>
      <c r="BV1048" s="582" t="str">
        <f t="shared" si="2725"/>
        <v/>
      </c>
      <c r="BW1048" s="582" t="str">
        <f t="shared" si="2725"/>
        <v/>
      </c>
      <c r="BX1048" s="582" t="str">
        <f t="shared" si="2725"/>
        <v/>
      </c>
      <c r="BY1048" s="582" t="str">
        <f t="shared" si="2725"/>
        <v/>
      </c>
      <c r="BZ1048" s="582" t="str">
        <f t="shared" si="2725"/>
        <v/>
      </c>
      <c r="CA1048" s="582" t="str">
        <f t="shared" si="2725"/>
        <v/>
      </c>
      <c r="CB1048" s="582" t="str">
        <f t="shared" si="2725"/>
        <v/>
      </c>
      <c r="CC1048" s="582" t="str">
        <f t="shared" si="2725"/>
        <v/>
      </c>
      <c r="CD1048" s="582" t="str">
        <f t="shared" si="2725"/>
        <v/>
      </c>
      <c r="CE1048" s="582" t="str">
        <f t="shared" si="2725"/>
        <v/>
      </c>
      <c r="CF1048" s="582" t="str">
        <f t="shared" si="2725"/>
        <v/>
      </c>
      <c r="CG1048" s="582" t="str">
        <f t="shared" si="2725"/>
        <v/>
      </c>
      <c r="CH1048" s="582" t="str">
        <f t="shared" si="2725"/>
        <v/>
      </c>
      <c r="CI1048" s="582" t="str">
        <f t="shared" si="2725"/>
        <v/>
      </c>
      <c r="CJ1048" s="582" t="str">
        <f t="shared" si="2725"/>
        <v/>
      </c>
      <c r="CK1048" s="582" t="str">
        <f t="shared" si="2725"/>
        <v/>
      </c>
      <c r="CL1048" s="582" t="str">
        <f t="shared" si="2725"/>
        <v/>
      </c>
      <c r="CM1048" s="582" t="str">
        <f t="shared" si="2725"/>
        <v/>
      </c>
      <c r="CN1048" s="582" t="str">
        <f t="shared" ref="CN1048:DT1048" si="2726">IF(AND(CN$8&gt;=$K1046,CN$8&lt;=IF(OR($K1048="",$K1048=0),1000000,$K1048)),CN$8,"")</f>
        <v/>
      </c>
      <c r="CO1048" s="582" t="str">
        <f t="shared" si="2726"/>
        <v/>
      </c>
      <c r="CP1048" s="582" t="str">
        <f t="shared" si="2726"/>
        <v/>
      </c>
      <c r="CQ1048" s="582" t="str">
        <f t="shared" si="2726"/>
        <v/>
      </c>
      <c r="CR1048" s="582" t="str">
        <f t="shared" si="2726"/>
        <v/>
      </c>
      <c r="CS1048" s="582" t="str">
        <f t="shared" si="2726"/>
        <v/>
      </c>
      <c r="CT1048" s="582" t="str">
        <f t="shared" si="2726"/>
        <v/>
      </c>
      <c r="CU1048" s="582" t="str">
        <f t="shared" si="2726"/>
        <v/>
      </c>
      <c r="CV1048" s="582" t="str">
        <f t="shared" si="2726"/>
        <v/>
      </c>
      <c r="CW1048" s="582" t="str">
        <f t="shared" si="2726"/>
        <v/>
      </c>
      <c r="CX1048" s="582" t="str">
        <f t="shared" si="2726"/>
        <v/>
      </c>
      <c r="CY1048" s="582" t="str">
        <f t="shared" si="2726"/>
        <v/>
      </c>
      <c r="CZ1048" s="582" t="str">
        <f t="shared" si="2726"/>
        <v/>
      </c>
      <c r="DA1048" s="582" t="str">
        <f t="shared" si="2726"/>
        <v/>
      </c>
      <c r="DB1048" s="582" t="str">
        <f t="shared" si="2726"/>
        <v/>
      </c>
      <c r="DC1048" s="582" t="str">
        <f t="shared" si="2726"/>
        <v/>
      </c>
      <c r="DD1048" s="582" t="str">
        <f t="shared" si="2726"/>
        <v/>
      </c>
      <c r="DE1048" s="582" t="str">
        <f t="shared" si="2726"/>
        <v/>
      </c>
      <c r="DF1048" s="582" t="str">
        <f t="shared" si="2726"/>
        <v/>
      </c>
      <c r="DG1048" s="582" t="str">
        <f t="shared" si="2726"/>
        <v/>
      </c>
      <c r="DH1048" s="582" t="str">
        <f t="shared" si="2726"/>
        <v/>
      </c>
      <c r="DI1048" s="582" t="str">
        <f t="shared" si="2726"/>
        <v/>
      </c>
      <c r="DJ1048" s="582" t="str">
        <f t="shared" si="2726"/>
        <v/>
      </c>
      <c r="DK1048" s="582" t="str">
        <f t="shared" si="2726"/>
        <v/>
      </c>
      <c r="DL1048" s="582" t="str">
        <f t="shared" si="2726"/>
        <v/>
      </c>
      <c r="DM1048" s="582" t="str">
        <f t="shared" si="2726"/>
        <v/>
      </c>
      <c r="DN1048" s="582" t="str">
        <f t="shared" si="2726"/>
        <v/>
      </c>
      <c r="DO1048" s="582" t="str">
        <f t="shared" si="2726"/>
        <v/>
      </c>
      <c r="DP1048" s="582" t="str">
        <f t="shared" si="2726"/>
        <v/>
      </c>
      <c r="DQ1048" s="582" t="str">
        <f t="shared" si="2726"/>
        <v/>
      </c>
      <c r="DR1048" s="582" t="str">
        <f t="shared" si="2726"/>
        <v/>
      </c>
      <c r="DS1048" s="582" t="str">
        <f t="shared" si="2726"/>
        <v/>
      </c>
      <c r="DT1048" s="582" t="str">
        <f t="shared" si="2726"/>
        <v/>
      </c>
      <c r="DU1048" s="18"/>
      <c r="DV1048" s="18"/>
    </row>
    <row r="1049" spans="1:126" ht="4.2" customHeight="1">
      <c r="A1049" s="1"/>
      <c r="B1049" s="1"/>
      <c r="C1049" s="1"/>
      <c r="D1049" s="1"/>
      <c r="E1049" s="261"/>
      <c r="F1049" s="47"/>
      <c r="G1049" s="229"/>
      <c r="H1049" s="1"/>
      <c r="I1049" s="1"/>
      <c r="J1049" s="1"/>
      <c r="K1049" s="1"/>
      <c r="L1049" s="1"/>
      <c r="M1049" s="5"/>
      <c r="N1049" s="1"/>
      <c r="O1049" s="1"/>
      <c r="P1049" s="5"/>
      <c r="Q1049" s="1"/>
      <c r="R1049" s="1"/>
      <c r="S1049" s="5"/>
      <c r="T1049" s="7"/>
      <c r="U1049" s="23"/>
      <c r="V1049" s="1"/>
      <c r="W1049" s="11"/>
      <c r="X1049" s="10"/>
      <c r="Y1049" s="45"/>
      <c r="Z1049" s="92"/>
      <c r="AA1049" s="93"/>
      <c r="AB1049" s="93"/>
      <c r="AC1049" s="93"/>
      <c r="AD1049" s="93"/>
      <c r="AE1049" s="93"/>
      <c r="AF1049" s="93"/>
      <c r="AG1049" s="93"/>
      <c r="AH1049" s="93"/>
      <c r="AI1049" s="93"/>
      <c r="AJ1049" s="93"/>
      <c r="AK1049" s="93"/>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c r="BF1049" s="93"/>
      <c r="BG1049" s="93"/>
      <c r="BH1049" s="93"/>
      <c r="BI1049" s="93"/>
      <c r="BJ1049" s="93"/>
      <c r="BK1049" s="93"/>
      <c r="BL1049" s="93"/>
      <c r="BM1049" s="93"/>
      <c r="BN1049" s="93"/>
      <c r="BO1049" s="93"/>
      <c r="BP1049" s="93"/>
      <c r="BQ1049" s="93"/>
      <c r="BR1049" s="93"/>
      <c r="BS1049" s="93"/>
      <c r="BT1049" s="93"/>
      <c r="BU1049" s="93"/>
      <c r="BV1049" s="93"/>
      <c r="BW1049" s="93"/>
      <c r="BX1049" s="93"/>
      <c r="BY1049" s="93"/>
      <c r="BZ1049" s="93"/>
      <c r="CA1049" s="93"/>
      <c r="CB1049" s="93"/>
      <c r="CC1049" s="93"/>
      <c r="CD1049" s="93"/>
      <c r="CE1049" s="93"/>
      <c r="CF1049" s="93"/>
      <c r="CG1049" s="93"/>
      <c r="CH1049" s="93"/>
      <c r="CI1049" s="93"/>
      <c r="CJ1049" s="93"/>
      <c r="CK1049" s="93"/>
      <c r="CL1049" s="93"/>
      <c r="CM1049" s="93"/>
      <c r="CN1049" s="93"/>
      <c r="CO1049" s="93"/>
      <c r="CP1049" s="93"/>
      <c r="CQ1049" s="93"/>
      <c r="CR1049" s="93"/>
      <c r="CS1049" s="93"/>
      <c r="CT1049" s="93"/>
      <c r="CU1049" s="93"/>
      <c r="CV1049" s="93"/>
      <c r="CW1049" s="93"/>
      <c r="CX1049" s="93"/>
      <c r="CY1049" s="93"/>
      <c r="CZ1049" s="93"/>
      <c r="DA1049" s="93"/>
      <c r="DB1049" s="93"/>
      <c r="DC1049" s="93"/>
      <c r="DD1049" s="93"/>
      <c r="DE1049" s="93"/>
      <c r="DF1049" s="93"/>
      <c r="DG1049" s="93"/>
      <c r="DH1049" s="93"/>
      <c r="DI1049" s="93"/>
      <c r="DJ1049" s="93"/>
      <c r="DK1049" s="93"/>
      <c r="DL1049" s="93"/>
      <c r="DM1049" s="93"/>
      <c r="DN1049" s="93"/>
      <c r="DO1049" s="93"/>
      <c r="DP1049" s="93"/>
      <c r="DQ1049" s="93"/>
      <c r="DR1049" s="93"/>
      <c r="DS1049" s="93"/>
      <c r="DT1049" s="93"/>
      <c r="DU1049" s="1"/>
      <c r="DV1049" s="1"/>
    </row>
    <row r="1050" spans="1:126" s="22" customFormat="1">
      <c r="A1050" s="18"/>
      <c r="B1050" s="242" t="s">
        <v>131</v>
      </c>
      <c r="C1050" s="18"/>
      <c r="D1050" s="18"/>
      <c r="E1050" s="267"/>
      <c r="F1050" s="51"/>
      <c r="G1050" s="230"/>
      <c r="H1050" s="18"/>
      <c r="I1050" s="243" t="s">
        <v>132</v>
      </c>
      <c r="J1050" s="18"/>
      <c r="K1050" s="18"/>
      <c r="L1050" s="18"/>
      <c r="M1050" s="19"/>
      <c r="N1050" s="196" t="s">
        <v>141</v>
      </c>
      <c r="O1050" s="18"/>
      <c r="P1050" s="19"/>
      <c r="Q1050" s="18" t="s">
        <v>69</v>
      </c>
      <c r="R1050" s="18"/>
      <c r="S1050" s="19" t="s">
        <v>6</v>
      </c>
      <c r="T1050" s="205"/>
      <c r="U1050" s="25" t="s">
        <v>7</v>
      </c>
      <c r="V1050" s="18"/>
      <c r="W1050" s="20"/>
      <c r="X1050" s="21"/>
      <c r="Y1050" s="46"/>
      <c r="Z1050" s="95"/>
      <c r="AA1050" s="96"/>
      <c r="AB1050" s="96"/>
      <c r="AC1050" s="96"/>
      <c r="AD1050" s="96"/>
      <c r="AE1050" s="96"/>
      <c r="AF1050" s="96"/>
      <c r="AG1050" s="96"/>
      <c r="AH1050" s="96"/>
      <c r="AI1050" s="96"/>
      <c r="AJ1050" s="96"/>
      <c r="AK1050" s="96"/>
      <c r="AL1050" s="96"/>
      <c r="AM1050" s="96"/>
      <c r="AN1050" s="96"/>
      <c r="AO1050" s="96"/>
      <c r="AP1050" s="96"/>
      <c r="AQ1050" s="96"/>
      <c r="AR1050" s="96"/>
      <c r="AS1050" s="96"/>
      <c r="AT1050" s="96"/>
      <c r="AU1050" s="96"/>
      <c r="AV1050" s="96"/>
      <c r="AW1050" s="96"/>
      <c r="AX1050" s="96"/>
      <c r="AY1050" s="96"/>
      <c r="AZ1050" s="96"/>
      <c r="BA1050" s="96"/>
      <c r="BB1050" s="96"/>
      <c r="BC1050" s="96"/>
      <c r="BD1050" s="96"/>
      <c r="BE1050" s="96"/>
      <c r="BF1050" s="96"/>
      <c r="BG1050" s="96"/>
      <c r="BH1050" s="96"/>
      <c r="BI1050" s="96"/>
      <c r="BJ1050" s="96"/>
      <c r="BK1050" s="96"/>
      <c r="BL1050" s="96"/>
      <c r="BM1050" s="96"/>
      <c r="BN1050" s="96"/>
      <c r="BO1050" s="96"/>
      <c r="BP1050" s="96"/>
      <c r="BQ1050" s="96"/>
      <c r="BR1050" s="96"/>
      <c r="BS1050" s="96"/>
      <c r="BT1050" s="96"/>
      <c r="BU1050" s="96"/>
      <c r="BV1050" s="96"/>
      <c r="BW1050" s="96"/>
      <c r="BX1050" s="96"/>
      <c r="BY1050" s="96"/>
      <c r="BZ1050" s="96"/>
      <c r="CA1050" s="96"/>
      <c r="CB1050" s="96"/>
      <c r="CC1050" s="96"/>
      <c r="CD1050" s="96"/>
      <c r="CE1050" s="96"/>
      <c r="CF1050" s="96"/>
      <c r="CG1050" s="96"/>
      <c r="CH1050" s="96"/>
      <c r="CI1050" s="96"/>
      <c r="CJ1050" s="96"/>
      <c r="CK1050" s="96"/>
      <c r="CL1050" s="96"/>
      <c r="CM1050" s="96"/>
      <c r="CN1050" s="96"/>
      <c r="CO1050" s="96"/>
      <c r="CP1050" s="96"/>
      <c r="CQ1050" s="96"/>
      <c r="CR1050" s="96"/>
      <c r="CS1050" s="96"/>
      <c r="CT1050" s="96"/>
      <c r="CU1050" s="96"/>
      <c r="CV1050" s="96"/>
      <c r="CW1050" s="96"/>
      <c r="CX1050" s="96"/>
      <c r="CY1050" s="96"/>
      <c r="CZ1050" s="96"/>
      <c r="DA1050" s="96"/>
      <c r="DB1050" s="96"/>
      <c r="DC1050" s="96"/>
      <c r="DD1050" s="96"/>
      <c r="DE1050" s="96"/>
      <c r="DF1050" s="96"/>
      <c r="DG1050" s="96"/>
      <c r="DH1050" s="96"/>
      <c r="DI1050" s="96"/>
      <c r="DJ1050" s="96"/>
      <c r="DK1050" s="96"/>
      <c r="DL1050" s="96"/>
      <c r="DM1050" s="96"/>
      <c r="DN1050" s="96"/>
      <c r="DO1050" s="96"/>
      <c r="DP1050" s="96"/>
      <c r="DQ1050" s="96"/>
      <c r="DR1050" s="96"/>
      <c r="DS1050" s="96"/>
      <c r="DT1050" s="96"/>
      <c r="DU1050" s="18"/>
      <c r="DV1050" s="18"/>
    </row>
    <row r="1051" spans="1:126" ht="4.2" customHeight="1">
      <c r="A1051" s="1"/>
      <c r="B1051" s="1"/>
      <c r="C1051" s="1"/>
      <c r="D1051" s="1"/>
      <c r="E1051" s="261"/>
      <c r="F1051" s="47"/>
      <c r="G1051" s="229"/>
      <c r="H1051" s="1"/>
      <c r="I1051" s="1"/>
      <c r="J1051" s="1"/>
      <c r="K1051" s="1"/>
      <c r="L1051" s="1"/>
      <c r="M1051" s="5"/>
      <c r="N1051" s="1"/>
      <c r="O1051" s="1"/>
      <c r="P1051" s="5"/>
      <c r="Q1051" s="1"/>
      <c r="R1051" s="1"/>
      <c r="S1051" s="5"/>
      <c r="T1051" s="7"/>
      <c r="U1051" s="23"/>
      <c r="V1051" s="1"/>
      <c r="W1051" s="11"/>
      <c r="X1051" s="10"/>
      <c r="Y1051" s="45"/>
      <c r="Z1051" s="92"/>
      <c r="AA1051" s="93"/>
      <c r="AB1051" s="93"/>
      <c r="AC1051" s="93"/>
      <c r="AD1051" s="93"/>
      <c r="AE1051" s="93"/>
      <c r="AF1051" s="93"/>
      <c r="AG1051" s="93"/>
      <c r="AH1051" s="93"/>
      <c r="AI1051" s="93"/>
      <c r="AJ1051" s="93"/>
      <c r="AK1051" s="93"/>
      <c r="AL1051" s="93"/>
      <c r="AM1051" s="93"/>
      <c r="AN1051" s="93"/>
      <c r="AO1051" s="93"/>
      <c r="AP1051" s="93"/>
      <c r="AQ1051" s="93"/>
      <c r="AR1051" s="93"/>
      <c r="AS1051" s="93"/>
      <c r="AT1051" s="93"/>
      <c r="AU1051" s="93"/>
      <c r="AV1051" s="93"/>
      <c r="AW1051" s="93"/>
      <c r="AX1051" s="93"/>
      <c r="AY1051" s="93"/>
      <c r="AZ1051" s="93"/>
      <c r="BA1051" s="93"/>
      <c r="BB1051" s="93"/>
      <c r="BC1051" s="93"/>
      <c r="BD1051" s="93"/>
      <c r="BE1051" s="93"/>
      <c r="BF1051" s="93"/>
      <c r="BG1051" s="93"/>
      <c r="BH1051" s="93"/>
      <c r="BI1051" s="93"/>
      <c r="BJ1051" s="93"/>
      <c r="BK1051" s="93"/>
      <c r="BL1051" s="93"/>
      <c r="BM1051" s="93"/>
      <c r="BN1051" s="93"/>
      <c r="BO1051" s="93"/>
      <c r="BP1051" s="93"/>
      <c r="BQ1051" s="93"/>
      <c r="BR1051" s="93"/>
      <c r="BS1051" s="93"/>
      <c r="BT1051" s="93"/>
      <c r="BU1051" s="93"/>
      <c r="BV1051" s="93"/>
      <c r="BW1051" s="93"/>
      <c r="BX1051" s="93"/>
      <c r="BY1051" s="93"/>
      <c r="BZ1051" s="93"/>
      <c r="CA1051" s="93"/>
      <c r="CB1051" s="93"/>
      <c r="CC1051" s="93"/>
      <c r="CD1051" s="93"/>
      <c r="CE1051" s="93"/>
      <c r="CF1051" s="93"/>
      <c r="CG1051" s="93"/>
      <c r="CH1051" s="93"/>
      <c r="CI1051" s="93"/>
      <c r="CJ1051" s="93"/>
      <c r="CK1051" s="93"/>
      <c r="CL1051" s="93"/>
      <c r="CM1051" s="93"/>
      <c r="CN1051" s="93"/>
      <c r="CO1051" s="93"/>
      <c r="CP1051" s="93"/>
      <c r="CQ1051" s="93"/>
      <c r="CR1051" s="93"/>
      <c r="CS1051" s="93"/>
      <c r="CT1051" s="93"/>
      <c r="CU1051" s="93"/>
      <c r="CV1051" s="93"/>
      <c r="CW1051" s="93"/>
      <c r="CX1051" s="93"/>
      <c r="CY1051" s="93"/>
      <c r="CZ1051" s="93"/>
      <c r="DA1051" s="93"/>
      <c r="DB1051" s="93"/>
      <c r="DC1051" s="93"/>
      <c r="DD1051" s="93"/>
      <c r="DE1051" s="93"/>
      <c r="DF1051" s="93"/>
      <c r="DG1051" s="93"/>
      <c r="DH1051" s="93"/>
      <c r="DI1051" s="93"/>
      <c r="DJ1051" s="93"/>
      <c r="DK1051" s="93"/>
      <c r="DL1051" s="93"/>
      <c r="DM1051" s="93"/>
      <c r="DN1051" s="93"/>
      <c r="DO1051" s="93"/>
      <c r="DP1051" s="93"/>
      <c r="DQ1051" s="93"/>
      <c r="DR1051" s="93"/>
      <c r="DS1051" s="93"/>
      <c r="DT1051" s="93"/>
      <c r="DU1051" s="1"/>
      <c r="DV1051" s="1"/>
    </row>
    <row r="1052" spans="1:126" s="4" customFormat="1">
      <c r="A1052" s="3"/>
      <c r="B1052" s="257" t="s">
        <v>129</v>
      </c>
      <c r="C1052" s="3"/>
      <c r="D1052" s="3"/>
      <c r="E1052" s="9"/>
      <c r="F1052" s="50"/>
      <c r="G1052" s="230"/>
      <c r="H1052" s="12" t="str">
        <f>B1052&amp;N1044</f>
        <v>Учет - Аренда офиса</v>
      </c>
      <c r="I1052" s="12"/>
      <c r="J1052" s="3"/>
      <c r="K1052" s="3"/>
      <c r="L1052" s="3"/>
      <c r="M1052" s="5"/>
      <c r="N1052" s="35" t="str">
        <f>Главная!$Y$8</f>
        <v>итого</v>
      </c>
      <c r="O1052" s="35"/>
      <c r="P1052" s="5"/>
      <c r="Q1052" s="35" t="s">
        <v>25</v>
      </c>
      <c r="R1052" s="35"/>
      <c r="S1052" s="19" t="s">
        <v>6</v>
      </c>
      <c r="T1052" s="306"/>
      <c r="U1052" s="23" t="s">
        <v>7</v>
      </c>
      <c r="V1052" s="35"/>
      <c r="W1052" s="37">
        <f>SUM($Y1052:$DU1052)</f>
        <v>0</v>
      </c>
      <c r="X1052" s="37"/>
      <c r="Y1052" s="45"/>
      <c r="Z1052" s="98"/>
      <c r="AA1052" s="99">
        <f>IF(AA1048="",0,IF(AA1046=1,$T1044,IF($T1046=справочники!$E$9,$T1044+$T1048*INT((AA1046-1)/IF(OR($T1050=0,$T1050=""),1,$T1050)),IF($T1046=справочники!$E$10,$T1044*POWER($T1048,INT((AA1046-1)/IF(OR($T1050=0,$T1050=""),1,$T1050))),IF($T1046=справочники!$E$11,POWER($T1044,1+$T1048*INT((AA1046-1)/IF(OR($T1050=0,$T1050=""),1,$T1050))),0)))))</f>
        <v>0</v>
      </c>
      <c r="AB1052" s="99">
        <f>IF(AB1048="",0,IF(AB1046=1,$T1044,IF($T1046=справочники!$E$9,$T1044+$T1048*INT((AB1046-1)/IF(OR($T1050=0,$T1050=""),1,$T1050)),IF($T1046=справочники!$E$10,$T1044*POWER($T1048,INT((AB1046-1)/IF(OR($T1050=0,$T1050=""),1,$T1050))),IF($T1046=справочники!$E$11,POWER($T1044,1+$T1048*INT((AB1046-1)/IF(OR($T1050=0,$T1050=""),1,$T1050))),0)))))</f>
        <v>0</v>
      </c>
      <c r="AC1052" s="99">
        <f>IF(AC1048="",0,IF(AC1046=1,$T1044,IF($T1046=справочники!$E$9,$T1044+$T1048*INT((AC1046-1)/IF(OR($T1050=0,$T1050=""),1,$T1050)),IF($T1046=справочники!$E$10,$T1044*POWER($T1048,INT((AC1046-1)/IF(OR($T1050=0,$T1050=""),1,$T1050))),IF($T1046=справочники!$E$11,POWER($T1044,1+$T1048*INT((AC1046-1)/IF(OR($T1050=0,$T1050=""),1,$T1050))),0)))))</f>
        <v>0</v>
      </c>
      <c r="AD1052" s="99">
        <f>IF(AD1048="",0,IF(AD1046=1,$T1044,IF($T1046=справочники!$E$9,$T1044+$T1048*INT((AD1046-1)/IF(OR($T1050=0,$T1050=""),1,$T1050)),IF($T1046=справочники!$E$10,$T1044*POWER($T1048,INT((AD1046-1)/IF(OR($T1050=0,$T1050=""),1,$T1050))),IF($T1046=справочники!$E$11,POWER($T1044,1+$T1048*INT((AD1046-1)/IF(OR($T1050=0,$T1050=""),1,$T1050))),0)))))</f>
        <v>0</v>
      </c>
      <c r="AE1052" s="99">
        <f>IF(AE1048="",0,IF(AE1046=1,$T1044,IF($T1046=справочники!$E$9,$T1044+$T1048*INT((AE1046-1)/IF(OR($T1050=0,$T1050=""),1,$T1050)),IF($T1046=справочники!$E$10,$T1044*POWER($T1048,INT((AE1046-1)/IF(OR($T1050=0,$T1050=""),1,$T1050))),IF($T1046=справочники!$E$11,POWER($T1044,1+$T1048*INT((AE1046-1)/IF(OR($T1050=0,$T1050=""),1,$T1050))),0)))))</f>
        <v>0</v>
      </c>
      <c r="AF1052" s="99">
        <f>IF(AF1048="",0,IF(AF1046=1,$T1044,IF($T1046=справочники!$E$9,$T1044+$T1048*INT((AF1046-1)/IF(OR($T1050=0,$T1050=""),1,$T1050)),IF($T1046=справочники!$E$10,$T1044*POWER($T1048,INT((AF1046-1)/IF(OR($T1050=0,$T1050=""),1,$T1050))),IF($T1046=справочники!$E$11,POWER($T1044,1+$T1048*INT((AF1046-1)/IF(OR($T1050=0,$T1050=""),1,$T1050))),0)))))</f>
        <v>0</v>
      </c>
      <c r="AG1052" s="99">
        <f>IF(AG1048="",0,IF(AG1046=1,$T1044,IF($T1046=справочники!$E$9,$T1044+$T1048*INT((AG1046-1)/IF(OR($T1050=0,$T1050=""),1,$T1050)),IF($T1046=справочники!$E$10,$T1044*POWER($T1048,INT((AG1046-1)/IF(OR($T1050=0,$T1050=""),1,$T1050))),IF($T1046=справочники!$E$11,POWER($T1044,1+$T1048*INT((AG1046-1)/IF(OR($T1050=0,$T1050=""),1,$T1050))),0)))))</f>
        <v>0</v>
      </c>
      <c r="AH1052" s="99">
        <f>IF(AH1048="",0,IF(AH1046=1,$T1044,IF($T1046=справочники!$E$9,$T1044+$T1048*INT((AH1046-1)/IF(OR($T1050=0,$T1050=""),1,$T1050)),IF($T1046=справочники!$E$10,$T1044*POWER($T1048,INT((AH1046-1)/IF(OR($T1050=0,$T1050=""),1,$T1050))),IF($T1046=справочники!$E$11,POWER($T1044,1+$T1048*INT((AH1046-1)/IF(OR($T1050=0,$T1050=""),1,$T1050))),0)))))</f>
        <v>0</v>
      </c>
      <c r="AI1052" s="99">
        <f>IF(AI1048="",0,IF(AI1046=1,$T1044,IF($T1046=справочники!$E$9,$T1044+$T1048*INT((AI1046-1)/IF(OR($T1050=0,$T1050=""),1,$T1050)),IF($T1046=справочники!$E$10,$T1044*POWER($T1048,INT((AI1046-1)/IF(OR($T1050=0,$T1050=""),1,$T1050))),IF($T1046=справочники!$E$11,POWER($T1044,1+$T1048*INT((AI1046-1)/IF(OR($T1050=0,$T1050=""),1,$T1050))),0)))))</f>
        <v>0</v>
      </c>
      <c r="AJ1052" s="99">
        <f>IF(AJ1048="",0,IF(AJ1046=1,$T1044,IF($T1046=справочники!$E$9,$T1044+$T1048*INT((AJ1046-1)/IF(OR($T1050=0,$T1050=""),1,$T1050)),IF($T1046=справочники!$E$10,$T1044*POWER($T1048,INT((AJ1046-1)/IF(OR($T1050=0,$T1050=""),1,$T1050))),IF($T1046=справочники!$E$11,POWER($T1044,1+$T1048*INT((AJ1046-1)/IF(OR($T1050=0,$T1050=""),1,$T1050))),0)))))</f>
        <v>0</v>
      </c>
      <c r="AK1052" s="99">
        <f>IF(AK1048="",0,IF(AK1046=1,$T1044,IF($T1046=справочники!$E$9,$T1044+$T1048*INT((AK1046-1)/IF(OR($T1050=0,$T1050=""),1,$T1050)),IF($T1046=справочники!$E$10,$T1044*POWER($T1048,INT((AK1046-1)/IF(OR($T1050=0,$T1050=""),1,$T1050))),IF($T1046=справочники!$E$11,POWER($T1044,1+$T1048*INT((AK1046-1)/IF(OR($T1050=0,$T1050=""),1,$T1050))),0)))))</f>
        <v>0</v>
      </c>
      <c r="AL1052" s="99">
        <f>IF(AL1048="",0,IF(AL1046=1,$T1044,IF($T1046=справочники!$E$9,$T1044+$T1048*INT((AL1046-1)/IF(OR($T1050=0,$T1050=""),1,$T1050)),IF($T1046=справочники!$E$10,$T1044*POWER($T1048,INT((AL1046-1)/IF(OR($T1050=0,$T1050=""),1,$T1050))),IF($T1046=справочники!$E$11,POWER($T1044,1+$T1048*INT((AL1046-1)/IF(OR($T1050=0,$T1050=""),1,$T1050))),0)))))</f>
        <v>0</v>
      </c>
      <c r="AM1052" s="99">
        <f>IF(AM1048="",0,IF(AM1046=1,$T1044,IF($T1046=справочники!$E$9,$T1044+$T1048*INT((AM1046-1)/IF(OR($T1050=0,$T1050=""),1,$T1050)),IF($T1046=справочники!$E$10,$T1044*POWER($T1048,INT((AM1046-1)/IF(OR($T1050=0,$T1050=""),1,$T1050))),IF($T1046=справочники!$E$11,POWER($T1044,1+$T1048*INT((AM1046-1)/IF(OR($T1050=0,$T1050=""),1,$T1050))),0)))))</f>
        <v>0</v>
      </c>
      <c r="AN1052" s="99">
        <f>IF(AN1048="",0,IF(AN1046=1,$T1044,IF($T1046=справочники!$E$9,$T1044+$T1048*INT((AN1046-1)/IF(OR($T1050=0,$T1050=""),1,$T1050)),IF($T1046=справочники!$E$10,$T1044*POWER($T1048,INT((AN1046-1)/IF(OR($T1050=0,$T1050=""),1,$T1050))),IF($T1046=справочники!$E$11,POWER($T1044,1+$T1048*INT((AN1046-1)/IF(OR($T1050=0,$T1050=""),1,$T1050))),0)))))</f>
        <v>0</v>
      </c>
      <c r="AO1052" s="99">
        <f>IF(AO1048="",0,IF(AO1046=1,$T1044,IF($T1046=справочники!$E$9,$T1044+$T1048*INT((AO1046-1)/IF(OR($T1050=0,$T1050=""),1,$T1050)),IF($T1046=справочники!$E$10,$T1044*POWER($T1048,INT((AO1046-1)/IF(OR($T1050=0,$T1050=""),1,$T1050))),IF($T1046=справочники!$E$11,POWER($T1044,1+$T1048*INT((AO1046-1)/IF(OR($T1050=0,$T1050=""),1,$T1050))),0)))))</f>
        <v>0</v>
      </c>
      <c r="AP1052" s="99">
        <f>IF(AP1048="",0,IF(AP1046=1,$T1044,IF($T1046=справочники!$E$9,$T1044+$T1048*INT((AP1046-1)/IF(OR($T1050=0,$T1050=""),1,$T1050)),IF($T1046=справочники!$E$10,$T1044*POWER($T1048,INT((AP1046-1)/IF(OR($T1050=0,$T1050=""),1,$T1050))),IF($T1046=справочники!$E$11,POWER($T1044,1+$T1048*INT((AP1046-1)/IF(OR($T1050=0,$T1050=""),1,$T1050))),0)))))</f>
        <v>0</v>
      </c>
      <c r="AQ1052" s="99">
        <f>IF(AQ1048="",0,IF(AQ1046=1,$T1044,IF($T1046=справочники!$E$9,$T1044+$T1048*INT((AQ1046-1)/IF(OR($T1050=0,$T1050=""),1,$T1050)),IF($T1046=справочники!$E$10,$T1044*POWER($T1048,INT((AQ1046-1)/IF(OR($T1050=0,$T1050=""),1,$T1050))),IF($T1046=справочники!$E$11,POWER($T1044,1+$T1048*INT((AQ1046-1)/IF(OR($T1050=0,$T1050=""),1,$T1050))),0)))))</f>
        <v>0</v>
      </c>
      <c r="AR1052" s="99">
        <f>IF(AR1048="",0,IF(AR1046=1,$T1044,IF($T1046=справочники!$E$9,$T1044+$T1048*INT((AR1046-1)/IF(OR($T1050=0,$T1050=""),1,$T1050)),IF($T1046=справочники!$E$10,$T1044*POWER($T1048,INT((AR1046-1)/IF(OR($T1050=0,$T1050=""),1,$T1050))),IF($T1046=справочники!$E$11,POWER($T1044,1+$T1048*INT((AR1046-1)/IF(OR($T1050=0,$T1050=""),1,$T1050))),0)))))</f>
        <v>0</v>
      </c>
      <c r="AS1052" s="99">
        <f>IF(AS1048="",0,IF(AS1046=1,$T1044,IF($T1046=справочники!$E$9,$T1044+$T1048*INT((AS1046-1)/IF(OR($T1050=0,$T1050=""),1,$T1050)),IF($T1046=справочники!$E$10,$T1044*POWER($T1048,INT((AS1046-1)/IF(OR($T1050=0,$T1050=""),1,$T1050))),IF($T1046=справочники!$E$11,POWER($T1044,1+$T1048*INT((AS1046-1)/IF(OR($T1050=0,$T1050=""),1,$T1050))),0)))))</f>
        <v>0</v>
      </c>
      <c r="AT1052" s="99">
        <f>IF(AT1048="",0,IF(AT1046=1,$T1044,IF($T1046=справочники!$E$9,$T1044+$T1048*INT((AT1046-1)/IF(OR($T1050=0,$T1050=""),1,$T1050)),IF($T1046=справочники!$E$10,$T1044*POWER($T1048,INT((AT1046-1)/IF(OR($T1050=0,$T1050=""),1,$T1050))),IF($T1046=справочники!$E$11,POWER($T1044,1+$T1048*INT((AT1046-1)/IF(OR($T1050=0,$T1050=""),1,$T1050))),0)))))</f>
        <v>0</v>
      </c>
      <c r="AU1052" s="99">
        <f>IF(AU1048="",0,IF(AU1046=1,$T1044,IF($T1046=справочники!$E$9,$T1044+$T1048*INT((AU1046-1)/IF(OR($T1050=0,$T1050=""),1,$T1050)),IF($T1046=справочники!$E$10,$T1044*POWER($T1048,INT((AU1046-1)/IF(OR($T1050=0,$T1050=""),1,$T1050))),IF($T1046=справочники!$E$11,POWER($T1044,1+$T1048*INT((AU1046-1)/IF(OR($T1050=0,$T1050=""),1,$T1050))),0)))))</f>
        <v>0</v>
      </c>
      <c r="AV1052" s="99">
        <f>IF(AV1048="",0,IF(AV1046=1,$T1044,IF($T1046=справочники!$E$9,$T1044+$T1048*INT((AV1046-1)/IF(OR($T1050=0,$T1050=""),1,$T1050)),IF($T1046=справочники!$E$10,$T1044*POWER($T1048,INT((AV1046-1)/IF(OR($T1050=0,$T1050=""),1,$T1050))),IF($T1046=справочники!$E$11,POWER($T1044,1+$T1048*INT((AV1046-1)/IF(OR($T1050=0,$T1050=""),1,$T1050))),0)))))</f>
        <v>0</v>
      </c>
      <c r="AW1052" s="99">
        <f>IF(AW1048="",0,IF(AW1046=1,$T1044,IF($T1046=справочники!$E$9,$T1044+$T1048*INT((AW1046-1)/IF(OR($T1050=0,$T1050=""),1,$T1050)),IF($T1046=справочники!$E$10,$T1044*POWER($T1048,INT((AW1046-1)/IF(OR($T1050=0,$T1050=""),1,$T1050))),IF($T1046=справочники!$E$11,POWER($T1044,1+$T1048*INT((AW1046-1)/IF(OR($T1050=0,$T1050=""),1,$T1050))),0)))))</f>
        <v>0</v>
      </c>
      <c r="AX1052" s="99">
        <f>IF(AX1048="",0,IF(AX1046=1,$T1044,IF($T1046=справочники!$E$9,$T1044+$T1048*INT((AX1046-1)/IF(OR($T1050=0,$T1050=""),1,$T1050)),IF($T1046=справочники!$E$10,$T1044*POWER($T1048,INT((AX1046-1)/IF(OR($T1050=0,$T1050=""),1,$T1050))),IF($T1046=справочники!$E$11,POWER($T1044,1+$T1048*INT((AX1046-1)/IF(OR($T1050=0,$T1050=""),1,$T1050))),0)))))</f>
        <v>0</v>
      </c>
      <c r="AY1052" s="99">
        <f>IF(AY1048="",0,IF(AY1046=1,$T1044,IF($T1046=справочники!$E$9,$T1044+$T1048*INT((AY1046-1)/IF(OR($T1050=0,$T1050=""),1,$T1050)),IF($T1046=справочники!$E$10,$T1044*POWER($T1048,INT((AY1046-1)/IF(OR($T1050=0,$T1050=""),1,$T1050))),IF($T1046=справочники!$E$11,POWER($T1044,1+$T1048*INT((AY1046-1)/IF(OR($T1050=0,$T1050=""),1,$T1050))),0)))))</f>
        <v>0</v>
      </c>
      <c r="AZ1052" s="99">
        <f>IF(AZ1048="",0,IF(AZ1046=1,$T1044,IF($T1046=справочники!$E$9,$T1044+$T1048*INT((AZ1046-1)/IF(OR($T1050=0,$T1050=""),1,$T1050)),IF($T1046=справочники!$E$10,$T1044*POWER($T1048,INT((AZ1046-1)/IF(OR($T1050=0,$T1050=""),1,$T1050))),IF($T1046=справочники!$E$11,POWER($T1044,1+$T1048*INT((AZ1046-1)/IF(OR($T1050=0,$T1050=""),1,$T1050))),0)))))</f>
        <v>0</v>
      </c>
      <c r="BA1052" s="99">
        <f>IF(BA1048="",0,IF(BA1046=1,$T1044,IF($T1046=справочники!$E$9,$T1044+$T1048*INT((BA1046-1)/IF(OR($T1050=0,$T1050=""),1,$T1050)),IF($T1046=справочники!$E$10,$T1044*POWER($T1048,INT((BA1046-1)/IF(OR($T1050=0,$T1050=""),1,$T1050))),IF($T1046=справочники!$E$11,POWER($T1044,1+$T1048*INT((BA1046-1)/IF(OR($T1050=0,$T1050=""),1,$T1050))),0)))))</f>
        <v>0</v>
      </c>
      <c r="BB1052" s="99">
        <f>IF(BB1048="",0,IF(BB1046=1,$T1044,IF($T1046=справочники!$E$9,$T1044+$T1048*INT((BB1046-1)/IF(OR($T1050=0,$T1050=""),1,$T1050)),IF($T1046=справочники!$E$10,$T1044*POWER($T1048,INT((BB1046-1)/IF(OR($T1050=0,$T1050=""),1,$T1050))),IF($T1046=справочники!$E$11,POWER($T1044,1+$T1048*INT((BB1046-1)/IF(OR($T1050=0,$T1050=""),1,$T1050))),0)))))</f>
        <v>0</v>
      </c>
      <c r="BC1052" s="99">
        <f>IF(BC1048="",0,IF(BC1046=1,$T1044,IF($T1046=справочники!$E$9,$T1044+$T1048*INT((BC1046-1)/IF(OR($T1050=0,$T1050=""),1,$T1050)),IF($T1046=справочники!$E$10,$T1044*POWER($T1048,INT((BC1046-1)/IF(OR($T1050=0,$T1050=""),1,$T1050))),IF($T1046=справочники!$E$11,POWER($T1044,1+$T1048*INT((BC1046-1)/IF(OR($T1050=0,$T1050=""),1,$T1050))),0)))))</f>
        <v>0</v>
      </c>
      <c r="BD1052" s="99">
        <f>IF(BD1048="",0,IF(BD1046=1,$T1044,IF($T1046=справочники!$E$9,$T1044+$T1048*INT((BD1046-1)/IF(OR($T1050=0,$T1050=""),1,$T1050)),IF($T1046=справочники!$E$10,$T1044*POWER($T1048,INT((BD1046-1)/IF(OR($T1050=0,$T1050=""),1,$T1050))),IF($T1046=справочники!$E$11,POWER($T1044,1+$T1048*INT((BD1046-1)/IF(OR($T1050=0,$T1050=""),1,$T1050))),0)))))</f>
        <v>0</v>
      </c>
      <c r="BE1052" s="99">
        <f>IF(BE1048="",0,IF(BE1046=1,$T1044,IF($T1046=справочники!$E$9,$T1044+$T1048*INT((BE1046-1)/IF(OR($T1050=0,$T1050=""),1,$T1050)),IF($T1046=справочники!$E$10,$T1044*POWER($T1048,INT((BE1046-1)/IF(OR($T1050=0,$T1050=""),1,$T1050))),IF($T1046=справочники!$E$11,POWER($T1044,1+$T1048*INT((BE1046-1)/IF(OR($T1050=0,$T1050=""),1,$T1050))),0)))))</f>
        <v>0</v>
      </c>
      <c r="BF1052" s="99">
        <f>IF(BF1048="",0,IF(BF1046=1,$T1044,IF($T1046=справочники!$E$9,$T1044+$T1048*INT((BF1046-1)/IF(OR($T1050=0,$T1050=""),1,$T1050)),IF($T1046=справочники!$E$10,$T1044*POWER($T1048,INT((BF1046-1)/IF(OR($T1050=0,$T1050=""),1,$T1050))),IF($T1046=справочники!$E$11,POWER($T1044,1+$T1048*INT((BF1046-1)/IF(OR($T1050=0,$T1050=""),1,$T1050))),0)))))</f>
        <v>0</v>
      </c>
      <c r="BG1052" s="99">
        <f>IF(BG1048="",0,IF(BG1046=1,$T1044,IF($T1046=справочники!$E$9,$T1044+$T1048*INT((BG1046-1)/IF(OR($T1050=0,$T1050=""),1,$T1050)),IF($T1046=справочники!$E$10,$T1044*POWER($T1048,INT((BG1046-1)/IF(OR($T1050=0,$T1050=""),1,$T1050))),IF($T1046=справочники!$E$11,POWER($T1044,1+$T1048*INT((BG1046-1)/IF(OR($T1050=0,$T1050=""),1,$T1050))),0)))))</f>
        <v>0</v>
      </c>
      <c r="BH1052" s="99">
        <f>IF(BH1048="",0,IF(BH1046=1,$T1044,IF($T1046=справочники!$E$9,$T1044+$T1048*INT((BH1046-1)/IF(OR($T1050=0,$T1050=""),1,$T1050)),IF($T1046=справочники!$E$10,$T1044*POWER($T1048,INT((BH1046-1)/IF(OR($T1050=0,$T1050=""),1,$T1050))),IF($T1046=справочники!$E$11,POWER($T1044,1+$T1048*INT((BH1046-1)/IF(OR($T1050=0,$T1050=""),1,$T1050))),0)))))</f>
        <v>0</v>
      </c>
      <c r="BI1052" s="99">
        <f>IF(BI1048="",0,IF(BI1046=1,$T1044,IF($T1046=справочники!$E$9,$T1044+$T1048*INT((BI1046-1)/IF(OR($T1050=0,$T1050=""),1,$T1050)),IF($T1046=справочники!$E$10,$T1044*POWER($T1048,INT((BI1046-1)/IF(OR($T1050=0,$T1050=""),1,$T1050))),IF($T1046=справочники!$E$11,POWER($T1044,1+$T1048*INT((BI1046-1)/IF(OR($T1050=0,$T1050=""),1,$T1050))),0)))))</f>
        <v>0</v>
      </c>
      <c r="BJ1052" s="99">
        <f>IF(BJ1048="",0,IF(BJ1046=1,$T1044,IF($T1046=справочники!$E$9,$T1044+$T1048*INT((BJ1046-1)/IF(OR($T1050=0,$T1050=""),1,$T1050)),IF($T1046=справочники!$E$10,$T1044*POWER($T1048,INT((BJ1046-1)/IF(OR($T1050=0,$T1050=""),1,$T1050))),IF($T1046=справочники!$E$11,POWER($T1044,1+$T1048*INT((BJ1046-1)/IF(OR($T1050=0,$T1050=""),1,$T1050))),0)))))</f>
        <v>0</v>
      </c>
      <c r="BK1052" s="99">
        <f>IF(BK1048="",0,IF(BK1046=1,$T1044,IF($T1046=справочники!$E$9,$T1044+$T1048*INT((BK1046-1)/IF(OR($T1050=0,$T1050=""),1,$T1050)),IF($T1046=справочники!$E$10,$T1044*POWER($T1048,INT((BK1046-1)/IF(OR($T1050=0,$T1050=""),1,$T1050))),IF($T1046=справочники!$E$11,POWER($T1044,1+$T1048*INT((BK1046-1)/IF(OR($T1050=0,$T1050=""),1,$T1050))),0)))))</f>
        <v>0</v>
      </c>
      <c r="BL1052" s="99">
        <f>IF(BL1048="",0,IF(BL1046=1,$T1044,IF($T1046=справочники!$E$9,$T1044+$T1048*INT((BL1046-1)/IF(OR($T1050=0,$T1050=""),1,$T1050)),IF($T1046=справочники!$E$10,$T1044*POWER($T1048,INT((BL1046-1)/IF(OR($T1050=0,$T1050=""),1,$T1050))),IF($T1046=справочники!$E$11,POWER($T1044,1+$T1048*INT((BL1046-1)/IF(OR($T1050=0,$T1050=""),1,$T1050))),0)))))</f>
        <v>0</v>
      </c>
      <c r="BM1052" s="99">
        <f>IF(BM1048="",0,IF(BM1046=1,$T1044,IF($T1046=справочники!$E$9,$T1044+$T1048*INT((BM1046-1)/IF(OR($T1050=0,$T1050=""),1,$T1050)),IF($T1046=справочники!$E$10,$T1044*POWER($T1048,INT((BM1046-1)/IF(OR($T1050=0,$T1050=""),1,$T1050))),IF($T1046=справочники!$E$11,POWER($T1044,1+$T1048*INT((BM1046-1)/IF(OR($T1050=0,$T1050=""),1,$T1050))),0)))))</f>
        <v>0</v>
      </c>
      <c r="BN1052" s="99">
        <f>IF(BN1048="",0,IF(BN1046=1,$T1044,IF($T1046=справочники!$E$9,$T1044+$T1048*INT((BN1046-1)/IF(OR($T1050=0,$T1050=""),1,$T1050)),IF($T1046=справочники!$E$10,$T1044*POWER($T1048,INT((BN1046-1)/IF(OR($T1050=0,$T1050=""),1,$T1050))),IF($T1046=справочники!$E$11,POWER($T1044,1+$T1048*INT((BN1046-1)/IF(OR($T1050=0,$T1050=""),1,$T1050))),0)))))</f>
        <v>0</v>
      </c>
      <c r="BO1052" s="99">
        <f>IF(BO1048="",0,IF(BO1046=1,$T1044,IF($T1046=справочники!$E$9,$T1044+$T1048*INT((BO1046-1)/IF(OR($T1050=0,$T1050=""),1,$T1050)),IF($T1046=справочники!$E$10,$T1044*POWER($T1048,INT((BO1046-1)/IF(OR($T1050=0,$T1050=""),1,$T1050))),IF($T1046=справочники!$E$11,POWER($T1044,1+$T1048*INT((BO1046-1)/IF(OR($T1050=0,$T1050=""),1,$T1050))),0)))))</f>
        <v>0</v>
      </c>
      <c r="BP1052" s="99">
        <f>IF(BP1048="",0,IF(BP1046=1,$T1044,IF($T1046=справочники!$E$9,$T1044+$T1048*INT((BP1046-1)/IF(OR($T1050=0,$T1050=""),1,$T1050)),IF($T1046=справочники!$E$10,$T1044*POWER($T1048,INT((BP1046-1)/IF(OR($T1050=0,$T1050=""),1,$T1050))),IF($T1046=справочники!$E$11,POWER($T1044,1+$T1048*INT((BP1046-1)/IF(OR($T1050=0,$T1050=""),1,$T1050))),0)))))</f>
        <v>0</v>
      </c>
      <c r="BQ1052" s="99">
        <f>IF(BQ1048="",0,IF(BQ1046=1,$T1044,IF($T1046=справочники!$E$9,$T1044+$T1048*INT((BQ1046-1)/IF(OR($T1050=0,$T1050=""),1,$T1050)),IF($T1046=справочники!$E$10,$T1044*POWER($T1048,INT((BQ1046-1)/IF(OR($T1050=0,$T1050=""),1,$T1050))),IF($T1046=справочники!$E$11,POWER($T1044,1+$T1048*INT((BQ1046-1)/IF(OR($T1050=0,$T1050=""),1,$T1050))),0)))))</f>
        <v>0</v>
      </c>
      <c r="BR1052" s="99">
        <f>IF(BR1048="",0,IF(BR1046=1,$T1044,IF($T1046=справочники!$E$9,$T1044+$T1048*INT((BR1046-1)/IF(OR($T1050=0,$T1050=""),1,$T1050)),IF($T1046=справочники!$E$10,$T1044*POWER($T1048,INT((BR1046-1)/IF(OR($T1050=0,$T1050=""),1,$T1050))),IF($T1046=справочники!$E$11,POWER($T1044,1+$T1048*INT((BR1046-1)/IF(OR($T1050=0,$T1050=""),1,$T1050))),0)))))</f>
        <v>0</v>
      </c>
      <c r="BS1052" s="99">
        <f>IF(BS1048="",0,IF(BS1046=1,$T1044,IF($T1046=справочники!$E$9,$T1044+$T1048*INT((BS1046-1)/IF(OR($T1050=0,$T1050=""),1,$T1050)),IF($T1046=справочники!$E$10,$T1044*POWER($T1048,INT((BS1046-1)/IF(OR($T1050=0,$T1050=""),1,$T1050))),IF($T1046=справочники!$E$11,POWER($T1044,1+$T1048*INT((BS1046-1)/IF(OR($T1050=0,$T1050=""),1,$T1050))),0)))))</f>
        <v>0</v>
      </c>
      <c r="BT1052" s="99">
        <f>IF(BT1048="",0,IF(BT1046=1,$T1044,IF($T1046=справочники!$E$9,$T1044+$T1048*INT((BT1046-1)/IF(OR($T1050=0,$T1050=""),1,$T1050)),IF($T1046=справочники!$E$10,$T1044*POWER($T1048,INT((BT1046-1)/IF(OR($T1050=0,$T1050=""),1,$T1050))),IF($T1046=справочники!$E$11,POWER($T1044,1+$T1048*INT((BT1046-1)/IF(OR($T1050=0,$T1050=""),1,$T1050))),0)))))</f>
        <v>0</v>
      </c>
      <c r="BU1052" s="99">
        <f>IF(BU1048="",0,IF(BU1046=1,$T1044,IF($T1046=справочники!$E$9,$T1044+$T1048*INT((BU1046-1)/IF(OR($T1050=0,$T1050=""),1,$T1050)),IF($T1046=справочники!$E$10,$T1044*POWER($T1048,INT((BU1046-1)/IF(OR($T1050=0,$T1050=""),1,$T1050))),IF($T1046=справочники!$E$11,POWER($T1044,1+$T1048*INT((BU1046-1)/IF(OR($T1050=0,$T1050=""),1,$T1050))),0)))))</f>
        <v>0</v>
      </c>
      <c r="BV1052" s="99">
        <f>IF(BV1048="",0,IF(BV1046=1,$T1044,IF($T1046=справочники!$E$9,$T1044+$T1048*INT((BV1046-1)/IF(OR($T1050=0,$T1050=""),1,$T1050)),IF($T1046=справочники!$E$10,$T1044*POWER($T1048,INT((BV1046-1)/IF(OR($T1050=0,$T1050=""),1,$T1050))),IF($T1046=справочники!$E$11,POWER($T1044,1+$T1048*INT((BV1046-1)/IF(OR($T1050=0,$T1050=""),1,$T1050))),0)))))</f>
        <v>0</v>
      </c>
      <c r="BW1052" s="99">
        <f>IF(BW1048="",0,IF(BW1046=1,$T1044,IF($T1046=справочники!$E$9,$T1044+$T1048*INT((BW1046-1)/IF(OR($T1050=0,$T1050=""),1,$T1050)),IF($T1046=справочники!$E$10,$T1044*POWER($T1048,INT((BW1046-1)/IF(OR($T1050=0,$T1050=""),1,$T1050))),IF($T1046=справочники!$E$11,POWER($T1044,1+$T1048*INT((BW1046-1)/IF(OR($T1050=0,$T1050=""),1,$T1050))),0)))))</f>
        <v>0</v>
      </c>
      <c r="BX1052" s="99">
        <f>IF(BX1048="",0,IF(BX1046=1,$T1044,IF($T1046=справочники!$E$9,$T1044+$T1048*INT((BX1046-1)/IF(OR($T1050=0,$T1050=""),1,$T1050)),IF($T1046=справочники!$E$10,$T1044*POWER($T1048,INT((BX1046-1)/IF(OR($T1050=0,$T1050=""),1,$T1050))),IF($T1046=справочники!$E$11,POWER($T1044,1+$T1048*INT((BX1046-1)/IF(OR($T1050=0,$T1050=""),1,$T1050))),0)))))</f>
        <v>0</v>
      </c>
      <c r="BY1052" s="99">
        <f>IF(BY1048="",0,IF(BY1046=1,$T1044,IF($T1046=справочники!$E$9,$T1044+$T1048*INT((BY1046-1)/IF(OR($T1050=0,$T1050=""),1,$T1050)),IF($T1046=справочники!$E$10,$T1044*POWER($T1048,INT((BY1046-1)/IF(OR($T1050=0,$T1050=""),1,$T1050))),IF($T1046=справочники!$E$11,POWER($T1044,1+$T1048*INT((BY1046-1)/IF(OR($T1050=0,$T1050=""),1,$T1050))),0)))))</f>
        <v>0</v>
      </c>
      <c r="BZ1052" s="99">
        <f>IF(BZ1048="",0,IF(BZ1046=1,$T1044,IF($T1046=справочники!$E$9,$T1044+$T1048*INT((BZ1046-1)/IF(OR($T1050=0,$T1050=""),1,$T1050)),IF($T1046=справочники!$E$10,$T1044*POWER($T1048,INT((BZ1046-1)/IF(OR($T1050=0,$T1050=""),1,$T1050))),IF($T1046=справочники!$E$11,POWER($T1044,1+$T1048*INT((BZ1046-1)/IF(OR($T1050=0,$T1050=""),1,$T1050))),0)))))</f>
        <v>0</v>
      </c>
      <c r="CA1052" s="99">
        <f>IF(CA1048="",0,IF(CA1046=1,$T1044,IF($T1046=справочники!$E$9,$T1044+$T1048*INT((CA1046-1)/IF(OR($T1050=0,$T1050=""),1,$T1050)),IF($T1046=справочники!$E$10,$T1044*POWER($T1048,INT((CA1046-1)/IF(OR($T1050=0,$T1050=""),1,$T1050))),IF($T1046=справочники!$E$11,POWER($T1044,1+$T1048*INT((CA1046-1)/IF(OR($T1050=0,$T1050=""),1,$T1050))),0)))))</f>
        <v>0</v>
      </c>
      <c r="CB1052" s="99">
        <f>IF(CB1048="",0,IF(CB1046=1,$T1044,IF($T1046=справочники!$E$9,$T1044+$T1048*INT((CB1046-1)/IF(OR($T1050=0,$T1050=""),1,$T1050)),IF($T1046=справочники!$E$10,$T1044*POWER($T1048,INT((CB1046-1)/IF(OR($T1050=0,$T1050=""),1,$T1050))),IF($T1046=справочники!$E$11,POWER($T1044,1+$T1048*INT((CB1046-1)/IF(OR($T1050=0,$T1050=""),1,$T1050))),0)))))</f>
        <v>0</v>
      </c>
      <c r="CC1052" s="99">
        <f>IF(CC1048="",0,IF(CC1046=1,$T1044,IF($T1046=справочники!$E$9,$T1044+$T1048*INT((CC1046-1)/IF(OR($T1050=0,$T1050=""),1,$T1050)),IF($T1046=справочники!$E$10,$T1044*POWER($T1048,INT((CC1046-1)/IF(OR($T1050=0,$T1050=""),1,$T1050))),IF($T1046=справочники!$E$11,POWER($T1044,1+$T1048*INT((CC1046-1)/IF(OR($T1050=0,$T1050=""),1,$T1050))),0)))))</f>
        <v>0</v>
      </c>
      <c r="CD1052" s="99">
        <f>IF(CD1048="",0,IF(CD1046=1,$T1044,IF($T1046=справочники!$E$9,$T1044+$T1048*INT((CD1046-1)/IF(OR($T1050=0,$T1050=""),1,$T1050)),IF($T1046=справочники!$E$10,$T1044*POWER($T1048,INT((CD1046-1)/IF(OR($T1050=0,$T1050=""),1,$T1050))),IF($T1046=справочники!$E$11,POWER($T1044,1+$T1048*INT((CD1046-1)/IF(OR($T1050=0,$T1050=""),1,$T1050))),0)))))</f>
        <v>0</v>
      </c>
      <c r="CE1052" s="99">
        <f>IF(CE1048="",0,IF(CE1046=1,$T1044,IF($T1046=справочники!$E$9,$T1044+$T1048*INT((CE1046-1)/IF(OR($T1050=0,$T1050=""),1,$T1050)),IF($T1046=справочники!$E$10,$T1044*POWER($T1048,INT((CE1046-1)/IF(OR($T1050=0,$T1050=""),1,$T1050))),IF($T1046=справочники!$E$11,POWER($T1044,1+$T1048*INT((CE1046-1)/IF(OR($T1050=0,$T1050=""),1,$T1050))),0)))))</f>
        <v>0</v>
      </c>
      <c r="CF1052" s="99">
        <f>IF(CF1048="",0,IF(CF1046=1,$T1044,IF($T1046=справочники!$E$9,$T1044+$T1048*INT((CF1046-1)/IF(OR($T1050=0,$T1050=""),1,$T1050)),IF($T1046=справочники!$E$10,$T1044*POWER($T1048,INT((CF1046-1)/IF(OR($T1050=0,$T1050=""),1,$T1050))),IF($T1046=справочники!$E$11,POWER($T1044,1+$T1048*INT((CF1046-1)/IF(OR($T1050=0,$T1050=""),1,$T1050))),0)))))</f>
        <v>0</v>
      </c>
      <c r="CG1052" s="99">
        <f>IF(CG1048="",0,IF(CG1046=1,$T1044,IF($T1046=справочники!$E$9,$T1044+$T1048*INT((CG1046-1)/IF(OR($T1050=0,$T1050=""),1,$T1050)),IF($T1046=справочники!$E$10,$T1044*POWER($T1048,INT((CG1046-1)/IF(OR($T1050=0,$T1050=""),1,$T1050))),IF($T1046=справочники!$E$11,POWER($T1044,1+$T1048*INT((CG1046-1)/IF(OR($T1050=0,$T1050=""),1,$T1050))),0)))))</f>
        <v>0</v>
      </c>
      <c r="CH1052" s="99">
        <f>IF(CH1048="",0,IF(CH1046=1,$T1044,IF($T1046=справочники!$E$9,$T1044+$T1048*INT((CH1046-1)/IF(OR($T1050=0,$T1050=""),1,$T1050)),IF($T1046=справочники!$E$10,$T1044*POWER($T1048,INT((CH1046-1)/IF(OR($T1050=0,$T1050=""),1,$T1050))),IF($T1046=справочники!$E$11,POWER($T1044,1+$T1048*INT((CH1046-1)/IF(OR($T1050=0,$T1050=""),1,$T1050))),0)))))</f>
        <v>0</v>
      </c>
      <c r="CI1052" s="99">
        <f>IF(CI1048="",0,IF(CI1046=1,$T1044,IF($T1046=справочники!$E$9,$T1044+$T1048*INT((CI1046-1)/IF(OR($T1050=0,$T1050=""),1,$T1050)),IF($T1046=справочники!$E$10,$T1044*POWER($T1048,INT((CI1046-1)/IF(OR($T1050=0,$T1050=""),1,$T1050))),IF($T1046=справочники!$E$11,POWER($T1044,1+$T1048*INT((CI1046-1)/IF(OR($T1050=0,$T1050=""),1,$T1050))),0)))))</f>
        <v>0</v>
      </c>
      <c r="CJ1052" s="99">
        <f>IF(CJ1048="",0,IF(CJ1046=1,$T1044,IF($T1046=справочники!$E$9,$T1044+$T1048*INT((CJ1046-1)/IF(OR($T1050=0,$T1050=""),1,$T1050)),IF($T1046=справочники!$E$10,$T1044*POWER($T1048,INT((CJ1046-1)/IF(OR($T1050=0,$T1050=""),1,$T1050))),IF($T1046=справочники!$E$11,POWER($T1044,1+$T1048*INT((CJ1046-1)/IF(OR($T1050=0,$T1050=""),1,$T1050))),0)))))</f>
        <v>0</v>
      </c>
      <c r="CK1052" s="99">
        <f>IF(CK1048="",0,IF(CK1046=1,$T1044,IF($T1046=справочники!$E$9,$T1044+$T1048*INT((CK1046-1)/IF(OR($T1050=0,$T1050=""),1,$T1050)),IF($T1046=справочники!$E$10,$T1044*POWER($T1048,INT((CK1046-1)/IF(OR($T1050=0,$T1050=""),1,$T1050))),IF($T1046=справочники!$E$11,POWER($T1044,1+$T1048*INT((CK1046-1)/IF(OR($T1050=0,$T1050=""),1,$T1050))),0)))))</f>
        <v>0</v>
      </c>
      <c r="CL1052" s="99">
        <f>IF(CL1048="",0,IF(CL1046=1,$T1044,IF($T1046=справочники!$E$9,$T1044+$T1048*INT((CL1046-1)/IF(OR($T1050=0,$T1050=""),1,$T1050)),IF($T1046=справочники!$E$10,$T1044*POWER($T1048,INT((CL1046-1)/IF(OR($T1050=0,$T1050=""),1,$T1050))),IF($T1046=справочники!$E$11,POWER($T1044,1+$T1048*INT((CL1046-1)/IF(OR($T1050=0,$T1050=""),1,$T1050))),0)))))</f>
        <v>0</v>
      </c>
      <c r="CM1052" s="99">
        <f>IF(CM1048="",0,IF(CM1046=1,$T1044,IF($T1046=справочники!$E$9,$T1044+$T1048*INT((CM1046-1)/IF(OR($T1050=0,$T1050=""),1,$T1050)),IF($T1046=справочники!$E$10,$T1044*POWER($T1048,INT((CM1046-1)/IF(OR($T1050=0,$T1050=""),1,$T1050))),IF($T1046=справочники!$E$11,POWER($T1044,1+$T1048*INT((CM1046-1)/IF(OR($T1050=0,$T1050=""),1,$T1050))),0)))))</f>
        <v>0</v>
      </c>
      <c r="CN1052" s="99">
        <f>IF(CN1048="",0,IF(CN1046=1,$T1044,IF($T1046=справочники!$E$9,$T1044+$T1048*INT((CN1046-1)/IF(OR($T1050=0,$T1050=""),1,$T1050)),IF($T1046=справочники!$E$10,$T1044*POWER($T1048,INT((CN1046-1)/IF(OR($T1050=0,$T1050=""),1,$T1050))),IF($T1046=справочники!$E$11,POWER($T1044,1+$T1048*INT((CN1046-1)/IF(OR($T1050=0,$T1050=""),1,$T1050))),0)))))</f>
        <v>0</v>
      </c>
      <c r="CO1052" s="99">
        <f>IF(CO1048="",0,IF(CO1046=1,$T1044,IF($T1046=справочники!$E$9,$T1044+$T1048*INT((CO1046-1)/IF(OR($T1050=0,$T1050=""),1,$T1050)),IF($T1046=справочники!$E$10,$T1044*POWER($T1048,INT((CO1046-1)/IF(OR($T1050=0,$T1050=""),1,$T1050))),IF($T1046=справочники!$E$11,POWER($T1044,1+$T1048*INT((CO1046-1)/IF(OR($T1050=0,$T1050=""),1,$T1050))),0)))))</f>
        <v>0</v>
      </c>
      <c r="CP1052" s="99">
        <f>IF(CP1048="",0,IF(CP1046=1,$T1044,IF($T1046=справочники!$E$9,$T1044+$T1048*INT((CP1046-1)/IF(OR($T1050=0,$T1050=""),1,$T1050)),IF($T1046=справочники!$E$10,$T1044*POWER($T1048,INT((CP1046-1)/IF(OR($T1050=0,$T1050=""),1,$T1050))),IF($T1046=справочники!$E$11,POWER($T1044,1+$T1048*INT((CP1046-1)/IF(OR($T1050=0,$T1050=""),1,$T1050))),0)))))</f>
        <v>0</v>
      </c>
      <c r="CQ1052" s="99">
        <f>IF(CQ1048="",0,IF(CQ1046=1,$T1044,IF($T1046=справочники!$E$9,$T1044+$T1048*INT((CQ1046-1)/IF(OR($T1050=0,$T1050=""),1,$T1050)),IF($T1046=справочники!$E$10,$T1044*POWER($T1048,INT((CQ1046-1)/IF(OR($T1050=0,$T1050=""),1,$T1050))),IF($T1046=справочники!$E$11,POWER($T1044,1+$T1048*INT((CQ1046-1)/IF(OR($T1050=0,$T1050=""),1,$T1050))),0)))))</f>
        <v>0</v>
      </c>
      <c r="CR1052" s="99">
        <f>IF(CR1048="",0,IF(CR1046=1,$T1044,IF($T1046=справочники!$E$9,$T1044+$T1048*INT((CR1046-1)/IF(OR($T1050=0,$T1050=""),1,$T1050)),IF($T1046=справочники!$E$10,$T1044*POWER($T1048,INT((CR1046-1)/IF(OR($T1050=0,$T1050=""),1,$T1050))),IF($T1046=справочники!$E$11,POWER($T1044,1+$T1048*INT((CR1046-1)/IF(OR($T1050=0,$T1050=""),1,$T1050))),0)))))</f>
        <v>0</v>
      </c>
      <c r="CS1052" s="99">
        <f>IF(CS1048="",0,IF(CS1046=1,$T1044,IF($T1046=справочники!$E$9,$T1044+$T1048*INT((CS1046-1)/IF(OR($T1050=0,$T1050=""),1,$T1050)),IF($T1046=справочники!$E$10,$T1044*POWER($T1048,INT((CS1046-1)/IF(OR($T1050=0,$T1050=""),1,$T1050))),IF($T1046=справочники!$E$11,POWER($T1044,1+$T1048*INT((CS1046-1)/IF(OR($T1050=0,$T1050=""),1,$T1050))),0)))))</f>
        <v>0</v>
      </c>
      <c r="CT1052" s="99">
        <f>IF(CT1048="",0,IF(CT1046=1,$T1044,IF($T1046=справочники!$E$9,$T1044+$T1048*INT((CT1046-1)/IF(OR($T1050=0,$T1050=""),1,$T1050)),IF($T1046=справочники!$E$10,$T1044*POWER($T1048,INT((CT1046-1)/IF(OR($T1050=0,$T1050=""),1,$T1050))),IF($T1046=справочники!$E$11,POWER($T1044,1+$T1048*INT((CT1046-1)/IF(OR($T1050=0,$T1050=""),1,$T1050))),0)))))</f>
        <v>0</v>
      </c>
      <c r="CU1052" s="99">
        <f>IF(CU1048="",0,IF(CU1046=1,$T1044,IF($T1046=справочники!$E$9,$T1044+$T1048*INT((CU1046-1)/IF(OR($T1050=0,$T1050=""),1,$T1050)),IF($T1046=справочники!$E$10,$T1044*POWER($T1048,INT((CU1046-1)/IF(OR($T1050=0,$T1050=""),1,$T1050))),IF($T1046=справочники!$E$11,POWER($T1044,1+$T1048*INT((CU1046-1)/IF(OR($T1050=0,$T1050=""),1,$T1050))),0)))))</f>
        <v>0</v>
      </c>
      <c r="CV1052" s="99">
        <f>IF(CV1048="",0,IF(CV1046=1,$T1044,IF($T1046=справочники!$E$9,$T1044+$T1048*INT((CV1046-1)/IF(OR($T1050=0,$T1050=""),1,$T1050)),IF($T1046=справочники!$E$10,$T1044*POWER($T1048,INT((CV1046-1)/IF(OR($T1050=0,$T1050=""),1,$T1050))),IF($T1046=справочники!$E$11,POWER($T1044,1+$T1048*INT((CV1046-1)/IF(OR($T1050=0,$T1050=""),1,$T1050))),0)))))</f>
        <v>0</v>
      </c>
      <c r="CW1052" s="99">
        <f>IF(CW1048="",0,IF(CW1046=1,$T1044,IF($T1046=справочники!$E$9,$T1044+$T1048*INT((CW1046-1)/IF(OR($T1050=0,$T1050=""),1,$T1050)),IF($T1046=справочники!$E$10,$T1044*POWER($T1048,INT((CW1046-1)/IF(OR($T1050=0,$T1050=""),1,$T1050))),IF($T1046=справочники!$E$11,POWER($T1044,1+$T1048*INT((CW1046-1)/IF(OR($T1050=0,$T1050=""),1,$T1050))),0)))))</f>
        <v>0</v>
      </c>
      <c r="CX1052" s="99">
        <f>IF(CX1048="",0,IF(CX1046=1,$T1044,IF($T1046=справочники!$E$9,$T1044+$T1048*INT((CX1046-1)/IF(OR($T1050=0,$T1050=""),1,$T1050)),IF($T1046=справочники!$E$10,$T1044*POWER($T1048,INT((CX1046-1)/IF(OR($T1050=0,$T1050=""),1,$T1050))),IF($T1046=справочники!$E$11,POWER($T1044,1+$T1048*INT((CX1046-1)/IF(OR($T1050=0,$T1050=""),1,$T1050))),0)))))</f>
        <v>0</v>
      </c>
      <c r="CY1052" s="99">
        <f>IF(CY1048="",0,IF(CY1046=1,$T1044,IF($T1046=справочники!$E$9,$T1044+$T1048*INT((CY1046-1)/IF(OR($T1050=0,$T1050=""),1,$T1050)),IF($T1046=справочники!$E$10,$T1044*POWER($T1048,INT((CY1046-1)/IF(OR($T1050=0,$T1050=""),1,$T1050))),IF($T1046=справочники!$E$11,POWER($T1044,1+$T1048*INT((CY1046-1)/IF(OR($T1050=0,$T1050=""),1,$T1050))),0)))))</f>
        <v>0</v>
      </c>
      <c r="CZ1052" s="99">
        <f>IF(CZ1048="",0,IF(CZ1046=1,$T1044,IF($T1046=справочники!$E$9,$T1044+$T1048*INT((CZ1046-1)/IF(OR($T1050=0,$T1050=""),1,$T1050)),IF($T1046=справочники!$E$10,$T1044*POWER($T1048,INT((CZ1046-1)/IF(OR($T1050=0,$T1050=""),1,$T1050))),IF($T1046=справочники!$E$11,POWER($T1044,1+$T1048*INT((CZ1046-1)/IF(OR($T1050=0,$T1050=""),1,$T1050))),0)))))</f>
        <v>0</v>
      </c>
      <c r="DA1052" s="99">
        <f>IF(DA1048="",0,IF(DA1046=1,$T1044,IF($T1046=справочники!$E$9,$T1044+$T1048*INT((DA1046-1)/IF(OR($T1050=0,$T1050=""),1,$T1050)),IF($T1046=справочники!$E$10,$T1044*POWER($T1048,INT((DA1046-1)/IF(OR($T1050=0,$T1050=""),1,$T1050))),IF($T1046=справочники!$E$11,POWER($T1044,1+$T1048*INT((DA1046-1)/IF(OR($T1050=0,$T1050=""),1,$T1050))),0)))))</f>
        <v>0</v>
      </c>
      <c r="DB1052" s="99">
        <f>IF(DB1048="",0,IF(DB1046=1,$T1044,IF($T1046=справочники!$E$9,$T1044+$T1048*INT((DB1046-1)/IF(OR($T1050=0,$T1050=""),1,$T1050)),IF($T1046=справочники!$E$10,$T1044*POWER($T1048,INT((DB1046-1)/IF(OR($T1050=0,$T1050=""),1,$T1050))),IF($T1046=справочники!$E$11,POWER($T1044,1+$T1048*INT((DB1046-1)/IF(OR($T1050=0,$T1050=""),1,$T1050))),0)))))</f>
        <v>0</v>
      </c>
      <c r="DC1052" s="99">
        <f>IF(DC1048="",0,IF(DC1046=1,$T1044,IF($T1046=справочники!$E$9,$T1044+$T1048*INT((DC1046-1)/IF(OR($T1050=0,$T1050=""),1,$T1050)),IF($T1046=справочники!$E$10,$T1044*POWER($T1048,INT((DC1046-1)/IF(OR($T1050=0,$T1050=""),1,$T1050))),IF($T1046=справочники!$E$11,POWER($T1044,1+$T1048*INT((DC1046-1)/IF(OR($T1050=0,$T1050=""),1,$T1050))),0)))))</f>
        <v>0</v>
      </c>
      <c r="DD1052" s="99">
        <f>IF(DD1048="",0,IF(DD1046=1,$T1044,IF($T1046=справочники!$E$9,$T1044+$T1048*INT((DD1046-1)/IF(OR($T1050=0,$T1050=""),1,$T1050)),IF($T1046=справочники!$E$10,$T1044*POWER($T1048,INT((DD1046-1)/IF(OR($T1050=0,$T1050=""),1,$T1050))),IF($T1046=справочники!$E$11,POWER($T1044,1+$T1048*INT((DD1046-1)/IF(OR($T1050=0,$T1050=""),1,$T1050))),0)))))</f>
        <v>0</v>
      </c>
      <c r="DE1052" s="99">
        <f>IF(DE1048="",0,IF(DE1046=1,$T1044,IF($T1046=справочники!$E$9,$T1044+$T1048*INT((DE1046-1)/IF(OR($T1050=0,$T1050=""),1,$T1050)),IF($T1046=справочники!$E$10,$T1044*POWER($T1048,INT((DE1046-1)/IF(OR($T1050=0,$T1050=""),1,$T1050))),IF($T1046=справочники!$E$11,POWER($T1044,1+$T1048*INT((DE1046-1)/IF(OR($T1050=0,$T1050=""),1,$T1050))),0)))))</f>
        <v>0</v>
      </c>
      <c r="DF1052" s="99">
        <f>IF(DF1048="",0,IF(DF1046=1,$T1044,IF($T1046=справочники!$E$9,$T1044+$T1048*INT((DF1046-1)/IF(OR($T1050=0,$T1050=""),1,$T1050)),IF($T1046=справочники!$E$10,$T1044*POWER($T1048,INT((DF1046-1)/IF(OR($T1050=0,$T1050=""),1,$T1050))),IF($T1046=справочники!$E$11,POWER($T1044,1+$T1048*INT((DF1046-1)/IF(OR($T1050=0,$T1050=""),1,$T1050))),0)))))</f>
        <v>0</v>
      </c>
      <c r="DG1052" s="99">
        <f>IF(DG1048="",0,IF(DG1046=1,$T1044,IF($T1046=справочники!$E$9,$T1044+$T1048*INT((DG1046-1)/IF(OR($T1050=0,$T1050=""),1,$T1050)),IF($T1046=справочники!$E$10,$T1044*POWER($T1048,INT((DG1046-1)/IF(OR($T1050=0,$T1050=""),1,$T1050))),IF($T1046=справочники!$E$11,POWER($T1044,1+$T1048*INT((DG1046-1)/IF(OR($T1050=0,$T1050=""),1,$T1050))),0)))))</f>
        <v>0</v>
      </c>
      <c r="DH1052" s="99">
        <f>IF(DH1048="",0,IF(DH1046=1,$T1044,IF($T1046=справочники!$E$9,$T1044+$T1048*INT((DH1046-1)/IF(OR($T1050=0,$T1050=""),1,$T1050)),IF($T1046=справочники!$E$10,$T1044*POWER($T1048,INT((DH1046-1)/IF(OR($T1050=0,$T1050=""),1,$T1050))),IF($T1046=справочники!$E$11,POWER($T1044,1+$T1048*INT((DH1046-1)/IF(OR($T1050=0,$T1050=""),1,$T1050))),0)))))</f>
        <v>0</v>
      </c>
      <c r="DI1052" s="99">
        <f>IF(DI1048="",0,IF(DI1046=1,$T1044,IF($T1046=справочники!$E$9,$T1044+$T1048*INT((DI1046-1)/IF(OR($T1050=0,$T1050=""),1,$T1050)),IF($T1046=справочники!$E$10,$T1044*POWER($T1048,INT((DI1046-1)/IF(OR($T1050=0,$T1050=""),1,$T1050))),IF($T1046=справочники!$E$11,POWER($T1044,1+$T1048*INT((DI1046-1)/IF(OR($T1050=0,$T1050=""),1,$T1050))),0)))))</f>
        <v>0</v>
      </c>
      <c r="DJ1052" s="99">
        <f>IF(DJ1048="",0,IF(DJ1046=1,$T1044,IF($T1046=справочники!$E$9,$T1044+$T1048*INT((DJ1046-1)/IF(OR($T1050=0,$T1050=""),1,$T1050)),IF($T1046=справочники!$E$10,$T1044*POWER($T1048,INT((DJ1046-1)/IF(OR($T1050=0,$T1050=""),1,$T1050))),IF($T1046=справочники!$E$11,POWER($T1044,1+$T1048*INT((DJ1046-1)/IF(OR($T1050=0,$T1050=""),1,$T1050))),0)))))</f>
        <v>0</v>
      </c>
      <c r="DK1052" s="99">
        <f>IF(DK1048="",0,IF(DK1046=1,$T1044,IF($T1046=справочники!$E$9,$T1044+$T1048*INT((DK1046-1)/IF(OR($T1050=0,$T1050=""),1,$T1050)),IF($T1046=справочники!$E$10,$T1044*POWER($T1048,INT((DK1046-1)/IF(OR($T1050=0,$T1050=""),1,$T1050))),IF($T1046=справочники!$E$11,POWER($T1044,1+$T1048*INT((DK1046-1)/IF(OR($T1050=0,$T1050=""),1,$T1050))),0)))))</f>
        <v>0</v>
      </c>
      <c r="DL1052" s="99">
        <f>IF(DL1048="",0,IF(DL1046=1,$T1044,IF($T1046=справочники!$E$9,$T1044+$T1048*INT((DL1046-1)/IF(OR($T1050=0,$T1050=""),1,$T1050)),IF($T1046=справочники!$E$10,$T1044*POWER($T1048,INT((DL1046-1)/IF(OR($T1050=0,$T1050=""),1,$T1050))),IF($T1046=справочники!$E$11,POWER($T1044,1+$T1048*INT((DL1046-1)/IF(OR($T1050=0,$T1050=""),1,$T1050))),0)))))</f>
        <v>0</v>
      </c>
      <c r="DM1052" s="99">
        <f>IF(DM1048="",0,IF(DM1046=1,$T1044,IF($T1046=справочники!$E$9,$T1044+$T1048*INT((DM1046-1)/IF(OR($T1050=0,$T1050=""),1,$T1050)),IF($T1046=справочники!$E$10,$T1044*POWER($T1048,INT((DM1046-1)/IF(OR($T1050=0,$T1050=""),1,$T1050))),IF($T1046=справочники!$E$11,POWER($T1044,1+$T1048*INT((DM1046-1)/IF(OR($T1050=0,$T1050=""),1,$T1050))),0)))))</f>
        <v>0</v>
      </c>
      <c r="DN1052" s="99">
        <f>IF(DN1048="",0,IF(DN1046=1,$T1044,IF($T1046=справочники!$E$9,$T1044+$T1048*INT((DN1046-1)/IF(OR($T1050=0,$T1050=""),1,$T1050)),IF($T1046=справочники!$E$10,$T1044*POWER($T1048,INT((DN1046-1)/IF(OR($T1050=0,$T1050=""),1,$T1050))),IF($T1046=справочники!$E$11,POWER($T1044,1+$T1048*INT((DN1046-1)/IF(OR($T1050=0,$T1050=""),1,$T1050))),0)))))</f>
        <v>0</v>
      </c>
      <c r="DO1052" s="99">
        <f>IF(DO1048="",0,IF(DO1046=1,$T1044,IF($T1046=справочники!$E$9,$T1044+$T1048*INT((DO1046-1)/IF(OR($T1050=0,$T1050=""),1,$T1050)),IF($T1046=справочники!$E$10,$T1044*POWER($T1048,INT((DO1046-1)/IF(OR($T1050=0,$T1050=""),1,$T1050))),IF($T1046=справочники!$E$11,POWER($T1044,1+$T1048*INT((DO1046-1)/IF(OR($T1050=0,$T1050=""),1,$T1050))),0)))))</f>
        <v>0</v>
      </c>
      <c r="DP1052" s="99">
        <f>IF(DP1048="",0,IF(DP1046=1,$T1044,IF($T1046=справочники!$E$9,$T1044+$T1048*INT((DP1046-1)/IF(OR($T1050=0,$T1050=""),1,$T1050)),IF($T1046=справочники!$E$10,$T1044*POWER($T1048,INT((DP1046-1)/IF(OR($T1050=0,$T1050=""),1,$T1050))),IF($T1046=справочники!$E$11,POWER($T1044,1+$T1048*INT((DP1046-1)/IF(OR($T1050=0,$T1050=""),1,$T1050))),0)))))</f>
        <v>0</v>
      </c>
      <c r="DQ1052" s="99">
        <f>IF(DQ1048="",0,IF(DQ1046=1,$T1044,IF($T1046=справочники!$E$9,$T1044+$T1048*INT((DQ1046-1)/IF(OR($T1050=0,$T1050=""),1,$T1050)),IF($T1046=справочники!$E$10,$T1044*POWER($T1048,INT((DQ1046-1)/IF(OR($T1050=0,$T1050=""),1,$T1050))),IF($T1046=справочники!$E$11,POWER($T1044,1+$T1048*INT((DQ1046-1)/IF(OR($T1050=0,$T1050=""),1,$T1050))),0)))))</f>
        <v>0</v>
      </c>
      <c r="DR1052" s="99">
        <f>IF(DR1048="",0,IF(DR1046=1,$T1044,IF($T1046=справочники!$E$9,$T1044+$T1048*INT((DR1046-1)/IF(OR($T1050=0,$T1050=""),1,$T1050)),IF($T1046=справочники!$E$10,$T1044*POWER($T1048,INT((DR1046-1)/IF(OR($T1050=0,$T1050=""),1,$T1050))),IF($T1046=справочники!$E$11,POWER($T1044,1+$T1048*INT((DR1046-1)/IF(OR($T1050=0,$T1050=""),1,$T1050))),0)))))</f>
        <v>0</v>
      </c>
      <c r="DS1052" s="99">
        <f>IF(DS1048="",0,IF(DS1046=1,$T1044,IF($T1046=справочники!$E$9,$T1044+$T1048*INT((DS1046-1)/IF(OR($T1050=0,$T1050=""),1,$T1050)),IF($T1046=справочники!$E$10,$T1044*POWER($T1048,INT((DS1046-1)/IF(OR($T1050=0,$T1050=""),1,$T1050))),IF($T1046=справочники!$E$11,POWER($T1044,1+$T1048*INT((DS1046-1)/IF(OR($T1050=0,$T1050=""),1,$T1050))),0)))))</f>
        <v>0</v>
      </c>
      <c r="DT1052" s="99">
        <f>IF(DT1048="",0,IF(DT1046=1,$T1044,IF($T1046=справочники!$E$9,$T1044+$T1048*INT((DT1046-1)/IF(OR($T1050=0,$T1050=""),1,$T1050)),IF($T1046=справочники!$E$10,$T1044*POWER($T1048,INT((DT1046-1)/IF(OR($T1050=0,$T1050=""),1,$T1050))),IF($T1046=справочники!$E$11,POWER($T1044,1+$T1048*INT((DT1046-1)/IF(OR($T1050=0,$T1050=""),1,$T1050))),0)))))</f>
        <v>0</v>
      </c>
      <c r="DU1052" s="3"/>
      <c r="DV1052" s="3"/>
    </row>
    <row r="1053" spans="1:126" ht="4.2" customHeight="1">
      <c r="A1053" s="1"/>
      <c r="B1053" s="1"/>
      <c r="C1053" s="1"/>
      <c r="D1053" s="1"/>
      <c r="E1053" s="261"/>
      <c r="F1053" s="47"/>
      <c r="G1053" s="229"/>
      <c r="H1053" s="1"/>
      <c r="I1053" s="1"/>
      <c r="J1053" s="1"/>
      <c r="K1053" s="1"/>
      <c r="L1053" s="1"/>
      <c r="M1053" s="5"/>
      <c r="N1053" s="1"/>
      <c r="O1053" s="1"/>
      <c r="P1053" s="5"/>
      <c r="Q1053" s="1"/>
      <c r="R1053" s="1"/>
      <c r="S1053" s="5"/>
      <c r="T1053" s="7"/>
      <c r="U1053" s="23"/>
      <c r="V1053" s="1"/>
      <c r="W1053" s="11"/>
      <c r="X1053" s="10"/>
      <c r="Y1053" s="45"/>
      <c r="Z1053" s="92"/>
      <c r="AA1053" s="93"/>
      <c r="AB1053" s="93"/>
      <c r="AC1053" s="93"/>
      <c r="AD1053" s="93"/>
      <c r="AE1053" s="93"/>
      <c r="AF1053" s="93"/>
      <c r="AG1053" s="93"/>
      <c r="AH1053" s="93"/>
      <c r="AI1053" s="93"/>
      <c r="AJ1053" s="93"/>
      <c r="AK1053" s="93"/>
      <c r="AL1053" s="93"/>
      <c r="AM1053" s="93"/>
      <c r="AN1053" s="93"/>
      <c r="AO1053" s="93"/>
      <c r="AP1053" s="93"/>
      <c r="AQ1053" s="93"/>
      <c r="AR1053" s="93"/>
      <c r="AS1053" s="93"/>
      <c r="AT1053" s="93"/>
      <c r="AU1053" s="93"/>
      <c r="AV1053" s="93"/>
      <c r="AW1053" s="93"/>
      <c r="AX1053" s="93"/>
      <c r="AY1053" s="93"/>
      <c r="AZ1053" s="93"/>
      <c r="BA1053" s="93"/>
      <c r="BB1053" s="93"/>
      <c r="BC1053" s="93"/>
      <c r="BD1053" s="93"/>
      <c r="BE1053" s="93"/>
      <c r="BF1053" s="93"/>
      <c r="BG1053" s="93"/>
      <c r="BH1053" s="93"/>
      <c r="BI1053" s="93"/>
      <c r="BJ1053" s="93"/>
      <c r="BK1053" s="93"/>
      <c r="BL1053" s="93"/>
      <c r="BM1053" s="93"/>
      <c r="BN1053" s="93"/>
      <c r="BO1053" s="93"/>
      <c r="BP1053" s="93"/>
      <c r="BQ1053" s="93"/>
      <c r="BR1053" s="93"/>
      <c r="BS1053" s="93"/>
      <c r="BT1053" s="93"/>
      <c r="BU1053" s="93"/>
      <c r="BV1053" s="93"/>
      <c r="BW1053" s="93"/>
      <c r="BX1053" s="93"/>
      <c r="BY1053" s="93"/>
      <c r="BZ1053" s="93"/>
      <c r="CA1053" s="93"/>
      <c r="CB1053" s="93"/>
      <c r="CC1053" s="93"/>
      <c r="CD1053" s="93"/>
      <c r="CE1053" s="93"/>
      <c r="CF1053" s="93"/>
      <c r="CG1053" s="93"/>
      <c r="CH1053" s="93"/>
      <c r="CI1053" s="93"/>
      <c r="CJ1053" s="93"/>
      <c r="CK1053" s="93"/>
      <c r="CL1053" s="93"/>
      <c r="CM1053" s="93"/>
      <c r="CN1053" s="93"/>
      <c r="CO1053" s="93"/>
      <c r="CP1053" s="93"/>
      <c r="CQ1053" s="93"/>
      <c r="CR1053" s="93"/>
      <c r="CS1053" s="93"/>
      <c r="CT1053" s="93"/>
      <c r="CU1053" s="93"/>
      <c r="CV1053" s="93"/>
      <c r="CW1053" s="93"/>
      <c r="CX1053" s="93"/>
      <c r="CY1053" s="93"/>
      <c r="CZ1053" s="93"/>
      <c r="DA1053" s="93"/>
      <c r="DB1053" s="93"/>
      <c r="DC1053" s="93"/>
      <c r="DD1053" s="93"/>
      <c r="DE1053" s="93"/>
      <c r="DF1053" s="93"/>
      <c r="DG1053" s="93"/>
      <c r="DH1053" s="93"/>
      <c r="DI1053" s="93"/>
      <c r="DJ1053" s="93"/>
      <c r="DK1053" s="93"/>
      <c r="DL1053" s="93"/>
      <c r="DM1053" s="93"/>
      <c r="DN1053" s="93"/>
      <c r="DO1053" s="93"/>
      <c r="DP1053" s="93"/>
      <c r="DQ1053" s="93"/>
      <c r="DR1053" s="93"/>
      <c r="DS1053" s="93"/>
      <c r="DT1053" s="93"/>
      <c r="DU1053" s="1"/>
      <c r="DV1053" s="1"/>
    </row>
    <row r="1054" spans="1:126" s="237" customFormat="1" ht="10.199999999999999">
      <c r="A1054" s="226"/>
      <c r="B1054" s="243" t="s">
        <v>127</v>
      </c>
      <c r="C1054" s="228"/>
      <c r="D1054" s="227"/>
      <c r="E1054" s="268"/>
      <c r="F1054" s="114"/>
      <c r="G1054" s="229"/>
      <c r="H1054" s="226"/>
      <c r="I1054" s="226" t="str">
        <f>$I$172</f>
        <v>Оборачиваемость начислений расходов</v>
      </c>
      <c r="J1054" s="226"/>
      <c r="K1054" s="226"/>
      <c r="L1054" s="226"/>
      <c r="M1054" s="229"/>
      <c r="N1054" s="226"/>
      <c r="O1054" s="226"/>
      <c r="P1054" s="229"/>
      <c r="Q1054" s="226" t="s">
        <v>40</v>
      </c>
      <c r="R1054" s="226"/>
      <c r="S1054" s="229" t="s">
        <v>6</v>
      </c>
      <c r="T1054" s="307"/>
      <c r="U1054" s="226"/>
      <c r="V1054" s="226"/>
      <c r="W1054" s="233"/>
      <c r="X1054" s="234"/>
      <c r="Y1054" s="245"/>
      <c r="Z1054" s="246"/>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47"/>
      <c r="AX1054" s="247"/>
      <c r="AY1054" s="247"/>
      <c r="AZ1054" s="247"/>
      <c r="BA1054" s="247"/>
      <c r="BB1054" s="247"/>
      <c r="BC1054" s="247"/>
      <c r="BD1054" s="247"/>
      <c r="BE1054" s="247"/>
      <c r="BF1054" s="247"/>
      <c r="BG1054" s="247"/>
      <c r="BH1054" s="247"/>
      <c r="BI1054" s="247"/>
      <c r="BJ1054" s="247"/>
      <c r="BK1054" s="247"/>
      <c r="BL1054" s="247"/>
      <c r="BM1054" s="247"/>
      <c r="BN1054" s="247"/>
      <c r="BO1054" s="247"/>
      <c r="BP1054" s="247"/>
      <c r="BQ1054" s="247"/>
      <c r="BR1054" s="247"/>
      <c r="BS1054" s="247"/>
      <c r="BT1054" s="247"/>
      <c r="BU1054" s="247"/>
      <c r="BV1054" s="247"/>
      <c r="BW1054" s="247"/>
      <c r="BX1054" s="247"/>
      <c r="BY1054" s="247"/>
      <c r="BZ1054" s="247"/>
      <c r="CA1054" s="247"/>
      <c r="CB1054" s="247"/>
      <c r="CC1054" s="247"/>
      <c r="CD1054" s="247"/>
      <c r="CE1054" s="247"/>
      <c r="CF1054" s="247"/>
      <c r="CG1054" s="247"/>
      <c r="CH1054" s="247"/>
      <c r="CI1054" s="247"/>
      <c r="CJ1054" s="247"/>
      <c r="CK1054" s="247"/>
      <c r="CL1054" s="247"/>
      <c r="CM1054" s="247"/>
      <c r="CN1054" s="247"/>
      <c r="CO1054" s="247"/>
      <c r="CP1054" s="247"/>
      <c r="CQ1054" s="247"/>
      <c r="CR1054" s="247"/>
      <c r="CS1054" s="247"/>
      <c r="CT1054" s="247"/>
      <c r="CU1054" s="247"/>
      <c r="CV1054" s="247"/>
      <c r="CW1054" s="247"/>
      <c r="CX1054" s="247"/>
      <c r="CY1054" s="247"/>
      <c r="CZ1054" s="247"/>
      <c r="DA1054" s="247"/>
      <c r="DB1054" s="247"/>
      <c r="DC1054" s="247"/>
      <c r="DD1054" s="247"/>
      <c r="DE1054" s="247"/>
      <c r="DF1054" s="247"/>
      <c r="DG1054" s="247"/>
      <c r="DH1054" s="247"/>
      <c r="DI1054" s="247"/>
      <c r="DJ1054" s="247"/>
      <c r="DK1054" s="247"/>
      <c r="DL1054" s="247"/>
      <c r="DM1054" s="247"/>
      <c r="DN1054" s="247"/>
      <c r="DO1054" s="247"/>
      <c r="DP1054" s="247"/>
      <c r="DQ1054" s="247"/>
      <c r="DR1054" s="247"/>
      <c r="DS1054" s="247"/>
      <c r="DT1054" s="247"/>
      <c r="DU1054" s="226"/>
      <c r="DV1054" s="226"/>
    </row>
    <row r="1055" spans="1:126" ht="4.2" customHeight="1">
      <c r="A1055" s="1"/>
      <c r="B1055" s="1"/>
      <c r="C1055" s="1"/>
      <c r="D1055" s="1"/>
      <c r="E1055" s="261"/>
      <c r="F1055" s="47"/>
      <c r="G1055" s="229"/>
      <c r="H1055" s="1"/>
      <c r="I1055" s="1"/>
      <c r="J1055" s="1"/>
      <c r="K1055" s="1"/>
      <c r="L1055" s="1"/>
      <c r="M1055" s="5"/>
      <c r="N1055" s="1"/>
      <c r="O1055" s="1"/>
      <c r="P1055" s="5"/>
      <c r="Q1055" s="1"/>
      <c r="R1055" s="1"/>
      <c r="S1055" s="5"/>
      <c r="T1055" s="7"/>
      <c r="U1055" s="23"/>
      <c r="V1055" s="1"/>
      <c r="W1055" s="11"/>
      <c r="X1055" s="10"/>
      <c r="Y1055" s="45"/>
      <c r="Z1055" s="92"/>
      <c r="AA1055" s="93"/>
      <c r="AB1055" s="93"/>
      <c r="AC1055" s="93"/>
      <c r="AD1055" s="93"/>
      <c r="AE1055" s="93"/>
      <c r="AF1055" s="93"/>
      <c r="AG1055" s="93"/>
      <c r="AH1055" s="93"/>
      <c r="AI1055" s="93"/>
      <c r="AJ1055" s="93"/>
      <c r="AK1055" s="93"/>
      <c r="AL1055" s="93"/>
      <c r="AM1055" s="93"/>
      <c r="AN1055" s="93"/>
      <c r="AO1055" s="93"/>
      <c r="AP1055" s="93"/>
      <c r="AQ1055" s="93"/>
      <c r="AR1055" s="93"/>
      <c r="AS1055" s="93"/>
      <c r="AT1055" s="93"/>
      <c r="AU1055" s="93"/>
      <c r="AV1055" s="93"/>
      <c r="AW1055" s="93"/>
      <c r="AX1055" s="93"/>
      <c r="AY1055" s="93"/>
      <c r="AZ1055" s="93"/>
      <c r="BA1055" s="93"/>
      <c r="BB1055" s="93"/>
      <c r="BC1055" s="93"/>
      <c r="BD1055" s="93"/>
      <c r="BE1055" s="93"/>
      <c r="BF1055" s="93"/>
      <c r="BG1055" s="93"/>
      <c r="BH1055" s="93"/>
      <c r="BI1055" s="93"/>
      <c r="BJ1055" s="93"/>
      <c r="BK1055" s="93"/>
      <c r="BL1055" s="93"/>
      <c r="BM1055" s="93"/>
      <c r="BN1055" s="93"/>
      <c r="BO1055" s="93"/>
      <c r="BP1055" s="93"/>
      <c r="BQ1055" s="93"/>
      <c r="BR1055" s="93"/>
      <c r="BS1055" s="93"/>
      <c r="BT1055" s="93"/>
      <c r="BU1055" s="93"/>
      <c r="BV1055" s="93"/>
      <c r="BW1055" s="93"/>
      <c r="BX1055" s="93"/>
      <c r="BY1055" s="93"/>
      <c r="BZ1055" s="93"/>
      <c r="CA1055" s="93"/>
      <c r="CB1055" s="93"/>
      <c r="CC1055" s="93"/>
      <c r="CD1055" s="93"/>
      <c r="CE1055" s="93"/>
      <c r="CF1055" s="93"/>
      <c r="CG1055" s="93"/>
      <c r="CH1055" s="93"/>
      <c r="CI1055" s="93"/>
      <c r="CJ1055" s="93"/>
      <c r="CK1055" s="93"/>
      <c r="CL1055" s="93"/>
      <c r="CM1055" s="93"/>
      <c r="CN1055" s="93"/>
      <c r="CO1055" s="93"/>
      <c r="CP1055" s="93"/>
      <c r="CQ1055" s="93"/>
      <c r="CR1055" s="93"/>
      <c r="CS1055" s="93"/>
      <c r="CT1055" s="93"/>
      <c r="CU1055" s="93"/>
      <c r="CV1055" s="93"/>
      <c r="CW1055" s="93"/>
      <c r="CX1055" s="93"/>
      <c r="CY1055" s="93"/>
      <c r="CZ1055" s="93"/>
      <c r="DA1055" s="93"/>
      <c r="DB1055" s="93"/>
      <c r="DC1055" s="93"/>
      <c r="DD1055" s="93"/>
      <c r="DE1055" s="93"/>
      <c r="DF1055" s="93"/>
      <c r="DG1055" s="93"/>
      <c r="DH1055" s="93"/>
      <c r="DI1055" s="93"/>
      <c r="DJ1055" s="93"/>
      <c r="DK1055" s="93"/>
      <c r="DL1055" s="93"/>
      <c r="DM1055" s="93"/>
      <c r="DN1055" s="93"/>
      <c r="DO1055" s="93"/>
      <c r="DP1055" s="93"/>
      <c r="DQ1055" s="93"/>
      <c r="DR1055" s="93"/>
      <c r="DS1055" s="93"/>
      <c r="DT1055" s="93"/>
      <c r="DU1055" s="1"/>
      <c r="DV1055" s="1"/>
    </row>
    <row r="1056" spans="1:126" s="4" customFormat="1">
      <c r="A1056" s="3"/>
      <c r="B1056" s="257" t="s">
        <v>126</v>
      </c>
      <c r="C1056" s="3"/>
      <c r="D1056" s="3"/>
      <c r="E1056" s="9" t="str">
        <f>IF(OR(Главная!$N$19=справочники!$N$10,Главная!$N$19=справочники!$N$11),"",IF(T1056=справочники!$P$10,"","ндс(-)"))</f>
        <v>ндс(-)</v>
      </c>
      <c r="F1056" s="50"/>
      <c r="G1056" s="230"/>
      <c r="H1056" s="12" t="str">
        <f>B1056&amp;N1044</f>
        <v>Начисление - Аренда офиса</v>
      </c>
      <c r="I1056" s="12"/>
      <c r="J1056" s="3"/>
      <c r="K1056" s="3"/>
      <c r="L1056" s="3"/>
      <c r="M1056" s="5"/>
      <c r="N1056" s="35" t="str">
        <f>Главная!$Y$8</f>
        <v>итого</v>
      </c>
      <c r="O1056" s="35"/>
      <c r="P1056" s="5"/>
      <c r="Q1056" s="35" t="s">
        <v>25</v>
      </c>
      <c r="R1056" s="35"/>
      <c r="S1056" s="35"/>
      <c r="T1056" s="61">
        <f>T1052</f>
        <v>0</v>
      </c>
      <c r="U1056" s="35"/>
      <c r="V1056" s="35"/>
      <c r="W1056" s="37">
        <f>SUM($Y1056:$DU1056)</f>
        <v>0</v>
      </c>
      <c r="X1056" s="37"/>
      <c r="Y1056" s="45"/>
      <c r="Z1056" s="98"/>
      <c r="AA1056" s="99">
        <f t="shared" ref="AA1056:BF1056" si="2727">IF(AA$8="",0,IF(AA$1=1,SUMIFS(1052:1052,$1:$1,"&gt;="&amp;1,$1:$1,"&lt;="&amp;INT($T1054/30))+($T1054/30-INT($T1054/30))*SUMIFS(1052:1052,$1:$1,INT($T1054/30)+1),0)+($T1054/30-INT($T1054/30))*SUMIFS(1052:1052,$1:$1,AA$1+INT($T1054/30)+1)+(INT($T1054/30)+1-$T1054/30)*SUMIFS(1052:1052,$1:$1,AA$1+INT($T1054/30)))</f>
        <v>0</v>
      </c>
      <c r="AB1056" s="99">
        <f t="shared" si="2727"/>
        <v>0</v>
      </c>
      <c r="AC1056" s="99">
        <f t="shared" si="2727"/>
        <v>0</v>
      </c>
      <c r="AD1056" s="99">
        <f t="shared" si="2727"/>
        <v>0</v>
      </c>
      <c r="AE1056" s="99">
        <f t="shared" si="2727"/>
        <v>0</v>
      </c>
      <c r="AF1056" s="99">
        <f t="shared" si="2727"/>
        <v>0</v>
      </c>
      <c r="AG1056" s="99">
        <f t="shared" si="2727"/>
        <v>0</v>
      </c>
      <c r="AH1056" s="99">
        <f t="shared" si="2727"/>
        <v>0</v>
      </c>
      <c r="AI1056" s="99">
        <f t="shared" si="2727"/>
        <v>0</v>
      </c>
      <c r="AJ1056" s="99">
        <f t="shared" si="2727"/>
        <v>0</v>
      </c>
      <c r="AK1056" s="99">
        <f t="shared" si="2727"/>
        <v>0</v>
      </c>
      <c r="AL1056" s="99">
        <f t="shared" si="2727"/>
        <v>0</v>
      </c>
      <c r="AM1056" s="99">
        <f t="shared" si="2727"/>
        <v>0</v>
      </c>
      <c r="AN1056" s="99">
        <f t="shared" si="2727"/>
        <v>0</v>
      </c>
      <c r="AO1056" s="99">
        <f t="shared" si="2727"/>
        <v>0</v>
      </c>
      <c r="AP1056" s="99">
        <f t="shared" si="2727"/>
        <v>0</v>
      </c>
      <c r="AQ1056" s="99">
        <f t="shared" si="2727"/>
        <v>0</v>
      </c>
      <c r="AR1056" s="99">
        <f t="shared" si="2727"/>
        <v>0</v>
      </c>
      <c r="AS1056" s="99">
        <f t="shared" si="2727"/>
        <v>0</v>
      </c>
      <c r="AT1056" s="99">
        <f t="shared" si="2727"/>
        <v>0</v>
      </c>
      <c r="AU1056" s="99">
        <f t="shared" si="2727"/>
        <v>0</v>
      </c>
      <c r="AV1056" s="99">
        <f t="shared" si="2727"/>
        <v>0</v>
      </c>
      <c r="AW1056" s="99">
        <f t="shared" si="2727"/>
        <v>0</v>
      </c>
      <c r="AX1056" s="99">
        <f t="shared" si="2727"/>
        <v>0</v>
      </c>
      <c r="AY1056" s="99">
        <f t="shared" si="2727"/>
        <v>0</v>
      </c>
      <c r="AZ1056" s="99">
        <f t="shared" si="2727"/>
        <v>0</v>
      </c>
      <c r="BA1056" s="99">
        <f t="shared" si="2727"/>
        <v>0</v>
      </c>
      <c r="BB1056" s="99">
        <f t="shared" si="2727"/>
        <v>0</v>
      </c>
      <c r="BC1056" s="99">
        <f t="shared" si="2727"/>
        <v>0</v>
      </c>
      <c r="BD1056" s="99">
        <f t="shared" si="2727"/>
        <v>0</v>
      </c>
      <c r="BE1056" s="99">
        <f t="shared" si="2727"/>
        <v>0</v>
      </c>
      <c r="BF1056" s="99">
        <f t="shared" si="2727"/>
        <v>0</v>
      </c>
      <c r="BG1056" s="99">
        <f t="shared" ref="BG1056:CL1056" si="2728">IF(BG$8="",0,IF(BG$1=1,SUMIFS(1052:1052,$1:$1,"&gt;="&amp;1,$1:$1,"&lt;="&amp;INT($T1054/30))+($T1054/30-INT($T1054/30))*SUMIFS(1052:1052,$1:$1,INT($T1054/30)+1),0)+($T1054/30-INT($T1054/30))*SUMIFS(1052:1052,$1:$1,BG$1+INT($T1054/30)+1)+(INT($T1054/30)+1-$T1054/30)*SUMIFS(1052:1052,$1:$1,BG$1+INT($T1054/30)))</f>
        <v>0</v>
      </c>
      <c r="BH1056" s="99">
        <f t="shared" si="2728"/>
        <v>0</v>
      </c>
      <c r="BI1056" s="99">
        <f t="shared" si="2728"/>
        <v>0</v>
      </c>
      <c r="BJ1056" s="99">
        <f t="shared" si="2728"/>
        <v>0</v>
      </c>
      <c r="BK1056" s="99">
        <f t="shared" si="2728"/>
        <v>0</v>
      </c>
      <c r="BL1056" s="99">
        <f t="shared" si="2728"/>
        <v>0</v>
      </c>
      <c r="BM1056" s="99">
        <f t="shared" si="2728"/>
        <v>0</v>
      </c>
      <c r="BN1056" s="99">
        <f t="shared" si="2728"/>
        <v>0</v>
      </c>
      <c r="BO1056" s="99">
        <f t="shared" si="2728"/>
        <v>0</v>
      </c>
      <c r="BP1056" s="99">
        <f t="shared" si="2728"/>
        <v>0</v>
      </c>
      <c r="BQ1056" s="99">
        <f t="shared" si="2728"/>
        <v>0</v>
      </c>
      <c r="BR1056" s="99">
        <f t="shared" si="2728"/>
        <v>0</v>
      </c>
      <c r="BS1056" s="99">
        <f t="shared" si="2728"/>
        <v>0</v>
      </c>
      <c r="BT1056" s="99">
        <f t="shared" si="2728"/>
        <v>0</v>
      </c>
      <c r="BU1056" s="99">
        <f t="shared" si="2728"/>
        <v>0</v>
      </c>
      <c r="BV1056" s="99">
        <f t="shared" si="2728"/>
        <v>0</v>
      </c>
      <c r="BW1056" s="99">
        <f t="shared" si="2728"/>
        <v>0</v>
      </c>
      <c r="BX1056" s="99">
        <f t="shared" si="2728"/>
        <v>0</v>
      </c>
      <c r="BY1056" s="99">
        <f t="shared" si="2728"/>
        <v>0</v>
      </c>
      <c r="BZ1056" s="99">
        <f t="shared" si="2728"/>
        <v>0</v>
      </c>
      <c r="CA1056" s="99">
        <f t="shared" si="2728"/>
        <v>0</v>
      </c>
      <c r="CB1056" s="99">
        <f t="shared" si="2728"/>
        <v>0</v>
      </c>
      <c r="CC1056" s="99">
        <f t="shared" si="2728"/>
        <v>0</v>
      </c>
      <c r="CD1056" s="99">
        <f t="shared" si="2728"/>
        <v>0</v>
      </c>
      <c r="CE1056" s="99">
        <f t="shared" si="2728"/>
        <v>0</v>
      </c>
      <c r="CF1056" s="99">
        <f t="shared" si="2728"/>
        <v>0</v>
      </c>
      <c r="CG1056" s="99">
        <f t="shared" si="2728"/>
        <v>0</v>
      </c>
      <c r="CH1056" s="99">
        <f t="shared" si="2728"/>
        <v>0</v>
      </c>
      <c r="CI1056" s="99">
        <f t="shared" si="2728"/>
        <v>0</v>
      </c>
      <c r="CJ1056" s="99">
        <f t="shared" si="2728"/>
        <v>0</v>
      </c>
      <c r="CK1056" s="99">
        <f t="shared" si="2728"/>
        <v>0</v>
      </c>
      <c r="CL1056" s="99">
        <f t="shared" si="2728"/>
        <v>0</v>
      </c>
      <c r="CM1056" s="99">
        <f t="shared" ref="CM1056:DT1056" si="2729">IF(CM$8="",0,IF(CM$1=1,SUMIFS(1052:1052,$1:$1,"&gt;="&amp;1,$1:$1,"&lt;="&amp;INT($T1054/30))+($T1054/30-INT($T1054/30))*SUMIFS(1052:1052,$1:$1,INT($T1054/30)+1),0)+($T1054/30-INT($T1054/30))*SUMIFS(1052:1052,$1:$1,CM$1+INT($T1054/30)+1)+(INT($T1054/30)+1-$T1054/30)*SUMIFS(1052:1052,$1:$1,CM$1+INT($T1054/30)))</f>
        <v>0</v>
      </c>
      <c r="CN1056" s="99">
        <f t="shared" si="2729"/>
        <v>0</v>
      </c>
      <c r="CO1056" s="99">
        <f t="shared" si="2729"/>
        <v>0</v>
      </c>
      <c r="CP1056" s="99">
        <f t="shared" si="2729"/>
        <v>0</v>
      </c>
      <c r="CQ1056" s="99">
        <f t="shared" si="2729"/>
        <v>0</v>
      </c>
      <c r="CR1056" s="99">
        <f t="shared" si="2729"/>
        <v>0</v>
      </c>
      <c r="CS1056" s="99">
        <f t="shared" si="2729"/>
        <v>0</v>
      </c>
      <c r="CT1056" s="99">
        <f t="shared" si="2729"/>
        <v>0</v>
      </c>
      <c r="CU1056" s="99">
        <f t="shared" si="2729"/>
        <v>0</v>
      </c>
      <c r="CV1056" s="99">
        <f t="shared" si="2729"/>
        <v>0</v>
      </c>
      <c r="CW1056" s="99">
        <f t="shared" si="2729"/>
        <v>0</v>
      </c>
      <c r="CX1056" s="99">
        <f t="shared" si="2729"/>
        <v>0</v>
      </c>
      <c r="CY1056" s="99">
        <f t="shared" si="2729"/>
        <v>0</v>
      </c>
      <c r="CZ1056" s="99">
        <f t="shared" si="2729"/>
        <v>0</v>
      </c>
      <c r="DA1056" s="99">
        <f t="shared" si="2729"/>
        <v>0</v>
      </c>
      <c r="DB1056" s="99">
        <f t="shared" si="2729"/>
        <v>0</v>
      </c>
      <c r="DC1056" s="99">
        <f t="shared" si="2729"/>
        <v>0</v>
      </c>
      <c r="DD1056" s="99">
        <f t="shared" si="2729"/>
        <v>0</v>
      </c>
      <c r="DE1056" s="99">
        <f t="shared" si="2729"/>
        <v>0</v>
      </c>
      <c r="DF1056" s="99">
        <f t="shared" si="2729"/>
        <v>0</v>
      </c>
      <c r="DG1056" s="99">
        <f t="shared" si="2729"/>
        <v>0</v>
      </c>
      <c r="DH1056" s="99">
        <f t="shared" si="2729"/>
        <v>0</v>
      </c>
      <c r="DI1056" s="99">
        <f t="shared" si="2729"/>
        <v>0</v>
      </c>
      <c r="DJ1056" s="99">
        <f t="shared" si="2729"/>
        <v>0</v>
      </c>
      <c r="DK1056" s="99">
        <f t="shared" si="2729"/>
        <v>0</v>
      </c>
      <c r="DL1056" s="99">
        <f t="shared" si="2729"/>
        <v>0</v>
      </c>
      <c r="DM1056" s="99">
        <f t="shared" si="2729"/>
        <v>0</v>
      </c>
      <c r="DN1056" s="99">
        <f t="shared" si="2729"/>
        <v>0</v>
      </c>
      <c r="DO1056" s="99">
        <f t="shared" si="2729"/>
        <v>0</v>
      </c>
      <c r="DP1056" s="99">
        <f t="shared" si="2729"/>
        <v>0</v>
      </c>
      <c r="DQ1056" s="99">
        <f t="shared" si="2729"/>
        <v>0</v>
      </c>
      <c r="DR1056" s="99">
        <f t="shared" si="2729"/>
        <v>0</v>
      </c>
      <c r="DS1056" s="99">
        <f t="shared" si="2729"/>
        <v>0</v>
      </c>
      <c r="DT1056" s="99">
        <f t="shared" si="2729"/>
        <v>0</v>
      </c>
      <c r="DU1056" s="3"/>
      <c r="DV1056" s="3"/>
    </row>
    <row r="1057" spans="1:126" ht="4.2" customHeight="1">
      <c r="A1057" s="1"/>
      <c r="B1057" s="1"/>
      <c r="C1057" s="1"/>
      <c r="D1057" s="1"/>
      <c r="E1057" s="261"/>
      <c r="F1057" s="47"/>
      <c r="G1057" s="229"/>
      <c r="H1057" s="1"/>
      <c r="I1057" s="1"/>
      <c r="J1057" s="1"/>
      <c r="K1057" s="1"/>
      <c r="L1057" s="1"/>
      <c r="M1057" s="5"/>
      <c r="N1057" s="1"/>
      <c r="O1057" s="1"/>
      <c r="P1057" s="5"/>
      <c r="Q1057" s="1"/>
      <c r="R1057" s="1"/>
      <c r="S1057" s="5"/>
      <c r="T1057" s="7"/>
      <c r="U1057" s="23"/>
      <c r="V1057" s="1"/>
      <c r="W1057" s="11"/>
      <c r="X1057" s="10"/>
      <c r="Y1057" s="45"/>
      <c r="Z1057" s="92"/>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c r="BF1057" s="93"/>
      <c r="BG1057" s="93"/>
      <c r="BH1057" s="93"/>
      <c r="BI1057" s="93"/>
      <c r="BJ1057" s="93"/>
      <c r="BK1057" s="93"/>
      <c r="BL1057" s="93"/>
      <c r="BM1057" s="93"/>
      <c r="BN1057" s="93"/>
      <c r="BO1057" s="93"/>
      <c r="BP1057" s="93"/>
      <c r="BQ1057" s="93"/>
      <c r="BR1057" s="93"/>
      <c r="BS1057" s="93"/>
      <c r="BT1057" s="93"/>
      <c r="BU1057" s="93"/>
      <c r="BV1057" s="93"/>
      <c r="BW1057" s="93"/>
      <c r="BX1057" s="93"/>
      <c r="BY1057" s="93"/>
      <c r="BZ1057" s="93"/>
      <c r="CA1057" s="93"/>
      <c r="CB1057" s="93"/>
      <c r="CC1057" s="93"/>
      <c r="CD1057" s="93"/>
      <c r="CE1057" s="93"/>
      <c r="CF1057" s="93"/>
      <c r="CG1057" s="93"/>
      <c r="CH1057" s="93"/>
      <c r="CI1057" s="93"/>
      <c r="CJ1057" s="93"/>
      <c r="CK1057" s="93"/>
      <c r="CL1057" s="93"/>
      <c r="CM1057" s="93"/>
      <c r="CN1057" s="93"/>
      <c r="CO1057" s="93"/>
      <c r="CP1057" s="93"/>
      <c r="CQ1057" s="93"/>
      <c r="CR1057" s="93"/>
      <c r="CS1057" s="93"/>
      <c r="CT1057" s="93"/>
      <c r="CU1057" s="93"/>
      <c r="CV1057" s="93"/>
      <c r="CW1057" s="93"/>
      <c r="CX1057" s="93"/>
      <c r="CY1057" s="93"/>
      <c r="CZ1057" s="93"/>
      <c r="DA1057" s="93"/>
      <c r="DB1057" s="93"/>
      <c r="DC1057" s="93"/>
      <c r="DD1057" s="93"/>
      <c r="DE1057" s="93"/>
      <c r="DF1057" s="93"/>
      <c r="DG1057" s="93"/>
      <c r="DH1057" s="93"/>
      <c r="DI1057" s="93"/>
      <c r="DJ1057" s="93"/>
      <c r="DK1057" s="93"/>
      <c r="DL1057" s="93"/>
      <c r="DM1057" s="93"/>
      <c r="DN1057" s="93"/>
      <c r="DO1057" s="93"/>
      <c r="DP1057" s="93"/>
      <c r="DQ1057" s="93"/>
      <c r="DR1057" s="93"/>
      <c r="DS1057" s="93"/>
      <c r="DT1057" s="93"/>
      <c r="DU1057" s="1"/>
      <c r="DV1057" s="1"/>
    </row>
    <row r="1058" spans="1:126" s="237" customFormat="1" ht="10.199999999999999">
      <c r="A1058" s="226"/>
      <c r="B1058" s="243" t="s">
        <v>133</v>
      </c>
      <c r="C1058" s="228"/>
      <c r="D1058" s="227"/>
      <c r="E1058" s="268"/>
      <c r="F1058" s="114"/>
      <c r="G1058" s="229"/>
      <c r="H1058" s="226"/>
      <c r="I1058" s="226" t="e">
        <f>#REF!</f>
        <v>#REF!</v>
      </c>
      <c r="J1058" s="226"/>
      <c r="K1058" s="226"/>
      <c r="L1058" s="226"/>
      <c r="M1058" s="229"/>
      <c r="N1058" s="226"/>
      <c r="O1058" s="226"/>
      <c r="P1058" s="229"/>
      <c r="Q1058" s="226" t="s">
        <v>40</v>
      </c>
      <c r="R1058" s="226"/>
      <c r="S1058" s="229" t="s">
        <v>6</v>
      </c>
      <c r="T1058" s="307"/>
      <c r="U1058" s="226"/>
      <c r="V1058" s="226"/>
      <c r="W1058" s="233"/>
      <c r="X1058" s="234"/>
      <c r="Y1058" s="245"/>
      <c r="Z1058" s="246"/>
      <c r="AA1058" s="247"/>
      <c r="AB1058" s="247"/>
      <c r="AC1058" s="247"/>
      <c r="AD1058" s="247"/>
      <c r="AE1058" s="247"/>
      <c r="AF1058" s="247"/>
      <c r="AG1058" s="247"/>
      <c r="AH1058" s="247"/>
      <c r="AI1058" s="247"/>
      <c r="AJ1058" s="247"/>
      <c r="AK1058" s="247"/>
      <c r="AL1058" s="247"/>
      <c r="AM1058" s="247"/>
      <c r="AN1058" s="247"/>
      <c r="AO1058" s="247"/>
      <c r="AP1058" s="247"/>
      <c r="AQ1058" s="247"/>
      <c r="AR1058" s="247"/>
      <c r="AS1058" s="247"/>
      <c r="AT1058" s="247"/>
      <c r="AU1058" s="247"/>
      <c r="AV1058" s="247"/>
      <c r="AW1058" s="247"/>
      <c r="AX1058" s="247"/>
      <c r="AY1058" s="247"/>
      <c r="AZ1058" s="247"/>
      <c r="BA1058" s="247"/>
      <c r="BB1058" s="247"/>
      <c r="BC1058" s="247"/>
      <c r="BD1058" s="247"/>
      <c r="BE1058" s="247"/>
      <c r="BF1058" s="247"/>
      <c r="BG1058" s="247"/>
      <c r="BH1058" s="247"/>
      <c r="BI1058" s="247"/>
      <c r="BJ1058" s="247"/>
      <c r="BK1058" s="247"/>
      <c r="BL1058" s="247"/>
      <c r="BM1058" s="247"/>
      <c r="BN1058" s="247"/>
      <c r="BO1058" s="247"/>
      <c r="BP1058" s="247"/>
      <c r="BQ1058" s="247"/>
      <c r="BR1058" s="247"/>
      <c r="BS1058" s="247"/>
      <c r="BT1058" s="247"/>
      <c r="BU1058" s="247"/>
      <c r="BV1058" s="247"/>
      <c r="BW1058" s="247"/>
      <c r="BX1058" s="247"/>
      <c r="BY1058" s="247"/>
      <c r="BZ1058" s="247"/>
      <c r="CA1058" s="247"/>
      <c r="CB1058" s="247"/>
      <c r="CC1058" s="247"/>
      <c r="CD1058" s="247"/>
      <c r="CE1058" s="247"/>
      <c r="CF1058" s="247"/>
      <c r="CG1058" s="247"/>
      <c r="CH1058" s="247"/>
      <c r="CI1058" s="247"/>
      <c r="CJ1058" s="247"/>
      <c r="CK1058" s="247"/>
      <c r="CL1058" s="247"/>
      <c r="CM1058" s="247"/>
      <c r="CN1058" s="247"/>
      <c r="CO1058" s="247"/>
      <c r="CP1058" s="247"/>
      <c r="CQ1058" s="247"/>
      <c r="CR1058" s="247"/>
      <c r="CS1058" s="247"/>
      <c r="CT1058" s="247"/>
      <c r="CU1058" s="247"/>
      <c r="CV1058" s="247"/>
      <c r="CW1058" s="247"/>
      <c r="CX1058" s="247"/>
      <c r="CY1058" s="247"/>
      <c r="CZ1058" s="247"/>
      <c r="DA1058" s="247"/>
      <c r="DB1058" s="247"/>
      <c r="DC1058" s="247"/>
      <c r="DD1058" s="247"/>
      <c r="DE1058" s="247"/>
      <c r="DF1058" s="247"/>
      <c r="DG1058" s="247"/>
      <c r="DH1058" s="247"/>
      <c r="DI1058" s="247"/>
      <c r="DJ1058" s="247"/>
      <c r="DK1058" s="247"/>
      <c r="DL1058" s="247"/>
      <c r="DM1058" s="247"/>
      <c r="DN1058" s="247"/>
      <c r="DO1058" s="247"/>
      <c r="DP1058" s="247"/>
      <c r="DQ1058" s="247"/>
      <c r="DR1058" s="247"/>
      <c r="DS1058" s="247"/>
      <c r="DT1058" s="247"/>
      <c r="DU1058" s="226"/>
      <c r="DV1058" s="226"/>
    </row>
    <row r="1059" spans="1:126" ht="4.2" customHeight="1">
      <c r="A1059" s="1"/>
      <c r="B1059" s="1"/>
      <c r="C1059" s="1"/>
      <c r="D1059" s="1"/>
      <c r="E1059" s="261"/>
      <c r="F1059" s="47"/>
      <c r="G1059" s="229"/>
      <c r="H1059" s="1"/>
      <c r="I1059" s="1"/>
      <c r="J1059" s="1"/>
      <c r="K1059" s="1"/>
      <c r="L1059" s="1"/>
      <c r="M1059" s="5"/>
      <c r="N1059" s="1"/>
      <c r="O1059" s="1"/>
      <c r="P1059" s="5"/>
      <c r="Q1059" s="1"/>
      <c r="R1059" s="1"/>
      <c r="S1059" s="5"/>
      <c r="T1059" s="7"/>
      <c r="U1059" s="23"/>
      <c r="V1059" s="1"/>
      <c r="W1059" s="11"/>
      <c r="X1059" s="10"/>
      <c r="Y1059" s="45"/>
      <c r="Z1059" s="92"/>
      <c r="AA1059" s="93"/>
      <c r="AB1059" s="93"/>
      <c r="AC1059" s="93"/>
      <c r="AD1059" s="93"/>
      <c r="AE1059" s="93"/>
      <c r="AF1059" s="93"/>
      <c r="AG1059" s="93"/>
      <c r="AH1059" s="93"/>
      <c r="AI1059" s="93"/>
      <c r="AJ1059" s="93"/>
      <c r="AK1059" s="93"/>
      <c r="AL1059" s="93"/>
      <c r="AM1059" s="93"/>
      <c r="AN1059" s="93"/>
      <c r="AO1059" s="93"/>
      <c r="AP1059" s="93"/>
      <c r="AQ1059" s="93"/>
      <c r="AR1059" s="93"/>
      <c r="AS1059" s="93"/>
      <c r="AT1059" s="93"/>
      <c r="AU1059" s="93"/>
      <c r="AV1059" s="93"/>
      <c r="AW1059" s="93"/>
      <c r="AX1059" s="93"/>
      <c r="AY1059" s="93"/>
      <c r="AZ1059" s="93"/>
      <c r="BA1059" s="93"/>
      <c r="BB1059" s="93"/>
      <c r="BC1059" s="93"/>
      <c r="BD1059" s="93"/>
      <c r="BE1059" s="93"/>
      <c r="BF1059" s="93"/>
      <c r="BG1059" s="93"/>
      <c r="BH1059" s="93"/>
      <c r="BI1059" s="93"/>
      <c r="BJ1059" s="93"/>
      <c r="BK1059" s="93"/>
      <c r="BL1059" s="93"/>
      <c r="BM1059" s="93"/>
      <c r="BN1059" s="93"/>
      <c r="BO1059" s="93"/>
      <c r="BP1059" s="93"/>
      <c r="BQ1059" s="93"/>
      <c r="BR1059" s="93"/>
      <c r="BS1059" s="93"/>
      <c r="BT1059" s="93"/>
      <c r="BU1059" s="93"/>
      <c r="BV1059" s="93"/>
      <c r="BW1059" s="93"/>
      <c r="BX1059" s="93"/>
      <c r="BY1059" s="93"/>
      <c r="BZ1059" s="93"/>
      <c r="CA1059" s="93"/>
      <c r="CB1059" s="93"/>
      <c r="CC1059" s="93"/>
      <c r="CD1059" s="93"/>
      <c r="CE1059" s="93"/>
      <c r="CF1059" s="93"/>
      <c r="CG1059" s="93"/>
      <c r="CH1059" s="93"/>
      <c r="CI1059" s="93"/>
      <c r="CJ1059" s="93"/>
      <c r="CK1059" s="93"/>
      <c r="CL1059" s="93"/>
      <c r="CM1059" s="93"/>
      <c r="CN1059" s="93"/>
      <c r="CO1059" s="93"/>
      <c r="CP1059" s="93"/>
      <c r="CQ1059" s="93"/>
      <c r="CR1059" s="93"/>
      <c r="CS1059" s="93"/>
      <c r="CT1059" s="93"/>
      <c r="CU1059" s="93"/>
      <c r="CV1059" s="93"/>
      <c r="CW1059" s="93"/>
      <c r="CX1059" s="93"/>
      <c r="CY1059" s="93"/>
      <c r="CZ1059" s="93"/>
      <c r="DA1059" s="93"/>
      <c r="DB1059" s="93"/>
      <c r="DC1059" s="93"/>
      <c r="DD1059" s="93"/>
      <c r="DE1059" s="93"/>
      <c r="DF1059" s="93"/>
      <c r="DG1059" s="93"/>
      <c r="DH1059" s="93"/>
      <c r="DI1059" s="93"/>
      <c r="DJ1059" s="93"/>
      <c r="DK1059" s="93"/>
      <c r="DL1059" s="93"/>
      <c r="DM1059" s="93"/>
      <c r="DN1059" s="93"/>
      <c r="DO1059" s="93"/>
      <c r="DP1059" s="93"/>
      <c r="DQ1059" s="93"/>
      <c r="DR1059" s="93"/>
      <c r="DS1059" s="93"/>
      <c r="DT1059" s="93"/>
      <c r="DU1059" s="1"/>
      <c r="DV1059" s="1"/>
    </row>
    <row r="1060" spans="1:126" s="4" customFormat="1">
      <c r="A1060" s="3"/>
      <c r="B1060" s="257" t="s">
        <v>130</v>
      </c>
      <c r="C1060" s="3"/>
      <c r="D1060" s="3"/>
      <c r="E1060" s="9" t="s">
        <v>26</v>
      </c>
      <c r="F1060" s="50"/>
      <c r="G1060" s="230"/>
      <c r="H1060" s="12" t="str">
        <f>B1060&amp;N1044</f>
        <v>Оплата - Аренда офиса</v>
      </c>
      <c r="I1060" s="12"/>
      <c r="J1060" s="3"/>
      <c r="K1060" s="3"/>
      <c r="L1060" s="3"/>
      <c r="M1060" s="5"/>
      <c r="N1060" s="35" t="str">
        <f>Главная!$Y$8</f>
        <v>итого</v>
      </c>
      <c r="O1060" s="35"/>
      <c r="P1060" s="5"/>
      <c r="Q1060" s="35" t="s">
        <v>25</v>
      </c>
      <c r="R1060" s="35"/>
      <c r="S1060" s="35"/>
      <c r="T1060" s="35"/>
      <c r="U1060" s="35"/>
      <c r="V1060" s="35"/>
      <c r="W1060" s="37">
        <f>SUM($Y1060:$DU1060)</f>
        <v>0</v>
      </c>
      <c r="X1060" s="37"/>
      <c r="Y1060" s="45"/>
      <c r="Z1060" s="98"/>
      <c r="AA1060" s="99">
        <f t="shared" ref="AA1060:BF1060" si="2730">IF(AA$8="",0,IF(AA$1=1,SUMIFS(1056:1056,$1:$1,"&gt;="&amp;1,$1:$1,"&lt;="&amp;INT(-$T1058/30))+(-$T1058/30-INT(-$T1058/30))*SUMIFS(1056:1056,$1:$1,INT(-$T1058/30)+1),0)+(-$T1058/30-INT(-$T1058/30))*SUMIFS(1056:1056,$1:$1,AA$1+INT(-$T1058/30)+1)+(INT(-$T1058/30)+1+$T1058/30)*SUMIFS(1056:1056,$1:$1,AA$1+INT(-$T1058/30)))</f>
        <v>0</v>
      </c>
      <c r="AB1060" s="99">
        <f t="shared" si="2730"/>
        <v>0</v>
      </c>
      <c r="AC1060" s="99">
        <f t="shared" si="2730"/>
        <v>0</v>
      </c>
      <c r="AD1060" s="99">
        <f t="shared" si="2730"/>
        <v>0</v>
      </c>
      <c r="AE1060" s="99">
        <f t="shared" si="2730"/>
        <v>0</v>
      </c>
      <c r="AF1060" s="99">
        <f t="shared" si="2730"/>
        <v>0</v>
      </c>
      <c r="AG1060" s="99">
        <f t="shared" si="2730"/>
        <v>0</v>
      </c>
      <c r="AH1060" s="99">
        <f t="shared" si="2730"/>
        <v>0</v>
      </c>
      <c r="AI1060" s="99">
        <f t="shared" si="2730"/>
        <v>0</v>
      </c>
      <c r="AJ1060" s="99">
        <f t="shared" si="2730"/>
        <v>0</v>
      </c>
      <c r="AK1060" s="99">
        <f t="shared" si="2730"/>
        <v>0</v>
      </c>
      <c r="AL1060" s="99">
        <f t="shared" si="2730"/>
        <v>0</v>
      </c>
      <c r="AM1060" s="99">
        <f t="shared" si="2730"/>
        <v>0</v>
      </c>
      <c r="AN1060" s="99">
        <f t="shared" si="2730"/>
        <v>0</v>
      </c>
      <c r="AO1060" s="99">
        <f t="shared" si="2730"/>
        <v>0</v>
      </c>
      <c r="AP1060" s="99">
        <f t="shared" si="2730"/>
        <v>0</v>
      </c>
      <c r="AQ1060" s="99">
        <f t="shared" si="2730"/>
        <v>0</v>
      </c>
      <c r="AR1060" s="99">
        <f t="shared" si="2730"/>
        <v>0</v>
      </c>
      <c r="AS1060" s="99">
        <f t="shared" si="2730"/>
        <v>0</v>
      </c>
      <c r="AT1060" s="99">
        <f t="shared" si="2730"/>
        <v>0</v>
      </c>
      <c r="AU1060" s="99">
        <f t="shared" si="2730"/>
        <v>0</v>
      </c>
      <c r="AV1060" s="99">
        <f t="shared" si="2730"/>
        <v>0</v>
      </c>
      <c r="AW1060" s="99">
        <f t="shared" si="2730"/>
        <v>0</v>
      </c>
      <c r="AX1060" s="99">
        <f t="shared" si="2730"/>
        <v>0</v>
      </c>
      <c r="AY1060" s="99">
        <f t="shared" si="2730"/>
        <v>0</v>
      </c>
      <c r="AZ1060" s="99">
        <f t="shared" si="2730"/>
        <v>0</v>
      </c>
      <c r="BA1060" s="99">
        <f t="shared" si="2730"/>
        <v>0</v>
      </c>
      <c r="BB1060" s="99">
        <f t="shared" si="2730"/>
        <v>0</v>
      </c>
      <c r="BC1060" s="99">
        <f t="shared" si="2730"/>
        <v>0</v>
      </c>
      <c r="BD1060" s="99">
        <f t="shared" si="2730"/>
        <v>0</v>
      </c>
      <c r="BE1060" s="99">
        <f t="shared" si="2730"/>
        <v>0</v>
      </c>
      <c r="BF1060" s="99">
        <f t="shared" si="2730"/>
        <v>0</v>
      </c>
      <c r="BG1060" s="99">
        <f t="shared" ref="BG1060:CL1060" si="2731">IF(BG$8="",0,IF(BG$1=1,SUMIFS(1056:1056,$1:$1,"&gt;="&amp;1,$1:$1,"&lt;="&amp;INT(-$T1058/30))+(-$T1058/30-INT(-$T1058/30))*SUMIFS(1056:1056,$1:$1,INT(-$T1058/30)+1),0)+(-$T1058/30-INT(-$T1058/30))*SUMIFS(1056:1056,$1:$1,BG$1+INT(-$T1058/30)+1)+(INT(-$T1058/30)+1+$T1058/30)*SUMIFS(1056:1056,$1:$1,BG$1+INT(-$T1058/30)))</f>
        <v>0</v>
      </c>
      <c r="BH1060" s="99">
        <f t="shared" si="2731"/>
        <v>0</v>
      </c>
      <c r="BI1060" s="99">
        <f t="shared" si="2731"/>
        <v>0</v>
      </c>
      <c r="BJ1060" s="99">
        <f t="shared" si="2731"/>
        <v>0</v>
      </c>
      <c r="BK1060" s="99">
        <f t="shared" si="2731"/>
        <v>0</v>
      </c>
      <c r="BL1060" s="99">
        <f t="shared" si="2731"/>
        <v>0</v>
      </c>
      <c r="BM1060" s="99">
        <f t="shared" si="2731"/>
        <v>0</v>
      </c>
      <c r="BN1060" s="99">
        <f t="shared" si="2731"/>
        <v>0</v>
      </c>
      <c r="BO1060" s="99">
        <f t="shared" si="2731"/>
        <v>0</v>
      </c>
      <c r="BP1060" s="99">
        <f t="shared" si="2731"/>
        <v>0</v>
      </c>
      <c r="BQ1060" s="99">
        <f t="shared" si="2731"/>
        <v>0</v>
      </c>
      <c r="BR1060" s="99">
        <f t="shared" si="2731"/>
        <v>0</v>
      </c>
      <c r="BS1060" s="99">
        <f t="shared" si="2731"/>
        <v>0</v>
      </c>
      <c r="BT1060" s="99">
        <f t="shared" si="2731"/>
        <v>0</v>
      </c>
      <c r="BU1060" s="99">
        <f t="shared" si="2731"/>
        <v>0</v>
      </c>
      <c r="BV1060" s="99">
        <f t="shared" si="2731"/>
        <v>0</v>
      </c>
      <c r="BW1060" s="99">
        <f t="shared" si="2731"/>
        <v>0</v>
      </c>
      <c r="BX1060" s="99">
        <f t="shared" si="2731"/>
        <v>0</v>
      </c>
      <c r="BY1060" s="99">
        <f t="shared" si="2731"/>
        <v>0</v>
      </c>
      <c r="BZ1060" s="99">
        <f t="shared" si="2731"/>
        <v>0</v>
      </c>
      <c r="CA1060" s="99">
        <f t="shared" si="2731"/>
        <v>0</v>
      </c>
      <c r="CB1060" s="99">
        <f t="shared" si="2731"/>
        <v>0</v>
      </c>
      <c r="CC1060" s="99">
        <f t="shared" si="2731"/>
        <v>0</v>
      </c>
      <c r="CD1060" s="99">
        <f t="shared" si="2731"/>
        <v>0</v>
      </c>
      <c r="CE1060" s="99">
        <f t="shared" si="2731"/>
        <v>0</v>
      </c>
      <c r="CF1060" s="99">
        <f t="shared" si="2731"/>
        <v>0</v>
      </c>
      <c r="CG1060" s="99">
        <f t="shared" si="2731"/>
        <v>0</v>
      </c>
      <c r="CH1060" s="99">
        <f t="shared" si="2731"/>
        <v>0</v>
      </c>
      <c r="CI1060" s="99">
        <f t="shared" si="2731"/>
        <v>0</v>
      </c>
      <c r="CJ1060" s="99">
        <f t="shared" si="2731"/>
        <v>0</v>
      </c>
      <c r="CK1060" s="99">
        <f t="shared" si="2731"/>
        <v>0</v>
      </c>
      <c r="CL1060" s="99">
        <f t="shared" si="2731"/>
        <v>0</v>
      </c>
      <c r="CM1060" s="99">
        <f t="shared" ref="CM1060:DT1060" si="2732">IF(CM$8="",0,IF(CM$1=1,SUMIFS(1056:1056,$1:$1,"&gt;="&amp;1,$1:$1,"&lt;="&amp;INT(-$T1058/30))+(-$T1058/30-INT(-$T1058/30))*SUMIFS(1056:1056,$1:$1,INT(-$T1058/30)+1),0)+(-$T1058/30-INT(-$T1058/30))*SUMIFS(1056:1056,$1:$1,CM$1+INT(-$T1058/30)+1)+(INT(-$T1058/30)+1+$T1058/30)*SUMIFS(1056:1056,$1:$1,CM$1+INT(-$T1058/30)))</f>
        <v>0</v>
      </c>
      <c r="CN1060" s="99">
        <f t="shared" si="2732"/>
        <v>0</v>
      </c>
      <c r="CO1060" s="99">
        <f t="shared" si="2732"/>
        <v>0</v>
      </c>
      <c r="CP1060" s="99">
        <f t="shared" si="2732"/>
        <v>0</v>
      </c>
      <c r="CQ1060" s="99">
        <f t="shared" si="2732"/>
        <v>0</v>
      </c>
      <c r="CR1060" s="99">
        <f t="shared" si="2732"/>
        <v>0</v>
      </c>
      <c r="CS1060" s="99">
        <f t="shared" si="2732"/>
        <v>0</v>
      </c>
      <c r="CT1060" s="99">
        <f t="shared" si="2732"/>
        <v>0</v>
      </c>
      <c r="CU1060" s="99">
        <f t="shared" si="2732"/>
        <v>0</v>
      </c>
      <c r="CV1060" s="99">
        <f t="shared" si="2732"/>
        <v>0</v>
      </c>
      <c r="CW1060" s="99">
        <f t="shared" si="2732"/>
        <v>0</v>
      </c>
      <c r="CX1060" s="99">
        <f t="shared" si="2732"/>
        <v>0</v>
      </c>
      <c r="CY1060" s="99">
        <f t="shared" si="2732"/>
        <v>0</v>
      </c>
      <c r="CZ1060" s="99">
        <f t="shared" si="2732"/>
        <v>0</v>
      </c>
      <c r="DA1060" s="99">
        <f t="shared" si="2732"/>
        <v>0</v>
      </c>
      <c r="DB1060" s="99">
        <f t="shared" si="2732"/>
        <v>0</v>
      </c>
      <c r="DC1060" s="99">
        <f t="shared" si="2732"/>
        <v>0</v>
      </c>
      <c r="DD1060" s="99">
        <f t="shared" si="2732"/>
        <v>0</v>
      </c>
      <c r="DE1060" s="99">
        <f t="shared" si="2732"/>
        <v>0</v>
      </c>
      <c r="DF1060" s="99">
        <f t="shared" si="2732"/>
        <v>0</v>
      </c>
      <c r="DG1060" s="99">
        <f t="shared" si="2732"/>
        <v>0</v>
      </c>
      <c r="DH1060" s="99">
        <f t="shared" si="2732"/>
        <v>0</v>
      </c>
      <c r="DI1060" s="99">
        <f t="shared" si="2732"/>
        <v>0</v>
      </c>
      <c r="DJ1060" s="99">
        <f t="shared" si="2732"/>
        <v>0</v>
      </c>
      <c r="DK1060" s="99">
        <f t="shared" si="2732"/>
        <v>0</v>
      </c>
      <c r="DL1060" s="99">
        <f t="shared" si="2732"/>
        <v>0</v>
      </c>
      <c r="DM1060" s="99">
        <f t="shared" si="2732"/>
        <v>0</v>
      </c>
      <c r="DN1060" s="99">
        <f t="shared" si="2732"/>
        <v>0</v>
      </c>
      <c r="DO1060" s="99">
        <f t="shared" si="2732"/>
        <v>0</v>
      </c>
      <c r="DP1060" s="99">
        <f t="shared" si="2732"/>
        <v>0</v>
      </c>
      <c r="DQ1060" s="99">
        <f t="shared" si="2732"/>
        <v>0</v>
      </c>
      <c r="DR1060" s="99">
        <f t="shared" si="2732"/>
        <v>0</v>
      </c>
      <c r="DS1060" s="99">
        <f t="shared" si="2732"/>
        <v>0</v>
      </c>
      <c r="DT1060" s="99">
        <f t="shared" si="2732"/>
        <v>0</v>
      </c>
      <c r="DU1060" s="3"/>
      <c r="DV1060" s="3"/>
    </row>
    <row r="1061" spans="1:126" ht="4.2" customHeight="1">
      <c r="A1061" s="1"/>
      <c r="B1061" s="1"/>
      <c r="C1061" s="1"/>
      <c r="D1061" s="1"/>
      <c r="E1061" s="261"/>
      <c r="F1061" s="47"/>
      <c r="G1061" s="229"/>
      <c r="H1061" s="1"/>
      <c r="I1061" s="1"/>
      <c r="J1061" s="1"/>
      <c r="K1061" s="1"/>
      <c r="L1061" s="1"/>
      <c r="M1061" s="5"/>
      <c r="N1061" s="1"/>
      <c r="O1061" s="1"/>
      <c r="P1061" s="5"/>
      <c r="Q1061" s="1"/>
      <c r="R1061" s="1"/>
      <c r="S1061" s="5"/>
      <c r="T1061" s="7"/>
      <c r="U1061" s="23"/>
      <c r="V1061" s="1"/>
      <c r="W1061" s="11"/>
      <c r="X1061" s="10"/>
      <c r="Y1061" s="45"/>
      <c r="Z1061" s="92"/>
      <c r="AA1061" s="93"/>
      <c r="AB1061" s="93"/>
      <c r="AC1061" s="93"/>
      <c r="AD1061" s="93"/>
      <c r="AE1061" s="93"/>
      <c r="AF1061" s="93"/>
      <c r="AG1061" s="93"/>
      <c r="AH1061" s="93"/>
      <c r="AI1061" s="93"/>
      <c r="AJ1061" s="93"/>
      <c r="AK1061" s="93"/>
      <c r="AL1061" s="93"/>
      <c r="AM1061" s="93"/>
      <c r="AN1061" s="93"/>
      <c r="AO1061" s="93"/>
      <c r="AP1061" s="93"/>
      <c r="AQ1061" s="93"/>
      <c r="AR1061" s="93"/>
      <c r="AS1061" s="93"/>
      <c r="AT1061" s="93"/>
      <c r="AU1061" s="93"/>
      <c r="AV1061" s="93"/>
      <c r="AW1061" s="93"/>
      <c r="AX1061" s="93"/>
      <c r="AY1061" s="93"/>
      <c r="AZ1061" s="93"/>
      <c r="BA1061" s="93"/>
      <c r="BB1061" s="93"/>
      <c r="BC1061" s="93"/>
      <c r="BD1061" s="93"/>
      <c r="BE1061" s="93"/>
      <c r="BF1061" s="93"/>
      <c r="BG1061" s="93"/>
      <c r="BH1061" s="93"/>
      <c r="BI1061" s="93"/>
      <c r="BJ1061" s="93"/>
      <c r="BK1061" s="93"/>
      <c r="BL1061" s="93"/>
      <c r="BM1061" s="93"/>
      <c r="BN1061" s="93"/>
      <c r="BO1061" s="93"/>
      <c r="BP1061" s="93"/>
      <c r="BQ1061" s="93"/>
      <c r="BR1061" s="93"/>
      <c r="BS1061" s="93"/>
      <c r="BT1061" s="93"/>
      <c r="BU1061" s="93"/>
      <c r="BV1061" s="93"/>
      <c r="BW1061" s="93"/>
      <c r="BX1061" s="93"/>
      <c r="BY1061" s="93"/>
      <c r="BZ1061" s="93"/>
      <c r="CA1061" s="93"/>
      <c r="CB1061" s="93"/>
      <c r="CC1061" s="93"/>
      <c r="CD1061" s="93"/>
      <c r="CE1061" s="93"/>
      <c r="CF1061" s="93"/>
      <c r="CG1061" s="93"/>
      <c r="CH1061" s="93"/>
      <c r="CI1061" s="93"/>
      <c r="CJ1061" s="93"/>
      <c r="CK1061" s="93"/>
      <c r="CL1061" s="93"/>
      <c r="CM1061" s="93"/>
      <c r="CN1061" s="93"/>
      <c r="CO1061" s="93"/>
      <c r="CP1061" s="93"/>
      <c r="CQ1061" s="93"/>
      <c r="CR1061" s="93"/>
      <c r="CS1061" s="93"/>
      <c r="CT1061" s="93"/>
      <c r="CU1061" s="93"/>
      <c r="CV1061" s="93"/>
      <c r="CW1061" s="93"/>
      <c r="CX1061" s="93"/>
      <c r="CY1061" s="93"/>
      <c r="CZ1061" s="93"/>
      <c r="DA1061" s="93"/>
      <c r="DB1061" s="93"/>
      <c r="DC1061" s="93"/>
      <c r="DD1061" s="93"/>
      <c r="DE1061" s="93"/>
      <c r="DF1061" s="93"/>
      <c r="DG1061" s="93"/>
      <c r="DH1061" s="93"/>
      <c r="DI1061" s="93"/>
      <c r="DJ1061" s="93"/>
      <c r="DK1061" s="93"/>
      <c r="DL1061" s="93"/>
      <c r="DM1061" s="93"/>
      <c r="DN1061" s="93"/>
      <c r="DO1061" s="93"/>
      <c r="DP1061" s="93"/>
      <c r="DQ1061" s="93"/>
      <c r="DR1061" s="93"/>
      <c r="DS1061" s="93"/>
      <c r="DT1061" s="93"/>
      <c r="DU1061" s="1"/>
      <c r="DV1061" s="1"/>
    </row>
    <row r="1062" spans="1:126" ht="4.2" customHeight="1">
      <c r="A1062" s="1"/>
      <c r="B1062" s="1"/>
      <c r="C1062" s="1"/>
      <c r="D1062" s="1"/>
      <c r="E1062" s="378"/>
      <c r="F1062" s="378"/>
      <c r="G1062" s="378"/>
      <c r="H1062" s="378"/>
      <c r="I1062" s="378"/>
      <c r="J1062" s="378"/>
      <c r="K1062" s="378"/>
      <c r="L1062" s="378"/>
      <c r="M1062" s="379"/>
      <c r="N1062" s="378"/>
      <c r="O1062" s="378"/>
      <c r="P1062" s="379"/>
      <c r="Q1062" s="378"/>
      <c r="R1062" s="1"/>
      <c r="S1062" s="5"/>
      <c r="T1062" s="7"/>
      <c r="U1062" s="23"/>
      <c r="V1062" s="1"/>
      <c r="W1062" s="380"/>
      <c r="X1062" s="10"/>
      <c r="Y1062" s="45"/>
      <c r="Z1062" s="92"/>
      <c r="AA1062" s="381"/>
      <c r="AB1062" s="381"/>
      <c r="AC1062" s="381"/>
      <c r="AD1062" s="381"/>
      <c r="AE1062" s="381"/>
      <c r="AF1062" s="381"/>
      <c r="AG1062" s="381"/>
      <c r="AH1062" s="381"/>
      <c r="AI1062" s="381"/>
      <c r="AJ1062" s="381"/>
      <c r="AK1062" s="381"/>
      <c r="AL1062" s="381"/>
      <c r="AM1062" s="381"/>
      <c r="AN1062" s="381"/>
      <c r="AO1062" s="381"/>
      <c r="AP1062" s="381"/>
      <c r="AQ1062" s="381"/>
      <c r="AR1062" s="381"/>
      <c r="AS1062" s="381"/>
      <c r="AT1062" s="381"/>
      <c r="AU1062" s="381"/>
      <c r="AV1062" s="381"/>
      <c r="AW1062" s="381"/>
      <c r="AX1062" s="381"/>
      <c r="AY1062" s="381"/>
      <c r="AZ1062" s="381"/>
      <c r="BA1062" s="381"/>
      <c r="BB1062" s="381"/>
      <c r="BC1062" s="381"/>
      <c r="BD1062" s="381"/>
      <c r="BE1062" s="381"/>
      <c r="BF1062" s="381"/>
      <c r="BG1062" s="381"/>
      <c r="BH1062" s="381"/>
      <c r="BI1062" s="381"/>
      <c r="BJ1062" s="381"/>
      <c r="BK1062" s="381"/>
      <c r="BL1062" s="381"/>
      <c r="BM1062" s="381"/>
      <c r="BN1062" s="381"/>
      <c r="BO1062" s="381"/>
      <c r="BP1062" s="381"/>
      <c r="BQ1062" s="381"/>
      <c r="BR1062" s="381"/>
      <c r="BS1062" s="381"/>
      <c r="BT1062" s="381"/>
      <c r="BU1062" s="381"/>
      <c r="BV1062" s="381"/>
      <c r="BW1062" s="381"/>
      <c r="BX1062" s="381"/>
      <c r="BY1062" s="381"/>
      <c r="BZ1062" s="381"/>
      <c r="CA1062" s="381"/>
      <c r="CB1062" s="381"/>
      <c r="CC1062" s="381"/>
      <c r="CD1062" s="381"/>
      <c r="CE1062" s="381"/>
      <c r="CF1062" s="381"/>
      <c r="CG1062" s="381"/>
      <c r="CH1062" s="381"/>
      <c r="CI1062" s="381"/>
      <c r="CJ1062" s="381"/>
      <c r="CK1062" s="381"/>
      <c r="CL1062" s="381"/>
      <c r="CM1062" s="381"/>
      <c r="CN1062" s="381"/>
      <c r="CO1062" s="381"/>
      <c r="CP1062" s="381"/>
      <c r="CQ1062" s="381"/>
      <c r="CR1062" s="381"/>
      <c r="CS1062" s="381"/>
      <c r="CT1062" s="381"/>
      <c r="CU1062" s="381"/>
      <c r="CV1062" s="381"/>
      <c r="CW1062" s="381"/>
      <c r="CX1062" s="381"/>
      <c r="CY1062" s="381"/>
      <c r="CZ1062" s="381"/>
      <c r="DA1062" s="381"/>
      <c r="DB1062" s="381"/>
      <c r="DC1062" s="381"/>
      <c r="DD1062" s="381"/>
      <c r="DE1062" s="381"/>
      <c r="DF1062" s="381"/>
      <c r="DG1062" s="381"/>
      <c r="DH1062" s="381"/>
      <c r="DI1062" s="381"/>
      <c r="DJ1062" s="381"/>
      <c r="DK1062" s="381"/>
      <c r="DL1062" s="381"/>
      <c r="DM1062" s="381"/>
      <c r="DN1062" s="381"/>
      <c r="DO1062" s="381"/>
      <c r="DP1062" s="381"/>
      <c r="DQ1062" s="381"/>
      <c r="DR1062" s="381"/>
      <c r="DS1062" s="381"/>
      <c r="DT1062" s="381"/>
      <c r="DU1062" s="1"/>
      <c r="DV1062" s="1"/>
    </row>
    <row r="1063" spans="1:126" ht="7.2" customHeight="1">
      <c r="A1063" s="1"/>
      <c r="B1063" s="1"/>
      <c r="C1063" s="1"/>
      <c r="D1063" s="1"/>
      <c r="E1063" s="261"/>
      <c r="F1063" s="47"/>
      <c r="G1063" s="229"/>
      <c r="H1063" s="1"/>
      <c r="I1063" s="1"/>
      <c r="J1063" s="1"/>
      <c r="K1063" s="1"/>
      <c r="L1063" s="1"/>
      <c r="M1063" s="5"/>
      <c r="N1063" s="1"/>
      <c r="O1063" s="1"/>
      <c r="P1063" s="5"/>
      <c r="Q1063" s="1"/>
      <c r="R1063" s="1"/>
      <c r="S1063" s="5"/>
      <c r="T1063" s="7"/>
      <c r="U1063" s="23"/>
      <c r="V1063" s="1"/>
      <c r="W1063" s="11"/>
      <c r="X1063" s="10"/>
      <c r="Y1063" s="45"/>
      <c r="Z1063" s="92"/>
      <c r="AA1063" s="93"/>
      <c r="AB1063" s="93"/>
      <c r="AC1063" s="93"/>
      <c r="AD1063" s="93"/>
      <c r="AE1063" s="93"/>
      <c r="AF1063" s="93"/>
      <c r="AG1063" s="93"/>
      <c r="AH1063" s="93"/>
      <c r="AI1063" s="93"/>
      <c r="AJ1063" s="93"/>
      <c r="AK1063" s="93"/>
      <c r="AL1063" s="93"/>
      <c r="AM1063" s="93"/>
      <c r="AN1063" s="93"/>
      <c r="AO1063" s="93"/>
      <c r="AP1063" s="93"/>
      <c r="AQ1063" s="93"/>
      <c r="AR1063" s="93"/>
      <c r="AS1063" s="93"/>
      <c r="AT1063" s="93"/>
      <c r="AU1063" s="93"/>
      <c r="AV1063" s="93"/>
      <c r="AW1063" s="93"/>
      <c r="AX1063" s="93"/>
      <c r="AY1063" s="93"/>
      <c r="AZ1063" s="93"/>
      <c r="BA1063" s="93"/>
      <c r="BB1063" s="93"/>
      <c r="BC1063" s="93"/>
      <c r="BD1063" s="93"/>
      <c r="BE1063" s="93"/>
      <c r="BF1063" s="93"/>
      <c r="BG1063" s="93"/>
      <c r="BH1063" s="93"/>
      <c r="BI1063" s="93"/>
      <c r="BJ1063" s="93"/>
      <c r="BK1063" s="93"/>
      <c r="BL1063" s="93"/>
      <c r="BM1063" s="93"/>
      <c r="BN1063" s="93"/>
      <c r="BO1063" s="93"/>
      <c r="BP1063" s="93"/>
      <c r="BQ1063" s="93"/>
      <c r="BR1063" s="93"/>
      <c r="BS1063" s="93"/>
      <c r="BT1063" s="93"/>
      <c r="BU1063" s="93"/>
      <c r="BV1063" s="93"/>
      <c r="BW1063" s="93"/>
      <c r="BX1063" s="93"/>
      <c r="BY1063" s="93"/>
      <c r="BZ1063" s="93"/>
      <c r="CA1063" s="93"/>
      <c r="CB1063" s="93"/>
      <c r="CC1063" s="93"/>
      <c r="CD1063" s="93"/>
      <c r="CE1063" s="93"/>
      <c r="CF1063" s="93"/>
      <c r="CG1063" s="93"/>
      <c r="CH1063" s="93"/>
      <c r="CI1063" s="93"/>
      <c r="CJ1063" s="93"/>
      <c r="CK1063" s="93"/>
      <c r="CL1063" s="93"/>
      <c r="CM1063" s="93"/>
      <c r="CN1063" s="93"/>
      <c r="CO1063" s="93"/>
      <c r="CP1063" s="93"/>
      <c r="CQ1063" s="93"/>
      <c r="CR1063" s="93"/>
      <c r="CS1063" s="93"/>
      <c r="CT1063" s="93"/>
      <c r="CU1063" s="93"/>
      <c r="CV1063" s="93"/>
      <c r="CW1063" s="93"/>
      <c r="CX1063" s="93"/>
      <c r="CY1063" s="93"/>
      <c r="CZ1063" s="93"/>
      <c r="DA1063" s="93"/>
      <c r="DB1063" s="93"/>
      <c r="DC1063" s="93"/>
      <c r="DD1063" s="93"/>
      <c r="DE1063" s="93"/>
      <c r="DF1063" s="93"/>
      <c r="DG1063" s="93"/>
      <c r="DH1063" s="93"/>
      <c r="DI1063" s="93"/>
      <c r="DJ1063" s="93"/>
      <c r="DK1063" s="93"/>
      <c r="DL1063" s="93"/>
      <c r="DM1063" s="93"/>
      <c r="DN1063" s="93"/>
      <c r="DO1063" s="93"/>
      <c r="DP1063" s="93"/>
      <c r="DQ1063" s="93"/>
      <c r="DR1063" s="93"/>
      <c r="DS1063" s="93"/>
      <c r="DT1063" s="93"/>
      <c r="DU1063" s="1"/>
      <c r="DV1063" s="1"/>
    </row>
    <row r="1064" spans="1:126" ht="12.6" thickBot="1">
      <c r="A1064" s="1"/>
      <c r="B1064" s="242" t="s">
        <v>124</v>
      </c>
      <c r="C1064" s="197"/>
      <c r="D1064" s="196"/>
      <c r="E1064" s="261"/>
      <c r="F1064" s="47"/>
      <c r="G1064" s="383"/>
      <c r="H1064" s="384"/>
      <c r="I1064" s="385" t="str">
        <f>$I$1044</f>
        <v>общий пост. расход, укажите сумму в месяц с ндс</v>
      </c>
      <c r="J1064" s="384"/>
      <c r="K1064" s="384"/>
      <c r="L1064" s="384"/>
      <c r="M1064" s="607" t="s">
        <v>6</v>
      </c>
      <c r="N1064" s="608" t="s">
        <v>429</v>
      </c>
      <c r="O1064" s="1"/>
      <c r="P1064" s="5"/>
      <c r="Q1064" s="1" t="s">
        <v>25</v>
      </c>
      <c r="R1064" s="1"/>
      <c r="S1064" s="5" t="s">
        <v>6</v>
      </c>
      <c r="T1064" s="202"/>
      <c r="U1064" s="23"/>
      <c r="V1064" s="1"/>
      <c r="W1064" s="11"/>
      <c r="X1064" s="10"/>
      <c r="Y1064" s="45"/>
      <c r="Z1064" s="92"/>
      <c r="AA1064" s="580" t="str">
        <f>IF(AA1066=1,"1-ый мес. расхода","")</f>
        <v/>
      </c>
      <c r="AB1064" s="580" t="str">
        <f t="shared" ref="AB1064:CM1064" si="2733">IF(AB1066=1,"1-ый мес. расхода","")</f>
        <v/>
      </c>
      <c r="AC1064" s="580" t="str">
        <f t="shared" si="2733"/>
        <v/>
      </c>
      <c r="AD1064" s="580" t="str">
        <f t="shared" si="2733"/>
        <v/>
      </c>
      <c r="AE1064" s="580" t="str">
        <f t="shared" si="2733"/>
        <v/>
      </c>
      <c r="AF1064" s="580" t="str">
        <f t="shared" si="2733"/>
        <v/>
      </c>
      <c r="AG1064" s="580" t="str">
        <f t="shared" si="2733"/>
        <v/>
      </c>
      <c r="AH1064" s="580" t="str">
        <f t="shared" si="2733"/>
        <v/>
      </c>
      <c r="AI1064" s="580" t="str">
        <f t="shared" si="2733"/>
        <v/>
      </c>
      <c r="AJ1064" s="580" t="str">
        <f t="shared" si="2733"/>
        <v/>
      </c>
      <c r="AK1064" s="580" t="str">
        <f t="shared" si="2733"/>
        <v/>
      </c>
      <c r="AL1064" s="580" t="str">
        <f t="shared" si="2733"/>
        <v/>
      </c>
      <c r="AM1064" s="580" t="str">
        <f t="shared" si="2733"/>
        <v/>
      </c>
      <c r="AN1064" s="580" t="str">
        <f t="shared" si="2733"/>
        <v/>
      </c>
      <c r="AO1064" s="580" t="str">
        <f t="shared" si="2733"/>
        <v/>
      </c>
      <c r="AP1064" s="580" t="str">
        <f t="shared" si="2733"/>
        <v/>
      </c>
      <c r="AQ1064" s="580" t="str">
        <f t="shared" si="2733"/>
        <v/>
      </c>
      <c r="AR1064" s="580" t="str">
        <f t="shared" si="2733"/>
        <v/>
      </c>
      <c r="AS1064" s="580" t="str">
        <f t="shared" si="2733"/>
        <v/>
      </c>
      <c r="AT1064" s="580" t="str">
        <f t="shared" si="2733"/>
        <v/>
      </c>
      <c r="AU1064" s="580" t="str">
        <f t="shared" si="2733"/>
        <v/>
      </c>
      <c r="AV1064" s="580" t="str">
        <f t="shared" si="2733"/>
        <v/>
      </c>
      <c r="AW1064" s="580" t="str">
        <f t="shared" si="2733"/>
        <v/>
      </c>
      <c r="AX1064" s="580" t="str">
        <f t="shared" si="2733"/>
        <v/>
      </c>
      <c r="AY1064" s="580" t="str">
        <f t="shared" si="2733"/>
        <v/>
      </c>
      <c r="AZ1064" s="580" t="str">
        <f t="shared" si="2733"/>
        <v/>
      </c>
      <c r="BA1064" s="580" t="str">
        <f t="shared" si="2733"/>
        <v/>
      </c>
      <c r="BB1064" s="580" t="str">
        <f t="shared" si="2733"/>
        <v/>
      </c>
      <c r="BC1064" s="580" t="str">
        <f t="shared" si="2733"/>
        <v/>
      </c>
      <c r="BD1064" s="580" t="str">
        <f t="shared" si="2733"/>
        <v/>
      </c>
      <c r="BE1064" s="580" t="str">
        <f t="shared" si="2733"/>
        <v/>
      </c>
      <c r="BF1064" s="580" t="str">
        <f t="shared" si="2733"/>
        <v/>
      </c>
      <c r="BG1064" s="580" t="str">
        <f t="shared" si="2733"/>
        <v/>
      </c>
      <c r="BH1064" s="580" t="str">
        <f t="shared" si="2733"/>
        <v/>
      </c>
      <c r="BI1064" s="580" t="str">
        <f t="shared" si="2733"/>
        <v/>
      </c>
      <c r="BJ1064" s="580" t="str">
        <f t="shared" si="2733"/>
        <v/>
      </c>
      <c r="BK1064" s="580" t="str">
        <f t="shared" si="2733"/>
        <v/>
      </c>
      <c r="BL1064" s="580" t="str">
        <f t="shared" si="2733"/>
        <v/>
      </c>
      <c r="BM1064" s="580" t="str">
        <f t="shared" si="2733"/>
        <v/>
      </c>
      <c r="BN1064" s="580" t="str">
        <f t="shared" si="2733"/>
        <v/>
      </c>
      <c r="BO1064" s="580" t="str">
        <f t="shared" si="2733"/>
        <v/>
      </c>
      <c r="BP1064" s="580" t="str">
        <f t="shared" si="2733"/>
        <v/>
      </c>
      <c r="BQ1064" s="580" t="str">
        <f t="shared" si="2733"/>
        <v/>
      </c>
      <c r="BR1064" s="580" t="str">
        <f t="shared" si="2733"/>
        <v/>
      </c>
      <c r="BS1064" s="580" t="str">
        <f t="shared" si="2733"/>
        <v/>
      </c>
      <c r="BT1064" s="580" t="str">
        <f t="shared" si="2733"/>
        <v/>
      </c>
      <c r="BU1064" s="580" t="str">
        <f t="shared" si="2733"/>
        <v/>
      </c>
      <c r="BV1064" s="580" t="str">
        <f t="shared" si="2733"/>
        <v/>
      </c>
      <c r="BW1064" s="580" t="str">
        <f t="shared" si="2733"/>
        <v/>
      </c>
      <c r="BX1064" s="580" t="str">
        <f t="shared" si="2733"/>
        <v/>
      </c>
      <c r="BY1064" s="580" t="str">
        <f t="shared" si="2733"/>
        <v/>
      </c>
      <c r="BZ1064" s="580" t="str">
        <f t="shared" si="2733"/>
        <v/>
      </c>
      <c r="CA1064" s="580" t="str">
        <f t="shared" si="2733"/>
        <v/>
      </c>
      <c r="CB1064" s="580" t="str">
        <f t="shared" si="2733"/>
        <v/>
      </c>
      <c r="CC1064" s="580" t="str">
        <f t="shared" si="2733"/>
        <v/>
      </c>
      <c r="CD1064" s="580" t="str">
        <f t="shared" si="2733"/>
        <v/>
      </c>
      <c r="CE1064" s="580" t="str">
        <f t="shared" si="2733"/>
        <v/>
      </c>
      <c r="CF1064" s="580" t="str">
        <f t="shared" si="2733"/>
        <v/>
      </c>
      <c r="CG1064" s="580" t="str">
        <f t="shared" si="2733"/>
        <v/>
      </c>
      <c r="CH1064" s="580" t="str">
        <f t="shared" si="2733"/>
        <v/>
      </c>
      <c r="CI1064" s="580" t="str">
        <f t="shared" si="2733"/>
        <v/>
      </c>
      <c r="CJ1064" s="580" t="str">
        <f t="shared" si="2733"/>
        <v/>
      </c>
      <c r="CK1064" s="580" t="str">
        <f t="shared" si="2733"/>
        <v/>
      </c>
      <c r="CL1064" s="580" t="str">
        <f t="shared" si="2733"/>
        <v/>
      </c>
      <c r="CM1064" s="580" t="str">
        <f t="shared" si="2733"/>
        <v/>
      </c>
      <c r="CN1064" s="580" t="str">
        <f t="shared" ref="CN1064:DT1064" si="2734">IF(CN1066=1,"1-ый мес. расхода","")</f>
        <v/>
      </c>
      <c r="CO1064" s="580" t="str">
        <f t="shared" si="2734"/>
        <v/>
      </c>
      <c r="CP1064" s="580" t="str">
        <f t="shared" si="2734"/>
        <v/>
      </c>
      <c r="CQ1064" s="580" t="str">
        <f t="shared" si="2734"/>
        <v/>
      </c>
      <c r="CR1064" s="580" t="str">
        <f t="shared" si="2734"/>
        <v/>
      </c>
      <c r="CS1064" s="580" t="str">
        <f t="shared" si="2734"/>
        <v/>
      </c>
      <c r="CT1064" s="580" t="str">
        <f t="shared" si="2734"/>
        <v/>
      </c>
      <c r="CU1064" s="580" t="str">
        <f t="shared" si="2734"/>
        <v/>
      </c>
      <c r="CV1064" s="580" t="str">
        <f t="shared" si="2734"/>
        <v/>
      </c>
      <c r="CW1064" s="580" t="str">
        <f t="shared" si="2734"/>
        <v/>
      </c>
      <c r="CX1064" s="580" t="str">
        <f t="shared" si="2734"/>
        <v/>
      </c>
      <c r="CY1064" s="580" t="str">
        <f t="shared" si="2734"/>
        <v/>
      </c>
      <c r="CZ1064" s="580" t="str">
        <f t="shared" si="2734"/>
        <v/>
      </c>
      <c r="DA1064" s="580" t="str">
        <f t="shared" si="2734"/>
        <v/>
      </c>
      <c r="DB1064" s="580" t="str">
        <f t="shared" si="2734"/>
        <v/>
      </c>
      <c r="DC1064" s="580" t="str">
        <f t="shared" si="2734"/>
        <v/>
      </c>
      <c r="DD1064" s="580" t="str">
        <f t="shared" si="2734"/>
        <v/>
      </c>
      <c r="DE1064" s="580" t="str">
        <f t="shared" si="2734"/>
        <v/>
      </c>
      <c r="DF1064" s="580" t="str">
        <f t="shared" si="2734"/>
        <v/>
      </c>
      <c r="DG1064" s="580" t="str">
        <f t="shared" si="2734"/>
        <v/>
      </c>
      <c r="DH1064" s="580" t="str">
        <f t="shared" si="2734"/>
        <v/>
      </c>
      <c r="DI1064" s="580" t="str">
        <f t="shared" si="2734"/>
        <v/>
      </c>
      <c r="DJ1064" s="580" t="str">
        <f t="shared" si="2734"/>
        <v/>
      </c>
      <c r="DK1064" s="580" t="str">
        <f t="shared" si="2734"/>
        <v/>
      </c>
      <c r="DL1064" s="580" t="str">
        <f t="shared" si="2734"/>
        <v/>
      </c>
      <c r="DM1064" s="580" t="str">
        <f t="shared" si="2734"/>
        <v/>
      </c>
      <c r="DN1064" s="580" t="str">
        <f t="shared" si="2734"/>
        <v/>
      </c>
      <c r="DO1064" s="580" t="str">
        <f t="shared" si="2734"/>
        <v/>
      </c>
      <c r="DP1064" s="580" t="str">
        <f t="shared" si="2734"/>
        <v/>
      </c>
      <c r="DQ1064" s="580" t="str">
        <f t="shared" si="2734"/>
        <v/>
      </c>
      <c r="DR1064" s="580" t="str">
        <f t="shared" si="2734"/>
        <v/>
      </c>
      <c r="DS1064" s="580" t="str">
        <f t="shared" si="2734"/>
        <v/>
      </c>
      <c r="DT1064" s="580" t="str">
        <f t="shared" si="2734"/>
        <v/>
      </c>
      <c r="DU1064" s="1"/>
      <c r="DV1064" s="1"/>
    </row>
    <row r="1065" spans="1:126" ht="4.2" customHeight="1" thickTop="1">
      <c r="A1065" s="1"/>
      <c r="B1065" s="1"/>
      <c r="C1065" s="1"/>
      <c r="D1065" s="1"/>
      <c r="E1065" s="261"/>
      <c r="F1065" s="47"/>
      <c r="G1065" s="382"/>
      <c r="H1065" s="378"/>
      <c r="I1065" s="378"/>
      <c r="J1065" s="378"/>
      <c r="K1065" s="378"/>
      <c r="L1065" s="378"/>
      <c r="M1065" s="379"/>
      <c r="N1065" s="387"/>
      <c r="O1065" s="1"/>
      <c r="P1065" s="5"/>
      <c r="Q1065" s="1"/>
      <c r="R1065" s="1"/>
      <c r="S1065" s="5"/>
      <c r="T1065" s="7"/>
      <c r="U1065" s="23"/>
      <c r="V1065" s="1"/>
      <c r="W1065" s="11"/>
      <c r="X1065" s="10"/>
      <c r="Y1065" s="45"/>
      <c r="Z1065" s="92"/>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c r="BF1065" s="93"/>
      <c r="BG1065" s="93"/>
      <c r="BH1065" s="93"/>
      <c r="BI1065" s="93"/>
      <c r="BJ1065" s="93"/>
      <c r="BK1065" s="93"/>
      <c r="BL1065" s="93"/>
      <c r="BM1065" s="93"/>
      <c r="BN1065" s="93"/>
      <c r="BO1065" s="93"/>
      <c r="BP1065" s="93"/>
      <c r="BQ1065" s="93"/>
      <c r="BR1065" s="93"/>
      <c r="BS1065" s="93"/>
      <c r="BT1065" s="93"/>
      <c r="BU1065" s="93"/>
      <c r="BV1065" s="93"/>
      <c r="BW1065" s="93"/>
      <c r="BX1065" s="93"/>
      <c r="BY1065" s="93"/>
      <c r="BZ1065" s="93"/>
      <c r="CA1065" s="93"/>
      <c r="CB1065" s="93"/>
      <c r="CC1065" s="93"/>
      <c r="CD1065" s="93"/>
      <c r="CE1065" s="93"/>
      <c r="CF1065" s="93"/>
      <c r="CG1065" s="93"/>
      <c r="CH1065" s="93"/>
      <c r="CI1065" s="93"/>
      <c r="CJ1065" s="93"/>
      <c r="CK1065" s="93"/>
      <c r="CL1065" s="93"/>
      <c r="CM1065" s="93"/>
      <c r="CN1065" s="93"/>
      <c r="CO1065" s="93"/>
      <c r="CP1065" s="93"/>
      <c r="CQ1065" s="93"/>
      <c r="CR1065" s="93"/>
      <c r="CS1065" s="93"/>
      <c r="CT1065" s="93"/>
      <c r="CU1065" s="93"/>
      <c r="CV1065" s="93"/>
      <c r="CW1065" s="93"/>
      <c r="CX1065" s="93"/>
      <c r="CY1065" s="93"/>
      <c r="CZ1065" s="93"/>
      <c r="DA1065" s="93"/>
      <c r="DB1065" s="93"/>
      <c r="DC1065" s="93"/>
      <c r="DD1065" s="93"/>
      <c r="DE1065" s="93"/>
      <c r="DF1065" s="93"/>
      <c r="DG1065" s="93"/>
      <c r="DH1065" s="93"/>
      <c r="DI1065" s="93"/>
      <c r="DJ1065" s="93"/>
      <c r="DK1065" s="93"/>
      <c r="DL1065" s="93"/>
      <c r="DM1065" s="93"/>
      <c r="DN1065" s="93"/>
      <c r="DO1065" s="93"/>
      <c r="DP1065" s="93"/>
      <c r="DQ1065" s="93"/>
      <c r="DR1065" s="93"/>
      <c r="DS1065" s="93"/>
      <c r="DT1065" s="93"/>
      <c r="DU1065" s="1"/>
      <c r="DV1065" s="1"/>
    </row>
    <row r="1066" spans="1:126" s="22" customFormat="1">
      <c r="A1066" s="18"/>
      <c r="B1066" s="5"/>
      <c r="C1066" s="33" t="str">
        <f>$C$220</f>
        <v>месяц старта расхода</v>
      </c>
      <c r="D1066" s="196"/>
      <c r="E1066" s="267"/>
      <c r="F1066" s="51"/>
      <c r="G1066" s="230"/>
      <c r="H1066" s="18"/>
      <c r="I1066" s="18"/>
      <c r="J1066" s="5" t="s">
        <v>6</v>
      </c>
      <c r="K1066" s="578"/>
      <c r="L1066" s="23" t="s">
        <v>7</v>
      </c>
      <c r="M1066" s="19"/>
      <c r="N1066" s="196" t="s">
        <v>140</v>
      </c>
      <c r="O1066" s="18"/>
      <c r="P1066" s="19"/>
      <c r="Q1066" s="18" t="s">
        <v>12</v>
      </c>
      <c r="R1066" s="18"/>
      <c r="S1066" s="19" t="s">
        <v>6</v>
      </c>
      <c r="T1066" s="204"/>
      <c r="U1066" s="25" t="s">
        <v>7</v>
      </c>
      <c r="V1066" s="18"/>
      <c r="W1066" s="20"/>
      <c r="X1066" s="21"/>
      <c r="Y1066" s="46"/>
      <c r="Z1066" s="95"/>
      <c r="AA1066" s="581" t="str">
        <f>IF(AA1068="","",IF(AND(Z1068="",AA1068&lt;&gt;""),1,Z1066+1))</f>
        <v/>
      </c>
      <c r="AB1066" s="581" t="str">
        <f t="shared" ref="AB1066:CM1066" si="2735">IF(AB1068="","",IF(AND(AA1068="",AB1068&lt;&gt;""),1,AA1066+1))</f>
        <v/>
      </c>
      <c r="AC1066" s="581" t="str">
        <f t="shared" si="2735"/>
        <v/>
      </c>
      <c r="AD1066" s="581" t="str">
        <f t="shared" si="2735"/>
        <v/>
      </c>
      <c r="AE1066" s="581" t="str">
        <f t="shared" si="2735"/>
        <v/>
      </c>
      <c r="AF1066" s="581" t="str">
        <f t="shared" si="2735"/>
        <v/>
      </c>
      <c r="AG1066" s="581" t="str">
        <f t="shared" si="2735"/>
        <v/>
      </c>
      <c r="AH1066" s="581" t="str">
        <f t="shared" si="2735"/>
        <v/>
      </c>
      <c r="AI1066" s="581" t="str">
        <f t="shared" si="2735"/>
        <v/>
      </c>
      <c r="AJ1066" s="581" t="str">
        <f t="shared" si="2735"/>
        <v/>
      </c>
      <c r="AK1066" s="581" t="str">
        <f t="shared" si="2735"/>
        <v/>
      </c>
      <c r="AL1066" s="581" t="str">
        <f t="shared" si="2735"/>
        <v/>
      </c>
      <c r="AM1066" s="581" t="str">
        <f t="shared" si="2735"/>
        <v/>
      </c>
      <c r="AN1066" s="581" t="str">
        <f t="shared" si="2735"/>
        <v/>
      </c>
      <c r="AO1066" s="581" t="str">
        <f t="shared" si="2735"/>
        <v/>
      </c>
      <c r="AP1066" s="581" t="str">
        <f t="shared" si="2735"/>
        <v/>
      </c>
      <c r="AQ1066" s="581" t="str">
        <f t="shared" si="2735"/>
        <v/>
      </c>
      <c r="AR1066" s="581" t="str">
        <f t="shared" si="2735"/>
        <v/>
      </c>
      <c r="AS1066" s="581" t="str">
        <f t="shared" si="2735"/>
        <v/>
      </c>
      <c r="AT1066" s="581" t="str">
        <f t="shared" si="2735"/>
        <v/>
      </c>
      <c r="AU1066" s="581" t="str">
        <f t="shared" si="2735"/>
        <v/>
      </c>
      <c r="AV1066" s="581" t="str">
        <f t="shared" si="2735"/>
        <v/>
      </c>
      <c r="AW1066" s="581" t="str">
        <f t="shared" si="2735"/>
        <v/>
      </c>
      <c r="AX1066" s="581" t="str">
        <f t="shared" si="2735"/>
        <v/>
      </c>
      <c r="AY1066" s="581" t="str">
        <f t="shared" si="2735"/>
        <v/>
      </c>
      <c r="AZ1066" s="581" t="str">
        <f t="shared" si="2735"/>
        <v/>
      </c>
      <c r="BA1066" s="581" t="str">
        <f t="shared" si="2735"/>
        <v/>
      </c>
      <c r="BB1066" s="581" t="str">
        <f t="shared" si="2735"/>
        <v/>
      </c>
      <c r="BC1066" s="581" t="str">
        <f t="shared" si="2735"/>
        <v/>
      </c>
      <c r="BD1066" s="581" t="str">
        <f t="shared" si="2735"/>
        <v/>
      </c>
      <c r="BE1066" s="581" t="str">
        <f t="shared" si="2735"/>
        <v/>
      </c>
      <c r="BF1066" s="581" t="str">
        <f t="shared" si="2735"/>
        <v/>
      </c>
      <c r="BG1066" s="581" t="str">
        <f t="shared" si="2735"/>
        <v/>
      </c>
      <c r="BH1066" s="581" t="str">
        <f t="shared" si="2735"/>
        <v/>
      </c>
      <c r="BI1066" s="581" t="str">
        <f t="shared" si="2735"/>
        <v/>
      </c>
      <c r="BJ1066" s="581" t="str">
        <f t="shared" si="2735"/>
        <v/>
      </c>
      <c r="BK1066" s="581" t="str">
        <f t="shared" si="2735"/>
        <v/>
      </c>
      <c r="BL1066" s="581" t="str">
        <f t="shared" si="2735"/>
        <v/>
      </c>
      <c r="BM1066" s="581" t="str">
        <f t="shared" si="2735"/>
        <v/>
      </c>
      <c r="BN1066" s="581" t="str">
        <f t="shared" si="2735"/>
        <v/>
      </c>
      <c r="BO1066" s="581" t="str">
        <f t="shared" si="2735"/>
        <v/>
      </c>
      <c r="BP1066" s="581" t="str">
        <f t="shared" si="2735"/>
        <v/>
      </c>
      <c r="BQ1066" s="581" t="str">
        <f t="shared" si="2735"/>
        <v/>
      </c>
      <c r="BR1066" s="581" t="str">
        <f t="shared" si="2735"/>
        <v/>
      </c>
      <c r="BS1066" s="581" t="str">
        <f t="shared" si="2735"/>
        <v/>
      </c>
      <c r="BT1066" s="581" t="str">
        <f t="shared" si="2735"/>
        <v/>
      </c>
      <c r="BU1066" s="581" t="str">
        <f t="shared" si="2735"/>
        <v/>
      </c>
      <c r="BV1066" s="581" t="str">
        <f t="shared" si="2735"/>
        <v/>
      </c>
      <c r="BW1066" s="581" t="str">
        <f t="shared" si="2735"/>
        <v/>
      </c>
      <c r="BX1066" s="581" t="str">
        <f t="shared" si="2735"/>
        <v/>
      </c>
      <c r="BY1066" s="581" t="str">
        <f t="shared" si="2735"/>
        <v/>
      </c>
      <c r="BZ1066" s="581" t="str">
        <f t="shared" si="2735"/>
        <v/>
      </c>
      <c r="CA1066" s="581" t="str">
        <f t="shared" si="2735"/>
        <v/>
      </c>
      <c r="CB1066" s="581" t="str">
        <f t="shared" si="2735"/>
        <v/>
      </c>
      <c r="CC1066" s="581" t="str">
        <f t="shared" si="2735"/>
        <v/>
      </c>
      <c r="CD1066" s="581" t="str">
        <f t="shared" si="2735"/>
        <v/>
      </c>
      <c r="CE1066" s="581" t="str">
        <f t="shared" si="2735"/>
        <v/>
      </c>
      <c r="CF1066" s="581" t="str">
        <f t="shared" si="2735"/>
        <v/>
      </c>
      <c r="CG1066" s="581" t="str">
        <f t="shared" si="2735"/>
        <v/>
      </c>
      <c r="CH1066" s="581" t="str">
        <f t="shared" si="2735"/>
        <v/>
      </c>
      <c r="CI1066" s="581" t="str">
        <f t="shared" si="2735"/>
        <v/>
      </c>
      <c r="CJ1066" s="581" t="str">
        <f t="shared" si="2735"/>
        <v/>
      </c>
      <c r="CK1066" s="581" t="str">
        <f t="shared" si="2735"/>
        <v/>
      </c>
      <c r="CL1066" s="581" t="str">
        <f t="shared" si="2735"/>
        <v/>
      </c>
      <c r="CM1066" s="581" t="str">
        <f t="shared" si="2735"/>
        <v/>
      </c>
      <c r="CN1066" s="581" t="str">
        <f t="shared" ref="CN1066:DT1066" si="2736">IF(CN1068="","",IF(AND(CM1068="",CN1068&lt;&gt;""),1,CM1066+1))</f>
        <v/>
      </c>
      <c r="CO1066" s="581" t="str">
        <f t="shared" si="2736"/>
        <v/>
      </c>
      <c r="CP1066" s="581" t="str">
        <f t="shared" si="2736"/>
        <v/>
      </c>
      <c r="CQ1066" s="581" t="str">
        <f t="shared" si="2736"/>
        <v/>
      </c>
      <c r="CR1066" s="581" t="str">
        <f t="shared" si="2736"/>
        <v/>
      </c>
      <c r="CS1066" s="581" t="str">
        <f t="shared" si="2736"/>
        <v/>
      </c>
      <c r="CT1066" s="581" t="str">
        <f t="shared" si="2736"/>
        <v/>
      </c>
      <c r="CU1066" s="581" t="str">
        <f t="shared" si="2736"/>
        <v/>
      </c>
      <c r="CV1066" s="581" t="str">
        <f t="shared" si="2736"/>
        <v/>
      </c>
      <c r="CW1066" s="581" t="str">
        <f t="shared" si="2736"/>
        <v/>
      </c>
      <c r="CX1066" s="581" t="str">
        <f t="shared" si="2736"/>
        <v/>
      </c>
      <c r="CY1066" s="581" t="str">
        <f t="shared" si="2736"/>
        <v/>
      </c>
      <c r="CZ1066" s="581" t="str">
        <f t="shared" si="2736"/>
        <v/>
      </c>
      <c r="DA1066" s="581" t="str">
        <f t="shared" si="2736"/>
        <v/>
      </c>
      <c r="DB1066" s="581" t="str">
        <f t="shared" si="2736"/>
        <v/>
      </c>
      <c r="DC1066" s="581" t="str">
        <f t="shared" si="2736"/>
        <v/>
      </c>
      <c r="DD1066" s="581" t="str">
        <f t="shared" si="2736"/>
        <v/>
      </c>
      <c r="DE1066" s="581" t="str">
        <f t="shared" si="2736"/>
        <v/>
      </c>
      <c r="DF1066" s="581" t="str">
        <f t="shared" si="2736"/>
        <v/>
      </c>
      <c r="DG1066" s="581" t="str">
        <f t="shared" si="2736"/>
        <v/>
      </c>
      <c r="DH1066" s="581" t="str">
        <f t="shared" si="2736"/>
        <v/>
      </c>
      <c r="DI1066" s="581" t="str">
        <f t="shared" si="2736"/>
        <v/>
      </c>
      <c r="DJ1066" s="581" t="str">
        <f t="shared" si="2736"/>
        <v/>
      </c>
      <c r="DK1066" s="581" t="str">
        <f t="shared" si="2736"/>
        <v/>
      </c>
      <c r="DL1066" s="581" t="str">
        <f t="shared" si="2736"/>
        <v/>
      </c>
      <c r="DM1066" s="581" t="str">
        <f t="shared" si="2736"/>
        <v/>
      </c>
      <c r="DN1066" s="581" t="str">
        <f t="shared" si="2736"/>
        <v/>
      </c>
      <c r="DO1066" s="581" t="str">
        <f t="shared" si="2736"/>
        <v/>
      </c>
      <c r="DP1066" s="581" t="str">
        <f t="shared" si="2736"/>
        <v/>
      </c>
      <c r="DQ1066" s="581" t="str">
        <f t="shared" si="2736"/>
        <v/>
      </c>
      <c r="DR1066" s="581" t="str">
        <f t="shared" si="2736"/>
        <v/>
      </c>
      <c r="DS1066" s="581" t="str">
        <f t="shared" si="2736"/>
        <v/>
      </c>
      <c r="DT1066" s="581" t="str">
        <f t="shared" si="2736"/>
        <v/>
      </c>
      <c r="DU1066" s="18"/>
      <c r="DV1066" s="18"/>
    </row>
    <row r="1067" spans="1:126" ht="4.2" customHeight="1">
      <c r="A1067" s="1"/>
      <c r="B1067" s="5"/>
      <c r="C1067" s="1"/>
      <c r="D1067" s="1"/>
      <c r="E1067" s="261"/>
      <c r="F1067" s="47"/>
      <c r="G1067" s="229"/>
      <c r="H1067" s="1"/>
      <c r="I1067" s="1"/>
      <c r="J1067" s="1"/>
      <c r="K1067" s="1"/>
      <c r="L1067" s="1"/>
      <c r="M1067" s="5"/>
      <c r="N1067" s="18"/>
      <c r="O1067" s="1"/>
      <c r="P1067" s="5"/>
      <c r="Q1067" s="1"/>
      <c r="R1067" s="1"/>
      <c r="S1067" s="5"/>
      <c r="T1067" s="7"/>
      <c r="U1067" s="23"/>
      <c r="V1067" s="1"/>
      <c r="W1067" s="11"/>
      <c r="X1067" s="10"/>
      <c r="Y1067" s="45"/>
      <c r="Z1067" s="92"/>
      <c r="AA1067" s="93"/>
      <c r="AB1067" s="93"/>
      <c r="AC1067" s="93"/>
      <c r="AD1067" s="93"/>
      <c r="AE1067" s="93"/>
      <c r="AF1067" s="93"/>
      <c r="AG1067" s="93"/>
      <c r="AH1067" s="93"/>
      <c r="AI1067" s="93"/>
      <c r="AJ1067" s="93"/>
      <c r="AK1067" s="93"/>
      <c r="AL1067" s="93"/>
      <c r="AM1067" s="93"/>
      <c r="AN1067" s="93"/>
      <c r="AO1067" s="93"/>
      <c r="AP1067" s="93"/>
      <c r="AQ1067" s="93"/>
      <c r="AR1067" s="93"/>
      <c r="AS1067" s="93"/>
      <c r="AT1067" s="93"/>
      <c r="AU1067" s="93"/>
      <c r="AV1067" s="93"/>
      <c r="AW1067" s="93"/>
      <c r="AX1067" s="93"/>
      <c r="AY1067" s="93"/>
      <c r="AZ1067" s="93"/>
      <c r="BA1067" s="93"/>
      <c r="BB1067" s="93"/>
      <c r="BC1067" s="93"/>
      <c r="BD1067" s="93"/>
      <c r="BE1067" s="93"/>
      <c r="BF1067" s="93"/>
      <c r="BG1067" s="93"/>
      <c r="BH1067" s="93"/>
      <c r="BI1067" s="93"/>
      <c r="BJ1067" s="93"/>
      <c r="BK1067" s="93"/>
      <c r="BL1067" s="93"/>
      <c r="BM1067" s="93"/>
      <c r="BN1067" s="93"/>
      <c r="BO1067" s="93"/>
      <c r="BP1067" s="93"/>
      <c r="BQ1067" s="93"/>
      <c r="BR1067" s="93"/>
      <c r="BS1067" s="93"/>
      <c r="BT1067" s="93"/>
      <c r="BU1067" s="93"/>
      <c r="BV1067" s="93"/>
      <c r="BW1067" s="93"/>
      <c r="BX1067" s="93"/>
      <c r="BY1067" s="93"/>
      <c r="BZ1067" s="93"/>
      <c r="CA1067" s="93"/>
      <c r="CB1067" s="93"/>
      <c r="CC1067" s="93"/>
      <c r="CD1067" s="93"/>
      <c r="CE1067" s="93"/>
      <c r="CF1067" s="93"/>
      <c r="CG1067" s="93"/>
      <c r="CH1067" s="93"/>
      <c r="CI1067" s="93"/>
      <c r="CJ1067" s="93"/>
      <c r="CK1067" s="93"/>
      <c r="CL1067" s="93"/>
      <c r="CM1067" s="93"/>
      <c r="CN1067" s="93"/>
      <c r="CO1067" s="93"/>
      <c r="CP1067" s="93"/>
      <c r="CQ1067" s="93"/>
      <c r="CR1067" s="93"/>
      <c r="CS1067" s="93"/>
      <c r="CT1067" s="93"/>
      <c r="CU1067" s="93"/>
      <c r="CV1067" s="93"/>
      <c r="CW1067" s="93"/>
      <c r="CX1067" s="93"/>
      <c r="CY1067" s="93"/>
      <c r="CZ1067" s="93"/>
      <c r="DA1067" s="93"/>
      <c r="DB1067" s="93"/>
      <c r="DC1067" s="93"/>
      <c r="DD1067" s="93"/>
      <c r="DE1067" s="93"/>
      <c r="DF1067" s="93"/>
      <c r="DG1067" s="93"/>
      <c r="DH1067" s="93"/>
      <c r="DI1067" s="93"/>
      <c r="DJ1067" s="93"/>
      <c r="DK1067" s="93"/>
      <c r="DL1067" s="93"/>
      <c r="DM1067" s="93"/>
      <c r="DN1067" s="93"/>
      <c r="DO1067" s="93"/>
      <c r="DP1067" s="93"/>
      <c r="DQ1067" s="93"/>
      <c r="DR1067" s="93"/>
      <c r="DS1067" s="93"/>
      <c r="DT1067" s="93"/>
      <c r="DU1067" s="1"/>
      <c r="DV1067" s="1"/>
    </row>
    <row r="1068" spans="1:126" s="22" customFormat="1">
      <c r="A1068" s="18"/>
      <c r="B1068" s="5"/>
      <c r="C1068" s="33" t="str">
        <f>$C$222</f>
        <v>месяц окончания расхода</v>
      </c>
      <c r="D1068" s="18"/>
      <c r="E1068" s="267"/>
      <c r="F1068" s="51"/>
      <c r="G1068" s="230"/>
      <c r="H1068" s="18"/>
      <c r="I1068" s="18"/>
      <c r="J1068" s="5" t="s">
        <v>6</v>
      </c>
      <c r="K1068" s="578"/>
      <c r="L1068" s="23" t="s">
        <v>7</v>
      </c>
      <c r="M1068" s="19"/>
      <c r="N1068" s="196" t="s">
        <v>142</v>
      </c>
      <c r="O1068" s="18"/>
      <c r="P1068" s="19"/>
      <c r="Q1068" s="18" t="str">
        <f>IF(T1066=справочники!$E$9,"a+qx",IF(T1066=справочники!$E$10,"aq^x",IF(T1066=справочники!$E$11,"a^(1+qx)","??")))</f>
        <v>??</v>
      </c>
      <c r="R1068" s="18"/>
      <c r="S1068" s="19" t="s">
        <v>6</v>
      </c>
      <c r="T1068" s="212"/>
      <c r="U1068" s="25"/>
      <c r="V1068" s="18"/>
      <c r="W1068" s="20"/>
      <c r="X1068" s="21"/>
      <c r="Y1068" s="46"/>
      <c r="Z1068" s="95"/>
      <c r="AA1068" s="582" t="str">
        <f>IF(AND(AA$8&gt;=$K1066,AA$8&lt;=IF(OR($K1068="",$K1068=0),1000000,$K1068)),AA$8,"")</f>
        <v/>
      </c>
      <c r="AB1068" s="582" t="str">
        <f t="shared" ref="AB1068:AC1068" si="2737">IF(AND(AB$8&gt;=$K1066,AB$8&lt;=IF(OR($K1068="",$K1068=0),1000000,$K1068)),AB$8,"")</f>
        <v/>
      </c>
      <c r="AC1068" s="582" t="str">
        <f t="shared" si="2737"/>
        <v/>
      </c>
      <c r="AD1068" s="582" t="str">
        <f>IF(AND(AD$8&gt;=$K1066,AD$8&lt;=IF(OR($K1068="",$K1068=0),1000000,$K1068)),AD$8,"")</f>
        <v/>
      </c>
      <c r="AE1068" s="582" t="str">
        <f t="shared" ref="AE1068:CP1068" si="2738">IF(AND(AE$8&gt;=$K1066,AE$8&lt;=IF(OR($K1068="",$K1068=0),1000000,$K1068)),AE$8,"")</f>
        <v/>
      </c>
      <c r="AF1068" s="582" t="str">
        <f t="shared" si="2738"/>
        <v/>
      </c>
      <c r="AG1068" s="582" t="str">
        <f t="shared" si="2738"/>
        <v/>
      </c>
      <c r="AH1068" s="582" t="str">
        <f t="shared" si="2738"/>
        <v/>
      </c>
      <c r="AI1068" s="582" t="str">
        <f t="shared" si="2738"/>
        <v/>
      </c>
      <c r="AJ1068" s="582" t="str">
        <f t="shared" si="2738"/>
        <v/>
      </c>
      <c r="AK1068" s="582" t="str">
        <f t="shared" si="2738"/>
        <v/>
      </c>
      <c r="AL1068" s="582" t="str">
        <f t="shared" si="2738"/>
        <v/>
      </c>
      <c r="AM1068" s="582" t="str">
        <f t="shared" si="2738"/>
        <v/>
      </c>
      <c r="AN1068" s="582" t="str">
        <f t="shared" si="2738"/>
        <v/>
      </c>
      <c r="AO1068" s="582" t="str">
        <f t="shared" si="2738"/>
        <v/>
      </c>
      <c r="AP1068" s="582" t="str">
        <f t="shared" si="2738"/>
        <v/>
      </c>
      <c r="AQ1068" s="582" t="str">
        <f t="shared" si="2738"/>
        <v/>
      </c>
      <c r="AR1068" s="582" t="str">
        <f t="shared" si="2738"/>
        <v/>
      </c>
      <c r="AS1068" s="582" t="str">
        <f t="shared" si="2738"/>
        <v/>
      </c>
      <c r="AT1068" s="582" t="str">
        <f t="shared" si="2738"/>
        <v/>
      </c>
      <c r="AU1068" s="582" t="str">
        <f t="shared" si="2738"/>
        <v/>
      </c>
      <c r="AV1068" s="582" t="str">
        <f t="shared" si="2738"/>
        <v/>
      </c>
      <c r="AW1068" s="582" t="str">
        <f t="shared" si="2738"/>
        <v/>
      </c>
      <c r="AX1068" s="582" t="str">
        <f t="shared" si="2738"/>
        <v/>
      </c>
      <c r="AY1068" s="582" t="str">
        <f t="shared" si="2738"/>
        <v/>
      </c>
      <c r="AZ1068" s="582" t="str">
        <f t="shared" si="2738"/>
        <v/>
      </c>
      <c r="BA1068" s="582" t="str">
        <f t="shared" si="2738"/>
        <v/>
      </c>
      <c r="BB1068" s="582" t="str">
        <f t="shared" si="2738"/>
        <v/>
      </c>
      <c r="BC1068" s="582" t="str">
        <f t="shared" si="2738"/>
        <v/>
      </c>
      <c r="BD1068" s="582" t="str">
        <f t="shared" si="2738"/>
        <v/>
      </c>
      <c r="BE1068" s="582" t="str">
        <f t="shared" si="2738"/>
        <v/>
      </c>
      <c r="BF1068" s="582" t="str">
        <f t="shared" si="2738"/>
        <v/>
      </c>
      <c r="BG1068" s="582" t="str">
        <f t="shared" si="2738"/>
        <v/>
      </c>
      <c r="BH1068" s="582" t="str">
        <f t="shared" si="2738"/>
        <v/>
      </c>
      <c r="BI1068" s="582" t="str">
        <f t="shared" si="2738"/>
        <v/>
      </c>
      <c r="BJ1068" s="582" t="str">
        <f t="shared" si="2738"/>
        <v/>
      </c>
      <c r="BK1068" s="582" t="str">
        <f t="shared" si="2738"/>
        <v/>
      </c>
      <c r="BL1068" s="582" t="str">
        <f t="shared" si="2738"/>
        <v/>
      </c>
      <c r="BM1068" s="582" t="str">
        <f t="shared" si="2738"/>
        <v/>
      </c>
      <c r="BN1068" s="582" t="str">
        <f t="shared" si="2738"/>
        <v/>
      </c>
      <c r="BO1068" s="582" t="str">
        <f t="shared" si="2738"/>
        <v/>
      </c>
      <c r="BP1068" s="582" t="str">
        <f t="shared" si="2738"/>
        <v/>
      </c>
      <c r="BQ1068" s="582" t="str">
        <f t="shared" si="2738"/>
        <v/>
      </c>
      <c r="BR1068" s="582" t="str">
        <f t="shared" si="2738"/>
        <v/>
      </c>
      <c r="BS1068" s="582" t="str">
        <f t="shared" si="2738"/>
        <v/>
      </c>
      <c r="BT1068" s="582" t="str">
        <f t="shared" si="2738"/>
        <v/>
      </c>
      <c r="BU1068" s="582" t="str">
        <f t="shared" si="2738"/>
        <v/>
      </c>
      <c r="BV1068" s="582" t="str">
        <f t="shared" si="2738"/>
        <v/>
      </c>
      <c r="BW1068" s="582" t="str">
        <f t="shared" si="2738"/>
        <v/>
      </c>
      <c r="BX1068" s="582" t="str">
        <f t="shared" si="2738"/>
        <v/>
      </c>
      <c r="BY1068" s="582" t="str">
        <f t="shared" si="2738"/>
        <v/>
      </c>
      <c r="BZ1068" s="582" t="str">
        <f t="shared" si="2738"/>
        <v/>
      </c>
      <c r="CA1068" s="582" t="str">
        <f t="shared" si="2738"/>
        <v/>
      </c>
      <c r="CB1068" s="582" t="str">
        <f t="shared" si="2738"/>
        <v/>
      </c>
      <c r="CC1068" s="582" t="str">
        <f t="shared" si="2738"/>
        <v/>
      </c>
      <c r="CD1068" s="582" t="str">
        <f t="shared" si="2738"/>
        <v/>
      </c>
      <c r="CE1068" s="582" t="str">
        <f t="shared" si="2738"/>
        <v/>
      </c>
      <c r="CF1068" s="582" t="str">
        <f t="shared" si="2738"/>
        <v/>
      </c>
      <c r="CG1068" s="582" t="str">
        <f t="shared" si="2738"/>
        <v/>
      </c>
      <c r="CH1068" s="582" t="str">
        <f t="shared" si="2738"/>
        <v/>
      </c>
      <c r="CI1068" s="582" t="str">
        <f t="shared" si="2738"/>
        <v/>
      </c>
      <c r="CJ1068" s="582" t="str">
        <f t="shared" si="2738"/>
        <v/>
      </c>
      <c r="CK1068" s="582" t="str">
        <f t="shared" si="2738"/>
        <v/>
      </c>
      <c r="CL1068" s="582" t="str">
        <f t="shared" si="2738"/>
        <v/>
      </c>
      <c r="CM1068" s="582" t="str">
        <f t="shared" si="2738"/>
        <v/>
      </c>
      <c r="CN1068" s="582" t="str">
        <f t="shared" si="2738"/>
        <v/>
      </c>
      <c r="CO1068" s="582" t="str">
        <f t="shared" si="2738"/>
        <v/>
      </c>
      <c r="CP1068" s="582" t="str">
        <f t="shared" si="2738"/>
        <v/>
      </c>
      <c r="CQ1068" s="582" t="str">
        <f t="shared" ref="CQ1068:DT1068" si="2739">IF(AND(CQ$8&gt;=$K1066,CQ$8&lt;=IF(OR($K1068="",$K1068=0),1000000,$K1068)),CQ$8,"")</f>
        <v/>
      </c>
      <c r="CR1068" s="582" t="str">
        <f t="shared" si="2739"/>
        <v/>
      </c>
      <c r="CS1068" s="582" t="str">
        <f t="shared" si="2739"/>
        <v/>
      </c>
      <c r="CT1068" s="582" t="str">
        <f t="shared" si="2739"/>
        <v/>
      </c>
      <c r="CU1068" s="582" t="str">
        <f t="shared" si="2739"/>
        <v/>
      </c>
      <c r="CV1068" s="582" t="str">
        <f t="shared" si="2739"/>
        <v/>
      </c>
      <c r="CW1068" s="582" t="str">
        <f t="shared" si="2739"/>
        <v/>
      </c>
      <c r="CX1068" s="582" t="str">
        <f t="shared" si="2739"/>
        <v/>
      </c>
      <c r="CY1068" s="582" t="str">
        <f t="shared" si="2739"/>
        <v/>
      </c>
      <c r="CZ1068" s="582" t="str">
        <f t="shared" si="2739"/>
        <v/>
      </c>
      <c r="DA1068" s="582" t="str">
        <f t="shared" si="2739"/>
        <v/>
      </c>
      <c r="DB1068" s="582" t="str">
        <f t="shared" si="2739"/>
        <v/>
      </c>
      <c r="DC1068" s="582" t="str">
        <f t="shared" si="2739"/>
        <v/>
      </c>
      <c r="DD1068" s="582" t="str">
        <f t="shared" si="2739"/>
        <v/>
      </c>
      <c r="DE1068" s="582" t="str">
        <f t="shared" si="2739"/>
        <v/>
      </c>
      <c r="DF1068" s="582" t="str">
        <f t="shared" si="2739"/>
        <v/>
      </c>
      <c r="DG1068" s="582" t="str">
        <f t="shared" si="2739"/>
        <v/>
      </c>
      <c r="DH1068" s="582" t="str">
        <f t="shared" si="2739"/>
        <v/>
      </c>
      <c r="DI1068" s="582" t="str">
        <f t="shared" si="2739"/>
        <v/>
      </c>
      <c r="DJ1068" s="582" t="str">
        <f t="shared" si="2739"/>
        <v/>
      </c>
      <c r="DK1068" s="582" t="str">
        <f t="shared" si="2739"/>
        <v/>
      </c>
      <c r="DL1068" s="582" t="str">
        <f t="shared" si="2739"/>
        <v/>
      </c>
      <c r="DM1068" s="582" t="str">
        <f t="shared" si="2739"/>
        <v/>
      </c>
      <c r="DN1068" s="582" t="str">
        <f t="shared" si="2739"/>
        <v/>
      </c>
      <c r="DO1068" s="582" t="str">
        <f t="shared" si="2739"/>
        <v/>
      </c>
      <c r="DP1068" s="582" t="str">
        <f t="shared" si="2739"/>
        <v/>
      </c>
      <c r="DQ1068" s="582" t="str">
        <f t="shared" si="2739"/>
        <v/>
      </c>
      <c r="DR1068" s="582" t="str">
        <f t="shared" si="2739"/>
        <v/>
      </c>
      <c r="DS1068" s="582" t="str">
        <f t="shared" si="2739"/>
        <v/>
      </c>
      <c r="DT1068" s="582" t="str">
        <f t="shared" si="2739"/>
        <v/>
      </c>
      <c r="DU1068" s="18"/>
      <c r="DV1068" s="18"/>
    </row>
    <row r="1069" spans="1:126" ht="4.2" customHeight="1">
      <c r="A1069" s="1"/>
      <c r="B1069" s="1"/>
      <c r="C1069" s="1"/>
      <c r="D1069" s="1"/>
      <c r="E1069" s="261"/>
      <c r="F1069" s="47"/>
      <c r="G1069" s="229"/>
      <c r="H1069" s="1"/>
      <c r="I1069" s="1"/>
      <c r="J1069" s="1"/>
      <c r="K1069" s="1"/>
      <c r="L1069" s="1"/>
      <c r="M1069" s="5"/>
      <c r="N1069" s="1"/>
      <c r="O1069" s="1"/>
      <c r="P1069" s="5"/>
      <c r="Q1069" s="1"/>
      <c r="R1069" s="1"/>
      <c r="S1069" s="5"/>
      <c r="T1069" s="7"/>
      <c r="U1069" s="23"/>
      <c r="V1069" s="1"/>
      <c r="W1069" s="11"/>
      <c r="X1069" s="10"/>
      <c r="Y1069" s="45"/>
      <c r="Z1069" s="92"/>
      <c r="AA1069" s="93"/>
      <c r="AB1069" s="93"/>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3"/>
      <c r="AZ1069" s="93"/>
      <c r="BA1069" s="93"/>
      <c r="BB1069" s="93"/>
      <c r="BC1069" s="93"/>
      <c r="BD1069" s="93"/>
      <c r="BE1069" s="93"/>
      <c r="BF1069" s="93"/>
      <c r="BG1069" s="93"/>
      <c r="BH1069" s="93"/>
      <c r="BI1069" s="93"/>
      <c r="BJ1069" s="93"/>
      <c r="BK1069" s="93"/>
      <c r="BL1069" s="93"/>
      <c r="BM1069" s="93"/>
      <c r="BN1069" s="93"/>
      <c r="BO1069" s="93"/>
      <c r="BP1069" s="93"/>
      <c r="BQ1069" s="93"/>
      <c r="BR1069" s="93"/>
      <c r="BS1069" s="93"/>
      <c r="BT1069" s="93"/>
      <c r="BU1069" s="93"/>
      <c r="BV1069" s="93"/>
      <c r="BW1069" s="93"/>
      <c r="BX1069" s="93"/>
      <c r="BY1069" s="93"/>
      <c r="BZ1069" s="93"/>
      <c r="CA1069" s="93"/>
      <c r="CB1069" s="93"/>
      <c r="CC1069" s="93"/>
      <c r="CD1069" s="93"/>
      <c r="CE1069" s="93"/>
      <c r="CF1069" s="93"/>
      <c r="CG1069" s="93"/>
      <c r="CH1069" s="93"/>
      <c r="CI1069" s="93"/>
      <c r="CJ1069" s="93"/>
      <c r="CK1069" s="93"/>
      <c r="CL1069" s="93"/>
      <c r="CM1069" s="93"/>
      <c r="CN1069" s="93"/>
      <c r="CO1069" s="93"/>
      <c r="CP1069" s="93"/>
      <c r="CQ1069" s="93"/>
      <c r="CR1069" s="93"/>
      <c r="CS1069" s="93"/>
      <c r="CT1069" s="93"/>
      <c r="CU1069" s="93"/>
      <c r="CV1069" s="93"/>
      <c r="CW1069" s="93"/>
      <c r="CX1069" s="93"/>
      <c r="CY1069" s="93"/>
      <c r="CZ1069" s="93"/>
      <c r="DA1069" s="93"/>
      <c r="DB1069" s="93"/>
      <c r="DC1069" s="93"/>
      <c r="DD1069" s="93"/>
      <c r="DE1069" s="93"/>
      <c r="DF1069" s="93"/>
      <c r="DG1069" s="93"/>
      <c r="DH1069" s="93"/>
      <c r="DI1069" s="93"/>
      <c r="DJ1069" s="93"/>
      <c r="DK1069" s="93"/>
      <c r="DL1069" s="93"/>
      <c r="DM1069" s="93"/>
      <c r="DN1069" s="93"/>
      <c r="DO1069" s="93"/>
      <c r="DP1069" s="93"/>
      <c r="DQ1069" s="93"/>
      <c r="DR1069" s="93"/>
      <c r="DS1069" s="93"/>
      <c r="DT1069" s="93"/>
      <c r="DU1069" s="1"/>
      <c r="DV1069" s="1"/>
    </row>
    <row r="1070" spans="1:126" s="22" customFormat="1">
      <c r="A1070" s="18"/>
      <c r="B1070" s="242" t="s">
        <v>134</v>
      </c>
      <c r="C1070" s="18"/>
      <c r="D1070" s="18"/>
      <c r="E1070" s="267"/>
      <c r="F1070" s="51"/>
      <c r="G1070" s="230"/>
      <c r="H1070" s="18"/>
      <c r="I1070" s="243" t="s">
        <v>132</v>
      </c>
      <c r="J1070" s="18"/>
      <c r="K1070" s="18"/>
      <c r="L1070" s="18"/>
      <c r="M1070" s="19"/>
      <c r="N1070" s="196" t="s">
        <v>141</v>
      </c>
      <c r="O1070" s="18"/>
      <c r="P1070" s="19"/>
      <c r="Q1070" s="18" t="s">
        <v>69</v>
      </c>
      <c r="R1070" s="18"/>
      <c r="S1070" s="19" t="s">
        <v>6</v>
      </c>
      <c r="T1070" s="205"/>
      <c r="U1070" s="25" t="s">
        <v>7</v>
      </c>
      <c r="V1070" s="18"/>
      <c r="W1070" s="20"/>
      <c r="X1070" s="21"/>
      <c r="Y1070" s="46"/>
      <c r="Z1070" s="95"/>
      <c r="AA1070" s="96"/>
      <c r="AB1070" s="96"/>
      <c r="AC1070" s="96"/>
      <c r="AD1070" s="96"/>
      <c r="AE1070" s="96"/>
      <c r="AF1070" s="96"/>
      <c r="AG1070" s="96"/>
      <c r="AH1070" s="96"/>
      <c r="AI1070" s="96"/>
      <c r="AJ1070" s="96"/>
      <c r="AK1070" s="96"/>
      <c r="AL1070" s="96"/>
      <c r="AM1070" s="96"/>
      <c r="AN1070" s="96"/>
      <c r="AO1070" s="96"/>
      <c r="AP1070" s="96"/>
      <c r="AQ1070" s="96"/>
      <c r="AR1070" s="96"/>
      <c r="AS1070" s="96"/>
      <c r="AT1070" s="96"/>
      <c r="AU1070" s="96"/>
      <c r="AV1070" s="96"/>
      <c r="AW1070" s="96"/>
      <c r="AX1070" s="96"/>
      <c r="AY1070" s="96"/>
      <c r="AZ1070" s="96"/>
      <c r="BA1070" s="96"/>
      <c r="BB1070" s="96"/>
      <c r="BC1070" s="96"/>
      <c r="BD1070" s="96"/>
      <c r="BE1070" s="96"/>
      <c r="BF1070" s="96"/>
      <c r="BG1070" s="96"/>
      <c r="BH1070" s="96"/>
      <c r="BI1070" s="96"/>
      <c r="BJ1070" s="96"/>
      <c r="BK1070" s="96"/>
      <c r="BL1070" s="96"/>
      <c r="BM1070" s="96"/>
      <c r="BN1070" s="96"/>
      <c r="BO1070" s="96"/>
      <c r="BP1070" s="96"/>
      <c r="BQ1070" s="96"/>
      <c r="BR1070" s="96"/>
      <c r="BS1070" s="96"/>
      <c r="BT1070" s="96"/>
      <c r="BU1070" s="96"/>
      <c r="BV1070" s="96"/>
      <c r="BW1070" s="96"/>
      <c r="BX1070" s="96"/>
      <c r="BY1070" s="96"/>
      <c r="BZ1070" s="96"/>
      <c r="CA1070" s="96"/>
      <c r="CB1070" s="96"/>
      <c r="CC1070" s="96"/>
      <c r="CD1070" s="96"/>
      <c r="CE1070" s="96"/>
      <c r="CF1070" s="96"/>
      <c r="CG1070" s="96"/>
      <c r="CH1070" s="96"/>
      <c r="CI1070" s="96"/>
      <c r="CJ1070" s="96"/>
      <c r="CK1070" s="96"/>
      <c r="CL1070" s="96"/>
      <c r="CM1070" s="96"/>
      <c r="CN1070" s="96"/>
      <c r="CO1070" s="96"/>
      <c r="CP1070" s="96"/>
      <c r="CQ1070" s="96"/>
      <c r="CR1070" s="96"/>
      <c r="CS1070" s="96"/>
      <c r="CT1070" s="96"/>
      <c r="CU1070" s="96"/>
      <c r="CV1070" s="96"/>
      <c r="CW1070" s="96"/>
      <c r="CX1070" s="96"/>
      <c r="CY1070" s="96"/>
      <c r="CZ1070" s="96"/>
      <c r="DA1070" s="96"/>
      <c r="DB1070" s="96"/>
      <c r="DC1070" s="96"/>
      <c r="DD1070" s="96"/>
      <c r="DE1070" s="96"/>
      <c r="DF1070" s="96"/>
      <c r="DG1070" s="96"/>
      <c r="DH1070" s="96"/>
      <c r="DI1070" s="96"/>
      <c r="DJ1070" s="96"/>
      <c r="DK1070" s="96"/>
      <c r="DL1070" s="96"/>
      <c r="DM1070" s="96"/>
      <c r="DN1070" s="96"/>
      <c r="DO1070" s="96"/>
      <c r="DP1070" s="96"/>
      <c r="DQ1070" s="96"/>
      <c r="DR1070" s="96"/>
      <c r="DS1070" s="96"/>
      <c r="DT1070" s="96"/>
      <c r="DU1070" s="18"/>
      <c r="DV1070" s="18"/>
    </row>
    <row r="1071" spans="1:126" ht="4.2" customHeight="1">
      <c r="A1071" s="1"/>
      <c r="B1071" s="1"/>
      <c r="C1071" s="1"/>
      <c r="D1071" s="1"/>
      <c r="E1071" s="261"/>
      <c r="F1071" s="47"/>
      <c r="G1071" s="229"/>
      <c r="H1071" s="1"/>
      <c r="I1071" s="1"/>
      <c r="J1071" s="1"/>
      <c r="K1071" s="1"/>
      <c r="L1071" s="1"/>
      <c r="M1071" s="5"/>
      <c r="N1071" s="1"/>
      <c r="O1071" s="1"/>
      <c r="P1071" s="5"/>
      <c r="Q1071" s="1"/>
      <c r="R1071" s="1"/>
      <c r="S1071" s="5"/>
      <c r="T1071" s="7"/>
      <c r="U1071" s="23"/>
      <c r="V1071" s="1"/>
      <c r="W1071" s="11"/>
      <c r="X1071" s="10"/>
      <c r="Y1071" s="45"/>
      <c r="Z1071" s="92"/>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c r="BF1071" s="93"/>
      <c r="BG1071" s="93"/>
      <c r="BH1071" s="93"/>
      <c r="BI1071" s="93"/>
      <c r="BJ1071" s="93"/>
      <c r="BK1071" s="93"/>
      <c r="BL1071" s="93"/>
      <c r="BM1071" s="93"/>
      <c r="BN1071" s="93"/>
      <c r="BO1071" s="93"/>
      <c r="BP1071" s="93"/>
      <c r="BQ1071" s="93"/>
      <c r="BR1071" s="93"/>
      <c r="BS1071" s="93"/>
      <c r="BT1071" s="93"/>
      <c r="BU1071" s="93"/>
      <c r="BV1071" s="93"/>
      <c r="BW1071" s="93"/>
      <c r="BX1071" s="93"/>
      <c r="BY1071" s="93"/>
      <c r="BZ1071" s="93"/>
      <c r="CA1071" s="93"/>
      <c r="CB1071" s="93"/>
      <c r="CC1071" s="93"/>
      <c r="CD1071" s="93"/>
      <c r="CE1071" s="93"/>
      <c r="CF1071" s="93"/>
      <c r="CG1071" s="93"/>
      <c r="CH1071" s="93"/>
      <c r="CI1071" s="93"/>
      <c r="CJ1071" s="93"/>
      <c r="CK1071" s="93"/>
      <c r="CL1071" s="93"/>
      <c r="CM1071" s="93"/>
      <c r="CN1071" s="93"/>
      <c r="CO1071" s="93"/>
      <c r="CP1071" s="93"/>
      <c r="CQ1071" s="93"/>
      <c r="CR1071" s="93"/>
      <c r="CS1071" s="93"/>
      <c r="CT1071" s="93"/>
      <c r="CU1071" s="93"/>
      <c r="CV1071" s="93"/>
      <c r="CW1071" s="93"/>
      <c r="CX1071" s="93"/>
      <c r="CY1071" s="93"/>
      <c r="CZ1071" s="93"/>
      <c r="DA1071" s="93"/>
      <c r="DB1071" s="93"/>
      <c r="DC1071" s="93"/>
      <c r="DD1071" s="93"/>
      <c r="DE1071" s="93"/>
      <c r="DF1071" s="93"/>
      <c r="DG1071" s="93"/>
      <c r="DH1071" s="93"/>
      <c r="DI1071" s="93"/>
      <c r="DJ1071" s="93"/>
      <c r="DK1071" s="93"/>
      <c r="DL1071" s="93"/>
      <c r="DM1071" s="93"/>
      <c r="DN1071" s="93"/>
      <c r="DO1071" s="93"/>
      <c r="DP1071" s="93"/>
      <c r="DQ1071" s="93"/>
      <c r="DR1071" s="93"/>
      <c r="DS1071" s="93"/>
      <c r="DT1071" s="93"/>
      <c r="DU1071" s="1"/>
      <c r="DV1071" s="1"/>
    </row>
    <row r="1072" spans="1:126" s="4" customFormat="1">
      <c r="A1072" s="3"/>
      <c r="B1072" s="257" t="s">
        <v>129</v>
      </c>
      <c r="C1072" s="3"/>
      <c r="D1072" s="3"/>
      <c r="E1072" s="9"/>
      <c r="F1072" s="50"/>
      <c r="G1072" s="230"/>
      <c r="H1072" s="12" t="str">
        <f>B1072&amp;N1064</f>
        <v>Учет - Офисные расходы</v>
      </c>
      <c r="I1072" s="12"/>
      <c r="J1072" s="3"/>
      <c r="K1072" s="3"/>
      <c r="L1072" s="3"/>
      <c r="M1072" s="5"/>
      <c r="N1072" s="35" t="str">
        <f>Главная!$Y$8</f>
        <v>итого</v>
      </c>
      <c r="O1072" s="35"/>
      <c r="P1072" s="5"/>
      <c r="Q1072" s="35" t="s">
        <v>25</v>
      </c>
      <c r="R1072" s="35"/>
      <c r="S1072" s="19" t="s">
        <v>6</v>
      </c>
      <c r="T1072" s="306"/>
      <c r="U1072" s="23" t="s">
        <v>7</v>
      </c>
      <c r="V1072" s="35"/>
      <c r="W1072" s="37">
        <f>SUM($Y1072:$DU1072)</f>
        <v>0</v>
      </c>
      <c r="X1072" s="37"/>
      <c r="Y1072" s="45"/>
      <c r="Z1072" s="98"/>
      <c r="AA1072" s="99">
        <f>IF(AA1068="",0,IF(AA1066=1,$T1064,IF($T1066=справочники!$E$9,$T1064+$T1068*INT((AA1066-1)/IF(OR($T1070=0,$T1070=""),1,$T1070)),IF($T1066=справочники!$E$10,$T1064*POWER($T1068,INT((AA1066-1)/IF(OR($T1070=0,$T1070=""),1,$T1070))),IF($T1066=справочники!$E$11,POWER($T1064,1+$T1068*INT((AA1066-1)/IF(OR($T1070=0,$T1070=""),1,$T1070))),0)))))</f>
        <v>0</v>
      </c>
      <c r="AB1072" s="99">
        <f>IF(AB1068="",0,IF(AB1066=1,$T1064,IF($T1066=справочники!$E$9,$T1064+$T1068*INT((AB1066-1)/IF(OR($T1070=0,$T1070=""),1,$T1070)),IF($T1066=справочники!$E$10,$T1064*POWER($T1068,INT((AB1066-1)/IF(OR($T1070=0,$T1070=""),1,$T1070))),IF($T1066=справочники!$E$11,POWER($T1064,1+$T1068*INT((AB1066-1)/IF(OR($T1070=0,$T1070=""),1,$T1070))),0)))))</f>
        <v>0</v>
      </c>
      <c r="AC1072" s="99">
        <f>IF(AC1068="",0,IF(AC1066=1,$T1064,IF($T1066=справочники!$E$9,$T1064+$T1068*INT((AC1066-1)/IF(OR($T1070=0,$T1070=""),1,$T1070)),IF($T1066=справочники!$E$10,$T1064*POWER($T1068,INT((AC1066-1)/IF(OR($T1070=0,$T1070=""),1,$T1070))),IF($T1066=справочники!$E$11,POWER($T1064,1+$T1068*INT((AC1066-1)/IF(OR($T1070=0,$T1070=""),1,$T1070))),0)))))</f>
        <v>0</v>
      </c>
      <c r="AD1072" s="99">
        <f>IF(AD1068="",0,IF(AD1066=1,$T1064,IF($T1066=справочники!$E$9,$T1064+$T1068*INT((AD1066-1)/IF(OR($T1070=0,$T1070=""),1,$T1070)),IF($T1066=справочники!$E$10,$T1064*POWER($T1068,INT((AD1066-1)/IF(OR($T1070=0,$T1070=""),1,$T1070))),IF($T1066=справочники!$E$11,POWER($T1064,1+$T1068*INT((AD1066-1)/IF(OR($T1070=0,$T1070=""),1,$T1070))),0)))))</f>
        <v>0</v>
      </c>
      <c r="AE1072" s="99">
        <f>IF(AE1068="",0,IF(AE1066=1,$T1064,IF($T1066=справочники!$E$9,$T1064+$T1068*INT((AE1066-1)/IF(OR($T1070=0,$T1070=""),1,$T1070)),IF($T1066=справочники!$E$10,$T1064*POWER($T1068,INT((AE1066-1)/IF(OR($T1070=0,$T1070=""),1,$T1070))),IF($T1066=справочники!$E$11,POWER($T1064,1+$T1068*INT((AE1066-1)/IF(OR($T1070=0,$T1070=""),1,$T1070))),0)))))</f>
        <v>0</v>
      </c>
      <c r="AF1072" s="99">
        <f>IF(AF1068="",0,IF(AF1066=1,$T1064,IF($T1066=справочники!$E$9,$T1064+$T1068*INT((AF1066-1)/IF(OR($T1070=0,$T1070=""),1,$T1070)),IF($T1066=справочники!$E$10,$T1064*POWER($T1068,INT((AF1066-1)/IF(OR($T1070=0,$T1070=""),1,$T1070))),IF($T1066=справочники!$E$11,POWER($T1064,1+$T1068*INT((AF1066-1)/IF(OR($T1070=0,$T1070=""),1,$T1070))),0)))))</f>
        <v>0</v>
      </c>
      <c r="AG1072" s="99">
        <f>IF(AG1068="",0,IF(AG1066=1,$T1064,IF($T1066=справочники!$E$9,$T1064+$T1068*INT((AG1066-1)/IF(OR($T1070=0,$T1070=""),1,$T1070)),IF($T1066=справочники!$E$10,$T1064*POWER($T1068,INT((AG1066-1)/IF(OR($T1070=0,$T1070=""),1,$T1070))),IF($T1066=справочники!$E$11,POWER($T1064,1+$T1068*INT((AG1066-1)/IF(OR($T1070=0,$T1070=""),1,$T1070))),0)))))</f>
        <v>0</v>
      </c>
      <c r="AH1072" s="99">
        <f>IF(AH1068="",0,IF(AH1066=1,$T1064,IF($T1066=справочники!$E$9,$T1064+$T1068*INT((AH1066-1)/IF(OR($T1070=0,$T1070=""),1,$T1070)),IF($T1066=справочники!$E$10,$T1064*POWER($T1068,INT((AH1066-1)/IF(OR($T1070=0,$T1070=""),1,$T1070))),IF($T1066=справочники!$E$11,POWER($T1064,1+$T1068*INT((AH1066-1)/IF(OR($T1070=0,$T1070=""),1,$T1070))),0)))))</f>
        <v>0</v>
      </c>
      <c r="AI1072" s="99">
        <f>IF(AI1068="",0,IF(AI1066=1,$T1064,IF($T1066=справочники!$E$9,$T1064+$T1068*INT((AI1066-1)/IF(OR($T1070=0,$T1070=""),1,$T1070)),IF($T1066=справочники!$E$10,$T1064*POWER($T1068,INT((AI1066-1)/IF(OR($T1070=0,$T1070=""),1,$T1070))),IF($T1066=справочники!$E$11,POWER($T1064,1+$T1068*INT((AI1066-1)/IF(OR($T1070=0,$T1070=""),1,$T1070))),0)))))</f>
        <v>0</v>
      </c>
      <c r="AJ1072" s="99">
        <f>IF(AJ1068="",0,IF(AJ1066=1,$T1064,IF($T1066=справочники!$E$9,$T1064+$T1068*INT((AJ1066-1)/IF(OR($T1070=0,$T1070=""),1,$T1070)),IF($T1066=справочники!$E$10,$T1064*POWER($T1068,INT((AJ1066-1)/IF(OR($T1070=0,$T1070=""),1,$T1070))),IF($T1066=справочники!$E$11,POWER($T1064,1+$T1068*INT((AJ1066-1)/IF(OR($T1070=0,$T1070=""),1,$T1070))),0)))))</f>
        <v>0</v>
      </c>
      <c r="AK1072" s="99">
        <f>IF(AK1068="",0,IF(AK1066=1,$T1064,IF($T1066=справочники!$E$9,$T1064+$T1068*INT((AK1066-1)/IF(OR($T1070=0,$T1070=""),1,$T1070)),IF($T1066=справочники!$E$10,$T1064*POWER($T1068,INT((AK1066-1)/IF(OR($T1070=0,$T1070=""),1,$T1070))),IF($T1066=справочники!$E$11,POWER($T1064,1+$T1068*INT((AK1066-1)/IF(OR($T1070=0,$T1070=""),1,$T1070))),0)))))</f>
        <v>0</v>
      </c>
      <c r="AL1072" s="99">
        <f>IF(AL1068="",0,IF(AL1066=1,$T1064,IF($T1066=справочники!$E$9,$T1064+$T1068*INT((AL1066-1)/IF(OR($T1070=0,$T1070=""),1,$T1070)),IF($T1066=справочники!$E$10,$T1064*POWER($T1068,INT((AL1066-1)/IF(OR($T1070=0,$T1070=""),1,$T1070))),IF($T1066=справочники!$E$11,POWER($T1064,1+$T1068*INT((AL1066-1)/IF(OR($T1070=0,$T1070=""),1,$T1070))),0)))))</f>
        <v>0</v>
      </c>
      <c r="AM1072" s="99">
        <f>IF(AM1068="",0,IF(AM1066=1,$T1064,IF($T1066=справочники!$E$9,$T1064+$T1068*INT((AM1066-1)/IF(OR($T1070=0,$T1070=""),1,$T1070)),IF($T1066=справочники!$E$10,$T1064*POWER($T1068,INT((AM1066-1)/IF(OR($T1070=0,$T1070=""),1,$T1070))),IF($T1066=справочники!$E$11,POWER($T1064,1+$T1068*INT((AM1066-1)/IF(OR($T1070=0,$T1070=""),1,$T1070))),0)))))</f>
        <v>0</v>
      </c>
      <c r="AN1072" s="99">
        <f>IF(AN1068="",0,IF(AN1066=1,$T1064,IF($T1066=справочники!$E$9,$T1064+$T1068*INT((AN1066-1)/IF(OR($T1070=0,$T1070=""),1,$T1070)),IF($T1066=справочники!$E$10,$T1064*POWER($T1068,INT((AN1066-1)/IF(OR($T1070=0,$T1070=""),1,$T1070))),IF($T1066=справочники!$E$11,POWER($T1064,1+$T1068*INT((AN1066-1)/IF(OR($T1070=0,$T1070=""),1,$T1070))),0)))))</f>
        <v>0</v>
      </c>
      <c r="AO1072" s="99">
        <f>IF(AO1068="",0,IF(AO1066=1,$T1064,IF($T1066=справочники!$E$9,$T1064+$T1068*INT((AO1066-1)/IF(OR($T1070=0,$T1070=""),1,$T1070)),IF($T1066=справочники!$E$10,$T1064*POWER($T1068,INT((AO1066-1)/IF(OR($T1070=0,$T1070=""),1,$T1070))),IF($T1066=справочники!$E$11,POWER($T1064,1+$T1068*INT((AO1066-1)/IF(OR($T1070=0,$T1070=""),1,$T1070))),0)))))</f>
        <v>0</v>
      </c>
      <c r="AP1072" s="99">
        <f>IF(AP1068="",0,IF(AP1066=1,$T1064,IF($T1066=справочники!$E$9,$T1064+$T1068*INT((AP1066-1)/IF(OR($T1070=0,$T1070=""),1,$T1070)),IF($T1066=справочники!$E$10,$T1064*POWER($T1068,INT((AP1066-1)/IF(OR($T1070=0,$T1070=""),1,$T1070))),IF($T1066=справочники!$E$11,POWER($T1064,1+$T1068*INT((AP1066-1)/IF(OR($T1070=0,$T1070=""),1,$T1070))),0)))))</f>
        <v>0</v>
      </c>
      <c r="AQ1072" s="99">
        <f>IF(AQ1068="",0,IF(AQ1066=1,$T1064,IF($T1066=справочники!$E$9,$T1064+$T1068*INT((AQ1066-1)/IF(OR($T1070=0,$T1070=""),1,$T1070)),IF($T1066=справочники!$E$10,$T1064*POWER($T1068,INT((AQ1066-1)/IF(OR($T1070=0,$T1070=""),1,$T1070))),IF($T1066=справочники!$E$11,POWER($T1064,1+$T1068*INT((AQ1066-1)/IF(OR($T1070=0,$T1070=""),1,$T1070))),0)))))</f>
        <v>0</v>
      </c>
      <c r="AR1072" s="99">
        <f>IF(AR1068="",0,IF(AR1066=1,$T1064,IF($T1066=справочники!$E$9,$T1064+$T1068*INT((AR1066-1)/IF(OR($T1070=0,$T1070=""),1,$T1070)),IF($T1066=справочники!$E$10,$T1064*POWER($T1068,INT((AR1066-1)/IF(OR($T1070=0,$T1070=""),1,$T1070))),IF($T1066=справочники!$E$11,POWER($T1064,1+$T1068*INT((AR1066-1)/IF(OR($T1070=0,$T1070=""),1,$T1070))),0)))))</f>
        <v>0</v>
      </c>
      <c r="AS1072" s="99">
        <f>IF(AS1068="",0,IF(AS1066=1,$T1064,IF($T1066=справочники!$E$9,$T1064+$T1068*INT((AS1066-1)/IF(OR($T1070=0,$T1070=""),1,$T1070)),IF($T1066=справочники!$E$10,$T1064*POWER($T1068,INT((AS1066-1)/IF(OR($T1070=0,$T1070=""),1,$T1070))),IF($T1066=справочники!$E$11,POWER($T1064,1+$T1068*INT((AS1066-1)/IF(OR($T1070=0,$T1070=""),1,$T1070))),0)))))</f>
        <v>0</v>
      </c>
      <c r="AT1072" s="99">
        <f>IF(AT1068="",0,IF(AT1066=1,$T1064,IF($T1066=справочники!$E$9,$T1064+$T1068*INT((AT1066-1)/IF(OR($T1070=0,$T1070=""),1,$T1070)),IF($T1066=справочники!$E$10,$T1064*POWER($T1068,INT((AT1066-1)/IF(OR($T1070=0,$T1070=""),1,$T1070))),IF($T1066=справочники!$E$11,POWER($T1064,1+$T1068*INT((AT1066-1)/IF(OR($T1070=0,$T1070=""),1,$T1070))),0)))))</f>
        <v>0</v>
      </c>
      <c r="AU1072" s="99">
        <f>IF(AU1068="",0,IF(AU1066=1,$T1064,IF($T1066=справочники!$E$9,$T1064+$T1068*INT((AU1066-1)/IF(OR($T1070=0,$T1070=""),1,$T1070)),IF($T1066=справочники!$E$10,$T1064*POWER($T1068,INT((AU1066-1)/IF(OR($T1070=0,$T1070=""),1,$T1070))),IF($T1066=справочники!$E$11,POWER($T1064,1+$T1068*INT((AU1066-1)/IF(OR($T1070=0,$T1070=""),1,$T1070))),0)))))</f>
        <v>0</v>
      </c>
      <c r="AV1072" s="99">
        <f>IF(AV1068="",0,IF(AV1066=1,$T1064,IF($T1066=справочники!$E$9,$T1064+$T1068*INT((AV1066-1)/IF(OR($T1070=0,$T1070=""),1,$T1070)),IF($T1066=справочники!$E$10,$T1064*POWER($T1068,INT((AV1066-1)/IF(OR($T1070=0,$T1070=""),1,$T1070))),IF($T1066=справочники!$E$11,POWER($T1064,1+$T1068*INT((AV1066-1)/IF(OR($T1070=0,$T1070=""),1,$T1070))),0)))))</f>
        <v>0</v>
      </c>
      <c r="AW1072" s="99">
        <f>IF(AW1068="",0,IF(AW1066=1,$T1064,IF($T1066=справочники!$E$9,$T1064+$T1068*INT((AW1066-1)/IF(OR($T1070=0,$T1070=""),1,$T1070)),IF($T1066=справочники!$E$10,$T1064*POWER($T1068,INT((AW1066-1)/IF(OR($T1070=0,$T1070=""),1,$T1070))),IF($T1066=справочники!$E$11,POWER($T1064,1+$T1068*INT((AW1066-1)/IF(OR($T1070=0,$T1070=""),1,$T1070))),0)))))</f>
        <v>0</v>
      </c>
      <c r="AX1072" s="99">
        <f>IF(AX1068="",0,IF(AX1066=1,$T1064,IF($T1066=справочники!$E$9,$T1064+$T1068*INT((AX1066-1)/IF(OR($T1070=0,$T1070=""),1,$T1070)),IF($T1066=справочники!$E$10,$T1064*POWER($T1068,INT((AX1066-1)/IF(OR($T1070=0,$T1070=""),1,$T1070))),IF($T1066=справочники!$E$11,POWER($T1064,1+$T1068*INT((AX1066-1)/IF(OR($T1070=0,$T1070=""),1,$T1070))),0)))))</f>
        <v>0</v>
      </c>
      <c r="AY1072" s="99">
        <f>IF(AY1068="",0,IF(AY1066=1,$T1064,IF($T1066=справочники!$E$9,$T1064+$T1068*INT((AY1066-1)/IF(OR($T1070=0,$T1070=""),1,$T1070)),IF($T1066=справочники!$E$10,$T1064*POWER($T1068,INT((AY1066-1)/IF(OR($T1070=0,$T1070=""),1,$T1070))),IF($T1066=справочники!$E$11,POWER($T1064,1+$T1068*INT((AY1066-1)/IF(OR($T1070=0,$T1070=""),1,$T1070))),0)))))</f>
        <v>0</v>
      </c>
      <c r="AZ1072" s="99">
        <f>IF(AZ1068="",0,IF(AZ1066=1,$T1064,IF($T1066=справочники!$E$9,$T1064+$T1068*INT((AZ1066-1)/IF(OR($T1070=0,$T1070=""),1,$T1070)),IF($T1066=справочники!$E$10,$T1064*POWER($T1068,INT((AZ1066-1)/IF(OR($T1070=0,$T1070=""),1,$T1070))),IF($T1066=справочники!$E$11,POWER($T1064,1+$T1068*INT((AZ1066-1)/IF(OR($T1070=0,$T1070=""),1,$T1070))),0)))))</f>
        <v>0</v>
      </c>
      <c r="BA1072" s="99">
        <f>IF(BA1068="",0,IF(BA1066=1,$T1064,IF($T1066=справочники!$E$9,$T1064+$T1068*INT((BA1066-1)/IF(OR($T1070=0,$T1070=""),1,$T1070)),IF($T1066=справочники!$E$10,$T1064*POWER($T1068,INT((BA1066-1)/IF(OR($T1070=0,$T1070=""),1,$T1070))),IF($T1066=справочники!$E$11,POWER($T1064,1+$T1068*INT((BA1066-1)/IF(OR($T1070=0,$T1070=""),1,$T1070))),0)))))</f>
        <v>0</v>
      </c>
      <c r="BB1072" s="99">
        <f>IF(BB1068="",0,IF(BB1066=1,$T1064,IF($T1066=справочники!$E$9,$T1064+$T1068*INT((BB1066-1)/IF(OR($T1070=0,$T1070=""),1,$T1070)),IF($T1066=справочники!$E$10,$T1064*POWER($T1068,INT((BB1066-1)/IF(OR($T1070=0,$T1070=""),1,$T1070))),IF($T1066=справочники!$E$11,POWER($T1064,1+$T1068*INT((BB1066-1)/IF(OR($T1070=0,$T1070=""),1,$T1070))),0)))))</f>
        <v>0</v>
      </c>
      <c r="BC1072" s="99">
        <f>IF(BC1068="",0,IF(BC1066=1,$T1064,IF($T1066=справочники!$E$9,$T1064+$T1068*INT((BC1066-1)/IF(OR($T1070=0,$T1070=""),1,$T1070)),IF($T1066=справочники!$E$10,$T1064*POWER($T1068,INT((BC1066-1)/IF(OR($T1070=0,$T1070=""),1,$T1070))),IF($T1066=справочники!$E$11,POWER($T1064,1+$T1068*INT((BC1066-1)/IF(OR($T1070=0,$T1070=""),1,$T1070))),0)))))</f>
        <v>0</v>
      </c>
      <c r="BD1072" s="99">
        <f>IF(BD1068="",0,IF(BD1066=1,$T1064,IF($T1066=справочники!$E$9,$T1064+$T1068*INT((BD1066-1)/IF(OR($T1070=0,$T1070=""),1,$T1070)),IF($T1066=справочники!$E$10,$T1064*POWER($T1068,INT((BD1066-1)/IF(OR($T1070=0,$T1070=""),1,$T1070))),IF($T1066=справочники!$E$11,POWER($T1064,1+$T1068*INT((BD1066-1)/IF(OR($T1070=0,$T1070=""),1,$T1070))),0)))))</f>
        <v>0</v>
      </c>
      <c r="BE1072" s="99">
        <f>IF(BE1068="",0,IF(BE1066=1,$T1064,IF($T1066=справочники!$E$9,$T1064+$T1068*INT((BE1066-1)/IF(OR($T1070=0,$T1070=""),1,$T1070)),IF($T1066=справочники!$E$10,$T1064*POWER($T1068,INT((BE1066-1)/IF(OR($T1070=0,$T1070=""),1,$T1070))),IF($T1066=справочники!$E$11,POWER($T1064,1+$T1068*INT((BE1066-1)/IF(OR($T1070=0,$T1070=""),1,$T1070))),0)))))</f>
        <v>0</v>
      </c>
      <c r="BF1072" s="99">
        <f>IF(BF1068="",0,IF(BF1066=1,$T1064,IF($T1066=справочники!$E$9,$T1064+$T1068*INT((BF1066-1)/IF(OR($T1070=0,$T1070=""),1,$T1070)),IF($T1066=справочники!$E$10,$T1064*POWER($T1068,INT((BF1066-1)/IF(OR($T1070=0,$T1070=""),1,$T1070))),IF($T1066=справочники!$E$11,POWER($T1064,1+$T1068*INT((BF1066-1)/IF(OR($T1070=0,$T1070=""),1,$T1070))),0)))))</f>
        <v>0</v>
      </c>
      <c r="BG1072" s="99">
        <f>IF(BG1068="",0,IF(BG1066=1,$T1064,IF($T1066=справочники!$E$9,$T1064+$T1068*INT((BG1066-1)/IF(OR($T1070=0,$T1070=""),1,$T1070)),IF($T1066=справочники!$E$10,$T1064*POWER($T1068,INT((BG1066-1)/IF(OR($T1070=0,$T1070=""),1,$T1070))),IF($T1066=справочники!$E$11,POWER($T1064,1+$T1068*INT((BG1066-1)/IF(OR($T1070=0,$T1070=""),1,$T1070))),0)))))</f>
        <v>0</v>
      </c>
      <c r="BH1072" s="99">
        <f>IF(BH1068="",0,IF(BH1066=1,$T1064,IF($T1066=справочники!$E$9,$T1064+$T1068*INT((BH1066-1)/IF(OR($T1070=0,$T1070=""),1,$T1070)),IF($T1066=справочники!$E$10,$T1064*POWER($T1068,INT((BH1066-1)/IF(OR($T1070=0,$T1070=""),1,$T1070))),IF($T1066=справочники!$E$11,POWER($T1064,1+$T1068*INT((BH1066-1)/IF(OR($T1070=0,$T1070=""),1,$T1070))),0)))))</f>
        <v>0</v>
      </c>
      <c r="BI1072" s="99">
        <f>IF(BI1068="",0,IF(BI1066=1,$T1064,IF($T1066=справочники!$E$9,$T1064+$T1068*INT((BI1066-1)/IF(OR($T1070=0,$T1070=""),1,$T1070)),IF($T1066=справочники!$E$10,$T1064*POWER($T1068,INT((BI1066-1)/IF(OR($T1070=0,$T1070=""),1,$T1070))),IF($T1066=справочники!$E$11,POWER($T1064,1+$T1068*INT((BI1066-1)/IF(OR($T1070=0,$T1070=""),1,$T1070))),0)))))</f>
        <v>0</v>
      </c>
      <c r="BJ1072" s="99">
        <f>IF(BJ1068="",0,IF(BJ1066=1,$T1064,IF($T1066=справочники!$E$9,$T1064+$T1068*INT((BJ1066-1)/IF(OR($T1070=0,$T1070=""),1,$T1070)),IF($T1066=справочники!$E$10,$T1064*POWER($T1068,INT((BJ1066-1)/IF(OR($T1070=0,$T1070=""),1,$T1070))),IF($T1066=справочники!$E$11,POWER($T1064,1+$T1068*INT((BJ1066-1)/IF(OR($T1070=0,$T1070=""),1,$T1070))),0)))))</f>
        <v>0</v>
      </c>
      <c r="BK1072" s="99">
        <f>IF(BK1068="",0,IF(BK1066=1,$T1064,IF($T1066=справочники!$E$9,$T1064+$T1068*INT((BK1066-1)/IF(OR($T1070=0,$T1070=""),1,$T1070)),IF($T1066=справочники!$E$10,$T1064*POWER($T1068,INT((BK1066-1)/IF(OR($T1070=0,$T1070=""),1,$T1070))),IF($T1066=справочники!$E$11,POWER($T1064,1+$T1068*INT((BK1066-1)/IF(OR($T1070=0,$T1070=""),1,$T1070))),0)))))</f>
        <v>0</v>
      </c>
      <c r="BL1072" s="99">
        <f>IF(BL1068="",0,IF(BL1066=1,$T1064,IF($T1066=справочники!$E$9,$T1064+$T1068*INT((BL1066-1)/IF(OR($T1070=0,$T1070=""),1,$T1070)),IF($T1066=справочники!$E$10,$T1064*POWER($T1068,INT((BL1066-1)/IF(OR($T1070=0,$T1070=""),1,$T1070))),IF($T1066=справочники!$E$11,POWER($T1064,1+$T1068*INT((BL1066-1)/IF(OR($T1070=0,$T1070=""),1,$T1070))),0)))))</f>
        <v>0</v>
      </c>
      <c r="BM1072" s="99">
        <f>IF(BM1068="",0,IF(BM1066=1,$T1064,IF($T1066=справочники!$E$9,$T1064+$T1068*INT((BM1066-1)/IF(OR($T1070=0,$T1070=""),1,$T1070)),IF($T1066=справочники!$E$10,$T1064*POWER($T1068,INT((BM1066-1)/IF(OR($T1070=0,$T1070=""),1,$T1070))),IF($T1066=справочники!$E$11,POWER($T1064,1+$T1068*INT((BM1066-1)/IF(OR($T1070=0,$T1070=""),1,$T1070))),0)))))</f>
        <v>0</v>
      </c>
      <c r="BN1072" s="99">
        <f>IF(BN1068="",0,IF(BN1066=1,$T1064,IF($T1066=справочники!$E$9,$T1064+$T1068*INT((BN1066-1)/IF(OR($T1070=0,$T1070=""),1,$T1070)),IF($T1066=справочники!$E$10,$T1064*POWER($T1068,INT((BN1066-1)/IF(OR($T1070=0,$T1070=""),1,$T1070))),IF($T1066=справочники!$E$11,POWER($T1064,1+$T1068*INT((BN1066-1)/IF(OR($T1070=0,$T1070=""),1,$T1070))),0)))))</f>
        <v>0</v>
      </c>
      <c r="BO1072" s="99">
        <f>IF(BO1068="",0,IF(BO1066=1,$T1064,IF($T1066=справочники!$E$9,$T1064+$T1068*INT((BO1066-1)/IF(OR($T1070=0,$T1070=""),1,$T1070)),IF($T1066=справочники!$E$10,$T1064*POWER($T1068,INT((BO1066-1)/IF(OR($T1070=0,$T1070=""),1,$T1070))),IF($T1066=справочники!$E$11,POWER($T1064,1+$T1068*INT((BO1066-1)/IF(OR($T1070=0,$T1070=""),1,$T1070))),0)))))</f>
        <v>0</v>
      </c>
      <c r="BP1072" s="99">
        <f>IF(BP1068="",0,IF(BP1066=1,$T1064,IF($T1066=справочники!$E$9,$T1064+$T1068*INT((BP1066-1)/IF(OR($T1070=0,$T1070=""),1,$T1070)),IF($T1066=справочники!$E$10,$T1064*POWER($T1068,INT((BP1066-1)/IF(OR($T1070=0,$T1070=""),1,$T1070))),IF($T1066=справочники!$E$11,POWER($T1064,1+$T1068*INT((BP1066-1)/IF(OR($T1070=0,$T1070=""),1,$T1070))),0)))))</f>
        <v>0</v>
      </c>
      <c r="BQ1072" s="99">
        <f>IF(BQ1068="",0,IF(BQ1066=1,$T1064,IF($T1066=справочники!$E$9,$T1064+$T1068*INT((BQ1066-1)/IF(OR($T1070=0,$T1070=""),1,$T1070)),IF($T1066=справочники!$E$10,$T1064*POWER($T1068,INT((BQ1066-1)/IF(OR($T1070=0,$T1070=""),1,$T1070))),IF($T1066=справочники!$E$11,POWER($T1064,1+$T1068*INT((BQ1066-1)/IF(OR($T1070=0,$T1070=""),1,$T1070))),0)))))</f>
        <v>0</v>
      </c>
      <c r="BR1072" s="99">
        <f>IF(BR1068="",0,IF(BR1066=1,$T1064,IF($T1066=справочники!$E$9,$T1064+$T1068*INT((BR1066-1)/IF(OR($T1070=0,$T1070=""),1,$T1070)),IF($T1066=справочники!$E$10,$T1064*POWER($T1068,INT((BR1066-1)/IF(OR($T1070=0,$T1070=""),1,$T1070))),IF($T1066=справочники!$E$11,POWER($T1064,1+$T1068*INT((BR1066-1)/IF(OR($T1070=0,$T1070=""),1,$T1070))),0)))))</f>
        <v>0</v>
      </c>
      <c r="BS1072" s="99">
        <f>IF(BS1068="",0,IF(BS1066=1,$T1064,IF($T1066=справочники!$E$9,$T1064+$T1068*INT((BS1066-1)/IF(OR($T1070=0,$T1070=""),1,$T1070)),IF($T1066=справочники!$E$10,$T1064*POWER($T1068,INT((BS1066-1)/IF(OR($T1070=0,$T1070=""),1,$T1070))),IF($T1066=справочники!$E$11,POWER($T1064,1+$T1068*INT((BS1066-1)/IF(OR($T1070=0,$T1070=""),1,$T1070))),0)))))</f>
        <v>0</v>
      </c>
      <c r="BT1072" s="99">
        <f>IF(BT1068="",0,IF(BT1066=1,$T1064,IF($T1066=справочники!$E$9,$T1064+$T1068*INT((BT1066-1)/IF(OR($T1070=0,$T1070=""),1,$T1070)),IF($T1066=справочники!$E$10,$T1064*POWER($T1068,INT((BT1066-1)/IF(OR($T1070=0,$T1070=""),1,$T1070))),IF($T1066=справочники!$E$11,POWER($T1064,1+$T1068*INT((BT1066-1)/IF(OR($T1070=0,$T1070=""),1,$T1070))),0)))))</f>
        <v>0</v>
      </c>
      <c r="BU1072" s="99">
        <f>IF(BU1068="",0,IF(BU1066=1,$T1064,IF($T1066=справочники!$E$9,$T1064+$T1068*INT((BU1066-1)/IF(OR($T1070=0,$T1070=""),1,$T1070)),IF($T1066=справочники!$E$10,$T1064*POWER($T1068,INT((BU1066-1)/IF(OR($T1070=0,$T1070=""),1,$T1070))),IF($T1066=справочники!$E$11,POWER($T1064,1+$T1068*INT((BU1066-1)/IF(OR($T1070=0,$T1070=""),1,$T1070))),0)))))</f>
        <v>0</v>
      </c>
      <c r="BV1072" s="99">
        <f>IF(BV1068="",0,IF(BV1066=1,$T1064,IF($T1066=справочники!$E$9,$T1064+$T1068*INT((BV1066-1)/IF(OR($T1070=0,$T1070=""),1,$T1070)),IF($T1066=справочники!$E$10,$T1064*POWER($T1068,INT((BV1066-1)/IF(OR($T1070=0,$T1070=""),1,$T1070))),IF($T1066=справочники!$E$11,POWER($T1064,1+$T1068*INT((BV1066-1)/IF(OR($T1070=0,$T1070=""),1,$T1070))),0)))))</f>
        <v>0</v>
      </c>
      <c r="BW1072" s="99">
        <f>IF(BW1068="",0,IF(BW1066=1,$T1064,IF($T1066=справочники!$E$9,$T1064+$T1068*INT((BW1066-1)/IF(OR($T1070=0,$T1070=""),1,$T1070)),IF($T1066=справочники!$E$10,$T1064*POWER($T1068,INT((BW1066-1)/IF(OR($T1070=0,$T1070=""),1,$T1070))),IF($T1066=справочники!$E$11,POWER($T1064,1+$T1068*INT((BW1066-1)/IF(OR($T1070=0,$T1070=""),1,$T1070))),0)))))</f>
        <v>0</v>
      </c>
      <c r="BX1072" s="99">
        <f>IF(BX1068="",0,IF(BX1066=1,$T1064,IF($T1066=справочники!$E$9,$T1064+$T1068*INT((BX1066-1)/IF(OR($T1070=0,$T1070=""),1,$T1070)),IF($T1066=справочники!$E$10,$T1064*POWER($T1068,INT((BX1066-1)/IF(OR($T1070=0,$T1070=""),1,$T1070))),IF($T1066=справочники!$E$11,POWER($T1064,1+$T1068*INT((BX1066-1)/IF(OR($T1070=0,$T1070=""),1,$T1070))),0)))))</f>
        <v>0</v>
      </c>
      <c r="BY1072" s="99">
        <f>IF(BY1068="",0,IF(BY1066=1,$T1064,IF($T1066=справочники!$E$9,$T1064+$T1068*INT((BY1066-1)/IF(OR($T1070=0,$T1070=""),1,$T1070)),IF($T1066=справочники!$E$10,$T1064*POWER($T1068,INT((BY1066-1)/IF(OR($T1070=0,$T1070=""),1,$T1070))),IF($T1066=справочники!$E$11,POWER($T1064,1+$T1068*INT((BY1066-1)/IF(OR($T1070=0,$T1070=""),1,$T1070))),0)))))</f>
        <v>0</v>
      </c>
      <c r="BZ1072" s="99">
        <f>IF(BZ1068="",0,IF(BZ1066=1,$T1064,IF($T1066=справочники!$E$9,$T1064+$T1068*INT((BZ1066-1)/IF(OR($T1070=0,$T1070=""),1,$T1070)),IF($T1066=справочники!$E$10,$T1064*POWER($T1068,INT((BZ1066-1)/IF(OR($T1070=0,$T1070=""),1,$T1070))),IF($T1066=справочники!$E$11,POWER($T1064,1+$T1068*INT((BZ1066-1)/IF(OR($T1070=0,$T1070=""),1,$T1070))),0)))))</f>
        <v>0</v>
      </c>
      <c r="CA1072" s="99">
        <f>IF(CA1068="",0,IF(CA1066=1,$T1064,IF($T1066=справочники!$E$9,$T1064+$T1068*INT((CA1066-1)/IF(OR($T1070=0,$T1070=""),1,$T1070)),IF($T1066=справочники!$E$10,$T1064*POWER($T1068,INT((CA1066-1)/IF(OR($T1070=0,$T1070=""),1,$T1070))),IF($T1066=справочники!$E$11,POWER($T1064,1+$T1068*INT((CA1066-1)/IF(OR($T1070=0,$T1070=""),1,$T1070))),0)))))</f>
        <v>0</v>
      </c>
      <c r="CB1072" s="99">
        <f>IF(CB1068="",0,IF(CB1066=1,$T1064,IF($T1066=справочники!$E$9,$T1064+$T1068*INT((CB1066-1)/IF(OR($T1070=0,$T1070=""),1,$T1070)),IF($T1066=справочники!$E$10,$T1064*POWER($T1068,INT((CB1066-1)/IF(OR($T1070=0,$T1070=""),1,$T1070))),IF($T1066=справочники!$E$11,POWER($T1064,1+$T1068*INT((CB1066-1)/IF(OR($T1070=0,$T1070=""),1,$T1070))),0)))))</f>
        <v>0</v>
      </c>
      <c r="CC1072" s="99">
        <f>IF(CC1068="",0,IF(CC1066=1,$T1064,IF($T1066=справочники!$E$9,$T1064+$T1068*INT((CC1066-1)/IF(OR($T1070=0,$T1070=""),1,$T1070)),IF($T1066=справочники!$E$10,$T1064*POWER($T1068,INT((CC1066-1)/IF(OR($T1070=0,$T1070=""),1,$T1070))),IF($T1066=справочники!$E$11,POWER($T1064,1+$T1068*INT((CC1066-1)/IF(OR($T1070=0,$T1070=""),1,$T1070))),0)))))</f>
        <v>0</v>
      </c>
      <c r="CD1072" s="99">
        <f>IF(CD1068="",0,IF(CD1066=1,$T1064,IF($T1066=справочники!$E$9,$T1064+$T1068*INT((CD1066-1)/IF(OR($T1070=0,$T1070=""),1,$T1070)),IF($T1066=справочники!$E$10,$T1064*POWER($T1068,INT((CD1066-1)/IF(OR($T1070=0,$T1070=""),1,$T1070))),IF($T1066=справочники!$E$11,POWER($T1064,1+$T1068*INT((CD1066-1)/IF(OR($T1070=0,$T1070=""),1,$T1070))),0)))))</f>
        <v>0</v>
      </c>
      <c r="CE1072" s="99">
        <f>IF(CE1068="",0,IF(CE1066=1,$T1064,IF($T1066=справочники!$E$9,$T1064+$T1068*INT((CE1066-1)/IF(OR($T1070=0,$T1070=""),1,$T1070)),IF($T1066=справочники!$E$10,$T1064*POWER($T1068,INT((CE1066-1)/IF(OR($T1070=0,$T1070=""),1,$T1070))),IF($T1066=справочники!$E$11,POWER($T1064,1+$T1068*INT((CE1066-1)/IF(OR($T1070=0,$T1070=""),1,$T1070))),0)))))</f>
        <v>0</v>
      </c>
      <c r="CF1072" s="99">
        <f>IF(CF1068="",0,IF(CF1066=1,$T1064,IF($T1066=справочники!$E$9,$T1064+$T1068*INT((CF1066-1)/IF(OR($T1070=0,$T1070=""),1,$T1070)),IF($T1066=справочники!$E$10,$T1064*POWER($T1068,INT((CF1066-1)/IF(OR($T1070=0,$T1070=""),1,$T1070))),IF($T1066=справочники!$E$11,POWER($T1064,1+$T1068*INT((CF1066-1)/IF(OR($T1070=0,$T1070=""),1,$T1070))),0)))))</f>
        <v>0</v>
      </c>
      <c r="CG1072" s="99">
        <f>IF(CG1068="",0,IF(CG1066=1,$T1064,IF($T1066=справочники!$E$9,$T1064+$T1068*INT((CG1066-1)/IF(OR($T1070=0,$T1070=""),1,$T1070)),IF($T1066=справочники!$E$10,$T1064*POWER($T1068,INT((CG1066-1)/IF(OR($T1070=0,$T1070=""),1,$T1070))),IF($T1066=справочники!$E$11,POWER($T1064,1+$T1068*INT((CG1066-1)/IF(OR($T1070=0,$T1070=""),1,$T1070))),0)))))</f>
        <v>0</v>
      </c>
      <c r="CH1072" s="99">
        <f>IF(CH1068="",0,IF(CH1066=1,$T1064,IF($T1066=справочники!$E$9,$T1064+$T1068*INT((CH1066-1)/IF(OR($T1070=0,$T1070=""),1,$T1070)),IF($T1066=справочники!$E$10,$T1064*POWER($T1068,INT((CH1066-1)/IF(OR($T1070=0,$T1070=""),1,$T1070))),IF($T1066=справочники!$E$11,POWER($T1064,1+$T1068*INT((CH1066-1)/IF(OR($T1070=0,$T1070=""),1,$T1070))),0)))))</f>
        <v>0</v>
      </c>
      <c r="CI1072" s="99">
        <f>IF(CI1068="",0,IF(CI1066=1,$T1064,IF($T1066=справочники!$E$9,$T1064+$T1068*INT((CI1066-1)/IF(OR($T1070=0,$T1070=""),1,$T1070)),IF($T1066=справочники!$E$10,$T1064*POWER($T1068,INT((CI1066-1)/IF(OR($T1070=0,$T1070=""),1,$T1070))),IF($T1066=справочники!$E$11,POWER($T1064,1+$T1068*INT((CI1066-1)/IF(OR($T1070=0,$T1070=""),1,$T1070))),0)))))</f>
        <v>0</v>
      </c>
      <c r="CJ1072" s="99">
        <f>IF(CJ1068="",0,IF(CJ1066=1,$T1064,IF($T1066=справочники!$E$9,$T1064+$T1068*INT((CJ1066-1)/IF(OR($T1070=0,$T1070=""),1,$T1070)),IF($T1066=справочники!$E$10,$T1064*POWER($T1068,INT((CJ1066-1)/IF(OR($T1070=0,$T1070=""),1,$T1070))),IF($T1066=справочники!$E$11,POWER($T1064,1+$T1068*INT((CJ1066-1)/IF(OR($T1070=0,$T1070=""),1,$T1070))),0)))))</f>
        <v>0</v>
      </c>
      <c r="CK1072" s="99">
        <f>IF(CK1068="",0,IF(CK1066=1,$T1064,IF($T1066=справочники!$E$9,$T1064+$T1068*INT((CK1066-1)/IF(OR($T1070=0,$T1070=""),1,$T1070)),IF($T1066=справочники!$E$10,$T1064*POWER($T1068,INT((CK1066-1)/IF(OR($T1070=0,$T1070=""),1,$T1070))),IF($T1066=справочники!$E$11,POWER($T1064,1+$T1068*INT((CK1066-1)/IF(OR($T1070=0,$T1070=""),1,$T1070))),0)))))</f>
        <v>0</v>
      </c>
      <c r="CL1072" s="99">
        <f>IF(CL1068="",0,IF(CL1066=1,$T1064,IF($T1066=справочники!$E$9,$T1064+$T1068*INT((CL1066-1)/IF(OR($T1070=0,$T1070=""),1,$T1070)),IF($T1066=справочники!$E$10,$T1064*POWER($T1068,INT((CL1066-1)/IF(OR($T1070=0,$T1070=""),1,$T1070))),IF($T1066=справочники!$E$11,POWER($T1064,1+$T1068*INT((CL1066-1)/IF(OR($T1070=0,$T1070=""),1,$T1070))),0)))))</f>
        <v>0</v>
      </c>
      <c r="CM1072" s="99">
        <f>IF(CM1068="",0,IF(CM1066=1,$T1064,IF($T1066=справочники!$E$9,$T1064+$T1068*INT((CM1066-1)/IF(OR($T1070=0,$T1070=""),1,$T1070)),IF($T1066=справочники!$E$10,$T1064*POWER($T1068,INT((CM1066-1)/IF(OR($T1070=0,$T1070=""),1,$T1070))),IF($T1066=справочники!$E$11,POWER($T1064,1+$T1068*INT((CM1066-1)/IF(OR($T1070=0,$T1070=""),1,$T1070))),0)))))</f>
        <v>0</v>
      </c>
      <c r="CN1072" s="99">
        <f>IF(CN1068="",0,IF(CN1066=1,$T1064,IF($T1066=справочники!$E$9,$T1064+$T1068*INT((CN1066-1)/IF(OR($T1070=0,$T1070=""),1,$T1070)),IF($T1066=справочники!$E$10,$T1064*POWER($T1068,INT((CN1066-1)/IF(OR($T1070=0,$T1070=""),1,$T1070))),IF($T1066=справочники!$E$11,POWER($T1064,1+$T1068*INT((CN1066-1)/IF(OR($T1070=0,$T1070=""),1,$T1070))),0)))))</f>
        <v>0</v>
      </c>
      <c r="CO1072" s="99">
        <f>IF(CO1068="",0,IF(CO1066=1,$T1064,IF($T1066=справочники!$E$9,$T1064+$T1068*INT((CO1066-1)/IF(OR($T1070=0,$T1070=""),1,$T1070)),IF($T1066=справочники!$E$10,$T1064*POWER($T1068,INT((CO1066-1)/IF(OR($T1070=0,$T1070=""),1,$T1070))),IF($T1066=справочники!$E$11,POWER($T1064,1+$T1068*INT((CO1066-1)/IF(OR($T1070=0,$T1070=""),1,$T1070))),0)))))</f>
        <v>0</v>
      </c>
      <c r="CP1072" s="99">
        <f>IF(CP1068="",0,IF(CP1066=1,$T1064,IF($T1066=справочники!$E$9,$T1064+$T1068*INT((CP1066-1)/IF(OR($T1070=0,$T1070=""),1,$T1070)),IF($T1066=справочники!$E$10,$T1064*POWER($T1068,INT((CP1066-1)/IF(OR($T1070=0,$T1070=""),1,$T1070))),IF($T1066=справочники!$E$11,POWER($T1064,1+$T1068*INT((CP1066-1)/IF(OR($T1070=0,$T1070=""),1,$T1070))),0)))))</f>
        <v>0</v>
      </c>
      <c r="CQ1072" s="99">
        <f>IF(CQ1068="",0,IF(CQ1066=1,$T1064,IF($T1066=справочники!$E$9,$T1064+$T1068*INT((CQ1066-1)/IF(OR($T1070=0,$T1070=""),1,$T1070)),IF($T1066=справочники!$E$10,$T1064*POWER($T1068,INT((CQ1066-1)/IF(OR($T1070=0,$T1070=""),1,$T1070))),IF($T1066=справочники!$E$11,POWER($T1064,1+$T1068*INT((CQ1066-1)/IF(OR($T1070=0,$T1070=""),1,$T1070))),0)))))</f>
        <v>0</v>
      </c>
      <c r="CR1072" s="99">
        <f>IF(CR1068="",0,IF(CR1066=1,$T1064,IF($T1066=справочники!$E$9,$T1064+$T1068*INT((CR1066-1)/IF(OR($T1070=0,$T1070=""),1,$T1070)),IF($T1066=справочники!$E$10,$T1064*POWER($T1068,INT((CR1066-1)/IF(OR($T1070=0,$T1070=""),1,$T1070))),IF($T1066=справочники!$E$11,POWER($T1064,1+$T1068*INT((CR1066-1)/IF(OR($T1070=0,$T1070=""),1,$T1070))),0)))))</f>
        <v>0</v>
      </c>
      <c r="CS1072" s="99">
        <f>IF(CS1068="",0,IF(CS1066=1,$T1064,IF($T1066=справочники!$E$9,$T1064+$T1068*INT((CS1066-1)/IF(OR($T1070=0,$T1070=""),1,$T1070)),IF($T1066=справочники!$E$10,$T1064*POWER($T1068,INT((CS1066-1)/IF(OR($T1070=0,$T1070=""),1,$T1070))),IF($T1066=справочники!$E$11,POWER($T1064,1+$T1068*INT((CS1066-1)/IF(OR($T1070=0,$T1070=""),1,$T1070))),0)))))</f>
        <v>0</v>
      </c>
      <c r="CT1072" s="99">
        <f>IF(CT1068="",0,IF(CT1066=1,$T1064,IF($T1066=справочники!$E$9,$T1064+$T1068*INT((CT1066-1)/IF(OR($T1070=0,$T1070=""),1,$T1070)),IF($T1066=справочники!$E$10,$T1064*POWER($T1068,INT((CT1066-1)/IF(OR($T1070=0,$T1070=""),1,$T1070))),IF($T1066=справочники!$E$11,POWER($T1064,1+$T1068*INT((CT1066-1)/IF(OR($T1070=0,$T1070=""),1,$T1070))),0)))))</f>
        <v>0</v>
      </c>
      <c r="CU1072" s="99">
        <f>IF(CU1068="",0,IF(CU1066=1,$T1064,IF($T1066=справочники!$E$9,$T1064+$T1068*INT((CU1066-1)/IF(OR($T1070=0,$T1070=""),1,$T1070)),IF($T1066=справочники!$E$10,$T1064*POWER($T1068,INT((CU1066-1)/IF(OR($T1070=0,$T1070=""),1,$T1070))),IF($T1066=справочники!$E$11,POWER($T1064,1+$T1068*INT((CU1066-1)/IF(OR($T1070=0,$T1070=""),1,$T1070))),0)))))</f>
        <v>0</v>
      </c>
      <c r="CV1072" s="99">
        <f>IF(CV1068="",0,IF(CV1066=1,$T1064,IF($T1066=справочники!$E$9,$T1064+$T1068*INT((CV1066-1)/IF(OR($T1070=0,$T1070=""),1,$T1070)),IF($T1066=справочники!$E$10,$T1064*POWER($T1068,INT((CV1066-1)/IF(OR($T1070=0,$T1070=""),1,$T1070))),IF($T1066=справочники!$E$11,POWER($T1064,1+$T1068*INT((CV1066-1)/IF(OR($T1070=0,$T1070=""),1,$T1070))),0)))))</f>
        <v>0</v>
      </c>
      <c r="CW1072" s="99">
        <f>IF(CW1068="",0,IF(CW1066=1,$T1064,IF($T1066=справочники!$E$9,$T1064+$T1068*INT((CW1066-1)/IF(OR($T1070=0,$T1070=""),1,$T1070)),IF($T1066=справочники!$E$10,$T1064*POWER($T1068,INT((CW1066-1)/IF(OR($T1070=0,$T1070=""),1,$T1070))),IF($T1066=справочники!$E$11,POWER($T1064,1+$T1068*INT((CW1066-1)/IF(OR($T1070=0,$T1070=""),1,$T1070))),0)))))</f>
        <v>0</v>
      </c>
      <c r="CX1072" s="99">
        <f>IF(CX1068="",0,IF(CX1066=1,$T1064,IF($T1066=справочники!$E$9,$T1064+$T1068*INT((CX1066-1)/IF(OR($T1070=0,$T1070=""),1,$T1070)),IF($T1066=справочники!$E$10,$T1064*POWER($T1068,INT((CX1066-1)/IF(OR($T1070=0,$T1070=""),1,$T1070))),IF($T1066=справочники!$E$11,POWER($T1064,1+$T1068*INT((CX1066-1)/IF(OR($T1070=0,$T1070=""),1,$T1070))),0)))))</f>
        <v>0</v>
      </c>
      <c r="CY1072" s="99">
        <f>IF(CY1068="",0,IF(CY1066=1,$T1064,IF($T1066=справочники!$E$9,$T1064+$T1068*INT((CY1066-1)/IF(OR($T1070=0,$T1070=""),1,$T1070)),IF($T1066=справочники!$E$10,$T1064*POWER($T1068,INT((CY1066-1)/IF(OR($T1070=0,$T1070=""),1,$T1070))),IF($T1066=справочники!$E$11,POWER($T1064,1+$T1068*INT((CY1066-1)/IF(OR($T1070=0,$T1070=""),1,$T1070))),0)))))</f>
        <v>0</v>
      </c>
      <c r="CZ1072" s="99">
        <f>IF(CZ1068="",0,IF(CZ1066=1,$T1064,IF($T1066=справочники!$E$9,$T1064+$T1068*INT((CZ1066-1)/IF(OR($T1070=0,$T1070=""),1,$T1070)),IF($T1066=справочники!$E$10,$T1064*POWER($T1068,INT((CZ1066-1)/IF(OR($T1070=0,$T1070=""),1,$T1070))),IF($T1066=справочники!$E$11,POWER($T1064,1+$T1068*INT((CZ1066-1)/IF(OR($T1070=0,$T1070=""),1,$T1070))),0)))))</f>
        <v>0</v>
      </c>
      <c r="DA1072" s="99">
        <f>IF(DA1068="",0,IF(DA1066=1,$T1064,IF($T1066=справочники!$E$9,$T1064+$T1068*INT((DA1066-1)/IF(OR($T1070=0,$T1070=""),1,$T1070)),IF($T1066=справочники!$E$10,$T1064*POWER($T1068,INT((DA1066-1)/IF(OR($T1070=0,$T1070=""),1,$T1070))),IF($T1066=справочники!$E$11,POWER($T1064,1+$T1068*INT((DA1066-1)/IF(OR($T1070=0,$T1070=""),1,$T1070))),0)))))</f>
        <v>0</v>
      </c>
      <c r="DB1072" s="99">
        <f>IF(DB1068="",0,IF(DB1066=1,$T1064,IF($T1066=справочники!$E$9,$T1064+$T1068*INT((DB1066-1)/IF(OR($T1070=0,$T1070=""),1,$T1070)),IF($T1066=справочники!$E$10,$T1064*POWER($T1068,INT((DB1066-1)/IF(OR($T1070=0,$T1070=""),1,$T1070))),IF($T1066=справочники!$E$11,POWER($T1064,1+$T1068*INT((DB1066-1)/IF(OR($T1070=0,$T1070=""),1,$T1070))),0)))))</f>
        <v>0</v>
      </c>
      <c r="DC1072" s="99">
        <f>IF(DC1068="",0,IF(DC1066=1,$T1064,IF($T1066=справочники!$E$9,$T1064+$T1068*INT((DC1066-1)/IF(OR($T1070=0,$T1070=""),1,$T1070)),IF($T1066=справочники!$E$10,$T1064*POWER($T1068,INT((DC1066-1)/IF(OR($T1070=0,$T1070=""),1,$T1070))),IF($T1066=справочники!$E$11,POWER($T1064,1+$T1068*INT((DC1066-1)/IF(OR($T1070=0,$T1070=""),1,$T1070))),0)))))</f>
        <v>0</v>
      </c>
      <c r="DD1072" s="99">
        <f>IF(DD1068="",0,IF(DD1066=1,$T1064,IF($T1066=справочники!$E$9,$T1064+$T1068*INT((DD1066-1)/IF(OR($T1070=0,$T1070=""),1,$T1070)),IF($T1066=справочники!$E$10,$T1064*POWER($T1068,INT((DD1066-1)/IF(OR($T1070=0,$T1070=""),1,$T1070))),IF($T1066=справочники!$E$11,POWER($T1064,1+$T1068*INT((DD1066-1)/IF(OR($T1070=0,$T1070=""),1,$T1070))),0)))))</f>
        <v>0</v>
      </c>
      <c r="DE1072" s="99">
        <f>IF(DE1068="",0,IF(DE1066=1,$T1064,IF($T1066=справочники!$E$9,$T1064+$T1068*INT((DE1066-1)/IF(OR($T1070=0,$T1070=""),1,$T1070)),IF($T1066=справочники!$E$10,$T1064*POWER($T1068,INT((DE1066-1)/IF(OR($T1070=0,$T1070=""),1,$T1070))),IF($T1066=справочники!$E$11,POWER($T1064,1+$T1068*INT((DE1066-1)/IF(OR($T1070=0,$T1070=""),1,$T1070))),0)))))</f>
        <v>0</v>
      </c>
      <c r="DF1072" s="99">
        <f>IF(DF1068="",0,IF(DF1066=1,$T1064,IF($T1066=справочники!$E$9,$T1064+$T1068*INT((DF1066-1)/IF(OR($T1070=0,$T1070=""),1,$T1070)),IF($T1066=справочники!$E$10,$T1064*POWER($T1068,INT((DF1066-1)/IF(OR($T1070=0,$T1070=""),1,$T1070))),IF($T1066=справочники!$E$11,POWER($T1064,1+$T1068*INT((DF1066-1)/IF(OR($T1070=0,$T1070=""),1,$T1070))),0)))))</f>
        <v>0</v>
      </c>
      <c r="DG1072" s="99">
        <f>IF(DG1068="",0,IF(DG1066=1,$T1064,IF($T1066=справочники!$E$9,$T1064+$T1068*INT((DG1066-1)/IF(OR($T1070=0,$T1070=""),1,$T1070)),IF($T1066=справочники!$E$10,$T1064*POWER($T1068,INT((DG1066-1)/IF(OR($T1070=0,$T1070=""),1,$T1070))),IF($T1066=справочники!$E$11,POWER($T1064,1+$T1068*INT((DG1066-1)/IF(OR($T1070=0,$T1070=""),1,$T1070))),0)))))</f>
        <v>0</v>
      </c>
      <c r="DH1072" s="99">
        <f>IF(DH1068="",0,IF(DH1066=1,$T1064,IF($T1066=справочники!$E$9,$T1064+$T1068*INT((DH1066-1)/IF(OR($T1070=0,$T1070=""),1,$T1070)),IF($T1066=справочники!$E$10,$T1064*POWER($T1068,INT((DH1066-1)/IF(OR($T1070=0,$T1070=""),1,$T1070))),IF($T1066=справочники!$E$11,POWER($T1064,1+$T1068*INT((DH1066-1)/IF(OR($T1070=0,$T1070=""),1,$T1070))),0)))))</f>
        <v>0</v>
      </c>
      <c r="DI1072" s="99">
        <f>IF(DI1068="",0,IF(DI1066=1,$T1064,IF($T1066=справочники!$E$9,$T1064+$T1068*INT((DI1066-1)/IF(OR($T1070=0,$T1070=""),1,$T1070)),IF($T1066=справочники!$E$10,$T1064*POWER($T1068,INT((DI1066-1)/IF(OR($T1070=0,$T1070=""),1,$T1070))),IF($T1066=справочники!$E$11,POWER($T1064,1+$T1068*INT((DI1066-1)/IF(OR($T1070=0,$T1070=""),1,$T1070))),0)))))</f>
        <v>0</v>
      </c>
      <c r="DJ1072" s="99">
        <f>IF(DJ1068="",0,IF(DJ1066=1,$T1064,IF($T1066=справочники!$E$9,$T1064+$T1068*INT((DJ1066-1)/IF(OR($T1070=0,$T1070=""),1,$T1070)),IF($T1066=справочники!$E$10,$T1064*POWER($T1068,INT((DJ1066-1)/IF(OR($T1070=0,$T1070=""),1,$T1070))),IF($T1066=справочники!$E$11,POWER($T1064,1+$T1068*INT((DJ1066-1)/IF(OR($T1070=0,$T1070=""),1,$T1070))),0)))))</f>
        <v>0</v>
      </c>
      <c r="DK1072" s="99">
        <f>IF(DK1068="",0,IF(DK1066=1,$T1064,IF($T1066=справочники!$E$9,$T1064+$T1068*INT((DK1066-1)/IF(OR($T1070=0,$T1070=""),1,$T1070)),IF($T1066=справочники!$E$10,$T1064*POWER($T1068,INT((DK1066-1)/IF(OR($T1070=0,$T1070=""),1,$T1070))),IF($T1066=справочники!$E$11,POWER($T1064,1+$T1068*INT((DK1066-1)/IF(OR($T1070=0,$T1070=""),1,$T1070))),0)))))</f>
        <v>0</v>
      </c>
      <c r="DL1072" s="99">
        <f>IF(DL1068="",0,IF(DL1066=1,$T1064,IF($T1066=справочники!$E$9,$T1064+$T1068*INT((DL1066-1)/IF(OR($T1070=0,$T1070=""),1,$T1070)),IF($T1066=справочники!$E$10,$T1064*POWER($T1068,INT((DL1066-1)/IF(OR($T1070=0,$T1070=""),1,$T1070))),IF($T1066=справочники!$E$11,POWER($T1064,1+$T1068*INT((DL1066-1)/IF(OR($T1070=0,$T1070=""),1,$T1070))),0)))))</f>
        <v>0</v>
      </c>
      <c r="DM1072" s="99">
        <f>IF(DM1068="",0,IF(DM1066=1,$T1064,IF($T1066=справочники!$E$9,$T1064+$T1068*INT((DM1066-1)/IF(OR($T1070=0,$T1070=""),1,$T1070)),IF($T1066=справочники!$E$10,$T1064*POWER($T1068,INT((DM1066-1)/IF(OR($T1070=0,$T1070=""),1,$T1070))),IF($T1066=справочники!$E$11,POWER($T1064,1+$T1068*INT((DM1066-1)/IF(OR($T1070=0,$T1070=""),1,$T1070))),0)))))</f>
        <v>0</v>
      </c>
      <c r="DN1072" s="99">
        <f>IF(DN1068="",0,IF(DN1066=1,$T1064,IF($T1066=справочники!$E$9,$T1064+$T1068*INT((DN1066-1)/IF(OR($T1070=0,$T1070=""),1,$T1070)),IF($T1066=справочники!$E$10,$T1064*POWER($T1068,INT((DN1066-1)/IF(OR($T1070=0,$T1070=""),1,$T1070))),IF($T1066=справочники!$E$11,POWER($T1064,1+$T1068*INT((DN1066-1)/IF(OR($T1070=0,$T1070=""),1,$T1070))),0)))))</f>
        <v>0</v>
      </c>
      <c r="DO1072" s="99">
        <f>IF(DO1068="",0,IF(DO1066=1,$T1064,IF($T1066=справочники!$E$9,$T1064+$T1068*INT((DO1066-1)/IF(OR($T1070=0,$T1070=""),1,$T1070)),IF($T1066=справочники!$E$10,$T1064*POWER($T1068,INT((DO1066-1)/IF(OR($T1070=0,$T1070=""),1,$T1070))),IF($T1066=справочники!$E$11,POWER($T1064,1+$T1068*INT((DO1066-1)/IF(OR($T1070=0,$T1070=""),1,$T1070))),0)))))</f>
        <v>0</v>
      </c>
      <c r="DP1072" s="99">
        <f>IF(DP1068="",0,IF(DP1066=1,$T1064,IF($T1066=справочники!$E$9,$T1064+$T1068*INT((DP1066-1)/IF(OR($T1070=0,$T1070=""),1,$T1070)),IF($T1066=справочники!$E$10,$T1064*POWER($T1068,INT((DP1066-1)/IF(OR($T1070=0,$T1070=""),1,$T1070))),IF($T1066=справочники!$E$11,POWER($T1064,1+$T1068*INT((DP1066-1)/IF(OR($T1070=0,$T1070=""),1,$T1070))),0)))))</f>
        <v>0</v>
      </c>
      <c r="DQ1072" s="99">
        <f>IF(DQ1068="",0,IF(DQ1066=1,$T1064,IF($T1066=справочники!$E$9,$T1064+$T1068*INT((DQ1066-1)/IF(OR($T1070=0,$T1070=""),1,$T1070)),IF($T1066=справочники!$E$10,$T1064*POWER($T1068,INT((DQ1066-1)/IF(OR($T1070=0,$T1070=""),1,$T1070))),IF($T1066=справочники!$E$11,POWER($T1064,1+$T1068*INT((DQ1066-1)/IF(OR($T1070=0,$T1070=""),1,$T1070))),0)))))</f>
        <v>0</v>
      </c>
      <c r="DR1072" s="99">
        <f>IF(DR1068="",0,IF(DR1066=1,$T1064,IF($T1066=справочники!$E$9,$T1064+$T1068*INT((DR1066-1)/IF(OR($T1070=0,$T1070=""),1,$T1070)),IF($T1066=справочники!$E$10,$T1064*POWER($T1068,INT((DR1066-1)/IF(OR($T1070=0,$T1070=""),1,$T1070))),IF($T1066=справочники!$E$11,POWER($T1064,1+$T1068*INT((DR1066-1)/IF(OR($T1070=0,$T1070=""),1,$T1070))),0)))))</f>
        <v>0</v>
      </c>
      <c r="DS1072" s="99">
        <f>IF(DS1068="",0,IF(DS1066=1,$T1064,IF($T1066=справочники!$E$9,$T1064+$T1068*INT((DS1066-1)/IF(OR($T1070=0,$T1070=""),1,$T1070)),IF($T1066=справочники!$E$10,$T1064*POWER($T1068,INT((DS1066-1)/IF(OR($T1070=0,$T1070=""),1,$T1070))),IF($T1066=справочники!$E$11,POWER($T1064,1+$T1068*INT((DS1066-1)/IF(OR($T1070=0,$T1070=""),1,$T1070))),0)))))</f>
        <v>0</v>
      </c>
      <c r="DT1072" s="99">
        <f>IF(DT1068="",0,IF(DT1066=1,$T1064,IF($T1066=справочники!$E$9,$T1064+$T1068*INT((DT1066-1)/IF(OR($T1070=0,$T1070=""),1,$T1070)),IF($T1066=справочники!$E$10,$T1064*POWER($T1068,INT((DT1066-1)/IF(OR($T1070=0,$T1070=""),1,$T1070))),IF($T1066=справочники!$E$11,POWER($T1064,1+$T1068*INT((DT1066-1)/IF(OR($T1070=0,$T1070=""),1,$T1070))),0)))))</f>
        <v>0</v>
      </c>
      <c r="DU1072" s="3"/>
      <c r="DV1072" s="3"/>
    </row>
    <row r="1073" spans="1:126" ht="4.2" customHeight="1">
      <c r="A1073" s="1"/>
      <c r="B1073" s="1"/>
      <c r="C1073" s="1"/>
      <c r="D1073" s="1"/>
      <c r="E1073" s="261"/>
      <c r="F1073" s="47"/>
      <c r="G1073" s="229"/>
      <c r="H1073" s="1"/>
      <c r="I1073" s="1"/>
      <c r="J1073" s="1"/>
      <c r="K1073" s="1"/>
      <c r="L1073" s="1"/>
      <c r="M1073" s="5"/>
      <c r="N1073" s="1"/>
      <c r="O1073" s="1"/>
      <c r="P1073" s="5"/>
      <c r="Q1073" s="1"/>
      <c r="R1073" s="1"/>
      <c r="S1073" s="5"/>
      <c r="T1073" s="7"/>
      <c r="U1073" s="23"/>
      <c r="V1073" s="1"/>
      <c r="W1073" s="11"/>
      <c r="X1073" s="10"/>
      <c r="Y1073" s="45"/>
      <c r="Z1073" s="92"/>
      <c r="AA1073" s="93"/>
      <c r="AB1073" s="93"/>
      <c r="AC1073" s="93"/>
      <c r="AD1073" s="93"/>
      <c r="AE1073" s="93"/>
      <c r="AF1073" s="93"/>
      <c r="AG1073" s="93"/>
      <c r="AH1073" s="93"/>
      <c r="AI1073" s="93"/>
      <c r="AJ1073" s="93"/>
      <c r="AK1073" s="93"/>
      <c r="AL1073" s="93"/>
      <c r="AM1073" s="93"/>
      <c r="AN1073" s="93"/>
      <c r="AO1073" s="93"/>
      <c r="AP1073" s="93"/>
      <c r="AQ1073" s="93"/>
      <c r="AR1073" s="93"/>
      <c r="AS1073" s="93"/>
      <c r="AT1073" s="93"/>
      <c r="AU1073" s="93"/>
      <c r="AV1073" s="93"/>
      <c r="AW1073" s="93"/>
      <c r="AX1073" s="93"/>
      <c r="AY1073" s="93"/>
      <c r="AZ1073" s="93"/>
      <c r="BA1073" s="93"/>
      <c r="BB1073" s="93"/>
      <c r="BC1073" s="93"/>
      <c r="BD1073" s="93"/>
      <c r="BE1073" s="93"/>
      <c r="BF1073" s="93"/>
      <c r="BG1073" s="93"/>
      <c r="BH1073" s="93"/>
      <c r="BI1073" s="93"/>
      <c r="BJ1073" s="93"/>
      <c r="BK1073" s="93"/>
      <c r="BL1073" s="93"/>
      <c r="BM1073" s="93"/>
      <c r="BN1073" s="93"/>
      <c r="BO1073" s="93"/>
      <c r="BP1073" s="93"/>
      <c r="BQ1073" s="93"/>
      <c r="BR1073" s="93"/>
      <c r="BS1073" s="93"/>
      <c r="BT1073" s="93"/>
      <c r="BU1073" s="93"/>
      <c r="BV1073" s="93"/>
      <c r="BW1073" s="93"/>
      <c r="BX1073" s="93"/>
      <c r="BY1073" s="93"/>
      <c r="BZ1073" s="93"/>
      <c r="CA1073" s="93"/>
      <c r="CB1073" s="93"/>
      <c r="CC1073" s="93"/>
      <c r="CD1073" s="93"/>
      <c r="CE1073" s="93"/>
      <c r="CF1073" s="93"/>
      <c r="CG1073" s="93"/>
      <c r="CH1073" s="93"/>
      <c r="CI1073" s="93"/>
      <c r="CJ1073" s="93"/>
      <c r="CK1073" s="93"/>
      <c r="CL1073" s="93"/>
      <c r="CM1073" s="93"/>
      <c r="CN1073" s="93"/>
      <c r="CO1073" s="93"/>
      <c r="CP1073" s="93"/>
      <c r="CQ1073" s="93"/>
      <c r="CR1073" s="93"/>
      <c r="CS1073" s="93"/>
      <c r="CT1073" s="93"/>
      <c r="CU1073" s="93"/>
      <c r="CV1073" s="93"/>
      <c r="CW1073" s="93"/>
      <c r="CX1073" s="93"/>
      <c r="CY1073" s="93"/>
      <c r="CZ1073" s="93"/>
      <c r="DA1073" s="93"/>
      <c r="DB1073" s="93"/>
      <c r="DC1073" s="93"/>
      <c r="DD1073" s="93"/>
      <c r="DE1073" s="93"/>
      <c r="DF1073" s="93"/>
      <c r="DG1073" s="93"/>
      <c r="DH1073" s="93"/>
      <c r="DI1073" s="93"/>
      <c r="DJ1073" s="93"/>
      <c r="DK1073" s="93"/>
      <c r="DL1073" s="93"/>
      <c r="DM1073" s="93"/>
      <c r="DN1073" s="93"/>
      <c r="DO1073" s="93"/>
      <c r="DP1073" s="93"/>
      <c r="DQ1073" s="93"/>
      <c r="DR1073" s="93"/>
      <c r="DS1073" s="93"/>
      <c r="DT1073" s="93"/>
      <c r="DU1073" s="1"/>
      <c r="DV1073" s="1"/>
    </row>
    <row r="1074" spans="1:126" s="237" customFormat="1" ht="10.199999999999999">
      <c r="A1074" s="226"/>
      <c r="B1074" s="243" t="s">
        <v>127</v>
      </c>
      <c r="C1074" s="228"/>
      <c r="D1074" s="227"/>
      <c r="E1074" s="268"/>
      <c r="F1074" s="114"/>
      <c r="G1074" s="229"/>
      <c r="H1074" s="226"/>
      <c r="I1074" s="226" t="str">
        <f>$I$172</f>
        <v>Оборачиваемость начислений расходов</v>
      </c>
      <c r="J1074" s="226"/>
      <c r="K1074" s="226"/>
      <c r="L1074" s="226"/>
      <c r="M1074" s="229"/>
      <c r="N1074" s="226"/>
      <c r="O1074" s="226"/>
      <c r="P1074" s="229"/>
      <c r="Q1074" s="226" t="s">
        <v>40</v>
      </c>
      <c r="R1074" s="226"/>
      <c r="S1074" s="229" t="s">
        <v>6</v>
      </c>
      <c r="T1074" s="307"/>
      <c r="U1074" s="226"/>
      <c r="V1074" s="226"/>
      <c r="W1074" s="233"/>
      <c r="X1074" s="234"/>
      <c r="Y1074" s="245"/>
      <c r="Z1074" s="246"/>
      <c r="AA1074" s="247"/>
      <c r="AB1074" s="247"/>
      <c r="AC1074" s="247"/>
      <c r="AD1074" s="247"/>
      <c r="AE1074" s="247"/>
      <c r="AF1074" s="247"/>
      <c r="AG1074" s="247"/>
      <c r="AH1074" s="247"/>
      <c r="AI1074" s="247"/>
      <c r="AJ1074" s="247"/>
      <c r="AK1074" s="247"/>
      <c r="AL1074" s="247"/>
      <c r="AM1074" s="247"/>
      <c r="AN1074" s="247"/>
      <c r="AO1074" s="247"/>
      <c r="AP1074" s="247"/>
      <c r="AQ1074" s="247"/>
      <c r="AR1074" s="247"/>
      <c r="AS1074" s="247"/>
      <c r="AT1074" s="247"/>
      <c r="AU1074" s="247"/>
      <c r="AV1074" s="247"/>
      <c r="AW1074" s="247"/>
      <c r="AX1074" s="247"/>
      <c r="AY1074" s="247"/>
      <c r="AZ1074" s="247"/>
      <c r="BA1074" s="247"/>
      <c r="BB1074" s="247"/>
      <c r="BC1074" s="247"/>
      <c r="BD1074" s="247"/>
      <c r="BE1074" s="247"/>
      <c r="BF1074" s="247"/>
      <c r="BG1074" s="247"/>
      <c r="BH1074" s="247"/>
      <c r="BI1074" s="247"/>
      <c r="BJ1074" s="247"/>
      <c r="BK1074" s="247"/>
      <c r="BL1074" s="247"/>
      <c r="BM1074" s="247"/>
      <c r="BN1074" s="247"/>
      <c r="BO1074" s="247"/>
      <c r="BP1074" s="247"/>
      <c r="BQ1074" s="247"/>
      <c r="BR1074" s="247"/>
      <c r="BS1074" s="247"/>
      <c r="BT1074" s="247"/>
      <c r="BU1074" s="247"/>
      <c r="BV1074" s="247"/>
      <c r="BW1074" s="247"/>
      <c r="BX1074" s="247"/>
      <c r="BY1074" s="247"/>
      <c r="BZ1074" s="247"/>
      <c r="CA1074" s="247"/>
      <c r="CB1074" s="247"/>
      <c r="CC1074" s="247"/>
      <c r="CD1074" s="247"/>
      <c r="CE1074" s="247"/>
      <c r="CF1074" s="247"/>
      <c r="CG1074" s="247"/>
      <c r="CH1074" s="247"/>
      <c r="CI1074" s="247"/>
      <c r="CJ1074" s="247"/>
      <c r="CK1074" s="247"/>
      <c r="CL1074" s="247"/>
      <c r="CM1074" s="247"/>
      <c r="CN1074" s="247"/>
      <c r="CO1074" s="247"/>
      <c r="CP1074" s="247"/>
      <c r="CQ1074" s="247"/>
      <c r="CR1074" s="247"/>
      <c r="CS1074" s="247"/>
      <c r="CT1074" s="247"/>
      <c r="CU1074" s="247"/>
      <c r="CV1074" s="247"/>
      <c r="CW1074" s="247"/>
      <c r="CX1074" s="247"/>
      <c r="CY1074" s="247"/>
      <c r="CZ1074" s="247"/>
      <c r="DA1074" s="247"/>
      <c r="DB1074" s="247"/>
      <c r="DC1074" s="247"/>
      <c r="DD1074" s="247"/>
      <c r="DE1074" s="247"/>
      <c r="DF1074" s="247"/>
      <c r="DG1074" s="247"/>
      <c r="DH1074" s="247"/>
      <c r="DI1074" s="247"/>
      <c r="DJ1074" s="247"/>
      <c r="DK1074" s="247"/>
      <c r="DL1074" s="247"/>
      <c r="DM1074" s="247"/>
      <c r="DN1074" s="247"/>
      <c r="DO1074" s="247"/>
      <c r="DP1074" s="247"/>
      <c r="DQ1074" s="247"/>
      <c r="DR1074" s="247"/>
      <c r="DS1074" s="247"/>
      <c r="DT1074" s="247"/>
      <c r="DU1074" s="226"/>
      <c r="DV1074" s="226"/>
    </row>
    <row r="1075" spans="1:126" ht="4.2" customHeight="1">
      <c r="A1075" s="1"/>
      <c r="B1075" s="1"/>
      <c r="C1075" s="1"/>
      <c r="D1075" s="1"/>
      <c r="E1075" s="261"/>
      <c r="F1075" s="47"/>
      <c r="G1075" s="229"/>
      <c r="H1075" s="1"/>
      <c r="I1075" s="1"/>
      <c r="J1075" s="1"/>
      <c r="K1075" s="1"/>
      <c r="L1075" s="1"/>
      <c r="M1075" s="5"/>
      <c r="N1075" s="1"/>
      <c r="O1075" s="1"/>
      <c r="P1075" s="5"/>
      <c r="Q1075" s="1"/>
      <c r="R1075" s="1"/>
      <c r="S1075" s="5"/>
      <c r="T1075" s="7"/>
      <c r="U1075" s="23"/>
      <c r="V1075" s="1"/>
      <c r="W1075" s="11"/>
      <c r="X1075" s="10"/>
      <c r="Y1075" s="45"/>
      <c r="Z1075" s="92"/>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3"/>
      <c r="BU1075" s="93"/>
      <c r="BV1075" s="93"/>
      <c r="BW1075" s="93"/>
      <c r="BX1075" s="93"/>
      <c r="BY1075" s="93"/>
      <c r="BZ1075" s="93"/>
      <c r="CA1075" s="93"/>
      <c r="CB1075" s="93"/>
      <c r="CC1075" s="93"/>
      <c r="CD1075" s="93"/>
      <c r="CE1075" s="93"/>
      <c r="CF1075" s="93"/>
      <c r="CG1075" s="93"/>
      <c r="CH1075" s="93"/>
      <c r="CI1075" s="93"/>
      <c r="CJ1075" s="93"/>
      <c r="CK1075" s="93"/>
      <c r="CL1075" s="93"/>
      <c r="CM1075" s="93"/>
      <c r="CN1075" s="93"/>
      <c r="CO1075" s="93"/>
      <c r="CP1075" s="93"/>
      <c r="CQ1075" s="93"/>
      <c r="CR1075" s="93"/>
      <c r="CS1075" s="93"/>
      <c r="CT1075" s="93"/>
      <c r="CU1075" s="93"/>
      <c r="CV1075" s="93"/>
      <c r="CW1075" s="93"/>
      <c r="CX1075" s="93"/>
      <c r="CY1075" s="93"/>
      <c r="CZ1075" s="93"/>
      <c r="DA1075" s="93"/>
      <c r="DB1075" s="93"/>
      <c r="DC1075" s="93"/>
      <c r="DD1075" s="93"/>
      <c r="DE1075" s="93"/>
      <c r="DF1075" s="93"/>
      <c r="DG1075" s="93"/>
      <c r="DH1075" s="93"/>
      <c r="DI1075" s="93"/>
      <c r="DJ1075" s="93"/>
      <c r="DK1075" s="93"/>
      <c r="DL1075" s="93"/>
      <c r="DM1075" s="93"/>
      <c r="DN1075" s="93"/>
      <c r="DO1075" s="93"/>
      <c r="DP1075" s="93"/>
      <c r="DQ1075" s="93"/>
      <c r="DR1075" s="93"/>
      <c r="DS1075" s="93"/>
      <c r="DT1075" s="93"/>
      <c r="DU1075" s="1"/>
      <c r="DV1075" s="1"/>
    </row>
    <row r="1076" spans="1:126" s="4" customFormat="1">
      <c r="A1076" s="3"/>
      <c r="B1076" s="257" t="s">
        <v>126</v>
      </c>
      <c r="C1076" s="3"/>
      <c r="D1076" s="3"/>
      <c r="E1076" s="9" t="str">
        <f>IF(OR(Главная!$N$19=справочники!$N$10,Главная!$N$19=справочники!$N$11),"",IF(T1076=справочники!$P$10,"","ндс(-)"))</f>
        <v>ндс(-)</v>
      </c>
      <c r="F1076" s="50"/>
      <c r="G1076" s="230"/>
      <c r="H1076" s="12" t="str">
        <f>B1076&amp;N1064</f>
        <v>Начисление - Офисные расходы</v>
      </c>
      <c r="I1076" s="12"/>
      <c r="J1076" s="3"/>
      <c r="K1076" s="3"/>
      <c r="L1076" s="3"/>
      <c r="M1076" s="5"/>
      <c r="N1076" s="35" t="str">
        <f>Главная!$Y$8</f>
        <v>итого</v>
      </c>
      <c r="O1076" s="35"/>
      <c r="P1076" s="5"/>
      <c r="Q1076" s="35" t="s">
        <v>25</v>
      </c>
      <c r="R1076" s="35"/>
      <c r="S1076" s="35"/>
      <c r="T1076" s="61">
        <f>T1072</f>
        <v>0</v>
      </c>
      <c r="U1076" s="35"/>
      <c r="V1076" s="35"/>
      <c r="W1076" s="37">
        <f>SUM($Y1076:$DU1076)</f>
        <v>0</v>
      </c>
      <c r="X1076" s="37"/>
      <c r="Y1076" s="45"/>
      <c r="Z1076" s="98"/>
      <c r="AA1076" s="99">
        <f t="shared" ref="AA1076:BF1076" si="2740">IF(AA$8="",0,IF(AA$1=1,SUMIFS(1072:1072,$1:$1,"&gt;="&amp;1,$1:$1,"&lt;="&amp;INT($T1074/30))+($T1074/30-INT($T1074/30))*SUMIFS(1072:1072,$1:$1,INT($T1074/30)+1),0)+($T1074/30-INT($T1074/30))*SUMIFS(1072:1072,$1:$1,AA$1+INT($T1074/30)+1)+(INT($T1074/30)+1-$T1074/30)*SUMIFS(1072:1072,$1:$1,AA$1+INT($T1074/30)))</f>
        <v>0</v>
      </c>
      <c r="AB1076" s="99">
        <f t="shared" si="2740"/>
        <v>0</v>
      </c>
      <c r="AC1076" s="99">
        <f t="shared" si="2740"/>
        <v>0</v>
      </c>
      <c r="AD1076" s="99">
        <f t="shared" si="2740"/>
        <v>0</v>
      </c>
      <c r="AE1076" s="99">
        <f t="shared" si="2740"/>
        <v>0</v>
      </c>
      <c r="AF1076" s="99">
        <f t="shared" si="2740"/>
        <v>0</v>
      </c>
      <c r="AG1076" s="99">
        <f t="shared" si="2740"/>
        <v>0</v>
      </c>
      <c r="AH1076" s="99">
        <f t="shared" si="2740"/>
        <v>0</v>
      </c>
      <c r="AI1076" s="99">
        <f t="shared" si="2740"/>
        <v>0</v>
      </c>
      <c r="AJ1076" s="99">
        <f t="shared" si="2740"/>
        <v>0</v>
      </c>
      <c r="AK1076" s="99">
        <f t="shared" si="2740"/>
        <v>0</v>
      </c>
      <c r="AL1076" s="99">
        <f t="shared" si="2740"/>
        <v>0</v>
      </c>
      <c r="AM1076" s="99">
        <f t="shared" si="2740"/>
        <v>0</v>
      </c>
      <c r="AN1076" s="99">
        <f t="shared" si="2740"/>
        <v>0</v>
      </c>
      <c r="AO1076" s="99">
        <f t="shared" si="2740"/>
        <v>0</v>
      </c>
      <c r="AP1076" s="99">
        <f t="shared" si="2740"/>
        <v>0</v>
      </c>
      <c r="AQ1076" s="99">
        <f t="shared" si="2740"/>
        <v>0</v>
      </c>
      <c r="AR1076" s="99">
        <f t="shared" si="2740"/>
        <v>0</v>
      </c>
      <c r="AS1076" s="99">
        <f t="shared" si="2740"/>
        <v>0</v>
      </c>
      <c r="AT1076" s="99">
        <f t="shared" si="2740"/>
        <v>0</v>
      </c>
      <c r="AU1076" s="99">
        <f t="shared" si="2740"/>
        <v>0</v>
      </c>
      <c r="AV1076" s="99">
        <f t="shared" si="2740"/>
        <v>0</v>
      </c>
      <c r="AW1076" s="99">
        <f t="shared" si="2740"/>
        <v>0</v>
      </c>
      <c r="AX1076" s="99">
        <f t="shared" si="2740"/>
        <v>0</v>
      </c>
      <c r="AY1076" s="99">
        <f t="shared" si="2740"/>
        <v>0</v>
      </c>
      <c r="AZ1076" s="99">
        <f t="shared" si="2740"/>
        <v>0</v>
      </c>
      <c r="BA1076" s="99">
        <f t="shared" si="2740"/>
        <v>0</v>
      </c>
      <c r="BB1076" s="99">
        <f t="shared" si="2740"/>
        <v>0</v>
      </c>
      <c r="BC1076" s="99">
        <f t="shared" si="2740"/>
        <v>0</v>
      </c>
      <c r="BD1076" s="99">
        <f t="shared" si="2740"/>
        <v>0</v>
      </c>
      <c r="BE1076" s="99">
        <f t="shared" si="2740"/>
        <v>0</v>
      </c>
      <c r="BF1076" s="99">
        <f t="shared" si="2740"/>
        <v>0</v>
      </c>
      <c r="BG1076" s="99">
        <f t="shared" ref="BG1076:CL1076" si="2741">IF(BG$8="",0,IF(BG$1=1,SUMIFS(1072:1072,$1:$1,"&gt;="&amp;1,$1:$1,"&lt;="&amp;INT($T1074/30))+($T1074/30-INT($T1074/30))*SUMIFS(1072:1072,$1:$1,INT($T1074/30)+1),0)+($T1074/30-INT($T1074/30))*SUMIFS(1072:1072,$1:$1,BG$1+INT($T1074/30)+1)+(INT($T1074/30)+1-$T1074/30)*SUMIFS(1072:1072,$1:$1,BG$1+INT($T1074/30)))</f>
        <v>0</v>
      </c>
      <c r="BH1076" s="99">
        <f t="shared" si="2741"/>
        <v>0</v>
      </c>
      <c r="BI1076" s="99">
        <f t="shared" si="2741"/>
        <v>0</v>
      </c>
      <c r="BJ1076" s="99">
        <f t="shared" si="2741"/>
        <v>0</v>
      </c>
      <c r="BK1076" s="99">
        <f t="shared" si="2741"/>
        <v>0</v>
      </c>
      <c r="BL1076" s="99">
        <f t="shared" si="2741"/>
        <v>0</v>
      </c>
      <c r="BM1076" s="99">
        <f t="shared" si="2741"/>
        <v>0</v>
      </c>
      <c r="BN1076" s="99">
        <f t="shared" si="2741"/>
        <v>0</v>
      </c>
      <c r="BO1076" s="99">
        <f t="shared" si="2741"/>
        <v>0</v>
      </c>
      <c r="BP1076" s="99">
        <f t="shared" si="2741"/>
        <v>0</v>
      </c>
      <c r="BQ1076" s="99">
        <f t="shared" si="2741"/>
        <v>0</v>
      </c>
      <c r="BR1076" s="99">
        <f t="shared" si="2741"/>
        <v>0</v>
      </c>
      <c r="BS1076" s="99">
        <f t="shared" si="2741"/>
        <v>0</v>
      </c>
      <c r="BT1076" s="99">
        <f t="shared" si="2741"/>
        <v>0</v>
      </c>
      <c r="BU1076" s="99">
        <f t="shared" si="2741"/>
        <v>0</v>
      </c>
      <c r="BV1076" s="99">
        <f t="shared" si="2741"/>
        <v>0</v>
      </c>
      <c r="BW1076" s="99">
        <f t="shared" si="2741"/>
        <v>0</v>
      </c>
      <c r="BX1076" s="99">
        <f t="shared" si="2741"/>
        <v>0</v>
      </c>
      <c r="BY1076" s="99">
        <f t="shared" si="2741"/>
        <v>0</v>
      </c>
      <c r="BZ1076" s="99">
        <f t="shared" si="2741"/>
        <v>0</v>
      </c>
      <c r="CA1076" s="99">
        <f t="shared" si="2741"/>
        <v>0</v>
      </c>
      <c r="CB1076" s="99">
        <f t="shared" si="2741"/>
        <v>0</v>
      </c>
      <c r="CC1076" s="99">
        <f t="shared" si="2741"/>
        <v>0</v>
      </c>
      <c r="CD1076" s="99">
        <f t="shared" si="2741"/>
        <v>0</v>
      </c>
      <c r="CE1076" s="99">
        <f t="shared" si="2741"/>
        <v>0</v>
      </c>
      <c r="CF1076" s="99">
        <f t="shared" si="2741"/>
        <v>0</v>
      </c>
      <c r="CG1076" s="99">
        <f t="shared" si="2741"/>
        <v>0</v>
      </c>
      <c r="CH1076" s="99">
        <f t="shared" si="2741"/>
        <v>0</v>
      </c>
      <c r="CI1076" s="99">
        <f t="shared" si="2741"/>
        <v>0</v>
      </c>
      <c r="CJ1076" s="99">
        <f t="shared" si="2741"/>
        <v>0</v>
      </c>
      <c r="CK1076" s="99">
        <f t="shared" si="2741"/>
        <v>0</v>
      </c>
      <c r="CL1076" s="99">
        <f t="shared" si="2741"/>
        <v>0</v>
      </c>
      <c r="CM1076" s="99">
        <f t="shared" ref="CM1076:DT1076" si="2742">IF(CM$8="",0,IF(CM$1=1,SUMIFS(1072:1072,$1:$1,"&gt;="&amp;1,$1:$1,"&lt;="&amp;INT($T1074/30))+($T1074/30-INT($T1074/30))*SUMIFS(1072:1072,$1:$1,INT($T1074/30)+1),0)+($T1074/30-INT($T1074/30))*SUMIFS(1072:1072,$1:$1,CM$1+INT($T1074/30)+1)+(INT($T1074/30)+1-$T1074/30)*SUMIFS(1072:1072,$1:$1,CM$1+INT($T1074/30)))</f>
        <v>0</v>
      </c>
      <c r="CN1076" s="99">
        <f t="shared" si="2742"/>
        <v>0</v>
      </c>
      <c r="CO1076" s="99">
        <f t="shared" si="2742"/>
        <v>0</v>
      </c>
      <c r="CP1076" s="99">
        <f t="shared" si="2742"/>
        <v>0</v>
      </c>
      <c r="CQ1076" s="99">
        <f t="shared" si="2742"/>
        <v>0</v>
      </c>
      <c r="CR1076" s="99">
        <f t="shared" si="2742"/>
        <v>0</v>
      </c>
      <c r="CS1076" s="99">
        <f t="shared" si="2742"/>
        <v>0</v>
      </c>
      <c r="CT1076" s="99">
        <f t="shared" si="2742"/>
        <v>0</v>
      </c>
      <c r="CU1076" s="99">
        <f t="shared" si="2742"/>
        <v>0</v>
      </c>
      <c r="CV1076" s="99">
        <f t="shared" si="2742"/>
        <v>0</v>
      </c>
      <c r="CW1076" s="99">
        <f t="shared" si="2742"/>
        <v>0</v>
      </c>
      <c r="CX1076" s="99">
        <f t="shared" si="2742"/>
        <v>0</v>
      </c>
      <c r="CY1076" s="99">
        <f t="shared" si="2742"/>
        <v>0</v>
      </c>
      <c r="CZ1076" s="99">
        <f t="shared" si="2742"/>
        <v>0</v>
      </c>
      <c r="DA1076" s="99">
        <f t="shared" si="2742"/>
        <v>0</v>
      </c>
      <c r="DB1076" s="99">
        <f t="shared" si="2742"/>
        <v>0</v>
      </c>
      <c r="DC1076" s="99">
        <f t="shared" si="2742"/>
        <v>0</v>
      </c>
      <c r="DD1076" s="99">
        <f t="shared" si="2742"/>
        <v>0</v>
      </c>
      <c r="DE1076" s="99">
        <f t="shared" si="2742"/>
        <v>0</v>
      </c>
      <c r="DF1076" s="99">
        <f t="shared" si="2742"/>
        <v>0</v>
      </c>
      <c r="DG1076" s="99">
        <f t="shared" si="2742"/>
        <v>0</v>
      </c>
      <c r="DH1076" s="99">
        <f t="shared" si="2742"/>
        <v>0</v>
      </c>
      <c r="DI1076" s="99">
        <f t="shared" si="2742"/>
        <v>0</v>
      </c>
      <c r="DJ1076" s="99">
        <f t="shared" si="2742"/>
        <v>0</v>
      </c>
      <c r="DK1076" s="99">
        <f t="shared" si="2742"/>
        <v>0</v>
      </c>
      <c r="DL1076" s="99">
        <f t="shared" si="2742"/>
        <v>0</v>
      </c>
      <c r="DM1076" s="99">
        <f t="shared" si="2742"/>
        <v>0</v>
      </c>
      <c r="DN1076" s="99">
        <f t="shared" si="2742"/>
        <v>0</v>
      </c>
      <c r="DO1076" s="99">
        <f t="shared" si="2742"/>
        <v>0</v>
      </c>
      <c r="DP1076" s="99">
        <f t="shared" si="2742"/>
        <v>0</v>
      </c>
      <c r="DQ1076" s="99">
        <f t="shared" si="2742"/>
        <v>0</v>
      </c>
      <c r="DR1076" s="99">
        <f t="shared" si="2742"/>
        <v>0</v>
      </c>
      <c r="DS1076" s="99">
        <f t="shared" si="2742"/>
        <v>0</v>
      </c>
      <c r="DT1076" s="99">
        <f t="shared" si="2742"/>
        <v>0</v>
      </c>
      <c r="DU1076" s="3"/>
      <c r="DV1076" s="3"/>
    </row>
    <row r="1077" spans="1:126" ht="4.2" customHeight="1">
      <c r="A1077" s="1"/>
      <c r="B1077" s="1"/>
      <c r="C1077" s="1"/>
      <c r="D1077" s="1"/>
      <c r="E1077" s="261"/>
      <c r="F1077" s="47"/>
      <c r="G1077" s="229"/>
      <c r="H1077" s="1"/>
      <c r="I1077" s="1"/>
      <c r="J1077" s="1"/>
      <c r="K1077" s="1"/>
      <c r="L1077" s="1"/>
      <c r="M1077" s="5"/>
      <c r="N1077" s="1"/>
      <c r="O1077" s="1"/>
      <c r="P1077" s="5"/>
      <c r="Q1077" s="1"/>
      <c r="R1077" s="1"/>
      <c r="S1077" s="5"/>
      <c r="T1077" s="7"/>
      <c r="U1077" s="23"/>
      <c r="V1077" s="1"/>
      <c r="W1077" s="11"/>
      <c r="X1077" s="10"/>
      <c r="Y1077" s="45"/>
      <c r="Z1077" s="92"/>
      <c r="AA1077" s="93"/>
      <c r="AB1077" s="93"/>
      <c r="AC1077" s="93"/>
      <c r="AD1077" s="93"/>
      <c r="AE1077" s="93"/>
      <c r="AF1077" s="93"/>
      <c r="AG1077" s="93"/>
      <c r="AH1077" s="93"/>
      <c r="AI1077" s="93"/>
      <c r="AJ1077" s="93"/>
      <c r="AK1077" s="93"/>
      <c r="AL1077" s="93"/>
      <c r="AM1077" s="93"/>
      <c r="AN1077" s="93"/>
      <c r="AO1077" s="93"/>
      <c r="AP1077" s="93"/>
      <c r="AQ1077" s="93"/>
      <c r="AR1077" s="93"/>
      <c r="AS1077" s="93"/>
      <c r="AT1077" s="93"/>
      <c r="AU1077" s="93"/>
      <c r="AV1077" s="93"/>
      <c r="AW1077" s="93"/>
      <c r="AX1077" s="93"/>
      <c r="AY1077" s="93"/>
      <c r="AZ1077" s="93"/>
      <c r="BA1077" s="93"/>
      <c r="BB1077" s="93"/>
      <c r="BC1077" s="93"/>
      <c r="BD1077" s="93"/>
      <c r="BE1077" s="93"/>
      <c r="BF1077" s="93"/>
      <c r="BG1077" s="93"/>
      <c r="BH1077" s="93"/>
      <c r="BI1077" s="93"/>
      <c r="BJ1077" s="93"/>
      <c r="BK1077" s="93"/>
      <c r="BL1077" s="93"/>
      <c r="BM1077" s="93"/>
      <c r="BN1077" s="93"/>
      <c r="BO1077" s="93"/>
      <c r="BP1077" s="93"/>
      <c r="BQ1077" s="93"/>
      <c r="BR1077" s="93"/>
      <c r="BS1077" s="93"/>
      <c r="BT1077" s="93"/>
      <c r="BU1077" s="93"/>
      <c r="BV1077" s="93"/>
      <c r="BW1077" s="93"/>
      <c r="BX1077" s="93"/>
      <c r="BY1077" s="93"/>
      <c r="BZ1077" s="93"/>
      <c r="CA1077" s="93"/>
      <c r="CB1077" s="93"/>
      <c r="CC1077" s="93"/>
      <c r="CD1077" s="93"/>
      <c r="CE1077" s="93"/>
      <c r="CF1077" s="93"/>
      <c r="CG1077" s="93"/>
      <c r="CH1077" s="93"/>
      <c r="CI1077" s="93"/>
      <c r="CJ1077" s="93"/>
      <c r="CK1077" s="93"/>
      <c r="CL1077" s="93"/>
      <c r="CM1077" s="93"/>
      <c r="CN1077" s="93"/>
      <c r="CO1077" s="93"/>
      <c r="CP1077" s="93"/>
      <c r="CQ1077" s="93"/>
      <c r="CR1077" s="93"/>
      <c r="CS1077" s="93"/>
      <c r="CT1077" s="93"/>
      <c r="CU1077" s="93"/>
      <c r="CV1077" s="93"/>
      <c r="CW1077" s="93"/>
      <c r="CX1077" s="93"/>
      <c r="CY1077" s="93"/>
      <c r="CZ1077" s="93"/>
      <c r="DA1077" s="93"/>
      <c r="DB1077" s="93"/>
      <c r="DC1077" s="93"/>
      <c r="DD1077" s="93"/>
      <c r="DE1077" s="93"/>
      <c r="DF1077" s="93"/>
      <c r="DG1077" s="93"/>
      <c r="DH1077" s="93"/>
      <c r="DI1077" s="93"/>
      <c r="DJ1077" s="93"/>
      <c r="DK1077" s="93"/>
      <c r="DL1077" s="93"/>
      <c r="DM1077" s="93"/>
      <c r="DN1077" s="93"/>
      <c r="DO1077" s="93"/>
      <c r="DP1077" s="93"/>
      <c r="DQ1077" s="93"/>
      <c r="DR1077" s="93"/>
      <c r="DS1077" s="93"/>
      <c r="DT1077" s="93"/>
      <c r="DU1077" s="1"/>
      <c r="DV1077" s="1"/>
    </row>
    <row r="1078" spans="1:126" s="237" customFormat="1" ht="10.199999999999999">
      <c r="A1078" s="226"/>
      <c r="B1078" s="243" t="s">
        <v>133</v>
      </c>
      <c r="C1078" s="228"/>
      <c r="D1078" s="227"/>
      <c r="E1078" s="268"/>
      <c r="F1078" s="114"/>
      <c r="G1078" s="229"/>
      <c r="H1078" s="226"/>
      <c r="I1078" s="226" t="e">
        <f>#REF!</f>
        <v>#REF!</v>
      </c>
      <c r="J1078" s="226"/>
      <c r="K1078" s="226"/>
      <c r="L1078" s="226"/>
      <c r="M1078" s="229"/>
      <c r="N1078" s="226"/>
      <c r="O1078" s="226"/>
      <c r="P1078" s="229"/>
      <c r="Q1078" s="226" t="s">
        <v>40</v>
      </c>
      <c r="R1078" s="226"/>
      <c r="S1078" s="229" t="s">
        <v>6</v>
      </c>
      <c r="T1078" s="307"/>
      <c r="U1078" s="226"/>
      <c r="V1078" s="226"/>
      <c r="W1078" s="233"/>
      <c r="X1078" s="234"/>
      <c r="Y1078" s="245"/>
      <c r="Z1078" s="246"/>
      <c r="AA1078" s="247"/>
      <c r="AB1078" s="247"/>
      <c r="AC1078" s="247"/>
      <c r="AD1078" s="247"/>
      <c r="AE1078" s="247"/>
      <c r="AF1078" s="247"/>
      <c r="AG1078" s="247"/>
      <c r="AH1078" s="247"/>
      <c r="AI1078" s="247"/>
      <c r="AJ1078" s="247"/>
      <c r="AK1078" s="247"/>
      <c r="AL1078" s="247"/>
      <c r="AM1078" s="247"/>
      <c r="AN1078" s="247"/>
      <c r="AO1078" s="247"/>
      <c r="AP1078" s="247"/>
      <c r="AQ1078" s="247"/>
      <c r="AR1078" s="247"/>
      <c r="AS1078" s="247"/>
      <c r="AT1078" s="247"/>
      <c r="AU1078" s="247"/>
      <c r="AV1078" s="247"/>
      <c r="AW1078" s="247"/>
      <c r="AX1078" s="247"/>
      <c r="AY1078" s="247"/>
      <c r="AZ1078" s="247"/>
      <c r="BA1078" s="247"/>
      <c r="BB1078" s="247"/>
      <c r="BC1078" s="247"/>
      <c r="BD1078" s="247"/>
      <c r="BE1078" s="247"/>
      <c r="BF1078" s="247"/>
      <c r="BG1078" s="247"/>
      <c r="BH1078" s="247"/>
      <c r="BI1078" s="247"/>
      <c r="BJ1078" s="247"/>
      <c r="BK1078" s="247"/>
      <c r="BL1078" s="247"/>
      <c r="BM1078" s="247"/>
      <c r="BN1078" s="247"/>
      <c r="BO1078" s="247"/>
      <c r="BP1078" s="247"/>
      <c r="BQ1078" s="247"/>
      <c r="BR1078" s="247"/>
      <c r="BS1078" s="247"/>
      <c r="BT1078" s="247"/>
      <c r="BU1078" s="247"/>
      <c r="BV1078" s="247"/>
      <c r="BW1078" s="247"/>
      <c r="BX1078" s="247"/>
      <c r="BY1078" s="247"/>
      <c r="BZ1078" s="247"/>
      <c r="CA1078" s="247"/>
      <c r="CB1078" s="247"/>
      <c r="CC1078" s="247"/>
      <c r="CD1078" s="247"/>
      <c r="CE1078" s="247"/>
      <c r="CF1078" s="247"/>
      <c r="CG1078" s="247"/>
      <c r="CH1078" s="247"/>
      <c r="CI1078" s="247"/>
      <c r="CJ1078" s="247"/>
      <c r="CK1078" s="247"/>
      <c r="CL1078" s="247"/>
      <c r="CM1078" s="247"/>
      <c r="CN1078" s="247"/>
      <c r="CO1078" s="247"/>
      <c r="CP1078" s="247"/>
      <c r="CQ1078" s="247"/>
      <c r="CR1078" s="247"/>
      <c r="CS1078" s="247"/>
      <c r="CT1078" s="247"/>
      <c r="CU1078" s="247"/>
      <c r="CV1078" s="247"/>
      <c r="CW1078" s="247"/>
      <c r="CX1078" s="247"/>
      <c r="CY1078" s="247"/>
      <c r="CZ1078" s="247"/>
      <c r="DA1078" s="247"/>
      <c r="DB1078" s="247"/>
      <c r="DC1078" s="247"/>
      <c r="DD1078" s="247"/>
      <c r="DE1078" s="247"/>
      <c r="DF1078" s="247"/>
      <c r="DG1078" s="247"/>
      <c r="DH1078" s="247"/>
      <c r="DI1078" s="247"/>
      <c r="DJ1078" s="247"/>
      <c r="DK1078" s="247"/>
      <c r="DL1078" s="247"/>
      <c r="DM1078" s="247"/>
      <c r="DN1078" s="247"/>
      <c r="DO1078" s="247"/>
      <c r="DP1078" s="247"/>
      <c r="DQ1078" s="247"/>
      <c r="DR1078" s="247"/>
      <c r="DS1078" s="247"/>
      <c r="DT1078" s="247"/>
      <c r="DU1078" s="226"/>
      <c r="DV1078" s="226"/>
    </row>
    <row r="1079" spans="1:126" ht="4.2" customHeight="1">
      <c r="A1079" s="1"/>
      <c r="B1079" s="1"/>
      <c r="C1079" s="1"/>
      <c r="D1079" s="1"/>
      <c r="E1079" s="261"/>
      <c r="F1079" s="47"/>
      <c r="G1079" s="229"/>
      <c r="H1079" s="1"/>
      <c r="I1079" s="1"/>
      <c r="J1079" s="1"/>
      <c r="K1079" s="1"/>
      <c r="L1079" s="1"/>
      <c r="M1079" s="5"/>
      <c r="N1079" s="1"/>
      <c r="O1079" s="1"/>
      <c r="P1079" s="5"/>
      <c r="Q1079" s="1"/>
      <c r="R1079" s="1"/>
      <c r="S1079" s="5"/>
      <c r="T1079" s="7"/>
      <c r="U1079" s="23"/>
      <c r="V1079" s="1"/>
      <c r="W1079" s="11"/>
      <c r="X1079" s="10"/>
      <c r="Y1079" s="45"/>
      <c r="Z1079" s="92"/>
      <c r="AA1079" s="93"/>
      <c r="AB1079" s="93"/>
      <c r="AC1079" s="93"/>
      <c r="AD1079" s="93"/>
      <c r="AE1079" s="93"/>
      <c r="AF1079" s="93"/>
      <c r="AG1079" s="93"/>
      <c r="AH1079" s="93"/>
      <c r="AI1079" s="93"/>
      <c r="AJ1079" s="93"/>
      <c r="AK1079" s="93"/>
      <c r="AL1079" s="93"/>
      <c r="AM1079" s="93"/>
      <c r="AN1079" s="93"/>
      <c r="AO1079" s="93"/>
      <c r="AP1079" s="93"/>
      <c r="AQ1079" s="93"/>
      <c r="AR1079" s="93"/>
      <c r="AS1079" s="93"/>
      <c r="AT1079" s="93"/>
      <c r="AU1079" s="93"/>
      <c r="AV1079" s="93"/>
      <c r="AW1079" s="93"/>
      <c r="AX1079" s="93"/>
      <c r="AY1079" s="93"/>
      <c r="AZ1079" s="93"/>
      <c r="BA1079" s="93"/>
      <c r="BB1079" s="93"/>
      <c r="BC1079" s="93"/>
      <c r="BD1079" s="93"/>
      <c r="BE1079" s="93"/>
      <c r="BF1079" s="93"/>
      <c r="BG1079" s="93"/>
      <c r="BH1079" s="93"/>
      <c r="BI1079" s="93"/>
      <c r="BJ1079" s="93"/>
      <c r="BK1079" s="93"/>
      <c r="BL1079" s="93"/>
      <c r="BM1079" s="93"/>
      <c r="BN1079" s="93"/>
      <c r="BO1079" s="93"/>
      <c r="BP1079" s="93"/>
      <c r="BQ1079" s="93"/>
      <c r="BR1079" s="93"/>
      <c r="BS1079" s="93"/>
      <c r="BT1079" s="93"/>
      <c r="BU1079" s="93"/>
      <c r="BV1079" s="93"/>
      <c r="BW1079" s="93"/>
      <c r="BX1079" s="93"/>
      <c r="BY1079" s="93"/>
      <c r="BZ1079" s="93"/>
      <c r="CA1079" s="93"/>
      <c r="CB1079" s="93"/>
      <c r="CC1079" s="93"/>
      <c r="CD1079" s="93"/>
      <c r="CE1079" s="93"/>
      <c r="CF1079" s="93"/>
      <c r="CG1079" s="93"/>
      <c r="CH1079" s="93"/>
      <c r="CI1079" s="93"/>
      <c r="CJ1079" s="93"/>
      <c r="CK1079" s="93"/>
      <c r="CL1079" s="93"/>
      <c r="CM1079" s="93"/>
      <c r="CN1079" s="93"/>
      <c r="CO1079" s="93"/>
      <c r="CP1079" s="93"/>
      <c r="CQ1079" s="93"/>
      <c r="CR1079" s="93"/>
      <c r="CS1079" s="93"/>
      <c r="CT1079" s="93"/>
      <c r="CU1079" s="93"/>
      <c r="CV1079" s="93"/>
      <c r="CW1079" s="93"/>
      <c r="CX1079" s="93"/>
      <c r="CY1079" s="93"/>
      <c r="CZ1079" s="93"/>
      <c r="DA1079" s="93"/>
      <c r="DB1079" s="93"/>
      <c r="DC1079" s="93"/>
      <c r="DD1079" s="93"/>
      <c r="DE1079" s="93"/>
      <c r="DF1079" s="93"/>
      <c r="DG1079" s="93"/>
      <c r="DH1079" s="93"/>
      <c r="DI1079" s="93"/>
      <c r="DJ1079" s="93"/>
      <c r="DK1079" s="93"/>
      <c r="DL1079" s="93"/>
      <c r="DM1079" s="93"/>
      <c r="DN1079" s="93"/>
      <c r="DO1079" s="93"/>
      <c r="DP1079" s="93"/>
      <c r="DQ1079" s="93"/>
      <c r="DR1079" s="93"/>
      <c r="DS1079" s="93"/>
      <c r="DT1079" s="93"/>
      <c r="DU1079" s="1"/>
      <c r="DV1079" s="1"/>
    </row>
    <row r="1080" spans="1:126" s="4" customFormat="1">
      <c r="A1080" s="3"/>
      <c r="B1080" s="257" t="s">
        <v>130</v>
      </c>
      <c r="C1080" s="3"/>
      <c r="D1080" s="3"/>
      <c r="E1080" s="9" t="s">
        <v>26</v>
      </c>
      <c r="F1080" s="50"/>
      <c r="G1080" s="230"/>
      <c r="H1080" s="12" t="str">
        <f>B1080&amp;N1064</f>
        <v>Оплата - Офисные расходы</v>
      </c>
      <c r="I1080" s="12"/>
      <c r="J1080" s="3"/>
      <c r="K1080" s="3"/>
      <c r="L1080" s="3"/>
      <c r="M1080" s="5"/>
      <c r="N1080" s="35" t="str">
        <f>Главная!$Y$8</f>
        <v>итого</v>
      </c>
      <c r="O1080" s="35"/>
      <c r="P1080" s="5"/>
      <c r="Q1080" s="35" t="s">
        <v>25</v>
      </c>
      <c r="R1080" s="35"/>
      <c r="S1080" s="35"/>
      <c r="T1080" s="35"/>
      <c r="U1080" s="35"/>
      <c r="V1080" s="35"/>
      <c r="W1080" s="37">
        <f>SUM($Y1080:$DU1080)</f>
        <v>0</v>
      </c>
      <c r="X1080" s="37"/>
      <c r="Y1080" s="45"/>
      <c r="Z1080" s="98"/>
      <c r="AA1080" s="99">
        <f t="shared" ref="AA1080:BF1080" si="2743">IF(AA$8="",0,IF(AA$1=1,SUMIFS(1076:1076,$1:$1,"&gt;="&amp;1,$1:$1,"&lt;="&amp;INT(-$T1078/30))+(-$T1078/30-INT(-$T1078/30))*SUMIFS(1076:1076,$1:$1,INT(-$T1078/30)+1),0)+(-$T1078/30-INT(-$T1078/30))*SUMIFS(1076:1076,$1:$1,AA$1+INT(-$T1078/30)+1)+(INT(-$T1078/30)+1+$T1078/30)*SUMIFS(1076:1076,$1:$1,AA$1+INT(-$T1078/30)))</f>
        <v>0</v>
      </c>
      <c r="AB1080" s="99">
        <f t="shared" si="2743"/>
        <v>0</v>
      </c>
      <c r="AC1080" s="99">
        <f t="shared" si="2743"/>
        <v>0</v>
      </c>
      <c r="AD1080" s="99">
        <f t="shared" si="2743"/>
        <v>0</v>
      </c>
      <c r="AE1080" s="99">
        <f t="shared" si="2743"/>
        <v>0</v>
      </c>
      <c r="AF1080" s="99">
        <f t="shared" si="2743"/>
        <v>0</v>
      </c>
      <c r="AG1080" s="99">
        <f t="shared" si="2743"/>
        <v>0</v>
      </c>
      <c r="AH1080" s="99">
        <f t="shared" si="2743"/>
        <v>0</v>
      </c>
      <c r="AI1080" s="99">
        <f t="shared" si="2743"/>
        <v>0</v>
      </c>
      <c r="AJ1080" s="99">
        <f t="shared" si="2743"/>
        <v>0</v>
      </c>
      <c r="AK1080" s="99">
        <f t="shared" si="2743"/>
        <v>0</v>
      </c>
      <c r="AL1080" s="99">
        <f t="shared" si="2743"/>
        <v>0</v>
      </c>
      <c r="AM1080" s="99">
        <f t="shared" si="2743"/>
        <v>0</v>
      </c>
      <c r="AN1080" s="99">
        <f t="shared" si="2743"/>
        <v>0</v>
      </c>
      <c r="AO1080" s="99">
        <f t="shared" si="2743"/>
        <v>0</v>
      </c>
      <c r="AP1080" s="99">
        <f t="shared" si="2743"/>
        <v>0</v>
      </c>
      <c r="AQ1080" s="99">
        <f t="shared" si="2743"/>
        <v>0</v>
      </c>
      <c r="AR1080" s="99">
        <f t="shared" si="2743"/>
        <v>0</v>
      </c>
      <c r="AS1080" s="99">
        <f t="shared" si="2743"/>
        <v>0</v>
      </c>
      <c r="AT1080" s="99">
        <f t="shared" si="2743"/>
        <v>0</v>
      </c>
      <c r="AU1080" s="99">
        <f t="shared" si="2743"/>
        <v>0</v>
      </c>
      <c r="AV1080" s="99">
        <f t="shared" si="2743"/>
        <v>0</v>
      </c>
      <c r="AW1080" s="99">
        <f t="shared" si="2743"/>
        <v>0</v>
      </c>
      <c r="AX1080" s="99">
        <f t="shared" si="2743"/>
        <v>0</v>
      </c>
      <c r="AY1080" s="99">
        <f t="shared" si="2743"/>
        <v>0</v>
      </c>
      <c r="AZ1080" s="99">
        <f t="shared" si="2743"/>
        <v>0</v>
      </c>
      <c r="BA1080" s="99">
        <f t="shared" si="2743"/>
        <v>0</v>
      </c>
      <c r="BB1080" s="99">
        <f t="shared" si="2743"/>
        <v>0</v>
      </c>
      <c r="BC1080" s="99">
        <f t="shared" si="2743"/>
        <v>0</v>
      </c>
      <c r="BD1080" s="99">
        <f t="shared" si="2743"/>
        <v>0</v>
      </c>
      <c r="BE1080" s="99">
        <f t="shared" si="2743"/>
        <v>0</v>
      </c>
      <c r="BF1080" s="99">
        <f t="shared" si="2743"/>
        <v>0</v>
      </c>
      <c r="BG1080" s="99">
        <f t="shared" ref="BG1080:CL1080" si="2744">IF(BG$8="",0,IF(BG$1=1,SUMIFS(1076:1076,$1:$1,"&gt;="&amp;1,$1:$1,"&lt;="&amp;INT(-$T1078/30))+(-$T1078/30-INT(-$T1078/30))*SUMIFS(1076:1076,$1:$1,INT(-$T1078/30)+1),0)+(-$T1078/30-INT(-$T1078/30))*SUMIFS(1076:1076,$1:$1,BG$1+INT(-$T1078/30)+1)+(INT(-$T1078/30)+1+$T1078/30)*SUMIFS(1076:1076,$1:$1,BG$1+INT(-$T1078/30)))</f>
        <v>0</v>
      </c>
      <c r="BH1080" s="99">
        <f t="shared" si="2744"/>
        <v>0</v>
      </c>
      <c r="BI1080" s="99">
        <f t="shared" si="2744"/>
        <v>0</v>
      </c>
      <c r="BJ1080" s="99">
        <f t="shared" si="2744"/>
        <v>0</v>
      </c>
      <c r="BK1080" s="99">
        <f t="shared" si="2744"/>
        <v>0</v>
      </c>
      <c r="BL1080" s="99">
        <f t="shared" si="2744"/>
        <v>0</v>
      </c>
      <c r="BM1080" s="99">
        <f t="shared" si="2744"/>
        <v>0</v>
      </c>
      <c r="BN1080" s="99">
        <f t="shared" si="2744"/>
        <v>0</v>
      </c>
      <c r="BO1080" s="99">
        <f t="shared" si="2744"/>
        <v>0</v>
      </c>
      <c r="BP1080" s="99">
        <f t="shared" si="2744"/>
        <v>0</v>
      </c>
      <c r="BQ1080" s="99">
        <f t="shared" si="2744"/>
        <v>0</v>
      </c>
      <c r="BR1080" s="99">
        <f t="shared" si="2744"/>
        <v>0</v>
      </c>
      <c r="BS1080" s="99">
        <f t="shared" si="2744"/>
        <v>0</v>
      </c>
      <c r="BT1080" s="99">
        <f t="shared" si="2744"/>
        <v>0</v>
      </c>
      <c r="BU1080" s="99">
        <f t="shared" si="2744"/>
        <v>0</v>
      </c>
      <c r="BV1080" s="99">
        <f t="shared" si="2744"/>
        <v>0</v>
      </c>
      <c r="BW1080" s="99">
        <f t="shared" si="2744"/>
        <v>0</v>
      </c>
      <c r="BX1080" s="99">
        <f t="shared" si="2744"/>
        <v>0</v>
      </c>
      <c r="BY1080" s="99">
        <f t="shared" si="2744"/>
        <v>0</v>
      </c>
      <c r="BZ1080" s="99">
        <f t="shared" si="2744"/>
        <v>0</v>
      </c>
      <c r="CA1080" s="99">
        <f t="shared" si="2744"/>
        <v>0</v>
      </c>
      <c r="CB1080" s="99">
        <f t="shared" si="2744"/>
        <v>0</v>
      </c>
      <c r="CC1080" s="99">
        <f t="shared" si="2744"/>
        <v>0</v>
      </c>
      <c r="CD1080" s="99">
        <f t="shared" si="2744"/>
        <v>0</v>
      </c>
      <c r="CE1080" s="99">
        <f t="shared" si="2744"/>
        <v>0</v>
      </c>
      <c r="CF1080" s="99">
        <f t="shared" si="2744"/>
        <v>0</v>
      </c>
      <c r="CG1080" s="99">
        <f t="shared" si="2744"/>
        <v>0</v>
      </c>
      <c r="CH1080" s="99">
        <f t="shared" si="2744"/>
        <v>0</v>
      </c>
      <c r="CI1080" s="99">
        <f t="shared" si="2744"/>
        <v>0</v>
      </c>
      <c r="CJ1080" s="99">
        <f t="shared" si="2744"/>
        <v>0</v>
      </c>
      <c r="CK1080" s="99">
        <f t="shared" si="2744"/>
        <v>0</v>
      </c>
      <c r="CL1080" s="99">
        <f t="shared" si="2744"/>
        <v>0</v>
      </c>
      <c r="CM1080" s="99">
        <f t="shared" ref="CM1080:DT1080" si="2745">IF(CM$8="",0,IF(CM$1=1,SUMIFS(1076:1076,$1:$1,"&gt;="&amp;1,$1:$1,"&lt;="&amp;INT(-$T1078/30))+(-$T1078/30-INT(-$T1078/30))*SUMIFS(1076:1076,$1:$1,INT(-$T1078/30)+1),0)+(-$T1078/30-INT(-$T1078/30))*SUMIFS(1076:1076,$1:$1,CM$1+INT(-$T1078/30)+1)+(INT(-$T1078/30)+1+$T1078/30)*SUMIFS(1076:1076,$1:$1,CM$1+INT(-$T1078/30)))</f>
        <v>0</v>
      </c>
      <c r="CN1080" s="99">
        <f t="shared" si="2745"/>
        <v>0</v>
      </c>
      <c r="CO1080" s="99">
        <f t="shared" si="2745"/>
        <v>0</v>
      </c>
      <c r="CP1080" s="99">
        <f t="shared" si="2745"/>
        <v>0</v>
      </c>
      <c r="CQ1080" s="99">
        <f t="shared" si="2745"/>
        <v>0</v>
      </c>
      <c r="CR1080" s="99">
        <f t="shared" si="2745"/>
        <v>0</v>
      </c>
      <c r="CS1080" s="99">
        <f t="shared" si="2745"/>
        <v>0</v>
      </c>
      <c r="CT1080" s="99">
        <f t="shared" si="2745"/>
        <v>0</v>
      </c>
      <c r="CU1080" s="99">
        <f t="shared" si="2745"/>
        <v>0</v>
      </c>
      <c r="CV1080" s="99">
        <f t="shared" si="2745"/>
        <v>0</v>
      </c>
      <c r="CW1080" s="99">
        <f t="shared" si="2745"/>
        <v>0</v>
      </c>
      <c r="CX1080" s="99">
        <f t="shared" si="2745"/>
        <v>0</v>
      </c>
      <c r="CY1080" s="99">
        <f t="shared" si="2745"/>
        <v>0</v>
      </c>
      <c r="CZ1080" s="99">
        <f t="shared" si="2745"/>
        <v>0</v>
      </c>
      <c r="DA1080" s="99">
        <f t="shared" si="2745"/>
        <v>0</v>
      </c>
      <c r="DB1080" s="99">
        <f t="shared" si="2745"/>
        <v>0</v>
      </c>
      <c r="DC1080" s="99">
        <f t="shared" si="2745"/>
        <v>0</v>
      </c>
      <c r="DD1080" s="99">
        <f t="shared" si="2745"/>
        <v>0</v>
      </c>
      <c r="DE1080" s="99">
        <f t="shared" si="2745"/>
        <v>0</v>
      </c>
      <c r="DF1080" s="99">
        <f t="shared" si="2745"/>
        <v>0</v>
      </c>
      <c r="DG1080" s="99">
        <f t="shared" si="2745"/>
        <v>0</v>
      </c>
      <c r="DH1080" s="99">
        <f t="shared" si="2745"/>
        <v>0</v>
      </c>
      <c r="DI1080" s="99">
        <f t="shared" si="2745"/>
        <v>0</v>
      </c>
      <c r="DJ1080" s="99">
        <f t="shared" si="2745"/>
        <v>0</v>
      </c>
      <c r="DK1080" s="99">
        <f t="shared" si="2745"/>
        <v>0</v>
      </c>
      <c r="DL1080" s="99">
        <f t="shared" si="2745"/>
        <v>0</v>
      </c>
      <c r="DM1080" s="99">
        <f t="shared" si="2745"/>
        <v>0</v>
      </c>
      <c r="DN1080" s="99">
        <f t="shared" si="2745"/>
        <v>0</v>
      </c>
      <c r="DO1080" s="99">
        <f t="shared" si="2745"/>
        <v>0</v>
      </c>
      <c r="DP1080" s="99">
        <f t="shared" si="2745"/>
        <v>0</v>
      </c>
      <c r="DQ1080" s="99">
        <f t="shared" si="2745"/>
        <v>0</v>
      </c>
      <c r="DR1080" s="99">
        <f t="shared" si="2745"/>
        <v>0</v>
      </c>
      <c r="DS1080" s="99">
        <f t="shared" si="2745"/>
        <v>0</v>
      </c>
      <c r="DT1080" s="99">
        <f t="shared" si="2745"/>
        <v>0</v>
      </c>
      <c r="DU1080" s="3"/>
      <c r="DV1080" s="3"/>
    </row>
    <row r="1081" spans="1:126" ht="4.2" customHeight="1">
      <c r="A1081" s="1"/>
      <c r="B1081" s="1"/>
      <c r="C1081" s="1"/>
      <c r="D1081" s="1"/>
      <c r="E1081" s="261"/>
      <c r="F1081" s="47"/>
      <c r="G1081" s="229"/>
      <c r="H1081" s="1"/>
      <c r="I1081" s="1"/>
      <c r="J1081" s="1"/>
      <c r="K1081" s="1"/>
      <c r="L1081" s="1"/>
      <c r="M1081" s="5"/>
      <c r="N1081" s="1"/>
      <c r="O1081" s="1"/>
      <c r="P1081" s="5"/>
      <c r="Q1081" s="1"/>
      <c r="R1081" s="1"/>
      <c r="S1081" s="5"/>
      <c r="T1081" s="7"/>
      <c r="U1081" s="23"/>
      <c r="V1081" s="1"/>
      <c r="W1081" s="11"/>
      <c r="X1081" s="10"/>
      <c r="Y1081" s="45"/>
      <c r="Z1081" s="92"/>
      <c r="AA1081" s="93"/>
      <c r="AB1081" s="93"/>
      <c r="AC1081" s="93"/>
      <c r="AD1081" s="93"/>
      <c r="AE1081" s="93"/>
      <c r="AF1081" s="93"/>
      <c r="AG1081" s="93"/>
      <c r="AH1081" s="93"/>
      <c r="AI1081" s="93"/>
      <c r="AJ1081" s="93"/>
      <c r="AK1081" s="93"/>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c r="BG1081" s="93"/>
      <c r="BH1081" s="93"/>
      <c r="BI1081" s="93"/>
      <c r="BJ1081" s="93"/>
      <c r="BK1081" s="93"/>
      <c r="BL1081" s="93"/>
      <c r="BM1081" s="93"/>
      <c r="BN1081" s="93"/>
      <c r="BO1081" s="93"/>
      <c r="BP1081" s="93"/>
      <c r="BQ1081" s="93"/>
      <c r="BR1081" s="93"/>
      <c r="BS1081" s="93"/>
      <c r="BT1081" s="93"/>
      <c r="BU1081" s="93"/>
      <c r="BV1081" s="93"/>
      <c r="BW1081" s="93"/>
      <c r="BX1081" s="93"/>
      <c r="BY1081" s="93"/>
      <c r="BZ1081" s="93"/>
      <c r="CA1081" s="93"/>
      <c r="CB1081" s="93"/>
      <c r="CC1081" s="93"/>
      <c r="CD1081" s="93"/>
      <c r="CE1081" s="93"/>
      <c r="CF1081" s="93"/>
      <c r="CG1081" s="93"/>
      <c r="CH1081" s="93"/>
      <c r="CI1081" s="93"/>
      <c r="CJ1081" s="93"/>
      <c r="CK1081" s="93"/>
      <c r="CL1081" s="93"/>
      <c r="CM1081" s="93"/>
      <c r="CN1081" s="93"/>
      <c r="CO1081" s="93"/>
      <c r="CP1081" s="93"/>
      <c r="CQ1081" s="93"/>
      <c r="CR1081" s="93"/>
      <c r="CS1081" s="93"/>
      <c r="CT1081" s="93"/>
      <c r="CU1081" s="93"/>
      <c r="CV1081" s="93"/>
      <c r="CW1081" s="93"/>
      <c r="CX1081" s="93"/>
      <c r="CY1081" s="93"/>
      <c r="CZ1081" s="93"/>
      <c r="DA1081" s="93"/>
      <c r="DB1081" s="93"/>
      <c r="DC1081" s="93"/>
      <c r="DD1081" s="93"/>
      <c r="DE1081" s="93"/>
      <c r="DF1081" s="93"/>
      <c r="DG1081" s="93"/>
      <c r="DH1081" s="93"/>
      <c r="DI1081" s="93"/>
      <c r="DJ1081" s="93"/>
      <c r="DK1081" s="93"/>
      <c r="DL1081" s="93"/>
      <c r="DM1081" s="93"/>
      <c r="DN1081" s="93"/>
      <c r="DO1081" s="93"/>
      <c r="DP1081" s="93"/>
      <c r="DQ1081" s="93"/>
      <c r="DR1081" s="93"/>
      <c r="DS1081" s="93"/>
      <c r="DT1081" s="93"/>
      <c r="DU1081" s="1"/>
      <c r="DV1081" s="1"/>
    </row>
    <row r="1082" spans="1:126" ht="4.2" customHeight="1">
      <c r="A1082" s="1"/>
      <c r="B1082" s="1"/>
      <c r="C1082" s="1"/>
      <c r="D1082" s="1"/>
      <c r="E1082" s="378"/>
      <c r="F1082" s="378"/>
      <c r="G1082" s="378"/>
      <c r="H1082" s="378"/>
      <c r="I1082" s="378"/>
      <c r="J1082" s="378"/>
      <c r="K1082" s="378"/>
      <c r="L1082" s="378"/>
      <c r="M1082" s="379"/>
      <c r="N1082" s="378"/>
      <c r="O1082" s="378"/>
      <c r="P1082" s="379"/>
      <c r="Q1082" s="378"/>
      <c r="R1082" s="1"/>
      <c r="S1082" s="5"/>
      <c r="T1082" s="7"/>
      <c r="U1082" s="23"/>
      <c r="V1082" s="1"/>
      <c r="W1082" s="380"/>
      <c r="X1082" s="10"/>
      <c r="Y1082" s="45"/>
      <c r="Z1082" s="92"/>
      <c r="AA1082" s="381"/>
      <c r="AB1082" s="381"/>
      <c r="AC1082" s="381"/>
      <c r="AD1082" s="381"/>
      <c r="AE1082" s="381"/>
      <c r="AF1082" s="381"/>
      <c r="AG1082" s="381"/>
      <c r="AH1082" s="381"/>
      <c r="AI1082" s="381"/>
      <c r="AJ1082" s="381"/>
      <c r="AK1082" s="381"/>
      <c r="AL1082" s="381"/>
      <c r="AM1082" s="381"/>
      <c r="AN1082" s="381"/>
      <c r="AO1082" s="381"/>
      <c r="AP1082" s="381"/>
      <c r="AQ1082" s="381"/>
      <c r="AR1082" s="381"/>
      <c r="AS1082" s="381"/>
      <c r="AT1082" s="381"/>
      <c r="AU1082" s="381"/>
      <c r="AV1082" s="381"/>
      <c r="AW1082" s="381"/>
      <c r="AX1082" s="381"/>
      <c r="AY1082" s="381"/>
      <c r="AZ1082" s="381"/>
      <c r="BA1082" s="381"/>
      <c r="BB1082" s="381"/>
      <c r="BC1082" s="381"/>
      <c r="BD1082" s="381"/>
      <c r="BE1082" s="381"/>
      <c r="BF1082" s="381"/>
      <c r="BG1082" s="381"/>
      <c r="BH1082" s="381"/>
      <c r="BI1082" s="381"/>
      <c r="BJ1082" s="381"/>
      <c r="BK1082" s="381"/>
      <c r="BL1082" s="381"/>
      <c r="BM1082" s="381"/>
      <c r="BN1082" s="381"/>
      <c r="BO1082" s="381"/>
      <c r="BP1082" s="381"/>
      <c r="BQ1082" s="381"/>
      <c r="BR1082" s="381"/>
      <c r="BS1082" s="381"/>
      <c r="BT1082" s="381"/>
      <c r="BU1082" s="381"/>
      <c r="BV1082" s="381"/>
      <c r="BW1082" s="381"/>
      <c r="BX1082" s="381"/>
      <c r="BY1082" s="381"/>
      <c r="BZ1082" s="381"/>
      <c r="CA1082" s="381"/>
      <c r="CB1082" s="381"/>
      <c r="CC1082" s="381"/>
      <c r="CD1082" s="381"/>
      <c r="CE1082" s="381"/>
      <c r="CF1082" s="381"/>
      <c r="CG1082" s="381"/>
      <c r="CH1082" s="381"/>
      <c r="CI1082" s="381"/>
      <c r="CJ1082" s="381"/>
      <c r="CK1082" s="381"/>
      <c r="CL1082" s="381"/>
      <c r="CM1082" s="381"/>
      <c r="CN1082" s="381"/>
      <c r="CO1082" s="381"/>
      <c r="CP1082" s="381"/>
      <c r="CQ1082" s="381"/>
      <c r="CR1082" s="381"/>
      <c r="CS1082" s="381"/>
      <c r="CT1082" s="381"/>
      <c r="CU1082" s="381"/>
      <c r="CV1082" s="381"/>
      <c r="CW1082" s="381"/>
      <c r="CX1082" s="381"/>
      <c r="CY1082" s="381"/>
      <c r="CZ1082" s="381"/>
      <c r="DA1082" s="381"/>
      <c r="DB1082" s="381"/>
      <c r="DC1082" s="381"/>
      <c r="DD1082" s="381"/>
      <c r="DE1082" s="381"/>
      <c r="DF1082" s="381"/>
      <c r="DG1082" s="381"/>
      <c r="DH1082" s="381"/>
      <c r="DI1082" s="381"/>
      <c r="DJ1082" s="381"/>
      <c r="DK1082" s="381"/>
      <c r="DL1082" s="381"/>
      <c r="DM1082" s="381"/>
      <c r="DN1082" s="381"/>
      <c r="DO1082" s="381"/>
      <c r="DP1082" s="381"/>
      <c r="DQ1082" s="381"/>
      <c r="DR1082" s="381"/>
      <c r="DS1082" s="381"/>
      <c r="DT1082" s="381"/>
      <c r="DU1082" s="1"/>
      <c r="DV1082" s="1"/>
    </row>
    <row r="1083" spans="1:126" ht="7.2" customHeight="1">
      <c r="A1083" s="1"/>
      <c r="B1083" s="1"/>
      <c r="C1083" s="1"/>
      <c r="D1083" s="1"/>
      <c r="E1083" s="261"/>
      <c r="F1083" s="47"/>
      <c r="G1083" s="229"/>
      <c r="H1083" s="1"/>
      <c r="I1083" s="1"/>
      <c r="J1083" s="1"/>
      <c r="K1083" s="1"/>
      <c r="L1083" s="1"/>
      <c r="M1083" s="5"/>
      <c r="N1083" s="1"/>
      <c r="O1083" s="1"/>
      <c r="P1083" s="5"/>
      <c r="Q1083" s="1"/>
      <c r="R1083" s="1"/>
      <c r="S1083" s="5"/>
      <c r="T1083" s="7"/>
      <c r="U1083" s="23"/>
      <c r="V1083" s="1"/>
      <c r="W1083" s="11"/>
      <c r="X1083" s="10"/>
      <c r="Y1083" s="45"/>
      <c r="Z1083" s="92"/>
      <c r="AA1083" s="93"/>
      <c r="AB1083" s="93"/>
      <c r="AC1083" s="93"/>
      <c r="AD1083" s="93"/>
      <c r="AE1083" s="93"/>
      <c r="AF1083" s="93"/>
      <c r="AG1083" s="93"/>
      <c r="AH1083" s="93"/>
      <c r="AI1083" s="93"/>
      <c r="AJ1083" s="93"/>
      <c r="AK1083" s="93"/>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c r="BF1083" s="93"/>
      <c r="BG1083" s="93"/>
      <c r="BH1083" s="93"/>
      <c r="BI1083" s="93"/>
      <c r="BJ1083" s="93"/>
      <c r="BK1083" s="93"/>
      <c r="BL1083" s="93"/>
      <c r="BM1083" s="93"/>
      <c r="BN1083" s="93"/>
      <c r="BO1083" s="93"/>
      <c r="BP1083" s="93"/>
      <c r="BQ1083" s="93"/>
      <c r="BR1083" s="93"/>
      <c r="BS1083" s="93"/>
      <c r="BT1083" s="93"/>
      <c r="BU1083" s="93"/>
      <c r="BV1083" s="93"/>
      <c r="BW1083" s="93"/>
      <c r="BX1083" s="93"/>
      <c r="BY1083" s="93"/>
      <c r="BZ1083" s="93"/>
      <c r="CA1083" s="93"/>
      <c r="CB1083" s="93"/>
      <c r="CC1083" s="93"/>
      <c r="CD1083" s="93"/>
      <c r="CE1083" s="93"/>
      <c r="CF1083" s="93"/>
      <c r="CG1083" s="93"/>
      <c r="CH1083" s="93"/>
      <c r="CI1083" s="93"/>
      <c r="CJ1083" s="93"/>
      <c r="CK1083" s="93"/>
      <c r="CL1083" s="93"/>
      <c r="CM1083" s="93"/>
      <c r="CN1083" s="93"/>
      <c r="CO1083" s="93"/>
      <c r="CP1083" s="93"/>
      <c r="CQ1083" s="93"/>
      <c r="CR1083" s="93"/>
      <c r="CS1083" s="93"/>
      <c r="CT1083" s="93"/>
      <c r="CU1083" s="93"/>
      <c r="CV1083" s="93"/>
      <c r="CW1083" s="93"/>
      <c r="CX1083" s="93"/>
      <c r="CY1083" s="93"/>
      <c r="CZ1083" s="93"/>
      <c r="DA1083" s="93"/>
      <c r="DB1083" s="93"/>
      <c r="DC1083" s="93"/>
      <c r="DD1083" s="93"/>
      <c r="DE1083" s="93"/>
      <c r="DF1083" s="93"/>
      <c r="DG1083" s="93"/>
      <c r="DH1083" s="93"/>
      <c r="DI1083" s="93"/>
      <c r="DJ1083" s="93"/>
      <c r="DK1083" s="93"/>
      <c r="DL1083" s="93"/>
      <c r="DM1083" s="93"/>
      <c r="DN1083" s="93"/>
      <c r="DO1083" s="93"/>
      <c r="DP1083" s="93"/>
      <c r="DQ1083" s="93"/>
      <c r="DR1083" s="93"/>
      <c r="DS1083" s="93"/>
      <c r="DT1083" s="93"/>
      <c r="DU1083" s="1"/>
      <c r="DV1083" s="1"/>
    </row>
    <row r="1084" spans="1:126" ht="12.6" thickBot="1">
      <c r="A1084" s="1"/>
      <c r="B1084" s="242" t="s">
        <v>124</v>
      </c>
      <c r="C1084" s="197"/>
      <c r="D1084" s="196"/>
      <c r="E1084" s="261"/>
      <c r="F1084" s="47"/>
      <c r="G1084" s="383"/>
      <c r="H1084" s="384"/>
      <c r="I1084" s="385" t="str">
        <f>$I$1044</f>
        <v>общий пост. расход, укажите сумму в месяц с ндс</v>
      </c>
      <c r="J1084" s="384"/>
      <c r="K1084" s="384"/>
      <c r="L1084" s="384"/>
      <c r="M1084" s="607" t="s">
        <v>6</v>
      </c>
      <c r="N1084" s="608"/>
      <c r="O1084" s="1"/>
      <c r="P1084" s="5"/>
      <c r="Q1084" s="1" t="s">
        <v>25</v>
      </c>
      <c r="R1084" s="1"/>
      <c r="S1084" s="5" t="s">
        <v>6</v>
      </c>
      <c r="T1084" s="202"/>
      <c r="U1084" s="23"/>
      <c r="V1084" s="1"/>
      <c r="W1084" s="11"/>
      <c r="X1084" s="10"/>
      <c r="Y1084" s="45"/>
      <c r="Z1084" s="92"/>
      <c r="AA1084" s="580" t="str">
        <f>IF(AA1086=1,"1-ый мес. расхода","")</f>
        <v/>
      </c>
      <c r="AB1084" s="580" t="str">
        <f t="shared" ref="AB1084:CM1084" si="2746">IF(AB1086=1,"1-ый мес. расхода","")</f>
        <v/>
      </c>
      <c r="AC1084" s="580" t="str">
        <f t="shared" si="2746"/>
        <v/>
      </c>
      <c r="AD1084" s="580" t="str">
        <f t="shared" si="2746"/>
        <v/>
      </c>
      <c r="AE1084" s="580" t="str">
        <f t="shared" si="2746"/>
        <v/>
      </c>
      <c r="AF1084" s="580" t="str">
        <f t="shared" si="2746"/>
        <v/>
      </c>
      <c r="AG1084" s="580" t="str">
        <f t="shared" si="2746"/>
        <v/>
      </c>
      <c r="AH1084" s="580" t="str">
        <f t="shared" si="2746"/>
        <v/>
      </c>
      <c r="AI1084" s="580" t="str">
        <f t="shared" si="2746"/>
        <v/>
      </c>
      <c r="AJ1084" s="580" t="str">
        <f t="shared" si="2746"/>
        <v/>
      </c>
      <c r="AK1084" s="580" t="str">
        <f t="shared" si="2746"/>
        <v/>
      </c>
      <c r="AL1084" s="580" t="str">
        <f t="shared" si="2746"/>
        <v/>
      </c>
      <c r="AM1084" s="580" t="str">
        <f t="shared" si="2746"/>
        <v/>
      </c>
      <c r="AN1084" s="580" t="str">
        <f t="shared" si="2746"/>
        <v/>
      </c>
      <c r="AO1084" s="580" t="str">
        <f t="shared" si="2746"/>
        <v/>
      </c>
      <c r="AP1084" s="580" t="str">
        <f t="shared" si="2746"/>
        <v/>
      </c>
      <c r="AQ1084" s="580" t="str">
        <f t="shared" si="2746"/>
        <v/>
      </c>
      <c r="AR1084" s="580" t="str">
        <f t="shared" si="2746"/>
        <v/>
      </c>
      <c r="AS1084" s="580" t="str">
        <f t="shared" si="2746"/>
        <v/>
      </c>
      <c r="AT1084" s="580" t="str">
        <f t="shared" si="2746"/>
        <v/>
      </c>
      <c r="AU1084" s="580" t="str">
        <f t="shared" si="2746"/>
        <v/>
      </c>
      <c r="AV1084" s="580" t="str">
        <f t="shared" si="2746"/>
        <v/>
      </c>
      <c r="AW1084" s="580" t="str">
        <f t="shared" si="2746"/>
        <v/>
      </c>
      <c r="AX1084" s="580" t="str">
        <f t="shared" si="2746"/>
        <v/>
      </c>
      <c r="AY1084" s="580" t="str">
        <f t="shared" si="2746"/>
        <v/>
      </c>
      <c r="AZ1084" s="580" t="str">
        <f t="shared" si="2746"/>
        <v/>
      </c>
      <c r="BA1084" s="580" t="str">
        <f t="shared" si="2746"/>
        <v/>
      </c>
      <c r="BB1084" s="580" t="str">
        <f t="shared" si="2746"/>
        <v/>
      </c>
      <c r="BC1084" s="580" t="str">
        <f t="shared" si="2746"/>
        <v/>
      </c>
      <c r="BD1084" s="580" t="str">
        <f t="shared" si="2746"/>
        <v/>
      </c>
      <c r="BE1084" s="580" t="str">
        <f t="shared" si="2746"/>
        <v/>
      </c>
      <c r="BF1084" s="580" t="str">
        <f t="shared" si="2746"/>
        <v/>
      </c>
      <c r="BG1084" s="580" t="str">
        <f t="shared" si="2746"/>
        <v/>
      </c>
      <c r="BH1084" s="580" t="str">
        <f t="shared" si="2746"/>
        <v/>
      </c>
      <c r="BI1084" s="580" t="str">
        <f t="shared" si="2746"/>
        <v/>
      </c>
      <c r="BJ1084" s="580" t="str">
        <f t="shared" si="2746"/>
        <v/>
      </c>
      <c r="BK1084" s="580" t="str">
        <f t="shared" si="2746"/>
        <v/>
      </c>
      <c r="BL1084" s="580" t="str">
        <f t="shared" si="2746"/>
        <v/>
      </c>
      <c r="BM1084" s="580" t="str">
        <f t="shared" si="2746"/>
        <v/>
      </c>
      <c r="BN1084" s="580" t="str">
        <f t="shared" si="2746"/>
        <v/>
      </c>
      <c r="BO1084" s="580" t="str">
        <f t="shared" si="2746"/>
        <v/>
      </c>
      <c r="BP1084" s="580" t="str">
        <f t="shared" si="2746"/>
        <v/>
      </c>
      <c r="BQ1084" s="580" t="str">
        <f t="shared" si="2746"/>
        <v/>
      </c>
      <c r="BR1084" s="580" t="str">
        <f t="shared" si="2746"/>
        <v/>
      </c>
      <c r="BS1084" s="580" t="str">
        <f t="shared" si="2746"/>
        <v/>
      </c>
      <c r="BT1084" s="580" t="str">
        <f t="shared" si="2746"/>
        <v/>
      </c>
      <c r="BU1084" s="580" t="str">
        <f t="shared" si="2746"/>
        <v/>
      </c>
      <c r="BV1084" s="580" t="str">
        <f t="shared" si="2746"/>
        <v/>
      </c>
      <c r="BW1084" s="580" t="str">
        <f t="shared" si="2746"/>
        <v/>
      </c>
      <c r="BX1084" s="580" t="str">
        <f t="shared" si="2746"/>
        <v/>
      </c>
      <c r="BY1084" s="580" t="str">
        <f t="shared" si="2746"/>
        <v/>
      </c>
      <c r="BZ1084" s="580" t="str">
        <f t="shared" si="2746"/>
        <v/>
      </c>
      <c r="CA1084" s="580" t="str">
        <f t="shared" si="2746"/>
        <v/>
      </c>
      <c r="CB1084" s="580" t="str">
        <f t="shared" si="2746"/>
        <v/>
      </c>
      <c r="CC1084" s="580" t="str">
        <f t="shared" si="2746"/>
        <v/>
      </c>
      <c r="CD1084" s="580" t="str">
        <f t="shared" si="2746"/>
        <v/>
      </c>
      <c r="CE1084" s="580" t="str">
        <f t="shared" si="2746"/>
        <v/>
      </c>
      <c r="CF1084" s="580" t="str">
        <f t="shared" si="2746"/>
        <v/>
      </c>
      <c r="CG1084" s="580" t="str">
        <f t="shared" si="2746"/>
        <v/>
      </c>
      <c r="CH1084" s="580" t="str">
        <f t="shared" si="2746"/>
        <v/>
      </c>
      <c r="CI1084" s="580" t="str">
        <f t="shared" si="2746"/>
        <v/>
      </c>
      <c r="CJ1084" s="580" t="str">
        <f t="shared" si="2746"/>
        <v/>
      </c>
      <c r="CK1084" s="580" t="str">
        <f t="shared" si="2746"/>
        <v/>
      </c>
      <c r="CL1084" s="580" t="str">
        <f t="shared" si="2746"/>
        <v/>
      </c>
      <c r="CM1084" s="580" t="str">
        <f t="shared" si="2746"/>
        <v/>
      </c>
      <c r="CN1084" s="580" t="str">
        <f t="shared" ref="CN1084:DT1084" si="2747">IF(CN1086=1,"1-ый мес. расхода","")</f>
        <v/>
      </c>
      <c r="CO1084" s="580" t="str">
        <f t="shared" si="2747"/>
        <v/>
      </c>
      <c r="CP1084" s="580" t="str">
        <f t="shared" si="2747"/>
        <v/>
      </c>
      <c r="CQ1084" s="580" t="str">
        <f t="shared" si="2747"/>
        <v/>
      </c>
      <c r="CR1084" s="580" t="str">
        <f t="shared" si="2747"/>
        <v/>
      </c>
      <c r="CS1084" s="580" t="str">
        <f t="shared" si="2747"/>
        <v/>
      </c>
      <c r="CT1084" s="580" t="str">
        <f t="shared" si="2747"/>
        <v/>
      </c>
      <c r="CU1084" s="580" t="str">
        <f t="shared" si="2747"/>
        <v/>
      </c>
      <c r="CV1084" s="580" t="str">
        <f t="shared" si="2747"/>
        <v/>
      </c>
      <c r="CW1084" s="580" t="str">
        <f t="shared" si="2747"/>
        <v/>
      </c>
      <c r="CX1084" s="580" t="str">
        <f t="shared" si="2747"/>
        <v/>
      </c>
      <c r="CY1084" s="580" t="str">
        <f t="shared" si="2747"/>
        <v/>
      </c>
      <c r="CZ1084" s="580" t="str">
        <f t="shared" si="2747"/>
        <v/>
      </c>
      <c r="DA1084" s="580" t="str">
        <f t="shared" si="2747"/>
        <v/>
      </c>
      <c r="DB1084" s="580" t="str">
        <f t="shared" si="2747"/>
        <v/>
      </c>
      <c r="DC1084" s="580" t="str">
        <f t="shared" si="2747"/>
        <v/>
      </c>
      <c r="DD1084" s="580" t="str">
        <f t="shared" si="2747"/>
        <v/>
      </c>
      <c r="DE1084" s="580" t="str">
        <f t="shared" si="2747"/>
        <v/>
      </c>
      <c r="DF1084" s="580" t="str">
        <f t="shared" si="2747"/>
        <v/>
      </c>
      <c r="DG1084" s="580" t="str">
        <f t="shared" si="2747"/>
        <v/>
      </c>
      <c r="DH1084" s="580" t="str">
        <f t="shared" si="2747"/>
        <v/>
      </c>
      <c r="DI1084" s="580" t="str">
        <f t="shared" si="2747"/>
        <v/>
      </c>
      <c r="DJ1084" s="580" t="str">
        <f t="shared" si="2747"/>
        <v/>
      </c>
      <c r="DK1084" s="580" t="str">
        <f t="shared" si="2747"/>
        <v/>
      </c>
      <c r="DL1084" s="580" t="str">
        <f t="shared" si="2747"/>
        <v/>
      </c>
      <c r="DM1084" s="580" t="str">
        <f t="shared" si="2747"/>
        <v/>
      </c>
      <c r="DN1084" s="580" t="str">
        <f t="shared" si="2747"/>
        <v/>
      </c>
      <c r="DO1084" s="580" t="str">
        <f t="shared" si="2747"/>
        <v/>
      </c>
      <c r="DP1084" s="580" t="str">
        <f t="shared" si="2747"/>
        <v/>
      </c>
      <c r="DQ1084" s="580" t="str">
        <f t="shared" si="2747"/>
        <v/>
      </c>
      <c r="DR1084" s="580" t="str">
        <f t="shared" si="2747"/>
        <v/>
      </c>
      <c r="DS1084" s="580" t="str">
        <f t="shared" si="2747"/>
        <v/>
      </c>
      <c r="DT1084" s="580" t="str">
        <f t="shared" si="2747"/>
        <v/>
      </c>
      <c r="DU1084" s="1"/>
      <c r="DV1084" s="1"/>
    </row>
    <row r="1085" spans="1:126" ht="4.2" customHeight="1" thickTop="1">
      <c r="A1085" s="1"/>
      <c r="B1085" s="1"/>
      <c r="C1085" s="1"/>
      <c r="D1085" s="1"/>
      <c r="E1085" s="261"/>
      <c r="F1085" s="47"/>
      <c r="G1085" s="382"/>
      <c r="H1085" s="378"/>
      <c r="I1085" s="378"/>
      <c r="J1085" s="378"/>
      <c r="K1085" s="378"/>
      <c r="L1085" s="378"/>
      <c r="M1085" s="379"/>
      <c r="N1085" s="387"/>
      <c r="O1085" s="1"/>
      <c r="P1085" s="5"/>
      <c r="Q1085" s="1"/>
      <c r="R1085" s="1"/>
      <c r="S1085" s="5"/>
      <c r="T1085" s="7"/>
      <c r="U1085" s="23"/>
      <c r="V1085" s="1"/>
      <c r="W1085" s="11"/>
      <c r="X1085" s="10"/>
      <c r="Y1085" s="45"/>
      <c r="Z1085" s="92"/>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c r="BG1085" s="93"/>
      <c r="BH1085" s="93"/>
      <c r="BI1085" s="93"/>
      <c r="BJ1085" s="93"/>
      <c r="BK1085" s="93"/>
      <c r="BL1085" s="93"/>
      <c r="BM1085" s="93"/>
      <c r="BN1085" s="93"/>
      <c r="BO1085" s="93"/>
      <c r="BP1085" s="93"/>
      <c r="BQ1085" s="93"/>
      <c r="BR1085" s="93"/>
      <c r="BS1085" s="93"/>
      <c r="BT1085" s="93"/>
      <c r="BU1085" s="93"/>
      <c r="BV1085" s="93"/>
      <c r="BW1085" s="93"/>
      <c r="BX1085" s="93"/>
      <c r="BY1085" s="93"/>
      <c r="BZ1085" s="93"/>
      <c r="CA1085" s="93"/>
      <c r="CB1085" s="93"/>
      <c r="CC1085" s="93"/>
      <c r="CD1085" s="93"/>
      <c r="CE1085" s="93"/>
      <c r="CF1085" s="93"/>
      <c r="CG1085" s="93"/>
      <c r="CH1085" s="93"/>
      <c r="CI1085" s="93"/>
      <c r="CJ1085" s="93"/>
      <c r="CK1085" s="93"/>
      <c r="CL1085" s="93"/>
      <c r="CM1085" s="93"/>
      <c r="CN1085" s="93"/>
      <c r="CO1085" s="93"/>
      <c r="CP1085" s="93"/>
      <c r="CQ1085" s="93"/>
      <c r="CR1085" s="93"/>
      <c r="CS1085" s="93"/>
      <c r="CT1085" s="93"/>
      <c r="CU1085" s="93"/>
      <c r="CV1085" s="93"/>
      <c r="CW1085" s="93"/>
      <c r="CX1085" s="93"/>
      <c r="CY1085" s="93"/>
      <c r="CZ1085" s="93"/>
      <c r="DA1085" s="93"/>
      <c r="DB1085" s="93"/>
      <c r="DC1085" s="93"/>
      <c r="DD1085" s="93"/>
      <c r="DE1085" s="93"/>
      <c r="DF1085" s="93"/>
      <c r="DG1085" s="93"/>
      <c r="DH1085" s="93"/>
      <c r="DI1085" s="93"/>
      <c r="DJ1085" s="93"/>
      <c r="DK1085" s="93"/>
      <c r="DL1085" s="93"/>
      <c r="DM1085" s="93"/>
      <c r="DN1085" s="93"/>
      <c r="DO1085" s="93"/>
      <c r="DP1085" s="93"/>
      <c r="DQ1085" s="93"/>
      <c r="DR1085" s="93"/>
      <c r="DS1085" s="93"/>
      <c r="DT1085" s="93"/>
      <c r="DU1085" s="1"/>
      <c r="DV1085" s="1"/>
    </row>
    <row r="1086" spans="1:126" s="22" customFormat="1">
      <c r="A1086" s="18"/>
      <c r="B1086" s="5"/>
      <c r="C1086" s="33" t="str">
        <f>$C$220</f>
        <v>месяц старта расхода</v>
      </c>
      <c r="D1086" s="196"/>
      <c r="E1086" s="267"/>
      <c r="F1086" s="51"/>
      <c r="G1086" s="230"/>
      <c r="H1086" s="18"/>
      <c r="I1086" s="18"/>
      <c r="J1086" s="5" t="s">
        <v>6</v>
      </c>
      <c r="K1086" s="578"/>
      <c r="L1086" s="23" t="s">
        <v>7</v>
      </c>
      <c r="M1086" s="19"/>
      <c r="N1086" s="196" t="s">
        <v>140</v>
      </c>
      <c r="O1086" s="18"/>
      <c r="P1086" s="19"/>
      <c r="Q1086" s="18" t="s">
        <v>12</v>
      </c>
      <c r="R1086" s="18"/>
      <c r="S1086" s="19" t="s">
        <v>6</v>
      </c>
      <c r="T1086" s="204"/>
      <c r="U1086" s="25" t="s">
        <v>7</v>
      </c>
      <c r="V1086" s="18"/>
      <c r="W1086" s="20"/>
      <c r="X1086" s="21"/>
      <c r="Y1086" s="46"/>
      <c r="Z1086" s="95"/>
      <c r="AA1086" s="581" t="str">
        <f>IF(AA1088="","",IF(AND(Z1088="",AA1088&lt;&gt;""),1,Z1086+1))</f>
        <v/>
      </c>
      <c r="AB1086" s="581" t="str">
        <f t="shared" ref="AB1086:CM1086" si="2748">IF(AB1088="","",IF(AND(AA1088="",AB1088&lt;&gt;""),1,AA1086+1))</f>
        <v/>
      </c>
      <c r="AC1086" s="581" t="str">
        <f t="shared" si="2748"/>
        <v/>
      </c>
      <c r="AD1086" s="581" t="str">
        <f t="shared" si="2748"/>
        <v/>
      </c>
      <c r="AE1086" s="581" t="str">
        <f t="shared" si="2748"/>
        <v/>
      </c>
      <c r="AF1086" s="581" t="str">
        <f t="shared" si="2748"/>
        <v/>
      </c>
      <c r="AG1086" s="581" t="str">
        <f t="shared" si="2748"/>
        <v/>
      </c>
      <c r="AH1086" s="581" t="str">
        <f t="shared" si="2748"/>
        <v/>
      </c>
      <c r="AI1086" s="581" t="str">
        <f t="shared" si="2748"/>
        <v/>
      </c>
      <c r="AJ1086" s="581" t="str">
        <f t="shared" si="2748"/>
        <v/>
      </c>
      <c r="AK1086" s="581" t="str">
        <f t="shared" si="2748"/>
        <v/>
      </c>
      <c r="AL1086" s="581" t="str">
        <f t="shared" si="2748"/>
        <v/>
      </c>
      <c r="AM1086" s="581" t="str">
        <f t="shared" si="2748"/>
        <v/>
      </c>
      <c r="AN1086" s="581" t="str">
        <f t="shared" si="2748"/>
        <v/>
      </c>
      <c r="AO1086" s="581" t="str">
        <f t="shared" si="2748"/>
        <v/>
      </c>
      <c r="AP1086" s="581" t="str">
        <f t="shared" si="2748"/>
        <v/>
      </c>
      <c r="AQ1086" s="581" t="str">
        <f t="shared" si="2748"/>
        <v/>
      </c>
      <c r="AR1086" s="581" t="str">
        <f t="shared" si="2748"/>
        <v/>
      </c>
      <c r="AS1086" s="581" t="str">
        <f t="shared" si="2748"/>
        <v/>
      </c>
      <c r="AT1086" s="581" t="str">
        <f t="shared" si="2748"/>
        <v/>
      </c>
      <c r="AU1086" s="581" t="str">
        <f t="shared" si="2748"/>
        <v/>
      </c>
      <c r="AV1086" s="581" t="str">
        <f t="shared" si="2748"/>
        <v/>
      </c>
      <c r="AW1086" s="581" t="str">
        <f t="shared" si="2748"/>
        <v/>
      </c>
      <c r="AX1086" s="581" t="str">
        <f t="shared" si="2748"/>
        <v/>
      </c>
      <c r="AY1086" s="581" t="str">
        <f t="shared" si="2748"/>
        <v/>
      </c>
      <c r="AZ1086" s="581" t="str">
        <f t="shared" si="2748"/>
        <v/>
      </c>
      <c r="BA1086" s="581" t="str">
        <f t="shared" si="2748"/>
        <v/>
      </c>
      <c r="BB1086" s="581" t="str">
        <f t="shared" si="2748"/>
        <v/>
      </c>
      <c r="BC1086" s="581" t="str">
        <f t="shared" si="2748"/>
        <v/>
      </c>
      <c r="BD1086" s="581" t="str">
        <f t="shared" si="2748"/>
        <v/>
      </c>
      <c r="BE1086" s="581" t="str">
        <f t="shared" si="2748"/>
        <v/>
      </c>
      <c r="BF1086" s="581" t="str">
        <f t="shared" si="2748"/>
        <v/>
      </c>
      <c r="BG1086" s="581" t="str">
        <f t="shared" si="2748"/>
        <v/>
      </c>
      <c r="BH1086" s="581" t="str">
        <f t="shared" si="2748"/>
        <v/>
      </c>
      <c r="BI1086" s="581" t="str">
        <f t="shared" si="2748"/>
        <v/>
      </c>
      <c r="BJ1086" s="581" t="str">
        <f t="shared" si="2748"/>
        <v/>
      </c>
      <c r="BK1086" s="581" t="str">
        <f t="shared" si="2748"/>
        <v/>
      </c>
      <c r="BL1086" s="581" t="str">
        <f t="shared" si="2748"/>
        <v/>
      </c>
      <c r="BM1086" s="581" t="str">
        <f t="shared" si="2748"/>
        <v/>
      </c>
      <c r="BN1086" s="581" t="str">
        <f t="shared" si="2748"/>
        <v/>
      </c>
      <c r="BO1086" s="581" t="str">
        <f t="shared" si="2748"/>
        <v/>
      </c>
      <c r="BP1086" s="581" t="str">
        <f t="shared" si="2748"/>
        <v/>
      </c>
      <c r="BQ1086" s="581" t="str">
        <f t="shared" si="2748"/>
        <v/>
      </c>
      <c r="BR1086" s="581" t="str">
        <f t="shared" si="2748"/>
        <v/>
      </c>
      <c r="BS1086" s="581" t="str">
        <f t="shared" si="2748"/>
        <v/>
      </c>
      <c r="BT1086" s="581" t="str">
        <f t="shared" si="2748"/>
        <v/>
      </c>
      <c r="BU1086" s="581" t="str">
        <f t="shared" si="2748"/>
        <v/>
      </c>
      <c r="BV1086" s="581" t="str">
        <f t="shared" si="2748"/>
        <v/>
      </c>
      <c r="BW1086" s="581" t="str">
        <f t="shared" si="2748"/>
        <v/>
      </c>
      <c r="BX1086" s="581" t="str">
        <f t="shared" si="2748"/>
        <v/>
      </c>
      <c r="BY1086" s="581" t="str">
        <f t="shared" si="2748"/>
        <v/>
      </c>
      <c r="BZ1086" s="581" t="str">
        <f t="shared" si="2748"/>
        <v/>
      </c>
      <c r="CA1086" s="581" t="str">
        <f t="shared" si="2748"/>
        <v/>
      </c>
      <c r="CB1086" s="581" t="str">
        <f t="shared" si="2748"/>
        <v/>
      </c>
      <c r="CC1086" s="581" t="str">
        <f t="shared" si="2748"/>
        <v/>
      </c>
      <c r="CD1086" s="581" t="str">
        <f t="shared" si="2748"/>
        <v/>
      </c>
      <c r="CE1086" s="581" t="str">
        <f t="shared" si="2748"/>
        <v/>
      </c>
      <c r="CF1086" s="581" t="str">
        <f t="shared" si="2748"/>
        <v/>
      </c>
      <c r="CG1086" s="581" t="str">
        <f t="shared" si="2748"/>
        <v/>
      </c>
      <c r="CH1086" s="581" t="str">
        <f t="shared" si="2748"/>
        <v/>
      </c>
      <c r="CI1086" s="581" t="str">
        <f t="shared" si="2748"/>
        <v/>
      </c>
      <c r="CJ1086" s="581" t="str">
        <f t="shared" si="2748"/>
        <v/>
      </c>
      <c r="CK1086" s="581" t="str">
        <f t="shared" si="2748"/>
        <v/>
      </c>
      <c r="CL1086" s="581" t="str">
        <f t="shared" si="2748"/>
        <v/>
      </c>
      <c r="CM1086" s="581" t="str">
        <f t="shared" si="2748"/>
        <v/>
      </c>
      <c r="CN1086" s="581" t="str">
        <f t="shared" ref="CN1086:DT1086" si="2749">IF(CN1088="","",IF(AND(CM1088="",CN1088&lt;&gt;""),1,CM1086+1))</f>
        <v/>
      </c>
      <c r="CO1086" s="581" t="str">
        <f t="shared" si="2749"/>
        <v/>
      </c>
      <c r="CP1086" s="581" t="str">
        <f t="shared" si="2749"/>
        <v/>
      </c>
      <c r="CQ1086" s="581" t="str">
        <f t="shared" si="2749"/>
        <v/>
      </c>
      <c r="CR1086" s="581" t="str">
        <f t="shared" si="2749"/>
        <v/>
      </c>
      <c r="CS1086" s="581" t="str">
        <f t="shared" si="2749"/>
        <v/>
      </c>
      <c r="CT1086" s="581" t="str">
        <f t="shared" si="2749"/>
        <v/>
      </c>
      <c r="CU1086" s="581" t="str">
        <f t="shared" si="2749"/>
        <v/>
      </c>
      <c r="CV1086" s="581" t="str">
        <f t="shared" si="2749"/>
        <v/>
      </c>
      <c r="CW1086" s="581" t="str">
        <f t="shared" si="2749"/>
        <v/>
      </c>
      <c r="CX1086" s="581" t="str">
        <f t="shared" si="2749"/>
        <v/>
      </c>
      <c r="CY1086" s="581" t="str">
        <f t="shared" si="2749"/>
        <v/>
      </c>
      <c r="CZ1086" s="581" t="str">
        <f t="shared" si="2749"/>
        <v/>
      </c>
      <c r="DA1086" s="581" t="str">
        <f t="shared" si="2749"/>
        <v/>
      </c>
      <c r="DB1086" s="581" t="str">
        <f t="shared" si="2749"/>
        <v/>
      </c>
      <c r="DC1086" s="581" t="str">
        <f t="shared" si="2749"/>
        <v/>
      </c>
      <c r="DD1086" s="581" t="str">
        <f t="shared" si="2749"/>
        <v/>
      </c>
      <c r="DE1086" s="581" t="str">
        <f t="shared" si="2749"/>
        <v/>
      </c>
      <c r="DF1086" s="581" t="str">
        <f t="shared" si="2749"/>
        <v/>
      </c>
      <c r="DG1086" s="581" t="str">
        <f t="shared" si="2749"/>
        <v/>
      </c>
      <c r="DH1086" s="581" t="str">
        <f t="shared" si="2749"/>
        <v/>
      </c>
      <c r="DI1086" s="581" t="str">
        <f t="shared" si="2749"/>
        <v/>
      </c>
      <c r="DJ1086" s="581" t="str">
        <f t="shared" si="2749"/>
        <v/>
      </c>
      <c r="DK1086" s="581" t="str">
        <f t="shared" si="2749"/>
        <v/>
      </c>
      <c r="DL1086" s="581" t="str">
        <f t="shared" si="2749"/>
        <v/>
      </c>
      <c r="DM1086" s="581" t="str">
        <f t="shared" si="2749"/>
        <v/>
      </c>
      <c r="DN1086" s="581" t="str">
        <f t="shared" si="2749"/>
        <v/>
      </c>
      <c r="DO1086" s="581" t="str">
        <f t="shared" si="2749"/>
        <v/>
      </c>
      <c r="DP1086" s="581" t="str">
        <f t="shared" si="2749"/>
        <v/>
      </c>
      <c r="DQ1086" s="581" t="str">
        <f t="shared" si="2749"/>
        <v/>
      </c>
      <c r="DR1086" s="581" t="str">
        <f t="shared" si="2749"/>
        <v/>
      </c>
      <c r="DS1086" s="581" t="str">
        <f t="shared" si="2749"/>
        <v/>
      </c>
      <c r="DT1086" s="581" t="str">
        <f t="shared" si="2749"/>
        <v/>
      </c>
      <c r="DU1086" s="18"/>
      <c r="DV1086" s="18"/>
    </row>
    <row r="1087" spans="1:126" ht="4.2" customHeight="1">
      <c r="A1087" s="1"/>
      <c r="B1087" s="5"/>
      <c r="C1087" s="1"/>
      <c r="D1087" s="1"/>
      <c r="E1087" s="261"/>
      <c r="F1087" s="47"/>
      <c r="G1087" s="229"/>
      <c r="H1087" s="1"/>
      <c r="I1087" s="1"/>
      <c r="J1087" s="1"/>
      <c r="K1087" s="1"/>
      <c r="L1087" s="1"/>
      <c r="M1087" s="5"/>
      <c r="N1087" s="18"/>
      <c r="O1087" s="1"/>
      <c r="P1087" s="5"/>
      <c r="Q1087" s="1"/>
      <c r="R1087" s="1"/>
      <c r="S1087" s="5"/>
      <c r="T1087" s="7"/>
      <c r="U1087" s="23"/>
      <c r="V1087" s="1"/>
      <c r="W1087" s="11"/>
      <c r="X1087" s="10"/>
      <c r="Y1087" s="45"/>
      <c r="Z1087" s="92"/>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3"/>
      <c r="BU1087" s="93"/>
      <c r="BV1087" s="93"/>
      <c r="BW1087" s="93"/>
      <c r="BX1087" s="93"/>
      <c r="BY1087" s="93"/>
      <c r="BZ1087" s="93"/>
      <c r="CA1087" s="93"/>
      <c r="CB1087" s="93"/>
      <c r="CC1087" s="93"/>
      <c r="CD1087" s="93"/>
      <c r="CE1087" s="93"/>
      <c r="CF1087" s="93"/>
      <c r="CG1087" s="93"/>
      <c r="CH1087" s="93"/>
      <c r="CI1087" s="93"/>
      <c r="CJ1087" s="93"/>
      <c r="CK1087" s="93"/>
      <c r="CL1087" s="93"/>
      <c r="CM1087" s="93"/>
      <c r="CN1087" s="93"/>
      <c r="CO1087" s="93"/>
      <c r="CP1087" s="93"/>
      <c r="CQ1087" s="93"/>
      <c r="CR1087" s="93"/>
      <c r="CS1087" s="93"/>
      <c r="CT1087" s="93"/>
      <c r="CU1087" s="93"/>
      <c r="CV1087" s="93"/>
      <c r="CW1087" s="93"/>
      <c r="CX1087" s="93"/>
      <c r="CY1087" s="93"/>
      <c r="CZ1087" s="93"/>
      <c r="DA1087" s="93"/>
      <c r="DB1087" s="93"/>
      <c r="DC1087" s="93"/>
      <c r="DD1087" s="93"/>
      <c r="DE1087" s="93"/>
      <c r="DF1087" s="93"/>
      <c r="DG1087" s="93"/>
      <c r="DH1087" s="93"/>
      <c r="DI1087" s="93"/>
      <c r="DJ1087" s="93"/>
      <c r="DK1087" s="93"/>
      <c r="DL1087" s="93"/>
      <c r="DM1087" s="93"/>
      <c r="DN1087" s="93"/>
      <c r="DO1087" s="93"/>
      <c r="DP1087" s="93"/>
      <c r="DQ1087" s="93"/>
      <c r="DR1087" s="93"/>
      <c r="DS1087" s="93"/>
      <c r="DT1087" s="93"/>
      <c r="DU1087" s="1"/>
      <c r="DV1087" s="1"/>
    </row>
    <row r="1088" spans="1:126" s="22" customFormat="1">
      <c r="A1088" s="18"/>
      <c r="B1088" s="5"/>
      <c r="C1088" s="33" t="str">
        <f>$C$222</f>
        <v>месяц окончания расхода</v>
      </c>
      <c r="D1088" s="18"/>
      <c r="E1088" s="267"/>
      <c r="F1088" s="51"/>
      <c r="G1088" s="230"/>
      <c r="H1088" s="18"/>
      <c r="I1088" s="18"/>
      <c r="J1088" s="5" t="s">
        <v>6</v>
      </c>
      <c r="K1088" s="578"/>
      <c r="L1088" s="23" t="s">
        <v>7</v>
      </c>
      <c r="M1088" s="19"/>
      <c r="N1088" s="196" t="s">
        <v>142</v>
      </c>
      <c r="O1088" s="18"/>
      <c r="P1088" s="19"/>
      <c r="Q1088" s="18" t="str">
        <f>IF(T1086=справочники!$E$9,"a+qx",IF(T1086=справочники!$E$10,"aq^x",IF(T1086=справочники!$E$11,"a^(1+qx)","??")))</f>
        <v>??</v>
      </c>
      <c r="R1088" s="18"/>
      <c r="S1088" s="19" t="s">
        <v>6</v>
      </c>
      <c r="T1088" s="212"/>
      <c r="U1088" s="25"/>
      <c r="V1088" s="18"/>
      <c r="W1088" s="20"/>
      <c r="X1088" s="21"/>
      <c r="Y1088" s="46"/>
      <c r="Z1088" s="95"/>
      <c r="AA1088" s="582" t="str">
        <f>IF(AND(AA$8&gt;=$K1086,AA$8&lt;=IF(OR($K1088="",$K1088=0),1000000,$K1088)),AA$8,"")</f>
        <v/>
      </c>
      <c r="AB1088" s="582" t="str">
        <f t="shared" ref="AB1088:CM1088" si="2750">IF(AND(AB$8&gt;=$K1086,AB$8&lt;=IF(OR($K1088="",$K1088=0),1000000,$K1088)),AB$8,"")</f>
        <v/>
      </c>
      <c r="AC1088" s="582" t="str">
        <f t="shared" si="2750"/>
        <v/>
      </c>
      <c r="AD1088" s="582" t="str">
        <f t="shared" si="2750"/>
        <v/>
      </c>
      <c r="AE1088" s="582" t="str">
        <f t="shared" si="2750"/>
        <v/>
      </c>
      <c r="AF1088" s="582" t="str">
        <f t="shared" si="2750"/>
        <v/>
      </c>
      <c r="AG1088" s="582" t="str">
        <f t="shared" si="2750"/>
        <v/>
      </c>
      <c r="AH1088" s="582" t="str">
        <f t="shared" si="2750"/>
        <v/>
      </c>
      <c r="AI1088" s="582" t="str">
        <f t="shared" si="2750"/>
        <v/>
      </c>
      <c r="AJ1088" s="582" t="str">
        <f t="shared" si="2750"/>
        <v/>
      </c>
      <c r="AK1088" s="582" t="str">
        <f t="shared" si="2750"/>
        <v/>
      </c>
      <c r="AL1088" s="582" t="str">
        <f t="shared" si="2750"/>
        <v/>
      </c>
      <c r="AM1088" s="582" t="str">
        <f t="shared" si="2750"/>
        <v/>
      </c>
      <c r="AN1088" s="582" t="str">
        <f t="shared" si="2750"/>
        <v/>
      </c>
      <c r="AO1088" s="582" t="str">
        <f t="shared" si="2750"/>
        <v/>
      </c>
      <c r="AP1088" s="582" t="str">
        <f t="shared" si="2750"/>
        <v/>
      </c>
      <c r="AQ1088" s="582" t="str">
        <f t="shared" si="2750"/>
        <v/>
      </c>
      <c r="AR1088" s="582" t="str">
        <f t="shared" si="2750"/>
        <v/>
      </c>
      <c r="AS1088" s="582" t="str">
        <f t="shared" si="2750"/>
        <v/>
      </c>
      <c r="AT1088" s="582" t="str">
        <f t="shared" si="2750"/>
        <v/>
      </c>
      <c r="AU1088" s="582" t="str">
        <f t="shared" si="2750"/>
        <v/>
      </c>
      <c r="AV1088" s="582" t="str">
        <f t="shared" si="2750"/>
        <v/>
      </c>
      <c r="AW1088" s="582" t="str">
        <f t="shared" si="2750"/>
        <v/>
      </c>
      <c r="AX1088" s="582" t="str">
        <f t="shared" si="2750"/>
        <v/>
      </c>
      <c r="AY1088" s="582" t="str">
        <f t="shared" si="2750"/>
        <v/>
      </c>
      <c r="AZ1088" s="582" t="str">
        <f t="shared" si="2750"/>
        <v/>
      </c>
      <c r="BA1088" s="582" t="str">
        <f t="shared" si="2750"/>
        <v/>
      </c>
      <c r="BB1088" s="582" t="str">
        <f t="shared" si="2750"/>
        <v/>
      </c>
      <c r="BC1088" s="582" t="str">
        <f t="shared" si="2750"/>
        <v/>
      </c>
      <c r="BD1088" s="582" t="str">
        <f t="shared" si="2750"/>
        <v/>
      </c>
      <c r="BE1088" s="582" t="str">
        <f t="shared" si="2750"/>
        <v/>
      </c>
      <c r="BF1088" s="582" t="str">
        <f t="shared" si="2750"/>
        <v/>
      </c>
      <c r="BG1088" s="582" t="str">
        <f t="shared" si="2750"/>
        <v/>
      </c>
      <c r="BH1088" s="582" t="str">
        <f t="shared" si="2750"/>
        <v/>
      </c>
      <c r="BI1088" s="582" t="str">
        <f t="shared" si="2750"/>
        <v/>
      </c>
      <c r="BJ1088" s="582" t="str">
        <f t="shared" si="2750"/>
        <v/>
      </c>
      <c r="BK1088" s="582" t="str">
        <f t="shared" si="2750"/>
        <v/>
      </c>
      <c r="BL1088" s="582" t="str">
        <f t="shared" si="2750"/>
        <v/>
      </c>
      <c r="BM1088" s="582" t="str">
        <f t="shared" si="2750"/>
        <v/>
      </c>
      <c r="BN1088" s="582" t="str">
        <f t="shared" si="2750"/>
        <v/>
      </c>
      <c r="BO1088" s="582" t="str">
        <f t="shared" si="2750"/>
        <v/>
      </c>
      <c r="BP1088" s="582" t="str">
        <f t="shared" si="2750"/>
        <v/>
      </c>
      <c r="BQ1088" s="582" t="str">
        <f t="shared" si="2750"/>
        <v/>
      </c>
      <c r="BR1088" s="582" t="str">
        <f t="shared" si="2750"/>
        <v/>
      </c>
      <c r="BS1088" s="582" t="str">
        <f t="shared" si="2750"/>
        <v/>
      </c>
      <c r="BT1088" s="582" t="str">
        <f t="shared" si="2750"/>
        <v/>
      </c>
      <c r="BU1088" s="582" t="str">
        <f t="shared" si="2750"/>
        <v/>
      </c>
      <c r="BV1088" s="582" t="str">
        <f t="shared" si="2750"/>
        <v/>
      </c>
      <c r="BW1088" s="582" t="str">
        <f t="shared" si="2750"/>
        <v/>
      </c>
      <c r="BX1088" s="582" t="str">
        <f t="shared" si="2750"/>
        <v/>
      </c>
      <c r="BY1088" s="582" t="str">
        <f t="shared" si="2750"/>
        <v/>
      </c>
      <c r="BZ1088" s="582" t="str">
        <f t="shared" si="2750"/>
        <v/>
      </c>
      <c r="CA1088" s="582" t="str">
        <f t="shared" si="2750"/>
        <v/>
      </c>
      <c r="CB1088" s="582" t="str">
        <f t="shared" si="2750"/>
        <v/>
      </c>
      <c r="CC1088" s="582" t="str">
        <f t="shared" si="2750"/>
        <v/>
      </c>
      <c r="CD1088" s="582" t="str">
        <f t="shared" si="2750"/>
        <v/>
      </c>
      <c r="CE1088" s="582" t="str">
        <f t="shared" si="2750"/>
        <v/>
      </c>
      <c r="CF1088" s="582" t="str">
        <f t="shared" si="2750"/>
        <v/>
      </c>
      <c r="CG1088" s="582" t="str">
        <f t="shared" si="2750"/>
        <v/>
      </c>
      <c r="CH1088" s="582" t="str">
        <f t="shared" si="2750"/>
        <v/>
      </c>
      <c r="CI1088" s="582" t="str">
        <f t="shared" si="2750"/>
        <v/>
      </c>
      <c r="CJ1088" s="582" t="str">
        <f t="shared" si="2750"/>
        <v/>
      </c>
      <c r="CK1088" s="582" t="str">
        <f t="shared" si="2750"/>
        <v/>
      </c>
      <c r="CL1088" s="582" t="str">
        <f t="shared" si="2750"/>
        <v/>
      </c>
      <c r="CM1088" s="582" t="str">
        <f t="shared" si="2750"/>
        <v/>
      </c>
      <c r="CN1088" s="582" t="str">
        <f t="shared" ref="CN1088:DT1088" si="2751">IF(AND(CN$8&gt;=$K1086,CN$8&lt;=IF(OR($K1088="",$K1088=0),1000000,$K1088)),CN$8,"")</f>
        <v/>
      </c>
      <c r="CO1088" s="582" t="str">
        <f t="shared" si="2751"/>
        <v/>
      </c>
      <c r="CP1088" s="582" t="str">
        <f t="shared" si="2751"/>
        <v/>
      </c>
      <c r="CQ1088" s="582" t="str">
        <f t="shared" si="2751"/>
        <v/>
      </c>
      <c r="CR1088" s="582" t="str">
        <f t="shared" si="2751"/>
        <v/>
      </c>
      <c r="CS1088" s="582" t="str">
        <f t="shared" si="2751"/>
        <v/>
      </c>
      <c r="CT1088" s="582" t="str">
        <f t="shared" si="2751"/>
        <v/>
      </c>
      <c r="CU1088" s="582" t="str">
        <f t="shared" si="2751"/>
        <v/>
      </c>
      <c r="CV1088" s="582" t="str">
        <f t="shared" si="2751"/>
        <v/>
      </c>
      <c r="CW1088" s="582" t="str">
        <f t="shared" si="2751"/>
        <v/>
      </c>
      <c r="CX1088" s="582" t="str">
        <f t="shared" si="2751"/>
        <v/>
      </c>
      <c r="CY1088" s="582" t="str">
        <f t="shared" si="2751"/>
        <v/>
      </c>
      <c r="CZ1088" s="582" t="str">
        <f t="shared" si="2751"/>
        <v/>
      </c>
      <c r="DA1088" s="582" t="str">
        <f t="shared" si="2751"/>
        <v/>
      </c>
      <c r="DB1088" s="582" t="str">
        <f t="shared" si="2751"/>
        <v/>
      </c>
      <c r="DC1088" s="582" t="str">
        <f t="shared" si="2751"/>
        <v/>
      </c>
      <c r="DD1088" s="582" t="str">
        <f t="shared" si="2751"/>
        <v/>
      </c>
      <c r="DE1088" s="582" t="str">
        <f t="shared" si="2751"/>
        <v/>
      </c>
      <c r="DF1088" s="582" t="str">
        <f t="shared" si="2751"/>
        <v/>
      </c>
      <c r="DG1088" s="582" t="str">
        <f t="shared" si="2751"/>
        <v/>
      </c>
      <c r="DH1088" s="582" t="str">
        <f t="shared" si="2751"/>
        <v/>
      </c>
      <c r="DI1088" s="582" t="str">
        <f t="shared" si="2751"/>
        <v/>
      </c>
      <c r="DJ1088" s="582" t="str">
        <f t="shared" si="2751"/>
        <v/>
      </c>
      <c r="DK1088" s="582" t="str">
        <f t="shared" si="2751"/>
        <v/>
      </c>
      <c r="DL1088" s="582" t="str">
        <f t="shared" si="2751"/>
        <v/>
      </c>
      <c r="DM1088" s="582" t="str">
        <f t="shared" si="2751"/>
        <v/>
      </c>
      <c r="DN1088" s="582" t="str">
        <f t="shared" si="2751"/>
        <v/>
      </c>
      <c r="DO1088" s="582" t="str">
        <f t="shared" si="2751"/>
        <v/>
      </c>
      <c r="DP1088" s="582" t="str">
        <f t="shared" si="2751"/>
        <v/>
      </c>
      <c r="DQ1088" s="582" t="str">
        <f t="shared" si="2751"/>
        <v/>
      </c>
      <c r="DR1088" s="582" t="str">
        <f t="shared" si="2751"/>
        <v/>
      </c>
      <c r="DS1088" s="582" t="str">
        <f t="shared" si="2751"/>
        <v/>
      </c>
      <c r="DT1088" s="582" t="str">
        <f t="shared" si="2751"/>
        <v/>
      </c>
      <c r="DU1088" s="18"/>
      <c r="DV1088" s="18"/>
    </row>
    <row r="1089" spans="1:126" ht="4.2" customHeight="1">
      <c r="A1089" s="1"/>
      <c r="B1089" s="1"/>
      <c r="C1089" s="1"/>
      <c r="D1089" s="1"/>
      <c r="E1089" s="261"/>
      <c r="F1089" s="47"/>
      <c r="G1089" s="229"/>
      <c r="H1089" s="1"/>
      <c r="I1089" s="1"/>
      <c r="J1089" s="1"/>
      <c r="K1089" s="1"/>
      <c r="L1089" s="1"/>
      <c r="M1089" s="5"/>
      <c r="N1089" s="1"/>
      <c r="O1089" s="1"/>
      <c r="P1089" s="5"/>
      <c r="Q1089" s="1"/>
      <c r="R1089" s="1"/>
      <c r="S1089" s="5"/>
      <c r="T1089" s="7"/>
      <c r="U1089" s="23"/>
      <c r="V1089" s="1"/>
      <c r="W1089" s="11"/>
      <c r="X1089" s="10"/>
      <c r="Y1089" s="45"/>
      <c r="Z1089" s="92"/>
      <c r="AA1089" s="93"/>
      <c r="AB1089" s="93"/>
      <c r="AC1089" s="93"/>
      <c r="AD1089" s="93"/>
      <c r="AE1089" s="93"/>
      <c r="AF1089" s="93"/>
      <c r="AG1089" s="93"/>
      <c r="AH1089" s="93"/>
      <c r="AI1089" s="93"/>
      <c r="AJ1089" s="93"/>
      <c r="AK1089" s="93"/>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c r="CC1089" s="93"/>
      <c r="CD1089" s="93"/>
      <c r="CE1089" s="93"/>
      <c r="CF1089" s="93"/>
      <c r="CG1089" s="93"/>
      <c r="CH1089" s="93"/>
      <c r="CI1089" s="93"/>
      <c r="CJ1089" s="93"/>
      <c r="CK1089" s="93"/>
      <c r="CL1089" s="93"/>
      <c r="CM1089" s="93"/>
      <c r="CN1089" s="93"/>
      <c r="CO1089" s="93"/>
      <c r="CP1089" s="93"/>
      <c r="CQ1089" s="93"/>
      <c r="CR1089" s="93"/>
      <c r="CS1089" s="93"/>
      <c r="CT1089" s="93"/>
      <c r="CU1089" s="93"/>
      <c r="CV1089" s="93"/>
      <c r="CW1089" s="93"/>
      <c r="CX1089" s="93"/>
      <c r="CY1089" s="93"/>
      <c r="CZ1089" s="93"/>
      <c r="DA1089" s="93"/>
      <c r="DB1089" s="93"/>
      <c r="DC1089" s="93"/>
      <c r="DD1089" s="93"/>
      <c r="DE1089" s="93"/>
      <c r="DF1089" s="93"/>
      <c r="DG1089" s="93"/>
      <c r="DH1089" s="93"/>
      <c r="DI1089" s="93"/>
      <c r="DJ1089" s="93"/>
      <c r="DK1089" s="93"/>
      <c r="DL1089" s="93"/>
      <c r="DM1089" s="93"/>
      <c r="DN1089" s="93"/>
      <c r="DO1089" s="93"/>
      <c r="DP1089" s="93"/>
      <c r="DQ1089" s="93"/>
      <c r="DR1089" s="93"/>
      <c r="DS1089" s="93"/>
      <c r="DT1089" s="93"/>
      <c r="DU1089" s="1"/>
      <c r="DV1089" s="1"/>
    </row>
    <row r="1090" spans="1:126" s="22" customFormat="1">
      <c r="A1090" s="18"/>
      <c r="B1090" s="242" t="s">
        <v>135</v>
      </c>
      <c r="C1090" s="18"/>
      <c r="D1090" s="18"/>
      <c r="E1090" s="267"/>
      <c r="F1090" s="51"/>
      <c r="G1090" s="230"/>
      <c r="H1090" s="18"/>
      <c r="I1090" s="243" t="s">
        <v>132</v>
      </c>
      <c r="J1090" s="18"/>
      <c r="K1090" s="18"/>
      <c r="L1090" s="18"/>
      <c r="M1090" s="19"/>
      <c r="N1090" s="196" t="s">
        <v>141</v>
      </c>
      <c r="O1090" s="18"/>
      <c r="P1090" s="19"/>
      <c r="Q1090" s="18" t="s">
        <v>69</v>
      </c>
      <c r="R1090" s="18"/>
      <c r="S1090" s="19" t="s">
        <v>6</v>
      </c>
      <c r="T1090" s="205"/>
      <c r="U1090" s="25" t="s">
        <v>7</v>
      </c>
      <c r="V1090" s="18"/>
      <c r="W1090" s="20"/>
      <c r="X1090" s="21"/>
      <c r="Y1090" s="46"/>
      <c r="Z1090" s="95"/>
      <c r="AA1090" s="96"/>
      <c r="AB1090" s="96"/>
      <c r="AC1090" s="96"/>
      <c r="AD1090" s="96"/>
      <c r="AE1090" s="96"/>
      <c r="AF1090" s="96"/>
      <c r="AG1090" s="96"/>
      <c r="AH1090" s="96"/>
      <c r="AI1090" s="96"/>
      <c r="AJ1090" s="96"/>
      <c r="AK1090" s="96"/>
      <c r="AL1090" s="96"/>
      <c r="AM1090" s="96"/>
      <c r="AN1090" s="96"/>
      <c r="AO1090" s="96"/>
      <c r="AP1090" s="96"/>
      <c r="AQ1090" s="96"/>
      <c r="AR1090" s="96"/>
      <c r="AS1090" s="96"/>
      <c r="AT1090" s="96"/>
      <c r="AU1090" s="96"/>
      <c r="AV1090" s="96"/>
      <c r="AW1090" s="96"/>
      <c r="AX1090" s="96"/>
      <c r="AY1090" s="96"/>
      <c r="AZ1090" s="96"/>
      <c r="BA1090" s="96"/>
      <c r="BB1090" s="96"/>
      <c r="BC1090" s="96"/>
      <c r="BD1090" s="96"/>
      <c r="BE1090" s="96"/>
      <c r="BF1090" s="96"/>
      <c r="BG1090" s="96"/>
      <c r="BH1090" s="96"/>
      <c r="BI1090" s="96"/>
      <c r="BJ1090" s="96"/>
      <c r="BK1090" s="96"/>
      <c r="BL1090" s="96"/>
      <c r="BM1090" s="96"/>
      <c r="BN1090" s="96"/>
      <c r="BO1090" s="96"/>
      <c r="BP1090" s="96"/>
      <c r="BQ1090" s="96"/>
      <c r="BR1090" s="96"/>
      <c r="BS1090" s="96"/>
      <c r="BT1090" s="96"/>
      <c r="BU1090" s="96"/>
      <c r="BV1090" s="96"/>
      <c r="BW1090" s="96"/>
      <c r="BX1090" s="96"/>
      <c r="BY1090" s="96"/>
      <c r="BZ1090" s="96"/>
      <c r="CA1090" s="96"/>
      <c r="CB1090" s="96"/>
      <c r="CC1090" s="96"/>
      <c r="CD1090" s="96"/>
      <c r="CE1090" s="96"/>
      <c r="CF1090" s="96"/>
      <c r="CG1090" s="96"/>
      <c r="CH1090" s="96"/>
      <c r="CI1090" s="96"/>
      <c r="CJ1090" s="96"/>
      <c r="CK1090" s="96"/>
      <c r="CL1090" s="96"/>
      <c r="CM1090" s="96"/>
      <c r="CN1090" s="96"/>
      <c r="CO1090" s="96"/>
      <c r="CP1090" s="96"/>
      <c r="CQ1090" s="96"/>
      <c r="CR1090" s="96"/>
      <c r="CS1090" s="96"/>
      <c r="CT1090" s="96"/>
      <c r="CU1090" s="96"/>
      <c r="CV1090" s="96"/>
      <c r="CW1090" s="96"/>
      <c r="CX1090" s="96"/>
      <c r="CY1090" s="96"/>
      <c r="CZ1090" s="96"/>
      <c r="DA1090" s="96"/>
      <c r="DB1090" s="96"/>
      <c r="DC1090" s="96"/>
      <c r="DD1090" s="96"/>
      <c r="DE1090" s="96"/>
      <c r="DF1090" s="96"/>
      <c r="DG1090" s="96"/>
      <c r="DH1090" s="96"/>
      <c r="DI1090" s="96"/>
      <c r="DJ1090" s="96"/>
      <c r="DK1090" s="96"/>
      <c r="DL1090" s="96"/>
      <c r="DM1090" s="96"/>
      <c r="DN1090" s="96"/>
      <c r="DO1090" s="96"/>
      <c r="DP1090" s="96"/>
      <c r="DQ1090" s="96"/>
      <c r="DR1090" s="96"/>
      <c r="DS1090" s="96"/>
      <c r="DT1090" s="96"/>
      <c r="DU1090" s="18"/>
      <c r="DV1090" s="18"/>
    </row>
    <row r="1091" spans="1:126" ht="4.2" customHeight="1">
      <c r="A1091" s="1"/>
      <c r="B1091" s="1"/>
      <c r="C1091" s="1"/>
      <c r="D1091" s="1"/>
      <c r="E1091" s="261"/>
      <c r="F1091" s="47"/>
      <c r="G1091" s="229"/>
      <c r="H1091" s="1"/>
      <c r="I1091" s="1"/>
      <c r="J1091" s="1"/>
      <c r="K1091" s="1"/>
      <c r="L1091" s="1"/>
      <c r="M1091" s="5"/>
      <c r="N1091" s="1"/>
      <c r="O1091" s="1"/>
      <c r="P1091" s="5"/>
      <c r="Q1091" s="1"/>
      <c r="R1091" s="1"/>
      <c r="S1091" s="5"/>
      <c r="T1091" s="7"/>
      <c r="U1091" s="23"/>
      <c r="V1091" s="1"/>
      <c r="W1091" s="11"/>
      <c r="X1091" s="10"/>
      <c r="Y1091" s="45"/>
      <c r="Z1091" s="92"/>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c r="CC1091" s="93"/>
      <c r="CD1091" s="93"/>
      <c r="CE1091" s="93"/>
      <c r="CF1091" s="93"/>
      <c r="CG1091" s="93"/>
      <c r="CH1091" s="93"/>
      <c r="CI1091" s="93"/>
      <c r="CJ1091" s="93"/>
      <c r="CK1091" s="93"/>
      <c r="CL1091" s="93"/>
      <c r="CM1091" s="93"/>
      <c r="CN1091" s="93"/>
      <c r="CO1091" s="93"/>
      <c r="CP1091" s="93"/>
      <c r="CQ1091" s="93"/>
      <c r="CR1091" s="93"/>
      <c r="CS1091" s="93"/>
      <c r="CT1091" s="93"/>
      <c r="CU1091" s="93"/>
      <c r="CV1091" s="93"/>
      <c r="CW1091" s="93"/>
      <c r="CX1091" s="93"/>
      <c r="CY1091" s="93"/>
      <c r="CZ1091" s="93"/>
      <c r="DA1091" s="93"/>
      <c r="DB1091" s="93"/>
      <c r="DC1091" s="93"/>
      <c r="DD1091" s="93"/>
      <c r="DE1091" s="93"/>
      <c r="DF1091" s="93"/>
      <c r="DG1091" s="93"/>
      <c r="DH1091" s="93"/>
      <c r="DI1091" s="93"/>
      <c r="DJ1091" s="93"/>
      <c r="DK1091" s="93"/>
      <c r="DL1091" s="93"/>
      <c r="DM1091" s="93"/>
      <c r="DN1091" s="93"/>
      <c r="DO1091" s="93"/>
      <c r="DP1091" s="93"/>
      <c r="DQ1091" s="93"/>
      <c r="DR1091" s="93"/>
      <c r="DS1091" s="93"/>
      <c r="DT1091" s="93"/>
      <c r="DU1091" s="1"/>
      <c r="DV1091" s="1"/>
    </row>
    <row r="1092" spans="1:126" s="4" customFormat="1">
      <c r="A1092" s="3"/>
      <c r="B1092" s="257" t="s">
        <v>129</v>
      </c>
      <c r="C1092" s="3"/>
      <c r="D1092" s="3"/>
      <c r="E1092" s="9"/>
      <c r="F1092" s="50"/>
      <c r="G1092" s="230"/>
      <c r="H1092" s="12" t="str">
        <f>B1092&amp;N1084</f>
        <v xml:space="preserve">Учет - </v>
      </c>
      <c r="I1092" s="12"/>
      <c r="J1092" s="3"/>
      <c r="K1092" s="3"/>
      <c r="L1092" s="3"/>
      <c r="M1092" s="5"/>
      <c r="N1092" s="35" t="str">
        <f>Главная!$Y$8</f>
        <v>итого</v>
      </c>
      <c r="O1092" s="35"/>
      <c r="P1092" s="5"/>
      <c r="Q1092" s="35" t="s">
        <v>25</v>
      </c>
      <c r="R1092" s="35"/>
      <c r="S1092" s="19" t="s">
        <v>6</v>
      </c>
      <c r="T1092" s="306"/>
      <c r="U1092" s="23" t="s">
        <v>7</v>
      </c>
      <c r="V1092" s="35"/>
      <c r="W1092" s="37">
        <f>SUM($Y1092:$DU1092)</f>
        <v>0</v>
      </c>
      <c r="X1092" s="37"/>
      <c r="Y1092" s="45"/>
      <c r="Z1092" s="98"/>
      <c r="AA1092" s="99">
        <f>IF(AA1088="",0,IF(AA1086=1,$T1084,IF($T1086=справочники!$E$9,$T1084+$T1088*INT((AA1086-1)/IF(OR($T1090=0,$T1090=""),1,$T1090)),IF($T1086=справочники!$E$10,$T1084*POWER($T1088,INT((AA1086-1)/IF(OR($T1090=0,$T1090=""),1,$T1090))),IF($T1086=справочники!$E$11,POWER($T1084,1+$T1088*INT((AA1086-1)/IF(OR($T1090=0,$T1090=""),1,$T1090))),0)))))</f>
        <v>0</v>
      </c>
      <c r="AB1092" s="99">
        <f>IF(AB1088="",0,IF(AB1086=1,$T1084,IF($T1086=справочники!$E$9,$T1084+$T1088*INT((AB1086-1)/IF(OR($T1090=0,$T1090=""),1,$T1090)),IF($T1086=справочники!$E$10,$T1084*POWER($T1088,INT((AB1086-1)/IF(OR($T1090=0,$T1090=""),1,$T1090))),IF($T1086=справочники!$E$11,POWER($T1084,1+$T1088*INT((AB1086-1)/IF(OR($T1090=0,$T1090=""),1,$T1090))),0)))))</f>
        <v>0</v>
      </c>
      <c r="AC1092" s="99">
        <f>IF(AC1088="",0,IF(AC1086=1,$T1084,IF($T1086=справочники!$E$9,$T1084+$T1088*INT((AC1086-1)/IF(OR($T1090=0,$T1090=""),1,$T1090)),IF($T1086=справочники!$E$10,$T1084*POWER($T1088,INT((AC1086-1)/IF(OR($T1090=0,$T1090=""),1,$T1090))),IF($T1086=справочники!$E$11,POWER($T1084,1+$T1088*INT((AC1086-1)/IF(OR($T1090=0,$T1090=""),1,$T1090))),0)))))</f>
        <v>0</v>
      </c>
      <c r="AD1092" s="99">
        <f>IF(AD1088="",0,IF(AD1086=1,$T1084,IF($T1086=справочники!$E$9,$T1084+$T1088*INT((AD1086-1)/IF(OR($T1090=0,$T1090=""),1,$T1090)),IF($T1086=справочники!$E$10,$T1084*POWER($T1088,INT((AD1086-1)/IF(OR($T1090=0,$T1090=""),1,$T1090))),IF($T1086=справочники!$E$11,POWER($T1084,1+$T1088*INT((AD1086-1)/IF(OR($T1090=0,$T1090=""),1,$T1090))),0)))))</f>
        <v>0</v>
      </c>
      <c r="AE1092" s="99">
        <f>IF(AE1088="",0,IF(AE1086=1,$T1084,IF($T1086=справочники!$E$9,$T1084+$T1088*INT((AE1086-1)/IF(OR($T1090=0,$T1090=""),1,$T1090)),IF($T1086=справочники!$E$10,$T1084*POWER($T1088,INT((AE1086-1)/IF(OR($T1090=0,$T1090=""),1,$T1090))),IF($T1086=справочники!$E$11,POWER($T1084,1+$T1088*INT((AE1086-1)/IF(OR($T1090=0,$T1090=""),1,$T1090))),0)))))</f>
        <v>0</v>
      </c>
      <c r="AF1092" s="99">
        <f>IF(AF1088="",0,IF(AF1086=1,$T1084,IF($T1086=справочники!$E$9,$T1084+$T1088*INT((AF1086-1)/IF(OR($T1090=0,$T1090=""),1,$T1090)),IF($T1086=справочники!$E$10,$T1084*POWER($T1088,INT((AF1086-1)/IF(OR($T1090=0,$T1090=""),1,$T1090))),IF($T1086=справочники!$E$11,POWER($T1084,1+$T1088*INT((AF1086-1)/IF(OR($T1090=0,$T1090=""),1,$T1090))),0)))))</f>
        <v>0</v>
      </c>
      <c r="AG1092" s="99">
        <f>IF(AG1088="",0,IF(AG1086=1,$T1084,IF($T1086=справочники!$E$9,$T1084+$T1088*INT((AG1086-1)/IF(OR($T1090=0,$T1090=""),1,$T1090)),IF($T1086=справочники!$E$10,$T1084*POWER($T1088,INT((AG1086-1)/IF(OR($T1090=0,$T1090=""),1,$T1090))),IF($T1086=справочники!$E$11,POWER($T1084,1+$T1088*INT((AG1086-1)/IF(OR($T1090=0,$T1090=""),1,$T1090))),0)))))</f>
        <v>0</v>
      </c>
      <c r="AH1092" s="99">
        <f>IF(AH1088="",0,IF(AH1086=1,$T1084,IF($T1086=справочники!$E$9,$T1084+$T1088*INT((AH1086-1)/IF(OR($T1090=0,$T1090=""),1,$T1090)),IF($T1086=справочники!$E$10,$T1084*POWER($T1088,INT((AH1086-1)/IF(OR($T1090=0,$T1090=""),1,$T1090))),IF($T1086=справочники!$E$11,POWER($T1084,1+$T1088*INT((AH1086-1)/IF(OR($T1090=0,$T1090=""),1,$T1090))),0)))))</f>
        <v>0</v>
      </c>
      <c r="AI1092" s="99">
        <f>IF(AI1088="",0,IF(AI1086=1,$T1084,IF($T1086=справочники!$E$9,$T1084+$T1088*INT((AI1086-1)/IF(OR($T1090=0,$T1090=""),1,$T1090)),IF($T1086=справочники!$E$10,$T1084*POWER($T1088,INT((AI1086-1)/IF(OR($T1090=0,$T1090=""),1,$T1090))),IF($T1086=справочники!$E$11,POWER($T1084,1+$T1088*INT((AI1086-1)/IF(OR($T1090=0,$T1090=""),1,$T1090))),0)))))</f>
        <v>0</v>
      </c>
      <c r="AJ1092" s="99">
        <f>IF(AJ1088="",0,IF(AJ1086=1,$T1084,IF($T1086=справочники!$E$9,$T1084+$T1088*INT((AJ1086-1)/IF(OR($T1090=0,$T1090=""),1,$T1090)),IF($T1086=справочники!$E$10,$T1084*POWER($T1088,INT((AJ1086-1)/IF(OR($T1090=0,$T1090=""),1,$T1090))),IF($T1086=справочники!$E$11,POWER($T1084,1+$T1088*INT((AJ1086-1)/IF(OR($T1090=0,$T1090=""),1,$T1090))),0)))))</f>
        <v>0</v>
      </c>
      <c r="AK1092" s="99">
        <f>IF(AK1088="",0,IF(AK1086=1,$T1084,IF($T1086=справочники!$E$9,$T1084+$T1088*INT((AK1086-1)/IF(OR($T1090=0,$T1090=""),1,$T1090)),IF($T1086=справочники!$E$10,$T1084*POWER($T1088,INT((AK1086-1)/IF(OR($T1090=0,$T1090=""),1,$T1090))),IF($T1086=справочники!$E$11,POWER($T1084,1+$T1088*INT((AK1086-1)/IF(OR($T1090=0,$T1090=""),1,$T1090))),0)))))</f>
        <v>0</v>
      </c>
      <c r="AL1092" s="99">
        <f>IF(AL1088="",0,IF(AL1086=1,$T1084,IF($T1086=справочники!$E$9,$T1084+$T1088*INT((AL1086-1)/IF(OR($T1090=0,$T1090=""),1,$T1090)),IF($T1086=справочники!$E$10,$T1084*POWER($T1088,INT((AL1086-1)/IF(OR($T1090=0,$T1090=""),1,$T1090))),IF($T1086=справочники!$E$11,POWER($T1084,1+$T1088*INT((AL1086-1)/IF(OR($T1090=0,$T1090=""),1,$T1090))),0)))))</f>
        <v>0</v>
      </c>
      <c r="AM1092" s="99">
        <f>IF(AM1088="",0,IF(AM1086=1,$T1084,IF($T1086=справочники!$E$9,$T1084+$T1088*INT((AM1086-1)/IF(OR($T1090=0,$T1090=""),1,$T1090)),IF($T1086=справочники!$E$10,$T1084*POWER($T1088,INT((AM1086-1)/IF(OR($T1090=0,$T1090=""),1,$T1090))),IF($T1086=справочники!$E$11,POWER($T1084,1+$T1088*INT((AM1086-1)/IF(OR($T1090=0,$T1090=""),1,$T1090))),0)))))</f>
        <v>0</v>
      </c>
      <c r="AN1092" s="99">
        <f>IF(AN1088="",0,IF(AN1086=1,$T1084,IF($T1086=справочники!$E$9,$T1084+$T1088*INT((AN1086-1)/IF(OR($T1090=0,$T1090=""),1,$T1090)),IF($T1086=справочники!$E$10,$T1084*POWER($T1088,INT((AN1086-1)/IF(OR($T1090=0,$T1090=""),1,$T1090))),IF($T1086=справочники!$E$11,POWER($T1084,1+$T1088*INT((AN1086-1)/IF(OR($T1090=0,$T1090=""),1,$T1090))),0)))))</f>
        <v>0</v>
      </c>
      <c r="AO1092" s="99">
        <f>IF(AO1088="",0,IF(AO1086=1,$T1084,IF($T1086=справочники!$E$9,$T1084+$T1088*INT((AO1086-1)/IF(OR($T1090=0,$T1090=""),1,$T1090)),IF($T1086=справочники!$E$10,$T1084*POWER($T1088,INT((AO1086-1)/IF(OR($T1090=0,$T1090=""),1,$T1090))),IF($T1086=справочники!$E$11,POWER($T1084,1+$T1088*INT((AO1086-1)/IF(OR($T1090=0,$T1090=""),1,$T1090))),0)))))</f>
        <v>0</v>
      </c>
      <c r="AP1092" s="99">
        <f>IF(AP1088="",0,IF(AP1086=1,$T1084,IF($T1086=справочники!$E$9,$T1084+$T1088*INT((AP1086-1)/IF(OR($T1090=0,$T1090=""),1,$T1090)),IF($T1086=справочники!$E$10,$T1084*POWER($T1088,INT((AP1086-1)/IF(OR($T1090=0,$T1090=""),1,$T1090))),IF($T1086=справочники!$E$11,POWER($T1084,1+$T1088*INT((AP1086-1)/IF(OR($T1090=0,$T1090=""),1,$T1090))),0)))))</f>
        <v>0</v>
      </c>
      <c r="AQ1092" s="99">
        <f>IF(AQ1088="",0,IF(AQ1086=1,$T1084,IF($T1086=справочники!$E$9,$T1084+$T1088*INT((AQ1086-1)/IF(OR($T1090=0,$T1090=""),1,$T1090)),IF($T1086=справочники!$E$10,$T1084*POWER($T1088,INT((AQ1086-1)/IF(OR($T1090=0,$T1090=""),1,$T1090))),IF($T1086=справочники!$E$11,POWER($T1084,1+$T1088*INT((AQ1086-1)/IF(OR($T1090=0,$T1090=""),1,$T1090))),0)))))</f>
        <v>0</v>
      </c>
      <c r="AR1092" s="99">
        <f>IF(AR1088="",0,IF(AR1086=1,$T1084,IF($T1086=справочники!$E$9,$T1084+$T1088*INT((AR1086-1)/IF(OR($T1090=0,$T1090=""),1,$T1090)),IF($T1086=справочники!$E$10,$T1084*POWER($T1088,INT((AR1086-1)/IF(OR($T1090=0,$T1090=""),1,$T1090))),IF($T1086=справочники!$E$11,POWER($T1084,1+$T1088*INT((AR1086-1)/IF(OR($T1090=0,$T1090=""),1,$T1090))),0)))))</f>
        <v>0</v>
      </c>
      <c r="AS1092" s="99">
        <f>IF(AS1088="",0,IF(AS1086=1,$T1084,IF($T1086=справочники!$E$9,$T1084+$T1088*INT((AS1086-1)/IF(OR($T1090=0,$T1090=""),1,$T1090)),IF($T1086=справочники!$E$10,$T1084*POWER($T1088,INT((AS1086-1)/IF(OR($T1090=0,$T1090=""),1,$T1090))),IF($T1086=справочники!$E$11,POWER($T1084,1+$T1088*INT((AS1086-1)/IF(OR($T1090=0,$T1090=""),1,$T1090))),0)))))</f>
        <v>0</v>
      </c>
      <c r="AT1092" s="99">
        <f>IF(AT1088="",0,IF(AT1086=1,$T1084,IF($T1086=справочники!$E$9,$T1084+$T1088*INT((AT1086-1)/IF(OR($T1090=0,$T1090=""),1,$T1090)),IF($T1086=справочники!$E$10,$T1084*POWER($T1088,INT((AT1086-1)/IF(OR($T1090=0,$T1090=""),1,$T1090))),IF($T1086=справочники!$E$11,POWER($T1084,1+$T1088*INT((AT1086-1)/IF(OR($T1090=0,$T1090=""),1,$T1090))),0)))))</f>
        <v>0</v>
      </c>
      <c r="AU1092" s="99">
        <f>IF(AU1088="",0,IF(AU1086=1,$T1084,IF($T1086=справочники!$E$9,$T1084+$T1088*INT((AU1086-1)/IF(OR($T1090=0,$T1090=""),1,$T1090)),IF($T1086=справочники!$E$10,$T1084*POWER($T1088,INT((AU1086-1)/IF(OR($T1090=0,$T1090=""),1,$T1090))),IF($T1086=справочники!$E$11,POWER($T1084,1+$T1088*INT((AU1086-1)/IF(OR($T1090=0,$T1090=""),1,$T1090))),0)))))</f>
        <v>0</v>
      </c>
      <c r="AV1092" s="99">
        <f>IF(AV1088="",0,IF(AV1086=1,$T1084,IF($T1086=справочники!$E$9,$T1084+$T1088*INT((AV1086-1)/IF(OR($T1090=0,$T1090=""),1,$T1090)),IF($T1086=справочники!$E$10,$T1084*POWER($T1088,INT((AV1086-1)/IF(OR($T1090=0,$T1090=""),1,$T1090))),IF($T1086=справочники!$E$11,POWER($T1084,1+$T1088*INT((AV1086-1)/IF(OR($T1090=0,$T1090=""),1,$T1090))),0)))))</f>
        <v>0</v>
      </c>
      <c r="AW1092" s="99">
        <f>IF(AW1088="",0,IF(AW1086=1,$T1084,IF($T1086=справочники!$E$9,$T1084+$T1088*INT((AW1086-1)/IF(OR($T1090=0,$T1090=""),1,$T1090)),IF($T1086=справочники!$E$10,$T1084*POWER($T1088,INT((AW1086-1)/IF(OR($T1090=0,$T1090=""),1,$T1090))),IF($T1086=справочники!$E$11,POWER($T1084,1+$T1088*INT((AW1086-1)/IF(OR($T1090=0,$T1090=""),1,$T1090))),0)))))</f>
        <v>0</v>
      </c>
      <c r="AX1092" s="99">
        <f>IF(AX1088="",0,IF(AX1086=1,$T1084,IF($T1086=справочники!$E$9,$T1084+$T1088*INT((AX1086-1)/IF(OR($T1090=0,$T1090=""),1,$T1090)),IF($T1086=справочники!$E$10,$T1084*POWER($T1088,INT((AX1086-1)/IF(OR($T1090=0,$T1090=""),1,$T1090))),IF($T1086=справочники!$E$11,POWER($T1084,1+$T1088*INT((AX1086-1)/IF(OR($T1090=0,$T1090=""),1,$T1090))),0)))))</f>
        <v>0</v>
      </c>
      <c r="AY1092" s="99">
        <f>IF(AY1088="",0,IF(AY1086=1,$T1084,IF($T1086=справочники!$E$9,$T1084+$T1088*INT((AY1086-1)/IF(OR($T1090=0,$T1090=""),1,$T1090)),IF($T1086=справочники!$E$10,$T1084*POWER($T1088,INT((AY1086-1)/IF(OR($T1090=0,$T1090=""),1,$T1090))),IF($T1086=справочники!$E$11,POWER($T1084,1+$T1088*INT((AY1086-1)/IF(OR($T1090=0,$T1090=""),1,$T1090))),0)))))</f>
        <v>0</v>
      </c>
      <c r="AZ1092" s="99">
        <f>IF(AZ1088="",0,IF(AZ1086=1,$T1084,IF($T1086=справочники!$E$9,$T1084+$T1088*INT((AZ1086-1)/IF(OR($T1090=0,$T1090=""),1,$T1090)),IF($T1086=справочники!$E$10,$T1084*POWER($T1088,INT((AZ1086-1)/IF(OR($T1090=0,$T1090=""),1,$T1090))),IF($T1086=справочники!$E$11,POWER($T1084,1+$T1088*INT((AZ1086-1)/IF(OR($T1090=0,$T1090=""),1,$T1090))),0)))))</f>
        <v>0</v>
      </c>
      <c r="BA1092" s="99">
        <f>IF(BA1088="",0,IF(BA1086=1,$T1084,IF($T1086=справочники!$E$9,$T1084+$T1088*INT((BA1086-1)/IF(OR($T1090=0,$T1090=""),1,$T1090)),IF($T1086=справочники!$E$10,$T1084*POWER($T1088,INT((BA1086-1)/IF(OR($T1090=0,$T1090=""),1,$T1090))),IF($T1086=справочники!$E$11,POWER($T1084,1+$T1088*INT((BA1086-1)/IF(OR($T1090=0,$T1090=""),1,$T1090))),0)))))</f>
        <v>0</v>
      </c>
      <c r="BB1092" s="99">
        <f>IF(BB1088="",0,IF(BB1086=1,$T1084,IF($T1086=справочники!$E$9,$T1084+$T1088*INT((BB1086-1)/IF(OR($T1090=0,$T1090=""),1,$T1090)),IF($T1086=справочники!$E$10,$T1084*POWER($T1088,INT((BB1086-1)/IF(OR($T1090=0,$T1090=""),1,$T1090))),IF($T1086=справочники!$E$11,POWER($T1084,1+$T1088*INT((BB1086-1)/IF(OR($T1090=0,$T1090=""),1,$T1090))),0)))))</f>
        <v>0</v>
      </c>
      <c r="BC1092" s="99">
        <f>IF(BC1088="",0,IF(BC1086=1,$T1084,IF($T1086=справочники!$E$9,$T1084+$T1088*INT((BC1086-1)/IF(OR($T1090=0,$T1090=""),1,$T1090)),IF($T1086=справочники!$E$10,$T1084*POWER($T1088,INT((BC1086-1)/IF(OR($T1090=0,$T1090=""),1,$T1090))),IF($T1086=справочники!$E$11,POWER($T1084,1+$T1088*INT((BC1086-1)/IF(OR($T1090=0,$T1090=""),1,$T1090))),0)))))</f>
        <v>0</v>
      </c>
      <c r="BD1092" s="99">
        <f>IF(BD1088="",0,IF(BD1086=1,$T1084,IF($T1086=справочники!$E$9,$T1084+$T1088*INT((BD1086-1)/IF(OR($T1090=0,$T1090=""),1,$T1090)),IF($T1086=справочники!$E$10,$T1084*POWER($T1088,INT((BD1086-1)/IF(OR($T1090=0,$T1090=""),1,$T1090))),IF($T1086=справочники!$E$11,POWER($T1084,1+$T1088*INT((BD1086-1)/IF(OR($T1090=0,$T1090=""),1,$T1090))),0)))))</f>
        <v>0</v>
      </c>
      <c r="BE1092" s="99">
        <f>IF(BE1088="",0,IF(BE1086=1,$T1084,IF($T1086=справочники!$E$9,$T1084+$T1088*INT((BE1086-1)/IF(OR($T1090=0,$T1090=""),1,$T1090)),IF($T1086=справочники!$E$10,$T1084*POWER($T1088,INT((BE1086-1)/IF(OR($T1090=0,$T1090=""),1,$T1090))),IF($T1086=справочники!$E$11,POWER($T1084,1+$T1088*INT((BE1086-1)/IF(OR($T1090=0,$T1090=""),1,$T1090))),0)))))</f>
        <v>0</v>
      </c>
      <c r="BF1092" s="99">
        <f>IF(BF1088="",0,IF(BF1086=1,$T1084,IF($T1086=справочники!$E$9,$T1084+$T1088*INT((BF1086-1)/IF(OR($T1090=0,$T1090=""),1,$T1090)),IF($T1086=справочники!$E$10,$T1084*POWER($T1088,INT((BF1086-1)/IF(OR($T1090=0,$T1090=""),1,$T1090))),IF($T1086=справочники!$E$11,POWER($T1084,1+$T1088*INT((BF1086-1)/IF(OR($T1090=0,$T1090=""),1,$T1090))),0)))))</f>
        <v>0</v>
      </c>
      <c r="BG1092" s="99">
        <f>IF(BG1088="",0,IF(BG1086=1,$T1084,IF($T1086=справочники!$E$9,$T1084+$T1088*INT((BG1086-1)/IF(OR($T1090=0,$T1090=""),1,$T1090)),IF($T1086=справочники!$E$10,$T1084*POWER($T1088,INT((BG1086-1)/IF(OR($T1090=0,$T1090=""),1,$T1090))),IF($T1086=справочники!$E$11,POWER($T1084,1+$T1088*INT((BG1086-1)/IF(OR($T1090=0,$T1090=""),1,$T1090))),0)))))</f>
        <v>0</v>
      </c>
      <c r="BH1092" s="99">
        <f>IF(BH1088="",0,IF(BH1086=1,$T1084,IF($T1086=справочники!$E$9,$T1084+$T1088*INT((BH1086-1)/IF(OR($T1090=0,$T1090=""),1,$T1090)),IF($T1086=справочники!$E$10,$T1084*POWER($T1088,INT((BH1086-1)/IF(OR($T1090=0,$T1090=""),1,$T1090))),IF($T1086=справочники!$E$11,POWER($T1084,1+$T1088*INT((BH1086-1)/IF(OR($T1090=0,$T1090=""),1,$T1090))),0)))))</f>
        <v>0</v>
      </c>
      <c r="BI1092" s="99">
        <f>IF(BI1088="",0,IF(BI1086=1,$T1084,IF($T1086=справочники!$E$9,$T1084+$T1088*INT((BI1086-1)/IF(OR($T1090=0,$T1090=""),1,$T1090)),IF($T1086=справочники!$E$10,$T1084*POWER($T1088,INT((BI1086-1)/IF(OR($T1090=0,$T1090=""),1,$T1090))),IF($T1086=справочники!$E$11,POWER($T1084,1+$T1088*INT((BI1086-1)/IF(OR($T1090=0,$T1090=""),1,$T1090))),0)))))</f>
        <v>0</v>
      </c>
      <c r="BJ1092" s="99">
        <f>IF(BJ1088="",0,IF(BJ1086=1,$T1084,IF($T1086=справочники!$E$9,$T1084+$T1088*INT((BJ1086-1)/IF(OR($T1090=0,$T1090=""),1,$T1090)),IF($T1086=справочники!$E$10,$T1084*POWER($T1088,INT((BJ1086-1)/IF(OR($T1090=0,$T1090=""),1,$T1090))),IF($T1086=справочники!$E$11,POWER($T1084,1+$T1088*INT((BJ1086-1)/IF(OR($T1090=0,$T1090=""),1,$T1090))),0)))))</f>
        <v>0</v>
      </c>
      <c r="BK1092" s="99">
        <f>IF(BK1088="",0,IF(BK1086=1,$T1084,IF($T1086=справочники!$E$9,$T1084+$T1088*INT((BK1086-1)/IF(OR($T1090=0,$T1090=""),1,$T1090)),IF($T1086=справочники!$E$10,$T1084*POWER($T1088,INT((BK1086-1)/IF(OR($T1090=0,$T1090=""),1,$T1090))),IF($T1086=справочники!$E$11,POWER($T1084,1+$T1088*INT((BK1086-1)/IF(OR($T1090=0,$T1090=""),1,$T1090))),0)))))</f>
        <v>0</v>
      </c>
      <c r="BL1092" s="99">
        <f>IF(BL1088="",0,IF(BL1086=1,$T1084,IF($T1086=справочники!$E$9,$T1084+$T1088*INT((BL1086-1)/IF(OR($T1090=0,$T1090=""),1,$T1090)),IF($T1086=справочники!$E$10,$T1084*POWER($T1088,INT((BL1086-1)/IF(OR($T1090=0,$T1090=""),1,$T1090))),IF($T1086=справочники!$E$11,POWER($T1084,1+$T1088*INT((BL1086-1)/IF(OR($T1090=0,$T1090=""),1,$T1090))),0)))))</f>
        <v>0</v>
      </c>
      <c r="BM1092" s="99">
        <f>IF(BM1088="",0,IF(BM1086=1,$T1084,IF($T1086=справочники!$E$9,$T1084+$T1088*INT((BM1086-1)/IF(OR($T1090=0,$T1090=""),1,$T1090)),IF($T1086=справочники!$E$10,$T1084*POWER($T1088,INT((BM1086-1)/IF(OR($T1090=0,$T1090=""),1,$T1090))),IF($T1086=справочники!$E$11,POWER($T1084,1+$T1088*INT((BM1086-1)/IF(OR($T1090=0,$T1090=""),1,$T1090))),0)))))</f>
        <v>0</v>
      </c>
      <c r="BN1092" s="99">
        <f>IF(BN1088="",0,IF(BN1086=1,$T1084,IF($T1086=справочники!$E$9,$T1084+$T1088*INT((BN1086-1)/IF(OR($T1090=0,$T1090=""),1,$T1090)),IF($T1086=справочники!$E$10,$T1084*POWER($T1088,INT((BN1086-1)/IF(OR($T1090=0,$T1090=""),1,$T1090))),IF($T1086=справочники!$E$11,POWER($T1084,1+$T1088*INT((BN1086-1)/IF(OR($T1090=0,$T1090=""),1,$T1090))),0)))))</f>
        <v>0</v>
      </c>
      <c r="BO1092" s="99">
        <f>IF(BO1088="",0,IF(BO1086=1,$T1084,IF($T1086=справочники!$E$9,$T1084+$T1088*INT((BO1086-1)/IF(OR($T1090=0,$T1090=""),1,$T1090)),IF($T1086=справочники!$E$10,$T1084*POWER($T1088,INT((BO1086-1)/IF(OR($T1090=0,$T1090=""),1,$T1090))),IF($T1086=справочники!$E$11,POWER($T1084,1+$T1088*INT((BO1086-1)/IF(OR($T1090=0,$T1090=""),1,$T1090))),0)))))</f>
        <v>0</v>
      </c>
      <c r="BP1092" s="99">
        <f>IF(BP1088="",0,IF(BP1086=1,$T1084,IF($T1086=справочники!$E$9,$T1084+$T1088*INT((BP1086-1)/IF(OR($T1090=0,$T1090=""),1,$T1090)),IF($T1086=справочники!$E$10,$T1084*POWER($T1088,INT((BP1086-1)/IF(OR($T1090=0,$T1090=""),1,$T1090))),IF($T1086=справочники!$E$11,POWER($T1084,1+$T1088*INT((BP1086-1)/IF(OR($T1090=0,$T1090=""),1,$T1090))),0)))))</f>
        <v>0</v>
      </c>
      <c r="BQ1092" s="99">
        <f>IF(BQ1088="",0,IF(BQ1086=1,$T1084,IF($T1086=справочники!$E$9,$T1084+$T1088*INT((BQ1086-1)/IF(OR($T1090=0,$T1090=""),1,$T1090)),IF($T1086=справочники!$E$10,$T1084*POWER($T1088,INT((BQ1086-1)/IF(OR($T1090=0,$T1090=""),1,$T1090))),IF($T1086=справочники!$E$11,POWER($T1084,1+$T1088*INT((BQ1086-1)/IF(OR($T1090=0,$T1090=""),1,$T1090))),0)))))</f>
        <v>0</v>
      </c>
      <c r="BR1092" s="99">
        <f>IF(BR1088="",0,IF(BR1086=1,$T1084,IF($T1086=справочники!$E$9,$T1084+$T1088*INT((BR1086-1)/IF(OR($T1090=0,$T1090=""),1,$T1090)),IF($T1086=справочники!$E$10,$T1084*POWER($T1088,INT((BR1086-1)/IF(OR($T1090=0,$T1090=""),1,$T1090))),IF($T1086=справочники!$E$11,POWER($T1084,1+$T1088*INT((BR1086-1)/IF(OR($T1090=0,$T1090=""),1,$T1090))),0)))))</f>
        <v>0</v>
      </c>
      <c r="BS1092" s="99">
        <f>IF(BS1088="",0,IF(BS1086=1,$T1084,IF($T1086=справочники!$E$9,$T1084+$T1088*INT((BS1086-1)/IF(OR($T1090=0,$T1090=""),1,$T1090)),IF($T1086=справочники!$E$10,$T1084*POWER($T1088,INT((BS1086-1)/IF(OR($T1090=0,$T1090=""),1,$T1090))),IF($T1086=справочники!$E$11,POWER($T1084,1+$T1088*INT((BS1086-1)/IF(OR($T1090=0,$T1090=""),1,$T1090))),0)))))</f>
        <v>0</v>
      </c>
      <c r="BT1092" s="99">
        <f>IF(BT1088="",0,IF(BT1086=1,$T1084,IF($T1086=справочники!$E$9,$T1084+$T1088*INT((BT1086-1)/IF(OR($T1090=0,$T1090=""),1,$T1090)),IF($T1086=справочники!$E$10,$T1084*POWER($T1088,INT((BT1086-1)/IF(OR($T1090=0,$T1090=""),1,$T1090))),IF($T1086=справочники!$E$11,POWER($T1084,1+$T1088*INT((BT1086-1)/IF(OR($T1090=0,$T1090=""),1,$T1090))),0)))))</f>
        <v>0</v>
      </c>
      <c r="BU1092" s="99">
        <f>IF(BU1088="",0,IF(BU1086=1,$T1084,IF($T1086=справочники!$E$9,$T1084+$T1088*INT((BU1086-1)/IF(OR($T1090=0,$T1090=""),1,$T1090)),IF($T1086=справочники!$E$10,$T1084*POWER($T1088,INT((BU1086-1)/IF(OR($T1090=0,$T1090=""),1,$T1090))),IF($T1086=справочники!$E$11,POWER($T1084,1+$T1088*INT((BU1086-1)/IF(OR($T1090=0,$T1090=""),1,$T1090))),0)))))</f>
        <v>0</v>
      </c>
      <c r="BV1092" s="99">
        <f>IF(BV1088="",0,IF(BV1086=1,$T1084,IF($T1086=справочники!$E$9,$T1084+$T1088*INT((BV1086-1)/IF(OR($T1090=0,$T1090=""),1,$T1090)),IF($T1086=справочники!$E$10,$T1084*POWER($T1088,INT((BV1086-1)/IF(OR($T1090=0,$T1090=""),1,$T1090))),IF($T1086=справочники!$E$11,POWER($T1084,1+$T1088*INT((BV1086-1)/IF(OR($T1090=0,$T1090=""),1,$T1090))),0)))))</f>
        <v>0</v>
      </c>
      <c r="BW1092" s="99">
        <f>IF(BW1088="",0,IF(BW1086=1,$T1084,IF($T1086=справочники!$E$9,$T1084+$T1088*INT((BW1086-1)/IF(OR($T1090=0,$T1090=""),1,$T1090)),IF($T1086=справочники!$E$10,$T1084*POWER($T1088,INT((BW1086-1)/IF(OR($T1090=0,$T1090=""),1,$T1090))),IF($T1086=справочники!$E$11,POWER($T1084,1+$T1088*INT((BW1086-1)/IF(OR($T1090=0,$T1090=""),1,$T1090))),0)))))</f>
        <v>0</v>
      </c>
      <c r="BX1092" s="99">
        <f>IF(BX1088="",0,IF(BX1086=1,$T1084,IF($T1086=справочники!$E$9,$T1084+$T1088*INT((BX1086-1)/IF(OR($T1090=0,$T1090=""),1,$T1090)),IF($T1086=справочники!$E$10,$T1084*POWER($T1088,INT((BX1086-1)/IF(OR($T1090=0,$T1090=""),1,$T1090))),IF($T1086=справочники!$E$11,POWER($T1084,1+$T1088*INT((BX1086-1)/IF(OR($T1090=0,$T1090=""),1,$T1090))),0)))))</f>
        <v>0</v>
      </c>
      <c r="BY1092" s="99">
        <f>IF(BY1088="",0,IF(BY1086=1,$T1084,IF($T1086=справочники!$E$9,$T1084+$T1088*INT((BY1086-1)/IF(OR($T1090=0,$T1090=""),1,$T1090)),IF($T1086=справочники!$E$10,$T1084*POWER($T1088,INT((BY1086-1)/IF(OR($T1090=0,$T1090=""),1,$T1090))),IF($T1086=справочники!$E$11,POWER($T1084,1+$T1088*INT((BY1086-1)/IF(OR($T1090=0,$T1090=""),1,$T1090))),0)))))</f>
        <v>0</v>
      </c>
      <c r="BZ1092" s="99">
        <f>IF(BZ1088="",0,IF(BZ1086=1,$T1084,IF($T1086=справочники!$E$9,$T1084+$T1088*INT((BZ1086-1)/IF(OR($T1090=0,$T1090=""),1,$T1090)),IF($T1086=справочники!$E$10,$T1084*POWER($T1088,INT((BZ1086-1)/IF(OR($T1090=0,$T1090=""),1,$T1090))),IF($T1086=справочники!$E$11,POWER($T1084,1+$T1088*INT((BZ1086-1)/IF(OR($T1090=0,$T1090=""),1,$T1090))),0)))))</f>
        <v>0</v>
      </c>
      <c r="CA1092" s="99">
        <f>IF(CA1088="",0,IF(CA1086=1,$T1084,IF($T1086=справочники!$E$9,$T1084+$T1088*INT((CA1086-1)/IF(OR($T1090=0,$T1090=""),1,$T1090)),IF($T1086=справочники!$E$10,$T1084*POWER($T1088,INT((CA1086-1)/IF(OR($T1090=0,$T1090=""),1,$T1090))),IF($T1086=справочники!$E$11,POWER($T1084,1+$T1088*INT((CA1086-1)/IF(OR($T1090=0,$T1090=""),1,$T1090))),0)))))</f>
        <v>0</v>
      </c>
      <c r="CB1092" s="99">
        <f>IF(CB1088="",0,IF(CB1086=1,$T1084,IF($T1086=справочники!$E$9,$T1084+$T1088*INT((CB1086-1)/IF(OR($T1090=0,$T1090=""),1,$T1090)),IF($T1086=справочники!$E$10,$T1084*POWER($T1088,INT((CB1086-1)/IF(OR($T1090=0,$T1090=""),1,$T1090))),IF($T1086=справочники!$E$11,POWER($T1084,1+$T1088*INT((CB1086-1)/IF(OR($T1090=0,$T1090=""),1,$T1090))),0)))))</f>
        <v>0</v>
      </c>
      <c r="CC1092" s="99">
        <f>IF(CC1088="",0,IF(CC1086=1,$T1084,IF($T1086=справочники!$E$9,$T1084+$T1088*INT((CC1086-1)/IF(OR($T1090=0,$T1090=""),1,$T1090)),IF($T1086=справочники!$E$10,$T1084*POWER($T1088,INT((CC1086-1)/IF(OR($T1090=0,$T1090=""),1,$T1090))),IF($T1086=справочники!$E$11,POWER($T1084,1+$T1088*INT((CC1086-1)/IF(OR($T1090=0,$T1090=""),1,$T1090))),0)))))</f>
        <v>0</v>
      </c>
      <c r="CD1092" s="99">
        <f>IF(CD1088="",0,IF(CD1086=1,$T1084,IF($T1086=справочники!$E$9,$T1084+$T1088*INT((CD1086-1)/IF(OR($T1090=0,$T1090=""),1,$T1090)),IF($T1086=справочники!$E$10,$T1084*POWER($T1088,INT((CD1086-1)/IF(OR($T1090=0,$T1090=""),1,$T1090))),IF($T1086=справочники!$E$11,POWER($T1084,1+$T1088*INT((CD1086-1)/IF(OR($T1090=0,$T1090=""),1,$T1090))),0)))))</f>
        <v>0</v>
      </c>
      <c r="CE1092" s="99">
        <f>IF(CE1088="",0,IF(CE1086=1,$T1084,IF($T1086=справочники!$E$9,$T1084+$T1088*INT((CE1086-1)/IF(OR($T1090=0,$T1090=""),1,$T1090)),IF($T1086=справочники!$E$10,$T1084*POWER($T1088,INT((CE1086-1)/IF(OR($T1090=0,$T1090=""),1,$T1090))),IF($T1086=справочники!$E$11,POWER($T1084,1+$T1088*INT((CE1086-1)/IF(OR($T1090=0,$T1090=""),1,$T1090))),0)))))</f>
        <v>0</v>
      </c>
      <c r="CF1092" s="99">
        <f>IF(CF1088="",0,IF(CF1086=1,$T1084,IF($T1086=справочники!$E$9,$T1084+$T1088*INT((CF1086-1)/IF(OR($T1090=0,$T1090=""),1,$T1090)),IF($T1086=справочники!$E$10,$T1084*POWER($T1088,INT((CF1086-1)/IF(OR($T1090=0,$T1090=""),1,$T1090))),IF($T1086=справочники!$E$11,POWER($T1084,1+$T1088*INT((CF1086-1)/IF(OR($T1090=0,$T1090=""),1,$T1090))),0)))))</f>
        <v>0</v>
      </c>
      <c r="CG1092" s="99">
        <f>IF(CG1088="",0,IF(CG1086=1,$T1084,IF($T1086=справочники!$E$9,$T1084+$T1088*INT((CG1086-1)/IF(OR($T1090=0,$T1090=""),1,$T1090)),IF($T1086=справочники!$E$10,$T1084*POWER($T1088,INT((CG1086-1)/IF(OR($T1090=0,$T1090=""),1,$T1090))),IF($T1086=справочники!$E$11,POWER($T1084,1+$T1088*INT((CG1086-1)/IF(OR($T1090=0,$T1090=""),1,$T1090))),0)))))</f>
        <v>0</v>
      </c>
      <c r="CH1092" s="99">
        <f>IF(CH1088="",0,IF(CH1086=1,$T1084,IF($T1086=справочники!$E$9,$T1084+$T1088*INT((CH1086-1)/IF(OR($T1090=0,$T1090=""),1,$T1090)),IF($T1086=справочники!$E$10,$T1084*POWER($T1088,INT((CH1086-1)/IF(OR($T1090=0,$T1090=""),1,$T1090))),IF($T1086=справочники!$E$11,POWER($T1084,1+$T1088*INT((CH1086-1)/IF(OR($T1090=0,$T1090=""),1,$T1090))),0)))))</f>
        <v>0</v>
      </c>
      <c r="CI1092" s="99">
        <f>IF(CI1088="",0,IF(CI1086=1,$T1084,IF($T1086=справочники!$E$9,$T1084+$T1088*INT((CI1086-1)/IF(OR($T1090=0,$T1090=""),1,$T1090)),IF($T1086=справочники!$E$10,$T1084*POWER($T1088,INT((CI1086-1)/IF(OR($T1090=0,$T1090=""),1,$T1090))),IF($T1086=справочники!$E$11,POWER($T1084,1+$T1088*INT((CI1086-1)/IF(OR($T1090=0,$T1090=""),1,$T1090))),0)))))</f>
        <v>0</v>
      </c>
      <c r="CJ1092" s="99">
        <f>IF(CJ1088="",0,IF(CJ1086=1,$T1084,IF($T1086=справочники!$E$9,$T1084+$T1088*INT((CJ1086-1)/IF(OR($T1090=0,$T1090=""),1,$T1090)),IF($T1086=справочники!$E$10,$T1084*POWER($T1088,INT((CJ1086-1)/IF(OR($T1090=0,$T1090=""),1,$T1090))),IF($T1086=справочники!$E$11,POWER($T1084,1+$T1088*INT((CJ1086-1)/IF(OR($T1090=0,$T1090=""),1,$T1090))),0)))))</f>
        <v>0</v>
      </c>
      <c r="CK1092" s="99">
        <f>IF(CK1088="",0,IF(CK1086=1,$T1084,IF($T1086=справочники!$E$9,$T1084+$T1088*INT((CK1086-1)/IF(OR($T1090=0,$T1090=""),1,$T1090)),IF($T1086=справочники!$E$10,$T1084*POWER($T1088,INT((CK1086-1)/IF(OR($T1090=0,$T1090=""),1,$T1090))),IF($T1086=справочники!$E$11,POWER($T1084,1+$T1088*INT((CK1086-1)/IF(OR($T1090=0,$T1090=""),1,$T1090))),0)))))</f>
        <v>0</v>
      </c>
      <c r="CL1092" s="99">
        <f>IF(CL1088="",0,IF(CL1086=1,$T1084,IF($T1086=справочники!$E$9,$T1084+$T1088*INT((CL1086-1)/IF(OR($T1090=0,$T1090=""),1,$T1090)),IF($T1086=справочники!$E$10,$T1084*POWER($T1088,INT((CL1086-1)/IF(OR($T1090=0,$T1090=""),1,$T1090))),IF($T1086=справочники!$E$11,POWER($T1084,1+$T1088*INT((CL1086-1)/IF(OR($T1090=0,$T1090=""),1,$T1090))),0)))))</f>
        <v>0</v>
      </c>
      <c r="CM1092" s="99">
        <f>IF(CM1088="",0,IF(CM1086=1,$T1084,IF($T1086=справочники!$E$9,$T1084+$T1088*INT((CM1086-1)/IF(OR($T1090=0,$T1090=""),1,$T1090)),IF($T1086=справочники!$E$10,$T1084*POWER($T1088,INT((CM1086-1)/IF(OR($T1090=0,$T1090=""),1,$T1090))),IF($T1086=справочники!$E$11,POWER($T1084,1+$T1088*INT((CM1086-1)/IF(OR($T1090=0,$T1090=""),1,$T1090))),0)))))</f>
        <v>0</v>
      </c>
      <c r="CN1092" s="99">
        <f>IF(CN1088="",0,IF(CN1086=1,$T1084,IF($T1086=справочники!$E$9,$T1084+$T1088*INT((CN1086-1)/IF(OR($T1090=0,$T1090=""),1,$T1090)),IF($T1086=справочники!$E$10,$T1084*POWER($T1088,INT((CN1086-1)/IF(OR($T1090=0,$T1090=""),1,$T1090))),IF($T1086=справочники!$E$11,POWER($T1084,1+$T1088*INT((CN1086-1)/IF(OR($T1090=0,$T1090=""),1,$T1090))),0)))))</f>
        <v>0</v>
      </c>
      <c r="CO1092" s="99">
        <f>IF(CO1088="",0,IF(CO1086=1,$T1084,IF($T1086=справочники!$E$9,$T1084+$T1088*INT((CO1086-1)/IF(OR($T1090=0,$T1090=""),1,$T1090)),IF($T1086=справочники!$E$10,$T1084*POWER($T1088,INT((CO1086-1)/IF(OR($T1090=0,$T1090=""),1,$T1090))),IF($T1086=справочники!$E$11,POWER($T1084,1+$T1088*INT((CO1086-1)/IF(OR($T1090=0,$T1090=""),1,$T1090))),0)))))</f>
        <v>0</v>
      </c>
      <c r="CP1092" s="99">
        <f>IF(CP1088="",0,IF(CP1086=1,$T1084,IF($T1086=справочники!$E$9,$T1084+$T1088*INT((CP1086-1)/IF(OR($T1090=0,$T1090=""),1,$T1090)),IF($T1086=справочники!$E$10,$T1084*POWER($T1088,INT((CP1086-1)/IF(OR($T1090=0,$T1090=""),1,$T1090))),IF($T1086=справочники!$E$11,POWER($T1084,1+$T1088*INT((CP1086-1)/IF(OR($T1090=0,$T1090=""),1,$T1090))),0)))))</f>
        <v>0</v>
      </c>
      <c r="CQ1092" s="99">
        <f>IF(CQ1088="",0,IF(CQ1086=1,$T1084,IF($T1086=справочники!$E$9,$T1084+$T1088*INT((CQ1086-1)/IF(OR($T1090=0,$T1090=""),1,$T1090)),IF($T1086=справочники!$E$10,$T1084*POWER($T1088,INT((CQ1086-1)/IF(OR($T1090=0,$T1090=""),1,$T1090))),IF($T1086=справочники!$E$11,POWER($T1084,1+$T1088*INT((CQ1086-1)/IF(OR($T1090=0,$T1090=""),1,$T1090))),0)))))</f>
        <v>0</v>
      </c>
      <c r="CR1092" s="99">
        <f>IF(CR1088="",0,IF(CR1086=1,$T1084,IF($T1086=справочники!$E$9,$T1084+$T1088*INT((CR1086-1)/IF(OR($T1090=0,$T1090=""),1,$T1090)),IF($T1086=справочники!$E$10,$T1084*POWER($T1088,INT((CR1086-1)/IF(OR($T1090=0,$T1090=""),1,$T1090))),IF($T1086=справочники!$E$11,POWER($T1084,1+$T1088*INT((CR1086-1)/IF(OR($T1090=0,$T1090=""),1,$T1090))),0)))))</f>
        <v>0</v>
      </c>
      <c r="CS1092" s="99">
        <f>IF(CS1088="",0,IF(CS1086=1,$T1084,IF($T1086=справочники!$E$9,$T1084+$T1088*INT((CS1086-1)/IF(OR($T1090=0,$T1090=""),1,$T1090)),IF($T1086=справочники!$E$10,$T1084*POWER($T1088,INT((CS1086-1)/IF(OR($T1090=0,$T1090=""),1,$T1090))),IF($T1086=справочники!$E$11,POWER($T1084,1+$T1088*INT((CS1086-1)/IF(OR($T1090=0,$T1090=""),1,$T1090))),0)))))</f>
        <v>0</v>
      </c>
      <c r="CT1092" s="99">
        <f>IF(CT1088="",0,IF(CT1086=1,$T1084,IF($T1086=справочники!$E$9,$T1084+$T1088*INT((CT1086-1)/IF(OR($T1090=0,$T1090=""),1,$T1090)),IF($T1086=справочники!$E$10,$T1084*POWER($T1088,INT((CT1086-1)/IF(OR($T1090=0,$T1090=""),1,$T1090))),IF($T1086=справочники!$E$11,POWER($T1084,1+$T1088*INT((CT1086-1)/IF(OR($T1090=0,$T1090=""),1,$T1090))),0)))))</f>
        <v>0</v>
      </c>
      <c r="CU1092" s="99">
        <f>IF(CU1088="",0,IF(CU1086=1,$T1084,IF($T1086=справочники!$E$9,$T1084+$T1088*INT((CU1086-1)/IF(OR($T1090=0,$T1090=""),1,$T1090)),IF($T1086=справочники!$E$10,$T1084*POWER($T1088,INT((CU1086-1)/IF(OR($T1090=0,$T1090=""),1,$T1090))),IF($T1086=справочники!$E$11,POWER($T1084,1+$T1088*INT((CU1086-1)/IF(OR($T1090=0,$T1090=""),1,$T1090))),0)))))</f>
        <v>0</v>
      </c>
      <c r="CV1092" s="99">
        <f>IF(CV1088="",0,IF(CV1086=1,$T1084,IF($T1086=справочники!$E$9,$T1084+$T1088*INT((CV1086-1)/IF(OR($T1090=0,$T1090=""),1,$T1090)),IF($T1086=справочники!$E$10,$T1084*POWER($T1088,INT((CV1086-1)/IF(OR($T1090=0,$T1090=""),1,$T1090))),IF($T1086=справочники!$E$11,POWER($T1084,1+$T1088*INT((CV1086-1)/IF(OR($T1090=0,$T1090=""),1,$T1090))),0)))))</f>
        <v>0</v>
      </c>
      <c r="CW1092" s="99">
        <f>IF(CW1088="",0,IF(CW1086=1,$T1084,IF($T1086=справочники!$E$9,$T1084+$T1088*INT((CW1086-1)/IF(OR($T1090=0,$T1090=""),1,$T1090)),IF($T1086=справочники!$E$10,$T1084*POWER($T1088,INT((CW1086-1)/IF(OR($T1090=0,$T1090=""),1,$T1090))),IF($T1086=справочники!$E$11,POWER($T1084,1+$T1088*INT((CW1086-1)/IF(OR($T1090=0,$T1090=""),1,$T1090))),0)))))</f>
        <v>0</v>
      </c>
      <c r="CX1092" s="99">
        <f>IF(CX1088="",0,IF(CX1086=1,$T1084,IF($T1086=справочники!$E$9,$T1084+$T1088*INT((CX1086-1)/IF(OR($T1090=0,$T1090=""),1,$T1090)),IF($T1086=справочники!$E$10,$T1084*POWER($T1088,INT((CX1086-1)/IF(OR($T1090=0,$T1090=""),1,$T1090))),IF($T1086=справочники!$E$11,POWER($T1084,1+$T1088*INT((CX1086-1)/IF(OR($T1090=0,$T1090=""),1,$T1090))),0)))))</f>
        <v>0</v>
      </c>
      <c r="CY1092" s="99">
        <f>IF(CY1088="",0,IF(CY1086=1,$T1084,IF($T1086=справочники!$E$9,$T1084+$T1088*INT((CY1086-1)/IF(OR($T1090=0,$T1090=""),1,$T1090)),IF($T1086=справочники!$E$10,$T1084*POWER($T1088,INT((CY1086-1)/IF(OR($T1090=0,$T1090=""),1,$T1090))),IF($T1086=справочники!$E$11,POWER($T1084,1+$T1088*INT((CY1086-1)/IF(OR($T1090=0,$T1090=""),1,$T1090))),0)))))</f>
        <v>0</v>
      </c>
      <c r="CZ1092" s="99">
        <f>IF(CZ1088="",0,IF(CZ1086=1,$T1084,IF($T1086=справочники!$E$9,$T1084+$T1088*INT((CZ1086-1)/IF(OR($T1090=0,$T1090=""),1,$T1090)),IF($T1086=справочники!$E$10,$T1084*POWER($T1088,INT((CZ1086-1)/IF(OR($T1090=0,$T1090=""),1,$T1090))),IF($T1086=справочники!$E$11,POWER($T1084,1+$T1088*INT((CZ1086-1)/IF(OR($T1090=0,$T1090=""),1,$T1090))),0)))))</f>
        <v>0</v>
      </c>
      <c r="DA1092" s="99">
        <f>IF(DA1088="",0,IF(DA1086=1,$T1084,IF($T1086=справочники!$E$9,$T1084+$T1088*INT((DA1086-1)/IF(OR($T1090=0,$T1090=""),1,$T1090)),IF($T1086=справочники!$E$10,$T1084*POWER($T1088,INT((DA1086-1)/IF(OR($T1090=0,$T1090=""),1,$T1090))),IF($T1086=справочники!$E$11,POWER($T1084,1+$T1088*INT((DA1086-1)/IF(OR($T1090=0,$T1090=""),1,$T1090))),0)))))</f>
        <v>0</v>
      </c>
      <c r="DB1092" s="99">
        <f>IF(DB1088="",0,IF(DB1086=1,$T1084,IF($T1086=справочники!$E$9,$T1084+$T1088*INT((DB1086-1)/IF(OR($T1090=0,$T1090=""),1,$T1090)),IF($T1086=справочники!$E$10,$T1084*POWER($T1088,INT((DB1086-1)/IF(OR($T1090=0,$T1090=""),1,$T1090))),IF($T1086=справочники!$E$11,POWER($T1084,1+$T1088*INT((DB1086-1)/IF(OR($T1090=0,$T1090=""),1,$T1090))),0)))))</f>
        <v>0</v>
      </c>
      <c r="DC1092" s="99">
        <f>IF(DC1088="",0,IF(DC1086=1,$T1084,IF($T1086=справочники!$E$9,$T1084+$T1088*INT((DC1086-1)/IF(OR($T1090=0,$T1090=""),1,$T1090)),IF($T1086=справочники!$E$10,$T1084*POWER($T1088,INT((DC1086-1)/IF(OR($T1090=0,$T1090=""),1,$T1090))),IF($T1086=справочники!$E$11,POWER($T1084,1+$T1088*INT((DC1086-1)/IF(OR($T1090=0,$T1090=""),1,$T1090))),0)))))</f>
        <v>0</v>
      </c>
      <c r="DD1092" s="99">
        <f>IF(DD1088="",0,IF(DD1086=1,$T1084,IF($T1086=справочники!$E$9,$T1084+$T1088*INT((DD1086-1)/IF(OR($T1090=0,$T1090=""),1,$T1090)),IF($T1086=справочники!$E$10,$T1084*POWER($T1088,INT((DD1086-1)/IF(OR($T1090=0,$T1090=""),1,$T1090))),IF($T1086=справочники!$E$11,POWER($T1084,1+$T1088*INT((DD1086-1)/IF(OR($T1090=0,$T1090=""),1,$T1090))),0)))))</f>
        <v>0</v>
      </c>
      <c r="DE1092" s="99">
        <f>IF(DE1088="",0,IF(DE1086=1,$T1084,IF($T1086=справочники!$E$9,$T1084+$T1088*INT((DE1086-1)/IF(OR($T1090=0,$T1090=""),1,$T1090)),IF($T1086=справочники!$E$10,$T1084*POWER($T1088,INT((DE1086-1)/IF(OR($T1090=0,$T1090=""),1,$T1090))),IF($T1086=справочники!$E$11,POWER($T1084,1+$T1088*INT((DE1086-1)/IF(OR($T1090=0,$T1090=""),1,$T1090))),0)))))</f>
        <v>0</v>
      </c>
      <c r="DF1092" s="99">
        <f>IF(DF1088="",0,IF(DF1086=1,$T1084,IF($T1086=справочники!$E$9,$T1084+$T1088*INT((DF1086-1)/IF(OR($T1090=0,$T1090=""),1,$T1090)),IF($T1086=справочники!$E$10,$T1084*POWER($T1088,INT((DF1086-1)/IF(OR($T1090=0,$T1090=""),1,$T1090))),IF($T1086=справочники!$E$11,POWER($T1084,1+$T1088*INT((DF1086-1)/IF(OR($T1090=0,$T1090=""),1,$T1090))),0)))))</f>
        <v>0</v>
      </c>
      <c r="DG1092" s="99">
        <f>IF(DG1088="",0,IF(DG1086=1,$T1084,IF($T1086=справочники!$E$9,$T1084+$T1088*INT((DG1086-1)/IF(OR($T1090=0,$T1090=""),1,$T1090)),IF($T1086=справочники!$E$10,$T1084*POWER($T1088,INT((DG1086-1)/IF(OR($T1090=0,$T1090=""),1,$T1090))),IF($T1086=справочники!$E$11,POWER($T1084,1+$T1088*INT((DG1086-1)/IF(OR($T1090=0,$T1090=""),1,$T1090))),0)))))</f>
        <v>0</v>
      </c>
      <c r="DH1092" s="99">
        <f>IF(DH1088="",0,IF(DH1086=1,$T1084,IF($T1086=справочники!$E$9,$T1084+$T1088*INT((DH1086-1)/IF(OR($T1090=0,$T1090=""),1,$T1090)),IF($T1086=справочники!$E$10,$T1084*POWER($T1088,INT((DH1086-1)/IF(OR($T1090=0,$T1090=""),1,$T1090))),IF($T1086=справочники!$E$11,POWER($T1084,1+$T1088*INT((DH1086-1)/IF(OR($T1090=0,$T1090=""),1,$T1090))),0)))))</f>
        <v>0</v>
      </c>
      <c r="DI1092" s="99">
        <f>IF(DI1088="",0,IF(DI1086=1,$T1084,IF($T1086=справочники!$E$9,$T1084+$T1088*INT((DI1086-1)/IF(OR($T1090=0,$T1090=""),1,$T1090)),IF($T1086=справочники!$E$10,$T1084*POWER($T1088,INT((DI1086-1)/IF(OR($T1090=0,$T1090=""),1,$T1090))),IF($T1086=справочники!$E$11,POWER($T1084,1+$T1088*INT((DI1086-1)/IF(OR($T1090=0,$T1090=""),1,$T1090))),0)))))</f>
        <v>0</v>
      </c>
      <c r="DJ1092" s="99">
        <f>IF(DJ1088="",0,IF(DJ1086=1,$T1084,IF($T1086=справочники!$E$9,$T1084+$T1088*INT((DJ1086-1)/IF(OR($T1090=0,$T1090=""),1,$T1090)),IF($T1086=справочники!$E$10,$T1084*POWER($T1088,INT((DJ1086-1)/IF(OR($T1090=0,$T1090=""),1,$T1090))),IF($T1086=справочники!$E$11,POWER($T1084,1+$T1088*INT((DJ1086-1)/IF(OR($T1090=0,$T1090=""),1,$T1090))),0)))))</f>
        <v>0</v>
      </c>
      <c r="DK1092" s="99">
        <f>IF(DK1088="",0,IF(DK1086=1,$T1084,IF($T1086=справочники!$E$9,$T1084+$T1088*INT((DK1086-1)/IF(OR($T1090=0,$T1090=""),1,$T1090)),IF($T1086=справочники!$E$10,$T1084*POWER($T1088,INT((DK1086-1)/IF(OR($T1090=0,$T1090=""),1,$T1090))),IF($T1086=справочники!$E$11,POWER($T1084,1+$T1088*INT((DK1086-1)/IF(OR($T1090=0,$T1090=""),1,$T1090))),0)))))</f>
        <v>0</v>
      </c>
      <c r="DL1092" s="99">
        <f>IF(DL1088="",0,IF(DL1086=1,$T1084,IF($T1086=справочники!$E$9,$T1084+$T1088*INT((DL1086-1)/IF(OR($T1090=0,$T1090=""),1,$T1090)),IF($T1086=справочники!$E$10,$T1084*POWER($T1088,INT((DL1086-1)/IF(OR($T1090=0,$T1090=""),1,$T1090))),IF($T1086=справочники!$E$11,POWER($T1084,1+$T1088*INT((DL1086-1)/IF(OR($T1090=0,$T1090=""),1,$T1090))),0)))))</f>
        <v>0</v>
      </c>
      <c r="DM1092" s="99">
        <f>IF(DM1088="",0,IF(DM1086=1,$T1084,IF($T1086=справочники!$E$9,$T1084+$T1088*INT((DM1086-1)/IF(OR($T1090=0,$T1090=""),1,$T1090)),IF($T1086=справочники!$E$10,$T1084*POWER($T1088,INT((DM1086-1)/IF(OR($T1090=0,$T1090=""),1,$T1090))),IF($T1086=справочники!$E$11,POWER($T1084,1+$T1088*INT((DM1086-1)/IF(OR($T1090=0,$T1090=""),1,$T1090))),0)))))</f>
        <v>0</v>
      </c>
      <c r="DN1092" s="99">
        <f>IF(DN1088="",0,IF(DN1086=1,$T1084,IF($T1086=справочники!$E$9,$T1084+$T1088*INT((DN1086-1)/IF(OR($T1090=0,$T1090=""),1,$T1090)),IF($T1086=справочники!$E$10,$T1084*POWER($T1088,INT((DN1086-1)/IF(OR($T1090=0,$T1090=""),1,$T1090))),IF($T1086=справочники!$E$11,POWER($T1084,1+$T1088*INT((DN1086-1)/IF(OR($T1090=0,$T1090=""),1,$T1090))),0)))))</f>
        <v>0</v>
      </c>
      <c r="DO1092" s="99">
        <f>IF(DO1088="",0,IF(DO1086=1,$T1084,IF($T1086=справочники!$E$9,$T1084+$T1088*INT((DO1086-1)/IF(OR($T1090=0,$T1090=""),1,$T1090)),IF($T1086=справочники!$E$10,$T1084*POWER($T1088,INT((DO1086-1)/IF(OR($T1090=0,$T1090=""),1,$T1090))),IF($T1086=справочники!$E$11,POWER($T1084,1+$T1088*INT((DO1086-1)/IF(OR($T1090=0,$T1090=""),1,$T1090))),0)))))</f>
        <v>0</v>
      </c>
      <c r="DP1092" s="99">
        <f>IF(DP1088="",0,IF(DP1086=1,$T1084,IF($T1086=справочники!$E$9,$T1084+$T1088*INT((DP1086-1)/IF(OR($T1090=0,$T1090=""),1,$T1090)),IF($T1086=справочники!$E$10,$T1084*POWER($T1088,INT((DP1086-1)/IF(OR($T1090=0,$T1090=""),1,$T1090))),IF($T1086=справочники!$E$11,POWER($T1084,1+$T1088*INT((DP1086-1)/IF(OR($T1090=0,$T1090=""),1,$T1090))),0)))))</f>
        <v>0</v>
      </c>
      <c r="DQ1092" s="99">
        <f>IF(DQ1088="",0,IF(DQ1086=1,$T1084,IF($T1086=справочники!$E$9,$T1084+$T1088*INT((DQ1086-1)/IF(OR($T1090=0,$T1090=""),1,$T1090)),IF($T1086=справочники!$E$10,$T1084*POWER($T1088,INT((DQ1086-1)/IF(OR($T1090=0,$T1090=""),1,$T1090))),IF($T1086=справочники!$E$11,POWER($T1084,1+$T1088*INT((DQ1086-1)/IF(OR($T1090=0,$T1090=""),1,$T1090))),0)))))</f>
        <v>0</v>
      </c>
      <c r="DR1092" s="99">
        <f>IF(DR1088="",0,IF(DR1086=1,$T1084,IF($T1086=справочники!$E$9,$T1084+$T1088*INT((DR1086-1)/IF(OR($T1090=0,$T1090=""),1,$T1090)),IF($T1086=справочники!$E$10,$T1084*POWER($T1088,INT((DR1086-1)/IF(OR($T1090=0,$T1090=""),1,$T1090))),IF($T1086=справочники!$E$11,POWER($T1084,1+$T1088*INT((DR1086-1)/IF(OR($T1090=0,$T1090=""),1,$T1090))),0)))))</f>
        <v>0</v>
      </c>
      <c r="DS1092" s="99">
        <f>IF(DS1088="",0,IF(DS1086=1,$T1084,IF($T1086=справочники!$E$9,$T1084+$T1088*INT((DS1086-1)/IF(OR($T1090=0,$T1090=""),1,$T1090)),IF($T1086=справочники!$E$10,$T1084*POWER($T1088,INT((DS1086-1)/IF(OR($T1090=0,$T1090=""),1,$T1090))),IF($T1086=справочники!$E$11,POWER($T1084,1+$T1088*INT((DS1086-1)/IF(OR($T1090=0,$T1090=""),1,$T1090))),0)))))</f>
        <v>0</v>
      </c>
      <c r="DT1092" s="99">
        <f>IF(DT1088="",0,IF(DT1086=1,$T1084,IF($T1086=справочники!$E$9,$T1084+$T1088*INT((DT1086-1)/IF(OR($T1090=0,$T1090=""),1,$T1090)),IF($T1086=справочники!$E$10,$T1084*POWER($T1088,INT((DT1086-1)/IF(OR($T1090=0,$T1090=""),1,$T1090))),IF($T1086=справочники!$E$11,POWER($T1084,1+$T1088*INT((DT1086-1)/IF(OR($T1090=0,$T1090=""),1,$T1090))),0)))))</f>
        <v>0</v>
      </c>
      <c r="DU1092" s="3"/>
      <c r="DV1092" s="3"/>
    </row>
    <row r="1093" spans="1:126" ht="4.2" customHeight="1">
      <c r="A1093" s="1"/>
      <c r="B1093" s="1"/>
      <c r="C1093" s="1"/>
      <c r="D1093" s="1"/>
      <c r="E1093" s="261"/>
      <c r="F1093" s="47"/>
      <c r="G1093" s="229"/>
      <c r="H1093" s="1"/>
      <c r="I1093" s="1"/>
      <c r="J1093" s="1"/>
      <c r="K1093" s="1"/>
      <c r="L1093" s="1"/>
      <c r="M1093" s="5"/>
      <c r="N1093" s="1"/>
      <c r="O1093" s="1"/>
      <c r="P1093" s="5"/>
      <c r="Q1093" s="1"/>
      <c r="R1093" s="1"/>
      <c r="S1093" s="5"/>
      <c r="T1093" s="7"/>
      <c r="U1093" s="23"/>
      <c r="V1093" s="1"/>
      <c r="W1093" s="11"/>
      <c r="X1093" s="10"/>
      <c r="Y1093" s="45"/>
      <c r="Z1093" s="92"/>
      <c r="AA1093" s="93"/>
      <c r="AB1093" s="93"/>
      <c r="AC1093" s="93"/>
      <c r="AD1093" s="93"/>
      <c r="AE1093" s="93"/>
      <c r="AF1093" s="93"/>
      <c r="AG1093" s="93"/>
      <c r="AH1093" s="93"/>
      <c r="AI1093" s="93"/>
      <c r="AJ1093" s="93"/>
      <c r="AK1093" s="93"/>
      <c r="AL1093" s="93"/>
      <c r="AM1093" s="93"/>
      <c r="AN1093" s="93"/>
      <c r="AO1093" s="93"/>
      <c r="AP1093" s="93"/>
      <c r="AQ1093" s="93"/>
      <c r="AR1093" s="93"/>
      <c r="AS1093" s="93"/>
      <c r="AT1093" s="93"/>
      <c r="AU1093" s="93"/>
      <c r="AV1093" s="93"/>
      <c r="AW1093" s="93"/>
      <c r="AX1093" s="93"/>
      <c r="AY1093" s="93"/>
      <c r="AZ1093" s="93"/>
      <c r="BA1093" s="93"/>
      <c r="BB1093" s="93"/>
      <c r="BC1093" s="93"/>
      <c r="BD1093" s="93"/>
      <c r="BE1093" s="93"/>
      <c r="BF1093" s="93"/>
      <c r="BG1093" s="93"/>
      <c r="BH1093" s="93"/>
      <c r="BI1093" s="93"/>
      <c r="BJ1093" s="93"/>
      <c r="BK1093" s="93"/>
      <c r="BL1093" s="93"/>
      <c r="BM1093" s="93"/>
      <c r="BN1093" s="93"/>
      <c r="BO1093" s="93"/>
      <c r="BP1093" s="93"/>
      <c r="BQ1093" s="93"/>
      <c r="BR1093" s="93"/>
      <c r="BS1093" s="93"/>
      <c r="BT1093" s="93"/>
      <c r="BU1093" s="93"/>
      <c r="BV1093" s="93"/>
      <c r="BW1093" s="93"/>
      <c r="BX1093" s="93"/>
      <c r="BY1093" s="93"/>
      <c r="BZ1093" s="93"/>
      <c r="CA1093" s="93"/>
      <c r="CB1093" s="93"/>
      <c r="CC1093" s="93"/>
      <c r="CD1093" s="93"/>
      <c r="CE1093" s="93"/>
      <c r="CF1093" s="93"/>
      <c r="CG1093" s="93"/>
      <c r="CH1093" s="93"/>
      <c r="CI1093" s="93"/>
      <c r="CJ1093" s="93"/>
      <c r="CK1093" s="93"/>
      <c r="CL1093" s="93"/>
      <c r="CM1093" s="93"/>
      <c r="CN1093" s="93"/>
      <c r="CO1093" s="93"/>
      <c r="CP1093" s="93"/>
      <c r="CQ1093" s="93"/>
      <c r="CR1093" s="93"/>
      <c r="CS1093" s="93"/>
      <c r="CT1093" s="93"/>
      <c r="CU1093" s="93"/>
      <c r="CV1093" s="93"/>
      <c r="CW1093" s="93"/>
      <c r="CX1093" s="93"/>
      <c r="CY1093" s="93"/>
      <c r="CZ1093" s="93"/>
      <c r="DA1093" s="93"/>
      <c r="DB1093" s="93"/>
      <c r="DC1093" s="93"/>
      <c r="DD1093" s="93"/>
      <c r="DE1093" s="93"/>
      <c r="DF1093" s="93"/>
      <c r="DG1093" s="93"/>
      <c r="DH1093" s="93"/>
      <c r="DI1093" s="93"/>
      <c r="DJ1093" s="93"/>
      <c r="DK1093" s="93"/>
      <c r="DL1093" s="93"/>
      <c r="DM1093" s="93"/>
      <c r="DN1093" s="93"/>
      <c r="DO1093" s="93"/>
      <c r="DP1093" s="93"/>
      <c r="DQ1093" s="93"/>
      <c r="DR1093" s="93"/>
      <c r="DS1093" s="93"/>
      <c r="DT1093" s="93"/>
      <c r="DU1093" s="1"/>
      <c r="DV1093" s="1"/>
    </row>
    <row r="1094" spans="1:126" s="237" customFormat="1" ht="10.199999999999999">
      <c r="A1094" s="226"/>
      <c r="B1094" s="243" t="s">
        <v>127</v>
      </c>
      <c r="C1094" s="228"/>
      <c r="D1094" s="227"/>
      <c r="E1094" s="268"/>
      <c r="F1094" s="114"/>
      <c r="G1094" s="229"/>
      <c r="H1094" s="226"/>
      <c r="I1094" s="226" t="str">
        <f>$I$172</f>
        <v>Оборачиваемость начислений расходов</v>
      </c>
      <c r="J1094" s="226"/>
      <c r="K1094" s="226"/>
      <c r="L1094" s="226"/>
      <c r="M1094" s="229"/>
      <c r="N1094" s="226"/>
      <c r="O1094" s="226"/>
      <c r="P1094" s="229"/>
      <c r="Q1094" s="226" t="s">
        <v>40</v>
      </c>
      <c r="R1094" s="226"/>
      <c r="S1094" s="229" t="s">
        <v>6</v>
      </c>
      <c r="T1094" s="307"/>
      <c r="U1094" s="226"/>
      <c r="V1094" s="226"/>
      <c r="W1094" s="233"/>
      <c r="X1094" s="234"/>
      <c r="Y1094" s="245"/>
      <c r="Z1094" s="246"/>
      <c r="AA1094" s="247"/>
      <c r="AB1094" s="247"/>
      <c r="AC1094" s="247"/>
      <c r="AD1094" s="247"/>
      <c r="AE1094" s="247"/>
      <c r="AF1094" s="247"/>
      <c r="AG1094" s="247"/>
      <c r="AH1094" s="247"/>
      <c r="AI1094" s="247"/>
      <c r="AJ1094" s="247"/>
      <c r="AK1094" s="247"/>
      <c r="AL1094" s="247"/>
      <c r="AM1094" s="247"/>
      <c r="AN1094" s="247"/>
      <c r="AO1094" s="247"/>
      <c r="AP1094" s="247"/>
      <c r="AQ1094" s="247"/>
      <c r="AR1094" s="247"/>
      <c r="AS1094" s="247"/>
      <c r="AT1094" s="247"/>
      <c r="AU1094" s="247"/>
      <c r="AV1094" s="247"/>
      <c r="AW1094" s="247"/>
      <c r="AX1094" s="247"/>
      <c r="AY1094" s="247"/>
      <c r="AZ1094" s="247"/>
      <c r="BA1094" s="247"/>
      <c r="BB1094" s="247"/>
      <c r="BC1094" s="247"/>
      <c r="BD1094" s="247"/>
      <c r="BE1094" s="247"/>
      <c r="BF1094" s="247"/>
      <c r="BG1094" s="247"/>
      <c r="BH1094" s="247"/>
      <c r="BI1094" s="247"/>
      <c r="BJ1094" s="247"/>
      <c r="BK1094" s="247"/>
      <c r="BL1094" s="247"/>
      <c r="BM1094" s="247"/>
      <c r="BN1094" s="247"/>
      <c r="BO1094" s="247"/>
      <c r="BP1094" s="247"/>
      <c r="BQ1094" s="247"/>
      <c r="BR1094" s="247"/>
      <c r="BS1094" s="247"/>
      <c r="BT1094" s="247"/>
      <c r="BU1094" s="247"/>
      <c r="BV1094" s="247"/>
      <c r="BW1094" s="247"/>
      <c r="BX1094" s="247"/>
      <c r="BY1094" s="247"/>
      <c r="BZ1094" s="247"/>
      <c r="CA1094" s="247"/>
      <c r="CB1094" s="247"/>
      <c r="CC1094" s="247"/>
      <c r="CD1094" s="247"/>
      <c r="CE1094" s="247"/>
      <c r="CF1094" s="247"/>
      <c r="CG1094" s="247"/>
      <c r="CH1094" s="247"/>
      <c r="CI1094" s="247"/>
      <c r="CJ1094" s="247"/>
      <c r="CK1094" s="247"/>
      <c r="CL1094" s="247"/>
      <c r="CM1094" s="247"/>
      <c r="CN1094" s="247"/>
      <c r="CO1094" s="247"/>
      <c r="CP1094" s="247"/>
      <c r="CQ1094" s="247"/>
      <c r="CR1094" s="247"/>
      <c r="CS1094" s="247"/>
      <c r="CT1094" s="247"/>
      <c r="CU1094" s="247"/>
      <c r="CV1094" s="247"/>
      <c r="CW1094" s="247"/>
      <c r="CX1094" s="247"/>
      <c r="CY1094" s="247"/>
      <c r="CZ1094" s="247"/>
      <c r="DA1094" s="247"/>
      <c r="DB1094" s="247"/>
      <c r="DC1094" s="247"/>
      <c r="DD1094" s="247"/>
      <c r="DE1094" s="247"/>
      <c r="DF1094" s="247"/>
      <c r="DG1094" s="247"/>
      <c r="DH1094" s="247"/>
      <c r="DI1094" s="247"/>
      <c r="DJ1094" s="247"/>
      <c r="DK1094" s="247"/>
      <c r="DL1094" s="247"/>
      <c r="DM1094" s="247"/>
      <c r="DN1094" s="247"/>
      <c r="DO1094" s="247"/>
      <c r="DP1094" s="247"/>
      <c r="DQ1094" s="247"/>
      <c r="DR1094" s="247"/>
      <c r="DS1094" s="247"/>
      <c r="DT1094" s="247"/>
      <c r="DU1094" s="226"/>
      <c r="DV1094" s="226"/>
    </row>
    <row r="1095" spans="1:126" ht="4.2" customHeight="1">
      <c r="A1095" s="1"/>
      <c r="B1095" s="1"/>
      <c r="C1095" s="1"/>
      <c r="D1095" s="1"/>
      <c r="E1095" s="261"/>
      <c r="F1095" s="47"/>
      <c r="G1095" s="229"/>
      <c r="H1095" s="1"/>
      <c r="I1095" s="1"/>
      <c r="J1095" s="1"/>
      <c r="K1095" s="1"/>
      <c r="L1095" s="1"/>
      <c r="M1095" s="5"/>
      <c r="N1095" s="1"/>
      <c r="O1095" s="1"/>
      <c r="P1095" s="5"/>
      <c r="Q1095" s="1"/>
      <c r="R1095" s="1"/>
      <c r="S1095" s="5"/>
      <c r="T1095" s="7"/>
      <c r="U1095" s="23"/>
      <c r="V1095" s="1"/>
      <c r="W1095" s="11"/>
      <c r="X1095" s="10"/>
      <c r="Y1095" s="45"/>
      <c r="Z1095" s="92"/>
      <c r="AA1095" s="93"/>
      <c r="AB1095" s="93"/>
      <c r="AC1095" s="93"/>
      <c r="AD1095" s="93"/>
      <c r="AE1095" s="93"/>
      <c r="AF1095" s="93"/>
      <c r="AG1095" s="93"/>
      <c r="AH1095" s="93"/>
      <c r="AI1095" s="93"/>
      <c r="AJ1095" s="93"/>
      <c r="AK1095" s="93"/>
      <c r="AL1095" s="93"/>
      <c r="AM1095" s="93"/>
      <c r="AN1095" s="93"/>
      <c r="AO1095" s="93"/>
      <c r="AP1095" s="93"/>
      <c r="AQ1095" s="93"/>
      <c r="AR1095" s="93"/>
      <c r="AS1095" s="93"/>
      <c r="AT1095" s="93"/>
      <c r="AU1095" s="93"/>
      <c r="AV1095" s="93"/>
      <c r="AW1095" s="93"/>
      <c r="AX1095" s="93"/>
      <c r="AY1095" s="93"/>
      <c r="AZ1095" s="93"/>
      <c r="BA1095" s="93"/>
      <c r="BB1095" s="93"/>
      <c r="BC1095" s="93"/>
      <c r="BD1095" s="93"/>
      <c r="BE1095" s="93"/>
      <c r="BF1095" s="93"/>
      <c r="BG1095" s="93"/>
      <c r="BH1095" s="93"/>
      <c r="BI1095" s="93"/>
      <c r="BJ1095" s="93"/>
      <c r="BK1095" s="93"/>
      <c r="BL1095" s="93"/>
      <c r="BM1095" s="93"/>
      <c r="BN1095" s="93"/>
      <c r="BO1095" s="93"/>
      <c r="BP1095" s="93"/>
      <c r="BQ1095" s="93"/>
      <c r="BR1095" s="93"/>
      <c r="BS1095" s="93"/>
      <c r="BT1095" s="93"/>
      <c r="BU1095" s="93"/>
      <c r="BV1095" s="93"/>
      <c r="BW1095" s="93"/>
      <c r="BX1095" s="93"/>
      <c r="BY1095" s="93"/>
      <c r="BZ1095" s="93"/>
      <c r="CA1095" s="93"/>
      <c r="CB1095" s="93"/>
      <c r="CC1095" s="93"/>
      <c r="CD1095" s="93"/>
      <c r="CE1095" s="93"/>
      <c r="CF1095" s="93"/>
      <c r="CG1095" s="93"/>
      <c r="CH1095" s="93"/>
      <c r="CI1095" s="93"/>
      <c r="CJ1095" s="93"/>
      <c r="CK1095" s="93"/>
      <c r="CL1095" s="93"/>
      <c r="CM1095" s="93"/>
      <c r="CN1095" s="93"/>
      <c r="CO1095" s="93"/>
      <c r="CP1095" s="93"/>
      <c r="CQ1095" s="93"/>
      <c r="CR1095" s="93"/>
      <c r="CS1095" s="93"/>
      <c r="CT1095" s="93"/>
      <c r="CU1095" s="93"/>
      <c r="CV1095" s="93"/>
      <c r="CW1095" s="93"/>
      <c r="CX1095" s="93"/>
      <c r="CY1095" s="93"/>
      <c r="CZ1095" s="93"/>
      <c r="DA1095" s="93"/>
      <c r="DB1095" s="93"/>
      <c r="DC1095" s="93"/>
      <c r="DD1095" s="93"/>
      <c r="DE1095" s="93"/>
      <c r="DF1095" s="93"/>
      <c r="DG1095" s="93"/>
      <c r="DH1095" s="93"/>
      <c r="DI1095" s="93"/>
      <c r="DJ1095" s="93"/>
      <c r="DK1095" s="93"/>
      <c r="DL1095" s="93"/>
      <c r="DM1095" s="93"/>
      <c r="DN1095" s="93"/>
      <c r="DO1095" s="93"/>
      <c r="DP1095" s="93"/>
      <c r="DQ1095" s="93"/>
      <c r="DR1095" s="93"/>
      <c r="DS1095" s="93"/>
      <c r="DT1095" s="93"/>
      <c r="DU1095" s="1"/>
      <c r="DV1095" s="1"/>
    </row>
    <row r="1096" spans="1:126" s="4" customFormat="1">
      <c r="A1096" s="3"/>
      <c r="B1096" s="257" t="s">
        <v>126</v>
      </c>
      <c r="C1096" s="3"/>
      <c r="D1096" s="3"/>
      <c r="E1096" s="9" t="str">
        <f>IF(OR(Главная!$N$19=справочники!$N$10,Главная!$N$19=справочники!$N$11),"",IF(T1096=справочники!$P$10,"","ндс(-)"))</f>
        <v>ндс(-)</v>
      </c>
      <c r="F1096" s="50"/>
      <c r="G1096" s="230"/>
      <c r="H1096" s="12" t="str">
        <f>B1096&amp;N1084</f>
        <v xml:space="preserve">Начисление - </v>
      </c>
      <c r="I1096" s="12"/>
      <c r="J1096" s="3"/>
      <c r="K1096" s="3"/>
      <c r="L1096" s="3"/>
      <c r="M1096" s="5"/>
      <c r="N1096" s="35" t="str">
        <f>Главная!$Y$8</f>
        <v>итого</v>
      </c>
      <c r="O1096" s="35"/>
      <c r="P1096" s="5"/>
      <c r="Q1096" s="35" t="s">
        <v>25</v>
      </c>
      <c r="R1096" s="35"/>
      <c r="S1096" s="35"/>
      <c r="T1096" s="61">
        <f>T1092</f>
        <v>0</v>
      </c>
      <c r="U1096" s="35"/>
      <c r="V1096" s="35"/>
      <c r="W1096" s="37">
        <f>SUM($Y1096:$DU1096)</f>
        <v>0</v>
      </c>
      <c r="X1096" s="37"/>
      <c r="Y1096" s="45"/>
      <c r="Z1096" s="98"/>
      <c r="AA1096" s="99">
        <f t="shared" ref="AA1096:BF1096" si="2752">IF(AA$8="",0,IF(AA$1=1,SUMIFS(1092:1092,$1:$1,"&gt;="&amp;1,$1:$1,"&lt;="&amp;INT($T1094/30))+($T1094/30-INT($T1094/30))*SUMIFS(1092:1092,$1:$1,INT($T1094/30)+1),0)+($T1094/30-INT($T1094/30))*SUMIFS(1092:1092,$1:$1,AA$1+INT($T1094/30)+1)+(INT($T1094/30)+1-$T1094/30)*SUMIFS(1092:1092,$1:$1,AA$1+INT($T1094/30)))</f>
        <v>0</v>
      </c>
      <c r="AB1096" s="99">
        <f t="shared" si="2752"/>
        <v>0</v>
      </c>
      <c r="AC1096" s="99">
        <f t="shared" si="2752"/>
        <v>0</v>
      </c>
      <c r="AD1096" s="99">
        <f t="shared" si="2752"/>
        <v>0</v>
      </c>
      <c r="AE1096" s="99">
        <f t="shared" si="2752"/>
        <v>0</v>
      </c>
      <c r="AF1096" s="99">
        <f t="shared" si="2752"/>
        <v>0</v>
      </c>
      <c r="AG1096" s="99">
        <f t="shared" si="2752"/>
        <v>0</v>
      </c>
      <c r="AH1096" s="99">
        <f t="shared" si="2752"/>
        <v>0</v>
      </c>
      <c r="AI1096" s="99">
        <f t="shared" si="2752"/>
        <v>0</v>
      </c>
      <c r="AJ1096" s="99">
        <f t="shared" si="2752"/>
        <v>0</v>
      </c>
      <c r="AK1096" s="99">
        <f t="shared" si="2752"/>
        <v>0</v>
      </c>
      <c r="AL1096" s="99">
        <f t="shared" si="2752"/>
        <v>0</v>
      </c>
      <c r="AM1096" s="99">
        <f t="shared" si="2752"/>
        <v>0</v>
      </c>
      <c r="AN1096" s="99">
        <f t="shared" si="2752"/>
        <v>0</v>
      </c>
      <c r="AO1096" s="99">
        <f t="shared" si="2752"/>
        <v>0</v>
      </c>
      <c r="AP1096" s="99">
        <f t="shared" si="2752"/>
        <v>0</v>
      </c>
      <c r="AQ1096" s="99">
        <f t="shared" si="2752"/>
        <v>0</v>
      </c>
      <c r="AR1096" s="99">
        <f t="shared" si="2752"/>
        <v>0</v>
      </c>
      <c r="AS1096" s="99">
        <f t="shared" si="2752"/>
        <v>0</v>
      </c>
      <c r="AT1096" s="99">
        <f t="shared" si="2752"/>
        <v>0</v>
      </c>
      <c r="AU1096" s="99">
        <f t="shared" si="2752"/>
        <v>0</v>
      </c>
      <c r="AV1096" s="99">
        <f t="shared" si="2752"/>
        <v>0</v>
      </c>
      <c r="AW1096" s="99">
        <f t="shared" si="2752"/>
        <v>0</v>
      </c>
      <c r="AX1096" s="99">
        <f t="shared" si="2752"/>
        <v>0</v>
      </c>
      <c r="AY1096" s="99">
        <f t="shared" si="2752"/>
        <v>0</v>
      </c>
      <c r="AZ1096" s="99">
        <f t="shared" si="2752"/>
        <v>0</v>
      </c>
      <c r="BA1096" s="99">
        <f t="shared" si="2752"/>
        <v>0</v>
      </c>
      <c r="BB1096" s="99">
        <f t="shared" si="2752"/>
        <v>0</v>
      </c>
      <c r="BC1096" s="99">
        <f t="shared" si="2752"/>
        <v>0</v>
      </c>
      <c r="BD1096" s="99">
        <f t="shared" si="2752"/>
        <v>0</v>
      </c>
      <c r="BE1096" s="99">
        <f t="shared" si="2752"/>
        <v>0</v>
      </c>
      <c r="BF1096" s="99">
        <f t="shared" si="2752"/>
        <v>0</v>
      </c>
      <c r="BG1096" s="99">
        <f t="shared" ref="BG1096:CL1096" si="2753">IF(BG$8="",0,IF(BG$1=1,SUMIFS(1092:1092,$1:$1,"&gt;="&amp;1,$1:$1,"&lt;="&amp;INT($T1094/30))+($T1094/30-INT($T1094/30))*SUMIFS(1092:1092,$1:$1,INT($T1094/30)+1),0)+($T1094/30-INT($T1094/30))*SUMIFS(1092:1092,$1:$1,BG$1+INT($T1094/30)+1)+(INT($T1094/30)+1-$T1094/30)*SUMIFS(1092:1092,$1:$1,BG$1+INT($T1094/30)))</f>
        <v>0</v>
      </c>
      <c r="BH1096" s="99">
        <f t="shared" si="2753"/>
        <v>0</v>
      </c>
      <c r="BI1096" s="99">
        <f t="shared" si="2753"/>
        <v>0</v>
      </c>
      <c r="BJ1096" s="99">
        <f t="shared" si="2753"/>
        <v>0</v>
      </c>
      <c r="BK1096" s="99">
        <f t="shared" si="2753"/>
        <v>0</v>
      </c>
      <c r="BL1096" s="99">
        <f t="shared" si="2753"/>
        <v>0</v>
      </c>
      <c r="BM1096" s="99">
        <f t="shared" si="2753"/>
        <v>0</v>
      </c>
      <c r="BN1096" s="99">
        <f t="shared" si="2753"/>
        <v>0</v>
      </c>
      <c r="BO1096" s="99">
        <f t="shared" si="2753"/>
        <v>0</v>
      </c>
      <c r="BP1096" s="99">
        <f t="shared" si="2753"/>
        <v>0</v>
      </c>
      <c r="BQ1096" s="99">
        <f t="shared" si="2753"/>
        <v>0</v>
      </c>
      <c r="BR1096" s="99">
        <f t="shared" si="2753"/>
        <v>0</v>
      </c>
      <c r="BS1096" s="99">
        <f t="shared" si="2753"/>
        <v>0</v>
      </c>
      <c r="BT1096" s="99">
        <f t="shared" si="2753"/>
        <v>0</v>
      </c>
      <c r="BU1096" s="99">
        <f t="shared" si="2753"/>
        <v>0</v>
      </c>
      <c r="BV1096" s="99">
        <f t="shared" si="2753"/>
        <v>0</v>
      </c>
      <c r="BW1096" s="99">
        <f t="shared" si="2753"/>
        <v>0</v>
      </c>
      <c r="BX1096" s="99">
        <f t="shared" si="2753"/>
        <v>0</v>
      </c>
      <c r="BY1096" s="99">
        <f t="shared" si="2753"/>
        <v>0</v>
      </c>
      <c r="BZ1096" s="99">
        <f t="shared" si="2753"/>
        <v>0</v>
      </c>
      <c r="CA1096" s="99">
        <f t="shared" si="2753"/>
        <v>0</v>
      </c>
      <c r="CB1096" s="99">
        <f t="shared" si="2753"/>
        <v>0</v>
      </c>
      <c r="CC1096" s="99">
        <f t="shared" si="2753"/>
        <v>0</v>
      </c>
      <c r="CD1096" s="99">
        <f t="shared" si="2753"/>
        <v>0</v>
      </c>
      <c r="CE1096" s="99">
        <f t="shared" si="2753"/>
        <v>0</v>
      </c>
      <c r="CF1096" s="99">
        <f t="shared" si="2753"/>
        <v>0</v>
      </c>
      <c r="CG1096" s="99">
        <f t="shared" si="2753"/>
        <v>0</v>
      </c>
      <c r="CH1096" s="99">
        <f t="shared" si="2753"/>
        <v>0</v>
      </c>
      <c r="CI1096" s="99">
        <f t="shared" si="2753"/>
        <v>0</v>
      </c>
      <c r="CJ1096" s="99">
        <f t="shared" si="2753"/>
        <v>0</v>
      </c>
      <c r="CK1096" s="99">
        <f t="shared" si="2753"/>
        <v>0</v>
      </c>
      <c r="CL1096" s="99">
        <f t="shared" si="2753"/>
        <v>0</v>
      </c>
      <c r="CM1096" s="99">
        <f t="shared" ref="CM1096:DT1096" si="2754">IF(CM$8="",0,IF(CM$1=1,SUMIFS(1092:1092,$1:$1,"&gt;="&amp;1,$1:$1,"&lt;="&amp;INT($T1094/30))+($T1094/30-INT($T1094/30))*SUMIFS(1092:1092,$1:$1,INT($T1094/30)+1),0)+($T1094/30-INT($T1094/30))*SUMIFS(1092:1092,$1:$1,CM$1+INT($T1094/30)+1)+(INT($T1094/30)+1-$T1094/30)*SUMIFS(1092:1092,$1:$1,CM$1+INT($T1094/30)))</f>
        <v>0</v>
      </c>
      <c r="CN1096" s="99">
        <f t="shared" si="2754"/>
        <v>0</v>
      </c>
      <c r="CO1096" s="99">
        <f t="shared" si="2754"/>
        <v>0</v>
      </c>
      <c r="CP1096" s="99">
        <f t="shared" si="2754"/>
        <v>0</v>
      </c>
      <c r="CQ1096" s="99">
        <f t="shared" si="2754"/>
        <v>0</v>
      </c>
      <c r="CR1096" s="99">
        <f t="shared" si="2754"/>
        <v>0</v>
      </c>
      <c r="CS1096" s="99">
        <f t="shared" si="2754"/>
        <v>0</v>
      </c>
      <c r="CT1096" s="99">
        <f t="shared" si="2754"/>
        <v>0</v>
      </c>
      <c r="CU1096" s="99">
        <f t="shared" si="2754"/>
        <v>0</v>
      </c>
      <c r="CV1096" s="99">
        <f t="shared" si="2754"/>
        <v>0</v>
      </c>
      <c r="CW1096" s="99">
        <f t="shared" si="2754"/>
        <v>0</v>
      </c>
      <c r="CX1096" s="99">
        <f t="shared" si="2754"/>
        <v>0</v>
      </c>
      <c r="CY1096" s="99">
        <f t="shared" si="2754"/>
        <v>0</v>
      </c>
      <c r="CZ1096" s="99">
        <f t="shared" si="2754"/>
        <v>0</v>
      </c>
      <c r="DA1096" s="99">
        <f t="shared" si="2754"/>
        <v>0</v>
      </c>
      <c r="DB1096" s="99">
        <f t="shared" si="2754"/>
        <v>0</v>
      </c>
      <c r="DC1096" s="99">
        <f t="shared" si="2754"/>
        <v>0</v>
      </c>
      <c r="DD1096" s="99">
        <f t="shared" si="2754"/>
        <v>0</v>
      </c>
      <c r="DE1096" s="99">
        <f t="shared" si="2754"/>
        <v>0</v>
      </c>
      <c r="DF1096" s="99">
        <f t="shared" si="2754"/>
        <v>0</v>
      </c>
      <c r="DG1096" s="99">
        <f t="shared" si="2754"/>
        <v>0</v>
      </c>
      <c r="DH1096" s="99">
        <f t="shared" si="2754"/>
        <v>0</v>
      </c>
      <c r="DI1096" s="99">
        <f t="shared" si="2754"/>
        <v>0</v>
      </c>
      <c r="DJ1096" s="99">
        <f t="shared" si="2754"/>
        <v>0</v>
      </c>
      <c r="DK1096" s="99">
        <f t="shared" si="2754"/>
        <v>0</v>
      </c>
      <c r="DL1096" s="99">
        <f t="shared" si="2754"/>
        <v>0</v>
      </c>
      <c r="DM1096" s="99">
        <f t="shared" si="2754"/>
        <v>0</v>
      </c>
      <c r="DN1096" s="99">
        <f t="shared" si="2754"/>
        <v>0</v>
      </c>
      <c r="DO1096" s="99">
        <f t="shared" si="2754"/>
        <v>0</v>
      </c>
      <c r="DP1096" s="99">
        <f t="shared" si="2754"/>
        <v>0</v>
      </c>
      <c r="DQ1096" s="99">
        <f t="shared" si="2754"/>
        <v>0</v>
      </c>
      <c r="DR1096" s="99">
        <f t="shared" si="2754"/>
        <v>0</v>
      </c>
      <c r="DS1096" s="99">
        <f t="shared" si="2754"/>
        <v>0</v>
      </c>
      <c r="DT1096" s="99">
        <f t="shared" si="2754"/>
        <v>0</v>
      </c>
      <c r="DU1096" s="3"/>
      <c r="DV1096" s="3"/>
    </row>
    <row r="1097" spans="1:126" ht="4.2" customHeight="1">
      <c r="A1097" s="1"/>
      <c r="B1097" s="1"/>
      <c r="C1097" s="1"/>
      <c r="D1097" s="1"/>
      <c r="E1097" s="261"/>
      <c r="F1097" s="47"/>
      <c r="G1097" s="229"/>
      <c r="H1097" s="1"/>
      <c r="I1097" s="1"/>
      <c r="J1097" s="1"/>
      <c r="K1097" s="1"/>
      <c r="L1097" s="1"/>
      <c r="M1097" s="5"/>
      <c r="N1097" s="1"/>
      <c r="O1097" s="1"/>
      <c r="P1097" s="5"/>
      <c r="Q1097" s="1"/>
      <c r="R1097" s="1"/>
      <c r="S1097" s="5"/>
      <c r="T1097" s="7"/>
      <c r="U1097" s="23"/>
      <c r="V1097" s="1"/>
      <c r="W1097" s="11"/>
      <c r="X1097" s="10"/>
      <c r="Y1097" s="45"/>
      <c r="Z1097" s="92"/>
      <c r="AA1097" s="93"/>
      <c r="AB1097" s="93"/>
      <c r="AC1097" s="93"/>
      <c r="AD1097" s="93"/>
      <c r="AE1097" s="93"/>
      <c r="AF1097" s="93"/>
      <c r="AG1097" s="93"/>
      <c r="AH1097" s="93"/>
      <c r="AI1097" s="93"/>
      <c r="AJ1097" s="93"/>
      <c r="AK1097" s="93"/>
      <c r="AL1097" s="93"/>
      <c r="AM1097" s="93"/>
      <c r="AN1097" s="93"/>
      <c r="AO1097" s="93"/>
      <c r="AP1097" s="93"/>
      <c r="AQ1097" s="93"/>
      <c r="AR1097" s="93"/>
      <c r="AS1097" s="93"/>
      <c r="AT1097" s="93"/>
      <c r="AU1097" s="93"/>
      <c r="AV1097" s="93"/>
      <c r="AW1097" s="93"/>
      <c r="AX1097" s="93"/>
      <c r="AY1097" s="93"/>
      <c r="AZ1097" s="93"/>
      <c r="BA1097" s="93"/>
      <c r="BB1097" s="93"/>
      <c r="BC1097" s="93"/>
      <c r="BD1097" s="93"/>
      <c r="BE1097" s="93"/>
      <c r="BF1097" s="93"/>
      <c r="BG1097" s="93"/>
      <c r="BH1097" s="93"/>
      <c r="BI1097" s="93"/>
      <c r="BJ1097" s="93"/>
      <c r="BK1097" s="93"/>
      <c r="BL1097" s="93"/>
      <c r="BM1097" s="93"/>
      <c r="BN1097" s="93"/>
      <c r="BO1097" s="93"/>
      <c r="BP1097" s="93"/>
      <c r="BQ1097" s="93"/>
      <c r="BR1097" s="93"/>
      <c r="BS1097" s="93"/>
      <c r="BT1097" s="93"/>
      <c r="BU1097" s="93"/>
      <c r="BV1097" s="93"/>
      <c r="BW1097" s="93"/>
      <c r="BX1097" s="93"/>
      <c r="BY1097" s="93"/>
      <c r="BZ1097" s="93"/>
      <c r="CA1097" s="93"/>
      <c r="CB1097" s="93"/>
      <c r="CC1097" s="93"/>
      <c r="CD1097" s="93"/>
      <c r="CE1097" s="93"/>
      <c r="CF1097" s="93"/>
      <c r="CG1097" s="93"/>
      <c r="CH1097" s="93"/>
      <c r="CI1097" s="93"/>
      <c r="CJ1097" s="93"/>
      <c r="CK1097" s="93"/>
      <c r="CL1097" s="93"/>
      <c r="CM1097" s="93"/>
      <c r="CN1097" s="93"/>
      <c r="CO1097" s="93"/>
      <c r="CP1097" s="93"/>
      <c r="CQ1097" s="93"/>
      <c r="CR1097" s="93"/>
      <c r="CS1097" s="93"/>
      <c r="CT1097" s="93"/>
      <c r="CU1097" s="93"/>
      <c r="CV1097" s="93"/>
      <c r="CW1097" s="93"/>
      <c r="CX1097" s="93"/>
      <c r="CY1097" s="93"/>
      <c r="CZ1097" s="93"/>
      <c r="DA1097" s="93"/>
      <c r="DB1097" s="93"/>
      <c r="DC1097" s="93"/>
      <c r="DD1097" s="93"/>
      <c r="DE1097" s="93"/>
      <c r="DF1097" s="93"/>
      <c r="DG1097" s="93"/>
      <c r="DH1097" s="93"/>
      <c r="DI1097" s="93"/>
      <c r="DJ1097" s="93"/>
      <c r="DK1097" s="93"/>
      <c r="DL1097" s="93"/>
      <c r="DM1097" s="93"/>
      <c r="DN1097" s="93"/>
      <c r="DO1097" s="93"/>
      <c r="DP1097" s="93"/>
      <c r="DQ1097" s="93"/>
      <c r="DR1097" s="93"/>
      <c r="DS1097" s="93"/>
      <c r="DT1097" s="93"/>
      <c r="DU1097" s="1"/>
      <c r="DV1097" s="1"/>
    </row>
    <row r="1098" spans="1:126" s="237" customFormat="1" ht="10.199999999999999">
      <c r="A1098" s="226"/>
      <c r="B1098" s="243" t="s">
        <v>133</v>
      </c>
      <c r="C1098" s="228"/>
      <c r="D1098" s="227"/>
      <c r="E1098" s="268"/>
      <c r="F1098" s="114"/>
      <c r="G1098" s="229"/>
      <c r="H1098" s="226"/>
      <c r="I1098" s="226" t="e">
        <f>#REF!</f>
        <v>#REF!</v>
      </c>
      <c r="J1098" s="226"/>
      <c r="K1098" s="226"/>
      <c r="L1098" s="226"/>
      <c r="M1098" s="229"/>
      <c r="N1098" s="226"/>
      <c r="O1098" s="226"/>
      <c r="P1098" s="229"/>
      <c r="Q1098" s="226" t="s">
        <v>40</v>
      </c>
      <c r="R1098" s="226"/>
      <c r="S1098" s="229" t="s">
        <v>6</v>
      </c>
      <c r="T1098" s="307"/>
      <c r="U1098" s="226"/>
      <c r="V1098" s="226"/>
      <c r="W1098" s="233"/>
      <c r="X1098" s="234"/>
      <c r="Y1098" s="245"/>
      <c r="Z1098" s="246"/>
      <c r="AA1098" s="247"/>
      <c r="AB1098" s="247"/>
      <c r="AC1098" s="247"/>
      <c r="AD1098" s="247"/>
      <c r="AE1098" s="247"/>
      <c r="AF1098" s="247"/>
      <c r="AG1098" s="247"/>
      <c r="AH1098" s="247"/>
      <c r="AI1098" s="247"/>
      <c r="AJ1098" s="247"/>
      <c r="AK1098" s="247"/>
      <c r="AL1098" s="247"/>
      <c r="AM1098" s="247"/>
      <c r="AN1098" s="247"/>
      <c r="AO1098" s="247"/>
      <c r="AP1098" s="247"/>
      <c r="AQ1098" s="247"/>
      <c r="AR1098" s="247"/>
      <c r="AS1098" s="247"/>
      <c r="AT1098" s="247"/>
      <c r="AU1098" s="247"/>
      <c r="AV1098" s="247"/>
      <c r="AW1098" s="247"/>
      <c r="AX1098" s="247"/>
      <c r="AY1098" s="247"/>
      <c r="AZ1098" s="247"/>
      <c r="BA1098" s="247"/>
      <c r="BB1098" s="247"/>
      <c r="BC1098" s="247"/>
      <c r="BD1098" s="247"/>
      <c r="BE1098" s="247"/>
      <c r="BF1098" s="247"/>
      <c r="BG1098" s="247"/>
      <c r="BH1098" s="247"/>
      <c r="BI1098" s="247"/>
      <c r="BJ1098" s="247"/>
      <c r="BK1098" s="247"/>
      <c r="BL1098" s="247"/>
      <c r="BM1098" s="247"/>
      <c r="BN1098" s="247"/>
      <c r="BO1098" s="247"/>
      <c r="BP1098" s="247"/>
      <c r="BQ1098" s="247"/>
      <c r="BR1098" s="247"/>
      <c r="BS1098" s="247"/>
      <c r="BT1098" s="247"/>
      <c r="BU1098" s="247"/>
      <c r="BV1098" s="247"/>
      <c r="BW1098" s="247"/>
      <c r="BX1098" s="247"/>
      <c r="BY1098" s="247"/>
      <c r="BZ1098" s="247"/>
      <c r="CA1098" s="247"/>
      <c r="CB1098" s="247"/>
      <c r="CC1098" s="247"/>
      <c r="CD1098" s="247"/>
      <c r="CE1098" s="247"/>
      <c r="CF1098" s="247"/>
      <c r="CG1098" s="247"/>
      <c r="CH1098" s="247"/>
      <c r="CI1098" s="247"/>
      <c r="CJ1098" s="247"/>
      <c r="CK1098" s="247"/>
      <c r="CL1098" s="247"/>
      <c r="CM1098" s="247"/>
      <c r="CN1098" s="247"/>
      <c r="CO1098" s="247"/>
      <c r="CP1098" s="247"/>
      <c r="CQ1098" s="247"/>
      <c r="CR1098" s="247"/>
      <c r="CS1098" s="247"/>
      <c r="CT1098" s="247"/>
      <c r="CU1098" s="247"/>
      <c r="CV1098" s="247"/>
      <c r="CW1098" s="247"/>
      <c r="CX1098" s="247"/>
      <c r="CY1098" s="247"/>
      <c r="CZ1098" s="247"/>
      <c r="DA1098" s="247"/>
      <c r="DB1098" s="247"/>
      <c r="DC1098" s="247"/>
      <c r="DD1098" s="247"/>
      <c r="DE1098" s="247"/>
      <c r="DF1098" s="247"/>
      <c r="DG1098" s="247"/>
      <c r="DH1098" s="247"/>
      <c r="DI1098" s="247"/>
      <c r="DJ1098" s="247"/>
      <c r="DK1098" s="247"/>
      <c r="DL1098" s="247"/>
      <c r="DM1098" s="247"/>
      <c r="DN1098" s="247"/>
      <c r="DO1098" s="247"/>
      <c r="DP1098" s="247"/>
      <c r="DQ1098" s="247"/>
      <c r="DR1098" s="247"/>
      <c r="DS1098" s="247"/>
      <c r="DT1098" s="247"/>
      <c r="DU1098" s="226"/>
      <c r="DV1098" s="226"/>
    </row>
    <row r="1099" spans="1:126" ht="4.2" customHeight="1">
      <c r="A1099" s="1"/>
      <c r="B1099" s="1"/>
      <c r="C1099" s="1"/>
      <c r="D1099" s="1"/>
      <c r="E1099" s="261"/>
      <c r="F1099" s="47"/>
      <c r="G1099" s="229"/>
      <c r="H1099" s="1"/>
      <c r="I1099" s="1"/>
      <c r="J1099" s="1"/>
      <c r="K1099" s="1"/>
      <c r="L1099" s="1"/>
      <c r="M1099" s="5"/>
      <c r="N1099" s="1"/>
      <c r="O1099" s="1"/>
      <c r="P1099" s="5"/>
      <c r="Q1099" s="1"/>
      <c r="R1099" s="1"/>
      <c r="S1099" s="5"/>
      <c r="T1099" s="7"/>
      <c r="U1099" s="23"/>
      <c r="V1099" s="1"/>
      <c r="W1099" s="11"/>
      <c r="X1099" s="10"/>
      <c r="Y1099" s="45"/>
      <c r="Z1099" s="92"/>
      <c r="AA1099" s="93"/>
      <c r="AB1099" s="93"/>
      <c r="AC1099" s="93"/>
      <c r="AD1099" s="93"/>
      <c r="AE1099" s="93"/>
      <c r="AF1099" s="93"/>
      <c r="AG1099" s="93"/>
      <c r="AH1099" s="93"/>
      <c r="AI1099" s="93"/>
      <c r="AJ1099" s="93"/>
      <c r="AK1099" s="93"/>
      <c r="AL1099" s="93"/>
      <c r="AM1099" s="93"/>
      <c r="AN1099" s="93"/>
      <c r="AO1099" s="93"/>
      <c r="AP1099" s="93"/>
      <c r="AQ1099" s="93"/>
      <c r="AR1099" s="93"/>
      <c r="AS1099" s="93"/>
      <c r="AT1099" s="93"/>
      <c r="AU1099" s="93"/>
      <c r="AV1099" s="93"/>
      <c r="AW1099" s="93"/>
      <c r="AX1099" s="93"/>
      <c r="AY1099" s="93"/>
      <c r="AZ1099" s="93"/>
      <c r="BA1099" s="93"/>
      <c r="BB1099" s="93"/>
      <c r="BC1099" s="93"/>
      <c r="BD1099" s="93"/>
      <c r="BE1099" s="93"/>
      <c r="BF1099" s="93"/>
      <c r="BG1099" s="93"/>
      <c r="BH1099" s="93"/>
      <c r="BI1099" s="93"/>
      <c r="BJ1099" s="93"/>
      <c r="BK1099" s="93"/>
      <c r="BL1099" s="93"/>
      <c r="BM1099" s="93"/>
      <c r="BN1099" s="93"/>
      <c r="BO1099" s="93"/>
      <c r="BP1099" s="93"/>
      <c r="BQ1099" s="93"/>
      <c r="BR1099" s="93"/>
      <c r="BS1099" s="93"/>
      <c r="BT1099" s="93"/>
      <c r="BU1099" s="93"/>
      <c r="BV1099" s="93"/>
      <c r="BW1099" s="93"/>
      <c r="BX1099" s="93"/>
      <c r="BY1099" s="93"/>
      <c r="BZ1099" s="93"/>
      <c r="CA1099" s="93"/>
      <c r="CB1099" s="93"/>
      <c r="CC1099" s="93"/>
      <c r="CD1099" s="93"/>
      <c r="CE1099" s="93"/>
      <c r="CF1099" s="93"/>
      <c r="CG1099" s="93"/>
      <c r="CH1099" s="93"/>
      <c r="CI1099" s="93"/>
      <c r="CJ1099" s="93"/>
      <c r="CK1099" s="93"/>
      <c r="CL1099" s="93"/>
      <c r="CM1099" s="93"/>
      <c r="CN1099" s="93"/>
      <c r="CO1099" s="93"/>
      <c r="CP1099" s="93"/>
      <c r="CQ1099" s="93"/>
      <c r="CR1099" s="93"/>
      <c r="CS1099" s="93"/>
      <c r="CT1099" s="93"/>
      <c r="CU1099" s="93"/>
      <c r="CV1099" s="93"/>
      <c r="CW1099" s="93"/>
      <c r="CX1099" s="93"/>
      <c r="CY1099" s="93"/>
      <c r="CZ1099" s="93"/>
      <c r="DA1099" s="93"/>
      <c r="DB1099" s="93"/>
      <c r="DC1099" s="93"/>
      <c r="DD1099" s="93"/>
      <c r="DE1099" s="93"/>
      <c r="DF1099" s="93"/>
      <c r="DG1099" s="93"/>
      <c r="DH1099" s="93"/>
      <c r="DI1099" s="93"/>
      <c r="DJ1099" s="93"/>
      <c r="DK1099" s="93"/>
      <c r="DL1099" s="93"/>
      <c r="DM1099" s="93"/>
      <c r="DN1099" s="93"/>
      <c r="DO1099" s="93"/>
      <c r="DP1099" s="93"/>
      <c r="DQ1099" s="93"/>
      <c r="DR1099" s="93"/>
      <c r="DS1099" s="93"/>
      <c r="DT1099" s="93"/>
      <c r="DU1099" s="1"/>
      <c r="DV1099" s="1"/>
    </row>
    <row r="1100" spans="1:126" s="4" customFormat="1">
      <c r="A1100" s="3"/>
      <c r="B1100" s="257" t="s">
        <v>130</v>
      </c>
      <c r="C1100" s="3"/>
      <c r="D1100" s="3"/>
      <c r="E1100" s="9" t="s">
        <v>26</v>
      </c>
      <c r="F1100" s="50"/>
      <c r="G1100" s="230"/>
      <c r="H1100" s="12" t="str">
        <f>B1100&amp;N1084</f>
        <v xml:space="preserve">Оплата - </v>
      </c>
      <c r="I1100" s="12"/>
      <c r="J1100" s="3"/>
      <c r="K1100" s="3"/>
      <c r="L1100" s="3"/>
      <c r="M1100" s="5"/>
      <c r="N1100" s="35" t="str">
        <f>Главная!$Y$8</f>
        <v>итого</v>
      </c>
      <c r="O1100" s="35"/>
      <c r="P1100" s="5"/>
      <c r="Q1100" s="35" t="s">
        <v>25</v>
      </c>
      <c r="R1100" s="35"/>
      <c r="S1100" s="35"/>
      <c r="T1100" s="35"/>
      <c r="U1100" s="35"/>
      <c r="V1100" s="35"/>
      <c r="W1100" s="37">
        <f>SUM($Y1100:$DU1100)</f>
        <v>0</v>
      </c>
      <c r="X1100" s="37"/>
      <c r="Y1100" s="45"/>
      <c r="Z1100" s="98"/>
      <c r="AA1100" s="99">
        <f t="shared" ref="AA1100:BF1100" si="2755">IF(AA$8="",0,IF(AA$1=1,SUMIFS(1096:1096,$1:$1,"&gt;="&amp;1,$1:$1,"&lt;="&amp;INT(-$T1098/30))+(-$T1098/30-INT(-$T1098/30))*SUMIFS(1096:1096,$1:$1,INT(-$T1098/30)+1),0)+(-$T1098/30-INT(-$T1098/30))*SUMIFS(1096:1096,$1:$1,AA$1+INT(-$T1098/30)+1)+(INT(-$T1098/30)+1+$T1098/30)*SUMIFS(1096:1096,$1:$1,AA$1+INT(-$T1098/30)))</f>
        <v>0</v>
      </c>
      <c r="AB1100" s="99">
        <f t="shared" si="2755"/>
        <v>0</v>
      </c>
      <c r="AC1100" s="99">
        <f t="shared" si="2755"/>
        <v>0</v>
      </c>
      <c r="AD1100" s="99">
        <f t="shared" si="2755"/>
        <v>0</v>
      </c>
      <c r="AE1100" s="99">
        <f t="shared" si="2755"/>
        <v>0</v>
      </c>
      <c r="AF1100" s="99">
        <f t="shared" si="2755"/>
        <v>0</v>
      </c>
      <c r="AG1100" s="99">
        <f t="shared" si="2755"/>
        <v>0</v>
      </c>
      <c r="AH1100" s="99">
        <f t="shared" si="2755"/>
        <v>0</v>
      </c>
      <c r="AI1100" s="99">
        <f t="shared" si="2755"/>
        <v>0</v>
      </c>
      <c r="AJ1100" s="99">
        <f t="shared" si="2755"/>
        <v>0</v>
      </c>
      <c r="AK1100" s="99">
        <f t="shared" si="2755"/>
        <v>0</v>
      </c>
      <c r="AL1100" s="99">
        <f t="shared" si="2755"/>
        <v>0</v>
      </c>
      <c r="AM1100" s="99">
        <f t="shared" si="2755"/>
        <v>0</v>
      </c>
      <c r="AN1100" s="99">
        <f t="shared" si="2755"/>
        <v>0</v>
      </c>
      <c r="AO1100" s="99">
        <f t="shared" si="2755"/>
        <v>0</v>
      </c>
      <c r="AP1100" s="99">
        <f t="shared" si="2755"/>
        <v>0</v>
      </c>
      <c r="AQ1100" s="99">
        <f t="shared" si="2755"/>
        <v>0</v>
      </c>
      <c r="AR1100" s="99">
        <f t="shared" si="2755"/>
        <v>0</v>
      </c>
      <c r="AS1100" s="99">
        <f t="shared" si="2755"/>
        <v>0</v>
      </c>
      <c r="AT1100" s="99">
        <f t="shared" si="2755"/>
        <v>0</v>
      </c>
      <c r="AU1100" s="99">
        <f t="shared" si="2755"/>
        <v>0</v>
      </c>
      <c r="AV1100" s="99">
        <f t="shared" si="2755"/>
        <v>0</v>
      </c>
      <c r="AW1100" s="99">
        <f t="shared" si="2755"/>
        <v>0</v>
      </c>
      <c r="AX1100" s="99">
        <f t="shared" si="2755"/>
        <v>0</v>
      </c>
      <c r="AY1100" s="99">
        <f t="shared" si="2755"/>
        <v>0</v>
      </c>
      <c r="AZ1100" s="99">
        <f t="shared" si="2755"/>
        <v>0</v>
      </c>
      <c r="BA1100" s="99">
        <f t="shared" si="2755"/>
        <v>0</v>
      </c>
      <c r="BB1100" s="99">
        <f t="shared" si="2755"/>
        <v>0</v>
      </c>
      <c r="BC1100" s="99">
        <f t="shared" si="2755"/>
        <v>0</v>
      </c>
      <c r="BD1100" s="99">
        <f t="shared" si="2755"/>
        <v>0</v>
      </c>
      <c r="BE1100" s="99">
        <f t="shared" si="2755"/>
        <v>0</v>
      </c>
      <c r="BF1100" s="99">
        <f t="shared" si="2755"/>
        <v>0</v>
      </c>
      <c r="BG1100" s="99">
        <f t="shared" ref="BG1100:CL1100" si="2756">IF(BG$8="",0,IF(BG$1=1,SUMIFS(1096:1096,$1:$1,"&gt;="&amp;1,$1:$1,"&lt;="&amp;INT(-$T1098/30))+(-$T1098/30-INT(-$T1098/30))*SUMIFS(1096:1096,$1:$1,INT(-$T1098/30)+1),0)+(-$T1098/30-INT(-$T1098/30))*SUMIFS(1096:1096,$1:$1,BG$1+INT(-$T1098/30)+1)+(INT(-$T1098/30)+1+$T1098/30)*SUMIFS(1096:1096,$1:$1,BG$1+INT(-$T1098/30)))</f>
        <v>0</v>
      </c>
      <c r="BH1100" s="99">
        <f t="shared" si="2756"/>
        <v>0</v>
      </c>
      <c r="BI1100" s="99">
        <f t="shared" si="2756"/>
        <v>0</v>
      </c>
      <c r="BJ1100" s="99">
        <f t="shared" si="2756"/>
        <v>0</v>
      </c>
      <c r="BK1100" s="99">
        <f t="shared" si="2756"/>
        <v>0</v>
      </c>
      <c r="BL1100" s="99">
        <f t="shared" si="2756"/>
        <v>0</v>
      </c>
      <c r="BM1100" s="99">
        <f t="shared" si="2756"/>
        <v>0</v>
      </c>
      <c r="BN1100" s="99">
        <f t="shared" si="2756"/>
        <v>0</v>
      </c>
      <c r="BO1100" s="99">
        <f t="shared" si="2756"/>
        <v>0</v>
      </c>
      <c r="BP1100" s="99">
        <f t="shared" si="2756"/>
        <v>0</v>
      </c>
      <c r="BQ1100" s="99">
        <f t="shared" si="2756"/>
        <v>0</v>
      </c>
      <c r="BR1100" s="99">
        <f t="shared" si="2756"/>
        <v>0</v>
      </c>
      <c r="BS1100" s="99">
        <f t="shared" si="2756"/>
        <v>0</v>
      </c>
      <c r="BT1100" s="99">
        <f t="shared" si="2756"/>
        <v>0</v>
      </c>
      <c r="BU1100" s="99">
        <f t="shared" si="2756"/>
        <v>0</v>
      </c>
      <c r="BV1100" s="99">
        <f t="shared" si="2756"/>
        <v>0</v>
      </c>
      <c r="BW1100" s="99">
        <f t="shared" si="2756"/>
        <v>0</v>
      </c>
      <c r="BX1100" s="99">
        <f t="shared" si="2756"/>
        <v>0</v>
      </c>
      <c r="BY1100" s="99">
        <f t="shared" si="2756"/>
        <v>0</v>
      </c>
      <c r="BZ1100" s="99">
        <f t="shared" si="2756"/>
        <v>0</v>
      </c>
      <c r="CA1100" s="99">
        <f t="shared" si="2756"/>
        <v>0</v>
      </c>
      <c r="CB1100" s="99">
        <f t="shared" si="2756"/>
        <v>0</v>
      </c>
      <c r="CC1100" s="99">
        <f t="shared" si="2756"/>
        <v>0</v>
      </c>
      <c r="CD1100" s="99">
        <f t="shared" si="2756"/>
        <v>0</v>
      </c>
      <c r="CE1100" s="99">
        <f t="shared" si="2756"/>
        <v>0</v>
      </c>
      <c r="CF1100" s="99">
        <f t="shared" si="2756"/>
        <v>0</v>
      </c>
      <c r="CG1100" s="99">
        <f t="shared" si="2756"/>
        <v>0</v>
      </c>
      <c r="CH1100" s="99">
        <f t="shared" si="2756"/>
        <v>0</v>
      </c>
      <c r="CI1100" s="99">
        <f t="shared" si="2756"/>
        <v>0</v>
      </c>
      <c r="CJ1100" s="99">
        <f t="shared" si="2756"/>
        <v>0</v>
      </c>
      <c r="CK1100" s="99">
        <f t="shared" si="2756"/>
        <v>0</v>
      </c>
      <c r="CL1100" s="99">
        <f t="shared" si="2756"/>
        <v>0</v>
      </c>
      <c r="CM1100" s="99">
        <f t="shared" ref="CM1100:DT1100" si="2757">IF(CM$8="",0,IF(CM$1=1,SUMIFS(1096:1096,$1:$1,"&gt;="&amp;1,$1:$1,"&lt;="&amp;INT(-$T1098/30))+(-$T1098/30-INT(-$T1098/30))*SUMIFS(1096:1096,$1:$1,INT(-$T1098/30)+1),0)+(-$T1098/30-INT(-$T1098/30))*SUMIFS(1096:1096,$1:$1,CM$1+INT(-$T1098/30)+1)+(INT(-$T1098/30)+1+$T1098/30)*SUMIFS(1096:1096,$1:$1,CM$1+INT(-$T1098/30)))</f>
        <v>0</v>
      </c>
      <c r="CN1100" s="99">
        <f t="shared" si="2757"/>
        <v>0</v>
      </c>
      <c r="CO1100" s="99">
        <f t="shared" si="2757"/>
        <v>0</v>
      </c>
      <c r="CP1100" s="99">
        <f t="shared" si="2757"/>
        <v>0</v>
      </c>
      <c r="CQ1100" s="99">
        <f t="shared" si="2757"/>
        <v>0</v>
      </c>
      <c r="CR1100" s="99">
        <f t="shared" si="2757"/>
        <v>0</v>
      </c>
      <c r="CS1100" s="99">
        <f t="shared" si="2757"/>
        <v>0</v>
      </c>
      <c r="CT1100" s="99">
        <f t="shared" si="2757"/>
        <v>0</v>
      </c>
      <c r="CU1100" s="99">
        <f t="shared" si="2757"/>
        <v>0</v>
      </c>
      <c r="CV1100" s="99">
        <f t="shared" si="2757"/>
        <v>0</v>
      </c>
      <c r="CW1100" s="99">
        <f t="shared" si="2757"/>
        <v>0</v>
      </c>
      <c r="CX1100" s="99">
        <f t="shared" si="2757"/>
        <v>0</v>
      </c>
      <c r="CY1100" s="99">
        <f t="shared" si="2757"/>
        <v>0</v>
      </c>
      <c r="CZ1100" s="99">
        <f t="shared" si="2757"/>
        <v>0</v>
      </c>
      <c r="DA1100" s="99">
        <f t="shared" si="2757"/>
        <v>0</v>
      </c>
      <c r="DB1100" s="99">
        <f t="shared" si="2757"/>
        <v>0</v>
      </c>
      <c r="DC1100" s="99">
        <f t="shared" si="2757"/>
        <v>0</v>
      </c>
      <c r="DD1100" s="99">
        <f t="shared" si="2757"/>
        <v>0</v>
      </c>
      <c r="DE1100" s="99">
        <f t="shared" si="2757"/>
        <v>0</v>
      </c>
      <c r="DF1100" s="99">
        <f t="shared" si="2757"/>
        <v>0</v>
      </c>
      <c r="DG1100" s="99">
        <f t="shared" si="2757"/>
        <v>0</v>
      </c>
      <c r="DH1100" s="99">
        <f t="shared" si="2757"/>
        <v>0</v>
      </c>
      <c r="DI1100" s="99">
        <f t="shared" si="2757"/>
        <v>0</v>
      </c>
      <c r="DJ1100" s="99">
        <f t="shared" si="2757"/>
        <v>0</v>
      </c>
      <c r="DK1100" s="99">
        <f t="shared" si="2757"/>
        <v>0</v>
      </c>
      <c r="DL1100" s="99">
        <f t="shared" si="2757"/>
        <v>0</v>
      </c>
      <c r="DM1100" s="99">
        <f t="shared" si="2757"/>
        <v>0</v>
      </c>
      <c r="DN1100" s="99">
        <f t="shared" si="2757"/>
        <v>0</v>
      </c>
      <c r="DO1100" s="99">
        <f t="shared" si="2757"/>
        <v>0</v>
      </c>
      <c r="DP1100" s="99">
        <f t="shared" si="2757"/>
        <v>0</v>
      </c>
      <c r="DQ1100" s="99">
        <f t="shared" si="2757"/>
        <v>0</v>
      </c>
      <c r="DR1100" s="99">
        <f t="shared" si="2757"/>
        <v>0</v>
      </c>
      <c r="DS1100" s="99">
        <f t="shared" si="2757"/>
        <v>0</v>
      </c>
      <c r="DT1100" s="99">
        <f t="shared" si="2757"/>
        <v>0</v>
      </c>
      <c r="DU1100" s="3"/>
      <c r="DV1100" s="3"/>
    </row>
    <row r="1101" spans="1:126" ht="4.2" customHeight="1">
      <c r="A1101" s="1"/>
      <c r="B1101" s="1"/>
      <c r="C1101" s="1"/>
      <c r="D1101" s="1"/>
      <c r="E1101" s="261"/>
      <c r="F1101" s="47"/>
      <c r="G1101" s="229"/>
      <c r="H1101" s="1"/>
      <c r="I1101" s="1"/>
      <c r="J1101" s="1"/>
      <c r="K1101" s="1"/>
      <c r="L1101" s="1"/>
      <c r="M1101" s="5"/>
      <c r="N1101" s="1"/>
      <c r="O1101" s="1"/>
      <c r="P1101" s="5"/>
      <c r="Q1101" s="1"/>
      <c r="R1101" s="1"/>
      <c r="S1101" s="5"/>
      <c r="T1101" s="7"/>
      <c r="U1101" s="23"/>
      <c r="V1101" s="1"/>
      <c r="W1101" s="11"/>
      <c r="X1101" s="10"/>
      <c r="Y1101" s="45"/>
      <c r="Z1101" s="92"/>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c r="BE1101" s="93"/>
      <c r="BF1101" s="93"/>
      <c r="BG1101" s="93"/>
      <c r="BH1101" s="93"/>
      <c r="BI1101" s="93"/>
      <c r="BJ1101" s="93"/>
      <c r="BK1101" s="93"/>
      <c r="BL1101" s="93"/>
      <c r="BM1101" s="93"/>
      <c r="BN1101" s="93"/>
      <c r="BO1101" s="93"/>
      <c r="BP1101" s="93"/>
      <c r="BQ1101" s="93"/>
      <c r="BR1101" s="93"/>
      <c r="BS1101" s="93"/>
      <c r="BT1101" s="93"/>
      <c r="BU1101" s="93"/>
      <c r="BV1101" s="93"/>
      <c r="BW1101" s="93"/>
      <c r="BX1101" s="93"/>
      <c r="BY1101" s="93"/>
      <c r="BZ1101" s="93"/>
      <c r="CA1101" s="93"/>
      <c r="CB1101" s="93"/>
      <c r="CC1101" s="93"/>
      <c r="CD1101" s="93"/>
      <c r="CE1101" s="93"/>
      <c r="CF1101" s="93"/>
      <c r="CG1101" s="93"/>
      <c r="CH1101" s="93"/>
      <c r="CI1101" s="93"/>
      <c r="CJ1101" s="93"/>
      <c r="CK1101" s="93"/>
      <c r="CL1101" s="93"/>
      <c r="CM1101" s="93"/>
      <c r="CN1101" s="93"/>
      <c r="CO1101" s="93"/>
      <c r="CP1101" s="93"/>
      <c r="CQ1101" s="93"/>
      <c r="CR1101" s="93"/>
      <c r="CS1101" s="93"/>
      <c r="CT1101" s="93"/>
      <c r="CU1101" s="93"/>
      <c r="CV1101" s="93"/>
      <c r="CW1101" s="93"/>
      <c r="CX1101" s="93"/>
      <c r="CY1101" s="93"/>
      <c r="CZ1101" s="93"/>
      <c r="DA1101" s="93"/>
      <c r="DB1101" s="93"/>
      <c r="DC1101" s="93"/>
      <c r="DD1101" s="93"/>
      <c r="DE1101" s="93"/>
      <c r="DF1101" s="93"/>
      <c r="DG1101" s="93"/>
      <c r="DH1101" s="93"/>
      <c r="DI1101" s="93"/>
      <c r="DJ1101" s="93"/>
      <c r="DK1101" s="93"/>
      <c r="DL1101" s="93"/>
      <c r="DM1101" s="93"/>
      <c r="DN1101" s="93"/>
      <c r="DO1101" s="93"/>
      <c r="DP1101" s="93"/>
      <c r="DQ1101" s="93"/>
      <c r="DR1101" s="93"/>
      <c r="DS1101" s="93"/>
      <c r="DT1101" s="93"/>
      <c r="DU1101" s="1"/>
      <c r="DV1101" s="1"/>
    </row>
    <row r="1102" spans="1:126" ht="4.2" customHeight="1">
      <c r="A1102" s="1"/>
      <c r="B1102" s="1"/>
      <c r="C1102" s="1"/>
      <c r="D1102" s="1"/>
      <c r="E1102" s="378"/>
      <c r="F1102" s="378"/>
      <c r="G1102" s="378"/>
      <c r="H1102" s="378"/>
      <c r="I1102" s="378"/>
      <c r="J1102" s="378"/>
      <c r="K1102" s="378"/>
      <c r="L1102" s="378"/>
      <c r="M1102" s="379"/>
      <c r="N1102" s="378"/>
      <c r="O1102" s="378"/>
      <c r="P1102" s="379"/>
      <c r="Q1102" s="378"/>
      <c r="R1102" s="1"/>
      <c r="S1102" s="5"/>
      <c r="T1102" s="7"/>
      <c r="U1102" s="23"/>
      <c r="V1102" s="1"/>
      <c r="W1102" s="380"/>
      <c r="X1102" s="10"/>
      <c r="Y1102" s="45"/>
      <c r="Z1102" s="92"/>
      <c r="AA1102" s="381"/>
      <c r="AB1102" s="381"/>
      <c r="AC1102" s="381"/>
      <c r="AD1102" s="381"/>
      <c r="AE1102" s="381"/>
      <c r="AF1102" s="381"/>
      <c r="AG1102" s="381"/>
      <c r="AH1102" s="381"/>
      <c r="AI1102" s="381"/>
      <c r="AJ1102" s="381"/>
      <c r="AK1102" s="381"/>
      <c r="AL1102" s="381"/>
      <c r="AM1102" s="381"/>
      <c r="AN1102" s="381"/>
      <c r="AO1102" s="381"/>
      <c r="AP1102" s="381"/>
      <c r="AQ1102" s="381"/>
      <c r="AR1102" s="381"/>
      <c r="AS1102" s="381"/>
      <c r="AT1102" s="381"/>
      <c r="AU1102" s="381"/>
      <c r="AV1102" s="381"/>
      <c r="AW1102" s="381"/>
      <c r="AX1102" s="381"/>
      <c r="AY1102" s="381"/>
      <c r="AZ1102" s="381"/>
      <c r="BA1102" s="381"/>
      <c r="BB1102" s="381"/>
      <c r="BC1102" s="381"/>
      <c r="BD1102" s="381"/>
      <c r="BE1102" s="381"/>
      <c r="BF1102" s="381"/>
      <c r="BG1102" s="381"/>
      <c r="BH1102" s="381"/>
      <c r="BI1102" s="381"/>
      <c r="BJ1102" s="381"/>
      <c r="BK1102" s="381"/>
      <c r="BL1102" s="381"/>
      <c r="BM1102" s="381"/>
      <c r="BN1102" s="381"/>
      <c r="BO1102" s="381"/>
      <c r="BP1102" s="381"/>
      <c r="BQ1102" s="381"/>
      <c r="BR1102" s="381"/>
      <c r="BS1102" s="381"/>
      <c r="BT1102" s="381"/>
      <c r="BU1102" s="381"/>
      <c r="BV1102" s="381"/>
      <c r="BW1102" s="381"/>
      <c r="BX1102" s="381"/>
      <c r="BY1102" s="381"/>
      <c r="BZ1102" s="381"/>
      <c r="CA1102" s="381"/>
      <c r="CB1102" s="381"/>
      <c r="CC1102" s="381"/>
      <c r="CD1102" s="381"/>
      <c r="CE1102" s="381"/>
      <c r="CF1102" s="381"/>
      <c r="CG1102" s="381"/>
      <c r="CH1102" s="381"/>
      <c r="CI1102" s="381"/>
      <c r="CJ1102" s="381"/>
      <c r="CK1102" s="381"/>
      <c r="CL1102" s="381"/>
      <c r="CM1102" s="381"/>
      <c r="CN1102" s="381"/>
      <c r="CO1102" s="381"/>
      <c r="CP1102" s="381"/>
      <c r="CQ1102" s="381"/>
      <c r="CR1102" s="381"/>
      <c r="CS1102" s="381"/>
      <c r="CT1102" s="381"/>
      <c r="CU1102" s="381"/>
      <c r="CV1102" s="381"/>
      <c r="CW1102" s="381"/>
      <c r="CX1102" s="381"/>
      <c r="CY1102" s="381"/>
      <c r="CZ1102" s="381"/>
      <c r="DA1102" s="381"/>
      <c r="DB1102" s="381"/>
      <c r="DC1102" s="381"/>
      <c r="DD1102" s="381"/>
      <c r="DE1102" s="381"/>
      <c r="DF1102" s="381"/>
      <c r="DG1102" s="381"/>
      <c r="DH1102" s="381"/>
      <c r="DI1102" s="381"/>
      <c r="DJ1102" s="381"/>
      <c r="DK1102" s="381"/>
      <c r="DL1102" s="381"/>
      <c r="DM1102" s="381"/>
      <c r="DN1102" s="381"/>
      <c r="DO1102" s="381"/>
      <c r="DP1102" s="381"/>
      <c r="DQ1102" s="381"/>
      <c r="DR1102" s="381"/>
      <c r="DS1102" s="381"/>
      <c r="DT1102" s="381"/>
      <c r="DU1102" s="1"/>
      <c r="DV1102" s="1"/>
    </row>
    <row r="1103" spans="1:126" ht="7.2" customHeight="1">
      <c r="A1103" s="1"/>
      <c r="B1103" s="1"/>
      <c r="C1103" s="1"/>
      <c r="D1103" s="1"/>
      <c r="E1103" s="261"/>
      <c r="F1103" s="47"/>
      <c r="G1103" s="229"/>
      <c r="H1103" s="1"/>
      <c r="I1103" s="1"/>
      <c r="J1103" s="1"/>
      <c r="K1103" s="1"/>
      <c r="L1103" s="1"/>
      <c r="M1103" s="5"/>
      <c r="N1103" s="1"/>
      <c r="O1103" s="1"/>
      <c r="P1103" s="5"/>
      <c r="Q1103" s="1"/>
      <c r="R1103" s="1"/>
      <c r="S1103" s="5"/>
      <c r="T1103" s="7"/>
      <c r="U1103" s="23"/>
      <c r="V1103" s="1"/>
      <c r="W1103" s="11"/>
      <c r="X1103" s="10"/>
      <c r="Y1103" s="45"/>
      <c r="Z1103" s="92"/>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c r="BE1103" s="93"/>
      <c r="BF1103" s="93"/>
      <c r="BG1103" s="93"/>
      <c r="BH1103" s="93"/>
      <c r="BI1103" s="93"/>
      <c r="BJ1103" s="93"/>
      <c r="BK1103" s="93"/>
      <c r="BL1103" s="93"/>
      <c r="BM1103" s="93"/>
      <c r="BN1103" s="93"/>
      <c r="BO1103" s="93"/>
      <c r="BP1103" s="93"/>
      <c r="BQ1103" s="93"/>
      <c r="BR1103" s="93"/>
      <c r="BS1103" s="93"/>
      <c r="BT1103" s="93"/>
      <c r="BU1103" s="93"/>
      <c r="BV1103" s="93"/>
      <c r="BW1103" s="93"/>
      <c r="BX1103" s="93"/>
      <c r="BY1103" s="93"/>
      <c r="BZ1103" s="93"/>
      <c r="CA1103" s="93"/>
      <c r="CB1103" s="93"/>
      <c r="CC1103" s="93"/>
      <c r="CD1103" s="93"/>
      <c r="CE1103" s="93"/>
      <c r="CF1103" s="93"/>
      <c r="CG1103" s="93"/>
      <c r="CH1103" s="93"/>
      <c r="CI1103" s="93"/>
      <c r="CJ1103" s="93"/>
      <c r="CK1103" s="93"/>
      <c r="CL1103" s="93"/>
      <c r="CM1103" s="93"/>
      <c r="CN1103" s="93"/>
      <c r="CO1103" s="93"/>
      <c r="CP1103" s="93"/>
      <c r="CQ1103" s="93"/>
      <c r="CR1103" s="93"/>
      <c r="CS1103" s="93"/>
      <c r="CT1103" s="93"/>
      <c r="CU1103" s="93"/>
      <c r="CV1103" s="93"/>
      <c r="CW1103" s="93"/>
      <c r="CX1103" s="93"/>
      <c r="CY1103" s="93"/>
      <c r="CZ1103" s="93"/>
      <c r="DA1103" s="93"/>
      <c r="DB1103" s="93"/>
      <c r="DC1103" s="93"/>
      <c r="DD1103" s="93"/>
      <c r="DE1103" s="93"/>
      <c r="DF1103" s="93"/>
      <c r="DG1103" s="93"/>
      <c r="DH1103" s="93"/>
      <c r="DI1103" s="93"/>
      <c r="DJ1103" s="93"/>
      <c r="DK1103" s="93"/>
      <c r="DL1103" s="93"/>
      <c r="DM1103" s="93"/>
      <c r="DN1103" s="93"/>
      <c r="DO1103" s="93"/>
      <c r="DP1103" s="93"/>
      <c r="DQ1103" s="93"/>
      <c r="DR1103" s="93"/>
      <c r="DS1103" s="93"/>
      <c r="DT1103" s="93"/>
      <c r="DU1103" s="1"/>
      <c r="DV1103" s="1"/>
    </row>
    <row r="1104" spans="1:126" ht="12.6" thickBot="1">
      <c r="A1104" s="1"/>
      <c r="B1104" s="242" t="s">
        <v>124</v>
      </c>
      <c r="C1104" s="197"/>
      <c r="D1104" s="196"/>
      <c r="E1104" s="261"/>
      <c r="F1104" s="47"/>
      <c r="G1104" s="383"/>
      <c r="H1104" s="384"/>
      <c r="I1104" s="385" t="str">
        <f>$I$1044</f>
        <v>общий пост. расход, укажите сумму в месяц с ндс</v>
      </c>
      <c r="J1104" s="384"/>
      <c r="K1104" s="384"/>
      <c r="L1104" s="384"/>
      <c r="M1104" s="607" t="s">
        <v>6</v>
      </c>
      <c r="N1104" s="608"/>
      <c r="O1104" s="1"/>
      <c r="P1104" s="5"/>
      <c r="Q1104" s="1" t="s">
        <v>25</v>
      </c>
      <c r="R1104" s="1"/>
      <c r="S1104" s="5" t="s">
        <v>6</v>
      </c>
      <c r="T1104" s="202"/>
      <c r="U1104" s="23"/>
      <c r="V1104" s="1"/>
      <c r="W1104" s="11"/>
      <c r="X1104" s="10"/>
      <c r="Y1104" s="45"/>
      <c r="Z1104" s="92"/>
      <c r="AA1104" s="580" t="str">
        <f>IF(AA1106=1,"1-ый мес. расхода","")</f>
        <v/>
      </c>
      <c r="AB1104" s="580" t="str">
        <f t="shared" ref="AB1104:CM1104" si="2758">IF(AB1106=1,"1-ый мес. расхода","")</f>
        <v/>
      </c>
      <c r="AC1104" s="580" t="str">
        <f t="shared" si="2758"/>
        <v/>
      </c>
      <c r="AD1104" s="580" t="str">
        <f t="shared" si="2758"/>
        <v/>
      </c>
      <c r="AE1104" s="580" t="str">
        <f t="shared" si="2758"/>
        <v/>
      </c>
      <c r="AF1104" s="580" t="str">
        <f t="shared" si="2758"/>
        <v/>
      </c>
      <c r="AG1104" s="580" t="str">
        <f t="shared" si="2758"/>
        <v/>
      </c>
      <c r="AH1104" s="580" t="str">
        <f t="shared" si="2758"/>
        <v/>
      </c>
      <c r="AI1104" s="580" t="str">
        <f t="shared" si="2758"/>
        <v/>
      </c>
      <c r="AJ1104" s="580" t="str">
        <f t="shared" si="2758"/>
        <v/>
      </c>
      <c r="AK1104" s="580" t="str">
        <f t="shared" si="2758"/>
        <v/>
      </c>
      <c r="AL1104" s="580" t="str">
        <f t="shared" si="2758"/>
        <v/>
      </c>
      <c r="AM1104" s="580" t="str">
        <f t="shared" si="2758"/>
        <v/>
      </c>
      <c r="AN1104" s="580" t="str">
        <f t="shared" si="2758"/>
        <v/>
      </c>
      <c r="AO1104" s="580" t="str">
        <f t="shared" si="2758"/>
        <v/>
      </c>
      <c r="AP1104" s="580" t="str">
        <f t="shared" si="2758"/>
        <v/>
      </c>
      <c r="AQ1104" s="580" t="str">
        <f t="shared" si="2758"/>
        <v/>
      </c>
      <c r="AR1104" s="580" t="str">
        <f t="shared" si="2758"/>
        <v/>
      </c>
      <c r="AS1104" s="580" t="str">
        <f t="shared" si="2758"/>
        <v/>
      </c>
      <c r="AT1104" s="580" t="str">
        <f t="shared" si="2758"/>
        <v/>
      </c>
      <c r="AU1104" s="580" t="str">
        <f t="shared" si="2758"/>
        <v/>
      </c>
      <c r="AV1104" s="580" t="str">
        <f t="shared" si="2758"/>
        <v/>
      </c>
      <c r="AW1104" s="580" t="str">
        <f t="shared" si="2758"/>
        <v/>
      </c>
      <c r="AX1104" s="580" t="str">
        <f t="shared" si="2758"/>
        <v/>
      </c>
      <c r="AY1104" s="580" t="str">
        <f t="shared" si="2758"/>
        <v/>
      </c>
      <c r="AZ1104" s="580" t="str">
        <f t="shared" si="2758"/>
        <v/>
      </c>
      <c r="BA1104" s="580" t="str">
        <f t="shared" si="2758"/>
        <v/>
      </c>
      <c r="BB1104" s="580" t="str">
        <f t="shared" si="2758"/>
        <v/>
      </c>
      <c r="BC1104" s="580" t="str">
        <f t="shared" si="2758"/>
        <v/>
      </c>
      <c r="BD1104" s="580" t="str">
        <f t="shared" si="2758"/>
        <v/>
      </c>
      <c r="BE1104" s="580" t="str">
        <f t="shared" si="2758"/>
        <v/>
      </c>
      <c r="BF1104" s="580" t="str">
        <f t="shared" si="2758"/>
        <v/>
      </c>
      <c r="BG1104" s="580" t="str">
        <f t="shared" si="2758"/>
        <v/>
      </c>
      <c r="BH1104" s="580" t="str">
        <f t="shared" si="2758"/>
        <v/>
      </c>
      <c r="BI1104" s="580" t="str">
        <f t="shared" si="2758"/>
        <v/>
      </c>
      <c r="BJ1104" s="580" t="str">
        <f t="shared" si="2758"/>
        <v/>
      </c>
      <c r="BK1104" s="580" t="str">
        <f t="shared" si="2758"/>
        <v/>
      </c>
      <c r="BL1104" s="580" t="str">
        <f t="shared" si="2758"/>
        <v/>
      </c>
      <c r="BM1104" s="580" t="str">
        <f t="shared" si="2758"/>
        <v/>
      </c>
      <c r="BN1104" s="580" t="str">
        <f t="shared" si="2758"/>
        <v/>
      </c>
      <c r="BO1104" s="580" t="str">
        <f t="shared" si="2758"/>
        <v/>
      </c>
      <c r="BP1104" s="580" t="str">
        <f t="shared" si="2758"/>
        <v/>
      </c>
      <c r="BQ1104" s="580" t="str">
        <f t="shared" si="2758"/>
        <v/>
      </c>
      <c r="BR1104" s="580" t="str">
        <f t="shared" si="2758"/>
        <v/>
      </c>
      <c r="BS1104" s="580" t="str">
        <f t="shared" si="2758"/>
        <v/>
      </c>
      <c r="BT1104" s="580" t="str">
        <f t="shared" si="2758"/>
        <v/>
      </c>
      <c r="BU1104" s="580" t="str">
        <f t="shared" si="2758"/>
        <v/>
      </c>
      <c r="BV1104" s="580" t="str">
        <f t="shared" si="2758"/>
        <v/>
      </c>
      <c r="BW1104" s="580" t="str">
        <f t="shared" si="2758"/>
        <v/>
      </c>
      <c r="BX1104" s="580" t="str">
        <f t="shared" si="2758"/>
        <v/>
      </c>
      <c r="BY1104" s="580" t="str">
        <f t="shared" si="2758"/>
        <v/>
      </c>
      <c r="BZ1104" s="580" t="str">
        <f t="shared" si="2758"/>
        <v/>
      </c>
      <c r="CA1104" s="580" t="str">
        <f t="shared" si="2758"/>
        <v/>
      </c>
      <c r="CB1104" s="580" t="str">
        <f t="shared" si="2758"/>
        <v/>
      </c>
      <c r="CC1104" s="580" t="str">
        <f t="shared" si="2758"/>
        <v/>
      </c>
      <c r="CD1104" s="580" t="str">
        <f t="shared" si="2758"/>
        <v/>
      </c>
      <c r="CE1104" s="580" t="str">
        <f t="shared" si="2758"/>
        <v/>
      </c>
      <c r="CF1104" s="580" t="str">
        <f t="shared" si="2758"/>
        <v/>
      </c>
      <c r="CG1104" s="580" t="str">
        <f t="shared" si="2758"/>
        <v/>
      </c>
      <c r="CH1104" s="580" t="str">
        <f t="shared" si="2758"/>
        <v/>
      </c>
      <c r="CI1104" s="580" t="str">
        <f t="shared" si="2758"/>
        <v/>
      </c>
      <c r="CJ1104" s="580" t="str">
        <f t="shared" si="2758"/>
        <v/>
      </c>
      <c r="CK1104" s="580" t="str">
        <f t="shared" si="2758"/>
        <v/>
      </c>
      <c r="CL1104" s="580" t="str">
        <f t="shared" si="2758"/>
        <v/>
      </c>
      <c r="CM1104" s="580" t="str">
        <f t="shared" si="2758"/>
        <v/>
      </c>
      <c r="CN1104" s="580" t="str">
        <f t="shared" ref="CN1104:DT1104" si="2759">IF(CN1106=1,"1-ый мес. расхода","")</f>
        <v/>
      </c>
      <c r="CO1104" s="580" t="str">
        <f t="shared" si="2759"/>
        <v/>
      </c>
      <c r="CP1104" s="580" t="str">
        <f t="shared" si="2759"/>
        <v/>
      </c>
      <c r="CQ1104" s="580" t="str">
        <f t="shared" si="2759"/>
        <v/>
      </c>
      <c r="CR1104" s="580" t="str">
        <f t="shared" si="2759"/>
        <v/>
      </c>
      <c r="CS1104" s="580" t="str">
        <f t="shared" si="2759"/>
        <v/>
      </c>
      <c r="CT1104" s="580" t="str">
        <f t="shared" si="2759"/>
        <v/>
      </c>
      <c r="CU1104" s="580" t="str">
        <f t="shared" si="2759"/>
        <v/>
      </c>
      <c r="CV1104" s="580" t="str">
        <f t="shared" si="2759"/>
        <v/>
      </c>
      <c r="CW1104" s="580" t="str">
        <f t="shared" si="2759"/>
        <v/>
      </c>
      <c r="CX1104" s="580" t="str">
        <f t="shared" si="2759"/>
        <v/>
      </c>
      <c r="CY1104" s="580" t="str">
        <f t="shared" si="2759"/>
        <v/>
      </c>
      <c r="CZ1104" s="580" t="str">
        <f t="shared" si="2759"/>
        <v/>
      </c>
      <c r="DA1104" s="580" t="str">
        <f t="shared" si="2759"/>
        <v/>
      </c>
      <c r="DB1104" s="580" t="str">
        <f t="shared" si="2759"/>
        <v/>
      </c>
      <c r="DC1104" s="580" t="str">
        <f t="shared" si="2759"/>
        <v/>
      </c>
      <c r="DD1104" s="580" t="str">
        <f t="shared" si="2759"/>
        <v/>
      </c>
      <c r="DE1104" s="580" t="str">
        <f t="shared" si="2759"/>
        <v/>
      </c>
      <c r="DF1104" s="580" t="str">
        <f t="shared" si="2759"/>
        <v/>
      </c>
      <c r="DG1104" s="580" t="str">
        <f t="shared" si="2759"/>
        <v/>
      </c>
      <c r="DH1104" s="580" t="str">
        <f t="shared" si="2759"/>
        <v/>
      </c>
      <c r="DI1104" s="580" t="str">
        <f t="shared" si="2759"/>
        <v/>
      </c>
      <c r="DJ1104" s="580" t="str">
        <f t="shared" si="2759"/>
        <v/>
      </c>
      <c r="DK1104" s="580" t="str">
        <f t="shared" si="2759"/>
        <v/>
      </c>
      <c r="DL1104" s="580" t="str">
        <f t="shared" si="2759"/>
        <v/>
      </c>
      <c r="DM1104" s="580" t="str">
        <f t="shared" si="2759"/>
        <v/>
      </c>
      <c r="DN1104" s="580" t="str">
        <f t="shared" si="2759"/>
        <v/>
      </c>
      <c r="DO1104" s="580" t="str">
        <f t="shared" si="2759"/>
        <v/>
      </c>
      <c r="DP1104" s="580" t="str">
        <f t="shared" si="2759"/>
        <v/>
      </c>
      <c r="DQ1104" s="580" t="str">
        <f t="shared" si="2759"/>
        <v/>
      </c>
      <c r="DR1104" s="580" t="str">
        <f t="shared" si="2759"/>
        <v/>
      </c>
      <c r="DS1104" s="580" t="str">
        <f t="shared" si="2759"/>
        <v/>
      </c>
      <c r="DT1104" s="580" t="str">
        <f t="shared" si="2759"/>
        <v/>
      </c>
      <c r="DU1104" s="1"/>
      <c r="DV1104" s="1"/>
    </row>
    <row r="1105" spans="1:126" ht="4.2" customHeight="1" thickTop="1">
      <c r="A1105" s="1"/>
      <c r="B1105" s="1"/>
      <c r="C1105" s="1"/>
      <c r="D1105" s="1"/>
      <c r="E1105" s="261"/>
      <c r="F1105" s="47"/>
      <c r="G1105" s="382"/>
      <c r="H1105" s="378"/>
      <c r="I1105" s="378"/>
      <c r="J1105" s="378"/>
      <c r="K1105" s="378"/>
      <c r="L1105" s="378"/>
      <c r="M1105" s="379"/>
      <c r="N1105" s="387"/>
      <c r="O1105" s="1"/>
      <c r="P1105" s="5"/>
      <c r="Q1105" s="1"/>
      <c r="R1105" s="1"/>
      <c r="S1105" s="5"/>
      <c r="T1105" s="7"/>
      <c r="U1105" s="23"/>
      <c r="V1105" s="1"/>
      <c r="W1105" s="11"/>
      <c r="X1105" s="10"/>
      <c r="Y1105" s="45"/>
      <c r="Z1105" s="92"/>
      <c r="AA1105" s="93"/>
      <c r="AB1105" s="93"/>
      <c r="AC1105" s="93"/>
      <c r="AD1105" s="93"/>
      <c r="AE1105" s="93"/>
      <c r="AF1105" s="93"/>
      <c r="AG1105" s="93"/>
      <c r="AH1105" s="93"/>
      <c r="AI1105" s="93"/>
      <c r="AJ1105" s="93"/>
      <c r="AK1105" s="93"/>
      <c r="AL1105" s="93"/>
      <c r="AM1105" s="93"/>
      <c r="AN1105" s="93"/>
      <c r="AO1105" s="93"/>
      <c r="AP1105" s="93"/>
      <c r="AQ1105" s="93"/>
      <c r="AR1105" s="93"/>
      <c r="AS1105" s="93"/>
      <c r="AT1105" s="93"/>
      <c r="AU1105" s="93"/>
      <c r="AV1105" s="93"/>
      <c r="AW1105" s="93"/>
      <c r="AX1105" s="93"/>
      <c r="AY1105" s="93"/>
      <c r="AZ1105" s="93"/>
      <c r="BA1105" s="93"/>
      <c r="BB1105" s="93"/>
      <c r="BC1105" s="93"/>
      <c r="BD1105" s="93"/>
      <c r="BE1105" s="93"/>
      <c r="BF1105" s="93"/>
      <c r="BG1105" s="93"/>
      <c r="BH1105" s="93"/>
      <c r="BI1105" s="93"/>
      <c r="BJ1105" s="93"/>
      <c r="BK1105" s="93"/>
      <c r="BL1105" s="93"/>
      <c r="BM1105" s="93"/>
      <c r="BN1105" s="93"/>
      <c r="BO1105" s="93"/>
      <c r="BP1105" s="93"/>
      <c r="BQ1105" s="93"/>
      <c r="BR1105" s="93"/>
      <c r="BS1105" s="93"/>
      <c r="BT1105" s="93"/>
      <c r="BU1105" s="93"/>
      <c r="BV1105" s="93"/>
      <c r="BW1105" s="93"/>
      <c r="BX1105" s="93"/>
      <c r="BY1105" s="93"/>
      <c r="BZ1105" s="93"/>
      <c r="CA1105" s="93"/>
      <c r="CB1105" s="93"/>
      <c r="CC1105" s="93"/>
      <c r="CD1105" s="93"/>
      <c r="CE1105" s="93"/>
      <c r="CF1105" s="93"/>
      <c r="CG1105" s="93"/>
      <c r="CH1105" s="93"/>
      <c r="CI1105" s="93"/>
      <c r="CJ1105" s="93"/>
      <c r="CK1105" s="93"/>
      <c r="CL1105" s="93"/>
      <c r="CM1105" s="93"/>
      <c r="CN1105" s="93"/>
      <c r="CO1105" s="93"/>
      <c r="CP1105" s="93"/>
      <c r="CQ1105" s="93"/>
      <c r="CR1105" s="93"/>
      <c r="CS1105" s="93"/>
      <c r="CT1105" s="93"/>
      <c r="CU1105" s="93"/>
      <c r="CV1105" s="93"/>
      <c r="CW1105" s="93"/>
      <c r="CX1105" s="93"/>
      <c r="CY1105" s="93"/>
      <c r="CZ1105" s="93"/>
      <c r="DA1105" s="93"/>
      <c r="DB1105" s="93"/>
      <c r="DC1105" s="93"/>
      <c r="DD1105" s="93"/>
      <c r="DE1105" s="93"/>
      <c r="DF1105" s="93"/>
      <c r="DG1105" s="93"/>
      <c r="DH1105" s="93"/>
      <c r="DI1105" s="93"/>
      <c r="DJ1105" s="93"/>
      <c r="DK1105" s="93"/>
      <c r="DL1105" s="93"/>
      <c r="DM1105" s="93"/>
      <c r="DN1105" s="93"/>
      <c r="DO1105" s="93"/>
      <c r="DP1105" s="93"/>
      <c r="DQ1105" s="93"/>
      <c r="DR1105" s="93"/>
      <c r="DS1105" s="93"/>
      <c r="DT1105" s="93"/>
      <c r="DU1105" s="1"/>
      <c r="DV1105" s="1"/>
    </row>
    <row r="1106" spans="1:126" s="22" customFormat="1">
      <c r="A1106" s="18"/>
      <c r="B1106" s="5"/>
      <c r="C1106" s="33" t="str">
        <f>$C$220</f>
        <v>месяц старта расхода</v>
      </c>
      <c r="D1106" s="196"/>
      <c r="E1106" s="267"/>
      <c r="F1106" s="51"/>
      <c r="G1106" s="230"/>
      <c r="H1106" s="18"/>
      <c r="I1106" s="18"/>
      <c r="J1106" s="5" t="s">
        <v>6</v>
      </c>
      <c r="K1106" s="578"/>
      <c r="L1106" s="23" t="s">
        <v>7</v>
      </c>
      <c r="M1106" s="19"/>
      <c r="N1106" s="196" t="s">
        <v>140</v>
      </c>
      <c r="O1106" s="18"/>
      <c r="P1106" s="19"/>
      <c r="Q1106" s="18" t="s">
        <v>12</v>
      </c>
      <c r="R1106" s="18"/>
      <c r="S1106" s="19" t="s">
        <v>6</v>
      </c>
      <c r="T1106" s="204"/>
      <c r="U1106" s="25" t="s">
        <v>7</v>
      </c>
      <c r="V1106" s="18"/>
      <c r="W1106" s="20"/>
      <c r="X1106" s="21"/>
      <c r="Y1106" s="46"/>
      <c r="Z1106" s="95"/>
      <c r="AA1106" s="581" t="str">
        <f>IF(AA1108="","",IF(AND(Z1108="",AA1108&lt;&gt;""),1,Z1106+1))</f>
        <v/>
      </c>
      <c r="AB1106" s="581" t="str">
        <f t="shared" ref="AB1106:CM1106" si="2760">IF(AB1108="","",IF(AND(AA1108="",AB1108&lt;&gt;""),1,AA1106+1))</f>
        <v/>
      </c>
      <c r="AC1106" s="581" t="str">
        <f t="shared" si="2760"/>
        <v/>
      </c>
      <c r="AD1106" s="581" t="str">
        <f t="shared" si="2760"/>
        <v/>
      </c>
      <c r="AE1106" s="581" t="str">
        <f t="shared" si="2760"/>
        <v/>
      </c>
      <c r="AF1106" s="581" t="str">
        <f t="shared" si="2760"/>
        <v/>
      </c>
      <c r="AG1106" s="581" t="str">
        <f t="shared" si="2760"/>
        <v/>
      </c>
      <c r="AH1106" s="581" t="str">
        <f t="shared" si="2760"/>
        <v/>
      </c>
      <c r="AI1106" s="581" t="str">
        <f t="shared" si="2760"/>
        <v/>
      </c>
      <c r="AJ1106" s="581" t="str">
        <f t="shared" si="2760"/>
        <v/>
      </c>
      <c r="AK1106" s="581" t="str">
        <f t="shared" si="2760"/>
        <v/>
      </c>
      <c r="AL1106" s="581" t="str">
        <f t="shared" si="2760"/>
        <v/>
      </c>
      <c r="AM1106" s="581" t="str">
        <f t="shared" si="2760"/>
        <v/>
      </c>
      <c r="AN1106" s="581" t="str">
        <f t="shared" si="2760"/>
        <v/>
      </c>
      <c r="AO1106" s="581" t="str">
        <f t="shared" si="2760"/>
        <v/>
      </c>
      <c r="AP1106" s="581" t="str">
        <f t="shared" si="2760"/>
        <v/>
      </c>
      <c r="AQ1106" s="581" t="str">
        <f t="shared" si="2760"/>
        <v/>
      </c>
      <c r="AR1106" s="581" t="str">
        <f t="shared" si="2760"/>
        <v/>
      </c>
      <c r="AS1106" s="581" t="str">
        <f t="shared" si="2760"/>
        <v/>
      </c>
      <c r="AT1106" s="581" t="str">
        <f t="shared" si="2760"/>
        <v/>
      </c>
      <c r="AU1106" s="581" t="str">
        <f t="shared" si="2760"/>
        <v/>
      </c>
      <c r="AV1106" s="581" t="str">
        <f t="shared" si="2760"/>
        <v/>
      </c>
      <c r="AW1106" s="581" t="str">
        <f t="shared" si="2760"/>
        <v/>
      </c>
      <c r="AX1106" s="581" t="str">
        <f t="shared" si="2760"/>
        <v/>
      </c>
      <c r="AY1106" s="581" t="str">
        <f t="shared" si="2760"/>
        <v/>
      </c>
      <c r="AZ1106" s="581" t="str">
        <f t="shared" si="2760"/>
        <v/>
      </c>
      <c r="BA1106" s="581" t="str">
        <f t="shared" si="2760"/>
        <v/>
      </c>
      <c r="BB1106" s="581" t="str">
        <f t="shared" si="2760"/>
        <v/>
      </c>
      <c r="BC1106" s="581" t="str">
        <f t="shared" si="2760"/>
        <v/>
      </c>
      <c r="BD1106" s="581" t="str">
        <f t="shared" si="2760"/>
        <v/>
      </c>
      <c r="BE1106" s="581" t="str">
        <f t="shared" si="2760"/>
        <v/>
      </c>
      <c r="BF1106" s="581" t="str">
        <f t="shared" si="2760"/>
        <v/>
      </c>
      <c r="BG1106" s="581" t="str">
        <f t="shared" si="2760"/>
        <v/>
      </c>
      <c r="BH1106" s="581" t="str">
        <f t="shared" si="2760"/>
        <v/>
      </c>
      <c r="BI1106" s="581" t="str">
        <f t="shared" si="2760"/>
        <v/>
      </c>
      <c r="BJ1106" s="581" t="str">
        <f t="shared" si="2760"/>
        <v/>
      </c>
      <c r="BK1106" s="581" t="str">
        <f t="shared" si="2760"/>
        <v/>
      </c>
      <c r="BL1106" s="581" t="str">
        <f t="shared" si="2760"/>
        <v/>
      </c>
      <c r="BM1106" s="581" t="str">
        <f t="shared" si="2760"/>
        <v/>
      </c>
      <c r="BN1106" s="581" t="str">
        <f t="shared" si="2760"/>
        <v/>
      </c>
      <c r="BO1106" s="581" t="str">
        <f t="shared" si="2760"/>
        <v/>
      </c>
      <c r="BP1106" s="581" t="str">
        <f t="shared" si="2760"/>
        <v/>
      </c>
      <c r="BQ1106" s="581" t="str">
        <f t="shared" si="2760"/>
        <v/>
      </c>
      <c r="BR1106" s="581" t="str">
        <f t="shared" si="2760"/>
        <v/>
      </c>
      <c r="BS1106" s="581" t="str">
        <f t="shared" si="2760"/>
        <v/>
      </c>
      <c r="BT1106" s="581" t="str">
        <f t="shared" si="2760"/>
        <v/>
      </c>
      <c r="BU1106" s="581" t="str">
        <f t="shared" si="2760"/>
        <v/>
      </c>
      <c r="BV1106" s="581" t="str">
        <f t="shared" si="2760"/>
        <v/>
      </c>
      <c r="BW1106" s="581" t="str">
        <f t="shared" si="2760"/>
        <v/>
      </c>
      <c r="BX1106" s="581" t="str">
        <f t="shared" si="2760"/>
        <v/>
      </c>
      <c r="BY1106" s="581" t="str">
        <f t="shared" si="2760"/>
        <v/>
      </c>
      <c r="BZ1106" s="581" t="str">
        <f t="shared" si="2760"/>
        <v/>
      </c>
      <c r="CA1106" s="581" t="str">
        <f t="shared" si="2760"/>
        <v/>
      </c>
      <c r="CB1106" s="581" t="str">
        <f t="shared" si="2760"/>
        <v/>
      </c>
      <c r="CC1106" s="581" t="str">
        <f t="shared" si="2760"/>
        <v/>
      </c>
      <c r="CD1106" s="581" t="str">
        <f t="shared" si="2760"/>
        <v/>
      </c>
      <c r="CE1106" s="581" t="str">
        <f t="shared" si="2760"/>
        <v/>
      </c>
      <c r="CF1106" s="581" t="str">
        <f t="shared" si="2760"/>
        <v/>
      </c>
      <c r="CG1106" s="581" t="str">
        <f t="shared" si="2760"/>
        <v/>
      </c>
      <c r="CH1106" s="581" t="str">
        <f t="shared" si="2760"/>
        <v/>
      </c>
      <c r="CI1106" s="581" t="str">
        <f t="shared" si="2760"/>
        <v/>
      </c>
      <c r="CJ1106" s="581" t="str">
        <f t="shared" si="2760"/>
        <v/>
      </c>
      <c r="CK1106" s="581" t="str">
        <f t="shared" si="2760"/>
        <v/>
      </c>
      <c r="CL1106" s="581" t="str">
        <f t="shared" si="2760"/>
        <v/>
      </c>
      <c r="CM1106" s="581" t="str">
        <f t="shared" si="2760"/>
        <v/>
      </c>
      <c r="CN1106" s="581" t="str">
        <f t="shared" ref="CN1106:DT1106" si="2761">IF(CN1108="","",IF(AND(CM1108="",CN1108&lt;&gt;""),1,CM1106+1))</f>
        <v/>
      </c>
      <c r="CO1106" s="581" t="str">
        <f t="shared" si="2761"/>
        <v/>
      </c>
      <c r="CP1106" s="581" t="str">
        <f t="shared" si="2761"/>
        <v/>
      </c>
      <c r="CQ1106" s="581" t="str">
        <f t="shared" si="2761"/>
        <v/>
      </c>
      <c r="CR1106" s="581" t="str">
        <f t="shared" si="2761"/>
        <v/>
      </c>
      <c r="CS1106" s="581" t="str">
        <f t="shared" si="2761"/>
        <v/>
      </c>
      <c r="CT1106" s="581" t="str">
        <f t="shared" si="2761"/>
        <v/>
      </c>
      <c r="CU1106" s="581" t="str">
        <f t="shared" si="2761"/>
        <v/>
      </c>
      <c r="CV1106" s="581" t="str">
        <f t="shared" si="2761"/>
        <v/>
      </c>
      <c r="CW1106" s="581" t="str">
        <f t="shared" si="2761"/>
        <v/>
      </c>
      <c r="CX1106" s="581" t="str">
        <f t="shared" si="2761"/>
        <v/>
      </c>
      <c r="CY1106" s="581" t="str">
        <f t="shared" si="2761"/>
        <v/>
      </c>
      <c r="CZ1106" s="581" t="str">
        <f t="shared" si="2761"/>
        <v/>
      </c>
      <c r="DA1106" s="581" t="str">
        <f t="shared" si="2761"/>
        <v/>
      </c>
      <c r="DB1106" s="581" t="str">
        <f t="shared" si="2761"/>
        <v/>
      </c>
      <c r="DC1106" s="581" t="str">
        <f t="shared" si="2761"/>
        <v/>
      </c>
      <c r="DD1106" s="581" t="str">
        <f t="shared" si="2761"/>
        <v/>
      </c>
      <c r="DE1106" s="581" t="str">
        <f t="shared" si="2761"/>
        <v/>
      </c>
      <c r="DF1106" s="581" t="str">
        <f t="shared" si="2761"/>
        <v/>
      </c>
      <c r="DG1106" s="581" t="str">
        <f t="shared" si="2761"/>
        <v/>
      </c>
      <c r="DH1106" s="581" t="str">
        <f t="shared" si="2761"/>
        <v/>
      </c>
      <c r="DI1106" s="581" t="str">
        <f t="shared" si="2761"/>
        <v/>
      </c>
      <c r="DJ1106" s="581" t="str">
        <f t="shared" si="2761"/>
        <v/>
      </c>
      <c r="DK1106" s="581" t="str">
        <f t="shared" si="2761"/>
        <v/>
      </c>
      <c r="DL1106" s="581" t="str">
        <f t="shared" si="2761"/>
        <v/>
      </c>
      <c r="DM1106" s="581" t="str">
        <f t="shared" si="2761"/>
        <v/>
      </c>
      <c r="DN1106" s="581" t="str">
        <f t="shared" si="2761"/>
        <v/>
      </c>
      <c r="DO1106" s="581" t="str">
        <f t="shared" si="2761"/>
        <v/>
      </c>
      <c r="DP1106" s="581" t="str">
        <f t="shared" si="2761"/>
        <v/>
      </c>
      <c r="DQ1106" s="581" t="str">
        <f t="shared" si="2761"/>
        <v/>
      </c>
      <c r="DR1106" s="581" t="str">
        <f t="shared" si="2761"/>
        <v/>
      </c>
      <c r="DS1106" s="581" t="str">
        <f t="shared" si="2761"/>
        <v/>
      </c>
      <c r="DT1106" s="581" t="str">
        <f t="shared" si="2761"/>
        <v/>
      </c>
      <c r="DU1106" s="18"/>
      <c r="DV1106" s="18"/>
    </row>
    <row r="1107" spans="1:126" ht="4.2" customHeight="1">
      <c r="A1107" s="1"/>
      <c r="B1107" s="5"/>
      <c r="C1107" s="1"/>
      <c r="D1107" s="1"/>
      <c r="E1107" s="261"/>
      <c r="F1107" s="47"/>
      <c r="G1107" s="229"/>
      <c r="H1107" s="1"/>
      <c r="I1107" s="1"/>
      <c r="J1107" s="1"/>
      <c r="K1107" s="1"/>
      <c r="L1107" s="1"/>
      <c r="M1107" s="5"/>
      <c r="N1107" s="18"/>
      <c r="O1107" s="1"/>
      <c r="P1107" s="5"/>
      <c r="Q1107" s="1"/>
      <c r="R1107" s="1"/>
      <c r="S1107" s="5"/>
      <c r="T1107" s="7"/>
      <c r="U1107" s="23"/>
      <c r="V1107" s="1"/>
      <c r="W1107" s="11"/>
      <c r="X1107" s="10"/>
      <c r="Y1107" s="45"/>
      <c r="Z1107" s="92"/>
      <c r="AA1107" s="93"/>
      <c r="AB1107" s="93"/>
      <c r="AC1107" s="93"/>
      <c r="AD1107" s="93"/>
      <c r="AE1107" s="93"/>
      <c r="AF1107" s="93"/>
      <c r="AG1107" s="93"/>
      <c r="AH1107" s="93"/>
      <c r="AI1107" s="93"/>
      <c r="AJ1107" s="93"/>
      <c r="AK1107" s="93"/>
      <c r="AL1107" s="93"/>
      <c r="AM1107" s="93"/>
      <c r="AN1107" s="93"/>
      <c r="AO1107" s="93"/>
      <c r="AP1107" s="93"/>
      <c r="AQ1107" s="93"/>
      <c r="AR1107" s="93"/>
      <c r="AS1107" s="93"/>
      <c r="AT1107" s="93"/>
      <c r="AU1107" s="93"/>
      <c r="AV1107" s="93"/>
      <c r="AW1107" s="93"/>
      <c r="AX1107" s="93"/>
      <c r="AY1107" s="93"/>
      <c r="AZ1107" s="93"/>
      <c r="BA1107" s="93"/>
      <c r="BB1107" s="93"/>
      <c r="BC1107" s="93"/>
      <c r="BD1107" s="93"/>
      <c r="BE1107" s="93"/>
      <c r="BF1107" s="93"/>
      <c r="BG1107" s="93"/>
      <c r="BH1107" s="93"/>
      <c r="BI1107" s="93"/>
      <c r="BJ1107" s="93"/>
      <c r="BK1107" s="93"/>
      <c r="BL1107" s="93"/>
      <c r="BM1107" s="93"/>
      <c r="BN1107" s="93"/>
      <c r="BO1107" s="93"/>
      <c r="BP1107" s="93"/>
      <c r="BQ1107" s="93"/>
      <c r="BR1107" s="93"/>
      <c r="BS1107" s="93"/>
      <c r="BT1107" s="93"/>
      <c r="BU1107" s="93"/>
      <c r="BV1107" s="93"/>
      <c r="BW1107" s="93"/>
      <c r="BX1107" s="93"/>
      <c r="BY1107" s="93"/>
      <c r="BZ1107" s="93"/>
      <c r="CA1107" s="93"/>
      <c r="CB1107" s="93"/>
      <c r="CC1107" s="93"/>
      <c r="CD1107" s="93"/>
      <c r="CE1107" s="93"/>
      <c r="CF1107" s="93"/>
      <c r="CG1107" s="93"/>
      <c r="CH1107" s="93"/>
      <c r="CI1107" s="93"/>
      <c r="CJ1107" s="93"/>
      <c r="CK1107" s="93"/>
      <c r="CL1107" s="93"/>
      <c r="CM1107" s="93"/>
      <c r="CN1107" s="93"/>
      <c r="CO1107" s="93"/>
      <c r="CP1107" s="93"/>
      <c r="CQ1107" s="93"/>
      <c r="CR1107" s="93"/>
      <c r="CS1107" s="93"/>
      <c r="CT1107" s="93"/>
      <c r="CU1107" s="93"/>
      <c r="CV1107" s="93"/>
      <c r="CW1107" s="93"/>
      <c r="CX1107" s="93"/>
      <c r="CY1107" s="93"/>
      <c r="CZ1107" s="93"/>
      <c r="DA1107" s="93"/>
      <c r="DB1107" s="93"/>
      <c r="DC1107" s="93"/>
      <c r="DD1107" s="93"/>
      <c r="DE1107" s="93"/>
      <c r="DF1107" s="93"/>
      <c r="DG1107" s="93"/>
      <c r="DH1107" s="93"/>
      <c r="DI1107" s="93"/>
      <c r="DJ1107" s="93"/>
      <c r="DK1107" s="93"/>
      <c r="DL1107" s="93"/>
      <c r="DM1107" s="93"/>
      <c r="DN1107" s="93"/>
      <c r="DO1107" s="93"/>
      <c r="DP1107" s="93"/>
      <c r="DQ1107" s="93"/>
      <c r="DR1107" s="93"/>
      <c r="DS1107" s="93"/>
      <c r="DT1107" s="93"/>
      <c r="DU1107" s="1"/>
      <c r="DV1107" s="1"/>
    </row>
    <row r="1108" spans="1:126" s="22" customFormat="1">
      <c r="A1108" s="18"/>
      <c r="B1108" s="5"/>
      <c r="C1108" s="33" t="str">
        <f>$C$222</f>
        <v>месяц окончания расхода</v>
      </c>
      <c r="D1108" s="18"/>
      <c r="E1108" s="267"/>
      <c r="F1108" s="51"/>
      <c r="G1108" s="230"/>
      <c r="H1108" s="18"/>
      <c r="I1108" s="18"/>
      <c r="J1108" s="5" t="s">
        <v>6</v>
      </c>
      <c r="K1108" s="578"/>
      <c r="L1108" s="23" t="s">
        <v>7</v>
      </c>
      <c r="M1108" s="19"/>
      <c r="N1108" s="196" t="s">
        <v>142</v>
      </c>
      <c r="O1108" s="18"/>
      <c r="P1108" s="19"/>
      <c r="Q1108" s="18" t="str">
        <f>IF(T1106=справочники!$E$9,"a+qx",IF(T1106=справочники!$E$10,"aq^x",IF(T1106=справочники!$E$11,"a^(1+qx)","??")))</f>
        <v>??</v>
      </c>
      <c r="R1108" s="18"/>
      <c r="S1108" s="19" t="s">
        <v>6</v>
      </c>
      <c r="T1108" s="212"/>
      <c r="U1108" s="25"/>
      <c r="V1108" s="18"/>
      <c r="W1108" s="20"/>
      <c r="X1108" s="21"/>
      <c r="Y1108" s="46"/>
      <c r="Z1108" s="95"/>
      <c r="AA1108" s="582" t="str">
        <f>IF(AND(AA$8&gt;=$K1106,AA$8&lt;=IF(OR($K1108="",$K1108=0),1000000,$K1108)),AA$8,"")</f>
        <v/>
      </c>
      <c r="AB1108" s="582" t="str">
        <f t="shared" ref="AB1108:AC1108" si="2762">IF(AND(AB$8&gt;=$K1106,AB$8&lt;=IF(OR($K1108="",$K1108=0),1000000,$K1108)),AB$8,"")</f>
        <v/>
      </c>
      <c r="AC1108" s="582" t="str">
        <f t="shared" si="2762"/>
        <v/>
      </c>
      <c r="AD1108" s="582" t="str">
        <f>IF(AND(AD$8&gt;=$K1106,AD$8&lt;=IF(OR($K1108="",$K1108=0),1000000,$K1108)),AD$8,"")</f>
        <v/>
      </c>
      <c r="AE1108" s="582" t="str">
        <f t="shared" ref="AE1108:CP1108" si="2763">IF(AND(AE$8&gt;=$K1106,AE$8&lt;=IF(OR($K1108="",$K1108=0),1000000,$K1108)),AE$8,"")</f>
        <v/>
      </c>
      <c r="AF1108" s="582" t="str">
        <f t="shared" si="2763"/>
        <v/>
      </c>
      <c r="AG1108" s="582" t="str">
        <f t="shared" si="2763"/>
        <v/>
      </c>
      <c r="AH1108" s="582" t="str">
        <f t="shared" si="2763"/>
        <v/>
      </c>
      <c r="AI1108" s="582" t="str">
        <f t="shared" si="2763"/>
        <v/>
      </c>
      <c r="AJ1108" s="582" t="str">
        <f t="shared" si="2763"/>
        <v/>
      </c>
      <c r="AK1108" s="582" t="str">
        <f t="shared" si="2763"/>
        <v/>
      </c>
      <c r="AL1108" s="582" t="str">
        <f t="shared" si="2763"/>
        <v/>
      </c>
      <c r="AM1108" s="582" t="str">
        <f t="shared" si="2763"/>
        <v/>
      </c>
      <c r="AN1108" s="582" t="str">
        <f t="shared" si="2763"/>
        <v/>
      </c>
      <c r="AO1108" s="582" t="str">
        <f t="shared" si="2763"/>
        <v/>
      </c>
      <c r="AP1108" s="582" t="str">
        <f t="shared" si="2763"/>
        <v/>
      </c>
      <c r="AQ1108" s="582" t="str">
        <f t="shared" si="2763"/>
        <v/>
      </c>
      <c r="AR1108" s="582" t="str">
        <f t="shared" si="2763"/>
        <v/>
      </c>
      <c r="AS1108" s="582" t="str">
        <f t="shared" si="2763"/>
        <v/>
      </c>
      <c r="AT1108" s="582" t="str">
        <f t="shared" si="2763"/>
        <v/>
      </c>
      <c r="AU1108" s="582" t="str">
        <f t="shared" si="2763"/>
        <v/>
      </c>
      <c r="AV1108" s="582" t="str">
        <f t="shared" si="2763"/>
        <v/>
      </c>
      <c r="AW1108" s="582" t="str">
        <f t="shared" si="2763"/>
        <v/>
      </c>
      <c r="AX1108" s="582" t="str">
        <f t="shared" si="2763"/>
        <v/>
      </c>
      <c r="AY1108" s="582" t="str">
        <f t="shared" si="2763"/>
        <v/>
      </c>
      <c r="AZ1108" s="582" t="str">
        <f t="shared" si="2763"/>
        <v/>
      </c>
      <c r="BA1108" s="582" t="str">
        <f t="shared" si="2763"/>
        <v/>
      </c>
      <c r="BB1108" s="582" t="str">
        <f t="shared" si="2763"/>
        <v/>
      </c>
      <c r="BC1108" s="582" t="str">
        <f t="shared" si="2763"/>
        <v/>
      </c>
      <c r="BD1108" s="582" t="str">
        <f t="shared" si="2763"/>
        <v/>
      </c>
      <c r="BE1108" s="582" t="str">
        <f t="shared" si="2763"/>
        <v/>
      </c>
      <c r="BF1108" s="582" t="str">
        <f t="shared" si="2763"/>
        <v/>
      </c>
      <c r="BG1108" s="582" t="str">
        <f t="shared" si="2763"/>
        <v/>
      </c>
      <c r="BH1108" s="582" t="str">
        <f t="shared" si="2763"/>
        <v/>
      </c>
      <c r="BI1108" s="582" t="str">
        <f t="shared" si="2763"/>
        <v/>
      </c>
      <c r="BJ1108" s="582" t="str">
        <f t="shared" si="2763"/>
        <v/>
      </c>
      <c r="BK1108" s="582" t="str">
        <f t="shared" si="2763"/>
        <v/>
      </c>
      <c r="BL1108" s="582" t="str">
        <f t="shared" si="2763"/>
        <v/>
      </c>
      <c r="BM1108" s="582" t="str">
        <f t="shared" si="2763"/>
        <v/>
      </c>
      <c r="BN1108" s="582" t="str">
        <f t="shared" si="2763"/>
        <v/>
      </c>
      <c r="BO1108" s="582" t="str">
        <f t="shared" si="2763"/>
        <v/>
      </c>
      <c r="BP1108" s="582" t="str">
        <f t="shared" si="2763"/>
        <v/>
      </c>
      <c r="BQ1108" s="582" t="str">
        <f t="shared" si="2763"/>
        <v/>
      </c>
      <c r="BR1108" s="582" t="str">
        <f t="shared" si="2763"/>
        <v/>
      </c>
      <c r="BS1108" s="582" t="str">
        <f t="shared" si="2763"/>
        <v/>
      </c>
      <c r="BT1108" s="582" t="str">
        <f t="shared" si="2763"/>
        <v/>
      </c>
      <c r="BU1108" s="582" t="str">
        <f t="shared" si="2763"/>
        <v/>
      </c>
      <c r="BV1108" s="582" t="str">
        <f t="shared" si="2763"/>
        <v/>
      </c>
      <c r="BW1108" s="582" t="str">
        <f t="shared" si="2763"/>
        <v/>
      </c>
      <c r="BX1108" s="582" t="str">
        <f t="shared" si="2763"/>
        <v/>
      </c>
      <c r="BY1108" s="582" t="str">
        <f t="shared" si="2763"/>
        <v/>
      </c>
      <c r="BZ1108" s="582" t="str">
        <f t="shared" si="2763"/>
        <v/>
      </c>
      <c r="CA1108" s="582" t="str">
        <f t="shared" si="2763"/>
        <v/>
      </c>
      <c r="CB1108" s="582" t="str">
        <f t="shared" si="2763"/>
        <v/>
      </c>
      <c r="CC1108" s="582" t="str">
        <f t="shared" si="2763"/>
        <v/>
      </c>
      <c r="CD1108" s="582" t="str">
        <f t="shared" si="2763"/>
        <v/>
      </c>
      <c r="CE1108" s="582" t="str">
        <f t="shared" si="2763"/>
        <v/>
      </c>
      <c r="CF1108" s="582" t="str">
        <f t="shared" si="2763"/>
        <v/>
      </c>
      <c r="CG1108" s="582" t="str">
        <f t="shared" si="2763"/>
        <v/>
      </c>
      <c r="CH1108" s="582" t="str">
        <f t="shared" si="2763"/>
        <v/>
      </c>
      <c r="CI1108" s="582" t="str">
        <f t="shared" si="2763"/>
        <v/>
      </c>
      <c r="CJ1108" s="582" t="str">
        <f t="shared" si="2763"/>
        <v/>
      </c>
      <c r="CK1108" s="582" t="str">
        <f t="shared" si="2763"/>
        <v/>
      </c>
      <c r="CL1108" s="582" t="str">
        <f t="shared" si="2763"/>
        <v/>
      </c>
      <c r="CM1108" s="582" t="str">
        <f t="shared" si="2763"/>
        <v/>
      </c>
      <c r="CN1108" s="582" t="str">
        <f t="shared" si="2763"/>
        <v/>
      </c>
      <c r="CO1108" s="582" t="str">
        <f t="shared" si="2763"/>
        <v/>
      </c>
      <c r="CP1108" s="582" t="str">
        <f t="shared" si="2763"/>
        <v/>
      </c>
      <c r="CQ1108" s="582" t="str">
        <f t="shared" ref="CQ1108:DT1108" si="2764">IF(AND(CQ$8&gt;=$K1106,CQ$8&lt;=IF(OR($K1108="",$K1108=0),1000000,$K1108)),CQ$8,"")</f>
        <v/>
      </c>
      <c r="CR1108" s="582" t="str">
        <f t="shared" si="2764"/>
        <v/>
      </c>
      <c r="CS1108" s="582" t="str">
        <f t="shared" si="2764"/>
        <v/>
      </c>
      <c r="CT1108" s="582" t="str">
        <f t="shared" si="2764"/>
        <v/>
      </c>
      <c r="CU1108" s="582" t="str">
        <f t="shared" si="2764"/>
        <v/>
      </c>
      <c r="CV1108" s="582" t="str">
        <f t="shared" si="2764"/>
        <v/>
      </c>
      <c r="CW1108" s="582" t="str">
        <f t="shared" si="2764"/>
        <v/>
      </c>
      <c r="CX1108" s="582" t="str">
        <f t="shared" si="2764"/>
        <v/>
      </c>
      <c r="CY1108" s="582" t="str">
        <f t="shared" si="2764"/>
        <v/>
      </c>
      <c r="CZ1108" s="582" t="str">
        <f t="shared" si="2764"/>
        <v/>
      </c>
      <c r="DA1108" s="582" t="str">
        <f t="shared" si="2764"/>
        <v/>
      </c>
      <c r="DB1108" s="582" t="str">
        <f t="shared" si="2764"/>
        <v/>
      </c>
      <c r="DC1108" s="582" t="str">
        <f t="shared" si="2764"/>
        <v/>
      </c>
      <c r="DD1108" s="582" t="str">
        <f t="shared" si="2764"/>
        <v/>
      </c>
      <c r="DE1108" s="582" t="str">
        <f t="shared" si="2764"/>
        <v/>
      </c>
      <c r="DF1108" s="582" t="str">
        <f t="shared" si="2764"/>
        <v/>
      </c>
      <c r="DG1108" s="582" t="str">
        <f t="shared" si="2764"/>
        <v/>
      </c>
      <c r="DH1108" s="582" t="str">
        <f t="shared" si="2764"/>
        <v/>
      </c>
      <c r="DI1108" s="582" t="str">
        <f t="shared" si="2764"/>
        <v/>
      </c>
      <c r="DJ1108" s="582" t="str">
        <f t="shared" si="2764"/>
        <v/>
      </c>
      <c r="DK1108" s="582" t="str">
        <f t="shared" si="2764"/>
        <v/>
      </c>
      <c r="DL1108" s="582" t="str">
        <f t="shared" si="2764"/>
        <v/>
      </c>
      <c r="DM1108" s="582" t="str">
        <f t="shared" si="2764"/>
        <v/>
      </c>
      <c r="DN1108" s="582" t="str">
        <f t="shared" si="2764"/>
        <v/>
      </c>
      <c r="DO1108" s="582" t="str">
        <f t="shared" si="2764"/>
        <v/>
      </c>
      <c r="DP1108" s="582" t="str">
        <f t="shared" si="2764"/>
        <v/>
      </c>
      <c r="DQ1108" s="582" t="str">
        <f t="shared" si="2764"/>
        <v/>
      </c>
      <c r="DR1108" s="582" t="str">
        <f t="shared" si="2764"/>
        <v/>
      </c>
      <c r="DS1108" s="582" t="str">
        <f t="shared" si="2764"/>
        <v/>
      </c>
      <c r="DT1108" s="582" t="str">
        <f t="shared" si="2764"/>
        <v/>
      </c>
      <c r="DU1108" s="18"/>
      <c r="DV1108" s="18"/>
    </row>
    <row r="1109" spans="1:126" ht="4.2" customHeight="1">
      <c r="A1109" s="1"/>
      <c r="B1109" s="1"/>
      <c r="C1109" s="1"/>
      <c r="D1109" s="1"/>
      <c r="E1109" s="261"/>
      <c r="F1109" s="47"/>
      <c r="G1109" s="229"/>
      <c r="H1109" s="1"/>
      <c r="I1109" s="1"/>
      <c r="J1109" s="1"/>
      <c r="K1109" s="1"/>
      <c r="L1109" s="1"/>
      <c r="M1109" s="5"/>
      <c r="N1109" s="1"/>
      <c r="O1109" s="1"/>
      <c r="P1109" s="5"/>
      <c r="Q1109" s="1"/>
      <c r="R1109" s="1"/>
      <c r="S1109" s="5"/>
      <c r="T1109" s="7"/>
      <c r="U1109" s="23"/>
      <c r="V1109" s="1"/>
      <c r="W1109" s="11"/>
      <c r="X1109" s="10"/>
      <c r="Y1109" s="45"/>
      <c r="Z1109" s="92"/>
      <c r="AA1109" s="93"/>
      <c r="AB1109" s="93"/>
      <c r="AC1109" s="93"/>
      <c r="AD1109" s="93"/>
      <c r="AE1109" s="93"/>
      <c r="AF1109" s="93"/>
      <c r="AG1109" s="93"/>
      <c r="AH1109" s="93"/>
      <c r="AI1109" s="93"/>
      <c r="AJ1109" s="93"/>
      <c r="AK1109" s="93"/>
      <c r="AL1109" s="93"/>
      <c r="AM1109" s="93"/>
      <c r="AN1109" s="93"/>
      <c r="AO1109" s="93"/>
      <c r="AP1109" s="93"/>
      <c r="AQ1109" s="93"/>
      <c r="AR1109" s="93"/>
      <c r="AS1109" s="93"/>
      <c r="AT1109" s="93"/>
      <c r="AU1109" s="93"/>
      <c r="AV1109" s="93"/>
      <c r="AW1109" s="93"/>
      <c r="AX1109" s="93"/>
      <c r="AY1109" s="93"/>
      <c r="AZ1109" s="93"/>
      <c r="BA1109" s="93"/>
      <c r="BB1109" s="93"/>
      <c r="BC1109" s="93"/>
      <c r="BD1109" s="93"/>
      <c r="BE1109" s="93"/>
      <c r="BF1109" s="93"/>
      <c r="BG1109" s="93"/>
      <c r="BH1109" s="93"/>
      <c r="BI1109" s="93"/>
      <c r="BJ1109" s="93"/>
      <c r="BK1109" s="93"/>
      <c r="BL1109" s="93"/>
      <c r="BM1109" s="93"/>
      <c r="BN1109" s="93"/>
      <c r="BO1109" s="93"/>
      <c r="BP1109" s="93"/>
      <c r="BQ1109" s="93"/>
      <c r="BR1109" s="93"/>
      <c r="BS1109" s="93"/>
      <c r="BT1109" s="93"/>
      <c r="BU1109" s="93"/>
      <c r="BV1109" s="93"/>
      <c r="BW1109" s="93"/>
      <c r="BX1109" s="93"/>
      <c r="BY1109" s="93"/>
      <c r="BZ1109" s="93"/>
      <c r="CA1109" s="93"/>
      <c r="CB1109" s="93"/>
      <c r="CC1109" s="93"/>
      <c r="CD1109" s="93"/>
      <c r="CE1109" s="93"/>
      <c r="CF1109" s="93"/>
      <c r="CG1109" s="93"/>
      <c r="CH1109" s="93"/>
      <c r="CI1109" s="93"/>
      <c r="CJ1109" s="93"/>
      <c r="CK1109" s="93"/>
      <c r="CL1109" s="93"/>
      <c r="CM1109" s="93"/>
      <c r="CN1109" s="93"/>
      <c r="CO1109" s="93"/>
      <c r="CP1109" s="93"/>
      <c r="CQ1109" s="93"/>
      <c r="CR1109" s="93"/>
      <c r="CS1109" s="93"/>
      <c r="CT1109" s="93"/>
      <c r="CU1109" s="93"/>
      <c r="CV1109" s="93"/>
      <c r="CW1109" s="93"/>
      <c r="CX1109" s="93"/>
      <c r="CY1109" s="93"/>
      <c r="CZ1109" s="93"/>
      <c r="DA1109" s="93"/>
      <c r="DB1109" s="93"/>
      <c r="DC1109" s="93"/>
      <c r="DD1109" s="93"/>
      <c r="DE1109" s="93"/>
      <c r="DF1109" s="93"/>
      <c r="DG1109" s="93"/>
      <c r="DH1109" s="93"/>
      <c r="DI1109" s="93"/>
      <c r="DJ1109" s="93"/>
      <c r="DK1109" s="93"/>
      <c r="DL1109" s="93"/>
      <c r="DM1109" s="93"/>
      <c r="DN1109" s="93"/>
      <c r="DO1109" s="93"/>
      <c r="DP1109" s="93"/>
      <c r="DQ1109" s="93"/>
      <c r="DR1109" s="93"/>
      <c r="DS1109" s="93"/>
      <c r="DT1109" s="93"/>
      <c r="DU1109" s="1"/>
      <c r="DV1109" s="1"/>
    </row>
    <row r="1110" spans="1:126" s="22" customFormat="1">
      <c r="A1110" s="18"/>
      <c r="B1110" s="242" t="s">
        <v>134</v>
      </c>
      <c r="C1110" s="18"/>
      <c r="D1110" s="18"/>
      <c r="E1110" s="267"/>
      <c r="F1110" s="51"/>
      <c r="G1110" s="230"/>
      <c r="H1110" s="18"/>
      <c r="I1110" s="243" t="s">
        <v>132</v>
      </c>
      <c r="J1110" s="18"/>
      <c r="K1110" s="18"/>
      <c r="L1110" s="18"/>
      <c r="M1110" s="19"/>
      <c r="N1110" s="196" t="s">
        <v>141</v>
      </c>
      <c r="O1110" s="18"/>
      <c r="P1110" s="19"/>
      <c r="Q1110" s="18" t="s">
        <v>69</v>
      </c>
      <c r="R1110" s="18"/>
      <c r="S1110" s="19" t="s">
        <v>6</v>
      </c>
      <c r="T1110" s="205"/>
      <c r="U1110" s="25" t="s">
        <v>7</v>
      </c>
      <c r="V1110" s="18"/>
      <c r="W1110" s="20"/>
      <c r="X1110" s="21"/>
      <c r="Y1110" s="46"/>
      <c r="Z1110" s="95"/>
      <c r="AA1110" s="96"/>
      <c r="AB1110" s="96"/>
      <c r="AC1110" s="96"/>
      <c r="AD1110" s="96"/>
      <c r="AE1110" s="96"/>
      <c r="AF1110" s="96"/>
      <c r="AG1110" s="96"/>
      <c r="AH1110" s="96"/>
      <c r="AI1110" s="96"/>
      <c r="AJ1110" s="96"/>
      <c r="AK1110" s="96"/>
      <c r="AL1110" s="96"/>
      <c r="AM1110" s="96"/>
      <c r="AN1110" s="96"/>
      <c r="AO1110" s="96"/>
      <c r="AP1110" s="96"/>
      <c r="AQ1110" s="96"/>
      <c r="AR1110" s="96"/>
      <c r="AS1110" s="96"/>
      <c r="AT1110" s="96"/>
      <c r="AU1110" s="96"/>
      <c r="AV1110" s="96"/>
      <c r="AW1110" s="96"/>
      <c r="AX1110" s="96"/>
      <c r="AY1110" s="96"/>
      <c r="AZ1110" s="96"/>
      <c r="BA1110" s="96"/>
      <c r="BB1110" s="96"/>
      <c r="BC1110" s="96"/>
      <c r="BD1110" s="96"/>
      <c r="BE1110" s="96"/>
      <c r="BF1110" s="96"/>
      <c r="BG1110" s="96"/>
      <c r="BH1110" s="96"/>
      <c r="BI1110" s="96"/>
      <c r="BJ1110" s="96"/>
      <c r="BK1110" s="96"/>
      <c r="BL1110" s="96"/>
      <c r="BM1110" s="96"/>
      <c r="BN1110" s="96"/>
      <c r="BO1110" s="96"/>
      <c r="BP1110" s="96"/>
      <c r="BQ1110" s="96"/>
      <c r="BR1110" s="96"/>
      <c r="BS1110" s="96"/>
      <c r="BT1110" s="96"/>
      <c r="BU1110" s="96"/>
      <c r="BV1110" s="96"/>
      <c r="BW1110" s="96"/>
      <c r="BX1110" s="96"/>
      <c r="BY1110" s="96"/>
      <c r="BZ1110" s="96"/>
      <c r="CA1110" s="96"/>
      <c r="CB1110" s="96"/>
      <c r="CC1110" s="96"/>
      <c r="CD1110" s="96"/>
      <c r="CE1110" s="96"/>
      <c r="CF1110" s="96"/>
      <c r="CG1110" s="96"/>
      <c r="CH1110" s="96"/>
      <c r="CI1110" s="96"/>
      <c r="CJ1110" s="96"/>
      <c r="CK1110" s="96"/>
      <c r="CL1110" s="96"/>
      <c r="CM1110" s="96"/>
      <c r="CN1110" s="96"/>
      <c r="CO1110" s="96"/>
      <c r="CP1110" s="96"/>
      <c r="CQ1110" s="96"/>
      <c r="CR1110" s="96"/>
      <c r="CS1110" s="96"/>
      <c r="CT1110" s="96"/>
      <c r="CU1110" s="96"/>
      <c r="CV1110" s="96"/>
      <c r="CW1110" s="96"/>
      <c r="CX1110" s="96"/>
      <c r="CY1110" s="96"/>
      <c r="CZ1110" s="96"/>
      <c r="DA1110" s="96"/>
      <c r="DB1110" s="96"/>
      <c r="DC1110" s="96"/>
      <c r="DD1110" s="96"/>
      <c r="DE1110" s="96"/>
      <c r="DF1110" s="96"/>
      <c r="DG1110" s="96"/>
      <c r="DH1110" s="96"/>
      <c r="DI1110" s="96"/>
      <c r="DJ1110" s="96"/>
      <c r="DK1110" s="96"/>
      <c r="DL1110" s="96"/>
      <c r="DM1110" s="96"/>
      <c r="DN1110" s="96"/>
      <c r="DO1110" s="96"/>
      <c r="DP1110" s="96"/>
      <c r="DQ1110" s="96"/>
      <c r="DR1110" s="96"/>
      <c r="DS1110" s="96"/>
      <c r="DT1110" s="96"/>
      <c r="DU1110" s="18"/>
      <c r="DV1110" s="18"/>
    </row>
    <row r="1111" spans="1:126" ht="4.2" customHeight="1">
      <c r="A1111" s="1"/>
      <c r="B1111" s="1"/>
      <c r="C1111" s="1"/>
      <c r="D1111" s="1"/>
      <c r="E1111" s="261"/>
      <c r="F1111" s="47"/>
      <c r="G1111" s="229"/>
      <c r="H1111" s="1"/>
      <c r="I1111" s="1"/>
      <c r="J1111" s="1"/>
      <c r="K1111" s="1"/>
      <c r="L1111" s="1"/>
      <c r="M1111" s="5"/>
      <c r="N1111" s="1"/>
      <c r="O1111" s="1"/>
      <c r="P1111" s="5"/>
      <c r="Q1111" s="1"/>
      <c r="R1111" s="1"/>
      <c r="S1111" s="5"/>
      <c r="T1111" s="7"/>
      <c r="U1111" s="23"/>
      <c r="V1111" s="1"/>
      <c r="W1111" s="11"/>
      <c r="X1111" s="10"/>
      <c r="Y1111" s="45"/>
      <c r="Z1111" s="92"/>
      <c r="AA1111" s="93"/>
      <c r="AB1111" s="93"/>
      <c r="AC1111" s="93"/>
      <c r="AD1111" s="93"/>
      <c r="AE1111" s="93"/>
      <c r="AF1111" s="93"/>
      <c r="AG1111" s="93"/>
      <c r="AH1111" s="93"/>
      <c r="AI1111" s="93"/>
      <c r="AJ1111" s="93"/>
      <c r="AK1111" s="93"/>
      <c r="AL1111" s="93"/>
      <c r="AM1111" s="93"/>
      <c r="AN1111" s="93"/>
      <c r="AO1111" s="93"/>
      <c r="AP1111" s="93"/>
      <c r="AQ1111" s="93"/>
      <c r="AR1111" s="93"/>
      <c r="AS1111" s="93"/>
      <c r="AT1111" s="93"/>
      <c r="AU1111" s="93"/>
      <c r="AV1111" s="93"/>
      <c r="AW1111" s="93"/>
      <c r="AX1111" s="93"/>
      <c r="AY1111" s="93"/>
      <c r="AZ1111" s="93"/>
      <c r="BA1111" s="93"/>
      <c r="BB1111" s="93"/>
      <c r="BC1111" s="93"/>
      <c r="BD1111" s="93"/>
      <c r="BE1111" s="93"/>
      <c r="BF1111" s="93"/>
      <c r="BG1111" s="93"/>
      <c r="BH1111" s="93"/>
      <c r="BI1111" s="93"/>
      <c r="BJ1111" s="93"/>
      <c r="BK1111" s="93"/>
      <c r="BL1111" s="93"/>
      <c r="BM1111" s="93"/>
      <c r="BN1111" s="93"/>
      <c r="BO1111" s="93"/>
      <c r="BP1111" s="93"/>
      <c r="BQ1111" s="93"/>
      <c r="BR1111" s="93"/>
      <c r="BS1111" s="93"/>
      <c r="BT1111" s="93"/>
      <c r="BU1111" s="93"/>
      <c r="BV1111" s="93"/>
      <c r="BW1111" s="93"/>
      <c r="BX1111" s="93"/>
      <c r="BY1111" s="93"/>
      <c r="BZ1111" s="93"/>
      <c r="CA1111" s="93"/>
      <c r="CB1111" s="93"/>
      <c r="CC1111" s="93"/>
      <c r="CD1111" s="93"/>
      <c r="CE1111" s="93"/>
      <c r="CF1111" s="93"/>
      <c r="CG1111" s="93"/>
      <c r="CH1111" s="93"/>
      <c r="CI1111" s="93"/>
      <c r="CJ1111" s="93"/>
      <c r="CK1111" s="93"/>
      <c r="CL1111" s="93"/>
      <c r="CM1111" s="93"/>
      <c r="CN1111" s="93"/>
      <c r="CO1111" s="93"/>
      <c r="CP1111" s="93"/>
      <c r="CQ1111" s="93"/>
      <c r="CR1111" s="93"/>
      <c r="CS1111" s="93"/>
      <c r="CT1111" s="93"/>
      <c r="CU1111" s="93"/>
      <c r="CV1111" s="93"/>
      <c r="CW1111" s="93"/>
      <c r="CX1111" s="93"/>
      <c r="CY1111" s="93"/>
      <c r="CZ1111" s="93"/>
      <c r="DA1111" s="93"/>
      <c r="DB1111" s="93"/>
      <c r="DC1111" s="93"/>
      <c r="DD1111" s="93"/>
      <c r="DE1111" s="93"/>
      <c r="DF1111" s="93"/>
      <c r="DG1111" s="93"/>
      <c r="DH1111" s="93"/>
      <c r="DI1111" s="93"/>
      <c r="DJ1111" s="93"/>
      <c r="DK1111" s="93"/>
      <c r="DL1111" s="93"/>
      <c r="DM1111" s="93"/>
      <c r="DN1111" s="93"/>
      <c r="DO1111" s="93"/>
      <c r="DP1111" s="93"/>
      <c r="DQ1111" s="93"/>
      <c r="DR1111" s="93"/>
      <c r="DS1111" s="93"/>
      <c r="DT1111" s="93"/>
      <c r="DU1111" s="1"/>
      <c r="DV1111" s="1"/>
    </row>
    <row r="1112" spans="1:126" s="4" customFormat="1">
      <c r="A1112" s="3"/>
      <c r="B1112" s="257" t="s">
        <v>129</v>
      </c>
      <c r="C1112" s="3"/>
      <c r="D1112" s="3"/>
      <c r="E1112" s="9"/>
      <c r="F1112" s="50"/>
      <c r="G1112" s="230"/>
      <c r="H1112" s="12" t="str">
        <f>B1112&amp;N1104</f>
        <v xml:space="preserve">Учет - </v>
      </c>
      <c r="I1112" s="12"/>
      <c r="J1112" s="3"/>
      <c r="K1112" s="3"/>
      <c r="L1112" s="3"/>
      <c r="M1112" s="5"/>
      <c r="N1112" s="35" t="str">
        <f>Главная!$Y$8</f>
        <v>итого</v>
      </c>
      <c r="O1112" s="35"/>
      <c r="P1112" s="5"/>
      <c r="Q1112" s="35" t="s">
        <v>25</v>
      </c>
      <c r="R1112" s="35"/>
      <c r="S1112" s="19" t="s">
        <v>6</v>
      </c>
      <c r="T1112" s="306"/>
      <c r="U1112" s="23" t="s">
        <v>7</v>
      </c>
      <c r="V1112" s="35"/>
      <c r="W1112" s="37">
        <f>SUM($Y1112:$DU1112)</f>
        <v>0</v>
      </c>
      <c r="X1112" s="37"/>
      <c r="Y1112" s="45"/>
      <c r="Z1112" s="98"/>
      <c r="AA1112" s="99">
        <f>IF(AA1108="",0,IF(AA1106=1,$T1104,IF($T1106=справочники!$E$9,$T1104+$T1108*INT((AA1106-1)/IF(OR($T1110=0,$T1110=""),1,$T1110)),IF($T1106=справочники!$E$10,$T1104*POWER($T1108,INT((AA1106-1)/IF(OR($T1110=0,$T1110=""),1,$T1110))),IF($T1106=справочники!$E$11,POWER($T1104,1+$T1108*INT((AA1106-1)/IF(OR($T1110=0,$T1110=""),1,$T1110))),0)))))</f>
        <v>0</v>
      </c>
      <c r="AB1112" s="99">
        <f>IF(AB1108="",0,IF(AB1106=1,$T1104,IF($T1106=справочники!$E$9,$T1104+$T1108*INT((AB1106-1)/IF(OR($T1110=0,$T1110=""),1,$T1110)),IF($T1106=справочники!$E$10,$T1104*POWER($T1108,INT((AB1106-1)/IF(OR($T1110=0,$T1110=""),1,$T1110))),IF($T1106=справочники!$E$11,POWER($T1104,1+$T1108*INT((AB1106-1)/IF(OR($T1110=0,$T1110=""),1,$T1110))),0)))))</f>
        <v>0</v>
      </c>
      <c r="AC1112" s="99">
        <f>IF(AC1108="",0,IF(AC1106=1,$T1104,IF($T1106=справочники!$E$9,$T1104+$T1108*INT((AC1106-1)/IF(OR($T1110=0,$T1110=""),1,$T1110)),IF($T1106=справочники!$E$10,$T1104*POWER($T1108,INT((AC1106-1)/IF(OR($T1110=0,$T1110=""),1,$T1110))),IF($T1106=справочники!$E$11,POWER($T1104,1+$T1108*INT((AC1106-1)/IF(OR($T1110=0,$T1110=""),1,$T1110))),0)))))</f>
        <v>0</v>
      </c>
      <c r="AD1112" s="99">
        <f>IF(AD1108="",0,IF(AD1106=1,$T1104,IF($T1106=справочники!$E$9,$T1104+$T1108*INT((AD1106-1)/IF(OR($T1110=0,$T1110=""),1,$T1110)),IF($T1106=справочники!$E$10,$T1104*POWER($T1108,INT((AD1106-1)/IF(OR($T1110=0,$T1110=""),1,$T1110))),IF($T1106=справочники!$E$11,POWER($T1104,1+$T1108*INT((AD1106-1)/IF(OR($T1110=0,$T1110=""),1,$T1110))),0)))))</f>
        <v>0</v>
      </c>
      <c r="AE1112" s="99">
        <f>IF(AE1108="",0,IF(AE1106=1,$T1104,IF($T1106=справочники!$E$9,$T1104+$T1108*INT((AE1106-1)/IF(OR($T1110=0,$T1110=""),1,$T1110)),IF($T1106=справочники!$E$10,$T1104*POWER($T1108,INT((AE1106-1)/IF(OR($T1110=0,$T1110=""),1,$T1110))),IF($T1106=справочники!$E$11,POWER($T1104,1+$T1108*INT((AE1106-1)/IF(OR($T1110=0,$T1110=""),1,$T1110))),0)))))</f>
        <v>0</v>
      </c>
      <c r="AF1112" s="99">
        <f>IF(AF1108="",0,IF(AF1106=1,$T1104,IF($T1106=справочники!$E$9,$T1104+$T1108*INT((AF1106-1)/IF(OR($T1110=0,$T1110=""),1,$T1110)),IF($T1106=справочники!$E$10,$T1104*POWER($T1108,INT((AF1106-1)/IF(OR($T1110=0,$T1110=""),1,$T1110))),IF($T1106=справочники!$E$11,POWER($T1104,1+$T1108*INT((AF1106-1)/IF(OR($T1110=0,$T1110=""),1,$T1110))),0)))))</f>
        <v>0</v>
      </c>
      <c r="AG1112" s="99">
        <f>IF(AG1108="",0,IF(AG1106=1,$T1104,IF($T1106=справочники!$E$9,$T1104+$T1108*INT((AG1106-1)/IF(OR($T1110=0,$T1110=""),1,$T1110)),IF($T1106=справочники!$E$10,$T1104*POWER($T1108,INT((AG1106-1)/IF(OR($T1110=0,$T1110=""),1,$T1110))),IF($T1106=справочники!$E$11,POWER($T1104,1+$T1108*INT((AG1106-1)/IF(OR($T1110=0,$T1110=""),1,$T1110))),0)))))</f>
        <v>0</v>
      </c>
      <c r="AH1112" s="99">
        <f>IF(AH1108="",0,IF(AH1106=1,$T1104,IF($T1106=справочники!$E$9,$T1104+$T1108*INT((AH1106-1)/IF(OR($T1110=0,$T1110=""),1,$T1110)),IF($T1106=справочники!$E$10,$T1104*POWER($T1108,INT((AH1106-1)/IF(OR($T1110=0,$T1110=""),1,$T1110))),IF($T1106=справочники!$E$11,POWER($T1104,1+$T1108*INT((AH1106-1)/IF(OR($T1110=0,$T1110=""),1,$T1110))),0)))))</f>
        <v>0</v>
      </c>
      <c r="AI1112" s="99">
        <f>IF(AI1108="",0,IF(AI1106=1,$T1104,IF($T1106=справочники!$E$9,$T1104+$T1108*INT((AI1106-1)/IF(OR($T1110=0,$T1110=""),1,$T1110)),IF($T1106=справочники!$E$10,$T1104*POWER($T1108,INT((AI1106-1)/IF(OR($T1110=0,$T1110=""),1,$T1110))),IF($T1106=справочники!$E$11,POWER($T1104,1+$T1108*INT((AI1106-1)/IF(OR($T1110=0,$T1110=""),1,$T1110))),0)))))</f>
        <v>0</v>
      </c>
      <c r="AJ1112" s="99">
        <f>IF(AJ1108="",0,IF(AJ1106=1,$T1104,IF($T1106=справочники!$E$9,$T1104+$T1108*INT((AJ1106-1)/IF(OR($T1110=0,$T1110=""),1,$T1110)),IF($T1106=справочники!$E$10,$T1104*POWER($T1108,INT((AJ1106-1)/IF(OR($T1110=0,$T1110=""),1,$T1110))),IF($T1106=справочники!$E$11,POWER($T1104,1+$T1108*INT((AJ1106-1)/IF(OR($T1110=0,$T1110=""),1,$T1110))),0)))))</f>
        <v>0</v>
      </c>
      <c r="AK1112" s="99">
        <f>IF(AK1108="",0,IF(AK1106=1,$T1104,IF($T1106=справочники!$E$9,$T1104+$T1108*INT((AK1106-1)/IF(OR($T1110=0,$T1110=""),1,$T1110)),IF($T1106=справочники!$E$10,$T1104*POWER($T1108,INT((AK1106-1)/IF(OR($T1110=0,$T1110=""),1,$T1110))),IF($T1106=справочники!$E$11,POWER($T1104,1+$T1108*INT((AK1106-1)/IF(OR($T1110=0,$T1110=""),1,$T1110))),0)))))</f>
        <v>0</v>
      </c>
      <c r="AL1112" s="99">
        <f>IF(AL1108="",0,IF(AL1106=1,$T1104,IF($T1106=справочники!$E$9,$T1104+$T1108*INT((AL1106-1)/IF(OR($T1110=0,$T1110=""),1,$T1110)),IF($T1106=справочники!$E$10,$T1104*POWER($T1108,INT((AL1106-1)/IF(OR($T1110=0,$T1110=""),1,$T1110))),IF($T1106=справочники!$E$11,POWER($T1104,1+$T1108*INT((AL1106-1)/IF(OR($T1110=0,$T1110=""),1,$T1110))),0)))))</f>
        <v>0</v>
      </c>
      <c r="AM1112" s="99">
        <f>IF(AM1108="",0,IF(AM1106=1,$T1104,IF($T1106=справочники!$E$9,$T1104+$T1108*INT((AM1106-1)/IF(OR($T1110=0,$T1110=""),1,$T1110)),IF($T1106=справочники!$E$10,$T1104*POWER($T1108,INT((AM1106-1)/IF(OR($T1110=0,$T1110=""),1,$T1110))),IF($T1106=справочники!$E$11,POWER($T1104,1+$T1108*INT((AM1106-1)/IF(OR($T1110=0,$T1110=""),1,$T1110))),0)))))</f>
        <v>0</v>
      </c>
      <c r="AN1112" s="99">
        <f>IF(AN1108="",0,IF(AN1106=1,$T1104,IF($T1106=справочники!$E$9,$T1104+$T1108*INT((AN1106-1)/IF(OR($T1110=0,$T1110=""),1,$T1110)),IF($T1106=справочники!$E$10,$T1104*POWER($T1108,INT((AN1106-1)/IF(OR($T1110=0,$T1110=""),1,$T1110))),IF($T1106=справочники!$E$11,POWER($T1104,1+$T1108*INT((AN1106-1)/IF(OR($T1110=0,$T1110=""),1,$T1110))),0)))))</f>
        <v>0</v>
      </c>
      <c r="AO1112" s="99">
        <f>IF(AO1108="",0,IF(AO1106=1,$T1104,IF($T1106=справочники!$E$9,$T1104+$T1108*INT((AO1106-1)/IF(OR($T1110=0,$T1110=""),1,$T1110)),IF($T1106=справочники!$E$10,$T1104*POWER($T1108,INT((AO1106-1)/IF(OR($T1110=0,$T1110=""),1,$T1110))),IF($T1106=справочники!$E$11,POWER($T1104,1+$T1108*INT((AO1106-1)/IF(OR($T1110=0,$T1110=""),1,$T1110))),0)))))</f>
        <v>0</v>
      </c>
      <c r="AP1112" s="99">
        <f>IF(AP1108="",0,IF(AP1106=1,$T1104,IF($T1106=справочники!$E$9,$T1104+$T1108*INT((AP1106-1)/IF(OR($T1110=0,$T1110=""),1,$T1110)),IF($T1106=справочники!$E$10,$T1104*POWER($T1108,INT((AP1106-1)/IF(OR($T1110=0,$T1110=""),1,$T1110))),IF($T1106=справочники!$E$11,POWER($T1104,1+$T1108*INT((AP1106-1)/IF(OR($T1110=0,$T1110=""),1,$T1110))),0)))))</f>
        <v>0</v>
      </c>
      <c r="AQ1112" s="99">
        <f>IF(AQ1108="",0,IF(AQ1106=1,$T1104,IF($T1106=справочники!$E$9,$T1104+$T1108*INT((AQ1106-1)/IF(OR($T1110=0,$T1110=""),1,$T1110)),IF($T1106=справочники!$E$10,$T1104*POWER($T1108,INT((AQ1106-1)/IF(OR($T1110=0,$T1110=""),1,$T1110))),IF($T1106=справочники!$E$11,POWER($T1104,1+$T1108*INT((AQ1106-1)/IF(OR($T1110=0,$T1110=""),1,$T1110))),0)))))</f>
        <v>0</v>
      </c>
      <c r="AR1112" s="99">
        <f>IF(AR1108="",0,IF(AR1106=1,$T1104,IF($T1106=справочники!$E$9,$T1104+$T1108*INT((AR1106-1)/IF(OR($T1110=0,$T1110=""),1,$T1110)),IF($T1106=справочники!$E$10,$T1104*POWER($T1108,INT((AR1106-1)/IF(OR($T1110=0,$T1110=""),1,$T1110))),IF($T1106=справочники!$E$11,POWER($T1104,1+$T1108*INT((AR1106-1)/IF(OR($T1110=0,$T1110=""),1,$T1110))),0)))))</f>
        <v>0</v>
      </c>
      <c r="AS1112" s="99">
        <f>IF(AS1108="",0,IF(AS1106=1,$T1104,IF($T1106=справочники!$E$9,$T1104+$T1108*INT((AS1106-1)/IF(OR($T1110=0,$T1110=""),1,$T1110)),IF($T1106=справочники!$E$10,$T1104*POWER($T1108,INT((AS1106-1)/IF(OR($T1110=0,$T1110=""),1,$T1110))),IF($T1106=справочники!$E$11,POWER($T1104,1+$T1108*INT((AS1106-1)/IF(OR($T1110=0,$T1110=""),1,$T1110))),0)))))</f>
        <v>0</v>
      </c>
      <c r="AT1112" s="99">
        <f>IF(AT1108="",0,IF(AT1106=1,$T1104,IF($T1106=справочники!$E$9,$T1104+$T1108*INT((AT1106-1)/IF(OR($T1110=0,$T1110=""),1,$T1110)),IF($T1106=справочники!$E$10,$T1104*POWER($T1108,INT((AT1106-1)/IF(OR($T1110=0,$T1110=""),1,$T1110))),IF($T1106=справочники!$E$11,POWER($T1104,1+$T1108*INT((AT1106-1)/IF(OR($T1110=0,$T1110=""),1,$T1110))),0)))))</f>
        <v>0</v>
      </c>
      <c r="AU1112" s="99">
        <f>IF(AU1108="",0,IF(AU1106=1,$T1104,IF($T1106=справочники!$E$9,$T1104+$T1108*INT((AU1106-1)/IF(OR($T1110=0,$T1110=""),1,$T1110)),IF($T1106=справочники!$E$10,$T1104*POWER($T1108,INT((AU1106-1)/IF(OR($T1110=0,$T1110=""),1,$T1110))),IF($T1106=справочники!$E$11,POWER($T1104,1+$T1108*INT((AU1106-1)/IF(OR($T1110=0,$T1110=""),1,$T1110))),0)))))</f>
        <v>0</v>
      </c>
      <c r="AV1112" s="99">
        <f>IF(AV1108="",0,IF(AV1106=1,$T1104,IF($T1106=справочники!$E$9,$T1104+$T1108*INT((AV1106-1)/IF(OR($T1110=0,$T1110=""),1,$T1110)),IF($T1106=справочники!$E$10,$T1104*POWER($T1108,INT((AV1106-1)/IF(OR($T1110=0,$T1110=""),1,$T1110))),IF($T1106=справочники!$E$11,POWER($T1104,1+$T1108*INT((AV1106-1)/IF(OR($T1110=0,$T1110=""),1,$T1110))),0)))))</f>
        <v>0</v>
      </c>
      <c r="AW1112" s="99">
        <f>IF(AW1108="",0,IF(AW1106=1,$T1104,IF($T1106=справочники!$E$9,$T1104+$T1108*INT((AW1106-1)/IF(OR($T1110=0,$T1110=""),1,$T1110)),IF($T1106=справочники!$E$10,$T1104*POWER($T1108,INT((AW1106-1)/IF(OR($T1110=0,$T1110=""),1,$T1110))),IF($T1106=справочники!$E$11,POWER($T1104,1+$T1108*INT((AW1106-1)/IF(OR($T1110=0,$T1110=""),1,$T1110))),0)))))</f>
        <v>0</v>
      </c>
      <c r="AX1112" s="99">
        <f>IF(AX1108="",0,IF(AX1106=1,$T1104,IF($T1106=справочники!$E$9,$T1104+$T1108*INT((AX1106-1)/IF(OR($T1110=0,$T1110=""),1,$T1110)),IF($T1106=справочники!$E$10,$T1104*POWER($T1108,INT((AX1106-1)/IF(OR($T1110=0,$T1110=""),1,$T1110))),IF($T1106=справочники!$E$11,POWER($T1104,1+$T1108*INT((AX1106-1)/IF(OR($T1110=0,$T1110=""),1,$T1110))),0)))))</f>
        <v>0</v>
      </c>
      <c r="AY1112" s="99">
        <f>IF(AY1108="",0,IF(AY1106=1,$T1104,IF($T1106=справочники!$E$9,$T1104+$T1108*INT((AY1106-1)/IF(OR($T1110=0,$T1110=""),1,$T1110)),IF($T1106=справочники!$E$10,$T1104*POWER($T1108,INT((AY1106-1)/IF(OR($T1110=0,$T1110=""),1,$T1110))),IF($T1106=справочники!$E$11,POWER($T1104,1+$T1108*INT((AY1106-1)/IF(OR($T1110=0,$T1110=""),1,$T1110))),0)))))</f>
        <v>0</v>
      </c>
      <c r="AZ1112" s="99">
        <f>IF(AZ1108="",0,IF(AZ1106=1,$T1104,IF($T1106=справочники!$E$9,$T1104+$T1108*INT((AZ1106-1)/IF(OR($T1110=0,$T1110=""),1,$T1110)),IF($T1106=справочники!$E$10,$T1104*POWER($T1108,INT((AZ1106-1)/IF(OR($T1110=0,$T1110=""),1,$T1110))),IF($T1106=справочники!$E$11,POWER($T1104,1+$T1108*INT((AZ1106-1)/IF(OR($T1110=0,$T1110=""),1,$T1110))),0)))))</f>
        <v>0</v>
      </c>
      <c r="BA1112" s="99">
        <f>IF(BA1108="",0,IF(BA1106=1,$T1104,IF($T1106=справочники!$E$9,$T1104+$T1108*INT((BA1106-1)/IF(OR($T1110=0,$T1110=""),1,$T1110)),IF($T1106=справочники!$E$10,$T1104*POWER($T1108,INT((BA1106-1)/IF(OR($T1110=0,$T1110=""),1,$T1110))),IF($T1106=справочники!$E$11,POWER($T1104,1+$T1108*INT((BA1106-1)/IF(OR($T1110=0,$T1110=""),1,$T1110))),0)))))</f>
        <v>0</v>
      </c>
      <c r="BB1112" s="99">
        <f>IF(BB1108="",0,IF(BB1106=1,$T1104,IF($T1106=справочники!$E$9,$T1104+$T1108*INT((BB1106-1)/IF(OR($T1110=0,$T1110=""),1,$T1110)),IF($T1106=справочники!$E$10,$T1104*POWER($T1108,INT((BB1106-1)/IF(OR($T1110=0,$T1110=""),1,$T1110))),IF($T1106=справочники!$E$11,POWER($T1104,1+$T1108*INT((BB1106-1)/IF(OR($T1110=0,$T1110=""),1,$T1110))),0)))))</f>
        <v>0</v>
      </c>
      <c r="BC1112" s="99">
        <f>IF(BC1108="",0,IF(BC1106=1,$T1104,IF($T1106=справочники!$E$9,$T1104+$T1108*INT((BC1106-1)/IF(OR($T1110=0,$T1110=""),1,$T1110)),IF($T1106=справочники!$E$10,$T1104*POWER($T1108,INT((BC1106-1)/IF(OR($T1110=0,$T1110=""),1,$T1110))),IF($T1106=справочники!$E$11,POWER($T1104,1+$T1108*INT((BC1106-1)/IF(OR($T1110=0,$T1110=""),1,$T1110))),0)))))</f>
        <v>0</v>
      </c>
      <c r="BD1112" s="99">
        <f>IF(BD1108="",0,IF(BD1106=1,$T1104,IF($T1106=справочники!$E$9,$T1104+$T1108*INT((BD1106-1)/IF(OR($T1110=0,$T1110=""),1,$T1110)),IF($T1106=справочники!$E$10,$T1104*POWER($T1108,INT((BD1106-1)/IF(OR($T1110=0,$T1110=""),1,$T1110))),IF($T1106=справочники!$E$11,POWER($T1104,1+$T1108*INT((BD1106-1)/IF(OR($T1110=0,$T1110=""),1,$T1110))),0)))))</f>
        <v>0</v>
      </c>
      <c r="BE1112" s="99">
        <f>IF(BE1108="",0,IF(BE1106=1,$T1104,IF($T1106=справочники!$E$9,$T1104+$T1108*INT((BE1106-1)/IF(OR($T1110=0,$T1110=""),1,$T1110)),IF($T1106=справочники!$E$10,$T1104*POWER($T1108,INT((BE1106-1)/IF(OR($T1110=0,$T1110=""),1,$T1110))),IF($T1106=справочники!$E$11,POWER($T1104,1+$T1108*INT((BE1106-1)/IF(OR($T1110=0,$T1110=""),1,$T1110))),0)))))</f>
        <v>0</v>
      </c>
      <c r="BF1112" s="99">
        <f>IF(BF1108="",0,IF(BF1106=1,$T1104,IF($T1106=справочники!$E$9,$T1104+$T1108*INT((BF1106-1)/IF(OR($T1110=0,$T1110=""),1,$T1110)),IF($T1106=справочники!$E$10,$T1104*POWER($T1108,INT((BF1106-1)/IF(OR($T1110=0,$T1110=""),1,$T1110))),IF($T1106=справочники!$E$11,POWER($T1104,1+$T1108*INT((BF1106-1)/IF(OR($T1110=0,$T1110=""),1,$T1110))),0)))))</f>
        <v>0</v>
      </c>
      <c r="BG1112" s="99">
        <f>IF(BG1108="",0,IF(BG1106=1,$T1104,IF($T1106=справочники!$E$9,$T1104+$T1108*INT((BG1106-1)/IF(OR($T1110=0,$T1110=""),1,$T1110)),IF($T1106=справочники!$E$10,$T1104*POWER($T1108,INT((BG1106-1)/IF(OR($T1110=0,$T1110=""),1,$T1110))),IF($T1106=справочники!$E$11,POWER($T1104,1+$T1108*INT((BG1106-1)/IF(OR($T1110=0,$T1110=""),1,$T1110))),0)))))</f>
        <v>0</v>
      </c>
      <c r="BH1112" s="99">
        <f>IF(BH1108="",0,IF(BH1106=1,$T1104,IF($T1106=справочники!$E$9,$T1104+$T1108*INT((BH1106-1)/IF(OR($T1110=0,$T1110=""),1,$T1110)),IF($T1106=справочники!$E$10,$T1104*POWER($T1108,INT((BH1106-1)/IF(OR($T1110=0,$T1110=""),1,$T1110))),IF($T1106=справочники!$E$11,POWER($T1104,1+$T1108*INT((BH1106-1)/IF(OR($T1110=0,$T1110=""),1,$T1110))),0)))))</f>
        <v>0</v>
      </c>
      <c r="BI1112" s="99">
        <f>IF(BI1108="",0,IF(BI1106=1,$T1104,IF($T1106=справочники!$E$9,$T1104+$T1108*INT((BI1106-1)/IF(OR($T1110=0,$T1110=""),1,$T1110)),IF($T1106=справочники!$E$10,$T1104*POWER($T1108,INT((BI1106-1)/IF(OR($T1110=0,$T1110=""),1,$T1110))),IF($T1106=справочники!$E$11,POWER($T1104,1+$T1108*INT((BI1106-1)/IF(OR($T1110=0,$T1110=""),1,$T1110))),0)))))</f>
        <v>0</v>
      </c>
      <c r="BJ1112" s="99">
        <f>IF(BJ1108="",0,IF(BJ1106=1,$T1104,IF($T1106=справочники!$E$9,$T1104+$T1108*INT((BJ1106-1)/IF(OR($T1110=0,$T1110=""),1,$T1110)),IF($T1106=справочники!$E$10,$T1104*POWER($T1108,INT((BJ1106-1)/IF(OR($T1110=0,$T1110=""),1,$T1110))),IF($T1106=справочники!$E$11,POWER($T1104,1+$T1108*INT((BJ1106-1)/IF(OR($T1110=0,$T1110=""),1,$T1110))),0)))))</f>
        <v>0</v>
      </c>
      <c r="BK1112" s="99">
        <f>IF(BK1108="",0,IF(BK1106=1,$T1104,IF($T1106=справочники!$E$9,$T1104+$T1108*INT((BK1106-1)/IF(OR($T1110=0,$T1110=""),1,$T1110)),IF($T1106=справочники!$E$10,$T1104*POWER($T1108,INT((BK1106-1)/IF(OR($T1110=0,$T1110=""),1,$T1110))),IF($T1106=справочники!$E$11,POWER($T1104,1+$T1108*INT((BK1106-1)/IF(OR($T1110=0,$T1110=""),1,$T1110))),0)))))</f>
        <v>0</v>
      </c>
      <c r="BL1112" s="99">
        <f>IF(BL1108="",0,IF(BL1106=1,$T1104,IF($T1106=справочники!$E$9,$T1104+$T1108*INT((BL1106-1)/IF(OR($T1110=0,$T1110=""),1,$T1110)),IF($T1106=справочники!$E$10,$T1104*POWER($T1108,INT((BL1106-1)/IF(OR($T1110=0,$T1110=""),1,$T1110))),IF($T1106=справочники!$E$11,POWER($T1104,1+$T1108*INT((BL1106-1)/IF(OR($T1110=0,$T1110=""),1,$T1110))),0)))))</f>
        <v>0</v>
      </c>
      <c r="BM1112" s="99">
        <f>IF(BM1108="",0,IF(BM1106=1,$T1104,IF($T1106=справочники!$E$9,$T1104+$T1108*INT((BM1106-1)/IF(OR($T1110=0,$T1110=""),1,$T1110)),IF($T1106=справочники!$E$10,$T1104*POWER($T1108,INT((BM1106-1)/IF(OR($T1110=0,$T1110=""),1,$T1110))),IF($T1106=справочники!$E$11,POWER($T1104,1+$T1108*INT((BM1106-1)/IF(OR($T1110=0,$T1110=""),1,$T1110))),0)))))</f>
        <v>0</v>
      </c>
      <c r="BN1112" s="99">
        <f>IF(BN1108="",0,IF(BN1106=1,$T1104,IF($T1106=справочники!$E$9,$T1104+$T1108*INT((BN1106-1)/IF(OR($T1110=0,$T1110=""),1,$T1110)),IF($T1106=справочники!$E$10,$T1104*POWER($T1108,INT((BN1106-1)/IF(OR($T1110=0,$T1110=""),1,$T1110))),IF($T1106=справочники!$E$11,POWER($T1104,1+$T1108*INT((BN1106-1)/IF(OR($T1110=0,$T1110=""),1,$T1110))),0)))))</f>
        <v>0</v>
      </c>
      <c r="BO1112" s="99">
        <f>IF(BO1108="",0,IF(BO1106=1,$T1104,IF($T1106=справочники!$E$9,$T1104+$T1108*INT((BO1106-1)/IF(OR($T1110=0,$T1110=""),1,$T1110)),IF($T1106=справочники!$E$10,$T1104*POWER($T1108,INT((BO1106-1)/IF(OR($T1110=0,$T1110=""),1,$T1110))),IF($T1106=справочники!$E$11,POWER($T1104,1+$T1108*INT((BO1106-1)/IF(OR($T1110=0,$T1110=""),1,$T1110))),0)))))</f>
        <v>0</v>
      </c>
      <c r="BP1112" s="99">
        <f>IF(BP1108="",0,IF(BP1106=1,$T1104,IF($T1106=справочники!$E$9,$T1104+$T1108*INT((BP1106-1)/IF(OR($T1110=0,$T1110=""),1,$T1110)),IF($T1106=справочники!$E$10,$T1104*POWER($T1108,INT((BP1106-1)/IF(OR($T1110=0,$T1110=""),1,$T1110))),IF($T1106=справочники!$E$11,POWER($T1104,1+$T1108*INT((BP1106-1)/IF(OR($T1110=0,$T1110=""),1,$T1110))),0)))))</f>
        <v>0</v>
      </c>
      <c r="BQ1112" s="99">
        <f>IF(BQ1108="",0,IF(BQ1106=1,$T1104,IF($T1106=справочники!$E$9,$T1104+$T1108*INT((BQ1106-1)/IF(OR($T1110=0,$T1110=""),1,$T1110)),IF($T1106=справочники!$E$10,$T1104*POWER($T1108,INT((BQ1106-1)/IF(OR($T1110=0,$T1110=""),1,$T1110))),IF($T1106=справочники!$E$11,POWER($T1104,1+$T1108*INT((BQ1106-1)/IF(OR($T1110=0,$T1110=""),1,$T1110))),0)))))</f>
        <v>0</v>
      </c>
      <c r="BR1112" s="99">
        <f>IF(BR1108="",0,IF(BR1106=1,$T1104,IF($T1106=справочники!$E$9,$T1104+$T1108*INT((BR1106-1)/IF(OR($T1110=0,$T1110=""),1,$T1110)),IF($T1106=справочники!$E$10,$T1104*POWER($T1108,INT((BR1106-1)/IF(OR($T1110=0,$T1110=""),1,$T1110))),IF($T1106=справочники!$E$11,POWER($T1104,1+$T1108*INT((BR1106-1)/IF(OR($T1110=0,$T1110=""),1,$T1110))),0)))))</f>
        <v>0</v>
      </c>
      <c r="BS1112" s="99">
        <f>IF(BS1108="",0,IF(BS1106=1,$T1104,IF($T1106=справочники!$E$9,$T1104+$T1108*INT((BS1106-1)/IF(OR($T1110=0,$T1110=""),1,$T1110)),IF($T1106=справочники!$E$10,$T1104*POWER($T1108,INT((BS1106-1)/IF(OR($T1110=0,$T1110=""),1,$T1110))),IF($T1106=справочники!$E$11,POWER($T1104,1+$T1108*INT((BS1106-1)/IF(OR($T1110=0,$T1110=""),1,$T1110))),0)))))</f>
        <v>0</v>
      </c>
      <c r="BT1112" s="99">
        <f>IF(BT1108="",0,IF(BT1106=1,$T1104,IF($T1106=справочники!$E$9,$T1104+$T1108*INT((BT1106-1)/IF(OR($T1110=0,$T1110=""),1,$T1110)),IF($T1106=справочники!$E$10,$T1104*POWER($T1108,INT((BT1106-1)/IF(OR($T1110=0,$T1110=""),1,$T1110))),IF($T1106=справочники!$E$11,POWER($T1104,1+$T1108*INT((BT1106-1)/IF(OR($T1110=0,$T1110=""),1,$T1110))),0)))))</f>
        <v>0</v>
      </c>
      <c r="BU1112" s="99">
        <f>IF(BU1108="",0,IF(BU1106=1,$T1104,IF($T1106=справочники!$E$9,$T1104+$T1108*INT((BU1106-1)/IF(OR($T1110=0,$T1110=""),1,$T1110)),IF($T1106=справочники!$E$10,$T1104*POWER($T1108,INT((BU1106-1)/IF(OR($T1110=0,$T1110=""),1,$T1110))),IF($T1106=справочники!$E$11,POWER($T1104,1+$T1108*INT((BU1106-1)/IF(OR($T1110=0,$T1110=""),1,$T1110))),0)))))</f>
        <v>0</v>
      </c>
      <c r="BV1112" s="99">
        <f>IF(BV1108="",0,IF(BV1106=1,$T1104,IF($T1106=справочники!$E$9,$T1104+$T1108*INT((BV1106-1)/IF(OR($T1110=0,$T1110=""),1,$T1110)),IF($T1106=справочники!$E$10,$T1104*POWER($T1108,INT((BV1106-1)/IF(OR($T1110=0,$T1110=""),1,$T1110))),IF($T1106=справочники!$E$11,POWER($T1104,1+$T1108*INT((BV1106-1)/IF(OR($T1110=0,$T1110=""),1,$T1110))),0)))))</f>
        <v>0</v>
      </c>
      <c r="BW1112" s="99">
        <f>IF(BW1108="",0,IF(BW1106=1,$T1104,IF($T1106=справочники!$E$9,$T1104+$T1108*INT((BW1106-1)/IF(OR($T1110=0,$T1110=""),1,$T1110)),IF($T1106=справочники!$E$10,$T1104*POWER($T1108,INT((BW1106-1)/IF(OR($T1110=0,$T1110=""),1,$T1110))),IF($T1106=справочники!$E$11,POWER($T1104,1+$T1108*INT((BW1106-1)/IF(OR($T1110=0,$T1110=""),1,$T1110))),0)))))</f>
        <v>0</v>
      </c>
      <c r="BX1112" s="99">
        <f>IF(BX1108="",0,IF(BX1106=1,$T1104,IF($T1106=справочники!$E$9,$T1104+$T1108*INT((BX1106-1)/IF(OR($T1110=0,$T1110=""),1,$T1110)),IF($T1106=справочники!$E$10,$T1104*POWER($T1108,INT((BX1106-1)/IF(OR($T1110=0,$T1110=""),1,$T1110))),IF($T1106=справочники!$E$11,POWER($T1104,1+$T1108*INT((BX1106-1)/IF(OR($T1110=0,$T1110=""),1,$T1110))),0)))))</f>
        <v>0</v>
      </c>
      <c r="BY1112" s="99">
        <f>IF(BY1108="",0,IF(BY1106=1,$T1104,IF($T1106=справочники!$E$9,$T1104+$T1108*INT((BY1106-1)/IF(OR($T1110=0,$T1110=""),1,$T1110)),IF($T1106=справочники!$E$10,$T1104*POWER($T1108,INT((BY1106-1)/IF(OR($T1110=0,$T1110=""),1,$T1110))),IF($T1106=справочники!$E$11,POWER($T1104,1+$T1108*INT((BY1106-1)/IF(OR($T1110=0,$T1110=""),1,$T1110))),0)))))</f>
        <v>0</v>
      </c>
      <c r="BZ1112" s="99">
        <f>IF(BZ1108="",0,IF(BZ1106=1,$T1104,IF($T1106=справочники!$E$9,$T1104+$T1108*INT((BZ1106-1)/IF(OR($T1110=0,$T1110=""),1,$T1110)),IF($T1106=справочники!$E$10,$T1104*POWER($T1108,INT((BZ1106-1)/IF(OR($T1110=0,$T1110=""),1,$T1110))),IF($T1106=справочники!$E$11,POWER($T1104,1+$T1108*INT((BZ1106-1)/IF(OR($T1110=0,$T1110=""),1,$T1110))),0)))))</f>
        <v>0</v>
      </c>
      <c r="CA1112" s="99">
        <f>IF(CA1108="",0,IF(CA1106=1,$T1104,IF($T1106=справочники!$E$9,$T1104+$T1108*INT((CA1106-1)/IF(OR($T1110=0,$T1110=""),1,$T1110)),IF($T1106=справочники!$E$10,$T1104*POWER($T1108,INT((CA1106-1)/IF(OR($T1110=0,$T1110=""),1,$T1110))),IF($T1106=справочники!$E$11,POWER($T1104,1+$T1108*INT((CA1106-1)/IF(OR($T1110=0,$T1110=""),1,$T1110))),0)))))</f>
        <v>0</v>
      </c>
      <c r="CB1112" s="99">
        <f>IF(CB1108="",0,IF(CB1106=1,$T1104,IF($T1106=справочники!$E$9,$T1104+$T1108*INT((CB1106-1)/IF(OR($T1110=0,$T1110=""),1,$T1110)),IF($T1106=справочники!$E$10,$T1104*POWER($T1108,INT((CB1106-1)/IF(OR($T1110=0,$T1110=""),1,$T1110))),IF($T1106=справочники!$E$11,POWER($T1104,1+$T1108*INT((CB1106-1)/IF(OR($T1110=0,$T1110=""),1,$T1110))),0)))))</f>
        <v>0</v>
      </c>
      <c r="CC1112" s="99">
        <f>IF(CC1108="",0,IF(CC1106=1,$T1104,IF($T1106=справочники!$E$9,$T1104+$T1108*INT((CC1106-1)/IF(OR($T1110=0,$T1110=""),1,$T1110)),IF($T1106=справочники!$E$10,$T1104*POWER($T1108,INT((CC1106-1)/IF(OR($T1110=0,$T1110=""),1,$T1110))),IF($T1106=справочники!$E$11,POWER($T1104,1+$T1108*INT((CC1106-1)/IF(OR($T1110=0,$T1110=""),1,$T1110))),0)))))</f>
        <v>0</v>
      </c>
      <c r="CD1112" s="99">
        <f>IF(CD1108="",0,IF(CD1106=1,$T1104,IF($T1106=справочники!$E$9,$T1104+$T1108*INT((CD1106-1)/IF(OR($T1110=0,$T1110=""),1,$T1110)),IF($T1106=справочники!$E$10,$T1104*POWER($T1108,INT((CD1106-1)/IF(OR($T1110=0,$T1110=""),1,$T1110))),IF($T1106=справочники!$E$11,POWER($T1104,1+$T1108*INT((CD1106-1)/IF(OR($T1110=0,$T1110=""),1,$T1110))),0)))))</f>
        <v>0</v>
      </c>
      <c r="CE1112" s="99">
        <f>IF(CE1108="",0,IF(CE1106=1,$T1104,IF($T1106=справочники!$E$9,$T1104+$T1108*INT((CE1106-1)/IF(OR($T1110=0,$T1110=""),1,$T1110)),IF($T1106=справочники!$E$10,$T1104*POWER($T1108,INT((CE1106-1)/IF(OR($T1110=0,$T1110=""),1,$T1110))),IF($T1106=справочники!$E$11,POWER($T1104,1+$T1108*INT((CE1106-1)/IF(OR($T1110=0,$T1110=""),1,$T1110))),0)))))</f>
        <v>0</v>
      </c>
      <c r="CF1112" s="99">
        <f>IF(CF1108="",0,IF(CF1106=1,$T1104,IF($T1106=справочники!$E$9,$T1104+$T1108*INT((CF1106-1)/IF(OR($T1110=0,$T1110=""),1,$T1110)),IF($T1106=справочники!$E$10,$T1104*POWER($T1108,INT((CF1106-1)/IF(OR($T1110=0,$T1110=""),1,$T1110))),IF($T1106=справочники!$E$11,POWER($T1104,1+$T1108*INT((CF1106-1)/IF(OR($T1110=0,$T1110=""),1,$T1110))),0)))))</f>
        <v>0</v>
      </c>
      <c r="CG1112" s="99">
        <f>IF(CG1108="",0,IF(CG1106=1,$T1104,IF($T1106=справочники!$E$9,$T1104+$T1108*INT((CG1106-1)/IF(OR($T1110=0,$T1110=""),1,$T1110)),IF($T1106=справочники!$E$10,$T1104*POWER($T1108,INT((CG1106-1)/IF(OR($T1110=0,$T1110=""),1,$T1110))),IF($T1106=справочники!$E$11,POWER($T1104,1+$T1108*INT((CG1106-1)/IF(OR($T1110=0,$T1110=""),1,$T1110))),0)))))</f>
        <v>0</v>
      </c>
      <c r="CH1112" s="99">
        <f>IF(CH1108="",0,IF(CH1106=1,$T1104,IF($T1106=справочники!$E$9,$T1104+$T1108*INT((CH1106-1)/IF(OR($T1110=0,$T1110=""),1,$T1110)),IF($T1106=справочники!$E$10,$T1104*POWER($T1108,INT((CH1106-1)/IF(OR($T1110=0,$T1110=""),1,$T1110))),IF($T1106=справочники!$E$11,POWER($T1104,1+$T1108*INT((CH1106-1)/IF(OR($T1110=0,$T1110=""),1,$T1110))),0)))))</f>
        <v>0</v>
      </c>
      <c r="CI1112" s="99">
        <f>IF(CI1108="",0,IF(CI1106=1,$T1104,IF($T1106=справочники!$E$9,$T1104+$T1108*INT((CI1106-1)/IF(OR($T1110=0,$T1110=""),1,$T1110)),IF($T1106=справочники!$E$10,$T1104*POWER($T1108,INT((CI1106-1)/IF(OR($T1110=0,$T1110=""),1,$T1110))),IF($T1106=справочники!$E$11,POWER($T1104,1+$T1108*INT((CI1106-1)/IF(OR($T1110=0,$T1110=""),1,$T1110))),0)))))</f>
        <v>0</v>
      </c>
      <c r="CJ1112" s="99">
        <f>IF(CJ1108="",0,IF(CJ1106=1,$T1104,IF($T1106=справочники!$E$9,$T1104+$T1108*INT((CJ1106-1)/IF(OR($T1110=0,$T1110=""),1,$T1110)),IF($T1106=справочники!$E$10,$T1104*POWER($T1108,INT((CJ1106-1)/IF(OR($T1110=0,$T1110=""),1,$T1110))),IF($T1106=справочники!$E$11,POWER($T1104,1+$T1108*INT((CJ1106-1)/IF(OR($T1110=0,$T1110=""),1,$T1110))),0)))))</f>
        <v>0</v>
      </c>
      <c r="CK1112" s="99">
        <f>IF(CK1108="",0,IF(CK1106=1,$T1104,IF($T1106=справочники!$E$9,$T1104+$T1108*INT((CK1106-1)/IF(OR($T1110=0,$T1110=""),1,$T1110)),IF($T1106=справочники!$E$10,$T1104*POWER($T1108,INT((CK1106-1)/IF(OR($T1110=0,$T1110=""),1,$T1110))),IF($T1106=справочники!$E$11,POWER($T1104,1+$T1108*INT((CK1106-1)/IF(OR($T1110=0,$T1110=""),1,$T1110))),0)))))</f>
        <v>0</v>
      </c>
      <c r="CL1112" s="99">
        <f>IF(CL1108="",0,IF(CL1106=1,$T1104,IF($T1106=справочники!$E$9,$T1104+$T1108*INT((CL1106-1)/IF(OR($T1110=0,$T1110=""),1,$T1110)),IF($T1106=справочники!$E$10,$T1104*POWER($T1108,INT((CL1106-1)/IF(OR($T1110=0,$T1110=""),1,$T1110))),IF($T1106=справочники!$E$11,POWER($T1104,1+$T1108*INT((CL1106-1)/IF(OR($T1110=0,$T1110=""),1,$T1110))),0)))))</f>
        <v>0</v>
      </c>
      <c r="CM1112" s="99">
        <f>IF(CM1108="",0,IF(CM1106=1,$T1104,IF($T1106=справочники!$E$9,$T1104+$T1108*INT((CM1106-1)/IF(OR($T1110=0,$T1110=""),1,$T1110)),IF($T1106=справочники!$E$10,$T1104*POWER($T1108,INT((CM1106-1)/IF(OR($T1110=0,$T1110=""),1,$T1110))),IF($T1106=справочники!$E$11,POWER($T1104,1+$T1108*INT((CM1106-1)/IF(OR($T1110=0,$T1110=""),1,$T1110))),0)))))</f>
        <v>0</v>
      </c>
      <c r="CN1112" s="99">
        <f>IF(CN1108="",0,IF(CN1106=1,$T1104,IF($T1106=справочники!$E$9,$T1104+$T1108*INT((CN1106-1)/IF(OR($T1110=0,$T1110=""),1,$T1110)),IF($T1106=справочники!$E$10,$T1104*POWER($T1108,INT((CN1106-1)/IF(OR($T1110=0,$T1110=""),1,$T1110))),IF($T1106=справочники!$E$11,POWER($T1104,1+$T1108*INT((CN1106-1)/IF(OR($T1110=0,$T1110=""),1,$T1110))),0)))))</f>
        <v>0</v>
      </c>
      <c r="CO1112" s="99">
        <f>IF(CO1108="",0,IF(CO1106=1,$T1104,IF($T1106=справочники!$E$9,$T1104+$T1108*INT((CO1106-1)/IF(OR($T1110=0,$T1110=""),1,$T1110)),IF($T1106=справочники!$E$10,$T1104*POWER($T1108,INT((CO1106-1)/IF(OR($T1110=0,$T1110=""),1,$T1110))),IF($T1106=справочники!$E$11,POWER($T1104,1+$T1108*INT((CO1106-1)/IF(OR($T1110=0,$T1110=""),1,$T1110))),0)))))</f>
        <v>0</v>
      </c>
      <c r="CP1112" s="99">
        <f>IF(CP1108="",0,IF(CP1106=1,$T1104,IF($T1106=справочники!$E$9,$T1104+$T1108*INT((CP1106-1)/IF(OR($T1110=0,$T1110=""),1,$T1110)),IF($T1106=справочники!$E$10,$T1104*POWER($T1108,INT((CP1106-1)/IF(OR($T1110=0,$T1110=""),1,$T1110))),IF($T1106=справочники!$E$11,POWER($T1104,1+$T1108*INT((CP1106-1)/IF(OR($T1110=0,$T1110=""),1,$T1110))),0)))))</f>
        <v>0</v>
      </c>
      <c r="CQ1112" s="99">
        <f>IF(CQ1108="",0,IF(CQ1106=1,$T1104,IF($T1106=справочники!$E$9,$T1104+$T1108*INT((CQ1106-1)/IF(OR($T1110=0,$T1110=""),1,$T1110)),IF($T1106=справочники!$E$10,$T1104*POWER($T1108,INT((CQ1106-1)/IF(OR($T1110=0,$T1110=""),1,$T1110))),IF($T1106=справочники!$E$11,POWER($T1104,1+$T1108*INT((CQ1106-1)/IF(OR($T1110=0,$T1110=""),1,$T1110))),0)))))</f>
        <v>0</v>
      </c>
      <c r="CR1112" s="99">
        <f>IF(CR1108="",0,IF(CR1106=1,$T1104,IF($T1106=справочники!$E$9,$T1104+$T1108*INT((CR1106-1)/IF(OR($T1110=0,$T1110=""),1,$T1110)),IF($T1106=справочники!$E$10,$T1104*POWER($T1108,INT((CR1106-1)/IF(OR($T1110=0,$T1110=""),1,$T1110))),IF($T1106=справочники!$E$11,POWER($T1104,1+$T1108*INT((CR1106-1)/IF(OR($T1110=0,$T1110=""),1,$T1110))),0)))))</f>
        <v>0</v>
      </c>
      <c r="CS1112" s="99">
        <f>IF(CS1108="",0,IF(CS1106=1,$T1104,IF($T1106=справочники!$E$9,$T1104+$T1108*INT((CS1106-1)/IF(OR($T1110=0,$T1110=""),1,$T1110)),IF($T1106=справочники!$E$10,$T1104*POWER($T1108,INT((CS1106-1)/IF(OR($T1110=0,$T1110=""),1,$T1110))),IF($T1106=справочники!$E$11,POWER($T1104,1+$T1108*INT((CS1106-1)/IF(OR($T1110=0,$T1110=""),1,$T1110))),0)))))</f>
        <v>0</v>
      </c>
      <c r="CT1112" s="99">
        <f>IF(CT1108="",0,IF(CT1106=1,$T1104,IF($T1106=справочники!$E$9,$T1104+$T1108*INT((CT1106-1)/IF(OR($T1110=0,$T1110=""),1,$T1110)),IF($T1106=справочники!$E$10,$T1104*POWER($T1108,INT((CT1106-1)/IF(OR($T1110=0,$T1110=""),1,$T1110))),IF($T1106=справочники!$E$11,POWER($T1104,1+$T1108*INT((CT1106-1)/IF(OR($T1110=0,$T1110=""),1,$T1110))),0)))))</f>
        <v>0</v>
      </c>
      <c r="CU1112" s="99">
        <f>IF(CU1108="",0,IF(CU1106=1,$T1104,IF($T1106=справочники!$E$9,$T1104+$T1108*INT((CU1106-1)/IF(OR($T1110=0,$T1110=""),1,$T1110)),IF($T1106=справочники!$E$10,$T1104*POWER($T1108,INT((CU1106-1)/IF(OR($T1110=0,$T1110=""),1,$T1110))),IF($T1106=справочники!$E$11,POWER($T1104,1+$T1108*INT((CU1106-1)/IF(OR($T1110=0,$T1110=""),1,$T1110))),0)))))</f>
        <v>0</v>
      </c>
      <c r="CV1112" s="99">
        <f>IF(CV1108="",0,IF(CV1106=1,$T1104,IF($T1106=справочники!$E$9,$T1104+$T1108*INT((CV1106-1)/IF(OR($T1110=0,$T1110=""),1,$T1110)),IF($T1106=справочники!$E$10,$T1104*POWER($T1108,INT((CV1106-1)/IF(OR($T1110=0,$T1110=""),1,$T1110))),IF($T1106=справочники!$E$11,POWER($T1104,1+$T1108*INT((CV1106-1)/IF(OR($T1110=0,$T1110=""),1,$T1110))),0)))))</f>
        <v>0</v>
      </c>
      <c r="CW1112" s="99">
        <f>IF(CW1108="",0,IF(CW1106=1,$T1104,IF($T1106=справочники!$E$9,$T1104+$T1108*INT((CW1106-1)/IF(OR($T1110=0,$T1110=""),1,$T1110)),IF($T1106=справочники!$E$10,$T1104*POWER($T1108,INT((CW1106-1)/IF(OR($T1110=0,$T1110=""),1,$T1110))),IF($T1106=справочники!$E$11,POWER($T1104,1+$T1108*INT((CW1106-1)/IF(OR($T1110=0,$T1110=""),1,$T1110))),0)))))</f>
        <v>0</v>
      </c>
      <c r="CX1112" s="99">
        <f>IF(CX1108="",0,IF(CX1106=1,$T1104,IF($T1106=справочники!$E$9,$T1104+$T1108*INT((CX1106-1)/IF(OR($T1110=0,$T1110=""),1,$T1110)),IF($T1106=справочники!$E$10,$T1104*POWER($T1108,INT((CX1106-1)/IF(OR($T1110=0,$T1110=""),1,$T1110))),IF($T1106=справочники!$E$11,POWER($T1104,1+$T1108*INT((CX1106-1)/IF(OR($T1110=0,$T1110=""),1,$T1110))),0)))))</f>
        <v>0</v>
      </c>
      <c r="CY1112" s="99">
        <f>IF(CY1108="",0,IF(CY1106=1,$T1104,IF($T1106=справочники!$E$9,$T1104+$T1108*INT((CY1106-1)/IF(OR($T1110=0,$T1110=""),1,$T1110)),IF($T1106=справочники!$E$10,$T1104*POWER($T1108,INT((CY1106-1)/IF(OR($T1110=0,$T1110=""),1,$T1110))),IF($T1106=справочники!$E$11,POWER($T1104,1+$T1108*INT((CY1106-1)/IF(OR($T1110=0,$T1110=""),1,$T1110))),0)))))</f>
        <v>0</v>
      </c>
      <c r="CZ1112" s="99">
        <f>IF(CZ1108="",0,IF(CZ1106=1,$T1104,IF($T1106=справочники!$E$9,$T1104+$T1108*INT((CZ1106-1)/IF(OR($T1110=0,$T1110=""),1,$T1110)),IF($T1106=справочники!$E$10,$T1104*POWER($T1108,INT((CZ1106-1)/IF(OR($T1110=0,$T1110=""),1,$T1110))),IF($T1106=справочники!$E$11,POWER($T1104,1+$T1108*INT((CZ1106-1)/IF(OR($T1110=0,$T1110=""),1,$T1110))),0)))))</f>
        <v>0</v>
      </c>
      <c r="DA1112" s="99">
        <f>IF(DA1108="",0,IF(DA1106=1,$T1104,IF($T1106=справочники!$E$9,$T1104+$T1108*INT((DA1106-1)/IF(OR($T1110=0,$T1110=""),1,$T1110)),IF($T1106=справочники!$E$10,$T1104*POWER($T1108,INT((DA1106-1)/IF(OR($T1110=0,$T1110=""),1,$T1110))),IF($T1106=справочники!$E$11,POWER($T1104,1+$T1108*INT((DA1106-1)/IF(OR($T1110=0,$T1110=""),1,$T1110))),0)))))</f>
        <v>0</v>
      </c>
      <c r="DB1112" s="99">
        <f>IF(DB1108="",0,IF(DB1106=1,$T1104,IF($T1106=справочники!$E$9,$T1104+$T1108*INT((DB1106-1)/IF(OR($T1110=0,$T1110=""),1,$T1110)),IF($T1106=справочники!$E$10,$T1104*POWER($T1108,INT((DB1106-1)/IF(OR($T1110=0,$T1110=""),1,$T1110))),IF($T1106=справочники!$E$11,POWER($T1104,1+$T1108*INT((DB1106-1)/IF(OR($T1110=0,$T1110=""),1,$T1110))),0)))))</f>
        <v>0</v>
      </c>
      <c r="DC1112" s="99">
        <f>IF(DC1108="",0,IF(DC1106=1,$T1104,IF($T1106=справочники!$E$9,$T1104+$T1108*INT((DC1106-1)/IF(OR($T1110=0,$T1110=""),1,$T1110)),IF($T1106=справочники!$E$10,$T1104*POWER($T1108,INT((DC1106-1)/IF(OR($T1110=0,$T1110=""),1,$T1110))),IF($T1106=справочники!$E$11,POWER($T1104,1+$T1108*INT((DC1106-1)/IF(OR($T1110=0,$T1110=""),1,$T1110))),0)))))</f>
        <v>0</v>
      </c>
      <c r="DD1112" s="99">
        <f>IF(DD1108="",0,IF(DD1106=1,$T1104,IF($T1106=справочники!$E$9,$T1104+$T1108*INT((DD1106-1)/IF(OR($T1110=0,$T1110=""),1,$T1110)),IF($T1106=справочники!$E$10,$T1104*POWER($T1108,INT((DD1106-1)/IF(OR($T1110=0,$T1110=""),1,$T1110))),IF($T1106=справочники!$E$11,POWER($T1104,1+$T1108*INT((DD1106-1)/IF(OR($T1110=0,$T1110=""),1,$T1110))),0)))))</f>
        <v>0</v>
      </c>
      <c r="DE1112" s="99">
        <f>IF(DE1108="",0,IF(DE1106=1,$T1104,IF($T1106=справочники!$E$9,$T1104+$T1108*INT((DE1106-1)/IF(OR($T1110=0,$T1110=""),1,$T1110)),IF($T1106=справочники!$E$10,$T1104*POWER($T1108,INT((DE1106-1)/IF(OR($T1110=0,$T1110=""),1,$T1110))),IF($T1106=справочники!$E$11,POWER($T1104,1+$T1108*INT((DE1106-1)/IF(OR($T1110=0,$T1110=""),1,$T1110))),0)))))</f>
        <v>0</v>
      </c>
      <c r="DF1112" s="99">
        <f>IF(DF1108="",0,IF(DF1106=1,$T1104,IF($T1106=справочники!$E$9,$T1104+$T1108*INT((DF1106-1)/IF(OR($T1110=0,$T1110=""),1,$T1110)),IF($T1106=справочники!$E$10,$T1104*POWER($T1108,INT((DF1106-1)/IF(OR($T1110=0,$T1110=""),1,$T1110))),IF($T1106=справочники!$E$11,POWER($T1104,1+$T1108*INT((DF1106-1)/IF(OR($T1110=0,$T1110=""),1,$T1110))),0)))))</f>
        <v>0</v>
      </c>
      <c r="DG1112" s="99">
        <f>IF(DG1108="",0,IF(DG1106=1,$T1104,IF($T1106=справочники!$E$9,$T1104+$T1108*INT((DG1106-1)/IF(OR($T1110=0,$T1110=""),1,$T1110)),IF($T1106=справочники!$E$10,$T1104*POWER($T1108,INT((DG1106-1)/IF(OR($T1110=0,$T1110=""),1,$T1110))),IF($T1106=справочники!$E$11,POWER($T1104,1+$T1108*INT((DG1106-1)/IF(OR($T1110=0,$T1110=""),1,$T1110))),0)))))</f>
        <v>0</v>
      </c>
      <c r="DH1112" s="99">
        <f>IF(DH1108="",0,IF(DH1106=1,$T1104,IF($T1106=справочники!$E$9,$T1104+$T1108*INT((DH1106-1)/IF(OR($T1110=0,$T1110=""),1,$T1110)),IF($T1106=справочники!$E$10,$T1104*POWER($T1108,INT((DH1106-1)/IF(OR($T1110=0,$T1110=""),1,$T1110))),IF($T1106=справочники!$E$11,POWER($T1104,1+$T1108*INT((DH1106-1)/IF(OR($T1110=0,$T1110=""),1,$T1110))),0)))))</f>
        <v>0</v>
      </c>
      <c r="DI1112" s="99">
        <f>IF(DI1108="",0,IF(DI1106=1,$T1104,IF($T1106=справочники!$E$9,$T1104+$T1108*INT((DI1106-1)/IF(OR($T1110=0,$T1110=""),1,$T1110)),IF($T1106=справочники!$E$10,$T1104*POWER($T1108,INT((DI1106-1)/IF(OR($T1110=0,$T1110=""),1,$T1110))),IF($T1106=справочники!$E$11,POWER($T1104,1+$T1108*INT((DI1106-1)/IF(OR($T1110=0,$T1110=""),1,$T1110))),0)))))</f>
        <v>0</v>
      </c>
      <c r="DJ1112" s="99">
        <f>IF(DJ1108="",0,IF(DJ1106=1,$T1104,IF($T1106=справочники!$E$9,$T1104+$T1108*INT((DJ1106-1)/IF(OR($T1110=0,$T1110=""),1,$T1110)),IF($T1106=справочники!$E$10,$T1104*POWER($T1108,INT((DJ1106-1)/IF(OR($T1110=0,$T1110=""),1,$T1110))),IF($T1106=справочники!$E$11,POWER($T1104,1+$T1108*INT((DJ1106-1)/IF(OR($T1110=0,$T1110=""),1,$T1110))),0)))))</f>
        <v>0</v>
      </c>
      <c r="DK1112" s="99">
        <f>IF(DK1108="",0,IF(DK1106=1,$T1104,IF($T1106=справочники!$E$9,$T1104+$T1108*INT((DK1106-1)/IF(OR($T1110=0,$T1110=""),1,$T1110)),IF($T1106=справочники!$E$10,$T1104*POWER($T1108,INT((DK1106-1)/IF(OR($T1110=0,$T1110=""),1,$T1110))),IF($T1106=справочники!$E$11,POWER($T1104,1+$T1108*INT((DK1106-1)/IF(OR($T1110=0,$T1110=""),1,$T1110))),0)))))</f>
        <v>0</v>
      </c>
      <c r="DL1112" s="99">
        <f>IF(DL1108="",0,IF(DL1106=1,$T1104,IF($T1106=справочники!$E$9,$T1104+$T1108*INT((DL1106-1)/IF(OR($T1110=0,$T1110=""),1,$T1110)),IF($T1106=справочники!$E$10,$T1104*POWER($T1108,INT((DL1106-1)/IF(OR($T1110=0,$T1110=""),1,$T1110))),IF($T1106=справочники!$E$11,POWER($T1104,1+$T1108*INT((DL1106-1)/IF(OR($T1110=0,$T1110=""),1,$T1110))),0)))))</f>
        <v>0</v>
      </c>
      <c r="DM1112" s="99">
        <f>IF(DM1108="",0,IF(DM1106=1,$T1104,IF($T1106=справочники!$E$9,$T1104+$T1108*INT((DM1106-1)/IF(OR($T1110=0,$T1110=""),1,$T1110)),IF($T1106=справочники!$E$10,$T1104*POWER($T1108,INT((DM1106-1)/IF(OR($T1110=0,$T1110=""),1,$T1110))),IF($T1106=справочники!$E$11,POWER($T1104,1+$T1108*INT((DM1106-1)/IF(OR($T1110=0,$T1110=""),1,$T1110))),0)))))</f>
        <v>0</v>
      </c>
      <c r="DN1112" s="99">
        <f>IF(DN1108="",0,IF(DN1106=1,$T1104,IF($T1106=справочники!$E$9,$T1104+$T1108*INT((DN1106-1)/IF(OR($T1110=0,$T1110=""),1,$T1110)),IF($T1106=справочники!$E$10,$T1104*POWER($T1108,INT((DN1106-1)/IF(OR($T1110=0,$T1110=""),1,$T1110))),IF($T1106=справочники!$E$11,POWER($T1104,1+$T1108*INT((DN1106-1)/IF(OR($T1110=0,$T1110=""),1,$T1110))),0)))))</f>
        <v>0</v>
      </c>
      <c r="DO1112" s="99">
        <f>IF(DO1108="",0,IF(DO1106=1,$T1104,IF($T1106=справочники!$E$9,$T1104+$T1108*INT((DO1106-1)/IF(OR($T1110=0,$T1110=""),1,$T1110)),IF($T1106=справочники!$E$10,$T1104*POWER($T1108,INT((DO1106-1)/IF(OR($T1110=0,$T1110=""),1,$T1110))),IF($T1106=справочники!$E$11,POWER($T1104,1+$T1108*INT((DO1106-1)/IF(OR($T1110=0,$T1110=""),1,$T1110))),0)))))</f>
        <v>0</v>
      </c>
      <c r="DP1112" s="99">
        <f>IF(DP1108="",0,IF(DP1106=1,$T1104,IF($T1106=справочники!$E$9,$T1104+$T1108*INT((DP1106-1)/IF(OR($T1110=0,$T1110=""),1,$T1110)),IF($T1106=справочники!$E$10,$T1104*POWER($T1108,INT((DP1106-1)/IF(OR($T1110=0,$T1110=""),1,$T1110))),IF($T1106=справочники!$E$11,POWER($T1104,1+$T1108*INT((DP1106-1)/IF(OR($T1110=0,$T1110=""),1,$T1110))),0)))))</f>
        <v>0</v>
      </c>
      <c r="DQ1112" s="99">
        <f>IF(DQ1108="",0,IF(DQ1106=1,$T1104,IF($T1106=справочники!$E$9,$T1104+$T1108*INT((DQ1106-1)/IF(OR($T1110=0,$T1110=""),1,$T1110)),IF($T1106=справочники!$E$10,$T1104*POWER($T1108,INT((DQ1106-1)/IF(OR($T1110=0,$T1110=""),1,$T1110))),IF($T1106=справочники!$E$11,POWER($T1104,1+$T1108*INT((DQ1106-1)/IF(OR($T1110=0,$T1110=""),1,$T1110))),0)))))</f>
        <v>0</v>
      </c>
      <c r="DR1112" s="99">
        <f>IF(DR1108="",0,IF(DR1106=1,$T1104,IF($T1106=справочники!$E$9,$T1104+$T1108*INT((DR1106-1)/IF(OR($T1110=0,$T1110=""),1,$T1110)),IF($T1106=справочники!$E$10,$T1104*POWER($T1108,INT((DR1106-1)/IF(OR($T1110=0,$T1110=""),1,$T1110))),IF($T1106=справочники!$E$11,POWER($T1104,1+$T1108*INT((DR1106-1)/IF(OR($T1110=0,$T1110=""),1,$T1110))),0)))))</f>
        <v>0</v>
      </c>
      <c r="DS1112" s="99">
        <f>IF(DS1108="",0,IF(DS1106=1,$T1104,IF($T1106=справочники!$E$9,$T1104+$T1108*INT((DS1106-1)/IF(OR($T1110=0,$T1110=""),1,$T1110)),IF($T1106=справочники!$E$10,$T1104*POWER($T1108,INT((DS1106-1)/IF(OR($T1110=0,$T1110=""),1,$T1110))),IF($T1106=справочники!$E$11,POWER($T1104,1+$T1108*INT((DS1106-1)/IF(OR($T1110=0,$T1110=""),1,$T1110))),0)))))</f>
        <v>0</v>
      </c>
      <c r="DT1112" s="99">
        <f>IF(DT1108="",0,IF(DT1106=1,$T1104,IF($T1106=справочники!$E$9,$T1104+$T1108*INT((DT1106-1)/IF(OR($T1110=0,$T1110=""),1,$T1110)),IF($T1106=справочники!$E$10,$T1104*POWER($T1108,INT((DT1106-1)/IF(OR($T1110=0,$T1110=""),1,$T1110))),IF($T1106=справочники!$E$11,POWER($T1104,1+$T1108*INT((DT1106-1)/IF(OR($T1110=0,$T1110=""),1,$T1110))),0)))))</f>
        <v>0</v>
      </c>
      <c r="DU1112" s="3"/>
      <c r="DV1112" s="3"/>
    </row>
    <row r="1113" spans="1:126" ht="4.2" customHeight="1">
      <c r="A1113" s="1"/>
      <c r="B1113" s="1"/>
      <c r="C1113" s="1"/>
      <c r="D1113" s="1"/>
      <c r="E1113" s="261"/>
      <c r="F1113" s="47"/>
      <c r="G1113" s="229"/>
      <c r="H1113" s="1"/>
      <c r="I1113" s="1"/>
      <c r="J1113" s="1"/>
      <c r="K1113" s="1"/>
      <c r="L1113" s="1"/>
      <c r="M1113" s="5"/>
      <c r="N1113" s="1"/>
      <c r="O1113" s="1"/>
      <c r="P1113" s="5"/>
      <c r="Q1113" s="1"/>
      <c r="R1113" s="1"/>
      <c r="S1113" s="5"/>
      <c r="T1113" s="7"/>
      <c r="U1113" s="23"/>
      <c r="V1113" s="1"/>
      <c r="W1113" s="11"/>
      <c r="X1113" s="10"/>
      <c r="Y1113" s="45"/>
      <c r="Z1113" s="92"/>
      <c r="AA1113" s="93"/>
      <c r="AB1113" s="93"/>
      <c r="AC1113" s="93"/>
      <c r="AD1113" s="93"/>
      <c r="AE1113" s="93"/>
      <c r="AF1113" s="93"/>
      <c r="AG1113" s="93"/>
      <c r="AH1113" s="93"/>
      <c r="AI1113" s="93"/>
      <c r="AJ1113" s="93"/>
      <c r="AK1113" s="93"/>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c r="BG1113" s="93"/>
      <c r="BH1113" s="93"/>
      <c r="BI1113" s="93"/>
      <c r="BJ1113" s="93"/>
      <c r="BK1113" s="93"/>
      <c r="BL1113" s="93"/>
      <c r="BM1113" s="93"/>
      <c r="BN1113" s="93"/>
      <c r="BO1113" s="93"/>
      <c r="BP1113" s="93"/>
      <c r="BQ1113" s="93"/>
      <c r="BR1113" s="93"/>
      <c r="BS1113" s="93"/>
      <c r="BT1113" s="93"/>
      <c r="BU1113" s="93"/>
      <c r="BV1113" s="93"/>
      <c r="BW1113" s="93"/>
      <c r="BX1113" s="93"/>
      <c r="BY1113" s="93"/>
      <c r="BZ1113" s="93"/>
      <c r="CA1113" s="93"/>
      <c r="CB1113" s="93"/>
      <c r="CC1113" s="93"/>
      <c r="CD1113" s="93"/>
      <c r="CE1113" s="93"/>
      <c r="CF1113" s="93"/>
      <c r="CG1113" s="93"/>
      <c r="CH1113" s="93"/>
      <c r="CI1113" s="93"/>
      <c r="CJ1113" s="93"/>
      <c r="CK1113" s="93"/>
      <c r="CL1113" s="93"/>
      <c r="CM1113" s="93"/>
      <c r="CN1113" s="93"/>
      <c r="CO1113" s="93"/>
      <c r="CP1113" s="93"/>
      <c r="CQ1113" s="93"/>
      <c r="CR1113" s="93"/>
      <c r="CS1113" s="93"/>
      <c r="CT1113" s="93"/>
      <c r="CU1113" s="93"/>
      <c r="CV1113" s="93"/>
      <c r="CW1113" s="93"/>
      <c r="CX1113" s="93"/>
      <c r="CY1113" s="93"/>
      <c r="CZ1113" s="93"/>
      <c r="DA1113" s="93"/>
      <c r="DB1113" s="93"/>
      <c r="DC1113" s="93"/>
      <c r="DD1113" s="93"/>
      <c r="DE1113" s="93"/>
      <c r="DF1113" s="93"/>
      <c r="DG1113" s="93"/>
      <c r="DH1113" s="93"/>
      <c r="DI1113" s="93"/>
      <c r="DJ1113" s="93"/>
      <c r="DK1113" s="93"/>
      <c r="DL1113" s="93"/>
      <c r="DM1113" s="93"/>
      <c r="DN1113" s="93"/>
      <c r="DO1113" s="93"/>
      <c r="DP1113" s="93"/>
      <c r="DQ1113" s="93"/>
      <c r="DR1113" s="93"/>
      <c r="DS1113" s="93"/>
      <c r="DT1113" s="93"/>
      <c r="DU1113" s="1"/>
      <c r="DV1113" s="1"/>
    </row>
    <row r="1114" spans="1:126" s="237" customFormat="1" ht="10.199999999999999">
      <c r="A1114" s="226"/>
      <c r="B1114" s="243" t="s">
        <v>127</v>
      </c>
      <c r="C1114" s="228"/>
      <c r="D1114" s="227"/>
      <c r="E1114" s="268"/>
      <c r="F1114" s="114"/>
      <c r="G1114" s="229"/>
      <c r="H1114" s="226"/>
      <c r="I1114" s="226" t="str">
        <f>$I$172</f>
        <v>Оборачиваемость начислений расходов</v>
      </c>
      <c r="J1114" s="226"/>
      <c r="K1114" s="226"/>
      <c r="L1114" s="226"/>
      <c r="M1114" s="229"/>
      <c r="N1114" s="226"/>
      <c r="O1114" s="226"/>
      <c r="P1114" s="229"/>
      <c r="Q1114" s="226" t="s">
        <v>40</v>
      </c>
      <c r="R1114" s="226"/>
      <c r="S1114" s="229" t="s">
        <v>6</v>
      </c>
      <c r="T1114" s="307"/>
      <c r="U1114" s="226"/>
      <c r="V1114" s="226"/>
      <c r="W1114" s="233"/>
      <c r="X1114" s="234"/>
      <c r="Y1114" s="245"/>
      <c r="Z1114" s="246"/>
      <c r="AA1114" s="247"/>
      <c r="AB1114" s="247"/>
      <c r="AC1114" s="247"/>
      <c r="AD1114" s="247"/>
      <c r="AE1114" s="247"/>
      <c r="AF1114" s="247"/>
      <c r="AG1114" s="247"/>
      <c r="AH1114" s="247"/>
      <c r="AI1114" s="247"/>
      <c r="AJ1114" s="247"/>
      <c r="AK1114" s="247"/>
      <c r="AL1114" s="247"/>
      <c r="AM1114" s="247"/>
      <c r="AN1114" s="247"/>
      <c r="AO1114" s="247"/>
      <c r="AP1114" s="247"/>
      <c r="AQ1114" s="247"/>
      <c r="AR1114" s="247"/>
      <c r="AS1114" s="247"/>
      <c r="AT1114" s="247"/>
      <c r="AU1114" s="247"/>
      <c r="AV1114" s="247"/>
      <c r="AW1114" s="247"/>
      <c r="AX1114" s="247"/>
      <c r="AY1114" s="247"/>
      <c r="AZ1114" s="247"/>
      <c r="BA1114" s="247"/>
      <c r="BB1114" s="247"/>
      <c r="BC1114" s="247"/>
      <c r="BD1114" s="247"/>
      <c r="BE1114" s="247"/>
      <c r="BF1114" s="247"/>
      <c r="BG1114" s="247"/>
      <c r="BH1114" s="247"/>
      <c r="BI1114" s="247"/>
      <c r="BJ1114" s="247"/>
      <c r="BK1114" s="247"/>
      <c r="BL1114" s="247"/>
      <c r="BM1114" s="247"/>
      <c r="BN1114" s="247"/>
      <c r="BO1114" s="247"/>
      <c r="BP1114" s="247"/>
      <c r="BQ1114" s="247"/>
      <c r="BR1114" s="247"/>
      <c r="BS1114" s="247"/>
      <c r="BT1114" s="247"/>
      <c r="BU1114" s="247"/>
      <c r="BV1114" s="247"/>
      <c r="BW1114" s="247"/>
      <c r="BX1114" s="247"/>
      <c r="BY1114" s="247"/>
      <c r="BZ1114" s="247"/>
      <c r="CA1114" s="247"/>
      <c r="CB1114" s="247"/>
      <c r="CC1114" s="247"/>
      <c r="CD1114" s="247"/>
      <c r="CE1114" s="247"/>
      <c r="CF1114" s="247"/>
      <c r="CG1114" s="247"/>
      <c r="CH1114" s="247"/>
      <c r="CI1114" s="247"/>
      <c r="CJ1114" s="247"/>
      <c r="CK1114" s="247"/>
      <c r="CL1114" s="247"/>
      <c r="CM1114" s="247"/>
      <c r="CN1114" s="247"/>
      <c r="CO1114" s="247"/>
      <c r="CP1114" s="247"/>
      <c r="CQ1114" s="247"/>
      <c r="CR1114" s="247"/>
      <c r="CS1114" s="247"/>
      <c r="CT1114" s="247"/>
      <c r="CU1114" s="247"/>
      <c r="CV1114" s="247"/>
      <c r="CW1114" s="247"/>
      <c r="CX1114" s="247"/>
      <c r="CY1114" s="247"/>
      <c r="CZ1114" s="247"/>
      <c r="DA1114" s="247"/>
      <c r="DB1114" s="247"/>
      <c r="DC1114" s="247"/>
      <c r="DD1114" s="247"/>
      <c r="DE1114" s="247"/>
      <c r="DF1114" s="247"/>
      <c r="DG1114" s="247"/>
      <c r="DH1114" s="247"/>
      <c r="DI1114" s="247"/>
      <c r="DJ1114" s="247"/>
      <c r="DK1114" s="247"/>
      <c r="DL1114" s="247"/>
      <c r="DM1114" s="247"/>
      <c r="DN1114" s="247"/>
      <c r="DO1114" s="247"/>
      <c r="DP1114" s="247"/>
      <c r="DQ1114" s="247"/>
      <c r="DR1114" s="247"/>
      <c r="DS1114" s="247"/>
      <c r="DT1114" s="247"/>
      <c r="DU1114" s="226"/>
      <c r="DV1114" s="226"/>
    </row>
    <row r="1115" spans="1:126" ht="4.2" customHeight="1">
      <c r="A1115" s="1"/>
      <c r="B1115" s="1"/>
      <c r="C1115" s="1"/>
      <c r="D1115" s="1"/>
      <c r="E1115" s="261"/>
      <c r="F1115" s="47"/>
      <c r="G1115" s="229"/>
      <c r="H1115" s="1"/>
      <c r="I1115" s="1"/>
      <c r="J1115" s="1"/>
      <c r="K1115" s="1"/>
      <c r="L1115" s="1"/>
      <c r="M1115" s="5"/>
      <c r="N1115" s="1"/>
      <c r="O1115" s="1"/>
      <c r="P1115" s="5"/>
      <c r="Q1115" s="1"/>
      <c r="R1115" s="1"/>
      <c r="S1115" s="5"/>
      <c r="T1115" s="7"/>
      <c r="U1115" s="23"/>
      <c r="V1115" s="1"/>
      <c r="W1115" s="11"/>
      <c r="X1115" s="10"/>
      <c r="Y1115" s="45"/>
      <c r="Z1115" s="92"/>
      <c r="AA1115" s="93"/>
      <c r="AB1115" s="93"/>
      <c r="AC1115" s="93"/>
      <c r="AD1115" s="93"/>
      <c r="AE1115" s="93"/>
      <c r="AF1115" s="93"/>
      <c r="AG1115" s="93"/>
      <c r="AH1115" s="93"/>
      <c r="AI1115" s="93"/>
      <c r="AJ1115" s="93"/>
      <c r="AK1115" s="93"/>
      <c r="AL1115" s="93"/>
      <c r="AM1115" s="93"/>
      <c r="AN1115" s="93"/>
      <c r="AO1115" s="93"/>
      <c r="AP1115" s="93"/>
      <c r="AQ1115" s="93"/>
      <c r="AR1115" s="93"/>
      <c r="AS1115" s="93"/>
      <c r="AT1115" s="93"/>
      <c r="AU1115" s="93"/>
      <c r="AV1115" s="93"/>
      <c r="AW1115" s="93"/>
      <c r="AX1115" s="93"/>
      <c r="AY1115" s="93"/>
      <c r="AZ1115" s="93"/>
      <c r="BA1115" s="93"/>
      <c r="BB1115" s="93"/>
      <c r="BC1115" s="93"/>
      <c r="BD1115" s="93"/>
      <c r="BE1115" s="93"/>
      <c r="BF1115" s="93"/>
      <c r="BG1115" s="93"/>
      <c r="BH1115" s="93"/>
      <c r="BI1115" s="93"/>
      <c r="BJ1115" s="93"/>
      <c r="BK1115" s="93"/>
      <c r="BL1115" s="93"/>
      <c r="BM1115" s="93"/>
      <c r="BN1115" s="93"/>
      <c r="BO1115" s="93"/>
      <c r="BP1115" s="93"/>
      <c r="BQ1115" s="93"/>
      <c r="BR1115" s="93"/>
      <c r="BS1115" s="93"/>
      <c r="BT1115" s="93"/>
      <c r="BU1115" s="93"/>
      <c r="BV1115" s="93"/>
      <c r="BW1115" s="93"/>
      <c r="BX1115" s="93"/>
      <c r="BY1115" s="93"/>
      <c r="BZ1115" s="93"/>
      <c r="CA1115" s="93"/>
      <c r="CB1115" s="93"/>
      <c r="CC1115" s="93"/>
      <c r="CD1115" s="93"/>
      <c r="CE1115" s="93"/>
      <c r="CF1115" s="93"/>
      <c r="CG1115" s="93"/>
      <c r="CH1115" s="93"/>
      <c r="CI1115" s="93"/>
      <c r="CJ1115" s="93"/>
      <c r="CK1115" s="93"/>
      <c r="CL1115" s="93"/>
      <c r="CM1115" s="93"/>
      <c r="CN1115" s="93"/>
      <c r="CO1115" s="93"/>
      <c r="CP1115" s="93"/>
      <c r="CQ1115" s="93"/>
      <c r="CR1115" s="93"/>
      <c r="CS1115" s="93"/>
      <c r="CT1115" s="93"/>
      <c r="CU1115" s="93"/>
      <c r="CV1115" s="93"/>
      <c r="CW1115" s="93"/>
      <c r="CX1115" s="93"/>
      <c r="CY1115" s="93"/>
      <c r="CZ1115" s="93"/>
      <c r="DA1115" s="93"/>
      <c r="DB1115" s="93"/>
      <c r="DC1115" s="93"/>
      <c r="DD1115" s="93"/>
      <c r="DE1115" s="93"/>
      <c r="DF1115" s="93"/>
      <c r="DG1115" s="93"/>
      <c r="DH1115" s="93"/>
      <c r="DI1115" s="93"/>
      <c r="DJ1115" s="93"/>
      <c r="DK1115" s="93"/>
      <c r="DL1115" s="93"/>
      <c r="DM1115" s="93"/>
      <c r="DN1115" s="93"/>
      <c r="DO1115" s="93"/>
      <c r="DP1115" s="93"/>
      <c r="DQ1115" s="93"/>
      <c r="DR1115" s="93"/>
      <c r="DS1115" s="93"/>
      <c r="DT1115" s="93"/>
      <c r="DU1115" s="1"/>
      <c r="DV1115" s="1"/>
    </row>
    <row r="1116" spans="1:126" s="4" customFormat="1">
      <c r="A1116" s="3"/>
      <c r="B1116" s="257" t="s">
        <v>126</v>
      </c>
      <c r="C1116" s="3"/>
      <c r="D1116" s="3"/>
      <c r="E1116" s="9" t="str">
        <f>IF(OR(Главная!$N$19=справочники!$N$10,Главная!$N$19=справочники!$N$11),"",IF(T1116=справочники!$P$10,"","ндс(-)"))</f>
        <v>ндс(-)</v>
      </c>
      <c r="F1116" s="50"/>
      <c r="G1116" s="230"/>
      <c r="H1116" s="12" t="str">
        <f>B1116&amp;N1104</f>
        <v xml:space="preserve">Начисление - </v>
      </c>
      <c r="I1116" s="12"/>
      <c r="J1116" s="3"/>
      <c r="K1116" s="3"/>
      <c r="L1116" s="3"/>
      <c r="M1116" s="5"/>
      <c r="N1116" s="35" t="str">
        <f>Главная!$Y$8</f>
        <v>итого</v>
      </c>
      <c r="O1116" s="35"/>
      <c r="P1116" s="5"/>
      <c r="Q1116" s="35" t="s">
        <v>25</v>
      </c>
      <c r="R1116" s="35"/>
      <c r="S1116" s="35"/>
      <c r="T1116" s="61">
        <f>T1112</f>
        <v>0</v>
      </c>
      <c r="U1116" s="35"/>
      <c r="V1116" s="35"/>
      <c r="W1116" s="37">
        <f>SUM($Y1116:$DU1116)</f>
        <v>0</v>
      </c>
      <c r="X1116" s="37"/>
      <c r="Y1116" s="45"/>
      <c r="Z1116" s="98"/>
      <c r="AA1116" s="99">
        <f t="shared" ref="AA1116:BF1116" si="2765">IF(AA$8="",0,IF(AA$1=1,SUMIFS(1112:1112,$1:$1,"&gt;="&amp;1,$1:$1,"&lt;="&amp;INT($T1114/30))+($T1114/30-INT($T1114/30))*SUMIFS(1112:1112,$1:$1,INT($T1114/30)+1),0)+($T1114/30-INT($T1114/30))*SUMIFS(1112:1112,$1:$1,AA$1+INT($T1114/30)+1)+(INT($T1114/30)+1-$T1114/30)*SUMIFS(1112:1112,$1:$1,AA$1+INT($T1114/30)))</f>
        <v>0</v>
      </c>
      <c r="AB1116" s="99">
        <f t="shared" si="2765"/>
        <v>0</v>
      </c>
      <c r="AC1116" s="99">
        <f t="shared" si="2765"/>
        <v>0</v>
      </c>
      <c r="AD1116" s="99">
        <f t="shared" si="2765"/>
        <v>0</v>
      </c>
      <c r="AE1116" s="99">
        <f t="shared" si="2765"/>
        <v>0</v>
      </c>
      <c r="AF1116" s="99">
        <f t="shared" si="2765"/>
        <v>0</v>
      </c>
      <c r="AG1116" s="99">
        <f t="shared" si="2765"/>
        <v>0</v>
      </c>
      <c r="AH1116" s="99">
        <f t="shared" si="2765"/>
        <v>0</v>
      </c>
      <c r="AI1116" s="99">
        <f t="shared" si="2765"/>
        <v>0</v>
      </c>
      <c r="AJ1116" s="99">
        <f t="shared" si="2765"/>
        <v>0</v>
      </c>
      <c r="AK1116" s="99">
        <f t="shared" si="2765"/>
        <v>0</v>
      </c>
      <c r="AL1116" s="99">
        <f t="shared" si="2765"/>
        <v>0</v>
      </c>
      <c r="AM1116" s="99">
        <f t="shared" si="2765"/>
        <v>0</v>
      </c>
      <c r="AN1116" s="99">
        <f t="shared" si="2765"/>
        <v>0</v>
      </c>
      <c r="AO1116" s="99">
        <f t="shared" si="2765"/>
        <v>0</v>
      </c>
      <c r="AP1116" s="99">
        <f t="shared" si="2765"/>
        <v>0</v>
      </c>
      <c r="AQ1116" s="99">
        <f t="shared" si="2765"/>
        <v>0</v>
      </c>
      <c r="AR1116" s="99">
        <f t="shared" si="2765"/>
        <v>0</v>
      </c>
      <c r="AS1116" s="99">
        <f t="shared" si="2765"/>
        <v>0</v>
      </c>
      <c r="AT1116" s="99">
        <f t="shared" si="2765"/>
        <v>0</v>
      </c>
      <c r="AU1116" s="99">
        <f t="shared" si="2765"/>
        <v>0</v>
      </c>
      <c r="AV1116" s="99">
        <f t="shared" si="2765"/>
        <v>0</v>
      </c>
      <c r="AW1116" s="99">
        <f t="shared" si="2765"/>
        <v>0</v>
      </c>
      <c r="AX1116" s="99">
        <f t="shared" si="2765"/>
        <v>0</v>
      </c>
      <c r="AY1116" s="99">
        <f t="shared" si="2765"/>
        <v>0</v>
      </c>
      <c r="AZ1116" s="99">
        <f t="shared" si="2765"/>
        <v>0</v>
      </c>
      <c r="BA1116" s="99">
        <f t="shared" si="2765"/>
        <v>0</v>
      </c>
      <c r="BB1116" s="99">
        <f t="shared" si="2765"/>
        <v>0</v>
      </c>
      <c r="BC1116" s="99">
        <f t="shared" si="2765"/>
        <v>0</v>
      </c>
      <c r="BD1116" s="99">
        <f t="shared" si="2765"/>
        <v>0</v>
      </c>
      <c r="BE1116" s="99">
        <f t="shared" si="2765"/>
        <v>0</v>
      </c>
      <c r="BF1116" s="99">
        <f t="shared" si="2765"/>
        <v>0</v>
      </c>
      <c r="BG1116" s="99">
        <f t="shared" ref="BG1116:CL1116" si="2766">IF(BG$8="",0,IF(BG$1=1,SUMIFS(1112:1112,$1:$1,"&gt;="&amp;1,$1:$1,"&lt;="&amp;INT($T1114/30))+($T1114/30-INT($T1114/30))*SUMIFS(1112:1112,$1:$1,INT($T1114/30)+1),0)+($T1114/30-INT($T1114/30))*SUMIFS(1112:1112,$1:$1,BG$1+INT($T1114/30)+1)+(INT($T1114/30)+1-$T1114/30)*SUMIFS(1112:1112,$1:$1,BG$1+INT($T1114/30)))</f>
        <v>0</v>
      </c>
      <c r="BH1116" s="99">
        <f t="shared" si="2766"/>
        <v>0</v>
      </c>
      <c r="BI1116" s="99">
        <f t="shared" si="2766"/>
        <v>0</v>
      </c>
      <c r="BJ1116" s="99">
        <f t="shared" si="2766"/>
        <v>0</v>
      </c>
      <c r="BK1116" s="99">
        <f t="shared" si="2766"/>
        <v>0</v>
      </c>
      <c r="BL1116" s="99">
        <f t="shared" si="2766"/>
        <v>0</v>
      </c>
      <c r="BM1116" s="99">
        <f t="shared" si="2766"/>
        <v>0</v>
      </c>
      <c r="BN1116" s="99">
        <f t="shared" si="2766"/>
        <v>0</v>
      </c>
      <c r="BO1116" s="99">
        <f t="shared" si="2766"/>
        <v>0</v>
      </c>
      <c r="BP1116" s="99">
        <f t="shared" si="2766"/>
        <v>0</v>
      </c>
      <c r="BQ1116" s="99">
        <f t="shared" si="2766"/>
        <v>0</v>
      </c>
      <c r="BR1116" s="99">
        <f t="shared" si="2766"/>
        <v>0</v>
      </c>
      <c r="BS1116" s="99">
        <f t="shared" si="2766"/>
        <v>0</v>
      </c>
      <c r="BT1116" s="99">
        <f t="shared" si="2766"/>
        <v>0</v>
      </c>
      <c r="BU1116" s="99">
        <f t="shared" si="2766"/>
        <v>0</v>
      </c>
      <c r="BV1116" s="99">
        <f t="shared" si="2766"/>
        <v>0</v>
      </c>
      <c r="BW1116" s="99">
        <f t="shared" si="2766"/>
        <v>0</v>
      </c>
      <c r="BX1116" s="99">
        <f t="shared" si="2766"/>
        <v>0</v>
      </c>
      <c r="BY1116" s="99">
        <f t="shared" si="2766"/>
        <v>0</v>
      </c>
      <c r="BZ1116" s="99">
        <f t="shared" si="2766"/>
        <v>0</v>
      </c>
      <c r="CA1116" s="99">
        <f t="shared" si="2766"/>
        <v>0</v>
      </c>
      <c r="CB1116" s="99">
        <f t="shared" si="2766"/>
        <v>0</v>
      </c>
      <c r="CC1116" s="99">
        <f t="shared" si="2766"/>
        <v>0</v>
      </c>
      <c r="CD1116" s="99">
        <f t="shared" si="2766"/>
        <v>0</v>
      </c>
      <c r="CE1116" s="99">
        <f t="shared" si="2766"/>
        <v>0</v>
      </c>
      <c r="CF1116" s="99">
        <f t="shared" si="2766"/>
        <v>0</v>
      </c>
      <c r="CG1116" s="99">
        <f t="shared" si="2766"/>
        <v>0</v>
      </c>
      <c r="CH1116" s="99">
        <f t="shared" si="2766"/>
        <v>0</v>
      </c>
      <c r="CI1116" s="99">
        <f t="shared" si="2766"/>
        <v>0</v>
      </c>
      <c r="CJ1116" s="99">
        <f t="shared" si="2766"/>
        <v>0</v>
      </c>
      <c r="CK1116" s="99">
        <f t="shared" si="2766"/>
        <v>0</v>
      </c>
      <c r="CL1116" s="99">
        <f t="shared" si="2766"/>
        <v>0</v>
      </c>
      <c r="CM1116" s="99">
        <f t="shared" ref="CM1116:DT1116" si="2767">IF(CM$8="",0,IF(CM$1=1,SUMIFS(1112:1112,$1:$1,"&gt;="&amp;1,$1:$1,"&lt;="&amp;INT($T1114/30))+($T1114/30-INT($T1114/30))*SUMIFS(1112:1112,$1:$1,INT($T1114/30)+1),0)+($T1114/30-INT($T1114/30))*SUMIFS(1112:1112,$1:$1,CM$1+INT($T1114/30)+1)+(INT($T1114/30)+1-$T1114/30)*SUMIFS(1112:1112,$1:$1,CM$1+INT($T1114/30)))</f>
        <v>0</v>
      </c>
      <c r="CN1116" s="99">
        <f t="shared" si="2767"/>
        <v>0</v>
      </c>
      <c r="CO1116" s="99">
        <f t="shared" si="2767"/>
        <v>0</v>
      </c>
      <c r="CP1116" s="99">
        <f t="shared" si="2767"/>
        <v>0</v>
      </c>
      <c r="CQ1116" s="99">
        <f t="shared" si="2767"/>
        <v>0</v>
      </c>
      <c r="CR1116" s="99">
        <f t="shared" si="2767"/>
        <v>0</v>
      </c>
      <c r="CS1116" s="99">
        <f t="shared" si="2767"/>
        <v>0</v>
      </c>
      <c r="CT1116" s="99">
        <f t="shared" si="2767"/>
        <v>0</v>
      </c>
      <c r="CU1116" s="99">
        <f t="shared" si="2767"/>
        <v>0</v>
      </c>
      <c r="CV1116" s="99">
        <f t="shared" si="2767"/>
        <v>0</v>
      </c>
      <c r="CW1116" s="99">
        <f t="shared" si="2767"/>
        <v>0</v>
      </c>
      <c r="CX1116" s="99">
        <f t="shared" si="2767"/>
        <v>0</v>
      </c>
      <c r="CY1116" s="99">
        <f t="shared" si="2767"/>
        <v>0</v>
      </c>
      <c r="CZ1116" s="99">
        <f t="shared" si="2767"/>
        <v>0</v>
      </c>
      <c r="DA1116" s="99">
        <f t="shared" si="2767"/>
        <v>0</v>
      </c>
      <c r="DB1116" s="99">
        <f t="shared" si="2767"/>
        <v>0</v>
      </c>
      <c r="DC1116" s="99">
        <f t="shared" si="2767"/>
        <v>0</v>
      </c>
      <c r="DD1116" s="99">
        <f t="shared" si="2767"/>
        <v>0</v>
      </c>
      <c r="DE1116" s="99">
        <f t="shared" si="2767"/>
        <v>0</v>
      </c>
      <c r="DF1116" s="99">
        <f t="shared" si="2767"/>
        <v>0</v>
      </c>
      <c r="DG1116" s="99">
        <f t="shared" si="2767"/>
        <v>0</v>
      </c>
      <c r="DH1116" s="99">
        <f t="shared" si="2767"/>
        <v>0</v>
      </c>
      <c r="DI1116" s="99">
        <f t="shared" si="2767"/>
        <v>0</v>
      </c>
      <c r="DJ1116" s="99">
        <f t="shared" si="2767"/>
        <v>0</v>
      </c>
      <c r="DK1116" s="99">
        <f t="shared" si="2767"/>
        <v>0</v>
      </c>
      <c r="DL1116" s="99">
        <f t="shared" si="2767"/>
        <v>0</v>
      </c>
      <c r="DM1116" s="99">
        <f t="shared" si="2767"/>
        <v>0</v>
      </c>
      <c r="DN1116" s="99">
        <f t="shared" si="2767"/>
        <v>0</v>
      </c>
      <c r="DO1116" s="99">
        <f t="shared" si="2767"/>
        <v>0</v>
      </c>
      <c r="DP1116" s="99">
        <f t="shared" si="2767"/>
        <v>0</v>
      </c>
      <c r="DQ1116" s="99">
        <f t="shared" si="2767"/>
        <v>0</v>
      </c>
      <c r="DR1116" s="99">
        <f t="shared" si="2767"/>
        <v>0</v>
      </c>
      <c r="DS1116" s="99">
        <f t="shared" si="2767"/>
        <v>0</v>
      </c>
      <c r="DT1116" s="99">
        <f t="shared" si="2767"/>
        <v>0</v>
      </c>
      <c r="DU1116" s="3"/>
      <c r="DV1116" s="3"/>
    </row>
    <row r="1117" spans="1:126" ht="4.2" customHeight="1">
      <c r="A1117" s="1"/>
      <c r="B1117" s="1"/>
      <c r="C1117" s="1"/>
      <c r="D1117" s="1"/>
      <c r="E1117" s="261"/>
      <c r="F1117" s="47"/>
      <c r="G1117" s="229"/>
      <c r="H1117" s="1"/>
      <c r="I1117" s="1"/>
      <c r="J1117" s="1"/>
      <c r="K1117" s="1"/>
      <c r="L1117" s="1"/>
      <c r="M1117" s="5"/>
      <c r="N1117" s="1"/>
      <c r="O1117" s="1"/>
      <c r="P1117" s="5"/>
      <c r="Q1117" s="1"/>
      <c r="R1117" s="1"/>
      <c r="S1117" s="5"/>
      <c r="T1117" s="7"/>
      <c r="U1117" s="23"/>
      <c r="V1117" s="1"/>
      <c r="W1117" s="11"/>
      <c r="X1117" s="10"/>
      <c r="Y1117" s="45"/>
      <c r="Z1117" s="92"/>
      <c r="AA1117" s="93"/>
      <c r="AB1117" s="93"/>
      <c r="AC1117" s="93"/>
      <c r="AD1117" s="93"/>
      <c r="AE1117" s="93"/>
      <c r="AF1117" s="93"/>
      <c r="AG1117" s="93"/>
      <c r="AH1117" s="93"/>
      <c r="AI1117" s="93"/>
      <c r="AJ1117" s="93"/>
      <c r="AK1117" s="93"/>
      <c r="AL1117" s="93"/>
      <c r="AM1117" s="93"/>
      <c r="AN1117" s="93"/>
      <c r="AO1117" s="93"/>
      <c r="AP1117" s="93"/>
      <c r="AQ1117" s="93"/>
      <c r="AR1117" s="93"/>
      <c r="AS1117" s="93"/>
      <c r="AT1117" s="93"/>
      <c r="AU1117" s="93"/>
      <c r="AV1117" s="93"/>
      <c r="AW1117" s="93"/>
      <c r="AX1117" s="93"/>
      <c r="AY1117" s="93"/>
      <c r="AZ1117" s="93"/>
      <c r="BA1117" s="93"/>
      <c r="BB1117" s="93"/>
      <c r="BC1117" s="93"/>
      <c r="BD1117" s="93"/>
      <c r="BE1117" s="93"/>
      <c r="BF1117" s="93"/>
      <c r="BG1117" s="93"/>
      <c r="BH1117" s="93"/>
      <c r="BI1117" s="93"/>
      <c r="BJ1117" s="93"/>
      <c r="BK1117" s="93"/>
      <c r="BL1117" s="93"/>
      <c r="BM1117" s="93"/>
      <c r="BN1117" s="93"/>
      <c r="BO1117" s="93"/>
      <c r="BP1117" s="93"/>
      <c r="BQ1117" s="93"/>
      <c r="BR1117" s="93"/>
      <c r="BS1117" s="93"/>
      <c r="BT1117" s="93"/>
      <c r="BU1117" s="93"/>
      <c r="BV1117" s="93"/>
      <c r="BW1117" s="93"/>
      <c r="BX1117" s="93"/>
      <c r="BY1117" s="93"/>
      <c r="BZ1117" s="93"/>
      <c r="CA1117" s="93"/>
      <c r="CB1117" s="93"/>
      <c r="CC1117" s="93"/>
      <c r="CD1117" s="93"/>
      <c r="CE1117" s="93"/>
      <c r="CF1117" s="93"/>
      <c r="CG1117" s="93"/>
      <c r="CH1117" s="93"/>
      <c r="CI1117" s="93"/>
      <c r="CJ1117" s="93"/>
      <c r="CK1117" s="93"/>
      <c r="CL1117" s="93"/>
      <c r="CM1117" s="93"/>
      <c r="CN1117" s="93"/>
      <c r="CO1117" s="93"/>
      <c r="CP1117" s="93"/>
      <c r="CQ1117" s="93"/>
      <c r="CR1117" s="93"/>
      <c r="CS1117" s="93"/>
      <c r="CT1117" s="93"/>
      <c r="CU1117" s="93"/>
      <c r="CV1117" s="93"/>
      <c r="CW1117" s="93"/>
      <c r="CX1117" s="93"/>
      <c r="CY1117" s="93"/>
      <c r="CZ1117" s="93"/>
      <c r="DA1117" s="93"/>
      <c r="DB1117" s="93"/>
      <c r="DC1117" s="93"/>
      <c r="DD1117" s="93"/>
      <c r="DE1117" s="93"/>
      <c r="DF1117" s="93"/>
      <c r="DG1117" s="93"/>
      <c r="DH1117" s="93"/>
      <c r="DI1117" s="93"/>
      <c r="DJ1117" s="93"/>
      <c r="DK1117" s="93"/>
      <c r="DL1117" s="93"/>
      <c r="DM1117" s="93"/>
      <c r="DN1117" s="93"/>
      <c r="DO1117" s="93"/>
      <c r="DP1117" s="93"/>
      <c r="DQ1117" s="93"/>
      <c r="DR1117" s="93"/>
      <c r="DS1117" s="93"/>
      <c r="DT1117" s="93"/>
      <c r="DU1117" s="1"/>
      <c r="DV1117" s="1"/>
    </row>
    <row r="1118" spans="1:126" s="237" customFormat="1" ht="10.199999999999999">
      <c r="A1118" s="226"/>
      <c r="B1118" s="243" t="s">
        <v>133</v>
      </c>
      <c r="C1118" s="228"/>
      <c r="D1118" s="227"/>
      <c r="E1118" s="268"/>
      <c r="F1118" s="114"/>
      <c r="G1118" s="229"/>
      <c r="H1118" s="226"/>
      <c r="I1118" s="226" t="e">
        <f>#REF!</f>
        <v>#REF!</v>
      </c>
      <c r="J1118" s="226"/>
      <c r="K1118" s="226"/>
      <c r="L1118" s="226"/>
      <c r="M1118" s="229"/>
      <c r="N1118" s="226"/>
      <c r="O1118" s="226"/>
      <c r="P1118" s="229"/>
      <c r="Q1118" s="226" t="s">
        <v>40</v>
      </c>
      <c r="R1118" s="226"/>
      <c r="S1118" s="229" t="s">
        <v>6</v>
      </c>
      <c r="T1118" s="307"/>
      <c r="U1118" s="226"/>
      <c r="V1118" s="226"/>
      <c r="W1118" s="233"/>
      <c r="X1118" s="234"/>
      <c r="Y1118" s="245"/>
      <c r="Z1118" s="246"/>
      <c r="AA1118" s="247"/>
      <c r="AB1118" s="247"/>
      <c r="AC1118" s="247"/>
      <c r="AD1118" s="247"/>
      <c r="AE1118" s="247"/>
      <c r="AF1118" s="247"/>
      <c r="AG1118" s="247"/>
      <c r="AH1118" s="247"/>
      <c r="AI1118" s="247"/>
      <c r="AJ1118" s="247"/>
      <c r="AK1118" s="247"/>
      <c r="AL1118" s="247"/>
      <c r="AM1118" s="247"/>
      <c r="AN1118" s="247"/>
      <c r="AO1118" s="247"/>
      <c r="AP1118" s="247"/>
      <c r="AQ1118" s="247"/>
      <c r="AR1118" s="247"/>
      <c r="AS1118" s="247"/>
      <c r="AT1118" s="247"/>
      <c r="AU1118" s="247"/>
      <c r="AV1118" s="247"/>
      <c r="AW1118" s="247"/>
      <c r="AX1118" s="247"/>
      <c r="AY1118" s="247"/>
      <c r="AZ1118" s="247"/>
      <c r="BA1118" s="247"/>
      <c r="BB1118" s="247"/>
      <c r="BC1118" s="247"/>
      <c r="BD1118" s="247"/>
      <c r="BE1118" s="247"/>
      <c r="BF1118" s="247"/>
      <c r="BG1118" s="247"/>
      <c r="BH1118" s="247"/>
      <c r="BI1118" s="247"/>
      <c r="BJ1118" s="247"/>
      <c r="BK1118" s="247"/>
      <c r="BL1118" s="247"/>
      <c r="BM1118" s="247"/>
      <c r="BN1118" s="247"/>
      <c r="BO1118" s="247"/>
      <c r="BP1118" s="247"/>
      <c r="BQ1118" s="247"/>
      <c r="BR1118" s="247"/>
      <c r="BS1118" s="247"/>
      <c r="BT1118" s="247"/>
      <c r="BU1118" s="247"/>
      <c r="BV1118" s="247"/>
      <c r="BW1118" s="247"/>
      <c r="BX1118" s="247"/>
      <c r="BY1118" s="247"/>
      <c r="BZ1118" s="247"/>
      <c r="CA1118" s="247"/>
      <c r="CB1118" s="247"/>
      <c r="CC1118" s="247"/>
      <c r="CD1118" s="247"/>
      <c r="CE1118" s="247"/>
      <c r="CF1118" s="247"/>
      <c r="CG1118" s="247"/>
      <c r="CH1118" s="247"/>
      <c r="CI1118" s="247"/>
      <c r="CJ1118" s="247"/>
      <c r="CK1118" s="247"/>
      <c r="CL1118" s="247"/>
      <c r="CM1118" s="247"/>
      <c r="CN1118" s="247"/>
      <c r="CO1118" s="247"/>
      <c r="CP1118" s="247"/>
      <c r="CQ1118" s="247"/>
      <c r="CR1118" s="247"/>
      <c r="CS1118" s="247"/>
      <c r="CT1118" s="247"/>
      <c r="CU1118" s="247"/>
      <c r="CV1118" s="247"/>
      <c r="CW1118" s="247"/>
      <c r="CX1118" s="247"/>
      <c r="CY1118" s="247"/>
      <c r="CZ1118" s="247"/>
      <c r="DA1118" s="247"/>
      <c r="DB1118" s="247"/>
      <c r="DC1118" s="247"/>
      <c r="DD1118" s="247"/>
      <c r="DE1118" s="247"/>
      <c r="DF1118" s="247"/>
      <c r="DG1118" s="247"/>
      <c r="DH1118" s="247"/>
      <c r="DI1118" s="247"/>
      <c r="DJ1118" s="247"/>
      <c r="DK1118" s="247"/>
      <c r="DL1118" s="247"/>
      <c r="DM1118" s="247"/>
      <c r="DN1118" s="247"/>
      <c r="DO1118" s="247"/>
      <c r="DP1118" s="247"/>
      <c r="DQ1118" s="247"/>
      <c r="DR1118" s="247"/>
      <c r="DS1118" s="247"/>
      <c r="DT1118" s="247"/>
      <c r="DU1118" s="226"/>
      <c r="DV1118" s="226"/>
    </row>
    <row r="1119" spans="1:126" ht="4.2" customHeight="1">
      <c r="A1119" s="1"/>
      <c r="B1119" s="1"/>
      <c r="C1119" s="1"/>
      <c r="D1119" s="1"/>
      <c r="E1119" s="261"/>
      <c r="F1119" s="47"/>
      <c r="G1119" s="229"/>
      <c r="H1119" s="1"/>
      <c r="I1119" s="1"/>
      <c r="J1119" s="1"/>
      <c r="K1119" s="1"/>
      <c r="L1119" s="1"/>
      <c r="M1119" s="5"/>
      <c r="N1119" s="1"/>
      <c r="O1119" s="1"/>
      <c r="P1119" s="5"/>
      <c r="Q1119" s="1"/>
      <c r="R1119" s="1"/>
      <c r="S1119" s="5"/>
      <c r="T1119" s="7"/>
      <c r="U1119" s="23"/>
      <c r="V1119" s="1"/>
      <c r="W1119" s="11"/>
      <c r="X1119" s="10"/>
      <c r="Y1119" s="45"/>
      <c r="Z1119" s="92"/>
      <c r="AA1119" s="93"/>
      <c r="AB1119" s="93"/>
      <c r="AC1119" s="93"/>
      <c r="AD1119" s="93"/>
      <c r="AE1119" s="93"/>
      <c r="AF1119" s="93"/>
      <c r="AG1119" s="93"/>
      <c r="AH1119" s="93"/>
      <c r="AI1119" s="93"/>
      <c r="AJ1119" s="93"/>
      <c r="AK1119" s="93"/>
      <c r="AL1119" s="93"/>
      <c r="AM1119" s="93"/>
      <c r="AN1119" s="93"/>
      <c r="AO1119" s="93"/>
      <c r="AP1119" s="93"/>
      <c r="AQ1119" s="93"/>
      <c r="AR1119" s="93"/>
      <c r="AS1119" s="93"/>
      <c r="AT1119" s="93"/>
      <c r="AU1119" s="93"/>
      <c r="AV1119" s="93"/>
      <c r="AW1119" s="93"/>
      <c r="AX1119" s="93"/>
      <c r="AY1119" s="93"/>
      <c r="AZ1119" s="93"/>
      <c r="BA1119" s="93"/>
      <c r="BB1119" s="93"/>
      <c r="BC1119" s="93"/>
      <c r="BD1119" s="93"/>
      <c r="BE1119" s="93"/>
      <c r="BF1119" s="93"/>
      <c r="BG1119" s="93"/>
      <c r="BH1119" s="93"/>
      <c r="BI1119" s="93"/>
      <c r="BJ1119" s="93"/>
      <c r="BK1119" s="93"/>
      <c r="BL1119" s="93"/>
      <c r="BM1119" s="93"/>
      <c r="BN1119" s="93"/>
      <c r="BO1119" s="93"/>
      <c r="BP1119" s="93"/>
      <c r="BQ1119" s="93"/>
      <c r="BR1119" s="93"/>
      <c r="BS1119" s="93"/>
      <c r="BT1119" s="93"/>
      <c r="BU1119" s="93"/>
      <c r="BV1119" s="93"/>
      <c r="BW1119" s="93"/>
      <c r="BX1119" s="93"/>
      <c r="BY1119" s="93"/>
      <c r="BZ1119" s="93"/>
      <c r="CA1119" s="93"/>
      <c r="CB1119" s="93"/>
      <c r="CC1119" s="93"/>
      <c r="CD1119" s="93"/>
      <c r="CE1119" s="93"/>
      <c r="CF1119" s="93"/>
      <c r="CG1119" s="93"/>
      <c r="CH1119" s="93"/>
      <c r="CI1119" s="93"/>
      <c r="CJ1119" s="93"/>
      <c r="CK1119" s="93"/>
      <c r="CL1119" s="93"/>
      <c r="CM1119" s="93"/>
      <c r="CN1119" s="93"/>
      <c r="CO1119" s="93"/>
      <c r="CP1119" s="93"/>
      <c r="CQ1119" s="93"/>
      <c r="CR1119" s="93"/>
      <c r="CS1119" s="93"/>
      <c r="CT1119" s="93"/>
      <c r="CU1119" s="93"/>
      <c r="CV1119" s="93"/>
      <c r="CW1119" s="93"/>
      <c r="CX1119" s="93"/>
      <c r="CY1119" s="93"/>
      <c r="CZ1119" s="93"/>
      <c r="DA1119" s="93"/>
      <c r="DB1119" s="93"/>
      <c r="DC1119" s="93"/>
      <c r="DD1119" s="93"/>
      <c r="DE1119" s="93"/>
      <c r="DF1119" s="93"/>
      <c r="DG1119" s="93"/>
      <c r="DH1119" s="93"/>
      <c r="DI1119" s="93"/>
      <c r="DJ1119" s="93"/>
      <c r="DK1119" s="93"/>
      <c r="DL1119" s="93"/>
      <c r="DM1119" s="93"/>
      <c r="DN1119" s="93"/>
      <c r="DO1119" s="93"/>
      <c r="DP1119" s="93"/>
      <c r="DQ1119" s="93"/>
      <c r="DR1119" s="93"/>
      <c r="DS1119" s="93"/>
      <c r="DT1119" s="93"/>
      <c r="DU1119" s="1"/>
      <c r="DV1119" s="1"/>
    </row>
    <row r="1120" spans="1:126" s="4" customFormat="1">
      <c r="A1120" s="3"/>
      <c r="B1120" s="257" t="s">
        <v>130</v>
      </c>
      <c r="C1120" s="3"/>
      <c r="D1120" s="3"/>
      <c r="E1120" s="9" t="s">
        <v>26</v>
      </c>
      <c r="F1120" s="50"/>
      <c r="G1120" s="230"/>
      <c r="H1120" s="12" t="str">
        <f>B1120&amp;N1104</f>
        <v xml:space="preserve">Оплата - </v>
      </c>
      <c r="I1120" s="12"/>
      <c r="J1120" s="3"/>
      <c r="K1120" s="3"/>
      <c r="L1120" s="3"/>
      <c r="M1120" s="5"/>
      <c r="N1120" s="35" t="str">
        <f>Главная!$Y$8</f>
        <v>итого</v>
      </c>
      <c r="O1120" s="35"/>
      <c r="P1120" s="5"/>
      <c r="Q1120" s="35" t="s">
        <v>25</v>
      </c>
      <c r="R1120" s="35"/>
      <c r="S1120" s="35"/>
      <c r="T1120" s="35"/>
      <c r="U1120" s="35"/>
      <c r="V1120" s="35"/>
      <c r="W1120" s="37">
        <f>SUM($Y1120:$DU1120)</f>
        <v>0</v>
      </c>
      <c r="X1120" s="37"/>
      <c r="Y1120" s="45"/>
      <c r="Z1120" s="98"/>
      <c r="AA1120" s="99">
        <f t="shared" ref="AA1120:BF1120" si="2768">IF(AA$8="",0,IF(AA$1=1,SUMIFS(1116:1116,$1:$1,"&gt;="&amp;1,$1:$1,"&lt;="&amp;INT(-$T1118/30))+(-$T1118/30-INT(-$T1118/30))*SUMIFS(1116:1116,$1:$1,INT(-$T1118/30)+1),0)+(-$T1118/30-INT(-$T1118/30))*SUMIFS(1116:1116,$1:$1,AA$1+INT(-$T1118/30)+1)+(INT(-$T1118/30)+1+$T1118/30)*SUMIFS(1116:1116,$1:$1,AA$1+INT(-$T1118/30)))</f>
        <v>0</v>
      </c>
      <c r="AB1120" s="99">
        <f t="shared" si="2768"/>
        <v>0</v>
      </c>
      <c r="AC1120" s="99">
        <f t="shared" si="2768"/>
        <v>0</v>
      </c>
      <c r="AD1120" s="99">
        <f t="shared" si="2768"/>
        <v>0</v>
      </c>
      <c r="AE1120" s="99">
        <f t="shared" si="2768"/>
        <v>0</v>
      </c>
      <c r="AF1120" s="99">
        <f t="shared" si="2768"/>
        <v>0</v>
      </c>
      <c r="AG1120" s="99">
        <f t="shared" si="2768"/>
        <v>0</v>
      </c>
      <c r="AH1120" s="99">
        <f t="shared" si="2768"/>
        <v>0</v>
      </c>
      <c r="AI1120" s="99">
        <f t="shared" si="2768"/>
        <v>0</v>
      </c>
      <c r="AJ1120" s="99">
        <f t="shared" si="2768"/>
        <v>0</v>
      </c>
      <c r="AK1120" s="99">
        <f t="shared" si="2768"/>
        <v>0</v>
      </c>
      <c r="AL1120" s="99">
        <f t="shared" si="2768"/>
        <v>0</v>
      </c>
      <c r="AM1120" s="99">
        <f t="shared" si="2768"/>
        <v>0</v>
      </c>
      <c r="AN1120" s="99">
        <f t="shared" si="2768"/>
        <v>0</v>
      </c>
      <c r="AO1120" s="99">
        <f t="shared" si="2768"/>
        <v>0</v>
      </c>
      <c r="AP1120" s="99">
        <f t="shared" si="2768"/>
        <v>0</v>
      </c>
      <c r="AQ1120" s="99">
        <f t="shared" si="2768"/>
        <v>0</v>
      </c>
      <c r="AR1120" s="99">
        <f t="shared" si="2768"/>
        <v>0</v>
      </c>
      <c r="AS1120" s="99">
        <f t="shared" si="2768"/>
        <v>0</v>
      </c>
      <c r="AT1120" s="99">
        <f t="shared" si="2768"/>
        <v>0</v>
      </c>
      <c r="AU1120" s="99">
        <f t="shared" si="2768"/>
        <v>0</v>
      </c>
      <c r="AV1120" s="99">
        <f t="shared" si="2768"/>
        <v>0</v>
      </c>
      <c r="AW1120" s="99">
        <f t="shared" si="2768"/>
        <v>0</v>
      </c>
      <c r="AX1120" s="99">
        <f t="shared" si="2768"/>
        <v>0</v>
      </c>
      <c r="AY1120" s="99">
        <f t="shared" si="2768"/>
        <v>0</v>
      </c>
      <c r="AZ1120" s="99">
        <f t="shared" si="2768"/>
        <v>0</v>
      </c>
      <c r="BA1120" s="99">
        <f t="shared" si="2768"/>
        <v>0</v>
      </c>
      <c r="BB1120" s="99">
        <f t="shared" si="2768"/>
        <v>0</v>
      </c>
      <c r="BC1120" s="99">
        <f t="shared" si="2768"/>
        <v>0</v>
      </c>
      <c r="BD1120" s="99">
        <f t="shared" si="2768"/>
        <v>0</v>
      </c>
      <c r="BE1120" s="99">
        <f t="shared" si="2768"/>
        <v>0</v>
      </c>
      <c r="BF1120" s="99">
        <f t="shared" si="2768"/>
        <v>0</v>
      </c>
      <c r="BG1120" s="99">
        <f t="shared" ref="BG1120:CL1120" si="2769">IF(BG$8="",0,IF(BG$1=1,SUMIFS(1116:1116,$1:$1,"&gt;="&amp;1,$1:$1,"&lt;="&amp;INT(-$T1118/30))+(-$T1118/30-INT(-$T1118/30))*SUMIFS(1116:1116,$1:$1,INT(-$T1118/30)+1),0)+(-$T1118/30-INT(-$T1118/30))*SUMIFS(1116:1116,$1:$1,BG$1+INT(-$T1118/30)+1)+(INT(-$T1118/30)+1+$T1118/30)*SUMIFS(1116:1116,$1:$1,BG$1+INT(-$T1118/30)))</f>
        <v>0</v>
      </c>
      <c r="BH1120" s="99">
        <f t="shared" si="2769"/>
        <v>0</v>
      </c>
      <c r="BI1120" s="99">
        <f t="shared" si="2769"/>
        <v>0</v>
      </c>
      <c r="BJ1120" s="99">
        <f t="shared" si="2769"/>
        <v>0</v>
      </c>
      <c r="BK1120" s="99">
        <f t="shared" si="2769"/>
        <v>0</v>
      </c>
      <c r="BL1120" s="99">
        <f t="shared" si="2769"/>
        <v>0</v>
      </c>
      <c r="BM1120" s="99">
        <f t="shared" si="2769"/>
        <v>0</v>
      </c>
      <c r="BN1120" s="99">
        <f t="shared" si="2769"/>
        <v>0</v>
      </c>
      <c r="BO1120" s="99">
        <f t="shared" si="2769"/>
        <v>0</v>
      </c>
      <c r="BP1120" s="99">
        <f t="shared" si="2769"/>
        <v>0</v>
      </c>
      <c r="BQ1120" s="99">
        <f t="shared" si="2769"/>
        <v>0</v>
      </c>
      <c r="BR1120" s="99">
        <f t="shared" si="2769"/>
        <v>0</v>
      </c>
      <c r="BS1120" s="99">
        <f t="shared" si="2769"/>
        <v>0</v>
      </c>
      <c r="BT1120" s="99">
        <f t="shared" si="2769"/>
        <v>0</v>
      </c>
      <c r="BU1120" s="99">
        <f t="shared" si="2769"/>
        <v>0</v>
      </c>
      <c r="BV1120" s="99">
        <f t="shared" si="2769"/>
        <v>0</v>
      </c>
      <c r="BW1120" s="99">
        <f t="shared" si="2769"/>
        <v>0</v>
      </c>
      <c r="BX1120" s="99">
        <f t="shared" si="2769"/>
        <v>0</v>
      </c>
      <c r="BY1120" s="99">
        <f t="shared" si="2769"/>
        <v>0</v>
      </c>
      <c r="BZ1120" s="99">
        <f t="shared" si="2769"/>
        <v>0</v>
      </c>
      <c r="CA1120" s="99">
        <f t="shared" si="2769"/>
        <v>0</v>
      </c>
      <c r="CB1120" s="99">
        <f t="shared" si="2769"/>
        <v>0</v>
      </c>
      <c r="CC1120" s="99">
        <f t="shared" si="2769"/>
        <v>0</v>
      </c>
      <c r="CD1120" s="99">
        <f t="shared" si="2769"/>
        <v>0</v>
      </c>
      <c r="CE1120" s="99">
        <f t="shared" si="2769"/>
        <v>0</v>
      </c>
      <c r="CF1120" s="99">
        <f t="shared" si="2769"/>
        <v>0</v>
      </c>
      <c r="CG1120" s="99">
        <f t="shared" si="2769"/>
        <v>0</v>
      </c>
      <c r="CH1120" s="99">
        <f t="shared" si="2769"/>
        <v>0</v>
      </c>
      <c r="CI1120" s="99">
        <f t="shared" si="2769"/>
        <v>0</v>
      </c>
      <c r="CJ1120" s="99">
        <f t="shared" si="2769"/>
        <v>0</v>
      </c>
      <c r="CK1120" s="99">
        <f t="shared" si="2769"/>
        <v>0</v>
      </c>
      <c r="CL1120" s="99">
        <f t="shared" si="2769"/>
        <v>0</v>
      </c>
      <c r="CM1120" s="99">
        <f t="shared" ref="CM1120:DT1120" si="2770">IF(CM$8="",0,IF(CM$1=1,SUMIFS(1116:1116,$1:$1,"&gt;="&amp;1,$1:$1,"&lt;="&amp;INT(-$T1118/30))+(-$T1118/30-INT(-$T1118/30))*SUMIFS(1116:1116,$1:$1,INT(-$T1118/30)+1),0)+(-$T1118/30-INT(-$T1118/30))*SUMIFS(1116:1116,$1:$1,CM$1+INT(-$T1118/30)+1)+(INT(-$T1118/30)+1+$T1118/30)*SUMIFS(1116:1116,$1:$1,CM$1+INT(-$T1118/30)))</f>
        <v>0</v>
      </c>
      <c r="CN1120" s="99">
        <f t="shared" si="2770"/>
        <v>0</v>
      </c>
      <c r="CO1120" s="99">
        <f t="shared" si="2770"/>
        <v>0</v>
      </c>
      <c r="CP1120" s="99">
        <f t="shared" si="2770"/>
        <v>0</v>
      </c>
      <c r="CQ1120" s="99">
        <f t="shared" si="2770"/>
        <v>0</v>
      </c>
      <c r="CR1120" s="99">
        <f t="shared" si="2770"/>
        <v>0</v>
      </c>
      <c r="CS1120" s="99">
        <f t="shared" si="2770"/>
        <v>0</v>
      </c>
      <c r="CT1120" s="99">
        <f t="shared" si="2770"/>
        <v>0</v>
      </c>
      <c r="CU1120" s="99">
        <f t="shared" si="2770"/>
        <v>0</v>
      </c>
      <c r="CV1120" s="99">
        <f t="shared" si="2770"/>
        <v>0</v>
      </c>
      <c r="CW1120" s="99">
        <f t="shared" si="2770"/>
        <v>0</v>
      </c>
      <c r="CX1120" s="99">
        <f t="shared" si="2770"/>
        <v>0</v>
      </c>
      <c r="CY1120" s="99">
        <f t="shared" si="2770"/>
        <v>0</v>
      </c>
      <c r="CZ1120" s="99">
        <f t="shared" si="2770"/>
        <v>0</v>
      </c>
      <c r="DA1120" s="99">
        <f t="shared" si="2770"/>
        <v>0</v>
      </c>
      <c r="DB1120" s="99">
        <f t="shared" si="2770"/>
        <v>0</v>
      </c>
      <c r="DC1120" s="99">
        <f t="shared" si="2770"/>
        <v>0</v>
      </c>
      <c r="DD1120" s="99">
        <f t="shared" si="2770"/>
        <v>0</v>
      </c>
      <c r="DE1120" s="99">
        <f t="shared" si="2770"/>
        <v>0</v>
      </c>
      <c r="DF1120" s="99">
        <f t="shared" si="2770"/>
        <v>0</v>
      </c>
      <c r="DG1120" s="99">
        <f t="shared" si="2770"/>
        <v>0</v>
      </c>
      <c r="DH1120" s="99">
        <f t="shared" si="2770"/>
        <v>0</v>
      </c>
      <c r="DI1120" s="99">
        <f t="shared" si="2770"/>
        <v>0</v>
      </c>
      <c r="DJ1120" s="99">
        <f t="shared" si="2770"/>
        <v>0</v>
      </c>
      <c r="DK1120" s="99">
        <f t="shared" si="2770"/>
        <v>0</v>
      </c>
      <c r="DL1120" s="99">
        <f t="shared" si="2770"/>
        <v>0</v>
      </c>
      <c r="DM1120" s="99">
        <f t="shared" si="2770"/>
        <v>0</v>
      </c>
      <c r="DN1120" s="99">
        <f t="shared" si="2770"/>
        <v>0</v>
      </c>
      <c r="DO1120" s="99">
        <f t="shared" si="2770"/>
        <v>0</v>
      </c>
      <c r="DP1120" s="99">
        <f t="shared" si="2770"/>
        <v>0</v>
      </c>
      <c r="DQ1120" s="99">
        <f t="shared" si="2770"/>
        <v>0</v>
      </c>
      <c r="DR1120" s="99">
        <f t="shared" si="2770"/>
        <v>0</v>
      </c>
      <c r="DS1120" s="99">
        <f t="shared" si="2770"/>
        <v>0</v>
      </c>
      <c r="DT1120" s="99">
        <f t="shared" si="2770"/>
        <v>0</v>
      </c>
      <c r="DU1120" s="3"/>
      <c r="DV1120" s="3"/>
    </row>
    <row r="1121" spans="1:126" ht="4.2" customHeight="1">
      <c r="A1121" s="1"/>
      <c r="B1121" s="1"/>
      <c r="C1121" s="1"/>
      <c r="D1121" s="1"/>
      <c r="E1121" s="261"/>
      <c r="F1121" s="47"/>
      <c r="G1121" s="229"/>
      <c r="H1121" s="1"/>
      <c r="I1121" s="1"/>
      <c r="J1121" s="1"/>
      <c r="K1121" s="1"/>
      <c r="L1121" s="1"/>
      <c r="M1121" s="5"/>
      <c r="N1121" s="1"/>
      <c r="O1121" s="1"/>
      <c r="P1121" s="5"/>
      <c r="Q1121" s="1"/>
      <c r="R1121" s="1"/>
      <c r="S1121" s="5"/>
      <c r="T1121" s="7"/>
      <c r="U1121" s="23"/>
      <c r="V1121" s="1"/>
      <c r="W1121" s="11"/>
      <c r="X1121" s="10"/>
      <c r="Y1121" s="45"/>
      <c r="Z1121" s="92"/>
      <c r="AA1121" s="93"/>
      <c r="AB1121" s="93"/>
      <c r="AC1121" s="93"/>
      <c r="AD1121" s="93"/>
      <c r="AE1121" s="93"/>
      <c r="AF1121" s="93"/>
      <c r="AG1121" s="93"/>
      <c r="AH1121" s="93"/>
      <c r="AI1121" s="93"/>
      <c r="AJ1121" s="93"/>
      <c r="AK1121" s="93"/>
      <c r="AL1121" s="93"/>
      <c r="AM1121" s="93"/>
      <c r="AN1121" s="93"/>
      <c r="AO1121" s="93"/>
      <c r="AP1121" s="93"/>
      <c r="AQ1121" s="93"/>
      <c r="AR1121" s="93"/>
      <c r="AS1121" s="93"/>
      <c r="AT1121" s="93"/>
      <c r="AU1121" s="93"/>
      <c r="AV1121" s="93"/>
      <c r="AW1121" s="93"/>
      <c r="AX1121" s="93"/>
      <c r="AY1121" s="93"/>
      <c r="AZ1121" s="93"/>
      <c r="BA1121" s="93"/>
      <c r="BB1121" s="93"/>
      <c r="BC1121" s="93"/>
      <c r="BD1121" s="93"/>
      <c r="BE1121" s="93"/>
      <c r="BF1121" s="93"/>
      <c r="BG1121" s="93"/>
      <c r="BH1121" s="93"/>
      <c r="BI1121" s="93"/>
      <c r="BJ1121" s="93"/>
      <c r="BK1121" s="93"/>
      <c r="BL1121" s="93"/>
      <c r="BM1121" s="93"/>
      <c r="BN1121" s="93"/>
      <c r="BO1121" s="93"/>
      <c r="BP1121" s="93"/>
      <c r="BQ1121" s="93"/>
      <c r="BR1121" s="93"/>
      <c r="BS1121" s="93"/>
      <c r="BT1121" s="93"/>
      <c r="BU1121" s="93"/>
      <c r="BV1121" s="93"/>
      <c r="BW1121" s="93"/>
      <c r="BX1121" s="93"/>
      <c r="BY1121" s="93"/>
      <c r="BZ1121" s="93"/>
      <c r="CA1121" s="93"/>
      <c r="CB1121" s="93"/>
      <c r="CC1121" s="93"/>
      <c r="CD1121" s="93"/>
      <c r="CE1121" s="93"/>
      <c r="CF1121" s="93"/>
      <c r="CG1121" s="93"/>
      <c r="CH1121" s="93"/>
      <c r="CI1121" s="93"/>
      <c r="CJ1121" s="93"/>
      <c r="CK1121" s="93"/>
      <c r="CL1121" s="93"/>
      <c r="CM1121" s="93"/>
      <c r="CN1121" s="93"/>
      <c r="CO1121" s="93"/>
      <c r="CP1121" s="93"/>
      <c r="CQ1121" s="93"/>
      <c r="CR1121" s="93"/>
      <c r="CS1121" s="93"/>
      <c r="CT1121" s="93"/>
      <c r="CU1121" s="93"/>
      <c r="CV1121" s="93"/>
      <c r="CW1121" s="93"/>
      <c r="CX1121" s="93"/>
      <c r="CY1121" s="93"/>
      <c r="CZ1121" s="93"/>
      <c r="DA1121" s="93"/>
      <c r="DB1121" s="93"/>
      <c r="DC1121" s="93"/>
      <c r="DD1121" s="93"/>
      <c r="DE1121" s="93"/>
      <c r="DF1121" s="93"/>
      <c r="DG1121" s="93"/>
      <c r="DH1121" s="93"/>
      <c r="DI1121" s="93"/>
      <c r="DJ1121" s="93"/>
      <c r="DK1121" s="93"/>
      <c r="DL1121" s="93"/>
      <c r="DM1121" s="93"/>
      <c r="DN1121" s="93"/>
      <c r="DO1121" s="93"/>
      <c r="DP1121" s="93"/>
      <c r="DQ1121" s="93"/>
      <c r="DR1121" s="93"/>
      <c r="DS1121" s="93"/>
      <c r="DT1121" s="93"/>
      <c r="DU1121" s="1"/>
      <c r="DV1121" s="1"/>
    </row>
    <row r="1122" spans="1:126" ht="4.2" customHeight="1">
      <c r="A1122" s="1"/>
      <c r="B1122" s="1"/>
      <c r="C1122" s="1"/>
      <c r="D1122" s="1"/>
      <c r="E1122" s="378"/>
      <c r="F1122" s="378"/>
      <c r="G1122" s="378"/>
      <c r="H1122" s="378"/>
      <c r="I1122" s="378"/>
      <c r="J1122" s="378"/>
      <c r="K1122" s="378"/>
      <c r="L1122" s="378"/>
      <c r="M1122" s="379"/>
      <c r="N1122" s="378"/>
      <c r="O1122" s="378"/>
      <c r="P1122" s="379"/>
      <c r="Q1122" s="378"/>
      <c r="R1122" s="1"/>
      <c r="S1122" s="5"/>
      <c r="T1122" s="7"/>
      <c r="U1122" s="23"/>
      <c r="V1122" s="1"/>
      <c r="W1122" s="380"/>
      <c r="X1122" s="10"/>
      <c r="Y1122" s="45"/>
      <c r="Z1122" s="92"/>
      <c r="AA1122" s="381"/>
      <c r="AB1122" s="381"/>
      <c r="AC1122" s="381"/>
      <c r="AD1122" s="381"/>
      <c r="AE1122" s="381"/>
      <c r="AF1122" s="381"/>
      <c r="AG1122" s="381"/>
      <c r="AH1122" s="381"/>
      <c r="AI1122" s="381"/>
      <c r="AJ1122" s="381"/>
      <c r="AK1122" s="381"/>
      <c r="AL1122" s="381"/>
      <c r="AM1122" s="381"/>
      <c r="AN1122" s="381"/>
      <c r="AO1122" s="381"/>
      <c r="AP1122" s="381"/>
      <c r="AQ1122" s="381"/>
      <c r="AR1122" s="381"/>
      <c r="AS1122" s="381"/>
      <c r="AT1122" s="381"/>
      <c r="AU1122" s="381"/>
      <c r="AV1122" s="381"/>
      <c r="AW1122" s="381"/>
      <c r="AX1122" s="381"/>
      <c r="AY1122" s="381"/>
      <c r="AZ1122" s="381"/>
      <c r="BA1122" s="381"/>
      <c r="BB1122" s="381"/>
      <c r="BC1122" s="381"/>
      <c r="BD1122" s="381"/>
      <c r="BE1122" s="381"/>
      <c r="BF1122" s="381"/>
      <c r="BG1122" s="381"/>
      <c r="BH1122" s="381"/>
      <c r="BI1122" s="381"/>
      <c r="BJ1122" s="381"/>
      <c r="BK1122" s="381"/>
      <c r="BL1122" s="381"/>
      <c r="BM1122" s="381"/>
      <c r="BN1122" s="381"/>
      <c r="BO1122" s="381"/>
      <c r="BP1122" s="381"/>
      <c r="BQ1122" s="381"/>
      <c r="BR1122" s="381"/>
      <c r="BS1122" s="381"/>
      <c r="BT1122" s="381"/>
      <c r="BU1122" s="381"/>
      <c r="BV1122" s="381"/>
      <c r="BW1122" s="381"/>
      <c r="BX1122" s="381"/>
      <c r="BY1122" s="381"/>
      <c r="BZ1122" s="381"/>
      <c r="CA1122" s="381"/>
      <c r="CB1122" s="381"/>
      <c r="CC1122" s="381"/>
      <c r="CD1122" s="381"/>
      <c r="CE1122" s="381"/>
      <c r="CF1122" s="381"/>
      <c r="CG1122" s="381"/>
      <c r="CH1122" s="381"/>
      <c r="CI1122" s="381"/>
      <c r="CJ1122" s="381"/>
      <c r="CK1122" s="381"/>
      <c r="CL1122" s="381"/>
      <c r="CM1122" s="381"/>
      <c r="CN1122" s="381"/>
      <c r="CO1122" s="381"/>
      <c r="CP1122" s="381"/>
      <c r="CQ1122" s="381"/>
      <c r="CR1122" s="381"/>
      <c r="CS1122" s="381"/>
      <c r="CT1122" s="381"/>
      <c r="CU1122" s="381"/>
      <c r="CV1122" s="381"/>
      <c r="CW1122" s="381"/>
      <c r="CX1122" s="381"/>
      <c r="CY1122" s="381"/>
      <c r="CZ1122" s="381"/>
      <c r="DA1122" s="381"/>
      <c r="DB1122" s="381"/>
      <c r="DC1122" s="381"/>
      <c r="DD1122" s="381"/>
      <c r="DE1122" s="381"/>
      <c r="DF1122" s="381"/>
      <c r="DG1122" s="381"/>
      <c r="DH1122" s="381"/>
      <c r="DI1122" s="381"/>
      <c r="DJ1122" s="381"/>
      <c r="DK1122" s="381"/>
      <c r="DL1122" s="381"/>
      <c r="DM1122" s="381"/>
      <c r="DN1122" s="381"/>
      <c r="DO1122" s="381"/>
      <c r="DP1122" s="381"/>
      <c r="DQ1122" s="381"/>
      <c r="DR1122" s="381"/>
      <c r="DS1122" s="381"/>
      <c r="DT1122" s="381"/>
      <c r="DU1122" s="1"/>
      <c r="DV1122" s="1"/>
    </row>
    <row r="1123" spans="1:126" ht="7.2" customHeight="1">
      <c r="A1123" s="1"/>
      <c r="B1123" s="1"/>
      <c r="C1123" s="1"/>
      <c r="D1123" s="1"/>
      <c r="E1123" s="261"/>
      <c r="F1123" s="47"/>
      <c r="G1123" s="229"/>
      <c r="H1123" s="1"/>
      <c r="I1123" s="1"/>
      <c r="J1123" s="1"/>
      <c r="K1123" s="1"/>
      <c r="L1123" s="1"/>
      <c r="M1123" s="5"/>
      <c r="N1123" s="1"/>
      <c r="O1123" s="1"/>
      <c r="P1123" s="5"/>
      <c r="Q1123" s="1"/>
      <c r="R1123" s="1"/>
      <c r="S1123" s="5"/>
      <c r="T1123" s="7"/>
      <c r="U1123" s="23"/>
      <c r="V1123" s="1"/>
      <c r="W1123" s="11"/>
      <c r="X1123" s="10"/>
      <c r="Y1123" s="45"/>
      <c r="Z1123" s="92"/>
      <c r="AA1123" s="93"/>
      <c r="AB1123" s="93"/>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c r="BG1123" s="93"/>
      <c r="BH1123" s="93"/>
      <c r="BI1123" s="93"/>
      <c r="BJ1123" s="93"/>
      <c r="BK1123" s="93"/>
      <c r="BL1123" s="93"/>
      <c r="BM1123" s="93"/>
      <c r="BN1123" s="93"/>
      <c r="BO1123" s="93"/>
      <c r="BP1123" s="93"/>
      <c r="BQ1123" s="93"/>
      <c r="BR1123" s="93"/>
      <c r="BS1123" s="93"/>
      <c r="BT1123" s="93"/>
      <c r="BU1123" s="93"/>
      <c r="BV1123" s="93"/>
      <c r="BW1123" s="93"/>
      <c r="BX1123" s="93"/>
      <c r="BY1123" s="93"/>
      <c r="BZ1123" s="93"/>
      <c r="CA1123" s="93"/>
      <c r="CB1123" s="93"/>
      <c r="CC1123" s="93"/>
      <c r="CD1123" s="93"/>
      <c r="CE1123" s="93"/>
      <c r="CF1123" s="93"/>
      <c r="CG1123" s="93"/>
      <c r="CH1123" s="93"/>
      <c r="CI1123" s="93"/>
      <c r="CJ1123" s="93"/>
      <c r="CK1123" s="93"/>
      <c r="CL1123" s="93"/>
      <c r="CM1123" s="93"/>
      <c r="CN1123" s="93"/>
      <c r="CO1123" s="93"/>
      <c r="CP1123" s="93"/>
      <c r="CQ1123" s="93"/>
      <c r="CR1123" s="93"/>
      <c r="CS1123" s="93"/>
      <c r="CT1123" s="93"/>
      <c r="CU1123" s="93"/>
      <c r="CV1123" s="93"/>
      <c r="CW1123" s="93"/>
      <c r="CX1123" s="93"/>
      <c r="CY1123" s="93"/>
      <c r="CZ1123" s="93"/>
      <c r="DA1123" s="93"/>
      <c r="DB1123" s="93"/>
      <c r="DC1123" s="93"/>
      <c r="DD1123" s="93"/>
      <c r="DE1123" s="93"/>
      <c r="DF1123" s="93"/>
      <c r="DG1123" s="93"/>
      <c r="DH1123" s="93"/>
      <c r="DI1123" s="93"/>
      <c r="DJ1123" s="93"/>
      <c r="DK1123" s="93"/>
      <c r="DL1123" s="93"/>
      <c r="DM1123" s="93"/>
      <c r="DN1123" s="93"/>
      <c r="DO1123" s="93"/>
      <c r="DP1123" s="93"/>
      <c r="DQ1123" s="93"/>
      <c r="DR1123" s="93"/>
      <c r="DS1123" s="93"/>
      <c r="DT1123" s="93"/>
      <c r="DU1123" s="1"/>
      <c r="DV1123" s="1"/>
    </row>
    <row r="1124" spans="1:126" ht="12.6" thickBot="1">
      <c r="A1124" s="1"/>
      <c r="B1124" s="242" t="s">
        <v>124</v>
      </c>
      <c r="C1124" s="197"/>
      <c r="D1124" s="196"/>
      <c r="E1124" s="261"/>
      <c r="F1124" s="47"/>
      <c r="G1124" s="383"/>
      <c r="H1124" s="384"/>
      <c r="I1124" s="385" t="str">
        <f>$I$1044</f>
        <v>общий пост. расход, укажите сумму в месяц с ндс</v>
      </c>
      <c r="J1124" s="384"/>
      <c r="K1124" s="384"/>
      <c r="L1124" s="384"/>
      <c r="M1124" s="607" t="s">
        <v>6</v>
      </c>
      <c r="N1124" s="608"/>
      <c r="O1124" s="1"/>
      <c r="P1124" s="5"/>
      <c r="Q1124" s="1" t="s">
        <v>25</v>
      </c>
      <c r="R1124" s="1"/>
      <c r="S1124" s="5" t="s">
        <v>6</v>
      </c>
      <c r="T1124" s="202"/>
      <c r="U1124" s="23"/>
      <c r="V1124" s="1"/>
      <c r="W1124" s="11"/>
      <c r="X1124" s="10"/>
      <c r="Y1124" s="45"/>
      <c r="Z1124" s="92"/>
      <c r="AA1124" s="580" t="str">
        <f>IF(AA1126=1,"1-ый мес. расхода","")</f>
        <v/>
      </c>
      <c r="AB1124" s="580" t="str">
        <f t="shared" ref="AB1124:CM1124" si="2771">IF(AB1126=1,"1-ый мес. расхода","")</f>
        <v/>
      </c>
      <c r="AC1124" s="580" t="str">
        <f t="shared" si="2771"/>
        <v/>
      </c>
      <c r="AD1124" s="580" t="str">
        <f t="shared" si="2771"/>
        <v/>
      </c>
      <c r="AE1124" s="580" t="str">
        <f t="shared" si="2771"/>
        <v/>
      </c>
      <c r="AF1124" s="580" t="str">
        <f t="shared" si="2771"/>
        <v/>
      </c>
      <c r="AG1124" s="580" t="str">
        <f t="shared" si="2771"/>
        <v/>
      </c>
      <c r="AH1124" s="580" t="str">
        <f t="shared" si="2771"/>
        <v/>
      </c>
      <c r="AI1124" s="580" t="str">
        <f t="shared" si="2771"/>
        <v/>
      </c>
      <c r="AJ1124" s="580" t="str">
        <f t="shared" si="2771"/>
        <v/>
      </c>
      <c r="AK1124" s="580" t="str">
        <f t="shared" si="2771"/>
        <v/>
      </c>
      <c r="AL1124" s="580" t="str">
        <f t="shared" si="2771"/>
        <v/>
      </c>
      <c r="AM1124" s="580" t="str">
        <f t="shared" si="2771"/>
        <v/>
      </c>
      <c r="AN1124" s="580" t="str">
        <f t="shared" si="2771"/>
        <v/>
      </c>
      <c r="AO1124" s="580" t="str">
        <f t="shared" si="2771"/>
        <v/>
      </c>
      <c r="AP1124" s="580" t="str">
        <f t="shared" si="2771"/>
        <v/>
      </c>
      <c r="AQ1124" s="580" t="str">
        <f t="shared" si="2771"/>
        <v/>
      </c>
      <c r="AR1124" s="580" t="str">
        <f t="shared" si="2771"/>
        <v/>
      </c>
      <c r="AS1124" s="580" t="str">
        <f t="shared" si="2771"/>
        <v/>
      </c>
      <c r="AT1124" s="580" t="str">
        <f t="shared" si="2771"/>
        <v/>
      </c>
      <c r="AU1124" s="580" t="str">
        <f t="shared" si="2771"/>
        <v/>
      </c>
      <c r="AV1124" s="580" t="str">
        <f t="shared" si="2771"/>
        <v/>
      </c>
      <c r="AW1124" s="580" t="str">
        <f t="shared" si="2771"/>
        <v/>
      </c>
      <c r="AX1124" s="580" t="str">
        <f t="shared" si="2771"/>
        <v/>
      </c>
      <c r="AY1124" s="580" t="str">
        <f t="shared" si="2771"/>
        <v/>
      </c>
      <c r="AZ1124" s="580" t="str">
        <f t="shared" si="2771"/>
        <v/>
      </c>
      <c r="BA1124" s="580" t="str">
        <f t="shared" si="2771"/>
        <v/>
      </c>
      <c r="BB1124" s="580" t="str">
        <f t="shared" si="2771"/>
        <v/>
      </c>
      <c r="BC1124" s="580" t="str">
        <f t="shared" si="2771"/>
        <v/>
      </c>
      <c r="BD1124" s="580" t="str">
        <f t="shared" si="2771"/>
        <v/>
      </c>
      <c r="BE1124" s="580" t="str">
        <f t="shared" si="2771"/>
        <v/>
      </c>
      <c r="BF1124" s="580" t="str">
        <f t="shared" si="2771"/>
        <v/>
      </c>
      <c r="BG1124" s="580" t="str">
        <f t="shared" si="2771"/>
        <v/>
      </c>
      <c r="BH1124" s="580" t="str">
        <f t="shared" si="2771"/>
        <v/>
      </c>
      <c r="BI1124" s="580" t="str">
        <f t="shared" si="2771"/>
        <v/>
      </c>
      <c r="BJ1124" s="580" t="str">
        <f t="shared" si="2771"/>
        <v/>
      </c>
      <c r="BK1124" s="580" t="str">
        <f t="shared" si="2771"/>
        <v/>
      </c>
      <c r="BL1124" s="580" t="str">
        <f t="shared" si="2771"/>
        <v/>
      </c>
      <c r="BM1124" s="580" t="str">
        <f t="shared" si="2771"/>
        <v/>
      </c>
      <c r="BN1124" s="580" t="str">
        <f t="shared" si="2771"/>
        <v/>
      </c>
      <c r="BO1124" s="580" t="str">
        <f t="shared" si="2771"/>
        <v/>
      </c>
      <c r="BP1124" s="580" t="str">
        <f t="shared" si="2771"/>
        <v/>
      </c>
      <c r="BQ1124" s="580" t="str">
        <f t="shared" si="2771"/>
        <v/>
      </c>
      <c r="BR1124" s="580" t="str">
        <f t="shared" si="2771"/>
        <v/>
      </c>
      <c r="BS1124" s="580" t="str">
        <f t="shared" si="2771"/>
        <v/>
      </c>
      <c r="BT1124" s="580" t="str">
        <f t="shared" si="2771"/>
        <v/>
      </c>
      <c r="BU1124" s="580" t="str">
        <f t="shared" si="2771"/>
        <v/>
      </c>
      <c r="BV1124" s="580" t="str">
        <f t="shared" si="2771"/>
        <v/>
      </c>
      <c r="BW1124" s="580" t="str">
        <f t="shared" si="2771"/>
        <v/>
      </c>
      <c r="BX1124" s="580" t="str">
        <f t="shared" si="2771"/>
        <v/>
      </c>
      <c r="BY1124" s="580" t="str">
        <f t="shared" si="2771"/>
        <v/>
      </c>
      <c r="BZ1124" s="580" t="str">
        <f t="shared" si="2771"/>
        <v/>
      </c>
      <c r="CA1124" s="580" t="str">
        <f t="shared" si="2771"/>
        <v/>
      </c>
      <c r="CB1124" s="580" t="str">
        <f t="shared" si="2771"/>
        <v/>
      </c>
      <c r="CC1124" s="580" t="str">
        <f t="shared" si="2771"/>
        <v/>
      </c>
      <c r="CD1124" s="580" t="str">
        <f t="shared" si="2771"/>
        <v/>
      </c>
      <c r="CE1124" s="580" t="str">
        <f t="shared" si="2771"/>
        <v/>
      </c>
      <c r="CF1124" s="580" t="str">
        <f t="shared" si="2771"/>
        <v/>
      </c>
      <c r="CG1124" s="580" t="str">
        <f t="shared" si="2771"/>
        <v/>
      </c>
      <c r="CH1124" s="580" t="str">
        <f t="shared" si="2771"/>
        <v/>
      </c>
      <c r="CI1124" s="580" t="str">
        <f t="shared" si="2771"/>
        <v/>
      </c>
      <c r="CJ1124" s="580" t="str">
        <f t="shared" si="2771"/>
        <v/>
      </c>
      <c r="CK1124" s="580" t="str">
        <f t="shared" si="2771"/>
        <v/>
      </c>
      <c r="CL1124" s="580" t="str">
        <f t="shared" si="2771"/>
        <v/>
      </c>
      <c r="CM1124" s="580" t="str">
        <f t="shared" si="2771"/>
        <v/>
      </c>
      <c r="CN1124" s="580" t="str">
        <f t="shared" ref="CN1124:DT1124" si="2772">IF(CN1126=1,"1-ый мес. расхода","")</f>
        <v/>
      </c>
      <c r="CO1124" s="580" t="str">
        <f t="shared" si="2772"/>
        <v/>
      </c>
      <c r="CP1124" s="580" t="str">
        <f t="shared" si="2772"/>
        <v/>
      </c>
      <c r="CQ1124" s="580" t="str">
        <f t="shared" si="2772"/>
        <v/>
      </c>
      <c r="CR1124" s="580" t="str">
        <f t="shared" si="2772"/>
        <v/>
      </c>
      <c r="CS1124" s="580" t="str">
        <f t="shared" si="2772"/>
        <v/>
      </c>
      <c r="CT1124" s="580" t="str">
        <f t="shared" si="2772"/>
        <v/>
      </c>
      <c r="CU1124" s="580" t="str">
        <f t="shared" si="2772"/>
        <v/>
      </c>
      <c r="CV1124" s="580" t="str">
        <f t="shared" si="2772"/>
        <v/>
      </c>
      <c r="CW1124" s="580" t="str">
        <f t="shared" si="2772"/>
        <v/>
      </c>
      <c r="CX1124" s="580" t="str">
        <f t="shared" si="2772"/>
        <v/>
      </c>
      <c r="CY1124" s="580" t="str">
        <f t="shared" si="2772"/>
        <v/>
      </c>
      <c r="CZ1124" s="580" t="str">
        <f t="shared" si="2772"/>
        <v/>
      </c>
      <c r="DA1124" s="580" t="str">
        <f t="shared" si="2772"/>
        <v/>
      </c>
      <c r="DB1124" s="580" t="str">
        <f t="shared" si="2772"/>
        <v/>
      </c>
      <c r="DC1124" s="580" t="str">
        <f t="shared" si="2772"/>
        <v/>
      </c>
      <c r="DD1124" s="580" t="str">
        <f t="shared" si="2772"/>
        <v/>
      </c>
      <c r="DE1124" s="580" t="str">
        <f t="shared" si="2772"/>
        <v/>
      </c>
      <c r="DF1124" s="580" t="str">
        <f t="shared" si="2772"/>
        <v/>
      </c>
      <c r="DG1124" s="580" t="str">
        <f t="shared" si="2772"/>
        <v/>
      </c>
      <c r="DH1124" s="580" t="str">
        <f t="shared" si="2772"/>
        <v/>
      </c>
      <c r="DI1124" s="580" t="str">
        <f t="shared" si="2772"/>
        <v/>
      </c>
      <c r="DJ1124" s="580" t="str">
        <f t="shared" si="2772"/>
        <v/>
      </c>
      <c r="DK1124" s="580" t="str">
        <f t="shared" si="2772"/>
        <v/>
      </c>
      <c r="DL1124" s="580" t="str">
        <f t="shared" si="2772"/>
        <v/>
      </c>
      <c r="DM1124" s="580" t="str">
        <f t="shared" si="2772"/>
        <v/>
      </c>
      <c r="DN1124" s="580" t="str">
        <f t="shared" si="2772"/>
        <v/>
      </c>
      <c r="DO1124" s="580" t="str">
        <f t="shared" si="2772"/>
        <v/>
      </c>
      <c r="DP1124" s="580" t="str">
        <f t="shared" si="2772"/>
        <v/>
      </c>
      <c r="DQ1124" s="580" t="str">
        <f t="shared" si="2772"/>
        <v/>
      </c>
      <c r="DR1124" s="580" t="str">
        <f t="shared" si="2772"/>
        <v/>
      </c>
      <c r="DS1124" s="580" t="str">
        <f t="shared" si="2772"/>
        <v/>
      </c>
      <c r="DT1124" s="580" t="str">
        <f t="shared" si="2772"/>
        <v/>
      </c>
      <c r="DU1124" s="1"/>
      <c r="DV1124" s="1"/>
    </row>
    <row r="1125" spans="1:126" ht="4.2" customHeight="1" thickTop="1">
      <c r="A1125" s="1"/>
      <c r="B1125" s="1"/>
      <c r="C1125" s="1"/>
      <c r="D1125" s="1"/>
      <c r="E1125" s="261"/>
      <c r="F1125" s="47"/>
      <c r="G1125" s="382"/>
      <c r="H1125" s="378"/>
      <c r="I1125" s="378"/>
      <c r="J1125" s="378"/>
      <c r="K1125" s="378"/>
      <c r="L1125" s="378"/>
      <c r="M1125" s="379"/>
      <c r="N1125" s="387"/>
      <c r="O1125" s="1"/>
      <c r="P1125" s="5"/>
      <c r="Q1125" s="1"/>
      <c r="R1125" s="1"/>
      <c r="S1125" s="5"/>
      <c r="T1125" s="7"/>
      <c r="U1125" s="23"/>
      <c r="V1125" s="1"/>
      <c r="W1125" s="11"/>
      <c r="X1125" s="10"/>
      <c r="Y1125" s="45"/>
      <c r="Z1125" s="92"/>
      <c r="AA1125" s="93"/>
      <c r="AB1125" s="93"/>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3"/>
      <c r="AZ1125" s="93"/>
      <c r="BA1125" s="93"/>
      <c r="BB1125" s="93"/>
      <c r="BC1125" s="93"/>
      <c r="BD1125" s="93"/>
      <c r="BE1125" s="93"/>
      <c r="BF1125" s="93"/>
      <c r="BG1125" s="93"/>
      <c r="BH1125" s="93"/>
      <c r="BI1125" s="93"/>
      <c r="BJ1125" s="93"/>
      <c r="BK1125" s="93"/>
      <c r="BL1125" s="93"/>
      <c r="BM1125" s="93"/>
      <c r="BN1125" s="93"/>
      <c r="BO1125" s="93"/>
      <c r="BP1125" s="93"/>
      <c r="BQ1125" s="93"/>
      <c r="BR1125" s="93"/>
      <c r="BS1125" s="93"/>
      <c r="BT1125" s="93"/>
      <c r="BU1125" s="93"/>
      <c r="BV1125" s="93"/>
      <c r="BW1125" s="93"/>
      <c r="BX1125" s="93"/>
      <c r="BY1125" s="93"/>
      <c r="BZ1125" s="93"/>
      <c r="CA1125" s="93"/>
      <c r="CB1125" s="93"/>
      <c r="CC1125" s="93"/>
      <c r="CD1125" s="93"/>
      <c r="CE1125" s="93"/>
      <c r="CF1125" s="93"/>
      <c r="CG1125" s="93"/>
      <c r="CH1125" s="93"/>
      <c r="CI1125" s="93"/>
      <c r="CJ1125" s="93"/>
      <c r="CK1125" s="93"/>
      <c r="CL1125" s="93"/>
      <c r="CM1125" s="93"/>
      <c r="CN1125" s="93"/>
      <c r="CO1125" s="93"/>
      <c r="CP1125" s="93"/>
      <c r="CQ1125" s="93"/>
      <c r="CR1125" s="93"/>
      <c r="CS1125" s="93"/>
      <c r="CT1125" s="93"/>
      <c r="CU1125" s="93"/>
      <c r="CV1125" s="93"/>
      <c r="CW1125" s="93"/>
      <c r="CX1125" s="93"/>
      <c r="CY1125" s="93"/>
      <c r="CZ1125" s="93"/>
      <c r="DA1125" s="93"/>
      <c r="DB1125" s="93"/>
      <c r="DC1125" s="93"/>
      <c r="DD1125" s="93"/>
      <c r="DE1125" s="93"/>
      <c r="DF1125" s="93"/>
      <c r="DG1125" s="93"/>
      <c r="DH1125" s="93"/>
      <c r="DI1125" s="93"/>
      <c r="DJ1125" s="93"/>
      <c r="DK1125" s="93"/>
      <c r="DL1125" s="93"/>
      <c r="DM1125" s="93"/>
      <c r="DN1125" s="93"/>
      <c r="DO1125" s="93"/>
      <c r="DP1125" s="93"/>
      <c r="DQ1125" s="93"/>
      <c r="DR1125" s="93"/>
      <c r="DS1125" s="93"/>
      <c r="DT1125" s="93"/>
      <c r="DU1125" s="1"/>
      <c r="DV1125" s="1"/>
    </row>
    <row r="1126" spans="1:126" s="22" customFormat="1">
      <c r="A1126" s="18"/>
      <c r="B1126" s="5"/>
      <c r="C1126" s="33" t="str">
        <f>$C$220</f>
        <v>месяц старта расхода</v>
      </c>
      <c r="D1126" s="196"/>
      <c r="E1126" s="267"/>
      <c r="F1126" s="51"/>
      <c r="G1126" s="230"/>
      <c r="H1126" s="18"/>
      <c r="I1126" s="18"/>
      <c r="J1126" s="5" t="s">
        <v>6</v>
      </c>
      <c r="K1126" s="578"/>
      <c r="L1126" s="23" t="s">
        <v>7</v>
      </c>
      <c r="M1126" s="19"/>
      <c r="N1126" s="196" t="s">
        <v>140</v>
      </c>
      <c r="O1126" s="18"/>
      <c r="P1126" s="19"/>
      <c r="Q1126" s="18" t="s">
        <v>12</v>
      </c>
      <c r="R1126" s="18"/>
      <c r="S1126" s="19" t="s">
        <v>6</v>
      </c>
      <c r="T1126" s="204"/>
      <c r="U1126" s="25" t="s">
        <v>7</v>
      </c>
      <c r="V1126" s="18"/>
      <c r="W1126" s="20"/>
      <c r="X1126" s="21"/>
      <c r="Y1126" s="46"/>
      <c r="Z1126" s="95"/>
      <c r="AA1126" s="581" t="str">
        <f>IF(AA1128="","",IF(AND(Z1128="",AA1128&lt;&gt;""),1,Z1126+1))</f>
        <v/>
      </c>
      <c r="AB1126" s="581" t="str">
        <f t="shared" ref="AB1126:CM1126" si="2773">IF(AB1128="","",IF(AND(AA1128="",AB1128&lt;&gt;""),1,AA1126+1))</f>
        <v/>
      </c>
      <c r="AC1126" s="581" t="str">
        <f t="shared" si="2773"/>
        <v/>
      </c>
      <c r="AD1126" s="581" t="str">
        <f t="shared" si="2773"/>
        <v/>
      </c>
      <c r="AE1126" s="581" t="str">
        <f t="shared" si="2773"/>
        <v/>
      </c>
      <c r="AF1126" s="581" t="str">
        <f t="shared" si="2773"/>
        <v/>
      </c>
      <c r="AG1126" s="581" t="str">
        <f t="shared" si="2773"/>
        <v/>
      </c>
      <c r="AH1126" s="581" t="str">
        <f t="shared" si="2773"/>
        <v/>
      </c>
      <c r="AI1126" s="581" t="str">
        <f t="shared" si="2773"/>
        <v/>
      </c>
      <c r="AJ1126" s="581" t="str">
        <f t="shared" si="2773"/>
        <v/>
      </c>
      <c r="AK1126" s="581" t="str">
        <f t="shared" si="2773"/>
        <v/>
      </c>
      <c r="AL1126" s="581" t="str">
        <f t="shared" si="2773"/>
        <v/>
      </c>
      <c r="AM1126" s="581" t="str">
        <f t="shared" si="2773"/>
        <v/>
      </c>
      <c r="AN1126" s="581" t="str">
        <f t="shared" si="2773"/>
        <v/>
      </c>
      <c r="AO1126" s="581" t="str">
        <f t="shared" si="2773"/>
        <v/>
      </c>
      <c r="AP1126" s="581" t="str">
        <f t="shared" si="2773"/>
        <v/>
      </c>
      <c r="AQ1126" s="581" t="str">
        <f t="shared" si="2773"/>
        <v/>
      </c>
      <c r="AR1126" s="581" t="str">
        <f t="shared" si="2773"/>
        <v/>
      </c>
      <c r="AS1126" s="581" t="str">
        <f t="shared" si="2773"/>
        <v/>
      </c>
      <c r="AT1126" s="581" t="str">
        <f t="shared" si="2773"/>
        <v/>
      </c>
      <c r="AU1126" s="581" t="str">
        <f t="shared" si="2773"/>
        <v/>
      </c>
      <c r="AV1126" s="581" t="str">
        <f t="shared" si="2773"/>
        <v/>
      </c>
      <c r="AW1126" s="581" t="str">
        <f t="shared" si="2773"/>
        <v/>
      </c>
      <c r="AX1126" s="581" t="str">
        <f t="shared" si="2773"/>
        <v/>
      </c>
      <c r="AY1126" s="581" t="str">
        <f t="shared" si="2773"/>
        <v/>
      </c>
      <c r="AZ1126" s="581" t="str">
        <f t="shared" si="2773"/>
        <v/>
      </c>
      <c r="BA1126" s="581" t="str">
        <f t="shared" si="2773"/>
        <v/>
      </c>
      <c r="BB1126" s="581" t="str">
        <f t="shared" si="2773"/>
        <v/>
      </c>
      <c r="BC1126" s="581" t="str">
        <f t="shared" si="2773"/>
        <v/>
      </c>
      <c r="BD1126" s="581" t="str">
        <f t="shared" si="2773"/>
        <v/>
      </c>
      <c r="BE1126" s="581" t="str">
        <f t="shared" si="2773"/>
        <v/>
      </c>
      <c r="BF1126" s="581" t="str">
        <f t="shared" si="2773"/>
        <v/>
      </c>
      <c r="BG1126" s="581" t="str">
        <f t="shared" si="2773"/>
        <v/>
      </c>
      <c r="BH1126" s="581" t="str">
        <f t="shared" si="2773"/>
        <v/>
      </c>
      <c r="BI1126" s="581" t="str">
        <f t="shared" si="2773"/>
        <v/>
      </c>
      <c r="BJ1126" s="581" t="str">
        <f t="shared" si="2773"/>
        <v/>
      </c>
      <c r="BK1126" s="581" t="str">
        <f t="shared" si="2773"/>
        <v/>
      </c>
      <c r="BL1126" s="581" t="str">
        <f t="shared" si="2773"/>
        <v/>
      </c>
      <c r="BM1126" s="581" t="str">
        <f t="shared" si="2773"/>
        <v/>
      </c>
      <c r="BN1126" s="581" t="str">
        <f t="shared" si="2773"/>
        <v/>
      </c>
      <c r="BO1126" s="581" t="str">
        <f t="shared" si="2773"/>
        <v/>
      </c>
      <c r="BP1126" s="581" t="str">
        <f t="shared" si="2773"/>
        <v/>
      </c>
      <c r="BQ1126" s="581" t="str">
        <f t="shared" si="2773"/>
        <v/>
      </c>
      <c r="BR1126" s="581" t="str">
        <f t="shared" si="2773"/>
        <v/>
      </c>
      <c r="BS1126" s="581" t="str">
        <f t="shared" si="2773"/>
        <v/>
      </c>
      <c r="BT1126" s="581" t="str">
        <f t="shared" si="2773"/>
        <v/>
      </c>
      <c r="BU1126" s="581" t="str">
        <f t="shared" si="2773"/>
        <v/>
      </c>
      <c r="BV1126" s="581" t="str">
        <f t="shared" si="2773"/>
        <v/>
      </c>
      <c r="BW1126" s="581" t="str">
        <f t="shared" si="2773"/>
        <v/>
      </c>
      <c r="BX1126" s="581" t="str">
        <f t="shared" si="2773"/>
        <v/>
      </c>
      <c r="BY1126" s="581" t="str">
        <f t="shared" si="2773"/>
        <v/>
      </c>
      <c r="BZ1126" s="581" t="str">
        <f t="shared" si="2773"/>
        <v/>
      </c>
      <c r="CA1126" s="581" t="str">
        <f t="shared" si="2773"/>
        <v/>
      </c>
      <c r="CB1126" s="581" t="str">
        <f t="shared" si="2773"/>
        <v/>
      </c>
      <c r="CC1126" s="581" t="str">
        <f t="shared" si="2773"/>
        <v/>
      </c>
      <c r="CD1126" s="581" t="str">
        <f t="shared" si="2773"/>
        <v/>
      </c>
      <c r="CE1126" s="581" t="str">
        <f t="shared" si="2773"/>
        <v/>
      </c>
      <c r="CF1126" s="581" t="str">
        <f t="shared" si="2773"/>
        <v/>
      </c>
      <c r="CG1126" s="581" t="str">
        <f t="shared" si="2773"/>
        <v/>
      </c>
      <c r="CH1126" s="581" t="str">
        <f t="shared" si="2773"/>
        <v/>
      </c>
      <c r="CI1126" s="581" t="str">
        <f t="shared" si="2773"/>
        <v/>
      </c>
      <c r="CJ1126" s="581" t="str">
        <f t="shared" si="2773"/>
        <v/>
      </c>
      <c r="CK1126" s="581" t="str">
        <f t="shared" si="2773"/>
        <v/>
      </c>
      <c r="CL1126" s="581" t="str">
        <f t="shared" si="2773"/>
        <v/>
      </c>
      <c r="CM1126" s="581" t="str">
        <f t="shared" si="2773"/>
        <v/>
      </c>
      <c r="CN1126" s="581" t="str">
        <f t="shared" ref="CN1126:DT1126" si="2774">IF(CN1128="","",IF(AND(CM1128="",CN1128&lt;&gt;""),1,CM1126+1))</f>
        <v/>
      </c>
      <c r="CO1126" s="581" t="str">
        <f t="shared" si="2774"/>
        <v/>
      </c>
      <c r="CP1126" s="581" t="str">
        <f t="shared" si="2774"/>
        <v/>
      </c>
      <c r="CQ1126" s="581" t="str">
        <f t="shared" si="2774"/>
        <v/>
      </c>
      <c r="CR1126" s="581" t="str">
        <f t="shared" si="2774"/>
        <v/>
      </c>
      <c r="CS1126" s="581" t="str">
        <f t="shared" si="2774"/>
        <v/>
      </c>
      <c r="CT1126" s="581" t="str">
        <f t="shared" si="2774"/>
        <v/>
      </c>
      <c r="CU1126" s="581" t="str">
        <f t="shared" si="2774"/>
        <v/>
      </c>
      <c r="CV1126" s="581" t="str">
        <f t="shared" si="2774"/>
        <v/>
      </c>
      <c r="CW1126" s="581" t="str">
        <f t="shared" si="2774"/>
        <v/>
      </c>
      <c r="CX1126" s="581" t="str">
        <f t="shared" si="2774"/>
        <v/>
      </c>
      <c r="CY1126" s="581" t="str">
        <f t="shared" si="2774"/>
        <v/>
      </c>
      <c r="CZ1126" s="581" t="str">
        <f t="shared" si="2774"/>
        <v/>
      </c>
      <c r="DA1126" s="581" t="str">
        <f t="shared" si="2774"/>
        <v/>
      </c>
      <c r="DB1126" s="581" t="str">
        <f t="shared" si="2774"/>
        <v/>
      </c>
      <c r="DC1126" s="581" t="str">
        <f t="shared" si="2774"/>
        <v/>
      </c>
      <c r="DD1126" s="581" t="str">
        <f t="shared" si="2774"/>
        <v/>
      </c>
      <c r="DE1126" s="581" t="str">
        <f t="shared" si="2774"/>
        <v/>
      </c>
      <c r="DF1126" s="581" t="str">
        <f t="shared" si="2774"/>
        <v/>
      </c>
      <c r="DG1126" s="581" t="str">
        <f t="shared" si="2774"/>
        <v/>
      </c>
      <c r="DH1126" s="581" t="str">
        <f t="shared" si="2774"/>
        <v/>
      </c>
      <c r="DI1126" s="581" t="str">
        <f t="shared" si="2774"/>
        <v/>
      </c>
      <c r="DJ1126" s="581" t="str">
        <f t="shared" si="2774"/>
        <v/>
      </c>
      <c r="DK1126" s="581" t="str">
        <f t="shared" si="2774"/>
        <v/>
      </c>
      <c r="DL1126" s="581" t="str">
        <f t="shared" si="2774"/>
        <v/>
      </c>
      <c r="DM1126" s="581" t="str">
        <f t="shared" si="2774"/>
        <v/>
      </c>
      <c r="DN1126" s="581" t="str">
        <f t="shared" si="2774"/>
        <v/>
      </c>
      <c r="DO1126" s="581" t="str">
        <f t="shared" si="2774"/>
        <v/>
      </c>
      <c r="DP1126" s="581" t="str">
        <f t="shared" si="2774"/>
        <v/>
      </c>
      <c r="DQ1126" s="581" t="str">
        <f t="shared" si="2774"/>
        <v/>
      </c>
      <c r="DR1126" s="581" t="str">
        <f t="shared" si="2774"/>
        <v/>
      </c>
      <c r="DS1126" s="581" t="str">
        <f t="shared" si="2774"/>
        <v/>
      </c>
      <c r="DT1126" s="581" t="str">
        <f t="shared" si="2774"/>
        <v/>
      </c>
      <c r="DU1126" s="18"/>
      <c r="DV1126" s="18"/>
    </row>
    <row r="1127" spans="1:126" ht="4.2" customHeight="1">
      <c r="A1127" s="1"/>
      <c r="B1127" s="5"/>
      <c r="C1127" s="1"/>
      <c r="D1127" s="1"/>
      <c r="E1127" s="261"/>
      <c r="F1127" s="47"/>
      <c r="G1127" s="229"/>
      <c r="H1127" s="1"/>
      <c r="I1127" s="1"/>
      <c r="J1127" s="1"/>
      <c r="K1127" s="1"/>
      <c r="L1127" s="1"/>
      <c r="M1127" s="5"/>
      <c r="N1127" s="18"/>
      <c r="O1127" s="1"/>
      <c r="P1127" s="5"/>
      <c r="Q1127" s="1"/>
      <c r="R1127" s="1"/>
      <c r="S1127" s="5"/>
      <c r="T1127" s="7"/>
      <c r="U1127" s="23"/>
      <c r="V1127" s="1"/>
      <c r="W1127" s="11"/>
      <c r="X1127" s="10"/>
      <c r="Y1127" s="45"/>
      <c r="Z1127" s="92"/>
      <c r="AA1127" s="93"/>
      <c r="AB1127" s="93"/>
      <c r="AC1127" s="93"/>
      <c r="AD1127" s="93"/>
      <c r="AE1127" s="93"/>
      <c r="AF1127" s="93"/>
      <c r="AG1127" s="93"/>
      <c r="AH1127" s="93"/>
      <c r="AI1127" s="93"/>
      <c r="AJ1127" s="93"/>
      <c r="AK1127" s="93"/>
      <c r="AL1127" s="93"/>
      <c r="AM1127" s="93"/>
      <c r="AN1127" s="93"/>
      <c r="AO1127" s="93"/>
      <c r="AP1127" s="93"/>
      <c r="AQ1127" s="93"/>
      <c r="AR1127" s="93"/>
      <c r="AS1127" s="93"/>
      <c r="AT1127" s="93"/>
      <c r="AU1127" s="93"/>
      <c r="AV1127" s="93"/>
      <c r="AW1127" s="93"/>
      <c r="AX1127" s="93"/>
      <c r="AY1127" s="93"/>
      <c r="AZ1127" s="93"/>
      <c r="BA1127" s="93"/>
      <c r="BB1127" s="93"/>
      <c r="BC1127" s="93"/>
      <c r="BD1127" s="93"/>
      <c r="BE1127" s="93"/>
      <c r="BF1127" s="93"/>
      <c r="BG1127" s="93"/>
      <c r="BH1127" s="93"/>
      <c r="BI1127" s="93"/>
      <c r="BJ1127" s="93"/>
      <c r="BK1127" s="93"/>
      <c r="BL1127" s="93"/>
      <c r="BM1127" s="93"/>
      <c r="BN1127" s="93"/>
      <c r="BO1127" s="93"/>
      <c r="BP1127" s="93"/>
      <c r="BQ1127" s="93"/>
      <c r="BR1127" s="93"/>
      <c r="BS1127" s="93"/>
      <c r="BT1127" s="93"/>
      <c r="BU1127" s="93"/>
      <c r="BV1127" s="93"/>
      <c r="BW1127" s="93"/>
      <c r="BX1127" s="93"/>
      <c r="BY1127" s="93"/>
      <c r="BZ1127" s="93"/>
      <c r="CA1127" s="93"/>
      <c r="CB1127" s="93"/>
      <c r="CC1127" s="93"/>
      <c r="CD1127" s="93"/>
      <c r="CE1127" s="93"/>
      <c r="CF1127" s="93"/>
      <c r="CG1127" s="93"/>
      <c r="CH1127" s="93"/>
      <c r="CI1127" s="93"/>
      <c r="CJ1127" s="93"/>
      <c r="CK1127" s="93"/>
      <c r="CL1127" s="93"/>
      <c r="CM1127" s="93"/>
      <c r="CN1127" s="93"/>
      <c r="CO1127" s="93"/>
      <c r="CP1127" s="93"/>
      <c r="CQ1127" s="93"/>
      <c r="CR1127" s="93"/>
      <c r="CS1127" s="93"/>
      <c r="CT1127" s="93"/>
      <c r="CU1127" s="93"/>
      <c r="CV1127" s="93"/>
      <c r="CW1127" s="93"/>
      <c r="CX1127" s="93"/>
      <c r="CY1127" s="93"/>
      <c r="CZ1127" s="93"/>
      <c r="DA1127" s="93"/>
      <c r="DB1127" s="93"/>
      <c r="DC1127" s="93"/>
      <c r="DD1127" s="93"/>
      <c r="DE1127" s="93"/>
      <c r="DF1127" s="93"/>
      <c r="DG1127" s="93"/>
      <c r="DH1127" s="93"/>
      <c r="DI1127" s="93"/>
      <c r="DJ1127" s="93"/>
      <c r="DK1127" s="93"/>
      <c r="DL1127" s="93"/>
      <c r="DM1127" s="93"/>
      <c r="DN1127" s="93"/>
      <c r="DO1127" s="93"/>
      <c r="DP1127" s="93"/>
      <c r="DQ1127" s="93"/>
      <c r="DR1127" s="93"/>
      <c r="DS1127" s="93"/>
      <c r="DT1127" s="93"/>
      <c r="DU1127" s="1"/>
      <c r="DV1127" s="1"/>
    </row>
    <row r="1128" spans="1:126" s="22" customFormat="1">
      <c r="A1128" s="18"/>
      <c r="B1128" s="5"/>
      <c r="C1128" s="33" t="str">
        <f>$C$222</f>
        <v>месяц окончания расхода</v>
      </c>
      <c r="D1128" s="18"/>
      <c r="E1128" s="267"/>
      <c r="F1128" s="51"/>
      <c r="G1128" s="230"/>
      <c r="H1128" s="18"/>
      <c r="I1128" s="18"/>
      <c r="J1128" s="5" t="s">
        <v>6</v>
      </c>
      <c r="K1128" s="578"/>
      <c r="L1128" s="23" t="s">
        <v>7</v>
      </c>
      <c r="M1128" s="19"/>
      <c r="N1128" s="196" t="s">
        <v>142</v>
      </c>
      <c r="O1128" s="18"/>
      <c r="P1128" s="19"/>
      <c r="Q1128" s="18" t="str">
        <f>IF(T1126=справочники!$E$9,"a+qx",IF(T1126=справочники!$E$10,"aq^x",IF(T1126=справочники!$E$11,"a^(1+qx)","??")))</f>
        <v>??</v>
      </c>
      <c r="R1128" s="18"/>
      <c r="S1128" s="19" t="s">
        <v>6</v>
      </c>
      <c r="T1128" s="212"/>
      <c r="U1128" s="25"/>
      <c r="V1128" s="18"/>
      <c r="W1128" s="20"/>
      <c r="X1128" s="21"/>
      <c r="Y1128" s="46"/>
      <c r="Z1128" s="95"/>
      <c r="AA1128" s="582" t="str">
        <f>IF(AND(AA$8&gt;=$K1126,AA$8&lt;=IF(OR($K1128="",$K1128=0),1000000,$K1128)),AA$8,"")</f>
        <v/>
      </c>
      <c r="AB1128" s="582" t="str">
        <f t="shared" ref="AB1128:CM1128" si="2775">IF(AND(AB$8&gt;=$K1126,AB$8&lt;=IF(OR($K1128="",$K1128=0),1000000,$K1128)),AB$8,"")</f>
        <v/>
      </c>
      <c r="AC1128" s="582" t="str">
        <f t="shared" si="2775"/>
        <v/>
      </c>
      <c r="AD1128" s="582" t="str">
        <f t="shared" si="2775"/>
        <v/>
      </c>
      <c r="AE1128" s="582" t="str">
        <f t="shared" si="2775"/>
        <v/>
      </c>
      <c r="AF1128" s="582" t="str">
        <f t="shared" si="2775"/>
        <v/>
      </c>
      <c r="AG1128" s="582" t="str">
        <f t="shared" si="2775"/>
        <v/>
      </c>
      <c r="AH1128" s="582" t="str">
        <f t="shared" si="2775"/>
        <v/>
      </c>
      <c r="AI1128" s="582" t="str">
        <f t="shared" si="2775"/>
        <v/>
      </c>
      <c r="AJ1128" s="582" t="str">
        <f t="shared" si="2775"/>
        <v/>
      </c>
      <c r="AK1128" s="582" t="str">
        <f t="shared" si="2775"/>
        <v/>
      </c>
      <c r="AL1128" s="582" t="str">
        <f t="shared" si="2775"/>
        <v/>
      </c>
      <c r="AM1128" s="582" t="str">
        <f t="shared" si="2775"/>
        <v/>
      </c>
      <c r="AN1128" s="582" t="str">
        <f t="shared" si="2775"/>
        <v/>
      </c>
      <c r="AO1128" s="582" t="str">
        <f t="shared" si="2775"/>
        <v/>
      </c>
      <c r="AP1128" s="582" t="str">
        <f t="shared" si="2775"/>
        <v/>
      </c>
      <c r="AQ1128" s="582" t="str">
        <f t="shared" si="2775"/>
        <v/>
      </c>
      <c r="AR1128" s="582" t="str">
        <f t="shared" si="2775"/>
        <v/>
      </c>
      <c r="AS1128" s="582" t="str">
        <f t="shared" si="2775"/>
        <v/>
      </c>
      <c r="AT1128" s="582" t="str">
        <f t="shared" si="2775"/>
        <v/>
      </c>
      <c r="AU1128" s="582" t="str">
        <f t="shared" si="2775"/>
        <v/>
      </c>
      <c r="AV1128" s="582" t="str">
        <f t="shared" si="2775"/>
        <v/>
      </c>
      <c r="AW1128" s="582" t="str">
        <f t="shared" si="2775"/>
        <v/>
      </c>
      <c r="AX1128" s="582" t="str">
        <f t="shared" si="2775"/>
        <v/>
      </c>
      <c r="AY1128" s="582" t="str">
        <f t="shared" si="2775"/>
        <v/>
      </c>
      <c r="AZ1128" s="582" t="str">
        <f t="shared" si="2775"/>
        <v/>
      </c>
      <c r="BA1128" s="582" t="str">
        <f t="shared" si="2775"/>
        <v/>
      </c>
      <c r="BB1128" s="582" t="str">
        <f t="shared" si="2775"/>
        <v/>
      </c>
      <c r="BC1128" s="582" t="str">
        <f t="shared" si="2775"/>
        <v/>
      </c>
      <c r="BD1128" s="582" t="str">
        <f t="shared" si="2775"/>
        <v/>
      </c>
      <c r="BE1128" s="582" t="str">
        <f t="shared" si="2775"/>
        <v/>
      </c>
      <c r="BF1128" s="582" t="str">
        <f t="shared" si="2775"/>
        <v/>
      </c>
      <c r="BG1128" s="582" t="str">
        <f t="shared" si="2775"/>
        <v/>
      </c>
      <c r="BH1128" s="582" t="str">
        <f t="shared" si="2775"/>
        <v/>
      </c>
      <c r="BI1128" s="582" t="str">
        <f t="shared" si="2775"/>
        <v/>
      </c>
      <c r="BJ1128" s="582" t="str">
        <f t="shared" si="2775"/>
        <v/>
      </c>
      <c r="BK1128" s="582" t="str">
        <f t="shared" si="2775"/>
        <v/>
      </c>
      <c r="BL1128" s="582" t="str">
        <f t="shared" si="2775"/>
        <v/>
      </c>
      <c r="BM1128" s="582" t="str">
        <f t="shared" si="2775"/>
        <v/>
      </c>
      <c r="BN1128" s="582" t="str">
        <f t="shared" si="2775"/>
        <v/>
      </c>
      <c r="BO1128" s="582" t="str">
        <f t="shared" si="2775"/>
        <v/>
      </c>
      <c r="BP1128" s="582" t="str">
        <f t="shared" si="2775"/>
        <v/>
      </c>
      <c r="BQ1128" s="582" t="str">
        <f t="shared" si="2775"/>
        <v/>
      </c>
      <c r="BR1128" s="582" t="str">
        <f t="shared" si="2775"/>
        <v/>
      </c>
      <c r="BS1128" s="582" t="str">
        <f t="shared" si="2775"/>
        <v/>
      </c>
      <c r="BT1128" s="582" t="str">
        <f t="shared" si="2775"/>
        <v/>
      </c>
      <c r="BU1128" s="582" t="str">
        <f t="shared" si="2775"/>
        <v/>
      </c>
      <c r="BV1128" s="582" t="str">
        <f t="shared" si="2775"/>
        <v/>
      </c>
      <c r="BW1128" s="582" t="str">
        <f t="shared" si="2775"/>
        <v/>
      </c>
      <c r="BX1128" s="582" t="str">
        <f t="shared" si="2775"/>
        <v/>
      </c>
      <c r="BY1128" s="582" t="str">
        <f t="shared" si="2775"/>
        <v/>
      </c>
      <c r="BZ1128" s="582" t="str">
        <f t="shared" si="2775"/>
        <v/>
      </c>
      <c r="CA1128" s="582" t="str">
        <f t="shared" si="2775"/>
        <v/>
      </c>
      <c r="CB1128" s="582" t="str">
        <f t="shared" si="2775"/>
        <v/>
      </c>
      <c r="CC1128" s="582" t="str">
        <f t="shared" si="2775"/>
        <v/>
      </c>
      <c r="CD1128" s="582" t="str">
        <f t="shared" si="2775"/>
        <v/>
      </c>
      <c r="CE1128" s="582" t="str">
        <f t="shared" si="2775"/>
        <v/>
      </c>
      <c r="CF1128" s="582" t="str">
        <f t="shared" si="2775"/>
        <v/>
      </c>
      <c r="CG1128" s="582" t="str">
        <f t="shared" si="2775"/>
        <v/>
      </c>
      <c r="CH1128" s="582" t="str">
        <f t="shared" si="2775"/>
        <v/>
      </c>
      <c r="CI1128" s="582" t="str">
        <f t="shared" si="2775"/>
        <v/>
      </c>
      <c r="CJ1128" s="582" t="str">
        <f t="shared" si="2775"/>
        <v/>
      </c>
      <c r="CK1128" s="582" t="str">
        <f t="shared" si="2775"/>
        <v/>
      </c>
      <c r="CL1128" s="582" t="str">
        <f t="shared" si="2775"/>
        <v/>
      </c>
      <c r="CM1128" s="582" t="str">
        <f t="shared" si="2775"/>
        <v/>
      </c>
      <c r="CN1128" s="582" t="str">
        <f t="shared" ref="CN1128:DT1128" si="2776">IF(AND(CN$8&gt;=$K1126,CN$8&lt;=IF(OR($K1128="",$K1128=0),1000000,$K1128)),CN$8,"")</f>
        <v/>
      </c>
      <c r="CO1128" s="582" t="str">
        <f t="shared" si="2776"/>
        <v/>
      </c>
      <c r="CP1128" s="582" t="str">
        <f t="shared" si="2776"/>
        <v/>
      </c>
      <c r="CQ1128" s="582" t="str">
        <f t="shared" si="2776"/>
        <v/>
      </c>
      <c r="CR1128" s="582" t="str">
        <f t="shared" si="2776"/>
        <v/>
      </c>
      <c r="CS1128" s="582" t="str">
        <f t="shared" si="2776"/>
        <v/>
      </c>
      <c r="CT1128" s="582" t="str">
        <f t="shared" si="2776"/>
        <v/>
      </c>
      <c r="CU1128" s="582" t="str">
        <f t="shared" si="2776"/>
        <v/>
      </c>
      <c r="CV1128" s="582" t="str">
        <f t="shared" si="2776"/>
        <v/>
      </c>
      <c r="CW1128" s="582" t="str">
        <f t="shared" si="2776"/>
        <v/>
      </c>
      <c r="CX1128" s="582" t="str">
        <f t="shared" si="2776"/>
        <v/>
      </c>
      <c r="CY1128" s="582" t="str">
        <f t="shared" si="2776"/>
        <v/>
      </c>
      <c r="CZ1128" s="582" t="str">
        <f t="shared" si="2776"/>
        <v/>
      </c>
      <c r="DA1128" s="582" t="str">
        <f t="shared" si="2776"/>
        <v/>
      </c>
      <c r="DB1128" s="582" t="str">
        <f t="shared" si="2776"/>
        <v/>
      </c>
      <c r="DC1128" s="582" t="str">
        <f t="shared" si="2776"/>
        <v/>
      </c>
      <c r="DD1128" s="582" t="str">
        <f t="shared" si="2776"/>
        <v/>
      </c>
      <c r="DE1128" s="582" t="str">
        <f t="shared" si="2776"/>
        <v/>
      </c>
      <c r="DF1128" s="582" t="str">
        <f t="shared" si="2776"/>
        <v/>
      </c>
      <c r="DG1128" s="582" t="str">
        <f t="shared" si="2776"/>
        <v/>
      </c>
      <c r="DH1128" s="582" t="str">
        <f t="shared" si="2776"/>
        <v/>
      </c>
      <c r="DI1128" s="582" t="str">
        <f t="shared" si="2776"/>
        <v/>
      </c>
      <c r="DJ1128" s="582" t="str">
        <f t="shared" si="2776"/>
        <v/>
      </c>
      <c r="DK1128" s="582" t="str">
        <f t="shared" si="2776"/>
        <v/>
      </c>
      <c r="DL1128" s="582" t="str">
        <f t="shared" si="2776"/>
        <v/>
      </c>
      <c r="DM1128" s="582" t="str">
        <f t="shared" si="2776"/>
        <v/>
      </c>
      <c r="DN1128" s="582" t="str">
        <f t="shared" si="2776"/>
        <v/>
      </c>
      <c r="DO1128" s="582" t="str">
        <f t="shared" si="2776"/>
        <v/>
      </c>
      <c r="DP1128" s="582" t="str">
        <f t="shared" si="2776"/>
        <v/>
      </c>
      <c r="DQ1128" s="582" t="str">
        <f t="shared" si="2776"/>
        <v/>
      </c>
      <c r="DR1128" s="582" t="str">
        <f t="shared" si="2776"/>
        <v/>
      </c>
      <c r="DS1128" s="582" t="str">
        <f t="shared" si="2776"/>
        <v/>
      </c>
      <c r="DT1128" s="582" t="str">
        <f t="shared" si="2776"/>
        <v/>
      </c>
      <c r="DU1128" s="18"/>
      <c r="DV1128" s="18"/>
    </row>
    <row r="1129" spans="1:126" ht="4.2" customHeight="1">
      <c r="A1129" s="1"/>
      <c r="B1129" s="1"/>
      <c r="C1129" s="1"/>
      <c r="D1129" s="1"/>
      <c r="E1129" s="261"/>
      <c r="F1129" s="47"/>
      <c r="G1129" s="229"/>
      <c r="H1129" s="1"/>
      <c r="I1129" s="1"/>
      <c r="J1129" s="1"/>
      <c r="K1129" s="1"/>
      <c r="L1129" s="1"/>
      <c r="M1129" s="5"/>
      <c r="N1129" s="1"/>
      <c r="O1129" s="1"/>
      <c r="P1129" s="5"/>
      <c r="Q1129" s="1"/>
      <c r="R1129" s="1"/>
      <c r="S1129" s="5"/>
      <c r="T1129" s="7"/>
      <c r="U1129" s="23"/>
      <c r="V1129" s="1"/>
      <c r="W1129" s="11"/>
      <c r="X1129" s="10"/>
      <c r="Y1129" s="45"/>
      <c r="Z1129" s="92"/>
      <c r="AA1129" s="93"/>
      <c r="AB1129" s="93"/>
      <c r="AC1129" s="93"/>
      <c r="AD1129" s="93"/>
      <c r="AE1129" s="93"/>
      <c r="AF1129" s="93"/>
      <c r="AG1129" s="93"/>
      <c r="AH1129" s="93"/>
      <c r="AI1129" s="93"/>
      <c r="AJ1129" s="93"/>
      <c r="AK1129" s="93"/>
      <c r="AL1129" s="93"/>
      <c r="AM1129" s="93"/>
      <c r="AN1129" s="93"/>
      <c r="AO1129" s="93"/>
      <c r="AP1129" s="93"/>
      <c r="AQ1129" s="93"/>
      <c r="AR1129" s="93"/>
      <c r="AS1129" s="93"/>
      <c r="AT1129" s="93"/>
      <c r="AU1129" s="93"/>
      <c r="AV1129" s="93"/>
      <c r="AW1129" s="93"/>
      <c r="AX1129" s="93"/>
      <c r="AY1129" s="93"/>
      <c r="AZ1129" s="93"/>
      <c r="BA1129" s="93"/>
      <c r="BB1129" s="93"/>
      <c r="BC1129" s="93"/>
      <c r="BD1129" s="93"/>
      <c r="BE1129" s="93"/>
      <c r="BF1129" s="93"/>
      <c r="BG1129" s="93"/>
      <c r="BH1129" s="93"/>
      <c r="BI1129" s="93"/>
      <c r="BJ1129" s="93"/>
      <c r="BK1129" s="93"/>
      <c r="BL1129" s="93"/>
      <c r="BM1129" s="93"/>
      <c r="BN1129" s="93"/>
      <c r="BO1129" s="93"/>
      <c r="BP1129" s="93"/>
      <c r="BQ1129" s="93"/>
      <c r="BR1129" s="93"/>
      <c r="BS1129" s="93"/>
      <c r="BT1129" s="93"/>
      <c r="BU1129" s="93"/>
      <c r="BV1129" s="93"/>
      <c r="BW1129" s="93"/>
      <c r="BX1129" s="93"/>
      <c r="BY1129" s="93"/>
      <c r="BZ1129" s="93"/>
      <c r="CA1129" s="93"/>
      <c r="CB1129" s="93"/>
      <c r="CC1129" s="93"/>
      <c r="CD1129" s="93"/>
      <c r="CE1129" s="93"/>
      <c r="CF1129" s="93"/>
      <c r="CG1129" s="93"/>
      <c r="CH1129" s="93"/>
      <c r="CI1129" s="93"/>
      <c r="CJ1129" s="93"/>
      <c r="CK1129" s="93"/>
      <c r="CL1129" s="93"/>
      <c r="CM1129" s="93"/>
      <c r="CN1129" s="93"/>
      <c r="CO1129" s="93"/>
      <c r="CP1129" s="93"/>
      <c r="CQ1129" s="93"/>
      <c r="CR1129" s="93"/>
      <c r="CS1129" s="93"/>
      <c r="CT1129" s="93"/>
      <c r="CU1129" s="93"/>
      <c r="CV1129" s="93"/>
      <c r="CW1129" s="93"/>
      <c r="CX1129" s="93"/>
      <c r="CY1129" s="93"/>
      <c r="CZ1129" s="93"/>
      <c r="DA1129" s="93"/>
      <c r="DB1129" s="93"/>
      <c r="DC1129" s="93"/>
      <c r="DD1129" s="93"/>
      <c r="DE1129" s="93"/>
      <c r="DF1129" s="93"/>
      <c r="DG1129" s="93"/>
      <c r="DH1129" s="93"/>
      <c r="DI1129" s="93"/>
      <c r="DJ1129" s="93"/>
      <c r="DK1129" s="93"/>
      <c r="DL1129" s="93"/>
      <c r="DM1129" s="93"/>
      <c r="DN1129" s="93"/>
      <c r="DO1129" s="93"/>
      <c r="DP1129" s="93"/>
      <c r="DQ1129" s="93"/>
      <c r="DR1129" s="93"/>
      <c r="DS1129" s="93"/>
      <c r="DT1129" s="93"/>
      <c r="DU1129" s="1"/>
      <c r="DV1129" s="1"/>
    </row>
    <row r="1130" spans="1:126" s="22" customFormat="1">
      <c r="A1130" s="18"/>
      <c r="B1130" s="242" t="s">
        <v>135</v>
      </c>
      <c r="C1130" s="18"/>
      <c r="D1130" s="18"/>
      <c r="E1130" s="267"/>
      <c r="F1130" s="51"/>
      <c r="G1130" s="230"/>
      <c r="H1130" s="18"/>
      <c r="I1130" s="243" t="s">
        <v>132</v>
      </c>
      <c r="J1130" s="18"/>
      <c r="K1130" s="18"/>
      <c r="L1130" s="18"/>
      <c r="M1130" s="19"/>
      <c r="N1130" s="196" t="s">
        <v>141</v>
      </c>
      <c r="O1130" s="18"/>
      <c r="P1130" s="19"/>
      <c r="Q1130" s="18" t="s">
        <v>69</v>
      </c>
      <c r="R1130" s="18"/>
      <c r="S1130" s="19" t="s">
        <v>6</v>
      </c>
      <c r="T1130" s="205"/>
      <c r="U1130" s="25" t="s">
        <v>7</v>
      </c>
      <c r="V1130" s="18"/>
      <c r="W1130" s="20"/>
      <c r="X1130" s="21"/>
      <c r="Y1130" s="46"/>
      <c r="Z1130" s="95"/>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96"/>
      <c r="AZ1130" s="96"/>
      <c r="BA1130" s="96"/>
      <c r="BB1130" s="96"/>
      <c r="BC1130" s="96"/>
      <c r="BD1130" s="96"/>
      <c r="BE1130" s="96"/>
      <c r="BF1130" s="96"/>
      <c r="BG1130" s="96"/>
      <c r="BH1130" s="96"/>
      <c r="BI1130" s="96"/>
      <c r="BJ1130" s="96"/>
      <c r="BK1130" s="96"/>
      <c r="BL1130" s="96"/>
      <c r="BM1130" s="96"/>
      <c r="BN1130" s="96"/>
      <c r="BO1130" s="96"/>
      <c r="BP1130" s="96"/>
      <c r="BQ1130" s="96"/>
      <c r="BR1130" s="96"/>
      <c r="BS1130" s="96"/>
      <c r="BT1130" s="96"/>
      <c r="BU1130" s="96"/>
      <c r="BV1130" s="96"/>
      <c r="BW1130" s="96"/>
      <c r="BX1130" s="96"/>
      <c r="BY1130" s="96"/>
      <c r="BZ1130" s="96"/>
      <c r="CA1130" s="96"/>
      <c r="CB1130" s="96"/>
      <c r="CC1130" s="96"/>
      <c r="CD1130" s="96"/>
      <c r="CE1130" s="96"/>
      <c r="CF1130" s="96"/>
      <c r="CG1130" s="96"/>
      <c r="CH1130" s="96"/>
      <c r="CI1130" s="96"/>
      <c r="CJ1130" s="96"/>
      <c r="CK1130" s="96"/>
      <c r="CL1130" s="96"/>
      <c r="CM1130" s="96"/>
      <c r="CN1130" s="96"/>
      <c r="CO1130" s="96"/>
      <c r="CP1130" s="96"/>
      <c r="CQ1130" s="96"/>
      <c r="CR1130" s="96"/>
      <c r="CS1130" s="96"/>
      <c r="CT1130" s="96"/>
      <c r="CU1130" s="96"/>
      <c r="CV1130" s="96"/>
      <c r="CW1130" s="96"/>
      <c r="CX1130" s="96"/>
      <c r="CY1130" s="96"/>
      <c r="CZ1130" s="96"/>
      <c r="DA1130" s="96"/>
      <c r="DB1130" s="96"/>
      <c r="DC1130" s="96"/>
      <c r="DD1130" s="96"/>
      <c r="DE1130" s="96"/>
      <c r="DF1130" s="96"/>
      <c r="DG1130" s="96"/>
      <c r="DH1130" s="96"/>
      <c r="DI1130" s="96"/>
      <c r="DJ1130" s="96"/>
      <c r="DK1130" s="96"/>
      <c r="DL1130" s="96"/>
      <c r="DM1130" s="96"/>
      <c r="DN1130" s="96"/>
      <c r="DO1130" s="96"/>
      <c r="DP1130" s="96"/>
      <c r="DQ1130" s="96"/>
      <c r="DR1130" s="96"/>
      <c r="DS1130" s="96"/>
      <c r="DT1130" s="96"/>
      <c r="DU1130" s="18"/>
      <c r="DV1130" s="18"/>
    </row>
    <row r="1131" spans="1:126" ht="4.2" customHeight="1">
      <c r="A1131" s="1"/>
      <c r="B1131" s="1"/>
      <c r="C1131" s="1"/>
      <c r="D1131" s="1"/>
      <c r="E1131" s="261"/>
      <c r="F1131" s="47"/>
      <c r="G1131" s="229"/>
      <c r="H1131" s="1"/>
      <c r="I1131" s="1"/>
      <c r="J1131" s="1"/>
      <c r="K1131" s="1"/>
      <c r="L1131" s="1"/>
      <c r="M1131" s="5"/>
      <c r="N1131" s="1"/>
      <c r="O1131" s="1"/>
      <c r="P1131" s="5"/>
      <c r="Q1131" s="1"/>
      <c r="R1131" s="1"/>
      <c r="S1131" s="5"/>
      <c r="T1131" s="7"/>
      <c r="U1131" s="23"/>
      <c r="V1131" s="1"/>
      <c r="W1131" s="11"/>
      <c r="X1131" s="10"/>
      <c r="Y1131" s="45"/>
      <c r="Z1131" s="92"/>
      <c r="AA1131" s="93"/>
      <c r="AB1131" s="93"/>
      <c r="AC1131" s="93"/>
      <c r="AD1131" s="93"/>
      <c r="AE1131" s="93"/>
      <c r="AF1131" s="93"/>
      <c r="AG1131" s="93"/>
      <c r="AH1131" s="93"/>
      <c r="AI1131" s="93"/>
      <c r="AJ1131" s="93"/>
      <c r="AK1131" s="93"/>
      <c r="AL1131" s="93"/>
      <c r="AM1131" s="93"/>
      <c r="AN1131" s="93"/>
      <c r="AO1131" s="93"/>
      <c r="AP1131" s="93"/>
      <c r="AQ1131" s="93"/>
      <c r="AR1131" s="93"/>
      <c r="AS1131" s="93"/>
      <c r="AT1131" s="93"/>
      <c r="AU1131" s="93"/>
      <c r="AV1131" s="93"/>
      <c r="AW1131" s="93"/>
      <c r="AX1131" s="93"/>
      <c r="AY1131" s="93"/>
      <c r="AZ1131" s="93"/>
      <c r="BA1131" s="93"/>
      <c r="BB1131" s="93"/>
      <c r="BC1131" s="93"/>
      <c r="BD1131" s="93"/>
      <c r="BE1131" s="93"/>
      <c r="BF1131" s="93"/>
      <c r="BG1131" s="93"/>
      <c r="BH1131" s="93"/>
      <c r="BI1131" s="93"/>
      <c r="BJ1131" s="93"/>
      <c r="BK1131" s="93"/>
      <c r="BL1131" s="93"/>
      <c r="BM1131" s="93"/>
      <c r="BN1131" s="93"/>
      <c r="BO1131" s="93"/>
      <c r="BP1131" s="93"/>
      <c r="BQ1131" s="93"/>
      <c r="BR1131" s="93"/>
      <c r="BS1131" s="93"/>
      <c r="BT1131" s="93"/>
      <c r="BU1131" s="93"/>
      <c r="BV1131" s="93"/>
      <c r="BW1131" s="93"/>
      <c r="BX1131" s="93"/>
      <c r="BY1131" s="93"/>
      <c r="BZ1131" s="93"/>
      <c r="CA1131" s="93"/>
      <c r="CB1131" s="93"/>
      <c r="CC1131" s="93"/>
      <c r="CD1131" s="93"/>
      <c r="CE1131" s="93"/>
      <c r="CF1131" s="93"/>
      <c r="CG1131" s="93"/>
      <c r="CH1131" s="93"/>
      <c r="CI1131" s="93"/>
      <c r="CJ1131" s="93"/>
      <c r="CK1131" s="93"/>
      <c r="CL1131" s="93"/>
      <c r="CM1131" s="93"/>
      <c r="CN1131" s="93"/>
      <c r="CO1131" s="93"/>
      <c r="CP1131" s="93"/>
      <c r="CQ1131" s="93"/>
      <c r="CR1131" s="93"/>
      <c r="CS1131" s="93"/>
      <c r="CT1131" s="93"/>
      <c r="CU1131" s="93"/>
      <c r="CV1131" s="93"/>
      <c r="CW1131" s="93"/>
      <c r="CX1131" s="93"/>
      <c r="CY1131" s="93"/>
      <c r="CZ1131" s="93"/>
      <c r="DA1131" s="93"/>
      <c r="DB1131" s="93"/>
      <c r="DC1131" s="93"/>
      <c r="DD1131" s="93"/>
      <c r="DE1131" s="93"/>
      <c r="DF1131" s="93"/>
      <c r="DG1131" s="93"/>
      <c r="DH1131" s="93"/>
      <c r="DI1131" s="93"/>
      <c r="DJ1131" s="93"/>
      <c r="DK1131" s="93"/>
      <c r="DL1131" s="93"/>
      <c r="DM1131" s="93"/>
      <c r="DN1131" s="93"/>
      <c r="DO1131" s="93"/>
      <c r="DP1131" s="93"/>
      <c r="DQ1131" s="93"/>
      <c r="DR1131" s="93"/>
      <c r="DS1131" s="93"/>
      <c r="DT1131" s="93"/>
      <c r="DU1131" s="1"/>
      <c r="DV1131" s="1"/>
    </row>
    <row r="1132" spans="1:126" s="4" customFormat="1">
      <c r="A1132" s="3"/>
      <c r="B1132" s="257" t="s">
        <v>129</v>
      </c>
      <c r="C1132" s="3"/>
      <c r="D1132" s="3"/>
      <c r="E1132" s="9"/>
      <c r="F1132" s="50"/>
      <c r="G1132" s="230"/>
      <c r="H1132" s="12" t="str">
        <f>B1132&amp;N1124</f>
        <v xml:space="preserve">Учет - </v>
      </c>
      <c r="I1132" s="12"/>
      <c r="J1132" s="3"/>
      <c r="K1132" s="3"/>
      <c r="L1132" s="3"/>
      <c r="M1132" s="5"/>
      <c r="N1132" s="35" t="str">
        <f>Главная!$Y$8</f>
        <v>итого</v>
      </c>
      <c r="O1132" s="35"/>
      <c r="P1132" s="5"/>
      <c r="Q1132" s="35" t="s">
        <v>25</v>
      </c>
      <c r="R1132" s="35"/>
      <c r="S1132" s="19" t="s">
        <v>6</v>
      </c>
      <c r="T1132" s="306"/>
      <c r="U1132" s="23" t="s">
        <v>7</v>
      </c>
      <c r="V1132" s="35"/>
      <c r="W1132" s="37">
        <f>SUM($Y1132:$DU1132)</f>
        <v>0</v>
      </c>
      <c r="X1132" s="37"/>
      <c r="Y1132" s="45"/>
      <c r="Z1132" s="98"/>
      <c r="AA1132" s="99">
        <f>IF(AA1128="",0,IF(AA1126=1,$T1124,IF($T1126=справочники!$E$9,$T1124+$T1128*INT((AA1126-1)/IF(OR($T1130=0,$T1130=""),1,$T1130)),IF($T1126=справочники!$E$10,$T1124*POWER($T1128,INT((AA1126-1)/IF(OR($T1130=0,$T1130=""),1,$T1130))),IF($T1126=справочники!$E$11,POWER($T1124,1+$T1128*INT((AA1126-1)/IF(OR($T1130=0,$T1130=""),1,$T1130))),0)))))</f>
        <v>0</v>
      </c>
      <c r="AB1132" s="99">
        <f>IF(AB1128="",0,IF(AB1126=1,$T1124,IF($T1126=справочники!$E$9,$T1124+$T1128*INT((AB1126-1)/IF(OR($T1130=0,$T1130=""),1,$T1130)),IF($T1126=справочники!$E$10,$T1124*POWER($T1128,INT((AB1126-1)/IF(OR($T1130=0,$T1130=""),1,$T1130))),IF($T1126=справочники!$E$11,POWER($T1124,1+$T1128*INT((AB1126-1)/IF(OR($T1130=0,$T1130=""),1,$T1130))),0)))))</f>
        <v>0</v>
      </c>
      <c r="AC1132" s="99">
        <f>IF(AC1128="",0,IF(AC1126=1,$T1124,IF($T1126=справочники!$E$9,$T1124+$T1128*INT((AC1126-1)/IF(OR($T1130=0,$T1130=""),1,$T1130)),IF($T1126=справочники!$E$10,$T1124*POWER($T1128,INT((AC1126-1)/IF(OR($T1130=0,$T1130=""),1,$T1130))),IF($T1126=справочники!$E$11,POWER($T1124,1+$T1128*INT((AC1126-1)/IF(OR($T1130=0,$T1130=""),1,$T1130))),0)))))</f>
        <v>0</v>
      </c>
      <c r="AD1132" s="99">
        <f>IF(AD1128="",0,IF(AD1126=1,$T1124,IF($T1126=справочники!$E$9,$T1124+$T1128*INT((AD1126-1)/IF(OR($T1130=0,$T1130=""),1,$T1130)),IF($T1126=справочники!$E$10,$T1124*POWER($T1128,INT((AD1126-1)/IF(OR($T1130=0,$T1130=""),1,$T1130))),IF($T1126=справочники!$E$11,POWER($T1124,1+$T1128*INT((AD1126-1)/IF(OR($T1130=0,$T1130=""),1,$T1130))),0)))))</f>
        <v>0</v>
      </c>
      <c r="AE1132" s="99">
        <f>IF(AE1128="",0,IF(AE1126=1,$T1124,IF($T1126=справочники!$E$9,$T1124+$T1128*INT((AE1126-1)/IF(OR($T1130=0,$T1130=""),1,$T1130)),IF($T1126=справочники!$E$10,$T1124*POWER($T1128,INT((AE1126-1)/IF(OR($T1130=0,$T1130=""),1,$T1130))),IF($T1126=справочники!$E$11,POWER($T1124,1+$T1128*INT((AE1126-1)/IF(OR($T1130=0,$T1130=""),1,$T1130))),0)))))</f>
        <v>0</v>
      </c>
      <c r="AF1132" s="99">
        <f>IF(AF1128="",0,IF(AF1126=1,$T1124,IF($T1126=справочники!$E$9,$T1124+$T1128*INT((AF1126-1)/IF(OR($T1130=0,$T1130=""),1,$T1130)),IF($T1126=справочники!$E$10,$T1124*POWER($T1128,INT((AF1126-1)/IF(OR($T1130=0,$T1130=""),1,$T1130))),IF($T1126=справочники!$E$11,POWER($T1124,1+$T1128*INT((AF1126-1)/IF(OR($T1130=0,$T1130=""),1,$T1130))),0)))))</f>
        <v>0</v>
      </c>
      <c r="AG1132" s="99">
        <f>IF(AG1128="",0,IF(AG1126=1,$T1124,IF($T1126=справочники!$E$9,$T1124+$T1128*INT((AG1126-1)/IF(OR($T1130=0,$T1130=""),1,$T1130)),IF($T1126=справочники!$E$10,$T1124*POWER($T1128,INT((AG1126-1)/IF(OR($T1130=0,$T1130=""),1,$T1130))),IF($T1126=справочники!$E$11,POWER($T1124,1+$T1128*INT((AG1126-1)/IF(OR($T1130=0,$T1130=""),1,$T1130))),0)))))</f>
        <v>0</v>
      </c>
      <c r="AH1132" s="99">
        <f>IF(AH1128="",0,IF(AH1126=1,$T1124,IF($T1126=справочники!$E$9,$T1124+$T1128*INT((AH1126-1)/IF(OR($T1130=0,$T1130=""),1,$T1130)),IF($T1126=справочники!$E$10,$T1124*POWER($T1128,INT((AH1126-1)/IF(OR($T1130=0,$T1130=""),1,$T1130))),IF($T1126=справочники!$E$11,POWER($T1124,1+$T1128*INT((AH1126-1)/IF(OR($T1130=0,$T1130=""),1,$T1130))),0)))))</f>
        <v>0</v>
      </c>
      <c r="AI1132" s="99">
        <f>IF(AI1128="",0,IF(AI1126=1,$T1124,IF($T1126=справочники!$E$9,$T1124+$T1128*INT((AI1126-1)/IF(OR($T1130=0,$T1130=""),1,$T1130)),IF($T1126=справочники!$E$10,$T1124*POWER($T1128,INT((AI1126-1)/IF(OR($T1130=0,$T1130=""),1,$T1130))),IF($T1126=справочники!$E$11,POWER($T1124,1+$T1128*INT((AI1126-1)/IF(OR($T1130=0,$T1130=""),1,$T1130))),0)))))</f>
        <v>0</v>
      </c>
      <c r="AJ1132" s="99">
        <f>IF(AJ1128="",0,IF(AJ1126=1,$T1124,IF($T1126=справочники!$E$9,$T1124+$T1128*INT((AJ1126-1)/IF(OR($T1130=0,$T1130=""),1,$T1130)),IF($T1126=справочники!$E$10,$T1124*POWER($T1128,INT((AJ1126-1)/IF(OR($T1130=0,$T1130=""),1,$T1130))),IF($T1126=справочники!$E$11,POWER($T1124,1+$T1128*INT((AJ1126-1)/IF(OR($T1130=0,$T1130=""),1,$T1130))),0)))))</f>
        <v>0</v>
      </c>
      <c r="AK1132" s="99">
        <f>IF(AK1128="",0,IF(AK1126=1,$T1124,IF($T1126=справочники!$E$9,$T1124+$T1128*INT((AK1126-1)/IF(OR($T1130=0,$T1130=""),1,$T1130)),IF($T1126=справочники!$E$10,$T1124*POWER($T1128,INT((AK1126-1)/IF(OR($T1130=0,$T1130=""),1,$T1130))),IF($T1126=справочники!$E$11,POWER($T1124,1+$T1128*INT((AK1126-1)/IF(OR($T1130=0,$T1130=""),1,$T1130))),0)))))</f>
        <v>0</v>
      </c>
      <c r="AL1132" s="99">
        <f>IF(AL1128="",0,IF(AL1126=1,$T1124,IF($T1126=справочники!$E$9,$T1124+$T1128*INT((AL1126-1)/IF(OR($T1130=0,$T1130=""),1,$T1130)),IF($T1126=справочники!$E$10,$T1124*POWER($T1128,INT((AL1126-1)/IF(OR($T1130=0,$T1130=""),1,$T1130))),IF($T1126=справочники!$E$11,POWER($T1124,1+$T1128*INT((AL1126-1)/IF(OR($T1130=0,$T1130=""),1,$T1130))),0)))))</f>
        <v>0</v>
      </c>
      <c r="AM1132" s="99">
        <f>IF(AM1128="",0,IF(AM1126=1,$T1124,IF($T1126=справочники!$E$9,$T1124+$T1128*INT((AM1126-1)/IF(OR($T1130=0,$T1130=""),1,$T1130)),IF($T1126=справочники!$E$10,$T1124*POWER($T1128,INT((AM1126-1)/IF(OR($T1130=0,$T1130=""),1,$T1130))),IF($T1126=справочники!$E$11,POWER($T1124,1+$T1128*INT((AM1126-1)/IF(OR($T1130=0,$T1130=""),1,$T1130))),0)))))</f>
        <v>0</v>
      </c>
      <c r="AN1132" s="99">
        <f>IF(AN1128="",0,IF(AN1126=1,$T1124,IF($T1126=справочники!$E$9,$T1124+$T1128*INT((AN1126-1)/IF(OR($T1130=0,$T1130=""),1,$T1130)),IF($T1126=справочники!$E$10,$T1124*POWER($T1128,INT((AN1126-1)/IF(OR($T1130=0,$T1130=""),1,$T1130))),IF($T1126=справочники!$E$11,POWER($T1124,1+$T1128*INT((AN1126-1)/IF(OR($T1130=0,$T1130=""),1,$T1130))),0)))))</f>
        <v>0</v>
      </c>
      <c r="AO1132" s="99">
        <f>IF(AO1128="",0,IF(AO1126=1,$T1124,IF($T1126=справочники!$E$9,$T1124+$T1128*INT((AO1126-1)/IF(OR($T1130=0,$T1130=""),1,$T1130)),IF($T1126=справочники!$E$10,$T1124*POWER($T1128,INT((AO1126-1)/IF(OR($T1130=0,$T1130=""),1,$T1130))),IF($T1126=справочники!$E$11,POWER($T1124,1+$T1128*INT((AO1126-1)/IF(OR($T1130=0,$T1130=""),1,$T1130))),0)))))</f>
        <v>0</v>
      </c>
      <c r="AP1132" s="99">
        <f>IF(AP1128="",0,IF(AP1126=1,$T1124,IF($T1126=справочники!$E$9,$T1124+$T1128*INT((AP1126-1)/IF(OR($T1130=0,$T1130=""),1,$T1130)),IF($T1126=справочники!$E$10,$T1124*POWER($T1128,INT((AP1126-1)/IF(OR($T1130=0,$T1130=""),1,$T1130))),IF($T1126=справочники!$E$11,POWER($T1124,1+$T1128*INT((AP1126-1)/IF(OR($T1130=0,$T1130=""),1,$T1130))),0)))))</f>
        <v>0</v>
      </c>
      <c r="AQ1132" s="99">
        <f>IF(AQ1128="",0,IF(AQ1126=1,$T1124,IF($T1126=справочники!$E$9,$T1124+$T1128*INT((AQ1126-1)/IF(OR($T1130=0,$T1130=""),1,$T1130)),IF($T1126=справочники!$E$10,$T1124*POWER($T1128,INT((AQ1126-1)/IF(OR($T1130=0,$T1130=""),1,$T1130))),IF($T1126=справочники!$E$11,POWER($T1124,1+$T1128*INT((AQ1126-1)/IF(OR($T1130=0,$T1130=""),1,$T1130))),0)))))</f>
        <v>0</v>
      </c>
      <c r="AR1132" s="99">
        <f>IF(AR1128="",0,IF(AR1126=1,$T1124,IF($T1126=справочники!$E$9,$T1124+$T1128*INT((AR1126-1)/IF(OR($T1130=0,$T1130=""),1,$T1130)),IF($T1126=справочники!$E$10,$T1124*POWER($T1128,INT((AR1126-1)/IF(OR($T1130=0,$T1130=""),1,$T1130))),IF($T1126=справочники!$E$11,POWER($T1124,1+$T1128*INT((AR1126-1)/IF(OR($T1130=0,$T1130=""),1,$T1130))),0)))))</f>
        <v>0</v>
      </c>
      <c r="AS1132" s="99">
        <f>IF(AS1128="",0,IF(AS1126=1,$T1124,IF($T1126=справочники!$E$9,$T1124+$T1128*INT((AS1126-1)/IF(OR($T1130=0,$T1130=""),1,$T1130)),IF($T1126=справочники!$E$10,$T1124*POWER($T1128,INT((AS1126-1)/IF(OR($T1130=0,$T1130=""),1,$T1130))),IF($T1126=справочники!$E$11,POWER($T1124,1+$T1128*INT((AS1126-1)/IF(OR($T1130=0,$T1130=""),1,$T1130))),0)))))</f>
        <v>0</v>
      </c>
      <c r="AT1132" s="99">
        <f>IF(AT1128="",0,IF(AT1126=1,$T1124,IF($T1126=справочники!$E$9,$T1124+$T1128*INT((AT1126-1)/IF(OR($T1130=0,$T1130=""),1,$T1130)),IF($T1126=справочники!$E$10,$T1124*POWER($T1128,INT((AT1126-1)/IF(OR($T1130=0,$T1130=""),1,$T1130))),IF($T1126=справочники!$E$11,POWER($T1124,1+$T1128*INT((AT1126-1)/IF(OR($T1130=0,$T1130=""),1,$T1130))),0)))))</f>
        <v>0</v>
      </c>
      <c r="AU1132" s="99">
        <f>IF(AU1128="",0,IF(AU1126=1,$T1124,IF($T1126=справочники!$E$9,$T1124+$T1128*INT((AU1126-1)/IF(OR($T1130=0,$T1130=""),1,$T1130)),IF($T1126=справочники!$E$10,$T1124*POWER($T1128,INT((AU1126-1)/IF(OR($T1130=0,$T1130=""),1,$T1130))),IF($T1126=справочники!$E$11,POWER($T1124,1+$T1128*INT((AU1126-1)/IF(OR($T1130=0,$T1130=""),1,$T1130))),0)))))</f>
        <v>0</v>
      </c>
      <c r="AV1132" s="99">
        <f>IF(AV1128="",0,IF(AV1126=1,$T1124,IF($T1126=справочники!$E$9,$T1124+$T1128*INT((AV1126-1)/IF(OR($T1130=0,$T1130=""),1,$T1130)),IF($T1126=справочники!$E$10,$T1124*POWER($T1128,INT((AV1126-1)/IF(OR($T1130=0,$T1130=""),1,$T1130))),IF($T1126=справочники!$E$11,POWER($T1124,1+$T1128*INT((AV1126-1)/IF(OR($T1130=0,$T1130=""),1,$T1130))),0)))))</f>
        <v>0</v>
      </c>
      <c r="AW1132" s="99">
        <f>IF(AW1128="",0,IF(AW1126=1,$T1124,IF($T1126=справочники!$E$9,$T1124+$T1128*INT((AW1126-1)/IF(OR($T1130=0,$T1130=""),1,$T1130)),IF($T1126=справочники!$E$10,$T1124*POWER($T1128,INT((AW1126-1)/IF(OR($T1130=0,$T1130=""),1,$T1130))),IF($T1126=справочники!$E$11,POWER($T1124,1+$T1128*INT((AW1126-1)/IF(OR($T1130=0,$T1130=""),1,$T1130))),0)))))</f>
        <v>0</v>
      </c>
      <c r="AX1132" s="99">
        <f>IF(AX1128="",0,IF(AX1126=1,$T1124,IF($T1126=справочники!$E$9,$T1124+$T1128*INT((AX1126-1)/IF(OR($T1130=0,$T1130=""),1,$T1130)),IF($T1126=справочники!$E$10,$T1124*POWER($T1128,INT((AX1126-1)/IF(OR($T1130=0,$T1130=""),1,$T1130))),IF($T1126=справочники!$E$11,POWER($T1124,1+$T1128*INT((AX1126-1)/IF(OR($T1130=0,$T1130=""),1,$T1130))),0)))))</f>
        <v>0</v>
      </c>
      <c r="AY1132" s="99">
        <f>IF(AY1128="",0,IF(AY1126=1,$T1124,IF($T1126=справочники!$E$9,$T1124+$T1128*INT((AY1126-1)/IF(OR($T1130=0,$T1130=""),1,$T1130)),IF($T1126=справочники!$E$10,$T1124*POWER($T1128,INT((AY1126-1)/IF(OR($T1130=0,$T1130=""),1,$T1130))),IF($T1126=справочники!$E$11,POWER($T1124,1+$T1128*INT((AY1126-1)/IF(OR($T1130=0,$T1130=""),1,$T1130))),0)))))</f>
        <v>0</v>
      </c>
      <c r="AZ1132" s="99">
        <f>IF(AZ1128="",0,IF(AZ1126=1,$T1124,IF($T1126=справочники!$E$9,$T1124+$T1128*INT((AZ1126-1)/IF(OR($T1130=0,$T1130=""),1,$T1130)),IF($T1126=справочники!$E$10,$T1124*POWER($T1128,INT((AZ1126-1)/IF(OR($T1130=0,$T1130=""),1,$T1130))),IF($T1126=справочники!$E$11,POWER($T1124,1+$T1128*INT((AZ1126-1)/IF(OR($T1130=0,$T1130=""),1,$T1130))),0)))))</f>
        <v>0</v>
      </c>
      <c r="BA1132" s="99">
        <f>IF(BA1128="",0,IF(BA1126=1,$T1124,IF($T1126=справочники!$E$9,$T1124+$T1128*INT((BA1126-1)/IF(OR($T1130=0,$T1130=""),1,$T1130)),IF($T1126=справочники!$E$10,$T1124*POWER($T1128,INT((BA1126-1)/IF(OR($T1130=0,$T1130=""),1,$T1130))),IF($T1126=справочники!$E$11,POWER($T1124,1+$T1128*INT((BA1126-1)/IF(OR($T1130=0,$T1130=""),1,$T1130))),0)))))</f>
        <v>0</v>
      </c>
      <c r="BB1132" s="99">
        <f>IF(BB1128="",0,IF(BB1126=1,$T1124,IF($T1126=справочники!$E$9,$T1124+$T1128*INT((BB1126-1)/IF(OR($T1130=0,$T1130=""),1,$T1130)),IF($T1126=справочники!$E$10,$T1124*POWER($T1128,INT((BB1126-1)/IF(OR($T1130=0,$T1130=""),1,$T1130))),IF($T1126=справочники!$E$11,POWER($T1124,1+$T1128*INT((BB1126-1)/IF(OR($T1130=0,$T1130=""),1,$T1130))),0)))))</f>
        <v>0</v>
      </c>
      <c r="BC1132" s="99">
        <f>IF(BC1128="",0,IF(BC1126=1,$T1124,IF($T1126=справочники!$E$9,$T1124+$T1128*INT((BC1126-1)/IF(OR($T1130=0,$T1130=""),1,$T1130)),IF($T1126=справочники!$E$10,$T1124*POWER($T1128,INT((BC1126-1)/IF(OR($T1130=0,$T1130=""),1,$T1130))),IF($T1126=справочники!$E$11,POWER($T1124,1+$T1128*INT((BC1126-1)/IF(OR($T1130=0,$T1130=""),1,$T1130))),0)))))</f>
        <v>0</v>
      </c>
      <c r="BD1132" s="99">
        <f>IF(BD1128="",0,IF(BD1126=1,$T1124,IF($T1126=справочники!$E$9,$T1124+$T1128*INT((BD1126-1)/IF(OR($T1130=0,$T1130=""),1,$T1130)),IF($T1126=справочники!$E$10,$T1124*POWER($T1128,INT((BD1126-1)/IF(OR($T1130=0,$T1130=""),1,$T1130))),IF($T1126=справочники!$E$11,POWER($T1124,1+$T1128*INT((BD1126-1)/IF(OR($T1130=0,$T1130=""),1,$T1130))),0)))))</f>
        <v>0</v>
      </c>
      <c r="BE1132" s="99">
        <f>IF(BE1128="",0,IF(BE1126=1,$T1124,IF($T1126=справочники!$E$9,$T1124+$T1128*INT((BE1126-1)/IF(OR($T1130=0,$T1130=""),1,$T1130)),IF($T1126=справочники!$E$10,$T1124*POWER($T1128,INT((BE1126-1)/IF(OR($T1130=0,$T1130=""),1,$T1130))),IF($T1126=справочники!$E$11,POWER($T1124,1+$T1128*INT((BE1126-1)/IF(OR($T1130=0,$T1130=""),1,$T1130))),0)))))</f>
        <v>0</v>
      </c>
      <c r="BF1132" s="99">
        <f>IF(BF1128="",0,IF(BF1126=1,$T1124,IF($T1126=справочники!$E$9,$T1124+$T1128*INT((BF1126-1)/IF(OR($T1130=0,$T1130=""),1,$T1130)),IF($T1126=справочники!$E$10,$T1124*POWER($T1128,INT((BF1126-1)/IF(OR($T1130=0,$T1130=""),1,$T1130))),IF($T1126=справочники!$E$11,POWER($T1124,1+$T1128*INT((BF1126-1)/IF(OR($T1130=0,$T1130=""),1,$T1130))),0)))))</f>
        <v>0</v>
      </c>
      <c r="BG1132" s="99">
        <f>IF(BG1128="",0,IF(BG1126=1,$T1124,IF($T1126=справочники!$E$9,$T1124+$T1128*INT((BG1126-1)/IF(OR($T1130=0,$T1130=""),1,$T1130)),IF($T1126=справочники!$E$10,$T1124*POWER($T1128,INT((BG1126-1)/IF(OR($T1130=0,$T1130=""),1,$T1130))),IF($T1126=справочники!$E$11,POWER($T1124,1+$T1128*INT((BG1126-1)/IF(OR($T1130=0,$T1130=""),1,$T1130))),0)))))</f>
        <v>0</v>
      </c>
      <c r="BH1132" s="99">
        <f>IF(BH1128="",0,IF(BH1126=1,$T1124,IF($T1126=справочники!$E$9,$T1124+$T1128*INT((BH1126-1)/IF(OR($T1130=0,$T1130=""),1,$T1130)),IF($T1126=справочники!$E$10,$T1124*POWER($T1128,INT((BH1126-1)/IF(OR($T1130=0,$T1130=""),1,$T1130))),IF($T1126=справочники!$E$11,POWER($T1124,1+$T1128*INT((BH1126-1)/IF(OR($T1130=0,$T1130=""),1,$T1130))),0)))))</f>
        <v>0</v>
      </c>
      <c r="BI1132" s="99">
        <f>IF(BI1128="",0,IF(BI1126=1,$T1124,IF($T1126=справочники!$E$9,$T1124+$T1128*INT((BI1126-1)/IF(OR($T1130=0,$T1130=""),1,$T1130)),IF($T1126=справочники!$E$10,$T1124*POWER($T1128,INT((BI1126-1)/IF(OR($T1130=0,$T1130=""),1,$T1130))),IF($T1126=справочники!$E$11,POWER($T1124,1+$T1128*INT((BI1126-1)/IF(OR($T1130=0,$T1130=""),1,$T1130))),0)))))</f>
        <v>0</v>
      </c>
      <c r="BJ1132" s="99">
        <f>IF(BJ1128="",0,IF(BJ1126=1,$T1124,IF($T1126=справочники!$E$9,$T1124+$T1128*INT((BJ1126-1)/IF(OR($T1130=0,$T1130=""),1,$T1130)),IF($T1126=справочники!$E$10,$T1124*POWER($T1128,INT((BJ1126-1)/IF(OR($T1130=0,$T1130=""),1,$T1130))),IF($T1126=справочники!$E$11,POWER($T1124,1+$T1128*INT((BJ1126-1)/IF(OR($T1130=0,$T1130=""),1,$T1130))),0)))))</f>
        <v>0</v>
      </c>
      <c r="BK1132" s="99">
        <f>IF(BK1128="",0,IF(BK1126=1,$T1124,IF($T1126=справочники!$E$9,$T1124+$T1128*INT((BK1126-1)/IF(OR($T1130=0,$T1130=""),1,$T1130)),IF($T1126=справочники!$E$10,$T1124*POWER($T1128,INT((BK1126-1)/IF(OR($T1130=0,$T1130=""),1,$T1130))),IF($T1126=справочники!$E$11,POWER($T1124,1+$T1128*INT((BK1126-1)/IF(OR($T1130=0,$T1130=""),1,$T1130))),0)))))</f>
        <v>0</v>
      </c>
      <c r="BL1132" s="99">
        <f>IF(BL1128="",0,IF(BL1126=1,$T1124,IF($T1126=справочники!$E$9,$T1124+$T1128*INT((BL1126-1)/IF(OR($T1130=0,$T1130=""),1,$T1130)),IF($T1126=справочники!$E$10,$T1124*POWER($T1128,INT((BL1126-1)/IF(OR($T1130=0,$T1130=""),1,$T1130))),IF($T1126=справочники!$E$11,POWER($T1124,1+$T1128*INT((BL1126-1)/IF(OR($T1130=0,$T1130=""),1,$T1130))),0)))))</f>
        <v>0</v>
      </c>
      <c r="BM1132" s="99">
        <f>IF(BM1128="",0,IF(BM1126=1,$T1124,IF($T1126=справочники!$E$9,$T1124+$T1128*INT((BM1126-1)/IF(OR($T1130=0,$T1130=""),1,$T1130)),IF($T1126=справочники!$E$10,$T1124*POWER($T1128,INT((BM1126-1)/IF(OR($T1130=0,$T1130=""),1,$T1130))),IF($T1126=справочники!$E$11,POWER($T1124,1+$T1128*INT((BM1126-1)/IF(OR($T1130=0,$T1130=""),1,$T1130))),0)))))</f>
        <v>0</v>
      </c>
      <c r="BN1132" s="99">
        <f>IF(BN1128="",0,IF(BN1126=1,$T1124,IF($T1126=справочники!$E$9,$T1124+$T1128*INT((BN1126-1)/IF(OR($T1130=0,$T1130=""),1,$T1130)),IF($T1126=справочники!$E$10,$T1124*POWER($T1128,INT((BN1126-1)/IF(OR($T1130=0,$T1130=""),1,$T1130))),IF($T1126=справочники!$E$11,POWER($T1124,1+$T1128*INT((BN1126-1)/IF(OR($T1130=0,$T1130=""),1,$T1130))),0)))))</f>
        <v>0</v>
      </c>
      <c r="BO1132" s="99">
        <f>IF(BO1128="",0,IF(BO1126=1,$T1124,IF($T1126=справочники!$E$9,$T1124+$T1128*INT((BO1126-1)/IF(OR($T1130=0,$T1130=""),1,$T1130)),IF($T1126=справочники!$E$10,$T1124*POWER($T1128,INT((BO1126-1)/IF(OR($T1130=0,$T1130=""),1,$T1130))),IF($T1126=справочники!$E$11,POWER($T1124,1+$T1128*INT((BO1126-1)/IF(OR($T1130=0,$T1130=""),1,$T1130))),0)))))</f>
        <v>0</v>
      </c>
      <c r="BP1132" s="99">
        <f>IF(BP1128="",0,IF(BP1126=1,$T1124,IF($T1126=справочники!$E$9,$T1124+$T1128*INT((BP1126-1)/IF(OR($T1130=0,$T1130=""),1,$T1130)),IF($T1126=справочники!$E$10,$T1124*POWER($T1128,INT((BP1126-1)/IF(OR($T1130=0,$T1130=""),1,$T1130))),IF($T1126=справочники!$E$11,POWER($T1124,1+$T1128*INT((BP1126-1)/IF(OR($T1130=0,$T1130=""),1,$T1130))),0)))))</f>
        <v>0</v>
      </c>
      <c r="BQ1132" s="99">
        <f>IF(BQ1128="",0,IF(BQ1126=1,$T1124,IF($T1126=справочники!$E$9,$T1124+$T1128*INT((BQ1126-1)/IF(OR($T1130=0,$T1130=""),1,$T1130)),IF($T1126=справочники!$E$10,$T1124*POWER($T1128,INT((BQ1126-1)/IF(OR($T1130=0,$T1130=""),1,$T1130))),IF($T1126=справочники!$E$11,POWER($T1124,1+$T1128*INT((BQ1126-1)/IF(OR($T1130=0,$T1130=""),1,$T1130))),0)))))</f>
        <v>0</v>
      </c>
      <c r="BR1132" s="99">
        <f>IF(BR1128="",0,IF(BR1126=1,$T1124,IF($T1126=справочники!$E$9,$T1124+$T1128*INT((BR1126-1)/IF(OR($T1130=0,$T1130=""),1,$T1130)),IF($T1126=справочники!$E$10,$T1124*POWER($T1128,INT((BR1126-1)/IF(OR($T1130=0,$T1130=""),1,$T1130))),IF($T1126=справочники!$E$11,POWER($T1124,1+$T1128*INT((BR1126-1)/IF(OR($T1130=0,$T1130=""),1,$T1130))),0)))))</f>
        <v>0</v>
      </c>
      <c r="BS1132" s="99">
        <f>IF(BS1128="",0,IF(BS1126=1,$T1124,IF($T1126=справочники!$E$9,$T1124+$T1128*INT((BS1126-1)/IF(OR($T1130=0,$T1130=""),1,$T1130)),IF($T1126=справочники!$E$10,$T1124*POWER($T1128,INT((BS1126-1)/IF(OR($T1130=0,$T1130=""),1,$T1130))),IF($T1126=справочники!$E$11,POWER($T1124,1+$T1128*INT((BS1126-1)/IF(OR($T1130=0,$T1130=""),1,$T1130))),0)))))</f>
        <v>0</v>
      </c>
      <c r="BT1132" s="99">
        <f>IF(BT1128="",0,IF(BT1126=1,$T1124,IF($T1126=справочники!$E$9,$T1124+$T1128*INT((BT1126-1)/IF(OR($T1130=0,$T1130=""),1,$T1130)),IF($T1126=справочники!$E$10,$T1124*POWER($T1128,INT((BT1126-1)/IF(OR($T1130=0,$T1130=""),1,$T1130))),IF($T1126=справочники!$E$11,POWER($T1124,1+$T1128*INT((BT1126-1)/IF(OR($T1130=0,$T1130=""),1,$T1130))),0)))))</f>
        <v>0</v>
      </c>
      <c r="BU1132" s="99">
        <f>IF(BU1128="",0,IF(BU1126=1,$T1124,IF($T1126=справочники!$E$9,$T1124+$T1128*INT((BU1126-1)/IF(OR($T1130=0,$T1130=""),1,$T1130)),IF($T1126=справочники!$E$10,$T1124*POWER($T1128,INT((BU1126-1)/IF(OR($T1130=0,$T1130=""),1,$T1130))),IF($T1126=справочники!$E$11,POWER($T1124,1+$T1128*INT((BU1126-1)/IF(OR($T1130=0,$T1130=""),1,$T1130))),0)))))</f>
        <v>0</v>
      </c>
      <c r="BV1132" s="99">
        <f>IF(BV1128="",0,IF(BV1126=1,$T1124,IF($T1126=справочники!$E$9,$T1124+$T1128*INT((BV1126-1)/IF(OR($T1130=0,$T1130=""),1,$T1130)),IF($T1126=справочники!$E$10,$T1124*POWER($T1128,INT((BV1126-1)/IF(OR($T1130=0,$T1130=""),1,$T1130))),IF($T1126=справочники!$E$11,POWER($T1124,1+$T1128*INT((BV1126-1)/IF(OR($T1130=0,$T1130=""),1,$T1130))),0)))))</f>
        <v>0</v>
      </c>
      <c r="BW1132" s="99">
        <f>IF(BW1128="",0,IF(BW1126=1,$T1124,IF($T1126=справочники!$E$9,$T1124+$T1128*INT((BW1126-1)/IF(OR($T1130=0,$T1130=""),1,$T1130)),IF($T1126=справочники!$E$10,$T1124*POWER($T1128,INT((BW1126-1)/IF(OR($T1130=0,$T1130=""),1,$T1130))),IF($T1126=справочники!$E$11,POWER($T1124,1+$T1128*INT((BW1126-1)/IF(OR($T1130=0,$T1130=""),1,$T1130))),0)))))</f>
        <v>0</v>
      </c>
      <c r="BX1132" s="99">
        <f>IF(BX1128="",0,IF(BX1126=1,$T1124,IF($T1126=справочники!$E$9,$T1124+$T1128*INT((BX1126-1)/IF(OR($T1130=0,$T1130=""),1,$T1130)),IF($T1126=справочники!$E$10,$T1124*POWER($T1128,INT((BX1126-1)/IF(OR($T1130=0,$T1130=""),1,$T1130))),IF($T1126=справочники!$E$11,POWER($T1124,1+$T1128*INT((BX1126-1)/IF(OR($T1130=0,$T1130=""),1,$T1130))),0)))))</f>
        <v>0</v>
      </c>
      <c r="BY1132" s="99">
        <f>IF(BY1128="",0,IF(BY1126=1,$T1124,IF($T1126=справочники!$E$9,$T1124+$T1128*INT((BY1126-1)/IF(OR($T1130=0,$T1130=""),1,$T1130)),IF($T1126=справочники!$E$10,$T1124*POWER($T1128,INT((BY1126-1)/IF(OR($T1130=0,$T1130=""),1,$T1130))),IF($T1126=справочники!$E$11,POWER($T1124,1+$T1128*INT((BY1126-1)/IF(OR($T1130=0,$T1130=""),1,$T1130))),0)))))</f>
        <v>0</v>
      </c>
      <c r="BZ1132" s="99">
        <f>IF(BZ1128="",0,IF(BZ1126=1,$T1124,IF($T1126=справочники!$E$9,$T1124+$T1128*INT((BZ1126-1)/IF(OR($T1130=0,$T1130=""),1,$T1130)),IF($T1126=справочники!$E$10,$T1124*POWER($T1128,INT((BZ1126-1)/IF(OR($T1130=0,$T1130=""),1,$T1130))),IF($T1126=справочники!$E$11,POWER($T1124,1+$T1128*INT((BZ1126-1)/IF(OR($T1130=0,$T1130=""),1,$T1130))),0)))))</f>
        <v>0</v>
      </c>
      <c r="CA1132" s="99">
        <f>IF(CA1128="",0,IF(CA1126=1,$T1124,IF($T1126=справочники!$E$9,$T1124+$T1128*INT((CA1126-1)/IF(OR($T1130=0,$T1130=""),1,$T1130)),IF($T1126=справочники!$E$10,$T1124*POWER($T1128,INT((CA1126-1)/IF(OR($T1130=0,$T1130=""),1,$T1130))),IF($T1126=справочники!$E$11,POWER($T1124,1+$T1128*INT((CA1126-1)/IF(OR($T1130=0,$T1130=""),1,$T1130))),0)))))</f>
        <v>0</v>
      </c>
      <c r="CB1132" s="99">
        <f>IF(CB1128="",0,IF(CB1126=1,$T1124,IF($T1126=справочники!$E$9,$T1124+$T1128*INT((CB1126-1)/IF(OR($T1130=0,$T1130=""),1,$T1130)),IF($T1126=справочники!$E$10,$T1124*POWER($T1128,INT((CB1126-1)/IF(OR($T1130=0,$T1130=""),1,$T1130))),IF($T1126=справочники!$E$11,POWER($T1124,1+$T1128*INT((CB1126-1)/IF(OR($T1130=0,$T1130=""),1,$T1130))),0)))))</f>
        <v>0</v>
      </c>
      <c r="CC1132" s="99">
        <f>IF(CC1128="",0,IF(CC1126=1,$T1124,IF($T1126=справочники!$E$9,$T1124+$T1128*INT((CC1126-1)/IF(OR($T1130=0,$T1130=""),1,$T1130)),IF($T1126=справочники!$E$10,$T1124*POWER($T1128,INT((CC1126-1)/IF(OR($T1130=0,$T1130=""),1,$T1130))),IF($T1126=справочники!$E$11,POWER($T1124,1+$T1128*INT((CC1126-1)/IF(OR($T1130=0,$T1130=""),1,$T1130))),0)))))</f>
        <v>0</v>
      </c>
      <c r="CD1132" s="99">
        <f>IF(CD1128="",0,IF(CD1126=1,$T1124,IF($T1126=справочники!$E$9,$T1124+$T1128*INT((CD1126-1)/IF(OR($T1130=0,$T1130=""),1,$T1130)),IF($T1126=справочники!$E$10,$T1124*POWER($T1128,INT((CD1126-1)/IF(OR($T1130=0,$T1130=""),1,$T1130))),IF($T1126=справочники!$E$11,POWER($T1124,1+$T1128*INT((CD1126-1)/IF(OR($T1130=0,$T1130=""),1,$T1130))),0)))))</f>
        <v>0</v>
      </c>
      <c r="CE1132" s="99">
        <f>IF(CE1128="",0,IF(CE1126=1,$T1124,IF($T1126=справочники!$E$9,$T1124+$T1128*INT((CE1126-1)/IF(OR($T1130=0,$T1130=""),1,$T1130)),IF($T1126=справочники!$E$10,$T1124*POWER($T1128,INT((CE1126-1)/IF(OR($T1130=0,$T1130=""),1,$T1130))),IF($T1126=справочники!$E$11,POWER($T1124,1+$T1128*INT((CE1126-1)/IF(OR($T1130=0,$T1130=""),1,$T1130))),0)))))</f>
        <v>0</v>
      </c>
      <c r="CF1132" s="99">
        <f>IF(CF1128="",0,IF(CF1126=1,$T1124,IF($T1126=справочники!$E$9,$T1124+$T1128*INT((CF1126-1)/IF(OR($T1130=0,$T1130=""),1,$T1130)),IF($T1126=справочники!$E$10,$T1124*POWER($T1128,INT((CF1126-1)/IF(OR($T1130=0,$T1130=""),1,$T1130))),IF($T1126=справочники!$E$11,POWER($T1124,1+$T1128*INT((CF1126-1)/IF(OR($T1130=0,$T1130=""),1,$T1130))),0)))))</f>
        <v>0</v>
      </c>
      <c r="CG1132" s="99">
        <f>IF(CG1128="",0,IF(CG1126=1,$T1124,IF($T1126=справочники!$E$9,$T1124+$T1128*INT((CG1126-1)/IF(OR($T1130=0,$T1130=""),1,$T1130)),IF($T1126=справочники!$E$10,$T1124*POWER($T1128,INT((CG1126-1)/IF(OR($T1130=0,$T1130=""),1,$T1130))),IF($T1126=справочники!$E$11,POWER($T1124,1+$T1128*INT((CG1126-1)/IF(OR($T1130=0,$T1130=""),1,$T1130))),0)))))</f>
        <v>0</v>
      </c>
      <c r="CH1132" s="99">
        <f>IF(CH1128="",0,IF(CH1126=1,$T1124,IF($T1126=справочники!$E$9,$T1124+$T1128*INT((CH1126-1)/IF(OR($T1130=0,$T1130=""),1,$T1130)),IF($T1126=справочники!$E$10,$T1124*POWER($T1128,INT((CH1126-1)/IF(OR($T1130=0,$T1130=""),1,$T1130))),IF($T1126=справочники!$E$11,POWER($T1124,1+$T1128*INT((CH1126-1)/IF(OR($T1130=0,$T1130=""),1,$T1130))),0)))))</f>
        <v>0</v>
      </c>
      <c r="CI1132" s="99">
        <f>IF(CI1128="",0,IF(CI1126=1,$T1124,IF($T1126=справочники!$E$9,$T1124+$T1128*INT((CI1126-1)/IF(OR($T1130=0,$T1130=""),1,$T1130)),IF($T1126=справочники!$E$10,$T1124*POWER($T1128,INT((CI1126-1)/IF(OR($T1130=0,$T1130=""),1,$T1130))),IF($T1126=справочники!$E$11,POWER($T1124,1+$T1128*INT((CI1126-1)/IF(OR($T1130=0,$T1130=""),1,$T1130))),0)))))</f>
        <v>0</v>
      </c>
      <c r="CJ1132" s="99">
        <f>IF(CJ1128="",0,IF(CJ1126=1,$T1124,IF($T1126=справочники!$E$9,$T1124+$T1128*INT((CJ1126-1)/IF(OR($T1130=0,$T1130=""),1,$T1130)),IF($T1126=справочники!$E$10,$T1124*POWER($T1128,INT((CJ1126-1)/IF(OR($T1130=0,$T1130=""),1,$T1130))),IF($T1126=справочники!$E$11,POWER($T1124,1+$T1128*INT((CJ1126-1)/IF(OR($T1130=0,$T1130=""),1,$T1130))),0)))))</f>
        <v>0</v>
      </c>
      <c r="CK1132" s="99">
        <f>IF(CK1128="",0,IF(CK1126=1,$T1124,IF($T1126=справочники!$E$9,$T1124+$T1128*INT((CK1126-1)/IF(OR($T1130=0,$T1130=""),1,$T1130)),IF($T1126=справочники!$E$10,$T1124*POWER($T1128,INT((CK1126-1)/IF(OR($T1130=0,$T1130=""),1,$T1130))),IF($T1126=справочники!$E$11,POWER($T1124,1+$T1128*INT((CK1126-1)/IF(OR($T1130=0,$T1130=""),1,$T1130))),0)))))</f>
        <v>0</v>
      </c>
      <c r="CL1132" s="99">
        <f>IF(CL1128="",0,IF(CL1126=1,$T1124,IF($T1126=справочники!$E$9,$T1124+$T1128*INT((CL1126-1)/IF(OR($T1130=0,$T1130=""),1,$T1130)),IF($T1126=справочники!$E$10,$T1124*POWER($T1128,INT((CL1126-1)/IF(OR($T1130=0,$T1130=""),1,$T1130))),IF($T1126=справочники!$E$11,POWER($T1124,1+$T1128*INT((CL1126-1)/IF(OR($T1130=0,$T1130=""),1,$T1130))),0)))))</f>
        <v>0</v>
      </c>
      <c r="CM1132" s="99">
        <f>IF(CM1128="",0,IF(CM1126=1,$T1124,IF($T1126=справочники!$E$9,$T1124+$T1128*INT((CM1126-1)/IF(OR($T1130=0,$T1130=""),1,$T1130)),IF($T1126=справочники!$E$10,$T1124*POWER($T1128,INT((CM1126-1)/IF(OR($T1130=0,$T1130=""),1,$T1130))),IF($T1126=справочники!$E$11,POWER($T1124,1+$T1128*INT((CM1126-1)/IF(OR($T1130=0,$T1130=""),1,$T1130))),0)))))</f>
        <v>0</v>
      </c>
      <c r="CN1132" s="99">
        <f>IF(CN1128="",0,IF(CN1126=1,$T1124,IF($T1126=справочники!$E$9,$T1124+$T1128*INT((CN1126-1)/IF(OR($T1130=0,$T1130=""),1,$T1130)),IF($T1126=справочники!$E$10,$T1124*POWER($T1128,INT((CN1126-1)/IF(OR($T1130=0,$T1130=""),1,$T1130))),IF($T1126=справочники!$E$11,POWER($T1124,1+$T1128*INT((CN1126-1)/IF(OR($T1130=0,$T1130=""),1,$T1130))),0)))))</f>
        <v>0</v>
      </c>
      <c r="CO1132" s="99">
        <f>IF(CO1128="",0,IF(CO1126=1,$T1124,IF($T1126=справочники!$E$9,$T1124+$T1128*INT((CO1126-1)/IF(OR($T1130=0,$T1130=""),1,$T1130)),IF($T1126=справочники!$E$10,$T1124*POWER($T1128,INT((CO1126-1)/IF(OR($T1130=0,$T1130=""),1,$T1130))),IF($T1126=справочники!$E$11,POWER($T1124,1+$T1128*INT((CO1126-1)/IF(OR($T1130=0,$T1130=""),1,$T1130))),0)))))</f>
        <v>0</v>
      </c>
      <c r="CP1132" s="99">
        <f>IF(CP1128="",0,IF(CP1126=1,$T1124,IF($T1126=справочники!$E$9,$T1124+$T1128*INT((CP1126-1)/IF(OR($T1130=0,$T1130=""),1,$T1130)),IF($T1126=справочники!$E$10,$T1124*POWER($T1128,INT((CP1126-1)/IF(OR($T1130=0,$T1130=""),1,$T1130))),IF($T1126=справочники!$E$11,POWER($T1124,1+$T1128*INT((CP1126-1)/IF(OR($T1130=0,$T1130=""),1,$T1130))),0)))))</f>
        <v>0</v>
      </c>
      <c r="CQ1132" s="99">
        <f>IF(CQ1128="",0,IF(CQ1126=1,$T1124,IF($T1126=справочники!$E$9,$T1124+$T1128*INT((CQ1126-1)/IF(OR($T1130=0,$T1130=""),1,$T1130)),IF($T1126=справочники!$E$10,$T1124*POWER($T1128,INT((CQ1126-1)/IF(OR($T1130=0,$T1130=""),1,$T1130))),IF($T1126=справочники!$E$11,POWER($T1124,1+$T1128*INT((CQ1126-1)/IF(OR($T1130=0,$T1130=""),1,$T1130))),0)))))</f>
        <v>0</v>
      </c>
      <c r="CR1132" s="99">
        <f>IF(CR1128="",0,IF(CR1126=1,$T1124,IF($T1126=справочники!$E$9,$T1124+$T1128*INT((CR1126-1)/IF(OR($T1130=0,$T1130=""),1,$T1130)),IF($T1126=справочники!$E$10,$T1124*POWER($T1128,INT((CR1126-1)/IF(OR($T1130=0,$T1130=""),1,$T1130))),IF($T1126=справочники!$E$11,POWER($T1124,1+$T1128*INT((CR1126-1)/IF(OR($T1130=0,$T1130=""),1,$T1130))),0)))))</f>
        <v>0</v>
      </c>
      <c r="CS1132" s="99">
        <f>IF(CS1128="",0,IF(CS1126=1,$T1124,IF($T1126=справочники!$E$9,$T1124+$T1128*INT((CS1126-1)/IF(OR($T1130=0,$T1130=""),1,$T1130)),IF($T1126=справочники!$E$10,$T1124*POWER($T1128,INT((CS1126-1)/IF(OR($T1130=0,$T1130=""),1,$T1130))),IF($T1126=справочники!$E$11,POWER($T1124,1+$T1128*INT((CS1126-1)/IF(OR($T1130=0,$T1130=""),1,$T1130))),0)))))</f>
        <v>0</v>
      </c>
      <c r="CT1132" s="99">
        <f>IF(CT1128="",0,IF(CT1126=1,$T1124,IF($T1126=справочники!$E$9,$T1124+$T1128*INT((CT1126-1)/IF(OR($T1130=0,$T1130=""),1,$T1130)),IF($T1126=справочники!$E$10,$T1124*POWER($T1128,INT((CT1126-1)/IF(OR($T1130=0,$T1130=""),1,$T1130))),IF($T1126=справочники!$E$11,POWER($T1124,1+$T1128*INT((CT1126-1)/IF(OR($T1130=0,$T1130=""),1,$T1130))),0)))))</f>
        <v>0</v>
      </c>
      <c r="CU1132" s="99">
        <f>IF(CU1128="",0,IF(CU1126=1,$T1124,IF($T1126=справочники!$E$9,$T1124+$T1128*INT((CU1126-1)/IF(OR($T1130=0,$T1130=""),1,$T1130)),IF($T1126=справочники!$E$10,$T1124*POWER($T1128,INT((CU1126-1)/IF(OR($T1130=0,$T1130=""),1,$T1130))),IF($T1126=справочники!$E$11,POWER($T1124,1+$T1128*INT((CU1126-1)/IF(OR($T1130=0,$T1130=""),1,$T1130))),0)))))</f>
        <v>0</v>
      </c>
      <c r="CV1132" s="99">
        <f>IF(CV1128="",0,IF(CV1126=1,$T1124,IF($T1126=справочники!$E$9,$T1124+$T1128*INT((CV1126-1)/IF(OR($T1130=0,$T1130=""),1,$T1130)),IF($T1126=справочники!$E$10,$T1124*POWER($T1128,INT((CV1126-1)/IF(OR($T1130=0,$T1130=""),1,$T1130))),IF($T1126=справочники!$E$11,POWER($T1124,1+$T1128*INT((CV1126-1)/IF(OR($T1130=0,$T1130=""),1,$T1130))),0)))))</f>
        <v>0</v>
      </c>
      <c r="CW1132" s="99">
        <f>IF(CW1128="",0,IF(CW1126=1,$T1124,IF($T1126=справочники!$E$9,$T1124+$T1128*INT((CW1126-1)/IF(OR($T1130=0,$T1130=""),1,$T1130)),IF($T1126=справочники!$E$10,$T1124*POWER($T1128,INT((CW1126-1)/IF(OR($T1130=0,$T1130=""),1,$T1130))),IF($T1126=справочники!$E$11,POWER($T1124,1+$T1128*INT((CW1126-1)/IF(OR($T1130=0,$T1130=""),1,$T1130))),0)))))</f>
        <v>0</v>
      </c>
      <c r="CX1132" s="99">
        <f>IF(CX1128="",0,IF(CX1126=1,$T1124,IF($T1126=справочники!$E$9,$T1124+$T1128*INT((CX1126-1)/IF(OR($T1130=0,$T1130=""),1,$T1130)),IF($T1126=справочники!$E$10,$T1124*POWER($T1128,INT((CX1126-1)/IF(OR($T1130=0,$T1130=""),1,$T1130))),IF($T1126=справочники!$E$11,POWER($T1124,1+$T1128*INT((CX1126-1)/IF(OR($T1130=0,$T1130=""),1,$T1130))),0)))))</f>
        <v>0</v>
      </c>
      <c r="CY1132" s="99">
        <f>IF(CY1128="",0,IF(CY1126=1,$T1124,IF($T1126=справочники!$E$9,$T1124+$T1128*INT((CY1126-1)/IF(OR($T1130=0,$T1130=""),1,$T1130)),IF($T1126=справочники!$E$10,$T1124*POWER($T1128,INT((CY1126-1)/IF(OR($T1130=0,$T1130=""),1,$T1130))),IF($T1126=справочники!$E$11,POWER($T1124,1+$T1128*INT((CY1126-1)/IF(OR($T1130=0,$T1130=""),1,$T1130))),0)))))</f>
        <v>0</v>
      </c>
      <c r="CZ1132" s="99">
        <f>IF(CZ1128="",0,IF(CZ1126=1,$T1124,IF($T1126=справочники!$E$9,$T1124+$T1128*INT((CZ1126-1)/IF(OR($T1130=0,$T1130=""),1,$T1130)),IF($T1126=справочники!$E$10,$T1124*POWER($T1128,INT((CZ1126-1)/IF(OR($T1130=0,$T1130=""),1,$T1130))),IF($T1126=справочники!$E$11,POWER($T1124,1+$T1128*INT((CZ1126-1)/IF(OR($T1130=0,$T1130=""),1,$T1130))),0)))))</f>
        <v>0</v>
      </c>
      <c r="DA1132" s="99">
        <f>IF(DA1128="",0,IF(DA1126=1,$T1124,IF($T1126=справочники!$E$9,$T1124+$T1128*INT((DA1126-1)/IF(OR($T1130=0,$T1130=""),1,$T1130)),IF($T1126=справочники!$E$10,$T1124*POWER($T1128,INT((DA1126-1)/IF(OR($T1130=0,$T1130=""),1,$T1130))),IF($T1126=справочники!$E$11,POWER($T1124,1+$T1128*INT((DA1126-1)/IF(OR($T1130=0,$T1130=""),1,$T1130))),0)))))</f>
        <v>0</v>
      </c>
      <c r="DB1132" s="99">
        <f>IF(DB1128="",0,IF(DB1126=1,$T1124,IF($T1126=справочники!$E$9,$T1124+$T1128*INT((DB1126-1)/IF(OR($T1130=0,$T1130=""),1,$T1130)),IF($T1126=справочники!$E$10,$T1124*POWER($T1128,INT((DB1126-1)/IF(OR($T1130=0,$T1130=""),1,$T1130))),IF($T1126=справочники!$E$11,POWER($T1124,1+$T1128*INT((DB1126-1)/IF(OR($T1130=0,$T1130=""),1,$T1130))),0)))))</f>
        <v>0</v>
      </c>
      <c r="DC1132" s="99">
        <f>IF(DC1128="",0,IF(DC1126=1,$T1124,IF($T1126=справочники!$E$9,$T1124+$T1128*INT((DC1126-1)/IF(OR($T1130=0,$T1130=""),1,$T1130)),IF($T1126=справочники!$E$10,$T1124*POWER($T1128,INT((DC1126-1)/IF(OR($T1130=0,$T1130=""),1,$T1130))),IF($T1126=справочники!$E$11,POWER($T1124,1+$T1128*INT((DC1126-1)/IF(OR($T1130=0,$T1130=""),1,$T1130))),0)))))</f>
        <v>0</v>
      </c>
      <c r="DD1132" s="99">
        <f>IF(DD1128="",0,IF(DD1126=1,$T1124,IF($T1126=справочники!$E$9,$T1124+$T1128*INT((DD1126-1)/IF(OR($T1130=0,$T1130=""),1,$T1130)),IF($T1126=справочники!$E$10,$T1124*POWER($T1128,INT((DD1126-1)/IF(OR($T1130=0,$T1130=""),1,$T1130))),IF($T1126=справочники!$E$11,POWER($T1124,1+$T1128*INT((DD1126-1)/IF(OR($T1130=0,$T1130=""),1,$T1130))),0)))))</f>
        <v>0</v>
      </c>
      <c r="DE1132" s="99">
        <f>IF(DE1128="",0,IF(DE1126=1,$T1124,IF($T1126=справочники!$E$9,$T1124+$T1128*INT((DE1126-1)/IF(OR($T1130=0,$T1130=""),1,$T1130)),IF($T1126=справочники!$E$10,$T1124*POWER($T1128,INT((DE1126-1)/IF(OR($T1130=0,$T1130=""),1,$T1130))),IF($T1126=справочники!$E$11,POWER($T1124,1+$T1128*INT((DE1126-1)/IF(OR($T1130=0,$T1130=""),1,$T1130))),0)))))</f>
        <v>0</v>
      </c>
      <c r="DF1132" s="99">
        <f>IF(DF1128="",0,IF(DF1126=1,$T1124,IF($T1126=справочники!$E$9,$T1124+$T1128*INT((DF1126-1)/IF(OR($T1130=0,$T1130=""),1,$T1130)),IF($T1126=справочники!$E$10,$T1124*POWER($T1128,INT((DF1126-1)/IF(OR($T1130=0,$T1130=""),1,$T1130))),IF($T1126=справочники!$E$11,POWER($T1124,1+$T1128*INT((DF1126-1)/IF(OR($T1130=0,$T1130=""),1,$T1130))),0)))))</f>
        <v>0</v>
      </c>
      <c r="DG1132" s="99">
        <f>IF(DG1128="",0,IF(DG1126=1,$T1124,IF($T1126=справочники!$E$9,$T1124+$T1128*INT((DG1126-1)/IF(OR($T1130=0,$T1130=""),1,$T1130)),IF($T1126=справочники!$E$10,$T1124*POWER($T1128,INT((DG1126-1)/IF(OR($T1130=0,$T1130=""),1,$T1130))),IF($T1126=справочники!$E$11,POWER($T1124,1+$T1128*INT((DG1126-1)/IF(OR($T1130=0,$T1130=""),1,$T1130))),0)))))</f>
        <v>0</v>
      </c>
      <c r="DH1132" s="99">
        <f>IF(DH1128="",0,IF(DH1126=1,$T1124,IF($T1126=справочники!$E$9,$T1124+$T1128*INT((DH1126-1)/IF(OR($T1130=0,$T1130=""),1,$T1130)),IF($T1126=справочники!$E$10,$T1124*POWER($T1128,INT((DH1126-1)/IF(OR($T1130=0,$T1130=""),1,$T1130))),IF($T1126=справочники!$E$11,POWER($T1124,1+$T1128*INT((DH1126-1)/IF(OR($T1130=0,$T1130=""),1,$T1130))),0)))))</f>
        <v>0</v>
      </c>
      <c r="DI1132" s="99">
        <f>IF(DI1128="",0,IF(DI1126=1,$T1124,IF($T1126=справочники!$E$9,$T1124+$T1128*INT((DI1126-1)/IF(OR($T1130=0,$T1130=""),1,$T1130)),IF($T1126=справочники!$E$10,$T1124*POWER($T1128,INT((DI1126-1)/IF(OR($T1130=0,$T1130=""),1,$T1130))),IF($T1126=справочники!$E$11,POWER($T1124,1+$T1128*INT((DI1126-1)/IF(OR($T1130=0,$T1130=""),1,$T1130))),0)))))</f>
        <v>0</v>
      </c>
      <c r="DJ1132" s="99">
        <f>IF(DJ1128="",0,IF(DJ1126=1,$T1124,IF($T1126=справочники!$E$9,$T1124+$T1128*INT((DJ1126-1)/IF(OR($T1130=0,$T1130=""),1,$T1130)),IF($T1126=справочники!$E$10,$T1124*POWER($T1128,INT((DJ1126-1)/IF(OR($T1130=0,$T1130=""),1,$T1130))),IF($T1126=справочники!$E$11,POWER($T1124,1+$T1128*INT((DJ1126-1)/IF(OR($T1130=0,$T1130=""),1,$T1130))),0)))))</f>
        <v>0</v>
      </c>
      <c r="DK1132" s="99">
        <f>IF(DK1128="",0,IF(DK1126=1,$T1124,IF($T1126=справочники!$E$9,$T1124+$T1128*INT((DK1126-1)/IF(OR($T1130=0,$T1130=""),1,$T1130)),IF($T1126=справочники!$E$10,$T1124*POWER($T1128,INT((DK1126-1)/IF(OR($T1130=0,$T1130=""),1,$T1130))),IF($T1126=справочники!$E$11,POWER($T1124,1+$T1128*INT((DK1126-1)/IF(OR($T1130=0,$T1130=""),1,$T1130))),0)))))</f>
        <v>0</v>
      </c>
      <c r="DL1132" s="99">
        <f>IF(DL1128="",0,IF(DL1126=1,$T1124,IF($T1126=справочники!$E$9,$T1124+$T1128*INT((DL1126-1)/IF(OR($T1130=0,$T1130=""),1,$T1130)),IF($T1126=справочники!$E$10,$T1124*POWER($T1128,INT((DL1126-1)/IF(OR($T1130=0,$T1130=""),1,$T1130))),IF($T1126=справочники!$E$11,POWER($T1124,1+$T1128*INT((DL1126-1)/IF(OR($T1130=0,$T1130=""),1,$T1130))),0)))))</f>
        <v>0</v>
      </c>
      <c r="DM1132" s="99">
        <f>IF(DM1128="",0,IF(DM1126=1,$T1124,IF($T1126=справочники!$E$9,$T1124+$T1128*INT((DM1126-1)/IF(OR($T1130=0,$T1130=""),1,$T1130)),IF($T1126=справочники!$E$10,$T1124*POWER($T1128,INT((DM1126-1)/IF(OR($T1130=0,$T1130=""),1,$T1130))),IF($T1126=справочники!$E$11,POWER($T1124,1+$T1128*INT((DM1126-1)/IF(OR($T1130=0,$T1130=""),1,$T1130))),0)))))</f>
        <v>0</v>
      </c>
      <c r="DN1132" s="99">
        <f>IF(DN1128="",0,IF(DN1126=1,$T1124,IF($T1126=справочники!$E$9,$T1124+$T1128*INT((DN1126-1)/IF(OR($T1130=0,$T1130=""),1,$T1130)),IF($T1126=справочники!$E$10,$T1124*POWER($T1128,INT((DN1126-1)/IF(OR($T1130=0,$T1130=""),1,$T1130))),IF($T1126=справочники!$E$11,POWER($T1124,1+$T1128*INT((DN1126-1)/IF(OR($T1130=0,$T1130=""),1,$T1130))),0)))))</f>
        <v>0</v>
      </c>
      <c r="DO1132" s="99">
        <f>IF(DO1128="",0,IF(DO1126=1,$T1124,IF($T1126=справочники!$E$9,$T1124+$T1128*INT((DO1126-1)/IF(OR($T1130=0,$T1130=""),1,$T1130)),IF($T1126=справочники!$E$10,$T1124*POWER($T1128,INT((DO1126-1)/IF(OR($T1130=0,$T1130=""),1,$T1130))),IF($T1126=справочники!$E$11,POWER($T1124,1+$T1128*INT((DO1126-1)/IF(OR($T1130=0,$T1130=""),1,$T1130))),0)))))</f>
        <v>0</v>
      </c>
      <c r="DP1132" s="99">
        <f>IF(DP1128="",0,IF(DP1126=1,$T1124,IF($T1126=справочники!$E$9,$T1124+$T1128*INT((DP1126-1)/IF(OR($T1130=0,$T1130=""),1,$T1130)),IF($T1126=справочники!$E$10,$T1124*POWER($T1128,INT((DP1126-1)/IF(OR($T1130=0,$T1130=""),1,$T1130))),IF($T1126=справочники!$E$11,POWER($T1124,1+$T1128*INT((DP1126-1)/IF(OR($T1130=0,$T1130=""),1,$T1130))),0)))))</f>
        <v>0</v>
      </c>
      <c r="DQ1132" s="99">
        <f>IF(DQ1128="",0,IF(DQ1126=1,$T1124,IF($T1126=справочники!$E$9,$T1124+$T1128*INT((DQ1126-1)/IF(OR($T1130=0,$T1130=""),1,$T1130)),IF($T1126=справочники!$E$10,$T1124*POWER($T1128,INT((DQ1126-1)/IF(OR($T1130=0,$T1130=""),1,$T1130))),IF($T1126=справочники!$E$11,POWER($T1124,1+$T1128*INT((DQ1126-1)/IF(OR($T1130=0,$T1130=""),1,$T1130))),0)))))</f>
        <v>0</v>
      </c>
      <c r="DR1132" s="99">
        <f>IF(DR1128="",0,IF(DR1126=1,$T1124,IF($T1126=справочники!$E$9,$T1124+$T1128*INT((DR1126-1)/IF(OR($T1130=0,$T1130=""),1,$T1130)),IF($T1126=справочники!$E$10,$T1124*POWER($T1128,INT((DR1126-1)/IF(OR($T1130=0,$T1130=""),1,$T1130))),IF($T1126=справочники!$E$11,POWER($T1124,1+$T1128*INT((DR1126-1)/IF(OR($T1130=0,$T1130=""),1,$T1130))),0)))))</f>
        <v>0</v>
      </c>
      <c r="DS1132" s="99">
        <f>IF(DS1128="",0,IF(DS1126=1,$T1124,IF($T1126=справочники!$E$9,$T1124+$T1128*INT((DS1126-1)/IF(OR($T1130=0,$T1130=""),1,$T1130)),IF($T1126=справочники!$E$10,$T1124*POWER($T1128,INT((DS1126-1)/IF(OR($T1130=0,$T1130=""),1,$T1130))),IF($T1126=справочники!$E$11,POWER($T1124,1+$T1128*INT((DS1126-1)/IF(OR($T1130=0,$T1130=""),1,$T1130))),0)))))</f>
        <v>0</v>
      </c>
      <c r="DT1132" s="99">
        <f>IF(DT1128="",0,IF(DT1126=1,$T1124,IF($T1126=справочники!$E$9,$T1124+$T1128*INT((DT1126-1)/IF(OR($T1130=0,$T1130=""),1,$T1130)),IF($T1126=справочники!$E$10,$T1124*POWER($T1128,INT((DT1126-1)/IF(OR($T1130=0,$T1130=""),1,$T1130))),IF($T1126=справочники!$E$11,POWER($T1124,1+$T1128*INT((DT1126-1)/IF(OR($T1130=0,$T1130=""),1,$T1130))),0)))))</f>
        <v>0</v>
      </c>
      <c r="DU1132" s="3"/>
      <c r="DV1132" s="3"/>
    </row>
    <row r="1133" spans="1:126" ht="4.2" customHeight="1">
      <c r="A1133" s="1"/>
      <c r="B1133" s="1"/>
      <c r="C1133" s="1"/>
      <c r="D1133" s="1"/>
      <c r="E1133" s="261"/>
      <c r="F1133" s="47"/>
      <c r="G1133" s="229"/>
      <c r="H1133" s="1"/>
      <c r="I1133" s="1"/>
      <c r="J1133" s="1"/>
      <c r="K1133" s="1"/>
      <c r="L1133" s="1"/>
      <c r="M1133" s="5"/>
      <c r="N1133" s="1"/>
      <c r="O1133" s="1"/>
      <c r="P1133" s="5"/>
      <c r="Q1133" s="1"/>
      <c r="R1133" s="1"/>
      <c r="S1133" s="5"/>
      <c r="T1133" s="7"/>
      <c r="U1133" s="23"/>
      <c r="V1133" s="1"/>
      <c r="W1133" s="11"/>
      <c r="X1133" s="10"/>
      <c r="Y1133" s="45"/>
      <c r="Z1133" s="92"/>
      <c r="AA1133" s="93"/>
      <c r="AB1133" s="93"/>
      <c r="AC1133" s="93"/>
      <c r="AD1133" s="93"/>
      <c r="AE1133" s="93"/>
      <c r="AF1133" s="93"/>
      <c r="AG1133" s="93"/>
      <c r="AH1133" s="93"/>
      <c r="AI1133" s="93"/>
      <c r="AJ1133" s="93"/>
      <c r="AK1133" s="93"/>
      <c r="AL1133" s="93"/>
      <c r="AM1133" s="93"/>
      <c r="AN1133" s="93"/>
      <c r="AO1133" s="93"/>
      <c r="AP1133" s="93"/>
      <c r="AQ1133" s="93"/>
      <c r="AR1133" s="93"/>
      <c r="AS1133" s="93"/>
      <c r="AT1133" s="93"/>
      <c r="AU1133" s="93"/>
      <c r="AV1133" s="93"/>
      <c r="AW1133" s="93"/>
      <c r="AX1133" s="93"/>
      <c r="AY1133" s="93"/>
      <c r="AZ1133" s="93"/>
      <c r="BA1133" s="93"/>
      <c r="BB1133" s="93"/>
      <c r="BC1133" s="93"/>
      <c r="BD1133" s="93"/>
      <c r="BE1133" s="93"/>
      <c r="BF1133" s="93"/>
      <c r="BG1133" s="93"/>
      <c r="BH1133" s="93"/>
      <c r="BI1133" s="93"/>
      <c r="BJ1133" s="93"/>
      <c r="BK1133" s="93"/>
      <c r="BL1133" s="93"/>
      <c r="BM1133" s="93"/>
      <c r="BN1133" s="93"/>
      <c r="BO1133" s="93"/>
      <c r="BP1133" s="93"/>
      <c r="BQ1133" s="93"/>
      <c r="BR1133" s="93"/>
      <c r="BS1133" s="93"/>
      <c r="BT1133" s="93"/>
      <c r="BU1133" s="93"/>
      <c r="BV1133" s="93"/>
      <c r="BW1133" s="93"/>
      <c r="BX1133" s="93"/>
      <c r="BY1133" s="93"/>
      <c r="BZ1133" s="93"/>
      <c r="CA1133" s="93"/>
      <c r="CB1133" s="93"/>
      <c r="CC1133" s="93"/>
      <c r="CD1133" s="93"/>
      <c r="CE1133" s="93"/>
      <c r="CF1133" s="93"/>
      <c r="CG1133" s="93"/>
      <c r="CH1133" s="93"/>
      <c r="CI1133" s="93"/>
      <c r="CJ1133" s="93"/>
      <c r="CK1133" s="93"/>
      <c r="CL1133" s="93"/>
      <c r="CM1133" s="93"/>
      <c r="CN1133" s="93"/>
      <c r="CO1133" s="93"/>
      <c r="CP1133" s="93"/>
      <c r="CQ1133" s="93"/>
      <c r="CR1133" s="93"/>
      <c r="CS1133" s="93"/>
      <c r="CT1133" s="93"/>
      <c r="CU1133" s="93"/>
      <c r="CV1133" s="93"/>
      <c r="CW1133" s="93"/>
      <c r="CX1133" s="93"/>
      <c r="CY1133" s="93"/>
      <c r="CZ1133" s="93"/>
      <c r="DA1133" s="93"/>
      <c r="DB1133" s="93"/>
      <c r="DC1133" s="93"/>
      <c r="DD1133" s="93"/>
      <c r="DE1133" s="93"/>
      <c r="DF1133" s="93"/>
      <c r="DG1133" s="93"/>
      <c r="DH1133" s="93"/>
      <c r="DI1133" s="93"/>
      <c r="DJ1133" s="93"/>
      <c r="DK1133" s="93"/>
      <c r="DL1133" s="93"/>
      <c r="DM1133" s="93"/>
      <c r="DN1133" s="93"/>
      <c r="DO1133" s="93"/>
      <c r="DP1133" s="93"/>
      <c r="DQ1133" s="93"/>
      <c r="DR1133" s="93"/>
      <c r="DS1133" s="93"/>
      <c r="DT1133" s="93"/>
      <c r="DU1133" s="1"/>
      <c r="DV1133" s="1"/>
    </row>
    <row r="1134" spans="1:126" s="237" customFormat="1" ht="10.199999999999999">
      <c r="A1134" s="226"/>
      <c r="B1134" s="243" t="s">
        <v>127</v>
      </c>
      <c r="C1134" s="228"/>
      <c r="D1134" s="227"/>
      <c r="E1134" s="268"/>
      <c r="F1134" s="114"/>
      <c r="G1134" s="229"/>
      <c r="H1134" s="226"/>
      <c r="I1134" s="226" t="str">
        <f>$I$172</f>
        <v>Оборачиваемость начислений расходов</v>
      </c>
      <c r="J1134" s="226"/>
      <c r="K1134" s="226"/>
      <c r="L1134" s="226"/>
      <c r="M1134" s="229"/>
      <c r="N1134" s="226"/>
      <c r="O1134" s="226"/>
      <c r="P1134" s="229"/>
      <c r="Q1134" s="226" t="s">
        <v>40</v>
      </c>
      <c r="R1134" s="226"/>
      <c r="S1134" s="229" t="s">
        <v>6</v>
      </c>
      <c r="T1134" s="307"/>
      <c r="U1134" s="226"/>
      <c r="V1134" s="226"/>
      <c r="W1134" s="233"/>
      <c r="X1134" s="234"/>
      <c r="Y1134" s="245"/>
      <c r="Z1134" s="246"/>
      <c r="AA1134" s="247"/>
      <c r="AB1134" s="247"/>
      <c r="AC1134" s="247"/>
      <c r="AD1134" s="247"/>
      <c r="AE1134" s="247"/>
      <c r="AF1134" s="247"/>
      <c r="AG1134" s="247"/>
      <c r="AH1134" s="247"/>
      <c r="AI1134" s="247"/>
      <c r="AJ1134" s="247"/>
      <c r="AK1134" s="247"/>
      <c r="AL1134" s="247"/>
      <c r="AM1134" s="247"/>
      <c r="AN1134" s="247"/>
      <c r="AO1134" s="247"/>
      <c r="AP1134" s="247"/>
      <c r="AQ1134" s="247"/>
      <c r="AR1134" s="247"/>
      <c r="AS1134" s="247"/>
      <c r="AT1134" s="247"/>
      <c r="AU1134" s="247"/>
      <c r="AV1134" s="247"/>
      <c r="AW1134" s="247"/>
      <c r="AX1134" s="247"/>
      <c r="AY1134" s="247"/>
      <c r="AZ1134" s="247"/>
      <c r="BA1134" s="247"/>
      <c r="BB1134" s="247"/>
      <c r="BC1134" s="247"/>
      <c r="BD1134" s="247"/>
      <c r="BE1134" s="247"/>
      <c r="BF1134" s="247"/>
      <c r="BG1134" s="247"/>
      <c r="BH1134" s="247"/>
      <c r="BI1134" s="247"/>
      <c r="BJ1134" s="247"/>
      <c r="BK1134" s="247"/>
      <c r="BL1134" s="247"/>
      <c r="BM1134" s="247"/>
      <c r="BN1134" s="247"/>
      <c r="BO1134" s="247"/>
      <c r="BP1134" s="247"/>
      <c r="BQ1134" s="247"/>
      <c r="BR1134" s="247"/>
      <c r="BS1134" s="247"/>
      <c r="BT1134" s="247"/>
      <c r="BU1134" s="247"/>
      <c r="BV1134" s="247"/>
      <c r="BW1134" s="247"/>
      <c r="BX1134" s="247"/>
      <c r="BY1134" s="247"/>
      <c r="BZ1134" s="247"/>
      <c r="CA1134" s="247"/>
      <c r="CB1134" s="247"/>
      <c r="CC1134" s="247"/>
      <c r="CD1134" s="247"/>
      <c r="CE1134" s="247"/>
      <c r="CF1134" s="247"/>
      <c r="CG1134" s="247"/>
      <c r="CH1134" s="247"/>
      <c r="CI1134" s="247"/>
      <c r="CJ1134" s="247"/>
      <c r="CK1134" s="247"/>
      <c r="CL1134" s="247"/>
      <c r="CM1134" s="247"/>
      <c r="CN1134" s="247"/>
      <c r="CO1134" s="247"/>
      <c r="CP1134" s="247"/>
      <c r="CQ1134" s="247"/>
      <c r="CR1134" s="247"/>
      <c r="CS1134" s="247"/>
      <c r="CT1134" s="247"/>
      <c r="CU1134" s="247"/>
      <c r="CV1134" s="247"/>
      <c r="CW1134" s="247"/>
      <c r="CX1134" s="247"/>
      <c r="CY1134" s="247"/>
      <c r="CZ1134" s="247"/>
      <c r="DA1134" s="247"/>
      <c r="DB1134" s="247"/>
      <c r="DC1134" s="247"/>
      <c r="DD1134" s="247"/>
      <c r="DE1134" s="247"/>
      <c r="DF1134" s="247"/>
      <c r="DG1134" s="247"/>
      <c r="DH1134" s="247"/>
      <c r="DI1134" s="247"/>
      <c r="DJ1134" s="247"/>
      <c r="DK1134" s="247"/>
      <c r="DL1134" s="247"/>
      <c r="DM1134" s="247"/>
      <c r="DN1134" s="247"/>
      <c r="DO1134" s="247"/>
      <c r="DP1134" s="247"/>
      <c r="DQ1134" s="247"/>
      <c r="DR1134" s="247"/>
      <c r="DS1134" s="247"/>
      <c r="DT1134" s="247"/>
      <c r="DU1134" s="226"/>
      <c r="DV1134" s="226"/>
    </row>
    <row r="1135" spans="1:126" ht="4.2" customHeight="1">
      <c r="A1135" s="1"/>
      <c r="B1135" s="1"/>
      <c r="C1135" s="1"/>
      <c r="D1135" s="1"/>
      <c r="E1135" s="261"/>
      <c r="F1135" s="47"/>
      <c r="G1135" s="229"/>
      <c r="H1135" s="1"/>
      <c r="I1135" s="1"/>
      <c r="J1135" s="1"/>
      <c r="K1135" s="1"/>
      <c r="L1135" s="1"/>
      <c r="M1135" s="5"/>
      <c r="N1135" s="1"/>
      <c r="O1135" s="1"/>
      <c r="P1135" s="5"/>
      <c r="Q1135" s="1"/>
      <c r="R1135" s="1"/>
      <c r="S1135" s="5"/>
      <c r="T1135" s="7"/>
      <c r="U1135" s="23"/>
      <c r="V1135" s="1"/>
      <c r="W1135" s="11"/>
      <c r="X1135" s="10"/>
      <c r="Y1135" s="45"/>
      <c r="Z1135" s="92"/>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c r="BE1135" s="93"/>
      <c r="BF1135" s="93"/>
      <c r="BG1135" s="93"/>
      <c r="BH1135" s="93"/>
      <c r="BI1135" s="93"/>
      <c r="BJ1135" s="93"/>
      <c r="BK1135" s="93"/>
      <c r="BL1135" s="93"/>
      <c r="BM1135" s="93"/>
      <c r="BN1135" s="93"/>
      <c r="BO1135" s="93"/>
      <c r="BP1135" s="93"/>
      <c r="BQ1135" s="93"/>
      <c r="BR1135" s="93"/>
      <c r="BS1135" s="93"/>
      <c r="BT1135" s="93"/>
      <c r="BU1135" s="93"/>
      <c r="BV1135" s="93"/>
      <c r="BW1135" s="93"/>
      <c r="BX1135" s="93"/>
      <c r="BY1135" s="93"/>
      <c r="BZ1135" s="93"/>
      <c r="CA1135" s="93"/>
      <c r="CB1135" s="93"/>
      <c r="CC1135" s="93"/>
      <c r="CD1135" s="93"/>
      <c r="CE1135" s="93"/>
      <c r="CF1135" s="93"/>
      <c r="CG1135" s="93"/>
      <c r="CH1135" s="93"/>
      <c r="CI1135" s="93"/>
      <c r="CJ1135" s="93"/>
      <c r="CK1135" s="93"/>
      <c r="CL1135" s="93"/>
      <c r="CM1135" s="93"/>
      <c r="CN1135" s="93"/>
      <c r="CO1135" s="93"/>
      <c r="CP1135" s="93"/>
      <c r="CQ1135" s="93"/>
      <c r="CR1135" s="93"/>
      <c r="CS1135" s="93"/>
      <c r="CT1135" s="93"/>
      <c r="CU1135" s="93"/>
      <c r="CV1135" s="93"/>
      <c r="CW1135" s="93"/>
      <c r="CX1135" s="93"/>
      <c r="CY1135" s="93"/>
      <c r="CZ1135" s="93"/>
      <c r="DA1135" s="93"/>
      <c r="DB1135" s="93"/>
      <c r="DC1135" s="93"/>
      <c r="DD1135" s="93"/>
      <c r="DE1135" s="93"/>
      <c r="DF1135" s="93"/>
      <c r="DG1135" s="93"/>
      <c r="DH1135" s="93"/>
      <c r="DI1135" s="93"/>
      <c r="DJ1135" s="93"/>
      <c r="DK1135" s="93"/>
      <c r="DL1135" s="93"/>
      <c r="DM1135" s="93"/>
      <c r="DN1135" s="93"/>
      <c r="DO1135" s="93"/>
      <c r="DP1135" s="93"/>
      <c r="DQ1135" s="93"/>
      <c r="DR1135" s="93"/>
      <c r="DS1135" s="93"/>
      <c r="DT1135" s="93"/>
      <c r="DU1135" s="1"/>
      <c r="DV1135" s="1"/>
    </row>
    <row r="1136" spans="1:126" s="4" customFormat="1">
      <c r="A1136" s="3"/>
      <c r="B1136" s="257" t="s">
        <v>126</v>
      </c>
      <c r="C1136" s="3"/>
      <c r="D1136" s="3"/>
      <c r="E1136" s="9" t="str">
        <f>IF(OR(Главная!$N$19=справочники!$N$10,Главная!$N$19=справочники!$N$11),"",IF(T1136=справочники!$P$10,"","ндс(-)"))</f>
        <v>ндс(-)</v>
      </c>
      <c r="F1136" s="50"/>
      <c r="G1136" s="230"/>
      <c r="H1136" s="12" t="str">
        <f>B1136&amp;N1124</f>
        <v xml:space="preserve">Начисление - </v>
      </c>
      <c r="I1136" s="12"/>
      <c r="J1136" s="3"/>
      <c r="K1136" s="3"/>
      <c r="L1136" s="3"/>
      <c r="M1136" s="5"/>
      <c r="N1136" s="35" t="str">
        <f>Главная!$Y$8</f>
        <v>итого</v>
      </c>
      <c r="O1136" s="35"/>
      <c r="P1136" s="5"/>
      <c r="Q1136" s="35" t="s">
        <v>25</v>
      </c>
      <c r="R1136" s="35"/>
      <c r="S1136" s="35"/>
      <c r="T1136" s="61">
        <f>T1132</f>
        <v>0</v>
      </c>
      <c r="U1136" s="35"/>
      <c r="V1136" s="35"/>
      <c r="W1136" s="37">
        <f>SUM($Y1136:$DU1136)</f>
        <v>0</v>
      </c>
      <c r="X1136" s="37"/>
      <c r="Y1136" s="45"/>
      <c r="Z1136" s="98"/>
      <c r="AA1136" s="99">
        <f t="shared" ref="AA1136:BF1136" si="2777">IF(AA$8="",0,IF(AA$1=1,SUMIFS(1132:1132,$1:$1,"&gt;="&amp;1,$1:$1,"&lt;="&amp;INT($T1134/30))+($T1134/30-INT($T1134/30))*SUMIFS(1132:1132,$1:$1,INT($T1134/30)+1),0)+($T1134/30-INT($T1134/30))*SUMIFS(1132:1132,$1:$1,AA$1+INT($T1134/30)+1)+(INT($T1134/30)+1-$T1134/30)*SUMIFS(1132:1132,$1:$1,AA$1+INT($T1134/30)))</f>
        <v>0</v>
      </c>
      <c r="AB1136" s="99">
        <f t="shared" si="2777"/>
        <v>0</v>
      </c>
      <c r="AC1136" s="99">
        <f t="shared" si="2777"/>
        <v>0</v>
      </c>
      <c r="AD1136" s="99">
        <f t="shared" si="2777"/>
        <v>0</v>
      </c>
      <c r="AE1136" s="99">
        <f t="shared" si="2777"/>
        <v>0</v>
      </c>
      <c r="AF1136" s="99">
        <f t="shared" si="2777"/>
        <v>0</v>
      </c>
      <c r="AG1136" s="99">
        <f t="shared" si="2777"/>
        <v>0</v>
      </c>
      <c r="AH1136" s="99">
        <f t="shared" si="2777"/>
        <v>0</v>
      </c>
      <c r="AI1136" s="99">
        <f t="shared" si="2777"/>
        <v>0</v>
      </c>
      <c r="AJ1136" s="99">
        <f t="shared" si="2777"/>
        <v>0</v>
      </c>
      <c r="AK1136" s="99">
        <f t="shared" si="2777"/>
        <v>0</v>
      </c>
      <c r="AL1136" s="99">
        <f t="shared" si="2777"/>
        <v>0</v>
      </c>
      <c r="AM1136" s="99">
        <f t="shared" si="2777"/>
        <v>0</v>
      </c>
      <c r="AN1136" s="99">
        <f t="shared" si="2777"/>
        <v>0</v>
      </c>
      <c r="AO1136" s="99">
        <f t="shared" si="2777"/>
        <v>0</v>
      </c>
      <c r="AP1136" s="99">
        <f t="shared" si="2777"/>
        <v>0</v>
      </c>
      <c r="AQ1136" s="99">
        <f t="shared" si="2777"/>
        <v>0</v>
      </c>
      <c r="AR1136" s="99">
        <f t="shared" si="2777"/>
        <v>0</v>
      </c>
      <c r="AS1136" s="99">
        <f t="shared" si="2777"/>
        <v>0</v>
      </c>
      <c r="AT1136" s="99">
        <f t="shared" si="2777"/>
        <v>0</v>
      </c>
      <c r="AU1136" s="99">
        <f t="shared" si="2777"/>
        <v>0</v>
      </c>
      <c r="AV1136" s="99">
        <f t="shared" si="2777"/>
        <v>0</v>
      </c>
      <c r="AW1136" s="99">
        <f t="shared" si="2777"/>
        <v>0</v>
      </c>
      <c r="AX1136" s="99">
        <f t="shared" si="2777"/>
        <v>0</v>
      </c>
      <c r="AY1136" s="99">
        <f t="shared" si="2777"/>
        <v>0</v>
      </c>
      <c r="AZ1136" s="99">
        <f t="shared" si="2777"/>
        <v>0</v>
      </c>
      <c r="BA1136" s="99">
        <f t="shared" si="2777"/>
        <v>0</v>
      </c>
      <c r="BB1136" s="99">
        <f t="shared" si="2777"/>
        <v>0</v>
      </c>
      <c r="BC1136" s="99">
        <f t="shared" si="2777"/>
        <v>0</v>
      </c>
      <c r="BD1136" s="99">
        <f t="shared" si="2777"/>
        <v>0</v>
      </c>
      <c r="BE1136" s="99">
        <f t="shared" si="2777"/>
        <v>0</v>
      </c>
      <c r="BF1136" s="99">
        <f t="shared" si="2777"/>
        <v>0</v>
      </c>
      <c r="BG1136" s="99">
        <f t="shared" ref="BG1136:CL1136" si="2778">IF(BG$8="",0,IF(BG$1=1,SUMIFS(1132:1132,$1:$1,"&gt;="&amp;1,$1:$1,"&lt;="&amp;INT($T1134/30))+($T1134/30-INT($T1134/30))*SUMIFS(1132:1132,$1:$1,INT($T1134/30)+1),0)+($T1134/30-INT($T1134/30))*SUMIFS(1132:1132,$1:$1,BG$1+INT($T1134/30)+1)+(INT($T1134/30)+1-$T1134/30)*SUMIFS(1132:1132,$1:$1,BG$1+INT($T1134/30)))</f>
        <v>0</v>
      </c>
      <c r="BH1136" s="99">
        <f t="shared" si="2778"/>
        <v>0</v>
      </c>
      <c r="BI1136" s="99">
        <f t="shared" si="2778"/>
        <v>0</v>
      </c>
      <c r="BJ1136" s="99">
        <f t="shared" si="2778"/>
        <v>0</v>
      </c>
      <c r="BK1136" s="99">
        <f t="shared" si="2778"/>
        <v>0</v>
      </c>
      <c r="BL1136" s="99">
        <f t="shared" si="2778"/>
        <v>0</v>
      </c>
      <c r="BM1136" s="99">
        <f t="shared" si="2778"/>
        <v>0</v>
      </c>
      <c r="BN1136" s="99">
        <f t="shared" si="2778"/>
        <v>0</v>
      </c>
      <c r="BO1136" s="99">
        <f t="shared" si="2778"/>
        <v>0</v>
      </c>
      <c r="BP1136" s="99">
        <f t="shared" si="2778"/>
        <v>0</v>
      </c>
      <c r="BQ1136" s="99">
        <f t="shared" si="2778"/>
        <v>0</v>
      </c>
      <c r="BR1136" s="99">
        <f t="shared" si="2778"/>
        <v>0</v>
      </c>
      <c r="BS1136" s="99">
        <f t="shared" si="2778"/>
        <v>0</v>
      </c>
      <c r="BT1136" s="99">
        <f t="shared" si="2778"/>
        <v>0</v>
      </c>
      <c r="BU1136" s="99">
        <f t="shared" si="2778"/>
        <v>0</v>
      </c>
      <c r="BV1136" s="99">
        <f t="shared" si="2778"/>
        <v>0</v>
      </c>
      <c r="BW1136" s="99">
        <f t="shared" si="2778"/>
        <v>0</v>
      </c>
      <c r="BX1136" s="99">
        <f t="shared" si="2778"/>
        <v>0</v>
      </c>
      <c r="BY1136" s="99">
        <f t="shared" si="2778"/>
        <v>0</v>
      </c>
      <c r="BZ1136" s="99">
        <f t="shared" si="2778"/>
        <v>0</v>
      </c>
      <c r="CA1136" s="99">
        <f t="shared" si="2778"/>
        <v>0</v>
      </c>
      <c r="CB1136" s="99">
        <f t="shared" si="2778"/>
        <v>0</v>
      </c>
      <c r="CC1136" s="99">
        <f t="shared" si="2778"/>
        <v>0</v>
      </c>
      <c r="CD1136" s="99">
        <f t="shared" si="2778"/>
        <v>0</v>
      </c>
      <c r="CE1136" s="99">
        <f t="shared" si="2778"/>
        <v>0</v>
      </c>
      <c r="CF1136" s="99">
        <f t="shared" si="2778"/>
        <v>0</v>
      </c>
      <c r="CG1136" s="99">
        <f t="shared" si="2778"/>
        <v>0</v>
      </c>
      <c r="CH1136" s="99">
        <f t="shared" si="2778"/>
        <v>0</v>
      </c>
      <c r="CI1136" s="99">
        <f t="shared" si="2778"/>
        <v>0</v>
      </c>
      <c r="CJ1136" s="99">
        <f t="shared" si="2778"/>
        <v>0</v>
      </c>
      <c r="CK1136" s="99">
        <f t="shared" si="2778"/>
        <v>0</v>
      </c>
      <c r="CL1136" s="99">
        <f t="shared" si="2778"/>
        <v>0</v>
      </c>
      <c r="CM1136" s="99">
        <f t="shared" ref="CM1136:DT1136" si="2779">IF(CM$8="",0,IF(CM$1=1,SUMIFS(1132:1132,$1:$1,"&gt;="&amp;1,$1:$1,"&lt;="&amp;INT($T1134/30))+($T1134/30-INT($T1134/30))*SUMIFS(1132:1132,$1:$1,INT($T1134/30)+1),0)+($T1134/30-INT($T1134/30))*SUMIFS(1132:1132,$1:$1,CM$1+INT($T1134/30)+1)+(INT($T1134/30)+1-$T1134/30)*SUMIFS(1132:1132,$1:$1,CM$1+INT($T1134/30)))</f>
        <v>0</v>
      </c>
      <c r="CN1136" s="99">
        <f t="shared" si="2779"/>
        <v>0</v>
      </c>
      <c r="CO1136" s="99">
        <f t="shared" si="2779"/>
        <v>0</v>
      </c>
      <c r="CP1136" s="99">
        <f t="shared" si="2779"/>
        <v>0</v>
      </c>
      <c r="CQ1136" s="99">
        <f t="shared" si="2779"/>
        <v>0</v>
      </c>
      <c r="CR1136" s="99">
        <f t="shared" si="2779"/>
        <v>0</v>
      </c>
      <c r="CS1136" s="99">
        <f t="shared" si="2779"/>
        <v>0</v>
      </c>
      <c r="CT1136" s="99">
        <f t="shared" si="2779"/>
        <v>0</v>
      </c>
      <c r="CU1136" s="99">
        <f t="shared" si="2779"/>
        <v>0</v>
      </c>
      <c r="CV1136" s="99">
        <f t="shared" si="2779"/>
        <v>0</v>
      </c>
      <c r="CW1136" s="99">
        <f t="shared" si="2779"/>
        <v>0</v>
      </c>
      <c r="CX1136" s="99">
        <f t="shared" si="2779"/>
        <v>0</v>
      </c>
      <c r="CY1136" s="99">
        <f t="shared" si="2779"/>
        <v>0</v>
      </c>
      <c r="CZ1136" s="99">
        <f t="shared" si="2779"/>
        <v>0</v>
      </c>
      <c r="DA1136" s="99">
        <f t="shared" si="2779"/>
        <v>0</v>
      </c>
      <c r="DB1136" s="99">
        <f t="shared" si="2779"/>
        <v>0</v>
      </c>
      <c r="DC1136" s="99">
        <f t="shared" si="2779"/>
        <v>0</v>
      </c>
      <c r="DD1136" s="99">
        <f t="shared" si="2779"/>
        <v>0</v>
      </c>
      <c r="DE1136" s="99">
        <f t="shared" si="2779"/>
        <v>0</v>
      </c>
      <c r="DF1136" s="99">
        <f t="shared" si="2779"/>
        <v>0</v>
      </c>
      <c r="DG1136" s="99">
        <f t="shared" si="2779"/>
        <v>0</v>
      </c>
      <c r="DH1136" s="99">
        <f t="shared" si="2779"/>
        <v>0</v>
      </c>
      <c r="DI1136" s="99">
        <f t="shared" si="2779"/>
        <v>0</v>
      </c>
      <c r="DJ1136" s="99">
        <f t="shared" si="2779"/>
        <v>0</v>
      </c>
      <c r="DK1136" s="99">
        <f t="shared" si="2779"/>
        <v>0</v>
      </c>
      <c r="DL1136" s="99">
        <f t="shared" si="2779"/>
        <v>0</v>
      </c>
      <c r="DM1136" s="99">
        <f t="shared" si="2779"/>
        <v>0</v>
      </c>
      <c r="DN1136" s="99">
        <f t="shared" si="2779"/>
        <v>0</v>
      </c>
      <c r="DO1136" s="99">
        <f t="shared" si="2779"/>
        <v>0</v>
      </c>
      <c r="DP1136" s="99">
        <f t="shared" si="2779"/>
        <v>0</v>
      </c>
      <c r="DQ1136" s="99">
        <f t="shared" si="2779"/>
        <v>0</v>
      </c>
      <c r="DR1136" s="99">
        <f t="shared" si="2779"/>
        <v>0</v>
      </c>
      <c r="DS1136" s="99">
        <f t="shared" si="2779"/>
        <v>0</v>
      </c>
      <c r="DT1136" s="99">
        <f t="shared" si="2779"/>
        <v>0</v>
      </c>
      <c r="DU1136" s="3"/>
      <c r="DV1136" s="3"/>
    </row>
    <row r="1137" spans="1:126" ht="4.2" customHeight="1">
      <c r="A1137" s="1"/>
      <c r="B1137" s="1"/>
      <c r="C1137" s="1"/>
      <c r="D1137" s="1"/>
      <c r="E1137" s="261"/>
      <c r="F1137" s="47"/>
      <c r="G1137" s="229"/>
      <c r="H1137" s="1"/>
      <c r="I1137" s="1"/>
      <c r="J1137" s="1"/>
      <c r="K1137" s="1"/>
      <c r="L1137" s="1"/>
      <c r="M1137" s="5"/>
      <c r="N1137" s="1"/>
      <c r="O1137" s="1"/>
      <c r="P1137" s="5"/>
      <c r="Q1137" s="1"/>
      <c r="R1137" s="1"/>
      <c r="S1137" s="5"/>
      <c r="T1137" s="7"/>
      <c r="U1137" s="23"/>
      <c r="V1137" s="1"/>
      <c r="W1137" s="11"/>
      <c r="X1137" s="10"/>
      <c r="Y1137" s="45"/>
      <c r="Z1137" s="92"/>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c r="BE1137" s="93"/>
      <c r="BF1137" s="93"/>
      <c r="BG1137" s="93"/>
      <c r="BH1137" s="93"/>
      <c r="BI1137" s="93"/>
      <c r="BJ1137" s="93"/>
      <c r="BK1137" s="93"/>
      <c r="BL1137" s="93"/>
      <c r="BM1137" s="93"/>
      <c r="BN1137" s="93"/>
      <c r="BO1137" s="93"/>
      <c r="BP1137" s="93"/>
      <c r="BQ1137" s="93"/>
      <c r="BR1137" s="93"/>
      <c r="BS1137" s="93"/>
      <c r="BT1137" s="93"/>
      <c r="BU1137" s="93"/>
      <c r="BV1137" s="93"/>
      <c r="BW1137" s="93"/>
      <c r="BX1137" s="93"/>
      <c r="BY1137" s="93"/>
      <c r="BZ1137" s="93"/>
      <c r="CA1137" s="93"/>
      <c r="CB1137" s="93"/>
      <c r="CC1137" s="93"/>
      <c r="CD1137" s="93"/>
      <c r="CE1137" s="93"/>
      <c r="CF1137" s="93"/>
      <c r="CG1137" s="93"/>
      <c r="CH1137" s="93"/>
      <c r="CI1137" s="93"/>
      <c r="CJ1137" s="93"/>
      <c r="CK1137" s="93"/>
      <c r="CL1137" s="93"/>
      <c r="CM1137" s="93"/>
      <c r="CN1137" s="93"/>
      <c r="CO1137" s="93"/>
      <c r="CP1137" s="93"/>
      <c r="CQ1137" s="93"/>
      <c r="CR1137" s="93"/>
      <c r="CS1137" s="93"/>
      <c r="CT1137" s="93"/>
      <c r="CU1137" s="93"/>
      <c r="CV1137" s="93"/>
      <c r="CW1137" s="93"/>
      <c r="CX1137" s="93"/>
      <c r="CY1137" s="93"/>
      <c r="CZ1137" s="93"/>
      <c r="DA1137" s="93"/>
      <c r="DB1137" s="93"/>
      <c r="DC1137" s="93"/>
      <c r="DD1137" s="93"/>
      <c r="DE1137" s="93"/>
      <c r="DF1137" s="93"/>
      <c r="DG1137" s="93"/>
      <c r="DH1137" s="93"/>
      <c r="DI1137" s="93"/>
      <c r="DJ1137" s="93"/>
      <c r="DK1137" s="93"/>
      <c r="DL1137" s="93"/>
      <c r="DM1137" s="93"/>
      <c r="DN1137" s="93"/>
      <c r="DO1137" s="93"/>
      <c r="DP1137" s="93"/>
      <c r="DQ1137" s="93"/>
      <c r="DR1137" s="93"/>
      <c r="DS1137" s="93"/>
      <c r="DT1137" s="93"/>
      <c r="DU1137" s="1"/>
      <c r="DV1137" s="1"/>
    </row>
    <row r="1138" spans="1:126" s="237" customFormat="1" ht="10.199999999999999">
      <c r="A1138" s="226"/>
      <c r="B1138" s="243" t="s">
        <v>133</v>
      </c>
      <c r="C1138" s="228"/>
      <c r="D1138" s="227"/>
      <c r="E1138" s="268"/>
      <c r="F1138" s="114"/>
      <c r="G1138" s="229"/>
      <c r="H1138" s="226"/>
      <c r="I1138" s="226" t="e">
        <f>#REF!</f>
        <v>#REF!</v>
      </c>
      <c r="J1138" s="226"/>
      <c r="K1138" s="226"/>
      <c r="L1138" s="226"/>
      <c r="M1138" s="229"/>
      <c r="N1138" s="226"/>
      <c r="O1138" s="226"/>
      <c r="P1138" s="229"/>
      <c r="Q1138" s="226" t="s">
        <v>40</v>
      </c>
      <c r="R1138" s="226"/>
      <c r="S1138" s="229" t="s">
        <v>6</v>
      </c>
      <c r="T1138" s="307"/>
      <c r="U1138" s="226"/>
      <c r="V1138" s="226"/>
      <c r="W1138" s="233"/>
      <c r="X1138" s="234"/>
      <c r="Y1138" s="245"/>
      <c r="Z1138" s="246"/>
      <c r="AA1138" s="247"/>
      <c r="AB1138" s="247"/>
      <c r="AC1138" s="247"/>
      <c r="AD1138" s="247"/>
      <c r="AE1138" s="247"/>
      <c r="AF1138" s="247"/>
      <c r="AG1138" s="247"/>
      <c r="AH1138" s="247"/>
      <c r="AI1138" s="247"/>
      <c r="AJ1138" s="247"/>
      <c r="AK1138" s="247"/>
      <c r="AL1138" s="247"/>
      <c r="AM1138" s="247"/>
      <c r="AN1138" s="247"/>
      <c r="AO1138" s="247"/>
      <c r="AP1138" s="247"/>
      <c r="AQ1138" s="247"/>
      <c r="AR1138" s="247"/>
      <c r="AS1138" s="247"/>
      <c r="AT1138" s="247"/>
      <c r="AU1138" s="247"/>
      <c r="AV1138" s="247"/>
      <c r="AW1138" s="247"/>
      <c r="AX1138" s="247"/>
      <c r="AY1138" s="247"/>
      <c r="AZ1138" s="247"/>
      <c r="BA1138" s="247"/>
      <c r="BB1138" s="247"/>
      <c r="BC1138" s="247"/>
      <c r="BD1138" s="247"/>
      <c r="BE1138" s="247"/>
      <c r="BF1138" s="247"/>
      <c r="BG1138" s="247"/>
      <c r="BH1138" s="247"/>
      <c r="BI1138" s="247"/>
      <c r="BJ1138" s="247"/>
      <c r="BK1138" s="247"/>
      <c r="BL1138" s="247"/>
      <c r="BM1138" s="247"/>
      <c r="BN1138" s="247"/>
      <c r="BO1138" s="247"/>
      <c r="BP1138" s="247"/>
      <c r="BQ1138" s="247"/>
      <c r="BR1138" s="247"/>
      <c r="BS1138" s="247"/>
      <c r="BT1138" s="247"/>
      <c r="BU1138" s="247"/>
      <c r="BV1138" s="247"/>
      <c r="BW1138" s="247"/>
      <c r="BX1138" s="247"/>
      <c r="BY1138" s="247"/>
      <c r="BZ1138" s="247"/>
      <c r="CA1138" s="247"/>
      <c r="CB1138" s="247"/>
      <c r="CC1138" s="247"/>
      <c r="CD1138" s="247"/>
      <c r="CE1138" s="247"/>
      <c r="CF1138" s="247"/>
      <c r="CG1138" s="247"/>
      <c r="CH1138" s="247"/>
      <c r="CI1138" s="247"/>
      <c r="CJ1138" s="247"/>
      <c r="CK1138" s="247"/>
      <c r="CL1138" s="247"/>
      <c r="CM1138" s="247"/>
      <c r="CN1138" s="247"/>
      <c r="CO1138" s="247"/>
      <c r="CP1138" s="247"/>
      <c r="CQ1138" s="247"/>
      <c r="CR1138" s="247"/>
      <c r="CS1138" s="247"/>
      <c r="CT1138" s="247"/>
      <c r="CU1138" s="247"/>
      <c r="CV1138" s="247"/>
      <c r="CW1138" s="247"/>
      <c r="CX1138" s="247"/>
      <c r="CY1138" s="247"/>
      <c r="CZ1138" s="247"/>
      <c r="DA1138" s="247"/>
      <c r="DB1138" s="247"/>
      <c r="DC1138" s="247"/>
      <c r="DD1138" s="247"/>
      <c r="DE1138" s="247"/>
      <c r="DF1138" s="247"/>
      <c r="DG1138" s="247"/>
      <c r="DH1138" s="247"/>
      <c r="DI1138" s="247"/>
      <c r="DJ1138" s="247"/>
      <c r="DK1138" s="247"/>
      <c r="DL1138" s="247"/>
      <c r="DM1138" s="247"/>
      <c r="DN1138" s="247"/>
      <c r="DO1138" s="247"/>
      <c r="DP1138" s="247"/>
      <c r="DQ1138" s="247"/>
      <c r="DR1138" s="247"/>
      <c r="DS1138" s="247"/>
      <c r="DT1138" s="247"/>
      <c r="DU1138" s="226"/>
      <c r="DV1138" s="226"/>
    </row>
    <row r="1139" spans="1:126" ht="4.2" customHeight="1">
      <c r="A1139" s="1"/>
      <c r="B1139" s="1"/>
      <c r="C1139" s="1"/>
      <c r="D1139" s="1"/>
      <c r="E1139" s="261"/>
      <c r="F1139" s="47"/>
      <c r="G1139" s="229"/>
      <c r="H1139" s="1"/>
      <c r="I1139" s="1"/>
      <c r="J1139" s="1"/>
      <c r="K1139" s="1"/>
      <c r="L1139" s="1"/>
      <c r="M1139" s="5"/>
      <c r="N1139" s="1"/>
      <c r="O1139" s="1"/>
      <c r="P1139" s="5"/>
      <c r="Q1139" s="1"/>
      <c r="R1139" s="1"/>
      <c r="S1139" s="5"/>
      <c r="T1139" s="7"/>
      <c r="U1139" s="23"/>
      <c r="V1139" s="1"/>
      <c r="W1139" s="11"/>
      <c r="X1139" s="10"/>
      <c r="Y1139" s="45"/>
      <c r="Z1139" s="92"/>
      <c r="AA1139" s="93"/>
      <c r="AB1139" s="93"/>
      <c r="AC1139" s="93"/>
      <c r="AD1139" s="93"/>
      <c r="AE1139" s="93"/>
      <c r="AF1139" s="93"/>
      <c r="AG1139" s="93"/>
      <c r="AH1139" s="93"/>
      <c r="AI1139" s="93"/>
      <c r="AJ1139" s="93"/>
      <c r="AK1139" s="93"/>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c r="BG1139" s="93"/>
      <c r="BH1139" s="93"/>
      <c r="BI1139" s="93"/>
      <c r="BJ1139" s="93"/>
      <c r="BK1139" s="93"/>
      <c r="BL1139" s="93"/>
      <c r="BM1139" s="93"/>
      <c r="BN1139" s="93"/>
      <c r="BO1139" s="93"/>
      <c r="BP1139" s="93"/>
      <c r="BQ1139" s="93"/>
      <c r="BR1139" s="93"/>
      <c r="BS1139" s="93"/>
      <c r="BT1139" s="93"/>
      <c r="BU1139" s="93"/>
      <c r="BV1139" s="93"/>
      <c r="BW1139" s="93"/>
      <c r="BX1139" s="93"/>
      <c r="BY1139" s="93"/>
      <c r="BZ1139" s="93"/>
      <c r="CA1139" s="93"/>
      <c r="CB1139" s="93"/>
      <c r="CC1139" s="93"/>
      <c r="CD1139" s="93"/>
      <c r="CE1139" s="93"/>
      <c r="CF1139" s="93"/>
      <c r="CG1139" s="93"/>
      <c r="CH1139" s="93"/>
      <c r="CI1139" s="93"/>
      <c r="CJ1139" s="93"/>
      <c r="CK1139" s="93"/>
      <c r="CL1139" s="93"/>
      <c r="CM1139" s="93"/>
      <c r="CN1139" s="93"/>
      <c r="CO1139" s="93"/>
      <c r="CP1139" s="93"/>
      <c r="CQ1139" s="93"/>
      <c r="CR1139" s="93"/>
      <c r="CS1139" s="93"/>
      <c r="CT1139" s="93"/>
      <c r="CU1139" s="93"/>
      <c r="CV1139" s="93"/>
      <c r="CW1139" s="93"/>
      <c r="CX1139" s="93"/>
      <c r="CY1139" s="93"/>
      <c r="CZ1139" s="93"/>
      <c r="DA1139" s="93"/>
      <c r="DB1139" s="93"/>
      <c r="DC1139" s="93"/>
      <c r="DD1139" s="93"/>
      <c r="DE1139" s="93"/>
      <c r="DF1139" s="93"/>
      <c r="DG1139" s="93"/>
      <c r="DH1139" s="93"/>
      <c r="DI1139" s="93"/>
      <c r="DJ1139" s="93"/>
      <c r="DK1139" s="93"/>
      <c r="DL1139" s="93"/>
      <c r="DM1139" s="93"/>
      <c r="DN1139" s="93"/>
      <c r="DO1139" s="93"/>
      <c r="DP1139" s="93"/>
      <c r="DQ1139" s="93"/>
      <c r="DR1139" s="93"/>
      <c r="DS1139" s="93"/>
      <c r="DT1139" s="93"/>
      <c r="DU1139" s="1"/>
      <c r="DV1139" s="1"/>
    </row>
    <row r="1140" spans="1:126" s="4" customFormat="1">
      <c r="A1140" s="3"/>
      <c r="B1140" s="257" t="s">
        <v>130</v>
      </c>
      <c r="C1140" s="3"/>
      <c r="D1140" s="3"/>
      <c r="E1140" s="9" t="s">
        <v>26</v>
      </c>
      <c r="F1140" s="50"/>
      <c r="G1140" s="230"/>
      <c r="H1140" s="12" t="str">
        <f>B1140&amp;N1124</f>
        <v xml:space="preserve">Оплата - </v>
      </c>
      <c r="I1140" s="12"/>
      <c r="J1140" s="3"/>
      <c r="K1140" s="3"/>
      <c r="L1140" s="3"/>
      <c r="M1140" s="5"/>
      <c r="N1140" s="35" t="str">
        <f>Главная!$Y$8</f>
        <v>итого</v>
      </c>
      <c r="O1140" s="35"/>
      <c r="P1140" s="5"/>
      <c r="Q1140" s="35" t="s">
        <v>25</v>
      </c>
      <c r="R1140" s="35"/>
      <c r="S1140" s="35"/>
      <c r="T1140" s="35"/>
      <c r="U1140" s="35"/>
      <c r="V1140" s="35"/>
      <c r="W1140" s="37">
        <f>SUM($Y1140:$DU1140)</f>
        <v>0</v>
      </c>
      <c r="X1140" s="37"/>
      <c r="Y1140" s="45"/>
      <c r="Z1140" s="98"/>
      <c r="AA1140" s="99">
        <f t="shared" ref="AA1140:BF1140" si="2780">IF(AA$8="",0,IF(AA$1=1,SUMIFS(1136:1136,$1:$1,"&gt;="&amp;1,$1:$1,"&lt;="&amp;INT(-$T1138/30))+(-$T1138/30-INT(-$T1138/30))*SUMIFS(1136:1136,$1:$1,INT(-$T1138/30)+1),0)+(-$T1138/30-INT(-$T1138/30))*SUMIFS(1136:1136,$1:$1,AA$1+INT(-$T1138/30)+1)+(INT(-$T1138/30)+1+$T1138/30)*SUMIFS(1136:1136,$1:$1,AA$1+INT(-$T1138/30)))</f>
        <v>0</v>
      </c>
      <c r="AB1140" s="99">
        <f t="shared" si="2780"/>
        <v>0</v>
      </c>
      <c r="AC1140" s="99">
        <f t="shared" si="2780"/>
        <v>0</v>
      </c>
      <c r="AD1140" s="99">
        <f t="shared" si="2780"/>
        <v>0</v>
      </c>
      <c r="AE1140" s="99">
        <f t="shared" si="2780"/>
        <v>0</v>
      </c>
      <c r="AF1140" s="99">
        <f t="shared" si="2780"/>
        <v>0</v>
      </c>
      <c r="AG1140" s="99">
        <f t="shared" si="2780"/>
        <v>0</v>
      </c>
      <c r="AH1140" s="99">
        <f t="shared" si="2780"/>
        <v>0</v>
      </c>
      <c r="AI1140" s="99">
        <f t="shared" si="2780"/>
        <v>0</v>
      </c>
      <c r="AJ1140" s="99">
        <f t="shared" si="2780"/>
        <v>0</v>
      </c>
      <c r="AK1140" s="99">
        <f t="shared" si="2780"/>
        <v>0</v>
      </c>
      <c r="AL1140" s="99">
        <f t="shared" si="2780"/>
        <v>0</v>
      </c>
      <c r="AM1140" s="99">
        <f t="shared" si="2780"/>
        <v>0</v>
      </c>
      <c r="AN1140" s="99">
        <f t="shared" si="2780"/>
        <v>0</v>
      </c>
      <c r="AO1140" s="99">
        <f t="shared" si="2780"/>
        <v>0</v>
      </c>
      <c r="AP1140" s="99">
        <f t="shared" si="2780"/>
        <v>0</v>
      </c>
      <c r="AQ1140" s="99">
        <f t="shared" si="2780"/>
        <v>0</v>
      </c>
      <c r="AR1140" s="99">
        <f t="shared" si="2780"/>
        <v>0</v>
      </c>
      <c r="AS1140" s="99">
        <f t="shared" si="2780"/>
        <v>0</v>
      </c>
      <c r="AT1140" s="99">
        <f t="shared" si="2780"/>
        <v>0</v>
      </c>
      <c r="AU1140" s="99">
        <f t="shared" si="2780"/>
        <v>0</v>
      </c>
      <c r="AV1140" s="99">
        <f t="shared" si="2780"/>
        <v>0</v>
      </c>
      <c r="AW1140" s="99">
        <f t="shared" si="2780"/>
        <v>0</v>
      </c>
      <c r="AX1140" s="99">
        <f t="shared" si="2780"/>
        <v>0</v>
      </c>
      <c r="AY1140" s="99">
        <f t="shared" si="2780"/>
        <v>0</v>
      </c>
      <c r="AZ1140" s="99">
        <f t="shared" si="2780"/>
        <v>0</v>
      </c>
      <c r="BA1140" s="99">
        <f t="shared" si="2780"/>
        <v>0</v>
      </c>
      <c r="BB1140" s="99">
        <f t="shared" si="2780"/>
        <v>0</v>
      </c>
      <c r="BC1140" s="99">
        <f t="shared" si="2780"/>
        <v>0</v>
      </c>
      <c r="BD1140" s="99">
        <f t="shared" si="2780"/>
        <v>0</v>
      </c>
      <c r="BE1140" s="99">
        <f t="shared" si="2780"/>
        <v>0</v>
      </c>
      <c r="BF1140" s="99">
        <f t="shared" si="2780"/>
        <v>0</v>
      </c>
      <c r="BG1140" s="99">
        <f t="shared" ref="BG1140:CL1140" si="2781">IF(BG$8="",0,IF(BG$1=1,SUMIFS(1136:1136,$1:$1,"&gt;="&amp;1,$1:$1,"&lt;="&amp;INT(-$T1138/30))+(-$T1138/30-INT(-$T1138/30))*SUMIFS(1136:1136,$1:$1,INT(-$T1138/30)+1),0)+(-$T1138/30-INT(-$T1138/30))*SUMIFS(1136:1136,$1:$1,BG$1+INT(-$T1138/30)+1)+(INT(-$T1138/30)+1+$T1138/30)*SUMIFS(1136:1136,$1:$1,BG$1+INT(-$T1138/30)))</f>
        <v>0</v>
      </c>
      <c r="BH1140" s="99">
        <f t="shared" si="2781"/>
        <v>0</v>
      </c>
      <c r="BI1140" s="99">
        <f t="shared" si="2781"/>
        <v>0</v>
      </c>
      <c r="BJ1140" s="99">
        <f t="shared" si="2781"/>
        <v>0</v>
      </c>
      <c r="BK1140" s="99">
        <f t="shared" si="2781"/>
        <v>0</v>
      </c>
      <c r="BL1140" s="99">
        <f t="shared" si="2781"/>
        <v>0</v>
      </c>
      <c r="BM1140" s="99">
        <f t="shared" si="2781"/>
        <v>0</v>
      </c>
      <c r="BN1140" s="99">
        <f t="shared" si="2781"/>
        <v>0</v>
      </c>
      <c r="BO1140" s="99">
        <f t="shared" si="2781"/>
        <v>0</v>
      </c>
      <c r="BP1140" s="99">
        <f t="shared" si="2781"/>
        <v>0</v>
      </c>
      <c r="BQ1140" s="99">
        <f t="shared" si="2781"/>
        <v>0</v>
      </c>
      <c r="BR1140" s="99">
        <f t="shared" si="2781"/>
        <v>0</v>
      </c>
      <c r="BS1140" s="99">
        <f t="shared" si="2781"/>
        <v>0</v>
      </c>
      <c r="BT1140" s="99">
        <f t="shared" si="2781"/>
        <v>0</v>
      </c>
      <c r="BU1140" s="99">
        <f t="shared" si="2781"/>
        <v>0</v>
      </c>
      <c r="BV1140" s="99">
        <f t="shared" si="2781"/>
        <v>0</v>
      </c>
      <c r="BW1140" s="99">
        <f t="shared" si="2781"/>
        <v>0</v>
      </c>
      <c r="BX1140" s="99">
        <f t="shared" si="2781"/>
        <v>0</v>
      </c>
      <c r="BY1140" s="99">
        <f t="shared" si="2781"/>
        <v>0</v>
      </c>
      <c r="BZ1140" s="99">
        <f t="shared" si="2781"/>
        <v>0</v>
      </c>
      <c r="CA1140" s="99">
        <f t="shared" si="2781"/>
        <v>0</v>
      </c>
      <c r="CB1140" s="99">
        <f t="shared" si="2781"/>
        <v>0</v>
      </c>
      <c r="CC1140" s="99">
        <f t="shared" si="2781"/>
        <v>0</v>
      </c>
      <c r="CD1140" s="99">
        <f t="shared" si="2781"/>
        <v>0</v>
      </c>
      <c r="CE1140" s="99">
        <f t="shared" si="2781"/>
        <v>0</v>
      </c>
      <c r="CF1140" s="99">
        <f t="shared" si="2781"/>
        <v>0</v>
      </c>
      <c r="CG1140" s="99">
        <f t="shared" si="2781"/>
        <v>0</v>
      </c>
      <c r="CH1140" s="99">
        <f t="shared" si="2781"/>
        <v>0</v>
      </c>
      <c r="CI1140" s="99">
        <f t="shared" si="2781"/>
        <v>0</v>
      </c>
      <c r="CJ1140" s="99">
        <f t="shared" si="2781"/>
        <v>0</v>
      </c>
      <c r="CK1140" s="99">
        <f t="shared" si="2781"/>
        <v>0</v>
      </c>
      <c r="CL1140" s="99">
        <f t="shared" si="2781"/>
        <v>0</v>
      </c>
      <c r="CM1140" s="99">
        <f t="shared" ref="CM1140:DT1140" si="2782">IF(CM$8="",0,IF(CM$1=1,SUMIFS(1136:1136,$1:$1,"&gt;="&amp;1,$1:$1,"&lt;="&amp;INT(-$T1138/30))+(-$T1138/30-INT(-$T1138/30))*SUMIFS(1136:1136,$1:$1,INT(-$T1138/30)+1),0)+(-$T1138/30-INT(-$T1138/30))*SUMIFS(1136:1136,$1:$1,CM$1+INT(-$T1138/30)+1)+(INT(-$T1138/30)+1+$T1138/30)*SUMIFS(1136:1136,$1:$1,CM$1+INT(-$T1138/30)))</f>
        <v>0</v>
      </c>
      <c r="CN1140" s="99">
        <f t="shared" si="2782"/>
        <v>0</v>
      </c>
      <c r="CO1140" s="99">
        <f t="shared" si="2782"/>
        <v>0</v>
      </c>
      <c r="CP1140" s="99">
        <f t="shared" si="2782"/>
        <v>0</v>
      </c>
      <c r="CQ1140" s="99">
        <f t="shared" si="2782"/>
        <v>0</v>
      </c>
      <c r="CR1140" s="99">
        <f t="shared" si="2782"/>
        <v>0</v>
      </c>
      <c r="CS1140" s="99">
        <f t="shared" si="2782"/>
        <v>0</v>
      </c>
      <c r="CT1140" s="99">
        <f t="shared" si="2782"/>
        <v>0</v>
      </c>
      <c r="CU1140" s="99">
        <f t="shared" si="2782"/>
        <v>0</v>
      </c>
      <c r="CV1140" s="99">
        <f t="shared" si="2782"/>
        <v>0</v>
      </c>
      <c r="CW1140" s="99">
        <f t="shared" si="2782"/>
        <v>0</v>
      </c>
      <c r="CX1140" s="99">
        <f t="shared" si="2782"/>
        <v>0</v>
      </c>
      <c r="CY1140" s="99">
        <f t="shared" si="2782"/>
        <v>0</v>
      </c>
      <c r="CZ1140" s="99">
        <f t="shared" si="2782"/>
        <v>0</v>
      </c>
      <c r="DA1140" s="99">
        <f t="shared" si="2782"/>
        <v>0</v>
      </c>
      <c r="DB1140" s="99">
        <f t="shared" si="2782"/>
        <v>0</v>
      </c>
      <c r="DC1140" s="99">
        <f t="shared" si="2782"/>
        <v>0</v>
      </c>
      <c r="DD1140" s="99">
        <f t="shared" si="2782"/>
        <v>0</v>
      </c>
      <c r="DE1140" s="99">
        <f t="shared" si="2782"/>
        <v>0</v>
      </c>
      <c r="DF1140" s="99">
        <f t="shared" si="2782"/>
        <v>0</v>
      </c>
      <c r="DG1140" s="99">
        <f t="shared" si="2782"/>
        <v>0</v>
      </c>
      <c r="DH1140" s="99">
        <f t="shared" si="2782"/>
        <v>0</v>
      </c>
      <c r="DI1140" s="99">
        <f t="shared" si="2782"/>
        <v>0</v>
      </c>
      <c r="DJ1140" s="99">
        <f t="shared" si="2782"/>
        <v>0</v>
      </c>
      <c r="DK1140" s="99">
        <f t="shared" si="2782"/>
        <v>0</v>
      </c>
      <c r="DL1140" s="99">
        <f t="shared" si="2782"/>
        <v>0</v>
      </c>
      <c r="DM1140" s="99">
        <f t="shared" si="2782"/>
        <v>0</v>
      </c>
      <c r="DN1140" s="99">
        <f t="shared" si="2782"/>
        <v>0</v>
      </c>
      <c r="DO1140" s="99">
        <f t="shared" si="2782"/>
        <v>0</v>
      </c>
      <c r="DP1140" s="99">
        <f t="shared" si="2782"/>
        <v>0</v>
      </c>
      <c r="DQ1140" s="99">
        <f t="shared" si="2782"/>
        <v>0</v>
      </c>
      <c r="DR1140" s="99">
        <f t="shared" si="2782"/>
        <v>0</v>
      </c>
      <c r="DS1140" s="99">
        <f t="shared" si="2782"/>
        <v>0</v>
      </c>
      <c r="DT1140" s="99">
        <f t="shared" si="2782"/>
        <v>0</v>
      </c>
      <c r="DU1140" s="3"/>
      <c r="DV1140" s="3"/>
    </row>
    <row r="1141" spans="1:126" ht="4.2" customHeight="1">
      <c r="A1141" s="1"/>
      <c r="B1141" s="1"/>
      <c r="C1141" s="1"/>
      <c r="D1141" s="1"/>
      <c r="E1141" s="261"/>
      <c r="F1141" s="47"/>
      <c r="G1141" s="229"/>
      <c r="H1141" s="1"/>
      <c r="I1141" s="1"/>
      <c r="J1141" s="1"/>
      <c r="K1141" s="1"/>
      <c r="L1141" s="1"/>
      <c r="M1141" s="5"/>
      <c r="N1141" s="1"/>
      <c r="O1141" s="1"/>
      <c r="P1141" s="5"/>
      <c r="Q1141" s="1"/>
      <c r="R1141" s="1"/>
      <c r="S1141" s="5"/>
      <c r="T1141" s="7"/>
      <c r="U1141" s="23"/>
      <c r="V1141" s="1"/>
      <c r="W1141" s="11"/>
      <c r="X1141" s="10"/>
      <c r="Y1141" s="45"/>
      <c r="Z1141" s="92"/>
      <c r="AA1141" s="93"/>
      <c r="AB1141" s="93"/>
      <c r="AC1141" s="93"/>
      <c r="AD1141" s="93"/>
      <c r="AE1141" s="93"/>
      <c r="AF1141" s="93"/>
      <c r="AG1141" s="93"/>
      <c r="AH1141" s="93"/>
      <c r="AI1141" s="93"/>
      <c r="AJ1141" s="93"/>
      <c r="AK1141" s="93"/>
      <c r="AL1141" s="93"/>
      <c r="AM1141" s="93"/>
      <c r="AN1141" s="93"/>
      <c r="AO1141" s="93"/>
      <c r="AP1141" s="93"/>
      <c r="AQ1141" s="93"/>
      <c r="AR1141" s="93"/>
      <c r="AS1141" s="93"/>
      <c r="AT1141" s="93"/>
      <c r="AU1141" s="93"/>
      <c r="AV1141" s="93"/>
      <c r="AW1141" s="93"/>
      <c r="AX1141" s="93"/>
      <c r="AY1141" s="93"/>
      <c r="AZ1141" s="93"/>
      <c r="BA1141" s="93"/>
      <c r="BB1141" s="93"/>
      <c r="BC1141" s="93"/>
      <c r="BD1141" s="93"/>
      <c r="BE1141" s="93"/>
      <c r="BF1141" s="93"/>
      <c r="BG1141" s="93"/>
      <c r="BH1141" s="93"/>
      <c r="BI1141" s="93"/>
      <c r="BJ1141" s="93"/>
      <c r="BK1141" s="93"/>
      <c r="BL1141" s="93"/>
      <c r="BM1141" s="93"/>
      <c r="BN1141" s="93"/>
      <c r="BO1141" s="93"/>
      <c r="BP1141" s="93"/>
      <c r="BQ1141" s="93"/>
      <c r="BR1141" s="93"/>
      <c r="BS1141" s="93"/>
      <c r="BT1141" s="93"/>
      <c r="BU1141" s="93"/>
      <c r="BV1141" s="93"/>
      <c r="BW1141" s="93"/>
      <c r="BX1141" s="93"/>
      <c r="BY1141" s="93"/>
      <c r="BZ1141" s="93"/>
      <c r="CA1141" s="93"/>
      <c r="CB1141" s="93"/>
      <c r="CC1141" s="93"/>
      <c r="CD1141" s="93"/>
      <c r="CE1141" s="93"/>
      <c r="CF1141" s="93"/>
      <c r="CG1141" s="93"/>
      <c r="CH1141" s="93"/>
      <c r="CI1141" s="93"/>
      <c r="CJ1141" s="93"/>
      <c r="CK1141" s="93"/>
      <c r="CL1141" s="93"/>
      <c r="CM1141" s="93"/>
      <c r="CN1141" s="93"/>
      <c r="CO1141" s="93"/>
      <c r="CP1141" s="93"/>
      <c r="CQ1141" s="93"/>
      <c r="CR1141" s="93"/>
      <c r="CS1141" s="93"/>
      <c r="CT1141" s="93"/>
      <c r="CU1141" s="93"/>
      <c r="CV1141" s="93"/>
      <c r="CW1141" s="93"/>
      <c r="CX1141" s="93"/>
      <c r="CY1141" s="93"/>
      <c r="CZ1141" s="93"/>
      <c r="DA1141" s="93"/>
      <c r="DB1141" s="93"/>
      <c r="DC1141" s="93"/>
      <c r="DD1141" s="93"/>
      <c r="DE1141" s="93"/>
      <c r="DF1141" s="93"/>
      <c r="DG1141" s="93"/>
      <c r="DH1141" s="93"/>
      <c r="DI1141" s="93"/>
      <c r="DJ1141" s="93"/>
      <c r="DK1141" s="93"/>
      <c r="DL1141" s="93"/>
      <c r="DM1141" s="93"/>
      <c r="DN1141" s="93"/>
      <c r="DO1141" s="93"/>
      <c r="DP1141" s="93"/>
      <c r="DQ1141" s="93"/>
      <c r="DR1141" s="93"/>
      <c r="DS1141" s="93"/>
      <c r="DT1141" s="93"/>
      <c r="DU1141" s="1"/>
      <c r="DV1141" s="1"/>
    </row>
    <row r="1142" spans="1:126" ht="4.2" customHeight="1">
      <c r="A1142" s="1"/>
      <c r="B1142" s="1"/>
      <c r="C1142" s="1"/>
      <c r="D1142" s="1"/>
      <c r="E1142" s="378"/>
      <c r="F1142" s="378"/>
      <c r="G1142" s="378"/>
      <c r="H1142" s="378"/>
      <c r="I1142" s="378"/>
      <c r="J1142" s="378"/>
      <c r="K1142" s="378"/>
      <c r="L1142" s="378"/>
      <c r="M1142" s="379"/>
      <c r="N1142" s="378"/>
      <c r="O1142" s="378"/>
      <c r="P1142" s="379"/>
      <c r="Q1142" s="378"/>
      <c r="R1142" s="1"/>
      <c r="S1142" s="5"/>
      <c r="T1142" s="7"/>
      <c r="U1142" s="23"/>
      <c r="V1142" s="1"/>
      <c r="W1142" s="380"/>
      <c r="X1142" s="10"/>
      <c r="Y1142" s="45"/>
      <c r="Z1142" s="92"/>
      <c r="AA1142" s="381"/>
      <c r="AB1142" s="381"/>
      <c r="AC1142" s="381"/>
      <c r="AD1142" s="381"/>
      <c r="AE1142" s="381"/>
      <c r="AF1142" s="381"/>
      <c r="AG1142" s="381"/>
      <c r="AH1142" s="381"/>
      <c r="AI1142" s="381"/>
      <c r="AJ1142" s="381"/>
      <c r="AK1142" s="381"/>
      <c r="AL1142" s="381"/>
      <c r="AM1142" s="381"/>
      <c r="AN1142" s="381"/>
      <c r="AO1142" s="381"/>
      <c r="AP1142" s="381"/>
      <c r="AQ1142" s="381"/>
      <c r="AR1142" s="381"/>
      <c r="AS1142" s="381"/>
      <c r="AT1142" s="381"/>
      <c r="AU1142" s="381"/>
      <c r="AV1142" s="381"/>
      <c r="AW1142" s="381"/>
      <c r="AX1142" s="381"/>
      <c r="AY1142" s="381"/>
      <c r="AZ1142" s="381"/>
      <c r="BA1142" s="381"/>
      <c r="BB1142" s="381"/>
      <c r="BC1142" s="381"/>
      <c r="BD1142" s="381"/>
      <c r="BE1142" s="381"/>
      <c r="BF1142" s="381"/>
      <c r="BG1142" s="381"/>
      <c r="BH1142" s="381"/>
      <c r="BI1142" s="381"/>
      <c r="BJ1142" s="381"/>
      <c r="BK1142" s="381"/>
      <c r="BL1142" s="381"/>
      <c r="BM1142" s="381"/>
      <c r="BN1142" s="381"/>
      <c r="BO1142" s="381"/>
      <c r="BP1142" s="381"/>
      <c r="BQ1142" s="381"/>
      <c r="BR1142" s="381"/>
      <c r="BS1142" s="381"/>
      <c r="BT1142" s="381"/>
      <c r="BU1142" s="381"/>
      <c r="BV1142" s="381"/>
      <c r="BW1142" s="381"/>
      <c r="BX1142" s="381"/>
      <c r="BY1142" s="381"/>
      <c r="BZ1142" s="381"/>
      <c r="CA1142" s="381"/>
      <c r="CB1142" s="381"/>
      <c r="CC1142" s="381"/>
      <c r="CD1142" s="381"/>
      <c r="CE1142" s="381"/>
      <c r="CF1142" s="381"/>
      <c r="CG1142" s="381"/>
      <c r="CH1142" s="381"/>
      <c r="CI1142" s="381"/>
      <c r="CJ1142" s="381"/>
      <c r="CK1142" s="381"/>
      <c r="CL1142" s="381"/>
      <c r="CM1142" s="381"/>
      <c r="CN1142" s="381"/>
      <c r="CO1142" s="381"/>
      <c r="CP1142" s="381"/>
      <c r="CQ1142" s="381"/>
      <c r="CR1142" s="381"/>
      <c r="CS1142" s="381"/>
      <c r="CT1142" s="381"/>
      <c r="CU1142" s="381"/>
      <c r="CV1142" s="381"/>
      <c r="CW1142" s="381"/>
      <c r="CX1142" s="381"/>
      <c r="CY1142" s="381"/>
      <c r="CZ1142" s="381"/>
      <c r="DA1142" s="381"/>
      <c r="DB1142" s="381"/>
      <c r="DC1142" s="381"/>
      <c r="DD1142" s="381"/>
      <c r="DE1142" s="381"/>
      <c r="DF1142" s="381"/>
      <c r="DG1142" s="381"/>
      <c r="DH1142" s="381"/>
      <c r="DI1142" s="381"/>
      <c r="DJ1142" s="381"/>
      <c r="DK1142" s="381"/>
      <c r="DL1142" s="381"/>
      <c r="DM1142" s="381"/>
      <c r="DN1142" s="381"/>
      <c r="DO1142" s="381"/>
      <c r="DP1142" s="381"/>
      <c r="DQ1142" s="381"/>
      <c r="DR1142" s="381"/>
      <c r="DS1142" s="381"/>
      <c r="DT1142" s="381"/>
      <c r="DU1142" s="1"/>
      <c r="DV1142" s="1"/>
    </row>
    <row r="1143" spans="1:126" ht="7.2" customHeight="1">
      <c r="A1143" s="1"/>
      <c r="B1143" s="1"/>
      <c r="C1143" s="1"/>
      <c r="D1143" s="1"/>
      <c r="E1143" s="261"/>
      <c r="F1143" s="47"/>
      <c r="G1143" s="229"/>
      <c r="H1143" s="1"/>
      <c r="I1143" s="1"/>
      <c r="J1143" s="1"/>
      <c r="K1143" s="1"/>
      <c r="L1143" s="1"/>
      <c r="M1143" s="5"/>
      <c r="N1143" s="1"/>
      <c r="O1143" s="1"/>
      <c r="P1143" s="5"/>
      <c r="Q1143" s="1"/>
      <c r="R1143" s="1"/>
      <c r="S1143" s="5"/>
      <c r="T1143" s="7"/>
      <c r="U1143" s="23"/>
      <c r="V1143" s="1"/>
      <c r="W1143" s="11"/>
      <c r="X1143" s="10"/>
      <c r="Y1143" s="45"/>
      <c r="Z1143" s="92"/>
      <c r="AA1143" s="93"/>
      <c r="AB1143" s="93"/>
      <c r="AC1143" s="93"/>
      <c r="AD1143" s="93"/>
      <c r="AE1143" s="93"/>
      <c r="AF1143" s="93"/>
      <c r="AG1143" s="93"/>
      <c r="AH1143" s="93"/>
      <c r="AI1143" s="93"/>
      <c r="AJ1143" s="93"/>
      <c r="AK1143" s="93"/>
      <c r="AL1143" s="93"/>
      <c r="AM1143" s="93"/>
      <c r="AN1143" s="93"/>
      <c r="AO1143" s="93"/>
      <c r="AP1143" s="93"/>
      <c r="AQ1143" s="93"/>
      <c r="AR1143" s="93"/>
      <c r="AS1143" s="93"/>
      <c r="AT1143" s="93"/>
      <c r="AU1143" s="93"/>
      <c r="AV1143" s="93"/>
      <c r="AW1143" s="93"/>
      <c r="AX1143" s="93"/>
      <c r="AY1143" s="93"/>
      <c r="AZ1143" s="93"/>
      <c r="BA1143" s="93"/>
      <c r="BB1143" s="93"/>
      <c r="BC1143" s="93"/>
      <c r="BD1143" s="93"/>
      <c r="BE1143" s="93"/>
      <c r="BF1143" s="93"/>
      <c r="BG1143" s="93"/>
      <c r="BH1143" s="93"/>
      <c r="BI1143" s="93"/>
      <c r="BJ1143" s="93"/>
      <c r="BK1143" s="93"/>
      <c r="BL1143" s="93"/>
      <c r="BM1143" s="93"/>
      <c r="BN1143" s="93"/>
      <c r="BO1143" s="93"/>
      <c r="BP1143" s="93"/>
      <c r="BQ1143" s="93"/>
      <c r="BR1143" s="93"/>
      <c r="BS1143" s="93"/>
      <c r="BT1143" s="93"/>
      <c r="BU1143" s="93"/>
      <c r="BV1143" s="93"/>
      <c r="BW1143" s="93"/>
      <c r="BX1143" s="93"/>
      <c r="BY1143" s="93"/>
      <c r="BZ1143" s="93"/>
      <c r="CA1143" s="93"/>
      <c r="CB1143" s="93"/>
      <c r="CC1143" s="93"/>
      <c r="CD1143" s="93"/>
      <c r="CE1143" s="93"/>
      <c r="CF1143" s="93"/>
      <c r="CG1143" s="93"/>
      <c r="CH1143" s="93"/>
      <c r="CI1143" s="93"/>
      <c r="CJ1143" s="93"/>
      <c r="CK1143" s="93"/>
      <c r="CL1143" s="93"/>
      <c r="CM1143" s="93"/>
      <c r="CN1143" s="93"/>
      <c r="CO1143" s="93"/>
      <c r="CP1143" s="93"/>
      <c r="CQ1143" s="93"/>
      <c r="CR1143" s="93"/>
      <c r="CS1143" s="93"/>
      <c r="CT1143" s="93"/>
      <c r="CU1143" s="93"/>
      <c r="CV1143" s="93"/>
      <c r="CW1143" s="93"/>
      <c r="CX1143" s="93"/>
      <c r="CY1143" s="93"/>
      <c r="CZ1143" s="93"/>
      <c r="DA1143" s="93"/>
      <c r="DB1143" s="93"/>
      <c r="DC1143" s="93"/>
      <c r="DD1143" s="93"/>
      <c r="DE1143" s="93"/>
      <c r="DF1143" s="93"/>
      <c r="DG1143" s="93"/>
      <c r="DH1143" s="93"/>
      <c r="DI1143" s="93"/>
      <c r="DJ1143" s="93"/>
      <c r="DK1143" s="93"/>
      <c r="DL1143" s="93"/>
      <c r="DM1143" s="93"/>
      <c r="DN1143" s="93"/>
      <c r="DO1143" s="93"/>
      <c r="DP1143" s="93"/>
      <c r="DQ1143" s="93"/>
      <c r="DR1143" s="93"/>
      <c r="DS1143" s="93"/>
      <c r="DT1143" s="93"/>
      <c r="DU1143" s="1"/>
      <c r="DV1143" s="1"/>
    </row>
    <row r="1144" spans="1:126" ht="12.6" thickBot="1">
      <c r="A1144" s="1"/>
      <c r="B1144" s="242" t="s">
        <v>124</v>
      </c>
      <c r="C1144" s="197"/>
      <c r="D1144" s="196"/>
      <c r="E1144" s="261"/>
      <c r="F1144" s="47"/>
      <c r="G1144" s="383"/>
      <c r="H1144" s="384"/>
      <c r="I1144" s="385" t="str">
        <f>$I$1044</f>
        <v>общий пост. расход, укажите сумму в месяц с ндс</v>
      </c>
      <c r="J1144" s="384"/>
      <c r="K1144" s="384"/>
      <c r="L1144" s="384"/>
      <c r="M1144" s="607" t="s">
        <v>6</v>
      </c>
      <c r="N1144" s="608"/>
      <c r="O1144" s="1"/>
      <c r="P1144" s="5"/>
      <c r="Q1144" s="1" t="s">
        <v>25</v>
      </c>
      <c r="R1144" s="1"/>
      <c r="S1144" s="5" t="s">
        <v>6</v>
      </c>
      <c r="T1144" s="202"/>
      <c r="U1144" s="23"/>
      <c r="V1144" s="1"/>
      <c r="W1144" s="11"/>
      <c r="X1144" s="10"/>
      <c r="Y1144" s="45"/>
      <c r="Z1144" s="92"/>
      <c r="AA1144" s="580" t="str">
        <f>IF(AA1146=1,"1-ый мес. расхода","")</f>
        <v/>
      </c>
      <c r="AB1144" s="580" t="str">
        <f t="shared" ref="AB1144:CM1144" si="2783">IF(AB1146=1,"1-ый мес. расхода","")</f>
        <v/>
      </c>
      <c r="AC1144" s="580" t="str">
        <f t="shared" si="2783"/>
        <v/>
      </c>
      <c r="AD1144" s="580" t="str">
        <f t="shared" si="2783"/>
        <v/>
      </c>
      <c r="AE1144" s="580" t="str">
        <f t="shared" si="2783"/>
        <v/>
      </c>
      <c r="AF1144" s="580" t="str">
        <f t="shared" si="2783"/>
        <v/>
      </c>
      <c r="AG1144" s="580" t="str">
        <f t="shared" si="2783"/>
        <v/>
      </c>
      <c r="AH1144" s="580" t="str">
        <f t="shared" si="2783"/>
        <v/>
      </c>
      <c r="AI1144" s="580" t="str">
        <f t="shared" si="2783"/>
        <v/>
      </c>
      <c r="AJ1144" s="580" t="str">
        <f t="shared" si="2783"/>
        <v/>
      </c>
      <c r="AK1144" s="580" t="str">
        <f t="shared" si="2783"/>
        <v/>
      </c>
      <c r="AL1144" s="580" t="str">
        <f t="shared" si="2783"/>
        <v/>
      </c>
      <c r="AM1144" s="580" t="str">
        <f t="shared" si="2783"/>
        <v/>
      </c>
      <c r="AN1144" s="580" t="str">
        <f t="shared" si="2783"/>
        <v/>
      </c>
      <c r="AO1144" s="580" t="str">
        <f t="shared" si="2783"/>
        <v/>
      </c>
      <c r="AP1144" s="580" t="str">
        <f t="shared" si="2783"/>
        <v/>
      </c>
      <c r="AQ1144" s="580" t="str">
        <f t="shared" si="2783"/>
        <v/>
      </c>
      <c r="AR1144" s="580" t="str">
        <f t="shared" si="2783"/>
        <v/>
      </c>
      <c r="AS1144" s="580" t="str">
        <f t="shared" si="2783"/>
        <v/>
      </c>
      <c r="AT1144" s="580" t="str">
        <f t="shared" si="2783"/>
        <v/>
      </c>
      <c r="AU1144" s="580" t="str">
        <f t="shared" si="2783"/>
        <v/>
      </c>
      <c r="AV1144" s="580" t="str">
        <f t="shared" si="2783"/>
        <v/>
      </c>
      <c r="AW1144" s="580" t="str">
        <f t="shared" si="2783"/>
        <v/>
      </c>
      <c r="AX1144" s="580" t="str">
        <f t="shared" si="2783"/>
        <v/>
      </c>
      <c r="AY1144" s="580" t="str">
        <f t="shared" si="2783"/>
        <v/>
      </c>
      <c r="AZ1144" s="580" t="str">
        <f t="shared" si="2783"/>
        <v/>
      </c>
      <c r="BA1144" s="580" t="str">
        <f t="shared" si="2783"/>
        <v/>
      </c>
      <c r="BB1144" s="580" t="str">
        <f t="shared" si="2783"/>
        <v/>
      </c>
      <c r="BC1144" s="580" t="str">
        <f t="shared" si="2783"/>
        <v/>
      </c>
      <c r="BD1144" s="580" t="str">
        <f t="shared" si="2783"/>
        <v/>
      </c>
      <c r="BE1144" s="580" t="str">
        <f t="shared" si="2783"/>
        <v/>
      </c>
      <c r="BF1144" s="580" t="str">
        <f t="shared" si="2783"/>
        <v/>
      </c>
      <c r="BG1144" s="580" t="str">
        <f t="shared" si="2783"/>
        <v/>
      </c>
      <c r="BH1144" s="580" t="str">
        <f t="shared" si="2783"/>
        <v/>
      </c>
      <c r="BI1144" s="580" t="str">
        <f t="shared" si="2783"/>
        <v/>
      </c>
      <c r="BJ1144" s="580" t="str">
        <f t="shared" si="2783"/>
        <v/>
      </c>
      <c r="BK1144" s="580" t="str">
        <f t="shared" si="2783"/>
        <v/>
      </c>
      <c r="BL1144" s="580" t="str">
        <f t="shared" si="2783"/>
        <v/>
      </c>
      <c r="BM1144" s="580" t="str">
        <f t="shared" si="2783"/>
        <v/>
      </c>
      <c r="BN1144" s="580" t="str">
        <f t="shared" si="2783"/>
        <v/>
      </c>
      <c r="BO1144" s="580" t="str">
        <f t="shared" si="2783"/>
        <v/>
      </c>
      <c r="BP1144" s="580" t="str">
        <f t="shared" si="2783"/>
        <v/>
      </c>
      <c r="BQ1144" s="580" t="str">
        <f t="shared" si="2783"/>
        <v/>
      </c>
      <c r="BR1144" s="580" t="str">
        <f t="shared" si="2783"/>
        <v/>
      </c>
      <c r="BS1144" s="580" t="str">
        <f t="shared" si="2783"/>
        <v/>
      </c>
      <c r="BT1144" s="580" t="str">
        <f t="shared" si="2783"/>
        <v/>
      </c>
      <c r="BU1144" s="580" t="str">
        <f t="shared" si="2783"/>
        <v/>
      </c>
      <c r="BV1144" s="580" t="str">
        <f t="shared" si="2783"/>
        <v/>
      </c>
      <c r="BW1144" s="580" t="str">
        <f t="shared" si="2783"/>
        <v/>
      </c>
      <c r="BX1144" s="580" t="str">
        <f t="shared" si="2783"/>
        <v/>
      </c>
      <c r="BY1144" s="580" t="str">
        <f t="shared" si="2783"/>
        <v/>
      </c>
      <c r="BZ1144" s="580" t="str">
        <f t="shared" si="2783"/>
        <v/>
      </c>
      <c r="CA1144" s="580" t="str">
        <f t="shared" si="2783"/>
        <v/>
      </c>
      <c r="CB1144" s="580" t="str">
        <f t="shared" si="2783"/>
        <v/>
      </c>
      <c r="CC1144" s="580" t="str">
        <f t="shared" si="2783"/>
        <v/>
      </c>
      <c r="CD1144" s="580" t="str">
        <f t="shared" si="2783"/>
        <v/>
      </c>
      <c r="CE1144" s="580" t="str">
        <f t="shared" si="2783"/>
        <v/>
      </c>
      <c r="CF1144" s="580" t="str">
        <f t="shared" si="2783"/>
        <v/>
      </c>
      <c r="CG1144" s="580" t="str">
        <f t="shared" si="2783"/>
        <v/>
      </c>
      <c r="CH1144" s="580" t="str">
        <f t="shared" si="2783"/>
        <v/>
      </c>
      <c r="CI1144" s="580" t="str">
        <f t="shared" si="2783"/>
        <v/>
      </c>
      <c r="CJ1144" s="580" t="str">
        <f t="shared" si="2783"/>
        <v/>
      </c>
      <c r="CK1144" s="580" t="str">
        <f t="shared" si="2783"/>
        <v/>
      </c>
      <c r="CL1144" s="580" t="str">
        <f t="shared" si="2783"/>
        <v/>
      </c>
      <c r="CM1144" s="580" t="str">
        <f t="shared" si="2783"/>
        <v/>
      </c>
      <c r="CN1144" s="580" t="str">
        <f t="shared" ref="CN1144:DT1144" si="2784">IF(CN1146=1,"1-ый мес. расхода","")</f>
        <v/>
      </c>
      <c r="CO1144" s="580" t="str">
        <f t="shared" si="2784"/>
        <v/>
      </c>
      <c r="CP1144" s="580" t="str">
        <f t="shared" si="2784"/>
        <v/>
      </c>
      <c r="CQ1144" s="580" t="str">
        <f t="shared" si="2784"/>
        <v/>
      </c>
      <c r="CR1144" s="580" t="str">
        <f t="shared" si="2784"/>
        <v/>
      </c>
      <c r="CS1144" s="580" t="str">
        <f t="shared" si="2784"/>
        <v/>
      </c>
      <c r="CT1144" s="580" t="str">
        <f t="shared" si="2784"/>
        <v/>
      </c>
      <c r="CU1144" s="580" t="str">
        <f t="shared" si="2784"/>
        <v/>
      </c>
      <c r="CV1144" s="580" t="str">
        <f t="shared" si="2784"/>
        <v/>
      </c>
      <c r="CW1144" s="580" t="str">
        <f t="shared" si="2784"/>
        <v/>
      </c>
      <c r="CX1144" s="580" t="str">
        <f t="shared" si="2784"/>
        <v/>
      </c>
      <c r="CY1144" s="580" t="str">
        <f t="shared" si="2784"/>
        <v/>
      </c>
      <c r="CZ1144" s="580" t="str">
        <f t="shared" si="2784"/>
        <v/>
      </c>
      <c r="DA1144" s="580" t="str">
        <f t="shared" si="2784"/>
        <v/>
      </c>
      <c r="DB1144" s="580" t="str">
        <f t="shared" si="2784"/>
        <v/>
      </c>
      <c r="DC1144" s="580" t="str">
        <f t="shared" si="2784"/>
        <v/>
      </c>
      <c r="DD1144" s="580" t="str">
        <f t="shared" si="2784"/>
        <v/>
      </c>
      <c r="DE1144" s="580" t="str">
        <f t="shared" si="2784"/>
        <v/>
      </c>
      <c r="DF1144" s="580" t="str">
        <f t="shared" si="2784"/>
        <v/>
      </c>
      <c r="DG1144" s="580" t="str">
        <f t="shared" si="2784"/>
        <v/>
      </c>
      <c r="DH1144" s="580" t="str">
        <f t="shared" si="2784"/>
        <v/>
      </c>
      <c r="DI1144" s="580" t="str">
        <f t="shared" si="2784"/>
        <v/>
      </c>
      <c r="DJ1144" s="580" t="str">
        <f t="shared" si="2784"/>
        <v/>
      </c>
      <c r="DK1144" s="580" t="str">
        <f t="shared" si="2784"/>
        <v/>
      </c>
      <c r="DL1144" s="580" t="str">
        <f t="shared" si="2784"/>
        <v/>
      </c>
      <c r="DM1144" s="580" t="str">
        <f t="shared" si="2784"/>
        <v/>
      </c>
      <c r="DN1144" s="580" t="str">
        <f t="shared" si="2784"/>
        <v/>
      </c>
      <c r="DO1144" s="580" t="str">
        <f t="shared" si="2784"/>
        <v/>
      </c>
      <c r="DP1144" s="580" t="str">
        <f t="shared" si="2784"/>
        <v/>
      </c>
      <c r="DQ1144" s="580" t="str">
        <f t="shared" si="2784"/>
        <v/>
      </c>
      <c r="DR1144" s="580" t="str">
        <f t="shared" si="2784"/>
        <v/>
      </c>
      <c r="DS1144" s="580" t="str">
        <f t="shared" si="2784"/>
        <v/>
      </c>
      <c r="DT1144" s="580" t="str">
        <f t="shared" si="2784"/>
        <v/>
      </c>
      <c r="DU1144" s="1"/>
      <c r="DV1144" s="1"/>
    </row>
    <row r="1145" spans="1:126" ht="4.2" customHeight="1" thickTop="1">
      <c r="A1145" s="1"/>
      <c r="B1145" s="1"/>
      <c r="C1145" s="1"/>
      <c r="D1145" s="1"/>
      <c r="E1145" s="261"/>
      <c r="F1145" s="47"/>
      <c r="G1145" s="382"/>
      <c r="H1145" s="378"/>
      <c r="I1145" s="378"/>
      <c r="J1145" s="378"/>
      <c r="K1145" s="378"/>
      <c r="L1145" s="378"/>
      <c r="M1145" s="379"/>
      <c r="N1145" s="387"/>
      <c r="O1145" s="1"/>
      <c r="P1145" s="5"/>
      <c r="Q1145" s="1"/>
      <c r="R1145" s="1"/>
      <c r="S1145" s="5"/>
      <c r="T1145" s="7"/>
      <c r="U1145" s="23"/>
      <c r="V1145" s="1"/>
      <c r="W1145" s="11"/>
      <c r="X1145" s="10"/>
      <c r="Y1145" s="45"/>
      <c r="Z1145" s="92"/>
      <c r="AA1145" s="93"/>
      <c r="AB1145" s="93"/>
      <c r="AC1145" s="93"/>
      <c r="AD1145" s="93"/>
      <c r="AE1145" s="93"/>
      <c r="AF1145" s="93"/>
      <c r="AG1145" s="93"/>
      <c r="AH1145" s="93"/>
      <c r="AI1145" s="93"/>
      <c r="AJ1145" s="93"/>
      <c r="AK1145" s="93"/>
      <c r="AL1145" s="93"/>
      <c r="AM1145" s="93"/>
      <c r="AN1145" s="93"/>
      <c r="AO1145" s="93"/>
      <c r="AP1145" s="93"/>
      <c r="AQ1145" s="93"/>
      <c r="AR1145" s="93"/>
      <c r="AS1145" s="93"/>
      <c r="AT1145" s="93"/>
      <c r="AU1145" s="93"/>
      <c r="AV1145" s="93"/>
      <c r="AW1145" s="93"/>
      <c r="AX1145" s="93"/>
      <c r="AY1145" s="93"/>
      <c r="AZ1145" s="93"/>
      <c r="BA1145" s="93"/>
      <c r="BB1145" s="93"/>
      <c r="BC1145" s="93"/>
      <c r="BD1145" s="93"/>
      <c r="BE1145" s="93"/>
      <c r="BF1145" s="93"/>
      <c r="BG1145" s="93"/>
      <c r="BH1145" s="93"/>
      <c r="BI1145" s="93"/>
      <c r="BJ1145" s="93"/>
      <c r="BK1145" s="93"/>
      <c r="BL1145" s="93"/>
      <c r="BM1145" s="93"/>
      <c r="BN1145" s="93"/>
      <c r="BO1145" s="93"/>
      <c r="BP1145" s="93"/>
      <c r="BQ1145" s="93"/>
      <c r="BR1145" s="93"/>
      <c r="BS1145" s="93"/>
      <c r="BT1145" s="93"/>
      <c r="BU1145" s="93"/>
      <c r="BV1145" s="93"/>
      <c r="BW1145" s="93"/>
      <c r="BX1145" s="93"/>
      <c r="BY1145" s="93"/>
      <c r="BZ1145" s="93"/>
      <c r="CA1145" s="93"/>
      <c r="CB1145" s="93"/>
      <c r="CC1145" s="93"/>
      <c r="CD1145" s="93"/>
      <c r="CE1145" s="93"/>
      <c r="CF1145" s="93"/>
      <c r="CG1145" s="93"/>
      <c r="CH1145" s="93"/>
      <c r="CI1145" s="93"/>
      <c r="CJ1145" s="93"/>
      <c r="CK1145" s="93"/>
      <c r="CL1145" s="93"/>
      <c r="CM1145" s="93"/>
      <c r="CN1145" s="93"/>
      <c r="CO1145" s="93"/>
      <c r="CP1145" s="93"/>
      <c r="CQ1145" s="93"/>
      <c r="CR1145" s="93"/>
      <c r="CS1145" s="93"/>
      <c r="CT1145" s="93"/>
      <c r="CU1145" s="93"/>
      <c r="CV1145" s="93"/>
      <c r="CW1145" s="93"/>
      <c r="CX1145" s="93"/>
      <c r="CY1145" s="93"/>
      <c r="CZ1145" s="93"/>
      <c r="DA1145" s="93"/>
      <c r="DB1145" s="93"/>
      <c r="DC1145" s="93"/>
      <c r="DD1145" s="93"/>
      <c r="DE1145" s="93"/>
      <c r="DF1145" s="93"/>
      <c r="DG1145" s="93"/>
      <c r="DH1145" s="93"/>
      <c r="DI1145" s="93"/>
      <c r="DJ1145" s="93"/>
      <c r="DK1145" s="93"/>
      <c r="DL1145" s="93"/>
      <c r="DM1145" s="93"/>
      <c r="DN1145" s="93"/>
      <c r="DO1145" s="93"/>
      <c r="DP1145" s="93"/>
      <c r="DQ1145" s="93"/>
      <c r="DR1145" s="93"/>
      <c r="DS1145" s="93"/>
      <c r="DT1145" s="93"/>
      <c r="DU1145" s="1"/>
      <c r="DV1145" s="1"/>
    </row>
    <row r="1146" spans="1:126" s="22" customFormat="1">
      <c r="A1146" s="18"/>
      <c r="B1146" s="5"/>
      <c r="C1146" s="33" t="str">
        <f>$C$220</f>
        <v>месяц старта расхода</v>
      </c>
      <c r="D1146" s="196"/>
      <c r="E1146" s="267"/>
      <c r="F1146" s="51"/>
      <c r="G1146" s="230"/>
      <c r="H1146" s="18"/>
      <c r="I1146" s="18"/>
      <c r="J1146" s="5" t="s">
        <v>6</v>
      </c>
      <c r="K1146" s="578"/>
      <c r="L1146" s="23" t="s">
        <v>7</v>
      </c>
      <c r="M1146" s="19"/>
      <c r="N1146" s="196" t="s">
        <v>140</v>
      </c>
      <c r="O1146" s="18"/>
      <c r="P1146" s="19"/>
      <c r="Q1146" s="18" t="s">
        <v>12</v>
      </c>
      <c r="R1146" s="18"/>
      <c r="S1146" s="19" t="s">
        <v>6</v>
      </c>
      <c r="T1146" s="204"/>
      <c r="U1146" s="25" t="s">
        <v>7</v>
      </c>
      <c r="V1146" s="18"/>
      <c r="W1146" s="20"/>
      <c r="X1146" s="21"/>
      <c r="Y1146" s="46"/>
      <c r="Z1146" s="95"/>
      <c r="AA1146" s="581" t="str">
        <f>IF(AA1148="","",IF(AND(Z1148="",AA1148&lt;&gt;""),1,Z1146+1))</f>
        <v/>
      </c>
      <c r="AB1146" s="581" t="str">
        <f t="shared" ref="AB1146:CM1146" si="2785">IF(AB1148="","",IF(AND(AA1148="",AB1148&lt;&gt;""),1,AA1146+1))</f>
        <v/>
      </c>
      <c r="AC1146" s="581" t="str">
        <f t="shared" si="2785"/>
        <v/>
      </c>
      <c r="AD1146" s="581" t="str">
        <f t="shared" si="2785"/>
        <v/>
      </c>
      <c r="AE1146" s="581" t="str">
        <f t="shared" si="2785"/>
        <v/>
      </c>
      <c r="AF1146" s="581" t="str">
        <f t="shared" si="2785"/>
        <v/>
      </c>
      <c r="AG1146" s="581" t="str">
        <f t="shared" si="2785"/>
        <v/>
      </c>
      <c r="AH1146" s="581" t="str">
        <f t="shared" si="2785"/>
        <v/>
      </c>
      <c r="AI1146" s="581" t="str">
        <f t="shared" si="2785"/>
        <v/>
      </c>
      <c r="AJ1146" s="581" t="str">
        <f t="shared" si="2785"/>
        <v/>
      </c>
      <c r="AK1146" s="581" t="str">
        <f t="shared" si="2785"/>
        <v/>
      </c>
      <c r="AL1146" s="581" t="str">
        <f t="shared" si="2785"/>
        <v/>
      </c>
      <c r="AM1146" s="581" t="str">
        <f t="shared" si="2785"/>
        <v/>
      </c>
      <c r="AN1146" s="581" t="str">
        <f t="shared" si="2785"/>
        <v/>
      </c>
      <c r="AO1146" s="581" t="str">
        <f t="shared" si="2785"/>
        <v/>
      </c>
      <c r="AP1146" s="581" t="str">
        <f t="shared" si="2785"/>
        <v/>
      </c>
      <c r="AQ1146" s="581" t="str">
        <f t="shared" si="2785"/>
        <v/>
      </c>
      <c r="AR1146" s="581" t="str">
        <f t="shared" si="2785"/>
        <v/>
      </c>
      <c r="AS1146" s="581" t="str">
        <f t="shared" si="2785"/>
        <v/>
      </c>
      <c r="AT1146" s="581" t="str">
        <f t="shared" si="2785"/>
        <v/>
      </c>
      <c r="AU1146" s="581" t="str">
        <f t="shared" si="2785"/>
        <v/>
      </c>
      <c r="AV1146" s="581" t="str">
        <f t="shared" si="2785"/>
        <v/>
      </c>
      <c r="AW1146" s="581" t="str">
        <f t="shared" si="2785"/>
        <v/>
      </c>
      <c r="AX1146" s="581" t="str">
        <f t="shared" si="2785"/>
        <v/>
      </c>
      <c r="AY1146" s="581" t="str">
        <f t="shared" si="2785"/>
        <v/>
      </c>
      <c r="AZ1146" s="581" t="str">
        <f t="shared" si="2785"/>
        <v/>
      </c>
      <c r="BA1146" s="581" t="str">
        <f t="shared" si="2785"/>
        <v/>
      </c>
      <c r="BB1146" s="581" t="str">
        <f t="shared" si="2785"/>
        <v/>
      </c>
      <c r="BC1146" s="581" t="str">
        <f t="shared" si="2785"/>
        <v/>
      </c>
      <c r="BD1146" s="581" t="str">
        <f t="shared" si="2785"/>
        <v/>
      </c>
      <c r="BE1146" s="581" t="str">
        <f t="shared" si="2785"/>
        <v/>
      </c>
      <c r="BF1146" s="581" t="str">
        <f t="shared" si="2785"/>
        <v/>
      </c>
      <c r="BG1146" s="581" t="str">
        <f t="shared" si="2785"/>
        <v/>
      </c>
      <c r="BH1146" s="581" t="str">
        <f t="shared" si="2785"/>
        <v/>
      </c>
      <c r="BI1146" s="581" t="str">
        <f t="shared" si="2785"/>
        <v/>
      </c>
      <c r="BJ1146" s="581" t="str">
        <f t="shared" si="2785"/>
        <v/>
      </c>
      <c r="BK1146" s="581" t="str">
        <f t="shared" si="2785"/>
        <v/>
      </c>
      <c r="BL1146" s="581" t="str">
        <f t="shared" si="2785"/>
        <v/>
      </c>
      <c r="BM1146" s="581" t="str">
        <f t="shared" si="2785"/>
        <v/>
      </c>
      <c r="BN1146" s="581" t="str">
        <f t="shared" si="2785"/>
        <v/>
      </c>
      <c r="BO1146" s="581" t="str">
        <f t="shared" si="2785"/>
        <v/>
      </c>
      <c r="BP1146" s="581" t="str">
        <f t="shared" si="2785"/>
        <v/>
      </c>
      <c r="BQ1146" s="581" t="str">
        <f t="shared" si="2785"/>
        <v/>
      </c>
      <c r="BR1146" s="581" t="str">
        <f t="shared" si="2785"/>
        <v/>
      </c>
      <c r="BS1146" s="581" t="str">
        <f t="shared" si="2785"/>
        <v/>
      </c>
      <c r="BT1146" s="581" t="str">
        <f t="shared" si="2785"/>
        <v/>
      </c>
      <c r="BU1146" s="581" t="str">
        <f t="shared" si="2785"/>
        <v/>
      </c>
      <c r="BV1146" s="581" t="str">
        <f t="shared" si="2785"/>
        <v/>
      </c>
      <c r="BW1146" s="581" t="str">
        <f t="shared" si="2785"/>
        <v/>
      </c>
      <c r="BX1146" s="581" t="str">
        <f t="shared" si="2785"/>
        <v/>
      </c>
      <c r="BY1146" s="581" t="str">
        <f t="shared" si="2785"/>
        <v/>
      </c>
      <c r="BZ1146" s="581" t="str">
        <f t="shared" si="2785"/>
        <v/>
      </c>
      <c r="CA1146" s="581" t="str">
        <f t="shared" si="2785"/>
        <v/>
      </c>
      <c r="CB1146" s="581" t="str">
        <f t="shared" si="2785"/>
        <v/>
      </c>
      <c r="CC1146" s="581" t="str">
        <f t="shared" si="2785"/>
        <v/>
      </c>
      <c r="CD1146" s="581" t="str">
        <f t="shared" si="2785"/>
        <v/>
      </c>
      <c r="CE1146" s="581" t="str">
        <f t="shared" si="2785"/>
        <v/>
      </c>
      <c r="CF1146" s="581" t="str">
        <f t="shared" si="2785"/>
        <v/>
      </c>
      <c r="CG1146" s="581" t="str">
        <f t="shared" si="2785"/>
        <v/>
      </c>
      <c r="CH1146" s="581" t="str">
        <f t="shared" si="2785"/>
        <v/>
      </c>
      <c r="CI1146" s="581" t="str">
        <f t="shared" si="2785"/>
        <v/>
      </c>
      <c r="CJ1146" s="581" t="str">
        <f t="shared" si="2785"/>
        <v/>
      </c>
      <c r="CK1146" s="581" t="str">
        <f t="shared" si="2785"/>
        <v/>
      </c>
      <c r="CL1146" s="581" t="str">
        <f t="shared" si="2785"/>
        <v/>
      </c>
      <c r="CM1146" s="581" t="str">
        <f t="shared" si="2785"/>
        <v/>
      </c>
      <c r="CN1146" s="581" t="str">
        <f t="shared" ref="CN1146:DT1146" si="2786">IF(CN1148="","",IF(AND(CM1148="",CN1148&lt;&gt;""),1,CM1146+1))</f>
        <v/>
      </c>
      <c r="CO1146" s="581" t="str">
        <f t="shared" si="2786"/>
        <v/>
      </c>
      <c r="CP1146" s="581" t="str">
        <f t="shared" si="2786"/>
        <v/>
      </c>
      <c r="CQ1146" s="581" t="str">
        <f t="shared" si="2786"/>
        <v/>
      </c>
      <c r="CR1146" s="581" t="str">
        <f t="shared" si="2786"/>
        <v/>
      </c>
      <c r="CS1146" s="581" t="str">
        <f t="shared" si="2786"/>
        <v/>
      </c>
      <c r="CT1146" s="581" t="str">
        <f t="shared" si="2786"/>
        <v/>
      </c>
      <c r="CU1146" s="581" t="str">
        <f t="shared" si="2786"/>
        <v/>
      </c>
      <c r="CV1146" s="581" t="str">
        <f t="shared" si="2786"/>
        <v/>
      </c>
      <c r="CW1146" s="581" t="str">
        <f t="shared" si="2786"/>
        <v/>
      </c>
      <c r="CX1146" s="581" t="str">
        <f t="shared" si="2786"/>
        <v/>
      </c>
      <c r="CY1146" s="581" t="str">
        <f t="shared" si="2786"/>
        <v/>
      </c>
      <c r="CZ1146" s="581" t="str">
        <f t="shared" si="2786"/>
        <v/>
      </c>
      <c r="DA1146" s="581" t="str">
        <f t="shared" si="2786"/>
        <v/>
      </c>
      <c r="DB1146" s="581" t="str">
        <f t="shared" si="2786"/>
        <v/>
      </c>
      <c r="DC1146" s="581" t="str">
        <f t="shared" si="2786"/>
        <v/>
      </c>
      <c r="DD1146" s="581" t="str">
        <f t="shared" si="2786"/>
        <v/>
      </c>
      <c r="DE1146" s="581" t="str">
        <f t="shared" si="2786"/>
        <v/>
      </c>
      <c r="DF1146" s="581" t="str">
        <f t="shared" si="2786"/>
        <v/>
      </c>
      <c r="DG1146" s="581" t="str">
        <f t="shared" si="2786"/>
        <v/>
      </c>
      <c r="DH1146" s="581" t="str">
        <f t="shared" si="2786"/>
        <v/>
      </c>
      <c r="DI1146" s="581" t="str">
        <f t="shared" si="2786"/>
        <v/>
      </c>
      <c r="DJ1146" s="581" t="str">
        <f t="shared" si="2786"/>
        <v/>
      </c>
      <c r="DK1146" s="581" t="str">
        <f t="shared" si="2786"/>
        <v/>
      </c>
      <c r="DL1146" s="581" t="str">
        <f t="shared" si="2786"/>
        <v/>
      </c>
      <c r="DM1146" s="581" t="str">
        <f t="shared" si="2786"/>
        <v/>
      </c>
      <c r="DN1146" s="581" t="str">
        <f t="shared" si="2786"/>
        <v/>
      </c>
      <c r="DO1146" s="581" t="str">
        <f t="shared" si="2786"/>
        <v/>
      </c>
      <c r="DP1146" s="581" t="str">
        <f t="shared" si="2786"/>
        <v/>
      </c>
      <c r="DQ1146" s="581" t="str">
        <f t="shared" si="2786"/>
        <v/>
      </c>
      <c r="DR1146" s="581" t="str">
        <f t="shared" si="2786"/>
        <v/>
      </c>
      <c r="DS1146" s="581" t="str">
        <f t="shared" si="2786"/>
        <v/>
      </c>
      <c r="DT1146" s="581" t="str">
        <f t="shared" si="2786"/>
        <v/>
      </c>
      <c r="DU1146" s="18"/>
      <c r="DV1146" s="18"/>
    </row>
    <row r="1147" spans="1:126" ht="4.2" customHeight="1">
      <c r="A1147" s="1"/>
      <c r="B1147" s="5"/>
      <c r="C1147" s="1"/>
      <c r="D1147" s="1"/>
      <c r="E1147" s="261"/>
      <c r="F1147" s="47"/>
      <c r="G1147" s="229"/>
      <c r="H1147" s="1"/>
      <c r="I1147" s="1"/>
      <c r="J1147" s="1"/>
      <c r="K1147" s="1"/>
      <c r="L1147" s="1"/>
      <c r="M1147" s="5"/>
      <c r="N1147" s="18"/>
      <c r="O1147" s="1"/>
      <c r="P1147" s="5"/>
      <c r="Q1147" s="1"/>
      <c r="R1147" s="1"/>
      <c r="S1147" s="5"/>
      <c r="T1147" s="7"/>
      <c r="U1147" s="23"/>
      <c r="V1147" s="1"/>
      <c r="W1147" s="11"/>
      <c r="X1147" s="10"/>
      <c r="Y1147" s="45"/>
      <c r="Z1147" s="92"/>
      <c r="AA1147" s="93"/>
      <c r="AB1147" s="93"/>
      <c r="AC1147" s="93"/>
      <c r="AD1147" s="93"/>
      <c r="AE1147" s="93"/>
      <c r="AF1147" s="93"/>
      <c r="AG1147" s="93"/>
      <c r="AH1147" s="93"/>
      <c r="AI1147" s="93"/>
      <c r="AJ1147" s="93"/>
      <c r="AK1147" s="93"/>
      <c r="AL1147" s="93"/>
      <c r="AM1147" s="93"/>
      <c r="AN1147" s="93"/>
      <c r="AO1147" s="93"/>
      <c r="AP1147" s="93"/>
      <c r="AQ1147" s="93"/>
      <c r="AR1147" s="93"/>
      <c r="AS1147" s="93"/>
      <c r="AT1147" s="93"/>
      <c r="AU1147" s="93"/>
      <c r="AV1147" s="93"/>
      <c r="AW1147" s="93"/>
      <c r="AX1147" s="93"/>
      <c r="AY1147" s="93"/>
      <c r="AZ1147" s="93"/>
      <c r="BA1147" s="93"/>
      <c r="BB1147" s="93"/>
      <c r="BC1147" s="93"/>
      <c r="BD1147" s="93"/>
      <c r="BE1147" s="93"/>
      <c r="BF1147" s="93"/>
      <c r="BG1147" s="93"/>
      <c r="BH1147" s="93"/>
      <c r="BI1147" s="93"/>
      <c r="BJ1147" s="93"/>
      <c r="BK1147" s="93"/>
      <c r="BL1147" s="93"/>
      <c r="BM1147" s="93"/>
      <c r="BN1147" s="93"/>
      <c r="BO1147" s="93"/>
      <c r="BP1147" s="93"/>
      <c r="BQ1147" s="93"/>
      <c r="BR1147" s="93"/>
      <c r="BS1147" s="93"/>
      <c r="BT1147" s="93"/>
      <c r="BU1147" s="93"/>
      <c r="BV1147" s="93"/>
      <c r="BW1147" s="93"/>
      <c r="BX1147" s="93"/>
      <c r="BY1147" s="93"/>
      <c r="BZ1147" s="93"/>
      <c r="CA1147" s="93"/>
      <c r="CB1147" s="93"/>
      <c r="CC1147" s="93"/>
      <c r="CD1147" s="93"/>
      <c r="CE1147" s="93"/>
      <c r="CF1147" s="93"/>
      <c r="CG1147" s="93"/>
      <c r="CH1147" s="93"/>
      <c r="CI1147" s="93"/>
      <c r="CJ1147" s="93"/>
      <c r="CK1147" s="93"/>
      <c r="CL1147" s="93"/>
      <c r="CM1147" s="93"/>
      <c r="CN1147" s="93"/>
      <c r="CO1147" s="93"/>
      <c r="CP1147" s="93"/>
      <c r="CQ1147" s="93"/>
      <c r="CR1147" s="93"/>
      <c r="CS1147" s="93"/>
      <c r="CT1147" s="93"/>
      <c r="CU1147" s="93"/>
      <c r="CV1147" s="93"/>
      <c r="CW1147" s="93"/>
      <c r="CX1147" s="93"/>
      <c r="CY1147" s="93"/>
      <c r="CZ1147" s="93"/>
      <c r="DA1147" s="93"/>
      <c r="DB1147" s="93"/>
      <c r="DC1147" s="93"/>
      <c r="DD1147" s="93"/>
      <c r="DE1147" s="93"/>
      <c r="DF1147" s="93"/>
      <c r="DG1147" s="93"/>
      <c r="DH1147" s="93"/>
      <c r="DI1147" s="93"/>
      <c r="DJ1147" s="93"/>
      <c r="DK1147" s="93"/>
      <c r="DL1147" s="93"/>
      <c r="DM1147" s="93"/>
      <c r="DN1147" s="93"/>
      <c r="DO1147" s="93"/>
      <c r="DP1147" s="93"/>
      <c r="DQ1147" s="93"/>
      <c r="DR1147" s="93"/>
      <c r="DS1147" s="93"/>
      <c r="DT1147" s="93"/>
      <c r="DU1147" s="1"/>
      <c r="DV1147" s="1"/>
    </row>
    <row r="1148" spans="1:126" s="22" customFormat="1">
      <c r="A1148" s="18"/>
      <c r="B1148" s="5"/>
      <c r="C1148" s="33" t="str">
        <f>$C$222</f>
        <v>месяц окончания расхода</v>
      </c>
      <c r="D1148" s="18"/>
      <c r="E1148" s="267"/>
      <c r="F1148" s="51"/>
      <c r="G1148" s="230"/>
      <c r="H1148" s="18"/>
      <c r="I1148" s="18"/>
      <c r="J1148" s="5" t="s">
        <v>6</v>
      </c>
      <c r="K1148" s="578"/>
      <c r="L1148" s="23" t="s">
        <v>7</v>
      </c>
      <c r="M1148" s="19"/>
      <c r="N1148" s="196" t="s">
        <v>142</v>
      </c>
      <c r="O1148" s="18"/>
      <c r="P1148" s="19"/>
      <c r="Q1148" s="18" t="str">
        <f>IF(T1146=справочники!$E$9,"a+qx",IF(T1146=справочники!$E$10,"aq^x",IF(T1146=справочники!$E$11,"a^(1+qx)","??")))</f>
        <v>??</v>
      </c>
      <c r="R1148" s="18"/>
      <c r="S1148" s="19" t="s">
        <v>6</v>
      </c>
      <c r="T1148" s="212"/>
      <c r="U1148" s="25"/>
      <c r="V1148" s="18"/>
      <c r="W1148" s="20"/>
      <c r="X1148" s="21"/>
      <c r="Y1148" s="46"/>
      <c r="Z1148" s="95"/>
      <c r="AA1148" s="582" t="str">
        <f>IF(AND(AA$8&gt;=$K1146,AA$8&lt;=IF(OR($K1148="",$K1148=0),1000000,$K1148)),AA$8,"")</f>
        <v/>
      </c>
      <c r="AB1148" s="582" t="str">
        <f t="shared" ref="AB1148:CM1148" si="2787">IF(AND(AB$8&gt;=$K1146,AB$8&lt;=IF(OR($K1148="",$K1148=0),1000000,$K1148)),AB$8,"")</f>
        <v/>
      </c>
      <c r="AC1148" s="582" t="str">
        <f t="shared" si="2787"/>
        <v/>
      </c>
      <c r="AD1148" s="582" t="str">
        <f t="shared" si="2787"/>
        <v/>
      </c>
      <c r="AE1148" s="582" t="str">
        <f t="shared" si="2787"/>
        <v/>
      </c>
      <c r="AF1148" s="582" t="str">
        <f t="shared" si="2787"/>
        <v/>
      </c>
      <c r="AG1148" s="582" t="str">
        <f t="shared" si="2787"/>
        <v/>
      </c>
      <c r="AH1148" s="582" t="str">
        <f t="shared" si="2787"/>
        <v/>
      </c>
      <c r="AI1148" s="582" t="str">
        <f t="shared" si="2787"/>
        <v/>
      </c>
      <c r="AJ1148" s="582" t="str">
        <f t="shared" si="2787"/>
        <v/>
      </c>
      <c r="AK1148" s="582" t="str">
        <f t="shared" si="2787"/>
        <v/>
      </c>
      <c r="AL1148" s="582" t="str">
        <f t="shared" si="2787"/>
        <v/>
      </c>
      <c r="AM1148" s="582" t="str">
        <f t="shared" si="2787"/>
        <v/>
      </c>
      <c r="AN1148" s="582" t="str">
        <f t="shared" si="2787"/>
        <v/>
      </c>
      <c r="AO1148" s="582" t="str">
        <f t="shared" si="2787"/>
        <v/>
      </c>
      <c r="AP1148" s="582" t="str">
        <f t="shared" si="2787"/>
        <v/>
      </c>
      <c r="AQ1148" s="582" t="str">
        <f t="shared" si="2787"/>
        <v/>
      </c>
      <c r="AR1148" s="582" t="str">
        <f t="shared" si="2787"/>
        <v/>
      </c>
      <c r="AS1148" s="582" t="str">
        <f t="shared" si="2787"/>
        <v/>
      </c>
      <c r="AT1148" s="582" t="str">
        <f t="shared" si="2787"/>
        <v/>
      </c>
      <c r="AU1148" s="582" t="str">
        <f t="shared" si="2787"/>
        <v/>
      </c>
      <c r="AV1148" s="582" t="str">
        <f t="shared" si="2787"/>
        <v/>
      </c>
      <c r="AW1148" s="582" t="str">
        <f t="shared" si="2787"/>
        <v/>
      </c>
      <c r="AX1148" s="582" t="str">
        <f t="shared" si="2787"/>
        <v/>
      </c>
      <c r="AY1148" s="582" t="str">
        <f t="shared" si="2787"/>
        <v/>
      </c>
      <c r="AZ1148" s="582" t="str">
        <f t="shared" si="2787"/>
        <v/>
      </c>
      <c r="BA1148" s="582" t="str">
        <f t="shared" si="2787"/>
        <v/>
      </c>
      <c r="BB1148" s="582" t="str">
        <f t="shared" si="2787"/>
        <v/>
      </c>
      <c r="BC1148" s="582" t="str">
        <f t="shared" si="2787"/>
        <v/>
      </c>
      <c r="BD1148" s="582" t="str">
        <f t="shared" si="2787"/>
        <v/>
      </c>
      <c r="BE1148" s="582" t="str">
        <f t="shared" si="2787"/>
        <v/>
      </c>
      <c r="BF1148" s="582" t="str">
        <f t="shared" si="2787"/>
        <v/>
      </c>
      <c r="BG1148" s="582" t="str">
        <f t="shared" si="2787"/>
        <v/>
      </c>
      <c r="BH1148" s="582" t="str">
        <f t="shared" si="2787"/>
        <v/>
      </c>
      <c r="BI1148" s="582" t="str">
        <f t="shared" si="2787"/>
        <v/>
      </c>
      <c r="BJ1148" s="582" t="str">
        <f t="shared" si="2787"/>
        <v/>
      </c>
      <c r="BK1148" s="582" t="str">
        <f t="shared" si="2787"/>
        <v/>
      </c>
      <c r="BL1148" s="582" t="str">
        <f t="shared" si="2787"/>
        <v/>
      </c>
      <c r="BM1148" s="582" t="str">
        <f t="shared" si="2787"/>
        <v/>
      </c>
      <c r="BN1148" s="582" t="str">
        <f t="shared" si="2787"/>
        <v/>
      </c>
      <c r="BO1148" s="582" t="str">
        <f t="shared" si="2787"/>
        <v/>
      </c>
      <c r="BP1148" s="582" t="str">
        <f t="shared" si="2787"/>
        <v/>
      </c>
      <c r="BQ1148" s="582" t="str">
        <f t="shared" si="2787"/>
        <v/>
      </c>
      <c r="BR1148" s="582" t="str">
        <f t="shared" si="2787"/>
        <v/>
      </c>
      <c r="BS1148" s="582" t="str">
        <f t="shared" si="2787"/>
        <v/>
      </c>
      <c r="BT1148" s="582" t="str">
        <f t="shared" si="2787"/>
        <v/>
      </c>
      <c r="BU1148" s="582" t="str">
        <f t="shared" si="2787"/>
        <v/>
      </c>
      <c r="BV1148" s="582" t="str">
        <f t="shared" si="2787"/>
        <v/>
      </c>
      <c r="BW1148" s="582" t="str">
        <f t="shared" si="2787"/>
        <v/>
      </c>
      <c r="BX1148" s="582" t="str">
        <f t="shared" si="2787"/>
        <v/>
      </c>
      <c r="BY1148" s="582" t="str">
        <f t="shared" si="2787"/>
        <v/>
      </c>
      <c r="BZ1148" s="582" t="str">
        <f t="shared" si="2787"/>
        <v/>
      </c>
      <c r="CA1148" s="582" t="str">
        <f t="shared" si="2787"/>
        <v/>
      </c>
      <c r="CB1148" s="582" t="str">
        <f t="shared" si="2787"/>
        <v/>
      </c>
      <c r="CC1148" s="582" t="str">
        <f t="shared" si="2787"/>
        <v/>
      </c>
      <c r="CD1148" s="582" t="str">
        <f t="shared" si="2787"/>
        <v/>
      </c>
      <c r="CE1148" s="582" t="str">
        <f t="shared" si="2787"/>
        <v/>
      </c>
      <c r="CF1148" s="582" t="str">
        <f t="shared" si="2787"/>
        <v/>
      </c>
      <c r="CG1148" s="582" t="str">
        <f t="shared" si="2787"/>
        <v/>
      </c>
      <c r="CH1148" s="582" t="str">
        <f t="shared" si="2787"/>
        <v/>
      </c>
      <c r="CI1148" s="582" t="str">
        <f t="shared" si="2787"/>
        <v/>
      </c>
      <c r="CJ1148" s="582" t="str">
        <f t="shared" si="2787"/>
        <v/>
      </c>
      <c r="CK1148" s="582" t="str">
        <f t="shared" si="2787"/>
        <v/>
      </c>
      <c r="CL1148" s="582" t="str">
        <f t="shared" si="2787"/>
        <v/>
      </c>
      <c r="CM1148" s="582" t="str">
        <f t="shared" si="2787"/>
        <v/>
      </c>
      <c r="CN1148" s="582" t="str">
        <f t="shared" ref="CN1148:DT1148" si="2788">IF(AND(CN$8&gt;=$K1146,CN$8&lt;=IF(OR($K1148="",$K1148=0),1000000,$K1148)),CN$8,"")</f>
        <v/>
      </c>
      <c r="CO1148" s="582" t="str">
        <f t="shared" si="2788"/>
        <v/>
      </c>
      <c r="CP1148" s="582" t="str">
        <f t="shared" si="2788"/>
        <v/>
      </c>
      <c r="CQ1148" s="582" t="str">
        <f t="shared" si="2788"/>
        <v/>
      </c>
      <c r="CR1148" s="582" t="str">
        <f t="shared" si="2788"/>
        <v/>
      </c>
      <c r="CS1148" s="582" t="str">
        <f t="shared" si="2788"/>
        <v/>
      </c>
      <c r="CT1148" s="582" t="str">
        <f t="shared" si="2788"/>
        <v/>
      </c>
      <c r="CU1148" s="582" t="str">
        <f t="shared" si="2788"/>
        <v/>
      </c>
      <c r="CV1148" s="582" t="str">
        <f t="shared" si="2788"/>
        <v/>
      </c>
      <c r="CW1148" s="582" t="str">
        <f t="shared" si="2788"/>
        <v/>
      </c>
      <c r="CX1148" s="582" t="str">
        <f t="shared" si="2788"/>
        <v/>
      </c>
      <c r="CY1148" s="582" t="str">
        <f t="shared" si="2788"/>
        <v/>
      </c>
      <c r="CZ1148" s="582" t="str">
        <f t="shared" si="2788"/>
        <v/>
      </c>
      <c r="DA1148" s="582" t="str">
        <f t="shared" si="2788"/>
        <v/>
      </c>
      <c r="DB1148" s="582" t="str">
        <f t="shared" si="2788"/>
        <v/>
      </c>
      <c r="DC1148" s="582" t="str">
        <f t="shared" si="2788"/>
        <v/>
      </c>
      <c r="DD1148" s="582" t="str">
        <f t="shared" si="2788"/>
        <v/>
      </c>
      <c r="DE1148" s="582" t="str">
        <f t="shared" si="2788"/>
        <v/>
      </c>
      <c r="DF1148" s="582" t="str">
        <f t="shared" si="2788"/>
        <v/>
      </c>
      <c r="DG1148" s="582" t="str">
        <f t="shared" si="2788"/>
        <v/>
      </c>
      <c r="DH1148" s="582" t="str">
        <f t="shared" si="2788"/>
        <v/>
      </c>
      <c r="DI1148" s="582" t="str">
        <f t="shared" si="2788"/>
        <v/>
      </c>
      <c r="DJ1148" s="582" t="str">
        <f t="shared" si="2788"/>
        <v/>
      </c>
      <c r="DK1148" s="582" t="str">
        <f t="shared" si="2788"/>
        <v/>
      </c>
      <c r="DL1148" s="582" t="str">
        <f t="shared" si="2788"/>
        <v/>
      </c>
      <c r="DM1148" s="582" t="str">
        <f t="shared" si="2788"/>
        <v/>
      </c>
      <c r="DN1148" s="582" t="str">
        <f t="shared" si="2788"/>
        <v/>
      </c>
      <c r="DO1148" s="582" t="str">
        <f t="shared" si="2788"/>
        <v/>
      </c>
      <c r="DP1148" s="582" t="str">
        <f t="shared" si="2788"/>
        <v/>
      </c>
      <c r="DQ1148" s="582" t="str">
        <f t="shared" si="2788"/>
        <v/>
      </c>
      <c r="DR1148" s="582" t="str">
        <f t="shared" si="2788"/>
        <v/>
      </c>
      <c r="DS1148" s="582" t="str">
        <f t="shared" si="2788"/>
        <v/>
      </c>
      <c r="DT1148" s="582" t="str">
        <f t="shared" si="2788"/>
        <v/>
      </c>
      <c r="DU1148" s="18"/>
      <c r="DV1148" s="18"/>
    </row>
    <row r="1149" spans="1:126" ht="4.2" customHeight="1">
      <c r="A1149" s="1"/>
      <c r="B1149" s="1"/>
      <c r="C1149" s="1"/>
      <c r="D1149" s="1"/>
      <c r="E1149" s="261"/>
      <c r="F1149" s="47"/>
      <c r="G1149" s="229"/>
      <c r="H1149" s="1"/>
      <c r="I1149" s="1"/>
      <c r="J1149" s="1"/>
      <c r="K1149" s="1"/>
      <c r="L1149" s="1"/>
      <c r="M1149" s="5"/>
      <c r="N1149" s="1"/>
      <c r="O1149" s="1"/>
      <c r="P1149" s="5"/>
      <c r="Q1149" s="1"/>
      <c r="R1149" s="1"/>
      <c r="S1149" s="5"/>
      <c r="T1149" s="7"/>
      <c r="U1149" s="23"/>
      <c r="V1149" s="1"/>
      <c r="W1149" s="11"/>
      <c r="X1149" s="10"/>
      <c r="Y1149" s="45"/>
      <c r="Z1149" s="92"/>
      <c r="AA1149" s="93"/>
      <c r="AB1149" s="93"/>
      <c r="AC1149" s="93"/>
      <c r="AD1149" s="93"/>
      <c r="AE1149" s="93"/>
      <c r="AF1149" s="93"/>
      <c r="AG1149" s="93"/>
      <c r="AH1149" s="93"/>
      <c r="AI1149" s="93"/>
      <c r="AJ1149" s="93"/>
      <c r="AK1149" s="93"/>
      <c r="AL1149" s="93"/>
      <c r="AM1149" s="93"/>
      <c r="AN1149" s="93"/>
      <c r="AO1149" s="93"/>
      <c r="AP1149" s="93"/>
      <c r="AQ1149" s="93"/>
      <c r="AR1149" s="93"/>
      <c r="AS1149" s="93"/>
      <c r="AT1149" s="93"/>
      <c r="AU1149" s="93"/>
      <c r="AV1149" s="93"/>
      <c r="AW1149" s="93"/>
      <c r="AX1149" s="93"/>
      <c r="AY1149" s="93"/>
      <c r="AZ1149" s="93"/>
      <c r="BA1149" s="93"/>
      <c r="BB1149" s="93"/>
      <c r="BC1149" s="93"/>
      <c r="BD1149" s="93"/>
      <c r="BE1149" s="93"/>
      <c r="BF1149" s="93"/>
      <c r="BG1149" s="93"/>
      <c r="BH1149" s="93"/>
      <c r="BI1149" s="93"/>
      <c r="BJ1149" s="93"/>
      <c r="BK1149" s="93"/>
      <c r="BL1149" s="93"/>
      <c r="BM1149" s="93"/>
      <c r="BN1149" s="93"/>
      <c r="BO1149" s="93"/>
      <c r="BP1149" s="93"/>
      <c r="BQ1149" s="93"/>
      <c r="BR1149" s="93"/>
      <c r="BS1149" s="93"/>
      <c r="BT1149" s="93"/>
      <c r="BU1149" s="93"/>
      <c r="BV1149" s="93"/>
      <c r="BW1149" s="93"/>
      <c r="BX1149" s="93"/>
      <c r="BY1149" s="93"/>
      <c r="BZ1149" s="93"/>
      <c r="CA1149" s="93"/>
      <c r="CB1149" s="93"/>
      <c r="CC1149" s="93"/>
      <c r="CD1149" s="93"/>
      <c r="CE1149" s="93"/>
      <c r="CF1149" s="93"/>
      <c r="CG1149" s="93"/>
      <c r="CH1149" s="93"/>
      <c r="CI1149" s="93"/>
      <c r="CJ1149" s="93"/>
      <c r="CK1149" s="93"/>
      <c r="CL1149" s="93"/>
      <c r="CM1149" s="93"/>
      <c r="CN1149" s="93"/>
      <c r="CO1149" s="93"/>
      <c r="CP1149" s="93"/>
      <c r="CQ1149" s="93"/>
      <c r="CR1149" s="93"/>
      <c r="CS1149" s="93"/>
      <c r="CT1149" s="93"/>
      <c r="CU1149" s="93"/>
      <c r="CV1149" s="93"/>
      <c r="CW1149" s="93"/>
      <c r="CX1149" s="93"/>
      <c r="CY1149" s="93"/>
      <c r="CZ1149" s="93"/>
      <c r="DA1149" s="93"/>
      <c r="DB1149" s="93"/>
      <c r="DC1149" s="93"/>
      <c r="DD1149" s="93"/>
      <c r="DE1149" s="93"/>
      <c r="DF1149" s="93"/>
      <c r="DG1149" s="93"/>
      <c r="DH1149" s="93"/>
      <c r="DI1149" s="93"/>
      <c r="DJ1149" s="93"/>
      <c r="DK1149" s="93"/>
      <c r="DL1149" s="93"/>
      <c r="DM1149" s="93"/>
      <c r="DN1149" s="93"/>
      <c r="DO1149" s="93"/>
      <c r="DP1149" s="93"/>
      <c r="DQ1149" s="93"/>
      <c r="DR1149" s="93"/>
      <c r="DS1149" s="93"/>
      <c r="DT1149" s="93"/>
      <c r="DU1149" s="1"/>
      <c r="DV1149" s="1"/>
    </row>
    <row r="1150" spans="1:126" s="22" customFormat="1">
      <c r="A1150" s="18"/>
      <c r="B1150" s="242" t="s">
        <v>135</v>
      </c>
      <c r="C1150" s="18"/>
      <c r="D1150" s="18"/>
      <c r="E1150" s="267"/>
      <c r="F1150" s="51"/>
      <c r="G1150" s="230"/>
      <c r="H1150" s="18"/>
      <c r="I1150" s="243" t="s">
        <v>132</v>
      </c>
      <c r="J1150" s="18"/>
      <c r="K1150" s="18"/>
      <c r="L1150" s="18"/>
      <c r="M1150" s="19"/>
      <c r="N1150" s="196" t="s">
        <v>141</v>
      </c>
      <c r="O1150" s="18"/>
      <c r="P1150" s="19"/>
      <c r="Q1150" s="18" t="s">
        <v>69</v>
      </c>
      <c r="R1150" s="18"/>
      <c r="S1150" s="19" t="s">
        <v>6</v>
      </c>
      <c r="T1150" s="205"/>
      <c r="U1150" s="25" t="s">
        <v>7</v>
      </c>
      <c r="V1150" s="18"/>
      <c r="W1150" s="20"/>
      <c r="X1150" s="21"/>
      <c r="Y1150" s="46"/>
      <c r="Z1150" s="95"/>
      <c r="AA1150" s="96"/>
      <c r="AB1150" s="96"/>
      <c r="AC1150" s="96"/>
      <c r="AD1150" s="96"/>
      <c r="AE1150" s="96"/>
      <c r="AF1150" s="96"/>
      <c r="AG1150" s="96"/>
      <c r="AH1150" s="96"/>
      <c r="AI1150" s="96"/>
      <c r="AJ1150" s="96"/>
      <c r="AK1150" s="96"/>
      <c r="AL1150" s="96"/>
      <c r="AM1150" s="96"/>
      <c r="AN1150" s="96"/>
      <c r="AO1150" s="96"/>
      <c r="AP1150" s="96"/>
      <c r="AQ1150" s="96"/>
      <c r="AR1150" s="96"/>
      <c r="AS1150" s="96"/>
      <c r="AT1150" s="96"/>
      <c r="AU1150" s="96"/>
      <c r="AV1150" s="96"/>
      <c r="AW1150" s="96"/>
      <c r="AX1150" s="96"/>
      <c r="AY1150" s="96"/>
      <c r="AZ1150" s="96"/>
      <c r="BA1150" s="96"/>
      <c r="BB1150" s="96"/>
      <c r="BC1150" s="96"/>
      <c r="BD1150" s="96"/>
      <c r="BE1150" s="96"/>
      <c r="BF1150" s="96"/>
      <c r="BG1150" s="96"/>
      <c r="BH1150" s="96"/>
      <c r="BI1150" s="96"/>
      <c r="BJ1150" s="96"/>
      <c r="BK1150" s="96"/>
      <c r="BL1150" s="96"/>
      <c r="BM1150" s="96"/>
      <c r="BN1150" s="96"/>
      <c r="BO1150" s="96"/>
      <c r="BP1150" s="96"/>
      <c r="BQ1150" s="96"/>
      <c r="BR1150" s="96"/>
      <c r="BS1150" s="96"/>
      <c r="BT1150" s="96"/>
      <c r="BU1150" s="96"/>
      <c r="BV1150" s="96"/>
      <c r="BW1150" s="96"/>
      <c r="BX1150" s="96"/>
      <c r="BY1150" s="96"/>
      <c r="BZ1150" s="96"/>
      <c r="CA1150" s="96"/>
      <c r="CB1150" s="96"/>
      <c r="CC1150" s="96"/>
      <c r="CD1150" s="96"/>
      <c r="CE1150" s="96"/>
      <c r="CF1150" s="96"/>
      <c r="CG1150" s="96"/>
      <c r="CH1150" s="96"/>
      <c r="CI1150" s="96"/>
      <c r="CJ1150" s="96"/>
      <c r="CK1150" s="96"/>
      <c r="CL1150" s="96"/>
      <c r="CM1150" s="96"/>
      <c r="CN1150" s="96"/>
      <c r="CO1150" s="96"/>
      <c r="CP1150" s="96"/>
      <c r="CQ1150" s="96"/>
      <c r="CR1150" s="96"/>
      <c r="CS1150" s="96"/>
      <c r="CT1150" s="96"/>
      <c r="CU1150" s="96"/>
      <c r="CV1150" s="96"/>
      <c r="CW1150" s="96"/>
      <c r="CX1150" s="96"/>
      <c r="CY1150" s="96"/>
      <c r="CZ1150" s="96"/>
      <c r="DA1150" s="96"/>
      <c r="DB1150" s="96"/>
      <c r="DC1150" s="96"/>
      <c r="DD1150" s="96"/>
      <c r="DE1150" s="96"/>
      <c r="DF1150" s="96"/>
      <c r="DG1150" s="96"/>
      <c r="DH1150" s="96"/>
      <c r="DI1150" s="96"/>
      <c r="DJ1150" s="96"/>
      <c r="DK1150" s="96"/>
      <c r="DL1150" s="96"/>
      <c r="DM1150" s="96"/>
      <c r="DN1150" s="96"/>
      <c r="DO1150" s="96"/>
      <c r="DP1150" s="96"/>
      <c r="DQ1150" s="96"/>
      <c r="DR1150" s="96"/>
      <c r="DS1150" s="96"/>
      <c r="DT1150" s="96"/>
      <c r="DU1150" s="18"/>
      <c r="DV1150" s="18"/>
    </row>
    <row r="1151" spans="1:126" ht="4.2" customHeight="1">
      <c r="A1151" s="1"/>
      <c r="B1151" s="1"/>
      <c r="C1151" s="1"/>
      <c r="D1151" s="1"/>
      <c r="E1151" s="261"/>
      <c r="F1151" s="47"/>
      <c r="G1151" s="229"/>
      <c r="H1151" s="1"/>
      <c r="I1151" s="1"/>
      <c r="J1151" s="1"/>
      <c r="K1151" s="1"/>
      <c r="L1151" s="1"/>
      <c r="M1151" s="5"/>
      <c r="N1151" s="1"/>
      <c r="O1151" s="1"/>
      <c r="P1151" s="5"/>
      <c r="Q1151" s="1"/>
      <c r="R1151" s="1"/>
      <c r="S1151" s="5"/>
      <c r="T1151" s="7"/>
      <c r="U1151" s="23"/>
      <c r="V1151" s="1"/>
      <c r="W1151" s="11"/>
      <c r="X1151" s="10"/>
      <c r="Y1151" s="45"/>
      <c r="Z1151" s="92"/>
      <c r="AA1151" s="93"/>
      <c r="AB1151" s="93"/>
      <c r="AC1151" s="93"/>
      <c r="AD1151" s="93"/>
      <c r="AE1151" s="93"/>
      <c r="AF1151" s="93"/>
      <c r="AG1151" s="93"/>
      <c r="AH1151" s="93"/>
      <c r="AI1151" s="93"/>
      <c r="AJ1151" s="93"/>
      <c r="AK1151" s="93"/>
      <c r="AL1151" s="93"/>
      <c r="AM1151" s="93"/>
      <c r="AN1151" s="93"/>
      <c r="AO1151" s="93"/>
      <c r="AP1151" s="93"/>
      <c r="AQ1151" s="93"/>
      <c r="AR1151" s="93"/>
      <c r="AS1151" s="93"/>
      <c r="AT1151" s="93"/>
      <c r="AU1151" s="93"/>
      <c r="AV1151" s="93"/>
      <c r="AW1151" s="93"/>
      <c r="AX1151" s="93"/>
      <c r="AY1151" s="93"/>
      <c r="AZ1151" s="93"/>
      <c r="BA1151" s="93"/>
      <c r="BB1151" s="93"/>
      <c r="BC1151" s="93"/>
      <c r="BD1151" s="93"/>
      <c r="BE1151" s="93"/>
      <c r="BF1151" s="93"/>
      <c r="BG1151" s="93"/>
      <c r="BH1151" s="93"/>
      <c r="BI1151" s="93"/>
      <c r="BJ1151" s="93"/>
      <c r="BK1151" s="93"/>
      <c r="BL1151" s="93"/>
      <c r="BM1151" s="93"/>
      <c r="BN1151" s="93"/>
      <c r="BO1151" s="93"/>
      <c r="BP1151" s="93"/>
      <c r="BQ1151" s="93"/>
      <c r="BR1151" s="93"/>
      <c r="BS1151" s="93"/>
      <c r="BT1151" s="93"/>
      <c r="BU1151" s="93"/>
      <c r="BV1151" s="93"/>
      <c r="BW1151" s="93"/>
      <c r="BX1151" s="93"/>
      <c r="BY1151" s="93"/>
      <c r="BZ1151" s="93"/>
      <c r="CA1151" s="93"/>
      <c r="CB1151" s="93"/>
      <c r="CC1151" s="93"/>
      <c r="CD1151" s="93"/>
      <c r="CE1151" s="93"/>
      <c r="CF1151" s="93"/>
      <c r="CG1151" s="93"/>
      <c r="CH1151" s="93"/>
      <c r="CI1151" s="93"/>
      <c r="CJ1151" s="93"/>
      <c r="CK1151" s="93"/>
      <c r="CL1151" s="93"/>
      <c r="CM1151" s="93"/>
      <c r="CN1151" s="93"/>
      <c r="CO1151" s="93"/>
      <c r="CP1151" s="93"/>
      <c r="CQ1151" s="93"/>
      <c r="CR1151" s="93"/>
      <c r="CS1151" s="93"/>
      <c r="CT1151" s="93"/>
      <c r="CU1151" s="93"/>
      <c r="CV1151" s="93"/>
      <c r="CW1151" s="93"/>
      <c r="CX1151" s="93"/>
      <c r="CY1151" s="93"/>
      <c r="CZ1151" s="93"/>
      <c r="DA1151" s="93"/>
      <c r="DB1151" s="93"/>
      <c r="DC1151" s="93"/>
      <c r="DD1151" s="93"/>
      <c r="DE1151" s="93"/>
      <c r="DF1151" s="93"/>
      <c r="DG1151" s="93"/>
      <c r="DH1151" s="93"/>
      <c r="DI1151" s="93"/>
      <c r="DJ1151" s="93"/>
      <c r="DK1151" s="93"/>
      <c r="DL1151" s="93"/>
      <c r="DM1151" s="93"/>
      <c r="DN1151" s="93"/>
      <c r="DO1151" s="93"/>
      <c r="DP1151" s="93"/>
      <c r="DQ1151" s="93"/>
      <c r="DR1151" s="93"/>
      <c r="DS1151" s="93"/>
      <c r="DT1151" s="93"/>
      <c r="DU1151" s="1"/>
      <c r="DV1151" s="1"/>
    </row>
    <row r="1152" spans="1:126" s="4" customFormat="1">
      <c r="A1152" s="3"/>
      <c r="B1152" s="257" t="s">
        <v>129</v>
      </c>
      <c r="C1152" s="3"/>
      <c r="D1152" s="3"/>
      <c r="E1152" s="9"/>
      <c r="F1152" s="50"/>
      <c r="G1152" s="230"/>
      <c r="H1152" s="12" t="str">
        <f>B1152&amp;N1144</f>
        <v xml:space="preserve">Учет - </v>
      </c>
      <c r="I1152" s="12"/>
      <c r="J1152" s="3"/>
      <c r="K1152" s="3"/>
      <c r="L1152" s="3"/>
      <c r="M1152" s="5"/>
      <c r="N1152" s="35" t="str">
        <f>Главная!$Y$8</f>
        <v>итого</v>
      </c>
      <c r="O1152" s="35"/>
      <c r="P1152" s="5"/>
      <c r="Q1152" s="35" t="s">
        <v>25</v>
      </c>
      <c r="R1152" s="35"/>
      <c r="S1152" s="19" t="s">
        <v>6</v>
      </c>
      <c r="T1152" s="306"/>
      <c r="U1152" s="23" t="s">
        <v>7</v>
      </c>
      <c r="V1152" s="35"/>
      <c r="W1152" s="37">
        <f>SUM($Y1152:$DU1152)</f>
        <v>0</v>
      </c>
      <c r="X1152" s="37"/>
      <c r="Y1152" s="45"/>
      <c r="Z1152" s="98"/>
      <c r="AA1152" s="99">
        <f>IF(AA1148="",0,IF(AA1146=1,$T1144,IF($T1146=справочники!$E$9,$T1144+$T1148*INT((AA1146-1)/IF(OR($T1150=0,$T1150=""),1,$T1150)),IF($T1146=справочники!$E$10,$T1144*POWER($T1148,INT((AA1146-1)/IF(OR($T1150=0,$T1150=""),1,$T1150))),IF($T1146=справочники!$E$11,POWER($T1144,1+$T1148*INT((AA1146-1)/IF(OR($T1150=0,$T1150=""),1,$T1150))),0)))))</f>
        <v>0</v>
      </c>
      <c r="AB1152" s="99">
        <f>IF(AB1148="",0,IF(AB1146=1,$T1144,IF($T1146=справочники!$E$9,$T1144+$T1148*INT((AB1146-1)/IF(OR($T1150=0,$T1150=""),1,$T1150)),IF($T1146=справочники!$E$10,$T1144*POWER($T1148,INT((AB1146-1)/IF(OR($T1150=0,$T1150=""),1,$T1150))),IF($T1146=справочники!$E$11,POWER($T1144,1+$T1148*INT((AB1146-1)/IF(OR($T1150=0,$T1150=""),1,$T1150))),0)))))</f>
        <v>0</v>
      </c>
      <c r="AC1152" s="99">
        <f>IF(AC1148="",0,IF(AC1146=1,$T1144,IF($T1146=справочники!$E$9,$T1144+$T1148*INT((AC1146-1)/IF(OR($T1150=0,$T1150=""),1,$T1150)),IF($T1146=справочники!$E$10,$T1144*POWER($T1148,INT((AC1146-1)/IF(OR($T1150=0,$T1150=""),1,$T1150))),IF($T1146=справочники!$E$11,POWER($T1144,1+$T1148*INT((AC1146-1)/IF(OR($T1150=0,$T1150=""),1,$T1150))),0)))))</f>
        <v>0</v>
      </c>
      <c r="AD1152" s="99">
        <f>IF(AD1148="",0,IF(AD1146=1,$T1144,IF($T1146=справочники!$E$9,$T1144+$T1148*INT((AD1146-1)/IF(OR($T1150=0,$T1150=""),1,$T1150)),IF($T1146=справочники!$E$10,$T1144*POWER($T1148,INT((AD1146-1)/IF(OR($T1150=0,$T1150=""),1,$T1150))),IF($T1146=справочники!$E$11,POWER($T1144,1+$T1148*INT((AD1146-1)/IF(OR($T1150=0,$T1150=""),1,$T1150))),0)))))</f>
        <v>0</v>
      </c>
      <c r="AE1152" s="99">
        <f>IF(AE1148="",0,IF(AE1146=1,$T1144,IF($T1146=справочники!$E$9,$T1144+$T1148*INT((AE1146-1)/IF(OR($T1150=0,$T1150=""),1,$T1150)),IF($T1146=справочники!$E$10,$T1144*POWER($T1148,INT((AE1146-1)/IF(OR($T1150=0,$T1150=""),1,$T1150))),IF($T1146=справочники!$E$11,POWER($T1144,1+$T1148*INT((AE1146-1)/IF(OR($T1150=0,$T1150=""),1,$T1150))),0)))))</f>
        <v>0</v>
      </c>
      <c r="AF1152" s="99">
        <f>IF(AF1148="",0,IF(AF1146=1,$T1144,IF($T1146=справочники!$E$9,$T1144+$T1148*INT((AF1146-1)/IF(OR($T1150=0,$T1150=""),1,$T1150)),IF($T1146=справочники!$E$10,$T1144*POWER($T1148,INT((AF1146-1)/IF(OR($T1150=0,$T1150=""),1,$T1150))),IF($T1146=справочники!$E$11,POWER($T1144,1+$T1148*INT((AF1146-1)/IF(OR($T1150=0,$T1150=""),1,$T1150))),0)))))</f>
        <v>0</v>
      </c>
      <c r="AG1152" s="99">
        <f>IF(AG1148="",0,IF(AG1146=1,$T1144,IF($T1146=справочники!$E$9,$T1144+$T1148*INT((AG1146-1)/IF(OR($T1150=0,$T1150=""),1,$T1150)),IF($T1146=справочники!$E$10,$T1144*POWER($T1148,INT((AG1146-1)/IF(OR($T1150=0,$T1150=""),1,$T1150))),IF($T1146=справочники!$E$11,POWER($T1144,1+$T1148*INT((AG1146-1)/IF(OR($T1150=0,$T1150=""),1,$T1150))),0)))))</f>
        <v>0</v>
      </c>
      <c r="AH1152" s="99">
        <f>IF(AH1148="",0,IF(AH1146=1,$T1144,IF($T1146=справочники!$E$9,$T1144+$T1148*INT((AH1146-1)/IF(OR($T1150=0,$T1150=""),1,$T1150)),IF($T1146=справочники!$E$10,$T1144*POWER($T1148,INT((AH1146-1)/IF(OR($T1150=0,$T1150=""),1,$T1150))),IF($T1146=справочники!$E$11,POWER($T1144,1+$T1148*INT((AH1146-1)/IF(OR($T1150=0,$T1150=""),1,$T1150))),0)))))</f>
        <v>0</v>
      </c>
      <c r="AI1152" s="99">
        <f>IF(AI1148="",0,IF(AI1146=1,$T1144,IF($T1146=справочники!$E$9,$T1144+$T1148*INT((AI1146-1)/IF(OR($T1150=0,$T1150=""),1,$T1150)),IF($T1146=справочники!$E$10,$T1144*POWER($T1148,INT((AI1146-1)/IF(OR($T1150=0,$T1150=""),1,$T1150))),IF($T1146=справочники!$E$11,POWER($T1144,1+$T1148*INT((AI1146-1)/IF(OR($T1150=0,$T1150=""),1,$T1150))),0)))))</f>
        <v>0</v>
      </c>
      <c r="AJ1152" s="99">
        <f>IF(AJ1148="",0,IF(AJ1146=1,$T1144,IF($T1146=справочники!$E$9,$T1144+$T1148*INT((AJ1146-1)/IF(OR($T1150=0,$T1150=""),1,$T1150)),IF($T1146=справочники!$E$10,$T1144*POWER($T1148,INT((AJ1146-1)/IF(OR($T1150=0,$T1150=""),1,$T1150))),IF($T1146=справочники!$E$11,POWER($T1144,1+$T1148*INT((AJ1146-1)/IF(OR($T1150=0,$T1150=""),1,$T1150))),0)))))</f>
        <v>0</v>
      </c>
      <c r="AK1152" s="99">
        <f>IF(AK1148="",0,IF(AK1146=1,$T1144,IF($T1146=справочники!$E$9,$T1144+$T1148*INT((AK1146-1)/IF(OR($T1150=0,$T1150=""),1,$T1150)),IF($T1146=справочники!$E$10,$T1144*POWER($T1148,INT((AK1146-1)/IF(OR($T1150=0,$T1150=""),1,$T1150))),IF($T1146=справочники!$E$11,POWER($T1144,1+$T1148*INT((AK1146-1)/IF(OR($T1150=0,$T1150=""),1,$T1150))),0)))))</f>
        <v>0</v>
      </c>
      <c r="AL1152" s="99">
        <f>IF(AL1148="",0,IF(AL1146=1,$T1144,IF($T1146=справочники!$E$9,$T1144+$T1148*INT((AL1146-1)/IF(OR($T1150=0,$T1150=""),1,$T1150)),IF($T1146=справочники!$E$10,$T1144*POWER($T1148,INT((AL1146-1)/IF(OR($T1150=0,$T1150=""),1,$T1150))),IF($T1146=справочники!$E$11,POWER($T1144,1+$T1148*INT((AL1146-1)/IF(OR($T1150=0,$T1150=""),1,$T1150))),0)))))</f>
        <v>0</v>
      </c>
      <c r="AM1152" s="99">
        <f>IF(AM1148="",0,IF(AM1146=1,$T1144,IF($T1146=справочники!$E$9,$T1144+$T1148*INT((AM1146-1)/IF(OR($T1150=0,$T1150=""),1,$T1150)),IF($T1146=справочники!$E$10,$T1144*POWER($T1148,INT((AM1146-1)/IF(OR($T1150=0,$T1150=""),1,$T1150))),IF($T1146=справочники!$E$11,POWER($T1144,1+$T1148*INT((AM1146-1)/IF(OR($T1150=0,$T1150=""),1,$T1150))),0)))))</f>
        <v>0</v>
      </c>
      <c r="AN1152" s="99">
        <f>IF(AN1148="",0,IF(AN1146=1,$T1144,IF($T1146=справочники!$E$9,$T1144+$T1148*INT((AN1146-1)/IF(OR($T1150=0,$T1150=""),1,$T1150)),IF($T1146=справочники!$E$10,$T1144*POWER($T1148,INT((AN1146-1)/IF(OR($T1150=0,$T1150=""),1,$T1150))),IF($T1146=справочники!$E$11,POWER($T1144,1+$T1148*INT((AN1146-1)/IF(OR($T1150=0,$T1150=""),1,$T1150))),0)))))</f>
        <v>0</v>
      </c>
      <c r="AO1152" s="99">
        <f>IF(AO1148="",0,IF(AO1146=1,$T1144,IF($T1146=справочники!$E$9,$T1144+$T1148*INT((AO1146-1)/IF(OR($T1150=0,$T1150=""),1,$T1150)),IF($T1146=справочники!$E$10,$T1144*POWER($T1148,INT((AO1146-1)/IF(OR($T1150=0,$T1150=""),1,$T1150))),IF($T1146=справочники!$E$11,POWER($T1144,1+$T1148*INT((AO1146-1)/IF(OR($T1150=0,$T1150=""),1,$T1150))),0)))))</f>
        <v>0</v>
      </c>
      <c r="AP1152" s="99">
        <f>IF(AP1148="",0,IF(AP1146=1,$T1144,IF($T1146=справочники!$E$9,$T1144+$T1148*INT((AP1146-1)/IF(OR($T1150=0,$T1150=""),1,$T1150)),IF($T1146=справочники!$E$10,$T1144*POWER($T1148,INT((AP1146-1)/IF(OR($T1150=0,$T1150=""),1,$T1150))),IF($T1146=справочники!$E$11,POWER($T1144,1+$T1148*INT((AP1146-1)/IF(OR($T1150=0,$T1150=""),1,$T1150))),0)))))</f>
        <v>0</v>
      </c>
      <c r="AQ1152" s="99">
        <f>IF(AQ1148="",0,IF(AQ1146=1,$T1144,IF($T1146=справочники!$E$9,$T1144+$T1148*INT((AQ1146-1)/IF(OR($T1150=0,$T1150=""),1,$T1150)),IF($T1146=справочники!$E$10,$T1144*POWER($T1148,INT((AQ1146-1)/IF(OR($T1150=0,$T1150=""),1,$T1150))),IF($T1146=справочники!$E$11,POWER($T1144,1+$T1148*INT((AQ1146-1)/IF(OR($T1150=0,$T1150=""),1,$T1150))),0)))))</f>
        <v>0</v>
      </c>
      <c r="AR1152" s="99">
        <f>IF(AR1148="",0,IF(AR1146=1,$T1144,IF($T1146=справочники!$E$9,$T1144+$T1148*INT((AR1146-1)/IF(OR($T1150=0,$T1150=""),1,$T1150)),IF($T1146=справочники!$E$10,$T1144*POWER($T1148,INT((AR1146-1)/IF(OR($T1150=0,$T1150=""),1,$T1150))),IF($T1146=справочники!$E$11,POWER($T1144,1+$T1148*INT((AR1146-1)/IF(OR($T1150=0,$T1150=""),1,$T1150))),0)))))</f>
        <v>0</v>
      </c>
      <c r="AS1152" s="99">
        <f>IF(AS1148="",0,IF(AS1146=1,$T1144,IF($T1146=справочники!$E$9,$T1144+$T1148*INT((AS1146-1)/IF(OR($T1150=0,$T1150=""),1,$T1150)),IF($T1146=справочники!$E$10,$T1144*POWER($T1148,INT((AS1146-1)/IF(OR($T1150=0,$T1150=""),1,$T1150))),IF($T1146=справочники!$E$11,POWER($T1144,1+$T1148*INT((AS1146-1)/IF(OR($T1150=0,$T1150=""),1,$T1150))),0)))))</f>
        <v>0</v>
      </c>
      <c r="AT1152" s="99">
        <f>IF(AT1148="",0,IF(AT1146=1,$T1144,IF($T1146=справочники!$E$9,$T1144+$T1148*INT((AT1146-1)/IF(OR($T1150=0,$T1150=""),1,$T1150)),IF($T1146=справочники!$E$10,$T1144*POWER($T1148,INT((AT1146-1)/IF(OR($T1150=0,$T1150=""),1,$T1150))),IF($T1146=справочники!$E$11,POWER($T1144,1+$T1148*INT((AT1146-1)/IF(OR($T1150=0,$T1150=""),1,$T1150))),0)))))</f>
        <v>0</v>
      </c>
      <c r="AU1152" s="99">
        <f>IF(AU1148="",0,IF(AU1146=1,$T1144,IF($T1146=справочники!$E$9,$T1144+$T1148*INT((AU1146-1)/IF(OR($T1150=0,$T1150=""),1,$T1150)),IF($T1146=справочники!$E$10,$T1144*POWER($T1148,INT((AU1146-1)/IF(OR($T1150=0,$T1150=""),1,$T1150))),IF($T1146=справочники!$E$11,POWER($T1144,1+$T1148*INT((AU1146-1)/IF(OR($T1150=0,$T1150=""),1,$T1150))),0)))))</f>
        <v>0</v>
      </c>
      <c r="AV1152" s="99">
        <f>IF(AV1148="",0,IF(AV1146=1,$T1144,IF($T1146=справочники!$E$9,$T1144+$T1148*INT((AV1146-1)/IF(OR($T1150=0,$T1150=""),1,$T1150)),IF($T1146=справочники!$E$10,$T1144*POWER($T1148,INT((AV1146-1)/IF(OR($T1150=0,$T1150=""),1,$T1150))),IF($T1146=справочники!$E$11,POWER($T1144,1+$T1148*INT((AV1146-1)/IF(OR($T1150=0,$T1150=""),1,$T1150))),0)))))</f>
        <v>0</v>
      </c>
      <c r="AW1152" s="99">
        <f>IF(AW1148="",0,IF(AW1146=1,$T1144,IF($T1146=справочники!$E$9,$T1144+$T1148*INT((AW1146-1)/IF(OR($T1150=0,$T1150=""),1,$T1150)),IF($T1146=справочники!$E$10,$T1144*POWER($T1148,INT((AW1146-1)/IF(OR($T1150=0,$T1150=""),1,$T1150))),IF($T1146=справочники!$E$11,POWER($T1144,1+$T1148*INT((AW1146-1)/IF(OR($T1150=0,$T1150=""),1,$T1150))),0)))))</f>
        <v>0</v>
      </c>
      <c r="AX1152" s="99">
        <f>IF(AX1148="",0,IF(AX1146=1,$T1144,IF($T1146=справочники!$E$9,$T1144+$T1148*INT((AX1146-1)/IF(OR($T1150=0,$T1150=""),1,$T1150)),IF($T1146=справочники!$E$10,$T1144*POWER($T1148,INT((AX1146-1)/IF(OR($T1150=0,$T1150=""),1,$T1150))),IF($T1146=справочники!$E$11,POWER($T1144,1+$T1148*INT((AX1146-1)/IF(OR($T1150=0,$T1150=""),1,$T1150))),0)))))</f>
        <v>0</v>
      </c>
      <c r="AY1152" s="99">
        <f>IF(AY1148="",0,IF(AY1146=1,$T1144,IF($T1146=справочники!$E$9,$T1144+$T1148*INT((AY1146-1)/IF(OR($T1150=0,$T1150=""),1,$T1150)),IF($T1146=справочники!$E$10,$T1144*POWER($T1148,INT((AY1146-1)/IF(OR($T1150=0,$T1150=""),1,$T1150))),IF($T1146=справочники!$E$11,POWER($T1144,1+$T1148*INT((AY1146-1)/IF(OR($T1150=0,$T1150=""),1,$T1150))),0)))))</f>
        <v>0</v>
      </c>
      <c r="AZ1152" s="99">
        <f>IF(AZ1148="",0,IF(AZ1146=1,$T1144,IF($T1146=справочники!$E$9,$T1144+$T1148*INT((AZ1146-1)/IF(OR($T1150=0,$T1150=""),1,$T1150)),IF($T1146=справочники!$E$10,$T1144*POWER($T1148,INT((AZ1146-1)/IF(OR($T1150=0,$T1150=""),1,$T1150))),IF($T1146=справочники!$E$11,POWER($T1144,1+$T1148*INT((AZ1146-1)/IF(OR($T1150=0,$T1150=""),1,$T1150))),0)))))</f>
        <v>0</v>
      </c>
      <c r="BA1152" s="99">
        <f>IF(BA1148="",0,IF(BA1146=1,$T1144,IF($T1146=справочники!$E$9,$T1144+$T1148*INT((BA1146-1)/IF(OR($T1150=0,$T1150=""),1,$T1150)),IF($T1146=справочники!$E$10,$T1144*POWER($T1148,INT((BA1146-1)/IF(OR($T1150=0,$T1150=""),1,$T1150))),IF($T1146=справочники!$E$11,POWER($T1144,1+$T1148*INT((BA1146-1)/IF(OR($T1150=0,$T1150=""),1,$T1150))),0)))))</f>
        <v>0</v>
      </c>
      <c r="BB1152" s="99">
        <f>IF(BB1148="",0,IF(BB1146=1,$T1144,IF($T1146=справочники!$E$9,$T1144+$T1148*INT((BB1146-1)/IF(OR($T1150=0,$T1150=""),1,$T1150)),IF($T1146=справочники!$E$10,$T1144*POWER($T1148,INT((BB1146-1)/IF(OR($T1150=0,$T1150=""),1,$T1150))),IF($T1146=справочники!$E$11,POWER($T1144,1+$T1148*INT((BB1146-1)/IF(OR($T1150=0,$T1150=""),1,$T1150))),0)))))</f>
        <v>0</v>
      </c>
      <c r="BC1152" s="99">
        <f>IF(BC1148="",0,IF(BC1146=1,$T1144,IF($T1146=справочники!$E$9,$T1144+$T1148*INT((BC1146-1)/IF(OR($T1150=0,$T1150=""),1,$T1150)),IF($T1146=справочники!$E$10,$T1144*POWER($T1148,INT((BC1146-1)/IF(OR($T1150=0,$T1150=""),1,$T1150))),IF($T1146=справочники!$E$11,POWER($T1144,1+$T1148*INT((BC1146-1)/IF(OR($T1150=0,$T1150=""),1,$T1150))),0)))))</f>
        <v>0</v>
      </c>
      <c r="BD1152" s="99">
        <f>IF(BD1148="",0,IF(BD1146=1,$T1144,IF($T1146=справочники!$E$9,$T1144+$T1148*INT((BD1146-1)/IF(OR($T1150=0,$T1150=""),1,$T1150)),IF($T1146=справочники!$E$10,$T1144*POWER($T1148,INT((BD1146-1)/IF(OR($T1150=0,$T1150=""),1,$T1150))),IF($T1146=справочники!$E$11,POWER($T1144,1+$T1148*INT((BD1146-1)/IF(OR($T1150=0,$T1150=""),1,$T1150))),0)))))</f>
        <v>0</v>
      </c>
      <c r="BE1152" s="99">
        <f>IF(BE1148="",0,IF(BE1146=1,$T1144,IF($T1146=справочники!$E$9,$T1144+$T1148*INT((BE1146-1)/IF(OR($T1150=0,$T1150=""),1,$T1150)),IF($T1146=справочники!$E$10,$T1144*POWER($T1148,INT((BE1146-1)/IF(OR($T1150=0,$T1150=""),1,$T1150))),IF($T1146=справочники!$E$11,POWER($T1144,1+$T1148*INT((BE1146-1)/IF(OR($T1150=0,$T1150=""),1,$T1150))),0)))))</f>
        <v>0</v>
      </c>
      <c r="BF1152" s="99">
        <f>IF(BF1148="",0,IF(BF1146=1,$T1144,IF($T1146=справочники!$E$9,$T1144+$T1148*INT((BF1146-1)/IF(OR($T1150=0,$T1150=""),1,$T1150)),IF($T1146=справочники!$E$10,$T1144*POWER($T1148,INT((BF1146-1)/IF(OR($T1150=0,$T1150=""),1,$T1150))),IF($T1146=справочники!$E$11,POWER($T1144,1+$T1148*INT((BF1146-1)/IF(OR($T1150=0,$T1150=""),1,$T1150))),0)))))</f>
        <v>0</v>
      </c>
      <c r="BG1152" s="99">
        <f>IF(BG1148="",0,IF(BG1146=1,$T1144,IF($T1146=справочники!$E$9,$T1144+$T1148*INT((BG1146-1)/IF(OR($T1150=0,$T1150=""),1,$T1150)),IF($T1146=справочники!$E$10,$T1144*POWER($T1148,INT((BG1146-1)/IF(OR($T1150=0,$T1150=""),1,$T1150))),IF($T1146=справочники!$E$11,POWER($T1144,1+$T1148*INT((BG1146-1)/IF(OR($T1150=0,$T1150=""),1,$T1150))),0)))))</f>
        <v>0</v>
      </c>
      <c r="BH1152" s="99">
        <f>IF(BH1148="",0,IF(BH1146=1,$T1144,IF($T1146=справочники!$E$9,$T1144+$T1148*INT((BH1146-1)/IF(OR($T1150=0,$T1150=""),1,$T1150)),IF($T1146=справочники!$E$10,$T1144*POWER($T1148,INT((BH1146-1)/IF(OR($T1150=0,$T1150=""),1,$T1150))),IF($T1146=справочники!$E$11,POWER($T1144,1+$T1148*INT((BH1146-1)/IF(OR($T1150=0,$T1150=""),1,$T1150))),0)))))</f>
        <v>0</v>
      </c>
      <c r="BI1152" s="99">
        <f>IF(BI1148="",0,IF(BI1146=1,$T1144,IF($T1146=справочники!$E$9,$T1144+$T1148*INT((BI1146-1)/IF(OR($T1150=0,$T1150=""),1,$T1150)),IF($T1146=справочники!$E$10,$T1144*POWER($T1148,INT((BI1146-1)/IF(OR($T1150=0,$T1150=""),1,$T1150))),IF($T1146=справочники!$E$11,POWER($T1144,1+$T1148*INT((BI1146-1)/IF(OR($T1150=0,$T1150=""),1,$T1150))),0)))))</f>
        <v>0</v>
      </c>
      <c r="BJ1152" s="99">
        <f>IF(BJ1148="",0,IF(BJ1146=1,$T1144,IF($T1146=справочники!$E$9,$T1144+$T1148*INT((BJ1146-1)/IF(OR($T1150=0,$T1150=""),1,$T1150)),IF($T1146=справочники!$E$10,$T1144*POWER($T1148,INT((BJ1146-1)/IF(OR($T1150=0,$T1150=""),1,$T1150))),IF($T1146=справочники!$E$11,POWER($T1144,1+$T1148*INT((BJ1146-1)/IF(OR($T1150=0,$T1150=""),1,$T1150))),0)))))</f>
        <v>0</v>
      </c>
      <c r="BK1152" s="99">
        <f>IF(BK1148="",0,IF(BK1146=1,$T1144,IF($T1146=справочники!$E$9,$T1144+$T1148*INT((BK1146-1)/IF(OR($T1150=0,$T1150=""),1,$T1150)),IF($T1146=справочники!$E$10,$T1144*POWER($T1148,INT((BK1146-1)/IF(OR($T1150=0,$T1150=""),1,$T1150))),IF($T1146=справочники!$E$11,POWER($T1144,1+$T1148*INT((BK1146-1)/IF(OR($T1150=0,$T1150=""),1,$T1150))),0)))))</f>
        <v>0</v>
      </c>
      <c r="BL1152" s="99">
        <f>IF(BL1148="",0,IF(BL1146=1,$T1144,IF($T1146=справочники!$E$9,$T1144+$T1148*INT((BL1146-1)/IF(OR($T1150=0,$T1150=""),1,$T1150)),IF($T1146=справочники!$E$10,$T1144*POWER($T1148,INT((BL1146-1)/IF(OR($T1150=0,$T1150=""),1,$T1150))),IF($T1146=справочники!$E$11,POWER($T1144,1+$T1148*INT((BL1146-1)/IF(OR($T1150=0,$T1150=""),1,$T1150))),0)))))</f>
        <v>0</v>
      </c>
      <c r="BM1152" s="99">
        <f>IF(BM1148="",0,IF(BM1146=1,$T1144,IF($T1146=справочники!$E$9,$T1144+$T1148*INT((BM1146-1)/IF(OR($T1150=0,$T1150=""),1,$T1150)),IF($T1146=справочники!$E$10,$T1144*POWER($T1148,INT((BM1146-1)/IF(OR($T1150=0,$T1150=""),1,$T1150))),IF($T1146=справочники!$E$11,POWER($T1144,1+$T1148*INT((BM1146-1)/IF(OR($T1150=0,$T1150=""),1,$T1150))),0)))))</f>
        <v>0</v>
      </c>
      <c r="BN1152" s="99">
        <f>IF(BN1148="",0,IF(BN1146=1,$T1144,IF($T1146=справочники!$E$9,$T1144+$T1148*INT((BN1146-1)/IF(OR($T1150=0,$T1150=""),1,$T1150)),IF($T1146=справочники!$E$10,$T1144*POWER($T1148,INT((BN1146-1)/IF(OR($T1150=0,$T1150=""),1,$T1150))),IF($T1146=справочники!$E$11,POWER($T1144,1+$T1148*INT((BN1146-1)/IF(OR($T1150=0,$T1150=""),1,$T1150))),0)))))</f>
        <v>0</v>
      </c>
      <c r="BO1152" s="99">
        <f>IF(BO1148="",0,IF(BO1146=1,$T1144,IF($T1146=справочники!$E$9,$T1144+$T1148*INT((BO1146-1)/IF(OR($T1150=0,$T1150=""),1,$T1150)),IF($T1146=справочники!$E$10,$T1144*POWER($T1148,INT((BO1146-1)/IF(OR($T1150=0,$T1150=""),1,$T1150))),IF($T1146=справочники!$E$11,POWER($T1144,1+$T1148*INT((BO1146-1)/IF(OR($T1150=0,$T1150=""),1,$T1150))),0)))))</f>
        <v>0</v>
      </c>
      <c r="BP1152" s="99">
        <f>IF(BP1148="",0,IF(BP1146=1,$T1144,IF($T1146=справочники!$E$9,$T1144+$T1148*INT((BP1146-1)/IF(OR($T1150=0,$T1150=""),1,$T1150)),IF($T1146=справочники!$E$10,$T1144*POWER($T1148,INT((BP1146-1)/IF(OR($T1150=0,$T1150=""),1,$T1150))),IF($T1146=справочники!$E$11,POWER($T1144,1+$T1148*INT((BP1146-1)/IF(OR($T1150=0,$T1150=""),1,$T1150))),0)))))</f>
        <v>0</v>
      </c>
      <c r="BQ1152" s="99">
        <f>IF(BQ1148="",0,IF(BQ1146=1,$T1144,IF($T1146=справочники!$E$9,$T1144+$T1148*INT((BQ1146-1)/IF(OR($T1150=0,$T1150=""),1,$T1150)),IF($T1146=справочники!$E$10,$T1144*POWER($T1148,INT((BQ1146-1)/IF(OR($T1150=0,$T1150=""),1,$T1150))),IF($T1146=справочники!$E$11,POWER($T1144,1+$T1148*INT((BQ1146-1)/IF(OR($T1150=0,$T1150=""),1,$T1150))),0)))))</f>
        <v>0</v>
      </c>
      <c r="BR1152" s="99">
        <f>IF(BR1148="",0,IF(BR1146=1,$T1144,IF($T1146=справочники!$E$9,$T1144+$T1148*INT((BR1146-1)/IF(OR($T1150=0,$T1150=""),1,$T1150)),IF($T1146=справочники!$E$10,$T1144*POWER($T1148,INT((BR1146-1)/IF(OR($T1150=0,$T1150=""),1,$T1150))),IF($T1146=справочники!$E$11,POWER($T1144,1+$T1148*INT((BR1146-1)/IF(OR($T1150=0,$T1150=""),1,$T1150))),0)))))</f>
        <v>0</v>
      </c>
      <c r="BS1152" s="99">
        <f>IF(BS1148="",0,IF(BS1146=1,$T1144,IF($T1146=справочники!$E$9,$T1144+$T1148*INT((BS1146-1)/IF(OR($T1150=0,$T1150=""),1,$T1150)),IF($T1146=справочники!$E$10,$T1144*POWER($T1148,INT((BS1146-1)/IF(OR($T1150=0,$T1150=""),1,$T1150))),IF($T1146=справочники!$E$11,POWER($T1144,1+$T1148*INT((BS1146-1)/IF(OR($T1150=0,$T1150=""),1,$T1150))),0)))))</f>
        <v>0</v>
      </c>
      <c r="BT1152" s="99">
        <f>IF(BT1148="",0,IF(BT1146=1,$T1144,IF($T1146=справочники!$E$9,$T1144+$T1148*INT((BT1146-1)/IF(OR($T1150=0,$T1150=""),1,$T1150)),IF($T1146=справочники!$E$10,$T1144*POWER($T1148,INT((BT1146-1)/IF(OR($T1150=0,$T1150=""),1,$T1150))),IF($T1146=справочники!$E$11,POWER($T1144,1+$T1148*INT((BT1146-1)/IF(OR($T1150=0,$T1150=""),1,$T1150))),0)))))</f>
        <v>0</v>
      </c>
      <c r="BU1152" s="99">
        <f>IF(BU1148="",0,IF(BU1146=1,$T1144,IF($T1146=справочники!$E$9,$T1144+$T1148*INT((BU1146-1)/IF(OR($T1150=0,$T1150=""),1,$T1150)),IF($T1146=справочники!$E$10,$T1144*POWER($T1148,INT((BU1146-1)/IF(OR($T1150=0,$T1150=""),1,$T1150))),IF($T1146=справочники!$E$11,POWER($T1144,1+$T1148*INT((BU1146-1)/IF(OR($T1150=0,$T1150=""),1,$T1150))),0)))))</f>
        <v>0</v>
      </c>
      <c r="BV1152" s="99">
        <f>IF(BV1148="",0,IF(BV1146=1,$T1144,IF($T1146=справочники!$E$9,$T1144+$T1148*INT((BV1146-1)/IF(OR($T1150=0,$T1150=""),1,$T1150)),IF($T1146=справочники!$E$10,$T1144*POWER($T1148,INT((BV1146-1)/IF(OR($T1150=0,$T1150=""),1,$T1150))),IF($T1146=справочники!$E$11,POWER($T1144,1+$T1148*INT((BV1146-1)/IF(OR($T1150=0,$T1150=""),1,$T1150))),0)))))</f>
        <v>0</v>
      </c>
      <c r="BW1152" s="99">
        <f>IF(BW1148="",0,IF(BW1146=1,$T1144,IF($T1146=справочники!$E$9,$T1144+$T1148*INT((BW1146-1)/IF(OR($T1150=0,$T1150=""),1,$T1150)),IF($T1146=справочники!$E$10,$T1144*POWER($T1148,INT((BW1146-1)/IF(OR($T1150=0,$T1150=""),1,$T1150))),IF($T1146=справочники!$E$11,POWER($T1144,1+$T1148*INT((BW1146-1)/IF(OR($T1150=0,$T1150=""),1,$T1150))),0)))))</f>
        <v>0</v>
      </c>
      <c r="BX1152" s="99">
        <f>IF(BX1148="",0,IF(BX1146=1,$T1144,IF($T1146=справочники!$E$9,$T1144+$T1148*INT((BX1146-1)/IF(OR($T1150=0,$T1150=""),1,$T1150)),IF($T1146=справочники!$E$10,$T1144*POWER($T1148,INT((BX1146-1)/IF(OR($T1150=0,$T1150=""),1,$T1150))),IF($T1146=справочники!$E$11,POWER($T1144,1+$T1148*INT((BX1146-1)/IF(OR($T1150=0,$T1150=""),1,$T1150))),0)))))</f>
        <v>0</v>
      </c>
      <c r="BY1152" s="99">
        <f>IF(BY1148="",0,IF(BY1146=1,$T1144,IF($T1146=справочники!$E$9,$T1144+$T1148*INT((BY1146-1)/IF(OR($T1150=0,$T1150=""),1,$T1150)),IF($T1146=справочники!$E$10,$T1144*POWER($T1148,INT((BY1146-1)/IF(OR($T1150=0,$T1150=""),1,$T1150))),IF($T1146=справочники!$E$11,POWER($T1144,1+$T1148*INT((BY1146-1)/IF(OR($T1150=0,$T1150=""),1,$T1150))),0)))))</f>
        <v>0</v>
      </c>
      <c r="BZ1152" s="99">
        <f>IF(BZ1148="",0,IF(BZ1146=1,$T1144,IF($T1146=справочники!$E$9,$T1144+$T1148*INT((BZ1146-1)/IF(OR($T1150=0,$T1150=""),1,$T1150)),IF($T1146=справочники!$E$10,$T1144*POWER($T1148,INT((BZ1146-1)/IF(OR($T1150=0,$T1150=""),1,$T1150))),IF($T1146=справочники!$E$11,POWER($T1144,1+$T1148*INT((BZ1146-1)/IF(OR($T1150=0,$T1150=""),1,$T1150))),0)))))</f>
        <v>0</v>
      </c>
      <c r="CA1152" s="99">
        <f>IF(CA1148="",0,IF(CA1146=1,$T1144,IF($T1146=справочники!$E$9,$T1144+$T1148*INT((CA1146-1)/IF(OR($T1150=0,$T1150=""),1,$T1150)),IF($T1146=справочники!$E$10,$T1144*POWER($T1148,INT((CA1146-1)/IF(OR($T1150=0,$T1150=""),1,$T1150))),IF($T1146=справочники!$E$11,POWER($T1144,1+$T1148*INT((CA1146-1)/IF(OR($T1150=0,$T1150=""),1,$T1150))),0)))))</f>
        <v>0</v>
      </c>
      <c r="CB1152" s="99">
        <f>IF(CB1148="",0,IF(CB1146=1,$T1144,IF($T1146=справочники!$E$9,$T1144+$T1148*INT((CB1146-1)/IF(OR($T1150=0,$T1150=""),1,$T1150)),IF($T1146=справочники!$E$10,$T1144*POWER($T1148,INT((CB1146-1)/IF(OR($T1150=0,$T1150=""),1,$T1150))),IF($T1146=справочники!$E$11,POWER($T1144,1+$T1148*INT((CB1146-1)/IF(OR($T1150=0,$T1150=""),1,$T1150))),0)))))</f>
        <v>0</v>
      </c>
      <c r="CC1152" s="99">
        <f>IF(CC1148="",0,IF(CC1146=1,$T1144,IF($T1146=справочники!$E$9,$T1144+$T1148*INT((CC1146-1)/IF(OR($T1150=0,$T1150=""),1,$T1150)),IF($T1146=справочники!$E$10,$T1144*POWER($T1148,INT((CC1146-1)/IF(OR($T1150=0,$T1150=""),1,$T1150))),IF($T1146=справочники!$E$11,POWER($T1144,1+$T1148*INT((CC1146-1)/IF(OR($T1150=0,$T1150=""),1,$T1150))),0)))))</f>
        <v>0</v>
      </c>
      <c r="CD1152" s="99">
        <f>IF(CD1148="",0,IF(CD1146=1,$T1144,IF($T1146=справочники!$E$9,$T1144+$T1148*INT((CD1146-1)/IF(OR($T1150=0,$T1150=""),1,$T1150)),IF($T1146=справочники!$E$10,$T1144*POWER($T1148,INT((CD1146-1)/IF(OR($T1150=0,$T1150=""),1,$T1150))),IF($T1146=справочники!$E$11,POWER($T1144,1+$T1148*INT((CD1146-1)/IF(OR($T1150=0,$T1150=""),1,$T1150))),0)))))</f>
        <v>0</v>
      </c>
      <c r="CE1152" s="99">
        <f>IF(CE1148="",0,IF(CE1146=1,$T1144,IF($T1146=справочники!$E$9,$T1144+$T1148*INT((CE1146-1)/IF(OR($T1150=0,$T1150=""),1,$T1150)),IF($T1146=справочники!$E$10,$T1144*POWER($T1148,INT((CE1146-1)/IF(OR($T1150=0,$T1150=""),1,$T1150))),IF($T1146=справочники!$E$11,POWER($T1144,1+$T1148*INT((CE1146-1)/IF(OR($T1150=0,$T1150=""),1,$T1150))),0)))))</f>
        <v>0</v>
      </c>
      <c r="CF1152" s="99">
        <f>IF(CF1148="",0,IF(CF1146=1,$T1144,IF($T1146=справочники!$E$9,$T1144+$T1148*INT((CF1146-1)/IF(OR($T1150=0,$T1150=""),1,$T1150)),IF($T1146=справочники!$E$10,$T1144*POWER($T1148,INT((CF1146-1)/IF(OR($T1150=0,$T1150=""),1,$T1150))),IF($T1146=справочники!$E$11,POWER($T1144,1+$T1148*INT((CF1146-1)/IF(OR($T1150=0,$T1150=""),1,$T1150))),0)))))</f>
        <v>0</v>
      </c>
      <c r="CG1152" s="99">
        <f>IF(CG1148="",0,IF(CG1146=1,$T1144,IF($T1146=справочники!$E$9,$T1144+$T1148*INT((CG1146-1)/IF(OR($T1150=0,$T1150=""),1,$T1150)),IF($T1146=справочники!$E$10,$T1144*POWER($T1148,INT((CG1146-1)/IF(OR($T1150=0,$T1150=""),1,$T1150))),IF($T1146=справочники!$E$11,POWER($T1144,1+$T1148*INT((CG1146-1)/IF(OR($T1150=0,$T1150=""),1,$T1150))),0)))))</f>
        <v>0</v>
      </c>
      <c r="CH1152" s="99">
        <f>IF(CH1148="",0,IF(CH1146=1,$T1144,IF($T1146=справочники!$E$9,$T1144+$T1148*INT((CH1146-1)/IF(OR($T1150=0,$T1150=""),1,$T1150)),IF($T1146=справочники!$E$10,$T1144*POWER($T1148,INT((CH1146-1)/IF(OR($T1150=0,$T1150=""),1,$T1150))),IF($T1146=справочники!$E$11,POWER($T1144,1+$T1148*INT((CH1146-1)/IF(OR($T1150=0,$T1150=""),1,$T1150))),0)))))</f>
        <v>0</v>
      </c>
      <c r="CI1152" s="99">
        <f>IF(CI1148="",0,IF(CI1146=1,$T1144,IF($T1146=справочники!$E$9,$T1144+$T1148*INT((CI1146-1)/IF(OR($T1150=0,$T1150=""),1,$T1150)),IF($T1146=справочники!$E$10,$T1144*POWER($T1148,INT((CI1146-1)/IF(OR($T1150=0,$T1150=""),1,$T1150))),IF($T1146=справочники!$E$11,POWER($T1144,1+$T1148*INT((CI1146-1)/IF(OR($T1150=0,$T1150=""),1,$T1150))),0)))))</f>
        <v>0</v>
      </c>
      <c r="CJ1152" s="99">
        <f>IF(CJ1148="",0,IF(CJ1146=1,$T1144,IF($T1146=справочники!$E$9,$T1144+$T1148*INT((CJ1146-1)/IF(OR($T1150=0,$T1150=""),1,$T1150)),IF($T1146=справочники!$E$10,$T1144*POWER($T1148,INT((CJ1146-1)/IF(OR($T1150=0,$T1150=""),1,$T1150))),IF($T1146=справочники!$E$11,POWER($T1144,1+$T1148*INT((CJ1146-1)/IF(OR($T1150=0,$T1150=""),1,$T1150))),0)))))</f>
        <v>0</v>
      </c>
      <c r="CK1152" s="99">
        <f>IF(CK1148="",0,IF(CK1146=1,$T1144,IF($T1146=справочники!$E$9,$T1144+$T1148*INT((CK1146-1)/IF(OR($T1150=0,$T1150=""),1,$T1150)),IF($T1146=справочники!$E$10,$T1144*POWER($T1148,INT((CK1146-1)/IF(OR($T1150=0,$T1150=""),1,$T1150))),IF($T1146=справочники!$E$11,POWER($T1144,1+$T1148*INT((CK1146-1)/IF(OR($T1150=0,$T1150=""),1,$T1150))),0)))))</f>
        <v>0</v>
      </c>
      <c r="CL1152" s="99">
        <f>IF(CL1148="",0,IF(CL1146=1,$T1144,IF($T1146=справочники!$E$9,$T1144+$T1148*INT((CL1146-1)/IF(OR($T1150=0,$T1150=""),1,$T1150)),IF($T1146=справочники!$E$10,$T1144*POWER($T1148,INT((CL1146-1)/IF(OR($T1150=0,$T1150=""),1,$T1150))),IF($T1146=справочники!$E$11,POWER($T1144,1+$T1148*INT((CL1146-1)/IF(OR($T1150=0,$T1150=""),1,$T1150))),0)))))</f>
        <v>0</v>
      </c>
      <c r="CM1152" s="99">
        <f>IF(CM1148="",0,IF(CM1146=1,$T1144,IF($T1146=справочники!$E$9,$T1144+$T1148*INT((CM1146-1)/IF(OR($T1150=0,$T1150=""),1,$T1150)),IF($T1146=справочники!$E$10,$T1144*POWER($T1148,INT((CM1146-1)/IF(OR($T1150=0,$T1150=""),1,$T1150))),IF($T1146=справочники!$E$11,POWER($T1144,1+$T1148*INT((CM1146-1)/IF(OR($T1150=0,$T1150=""),1,$T1150))),0)))))</f>
        <v>0</v>
      </c>
      <c r="CN1152" s="99">
        <f>IF(CN1148="",0,IF(CN1146=1,$T1144,IF($T1146=справочники!$E$9,$T1144+$T1148*INT((CN1146-1)/IF(OR($T1150=0,$T1150=""),1,$T1150)),IF($T1146=справочники!$E$10,$T1144*POWER($T1148,INT((CN1146-1)/IF(OR($T1150=0,$T1150=""),1,$T1150))),IF($T1146=справочники!$E$11,POWER($T1144,1+$T1148*INT((CN1146-1)/IF(OR($T1150=0,$T1150=""),1,$T1150))),0)))))</f>
        <v>0</v>
      </c>
      <c r="CO1152" s="99">
        <f>IF(CO1148="",0,IF(CO1146=1,$T1144,IF($T1146=справочники!$E$9,$T1144+$T1148*INT((CO1146-1)/IF(OR($T1150=0,$T1150=""),1,$T1150)),IF($T1146=справочники!$E$10,$T1144*POWER($T1148,INT((CO1146-1)/IF(OR($T1150=0,$T1150=""),1,$T1150))),IF($T1146=справочники!$E$11,POWER($T1144,1+$T1148*INT((CO1146-1)/IF(OR($T1150=0,$T1150=""),1,$T1150))),0)))))</f>
        <v>0</v>
      </c>
      <c r="CP1152" s="99">
        <f>IF(CP1148="",0,IF(CP1146=1,$T1144,IF($T1146=справочники!$E$9,$T1144+$T1148*INT((CP1146-1)/IF(OR($T1150=0,$T1150=""),1,$T1150)),IF($T1146=справочники!$E$10,$T1144*POWER($T1148,INT((CP1146-1)/IF(OR($T1150=0,$T1150=""),1,$T1150))),IF($T1146=справочники!$E$11,POWER($T1144,1+$T1148*INT((CP1146-1)/IF(OR($T1150=0,$T1150=""),1,$T1150))),0)))))</f>
        <v>0</v>
      </c>
      <c r="CQ1152" s="99">
        <f>IF(CQ1148="",0,IF(CQ1146=1,$T1144,IF($T1146=справочники!$E$9,$T1144+$T1148*INT((CQ1146-1)/IF(OR($T1150=0,$T1150=""),1,$T1150)),IF($T1146=справочники!$E$10,$T1144*POWER($T1148,INT((CQ1146-1)/IF(OR($T1150=0,$T1150=""),1,$T1150))),IF($T1146=справочники!$E$11,POWER($T1144,1+$T1148*INT((CQ1146-1)/IF(OR($T1150=0,$T1150=""),1,$T1150))),0)))))</f>
        <v>0</v>
      </c>
      <c r="CR1152" s="99">
        <f>IF(CR1148="",0,IF(CR1146=1,$T1144,IF($T1146=справочники!$E$9,$T1144+$T1148*INT((CR1146-1)/IF(OR($T1150=0,$T1150=""),1,$T1150)),IF($T1146=справочники!$E$10,$T1144*POWER($T1148,INT((CR1146-1)/IF(OR($T1150=0,$T1150=""),1,$T1150))),IF($T1146=справочники!$E$11,POWER($T1144,1+$T1148*INT((CR1146-1)/IF(OR($T1150=0,$T1150=""),1,$T1150))),0)))))</f>
        <v>0</v>
      </c>
      <c r="CS1152" s="99">
        <f>IF(CS1148="",0,IF(CS1146=1,$T1144,IF($T1146=справочники!$E$9,$T1144+$T1148*INT((CS1146-1)/IF(OR($T1150=0,$T1150=""),1,$T1150)),IF($T1146=справочники!$E$10,$T1144*POWER($T1148,INT((CS1146-1)/IF(OR($T1150=0,$T1150=""),1,$T1150))),IF($T1146=справочники!$E$11,POWER($T1144,1+$T1148*INT((CS1146-1)/IF(OR($T1150=0,$T1150=""),1,$T1150))),0)))))</f>
        <v>0</v>
      </c>
      <c r="CT1152" s="99">
        <f>IF(CT1148="",0,IF(CT1146=1,$T1144,IF($T1146=справочники!$E$9,$T1144+$T1148*INT((CT1146-1)/IF(OR($T1150=0,$T1150=""),1,$T1150)),IF($T1146=справочники!$E$10,$T1144*POWER($T1148,INT((CT1146-1)/IF(OR($T1150=0,$T1150=""),1,$T1150))),IF($T1146=справочники!$E$11,POWER($T1144,1+$T1148*INT((CT1146-1)/IF(OR($T1150=0,$T1150=""),1,$T1150))),0)))))</f>
        <v>0</v>
      </c>
      <c r="CU1152" s="99">
        <f>IF(CU1148="",0,IF(CU1146=1,$T1144,IF($T1146=справочники!$E$9,$T1144+$T1148*INT((CU1146-1)/IF(OR($T1150=0,$T1150=""),1,$T1150)),IF($T1146=справочники!$E$10,$T1144*POWER($T1148,INT((CU1146-1)/IF(OR($T1150=0,$T1150=""),1,$T1150))),IF($T1146=справочники!$E$11,POWER($T1144,1+$T1148*INT((CU1146-1)/IF(OR($T1150=0,$T1150=""),1,$T1150))),0)))))</f>
        <v>0</v>
      </c>
      <c r="CV1152" s="99">
        <f>IF(CV1148="",0,IF(CV1146=1,$T1144,IF($T1146=справочники!$E$9,$T1144+$T1148*INT((CV1146-1)/IF(OR($T1150=0,$T1150=""),1,$T1150)),IF($T1146=справочники!$E$10,$T1144*POWER($T1148,INT((CV1146-1)/IF(OR($T1150=0,$T1150=""),1,$T1150))),IF($T1146=справочники!$E$11,POWER($T1144,1+$T1148*INT((CV1146-1)/IF(OR($T1150=0,$T1150=""),1,$T1150))),0)))))</f>
        <v>0</v>
      </c>
      <c r="CW1152" s="99">
        <f>IF(CW1148="",0,IF(CW1146=1,$T1144,IF($T1146=справочники!$E$9,$T1144+$T1148*INT((CW1146-1)/IF(OR($T1150=0,$T1150=""),1,$T1150)),IF($T1146=справочники!$E$10,$T1144*POWER($T1148,INT((CW1146-1)/IF(OR($T1150=0,$T1150=""),1,$T1150))),IF($T1146=справочники!$E$11,POWER($T1144,1+$T1148*INT((CW1146-1)/IF(OR($T1150=0,$T1150=""),1,$T1150))),0)))))</f>
        <v>0</v>
      </c>
      <c r="CX1152" s="99">
        <f>IF(CX1148="",0,IF(CX1146=1,$T1144,IF($T1146=справочники!$E$9,$T1144+$T1148*INT((CX1146-1)/IF(OR($T1150=0,$T1150=""),1,$T1150)),IF($T1146=справочники!$E$10,$T1144*POWER($T1148,INT((CX1146-1)/IF(OR($T1150=0,$T1150=""),1,$T1150))),IF($T1146=справочники!$E$11,POWER($T1144,1+$T1148*INT((CX1146-1)/IF(OR($T1150=0,$T1150=""),1,$T1150))),0)))))</f>
        <v>0</v>
      </c>
      <c r="CY1152" s="99">
        <f>IF(CY1148="",0,IF(CY1146=1,$T1144,IF($T1146=справочники!$E$9,$T1144+$T1148*INT((CY1146-1)/IF(OR($T1150=0,$T1150=""),1,$T1150)),IF($T1146=справочники!$E$10,$T1144*POWER($T1148,INT((CY1146-1)/IF(OR($T1150=0,$T1150=""),1,$T1150))),IF($T1146=справочники!$E$11,POWER($T1144,1+$T1148*INT((CY1146-1)/IF(OR($T1150=0,$T1150=""),1,$T1150))),0)))))</f>
        <v>0</v>
      </c>
      <c r="CZ1152" s="99">
        <f>IF(CZ1148="",0,IF(CZ1146=1,$T1144,IF($T1146=справочники!$E$9,$T1144+$T1148*INT((CZ1146-1)/IF(OR($T1150=0,$T1150=""),1,$T1150)),IF($T1146=справочники!$E$10,$T1144*POWER($T1148,INT((CZ1146-1)/IF(OR($T1150=0,$T1150=""),1,$T1150))),IF($T1146=справочники!$E$11,POWER($T1144,1+$T1148*INT((CZ1146-1)/IF(OR($T1150=0,$T1150=""),1,$T1150))),0)))))</f>
        <v>0</v>
      </c>
      <c r="DA1152" s="99">
        <f>IF(DA1148="",0,IF(DA1146=1,$T1144,IF($T1146=справочники!$E$9,$T1144+$T1148*INT((DA1146-1)/IF(OR($T1150=0,$T1150=""),1,$T1150)),IF($T1146=справочники!$E$10,$T1144*POWER($T1148,INT((DA1146-1)/IF(OR($T1150=0,$T1150=""),1,$T1150))),IF($T1146=справочники!$E$11,POWER($T1144,1+$T1148*INT((DA1146-1)/IF(OR($T1150=0,$T1150=""),1,$T1150))),0)))))</f>
        <v>0</v>
      </c>
      <c r="DB1152" s="99">
        <f>IF(DB1148="",0,IF(DB1146=1,$T1144,IF($T1146=справочники!$E$9,$T1144+$T1148*INT((DB1146-1)/IF(OR($T1150=0,$T1150=""),1,$T1150)),IF($T1146=справочники!$E$10,$T1144*POWER($T1148,INT((DB1146-1)/IF(OR($T1150=0,$T1150=""),1,$T1150))),IF($T1146=справочники!$E$11,POWER($T1144,1+$T1148*INT((DB1146-1)/IF(OR($T1150=0,$T1150=""),1,$T1150))),0)))))</f>
        <v>0</v>
      </c>
      <c r="DC1152" s="99">
        <f>IF(DC1148="",0,IF(DC1146=1,$T1144,IF($T1146=справочники!$E$9,$T1144+$T1148*INT((DC1146-1)/IF(OR($T1150=0,$T1150=""),1,$T1150)),IF($T1146=справочники!$E$10,$T1144*POWER($T1148,INT((DC1146-1)/IF(OR($T1150=0,$T1150=""),1,$T1150))),IF($T1146=справочники!$E$11,POWER($T1144,1+$T1148*INT((DC1146-1)/IF(OR($T1150=0,$T1150=""),1,$T1150))),0)))))</f>
        <v>0</v>
      </c>
      <c r="DD1152" s="99">
        <f>IF(DD1148="",0,IF(DD1146=1,$T1144,IF($T1146=справочники!$E$9,$T1144+$T1148*INT((DD1146-1)/IF(OR($T1150=0,$T1150=""),1,$T1150)),IF($T1146=справочники!$E$10,$T1144*POWER($T1148,INT((DD1146-1)/IF(OR($T1150=0,$T1150=""),1,$T1150))),IF($T1146=справочники!$E$11,POWER($T1144,1+$T1148*INT((DD1146-1)/IF(OR($T1150=0,$T1150=""),1,$T1150))),0)))))</f>
        <v>0</v>
      </c>
      <c r="DE1152" s="99">
        <f>IF(DE1148="",0,IF(DE1146=1,$T1144,IF($T1146=справочники!$E$9,$T1144+$T1148*INT((DE1146-1)/IF(OR($T1150=0,$T1150=""),1,$T1150)),IF($T1146=справочники!$E$10,$T1144*POWER($T1148,INT((DE1146-1)/IF(OR($T1150=0,$T1150=""),1,$T1150))),IF($T1146=справочники!$E$11,POWER($T1144,1+$T1148*INT((DE1146-1)/IF(OR($T1150=0,$T1150=""),1,$T1150))),0)))))</f>
        <v>0</v>
      </c>
      <c r="DF1152" s="99">
        <f>IF(DF1148="",0,IF(DF1146=1,$T1144,IF($T1146=справочники!$E$9,$T1144+$T1148*INT((DF1146-1)/IF(OR($T1150=0,$T1150=""),1,$T1150)),IF($T1146=справочники!$E$10,$T1144*POWER($T1148,INT((DF1146-1)/IF(OR($T1150=0,$T1150=""),1,$T1150))),IF($T1146=справочники!$E$11,POWER($T1144,1+$T1148*INT((DF1146-1)/IF(OR($T1150=0,$T1150=""),1,$T1150))),0)))))</f>
        <v>0</v>
      </c>
      <c r="DG1152" s="99">
        <f>IF(DG1148="",0,IF(DG1146=1,$T1144,IF($T1146=справочники!$E$9,$T1144+$T1148*INT((DG1146-1)/IF(OR($T1150=0,$T1150=""),1,$T1150)),IF($T1146=справочники!$E$10,$T1144*POWER($T1148,INT((DG1146-1)/IF(OR($T1150=0,$T1150=""),1,$T1150))),IF($T1146=справочники!$E$11,POWER($T1144,1+$T1148*INT((DG1146-1)/IF(OR($T1150=0,$T1150=""),1,$T1150))),0)))))</f>
        <v>0</v>
      </c>
      <c r="DH1152" s="99">
        <f>IF(DH1148="",0,IF(DH1146=1,$T1144,IF($T1146=справочники!$E$9,$T1144+$T1148*INT((DH1146-1)/IF(OR($T1150=0,$T1150=""),1,$T1150)),IF($T1146=справочники!$E$10,$T1144*POWER($T1148,INT((DH1146-1)/IF(OR($T1150=0,$T1150=""),1,$T1150))),IF($T1146=справочники!$E$11,POWER($T1144,1+$T1148*INT((DH1146-1)/IF(OR($T1150=0,$T1150=""),1,$T1150))),0)))))</f>
        <v>0</v>
      </c>
      <c r="DI1152" s="99">
        <f>IF(DI1148="",0,IF(DI1146=1,$T1144,IF($T1146=справочники!$E$9,$T1144+$T1148*INT((DI1146-1)/IF(OR($T1150=0,$T1150=""),1,$T1150)),IF($T1146=справочники!$E$10,$T1144*POWER($T1148,INT((DI1146-1)/IF(OR($T1150=0,$T1150=""),1,$T1150))),IF($T1146=справочники!$E$11,POWER($T1144,1+$T1148*INT((DI1146-1)/IF(OR($T1150=0,$T1150=""),1,$T1150))),0)))))</f>
        <v>0</v>
      </c>
      <c r="DJ1152" s="99">
        <f>IF(DJ1148="",0,IF(DJ1146=1,$T1144,IF($T1146=справочники!$E$9,$T1144+$T1148*INT((DJ1146-1)/IF(OR($T1150=0,$T1150=""),1,$T1150)),IF($T1146=справочники!$E$10,$T1144*POWER($T1148,INT((DJ1146-1)/IF(OR($T1150=0,$T1150=""),1,$T1150))),IF($T1146=справочники!$E$11,POWER($T1144,1+$T1148*INT((DJ1146-1)/IF(OR($T1150=0,$T1150=""),1,$T1150))),0)))))</f>
        <v>0</v>
      </c>
      <c r="DK1152" s="99">
        <f>IF(DK1148="",0,IF(DK1146=1,$T1144,IF($T1146=справочники!$E$9,$T1144+$T1148*INT((DK1146-1)/IF(OR($T1150=0,$T1150=""),1,$T1150)),IF($T1146=справочники!$E$10,$T1144*POWER($T1148,INT((DK1146-1)/IF(OR($T1150=0,$T1150=""),1,$T1150))),IF($T1146=справочники!$E$11,POWER($T1144,1+$T1148*INT((DK1146-1)/IF(OR($T1150=0,$T1150=""),1,$T1150))),0)))))</f>
        <v>0</v>
      </c>
      <c r="DL1152" s="99">
        <f>IF(DL1148="",0,IF(DL1146=1,$T1144,IF($T1146=справочники!$E$9,$T1144+$T1148*INT((DL1146-1)/IF(OR($T1150=0,$T1150=""),1,$T1150)),IF($T1146=справочники!$E$10,$T1144*POWER($T1148,INT((DL1146-1)/IF(OR($T1150=0,$T1150=""),1,$T1150))),IF($T1146=справочники!$E$11,POWER($T1144,1+$T1148*INT((DL1146-1)/IF(OR($T1150=0,$T1150=""),1,$T1150))),0)))))</f>
        <v>0</v>
      </c>
      <c r="DM1152" s="99">
        <f>IF(DM1148="",0,IF(DM1146=1,$T1144,IF($T1146=справочники!$E$9,$T1144+$T1148*INT((DM1146-1)/IF(OR($T1150=0,$T1150=""),1,$T1150)),IF($T1146=справочники!$E$10,$T1144*POWER($T1148,INT((DM1146-1)/IF(OR($T1150=0,$T1150=""),1,$T1150))),IF($T1146=справочники!$E$11,POWER($T1144,1+$T1148*INT((DM1146-1)/IF(OR($T1150=0,$T1150=""),1,$T1150))),0)))))</f>
        <v>0</v>
      </c>
      <c r="DN1152" s="99">
        <f>IF(DN1148="",0,IF(DN1146=1,$T1144,IF($T1146=справочники!$E$9,$T1144+$T1148*INT((DN1146-1)/IF(OR($T1150=0,$T1150=""),1,$T1150)),IF($T1146=справочники!$E$10,$T1144*POWER($T1148,INT((DN1146-1)/IF(OR($T1150=0,$T1150=""),1,$T1150))),IF($T1146=справочники!$E$11,POWER($T1144,1+$T1148*INT((DN1146-1)/IF(OR($T1150=0,$T1150=""),1,$T1150))),0)))))</f>
        <v>0</v>
      </c>
      <c r="DO1152" s="99">
        <f>IF(DO1148="",0,IF(DO1146=1,$T1144,IF($T1146=справочники!$E$9,$T1144+$T1148*INT((DO1146-1)/IF(OR($T1150=0,$T1150=""),1,$T1150)),IF($T1146=справочники!$E$10,$T1144*POWER($T1148,INT((DO1146-1)/IF(OR($T1150=0,$T1150=""),1,$T1150))),IF($T1146=справочники!$E$11,POWER($T1144,1+$T1148*INT((DO1146-1)/IF(OR($T1150=0,$T1150=""),1,$T1150))),0)))))</f>
        <v>0</v>
      </c>
      <c r="DP1152" s="99">
        <f>IF(DP1148="",0,IF(DP1146=1,$T1144,IF($T1146=справочники!$E$9,$T1144+$T1148*INT((DP1146-1)/IF(OR($T1150=0,$T1150=""),1,$T1150)),IF($T1146=справочники!$E$10,$T1144*POWER($T1148,INT((DP1146-1)/IF(OR($T1150=0,$T1150=""),1,$T1150))),IF($T1146=справочники!$E$11,POWER($T1144,1+$T1148*INT((DP1146-1)/IF(OR($T1150=0,$T1150=""),1,$T1150))),0)))))</f>
        <v>0</v>
      </c>
      <c r="DQ1152" s="99">
        <f>IF(DQ1148="",0,IF(DQ1146=1,$T1144,IF($T1146=справочники!$E$9,$T1144+$T1148*INT((DQ1146-1)/IF(OR($T1150=0,$T1150=""),1,$T1150)),IF($T1146=справочники!$E$10,$T1144*POWER($T1148,INT((DQ1146-1)/IF(OR($T1150=0,$T1150=""),1,$T1150))),IF($T1146=справочники!$E$11,POWER($T1144,1+$T1148*INT((DQ1146-1)/IF(OR($T1150=0,$T1150=""),1,$T1150))),0)))))</f>
        <v>0</v>
      </c>
      <c r="DR1152" s="99">
        <f>IF(DR1148="",0,IF(DR1146=1,$T1144,IF($T1146=справочники!$E$9,$T1144+$T1148*INT((DR1146-1)/IF(OR($T1150=0,$T1150=""),1,$T1150)),IF($T1146=справочники!$E$10,$T1144*POWER($T1148,INT((DR1146-1)/IF(OR($T1150=0,$T1150=""),1,$T1150))),IF($T1146=справочники!$E$11,POWER($T1144,1+$T1148*INT((DR1146-1)/IF(OR($T1150=0,$T1150=""),1,$T1150))),0)))))</f>
        <v>0</v>
      </c>
      <c r="DS1152" s="99">
        <f>IF(DS1148="",0,IF(DS1146=1,$T1144,IF($T1146=справочники!$E$9,$T1144+$T1148*INT((DS1146-1)/IF(OR($T1150=0,$T1150=""),1,$T1150)),IF($T1146=справочники!$E$10,$T1144*POWER($T1148,INT((DS1146-1)/IF(OR($T1150=0,$T1150=""),1,$T1150))),IF($T1146=справочники!$E$11,POWER($T1144,1+$T1148*INT((DS1146-1)/IF(OR($T1150=0,$T1150=""),1,$T1150))),0)))))</f>
        <v>0</v>
      </c>
      <c r="DT1152" s="99">
        <f>IF(DT1148="",0,IF(DT1146=1,$T1144,IF($T1146=справочники!$E$9,$T1144+$T1148*INT((DT1146-1)/IF(OR($T1150=0,$T1150=""),1,$T1150)),IF($T1146=справочники!$E$10,$T1144*POWER($T1148,INT((DT1146-1)/IF(OR($T1150=0,$T1150=""),1,$T1150))),IF($T1146=справочники!$E$11,POWER($T1144,1+$T1148*INT((DT1146-1)/IF(OR($T1150=0,$T1150=""),1,$T1150))),0)))))</f>
        <v>0</v>
      </c>
      <c r="DU1152" s="3"/>
      <c r="DV1152" s="3"/>
    </row>
    <row r="1153" spans="1:126" ht="4.2" customHeight="1">
      <c r="A1153" s="1"/>
      <c r="B1153" s="1"/>
      <c r="C1153" s="1"/>
      <c r="D1153" s="1"/>
      <c r="E1153" s="261"/>
      <c r="F1153" s="47"/>
      <c r="G1153" s="229"/>
      <c r="H1153" s="1"/>
      <c r="I1153" s="1"/>
      <c r="J1153" s="1"/>
      <c r="K1153" s="1"/>
      <c r="L1153" s="1"/>
      <c r="M1153" s="5"/>
      <c r="N1153" s="1"/>
      <c r="O1153" s="1"/>
      <c r="P1153" s="5"/>
      <c r="Q1153" s="1"/>
      <c r="R1153" s="1"/>
      <c r="S1153" s="5"/>
      <c r="T1153" s="7"/>
      <c r="U1153" s="23"/>
      <c r="V1153" s="1"/>
      <c r="W1153" s="11"/>
      <c r="X1153" s="10"/>
      <c r="Y1153" s="45"/>
      <c r="Z1153" s="92"/>
      <c r="AA1153" s="93"/>
      <c r="AB1153" s="93"/>
      <c r="AC1153" s="93"/>
      <c r="AD1153" s="93"/>
      <c r="AE1153" s="93"/>
      <c r="AF1153" s="93"/>
      <c r="AG1153" s="93"/>
      <c r="AH1153" s="93"/>
      <c r="AI1153" s="93"/>
      <c r="AJ1153" s="93"/>
      <c r="AK1153" s="93"/>
      <c r="AL1153" s="93"/>
      <c r="AM1153" s="93"/>
      <c r="AN1153" s="93"/>
      <c r="AO1153" s="93"/>
      <c r="AP1153" s="93"/>
      <c r="AQ1153" s="93"/>
      <c r="AR1153" s="93"/>
      <c r="AS1153" s="93"/>
      <c r="AT1153" s="93"/>
      <c r="AU1153" s="93"/>
      <c r="AV1153" s="93"/>
      <c r="AW1153" s="93"/>
      <c r="AX1153" s="93"/>
      <c r="AY1153" s="93"/>
      <c r="AZ1153" s="93"/>
      <c r="BA1153" s="93"/>
      <c r="BB1153" s="93"/>
      <c r="BC1153" s="93"/>
      <c r="BD1153" s="93"/>
      <c r="BE1153" s="93"/>
      <c r="BF1153" s="93"/>
      <c r="BG1153" s="93"/>
      <c r="BH1153" s="93"/>
      <c r="BI1153" s="93"/>
      <c r="BJ1153" s="93"/>
      <c r="BK1153" s="93"/>
      <c r="BL1153" s="93"/>
      <c r="BM1153" s="93"/>
      <c r="BN1153" s="93"/>
      <c r="BO1153" s="93"/>
      <c r="BP1153" s="93"/>
      <c r="BQ1153" s="93"/>
      <c r="BR1153" s="93"/>
      <c r="BS1153" s="93"/>
      <c r="BT1153" s="93"/>
      <c r="BU1153" s="93"/>
      <c r="BV1153" s="93"/>
      <c r="BW1153" s="93"/>
      <c r="BX1153" s="93"/>
      <c r="BY1153" s="93"/>
      <c r="BZ1153" s="93"/>
      <c r="CA1153" s="93"/>
      <c r="CB1153" s="93"/>
      <c r="CC1153" s="93"/>
      <c r="CD1153" s="93"/>
      <c r="CE1153" s="93"/>
      <c r="CF1153" s="93"/>
      <c r="CG1153" s="93"/>
      <c r="CH1153" s="93"/>
      <c r="CI1153" s="93"/>
      <c r="CJ1153" s="93"/>
      <c r="CK1153" s="93"/>
      <c r="CL1153" s="93"/>
      <c r="CM1153" s="93"/>
      <c r="CN1153" s="93"/>
      <c r="CO1153" s="93"/>
      <c r="CP1153" s="93"/>
      <c r="CQ1153" s="93"/>
      <c r="CR1153" s="93"/>
      <c r="CS1153" s="93"/>
      <c r="CT1153" s="93"/>
      <c r="CU1153" s="93"/>
      <c r="CV1153" s="93"/>
      <c r="CW1153" s="93"/>
      <c r="CX1153" s="93"/>
      <c r="CY1153" s="93"/>
      <c r="CZ1153" s="93"/>
      <c r="DA1153" s="93"/>
      <c r="DB1153" s="93"/>
      <c r="DC1153" s="93"/>
      <c r="DD1153" s="93"/>
      <c r="DE1153" s="93"/>
      <c r="DF1153" s="93"/>
      <c r="DG1153" s="93"/>
      <c r="DH1153" s="93"/>
      <c r="DI1153" s="93"/>
      <c r="DJ1153" s="93"/>
      <c r="DK1153" s="93"/>
      <c r="DL1153" s="93"/>
      <c r="DM1153" s="93"/>
      <c r="DN1153" s="93"/>
      <c r="DO1153" s="93"/>
      <c r="DP1153" s="93"/>
      <c r="DQ1153" s="93"/>
      <c r="DR1153" s="93"/>
      <c r="DS1153" s="93"/>
      <c r="DT1153" s="93"/>
      <c r="DU1153" s="1"/>
      <c r="DV1153" s="1"/>
    </row>
    <row r="1154" spans="1:126" s="237" customFormat="1" ht="10.199999999999999">
      <c r="A1154" s="226"/>
      <c r="B1154" s="243" t="s">
        <v>127</v>
      </c>
      <c r="C1154" s="228"/>
      <c r="D1154" s="227"/>
      <c r="E1154" s="268"/>
      <c r="F1154" s="114"/>
      <c r="G1154" s="229"/>
      <c r="H1154" s="226"/>
      <c r="I1154" s="226" t="str">
        <f>$I$172</f>
        <v>Оборачиваемость начислений расходов</v>
      </c>
      <c r="J1154" s="226"/>
      <c r="K1154" s="226"/>
      <c r="L1154" s="226"/>
      <c r="M1154" s="229"/>
      <c r="N1154" s="226"/>
      <c r="O1154" s="226"/>
      <c r="P1154" s="229"/>
      <c r="Q1154" s="226" t="s">
        <v>40</v>
      </c>
      <c r="R1154" s="226"/>
      <c r="S1154" s="229" t="s">
        <v>6</v>
      </c>
      <c r="T1154" s="307"/>
      <c r="U1154" s="226"/>
      <c r="V1154" s="226"/>
      <c r="W1154" s="233"/>
      <c r="X1154" s="234"/>
      <c r="Y1154" s="245"/>
      <c r="Z1154" s="246"/>
      <c r="AA1154" s="247"/>
      <c r="AB1154" s="247"/>
      <c r="AC1154" s="247"/>
      <c r="AD1154" s="247"/>
      <c r="AE1154" s="247"/>
      <c r="AF1154" s="247"/>
      <c r="AG1154" s="247"/>
      <c r="AH1154" s="247"/>
      <c r="AI1154" s="247"/>
      <c r="AJ1154" s="247"/>
      <c r="AK1154" s="247"/>
      <c r="AL1154" s="247"/>
      <c r="AM1154" s="247"/>
      <c r="AN1154" s="247"/>
      <c r="AO1154" s="247"/>
      <c r="AP1154" s="247"/>
      <c r="AQ1154" s="247"/>
      <c r="AR1154" s="247"/>
      <c r="AS1154" s="247"/>
      <c r="AT1154" s="247"/>
      <c r="AU1154" s="247"/>
      <c r="AV1154" s="247"/>
      <c r="AW1154" s="247"/>
      <c r="AX1154" s="247"/>
      <c r="AY1154" s="247"/>
      <c r="AZ1154" s="247"/>
      <c r="BA1154" s="247"/>
      <c r="BB1154" s="247"/>
      <c r="BC1154" s="247"/>
      <c r="BD1154" s="247"/>
      <c r="BE1154" s="247"/>
      <c r="BF1154" s="247"/>
      <c r="BG1154" s="247"/>
      <c r="BH1154" s="247"/>
      <c r="BI1154" s="247"/>
      <c r="BJ1154" s="247"/>
      <c r="BK1154" s="247"/>
      <c r="BL1154" s="247"/>
      <c r="BM1154" s="247"/>
      <c r="BN1154" s="247"/>
      <c r="BO1154" s="247"/>
      <c r="BP1154" s="247"/>
      <c r="BQ1154" s="247"/>
      <c r="BR1154" s="247"/>
      <c r="BS1154" s="247"/>
      <c r="BT1154" s="247"/>
      <c r="BU1154" s="247"/>
      <c r="BV1154" s="247"/>
      <c r="BW1154" s="247"/>
      <c r="BX1154" s="247"/>
      <c r="BY1154" s="247"/>
      <c r="BZ1154" s="247"/>
      <c r="CA1154" s="247"/>
      <c r="CB1154" s="247"/>
      <c r="CC1154" s="247"/>
      <c r="CD1154" s="247"/>
      <c r="CE1154" s="247"/>
      <c r="CF1154" s="247"/>
      <c r="CG1154" s="247"/>
      <c r="CH1154" s="247"/>
      <c r="CI1154" s="247"/>
      <c r="CJ1154" s="247"/>
      <c r="CK1154" s="247"/>
      <c r="CL1154" s="247"/>
      <c r="CM1154" s="247"/>
      <c r="CN1154" s="247"/>
      <c r="CO1154" s="247"/>
      <c r="CP1154" s="247"/>
      <c r="CQ1154" s="247"/>
      <c r="CR1154" s="247"/>
      <c r="CS1154" s="247"/>
      <c r="CT1154" s="247"/>
      <c r="CU1154" s="247"/>
      <c r="CV1154" s="247"/>
      <c r="CW1154" s="247"/>
      <c r="CX1154" s="247"/>
      <c r="CY1154" s="247"/>
      <c r="CZ1154" s="247"/>
      <c r="DA1154" s="247"/>
      <c r="DB1154" s="247"/>
      <c r="DC1154" s="247"/>
      <c r="DD1154" s="247"/>
      <c r="DE1154" s="247"/>
      <c r="DF1154" s="247"/>
      <c r="DG1154" s="247"/>
      <c r="DH1154" s="247"/>
      <c r="DI1154" s="247"/>
      <c r="DJ1154" s="247"/>
      <c r="DK1154" s="247"/>
      <c r="DL1154" s="247"/>
      <c r="DM1154" s="247"/>
      <c r="DN1154" s="247"/>
      <c r="DO1154" s="247"/>
      <c r="DP1154" s="247"/>
      <c r="DQ1154" s="247"/>
      <c r="DR1154" s="247"/>
      <c r="DS1154" s="247"/>
      <c r="DT1154" s="247"/>
      <c r="DU1154" s="226"/>
      <c r="DV1154" s="226"/>
    </row>
    <row r="1155" spans="1:126" ht="4.2" customHeight="1">
      <c r="A1155" s="1"/>
      <c r="B1155" s="1"/>
      <c r="C1155" s="1"/>
      <c r="D1155" s="1"/>
      <c r="E1155" s="261"/>
      <c r="F1155" s="47"/>
      <c r="G1155" s="229"/>
      <c r="H1155" s="1"/>
      <c r="I1155" s="1"/>
      <c r="J1155" s="1"/>
      <c r="K1155" s="1"/>
      <c r="L1155" s="1"/>
      <c r="M1155" s="5"/>
      <c r="N1155" s="1"/>
      <c r="O1155" s="1"/>
      <c r="P1155" s="5"/>
      <c r="Q1155" s="1"/>
      <c r="R1155" s="1"/>
      <c r="S1155" s="5"/>
      <c r="T1155" s="7"/>
      <c r="U1155" s="23"/>
      <c r="V1155" s="1"/>
      <c r="W1155" s="11"/>
      <c r="X1155" s="10"/>
      <c r="Y1155" s="45"/>
      <c r="Z1155" s="92"/>
      <c r="AA1155" s="93"/>
      <c r="AB1155" s="93"/>
      <c r="AC1155" s="93"/>
      <c r="AD1155" s="93"/>
      <c r="AE1155" s="93"/>
      <c r="AF1155" s="93"/>
      <c r="AG1155" s="93"/>
      <c r="AH1155" s="93"/>
      <c r="AI1155" s="93"/>
      <c r="AJ1155" s="93"/>
      <c r="AK1155" s="93"/>
      <c r="AL1155" s="93"/>
      <c r="AM1155" s="93"/>
      <c r="AN1155" s="93"/>
      <c r="AO1155" s="93"/>
      <c r="AP1155" s="93"/>
      <c r="AQ1155" s="93"/>
      <c r="AR1155" s="93"/>
      <c r="AS1155" s="93"/>
      <c r="AT1155" s="93"/>
      <c r="AU1155" s="93"/>
      <c r="AV1155" s="93"/>
      <c r="AW1155" s="93"/>
      <c r="AX1155" s="93"/>
      <c r="AY1155" s="93"/>
      <c r="AZ1155" s="93"/>
      <c r="BA1155" s="93"/>
      <c r="BB1155" s="93"/>
      <c r="BC1155" s="93"/>
      <c r="BD1155" s="93"/>
      <c r="BE1155" s="93"/>
      <c r="BF1155" s="93"/>
      <c r="BG1155" s="93"/>
      <c r="BH1155" s="93"/>
      <c r="BI1155" s="93"/>
      <c r="BJ1155" s="93"/>
      <c r="BK1155" s="93"/>
      <c r="BL1155" s="93"/>
      <c r="BM1155" s="93"/>
      <c r="BN1155" s="93"/>
      <c r="BO1155" s="93"/>
      <c r="BP1155" s="93"/>
      <c r="BQ1155" s="93"/>
      <c r="BR1155" s="93"/>
      <c r="BS1155" s="93"/>
      <c r="BT1155" s="93"/>
      <c r="BU1155" s="93"/>
      <c r="BV1155" s="93"/>
      <c r="BW1155" s="93"/>
      <c r="BX1155" s="93"/>
      <c r="BY1155" s="93"/>
      <c r="BZ1155" s="93"/>
      <c r="CA1155" s="93"/>
      <c r="CB1155" s="93"/>
      <c r="CC1155" s="93"/>
      <c r="CD1155" s="93"/>
      <c r="CE1155" s="93"/>
      <c r="CF1155" s="93"/>
      <c r="CG1155" s="93"/>
      <c r="CH1155" s="93"/>
      <c r="CI1155" s="93"/>
      <c r="CJ1155" s="93"/>
      <c r="CK1155" s="93"/>
      <c r="CL1155" s="93"/>
      <c r="CM1155" s="93"/>
      <c r="CN1155" s="93"/>
      <c r="CO1155" s="93"/>
      <c r="CP1155" s="93"/>
      <c r="CQ1155" s="93"/>
      <c r="CR1155" s="93"/>
      <c r="CS1155" s="93"/>
      <c r="CT1155" s="93"/>
      <c r="CU1155" s="93"/>
      <c r="CV1155" s="93"/>
      <c r="CW1155" s="93"/>
      <c r="CX1155" s="93"/>
      <c r="CY1155" s="93"/>
      <c r="CZ1155" s="93"/>
      <c r="DA1155" s="93"/>
      <c r="DB1155" s="93"/>
      <c r="DC1155" s="93"/>
      <c r="DD1155" s="93"/>
      <c r="DE1155" s="93"/>
      <c r="DF1155" s="93"/>
      <c r="DG1155" s="93"/>
      <c r="DH1155" s="93"/>
      <c r="DI1155" s="93"/>
      <c r="DJ1155" s="93"/>
      <c r="DK1155" s="93"/>
      <c r="DL1155" s="93"/>
      <c r="DM1155" s="93"/>
      <c r="DN1155" s="93"/>
      <c r="DO1155" s="93"/>
      <c r="DP1155" s="93"/>
      <c r="DQ1155" s="93"/>
      <c r="DR1155" s="93"/>
      <c r="DS1155" s="93"/>
      <c r="DT1155" s="93"/>
      <c r="DU1155" s="1"/>
      <c r="DV1155" s="1"/>
    </row>
    <row r="1156" spans="1:126" s="4" customFormat="1">
      <c r="A1156" s="3"/>
      <c r="B1156" s="257" t="s">
        <v>126</v>
      </c>
      <c r="C1156" s="3"/>
      <c r="D1156" s="3"/>
      <c r="E1156" s="9" t="str">
        <f>IF(OR(Главная!$N$19=справочники!$N$10,Главная!$N$19=справочники!$N$11),"",IF(T1156=справочники!$P$10,"","ндс(-)"))</f>
        <v>ндс(-)</v>
      </c>
      <c r="F1156" s="50"/>
      <c r="G1156" s="230"/>
      <c r="H1156" s="12" t="str">
        <f>B1156&amp;N1144</f>
        <v xml:space="preserve">Начисление - </v>
      </c>
      <c r="I1156" s="12"/>
      <c r="J1156" s="3"/>
      <c r="K1156" s="3"/>
      <c r="L1156" s="3"/>
      <c r="M1156" s="169"/>
      <c r="N1156" s="411" t="str">
        <f>Главная!$Y$8</f>
        <v>итого</v>
      </c>
      <c r="O1156" s="35"/>
      <c r="P1156" s="5"/>
      <c r="Q1156" s="35" t="s">
        <v>25</v>
      </c>
      <c r="R1156" s="35"/>
      <c r="S1156" s="35"/>
      <c r="T1156" s="61">
        <f>T1152</f>
        <v>0</v>
      </c>
      <c r="U1156" s="35"/>
      <c r="V1156" s="35"/>
      <c r="W1156" s="37">
        <f>SUM($Y1156:$DU1156)</f>
        <v>0</v>
      </c>
      <c r="X1156" s="37"/>
      <c r="Y1156" s="45"/>
      <c r="Z1156" s="98"/>
      <c r="AA1156" s="99">
        <f t="shared" ref="AA1156:BF1156" si="2789">IF(AA$8="",0,IF(AA$1=1,SUMIFS(1152:1152,$1:$1,"&gt;="&amp;1,$1:$1,"&lt;="&amp;INT($T1154/30))+($T1154/30-INT($T1154/30))*SUMIFS(1152:1152,$1:$1,INT($T1154/30)+1),0)+($T1154/30-INT($T1154/30))*SUMIFS(1152:1152,$1:$1,AA$1+INT($T1154/30)+1)+(INT($T1154/30)+1-$T1154/30)*SUMIFS(1152:1152,$1:$1,AA$1+INT($T1154/30)))</f>
        <v>0</v>
      </c>
      <c r="AB1156" s="99">
        <f t="shared" si="2789"/>
        <v>0</v>
      </c>
      <c r="AC1156" s="99">
        <f t="shared" si="2789"/>
        <v>0</v>
      </c>
      <c r="AD1156" s="99">
        <f t="shared" si="2789"/>
        <v>0</v>
      </c>
      <c r="AE1156" s="99">
        <f t="shared" si="2789"/>
        <v>0</v>
      </c>
      <c r="AF1156" s="99">
        <f t="shared" si="2789"/>
        <v>0</v>
      </c>
      <c r="AG1156" s="99">
        <f t="shared" si="2789"/>
        <v>0</v>
      </c>
      <c r="AH1156" s="99">
        <f t="shared" si="2789"/>
        <v>0</v>
      </c>
      <c r="AI1156" s="99">
        <f t="shared" si="2789"/>
        <v>0</v>
      </c>
      <c r="AJ1156" s="99">
        <f t="shared" si="2789"/>
        <v>0</v>
      </c>
      <c r="AK1156" s="99">
        <f t="shared" si="2789"/>
        <v>0</v>
      </c>
      <c r="AL1156" s="99">
        <f t="shared" si="2789"/>
        <v>0</v>
      </c>
      <c r="AM1156" s="99">
        <f t="shared" si="2789"/>
        <v>0</v>
      </c>
      <c r="AN1156" s="99">
        <f t="shared" si="2789"/>
        <v>0</v>
      </c>
      <c r="AO1156" s="99">
        <f t="shared" si="2789"/>
        <v>0</v>
      </c>
      <c r="AP1156" s="99">
        <f t="shared" si="2789"/>
        <v>0</v>
      </c>
      <c r="AQ1156" s="99">
        <f t="shared" si="2789"/>
        <v>0</v>
      </c>
      <c r="AR1156" s="99">
        <f t="shared" si="2789"/>
        <v>0</v>
      </c>
      <c r="AS1156" s="99">
        <f t="shared" si="2789"/>
        <v>0</v>
      </c>
      <c r="AT1156" s="99">
        <f t="shared" si="2789"/>
        <v>0</v>
      </c>
      <c r="AU1156" s="99">
        <f t="shared" si="2789"/>
        <v>0</v>
      </c>
      <c r="AV1156" s="99">
        <f t="shared" si="2789"/>
        <v>0</v>
      </c>
      <c r="AW1156" s="99">
        <f t="shared" si="2789"/>
        <v>0</v>
      </c>
      <c r="AX1156" s="99">
        <f t="shared" si="2789"/>
        <v>0</v>
      </c>
      <c r="AY1156" s="99">
        <f t="shared" si="2789"/>
        <v>0</v>
      </c>
      <c r="AZ1156" s="99">
        <f t="shared" si="2789"/>
        <v>0</v>
      </c>
      <c r="BA1156" s="99">
        <f t="shared" si="2789"/>
        <v>0</v>
      </c>
      <c r="BB1156" s="99">
        <f t="shared" si="2789"/>
        <v>0</v>
      </c>
      <c r="BC1156" s="99">
        <f t="shared" si="2789"/>
        <v>0</v>
      </c>
      <c r="BD1156" s="99">
        <f t="shared" si="2789"/>
        <v>0</v>
      </c>
      <c r="BE1156" s="99">
        <f t="shared" si="2789"/>
        <v>0</v>
      </c>
      <c r="BF1156" s="99">
        <f t="shared" si="2789"/>
        <v>0</v>
      </c>
      <c r="BG1156" s="99">
        <f t="shared" ref="BG1156:CL1156" si="2790">IF(BG$8="",0,IF(BG$1=1,SUMIFS(1152:1152,$1:$1,"&gt;="&amp;1,$1:$1,"&lt;="&amp;INT($T1154/30))+($T1154/30-INT($T1154/30))*SUMIFS(1152:1152,$1:$1,INT($T1154/30)+1),0)+($T1154/30-INT($T1154/30))*SUMIFS(1152:1152,$1:$1,BG$1+INT($T1154/30)+1)+(INT($T1154/30)+1-$T1154/30)*SUMIFS(1152:1152,$1:$1,BG$1+INT($T1154/30)))</f>
        <v>0</v>
      </c>
      <c r="BH1156" s="99">
        <f t="shared" si="2790"/>
        <v>0</v>
      </c>
      <c r="BI1156" s="99">
        <f t="shared" si="2790"/>
        <v>0</v>
      </c>
      <c r="BJ1156" s="99">
        <f t="shared" si="2790"/>
        <v>0</v>
      </c>
      <c r="BK1156" s="99">
        <f t="shared" si="2790"/>
        <v>0</v>
      </c>
      <c r="BL1156" s="99">
        <f t="shared" si="2790"/>
        <v>0</v>
      </c>
      <c r="BM1156" s="99">
        <f t="shared" si="2790"/>
        <v>0</v>
      </c>
      <c r="BN1156" s="99">
        <f t="shared" si="2790"/>
        <v>0</v>
      </c>
      <c r="BO1156" s="99">
        <f t="shared" si="2790"/>
        <v>0</v>
      </c>
      <c r="BP1156" s="99">
        <f t="shared" si="2790"/>
        <v>0</v>
      </c>
      <c r="BQ1156" s="99">
        <f t="shared" si="2790"/>
        <v>0</v>
      </c>
      <c r="BR1156" s="99">
        <f t="shared" si="2790"/>
        <v>0</v>
      </c>
      <c r="BS1156" s="99">
        <f t="shared" si="2790"/>
        <v>0</v>
      </c>
      <c r="BT1156" s="99">
        <f t="shared" si="2790"/>
        <v>0</v>
      </c>
      <c r="BU1156" s="99">
        <f t="shared" si="2790"/>
        <v>0</v>
      </c>
      <c r="BV1156" s="99">
        <f t="shared" si="2790"/>
        <v>0</v>
      </c>
      <c r="BW1156" s="99">
        <f t="shared" si="2790"/>
        <v>0</v>
      </c>
      <c r="BX1156" s="99">
        <f t="shared" si="2790"/>
        <v>0</v>
      </c>
      <c r="BY1156" s="99">
        <f t="shared" si="2790"/>
        <v>0</v>
      </c>
      <c r="BZ1156" s="99">
        <f t="shared" si="2790"/>
        <v>0</v>
      </c>
      <c r="CA1156" s="99">
        <f t="shared" si="2790"/>
        <v>0</v>
      </c>
      <c r="CB1156" s="99">
        <f t="shared" si="2790"/>
        <v>0</v>
      </c>
      <c r="CC1156" s="99">
        <f t="shared" si="2790"/>
        <v>0</v>
      </c>
      <c r="CD1156" s="99">
        <f t="shared" si="2790"/>
        <v>0</v>
      </c>
      <c r="CE1156" s="99">
        <f t="shared" si="2790"/>
        <v>0</v>
      </c>
      <c r="CF1156" s="99">
        <f t="shared" si="2790"/>
        <v>0</v>
      </c>
      <c r="CG1156" s="99">
        <f t="shared" si="2790"/>
        <v>0</v>
      </c>
      <c r="CH1156" s="99">
        <f t="shared" si="2790"/>
        <v>0</v>
      </c>
      <c r="CI1156" s="99">
        <f t="shared" si="2790"/>
        <v>0</v>
      </c>
      <c r="CJ1156" s="99">
        <f t="shared" si="2790"/>
        <v>0</v>
      </c>
      <c r="CK1156" s="99">
        <f t="shared" si="2790"/>
        <v>0</v>
      </c>
      <c r="CL1156" s="99">
        <f t="shared" si="2790"/>
        <v>0</v>
      </c>
      <c r="CM1156" s="99">
        <f t="shared" ref="CM1156:DT1156" si="2791">IF(CM$8="",0,IF(CM$1=1,SUMIFS(1152:1152,$1:$1,"&gt;="&amp;1,$1:$1,"&lt;="&amp;INT($T1154/30))+($T1154/30-INT($T1154/30))*SUMIFS(1152:1152,$1:$1,INT($T1154/30)+1),0)+($T1154/30-INT($T1154/30))*SUMIFS(1152:1152,$1:$1,CM$1+INT($T1154/30)+1)+(INT($T1154/30)+1-$T1154/30)*SUMIFS(1152:1152,$1:$1,CM$1+INT($T1154/30)))</f>
        <v>0</v>
      </c>
      <c r="CN1156" s="99">
        <f t="shared" si="2791"/>
        <v>0</v>
      </c>
      <c r="CO1156" s="99">
        <f t="shared" si="2791"/>
        <v>0</v>
      </c>
      <c r="CP1156" s="99">
        <f t="shared" si="2791"/>
        <v>0</v>
      </c>
      <c r="CQ1156" s="99">
        <f t="shared" si="2791"/>
        <v>0</v>
      </c>
      <c r="CR1156" s="99">
        <f t="shared" si="2791"/>
        <v>0</v>
      </c>
      <c r="CS1156" s="99">
        <f t="shared" si="2791"/>
        <v>0</v>
      </c>
      <c r="CT1156" s="99">
        <f t="shared" si="2791"/>
        <v>0</v>
      </c>
      <c r="CU1156" s="99">
        <f t="shared" si="2791"/>
        <v>0</v>
      </c>
      <c r="CV1156" s="99">
        <f t="shared" si="2791"/>
        <v>0</v>
      </c>
      <c r="CW1156" s="99">
        <f t="shared" si="2791"/>
        <v>0</v>
      </c>
      <c r="CX1156" s="99">
        <f t="shared" si="2791"/>
        <v>0</v>
      </c>
      <c r="CY1156" s="99">
        <f t="shared" si="2791"/>
        <v>0</v>
      </c>
      <c r="CZ1156" s="99">
        <f t="shared" si="2791"/>
        <v>0</v>
      </c>
      <c r="DA1156" s="99">
        <f t="shared" si="2791"/>
        <v>0</v>
      </c>
      <c r="DB1156" s="99">
        <f t="shared" si="2791"/>
        <v>0</v>
      </c>
      <c r="DC1156" s="99">
        <f t="shared" si="2791"/>
        <v>0</v>
      </c>
      <c r="DD1156" s="99">
        <f t="shared" si="2791"/>
        <v>0</v>
      </c>
      <c r="DE1156" s="99">
        <f t="shared" si="2791"/>
        <v>0</v>
      </c>
      <c r="DF1156" s="99">
        <f t="shared" si="2791"/>
        <v>0</v>
      </c>
      <c r="DG1156" s="99">
        <f t="shared" si="2791"/>
        <v>0</v>
      </c>
      <c r="DH1156" s="99">
        <f t="shared" si="2791"/>
        <v>0</v>
      </c>
      <c r="DI1156" s="99">
        <f t="shared" si="2791"/>
        <v>0</v>
      </c>
      <c r="DJ1156" s="99">
        <f t="shared" si="2791"/>
        <v>0</v>
      </c>
      <c r="DK1156" s="99">
        <f t="shared" si="2791"/>
        <v>0</v>
      </c>
      <c r="DL1156" s="99">
        <f t="shared" si="2791"/>
        <v>0</v>
      </c>
      <c r="DM1156" s="99">
        <f t="shared" si="2791"/>
        <v>0</v>
      </c>
      <c r="DN1156" s="99">
        <f t="shared" si="2791"/>
        <v>0</v>
      </c>
      <c r="DO1156" s="99">
        <f t="shared" si="2791"/>
        <v>0</v>
      </c>
      <c r="DP1156" s="99">
        <f t="shared" si="2791"/>
        <v>0</v>
      </c>
      <c r="DQ1156" s="99">
        <f t="shared" si="2791"/>
        <v>0</v>
      </c>
      <c r="DR1156" s="99">
        <f t="shared" si="2791"/>
        <v>0</v>
      </c>
      <c r="DS1156" s="99">
        <f t="shared" si="2791"/>
        <v>0</v>
      </c>
      <c r="DT1156" s="99">
        <f t="shared" si="2791"/>
        <v>0</v>
      </c>
      <c r="DU1156" s="3"/>
      <c r="DV1156" s="3"/>
    </row>
    <row r="1157" spans="1:126" ht="4.2" customHeight="1">
      <c r="A1157" s="1"/>
      <c r="B1157" s="1"/>
      <c r="C1157" s="1"/>
      <c r="D1157" s="1"/>
      <c r="E1157" s="261"/>
      <c r="F1157" s="47"/>
      <c r="G1157" s="229"/>
      <c r="H1157" s="1"/>
      <c r="I1157" s="1"/>
      <c r="J1157" s="1"/>
      <c r="K1157" s="1"/>
      <c r="L1157" s="1"/>
      <c r="M1157" s="169"/>
      <c r="N1157" s="412"/>
      <c r="O1157" s="1"/>
      <c r="P1157" s="5"/>
      <c r="Q1157" s="1"/>
      <c r="R1157" s="1"/>
      <c r="S1157" s="5"/>
      <c r="T1157" s="7"/>
      <c r="U1157" s="23"/>
      <c r="V1157" s="1"/>
      <c r="W1157" s="11"/>
      <c r="X1157" s="10"/>
      <c r="Y1157" s="45"/>
      <c r="Z1157" s="92"/>
      <c r="AA1157" s="93"/>
      <c r="AB1157" s="93"/>
      <c r="AC1157" s="93"/>
      <c r="AD1157" s="93"/>
      <c r="AE1157" s="93"/>
      <c r="AF1157" s="93"/>
      <c r="AG1157" s="93"/>
      <c r="AH1157" s="93"/>
      <c r="AI1157" s="93"/>
      <c r="AJ1157" s="93"/>
      <c r="AK1157" s="93"/>
      <c r="AL1157" s="93"/>
      <c r="AM1157" s="93"/>
      <c r="AN1157" s="93"/>
      <c r="AO1157" s="93"/>
      <c r="AP1157" s="93"/>
      <c r="AQ1157" s="93"/>
      <c r="AR1157" s="93"/>
      <c r="AS1157" s="93"/>
      <c r="AT1157" s="93"/>
      <c r="AU1157" s="93"/>
      <c r="AV1157" s="93"/>
      <c r="AW1157" s="93"/>
      <c r="AX1157" s="93"/>
      <c r="AY1157" s="93"/>
      <c r="AZ1157" s="93"/>
      <c r="BA1157" s="93"/>
      <c r="BB1157" s="93"/>
      <c r="BC1157" s="93"/>
      <c r="BD1157" s="93"/>
      <c r="BE1157" s="93"/>
      <c r="BF1157" s="93"/>
      <c r="BG1157" s="93"/>
      <c r="BH1157" s="93"/>
      <c r="BI1157" s="93"/>
      <c r="BJ1157" s="93"/>
      <c r="BK1157" s="93"/>
      <c r="BL1157" s="93"/>
      <c r="BM1157" s="93"/>
      <c r="BN1157" s="93"/>
      <c r="BO1157" s="93"/>
      <c r="BP1157" s="93"/>
      <c r="BQ1157" s="93"/>
      <c r="BR1157" s="93"/>
      <c r="BS1157" s="93"/>
      <c r="BT1157" s="93"/>
      <c r="BU1157" s="93"/>
      <c r="BV1157" s="93"/>
      <c r="BW1157" s="93"/>
      <c r="BX1157" s="93"/>
      <c r="BY1157" s="93"/>
      <c r="BZ1157" s="93"/>
      <c r="CA1157" s="93"/>
      <c r="CB1157" s="93"/>
      <c r="CC1157" s="93"/>
      <c r="CD1157" s="93"/>
      <c r="CE1157" s="93"/>
      <c r="CF1157" s="93"/>
      <c r="CG1157" s="93"/>
      <c r="CH1157" s="93"/>
      <c r="CI1157" s="93"/>
      <c r="CJ1157" s="93"/>
      <c r="CK1157" s="93"/>
      <c r="CL1157" s="93"/>
      <c r="CM1157" s="93"/>
      <c r="CN1157" s="93"/>
      <c r="CO1157" s="93"/>
      <c r="CP1157" s="93"/>
      <c r="CQ1157" s="93"/>
      <c r="CR1157" s="93"/>
      <c r="CS1157" s="93"/>
      <c r="CT1157" s="93"/>
      <c r="CU1157" s="93"/>
      <c r="CV1157" s="93"/>
      <c r="CW1157" s="93"/>
      <c r="CX1157" s="93"/>
      <c r="CY1157" s="93"/>
      <c r="CZ1157" s="93"/>
      <c r="DA1157" s="93"/>
      <c r="DB1157" s="93"/>
      <c r="DC1157" s="93"/>
      <c r="DD1157" s="93"/>
      <c r="DE1157" s="93"/>
      <c r="DF1157" s="93"/>
      <c r="DG1157" s="93"/>
      <c r="DH1157" s="93"/>
      <c r="DI1157" s="93"/>
      <c r="DJ1157" s="93"/>
      <c r="DK1157" s="93"/>
      <c r="DL1157" s="93"/>
      <c r="DM1157" s="93"/>
      <c r="DN1157" s="93"/>
      <c r="DO1157" s="93"/>
      <c r="DP1157" s="93"/>
      <c r="DQ1157" s="93"/>
      <c r="DR1157" s="93"/>
      <c r="DS1157" s="93"/>
      <c r="DT1157" s="93"/>
      <c r="DU1157" s="1"/>
      <c r="DV1157" s="1"/>
    </row>
    <row r="1158" spans="1:126" s="22" customFormat="1">
      <c r="A1158" s="18"/>
      <c r="B1158" s="242"/>
      <c r="C1158" s="18"/>
      <c r="D1158" s="196"/>
      <c r="E1158" s="267"/>
      <c r="F1158" s="51"/>
      <c r="G1158" s="230"/>
      <c r="H1158" s="18"/>
      <c r="I1158" s="18" t="str">
        <f>справочники!$J$6</f>
        <v>вид платежа</v>
      </c>
      <c r="J1158" s="18"/>
      <c r="K1158" s="18"/>
      <c r="L1158" s="18"/>
      <c r="M1158" s="19"/>
      <c r="N1158" s="196"/>
      <c r="O1158" s="18"/>
      <c r="P1158" s="19"/>
      <c r="Q1158" s="18" t="s">
        <v>12</v>
      </c>
      <c r="R1158" s="18"/>
      <c r="S1158" s="19" t="s">
        <v>6</v>
      </c>
      <c r="T1158" s="413" t="s">
        <v>201</v>
      </c>
      <c r="U1158" s="25" t="s">
        <v>7</v>
      </c>
      <c r="V1158" s="18"/>
      <c r="W1158" s="20"/>
      <c r="X1158" s="21"/>
      <c r="Y1158" s="46"/>
      <c r="Z1158" s="95"/>
      <c r="AA1158" s="96"/>
      <c r="AB1158" s="96"/>
      <c r="AC1158" s="96"/>
      <c r="AD1158" s="96"/>
      <c r="AE1158" s="96"/>
      <c r="AF1158" s="96"/>
      <c r="AG1158" s="96"/>
      <c r="AH1158" s="96"/>
      <c r="AI1158" s="96"/>
      <c r="AJ1158" s="96"/>
      <c r="AK1158" s="96"/>
      <c r="AL1158" s="96"/>
      <c r="AM1158" s="96"/>
      <c r="AN1158" s="96"/>
      <c r="AO1158" s="96"/>
      <c r="AP1158" s="96"/>
      <c r="AQ1158" s="96"/>
      <c r="AR1158" s="96"/>
      <c r="AS1158" s="96"/>
      <c r="AT1158" s="96"/>
      <c r="AU1158" s="96"/>
      <c r="AV1158" s="96"/>
      <c r="AW1158" s="96"/>
      <c r="AX1158" s="96"/>
      <c r="AY1158" s="96"/>
      <c r="AZ1158" s="96"/>
      <c r="BA1158" s="96"/>
      <c r="BB1158" s="96"/>
      <c r="BC1158" s="96"/>
      <c r="BD1158" s="96"/>
      <c r="BE1158" s="96"/>
      <c r="BF1158" s="96"/>
      <c r="BG1158" s="96"/>
      <c r="BH1158" s="96"/>
      <c r="BI1158" s="96"/>
      <c r="BJ1158" s="96"/>
      <c r="BK1158" s="96"/>
      <c r="BL1158" s="96"/>
      <c r="BM1158" s="96"/>
      <c r="BN1158" s="96"/>
      <c r="BO1158" s="96"/>
      <c r="BP1158" s="96"/>
      <c r="BQ1158" s="96"/>
      <c r="BR1158" s="96"/>
      <c r="BS1158" s="96"/>
      <c r="BT1158" s="96"/>
      <c r="BU1158" s="96"/>
      <c r="BV1158" s="96"/>
      <c r="BW1158" s="96"/>
      <c r="BX1158" s="96"/>
      <c r="BY1158" s="96"/>
      <c r="BZ1158" s="96"/>
      <c r="CA1158" s="96"/>
      <c r="CB1158" s="96"/>
      <c r="CC1158" s="96"/>
      <c r="CD1158" s="96"/>
      <c r="CE1158" s="96"/>
      <c r="CF1158" s="96"/>
      <c r="CG1158" s="96"/>
      <c r="CH1158" s="96"/>
      <c r="CI1158" s="96"/>
      <c r="CJ1158" s="96"/>
      <c r="CK1158" s="96"/>
      <c r="CL1158" s="96"/>
      <c r="CM1158" s="96"/>
      <c r="CN1158" s="96"/>
      <c r="CO1158" s="96"/>
      <c r="CP1158" s="96"/>
      <c r="CQ1158" s="96"/>
      <c r="CR1158" s="96"/>
      <c r="CS1158" s="96"/>
      <c r="CT1158" s="96"/>
      <c r="CU1158" s="96"/>
      <c r="CV1158" s="96"/>
      <c r="CW1158" s="96"/>
      <c r="CX1158" s="96"/>
      <c r="CY1158" s="96"/>
      <c r="CZ1158" s="96"/>
      <c r="DA1158" s="96"/>
      <c r="DB1158" s="96"/>
      <c r="DC1158" s="96"/>
      <c r="DD1158" s="96"/>
      <c r="DE1158" s="96"/>
      <c r="DF1158" s="96"/>
      <c r="DG1158" s="96"/>
      <c r="DH1158" s="96"/>
      <c r="DI1158" s="96"/>
      <c r="DJ1158" s="96"/>
      <c r="DK1158" s="96"/>
      <c r="DL1158" s="96"/>
      <c r="DM1158" s="96"/>
      <c r="DN1158" s="96"/>
      <c r="DO1158" s="96"/>
      <c r="DP1158" s="96"/>
      <c r="DQ1158" s="96"/>
      <c r="DR1158" s="96"/>
      <c r="DS1158" s="96"/>
      <c r="DT1158" s="96"/>
      <c r="DU1158" s="18"/>
      <c r="DV1158" s="18"/>
    </row>
    <row r="1159" spans="1:126" ht="4.2" customHeight="1">
      <c r="A1159" s="1"/>
      <c r="B1159" s="1"/>
      <c r="C1159" s="1"/>
      <c r="D1159" s="1"/>
      <c r="E1159" s="261"/>
      <c r="F1159" s="47"/>
      <c r="G1159" s="229"/>
      <c r="H1159" s="1"/>
      <c r="I1159" s="1"/>
      <c r="J1159" s="1"/>
      <c r="K1159" s="1"/>
      <c r="L1159" s="1"/>
      <c r="M1159" s="5"/>
      <c r="N1159" s="18"/>
      <c r="O1159" s="1"/>
      <c r="P1159" s="5"/>
      <c r="Q1159" s="1"/>
      <c r="R1159" s="1"/>
      <c r="S1159" s="5"/>
      <c r="T1159" s="7"/>
      <c r="U1159" s="23"/>
      <c r="V1159" s="1"/>
      <c r="W1159" s="11"/>
      <c r="X1159" s="10"/>
      <c r="Y1159" s="45"/>
      <c r="Z1159" s="92"/>
      <c r="AA1159" s="93"/>
      <c r="AB1159" s="93"/>
      <c r="AC1159" s="93"/>
      <c r="AD1159" s="93"/>
      <c r="AE1159" s="93"/>
      <c r="AF1159" s="93"/>
      <c r="AG1159" s="93"/>
      <c r="AH1159" s="93"/>
      <c r="AI1159" s="93"/>
      <c r="AJ1159" s="93"/>
      <c r="AK1159" s="93"/>
      <c r="AL1159" s="93"/>
      <c r="AM1159" s="93"/>
      <c r="AN1159" s="93"/>
      <c r="AO1159" s="93"/>
      <c r="AP1159" s="93"/>
      <c r="AQ1159" s="93"/>
      <c r="AR1159" s="93"/>
      <c r="AS1159" s="93"/>
      <c r="AT1159" s="93"/>
      <c r="AU1159" s="93"/>
      <c r="AV1159" s="93"/>
      <c r="AW1159" s="93"/>
      <c r="AX1159" s="93"/>
      <c r="AY1159" s="93"/>
      <c r="AZ1159" s="93"/>
      <c r="BA1159" s="93"/>
      <c r="BB1159" s="93"/>
      <c r="BC1159" s="93"/>
      <c r="BD1159" s="93"/>
      <c r="BE1159" s="93"/>
      <c r="BF1159" s="93"/>
      <c r="BG1159" s="93"/>
      <c r="BH1159" s="93"/>
      <c r="BI1159" s="93"/>
      <c r="BJ1159" s="93"/>
      <c r="BK1159" s="93"/>
      <c r="BL1159" s="93"/>
      <c r="BM1159" s="93"/>
      <c r="BN1159" s="93"/>
      <c r="BO1159" s="93"/>
      <c r="BP1159" s="93"/>
      <c r="BQ1159" s="93"/>
      <c r="BR1159" s="93"/>
      <c r="BS1159" s="93"/>
      <c r="BT1159" s="93"/>
      <c r="BU1159" s="93"/>
      <c r="BV1159" s="93"/>
      <c r="BW1159" s="93"/>
      <c r="BX1159" s="93"/>
      <c r="BY1159" s="93"/>
      <c r="BZ1159" s="93"/>
      <c r="CA1159" s="93"/>
      <c r="CB1159" s="93"/>
      <c r="CC1159" s="93"/>
      <c r="CD1159" s="93"/>
      <c r="CE1159" s="93"/>
      <c r="CF1159" s="93"/>
      <c r="CG1159" s="93"/>
      <c r="CH1159" s="93"/>
      <c r="CI1159" s="93"/>
      <c r="CJ1159" s="93"/>
      <c r="CK1159" s="93"/>
      <c r="CL1159" s="93"/>
      <c r="CM1159" s="93"/>
      <c r="CN1159" s="93"/>
      <c r="CO1159" s="93"/>
      <c r="CP1159" s="93"/>
      <c r="CQ1159" s="93"/>
      <c r="CR1159" s="93"/>
      <c r="CS1159" s="93"/>
      <c r="CT1159" s="93"/>
      <c r="CU1159" s="93"/>
      <c r="CV1159" s="93"/>
      <c r="CW1159" s="93"/>
      <c r="CX1159" s="93"/>
      <c r="CY1159" s="93"/>
      <c r="CZ1159" s="93"/>
      <c r="DA1159" s="93"/>
      <c r="DB1159" s="93"/>
      <c r="DC1159" s="93"/>
      <c r="DD1159" s="93"/>
      <c r="DE1159" s="93"/>
      <c r="DF1159" s="93"/>
      <c r="DG1159" s="93"/>
      <c r="DH1159" s="93"/>
      <c r="DI1159" s="93"/>
      <c r="DJ1159" s="93"/>
      <c r="DK1159" s="93"/>
      <c r="DL1159" s="93"/>
      <c r="DM1159" s="93"/>
      <c r="DN1159" s="93"/>
      <c r="DO1159" s="93"/>
      <c r="DP1159" s="93"/>
      <c r="DQ1159" s="93"/>
      <c r="DR1159" s="93"/>
      <c r="DS1159" s="93"/>
      <c r="DT1159" s="93"/>
      <c r="DU1159" s="1"/>
      <c r="DV1159" s="1"/>
    </row>
    <row r="1160" spans="1:126" s="22" customFormat="1">
      <c r="A1160" s="18"/>
      <c r="B1160" s="196"/>
      <c r="C1160" s="18"/>
      <c r="D1160" s="18"/>
      <c r="E1160" s="267"/>
      <c r="F1160" s="51"/>
      <c r="G1160" s="230" t="s">
        <v>6</v>
      </c>
      <c r="H1160" s="18"/>
      <c r="I1160" s="18" t="s">
        <v>204</v>
      </c>
      <c r="J1160" s="18"/>
      <c r="K1160" s="18"/>
      <c r="L1160" s="18"/>
      <c r="M1160" s="19"/>
      <c r="N1160" s="196"/>
      <c r="O1160" s="18"/>
      <c r="P1160" s="19"/>
      <c r="Q1160" s="18" t="s">
        <v>69</v>
      </c>
      <c r="R1160" s="18"/>
      <c r="S1160" s="19" t="s">
        <v>6</v>
      </c>
      <c r="T1160" s="205"/>
      <c r="U1160" s="25" t="s">
        <v>7</v>
      </c>
      <c r="V1160" s="18"/>
      <c r="W1160" s="20"/>
      <c r="X1160" s="21"/>
      <c r="Y1160" s="46"/>
      <c r="Z1160" s="95"/>
      <c r="AA1160" s="96"/>
      <c r="AB1160" s="96"/>
      <c r="AC1160" s="96"/>
      <c r="AD1160" s="96"/>
      <c r="AE1160" s="96"/>
      <c r="AF1160" s="96"/>
      <c r="AG1160" s="96"/>
      <c r="AH1160" s="96"/>
      <c r="AI1160" s="96"/>
      <c r="AJ1160" s="96"/>
      <c r="AK1160" s="96"/>
      <c r="AL1160" s="96"/>
      <c r="AM1160" s="96"/>
      <c r="AN1160" s="96"/>
      <c r="AO1160" s="96"/>
      <c r="AP1160" s="96"/>
      <c r="AQ1160" s="96"/>
      <c r="AR1160" s="96"/>
      <c r="AS1160" s="96"/>
      <c r="AT1160" s="96"/>
      <c r="AU1160" s="96"/>
      <c r="AV1160" s="96"/>
      <c r="AW1160" s="96"/>
      <c r="AX1160" s="96"/>
      <c r="AY1160" s="96"/>
      <c r="AZ1160" s="96"/>
      <c r="BA1160" s="96"/>
      <c r="BB1160" s="96"/>
      <c r="BC1160" s="96"/>
      <c r="BD1160" s="96"/>
      <c r="BE1160" s="96"/>
      <c r="BF1160" s="96"/>
      <c r="BG1160" s="96"/>
      <c r="BH1160" s="96"/>
      <c r="BI1160" s="96"/>
      <c r="BJ1160" s="96"/>
      <c r="BK1160" s="96"/>
      <c r="BL1160" s="96"/>
      <c r="BM1160" s="96"/>
      <c r="BN1160" s="96"/>
      <c r="BO1160" s="96"/>
      <c r="BP1160" s="96"/>
      <c r="BQ1160" s="96"/>
      <c r="BR1160" s="96"/>
      <c r="BS1160" s="96"/>
      <c r="BT1160" s="96"/>
      <c r="BU1160" s="96"/>
      <c r="BV1160" s="96"/>
      <c r="BW1160" s="96"/>
      <c r="BX1160" s="96"/>
      <c r="BY1160" s="96"/>
      <c r="BZ1160" s="96"/>
      <c r="CA1160" s="96"/>
      <c r="CB1160" s="96"/>
      <c r="CC1160" s="96"/>
      <c r="CD1160" s="96"/>
      <c r="CE1160" s="96"/>
      <c r="CF1160" s="96"/>
      <c r="CG1160" s="96"/>
      <c r="CH1160" s="96"/>
      <c r="CI1160" s="96"/>
      <c r="CJ1160" s="96"/>
      <c r="CK1160" s="96"/>
      <c r="CL1160" s="96"/>
      <c r="CM1160" s="96"/>
      <c r="CN1160" s="96"/>
      <c r="CO1160" s="96"/>
      <c r="CP1160" s="96"/>
      <c r="CQ1160" s="96"/>
      <c r="CR1160" s="96"/>
      <c r="CS1160" s="96"/>
      <c r="CT1160" s="96"/>
      <c r="CU1160" s="96"/>
      <c r="CV1160" s="96"/>
      <c r="CW1160" s="96"/>
      <c r="CX1160" s="96"/>
      <c r="CY1160" s="96"/>
      <c r="CZ1160" s="96"/>
      <c r="DA1160" s="96"/>
      <c r="DB1160" s="96"/>
      <c r="DC1160" s="96"/>
      <c r="DD1160" s="96"/>
      <c r="DE1160" s="96"/>
      <c r="DF1160" s="96"/>
      <c r="DG1160" s="96"/>
      <c r="DH1160" s="96"/>
      <c r="DI1160" s="96"/>
      <c r="DJ1160" s="96"/>
      <c r="DK1160" s="96"/>
      <c r="DL1160" s="96"/>
      <c r="DM1160" s="96"/>
      <c r="DN1160" s="96"/>
      <c r="DO1160" s="96"/>
      <c r="DP1160" s="96"/>
      <c r="DQ1160" s="96"/>
      <c r="DR1160" s="96"/>
      <c r="DS1160" s="96"/>
      <c r="DT1160" s="96"/>
      <c r="DU1160" s="18"/>
      <c r="DV1160" s="18"/>
    </row>
    <row r="1161" spans="1:126" ht="4.2" customHeight="1">
      <c r="A1161" s="1"/>
      <c r="B1161" s="1"/>
      <c r="C1161" s="1"/>
      <c r="D1161" s="1"/>
      <c r="E1161" s="261"/>
      <c r="F1161" s="47"/>
      <c r="G1161" s="229"/>
      <c r="H1161" s="1"/>
      <c r="I1161" s="1"/>
      <c r="J1161" s="1"/>
      <c r="K1161" s="1"/>
      <c r="L1161" s="1"/>
      <c r="M1161" s="5"/>
      <c r="N1161" s="1"/>
      <c r="O1161" s="1"/>
      <c r="P1161" s="5"/>
      <c r="Q1161" s="1"/>
      <c r="R1161" s="1"/>
      <c r="S1161" s="5"/>
      <c r="T1161" s="7"/>
      <c r="U1161" s="23"/>
      <c r="V1161" s="1"/>
      <c r="W1161" s="11"/>
      <c r="X1161" s="10"/>
      <c r="Y1161" s="45"/>
      <c r="Z1161" s="92"/>
      <c r="AA1161" s="93"/>
      <c r="AB1161" s="93"/>
      <c r="AC1161" s="93"/>
      <c r="AD1161" s="93"/>
      <c r="AE1161" s="93"/>
      <c r="AF1161" s="93"/>
      <c r="AG1161" s="93"/>
      <c r="AH1161" s="93"/>
      <c r="AI1161" s="93"/>
      <c r="AJ1161" s="93"/>
      <c r="AK1161" s="93"/>
      <c r="AL1161" s="93"/>
      <c r="AM1161" s="93"/>
      <c r="AN1161" s="93"/>
      <c r="AO1161" s="93"/>
      <c r="AP1161" s="93"/>
      <c r="AQ1161" s="93"/>
      <c r="AR1161" s="93"/>
      <c r="AS1161" s="93"/>
      <c r="AT1161" s="93"/>
      <c r="AU1161" s="93"/>
      <c r="AV1161" s="93"/>
      <c r="AW1161" s="93"/>
      <c r="AX1161" s="93"/>
      <c r="AY1161" s="93"/>
      <c r="AZ1161" s="93"/>
      <c r="BA1161" s="93"/>
      <c r="BB1161" s="93"/>
      <c r="BC1161" s="93"/>
      <c r="BD1161" s="93"/>
      <c r="BE1161" s="93"/>
      <c r="BF1161" s="93"/>
      <c r="BG1161" s="93"/>
      <c r="BH1161" s="93"/>
      <c r="BI1161" s="93"/>
      <c r="BJ1161" s="93"/>
      <c r="BK1161" s="93"/>
      <c r="BL1161" s="93"/>
      <c r="BM1161" s="93"/>
      <c r="BN1161" s="93"/>
      <c r="BO1161" s="93"/>
      <c r="BP1161" s="93"/>
      <c r="BQ1161" s="93"/>
      <c r="BR1161" s="93"/>
      <c r="BS1161" s="93"/>
      <c r="BT1161" s="93"/>
      <c r="BU1161" s="93"/>
      <c r="BV1161" s="93"/>
      <c r="BW1161" s="93"/>
      <c r="BX1161" s="93"/>
      <c r="BY1161" s="93"/>
      <c r="BZ1161" s="93"/>
      <c r="CA1161" s="93"/>
      <c r="CB1161" s="93"/>
      <c r="CC1161" s="93"/>
      <c r="CD1161" s="93"/>
      <c r="CE1161" s="93"/>
      <c r="CF1161" s="93"/>
      <c r="CG1161" s="93"/>
      <c r="CH1161" s="93"/>
      <c r="CI1161" s="93"/>
      <c r="CJ1161" s="93"/>
      <c r="CK1161" s="93"/>
      <c r="CL1161" s="93"/>
      <c r="CM1161" s="93"/>
      <c r="CN1161" s="93"/>
      <c r="CO1161" s="93"/>
      <c r="CP1161" s="93"/>
      <c r="CQ1161" s="93"/>
      <c r="CR1161" s="93"/>
      <c r="CS1161" s="93"/>
      <c r="CT1161" s="93"/>
      <c r="CU1161" s="93"/>
      <c r="CV1161" s="93"/>
      <c r="CW1161" s="93"/>
      <c r="CX1161" s="93"/>
      <c r="CY1161" s="93"/>
      <c r="CZ1161" s="93"/>
      <c r="DA1161" s="93"/>
      <c r="DB1161" s="93"/>
      <c r="DC1161" s="93"/>
      <c r="DD1161" s="93"/>
      <c r="DE1161" s="93"/>
      <c r="DF1161" s="93"/>
      <c r="DG1161" s="93"/>
      <c r="DH1161" s="93"/>
      <c r="DI1161" s="93"/>
      <c r="DJ1161" s="93"/>
      <c r="DK1161" s="93"/>
      <c r="DL1161" s="93"/>
      <c r="DM1161" s="93"/>
      <c r="DN1161" s="93"/>
      <c r="DO1161" s="93"/>
      <c r="DP1161" s="93"/>
      <c r="DQ1161" s="93"/>
      <c r="DR1161" s="93"/>
      <c r="DS1161" s="93"/>
      <c r="DT1161" s="93"/>
      <c r="DU1161" s="1"/>
      <c r="DV1161" s="1"/>
    </row>
    <row r="1162" spans="1:126" s="4" customFormat="1">
      <c r="A1162" s="3"/>
      <c r="B1162" s="257" t="s">
        <v>130</v>
      </c>
      <c r="C1162" s="3"/>
      <c r="D1162" s="3"/>
      <c r="E1162" s="9" t="s">
        <v>26</v>
      </c>
      <c r="F1162" s="50"/>
      <c r="G1162" s="230"/>
      <c r="H1162" s="12" t="str">
        <f>B1162&amp;N1144</f>
        <v xml:space="preserve">Оплата - </v>
      </c>
      <c r="I1162" s="12"/>
      <c r="J1162" s="3"/>
      <c r="K1162" s="3"/>
      <c r="L1162" s="3"/>
      <c r="M1162" s="5"/>
      <c r="N1162" s="35" t="str">
        <f>Главная!$Y$8</f>
        <v>итого</v>
      </c>
      <c r="O1162" s="35"/>
      <c r="P1162" s="5"/>
      <c r="Q1162" s="35" t="s">
        <v>25</v>
      </c>
      <c r="R1162" s="35"/>
      <c r="S1162" s="35"/>
      <c r="T1162" s="35"/>
      <c r="U1162" s="35"/>
      <c r="V1162" s="35"/>
      <c r="W1162" s="37">
        <f>SUM($Y1162:$DU1162)</f>
        <v>0</v>
      </c>
      <c r="X1162" s="37"/>
      <c r="Y1162" s="45"/>
      <c r="Z1162" s="98"/>
      <c r="AA1162" s="99">
        <f>IF(AA$8="",0,IF($T1158=справочники!$J$9,IF(SUM($Z1162:Z1162)&lt;SUM($Z1156:AA1156),SUMIFS(1156:1156,$1:$1,"&gt;="&amp;AA$1,$1:$1,"&lt;="&amp;AA$1+IF(OR($T1160=0,$T1160=""),1,$T1160)-1),0),IF($T1158=справочники!$J$10,IF(INT(AA$1/IF(OR($T1160=0,$T1160=""),1,$T1160))=AA$1/IF(OR($T1160=0,$T1160=""),1,$T1160),SUMIFS(1156:1156,$1:$1,"&lt;="&amp;AA$1,$1:$1,"&gt;="&amp;AA$1-IF(OR($T1160=0,$T1160=""),1,$T1160)+1),0),AA1156)))</f>
        <v>0</v>
      </c>
      <c r="AB1162" s="99">
        <f>IF(AB$8="",0,IF($T1158=справочники!$J$9,IF(SUM($Z1162:AA1162)&lt;SUM($Z1156:AB1156),SUMIFS(1156:1156,$1:$1,"&gt;="&amp;AB$1,$1:$1,"&lt;="&amp;AB$1+IF(OR($T1160=0,$T1160=""),1,$T1160)-1),0),IF($T1158=справочники!$J$10,IF(INT(AB$1/IF(OR($T1160=0,$T1160=""),1,$T1160))=AB$1/IF(OR($T1160=0,$T1160=""),1,$T1160),SUMIFS(1156:1156,$1:$1,"&lt;="&amp;AB$1,$1:$1,"&gt;="&amp;AB$1-IF(OR($T1160=0,$T1160=""),1,$T1160)+1),0),AB1156)))</f>
        <v>0</v>
      </c>
      <c r="AC1162" s="99">
        <f>IF(AC$8="",0,IF($T1158=справочники!$J$9,IF(SUM($Z1162:AB1162)&lt;SUM($Z1156:AC1156),SUMIFS(1156:1156,$1:$1,"&gt;="&amp;AC$1,$1:$1,"&lt;="&amp;AC$1+IF(OR($T1160=0,$T1160=""),1,$T1160)-1),0),IF($T1158=справочники!$J$10,IF(INT(AC$1/IF(OR($T1160=0,$T1160=""),1,$T1160))=AC$1/IF(OR($T1160=0,$T1160=""),1,$T1160),SUMIFS(1156:1156,$1:$1,"&lt;="&amp;AC$1,$1:$1,"&gt;="&amp;AC$1-IF(OR($T1160=0,$T1160=""),1,$T1160)+1),0),AC1156)))</f>
        <v>0</v>
      </c>
      <c r="AD1162" s="99">
        <f>IF(AD$8="",0,IF($T1158=справочники!$J$9,IF(SUM($Z1162:AC1162)&lt;SUM($Z1156:AD1156),SUMIFS(1156:1156,$1:$1,"&gt;="&amp;AD$1,$1:$1,"&lt;="&amp;AD$1+IF(OR($T1160=0,$T1160=""),1,$T1160)-1),0),IF($T1158=справочники!$J$10,IF(INT(AD$1/IF(OR($T1160=0,$T1160=""),1,$T1160))=AD$1/IF(OR($T1160=0,$T1160=""),1,$T1160),SUMIFS(1156:1156,$1:$1,"&lt;="&amp;AD$1,$1:$1,"&gt;="&amp;AD$1-IF(OR($T1160=0,$T1160=""),1,$T1160)+1),0),AD1156)))</f>
        <v>0</v>
      </c>
      <c r="AE1162" s="99">
        <f>IF(AE$8="",0,IF($T1158=справочники!$J$9,IF(SUM($Z1162:AD1162)&lt;SUM($Z1156:AE1156),SUMIFS(1156:1156,$1:$1,"&gt;="&amp;AE$1,$1:$1,"&lt;="&amp;AE$1+IF(OR($T1160=0,$T1160=""),1,$T1160)-1),0),IF($T1158=справочники!$J$10,IF(INT(AE$1/IF(OR($T1160=0,$T1160=""),1,$T1160))=AE$1/IF(OR($T1160=0,$T1160=""),1,$T1160),SUMIFS(1156:1156,$1:$1,"&lt;="&amp;AE$1,$1:$1,"&gt;="&amp;AE$1-IF(OR($T1160=0,$T1160=""),1,$T1160)+1),0),AE1156)))</f>
        <v>0</v>
      </c>
      <c r="AF1162" s="99">
        <f>IF(AF$8="",0,IF($T1158=справочники!$J$9,IF(SUM($Z1162:AE1162)&lt;SUM($Z1156:AF1156),SUMIFS(1156:1156,$1:$1,"&gt;="&amp;AF$1,$1:$1,"&lt;="&amp;AF$1+IF(OR($T1160=0,$T1160=""),1,$T1160)-1),0),IF($T1158=справочники!$J$10,IF(INT(AF$1/IF(OR($T1160=0,$T1160=""),1,$T1160))=AF$1/IF(OR($T1160=0,$T1160=""),1,$T1160),SUMIFS(1156:1156,$1:$1,"&lt;="&amp;AF$1,$1:$1,"&gt;="&amp;AF$1-IF(OR($T1160=0,$T1160=""),1,$T1160)+1),0),AF1156)))</f>
        <v>0</v>
      </c>
      <c r="AG1162" s="99">
        <f>IF(AG$8="",0,IF($T1158=справочники!$J$9,IF(SUM($Z1162:AF1162)&lt;SUM($Z1156:AG1156),SUMIFS(1156:1156,$1:$1,"&gt;="&amp;AG$1,$1:$1,"&lt;="&amp;AG$1+IF(OR($T1160=0,$T1160=""),1,$T1160)-1),0),IF($T1158=справочники!$J$10,IF(INT(AG$1/IF(OR($T1160=0,$T1160=""),1,$T1160))=AG$1/IF(OR($T1160=0,$T1160=""),1,$T1160),SUMIFS(1156:1156,$1:$1,"&lt;="&amp;AG$1,$1:$1,"&gt;="&amp;AG$1-IF(OR($T1160=0,$T1160=""),1,$T1160)+1),0),AG1156)))</f>
        <v>0</v>
      </c>
      <c r="AH1162" s="99">
        <f>IF(AH$8="",0,IF($T1158=справочники!$J$9,IF(SUM($Z1162:AG1162)&lt;SUM($Z1156:AH1156),SUMIFS(1156:1156,$1:$1,"&gt;="&amp;AH$1,$1:$1,"&lt;="&amp;AH$1+IF(OR($T1160=0,$T1160=""),1,$T1160)-1),0),IF($T1158=справочники!$J$10,IF(INT(AH$1/IF(OR($T1160=0,$T1160=""),1,$T1160))=AH$1/IF(OR($T1160=0,$T1160=""),1,$T1160),SUMIFS(1156:1156,$1:$1,"&lt;="&amp;AH$1,$1:$1,"&gt;="&amp;AH$1-IF(OR($T1160=0,$T1160=""),1,$T1160)+1),0),AH1156)))</f>
        <v>0</v>
      </c>
      <c r="AI1162" s="99">
        <f>IF(AI$8="",0,IF($T1158=справочники!$J$9,IF(SUM($Z1162:AH1162)&lt;SUM($Z1156:AI1156),SUMIFS(1156:1156,$1:$1,"&gt;="&amp;AI$1,$1:$1,"&lt;="&amp;AI$1+IF(OR($T1160=0,$T1160=""),1,$T1160)-1),0),IF($T1158=справочники!$J$10,IF(INT(AI$1/IF(OR($T1160=0,$T1160=""),1,$T1160))=AI$1/IF(OR($T1160=0,$T1160=""),1,$T1160),SUMIFS(1156:1156,$1:$1,"&lt;="&amp;AI$1,$1:$1,"&gt;="&amp;AI$1-IF(OR($T1160=0,$T1160=""),1,$T1160)+1),0),AI1156)))</f>
        <v>0</v>
      </c>
      <c r="AJ1162" s="99">
        <f>IF(AJ$8="",0,IF($T1158=справочники!$J$9,IF(SUM($Z1162:AI1162)&lt;SUM($Z1156:AJ1156),SUMIFS(1156:1156,$1:$1,"&gt;="&amp;AJ$1,$1:$1,"&lt;="&amp;AJ$1+IF(OR($T1160=0,$T1160=""),1,$T1160)-1),0),IF($T1158=справочники!$J$10,IF(INT(AJ$1/IF(OR($T1160=0,$T1160=""),1,$T1160))=AJ$1/IF(OR($T1160=0,$T1160=""),1,$T1160),SUMIFS(1156:1156,$1:$1,"&lt;="&amp;AJ$1,$1:$1,"&gt;="&amp;AJ$1-IF(OR($T1160=0,$T1160=""),1,$T1160)+1),0),AJ1156)))</f>
        <v>0</v>
      </c>
      <c r="AK1162" s="99">
        <f>IF(AK$8="",0,IF($T1158=справочники!$J$9,IF(SUM($Z1162:AJ1162)&lt;SUM($Z1156:AK1156),SUMIFS(1156:1156,$1:$1,"&gt;="&amp;AK$1,$1:$1,"&lt;="&amp;AK$1+IF(OR($T1160=0,$T1160=""),1,$T1160)-1),0),IF($T1158=справочники!$J$10,IF(INT(AK$1/IF(OR($T1160=0,$T1160=""),1,$T1160))=AK$1/IF(OR($T1160=0,$T1160=""),1,$T1160),SUMIFS(1156:1156,$1:$1,"&lt;="&amp;AK$1,$1:$1,"&gt;="&amp;AK$1-IF(OR($T1160=0,$T1160=""),1,$T1160)+1),0),AK1156)))</f>
        <v>0</v>
      </c>
      <c r="AL1162" s="99">
        <f>IF(AL$8="",0,IF($T1158=справочники!$J$9,IF(SUM($Z1162:AK1162)&lt;SUM($Z1156:AL1156),SUMIFS(1156:1156,$1:$1,"&gt;="&amp;AL$1,$1:$1,"&lt;="&amp;AL$1+IF(OR($T1160=0,$T1160=""),1,$T1160)-1),0),IF($T1158=справочники!$J$10,IF(INT(AL$1/IF(OR($T1160=0,$T1160=""),1,$T1160))=AL$1/IF(OR($T1160=0,$T1160=""),1,$T1160),SUMIFS(1156:1156,$1:$1,"&lt;="&amp;AL$1,$1:$1,"&gt;="&amp;AL$1-IF(OR($T1160=0,$T1160=""),1,$T1160)+1),0),AL1156)))</f>
        <v>0</v>
      </c>
      <c r="AM1162" s="99">
        <f>IF(AM$8="",0,IF($T1158=справочники!$J$9,IF(SUM($Z1162:AL1162)&lt;SUM($Z1156:AM1156),SUMIFS(1156:1156,$1:$1,"&gt;="&amp;AM$1,$1:$1,"&lt;="&amp;AM$1+IF(OR($T1160=0,$T1160=""),1,$T1160)-1),0),IF($T1158=справочники!$J$10,IF(INT(AM$1/IF(OR($T1160=0,$T1160=""),1,$T1160))=AM$1/IF(OR($T1160=0,$T1160=""),1,$T1160),SUMIFS(1156:1156,$1:$1,"&lt;="&amp;AM$1,$1:$1,"&gt;="&amp;AM$1-IF(OR($T1160=0,$T1160=""),1,$T1160)+1),0),AM1156)))</f>
        <v>0</v>
      </c>
      <c r="AN1162" s="99">
        <f>IF(AN$8="",0,IF($T1158=справочники!$J$9,IF(SUM($Z1162:AM1162)&lt;SUM($Z1156:AN1156),SUMIFS(1156:1156,$1:$1,"&gt;="&amp;AN$1,$1:$1,"&lt;="&amp;AN$1+IF(OR($T1160=0,$T1160=""),1,$T1160)-1),0),IF($T1158=справочники!$J$10,IF(INT(AN$1/IF(OR($T1160=0,$T1160=""),1,$T1160))=AN$1/IF(OR($T1160=0,$T1160=""),1,$T1160),SUMIFS(1156:1156,$1:$1,"&lt;="&amp;AN$1,$1:$1,"&gt;="&amp;AN$1-IF(OR($T1160=0,$T1160=""),1,$T1160)+1),0),AN1156)))</f>
        <v>0</v>
      </c>
      <c r="AO1162" s="99">
        <f>IF(AO$8="",0,IF($T1158=справочники!$J$9,IF(SUM($Z1162:AN1162)&lt;SUM($Z1156:AO1156),SUMIFS(1156:1156,$1:$1,"&gt;="&amp;AO$1,$1:$1,"&lt;="&amp;AO$1+IF(OR($T1160=0,$T1160=""),1,$T1160)-1),0),IF($T1158=справочники!$J$10,IF(INT(AO$1/IF(OR($T1160=0,$T1160=""),1,$T1160))=AO$1/IF(OR($T1160=0,$T1160=""),1,$T1160),SUMIFS(1156:1156,$1:$1,"&lt;="&amp;AO$1,$1:$1,"&gt;="&amp;AO$1-IF(OR($T1160=0,$T1160=""),1,$T1160)+1),0),AO1156)))</f>
        <v>0</v>
      </c>
      <c r="AP1162" s="99">
        <f>IF(AP$8="",0,IF($T1158=справочники!$J$9,IF(SUM($Z1162:AO1162)&lt;SUM($Z1156:AP1156),SUMIFS(1156:1156,$1:$1,"&gt;="&amp;AP$1,$1:$1,"&lt;="&amp;AP$1+IF(OR($T1160=0,$T1160=""),1,$T1160)-1),0),IF($T1158=справочники!$J$10,IF(INT(AP$1/IF(OR($T1160=0,$T1160=""),1,$T1160))=AP$1/IF(OR($T1160=0,$T1160=""),1,$T1160),SUMIFS(1156:1156,$1:$1,"&lt;="&amp;AP$1,$1:$1,"&gt;="&amp;AP$1-IF(OR($T1160=0,$T1160=""),1,$T1160)+1),0),AP1156)))</f>
        <v>0</v>
      </c>
      <c r="AQ1162" s="99">
        <f>IF(AQ$8="",0,IF($T1158=справочники!$J$9,IF(SUM($Z1162:AP1162)&lt;SUM($Z1156:AQ1156),SUMIFS(1156:1156,$1:$1,"&gt;="&amp;AQ$1,$1:$1,"&lt;="&amp;AQ$1+IF(OR($T1160=0,$T1160=""),1,$T1160)-1),0),IF($T1158=справочники!$J$10,IF(INT(AQ$1/IF(OR($T1160=0,$T1160=""),1,$T1160))=AQ$1/IF(OR($T1160=0,$T1160=""),1,$T1160),SUMIFS(1156:1156,$1:$1,"&lt;="&amp;AQ$1,$1:$1,"&gt;="&amp;AQ$1-IF(OR($T1160=0,$T1160=""),1,$T1160)+1),0),AQ1156)))</f>
        <v>0</v>
      </c>
      <c r="AR1162" s="99">
        <f>IF(AR$8="",0,IF($T1158=справочники!$J$9,IF(SUM($Z1162:AQ1162)&lt;SUM($Z1156:AR1156),SUMIFS(1156:1156,$1:$1,"&gt;="&amp;AR$1,$1:$1,"&lt;="&amp;AR$1+IF(OR($T1160=0,$T1160=""),1,$T1160)-1),0),IF($T1158=справочники!$J$10,IF(INT(AR$1/IF(OR($T1160=0,$T1160=""),1,$T1160))=AR$1/IF(OR($T1160=0,$T1160=""),1,$T1160),SUMIFS(1156:1156,$1:$1,"&lt;="&amp;AR$1,$1:$1,"&gt;="&amp;AR$1-IF(OR($T1160=0,$T1160=""),1,$T1160)+1),0),AR1156)))</f>
        <v>0</v>
      </c>
      <c r="AS1162" s="99">
        <f>IF(AS$8="",0,IF($T1158=справочники!$J$9,IF(SUM($Z1162:AR1162)&lt;SUM($Z1156:AS1156),SUMIFS(1156:1156,$1:$1,"&gt;="&amp;AS$1,$1:$1,"&lt;="&amp;AS$1+IF(OR($T1160=0,$T1160=""),1,$T1160)-1),0),IF($T1158=справочники!$J$10,IF(INT(AS$1/IF(OR($T1160=0,$T1160=""),1,$T1160))=AS$1/IF(OR($T1160=0,$T1160=""),1,$T1160),SUMIFS(1156:1156,$1:$1,"&lt;="&amp;AS$1,$1:$1,"&gt;="&amp;AS$1-IF(OR($T1160=0,$T1160=""),1,$T1160)+1),0),AS1156)))</f>
        <v>0</v>
      </c>
      <c r="AT1162" s="99">
        <f>IF(AT$8="",0,IF($T1158=справочники!$J$9,IF(SUM($Z1162:AS1162)&lt;SUM($Z1156:AT1156),SUMIFS(1156:1156,$1:$1,"&gt;="&amp;AT$1,$1:$1,"&lt;="&amp;AT$1+IF(OR($T1160=0,$T1160=""),1,$T1160)-1),0),IF($T1158=справочники!$J$10,IF(INT(AT$1/IF(OR($T1160=0,$T1160=""),1,$T1160))=AT$1/IF(OR($T1160=0,$T1160=""),1,$T1160),SUMIFS(1156:1156,$1:$1,"&lt;="&amp;AT$1,$1:$1,"&gt;="&amp;AT$1-IF(OR($T1160=0,$T1160=""),1,$T1160)+1),0),AT1156)))</f>
        <v>0</v>
      </c>
      <c r="AU1162" s="99">
        <f>IF(AU$8="",0,IF($T1158=справочники!$J$9,IF(SUM($Z1162:AT1162)&lt;SUM($Z1156:AU1156),SUMIFS(1156:1156,$1:$1,"&gt;="&amp;AU$1,$1:$1,"&lt;="&amp;AU$1+IF(OR($T1160=0,$T1160=""),1,$T1160)-1),0),IF($T1158=справочники!$J$10,IF(INT(AU$1/IF(OR($T1160=0,$T1160=""),1,$T1160))=AU$1/IF(OR($T1160=0,$T1160=""),1,$T1160),SUMIFS(1156:1156,$1:$1,"&lt;="&amp;AU$1,$1:$1,"&gt;="&amp;AU$1-IF(OR($T1160=0,$T1160=""),1,$T1160)+1),0),AU1156)))</f>
        <v>0</v>
      </c>
      <c r="AV1162" s="99">
        <f>IF(AV$8="",0,IF($T1158=справочники!$J$9,IF(SUM($Z1162:AU1162)&lt;SUM($Z1156:AV1156),SUMIFS(1156:1156,$1:$1,"&gt;="&amp;AV$1,$1:$1,"&lt;="&amp;AV$1+IF(OR($T1160=0,$T1160=""),1,$T1160)-1),0),IF($T1158=справочники!$J$10,IF(INT(AV$1/IF(OR($T1160=0,$T1160=""),1,$T1160))=AV$1/IF(OR($T1160=0,$T1160=""),1,$T1160),SUMIFS(1156:1156,$1:$1,"&lt;="&amp;AV$1,$1:$1,"&gt;="&amp;AV$1-IF(OR($T1160=0,$T1160=""),1,$T1160)+1),0),AV1156)))</f>
        <v>0</v>
      </c>
      <c r="AW1162" s="99">
        <f>IF(AW$8="",0,IF($T1158=справочники!$J$9,IF(SUM($Z1162:AV1162)&lt;SUM($Z1156:AW1156),SUMIFS(1156:1156,$1:$1,"&gt;="&amp;AW$1,$1:$1,"&lt;="&amp;AW$1+IF(OR($T1160=0,$T1160=""),1,$T1160)-1),0),IF($T1158=справочники!$J$10,IF(INT(AW$1/IF(OR($T1160=0,$T1160=""),1,$T1160))=AW$1/IF(OR($T1160=0,$T1160=""),1,$T1160),SUMIFS(1156:1156,$1:$1,"&lt;="&amp;AW$1,$1:$1,"&gt;="&amp;AW$1-IF(OR($T1160=0,$T1160=""),1,$T1160)+1),0),AW1156)))</f>
        <v>0</v>
      </c>
      <c r="AX1162" s="99">
        <f>IF(AX$8="",0,IF($T1158=справочники!$J$9,IF(SUM($Z1162:AW1162)&lt;SUM($Z1156:AX1156),SUMIFS(1156:1156,$1:$1,"&gt;="&amp;AX$1,$1:$1,"&lt;="&amp;AX$1+IF(OR($T1160=0,$T1160=""),1,$T1160)-1),0),IF($T1158=справочники!$J$10,IF(INT(AX$1/IF(OR($T1160=0,$T1160=""),1,$T1160))=AX$1/IF(OR($T1160=0,$T1160=""),1,$T1160),SUMIFS(1156:1156,$1:$1,"&lt;="&amp;AX$1,$1:$1,"&gt;="&amp;AX$1-IF(OR($T1160=0,$T1160=""),1,$T1160)+1),0),AX1156)))</f>
        <v>0</v>
      </c>
      <c r="AY1162" s="99">
        <f>IF(AY$8="",0,IF($T1158=справочники!$J$9,IF(SUM($Z1162:AX1162)&lt;SUM($Z1156:AY1156),SUMIFS(1156:1156,$1:$1,"&gt;="&amp;AY$1,$1:$1,"&lt;="&amp;AY$1+IF(OR($T1160=0,$T1160=""),1,$T1160)-1),0),IF($T1158=справочники!$J$10,IF(INT(AY$1/IF(OR($T1160=0,$T1160=""),1,$T1160))=AY$1/IF(OR($T1160=0,$T1160=""),1,$T1160),SUMIFS(1156:1156,$1:$1,"&lt;="&amp;AY$1,$1:$1,"&gt;="&amp;AY$1-IF(OR($T1160=0,$T1160=""),1,$T1160)+1),0),AY1156)))</f>
        <v>0</v>
      </c>
      <c r="AZ1162" s="99">
        <f>IF(AZ$8="",0,IF($T1158=справочники!$J$9,IF(SUM($Z1162:AY1162)&lt;SUM($Z1156:AZ1156),SUMIFS(1156:1156,$1:$1,"&gt;="&amp;AZ$1,$1:$1,"&lt;="&amp;AZ$1+IF(OR($T1160=0,$T1160=""),1,$T1160)-1),0),IF($T1158=справочники!$J$10,IF(INT(AZ$1/IF(OR($T1160=0,$T1160=""),1,$T1160))=AZ$1/IF(OR($T1160=0,$T1160=""),1,$T1160),SUMIFS(1156:1156,$1:$1,"&lt;="&amp;AZ$1,$1:$1,"&gt;="&amp;AZ$1-IF(OR($T1160=0,$T1160=""),1,$T1160)+1),0),AZ1156)))</f>
        <v>0</v>
      </c>
      <c r="BA1162" s="99">
        <f>IF(BA$8="",0,IF($T1158=справочники!$J$9,IF(SUM($Z1162:AZ1162)&lt;SUM($Z1156:BA1156),SUMIFS(1156:1156,$1:$1,"&gt;="&amp;BA$1,$1:$1,"&lt;="&amp;BA$1+IF(OR($T1160=0,$T1160=""),1,$T1160)-1),0),IF($T1158=справочники!$J$10,IF(INT(BA$1/IF(OR($T1160=0,$T1160=""),1,$T1160))=BA$1/IF(OR($T1160=0,$T1160=""),1,$T1160),SUMIFS(1156:1156,$1:$1,"&lt;="&amp;BA$1,$1:$1,"&gt;="&amp;BA$1-IF(OR($T1160=0,$T1160=""),1,$T1160)+1),0),BA1156)))</f>
        <v>0</v>
      </c>
      <c r="BB1162" s="99">
        <f>IF(BB$8="",0,IF($T1158=справочники!$J$9,IF(SUM($Z1162:BA1162)&lt;SUM($Z1156:BB1156),SUMIFS(1156:1156,$1:$1,"&gt;="&amp;BB$1,$1:$1,"&lt;="&amp;BB$1+IF(OR($T1160=0,$T1160=""),1,$T1160)-1),0),IF($T1158=справочники!$J$10,IF(INT(BB$1/IF(OR($T1160=0,$T1160=""),1,$T1160))=BB$1/IF(OR($T1160=0,$T1160=""),1,$T1160),SUMIFS(1156:1156,$1:$1,"&lt;="&amp;BB$1,$1:$1,"&gt;="&amp;BB$1-IF(OR($T1160=0,$T1160=""),1,$T1160)+1),0),BB1156)))</f>
        <v>0</v>
      </c>
      <c r="BC1162" s="99">
        <f>IF(BC$8="",0,IF($T1158=справочники!$J$9,IF(SUM($Z1162:BB1162)&lt;SUM($Z1156:BC1156),SUMIFS(1156:1156,$1:$1,"&gt;="&amp;BC$1,$1:$1,"&lt;="&amp;BC$1+IF(OR($T1160=0,$T1160=""),1,$T1160)-1),0),IF($T1158=справочники!$J$10,IF(INT(BC$1/IF(OR($T1160=0,$T1160=""),1,$T1160))=BC$1/IF(OR($T1160=0,$T1160=""),1,$T1160),SUMIFS(1156:1156,$1:$1,"&lt;="&amp;BC$1,$1:$1,"&gt;="&amp;BC$1-IF(OR($T1160=0,$T1160=""),1,$T1160)+1),0),BC1156)))</f>
        <v>0</v>
      </c>
      <c r="BD1162" s="99">
        <f>IF(BD$8="",0,IF($T1158=справочники!$J$9,IF(SUM($Z1162:BC1162)&lt;SUM($Z1156:BD1156),SUMIFS(1156:1156,$1:$1,"&gt;="&amp;BD$1,$1:$1,"&lt;="&amp;BD$1+IF(OR($T1160=0,$T1160=""),1,$T1160)-1),0),IF($T1158=справочники!$J$10,IF(INT(BD$1/IF(OR($T1160=0,$T1160=""),1,$T1160))=BD$1/IF(OR($T1160=0,$T1160=""),1,$T1160),SUMIFS(1156:1156,$1:$1,"&lt;="&amp;BD$1,$1:$1,"&gt;="&amp;BD$1-IF(OR($T1160=0,$T1160=""),1,$T1160)+1),0),BD1156)))</f>
        <v>0</v>
      </c>
      <c r="BE1162" s="99">
        <f>IF(BE$8="",0,IF($T1158=справочники!$J$9,IF(SUM($Z1162:BD1162)&lt;SUM($Z1156:BE1156),SUMIFS(1156:1156,$1:$1,"&gt;="&amp;BE$1,$1:$1,"&lt;="&amp;BE$1+IF(OR($T1160=0,$T1160=""),1,$T1160)-1),0),IF($T1158=справочники!$J$10,IF(INT(BE$1/IF(OR($T1160=0,$T1160=""),1,$T1160))=BE$1/IF(OR($T1160=0,$T1160=""),1,$T1160),SUMIFS(1156:1156,$1:$1,"&lt;="&amp;BE$1,$1:$1,"&gt;="&amp;BE$1-IF(OR($T1160=0,$T1160=""),1,$T1160)+1),0),BE1156)))</f>
        <v>0</v>
      </c>
      <c r="BF1162" s="99">
        <f>IF(BF$8="",0,IF($T1158=справочники!$J$9,IF(SUM($Z1162:BE1162)&lt;SUM($Z1156:BF1156),SUMIFS(1156:1156,$1:$1,"&gt;="&amp;BF$1,$1:$1,"&lt;="&amp;BF$1+IF(OR($T1160=0,$T1160=""),1,$T1160)-1),0),IF($T1158=справочники!$J$10,IF(INT(BF$1/IF(OR($T1160=0,$T1160=""),1,$T1160))=BF$1/IF(OR($T1160=0,$T1160=""),1,$T1160),SUMIFS(1156:1156,$1:$1,"&lt;="&amp;BF$1,$1:$1,"&gt;="&amp;BF$1-IF(OR($T1160=0,$T1160=""),1,$T1160)+1),0),BF1156)))</f>
        <v>0</v>
      </c>
      <c r="BG1162" s="99">
        <f>IF(BG$8="",0,IF($T1158=справочники!$J$9,IF(SUM($Z1162:BF1162)&lt;SUM($Z1156:BG1156),SUMIFS(1156:1156,$1:$1,"&gt;="&amp;BG$1,$1:$1,"&lt;="&amp;BG$1+IF(OR($T1160=0,$T1160=""),1,$T1160)-1),0),IF($T1158=справочники!$J$10,IF(INT(BG$1/IF(OR($T1160=0,$T1160=""),1,$T1160))=BG$1/IF(OR($T1160=0,$T1160=""),1,$T1160),SUMIFS(1156:1156,$1:$1,"&lt;="&amp;BG$1,$1:$1,"&gt;="&amp;BG$1-IF(OR($T1160=0,$T1160=""),1,$T1160)+1),0),BG1156)))</f>
        <v>0</v>
      </c>
      <c r="BH1162" s="99">
        <f>IF(BH$8="",0,IF($T1158=справочники!$J$9,IF(SUM($Z1162:BG1162)&lt;SUM($Z1156:BH1156),SUMIFS(1156:1156,$1:$1,"&gt;="&amp;BH$1,$1:$1,"&lt;="&amp;BH$1+IF(OR($T1160=0,$T1160=""),1,$T1160)-1),0),IF($T1158=справочники!$J$10,IF(INT(BH$1/IF(OR($T1160=0,$T1160=""),1,$T1160))=BH$1/IF(OR($T1160=0,$T1160=""),1,$T1160),SUMIFS(1156:1156,$1:$1,"&lt;="&amp;BH$1,$1:$1,"&gt;="&amp;BH$1-IF(OR($T1160=0,$T1160=""),1,$T1160)+1),0),BH1156)))</f>
        <v>0</v>
      </c>
      <c r="BI1162" s="99">
        <f>IF(BI$8="",0,IF($T1158=справочники!$J$9,IF(SUM($Z1162:BH1162)&lt;SUM($Z1156:BI1156),SUMIFS(1156:1156,$1:$1,"&gt;="&amp;BI$1,$1:$1,"&lt;="&amp;BI$1+IF(OR($T1160=0,$T1160=""),1,$T1160)-1),0),IF($T1158=справочники!$J$10,IF(INT(BI$1/IF(OR($T1160=0,$T1160=""),1,$T1160))=BI$1/IF(OR($T1160=0,$T1160=""),1,$T1160),SUMIFS(1156:1156,$1:$1,"&lt;="&amp;BI$1,$1:$1,"&gt;="&amp;BI$1-IF(OR($T1160=0,$T1160=""),1,$T1160)+1),0),BI1156)))</f>
        <v>0</v>
      </c>
      <c r="BJ1162" s="99">
        <f>IF(BJ$8="",0,IF($T1158=справочники!$J$9,IF(SUM($Z1162:BI1162)&lt;SUM($Z1156:BJ1156),SUMIFS(1156:1156,$1:$1,"&gt;="&amp;BJ$1,$1:$1,"&lt;="&amp;BJ$1+IF(OR($T1160=0,$T1160=""),1,$T1160)-1),0),IF($T1158=справочники!$J$10,IF(INT(BJ$1/IF(OR($T1160=0,$T1160=""),1,$T1160))=BJ$1/IF(OR($T1160=0,$T1160=""),1,$T1160),SUMIFS(1156:1156,$1:$1,"&lt;="&amp;BJ$1,$1:$1,"&gt;="&amp;BJ$1-IF(OR($T1160=0,$T1160=""),1,$T1160)+1),0),BJ1156)))</f>
        <v>0</v>
      </c>
      <c r="BK1162" s="99">
        <f>IF(BK$8="",0,IF($T1158=справочники!$J$9,IF(SUM($Z1162:BJ1162)&lt;SUM($Z1156:BK1156),SUMIFS(1156:1156,$1:$1,"&gt;="&amp;BK$1,$1:$1,"&lt;="&amp;BK$1+IF(OR($T1160=0,$T1160=""),1,$T1160)-1),0),IF($T1158=справочники!$J$10,IF(INT(BK$1/IF(OR($T1160=0,$T1160=""),1,$T1160))=BK$1/IF(OR($T1160=0,$T1160=""),1,$T1160),SUMIFS(1156:1156,$1:$1,"&lt;="&amp;BK$1,$1:$1,"&gt;="&amp;BK$1-IF(OR($T1160=0,$T1160=""),1,$T1160)+1),0),BK1156)))</f>
        <v>0</v>
      </c>
      <c r="BL1162" s="99">
        <f>IF(BL$8="",0,IF($T1158=справочники!$J$9,IF(SUM($Z1162:BK1162)&lt;SUM($Z1156:BL1156),SUMIFS(1156:1156,$1:$1,"&gt;="&amp;BL$1,$1:$1,"&lt;="&amp;BL$1+IF(OR($T1160=0,$T1160=""),1,$T1160)-1),0),IF($T1158=справочники!$J$10,IF(INT(BL$1/IF(OR($T1160=0,$T1160=""),1,$T1160))=BL$1/IF(OR($T1160=0,$T1160=""),1,$T1160),SUMIFS(1156:1156,$1:$1,"&lt;="&amp;BL$1,$1:$1,"&gt;="&amp;BL$1-IF(OR($T1160=0,$T1160=""),1,$T1160)+1),0),BL1156)))</f>
        <v>0</v>
      </c>
      <c r="BM1162" s="99">
        <f>IF(BM$8="",0,IF($T1158=справочники!$J$9,IF(SUM($Z1162:BL1162)&lt;SUM($Z1156:BM1156),SUMIFS(1156:1156,$1:$1,"&gt;="&amp;BM$1,$1:$1,"&lt;="&amp;BM$1+IF(OR($T1160=0,$T1160=""),1,$T1160)-1),0),IF($T1158=справочники!$J$10,IF(INT(BM$1/IF(OR($T1160=0,$T1160=""),1,$T1160))=BM$1/IF(OR($T1160=0,$T1160=""),1,$T1160),SUMIFS(1156:1156,$1:$1,"&lt;="&amp;BM$1,$1:$1,"&gt;="&amp;BM$1-IF(OR($T1160=0,$T1160=""),1,$T1160)+1),0),BM1156)))</f>
        <v>0</v>
      </c>
      <c r="BN1162" s="99">
        <f>IF(BN$8="",0,IF($T1158=справочники!$J$9,IF(SUM($Z1162:BM1162)&lt;SUM($Z1156:BN1156),SUMIFS(1156:1156,$1:$1,"&gt;="&amp;BN$1,$1:$1,"&lt;="&amp;BN$1+IF(OR($T1160=0,$T1160=""),1,$T1160)-1),0),IF($T1158=справочники!$J$10,IF(INT(BN$1/IF(OR($T1160=0,$T1160=""),1,$T1160))=BN$1/IF(OR($T1160=0,$T1160=""),1,$T1160),SUMIFS(1156:1156,$1:$1,"&lt;="&amp;BN$1,$1:$1,"&gt;="&amp;BN$1-IF(OR($T1160=0,$T1160=""),1,$T1160)+1),0),BN1156)))</f>
        <v>0</v>
      </c>
      <c r="BO1162" s="99">
        <f>IF(BO$8="",0,IF($T1158=справочники!$J$9,IF(SUM($Z1162:BN1162)&lt;SUM($Z1156:BO1156),SUMIFS(1156:1156,$1:$1,"&gt;="&amp;BO$1,$1:$1,"&lt;="&amp;BO$1+IF(OR($T1160=0,$T1160=""),1,$T1160)-1),0),IF($T1158=справочники!$J$10,IF(INT(BO$1/IF(OR($T1160=0,$T1160=""),1,$T1160))=BO$1/IF(OR($T1160=0,$T1160=""),1,$T1160),SUMIFS(1156:1156,$1:$1,"&lt;="&amp;BO$1,$1:$1,"&gt;="&amp;BO$1-IF(OR($T1160=0,$T1160=""),1,$T1160)+1),0),BO1156)))</f>
        <v>0</v>
      </c>
      <c r="BP1162" s="99">
        <f>IF(BP$8="",0,IF($T1158=справочники!$J$9,IF(SUM($Z1162:BO1162)&lt;SUM($Z1156:BP1156),SUMIFS(1156:1156,$1:$1,"&gt;="&amp;BP$1,$1:$1,"&lt;="&amp;BP$1+IF(OR($T1160=0,$T1160=""),1,$T1160)-1),0),IF($T1158=справочники!$J$10,IF(INT(BP$1/IF(OR($T1160=0,$T1160=""),1,$T1160))=BP$1/IF(OR($T1160=0,$T1160=""),1,$T1160),SUMIFS(1156:1156,$1:$1,"&lt;="&amp;BP$1,$1:$1,"&gt;="&amp;BP$1-IF(OR($T1160=0,$T1160=""),1,$T1160)+1),0),BP1156)))</f>
        <v>0</v>
      </c>
      <c r="BQ1162" s="99">
        <f>IF(BQ$8="",0,IF($T1158=справочники!$J$9,IF(SUM($Z1162:BP1162)&lt;SUM($Z1156:BQ1156),SUMIFS(1156:1156,$1:$1,"&gt;="&amp;BQ$1,$1:$1,"&lt;="&amp;BQ$1+IF(OR($T1160=0,$T1160=""),1,$T1160)-1),0),IF($T1158=справочники!$J$10,IF(INT(BQ$1/IF(OR($T1160=0,$T1160=""),1,$T1160))=BQ$1/IF(OR($T1160=0,$T1160=""),1,$T1160),SUMIFS(1156:1156,$1:$1,"&lt;="&amp;BQ$1,$1:$1,"&gt;="&amp;BQ$1-IF(OR($T1160=0,$T1160=""),1,$T1160)+1),0),BQ1156)))</f>
        <v>0</v>
      </c>
      <c r="BR1162" s="99">
        <f>IF(BR$8="",0,IF($T1158=справочники!$J$9,IF(SUM($Z1162:BQ1162)&lt;SUM($Z1156:BR1156),SUMIFS(1156:1156,$1:$1,"&gt;="&amp;BR$1,$1:$1,"&lt;="&amp;BR$1+IF(OR($T1160=0,$T1160=""),1,$T1160)-1),0),IF($T1158=справочники!$J$10,IF(INT(BR$1/IF(OR($T1160=0,$T1160=""),1,$T1160))=BR$1/IF(OR($T1160=0,$T1160=""),1,$T1160),SUMIFS(1156:1156,$1:$1,"&lt;="&amp;BR$1,$1:$1,"&gt;="&amp;BR$1-IF(OR($T1160=0,$T1160=""),1,$T1160)+1),0),BR1156)))</f>
        <v>0</v>
      </c>
      <c r="BS1162" s="99">
        <f>IF(BS$8="",0,IF($T1158=справочники!$J$9,IF(SUM($Z1162:BR1162)&lt;SUM($Z1156:BS1156),SUMIFS(1156:1156,$1:$1,"&gt;="&amp;BS$1,$1:$1,"&lt;="&amp;BS$1+IF(OR($T1160=0,$T1160=""),1,$T1160)-1),0),IF($T1158=справочники!$J$10,IF(INT(BS$1/IF(OR($T1160=0,$T1160=""),1,$T1160))=BS$1/IF(OR($T1160=0,$T1160=""),1,$T1160),SUMIFS(1156:1156,$1:$1,"&lt;="&amp;BS$1,$1:$1,"&gt;="&amp;BS$1-IF(OR($T1160=0,$T1160=""),1,$T1160)+1),0),BS1156)))</f>
        <v>0</v>
      </c>
      <c r="BT1162" s="99">
        <f>IF(BT$8="",0,IF($T1158=справочники!$J$9,IF(SUM($Z1162:BS1162)&lt;SUM($Z1156:BT1156),SUMIFS(1156:1156,$1:$1,"&gt;="&amp;BT$1,$1:$1,"&lt;="&amp;BT$1+IF(OR($T1160=0,$T1160=""),1,$T1160)-1),0),IF($T1158=справочники!$J$10,IF(INT(BT$1/IF(OR($T1160=0,$T1160=""),1,$T1160))=BT$1/IF(OR($T1160=0,$T1160=""),1,$T1160),SUMIFS(1156:1156,$1:$1,"&lt;="&amp;BT$1,$1:$1,"&gt;="&amp;BT$1-IF(OR($T1160=0,$T1160=""),1,$T1160)+1),0),BT1156)))</f>
        <v>0</v>
      </c>
      <c r="BU1162" s="99">
        <f>IF(BU$8="",0,IF($T1158=справочники!$J$9,IF(SUM($Z1162:BT1162)&lt;SUM($Z1156:BU1156),SUMIFS(1156:1156,$1:$1,"&gt;="&amp;BU$1,$1:$1,"&lt;="&amp;BU$1+IF(OR($T1160=0,$T1160=""),1,$T1160)-1),0),IF($T1158=справочники!$J$10,IF(INT(BU$1/IF(OR($T1160=0,$T1160=""),1,$T1160))=BU$1/IF(OR($T1160=0,$T1160=""),1,$T1160),SUMIFS(1156:1156,$1:$1,"&lt;="&amp;BU$1,$1:$1,"&gt;="&amp;BU$1-IF(OR($T1160=0,$T1160=""),1,$T1160)+1),0),BU1156)))</f>
        <v>0</v>
      </c>
      <c r="BV1162" s="99">
        <f>IF(BV$8="",0,IF($T1158=справочники!$J$9,IF(SUM($Z1162:BU1162)&lt;SUM($Z1156:BV1156),SUMIFS(1156:1156,$1:$1,"&gt;="&amp;BV$1,$1:$1,"&lt;="&amp;BV$1+IF(OR($T1160=0,$T1160=""),1,$T1160)-1),0),IF($T1158=справочники!$J$10,IF(INT(BV$1/IF(OR($T1160=0,$T1160=""),1,$T1160))=BV$1/IF(OR($T1160=0,$T1160=""),1,$T1160),SUMIFS(1156:1156,$1:$1,"&lt;="&amp;BV$1,$1:$1,"&gt;="&amp;BV$1-IF(OR($T1160=0,$T1160=""),1,$T1160)+1),0),BV1156)))</f>
        <v>0</v>
      </c>
      <c r="BW1162" s="99">
        <f>IF(BW$8="",0,IF($T1158=справочники!$J$9,IF(SUM($Z1162:BV1162)&lt;SUM($Z1156:BW1156),SUMIFS(1156:1156,$1:$1,"&gt;="&amp;BW$1,$1:$1,"&lt;="&amp;BW$1+IF(OR($T1160=0,$T1160=""),1,$T1160)-1),0),IF($T1158=справочники!$J$10,IF(INT(BW$1/IF(OR($T1160=0,$T1160=""),1,$T1160))=BW$1/IF(OR($T1160=0,$T1160=""),1,$T1160),SUMIFS(1156:1156,$1:$1,"&lt;="&amp;BW$1,$1:$1,"&gt;="&amp;BW$1-IF(OR($T1160=0,$T1160=""),1,$T1160)+1),0),BW1156)))</f>
        <v>0</v>
      </c>
      <c r="BX1162" s="99">
        <f>IF(BX$8="",0,IF($T1158=справочники!$J$9,IF(SUM($Z1162:BW1162)&lt;SUM($Z1156:BX1156),SUMIFS(1156:1156,$1:$1,"&gt;="&amp;BX$1,$1:$1,"&lt;="&amp;BX$1+IF(OR($T1160=0,$T1160=""),1,$T1160)-1),0),IF($T1158=справочники!$J$10,IF(INT(BX$1/IF(OR($T1160=0,$T1160=""),1,$T1160))=BX$1/IF(OR($T1160=0,$T1160=""),1,$T1160),SUMIFS(1156:1156,$1:$1,"&lt;="&amp;BX$1,$1:$1,"&gt;="&amp;BX$1-IF(OR($T1160=0,$T1160=""),1,$T1160)+1),0),BX1156)))</f>
        <v>0</v>
      </c>
      <c r="BY1162" s="99">
        <f>IF(BY$8="",0,IF($T1158=справочники!$J$9,IF(SUM($Z1162:BX1162)&lt;SUM($Z1156:BY1156),SUMIFS(1156:1156,$1:$1,"&gt;="&amp;BY$1,$1:$1,"&lt;="&amp;BY$1+IF(OR($T1160=0,$T1160=""),1,$T1160)-1),0),IF($T1158=справочники!$J$10,IF(INT(BY$1/IF(OR($T1160=0,$T1160=""),1,$T1160))=BY$1/IF(OR($T1160=0,$T1160=""),1,$T1160),SUMIFS(1156:1156,$1:$1,"&lt;="&amp;BY$1,$1:$1,"&gt;="&amp;BY$1-IF(OR($T1160=0,$T1160=""),1,$T1160)+1),0),BY1156)))</f>
        <v>0</v>
      </c>
      <c r="BZ1162" s="99">
        <f>IF(BZ$8="",0,IF($T1158=справочники!$J$9,IF(SUM($Z1162:BY1162)&lt;SUM($Z1156:BZ1156),SUMIFS(1156:1156,$1:$1,"&gt;="&amp;BZ$1,$1:$1,"&lt;="&amp;BZ$1+IF(OR($T1160=0,$T1160=""),1,$T1160)-1),0),IF($T1158=справочники!$J$10,IF(INT(BZ$1/IF(OR($T1160=0,$T1160=""),1,$T1160))=BZ$1/IF(OR($T1160=0,$T1160=""),1,$T1160),SUMIFS(1156:1156,$1:$1,"&lt;="&amp;BZ$1,$1:$1,"&gt;="&amp;BZ$1-IF(OR($T1160=0,$T1160=""),1,$T1160)+1),0),BZ1156)))</f>
        <v>0</v>
      </c>
      <c r="CA1162" s="99">
        <f>IF(CA$8="",0,IF($T1158=справочники!$J$9,IF(SUM($Z1162:BZ1162)&lt;SUM($Z1156:CA1156),SUMIFS(1156:1156,$1:$1,"&gt;="&amp;CA$1,$1:$1,"&lt;="&amp;CA$1+IF(OR($T1160=0,$T1160=""),1,$T1160)-1),0),IF($T1158=справочники!$J$10,IF(INT(CA$1/IF(OR($T1160=0,$T1160=""),1,$T1160))=CA$1/IF(OR($T1160=0,$T1160=""),1,$T1160),SUMIFS(1156:1156,$1:$1,"&lt;="&amp;CA$1,$1:$1,"&gt;="&amp;CA$1-IF(OR($T1160=0,$T1160=""),1,$T1160)+1),0),CA1156)))</f>
        <v>0</v>
      </c>
      <c r="CB1162" s="99">
        <f>IF(CB$8="",0,IF($T1158=справочники!$J$9,IF(SUM($Z1162:CA1162)&lt;SUM($Z1156:CB1156),SUMIFS(1156:1156,$1:$1,"&gt;="&amp;CB$1,$1:$1,"&lt;="&amp;CB$1+IF(OR($T1160=0,$T1160=""),1,$T1160)-1),0),IF($T1158=справочники!$J$10,IF(INT(CB$1/IF(OR($T1160=0,$T1160=""),1,$T1160))=CB$1/IF(OR($T1160=0,$T1160=""),1,$T1160),SUMIFS(1156:1156,$1:$1,"&lt;="&amp;CB$1,$1:$1,"&gt;="&amp;CB$1-IF(OR($T1160=0,$T1160=""),1,$T1160)+1),0),CB1156)))</f>
        <v>0</v>
      </c>
      <c r="CC1162" s="99">
        <f>IF(CC$8="",0,IF($T1158=справочники!$J$9,IF(SUM($Z1162:CB1162)&lt;SUM($Z1156:CC1156),SUMIFS(1156:1156,$1:$1,"&gt;="&amp;CC$1,$1:$1,"&lt;="&amp;CC$1+IF(OR($T1160=0,$T1160=""),1,$T1160)-1),0),IF($T1158=справочники!$J$10,IF(INT(CC$1/IF(OR($T1160=0,$T1160=""),1,$T1160))=CC$1/IF(OR($T1160=0,$T1160=""),1,$T1160),SUMIFS(1156:1156,$1:$1,"&lt;="&amp;CC$1,$1:$1,"&gt;="&amp;CC$1-IF(OR($T1160=0,$T1160=""),1,$T1160)+1),0),CC1156)))</f>
        <v>0</v>
      </c>
      <c r="CD1162" s="99">
        <f>IF(CD$8="",0,IF($T1158=справочники!$J$9,IF(SUM($Z1162:CC1162)&lt;SUM($Z1156:CD1156),SUMIFS(1156:1156,$1:$1,"&gt;="&amp;CD$1,$1:$1,"&lt;="&amp;CD$1+IF(OR($T1160=0,$T1160=""),1,$T1160)-1),0),IF($T1158=справочники!$J$10,IF(INT(CD$1/IF(OR($T1160=0,$T1160=""),1,$T1160))=CD$1/IF(OR($T1160=0,$T1160=""),1,$T1160),SUMIFS(1156:1156,$1:$1,"&lt;="&amp;CD$1,$1:$1,"&gt;="&amp;CD$1-IF(OR($T1160=0,$T1160=""),1,$T1160)+1),0),CD1156)))</f>
        <v>0</v>
      </c>
      <c r="CE1162" s="99">
        <f>IF(CE$8="",0,IF($T1158=справочники!$J$9,IF(SUM($Z1162:CD1162)&lt;SUM($Z1156:CE1156),SUMIFS(1156:1156,$1:$1,"&gt;="&amp;CE$1,$1:$1,"&lt;="&amp;CE$1+IF(OR($T1160=0,$T1160=""),1,$T1160)-1),0),IF($T1158=справочники!$J$10,IF(INT(CE$1/IF(OR($T1160=0,$T1160=""),1,$T1160))=CE$1/IF(OR($T1160=0,$T1160=""),1,$T1160),SUMIFS(1156:1156,$1:$1,"&lt;="&amp;CE$1,$1:$1,"&gt;="&amp;CE$1-IF(OR($T1160=0,$T1160=""),1,$T1160)+1),0),CE1156)))</f>
        <v>0</v>
      </c>
      <c r="CF1162" s="99">
        <f>IF(CF$8="",0,IF($T1158=справочники!$J$9,IF(SUM($Z1162:CE1162)&lt;SUM($Z1156:CF1156),SUMIFS(1156:1156,$1:$1,"&gt;="&amp;CF$1,$1:$1,"&lt;="&amp;CF$1+IF(OR($T1160=0,$T1160=""),1,$T1160)-1),0),IF($T1158=справочники!$J$10,IF(INT(CF$1/IF(OR($T1160=0,$T1160=""),1,$T1160))=CF$1/IF(OR($T1160=0,$T1160=""),1,$T1160),SUMIFS(1156:1156,$1:$1,"&lt;="&amp;CF$1,$1:$1,"&gt;="&amp;CF$1-IF(OR($T1160=0,$T1160=""),1,$T1160)+1),0),CF1156)))</f>
        <v>0</v>
      </c>
      <c r="CG1162" s="99">
        <f>IF(CG$8="",0,IF($T1158=справочники!$J$9,IF(SUM($Z1162:CF1162)&lt;SUM($Z1156:CG1156),SUMIFS(1156:1156,$1:$1,"&gt;="&amp;CG$1,$1:$1,"&lt;="&amp;CG$1+IF(OR($T1160=0,$T1160=""),1,$T1160)-1),0),IF($T1158=справочники!$J$10,IF(INT(CG$1/IF(OR($T1160=0,$T1160=""),1,$T1160))=CG$1/IF(OR($T1160=0,$T1160=""),1,$T1160),SUMIFS(1156:1156,$1:$1,"&lt;="&amp;CG$1,$1:$1,"&gt;="&amp;CG$1-IF(OR($T1160=0,$T1160=""),1,$T1160)+1),0),CG1156)))</f>
        <v>0</v>
      </c>
      <c r="CH1162" s="99">
        <f>IF(CH$8="",0,IF($T1158=справочники!$J$9,IF(SUM($Z1162:CG1162)&lt;SUM($Z1156:CH1156),SUMIFS(1156:1156,$1:$1,"&gt;="&amp;CH$1,$1:$1,"&lt;="&amp;CH$1+IF(OR($T1160=0,$T1160=""),1,$T1160)-1),0),IF($T1158=справочники!$J$10,IF(INT(CH$1/IF(OR($T1160=0,$T1160=""),1,$T1160))=CH$1/IF(OR($T1160=0,$T1160=""),1,$T1160),SUMIFS(1156:1156,$1:$1,"&lt;="&amp;CH$1,$1:$1,"&gt;="&amp;CH$1-IF(OR($T1160=0,$T1160=""),1,$T1160)+1),0),CH1156)))</f>
        <v>0</v>
      </c>
      <c r="CI1162" s="99">
        <f>IF(CI$8="",0,IF($T1158=справочники!$J$9,IF(SUM($Z1162:CH1162)&lt;SUM($Z1156:CI1156),SUMIFS(1156:1156,$1:$1,"&gt;="&amp;CI$1,$1:$1,"&lt;="&amp;CI$1+IF(OR($T1160=0,$T1160=""),1,$T1160)-1),0),IF($T1158=справочники!$J$10,IF(INT(CI$1/IF(OR($T1160=0,$T1160=""),1,$T1160))=CI$1/IF(OR($T1160=0,$T1160=""),1,$T1160),SUMIFS(1156:1156,$1:$1,"&lt;="&amp;CI$1,$1:$1,"&gt;="&amp;CI$1-IF(OR($T1160=0,$T1160=""),1,$T1160)+1),0),CI1156)))</f>
        <v>0</v>
      </c>
      <c r="CJ1162" s="99">
        <f>IF(CJ$8="",0,IF($T1158=справочники!$J$9,IF(SUM($Z1162:CI1162)&lt;SUM($Z1156:CJ1156),SUMIFS(1156:1156,$1:$1,"&gt;="&amp;CJ$1,$1:$1,"&lt;="&amp;CJ$1+IF(OR($T1160=0,$T1160=""),1,$T1160)-1),0),IF($T1158=справочники!$J$10,IF(INT(CJ$1/IF(OR($T1160=0,$T1160=""),1,$T1160))=CJ$1/IF(OR($T1160=0,$T1160=""),1,$T1160),SUMIFS(1156:1156,$1:$1,"&lt;="&amp;CJ$1,$1:$1,"&gt;="&amp;CJ$1-IF(OR($T1160=0,$T1160=""),1,$T1160)+1),0),CJ1156)))</f>
        <v>0</v>
      </c>
      <c r="CK1162" s="99">
        <f>IF(CK$8="",0,IF($T1158=справочники!$J$9,IF(SUM($Z1162:CJ1162)&lt;SUM($Z1156:CK1156),SUMIFS(1156:1156,$1:$1,"&gt;="&amp;CK$1,$1:$1,"&lt;="&amp;CK$1+IF(OR($T1160=0,$T1160=""),1,$T1160)-1),0),IF($T1158=справочники!$J$10,IF(INT(CK$1/IF(OR($T1160=0,$T1160=""),1,$T1160))=CK$1/IF(OR($T1160=0,$T1160=""),1,$T1160),SUMIFS(1156:1156,$1:$1,"&lt;="&amp;CK$1,$1:$1,"&gt;="&amp;CK$1-IF(OR($T1160=0,$T1160=""),1,$T1160)+1),0),CK1156)))</f>
        <v>0</v>
      </c>
      <c r="CL1162" s="99">
        <f>IF(CL$8="",0,IF($T1158=справочники!$J$9,IF(SUM($Z1162:CK1162)&lt;SUM($Z1156:CL1156),SUMIFS(1156:1156,$1:$1,"&gt;="&amp;CL$1,$1:$1,"&lt;="&amp;CL$1+IF(OR($T1160=0,$T1160=""),1,$T1160)-1),0),IF($T1158=справочники!$J$10,IF(INT(CL$1/IF(OR($T1160=0,$T1160=""),1,$T1160))=CL$1/IF(OR($T1160=0,$T1160=""),1,$T1160),SUMIFS(1156:1156,$1:$1,"&lt;="&amp;CL$1,$1:$1,"&gt;="&amp;CL$1-IF(OR($T1160=0,$T1160=""),1,$T1160)+1),0),CL1156)))</f>
        <v>0</v>
      </c>
      <c r="CM1162" s="99">
        <f>IF(CM$8="",0,IF($T1158=справочники!$J$9,IF(SUM($Z1162:CL1162)&lt;SUM($Z1156:CM1156),SUMIFS(1156:1156,$1:$1,"&gt;="&amp;CM$1,$1:$1,"&lt;="&amp;CM$1+IF(OR($T1160=0,$T1160=""),1,$T1160)-1),0),IF($T1158=справочники!$J$10,IF(INT(CM$1/IF(OR($T1160=0,$T1160=""),1,$T1160))=CM$1/IF(OR($T1160=0,$T1160=""),1,$T1160),SUMIFS(1156:1156,$1:$1,"&lt;="&amp;CM$1,$1:$1,"&gt;="&amp;CM$1-IF(OR($T1160=0,$T1160=""),1,$T1160)+1),0),CM1156)))</f>
        <v>0</v>
      </c>
      <c r="CN1162" s="99">
        <f>IF(CN$8="",0,IF($T1158=справочники!$J$9,IF(SUM($Z1162:CM1162)&lt;SUM($Z1156:CN1156),SUMIFS(1156:1156,$1:$1,"&gt;="&amp;CN$1,$1:$1,"&lt;="&amp;CN$1+IF(OR($T1160=0,$T1160=""),1,$T1160)-1),0),IF($T1158=справочники!$J$10,IF(INT(CN$1/IF(OR($T1160=0,$T1160=""),1,$T1160))=CN$1/IF(OR($T1160=0,$T1160=""),1,$T1160),SUMIFS(1156:1156,$1:$1,"&lt;="&amp;CN$1,$1:$1,"&gt;="&amp;CN$1-IF(OR($T1160=0,$T1160=""),1,$T1160)+1),0),CN1156)))</f>
        <v>0</v>
      </c>
      <c r="CO1162" s="99">
        <f>IF(CO$8="",0,IF($T1158=справочники!$J$9,IF(SUM($Z1162:CN1162)&lt;SUM($Z1156:CO1156),SUMIFS(1156:1156,$1:$1,"&gt;="&amp;CO$1,$1:$1,"&lt;="&amp;CO$1+IF(OR($T1160=0,$T1160=""),1,$T1160)-1),0),IF($T1158=справочники!$J$10,IF(INT(CO$1/IF(OR($T1160=0,$T1160=""),1,$T1160))=CO$1/IF(OR($T1160=0,$T1160=""),1,$T1160),SUMIFS(1156:1156,$1:$1,"&lt;="&amp;CO$1,$1:$1,"&gt;="&amp;CO$1-IF(OR($T1160=0,$T1160=""),1,$T1160)+1),0),CO1156)))</f>
        <v>0</v>
      </c>
      <c r="CP1162" s="99">
        <f>IF(CP$8="",0,IF($T1158=справочники!$J$9,IF(SUM($Z1162:CO1162)&lt;SUM($Z1156:CP1156),SUMIFS(1156:1156,$1:$1,"&gt;="&amp;CP$1,$1:$1,"&lt;="&amp;CP$1+IF(OR($T1160=0,$T1160=""),1,$T1160)-1),0),IF($T1158=справочники!$J$10,IF(INT(CP$1/IF(OR($T1160=0,$T1160=""),1,$T1160))=CP$1/IF(OR($T1160=0,$T1160=""),1,$T1160),SUMIFS(1156:1156,$1:$1,"&lt;="&amp;CP$1,$1:$1,"&gt;="&amp;CP$1-IF(OR($T1160=0,$T1160=""),1,$T1160)+1),0),CP1156)))</f>
        <v>0</v>
      </c>
      <c r="CQ1162" s="99">
        <f>IF(CQ$8="",0,IF($T1158=справочники!$J$9,IF(SUM($Z1162:CP1162)&lt;SUM($Z1156:CQ1156),SUMIFS(1156:1156,$1:$1,"&gt;="&amp;CQ$1,$1:$1,"&lt;="&amp;CQ$1+IF(OR($T1160=0,$T1160=""),1,$T1160)-1),0),IF($T1158=справочники!$J$10,IF(INT(CQ$1/IF(OR($T1160=0,$T1160=""),1,$T1160))=CQ$1/IF(OR($T1160=0,$T1160=""),1,$T1160),SUMIFS(1156:1156,$1:$1,"&lt;="&amp;CQ$1,$1:$1,"&gt;="&amp;CQ$1-IF(OR($T1160=0,$T1160=""),1,$T1160)+1),0),CQ1156)))</f>
        <v>0</v>
      </c>
      <c r="CR1162" s="99">
        <f>IF(CR$8="",0,IF($T1158=справочники!$J$9,IF(SUM($Z1162:CQ1162)&lt;SUM($Z1156:CR1156),SUMIFS(1156:1156,$1:$1,"&gt;="&amp;CR$1,$1:$1,"&lt;="&amp;CR$1+IF(OR($T1160=0,$T1160=""),1,$T1160)-1),0),IF($T1158=справочники!$J$10,IF(INT(CR$1/IF(OR($T1160=0,$T1160=""),1,$T1160))=CR$1/IF(OR($T1160=0,$T1160=""),1,$T1160),SUMIFS(1156:1156,$1:$1,"&lt;="&amp;CR$1,$1:$1,"&gt;="&amp;CR$1-IF(OR($T1160=0,$T1160=""),1,$T1160)+1),0),CR1156)))</f>
        <v>0</v>
      </c>
      <c r="CS1162" s="99">
        <f>IF(CS$8="",0,IF($T1158=справочники!$J$9,IF(SUM($Z1162:CR1162)&lt;SUM($Z1156:CS1156),SUMIFS(1156:1156,$1:$1,"&gt;="&amp;CS$1,$1:$1,"&lt;="&amp;CS$1+IF(OR($T1160=0,$T1160=""),1,$T1160)-1),0),IF($T1158=справочники!$J$10,IF(INT(CS$1/IF(OR($T1160=0,$T1160=""),1,$T1160))=CS$1/IF(OR($T1160=0,$T1160=""),1,$T1160),SUMIFS(1156:1156,$1:$1,"&lt;="&amp;CS$1,$1:$1,"&gt;="&amp;CS$1-IF(OR($T1160=0,$T1160=""),1,$T1160)+1),0),CS1156)))</f>
        <v>0</v>
      </c>
      <c r="CT1162" s="99">
        <f>IF(CT$8="",0,IF($T1158=справочники!$J$9,IF(SUM($Z1162:CS1162)&lt;SUM($Z1156:CT1156),SUMIFS(1156:1156,$1:$1,"&gt;="&amp;CT$1,$1:$1,"&lt;="&amp;CT$1+IF(OR($T1160=0,$T1160=""),1,$T1160)-1),0),IF($T1158=справочники!$J$10,IF(INT(CT$1/IF(OR($T1160=0,$T1160=""),1,$T1160))=CT$1/IF(OR($T1160=0,$T1160=""),1,$T1160),SUMIFS(1156:1156,$1:$1,"&lt;="&amp;CT$1,$1:$1,"&gt;="&amp;CT$1-IF(OR($T1160=0,$T1160=""),1,$T1160)+1),0),CT1156)))</f>
        <v>0</v>
      </c>
      <c r="CU1162" s="99">
        <f>IF(CU$8="",0,IF($T1158=справочники!$J$9,IF(SUM($Z1162:CT1162)&lt;SUM($Z1156:CU1156),SUMIFS(1156:1156,$1:$1,"&gt;="&amp;CU$1,$1:$1,"&lt;="&amp;CU$1+IF(OR($T1160=0,$T1160=""),1,$T1160)-1),0),IF($T1158=справочники!$J$10,IF(INT(CU$1/IF(OR($T1160=0,$T1160=""),1,$T1160))=CU$1/IF(OR($T1160=0,$T1160=""),1,$T1160),SUMIFS(1156:1156,$1:$1,"&lt;="&amp;CU$1,$1:$1,"&gt;="&amp;CU$1-IF(OR($T1160=0,$T1160=""),1,$T1160)+1),0),CU1156)))</f>
        <v>0</v>
      </c>
      <c r="CV1162" s="99">
        <f>IF(CV$8="",0,IF($T1158=справочники!$J$9,IF(SUM($Z1162:CU1162)&lt;SUM($Z1156:CV1156),SUMIFS(1156:1156,$1:$1,"&gt;="&amp;CV$1,$1:$1,"&lt;="&amp;CV$1+IF(OR($T1160=0,$T1160=""),1,$T1160)-1),0),IF($T1158=справочники!$J$10,IF(INT(CV$1/IF(OR($T1160=0,$T1160=""),1,$T1160))=CV$1/IF(OR($T1160=0,$T1160=""),1,$T1160),SUMIFS(1156:1156,$1:$1,"&lt;="&amp;CV$1,$1:$1,"&gt;="&amp;CV$1-IF(OR($T1160=0,$T1160=""),1,$T1160)+1),0),CV1156)))</f>
        <v>0</v>
      </c>
      <c r="CW1162" s="99">
        <f>IF(CW$8="",0,IF($T1158=справочники!$J$9,IF(SUM($Z1162:CV1162)&lt;SUM($Z1156:CW1156),SUMIFS(1156:1156,$1:$1,"&gt;="&amp;CW$1,$1:$1,"&lt;="&amp;CW$1+IF(OR($T1160=0,$T1160=""),1,$T1160)-1),0),IF($T1158=справочники!$J$10,IF(INT(CW$1/IF(OR($T1160=0,$T1160=""),1,$T1160))=CW$1/IF(OR($T1160=0,$T1160=""),1,$T1160),SUMIFS(1156:1156,$1:$1,"&lt;="&amp;CW$1,$1:$1,"&gt;="&amp;CW$1-IF(OR($T1160=0,$T1160=""),1,$T1160)+1),0),CW1156)))</f>
        <v>0</v>
      </c>
      <c r="CX1162" s="99">
        <f>IF(CX$8="",0,IF($T1158=справочники!$J$9,IF(SUM($Z1162:CW1162)&lt;SUM($Z1156:CX1156),SUMIFS(1156:1156,$1:$1,"&gt;="&amp;CX$1,$1:$1,"&lt;="&amp;CX$1+IF(OR($T1160=0,$T1160=""),1,$T1160)-1),0),IF($T1158=справочники!$J$10,IF(INT(CX$1/IF(OR($T1160=0,$T1160=""),1,$T1160))=CX$1/IF(OR($T1160=0,$T1160=""),1,$T1160),SUMIFS(1156:1156,$1:$1,"&lt;="&amp;CX$1,$1:$1,"&gt;="&amp;CX$1-IF(OR($T1160=0,$T1160=""),1,$T1160)+1),0),CX1156)))</f>
        <v>0</v>
      </c>
      <c r="CY1162" s="99">
        <f>IF(CY$8="",0,IF($T1158=справочники!$J$9,IF(SUM($Z1162:CX1162)&lt;SUM($Z1156:CY1156),SUMIFS(1156:1156,$1:$1,"&gt;="&amp;CY$1,$1:$1,"&lt;="&amp;CY$1+IF(OR($T1160=0,$T1160=""),1,$T1160)-1),0),IF($T1158=справочники!$J$10,IF(INT(CY$1/IF(OR($T1160=0,$T1160=""),1,$T1160))=CY$1/IF(OR($T1160=0,$T1160=""),1,$T1160),SUMIFS(1156:1156,$1:$1,"&lt;="&amp;CY$1,$1:$1,"&gt;="&amp;CY$1-IF(OR($T1160=0,$T1160=""),1,$T1160)+1),0),CY1156)))</f>
        <v>0</v>
      </c>
      <c r="CZ1162" s="99">
        <f>IF(CZ$8="",0,IF($T1158=справочники!$J$9,IF(SUM($Z1162:CY1162)&lt;SUM($Z1156:CZ1156),SUMIFS(1156:1156,$1:$1,"&gt;="&amp;CZ$1,$1:$1,"&lt;="&amp;CZ$1+IF(OR($T1160=0,$T1160=""),1,$T1160)-1),0),IF($T1158=справочники!$J$10,IF(INT(CZ$1/IF(OR($T1160=0,$T1160=""),1,$T1160))=CZ$1/IF(OR($T1160=0,$T1160=""),1,$T1160),SUMIFS(1156:1156,$1:$1,"&lt;="&amp;CZ$1,$1:$1,"&gt;="&amp;CZ$1-IF(OR($T1160=0,$T1160=""),1,$T1160)+1),0),CZ1156)))</f>
        <v>0</v>
      </c>
      <c r="DA1162" s="99">
        <f>IF(DA$8="",0,IF($T1158=справочники!$J$9,IF(SUM($Z1162:CZ1162)&lt;SUM($Z1156:DA1156),SUMIFS(1156:1156,$1:$1,"&gt;="&amp;DA$1,$1:$1,"&lt;="&amp;DA$1+IF(OR($T1160=0,$T1160=""),1,$T1160)-1),0),IF($T1158=справочники!$J$10,IF(INT(DA$1/IF(OR($T1160=0,$T1160=""),1,$T1160))=DA$1/IF(OR($T1160=0,$T1160=""),1,$T1160),SUMIFS(1156:1156,$1:$1,"&lt;="&amp;DA$1,$1:$1,"&gt;="&amp;DA$1-IF(OR($T1160=0,$T1160=""),1,$T1160)+1),0),DA1156)))</f>
        <v>0</v>
      </c>
      <c r="DB1162" s="99">
        <f>IF(DB$8="",0,IF($T1158=справочники!$J$9,IF(SUM($Z1162:DA1162)&lt;SUM($Z1156:DB1156),SUMIFS(1156:1156,$1:$1,"&gt;="&amp;DB$1,$1:$1,"&lt;="&amp;DB$1+IF(OR($T1160=0,$T1160=""),1,$T1160)-1),0),IF($T1158=справочники!$J$10,IF(INT(DB$1/IF(OR($T1160=0,$T1160=""),1,$T1160))=DB$1/IF(OR($T1160=0,$T1160=""),1,$T1160),SUMIFS(1156:1156,$1:$1,"&lt;="&amp;DB$1,$1:$1,"&gt;="&amp;DB$1-IF(OR($T1160=0,$T1160=""),1,$T1160)+1),0),DB1156)))</f>
        <v>0</v>
      </c>
      <c r="DC1162" s="99">
        <f>IF(DC$8="",0,IF($T1158=справочники!$J$9,IF(SUM($Z1162:DB1162)&lt;SUM($Z1156:DC1156),SUMIFS(1156:1156,$1:$1,"&gt;="&amp;DC$1,$1:$1,"&lt;="&amp;DC$1+IF(OR($T1160=0,$T1160=""),1,$T1160)-1),0),IF($T1158=справочники!$J$10,IF(INT(DC$1/IF(OR($T1160=0,$T1160=""),1,$T1160))=DC$1/IF(OR($T1160=0,$T1160=""),1,$T1160),SUMIFS(1156:1156,$1:$1,"&lt;="&amp;DC$1,$1:$1,"&gt;="&amp;DC$1-IF(OR($T1160=0,$T1160=""),1,$T1160)+1),0),DC1156)))</f>
        <v>0</v>
      </c>
      <c r="DD1162" s="99">
        <f>IF(DD$8="",0,IF($T1158=справочники!$J$9,IF(SUM($Z1162:DC1162)&lt;SUM($Z1156:DD1156),SUMIFS(1156:1156,$1:$1,"&gt;="&amp;DD$1,$1:$1,"&lt;="&amp;DD$1+IF(OR($T1160=0,$T1160=""),1,$T1160)-1),0),IF($T1158=справочники!$J$10,IF(INT(DD$1/IF(OR($T1160=0,$T1160=""),1,$T1160))=DD$1/IF(OR($T1160=0,$T1160=""),1,$T1160),SUMIFS(1156:1156,$1:$1,"&lt;="&amp;DD$1,$1:$1,"&gt;="&amp;DD$1-IF(OR($T1160=0,$T1160=""),1,$T1160)+1),0),DD1156)))</f>
        <v>0</v>
      </c>
      <c r="DE1162" s="99">
        <f>IF(DE$8="",0,IF($T1158=справочники!$J$9,IF(SUM($Z1162:DD1162)&lt;SUM($Z1156:DE1156),SUMIFS(1156:1156,$1:$1,"&gt;="&amp;DE$1,$1:$1,"&lt;="&amp;DE$1+IF(OR($T1160=0,$T1160=""),1,$T1160)-1),0),IF($T1158=справочники!$J$10,IF(INT(DE$1/IF(OR($T1160=0,$T1160=""),1,$T1160))=DE$1/IF(OR($T1160=0,$T1160=""),1,$T1160),SUMIFS(1156:1156,$1:$1,"&lt;="&amp;DE$1,$1:$1,"&gt;="&amp;DE$1-IF(OR($T1160=0,$T1160=""),1,$T1160)+1),0),DE1156)))</f>
        <v>0</v>
      </c>
      <c r="DF1162" s="99">
        <f>IF(DF$8="",0,IF($T1158=справочники!$J$9,IF(SUM($Z1162:DE1162)&lt;SUM($Z1156:DF1156),SUMIFS(1156:1156,$1:$1,"&gt;="&amp;DF$1,$1:$1,"&lt;="&amp;DF$1+IF(OR($T1160=0,$T1160=""),1,$T1160)-1),0),IF($T1158=справочники!$J$10,IF(INT(DF$1/IF(OR($T1160=0,$T1160=""),1,$T1160))=DF$1/IF(OR($T1160=0,$T1160=""),1,$T1160),SUMIFS(1156:1156,$1:$1,"&lt;="&amp;DF$1,$1:$1,"&gt;="&amp;DF$1-IF(OR($T1160=0,$T1160=""),1,$T1160)+1),0),DF1156)))</f>
        <v>0</v>
      </c>
      <c r="DG1162" s="99">
        <f>IF(DG$8="",0,IF($T1158=справочники!$J$9,IF(SUM($Z1162:DF1162)&lt;SUM($Z1156:DG1156),SUMIFS(1156:1156,$1:$1,"&gt;="&amp;DG$1,$1:$1,"&lt;="&amp;DG$1+IF(OR($T1160=0,$T1160=""),1,$T1160)-1),0),IF($T1158=справочники!$J$10,IF(INT(DG$1/IF(OR($T1160=0,$T1160=""),1,$T1160))=DG$1/IF(OR($T1160=0,$T1160=""),1,$T1160),SUMIFS(1156:1156,$1:$1,"&lt;="&amp;DG$1,$1:$1,"&gt;="&amp;DG$1-IF(OR($T1160=0,$T1160=""),1,$T1160)+1),0),DG1156)))</f>
        <v>0</v>
      </c>
      <c r="DH1162" s="99">
        <f>IF(DH$8="",0,IF($T1158=справочники!$J$9,IF(SUM($Z1162:DG1162)&lt;SUM($Z1156:DH1156),SUMIFS(1156:1156,$1:$1,"&gt;="&amp;DH$1,$1:$1,"&lt;="&amp;DH$1+IF(OR($T1160=0,$T1160=""),1,$T1160)-1),0),IF($T1158=справочники!$J$10,IF(INT(DH$1/IF(OR($T1160=0,$T1160=""),1,$T1160))=DH$1/IF(OR($T1160=0,$T1160=""),1,$T1160),SUMIFS(1156:1156,$1:$1,"&lt;="&amp;DH$1,$1:$1,"&gt;="&amp;DH$1-IF(OR($T1160=0,$T1160=""),1,$T1160)+1),0),DH1156)))</f>
        <v>0</v>
      </c>
      <c r="DI1162" s="99">
        <f>IF(DI$8="",0,IF($T1158=справочники!$J$9,IF(SUM($Z1162:DH1162)&lt;SUM($Z1156:DI1156),SUMIFS(1156:1156,$1:$1,"&gt;="&amp;DI$1,$1:$1,"&lt;="&amp;DI$1+IF(OR($T1160=0,$T1160=""),1,$T1160)-1),0),IF($T1158=справочники!$J$10,IF(INT(DI$1/IF(OR($T1160=0,$T1160=""),1,$T1160))=DI$1/IF(OR($T1160=0,$T1160=""),1,$T1160),SUMIFS(1156:1156,$1:$1,"&lt;="&amp;DI$1,$1:$1,"&gt;="&amp;DI$1-IF(OR($T1160=0,$T1160=""),1,$T1160)+1),0),DI1156)))</f>
        <v>0</v>
      </c>
      <c r="DJ1162" s="99">
        <f>IF(DJ$8="",0,IF($T1158=справочники!$J$9,IF(SUM($Z1162:DI1162)&lt;SUM($Z1156:DJ1156),SUMIFS(1156:1156,$1:$1,"&gt;="&amp;DJ$1,$1:$1,"&lt;="&amp;DJ$1+IF(OR($T1160=0,$T1160=""),1,$T1160)-1),0),IF($T1158=справочники!$J$10,IF(INT(DJ$1/IF(OR($T1160=0,$T1160=""),1,$T1160))=DJ$1/IF(OR($T1160=0,$T1160=""),1,$T1160),SUMIFS(1156:1156,$1:$1,"&lt;="&amp;DJ$1,$1:$1,"&gt;="&amp;DJ$1-IF(OR($T1160=0,$T1160=""),1,$T1160)+1),0),DJ1156)))</f>
        <v>0</v>
      </c>
      <c r="DK1162" s="99">
        <f>IF(DK$8="",0,IF($T1158=справочники!$J$9,IF(SUM($Z1162:DJ1162)&lt;SUM($Z1156:DK1156),SUMIFS(1156:1156,$1:$1,"&gt;="&amp;DK$1,$1:$1,"&lt;="&amp;DK$1+IF(OR($T1160=0,$T1160=""),1,$T1160)-1),0),IF($T1158=справочники!$J$10,IF(INT(DK$1/IF(OR($T1160=0,$T1160=""),1,$T1160))=DK$1/IF(OR($T1160=0,$T1160=""),1,$T1160),SUMIFS(1156:1156,$1:$1,"&lt;="&amp;DK$1,$1:$1,"&gt;="&amp;DK$1-IF(OR($T1160=0,$T1160=""),1,$T1160)+1),0),DK1156)))</f>
        <v>0</v>
      </c>
      <c r="DL1162" s="99">
        <f>IF(DL$8="",0,IF($T1158=справочники!$J$9,IF(SUM($Z1162:DK1162)&lt;SUM($Z1156:DL1156),SUMIFS(1156:1156,$1:$1,"&gt;="&amp;DL$1,$1:$1,"&lt;="&amp;DL$1+IF(OR($T1160=0,$T1160=""),1,$T1160)-1),0),IF($T1158=справочники!$J$10,IF(INT(DL$1/IF(OR($T1160=0,$T1160=""),1,$T1160))=DL$1/IF(OR($T1160=0,$T1160=""),1,$T1160),SUMIFS(1156:1156,$1:$1,"&lt;="&amp;DL$1,$1:$1,"&gt;="&amp;DL$1-IF(OR($T1160=0,$T1160=""),1,$T1160)+1),0),DL1156)))</f>
        <v>0</v>
      </c>
      <c r="DM1162" s="99">
        <f>IF(DM$8="",0,IF($T1158=справочники!$J$9,IF(SUM($Z1162:DL1162)&lt;SUM($Z1156:DM1156),SUMIFS(1156:1156,$1:$1,"&gt;="&amp;DM$1,$1:$1,"&lt;="&amp;DM$1+IF(OR($T1160=0,$T1160=""),1,$T1160)-1),0),IF($T1158=справочники!$J$10,IF(INT(DM$1/IF(OR($T1160=0,$T1160=""),1,$T1160))=DM$1/IF(OR($T1160=0,$T1160=""),1,$T1160),SUMIFS(1156:1156,$1:$1,"&lt;="&amp;DM$1,$1:$1,"&gt;="&amp;DM$1-IF(OR($T1160=0,$T1160=""),1,$T1160)+1),0),DM1156)))</f>
        <v>0</v>
      </c>
      <c r="DN1162" s="99">
        <f>IF(DN$8="",0,IF($T1158=справочники!$J$9,IF(SUM($Z1162:DM1162)&lt;SUM($Z1156:DN1156),SUMIFS(1156:1156,$1:$1,"&gt;="&amp;DN$1,$1:$1,"&lt;="&amp;DN$1+IF(OR($T1160=0,$T1160=""),1,$T1160)-1),0),IF($T1158=справочники!$J$10,IF(INT(DN$1/IF(OR($T1160=0,$T1160=""),1,$T1160))=DN$1/IF(OR($T1160=0,$T1160=""),1,$T1160),SUMIFS(1156:1156,$1:$1,"&lt;="&amp;DN$1,$1:$1,"&gt;="&amp;DN$1-IF(OR($T1160=0,$T1160=""),1,$T1160)+1),0),DN1156)))</f>
        <v>0</v>
      </c>
      <c r="DO1162" s="99">
        <f>IF(DO$8="",0,IF($T1158=справочники!$J$9,IF(SUM($Z1162:DN1162)&lt;SUM($Z1156:DO1156),SUMIFS(1156:1156,$1:$1,"&gt;="&amp;DO$1,$1:$1,"&lt;="&amp;DO$1+IF(OR($T1160=0,$T1160=""),1,$T1160)-1),0),IF($T1158=справочники!$J$10,IF(INT(DO$1/IF(OR($T1160=0,$T1160=""),1,$T1160))=DO$1/IF(OR($T1160=0,$T1160=""),1,$T1160),SUMIFS(1156:1156,$1:$1,"&lt;="&amp;DO$1,$1:$1,"&gt;="&amp;DO$1-IF(OR($T1160=0,$T1160=""),1,$T1160)+1),0),DO1156)))</f>
        <v>0</v>
      </c>
      <c r="DP1162" s="99">
        <f>IF(DP$8="",0,IF($T1158=справочники!$J$9,IF(SUM($Z1162:DO1162)&lt;SUM($Z1156:DP1156),SUMIFS(1156:1156,$1:$1,"&gt;="&amp;DP$1,$1:$1,"&lt;="&amp;DP$1+IF(OR($T1160=0,$T1160=""),1,$T1160)-1),0),IF($T1158=справочники!$J$10,IF(INT(DP$1/IF(OR($T1160=0,$T1160=""),1,$T1160))=DP$1/IF(OR($T1160=0,$T1160=""),1,$T1160),SUMIFS(1156:1156,$1:$1,"&lt;="&amp;DP$1,$1:$1,"&gt;="&amp;DP$1-IF(OR($T1160=0,$T1160=""),1,$T1160)+1),0),DP1156)))</f>
        <v>0</v>
      </c>
      <c r="DQ1162" s="99">
        <f>IF(DQ$8="",0,IF($T1158=справочники!$J$9,IF(SUM($Z1162:DP1162)&lt;SUM($Z1156:DQ1156),SUMIFS(1156:1156,$1:$1,"&gt;="&amp;DQ$1,$1:$1,"&lt;="&amp;DQ$1+IF(OR($T1160=0,$T1160=""),1,$T1160)-1),0),IF($T1158=справочники!$J$10,IF(INT(DQ$1/IF(OR($T1160=0,$T1160=""),1,$T1160))=DQ$1/IF(OR($T1160=0,$T1160=""),1,$T1160),SUMIFS(1156:1156,$1:$1,"&lt;="&amp;DQ$1,$1:$1,"&gt;="&amp;DQ$1-IF(OR($T1160=0,$T1160=""),1,$T1160)+1),0),DQ1156)))</f>
        <v>0</v>
      </c>
      <c r="DR1162" s="99">
        <f>IF(DR$8="",0,IF($T1158=справочники!$J$9,IF(SUM($Z1162:DQ1162)&lt;SUM($Z1156:DR1156),SUMIFS(1156:1156,$1:$1,"&gt;="&amp;DR$1,$1:$1,"&lt;="&amp;DR$1+IF(OR($T1160=0,$T1160=""),1,$T1160)-1),0),IF($T1158=справочники!$J$10,IF(INT(DR$1/IF(OR($T1160=0,$T1160=""),1,$T1160))=DR$1/IF(OR($T1160=0,$T1160=""),1,$T1160),SUMIFS(1156:1156,$1:$1,"&lt;="&amp;DR$1,$1:$1,"&gt;="&amp;DR$1-IF(OR($T1160=0,$T1160=""),1,$T1160)+1),0),DR1156)))</f>
        <v>0</v>
      </c>
      <c r="DS1162" s="99">
        <f>IF(DS$8="",0,IF($T1158=справочники!$J$9,IF(SUM($Z1162:DR1162)&lt;SUM($Z1156:DS1156),SUMIFS(1156:1156,$1:$1,"&gt;="&amp;DS$1,$1:$1,"&lt;="&amp;DS$1+IF(OR($T1160=0,$T1160=""),1,$T1160)-1),0),IF($T1158=справочники!$J$10,IF(INT(DS$1/IF(OR($T1160=0,$T1160=""),1,$T1160))=DS$1/IF(OR($T1160=0,$T1160=""),1,$T1160),SUMIFS(1156:1156,$1:$1,"&lt;="&amp;DS$1,$1:$1,"&gt;="&amp;DS$1-IF(OR($T1160=0,$T1160=""),1,$T1160)+1),0),DS1156)))</f>
        <v>0</v>
      </c>
      <c r="DT1162" s="99">
        <f>IF(DT$8="",0,IF($T1158=справочники!$J$9,IF(SUM($Z1162:DS1162)&lt;SUM($Z1156:DT1156),SUMIFS(1156:1156,$1:$1,"&gt;="&amp;DT$1,$1:$1,"&lt;="&amp;DT$1+IF(OR($T1160=0,$T1160=""),1,$T1160)-1),0),IF($T1158=справочники!$J$10,IF(INT(DT$1/IF(OR($T1160=0,$T1160=""),1,$T1160))=DT$1/IF(OR($T1160=0,$T1160=""),1,$T1160),SUMIFS(1156:1156,$1:$1,"&lt;="&amp;DT$1,$1:$1,"&gt;="&amp;DT$1-IF(OR($T1160=0,$T1160=""),1,$T1160)+1),0),DT1156)))</f>
        <v>0</v>
      </c>
      <c r="DU1162" s="3"/>
      <c r="DV1162" s="3"/>
    </row>
    <row r="1163" spans="1:126" ht="4.2" customHeight="1">
      <c r="A1163" s="1"/>
      <c r="B1163" s="1"/>
      <c r="C1163" s="1"/>
      <c r="D1163" s="1"/>
      <c r="E1163" s="261"/>
      <c r="F1163" s="47"/>
      <c r="G1163" s="229"/>
      <c r="H1163" s="1"/>
      <c r="I1163" s="1"/>
      <c r="J1163" s="1"/>
      <c r="K1163" s="1"/>
      <c r="L1163" s="1"/>
      <c r="M1163" s="5"/>
      <c r="N1163" s="1"/>
      <c r="O1163" s="1"/>
      <c r="P1163" s="5"/>
      <c r="Q1163" s="1"/>
      <c r="R1163" s="1"/>
      <c r="S1163" s="5"/>
      <c r="T1163" s="7"/>
      <c r="U1163" s="23"/>
      <c r="V1163" s="1"/>
      <c r="W1163" s="11"/>
      <c r="X1163" s="10"/>
      <c r="Y1163" s="45"/>
      <c r="Z1163" s="92"/>
      <c r="AA1163" s="93"/>
      <c r="AB1163" s="93"/>
      <c r="AC1163" s="93"/>
      <c r="AD1163" s="93"/>
      <c r="AE1163" s="93"/>
      <c r="AF1163" s="93"/>
      <c r="AG1163" s="93"/>
      <c r="AH1163" s="93"/>
      <c r="AI1163" s="93"/>
      <c r="AJ1163" s="93"/>
      <c r="AK1163" s="93"/>
      <c r="AL1163" s="93"/>
      <c r="AM1163" s="93"/>
      <c r="AN1163" s="93"/>
      <c r="AO1163" s="93"/>
      <c r="AP1163" s="93"/>
      <c r="AQ1163" s="93"/>
      <c r="AR1163" s="93"/>
      <c r="AS1163" s="93"/>
      <c r="AT1163" s="93"/>
      <c r="AU1163" s="93"/>
      <c r="AV1163" s="93"/>
      <c r="AW1163" s="93"/>
      <c r="AX1163" s="93"/>
      <c r="AY1163" s="93"/>
      <c r="AZ1163" s="93"/>
      <c r="BA1163" s="93"/>
      <c r="BB1163" s="93"/>
      <c r="BC1163" s="93"/>
      <c r="BD1163" s="93"/>
      <c r="BE1163" s="93"/>
      <c r="BF1163" s="93"/>
      <c r="BG1163" s="93"/>
      <c r="BH1163" s="93"/>
      <c r="BI1163" s="93"/>
      <c r="BJ1163" s="93"/>
      <c r="BK1163" s="93"/>
      <c r="BL1163" s="93"/>
      <c r="BM1163" s="93"/>
      <c r="BN1163" s="93"/>
      <c r="BO1163" s="93"/>
      <c r="BP1163" s="93"/>
      <c r="BQ1163" s="93"/>
      <c r="BR1163" s="93"/>
      <c r="BS1163" s="93"/>
      <c r="BT1163" s="93"/>
      <c r="BU1163" s="93"/>
      <c r="BV1163" s="93"/>
      <c r="BW1163" s="93"/>
      <c r="BX1163" s="93"/>
      <c r="BY1163" s="93"/>
      <c r="BZ1163" s="93"/>
      <c r="CA1163" s="93"/>
      <c r="CB1163" s="93"/>
      <c r="CC1163" s="93"/>
      <c r="CD1163" s="93"/>
      <c r="CE1163" s="93"/>
      <c r="CF1163" s="93"/>
      <c r="CG1163" s="93"/>
      <c r="CH1163" s="93"/>
      <c r="CI1163" s="93"/>
      <c r="CJ1163" s="93"/>
      <c r="CK1163" s="93"/>
      <c r="CL1163" s="93"/>
      <c r="CM1163" s="93"/>
      <c r="CN1163" s="93"/>
      <c r="CO1163" s="93"/>
      <c r="CP1163" s="93"/>
      <c r="CQ1163" s="93"/>
      <c r="CR1163" s="93"/>
      <c r="CS1163" s="93"/>
      <c r="CT1163" s="93"/>
      <c r="CU1163" s="93"/>
      <c r="CV1163" s="93"/>
      <c r="CW1163" s="93"/>
      <c r="CX1163" s="93"/>
      <c r="CY1163" s="93"/>
      <c r="CZ1163" s="93"/>
      <c r="DA1163" s="93"/>
      <c r="DB1163" s="93"/>
      <c r="DC1163" s="93"/>
      <c r="DD1163" s="93"/>
      <c r="DE1163" s="93"/>
      <c r="DF1163" s="93"/>
      <c r="DG1163" s="93"/>
      <c r="DH1163" s="93"/>
      <c r="DI1163" s="93"/>
      <c r="DJ1163" s="93"/>
      <c r="DK1163" s="93"/>
      <c r="DL1163" s="93"/>
      <c r="DM1163" s="93"/>
      <c r="DN1163" s="93"/>
      <c r="DO1163" s="93"/>
      <c r="DP1163" s="93"/>
      <c r="DQ1163" s="93"/>
      <c r="DR1163" s="93"/>
      <c r="DS1163" s="93"/>
      <c r="DT1163" s="93"/>
      <c r="DU1163" s="1"/>
      <c r="DV1163" s="1"/>
    </row>
    <row r="1164" spans="1:126" ht="4.2" customHeight="1">
      <c r="A1164" s="1"/>
      <c r="B1164" s="1"/>
      <c r="C1164" s="1"/>
      <c r="D1164" s="1"/>
      <c r="E1164" s="378"/>
      <c r="F1164" s="378"/>
      <c r="G1164" s="378"/>
      <c r="H1164" s="378"/>
      <c r="I1164" s="378"/>
      <c r="J1164" s="378"/>
      <c r="K1164" s="378"/>
      <c r="L1164" s="378"/>
      <c r="M1164" s="379"/>
      <c r="N1164" s="378"/>
      <c r="O1164" s="378"/>
      <c r="P1164" s="379"/>
      <c r="Q1164" s="378"/>
      <c r="R1164" s="1"/>
      <c r="S1164" s="5"/>
      <c r="T1164" s="7"/>
      <c r="U1164" s="23"/>
      <c r="V1164" s="1"/>
      <c r="W1164" s="380"/>
      <c r="X1164" s="10"/>
      <c r="Y1164" s="45"/>
      <c r="Z1164" s="92"/>
      <c r="AA1164" s="381"/>
      <c r="AB1164" s="381"/>
      <c r="AC1164" s="381"/>
      <c r="AD1164" s="381"/>
      <c r="AE1164" s="381"/>
      <c r="AF1164" s="381"/>
      <c r="AG1164" s="381"/>
      <c r="AH1164" s="381"/>
      <c r="AI1164" s="381"/>
      <c r="AJ1164" s="381"/>
      <c r="AK1164" s="381"/>
      <c r="AL1164" s="381"/>
      <c r="AM1164" s="381"/>
      <c r="AN1164" s="381"/>
      <c r="AO1164" s="381"/>
      <c r="AP1164" s="381"/>
      <c r="AQ1164" s="381"/>
      <c r="AR1164" s="381"/>
      <c r="AS1164" s="381"/>
      <c r="AT1164" s="381"/>
      <c r="AU1164" s="381"/>
      <c r="AV1164" s="381"/>
      <c r="AW1164" s="381"/>
      <c r="AX1164" s="381"/>
      <c r="AY1164" s="381"/>
      <c r="AZ1164" s="381"/>
      <c r="BA1164" s="381"/>
      <c r="BB1164" s="381"/>
      <c r="BC1164" s="381"/>
      <c r="BD1164" s="381"/>
      <c r="BE1164" s="381"/>
      <c r="BF1164" s="381"/>
      <c r="BG1164" s="381"/>
      <c r="BH1164" s="381"/>
      <c r="BI1164" s="381"/>
      <c r="BJ1164" s="381"/>
      <c r="BK1164" s="381"/>
      <c r="BL1164" s="381"/>
      <c r="BM1164" s="381"/>
      <c r="BN1164" s="381"/>
      <c r="BO1164" s="381"/>
      <c r="BP1164" s="381"/>
      <c r="BQ1164" s="381"/>
      <c r="BR1164" s="381"/>
      <c r="BS1164" s="381"/>
      <c r="BT1164" s="381"/>
      <c r="BU1164" s="381"/>
      <c r="BV1164" s="381"/>
      <c r="BW1164" s="381"/>
      <c r="BX1164" s="381"/>
      <c r="BY1164" s="381"/>
      <c r="BZ1164" s="381"/>
      <c r="CA1164" s="381"/>
      <c r="CB1164" s="381"/>
      <c r="CC1164" s="381"/>
      <c r="CD1164" s="381"/>
      <c r="CE1164" s="381"/>
      <c r="CF1164" s="381"/>
      <c r="CG1164" s="381"/>
      <c r="CH1164" s="381"/>
      <c r="CI1164" s="381"/>
      <c r="CJ1164" s="381"/>
      <c r="CK1164" s="381"/>
      <c r="CL1164" s="381"/>
      <c r="CM1164" s="381"/>
      <c r="CN1164" s="381"/>
      <c r="CO1164" s="381"/>
      <c r="CP1164" s="381"/>
      <c r="CQ1164" s="381"/>
      <c r="CR1164" s="381"/>
      <c r="CS1164" s="381"/>
      <c r="CT1164" s="381"/>
      <c r="CU1164" s="381"/>
      <c r="CV1164" s="381"/>
      <c r="CW1164" s="381"/>
      <c r="CX1164" s="381"/>
      <c r="CY1164" s="381"/>
      <c r="CZ1164" s="381"/>
      <c r="DA1164" s="381"/>
      <c r="DB1164" s="381"/>
      <c r="DC1164" s="381"/>
      <c r="DD1164" s="381"/>
      <c r="DE1164" s="381"/>
      <c r="DF1164" s="381"/>
      <c r="DG1164" s="381"/>
      <c r="DH1164" s="381"/>
      <c r="DI1164" s="381"/>
      <c r="DJ1164" s="381"/>
      <c r="DK1164" s="381"/>
      <c r="DL1164" s="381"/>
      <c r="DM1164" s="381"/>
      <c r="DN1164" s="381"/>
      <c r="DO1164" s="381"/>
      <c r="DP1164" s="381"/>
      <c r="DQ1164" s="381"/>
      <c r="DR1164" s="381"/>
      <c r="DS1164" s="381"/>
      <c r="DT1164" s="381"/>
      <c r="DU1164" s="1"/>
      <c r="DV1164" s="1"/>
    </row>
    <row r="1165" spans="1:126" ht="7.2" customHeight="1">
      <c r="A1165" s="1"/>
      <c r="B1165" s="1"/>
      <c r="C1165" s="1"/>
      <c r="D1165" s="1"/>
      <c r="E1165" s="261"/>
      <c r="F1165" s="47"/>
      <c r="G1165" s="229"/>
      <c r="H1165" s="1"/>
      <c r="I1165" s="1"/>
      <c r="J1165" s="1"/>
      <c r="K1165" s="1"/>
      <c r="L1165" s="1"/>
      <c r="M1165" s="5"/>
      <c r="N1165" s="1"/>
      <c r="O1165" s="1"/>
      <c r="P1165" s="5"/>
      <c r="Q1165" s="1"/>
      <c r="R1165" s="1"/>
      <c r="S1165" s="5"/>
      <c r="T1165" s="7"/>
      <c r="U1165" s="23"/>
      <c r="V1165" s="1"/>
      <c r="W1165" s="11"/>
      <c r="X1165" s="10"/>
      <c r="Y1165" s="45"/>
      <c r="Z1165" s="92"/>
      <c r="AA1165" s="93"/>
      <c r="AB1165" s="93"/>
      <c r="AC1165" s="93"/>
      <c r="AD1165" s="93"/>
      <c r="AE1165" s="93"/>
      <c r="AF1165" s="93"/>
      <c r="AG1165" s="93"/>
      <c r="AH1165" s="93"/>
      <c r="AI1165" s="93"/>
      <c r="AJ1165" s="93"/>
      <c r="AK1165" s="93"/>
      <c r="AL1165" s="93"/>
      <c r="AM1165" s="93"/>
      <c r="AN1165" s="93"/>
      <c r="AO1165" s="93"/>
      <c r="AP1165" s="93"/>
      <c r="AQ1165" s="93"/>
      <c r="AR1165" s="93"/>
      <c r="AS1165" s="93"/>
      <c r="AT1165" s="93"/>
      <c r="AU1165" s="93"/>
      <c r="AV1165" s="93"/>
      <c r="AW1165" s="93"/>
      <c r="AX1165" s="93"/>
      <c r="AY1165" s="93"/>
      <c r="AZ1165" s="93"/>
      <c r="BA1165" s="93"/>
      <c r="BB1165" s="93"/>
      <c r="BC1165" s="93"/>
      <c r="BD1165" s="93"/>
      <c r="BE1165" s="93"/>
      <c r="BF1165" s="93"/>
      <c r="BG1165" s="93"/>
      <c r="BH1165" s="93"/>
      <c r="BI1165" s="93"/>
      <c r="BJ1165" s="93"/>
      <c r="BK1165" s="93"/>
      <c r="BL1165" s="93"/>
      <c r="BM1165" s="93"/>
      <c r="BN1165" s="93"/>
      <c r="BO1165" s="93"/>
      <c r="BP1165" s="93"/>
      <c r="BQ1165" s="93"/>
      <c r="BR1165" s="93"/>
      <c r="BS1165" s="93"/>
      <c r="BT1165" s="93"/>
      <c r="BU1165" s="93"/>
      <c r="BV1165" s="93"/>
      <c r="BW1165" s="93"/>
      <c r="BX1165" s="93"/>
      <c r="BY1165" s="93"/>
      <c r="BZ1165" s="93"/>
      <c r="CA1165" s="93"/>
      <c r="CB1165" s="93"/>
      <c r="CC1165" s="93"/>
      <c r="CD1165" s="93"/>
      <c r="CE1165" s="93"/>
      <c r="CF1165" s="93"/>
      <c r="CG1165" s="93"/>
      <c r="CH1165" s="93"/>
      <c r="CI1165" s="93"/>
      <c r="CJ1165" s="93"/>
      <c r="CK1165" s="93"/>
      <c r="CL1165" s="93"/>
      <c r="CM1165" s="93"/>
      <c r="CN1165" s="93"/>
      <c r="CO1165" s="93"/>
      <c r="CP1165" s="93"/>
      <c r="CQ1165" s="93"/>
      <c r="CR1165" s="93"/>
      <c r="CS1165" s="93"/>
      <c r="CT1165" s="93"/>
      <c r="CU1165" s="93"/>
      <c r="CV1165" s="93"/>
      <c r="CW1165" s="93"/>
      <c r="CX1165" s="93"/>
      <c r="CY1165" s="93"/>
      <c r="CZ1165" s="93"/>
      <c r="DA1165" s="93"/>
      <c r="DB1165" s="93"/>
      <c r="DC1165" s="93"/>
      <c r="DD1165" s="93"/>
      <c r="DE1165" s="93"/>
      <c r="DF1165" s="93"/>
      <c r="DG1165" s="93"/>
      <c r="DH1165" s="93"/>
      <c r="DI1165" s="93"/>
      <c r="DJ1165" s="93"/>
      <c r="DK1165" s="93"/>
      <c r="DL1165" s="93"/>
      <c r="DM1165" s="93"/>
      <c r="DN1165" s="93"/>
      <c r="DO1165" s="93"/>
      <c r="DP1165" s="93"/>
      <c r="DQ1165" s="93"/>
      <c r="DR1165" s="93"/>
      <c r="DS1165" s="93"/>
      <c r="DT1165" s="93"/>
      <c r="DU1165" s="1"/>
      <c r="DV1165" s="1"/>
    </row>
    <row r="1166" spans="1:126" ht="12.6" thickBot="1">
      <c r="A1166" s="1"/>
      <c r="B1166" s="242" t="s">
        <v>124</v>
      </c>
      <c r="C1166" s="197"/>
      <c r="D1166" s="196"/>
      <c r="E1166" s="261"/>
      <c r="F1166" s="47"/>
      <c r="G1166" s="383"/>
      <c r="H1166" s="384"/>
      <c r="I1166" s="385" t="str">
        <f>$I$1044</f>
        <v>общий пост. расход, укажите сумму в месяц с ндс</v>
      </c>
      <c r="J1166" s="384"/>
      <c r="K1166" s="384"/>
      <c r="L1166" s="384"/>
      <c r="M1166" s="607" t="s">
        <v>6</v>
      </c>
      <c r="N1166" s="608"/>
      <c r="O1166" s="1"/>
      <c r="P1166" s="5"/>
      <c r="Q1166" s="1" t="s">
        <v>25</v>
      </c>
      <c r="R1166" s="1"/>
      <c r="S1166" s="5" t="s">
        <v>6</v>
      </c>
      <c r="T1166" s="202"/>
      <c r="U1166" s="23"/>
      <c r="V1166" s="1"/>
      <c r="W1166" s="11"/>
      <c r="X1166" s="10"/>
      <c r="Y1166" s="45"/>
      <c r="Z1166" s="92"/>
      <c r="AA1166" s="580" t="str">
        <f>IF(AA1168=1,"1-ый мес. расхода","")</f>
        <v/>
      </c>
      <c r="AB1166" s="580" t="str">
        <f t="shared" ref="AB1166:CM1166" si="2792">IF(AB1168=1,"1-ый мес. расхода","")</f>
        <v/>
      </c>
      <c r="AC1166" s="580" t="str">
        <f t="shared" si="2792"/>
        <v/>
      </c>
      <c r="AD1166" s="580" t="str">
        <f t="shared" si="2792"/>
        <v/>
      </c>
      <c r="AE1166" s="580" t="str">
        <f t="shared" si="2792"/>
        <v/>
      </c>
      <c r="AF1166" s="580" t="str">
        <f t="shared" si="2792"/>
        <v/>
      </c>
      <c r="AG1166" s="580" t="str">
        <f t="shared" si="2792"/>
        <v/>
      </c>
      <c r="AH1166" s="580" t="str">
        <f t="shared" si="2792"/>
        <v/>
      </c>
      <c r="AI1166" s="580" t="str">
        <f t="shared" si="2792"/>
        <v/>
      </c>
      <c r="AJ1166" s="580" t="str">
        <f t="shared" si="2792"/>
        <v/>
      </c>
      <c r="AK1166" s="580" t="str">
        <f t="shared" si="2792"/>
        <v/>
      </c>
      <c r="AL1166" s="580" t="str">
        <f t="shared" si="2792"/>
        <v/>
      </c>
      <c r="AM1166" s="580" t="str">
        <f t="shared" si="2792"/>
        <v/>
      </c>
      <c r="AN1166" s="580" t="str">
        <f t="shared" si="2792"/>
        <v/>
      </c>
      <c r="AO1166" s="580" t="str">
        <f t="shared" si="2792"/>
        <v/>
      </c>
      <c r="AP1166" s="580" t="str">
        <f t="shared" si="2792"/>
        <v/>
      </c>
      <c r="AQ1166" s="580" t="str">
        <f t="shared" si="2792"/>
        <v/>
      </c>
      <c r="AR1166" s="580" t="str">
        <f t="shared" si="2792"/>
        <v/>
      </c>
      <c r="AS1166" s="580" t="str">
        <f t="shared" si="2792"/>
        <v/>
      </c>
      <c r="AT1166" s="580" t="str">
        <f t="shared" si="2792"/>
        <v/>
      </c>
      <c r="AU1166" s="580" t="str">
        <f t="shared" si="2792"/>
        <v/>
      </c>
      <c r="AV1166" s="580" t="str">
        <f t="shared" si="2792"/>
        <v/>
      </c>
      <c r="AW1166" s="580" t="str">
        <f t="shared" si="2792"/>
        <v/>
      </c>
      <c r="AX1166" s="580" t="str">
        <f t="shared" si="2792"/>
        <v/>
      </c>
      <c r="AY1166" s="580" t="str">
        <f t="shared" si="2792"/>
        <v/>
      </c>
      <c r="AZ1166" s="580" t="str">
        <f t="shared" si="2792"/>
        <v/>
      </c>
      <c r="BA1166" s="580" t="str">
        <f t="shared" si="2792"/>
        <v/>
      </c>
      <c r="BB1166" s="580" t="str">
        <f t="shared" si="2792"/>
        <v/>
      </c>
      <c r="BC1166" s="580" t="str">
        <f t="shared" si="2792"/>
        <v/>
      </c>
      <c r="BD1166" s="580" t="str">
        <f t="shared" si="2792"/>
        <v/>
      </c>
      <c r="BE1166" s="580" t="str">
        <f t="shared" si="2792"/>
        <v/>
      </c>
      <c r="BF1166" s="580" t="str">
        <f t="shared" si="2792"/>
        <v/>
      </c>
      <c r="BG1166" s="580" t="str">
        <f t="shared" si="2792"/>
        <v/>
      </c>
      <c r="BH1166" s="580" t="str">
        <f t="shared" si="2792"/>
        <v/>
      </c>
      <c r="BI1166" s="580" t="str">
        <f t="shared" si="2792"/>
        <v/>
      </c>
      <c r="BJ1166" s="580" t="str">
        <f t="shared" si="2792"/>
        <v/>
      </c>
      <c r="BK1166" s="580" t="str">
        <f t="shared" si="2792"/>
        <v/>
      </c>
      <c r="BL1166" s="580" t="str">
        <f t="shared" si="2792"/>
        <v/>
      </c>
      <c r="BM1166" s="580" t="str">
        <f t="shared" si="2792"/>
        <v/>
      </c>
      <c r="BN1166" s="580" t="str">
        <f t="shared" si="2792"/>
        <v/>
      </c>
      <c r="BO1166" s="580" t="str">
        <f t="shared" si="2792"/>
        <v/>
      </c>
      <c r="BP1166" s="580" t="str">
        <f t="shared" si="2792"/>
        <v/>
      </c>
      <c r="BQ1166" s="580" t="str">
        <f t="shared" si="2792"/>
        <v/>
      </c>
      <c r="BR1166" s="580" t="str">
        <f t="shared" si="2792"/>
        <v/>
      </c>
      <c r="BS1166" s="580" t="str">
        <f t="shared" si="2792"/>
        <v/>
      </c>
      <c r="BT1166" s="580" t="str">
        <f t="shared" si="2792"/>
        <v/>
      </c>
      <c r="BU1166" s="580" t="str">
        <f t="shared" si="2792"/>
        <v/>
      </c>
      <c r="BV1166" s="580" t="str">
        <f t="shared" si="2792"/>
        <v/>
      </c>
      <c r="BW1166" s="580" t="str">
        <f t="shared" si="2792"/>
        <v/>
      </c>
      <c r="BX1166" s="580" t="str">
        <f t="shared" si="2792"/>
        <v/>
      </c>
      <c r="BY1166" s="580" t="str">
        <f t="shared" si="2792"/>
        <v/>
      </c>
      <c r="BZ1166" s="580" t="str">
        <f t="shared" si="2792"/>
        <v/>
      </c>
      <c r="CA1166" s="580" t="str">
        <f t="shared" si="2792"/>
        <v/>
      </c>
      <c r="CB1166" s="580" t="str">
        <f t="shared" si="2792"/>
        <v/>
      </c>
      <c r="CC1166" s="580" t="str">
        <f t="shared" si="2792"/>
        <v/>
      </c>
      <c r="CD1166" s="580" t="str">
        <f t="shared" si="2792"/>
        <v/>
      </c>
      <c r="CE1166" s="580" t="str">
        <f t="shared" si="2792"/>
        <v/>
      </c>
      <c r="CF1166" s="580" t="str">
        <f t="shared" si="2792"/>
        <v/>
      </c>
      <c r="CG1166" s="580" t="str">
        <f t="shared" si="2792"/>
        <v/>
      </c>
      <c r="CH1166" s="580" t="str">
        <f t="shared" si="2792"/>
        <v/>
      </c>
      <c r="CI1166" s="580" t="str">
        <f t="shared" si="2792"/>
        <v/>
      </c>
      <c r="CJ1166" s="580" t="str">
        <f t="shared" si="2792"/>
        <v/>
      </c>
      <c r="CK1166" s="580" t="str">
        <f t="shared" si="2792"/>
        <v/>
      </c>
      <c r="CL1166" s="580" t="str">
        <f t="shared" si="2792"/>
        <v/>
      </c>
      <c r="CM1166" s="580" t="str">
        <f t="shared" si="2792"/>
        <v/>
      </c>
      <c r="CN1166" s="580" t="str">
        <f t="shared" ref="CN1166:DT1166" si="2793">IF(CN1168=1,"1-ый мес. расхода","")</f>
        <v/>
      </c>
      <c r="CO1166" s="580" t="str">
        <f t="shared" si="2793"/>
        <v/>
      </c>
      <c r="CP1166" s="580" t="str">
        <f t="shared" si="2793"/>
        <v/>
      </c>
      <c r="CQ1166" s="580" t="str">
        <f t="shared" si="2793"/>
        <v/>
      </c>
      <c r="CR1166" s="580" t="str">
        <f t="shared" si="2793"/>
        <v/>
      </c>
      <c r="CS1166" s="580" t="str">
        <f t="shared" si="2793"/>
        <v/>
      </c>
      <c r="CT1166" s="580" t="str">
        <f t="shared" si="2793"/>
        <v/>
      </c>
      <c r="CU1166" s="580" t="str">
        <f t="shared" si="2793"/>
        <v/>
      </c>
      <c r="CV1166" s="580" t="str">
        <f t="shared" si="2793"/>
        <v/>
      </c>
      <c r="CW1166" s="580" t="str">
        <f t="shared" si="2793"/>
        <v/>
      </c>
      <c r="CX1166" s="580" t="str">
        <f t="shared" si="2793"/>
        <v/>
      </c>
      <c r="CY1166" s="580" t="str">
        <f t="shared" si="2793"/>
        <v/>
      </c>
      <c r="CZ1166" s="580" t="str">
        <f t="shared" si="2793"/>
        <v/>
      </c>
      <c r="DA1166" s="580" t="str">
        <f t="shared" si="2793"/>
        <v/>
      </c>
      <c r="DB1166" s="580" t="str">
        <f t="shared" si="2793"/>
        <v/>
      </c>
      <c r="DC1166" s="580" t="str">
        <f t="shared" si="2793"/>
        <v/>
      </c>
      <c r="DD1166" s="580" t="str">
        <f t="shared" si="2793"/>
        <v/>
      </c>
      <c r="DE1166" s="580" t="str">
        <f t="shared" si="2793"/>
        <v/>
      </c>
      <c r="DF1166" s="580" t="str">
        <f t="shared" si="2793"/>
        <v/>
      </c>
      <c r="DG1166" s="580" t="str">
        <f t="shared" si="2793"/>
        <v/>
      </c>
      <c r="DH1166" s="580" t="str">
        <f t="shared" si="2793"/>
        <v/>
      </c>
      <c r="DI1166" s="580" t="str">
        <f t="shared" si="2793"/>
        <v/>
      </c>
      <c r="DJ1166" s="580" t="str">
        <f t="shared" si="2793"/>
        <v/>
      </c>
      <c r="DK1166" s="580" t="str">
        <f t="shared" si="2793"/>
        <v/>
      </c>
      <c r="DL1166" s="580" t="str">
        <f t="shared" si="2793"/>
        <v/>
      </c>
      <c r="DM1166" s="580" t="str">
        <f t="shared" si="2793"/>
        <v/>
      </c>
      <c r="DN1166" s="580" t="str">
        <f t="shared" si="2793"/>
        <v/>
      </c>
      <c r="DO1166" s="580" t="str">
        <f t="shared" si="2793"/>
        <v/>
      </c>
      <c r="DP1166" s="580" t="str">
        <f t="shared" si="2793"/>
        <v/>
      </c>
      <c r="DQ1166" s="580" t="str">
        <f t="shared" si="2793"/>
        <v/>
      </c>
      <c r="DR1166" s="580" t="str">
        <f t="shared" si="2793"/>
        <v/>
      </c>
      <c r="DS1166" s="580" t="str">
        <f t="shared" si="2793"/>
        <v/>
      </c>
      <c r="DT1166" s="580" t="str">
        <f t="shared" si="2793"/>
        <v/>
      </c>
      <c r="DU1166" s="1"/>
      <c r="DV1166" s="1"/>
    </row>
    <row r="1167" spans="1:126" ht="4.2" customHeight="1" thickTop="1">
      <c r="A1167" s="1"/>
      <c r="B1167" s="1"/>
      <c r="C1167" s="1"/>
      <c r="D1167" s="1"/>
      <c r="E1167" s="261"/>
      <c r="F1167" s="47"/>
      <c r="G1167" s="382"/>
      <c r="H1167" s="378"/>
      <c r="I1167" s="378"/>
      <c r="J1167" s="378"/>
      <c r="K1167" s="378"/>
      <c r="L1167" s="378"/>
      <c r="M1167" s="379"/>
      <c r="N1167" s="387"/>
      <c r="O1167" s="1"/>
      <c r="P1167" s="5"/>
      <c r="Q1167" s="1"/>
      <c r="R1167" s="1"/>
      <c r="S1167" s="5"/>
      <c r="T1167" s="7"/>
      <c r="U1167" s="23"/>
      <c r="V1167" s="1"/>
      <c r="W1167" s="11"/>
      <c r="X1167" s="10"/>
      <c r="Y1167" s="45"/>
      <c r="Z1167" s="92"/>
      <c r="AA1167" s="93"/>
      <c r="AB1167" s="93"/>
      <c r="AC1167" s="93"/>
      <c r="AD1167" s="93"/>
      <c r="AE1167" s="93"/>
      <c r="AF1167" s="93"/>
      <c r="AG1167" s="93"/>
      <c r="AH1167" s="93"/>
      <c r="AI1167" s="93"/>
      <c r="AJ1167" s="93"/>
      <c r="AK1167" s="93"/>
      <c r="AL1167" s="93"/>
      <c r="AM1167" s="93"/>
      <c r="AN1167" s="93"/>
      <c r="AO1167" s="93"/>
      <c r="AP1167" s="93"/>
      <c r="AQ1167" s="93"/>
      <c r="AR1167" s="93"/>
      <c r="AS1167" s="93"/>
      <c r="AT1167" s="93"/>
      <c r="AU1167" s="93"/>
      <c r="AV1167" s="93"/>
      <c r="AW1167" s="93"/>
      <c r="AX1167" s="93"/>
      <c r="AY1167" s="93"/>
      <c r="AZ1167" s="93"/>
      <c r="BA1167" s="93"/>
      <c r="BB1167" s="93"/>
      <c r="BC1167" s="93"/>
      <c r="BD1167" s="93"/>
      <c r="BE1167" s="93"/>
      <c r="BF1167" s="93"/>
      <c r="BG1167" s="93"/>
      <c r="BH1167" s="93"/>
      <c r="BI1167" s="93"/>
      <c r="BJ1167" s="93"/>
      <c r="BK1167" s="93"/>
      <c r="BL1167" s="93"/>
      <c r="BM1167" s="93"/>
      <c r="BN1167" s="93"/>
      <c r="BO1167" s="93"/>
      <c r="BP1167" s="93"/>
      <c r="BQ1167" s="93"/>
      <c r="BR1167" s="93"/>
      <c r="BS1167" s="93"/>
      <c r="BT1167" s="93"/>
      <c r="BU1167" s="93"/>
      <c r="BV1167" s="93"/>
      <c r="BW1167" s="93"/>
      <c r="BX1167" s="93"/>
      <c r="BY1167" s="93"/>
      <c r="BZ1167" s="93"/>
      <c r="CA1167" s="93"/>
      <c r="CB1167" s="93"/>
      <c r="CC1167" s="93"/>
      <c r="CD1167" s="93"/>
      <c r="CE1167" s="93"/>
      <c r="CF1167" s="93"/>
      <c r="CG1167" s="93"/>
      <c r="CH1167" s="93"/>
      <c r="CI1167" s="93"/>
      <c r="CJ1167" s="93"/>
      <c r="CK1167" s="93"/>
      <c r="CL1167" s="93"/>
      <c r="CM1167" s="93"/>
      <c r="CN1167" s="93"/>
      <c r="CO1167" s="93"/>
      <c r="CP1167" s="93"/>
      <c r="CQ1167" s="93"/>
      <c r="CR1167" s="93"/>
      <c r="CS1167" s="93"/>
      <c r="CT1167" s="93"/>
      <c r="CU1167" s="93"/>
      <c r="CV1167" s="93"/>
      <c r="CW1167" s="93"/>
      <c r="CX1167" s="93"/>
      <c r="CY1167" s="93"/>
      <c r="CZ1167" s="93"/>
      <c r="DA1167" s="93"/>
      <c r="DB1167" s="93"/>
      <c r="DC1167" s="93"/>
      <c r="DD1167" s="93"/>
      <c r="DE1167" s="93"/>
      <c r="DF1167" s="93"/>
      <c r="DG1167" s="93"/>
      <c r="DH1167" s="93"/>
      <c r="DI1167" s="93"/>
      <c r="DJ1167" s="93"/>
      <c r="DK1167" s="93"/>
      <c r="DL1167" s="93"/>
      <c r="DM1167" s="93"/>
      <c r="DN1167" s="93"/>
      <c r="DO1167" s="93"/>
      <c r="DP1167" s="93"/>
      <c r="DQ1167" s="93"/>
      <c r="DR1167" s="93"/>
      <c r="DS1167" s="93"/>
      <c r="DT1167" s="93"/>
      <c r="DU1167" s="1"/>
      <c r="DV1167" s="1"/>
    </row>
    <row r="1168" spans="1:126" s="22" customFormat="1">
      <c r="A1168" s="18"/>
      <c r="B1168" s="5"/>
      <c r="C1168" s="33" t="str">
        <f>$C$220</f>
        <v>месяц старта расхода</v>
      </c>
      <c r="D1168" s="196"/>
      <c r="E1168" s="267"/>
      <c r="F1168" s="51"/>
      <c r="G1168" s="230"/>
      <c r="H1168" s="18"/>
      <c r="I1168" s="18"/>
      <c r="J1168" s="5" t="s">
        <v>6</v>
      </c>
      <c r="K1168" s="578"/>
      <c r="L1168" s="23" t="s">
        <v>7</v>
      </c>
      <c r="M1168" s="19"/>
      <c r="N1168" s="196" t="s">
        <v>140</v>
      </c>
      <c r="O1168" s="18"/>
      <c r="P1168" s="19"/>
      <c r="Q1168" s="18" t="s">
        <v>12</v>
      </c>
      <c r="R1168" s="18"/>
      <c r="S1168" s="19" t="s">
        <v>6</v>
      </c>
      <c r="T1168" s="204"/>
      <c r="U1168" s="25" t="s">
        <v>7</v>
      </c>
      <c r="V1168" s="18"/>
      <c r="W1168" s="20"/>
      <c r="X1168" s="21"/>
      <c r="Y1168" s="46"/>
      <c r="Z1168" s="95"/>
      <c r="AA1168" s="581" t="str">
        <f>IF(AA1170="","",IF(AND(Z1170="",AA1170&lt;&gt;""),1,Z1168+1))</f>
        <v/>
      </c>
      <c r="AB1168" s="581" t="str">
        <f t="shared" ref="AB1168:CM1168" si="2794">IF(AB1170="","",IF(AND(AA1170="",AB1170&lt;&gt;""),1,AA1168+1))</f>
        <v/>
      </c>
      <c r="AC1168" s="581" t="str">
        <f t="shared" si="2794"/>
        <v/>
      </c>
      <c r="AD1168" s="581" t="str">
        <f t="shared" si="2794"/>
        <v/>
      </c>
      <c r="AE1168" s="581" t="str">
        <f t="shared" si="2794"/>
        <v/>
      </c>
      <c r="AF1168" s="581" t="str">
        <f t="shared" si="2794"/>
        <v/>
      </c>
      <c r="AG1168" s="581" t="str">
        <f t="shared" si="2794"/>
        <v/>
      </c>
      <c r="AH1168" s="581" t="str">
        <f t="shared" si="2794"/>
        <v/>
      </c>
      <c r="AI1168" s="581" t="str">
        <f t="shared" si="2794"/>
        <v/>
      </c>
      <c r="AJ1168" s="581" t="str">
        <f t="shared" si="2794"/>
        <v/>
      </c>
      <c r="AK1168" s="581" t="str">
        <f t="shared" si="2794"/>
        <v/>
      </c>
      <c r="AL1168" s="581" t="str">
        <f t="shared" si="2794"/>
        <v/>
      </c>
      <c r="AM1168" s="581" t="str">
        <f t="shared" si="2794"/>
        <v/>
      </c>
      <c r="AN1168" s="581" t="str">
        <f t="shared" si="2794"/>
        <v/>
      </c>
      <c r="AO1168" s="581" t="str">
        <f t="shared" si="2794"/>
        <v/>
      </c>
      <c r="AP1168" s="581" t="str">
        <f t="shared" si="2794"/>
        <v/>
      </c>
      <c r="AQ1168" s="581" t="str">
        <f t="shared" si="2794"/>
        <v/>
      </c>
      <c r="AR1168" s="581" t="str">
        <f t="shared" si="2794"/>
        <v/>
      </c>
      <c r="AS1168" s="581" t="str">
        <f t="shared" si="2794"/>
        <v/>
      </c>
      <c r="AT1168" s="581" t="str">
        <f t="shared" si="2794"/>
        <v/>
      </c>
      <c r="AU1168" s="581" t="str">
        <f t="shared" si="2794"/>
        <v/>
      </c>
      <c r="AV1168" s="581" t="str">
        <f t="shared" si="2794"/>
        <v/>
      </c>
      <c r="AW1168" s="581" t="str">
        <f t="shared" si="2794"/>
        <v/>
      </c>
      <c r="AX1168" s="581" t="str">
        <f t="shared" si="2794"/>
        <v/>
      </c>
      <c r="AY1168" s="581" t="str">
        <f t="shared" si="2794"/>
        <v/>
      </c>
      <c r="AZ1168" s="581" t="str">
        <f t="shared" si="2794"/>
        <v/>
      </c>
      <c r="BA1168" s="581" t="str">
        <f t="shared" si="2794"/>
        <v/>
      </c>
      <c r="BB1168" s="581" t="str">
        <f t="shared" si="2794"/>
        <v/>
      </c>
      <c r="BC1168" s="581" t="str">
        <f t="shared" si="2794"/>
        <v/>
      </c>
      <c r="BD1168" s="581" t="str">
        <f t="shared" si="2794"/>
        <v/>
      </c>
      <c r="BE1168" s="581" t="str">
        <f t="shared" si="2794"/>
        <v/>
      </c>
      <c r="BF1168" s="581" t="str">
        <f t="shared" si="2794"/>
        <v/>
      </c>
      <c r="BG1168" s="581" t="str">
        <f t="shared" si="2794"/>
        <v/>
      </c>
      <c r="BH1168" s="581" t="str">
        <f t="shared" si="2794"/>
        <v/>
      </c>
      <c r="BI1168" s="581" t="str">
        <f t="shared" si="2794"/>
        <v/>
      </c>
      <c r="BJ1168" s="581" t="str">
        <f t="shared" si="2794"/>
        <v/>
      </c>
      <c r="BK1168" s="581" t="str">
        <f t="shared" si="2794"/>
        <v/>
      </c>
      <c r="BL1168" s="581" t="str">
        <f t="shared" si="2794"/>
        <v/>
      </c>
      <c r="BM1168" s="581" t="str">
        <f t="shared" si="2794"/>
        <v/>
      </c>
      <c r="BN1168" s="581" t="str">
        <f t="shared" si="2794"/>
        <v/>
      </c>
      <c r="BO1168" s="581" t="str">
        <f t="shared" si="2794"/>
        <v/>
      </c>
      <c r="BP1168" s="581" t="str">
        <f t="shared" si="2794"/>
        <v/>
      </c>
      <c r="BQ1168" s="581" t="str">
        <f t="shared" si="2794"/>
        <v/>
      </c>
      <c r="BR1168" s="581" t="str">
        <f t="shared" si="2794"/>
        <v/>
      </c>
      <c r="BS1168" s="581" t="str">
        <f t="shared" si="2794"/>
        <v/>
      </c>
      <c r="BT1168" s="581" t="str">
        <f t="shared" si="2794"/>
        <v/>
      </c>
      <c r="BU1168" s="581" t="str">
        <f t="shared" si="2794"/>
        <v/>
      </c>
      <c r="BV1168" s="581" t="str">
        <f t="shared" si="2794"/>
        <v/>
      </c>
      <c r="BW1168" s="581" t="str">
        <f t="shared" si="2794"/>
        <v/>
      </c>
      <c r="BX1168" s="581" t="str">
        <f t="shared" si="2794"/>
        <v/>
      </c>
      <c r="BY1168" s="581" t="str">
        <f t="shared" si="2794"/>
        <v/>
      </c>
      <c r="BZ1168" s="581" t="str">
        <f t="shared" si="2794"/>
        <v/>
      </c>
      <c r="CA1168" s="581" t="str">
        <f t="shared" si="2794"/>
        <v/>
      </c>
      <c r="CB1168" s="581" t="str">
        <f t="shared" si="2794"/>
        <v/>
      </c>
      <c r="CC1168" s="581" t="str">
        <f t="shared" si="2794"/>
        <v/>
      </c>
      <c r="CD1168" s="581" t="str">
        <f t="shared" si="2794"/>
        <v/>
      </c>
      <c r="CE1168" s="581" t="str">
        <f t="shared" si="2794"/>
        <v/>
      </c>
      <c r="CF1168" s="581" t="str">
        <f t="shared" si="2794"/>
        <v/>
      </c>
      <c r="CG1168" s="581" t="str">
        <f t="shared" si="2794"/>
        <v/>
      </c>
      <c r="CH1168" s="581" t="str">
        <f t="shared" si="2794"/>
        <v/>
      </c>
      <c r="CI1168" s="581" t="str">
        <f t="shared" si="2794"/>
        <v/>
      </c>
      <c r="CJ1168" s="581" t="str">
        <f t="shared" si="2794"/>
        <v/>
      </c>
      <c r="CK1168" s="581" t="str">
        <f t="shared" si="2794"/>
        <v/>
      </c>
      <c r="CL1168" s="581" t="str">
        <f t="shared" si="2794"/>
        <v/>
      </c>
      <c r="CM1168" s="581" t="str">
        <f t="shared" si="2794"/>
        <v/>
      </c>
      <c r="CN1168" s="581" t="str">
        <f t="shared" ref="CN1168:DT1168" si="2795">IF(CN1170="","",IF(AND(CM1170="",CN1170&lt;&gt;""),1,CM1168+1))</f>
        <v/>
      </c>
      <c r="CO1168" s="581" t="str">
        <f t="shared" si="2795"/>
        <v/>
      </c>
      <c r="CP1168" s="581" t="str">
        <f t="shared" si="2795"/>
        <v/>
      </c>
      <c r="CQ1168" s="581" t="str">
        <f t="shared" si="2795"/>
        <v/>
      </c>
      <c r="CR1168" s="581" t="str">
        <f t="shared" si="2795"/>
        <v/>
      </c>
      <c r="CS1168" s="581" t="str">
        <f t="shared" si="2795"/>
        <v/>
      </c>
      <c r="CT1168" s="581" t="str">
        <f t="shared" si="2795"/>
        <v/>
      </c>
      <c r="CU1168" s="581" t="str">
        <f t="shared" si="2795"/>
        <v/>
      </c>
      <c r="CV1168" s="581" t="str">
        <f t="shared" si="2795"/>
        <v/>
      </c>
      <c r="CW1168" s="581" t="str">
        <f t="shared" si="2795"/>
        <v/>
      </c>
      <c r="CX1168" s="581" t="str">
        <f t="shared" si="2795"/>
        <v/>
      </c>
      <c r="CY1168" s="581" t="str">
        <f t="shared" si="2795"/>
        <v/>
      </c>
      <c r="CZ1168" s="581" t="str">
        <f t="shared" si="2795"/>
        <v/>
      </c>
      <c r="DA1168" s="581" t="str">
        <f t="shared" si="2795"/>
        <v/>
      </c>
      <c r="DB1168" s="581" t="str">
        <f t="shared" si="2795"/>
        <v/>
      </c>
      <c r="DC1168" s="581" t="str">
        <f t="shared" si="2795"/>
        <v/>
      </c>
      <c r="DD1168" s="581" t="str">
        <f t="shared" si="2795"/>
        <v/>
      </c>
      <c r="DE1168" s="581" t="str">
        <f t="shared" si="2795"/>
        <v/>
      </c>
      <c r="DF1168" s="581" t="str">
        <f t="shared" si="2795"/>
        <v/>
      </c>
      <c r="DG1168" s="581" t="str">
        <f t="shared" si="2795"/>
        <v/>
      </c>
      <c r="DH1168" s="581" t="str">
        <f t="shared" si="2795"/>
        <v/>
      </c>
      <c r="DI1168" s="581" t="str">
        <f t="shared" si="2795"/>
        <v/>
      </c>
      <c r="DJ1168" s="581" t="str">
        <f t="shared" si="2795"/>
        <v/>
      </c>
      <c r="DK1168" s="581" t="str">
        <f t="shared" si="2795"/>
        <v/>
      </c>
      <c r="DL1168" s="581" t="str">
        <f t="shared" si="2795"/>
        <v/>
      </c>
      <c r="DM1168" s="581" t="str">
        <f t="shared" si="2795"/>
        <v/>
      </c>
      <c r="DN1168" s="581" t="str">
        <f t="shared" si="2795"/>
        <v/>
      </c>
      <c r="DO1168" s="581" t="str">
        <f t="shared" si="2795"/>
        <v/>
      </c>
      <c r="DP1168" s="581" t="str">
        <f t="shared" si="2795"/>
        <v/>
      </c>
      <c r="DQ1168" s="581" t="str">
        <f t="shared" si="2795"/>
        <v/>
      </c>
      <c r="DR1168" s="581" t="str">
        <f t="shared" si="2795"/>
        <v/>
      </c>
      <c r="DS1168" s="581" t="str">
        <f t="shared" si="2795"/>
        <v/>
      </c>
      <c r="DT1168" s="581" t="str">
        <f t="shared" si="2795"/>
        <v/>
      </c>
      <c r="DU1168" s="18"/>
      <c r="DV1168" s="18"/>
    </row>
    <row r="1169" spans="1:126" ht="4.2" customHeight="1">
      <c r="A1169" s="1"/>
      <c r="B1169" s="5"/>
      <c r="C1169" s="1"/>
      <c r="D1169" s="1"/>
      <c r="E1169" s="261"/>
      <c r="F1169" s="47"/>
      <c r="G1169" s="229"/>
      <c r="H1169" s="1"/>
      <c r="I1169" s="1"/>
      <c r="J1169" s="1"/>
      <c r="K1169" s="1"/>
      <c r="L1169" s="1"/>
      <c r="M1169" s="5"/>
      <c r="N1169" s="18"/>
      <c r="O1169" s="1"/>
      <c r="P1169" s="5"/>
      <c r="Q1169" s="1"/>
      <c r="R1169" s="1"/>
      <c r="S1169" s="5"/>
      <c r="T1169" s="7"/>
      <c r="U1169" s="23"/>
      <c r="V1169" s="1"/>
      <c r="W1169" s="11"/>
      <c r="X1169" s="10"/>
      <c r="Y1169" s="45"/>
      <c r="Z1169" s="92"/>
      <c r="AA1169" s="93"/>
      <c r="AB1169" s="93"/>
      <c r="AC1169" s="93"/>
      <c r="AD1169" s="93"/>
      <c r="AE1169" s="93"/>
      <c r="AF1169" s="93"/>
      <c r="AG1169" s="93"/>
      <c r="AH1169" s="93"/>
      <c r="AI1169" s="93"/>
      <c r="AJ1169" s="93"/>
      <c r="AK1169" s="93"/>
      <c r="AL1169" s="93"/>
      <c r="AM1169" s="93"/>
      <c r="AN1169" s="93"/>
      <c r="AO1169" s="93"/>
      <c r="AP1169" s="93"/>
      <c r="AQ1169" s="93"/>
      <c r="AR1169" s="93"/>
      <c r="AS1169" s="93"/>
      <c r="AT1169" s="93"/>
      <c r="AU1169" s="93"/>
      <c r="AV1169" s="93"/>
      <c r="AW1169" s="93"/>
      <c r="AX1169" s="93"/>
      <c r="AY1169" s="93"/>
      <c r="AZ1169" s="93"/>
      <c r="BA1169" s="93"/>
      <c r="BB1169" s="93"/>
      <c r="BC1169" s="93"/>
      <c r="BD1169" s="93"/>
      <c r="BE1169" s="93"/>
      <c r="BF1169" s="93"/>
      <c r="BG1169" s="93"/>
      <c r="BH1169" s="93"/>
      <c r="BI1169" s="93"/>
      <c r="BJ1169" s="93"/>
      <c r="BK1169" s="93"/>
      <c r="BL1169" s="93"/>
      <c r="BM1169" s="93"/>
      <c r="BN1169" s="93"/>
      <c r="BO1169" s="93"/>
      <c r="BP1169" s="93"/>
      <c r="BQ1169" s="93"/>
      <c r="BR1169" s="93"/>
      <c r="BS1169" s="93"/>
      <c r="BT1169" s="93"/>
      <c r="BU1169" s="93"/>
      <c r="BV1169" s="93"/>
      <c r="BW1169" s="93"/>
      <c r="BX1169" s="93"/>
      <c r="BY1169" s="93"/>
      <c r="BZ1169" s="93"/>
      <c r="CA1169" s="93"/>
      <c r="CB1169" s="93"/>
      <c r="CC1169" s="93"/>
      <c r="CD1169" s="93"/>
      <c r="CE1169" s="93"/>
      <c r="CF1169" s="93"/>
      <c r="CG1169" s="93"/>
      <c r="CH1169" s="93"/>
      <c r="CI1169" s="93"/>
      <c r="CJ1169" s="93"/>
      <c r="CK1169" s="93"/>
      <c r="CL1169" s="93"/>
      <c r="CM1169" s="93"/>
      <c r="CN1169" s="93"/>
      <c r="CO1169" s="93"/>
      <c r="CP1169" s="93"/>
      <c r="CQ1169" s="93"/>
      <c r="CR1169" s="93"/>
      <c r="CS1169" s="93"/>
      <c r="CT1169" s="93"/>
      <c r="CU1169" s="93"/>
      <c r="CV1169" s="93"/>
      <c r="CW1169" s="93"/>
      <c r="CX1169" s="93"/>
      <c r="CY1169" s="93"/>
      <c r="CZ1169" s="93"/>
      <c r="DA1169" s="93"/>
      <c r="DB1169" s="93"/>
      <c r="DC1169" s="93"/>
      <c r="DD1169" s="93"/>
      <c r="DE1169" s="93"/>
      <c r="DF1169" s="93"/>
      <c r="DG1169" s="93"/>
      <c r="DH1169" s="93"/>
      <c r="DI1169" s="93"/>
      <c r="DJ1169" s="93"/>
      <c r="DK1169" s="93"/>
      <c r="DL1169" s="93"/>
      <c r="DM1169" s="93"/>
      <c r="DN1169" s="93"/>
      <c r="DO1169" s="93"/>
      <c r="DP1169" s="93"/>
      <c r="DQ1169" s="93"/>
      <c r="DR1169" s="93"/>
      <c r="DS1169" s="93"/>
      <c r="DT1169" s="93"/>
      <c r="DU1169" s="1"/>
      <c r="DV1169" s="1"/>
    </row>
    <row r="1170" spans="1:126" s="22" customFormat="1">
      <c r="A1170" s="18"/>
      <c r="B1170" s="5"/>
      <c r="C1170" s="33" t="str">
        <f>$C$222</f>
        <v>месяц окончания расхода</v>
      </c>
      <c r="D1170" s="18"/>
      <c r="E1170" s="267"/>
      <c r="F1170" s="51"/>
      <c r="G1170" s="230"/>
      <c r="H1170" s="18"/>
      <c r="I1170" s="18"/>
      <c r="J1170" s="5" t="s">
        <v>6</v>
      </c>
      <c r="K1170" s="578"/>
      <c r="L1170" s="23" t="s">
        <v>7</v>
      </c>
      <c r="M1170" s="19"/>
      <c r="N1170" s="196" t="s">
        <v>142</v>
      </c>
      <c r="O1170" s="18"/>
      <c r="P1170" s="19"/>
      <c r="Q1170" s="18" t="str">
        <f>IF(T1168=справочники!$E$9,"a+qx",IF(T1168=справочники!$E$10,"aq^x",IF(T1168=справочники!$E$11,"a^(1+qx)","??")))</f>
        <v>??</v>
      </c>
      <c r="R1170" s="18"/>
      <c r="S1170" s="19" t="s">
        <v>6</v>
      </c>
      <c r="T1170" s="212"/>
      <c r="U1170" s="25"/>
      <c r="V1170" s="18"/>
      <c r="W1170" s="20"/>
      <c r="X1170" s="21"/>
      <c r="Y1170" s="46"/>
      <c r="Z1170" s="95"/>
      <c r="AA1170" s="582" t="str">
        <f>IF(AND(AA$8&gt;=$K1168,AA$8&lt;=IF(OR($K1170="",$K1170=0),1000000,$K1170)),AA$8,"")</f>
        <v/>
      </c>
      <c r="AB1170" s="582" t="str">
        <f t="shared" ref="AB1170:CM1170" si="2796">IF(AND(AB$8&gt;=$K1168,AB$8&lt;=IF(OR($K1170="",$K1170=0),1000000,$K1170)),AB$8,"")</f>
        <v/>
      </c>
      <c r="AC1170" s="582" t="str">
        <f t="shared" si="2796"/>
        <v/>
      </c>
      <c r="AD1170" s="582" t="str">
        <f t="shared" si="2796"/>
        <v/>
      </c>
      <c r="AE1170" s="582" t="str">
        <f t="shared" si="2796"/>
        <v/>
      </c>
      <c r="AF1170" s="582" t="str">
        <f t="shared" si="2796"/>
        <v/>
      </c>
      <c r="AG1170" s="582" t="str">
        <f t="shared" si="2796"/>
        <v/>
      </c>
      <c r="AH1170" s="582" t="str">
        <f t="shared" si="2796"/>
        <v/>
      </c>
      <c r="AI1170" s="582" t="str">
        <f t="shared" si="2796"/>
        <v/>
      </c>
      <c r="AJ1170" s="582" t="str">
        <f t="shared" si="2796"/>
        <v/>
      </c>
      <c r="AK1170" s="582" t="str">
        <f t="shared" si="2796"/>
        <v/>
      </c>
      <c r="AL1170" s="582" t="str">
        <f t="shared" si="2796"/>
        <v/>
      </c>
      <c r="AM1170" s="582" t="str">
        <f t="shared" si="2796"/>
        <v/>
      </c>
      <c r="AN1170" s="582" t="str">
        <f t="shared" si="2796"/>
        <v/>
      </c>
      <c r="AO1170" s="582" t="str">
        <f t="shared" si="2796"/>
        <v/>
      </c>
      <c r="AP1170" s="582" t="str">
        <f t="shared" si="2796"/>
        <v/>
      </c>
      <c r="AQ1170" s="582" t="str">
        <f t="shared" si="2796"/>
        <v/>
      </c>
      <c r="AR1170" s="582" t="str">
        <f t="shared" si="2796"/>
        <v/>
      </c>
      <c r="AS1170" s="582" t="str">
        <f t="shared" si="2796"/>
        <v/>
      </c>
      <c r="AT1170" s="582" t="str">
        <f t="shared" si="2796"/>
        <v/>
      </c>
      <c r="AU1170" s="582" t="str">
        <f t="shared" si="2796"/>
        <v/>
      </c>
      <c r="AV1170" s="582" t="str">
        <f t="shared" si="2796"/>
        <v/>
      </c>
      <c r="AW1170" s="582" t="str">
        <f t="shared" si="2796"/>
        <v/>
      </c>
      <c r="AX1170" s="582" t="str">
        <f t="shared" si="2796"/>
        <v/>
      </c>
      <c r="AY1170" s="582" t="str">
        <f t="shared" si="2796"/>
        <v/>
      </c>
      <c r="AZ1170" s="582" t="str">
        <f t="shared" si="2796"/>
        <v/>
      </c>
      <c r="BA1170" s="582" t="str">
        <f t="shared" si="2796"/>
        <v/>
      </c>
      <c r="BB1170" s="582" t="str">
        <f t="shared" si="2796"/>
        <v/>
      </c>
      <c r="BC1170" s="582" t="str">
        <f t="shared" si="2796"/>
        <v/>
      </c>
      <c r="BD1170" s="582" t="str">
        <f t="shared" si="2796"/>
        <v/>
      </c>
      <c r="BE1170" s="582" t="str">
        <f t="shared" si="2796"/>
        <v/>
      </c>
      <c r="BF1170" s="582" t="str">
        <f t="shared" si="2796"/>
        <v/>
      </c>
      <c r="BG1170" s="582" t="str">
        <f t="shared" si="2796"/>
        <v/>
      </c>
      <c r="BH1170" s="582" t="str">
        <f t="shared" si="2796"/>
        <v/>
      </c>
      <c r="BI1170" s="582" t="str">
        <f t="shared" si="2796"/>
        <v/>
      </c>
      <c r="BJ1170" s="582" t="str">
        <f t="shared" si="2796"/>
        <v/>
      </c>
      <c r="BK1170" s="582" t="str">
        <f t="shared" si="2796"/>
        <v/>
      </c>
      <c r="BL1170" s="582" t="str">
        <f t="shared" si="2796"/>
        <v/>
      </c>
      <c r="BM1170" s="582" t="str">
        <f t="shared" si="2796"/>
        <v/>
      </c>
      <c r="BN1170" s="582" t="str">
        <f t="shared" si="2796"/>
        <v/>
      </c>
      <c r="BO1170" s="582" t="str">
        <f t="shared" si="2796"/>
        <v/>
      </c>
      <c r="BP1170" s="582" t="str">
        <f t="shared" si="2796"/>
        <v/>
      </c>
      <c r="BQ1170" s="582" t="str">
        <f t="shared" si="2796"/>
        <v/>
      </c>
      <c r="BR1170" s="582" t="str">
        <f t="shared" si="2796"/>
        <v/>
      </c>
      <c r="BS1170" s="582" t="str">
        <f t="shared" si="2796"/>
        <v/>
      </c>
      <c r="BT1170" s="582" t="str">
        <f t="shared" si="2796"/>
        <v/>
      </c>
      <c r="BU1170" s="582" t="str">
        <f t="shared" si="2796"/>
        <v/>
      </c>
      <c r="BV1170" s="582" t="str">
        <f t="shared" si="2796"/>
        <v/>
      </c>
      <c r="BW1170" s="582" t="str">
        <f t="shared" si="2796"/>
        <v/>
      </c>
      <c r="BX1170" s="582" t="str">
        <f t="shared" si="2796"/>
        <v/>
      </c>
      <c r="BY1170" s="582" t="str">
        <f t="shared" si="2796"/>
        <v/>
      </c>
      <c r="BZ1170" s="582" t="str">
        <f t="shared" si="2796"/>
        <v/>
      </c>
      <c r="CA1170" s="582" t="str">
        <f t="shared" si="2796"/>
        <v/>
      </c>
      <c r="CB1170" s="582" t="str">
        <f t="shared" si="2796"/>
        <v/>
      </c>
      <c r="CC1170" s="582" t="str">
        <f t="shared" si="2796"/>
        <v/>
      </c>
      <c r="CD1170" s="582" t="str">
        <f t="shared" si="2796"/>
        <v/>
      </c>
      <c r="CE1170" s="582" t="str">
        <f t="shared" si="2796"/>
        <v/>
      </c>
      <c r="CF1170" s="582" t="str">
        <f t="shared" si="2796"/>
        <v/>
      </c>
      <c r="CG1170" s="582" t="str">
        <f t="shared" si="2796"/>
        <v/>
      </c>
      <c r="CH1170" s="582" t="str">
        <f t="shared" si="2796"/>
        <v/>
      </c>
      <c r="CI1170" s="582" t="str">
        <f t="shared" si="2796"/>
        <v/>
      </c>
      <c r="CJ1170" s="582" t="str">
        <f t="shared" si="2796"/>
        <v/>
      </c>
      <c r="CK1170" s="582" t="str">
        <f t="shared" si="2796"/>
        <v/>
      </c>
      <c r="CL1170" s="582" t="str">
        <f t="shared" si="2796"/>
        <v/>
      </c>
      <c r="CM1170" s="582" t="str">
        <f t="shared" si="2796"/>
        <v/>
      </c>
      <c r="CN1170" s="582" t="str">
        <f t="shared" ref="CN1170:DT1170" si="2797">IF(AND(CN$8&gt;=$K1168,CN$8&lt;=IF(OR($K1170="",$K1170=0),1000000,$K1170)),CN$8,"")</f>
        <v/>
      </c>
      <c r="CO1170" s="582" t="str">
        <f t="shared" si="2797"/>
        <v/>
      </c>
      <c r="CP1170" s="582" t="str">
        <f t="shared" si="2797"/>
        <v/>
      </c>
      <c r="CQ1170" s="582" t="str">
        <f t="shared" si="2797"/>
        <v/>
      </c>
      <c r="CR1170" s="582" t="str">
        <f t="shared" si="2797"/>
        <v/>
      </c>
      <c r="CS1170" s="582" t="str">
        <f t="shared" si="2797"/>
        <v/>
      </c>
      <c r="CT1170" s="582" t="str">
        <f t="shared" si="2797"/>
        <v/>
      </c>
      <c r="CU1170" s="582" t="str">
        <f t="shared" si="2797"/>
        <v/>
      </c>
      <c r="CV1170" s="582" t="str">
        <f t="shared" si="2797"/>
        <v/>
      </c>
      <c r="CW1170" s="582" t="str">
        <f t="shared" si="2797"/>
        <v/>
      </c>
      <c r="CX1170" s="582" t="str">
        <f t="shared" si="2797"/>
        <v/>
      </c>
      <c r="CY1170" s="582" t="str">
        <f t="shared" si="2797"/>
        <v/>
      </c>
      <c r="CZ1170" s="582" t="str">
        <f t="shared" si="2797"/>
        <v/>
      </c>
      <c r="DA1170" s="582" t="str">
        <f t="shared" si="2797"/>
        <v/>
      </c>
      <c r="DB1170" s="582" t="str">
        <f t="shared" si="2797"/>
        <v/>
      </c>
      <c r="DC1170" s="582" t="str">
        <f t="shared" si="2797"/>
        <v/>
      </c>
      <c r="DD1170" s="582" t="str">
        <f t="shared" si="2797"/>
        <v/>
      </c>
      <c r="DE1170" s="582" t="str">
        <f t="shared" si="2797"/>
        <v/>
      </c>
      <c r="DF1170" s="582" t="str">
        <f t="shared" si="2797"/>
        <v/>
      </c>
      <c r="DG1170" s="582" t="str">
        <f t="shared" si="2797"/>
        <v/>
      </c>
      <c r="DH1170" s="582" t="str">
        <f t="shared" si="2797"/>
        <v/>
      </c>
      <c r="DI1170" s="582" t="str">
        <f t="shared" si="2797"/>
        <v/>
      </c>
      <c r="DJ1170" s="582" t="str">
        <f t="shared" si="2797"/>
        <v/>
      </c>
      <c r="DK1170" s="582" t="str">
        <f t="shared" si="2797"/>
        <v/>
      </c>
      <c r="DL1170" s="582" t="str">
        <f t="shared" si="2797"/>
        <v/>
      </c>
      <c r="DM1170" s="582" t="str">
        <f t="shared" si="2797"/>
        <v/>
      </c>
      <c r="DN1170" s="582" t="str">
        <f t="shared" si="2797"/>
        <v/>
      </c>
      <c r="DO1170" s="582" t="str">
        <f t="shared" si="2797"/>
        <v/>
      </c>
      <c r="DP1170" s="582" t="str">
        <f t="shared" si="2797"/>
        <v/>
      </c>
      <c r="DQ1170" s="582" t="str">
        <f t="shared" si="2797"/>
        <v/>
      </c>
      <c r="DR1170" s="582" t="str">
        <f t="shared" si="2797"/>
        <v/>
      </c>
      <c r="DS1170" s="582" t="str">
        <f t="shared" si="2797"/>
        <v/>
      </c>
      <c r="DT1170" s="582" t="str">
        <f t="shared" si="2797"/>
        <v/>
      </c>
      <c r="DU1170" s="18"/>
      <c r="DV1170" s="18"/>
    </row>
    <row r="1171" spans="1:126" ht="4.2" customHeight="1">
      <c r="A1171" s="1"/>
      <c r="B1171" s="1"/>
      <c r="C1171" s="1"/>
      <c r="D1171" s="1"/>
      <c r="E1171" s="261"/>
      <c r="F1171" s="47"/>
      <c r="G1171" s="229"/>
      <c r="H1171" s="1"/>
      <c r="I1171" s="1"/>
      <c r="J1171" s="1"/>
      <c r="K1171" s="1"/>
      <c r="L1171" s="1"/>
      <c r="M1171" s="5"/>
      <c r="N1171" s="1"/>
      <c r="O1171" s="1"/>
      <c r="P1171" s="5"/>
      <c r="Q1171" s="1"/>
      <c r="R1171" s="1"/>
      <c r="S1171" s="5"/>
      <c r="T1171" s="7"/>
      <c r="U1171" s="23"/>
      <c r="V1171" s="1"/>
      <c r="W1171" s="11"/>
      <c r="X1171" s="10"/>
      <c r="Y1171" s="45"/>
      <c r="Z1171" s="92"/>
      <c r="AA1171" s="93"/>
      <c r="AB1171" s="93"/>
      <c r="AC1171" s="93"/>
      <c r="AD1171" s="93"/>
      <c r="AE1171" s="93"/>
      <c r="AF1171" s="93"/>
      <c r="AG1171" s="93"/>
      <c r="AH1171" s="93"/>
      <c r="AI1171" s="93"/>
      <c r="AJ1171" s="93"/>
      <c r="AK1171" s="93"/>
      <c r="AL1171" s="93"/>
      <c r="AM1171" s="93"/>
      <c r="AN1171" s="93"/>
      <c r="AO1171" s="93"/>
      <c r="AP1171" s="93"/>
      <c r="AQ1171" s="93"/>
      <c r="AR1171" s="93"/>
      <c r="AS1171" s="93"/>
      <c r="AT1171" s="93"/>
      <c r="AU1171" s="93"/>
      <c r="AV1171" s="93"/>
      <c r="AW1171" s="93"/>
      <c r="AX1171" s="93"/>
      <c r="AY1171" s="93"/>
      <c r="AZ1171" s="93"/>
      <c r="BA1171" s="93"/>
      <c r="BB1171" s="93"/>
      <c r="BC1171" s="93"/>
      <c r="BD1171" s="93"/>
      <c r="BE1171" s="93"/>
      <c r="BF1171" s="93"/>
      <c r="BG1171" s="93"/>
      <c r="BH1171" s="93"/>
      <c r="BI1171" s="93"/>
      <c r="BJ1171" s="93"/>
      <c r="BK1171" s="93"/>
      <c r="BL1171" s="93"/>
      <c r="BM1171" s="93"/>
      <c r="BN1171" s="93"/>
      <c r="BO1171" s="93"/>
      <c r="BP1171" s="93"/>
      <c r="BQ1171" s="93"/>
      <c r="BR1171" s="93"/>
      <c r="BS1171" s="93"/>
      <c r="BT1171" s="93"/>
      <c r="BU1171" s="93"/>
      <c r="BV1171" s="93"/>
      <c r="BW1171" s="93"/>
      <c r="BX1171" s="93"/>
      <c r="BY1171" s="93"/>
      <c r="BZ1171" s="93"/>
      <c r="CA1171" s="93"/>
      <c r="CB1171" s="93"/>
      <c r="CC1171" s="93"/>
      <c r="CD1171" s="93"/>
      <c r="CE1171" s="93"/>
      <c r="CF1171" s="93"/>
      <c r="CG1171" s="93"/>
      <c r="CH1171" s="93"/>
      <c r="CI1171" s="93"/>
      <c r="CJ1171" s="93"/>
      <c r="CK1171" s="93"/>
      <c r="CL1171" s="93"/>
      <c r="CM1171" s="93"/>
      <c r="CN1171" s="93"/>
      <c r="CO1171" s="93"/>
      <c r="CP1171" s="93"/>
      <c r="CQ1171" s="93"/>
      <c r="CR1171" s="93"/>
      <c r="CS1171" s="93"/>
      <c r="CT1171" s="93"/>
      <c r="CU1171" s="93"/>
      <c r="CV1171" s="93"/>
      <c r="CW1171" s="93"/>
      <c r="CX1171" s="93"/>
      <c r="CY1171" s="93"/>
      <c r="CZ1171" s="93"/>
      <c r="DA1171" s="93"/>
      <c r="DB1171" s="93"/>
      <c r="DC1171" s="93"/>
      <c r="DD1171" s="93"/>
      <c r="DE1171" s="93"/>
      <c r="DF1171" s="93"/>
      <c r="DG1171" s="93"/>
      <c r="DH1171" s="93"/>
      <c r="DI1171" s="93"/>
      <c r="DJ1171" s="93"/>
      <c r="DK1171" s="93"/>
      <c r="DL1171" s="93"/>
      <c r="DM1171" s="93"/>
      <c r="DN1171" s="93"/>
      <c r="DO1171" s="93"/>
      <c r="DP1171" s="93"/>
      <c r="DQ1171" s="93"/>
      <c r="DR1171" s="93"/>
      <c r="DS1171" s="93"/>
      <c r="DT1171" s="93"/>
      <c r="DU1171" s="1"/>
      <c r="DV1171" s="1"/>
    </row>
    <row r="1172" spans="1:126" s="22" customFormat="1">
      <c r="A1172" s="18"/>
      <c r="B1172" s="242" t="s">
        <v>135</v>
      </c>
      <c r="C1172" s="18"/>
      <c r="D1172" s="18"/>
      <c r="E1172" s="267"/>
      <c r="F1172" s="51"/>
      <c r="G1172" s="230"/>
      <c r="H1172" s="18"/>
      <c r="I1172" s="243" t="s">
        <v>132</v>
      </c>
      <c r="J1172" s="18"/>
      <c r="K1172" s="18"/>
      <c r="L1172" s="18"/>
      <c r="M1172" s="19"/>
      <c r="N1172" s="196" t="s">
        <v>141</v>
      </c>
      <c r="O1172" s="18"/>
      <c r="P1172" s="19"/>
      <c r="Q1172" s="18" t="s">
        <v>69</v>
      </c>
      <c r="R1172" s="18"/>
      <c r="S1172" s="19" t="s">
        <v>6</v>
      </c>
      <c r="T1172" s="205"/>
      <c r="U1172" s="25" t="s">
        <v>7</v>
      </c>
      <c r="V1172" s="18"/>
      <c r="W1172" s="20"/>
      <c r="X1172" s="21"/>
      <c r="Y1172" s="46"/>
      <c r="Z1172" s="95"/>
      <c r="AA1172" s="96"/>
      <c r="AB1172" s="96"/>
      <c r="AC1172" s="96"/>
      <c r="AD1172" s="96"/>
      <c r="AE1172" s="96"/>
      <c r="AF1172" s="96"/>
      <c r="AG1172" s="96"/>
      <c r="AH1172" s="96"/>
      <c r="AI1172" s="96"/>
      <c r="AJ1172" s="96"/>
      <c r="AK1172" s="96"/>
      <c r="AL1172" s="96"/>
      <c r="AM1172" s="96"/>
      <c r="AN1172" s="96"/>
      <c r="AO1172" s="96"/>
      <c r="AP1172" s="96"/>
      <c r="AQ1172" s="96"/>
      <c r="AR1172" s="96"/>
      <c r="AS1172" s="96"/>
      <c r="AT1172" s="96"/>
      <c r="AU1172" s="96"/>
      <c r="AV1172" s="96"/>
      <c r="AW1172" s="96"/>
      <c r="AX1172" s="96"/>
      <c r="AY1172" s="96"/>
      <c r="AZ1172" s="96"/>
      <c r="BA1172" s="96"/>
      <c r="BB1172" s="96"/>
      <c r="BC1172" s="96"/>
      <c r="BD1172" s="96"/>
      <c r="BE1172" s="96"/>
      <c r="BF1172" s="96"/>
      <c r="BG1172" s="96"/>
      <c r="BH1172" s="96"/>
      <c r="BI1172" s="96"/>
      <c r="BJ1172" s="96"/>
      <c r="BK1172" s="96"/>
      <c r="BL1172" s="96"/>
      <c r="BM1172" s="96"/>
      <c r="BN1172" s="96"/>
      <c r="BO1172" s="96"/>
      <c r="BP1172" s="96"/>
      <c r="BQ1172" s="96"/>
      <c r="BR1172" s="96"/>
      <c r="BS1172" s="96"/>
      <c r="BT1172" s="96"/>
      <c r="BU1172" s="96"/>
      <c r="BV1172" s="96"/>
      <c r="BW1172" s="96"/>
      <c r="BX1172" s="96"/>
      <c r="BY1172" s="96"/>
      <c r="BZ1172" s="96"/>
      <c r="CA1172" s="96"/>
      <c r="CB1172" s="96"/>
      <c r="CC1172" s="96"/>
      <c r="CD1172" s="96"/>
      <c r="CE1172" s="96"/>
      <c r="CF1172" s="96"/>
      <c r="CG1172" s="96"/>
      <c r="CH1172" s="96"/>
      <c r="CI1172" s="96"/>
      <c r="CJ1172" s="96"/>
      <c r="CK1172" s="96"/>
      <c r="CL1172" s="96"/>
      <c r="CM1172" s="96"/>
      <c r="CN1172" s="96"/>
      <c r="CO1172" s="96"/>
      <c r="CP1172" s="96"/>
      <c r="CQ1172" s="96"/>
      <c r="CR1172" s="96"/>
      <c r="CS1172" s="96"/>
      <c r="CT1172" s="96"/>
      <c r="CU1172" s="96"/>
      <c r="CV1172" s="96"/>
      <c r="CW1172" s="96"/>
      <c r="CX1172" s="96"/>
      <c r="CY1172" s="96"/>
      <c r="CZ1172" s="96"/>
      <c r="DA1172" s="96"/>
      <c r="DB1172" s="96"/>
      <c r="DC1172" s="96"/>
      <c r="DD1172" s="96"/>
      <c r="DE1172" s="96"/>
      <c r="DF1172" s="96"/>
      <c r="DG1172" s="96"/>
      <c r="DH1172" s="96"/>
      <c r="DI1172" s="96"/>
      <c r="DJ1172" s="96"/>
      <c r="DK1172" s="96"/>
      <c r="DL1172" s="96"/>
      <c r="DM1172" s="96"/>
      <c r="DN1172" s="96"/>
      <c r="DO1172" s="96"/>
      <c r="DP1172" s="96"/>
      <c r="DQ1172" s="96"/>
      <c r="DR1172" s="96"/>
      <c r="DS1172" s="96"/>
      <c r="DT1172" s="96"/>
      <c r="DU1172" s="18"/>
      <c r="DV1172" s="18"/>
    </row>
    <row r="1173" spans="1:126" ht="4.2" customHeight="1">
      <c r="A1173" s="1"/>
      <c r="B1173" s="1"/>
      <c r="C1173" s="1"/>
      <c r="D1173" s="1"/>
      <c r="E1173" s="261"/>
      <c r="F1173" s="47"/>
      <c r="G1173" s="229"/>
      <c r="H1173" s="1"/>
      <c r="I1173" s="1"/>
      <c r="J1173" s="1"/>
      <c r="K1173" s="1"/>
      <c r="L1173" s="1"/>
      <c r="M1173" s="5"/>
      <c r="N1173" s="1"/>
      <c r="O1173" s="1"/>
      <c r="P1173" s="5"/>
      <c r="Q1173" s="1"/>
      <c r="R1173" s="1"/>
      <c r="S1173" s="5"/>
      <c r="T1173" s="7"/>
      <c r="U1173" s="23"/>
      <c r="V1173" s="1"/>
      <c r="W1173" s="11"/>
      <c r="X1173" s="10"/>
      <c r="Y1173" s="45"/>
      <c r="Z1173" s="92"/>
      <c r="AA1173" s="93"/>
      <c r="AB1173" s="93"/>
      <c r="AC1173" s="93"/>
      <c r="AD1173" s="93"/>
      <c r="AE1173" s="93"/>
      <c r="AF1173" s="93"/>
      <c r="AG1173" s="93"/>
      <c r="AH1173" s="93"/>
      <c r="AI1173" s="93"/>
      <c r="AJ1173" s="93"/>
      <c r="AK1173" s="93"/>
      <c r="AL1173" s="93"/>
      <c r="AM1173" s="93"/>
      <c r="AN1173" s="93"/>
      <c r="AO1173" s="93"/>
      <c r="AP1173" s="93"/>
      <c r="AQ1173" s="93"/>
      <c r="AR1173" s="93"/>
      <c r="AS1173" s="93"/>
      <c r="AT1173" s="93"/>
      <c r="AU1173" s="93"/>
      <c r="AV1173" s="93"/>
      <c r="AW1173" s="93"/>
      <c r="AX1173" s="93"/>
      <c r="AY1173" s="93"/>
      <c r="AZ1173" s="93"/>
      <c r="BA1173" s="93"/>
      <c r="BB1173" s="93"/>
      <c r="BC1173" s="93"/>
      <c r="BD1173" s="93"/>
      <c r="BE1173" s="93"/>
      <c r="BF1173" s="93"/>
      <c r="BG1173" s="93"/>
      <c r="BH1173" s="93"/>
      <c r="BI1173" s="93"/>
      <c r="BJ1173" s="93"/>
      <c r="BK1173" s="93"/>
      <c r="BL1173" s="93"/>
      <c r="BM1173" s="93"/>
      <c r="BN1173" s="93"/>
      <c r="BO1173" s="93"/>
      <c r="BP1173" s="93"/>
      <c r="BQ1173" s="93"/>
      <c r="BR1173" s="93"/>
      <c r="BS1173" s="93"/>
      <c r="BT1173" s="93"/>
      <c r="BU1173" s="93"/>
      <c r="BV1173" s="93"/>
      <c r="BW1173" s="93"/>
      <c r="BX1173" s="93"/>
      <c r="BY1173" s="93"/>
      <c r="BZ1173" s="93"/>
      <c r="CA1173" s="93"/>
      <c r="CB1173" s="93"/>
      <c r="CC1173" s="93"/>
      <c r="CD1173" s="93"/>
      <c r="CE1173" s="93"/>
      <c r="CF1173" s="93"/>
      <c r="CG1173" s="93"/>
      <c r="CH1173" s="93"/>
      <c r="CI1173" s="93"/>
      <c r="CJ1173" s="93"/>
      <c r="CK1173" s="93"/>
      <c r="CL1173" s="93"/>
      <c r="CM1173" s="93"/>
      <c r="CN1173" s="93"/>
      <c r="CO1173" s="93"/>
      <c r="CP1173" s="93"/>
      <c r="CQ1173" s="93"/>
      <c r="CR1173" s="93"/>
      <c r="CS1173" s="93"/>
      <c r="CT1173" s="93"/>
      <c r="CU1173" s="93"/>
      <c r="CV1173" s="93"/>
      <c r="CW1173" s="93"/>
      <c r="CX1173" s="93"/>
      <c r="CY1173" s="93"/>
      <c r="CZ1173" s="93"/>
      <c r="DA1173" s="93"/>
      <c r="DB1173" s="93"/>
      <c r="DC1173" s="93"/>
      <c r="DD1173" s="93"/>
      <c r="DE1173" s="93"/>
      <c r="DF1173" s="93"/>
      <c r="DG1173" s="93"/>
      <c r="DH1173" s="93"/>
      <c r="DI1173" s="93"/>
      <c r="DJ1173" s="93"/>
      <c r="DK1173" s="93"/>
      <c r="DL1173" s="93"/>
      <c r="DM1173" s="93"/>
      <c r="DN1173" s="93"/>
      <c r="DO1173" s="93"/>
      <c r="DP1173" s="93"/>
      <c r="DQ1173" s="93"/>
      <c r="DR1173" s="93"/>
      <c r="DS1173" s="93"/>
      <c r="DT1173" s="93"/>
      <c r="DU1173" s="1"/>
      <c r="DV1173" s="1"/>
    </row>
    <row r="1174" spans="1:126" s="4" customFormat="1">
      <c r="A1174" s="3"/>
      <c r="B1174" s="257" t="s">
        <v>129</v>
      </c>
      <c r="C1174" s="3"/>
      <c r="D1174" s="3"/>
      <c r="E1174" s="9"/>
      <c r="F1174" s="50"/>
      <c r="G1174" s="230"/>
      <c r="H1174" s="12" t="str">
        <f>B1174&amp;N1166</f>
        <v xml:space="preserve">Учет - </v>
      </c>
      <c r="I1174" s="12"/>
      <c r="J1174" s="3"/>
      <c r="K1174" s="3"/>
      <c r="L1174" s="3"/>
      <c r="M1174" s="5"/>
      <c r="N1174" s="35" t="str">
        <f>Главная!$Y$8</f>
        <v>итого</v>
      </c>
      <c r="O1174" s="35"/>
      <c r="P1174" s="5"/>
      <c r="Q1174" s="35" t="s">
        <v>25</v>
      </c>
      <c r="R1174" s="35"/>
      <c r="S1174" s="19" t="s">
        <v>6</v>
      </c>
      <c r="T1174" s="306"/>
      <c r="U1174" s="23" t="s">
        <v>7</v>
      </c>
      <c r="V1174" s="35"/>
      <c r="W1174" s="37">
        <f>SUM($Y1174:$DU1174)</f>
        <v>0</v>
      </c>
      <c r="X1174" s="37"/>
      <c r="Y1174" s="45"/>
      <c r="Z1174" s="98"/>
      <c r="AA1174" s="99">
        <f>IF(AA1170="",0,IF(AA1168=1,$T1166,IF($T1168=справочники!$E$9,$T1166+$T1170*INT((AA1168-1)/IF(OR($T1172=0,$T1172=""),1,$T1172)),IF($T1168=справочники!$E$10,$T1166*POWER($T1170,INT((AA1168-1)/IF(OR($T1172=0,$T1172=""),1,$T1172))),IF($T1168=справочники!$E$11,POWER($T1166,1+$T1170*INT((AA1168-1)/IF(OR($T1172=0,$T1172=""),1,$T1172))),0)))))</f>
        <v>0</v>
      </c>
      <c r="AB1174" s="99">
        <f>IF(AB1170="",0,IF(AB1168=1,$T1166,IF($T1168=справочники!$E$9,$T1166+$T1170*INT((AB1168-1)/IF(OR($T1172=0,$T1172=""),1,$T1172)),IF($T1168=справочники!$E$10,$T1166*POWER($T1170,INT((AB1168-1)/IF(OR($T1172=0,$T1172=""),1,$T1172))),IF($T1168=справочники!$E$11,POWER($T1166,1+$T1170*INT((AB1168-1)/IF(OR($T1172=0,$T1172=""),1,$T1172))),0)))))</f>
        <v>0</v>
      </c>
      <c r="AC1174" s="99">
        <f>IF(AC1170="",0,IF(AC1168=1,$T1166,IF($T1168=справочники!$E$9,$T1166+$T1170*INT((AC1168-1)/IF(OR($T1172=0,$T1172=""),1,$T1172)),IF($T1168=справочники!$E$10,$T1166*POWER($T1170,INT((AC1168-1)/IF(OR($T1172=0,$T1172=""),1,$T1172))),IF($T1168=справочники!$E$11,POWER($T1166,1+$T1170*INT((AC1168-1)/IF(OR($T1172=0,$T1172=""),1,$T1172))),0)))))</f>
        <v>0</v>
      </c>
      <c r="AD1174" s="99">
        <f>IF(AD1170="",0,IF(AD1168=1,$T1166,IF($T1168=справочники!$E$9,$T1166+$T1170*INT((AD1168-1)/IF(OR($T1172=0,$T1172=""),1,$T1172)),IF($T1168=справочники!$E$10,$T1166*POWER($T1170,INT((AD1168-1)/IF(OR($T1172=0,$T1172=""),1,$T1172))),IF($T1168=справочники!$E$11,POWER($T1166,1+$T1170*INT((AD1168-1)/IF(OR($T1172=0,$T1172=""),1,$T1172))),0)))))</f>
        <v>0</v>
      </c>
      <c r="AE1174" s="99">
        <f>IF(AE1170="",0,IF(AE1168=1,$T1166,IF($T1168=справочники!$E$9,$T1166+$T1170*INT((AE1168-1)/IF(OR($T1172=0,$T1172=""),1,$T1172)),IF($T1168=справочники!$E$10,$T1166*POWER($T1170,INT((AE1168-1)/IF(OR($T1172=0,$T1172=""),1,$T1172))),IF($T1168=справочники!$E$11,POWER($T1166,1+$T1170*INT((AE1168-1)/IF(OR($T1172=0,$T1172=""),1,$T1172))),0)))))</f>
        <v>0</v>
      </c>
      <c r="AF1174" s="99">
        <f>IF(AF1170="",0,IF(AF1168=1,$T1166,IF($T1168=справочники!$E$9,$T1166+$T1170*INT((AF1168-1)/IF(OR($T1172=0,$T1172=""),1,$T1172)),IF($T1168=справочники!$E$10,$T1166*POWER($T1170,INT((AF1168-1)/IF(OR($T1172=0,$T1172=""),1,$T1172))),IF($T1168=справочники!$E$11,POWER($T1166,1+$T1170*INT((AF1168-1)/IF(OR($T1172=0,$T1172=""),1,$T1172))),0)))))</f>
        <v>0</v>
      </c>
      <c r="AG1174" s="99">
        <f>IF(AG1170="",0,IF(AG1168=1,$T1166,IF($T1168=справочники!$E$9,$T1166+$T1170*INT((AG1168-1)/IF(OR($T1172=0,$T1172=""),1,$T1172)),IF($T1168=справочники!$E$10,$T1166*POWER($T1170,INT((AG1168-1)/IF(OR($T1172=0,$T1172=""),1,$T1172))),IF($T1168=справочники!$E$11,POWER($T1166,1+$T1170*INT((AG1168-1)/IF(OR($T1172=0,$T1172=""),1,$T1172))),0)))))</f>
        <v>0</v>
      </c>
      <c r="AH1174" s="99">
        <f>IF(AH1170="",0,IF(AH1168=1,$T1166,IF($T1168=справочники!$E$9,$T1166+$T1170*INT((AH1168-1)/IF(OR($T1172=0,$T1172=""),1,$T1172)),IF($T1168=справочники!$E$10,$T1166*POWER($T1170,INT((AH1168-1)/IF(OR($T1172=0,$T1172=""),1,$T1172))),IF($T1168=справочники!$E$11,POWER($T1166,1+$T1170*INT((AH1168-1)/IF(OR($T1172=0,$T1172=""),1,$T1172))),0)))))</f>
        <v>0</v>
      </c>
      <c r="AI1174" s="99">
        <f>IF(AI1170="",0,IF(AI1168=1,$T1166,IF($T1168=справочники!$E$9,$T1166+$T1170*INT((AI1168-1)/IF(OR($T1172=0,$T1172=""),1,$T1172)),IF($T1168=справочники!$E$10,$T1166*POWER($T1170,INT((AI1168-1)/IF(OR($T1172=0,$T1172=""),1,$T1172))),IF($T1168=справочники!$E$11,POWER($T1166,1+$T1170*INT((AI1168-1)/IF(OR($T1172=0,$T1172=""),1,$T1172))),0)))))</f>
        <v>0</v>
      </c>
      <c r="AJ1174" s="99">
        <f>IF(AJ1170="",0,IF(AJ1168=1,$T1166,IF($T1168=справочники!$E$9,$T1166+$T1170*INT((AJ1168-1)/IF(OR($T1172=0,$T1172=""),1,$T1172)),IF($T1168=справочники!$E$10,$T1166*POWER($T1170,INT((AJ1168-1)/IF(OR($T1172=0,$T1172=""),1,$T1172))),IF($T1168=справочники!$E$11,POWER($T1166,1+$T1170*INT((AJ1168-1)/IF(OR($T1172=0,$T1172=""),1,$T1172))),0)))))</f>
        <v>0</v>
      </c>
      <c r="AK1174" s="99">
        <f>IF(AK1170="",0,IF(AK1168=1,$T1166,IF($T1168=справочники!$E$9,$T1166+$T1170*INT((AK1168-1)/IF(OR($T1172=0,$T1172=""),1,$T1172)),IF($T1168=справочники!$E$10,$T1166*POWER($T1170,INT((AK1168-1)/IF(OR($T1172=0,$T1172=""),1,$T1172))),IF($T1168=справочники!$E$11,POWER($T1166,1+$T1170*INT((AK1168-1)/IF(OR($T1172=0,$T1172=""),1,$T1172))),0)))))</f>
        <v>0</v>
      </c>
      <c r="AL1174" s="99">
        <f>IF(AL1170="",0,IF(AL1168=1,$T1166,IF($T1168=справочники!$E$9,$T1166+$T1170*INT((AL1168-1)/IF(OR($T1172=0,$T1172=""),1,$T1172)),IF($T1168=справочники!$E$10,$T1166*POWER($T1170,INT((AL1168-1)/IF(OR($T1172=0,$T1172=""),1,$T1172))),IF($T1168=справочники!$E$11,POWER($T1166,1+$T1170*INT((AL1168-1)/IF(OR($T1172=0,$T1172=""),1,$T1172))),0)))))</f>
        <v>0</v>
      </c>
      <c r="AM1174" s="99">
        <f>IF(AM1170="",0,IF(AM1168=1,$T1166,IF($T1168=справочники!$E$9,$T1166+$T1170*INT((AM1168-1)/IF(OR($T1172=0,$T1172=""),1,$T1172)),IF($T1168=справочники!$E$10,$T1166*POWER($T1170,INT((AM1168-1)/IF(OR($T1172=0,$T1172=""),1,$T1172))),IF($T1168=справочники!$E$11,POWER($T1166,1+$T1170*INT((AM1168-1)/IF(OR($T1172=0,$T1172=""),1,$T1172))),0)))))</f>
        <v>0</v>
      </c>
      <c r="AN1174" s="99">
        <f>IF(AN1170="",0,IF(AN1168=1,$T1166,IF($T1168=справочники!$E$9,$T1166+$T1170*INT((AN1168-1)/IF(OR($T1172=0,$T1172=""),1,$T1172)),IF($T1168=справочники!$E$10,$T1166*POWER($T1170,INT((AN1168-1)/IF(OR($T1172=0,$T1172=""),1,$T1172))),IF($T1168=справочники!$E$11,POWER($T1166,1+$T1170*INT((AN1168-1)/IF(OR($T1172=0,$T1172=""),1,$T1172))),0)))))</f>
        <v>0</v>
      </c>
      <c r="AO1174" s="99">
        <f>IF(AO1170="",0,IF(AO1168=1,$T1166,IF($T1168=справочники!$E$9,$T1166+$T1170*INT((AO1168-1)/IF(OR($T1172=0,$T1172=""),1,$T1172)),IF($T1168=справочники!$E$10,$T1166*POWER($T1170,INT((AO1168-1)/IF(OR($T1172=0,$T1172=""),1,$T1172))),IF($T1168=справочники!$E$11,POWER($T1166,1+$T1170*INT((AO1168-1)/IF(OR($T1172=0,$T1172=""),1,$T1172))),0)))))</f>
        <v>0</v>
      </c>
      <c r="AP1174" s="99">
        <f>IF(AP1170="",0,IF(AP1168=1,$T1166,IF($T1168=справочники!$E$9,$T1166+$T1170*INT((AP1168-1)/IF(OR($T1172=0,$T1172=""),1,$T1172)),IF($T1168=справочники!$E$10,$T1166*POWER($T1170,INT((AP1168-1)/IF(OR($T1172=0,$T1172=""),1,$T1172))),IF($T1168=справочники!$E$11,POWER($T1166,1+$T1170*INT((AP1168-1)/IF(OR($T1172=0,$T1172=""),1,$T1172))),0)))))</f>
        <v>0</v>
      </c>
      <c r="AQ1174" s="99">
        <f>IF(AQ1170="",0,IF(AQ1168=1,$T1166,IF($T1168=справочники!$E$9,$T1166+$T1170*INT((AQ1168-1)/IF(OR($T1172=0,$T1172=""),1,$T1172)),IF($T1168=справочники!$E$10,$T1166*POWER($T1170,INT((AQ1168-1)/IF(OR($T1172=0,$T1172=""),1,$T1172))),IF($T1168=справочники!$E$11,POWER($T1166,1+$T1170*INT((AQ1168-1)/IF(OR($T1172=0,$T1172=""),1,$T1172))),0)))))</f>
        <v>0</v>
      </c>
      <c r="AR1174" s="99">
        <f>IF(AR1170="",0,IF(AR1168=1,$T1166,IF($T1168=справочники!$E$9,$T1166+$T1170*INT((AR1168-1)/IF(OR($T1172=0,$T1172=""),1,$T1172)),IF($T1168=справочники!$E$10,$T1166*POWER($T1170,INT((AR1168-1)/IF(OR($T1172=0,$T1172=""),1,$T1172))),IF($T1168=справочники!$E$11,POWER($T1166,1+$T1170*INT((AR1168-1)/IF(OR($T1172=0,$T1172=""),1,$T1172))),0)))))</f>
        <v>0</v>
      </c>
      <c r="AS1174" s="99">
        <f>IF(AS1170="",0,IF(AS1168=1,$T1166,IF($T1168=справочники!$E$9,$T1166+$T1170*INT((AS1168-1)/IF(OR($T1172=0,$T1172=""),1,$T1172)),IF($T1168=справочники!$E$10,$T1166*POWER($T1170,INT((AS1168-1)/IF(OR($T1172=0,$T1172=""),1,$T1172))),IF($T1168=справочники!$E$11,POWER($T1166,1+$T1170*INT((AS1168-1)/IF(OR($T1172=0,$T1172=""),1,$T1172))),0)))))</f>
        <v>0</v>
      </c>
      <c r="AT1174" s="99">
        <f>IF(AT1170="",0,IF(AT1168=1,$T1166,IF($T1168=справочники!$E$9,$T1166+$T1170*INT((AT1168-1)/IF(OR($T1172=0,$T1172=""),1,$T1172)),IF($T1168=справочники!$E$10,$T1166*POWER($T1170,INT((AT1168-1)/IF(OR($T1172=0,$T1172=""),1,$T1172))),IF($T1168=справочники!$E$11,POWER($T1166,1+$T1170*INT((AT1168-1)/IF(OR($T1172=0,$T1172=""),1,$T1172))),0)))))</f>
        <v>0</v>
      </c>
      <c r="AU1174" s="99">
        <f>IF(AU1170="",0,IF(AU1168=1,$T1166,IF($T1168=справочники!$E$9,$T1166+$T1170*INT((AU1168-1)/IF(OR($T1172=0,$T1172=""),1,$T1172)),IF($T1168=справочники!$E$10,$T1166*POWER($T1170,INT((AU1168-1)/IF(OR($T1172=0,$T1172=""),1,$T1172))),IF($T1168=справочники!$E$11,POWER($T1166,1+$T1170*INT((AU1168-1)/IF(OR($T1172=0,$T1172=""),1,$T1172))),0)))))</f>
        <v>0</v>
      </c>
      <c r="AV1174" s="99">
        <f>IF(AV1170="",0,IF(AV1168=1,$T1166,IF($T1168=справочники!$E$9,$T1166+$T1170*INT((AV1168-1)/IF(OR($T1172=0,$T1172=""),1,$T1172)),IF($T1168=справочники!$E$10,$T1166*POWER($T1170,INT((AV1168-1)/IF(OR($T1172=0,$T1172=""),1,$T1172))),IF($T1168=справочники!$E$11,POWER($T1166,1+$T1170*INT((AV1168-1)/IF(OR($T1172=0,$T1172=""),1,$T1172))),0)))))</f>
        <v>0</v>
      </c>
      <c r="AW1174" s="99">
        <f>IF(AW1170="",0,IF(AW1168=1,$T1166,IF($T1168=справочники!$E$9,$T1166+$T1170*INT((AW1168-1)/IF(OR($T1172=0,$T1172=""),1,$T1172)),IF($T1168=справочники!$E$10,$T1166*POWER($T1170,INT((AW1168-1)/IF(OR($T1172=0,$T1172=""),1,$T1172))),IF($T1168=справочники!$E$11,POWER($T1166,1+$T1170*INT((AW1168-1)/IF(OR($T1172=0,$T1172=""),1,$T1172))),0)))))</f>
        <v>0</v>
      </c>
      <c r="AX1174" s="99">
        <f>IF(AX1170="",0,IF(AX1168=1,$T1166,IF($T1168=справочники!$E$9,$T1166+$T1170*INT((AX1168-1)/IF(OR($T1172=0,$T1172=""),1,$T1172)),IF($T1168=справочники!$E$10,$T1166*POWER($T1170,INT((AX1168-1)/IF(OR($T1172=0,$T1172=""),1,$T1172))),IF($T1168=справочники!$E$11,POWER($T1166,1+$T1170*INT((AX1168-1)/IF(OR($T1172=0,$T1172=""),1,$T1172))),0)))))</f>
        <v>0</v>
      </c>
      <c r="AY1174" s="99">
        <f>IF(AY1170="",0,IF(AY1168=1,$T1166,IF($T1168=справочники!$E$9,$T1166+$T1170*INT((AY1168-1)/IF(OR($T1172=0,$T1172=""),1,$T1172)),IF($T1168=справочники!$E$10,$T1166*POWER($T1170,INT((AY1168-1)/IF(OR($T1172=0,$T1172=""),1,$T1172))),IF($T1168=справочники!$E$11,POWER($T1166,1+$T1170*INT((AY1168-1)/IF(OR($T1172=0,$T1172=""),1,$T1172))),0)))))</f>
        <v>0</v>
      </c>
      <c r="AZ1174" s="99">
        <f>IF(AZ1170="",0,IF(AZ1168=1,$T1166,IF($T1168=справочники!$E$9,$T1166+$T1170*INT((AZ1168-1)/IF(OR($T1172=0,$T1172=""),1,$T1172)),IF($T1168=справочники!$E$10,$T1166*POWER($T1170,INT((AZ1168-1)/IF(OR($T1172=0,$T1172=""),1,$T1172))),IF($T1168=справочники!$E$11,POWER($T1166,1+$T1170*INT((AZ1168-1)/IF(OR($T1172=0,$T1172=""),1,$T1172))),0)))))</f>
        <v>0</v>
      </c>
      <c r="BA1174" s="99">
        <f>IF(BA1170="",0,IF(BA1168=1,$T1166,IF($T1168=справочники!$E$9,$T1166+$T1170*INT((BA1168-1)/IF(OR($T1172=0,$T1172=""),1,$T1172)),IF($T1168=справочники!$E$10,$T1166*POWER($T1170,INT((BA1168-1)/IF(OR($T1172=0,$T1172=""),1,$T1172))),IF($T1168=справочники!$E$11,POWER($T1166,1+$T1170*INT((BA1168-1)/IF(OR($T1172=0,$T1172=""),1,$T1172))),0)))))</f>
        <v>0</v>
      </c>
      <c r="BB1174" s="99">
        <f>IF(BB1170="",0,IF(BB1168=1,$T1166,IF($T1168=справочники!$E$9,$T1166+$T1170*INT((BB1168-1)/IF(OR($T1172=0,$T1172=""),1,$T1172)),IF($T1168=справочники!$E$10,$T1166*POWER($T1170,INT((BB1168-1)/IF(OR($T1172=0,$T1172=""),1,$T1172))),IF($T1168=справочники!$E$11,POWER($T1166,1+$T1170*INT((BB1168-1)/IF(OR($T1172=0,$T1172=""),1,$T1172))),0)))))</f>
        <v>0</v>
      </c>
      <c r="BC1174" s="99">
        <f>IF(BC1170="",0,IF(BC1168=1,$T1166,IF($T1168=справочники!$E$9,$T1166+$T1170*INT((BC1168-1)/IF(OR($T1172=0,$T1172=""),1,$T1172)),IF($T1168=справочники!$E$10,$T1166*POWER($T1170,INT((BC1168-1)/IF(OR($T1172=0,$T1172=""),1,$T1172))),IF($T1168=справочники!$E$11,POWER($T1166,1+$T1170*INT((BC1168-1)/IF(OR($T1172=0,$T1172=""),1,$T1172))),0)))))</f>
        <v>0</v>
      </c>
      <c r="BD1174" s="99">
        <f>IF(BD1170="",0,IF(BD1168=1,$T1166,IF($T1168=справочники!$E$9,$T1166+$T1170*INT((BD1168-1)/IF(OR($T1172=0,$T1172=""),1,$T1172)),IF($T1168=справочники!$E$10,$T1166*POWER($T1170,INT((BD1168-1)/IF(OR($T1172=0,$T1172=""),1,$T1172))),IF($T1168=справочники!$E$11,POWER($T1166,1+$T1170*INT((BD1168-1)/IF(OR($T1172=0,$T1172=""),1,$T1172))),0)))))</f>
        <v>0</v>
      </c>
      <c r="BE1174" s="99">
        <f>IF(BE1170="",0,IF(BE1168=1,$T1166,IF($T1168=справочники!$E$9,$T1166+$T1170*INT((BE1168-1)/IF(OR($T1172=0,$T1172=""),1,$T1172)),IF($T1168=справочники!$E$10,$T1166*POWER($T1170,INT((BE1168-1)/IF(OR($T1172=0,$T1172=""),1,$T1172))),IF($T1168=справочники!$E$11,POWER($T1166,1+$T1170*INT((BE1168-1)/IF(OR($T1172=0,$T1172=""),1,$T1172))),0)))))</f>
        <v>0</v>
      </c>
      <c r="BF1174" s="99">
        <f>IF(BF1170="",0,IF(BF1168=1,$T1166,IF($T1168=справочники!$E$9,$T1166+$T1170*INT((BF1168-1)/IF(OR($T1172=0,$T1172=""),1,$T1172)),IF($T1168=справочники!$E$10,$T1166*POWER($T1170,INT((BF1168-1)/IF(OR($T1172=0,$T1172=""),1,$T1172))),IF($T1168=справочники!$E$11,POWER($T1166,1+$T1170*INT((BF1168-1)/IF(OR($T1172=0,$T1172=""),1,$T1172))),0)))))</f>
        <v>0</v>
      </c>
      <c r="BG1174" s="99">
        <f>IF(BG1170="",0,IF(BG1168=1,$T1166,IF($T1168=справочники!$E$9,$T1166+$T1170*INT((BG1168-1)/IF(OR($T1172=0,$T1172=""),1,$T1172)),IF($T1168=справочники!$E$10,$T1166*POWER($T1170,INT((BG1168-1)/IF(OR($T1172=0,$T1172=""),1,$T1172))),IF($T1168=справочники!$E$11,POWER($T1166,1+$T1170*INT((BG1168-1)/IF(OR($T1172=0,$T1172=""),1,$T1172))),0)))))</f>
        <v>0</v>
      </c>
      <c r="BH1174" s="99">
        <f>IF(BH1170="",0,IF(BH1168=1,$T1166,IF($T1168=справочники!$E$9,$T1166+$T1170*INT((BH1168-1)/IF(OR($T1172=0,$T1172=""),1,$T1172)),IF($T1168=справочники!$E$10,$T1166*POWER($T1170,INT((BH1168-1)/IF(OR($T1172=0,$T1172=""),1,$T1172))),IF($T1168=справочники!$E$11,POWER($T1166,1+$T1170*INT((BH1168-1)/IF(OR($T1172=0,$T1172=""),1,$T1172))),0)))))</f>
        <v>0</v>
      </c>
      <c r="BI1174" s="99">
        <f>IF(BI1170="",0,IF(BI1168=1,$T1166,IF($T1168=справочники!$E$9,$T1166+$T1170*INT((BI1168-1)/IF(OR($T1172=0,$T1172=""),1,$T1172)),IF($T1168=справочники!$E$10,$T1166*POWER($T1170,INT((BI1168-1)/IF(OR($T1172=0,$T1172=""),1,$T1172))),IF($T1168=справочники!$E$11,POWER($T1166,1+$T1170*INT((BI1168-1)/IF(OR($T1172=0,$T1172=""),1,$T1172))),0)))))</f>
        <v>0</v>
      </c>
      <c r="BJ1174" s="99">
        <f>IF(BJ1170="",0,IF(BJ1168=1,$T1166,IF($T1168=справочники!$E$9,$T1166+$T1170*INT((BJ1168-1)/IF(OR($T1172=0,$T1172=""),1,$T1172)),IF($T1168=справочники!$E$10,$T1166*POWER($T1170,INT((BJ1168-1)/IF(OR($T1172=0,$T1172=""),1,$T1172))),IF($T1168=справочники!$E$11,POWER($T1166,1+$T1170*INT((BJ1168-1)/IF(OR($T1172=0,$T1172=""),1,$T1172))),0)))))</f>
        <v>0</v>
      </c>
      <c r="BK1174" s="99">
        <f>IF(BK1170="",0,IF(BK1168=1,$T1166,IF($T1168=справочники!$E$9,$T1166+$T1170*INT((BK1168-1)/IF(OR($T1172=0,$T1172=""),1,$T1172)),IF($T1168=справочники!$E$10,$T1166*POWER($T1170,INT((BK1168-1)/IF(OR($T1172=0,$T1172=""),1,$T1172))),IF($T1168=справочники!$E$11,POWER($T1166,1+$T1170*INT((BK1168-1)/IF(OR($T1172=0,$T1172=""),1,$T1172))),0)))))</f>
        <v>0</v>
      </c>
      <c r="BL1174" s="99">
        <f>IF(BL1170="",0,IF(BL1168=1,$T1166,IF($T1168=справочники!$E$9,$T1166+$T1170*INT((BL1168-1)/IF(OR($T1172=0,$T1172=""),1,$T1172)),IF($T1168=справочники!$E$10,$T1166*POWER($T1170,INT((BL1168-1)/IF(OR($T1172=0,$T1172=""),1,$T1172))),IF($T1168=справочники!$E$11,POWER($T1166,1+$T1170*INT((BL1168-1)/IF(OR($T1172=0,$T1172=""),1,$T1172))),0)))))</f>
        <v>0</v>
      </c>
      <c r="BM1174" s="99">
        <f>IF(BM1170="",0,IF(BM1168=1,$T1166,IF($T1168=справочники!$E$9,$T1166+$T1170*INT((BM1168-1)/IF(OR($T1172=0,$T1172=""),1,$T1172)),IF($T1168=справочники!$E$10,$T1166*POWER($T1170,INT((BM1168-1)/IF(OR($T1172=0,$T1172=""),1,$T1172))),IF($T1168=справочники!$E$11,POWER($T1166,1+$T1170*INT((BM1168-1)/IF(OR($T1172=0,$T1172=""),1,$T1172))),0)))))</f>
        <v>0</v>
      </c>
      <c r="BN1174" s="99">
        <f>IF(BN1170="",0,IF(BN1168=1,$T1166,IF($T1168=справочники!$E$9,$T1166+$T1170*INT((BN1168-1)/IF(OR($T1172=0,$T1172=""),1,$T1172)),IF($T1168=справочники!$E$10,$T1166*POWER($T1170,INT((BN1168-1)/IF(OR($T1172=0,$T1172=""),1,$T1172))),IF($T1168=справочники!$E$11,POWER($T1166,1+$T1170*INT((BN1168-1)/IF(OR($T1172=0,$T1172=""),1,$T1172))),0)))))</f>
        <v>0</v>
      </c>
      <c r="BO1174" s="99">
        <f>IF(BO1170="",0,IF(BO1168=1,$T1166,IF($T1168=справочники!$E$9,$T1166+$T1170*INT((BO1168-1)/IF(OR($T1172=0,$T1172=""),1,$T1172)),IF($T1168=справочники!$E$10,$T1166*POWER($T1170,INT((BO1168-1)/IF(OR($T1172=0,$T1172=""),1,$T1172))),IF($T1168=справочники!$E$11,POWER($T1166,1+$T1170*INT((BO1168-1)/IF(OR($T1172=0,$T1172=""),1,$T1172))),0)))))</f>
        <v>0</v>
      </c>
      <c r="BP1174" s="99">
        <f>IF(BP1170="",0,IF(BP1168=1,$T1166,IF($T1168=справочники!$E$9,$T1166+$T1170*INT((BP1168-1)/IF(OR($T1172=0,$T1172=""),1,$T1172)),IF($T1168=справочники!$E$10,$T1166*POWER($T1170,INT((BP1168-1)/IF(OR($T1172=0,$T1172=""),1,$T1172))),IF($T1168=справочники!$E$11,POWER($T1166,1+$T1170*INT((BP1168-1)/IF(OR($T1172=0,$T1172=""),1,$T1172))),0)))))</f>
        <v>0</v>
      </c>
      <c r="BQ1174" s="99">
        <f>IF(BQ1170="",0,IF(BQ1168=1,$T1166,IF($T1168=справочники!$E$9,$T1166+$T1170*INT((BQ1168-1)/IF(OR($T1172=0,$T1172=""),1,$T1172)),IF($T1168=справочники!$E$10,$T1166*POWER($T1170,INT((BQ1168-1)/IF(OR($T1172=0,$T1172=""),1,$T1172))),IF($T1168=справочники!$E$11,POWER($T1166,1+$T1170*INT((BQ1168-1)/IF(OR($T1172=0,$T1172=""),1,$T1172))),0)))))</f>
        <v>0</v>
      </c>
      <c r="BR1174" s="99">
        <f>IF(BR1170="",0,IF(BR1168=1,$T1166,IF($T1168=справочники!$E$9,$T1166+$T1170*INT((BR1168-1)/IF(OR($T1172=0,$T1172=""),1,$T1172)),IF($T1168=справочники!$E$10,$T1166*POWER($T1170,INT((BR1168-1)/IF(OR($T1172=0,$T1172=""),1,$T1172))),IF($T1168=справочники!$E$11,POWER($T1166,1+$T1170*INT((BR1168-1)/IF(OR($T1172=0,$T1172=""),1,$T1172))),0)))))</f>
        <v>0</v>
      </c>
      <c r="BS1174" s="99">
        <f>IF(BS1170="",0,IF(BS1168=1,$T1166,IF($T1168=справочники!$E$9,$T1166+$T1170*INT((BS1168-1)/IF(OR($T1172=0,$T1172=""),1,$T1172)),IF($T1168=справочники!$E$10,$T1166*POWER($T1170,INT((BS1168-1)/IF(OR($T1172=0,$T1172=""),1,$T1172))),IF($T1168=справочники!$E$11,POWER($T1166,1+$T1170*INT((BS1168-1)/IF(OR($T1172=0,$T1172=""),1,$T1172))),0)))))</f>
        <v>0</v>
      </c>
      <c r="BT1174" s="99">
        <f>IF(BT1170="",0,IF(BT1168=1,$T1166,IF($T1168=справочники!$E$9,$T1166+$T1170*INT((BT1168-1)/IF(OR($T1172=0,$T1172=""),1,$T1172)),IF($T1168=справочники!$E$10,$T1166*POWER($T1170,INT((BT1168-1)/IF(OR($T1172=0,$T1172=""),1,$T1172))),IF($T1168=справочники!$E$11,POWER($T1166,1+$T1170*INT((BT1168-1)/IF(OR($T1172=0,$T1172=""),1,$T1172))),0)))))</f>
        <v>0</v>
      </c>
      <c r="BU1174" s="99">
        <f>IF(BU1170="",0,IF(BU1168=1,$T1166,IF($T1168=справочники!$E$9,$T1166+$T1170*INT((BU1168-1)/IF(OR($T1172=0,$T1172=""),1,$T1172)),IF($T1168=справочники!$E$10,$T1166*POWER($T1170,INT((BU1168-1)/IF(OR($T1172=0,$T1172=""),1,$T1172))),IF($T1168=справочники!$E$11,POWER($T1166,1+$T1170*INT((BU1168-1)/IF(OR($T1172=0,$T1172=""),1,$T1172))),0)))))</f>
        <v>0</v>
      </c>
      <c r="BV1174" s="99">
        <f>IF(BV1170="",0,IF(BV1168=1,$T1166,IF($T1168=справочники!$E$9,$T1166+$T1170*INT((BV1168-1)/IF(OR($T1172=0,$T1172=""),1,$T1172)),IF($T1168=справочники!$E$10,$T1166*POWER($T1170,INT((BV1168-1)/IF(OR($T1172=0,$T1172=""),1,$T1172))),IF($T1168=справочники!$E$11,POWER($T1166,1+$T1170*INT((BV1168-1)/IF(OR($T1172=0,$T1172=""),1,$T1172))),0)))))</f>
        <v>0</v>
      </c>
      <c r="BW1174" s="99">
        <f>IF(BW1170="",0,IF(BW1168=1,$T1166,IF($T1168=справочники!$E$9,$T1166+$T1170*INT((BW1168-1)/IF(OR($T1172=0,$T1172=""),1,$T1172)),IF($T1168=справочники!$E$10,$T1166*POWER($T1170,INT((BW1168-1)/IF(OR($T1172=0,$T1172=""),1,$T1172))),IF($T1168=справочники!$E$11,POWER($T1166,1+$T1170*INT((BW1168-1)/IF(OR($T1172=0,$T1172=""),1,$T1172))),0)))))</f>
        <v>0</v>
      </c>
      <c r="BX1174" s="99">
        <f>IF(BX1170="",0,IF(BX1168=1,$T1166,IF($T1168=справочники!$E$9,$T1166+$T1170*INT((BX1168-1)/IF(OR($T1172=0,$T1172=""),1,$T1172)),IF($T1168=справочники!$E$10,$T1166*POWER($T1170,INT((BX1168-1)/IF(OR($T1172=0,$T1172=""),1,$T1172))),IF($T1168=справочники!$E$11,POWER($T1166,1+$T1170*INT((BX1168-1)/IF(OR($T1172=0,$T1172=""),1,$T1172))),0)))))</f>
        <v>0</v>
      </c>
      <c r="BY1174" s="99">
        <f>IF(BY1170="",0,IF(BY1168=1,$T1166,IF($T1168=справочники!$E$9,$T1166+$T1170*INT((BY1168-1)/IF(OR($T1172=0,$T1172=""),1,$T1172)),IF($T1168=справочники!$E$10,$T1166*POWER($T1170,INT((BY1168-1)/IF(OR($T1172=0,$T1172=""),1,$T1172))),IF($T1168=справочники!$E$11,POWER($T1166,1+$T1170*INT((BY1168-1)/IF(OR($T1172=0,$T1172=""),1,$T1172))),0)))))</f>
        <v>0</v>
      </c>
      <c r="BZ1174" s="99">
        <f>IF(BZ1170="",0,IF(BZ1168=1,$T1166,IF($T1168=справочники!$E$9,$T1166+$T1170*INT((BZ1168-1)/IF(OR($T1172=0,$T1172=""),1,$T1172)),IF($T1168=справочники!$E$10,$T1166*POWER($T1170,INT((BZ1168-1)/IF(OR($T1172=0,$T1172=""),1,$T1172))),IF($T1168=справочники!$E$11,POWER($T1166,1+$T1170*INT((BZ1168-1)/IF(OR($T1172=0,$T1172=""),1,$T1172))),0)))))</f>
        <v>0</v>
      </c>
      <c r="CA1174" s="99">
        <f>IF(CA1170="",0,IF(CA1168=1,$T1166,IF($T1168=справочники!$E$9,$T1166+$T1170*INT((CA1168-1)/IF(OR($T1172=0,$T1172=""),1,$T1172)),IF($T1168=справочники!$E$10,$T1166*POWER($T1170,INT((CA1168-1)/IF(OR($T1172=0,$T1172=""),1,$T1172))),IF($T1168=справочники!$E$11,POWER($T1166,1+$T1170*INT((CA1168-1)/IF(OR($T1172=0,$T1172=""),1,$T1172))),0)))))</f>
        <v>0</v>
      </c>
      <c r="CB1174" s="99">
        <f>IF(CB1170="",0,IF(CB1168=1,$T1166,IF($T1168=справочники!$E$9,$T1166+$T1170*INT((CB1168-1)/IF(OR($T1172=0,$T1172=""),1,$T1172)),IF($T1168=справочники!$E$10,$T1166*POWER($T1170,INT((CB1168-1)/IF(OR($T1172=0,$T1172=""),1,$T1172))),IF($T1168=справочники!$E$11,POWER($T1166,1+$T1170*INT((CB1168-1)/IF(OR($T1172=0,$T1172=""),1,$T1172))),0)))))</f>
        <v>0</v>
      </c>
      <c r="CC1174" s="99">
        <f>IF(CC1170="",0,IF(CC1168=1,$T1166,IF($T1168=справочники!$E$9,$T1166+$T1170*INT((CC1168-1)/IF(OR($T1172=0,$T1172=""),1,$T1172)),IF($T1168=справочники!$E$10,$T1166*POWER($T1170,INT((CC1168-1)/IF(OR($T1172=0,$T1172=""),1,$T1172))),IF($T1168=справочники!$E$11,POWER($T1166,1+$T1170*INT((CC1168-1)/IF(OR($T1172=0,$T1172=""),1,$T1172))),0)))))</f>
        <v>0</v>
      </c>
      <c r="CD1174" s="99">
        <f>IF(CD1170="",0,IF(CD1168=1,$T1166,IF($T1168=справочники!$E$9,$T1166+$T1170*INT((CD1168-1)/IF(OR($T1172=0,$T1172=""),1,$T1172)),IF($T1168=справочники!$E$10,$T1166*POWER($T1170,INT((CD1168-1)/IF(OR($T1172=0,$T1172=""),1,$T1172))),IF($T1168=справочники!$E$11,POWER($T1166,1+$T1170*INT((CD1168-1)/IF(OR($T1172=0,$T1172=""),1,$T1172))),0)))))</f>
        <v>0</v>
      </c>
      <c r="CE1174" s="99">
        <f>IF(CE1170="",0,IF(CE1168=1,$T1166,IF($T1168=справочники!$E$9,$T1166+$T1170*INT((CE1168-1)/IF(OR($T1172=0,$T1172=""),1,$T1172)),IF($T1168=справочники!$E$10,$T1166*POWER($T1170,INT((CE1168-1)/IF(OR($T1172=0,$T1172=""),1,$T1172))),IF($T1168=справочники!$E$11,POWER($T1166,1+$T1170*INT((CE1168-1)/IF(OR($T1172=0,$T1172=""),1,$T1172))),0)))))</f>
        <v>0</v>
      </c>
      <c r="CF1174" s="99">
        <f>IF(CF1170="",0,IF(CF1168=1,$T1166,IF($T1168=справочники!$E$9,$T1166+$T1170*INT((CF1168-1)/IF(OR($T1172=0,$T1172=""),1,$T1172)),IF($T1168=справочники!$E$10,$T1166*POWER($T1170,INT((CF1168-1)/IF(OR($T1172=0,$T1172=""),1,$T1172))),IF($T1168=справочники!$E$11,POWER($T1166,1+$T1170*INT((CF1168-1)/IF(OR($T1172=0,$T1172=""),1,$T1172))),0)))))</f>
        <v>0</v>
      </c>
      <c r="CG1174" s="99">
        <f>IF(CG1170="",0,IF(CG1168=1,$T1166,IF($T1168=справочники!$E$9,$T1166+$T1170*INT((CG1168-1)/IF(OR($T1172=0,$T1172=""),1,$T1172)),IF($T1168=справочники!$E$10,$T1166*POWER($T1170,INT((CG1168-1)/IF(OR($T1172=0,$T1172=""),1,$T1172))),IF($T1168=справочники!$E$11,POWER($T1166,1+$T1170*INT((CG1168-1)/IF(OR($T1172=0,$T1172=""),1,$T1172))),0)))))</f>
        <v>0</v>
      </c>
      <c r="CH1174" s="99">
        <f>IF(CH1170="",0,IF(CH1168=1,$T1166,IF($T1168=справочники!$E$9,$T1166+$T1170*INT((CH1168-1)/IF(OR($T1172=0,$T1172=""),1,$T1172)),IF($T1168=справочники!$E$10,$T1166*POWER($T1170,INT((CH1168-1)/IF(OR($T1172=0,$T1172=""),1,$T1172))),IF($T1168=справочники!$E$11,POWER($T1166,1+$T1170*INT((CH1168-1)/IF(OR($T1172=0,$T1172=""),1,$T1172))),0)))))</f>
        <v>0</v>
      </c>
      <c r="CI1174" s="99">
        <f>IF(CI1170="",0,IF(CI1168=1,$T1166,IF($T1168=справочники!$E$9,$T1166+$T1170*INT((CI1168-1)/IF(OR($T1172=0,$T1172=""),1,$T1172)),IF($T1168=справочники!$E$10,$T1166*POWER($T1170,INT((CI1168-1)/IF(OR($T1172=0,$T1172=""),1,$T1172))),IF($T1168=справочники!$E$11,POWER($T1166,1+$T1170*INT((CI1168-1)/IF(OR($T1172=0,$T1172=""),1,$T1172))),0)))))</f>
        <v>0</v>
      </c>
      <c r="CJ1174" s="99">
        <f>IF(CJ1170="",0,IF(CJ1168=1,$T1166,IF($T1168=справочники!$E$9,$T1166+$T1170*INT((CJ1168-1)/IF(OR($T1172=0,$T1172=""),1,$T1172)),IF($T1168=справочники!$E$10,$T1166*POWER($T1170,INT((CJ1168-1)/IF(OR($T1172=0,$T1172=""),1,$T1172))),IF($T1168=справочники!$E$11,POWER($T1166,1+$T1170*INT((CJ1168-1)/IF(OR($T1172=0,$T1172=""),1,$T1172))),0)))))</f>
        <v>0</v>
      </c>
      <c r="CK1174" s="99">
        <f>IF(CK1170="",0,IF(CK1168=1,$T1166,IF($T1168=справочники!$E$9,$T1166+$T1170*INT((CK1168-1)/IF(OR($T1172=0,$T1172=""),1,$T1172)),IF($T1168=справочники!$E$10,$T1166*POWER($T1170,INT((CK1168-1)/IF(OR($T1172=0,$T1172=""),1,$T1172))),IF($T1168=справочники!$E$11,POWER($T1166,1+$T1170*INT((CK1168-1)/IF(OR($T1172=0,$T1172=""),1,$T1172))),0)))))</f>
        <v>0</v>
      </c>
      <c r="CL1174" s="99">
        <f>IF(CL1170="",0,IF(CL1168=1,$T1166,IF($T1168=справочники!$E$9,$T1166+$T1170*INT((CL1168-1)/IF(OR($T1172=0,$T1172=""),1,$T1172)),IF($T1168=справочники!$E$10,$T1166*POWER($T1170,INT((CL1168-1)/IF(OR($T1172=0,$T1172=""),1,$T1172))),IF($T1168=справочники!$E$11,POWER($T1166,1+$T1170*INT((CL1168-1)/IF(OR($T1172=0,$T1172=""),1,$T1172))),0)))))</f>
        <v>0</v>
      </c>
      <c r="CM1174" s="99">
        <f>IF(CM1170="",0,IF(CM1168=1,$T1166,IF($T1168=справочники!$E$9,$T1166+$T1170*INT((CM1168-1)/IF(OR($T1172=0,$T1172=""),1,$T1172)),IF($T1168=справочники!$E$10,$T1166*POWER($T1170,INT((CM1168-1)/IF(OR($T1172=0,$T1172=""),1,$T1172))),IF($T1168=справочники!$E$11,POWER($T1166,1+$T1170*INT((CM1168-1)/IF(OR($T1172=0,$T1172=""),1,$T1172))),0)))))</f>
        <v>0</v>
      </c>
      <c r="CN1174" s="99">
        <f>IF(CN1170="",0,IF(CN1168=1,$T1166,IF($T1168=справочники!$E$9,$T1166+$T1170*INT((CN1168-1)/IF(OR($T1172=0,$T1172=""),1,$T1172)),IF($T1168=справочники!$E$10,$T1166*POWER($T1170,INT((CN1168-1)/IF(OR($T1172=0,$T1172=""),1,$T1172))),IF($T1168=справочники!$E$11,POWER($T1166,1+$T1170*INT((CN1168-1)/IF(OR($T1172=0,$T1172=""),1,$T1172))),0)))))</f>
        <v>0</v>
      </c>
      <c r="CO1174" s="99">
        <f>IF(CO1170="",0,IF(CO1168=1,$T1166,IF($T1168=справочники!$E$9,$T1166+$T1170*INT((CO1168-1)/IF(OR($T1172=0,$T1172=""),1,$T1172)),IF($T1168=справочники!$E$10,$T1166*POWER($T1170,INT((CO1168-1)/IF(OR($T1172=0,$T1172=""),1,$T1172))),IF($T1168=справочники!$E$11,POWER($T1166,1+$T1170*INT((CO1168-1)/IF(OR($T1172=0,$T1172=""),1,$T1172))),0)))))</f>
        <v>0</v>
      </c>
      <c r="CP1174" s="99">
        <f>IF(CP1170="",0,IF(CP1168=1,$T1166,IF($T1168=справочники!$E$9,$T1166+$T1170*INT((CP1168-1)/IF(OR($T1172=0,$T1172=""),1,$T1172)),IF($T1168=справочники!$E$10,$T1166*POWER($T1170,INT((CP1168-1)/IF(OR($T1172=0,$T1172=""),1,$T1172))),IF($T1168=справочники!$E$11,POWER($T1166,1+$T1170*INT((CP1168-1)/IF(OR($T1172=0,$T1172=""),1,$T1172))),0)))))</f>
        <v>0</v>
      </c>
      <c r="CQ1174" s="99">
        <f>IF(CQ1170="",0,IF(CQ1168=1,$T1166,IF($T1168=справочники!$E$9,$T1166+$T1170*INT((CQ1168-1)/IF(OR($T1172=0,$T1172=""),1,$T1172)),IF($T1168=справочники!$E$10,$T1166*POWER($T1170,INT((CQ1168-1)/IF(OR($T1172=0,$T1172=""),1,$T1172))),IF($T1168=справочники!$E$11,POWER($T1166,1+$T1170*INT((CQ1168-1)/IF(OR($T1172=0,$T1172=""),1,$T1172))),0)))))</f>
        <v>0</v>
      </c>
      <c r="CR1174" s="99">
        <f>IF(CR1170="",0,IF(CR1168=1,$T1166,IF($T1168=справочники!$E$9,$T1166+$T1170*INT((CR1168-1)/IF(OR($T1172=0,$T1172=""),1,$T1172)),IF($T1168=справочники!$E$10,$T1166*POWER($T1170,INT((CR1168-1)/IF(OR($T1172=0,$T1172=""),1,$T1172))),IF($T1168=справочники!$E$11,POWER($T1166,1+$T1170*INT((CR1168-1)/IF(OR($T1172=0,$T1172=""),1,$T1172))),0)))))</f>
        <v>0</v>
      </c>
      <c r="CS1174" s="99">
        <f>IF(CS1170="",0,IF(CS1168=1,$T1166,IF($T1168=справочники!$E$9,$T1166+$T1170*INT((CS1168-1)/IF(OR($T1172=0,$T1172=""),1,$T1172)),IF($T1168=справочники!$E$10,$T1166*POWER($T1170,INT((CS1168-1)/IF(OR($T1172=0,$T1172=""),1,$T1172))),IF($T1168=справочники!$E$11,POWER($T1166,1+$T1170*INT((CS1168-1)/IF(OR($T1172=0,$T1172=""),1,$T1172))),0)))))</f>
        <v>0</v>
      </c>
      <c r="CT1174" s="99">
        <f>IF(CT1170="",0,IF(CT1168=1,$T1166,IF($T1168=справочники!$E$9,$T1166+$T1170*INT((CT1168-1)/IF(OR($T1172=0,$T1172=""),1,$T1172)),IF($T1168=справочники!$E$10,$T1166*POWER($T1170,INT((CT1168-1)/IF(OR($T1172=0,$T1172=""),1,$T1172))),IF($T1168=справочники!$E$11,POWER($T1166,1+$T1170*INT((CT1168-1)/IF(OR($T1172=0,$T1172=""),1,$T1172))),0)))))</f>
        <v>0</v>
      </c>
      <c r="CU1174" s="99">
        <f>IF(CU1170="",0,IF(CU1168=1,$T1166,IF($T1168=справочники!$E$9,$T1166+$T1170*INT((CU1168-1)/IF(OR($T1172=0,$T1172=""),1,$T1172)),IF($T1168=справочники!$E$10,$T1166*POWER($T1170,INT((CU1168-1)/IF(OR($T1172=0,$T1172=""),1,$T1172))),IF($T1168=справочники!$E$11,POWER($T1166,1+$T1170*INT((CU1168-1)/IF(OR($T1172=0,$T1172=""),1,$T1172))),0)))))</f>
        <v>0</v>
      </c>
      <c r="CV1174" s="99">
        <f>IF(CV1170="",0,IF(CV1168=1,$T1166,IF($T1168=справочники!$E$9,$T1166+$T1170*INT((CV1168-1)/IF(OR($T1172=0,$T1172=""),1,$T1172)),IF($T1168=справочники!$E$10,$T1166*POWER($T1170,INT((CV1168-1)/IF(OR($T1172=0,$T1172=""),1,$T1172))),IF($T1168=справочники!$E$11,POWER($T1166,1+$T1170*INT((CV1168-1)/IF(OR($T1172=0,$T1172=""),1,$T1172))),0)))))</f>
        <v>0</v>
      </c>
      <c r="CW1174" s="99">
        <f>IF(CW1170="",0,IF(CW1168=1,$T1166,IF($T1168=справочники!$E$9,$T1166+$T1170*INT((CW1168-1)/IF(OR($T1172=0,$T1172=""),1,$T1172)),IF($T1168=справочники!$E$10,$T1166*POWER($T1170,INT((CW1168-1)/IF(OR($T1172=0,$T1172=""),1,$T1172))),IF($T1168=справочники!$E$11,POWER($T1166,1+$T1170*INT((CW1168-1)/IF(OR($T1172=0,$T1172=""),1,$T1172))),0)))))</f>
        <v>0</v>
      </c>
      <c r="CX1174" s="99">
        <f>IF(CX1170="",0,IF(CX1168=1,$T1166,IF($T1168=справочники!$E$9,$T1166+$T1170*INT((CX1168-1)/IF(OR($T1172=0,$T1172=""),1,$T1172)),IF($T1168=справочники!$E$10,$T1166*POWER($T1170,INT((CX1168-1)/IF(OR($T1172=0,$T1172=""),1,$T1172))),IF($T1168=справочники!$E$11,POWER($T1166,1+$T1170*INT((CX1168-1)/IF(OR($T1172=0,$T1172=""),1,$T1172))),0)))))</f>
        <v>0</v>
      </c>
      <c r="CY1174" s="99">
        <f>IF(CY1170="",0,IF(CY1168=1,$T1166,IF($T1168=справочники!$E$9,$T1166+$T1170*INT((CY1168-1)/IF(OR($T1172=0,$T1172=""),1,$T1172)),IF($T1168=справочники!$E$10,$T1166*POWER($T1170,INT((CY1168-1)/IF(OR($T1172=0,$T1172=""),1,$T1172))),IF($T1168=справочники!$E$11,POWER($T1166,1+$T1170*INT((CY1168-1)/IF(OR($T1172=0,$T1172=""),1,$T1172))),0)))))</f>
        <v>0</v>
      </c>
      <c r="CZ1174" s="99">
        <f>IF(CZ1170="",0,IF(CZ1168=1,$T1166,IF($T1168=справочники!$E$9,$T1166+$T1170*INT((CZ1168-1)/IF(OR($T1172=0,$T1172=""),1,$T1172)),IF($T1168=справочники!$E$10,$T1166*POWER($T1170,INT((CZ1168-1)/IF(OR($T1172=0,$T1172=""),1,$T1172))),IF($T1168=справочники!$E$11,POWER($T1166,1+$T1170*INT((CZ1168-1)/IF(OR($T1172=0,$T1172=""),1,$T1172))),0)))))</f>
        <v>0</v>
      </c>
      <c r="DA1174" s="99">
        <f>IF(DA1170="",0,IF(DA1168=1,$T1166,IF($T1168=справочники!$E$9,$T1166+$T1170*INT((DA1168-1)/IF(OR($T1172=0,$T1172=""),1,$T1172)),IF($T1168=справочники!$E$10,$T1166*POWER($T1170,INT((DA1168-1)/IF(OR($T1172=0,$T1172=""),1,$T1172))),IF($T1168=справочники!$E$11,POWER($T1166,1+$T1170*INT((DA1168-1)/IF(OR($T1172=0,$T1172=""),1,$T1172))),0)))))</f>
        <v>0</v>
      </c>
      <c r="DB1174" s="99">
        <f>IF(DB1170="",0,IF(DB1168=1,$T1166,IF($T1168=справочники!$E$9,$T1166+$T1170*INT((DB1168-1)/IF(OR($T1172=0,$T1172=""),1,$T1172)),IF($T1168=справочники!$E$10,$T1166*POWER($T1170,INT((DB1168-1)/IF(OR($T1172=0,$T1172=""),1,$T1172))),IF($T1168=справочники!$E$11,POWER($T1166,1+$T1170*INT((DB1168-1)/IF(OR($T1172=0,$T1172=""),1,$T1172))),0)))))</f>
        <v>0</v>
      </c>
      <c r="DC1174" s="99">
        <f>IF(DC1170="",0,IF(DC1168=1,$T1166,IF($T1168=справочники!$E$9,$T1166+$T1170*INT((DC1168-1)/IF(OR($T1172=0,$T1172=""),1,$T1172)),IF($T1168=справочники!$E$10,$T1166*POWER($T1170,INT((DC1168-1)/IF(OR($T1172=0,$T1172=""),1,$T1172))),IF($T1168=справочники!$E$11,POWER($T1166,1+$T1170*INT((DC1168-1)/IF(OR($T1172=0,$T1172=""),1,$T1172))),0)))))</f>
        <v>0</v>
      </c>
      <c r="DD1174" s="99">
        <f>IF(DD1170="",0,IF(DD1168=1,$T1166,IF($T1168=справочники!$E$9,$T1166+$T1170*INT((DD1168-1)/IF(OR($T1172=0,$T1172=""),1,$T1172)),IF($T1168=справочники!$E$10,$T1166*POWER($T1170,INT((DD1168-1)/IF(OR($T1172=0,$T1172=""),1,$T1172))),IF($T1168=справочники!$E$11,POWER($T1166,1+$T1170*INT((DD1168-1)/IF(OR($T1172=0,$T1172=""),1,$T1172))),0)))))</f>
        <v>0</v>
      </c>
      <c r="DE1174" s="99">
        <f>IF(DE1170="",0,IF(DE1168=1,$T1166,IF($T1168=справочники!$E$9,$T1166+$T1170*INT((DE1168-1)/IF(OR($T1172=0,$T1172=""),1,$T1172)),IF($T1168=справочники!$E$10,$T1166*POWER($T1170,INT((DE1168-1)/IF(OR($T1172=0,$T1172=""),1,$T1172))),IF($T1168=справочники!$E$11,POWER($T1166,1+$T1170*INT((DE1168-1)/IF(OR($T1172=0,$T1172=""),1,$T1172))),0)))))</f>
        <v>0</v>
      </c>
      <c r="DF1174" s="99">
        <f>IF(DF1170="",0,IF(DF1168=1,$T1166,IF($T1168=справочники!$E$9,$T1166+$T1170*INT((DF1168-1)/IF(OR($T1172=0,$T1172=""),1,$T1172)),IF($T1168=справочники!$E$10,$T1166*POWER($T1170,INT((DF1168-1)/IF(OR($T1172=0,$T1172=""),1,$T1172))),IF($T1168=справочники!$E$11,POWER($T1166,1+$T1170*INT((DF1168-1)/IF(OR($T1172=0,$T1172=""),1,$T1172))),0)))))</f>
        <v>0</v>
      </c>
      <c r="DG1174" s="99">
        <f>IF(DG1170="",0,IF(DG1168=1,$T1166,IF($T1168=справочники!$E$9,$T1166+$T1170*INT((DG1168-1)/IF(OR($T1172=0,$T1172=""),1,$T1172)),IF($T1168=справочники!$E$10,$T1166*POWER($T1170,INT((DG1168-1)/IF(OR($T1172=0,$T1172=""),1,$T1172))),IF($T1168=справочники!$E$11,POWER($T1166,1+$T1170*INT((DG1168-1)/IF(OR($T1172=0,$T1172=""),1,$T1172))),0)))))</f>
        <v>0</v>
      </c>
      <c r="DH1174" s="99">
        <f>IF(DH1170="",0,IF(DH1168=1,$T1166,IF($T1168=справочники!$E$9,$T1166+$T1170*INT((DH1168-1)/IF(OR($T1172=0,$T1172=""),1,$T1172)),IF($T1168=справочники!$E$10,$T1166*POWER($T1170,INT((DH1168-1)/IF(OR($T1172=0,$T1172=""),1,$T1172))),IF($T1168=справочники!$E$11,POWER($T1166,1+$T1170*INT((DH1168-1)/IF(OR($T1172=0,$T1172=""),1,$T1172))),0)))))</f>
        <v>0</v>
      </c>
      <c r="DI1174" s="99">
        <f>IF(DI1170="",0,IF(DI1168=1,$T1166,IF($T1168=справочники!$E$9,$T1166+$T1170*INT((DI1168-1)/IF(OR($T1172=0,$T1172=""),1,$T1172)),IF($T1168=справочники!$E$10,$T1166*POWER($T1170,INT((DI1168-1)/IF(OR($T1172=0,$T1172=""),1,$T1172))),IF($T1168=справочники!$E$11,POWER($T1166,1+$T1170*INT((DI1168-1)/IF(OR($T1172=0,$T1172=""),1,$T1172))),0)))))</f>
        <v>0</v>
      </c>
      <c r="DJ1174" s="99">
        <f>IF(DJ1170="",0,IF(DJ1168=1,$T1166,IF($T1168=справочники!$E$9,$T1166+$T1170*INT((DJ1168-1)/IF(OR($T1172=0,$T1172=""),1,$T1172)),IF($T1168=справочники!$E$10,$T1166*POWER($T1170,INT((DJ1168-1)/IF(OR($T1172=0,$T1172=""),1,$T1172))),IF($T1168=справочники!$E$11,POWER($T1166,1+$T1170*INT((DJ1168-1)/IF(OR($T1172=0,$T1172=""),1,$T1172))),0)))))</f>
        <v>0</v>
      </c>
      <c r="DK1174" s="99">
        <f>IF(DK1170="",0,IF(DK1168=1,$T1166,IF($T1168=справочники!$E$9,$T1166+$T1170*INT((DK1168-1)/IF(OR($T1172=0,$T1172=""),1,$T1172)),IF($T1168=справочники!$E$10,$T1166*POWER($T1170,INT((DK1168-1)/IF(OR($T1172=0,$T1172=""),1,$T1172))),IF($T1168=справочники!$E$11,POWER($T1166,1+$T1170*INT((DK1168-1)/IF(OR($T1172=0,$T1172=""),1,$T1172))),0)))))</f>
        <v>0</v>
      </c>
      <c r="DL1174" s="99">
        <f>IF(DL1170="",0,IF(DL1168=1,$T1166,IF($T1168=справочники!$E$9,$T1166+$T1170*INT((DL1168-1)/IF(OR($T1172=0,$T1172=""),1,$T1172)),IF($T1168=справочники!$E$10,$T1166*POWER($T1170,INT((DL1168-1)/IF(OR($T1172=0,$T1172=""),1,$T1172))),IF($T1168=справочники!$E$11,POWER($T1166,1+$T1170*INT((DL1168-1)/IF(OR($T1172=0,$T1172=""),1,$T1172))),0)))))</f>
        <v>0</v>
      </c>
      <c r="DM1174" s="99">
        <f>IF(DM1170="",0,IF(DM1168=1,$T1166,IF($T1168=справочники!$E$9,$T1166+$T1170*INT((DM1168-1)/IF(OR($T1172=0,$T1172=""),1,$T1172)),IF($T1168=справочники!$E$10,$T1166*POWER($T1170,INT((DM1168-1)/IF(OR($T1172=0,$T1172=""),1,$T1172))),IF($T1168=справочники!$E$11,POWER($T1166,1+$T1170*INT((DM1168-1)/IF(OR($T1172=0,$T1172=""),1,$T1172))),0)))))</f>
        <v>0</v>
      </c>
      <c r="DN1174" s="99">
        <f>IF(DN1170="",0,IF(DN1168=1,$T1166,IF($T1168=справочники!$E$9,$T1166+$T1170*INT((DN1168-1)/IF(OR($T1172=0,$T1172=""),1,$T1172)),IF($T1168=справочники!$E$10,$T1166*POWER($T1170,INT((DN1168-1)/IF(OR($T1172=0,$T1172=""),1,$T1172))),IF($T1168=справочники!$E$11,POWER($T1166,1+$T1170*INT((DN1168-1)/IF(OR($T1172=0,$T1172=""),1,$T1172))),0)))))</f>
        <v>0</v>
      </c>
      <c r="DO1174" s="99">
        <f>IF(DO1170="",0,IF(DO1168=1,$T1166,IF($T1168=справочники!$E$9,$T1166+$T1170*INT((DO1168-1)/IF(OR($T1172=0,$T1172=""),1,$T1172)),IF($T1168=справочники!$E$10,$T1166*POWER($T1170,INT((DO1168-1)/IF(OR($T1172=0,$T1172=""),1,$T1172))),IF($T1168=справочники!$E$11,POWER($T1166,1+$T1170*INT((DO1168-1)/IF(OR($T1172=0,$T1172=""),1,$T1172))),0)))))</f>
        <v>0</v>
      </c>
      <c r="DP1174" s="99">
        <f>IF(DP1170="",0,IF(DP1168=1,$T1166,IF($T1168=справочники!$E$9,$T1166+$T1170*INT((DP1168-1)/IF(OR($T1172=0,$T1172=""),1,$T1172)),IF($T1168=справочники!$E$10,$T1166*POWER($T1170,INT((DP1168-1)/IF(OR($T1172=0,$T1172=""),1,$T1172))),IF($T1168=справочники!$E$11,POWER($T1166,1+$T1170*INT((DP1168-1)/IF(OR($T1172=0,$T1172=""),1,$T1172))),0)))))</f>
        <v>0</v>
      </c>
      <c r="DQ1174" s="99">
        <f>IF(DQ1170="",0,IF(DQ1168=1,$T1166,IF($T1168=справочники!$E$9,$T1166+$T1170*INT((DQ1168-1)/IF(OR($T1172=0,$T1172=""),1,$T1172)),IF($T1168=справочники!$E$10,$T1166*POWER($T1170,INT((DQ1168-1)/IF(OR($T1172=0,$T1172=""),1,$T1172))),IF($T1168=справочники!$E$11,POWER($T1166,1+$T1170*INT((DQ1168-1)/IF(OR($T1172=0,$T1172=""),1,$T1172))),0)))))</f>
        <v>0</v>
      </c>
      <c r="DR1174" s="99">
        <f>IF(DR1170="",0,IF(DR1168=1,$T1166,IF($T1168=справочники!$E$9,$T1166+$T1170*INT((DR1168-1)/IF(OR($T1172=0,$T1172=""),1,$T1172)),IF($T1168=справочники!$E$10,$T1166*POWER($T1170,INT((DR1168-1)/IF(OR($T1172=0,$T1172=""),1,$T1172))),IF($T1168=справочники!$E$11,POWER($T1166,1+$T1170*INT((DR1168-1)/IF(OR($T1172=0,$T1172=""),1,$T1172))),0)))))</f>
        <v>0</v>
      </c>
      <c r="DS1174" s="99">
        <f>IF(DS1170="",0,IF(DS1168=1,$T1166,IF($T1168=справочники!$E$9,$T1166+$T1170*INT((DS1168-1)/IF(OR($T1172=0,$T1172=""),1,$T1172)),IF($T1168=справочники!$E$10,$T1166*POWER($T1170,INT((DS1168-1)/IF(OR($T1172=0,$T1172=""),1,$T1172))),IF($T1168=справочники!$E$11,POWER($T1166,1+$T1170*INT((DS1168-1)/IF(OR($T1172=0,$T1172=""),1,$T1172))),0)))))</f>
        <v>0</v>
      </c>
      <c r="DT1174" s="99">
        <f>IF(DT1170="",0,IF(DT1168=1,$T1166,IF($T1168=справочники!$E$9,$T1166+$T1170*INT((DT1168-1)/IF(OR($T1172=0,$T1172=""),1,$T1172)),IF($T1168=справочники!$E$10,$T1166*POWER($T1170,INT((DT1168-1)/IF(OR($T1172=0,$T1172=""),1,$T1172))),IF($T1168=справочники!$E$11,POWER($T1166,1+$T1170*INT((DT1168-1)/IF(OR($T1172=0,$T1172=""),1,$T1172))),0)))))</f>
        <v>0</v>
      </c>
      <c r="DU1174" s="3"/>
      <c r="DV1174" s="3"/>
    </row>
    <row r="1175" spans="1:126" ht="4.2" customHeight="1">
      <c r="A1175" s="1"/>
      <c r="B1175" s="1"/>
      <c r="C1175" s="1"/>
      <c r="D1175" s="1"/>
      <c r="E1175" s="261"/>
      <c r="F1175" s="47"/>
      <c r="G1175" s="229"/>
      <c r="H1175" s="1"/>
      <c r="I1175" s="1"/>
      <c r="J1175" s="1"/>
      <c r="K1175" s="1"/>
      <c r="L1175" s="1"/>
      <c r="M1175" s="5"/>
      <c r="N1175" s="1"/>
      <c r="O1175" s="1"/>
      <c r="P1175" s="5"/>
      <c r="Q1175" s="1"/>
      <c r="R1175" s="1"/>
      <c r="S1175" s="5"/>
      <c r="T1175" s="7"/>
      <c r="U1175" s="23"/>
      <c r="V1175" s="1"/>
      <c r="W1175" s="11"/>
      <c r="X1175" s="10"/>
      <c r="Y1175" s="45"/>
      <c r="Z1175" s="92"/>
      <c r="AA1175" s="93"/>
      <c r="AB1175" s="93"/>
      <c r="AC1175" s="93"/>
      <c r="AD1175" s="93"/>
      <c r="AE1175" s="93"/>
      <c r="AF1175" s="93"/>
      <c r="AG1175" s="93"/>
      <c r="AH1175" s="93"/>
      <c r="AI1175" s="93"/>
      <c r="AJ1175" s="93"/>
      <c r="AK1175" s="93"/>
      <c r="AL1175" s="93"/>
      <c r="AM1175" s="93"/>
      <c r="AN1175" s="93"/>
      <c r="AO1175" s="93"/>
      <c r="AP1175" s="93"/>
      <c r="AQ1175" s="93"/>
      <c r="AR1175" s="93"/>
      <c r="AS1175" s="93"/>
      <c r="AT1175" s="93"/>
      <c r="AU1175" s="93"/>
      <c r="AV1175" s="93"/>
      <c r="AW1175" s="93"/>
      <c r="AX1175" s="93"/>
      <c r="AY1175" s="93"/>
      <c r="AZ1175" s="93"/>
      <c r="BA1175" s="93"/>
      <c r="BB1175" s="93"/>
      <c r="BC1175" s="93"/>
      <c r="BD1175" s="93"/>
      <c r="BE1175" s="93"/>
      <c r="BF1175" s="93"/>
      <c r="BG1175" s="93"/>
      <c r="BH1175" s="93"/>
      <c r="BI1175" s="93"/>
      <c r="BJ1175" s="93"/>
      <c r="BK1175" s="93"/>
      <c r="BL1175" s="93"/>
      <c r="BM1175" s="93"/>
      <c r="BN1175" s="93"/>
      <c r="BO1175" s="93"/>
      <c r="BP1175" s="93"/>
      <c r="BQ1175" s="93"/>
      <c r="BR1175" s="93"/>
      <c r="BS1175" s="93"/>
      <c r="BT1175" s="93"/>
      <c r="BU1175" s="93"/>
      <c r="BV1175" s="93"/>
      <c r="BW1175" s="93"/>
      <c r="BX1175" s="93"/>
      <c r="BY1175" s="93"/>
      <c r="BZ1175" s="93"/>
      <c r="CA1175" s="93"/>
      <c r="CB1175" s="93"/>
      <c r="CC1175" s="93"/>
      <c r="CD1175" s="93"/>
      <c r="CE1175" s="93"/>
      <c r="CF1175" s="93"/>
      <c r="CG1175" s="93"/>
      <c r="CH1175" s="93"/>
      <c r="CI1175" s="93"/>
      <c r="CJ1175" s="93"/>
      <c r="CK1175" s="93"/>
      <c r="CL1175" s="93"/>
      <c r="CM1175" s="93"/>
      <c r="CN1175" s="93"/>
      <c r="CO1175" s="93"/>
      <c r="CP1175" s="93"/>
      <c r="CQ1175" s="93"/>
      <c r="CR1175" s="93"/>
      <c r="CS1175" s="93"/>
      <c r="CT1175" s="93"/>
      <c r="CU1175" s="93"/>
      <c r="CV1175" s="93"/>
      <c r="CW1175" s="93"/>
      <c r="CX1175" s="93"/>
      <c r="CY1175" s="93"/>
      <c r="CZ1175" s="93"/>
      <c r="DA1175" s="93"/>
      <c r="DB1175" s="93"/>
      <c r="DC1175" s="93"/>
      <c r="DD1175" s="93"/>
      <c r="DE1175" s="93"/>
      <c r="DF1175" s="93"/>
      <c r="DG1175" s="93"/>
      <c r="DH1175" s="93"/>
      <c r="DI1175" s="93"/>
      <c r="DJ1175" s="93"/>
      <c r="DK1175" s="93"/>
      <c r="DL1175" s="93"/>
      <c r="DM1175" s="93"/>
      <c r="DN1175" s="93"/>
      <c r="DO1175" s="93"/>
      <c r="DP1175" s="93"/>
      <c r="DQ1175" s="93"/>
      <c r="DR1175" s="93"/>
      <c r="DS1175" s="93"/>
      <c r="DT1175" s="93"/>
      <c r="DU1175" s="1"/>
      <c r="DV1175" s="1"/>
    </row>
    <row r="1176" spans="1:126" s="237" customFormat="1" ht="10.199999999999999">
      <c r="A1176" s="226"/>
      <c r="B1176" s="243" t="s">
        <v>127</v>
      </c>
      <c r="C1176" s="228"/>
      <c r="D1176" s="227"/>
      <c r="E1176" s="268"/>
      <c r="F1176" s="114"/>
      <c r="G1176" s="229"/>
      <c r="H1176" s="226"/>
      <c r="I1176" s="226" t="str">
        <f>$I$172</f>
        <v>Оборачиваемость начислений расходов</v>
      </c>
      <c r="J1176" s="226"/>
      <c r="K1176" s="226"/>
      <c r="L1176" s="226"/>
      <c r="M1176" s="229"/>
      <c r="N1176" s="226"/>
      <c r="O1176" s="226"/>
      <c r="P1176" s="229"/>
      <c r="Q1176" s="226" t="s">
        <v>40</v>
      </c>
      <c r="R1176" s="226"/>
      <c r="S1176" s="229" t="s">
        <v>6</v>
      </c>
      <c r="T1176" s="307"/>
      <c r="U1176" s="226"/>
      <c r="V1176" s="226"/>
      <c r="W1176" s="233"/>
      <c r="X1176" s="234"/>
      <c r="Y1176" s="245"/>
      <c r="Z1176" s="246"/>
      <c r="AA1176" s="247"/>
      <c r="AB1176" s="247"/>
      <c r="AC1176" s="247"/>
      <c r="AD1176" s="247"/>
      <c r="AE1176" s="247"/>
      <c r="AF1176" s="247"/>
      <c r="AG1176" s="247"/>
      <c r="AH1176" s="247"/>
      <c r="AI1176" s="247"/>
      <c r="AJ1176" s="247"/>
      <c r="AK1176" s="247"/>
      <c r="AL1176" s="247"/>
      <c r="AM1176" s="247"/>
      <c r="AN1176" s="247"/>
      <c r="AO1176" s="247"/>
      <c r="AP1176" s="247"/>
      <c r="AQ1176" s="247"/>
      <c r="AR1176" s="247"/>
      <c r="AS1176" s="247"/>
      <c r="AT1176" s="247"/>
      <c r="AU1176" s="247"/>
      <c r="AV1176" s="247"/>
      <c r="AW1176" s="247"/>
      <c r="AX1176" s="247"/>
      <c r="AY1176" s="247"/>
      <c r="AZ1176" s="247"/>
      <c r="BA1176" s="247"/>
      <c r="BB1176" s="247"/>
      <c r="BC1176" s="247"/>
      <c r="BD1176" s="247"/>
      <c r="BE1176" s="247"/>
      <c r="BF1176" s="247"/>
      <c r="BG1176" s="247"/>
      <c r="BH1176" s="247"/>
      <c r="BI1176" s="247"/>
      <c r="BJ1176" s="247"/>
      <c r="BK1176" s="247"/>
      <c r="BL1176" s="247"/>
      <c r="BM1176" s="247"/>
      <c r="BN1176" s="247"/>
      <c r="BO1176" s="247"/>
      <c r="BP1176" s="247"/>
      <c r="BQ1176" s="247"/>
      <c r="BR1176" s="247"/>
      <c r="BS1176" s="247"/>
      <c r="BT1176" s="247"/>
      <c r="BU1176" s="247"/>
      <c r="BV1176" s="247"/>
      <c r="BW1176" s="247"/>
      <c r="BX1176" s="247"/>
      <c r="BY1176" s="247"/>
      <c r="BZ1176" s="247"/>
      <c r="CA1176" s="247"/>
      <c r="CB1176" s="247"/>
      <c r="CC1176" s="247"/>
      <c r="CD1176" s="247"/>
      <c r="CE1176" s="247"/>
      <c r="CF1176" s="247"/>
      <c r="CG1176" s="247"/>
      <c r="CH1176" s="247"/>
      <c r="CI1176" s="247"/>
      <c r="CJ1176" s="247"/>
      <c r="CK1176" s="247"/>
      <c r="CL1176" s="247"/>
      <c r="CM1176" s="247"/>
      <c r="CN1176" s="247"/>
      <c r="CO1176" s="247"/>
      <c r="CP1176" s="247"/>
      <c r="CQ1176" s="247"/>
      <c r="CR1176" s="247"/>
      <c r="CS1176" s="247"/>
      <c r="CT1176" s="247"/>
      <c r="CU1176" s="247"/>
      <c r="CV1176" s="247"/>
      <c r="CW1176" s="247"/>
      <c r="CX1176" s="247"/>
      <c r="CY1176" s="247"/>
      <c r="CZ1176" s="247"/>
      <c r="DA1176" s="247"/>
      <c r="DB1176" s="247"/>
      <c r="DC1176" s="247"/>
      <c r="DD1176" s="247"/>
      <c r="DE1176" s="247"/>
      <c r="DF1176" s="247"/>
      <c r="DG1176" s="247"/>
      <c r="DH1176" s="247"/>
      <c r="DI1176" s="247"/>
      <c r="DJ1176" s="247"/>
      <c r="DK1176" s="247"/>
      <c r="DL1176" s="247"/>
      <c r="DM1176" s="247"/>
      <c r="DN1176" s="247"/>
      <c r="DO1176" s="247"/>
      <c r="DP1176" s="247"/>
      <c r="DQ1176" s="247"/>
      <c r="DR1176" s="247"/>
      <c r="DS1176" s="247"/>
      <c r="DT1176" s="247"/>
      <c r="DU1176" s="226"/>
      <c r="DV1176" s="226"/>
    </row>
    <row r="1177" spans="1:126" ht="4.2" customHeight="1">
      <c r="A1177" s="1"/>
      <c r="B1177" s="1"/>
      <c r="C1177" s="1"/>
      <c r="D1177" s="1"/>
      <c r="E1177" s="261"/>
      <c r="F1177" s="47"/>
      <c r="G1177" s="229"/>
      <c r="H1177" s="1"/>
      <c r="I1177" s="1"/>
      <c r="J1177" s="1"/>
      <c r="K1177" s="1"/>
      <c r="L1177" s="1"/>
      <c r="M1177" s="5"/>
      <c r="N1177" s="1"/>
      <c r="O1177" s="1"/>
      <c r="P1177" s="5"/>
      <c r="Q1177" s="1"/>
      <c r="R1177" s="1"/>
      <c r="S1177" s="5"/>
      <c r="T1177" s="7"/>
      <c r="U1177" s="23"/>
      <c r="V1177" s="1"/>
      <c r="W1177" s="11"/>
      <c r="X1177" s="10"/>
      <c r="Y1177" s="45"/>
      <c r="Z1177" s="92"/>
      <c r="AA1177" s="93"/>
      <c r="AB1177" s="93"/>
      <c r="AC1177" s="93"/>
      <c r="AD1177" s="93"/>
      <c r="AE1177" s="93"/>
      <c r="AF1177" s="93"/>
      <c r="AG1177" s="93"/>
      <c r="AH1177" s="93"/>
      <c r="AI1177" s="93"/>
      <c r="AJ1177" s="93"/>
      <c r="AK1177" s="93"/>
      <c r="AL1177" s="93"/>
      <c r="AM1177" s="93"/>
      <c r="AN1177" s="93"/>
      <c r="AO1177" s="93"/>
      <c r="AP1177" s="93"/>
      <c r="AQ1177" s="93"/>
      <c r="AR1177" s="93"/>
      <c r="AS1177" s="93"/>
      <c r="AT1177" s="93"/>
      <c r="AU1177" s="93"/>
      <c r="AV1177" s="93"/>
      <c r="AW1177" s="93"/>
      <c r="AX1177" s="93"/>
      <c r="AY1177" s="93"/>
      <c r="AZ1177" s="93"/>
      <c r="BA1177" s="93"/>
      <c r="BB1177" s="93"/>
      <c r="BC1177" s="93"/>
      <c r="BD1177" s="93"/>
      <c r="BE1177" s="93"/>
      <c r="BF1177" s="93"/>
      <c r="BG1177" s="93"/>
      <c r="BH1177" s="93"/>
      <c r="BI1177" s="93"/>
      <c r="BJ1177" s="93"/>
      <c r="BK1177" s="93"/>
      <c r="BL1177" s="93"/>
      <c r="BM1177" s="93"/>
      <c r="BN1177" s="93"/>
      <c r="BO1177" s="93"/>
      <c r="BP1177" s="93"/>
      <c r="BQ1177" s="93"/>
      <c r="BR1177" s="93"/>
      <c r="BS1177" s="93"/>
      <c r="BT1177" s="93"/>
      <c r="BU1177" s="93"/>
      <c r="BV1177" s="93"/>
      <c r="BW1177" s="93"/>
      <c r="BX1177" s="93"/>
      <c r="BY1177" s="93"/>
      <c r="BZ1177" s="93"/>
      <c r="CA1177" s="93"/>
      <c r="CB1177" s="93"/>
      <c r="CC1177" s="93"/>
      <c r="CD1177" s="93"/>
      <c r="CE1177" s="93"/>
      <c r="CF1177" s="93"/>
      <c r="CG1177" s="93"/>
      <c r="CH1177" s="93"/>
      <c r="CI1177" s="93"/>
      <c r="CJ1177" s="93"/>
      <c r="CK1177" s="93"/>
      <c r="CL1177" s="93"/>
      <c r="CM1177" s="93"/>
      <c r="CN1177" s="93"/>
      <c r="CO1177" s="93"/>
      <c r="CP1177" s="93"/>
      <c r="CQ1177" s="93"/>
      <c r="CR1177" s="93"/>
      <c r="CS1177" s="93"/>
      <c r="CT1177" s="93"/>
      <c r="CU1177" s="93"/>
      <c r="CV1177" s="93"/>
      <c r="CW1177" s="93"/>
      <c r="CX1177" s="93"/>
      <c r="CY1177" s="93"/>
      <c r="CZ1177" s="93"/>
      <c r="DA1177" s="93"/>
      <c r="DB1177" s="93"/>
      <c r="DC1177" s="93"/>
      <c r="DD1177" s="93"/>
      <c r="DE1177" s="93"/>
      <c r="DF1177" s="93"/>
      <c r="DG1177" s="93"/>
      <c r="DH1177" s="93"/>
      <c r="DI1177" s="93"/>
      <c r="DJ1177" s="93"/>
      <c r="DK1177" s="93"/>
      <c r="DL1177" s="93"/>
      <c r="DM1177" s="93"/>
      <c r="DN1177" s="93"/>
      <c r="DO1177" s="93"/>
      <c r="DP1177" s="93"/>
      <c r="DQ1177" s="93"/>
      <c r="DR1177" s="93"/>
      <c r="DS1177" s="93"/>
      <c r="DT1177" s="93"/>
      <c r="DU1177" s="1"/>
      <c r="DV1177" s="1"/>
    </row>
    <row r="1178" spans="1:126" s="4" customFormat="1">
      <c r="A1178" s="3"/>
      <c r="B1178" s="257" t="s">
        <v>126</v>
      </c>
      <c r="C1178" s="3"/>
      <c r="D1178" s="3"/>
      <c r="E1178" s="9" t="str">
        <f>IF(OR(Главная!$N$19=справочники!$N$10,Главная!$N$19=справочники!$N$11),"",IF(T1178=справочники!$P$10,"","ндс(-)"))</f>
        <v>ндс(-)</v>
      </c>
      <c r="F1178" s="50"/>
      <c r="G1178" s="230"/>
      <c r="H1178" s="12" t="str">
        <f>B1178&amp;N1166</f>
        <v xml:space="preserve">Начисление - </v>
      </c>
      <c r="I1178" s="12"/>
      <c r="J1178" s="3"/>
      <c r="K1178" s="3"/>
      <c r="L1178" s="3"/>
      <c r="M1178" s="169"/>
      <c r="N1178" s="411" t="str">
        <f>Главная!$Y$8</f>
        <v>итого</v>
      </c>
      <c r="O1178" s="35"/>
      <c r="P1178" s="5"/>
      <c r="Q1178" s="35" t="s">
        <v>25</v>
      </c>
      <c r="R1178" s="35"/>
      <c r="S1178" s="35"/>
      <c r="T1178" s="61">
        <f>T1174</f>
        <v>0</v>
      </c>
      <c r="U1178" s="35"/>
      <c r="V1178" s="35"/>
      <c r="W1178" s="37">
        <f>SUM($Y1178:$DU1178)</f>
        <v>0</v>
      </c>
      <c r="X1178" s="37"/>
      <c r="Y1178" s="45"/>
      <c r="Z1178" s="98"/>
      <c r="AA1178" s="99">
        <f t="shared" ref="AA1178:BF1178" si="2798">IF(AA$8="",0,IF(AA$1=1,SUMIFS(1174:1174,$1:$1,"&gt;="&amp;1,$1:$1,"&lt;="&amp;INT($T1176/30))+($T1176/30-INT($T1176/30))*SUMIFS(1174:1174,$1:$1,INT($T1176/30)+1),0)+($T1176/30-INT($T1176/30))*SUMIFS(1174:1174,$1:$1,AA$1+INT($T1176/30)+1)+(INT($T1176/30)+1-$T1176/30)*SUMIFS(1174:1174,$1:$1,AA$1+INT($T1176/30)))</f>
        <v>0</v>
      </c>
      <c r="AB1178" s="99">
        <f t="shared" si="2798"/>
        <v>0</v>
      </c>
      <c r="AC1178" s="99">
        <f t="shared" si="2798"/>
        <v>0</v>
      </c>
      <c r="AD1178" s="99">
        <f t="shared" si="2798"/>
        <v>0</v>
      </c>
      <c r="AE1178" s="99">
        <f t="shared" si="2798"/>
        <v>0</v>
      </c>
      <c r="AF1178" s="99">
        <f t="shared" si="2798"/>
        <v>0</v>
      </c>
      <c r="AG1178" s="99">
        <f t="shared" si="2798"/>
        <v>0</v>
      </c>
      <c r="AH1178" s="99">
        <f t="shared" si="2798"/>
        <v>0</v>
      </c>
      <c r="AI1178" s="99">
        <f t="shared" si="2798"/>
        <v>0</v>
      </c>
      <c r="AJ1178" s="99">
        <f t="shared" si="2798"/>
        <v>0</v>
      </c>
      <c r="AK1178" s="99">
        <f t="shared" si="2798"/>
        <v>0</v>
      </c>
      <c r="AL1178" s="99">
        <f t="shared" si="2798"/>
        <v>0</v>
      </c>
      <c r="AM1178" s="99">
        <f t="shared" si="2798"/>
        <v>0</v>
      </c>
      <c r="AN1178" s="99">
        <f t="shared" si="2798"/>
        <v>0</v>
      </c>
      <c r="AO1178" s="99">
        <f t="shared" si="2798"/>
        <v>0</v>
      </c>
      <c r="AP1178" s="99">
        <f t="shared" si="2798"/>
        <v>0</v>
      </c>
      <c r="AQ1178" s="99">
        <f t="shared" si="2798"/>
        <v>0</v>
      </c>
      <c r="AR1178" s="99">
        <f t="shared" si="2798"/>
        <v>0</v>
      </c>
      <c r="AS1178" s="99">
        <f t="shared" si="2798"/>
        <v>0</v>
      </c>
      <c r="AT1178" s="99">
        <f t="shared" si="2798"/>
        <v>0</v>
      </c>
      <c r="AU1178" s="99">
        <f t="shared" si="2798"/>
        <v>0</v>
      </c>
      <c r="AV1178" s="99">
        <f t="shared" si="2798"/>
        <v>0</v>
      </c>
      <c r="AW1178" s="99">
        <f t="shared" si="2798"/>
        <v>0</v>
      </c>
      <c r="AX1178" s="99">
        <f t="shared" si="2798"/>
        <v>0</v>
      </c>
      <c r="AY1178" s="99">
        <f t="shared" si="2798"/>
        <v>0</v>
      </c>
      <c r="AZ1178" s="99">
        <f t="shared" si="2798"/>
        <v>0</v>
      </c>
      <c r="BA1178" s="99">
        <f t="shared" si="2798"/>
        <v>0</v>
      </c>
      <c r="BB1178" s="99">
        <f t="shared" si="2798"/>
        <v>0</v>
      </c>
      <c r="BC1178" s="99">
        <f t="shared" si="2798"/>
        <v>0</v>
      </c>
      <c r="BD1178" s="99">
        <f t="shared" si="2798"/>
        <v>0</v>
      </c>
      <c r="BE1178" s="99">
        <f t="shared" si="2798"/>
        <v>0</v>
      </c>
      <c r="BF1178" s="99">
        <f t="shared" si="2798"/>
        <v>0</v>
      </c>
      <c r="BG1178" s="99">
        <f t="shared" ref="BG1178:CL1178" si="2799">IF(BG$8="",0,IF(BG$1=1,SUMIFS(1174:1174,$1:$1,"&gt;="&amp;1,$1:$1,"&lt;="&amp;INT($T1176/30))+($T1176/30-INT($T1176/30))*SUMIFS(1174:1174,$1:$1,INT($T1176/30)+1),0)+($T1176/30-INT($T1176/30))*SUMIFS(1174:1174,$1:$1,BG$1+INT($T1176/30)+1)+(INT($T1176/30)+1-$T1176/30)*SUMIFS(1174:1174,$1:$1,BG$1+INT($T1176/30)))</f>
        <v>0</v>
      </c>
      <c r="BH1178" s="99">
        <f t="shared" si="2799"/>
        <v>0</v>
      </c>
      <c r="BI1178" s="99">
        <f t="shared" si="2799"/>
        <v>0</v>
      </c>
      <c r="BJ1178" s="99">
        <f t="shared" si="2799"/>
        <v>0</v>
      </c>
      <c r="BK1178" s="99">
        <f t="shared" si="2799"/>
        <v>0</v>
      </c>
      <c r="BL1178" s="99">
        <f t="shared" si="2799"/>
        <v>0</v>
      </c>
      <c r="BM1178" s="99">
        <f t="shared" si="2799"/>
        <v>0</v>
      </c>
      <c r="BN1178" s="99">
        <f t="shared" si="2799"/>
        <v>0</v>
      </c>
      <c r="BO1178" s="99">
        <f t="shared" si="2799"/>
        <v>0</v>
      </c>
      <c r="BP1178" s="99">
        <f t="shared" si="2799"/>
        <v>0</v>
      </c>
      <c r="BQ1178" s="99">
        <f t="shared" si="2799"/>
        <v>0</v>
      </c>
      <c r="BR1178" s="99">
        <f t="shared" si="2799"/>
        <v>0</v>
      </c>
      <c r="BS1178" s="99">
        <f t="shared" si="2799"/>
        <v>0</v>
      </c>
      <c r="BT1178" s="99">
        <f t="shared" si="2799"/>
        <v>0</v>
      </c>
      <c r="BU1178" s="99">
        <f t="shared" si="2799"/>
        <v>0</v>
      </c>
      <c r="BV1178" s="99">
        <f t="shared" si="2799"/>
        <v>0</v>
      </c>
      <c r="BW1178" s="99">
        <f t="shared" si="2799"/>
        <v>0</v>
      </c>
      <c r="BX1178" s="99">
        <f t="shared" si="2799"/>
        <v>0</v>
      </c>
      <c r="BY1178" s="99">
        <f t="shared" si="2799"/>
        <v>0</v>
      </c>
      <c r="BZ1178" s="99">
        <f t="shared" si="2799"/>
        <v>0</v>
      </c>
      <c r="CA1178" s="99">
        <f t="shared" si="2799"/>
        <v>0</v>
      </c>
      <c r="CB1178" s="99">
        <f t="shared" si="2799"/>
        <v>0</v>
      </c>
      <c r="CC1178" s="99">
        <f t="shared" si="2799"/>
        <v>0</v>
      </c>
      <c r="CD1178" s="99">
        <f t="shared" si="2799"/>
        <v>0</v>
      </c>
      <c r="CE1178" s="99">
        <f t="shared" si="2799"/>
        <v>0</v>
      </c>
      <c r="CF1178" s="99">
        <f t="shared" si="2799"/>
        <v>0</v>
      </c>
      <c r="CG1178" s="99">
        <f t="shared" si="2799"/>
        <v>0</v>
      </c>
      <c r="CH1178" s="99">
        <f t="shared" si="2799"/>
        <v>0</v>
      </c>
      <c r="CI1178" s="99">
        <f t="shared" si="2799"/>
        <v>0</v>
      </c>
      <c r="CJ1178" s="99">
        <f t="shared" si="2799"/>
        <v>0</v>
      </c>
      <c r="CK1178" s="99">
        <f t="shared" si="2799"/>
        <v>0</v>
      </c>
      <c r="CL1178" s="99">
        <f t="shared" si="2799"/>
        <v>0</v>
      </c>
      <c r="CM1178" s="99">
        <f t="shared" ref="CM1178:DT1178" si="2800">IF(CM$8="",0,IF(CM$1=1,SUMIFS(1174:1174,$1:$1,"&gt;="&amp;1,$1:$1,"&lt;="&amp;INT($T1176/30))+($T1176/30-INT($T1176/30))*SUMIFS(1174:1174,$1:$1,INT($T1176/30)+1),0)+($T1176/30-INT($T1176/30))*SUMIFS(1174:1174,$1:$1,CM$1+INT($T1176/30)+1)+(INT($T1176/30)+1-$T1176/30)*SUMIFS(1174:1174,$1:$1,CM$1+INT($T1176/30)))</f>
        <v>0</v>
      </c>
      <c r="CN1178" s="99">
        <f t="shared" si="2800"/>
        <v>0</v>
      </c>
      <c r="CO1178" s="99">
        <f t="shared" si="2800"/>
        <v>0</v>
      </c>
      <c r="CP1178" s="99">
        <f t="shared" si="2800"/>
        <v>0</v>
      </c>
      <c r="CQ1178" s="99">
        <f t="shared" si="2800"/>
        <v>0</v>
      </c>
      <c r="CR1178" s="99">
        <f t="shared" si="2800"/>
        <v>0</v>
      </c>
      <c r="CS1178" s="99">
        <f t="shared" si="2800"/>
        <v>0</v>
      </c>
      <c r="CT1178" s="99">
        <f t="shared" si="2800"/>
        <v>0</v>
      </c>
      <c r="CU1178" s="99">
        <f t="shared" si="2800"/>
        <v>0</v>
      </c>
      <c r="CV1178" s="99">
        <f t="shared" si="2800"/>
        <v>0</v>
      </c>
      <c r="CW1178" s="99">
        <f t="shared" si="2800"/>
        <v>0</v>
      </c>
      <c r="CX1178" s="99">
        <f t="shared" si="2800"/>
        <v>0</v>
      </c>
      <c r="CY1178" s="99">
        <f t="shared" si="2800"/>
        <v>0</v>
      </c>
      <c r="CZ1178" s="99">
        <f t="shared" si="2800"/>
        <v>0</v>
      </c>
      <c r="DA1178" s="99">
        <f t="shared" si="2800"/>
        <v>0</v>
      </c>
      <c r="DB1178" s="99">
        <f t="shared" si="2800"/>
        <v>0</v>
      </c>
      <c r="DC1178" s="99">
        <f t="shared" si="2800"/>
        <v>0</v>
      </c>
      <c r="DD1178" s="99">
        <f t="shared" si="2800"/>
        <v>0</v>
      </c>
      <c r="DE1178" s="99">
        <f t="shared" si="2800"/>
        <v>0</v>
      </c>
      <c r="DF1178" s="99">
        <f t="shared" si="2800"/>
        <v>0</v>
      </c>
      <c r="DG1178" s="99">
        <f t="shared" si="2800"/>
        <v>0</v>
      </c>
      <c r="DH1178" s="99">
        <f t="shared" si="2800"/>
        <v>0</v>
      </c>
      <c r="DI1178" s="99">
        <f t="shared" si="2800"/>
        <v>0</v>
      </c>
      <c r="DJ1178" s="99">
        <f t="shared" si="2800"/>
        <v>0</v>
      </c>
      <c r="DK1178" s="99">
        <f t="shared" si="2800"/>
        <v>0</v>
      </c>
      <c r="DL1178" s="99">
        <f t="shared" si="2800"/>
        <v>0</v>
      </c>
      <c r="DM1178" s="99">
        <f t="shared" si="2800"/>
        <v>0</v>
      </c>
      <c r="DN1178" s="99">
        <f t="shared" si="2800"/>
        <v>0</v>
      </c>
      <c r="DO1178" s="99">
        <f t="shared" si="2800"/>
        <v>0</v>
      </c>
      <c r="DP1178" s="99">
        <f t="shared" si="2800"/>
        <v>0</v>
      </c>
      <c r="DQ1178" s="99">
        <f t="shared" si="2800"/>
        <v>0</v>
      </c>
      <c r="DR1178" s="99">
        <f t="shared" si="2800"/>
        <v>0</v>
      </c>
      <c r="DS1178" s="99">
        <f t="shared" si="2800"/>
        <v>0</v>
      </c>
      <c r="DT1178" s="99">
        <f t="shared" si="2800"/>
        <v>0</v>
      </c>
      <c r="DU1178" s="3"/>
      <c r="DV1178" s="3"/>
    </row>
    <row r="1179" spans="1:126" ht="4.2" customHeight="1">
      <c r="A1179" s="1"/>
      <c r="B1179" s="1"/>
      <c r="C1179" s="1"/>
      <c r="D1179" s="1"/>
      <c r="E1179" s="261"/>
      <c r="F1179" s="47"/>
      <c r="G1179" s="229"/>
      <c r="H1179" s="1"/>
      <c r="I1179" s="1"/>
      <c r="J1179" s="1"/>
      <c r="K1179" s="1"/>
      <c r="L1179" s="1"/>
      <c r="M1179" s="169"/>
      <c r="N1179" s="412"/>
      <c r="O1179" s="1"/>
      <c r="P1179" s="5"/>
      <c r="Q1179" s="1"/>
      <c r="R1179" s="1"/>
      <c r="S1179" s="5"/>
      <c r="T1179" s="7"/>
      <c r="U1179" s="23"/>
      <c r="V1179" s="1"/>
      <c r="W1179" s="11"/>
      <c r="X1179" s="10"/>
      <c r="Y1179" s="45"/>
      <c r="Z1179" s="92"/>
      <c r="AA1179" s="93"/>
      <c r="AB1179" s="93"/>
      <c r="AC1179" s="93"/>
      <c r="AD1179" s="93"/>
      <c r="AE1179" s="93"/>
      <c r="AF1179" s="93"/>
      <c r="AG1179" s="93"/>
      <c r="AH1179" s="93"/>
      <c r="AI1179" s="93"/>
      <c r="AJ1179" s="93"/>
      <c r="AK1179" s="93"/>
      <c r="AL1179" s="93"/>
      <c r="AM1179" s="93"/>
      <c r="AN1179" s="93"/>
      <c r="AO1179" s="93"/>
      <c r="AP1179" s="93"/>
      <c r="AQ1179" s="93"/>
      <c r="AR1179" s="93"/>
      <c r="AS1179" s="93"/>
      <c r="AT1179" s="93"/>
      <c r="AU1179" s="93"/>
      <c r="AV1179" s="93"/>
      <c r="AW1179" s="93"/>
      <c r="AX1179" s="93"/>
      <c r="AY1179" s="93"/>
      <c r="AZ1179" s="93"/>
      <c r="BA1179" s="93"/>
      <c r="BB1179" s="93"/>
      <c r="BC1179" s="93"/>
      <c r="BD1179" s="93"/>
      <c r="BE1179" s="93"/>
      <c r="BF1179" s="93"/>
      <c r="BG1179" s="93"/>
      <c r="BH1179" s="93"/>
      <c r="BI1179" s="93"/>
      <c r="BJ1179" s="93"/>
      <c r="BK1179" s="93"/>
      <c r="BL1179" s="93"/>
      <c r="BM1179" s="93"/>
      <c r="BN1179" s="93"/>
      <c r="BO1179" s="93"/>
      <c r="BP1179" s="93"/>
      <c r="BQ1179" s="93"/>
      <c r="BR1179" s="93"/>
      <c r="BS1179" s="93"/>
      <c r="BT1179" s="93"/>
      <c r="BU1179" s="93"/>
      <c r="BV1179" s="93"/>
      <c r="BW1179" s="93"/>
      <c r="BX1179" s="93"/>
      <c r="BY1179" s="93"/>
      <c r="BZ1179" s="93"/>
      <c r="CA1179" s="93"/>
      <c r="CB1179" s="93"/>
      <c r="CC1179" s="93"/>
      <c r="CD1179" s="93"/>
      <c r="CE1179" s="93"/>
      <c r="CF1179" s="93"/>
      <c r="CG1179" s="93"/>
      <c r="CH1179" s="93"/>
      <c r="CI1179" s="93"/>
      <c r="CJ1179" s="93"/>
      <c r="CK1179" s="93"/>
      <c r="CL1179" s="93"/>
      <c r="CM1179" s="93"/>
      <c r="CN1179" s="93"/>
      <c r="CO1179" s="93"/>
      <c r="CP1179" s="93"/>
      <c r="CQ1179" s="93"/>
      <c r="CR1179" s="93"/>
      <c r="CS1179" s="93"/>
      <c r="CT1179" s="93"/>
      <c r="CU1179" s="93"/>
      <c r="CV1179" s="93"/>
      <c r="CW1179" s="93"/>
      <c r="CX1179" s="93"/>
      <c r="CY1179" s="93"/>
      <c r="CZ1179" s="93"/>
      <c r="DA1179" s="93"/>
      <c r="DB1179" s="93"/>
      <c r="DC1179" s="93"/>
      <c r="DD1179" s="93"/>
      <c r="DE1179" s="93"/>
      <c r="DF1179" s="93"/>
      <c r="DG1179" s="93"/>
      <c r="DH1179" s="93"/>
      <c r="DI1179" s="93"/>
      <c r="DJ1179" s="93"/>
      <c r="DK1179" s="93"/>
      <c r="DL1179" s="93"/>
      <c r="DM1179" s="93"/>
      <c r="DN1179" s="93"/>
      <c r="DO1179" s="93"/>
      <c r="DP1179" s="93"/>
      <c r="DQ1179" s="93"/>
      <c r="DR1179" s="93"/>
      <c r="DS1179" s="93"/>
      <c r="DT1179" s="93"/>
      <c r="DU1179" s="1"/>
      <c r="DV1179" s="1"/>
    </row>
    <row r="1180" spans="1:126" s="22" customFormat="1">
      <c r="A1180" s="18"/>
      <c r="B1180" s="242"/>
      <c r="C1180" s="18"/>
      <c r="D1180" s="196"/>
      <c r="E1180" s="267"/>
      <c r="F1180" s="51"/>
      <c r="G1180" s="230"/>
      <c r="H1180" s="18"/>
      <c r="I1180" s="18" t="str">
        <f>справочники!$J$6</f>
        <v>вид платежа</v>
      </c>
      <c r="J1180" s="18"/>
      <c r="K1180" s="18"/>
      <c r="L1180" s="18"/>
      <c r="M1180" s="19"/>
      <c r="N1180" s="196"/>
      <c r="O1180" s="18"/>
      <c r="P1180" s="19"/>
      <c r="Q1180" s="18" t="s">
        <v>12</v>
      </c>
      <c r="R1180" s="18"/>
      <c r="S1180" s="19" t="s">
        <v>6</v>
      </c>
      <c r="T1180" s="413" t="s">
        <v>202</v>
      </c>
      <c r="U1180" s="25" t="s">
        <v>7</v>
      </c>
      <c r="V1180" s="18"/>
      <c r="W1180" s="20"/>
      <c r="X1180" s="21"/>
      <c r="Y1180" s="46"/>
      <c r="Z1180" s="95"/>
      <c r="AA1180" s="96"/>
      <c r="AB1180" s="96"/>
      <c r="AC1180" s="96"/>
      <c r="AD1180" s="96"/>
      <c r="AE1180" s="96"/>
      <c r="AF1180" s="96"/>
      <c r="AG1180" s="96"/>
      <c r="AH1180" s="96"/>
      <c r="AI1180" s="96"/>
      <c r="AJ1180" s="96"/>
      <c r="AK1180" s="96"/>
      <c r="AL1180" s="96"/>
      <c r="AM1180" s="96"/>
      <c r="AN1180" s="96"/>
      <c r="AO1180" s="96"/>
      <c r="AP1180" s="96"/>
      <c r="AQ1180" s="96"/>
      <c r="AR1180" s="96"/>
      <c r="AS1180" s="96"/>
      <c r="AT1180" s="96"/>
      <c r="AU1180" s="96"/>
      <c r="AV1180" s="96"/>
      <c r="AW1180" s="96"/>
      <c r="AX1180" s="96"/>
      <c r="AY1180" s="96"/>
      <c r="AZ1180" s="96"/>
      <c r="BA1180" s="96"/>
      <c r="BB1180" s="96"/>
      <c r="BC1180" s="96"/>
      <c r="BD1180" s="96"/>
      <c r="BE1180" s="96"/>
      <c r="BF1180" s="96"/>
      <c r="BG1180" s="96"/>
      <c r="BH1180" s="96"/>
      <c r="BI1180" s="96"/>
      <c r="BJ1180" s="96"/>
      <c r="BK1180" s="96"/>
      <c r="BL1180" s="96"/>
      <c r="BM1180" s="96"/>
      <c r="BN1180" s="96"/>
      <c r="BO1180" s="96"/>
      <c r="BP1180" s="96"/>
      <c r="BQ1180" s="96"/>
      <c r="BR1180" s="96"/>
      <c r="BS1180" s="96"/>
      <c r="BT1180" s="96"/>
      <c r="BU1180" s="96"/>
      <c r="BV1180" s="96"/>
      <c r="BW1180" s="96"/>
      <c r="BX1180" s="96"/>
      <c r="BY1180" s="96"/>
      <c r="BZ1180" s="96"/>
      <c r="CA1180" s="96"/>
      <c r="CB1180" s="96"/>
      <c r="CC1180" s="96"/>
      <c r="CD1180" s="96"/>
      <c r="CE1180" s="96"/>
      <c r="CF1180" s="96"/>
      <c r="CG1180" s="96"/>
      <c r="CH1180" s="96"/>
      <c r="CI1180" s="96"/>
      <c r="CJ1180" s="96"/>
      <c r="CK1180" s="96"/>
      <c r="CL1180" s="96"/>
      <c r="CM1180" s="96"/>
      <c r="CN1180" s="96"/>
      <c r="CO1180" s="96"/>
      <c r="CP1180" s="96"/>
      <c r="CQ1180" s="96"/>
      <c r="CR1180" s="96"/>
      <c r="CS1180" s="96"/>
      <c r="CT1180" s="96"/>
      <c r="CU1180" s="96"/>
      <c r="CV1180" s="96"/>
      <c r="CW1180" s="96"/>
      <c r="CX1180" s="96"/>
      <c r="CY1180" s="96"/>
      <c r="CZ1180" s="96"/>
      <c r="DA1180" s="96"/>
      <c r="DB1180" s="96"/>
      <c r="DC1180" s="96"/>
      <c r="DD1180" s="96"/>
      <c r="DE1180" s="96"/>
      <c r="DF1180" s="96"/>
      <c r="DG1180" s="96"/>
      <c r="DH1180" s="96"/>
      <c r="DI1180" s="96"/>
      <c r="DJ1180" s="96"/>
      <c r="DK1180" s="96"/>
      <c r="DL1180" s="96"/>
      <c r="DM1180" s="96"/>
      <c r="DN1180" s="96"/>
      <c r="DO1180" s="96"/>
      <c r="DP1180" s="96"/>
      <c r="DQ1180" s="96"/>
      <c r="DR1180" s="96"/>
      <c r="DS1180" s="96"/>
      <c r="DT1180" s="96"/>
      <c r="DU1180" s="18"/>
      <c r="DV1180" s="18"/>
    </row>
    <row r="1181" spans="1:126" ht="4.2" customHeight="1">
      <c r="A1181" s="1"/>
      <c r="B1181" s="1"/>
      <c r="C1181" s="1"/>
      <c r="D1181" s="1"/>
      <c r="E1181" s="261"/>
      <c r="F1181" s="47"/>
      <c r="G1181" s="229"/>
      <c r="H1181" s="1"/>
      <c r="I1181" s="1"/>
      <c r="J1181" s="1"/>
      <c r="K1181" s="1"/>
      <c r="L1181" s="1"/>
      <c r="M1181" s="5"/>
      <c r="N1181" s="18"/>
      <c r="O1181" s="1"/>
      <c r="P1181" s="5"/>
      <c r="Q1181" s="1"/>
      <c r="R1181" s="1"/>
      <c r="S1181" s="5"/>
      <c r="T1181" s="7"/>
      <c r="U1181" s="23"/>
      <c r="V1181" s="1"/>
      <c r="W1181" s="11"/>
      <c r="X1181" s="10"/>
      <c r="Y1181" s="45"/>
      <c r="Z1181" s="92"/>
      <c r="AA1181" s="93"/>
      <c r="AB1181" s="93"/>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3"/>
      <c r="AZ1181" s="93"/>
      <c r="BA1181" s="93"/>
      <c r="BB1181" s="93"/>
      <c r="BC1181" s="93"/>
      <c r="BD1181" s="93"/>
      <c r="BE1181" s="93"/>
      <c r="BF1181" s="93"/>
      <c r="BG1181" s="93"/>
      <c r="BH1181" s="93"/>
      <c r="BI1181" s="93"/>
      <c r="BJ1181" s="93"/>
      <c r="BK1181" s="93"/>
      <c r="BL1181" s="93"/>
      <c r="BM1181" s="93"/>
      <c r="BN1181" s="93"/>
      <c r="BO1181" s="93"/>
      <c r="BP1181" s="93"/>
      <c r="BQ1181" s="93"/>
      <c r="BR1181" s="93"/>
      <c r="BS1181" s="93"/>
      <c r="BT1181" s="93"/>
      <c r="BU1181" s="93"/>
      <c r="BV1181" s="93"/>
      <c r="BW1181" s="93"/>
      <c r="BX1181" s="93"/>
      <c r="BY1181" s="93"/>
      <c r="BZ1181" s="93"/>
      <c r="CA1181" s="93"/>
      <c r="CB1181" s="93"/>
      <c r="CC1181" s="93"/>
      <c r="CD1181" s="93"/>
      <c r="CE1181" s="93"/>
      <c r="CF1181" s="93"/>
      <c r="CG1181" s="93"/>
      <c r="CH1181" s="93"/>
      <c r="CI1181" s="93"/>
      <c r="CJ1181" s="93"/>
      <c r="CK1181" s="93"/>
      <c r="CL1181" s="93"/>
      <c r="CM1181" s="93"/>
      <c r="CN1181" s="93"/>
      <c r="CO1181" s="93"/>
      <c r="CP1181" s="93"/>
      <c r="CQ1181" s="93"/>
      <c r="CR1181" s="93"/>
      <c r="CS1181" s="93"/>
      <c r="CT1181" s="93"/>
      <c r="CU1181" s="93"/>
      <c r="CV1181" s="93"/>
      <c r="CW1181" s="93"/>
      <c r="CX1181" s="93"/>
      <c r="CY1181" s="93"/>
      <c r="CZ1181" s="93"/>
      <c r="DA1181" s="93"/>
      <c r="DB1181" s="93"/>
      <c r="DC1181" s="93"/>
      <c r="DD1181" s="93"/>
      <c r="DE1181" s="93"/>
      <c r="DF1181" s="93"/>
      <c r="DG1181" s="93"/>
      <c r="DH1181" s="93"/>
      <c r="DI1181" s="93"/>
      <c r="DJ1181" s="93"/>
      <c r="DK1181" s="93"/>
      <c r="DL1181" s="93"/>
      <c r="DM1181" s="93"/>
      <c r="DN1181" s="93"/>
      <c r="DO1181" s="93"/>
      <c r="DP1181" s="93"/>
      <c r="DQ1181" s="93"/>
      <c r="DR1181" s="93"/>
      <c r="DS1181" s="93"/>
      <c r="DT1181" s="93"/>
      <c r="DU1181" s="1"/>
      <c r="DV1181" s="1"/>
    </row>
    <row r="1182" spans="1:126" s="22" customFormat="1">
      <c r="A1182" s="18"/>
      <c r="B1182" s="196"/>
      <c r="C1182" s="18"/>
      <c r="D1182" s="18"/>
      <c r="E1182" s="267"/>
      <c r="F1182" s="51"/>
      <c r="G1182" s="230" t="s">
        <v>6</v>
      </c>
      <c r="H1182" s="18"/>
      <c r="I1182" s="18" t="s">
        <v>204</v>
      </c>
      <c r="J1182" s="18"/>
      <c r="K1182" s="18"/>
      <c r="L1182" s="18"/>
      <c r="M1182" s="19"/>
      <c r="N1182" s="196"/>
      <c r="O1182" s="18"/>
      <c r="P1182" s="19"/>
      <c r="Q1182" s="18" t="s">
        <v>69</v>
      </c>
      <c r="R1182" s="18"/>
      <c r="S1182" s="19" t="s">
        <v>6</v>
      </c>
      <c r="T1182" s="205"/>
      <c r="U1182" s="25" t="s">
        <v>7</v>
      </c>
      <c r="V1182" s="18"/>
      <c r="W1182" s="20"/>
      <c r="X1182" s="21"/>
      <c r="Y1182" s="46"/>
      <c r="Z1182" s="95"/>
      <c r="AA1182" s="96"/>
      <c r="AB1182" s="96"/>
      <c r="AC1182" s="96"/>
      <c r="AD1182" s="96"/>
      <c r="AE1182" s="96"/>
      <c r="AF1182" s="96"/>
      <c r="AG1182" s="96"/>
      <c r="AH1182" s="96"/>
      <c r="AI1182" s="96"/>
      <c r="AJ1182" s="96"/>
      <c r="AK1182" s="96"/>
      <c r="AL1182" s="96"/>
      <c r="AM1182" s="96"/>
      <c r="AN1182" s="96"/>
      <c r="AO1182" s="96"/>
      <c r="AP1182" s="96"/>
      <c r="AQ1182" s="96"/>
      <c r="AR1182" s="96"/>
      <c r="AS1182" s="96"/>
      <c r="AT1182" s="96"/>
      <c r="AU1182" s="96"/>
      <c r="AV1182" s="96"/>
      <c r="AW1182" s="96"/>
      <c r="AX1182" s="96"/>
      <c r="AY1182" s="96"/>
      <c r="AZ1182" s="96"/>
      <c r="BA1182" s="96"/>
      <c r="BB1182" s="96"/>
      <c r="BC1182" s="96"/>
      <c r="BD1182" s="96"/>
      <c r="BE1182" s="96"/>
      <c r="BF1182" s="96"/>
      <c r="BG1182" s="96"/>
      <c r="BH1182" s="96"/>
      <c r="BI1182" s="96"/>
      <c r="BJ1182" s="96"/>
      <c r="BK1182" s="96"/>
      <c r="BL1182" s="96"/>
      <c r="BM1182" s="96"/>
      <c r="BN1182" s="96"/>
      <c r="BO1182" s="96"/>
      <c r="BP1182" s="96"/>
      <c r="BQ1182" s="96"/>
      <c r="BR1182" s="96"/>
      <c r="BS1182" s="96"/>
      <c r="BT1182" s="96"/>
      <c r="BU1182" s="96"/>
      <c r="BV1182" s="96"/>
      <c r="BW1182" s="96"/>
      <c r="BX1182" s="96"/>
      <c r="BY1182" s="96"/>
      <c r="BZ1182" s="96"/>
      <c r="CA1182" s="96"/>
      <c r="CB1182" s="96"/>
      <c r="CC1182" s="96"/>
      <c r="CD1182" s="96"/>
      <c r="CE1182" s="96"/>
      <c r="CF1182" s="96"/>
      <c r="CG1182" s="96"/>
      <c r="CH1182" s="96"/>
      <c r="CI1182" s="96"/>
      <c r="CJ1182" s="96"/>
      <c r="CK1182" s="96"/>
      <c r="CL1182" s="96"/>
      <c r="CM1182" s="96"/>
      <c r="CN1182" s="96"/>
      <c r="CO1182" s="96"/>
      <c r="CP1182" s="96"/>
      <c r="CQ1182" s="96"/>
      <c r="CR1182" s="96"/>
      <c r="CS1182" s="96"/>
      <c r="CT1182" s="96"/>
      <c r="CU1182" s="96"/>
      <c r="CV1182" s="96"/>
      <c r="CW1182" s="96"/>
      <c r="CX1182" s="96"/>
      <c r="CY1182" s="96"/>
      <c r="CZ1182" s="96"/>
      <c r="DA1182" s="96"/>
      <c r="DB1182" s="96"/>
      <c r="DC1182" s="96"/>
      <c r="DD1182" s="96"/>
      <c r="DE1182" s="96"/>
      <c r="DF1182" s="96"/>
      <c r="DG1182" s="96"/>
      <c r="DH1182" s="96"/>
      <c r="DI1182" s="96"/>
      <c r="DJ1182" s="96"/>
      <c r="DK1182" s="96"/>
      <c r="DL1182" s="96"/>
      <c r="DM1182" s="96"/>
      <c r="DN1182" s="96"/>
      <c r="DO1182" s="96"/>
      <c r="DP1182" s="96"/>
      <c r="DQ1182" s="96"/>
      <c r="DR1182" s="96"/>
      <c r="DS1182" s="96"/>
      <c r="DT1182" s="96"/>
      <c r="DU1182" s="18"/>
      <c r="DV1182" s="18"/>
    </row>
    <row r="1183" spans="1:126" ht="4.2" customHeight="1">
      <c r="A1183" s="1"/>
      <c r="B1183" s="1"/>
      <c r="C1183" s="1"/>
      <c r="D1183" s="1"/>
      <c r="E1183" s="261"/>
      <c r="F1183" s="47"/>
      <c r="G1183" s="229"/>
      <c r="H1183" s="1"/>
      <c r="I1183" s="1"/>
      <c r="J1183" s="1"/>
      <c r="K1183" s="1"/>
      <c r="L1183" s="1"/>
      <c r="M1183" s="5"/>
      <c r="N1183" s="1"/>
      <c r="O1183" s="1"/>
      <c r="P1183" s="5"/>
      <c r="Q1183" s="1"/>
      <c r="R1183" s="1"/>
      <c r="S1183" s="5"/>
      <c r="T1183" s="7"/>
      <c r="U1183" s="23"/>
      <c r="V1183" s="1"/>
      <c r="W1183" s="11"/>
      <c r="X1183" s="10"/>
      <c r="Y1183" s="45"/>
      <c r="Z1183" s="92"/>
      <c r="AA1183" s="93"/>
      <c r="AB1183" s="93"/>
      <c r="AC1183" s="93"/>
      <c r="AD1183" s="93"/>
      <c r="AE1183" s="93"/>
      <c r="AF1183" s="93"/>
      <c r="AG1183" s="93"/>
      <c r="AH1183" s="93"/>
      <c r="AI1183" s="93"/>
      <c r="AJ1183" s="93"/>
      <c r="AK1183" s="93"/>
      <c r="AL1183" s="93"/>
      <c r="AM1183" s="93"/>
      <c r="AN1183" s="93"/>
      <c r="AO1183" s="93"/>
      <c r="AP1183" s="93"/>
      <c r="AQ1183" s="93"/>
      <c r="AR1183" s="93"/>
      <c r="AS1183" s="93"/>
      <c r="AT1183" s="93"/>
      <c r="AU1183" s="93"/>
      <c r="AV1183" s="93"/>
      <c r="AW1183" s="93"/>
      <c r="AX1183" s="93"/>
      <c r="AY1183" s="93"/>
      <c r="AZ1183" s="93"/>
      <c r="BA1183" s="93"/>
      <c r="BB1183" s="93"/>
      <c r="BC1183" s="93"/>
      <c r="BD1183" s="93"/>
      <c r="BE1183" s="93"/>
      <c r="BF1183" s="93"/>
      <c r="BG1183" s="93"/>
      <c r="BH1183" s="93"/>
      <c r="BI1183" s="93"/>
      <c r="BJ1183" s="93"/>
      <c r="BK1183" s="93"/>
      <c r="BL1183" s="93"/>
      <c r="BM1183" s="93"/>
      <c r="BN1183" s="93"/>
      <c r="BO1183" s="93"/>
      <c r="BP1183" s="93"/>
      <c r="BQ1183" s="93"/>
      <c r="BR1183" s="93"/>
      <c r="BS1183" s="93"/>
      <c r="BT1183" s="93"/>
      <c r="BU1183" s="93"/>
      <c r="BV1183" s="93"/>
      <c r="BW1183" s="93"/>
      <c r="BX1183" s="93"/>
      <c r="BY1183" s="93"/>
      <c r="BZ1183" s="93"/>
      <c r="CA1183" s="93"/>
      <c r="CB1183" s="93"/>
      <c r="CC1183" s="93"/>
      <c r="CD1183" s="93"/>
      <c r="CE1183" s="93"/>
      <c r="CF1183" s="93"/>
      <c r="CG1183" s="93"/>
      <c r="CH1183" s="93"/>
      <c r="CI1183" s="93"/>
      <c r="CJ1183" s="93"/>
      <c r="CK1183" s="93"/>
      <c r="CL1183" s="93"/>
      <c r="CM1183" s="93"/>
      <c r="CN1183" s="93"/>
      <c r="CO1183" s="93"/>
      <c r="CP1183" s="93"/>
      <c r="CQ1183" s="93"/>
      <c r="CR1183" s="93"/>
      <c r="CS1183" s="93"/>
      <c r="CT1183" s="93"/>
      <c r="CU1183" s="93"/>
      <c r="CV1183" s="93"/>
      <c r="CW1183" s="93"/>
      <c r="CX1183" s="93"/>
      <c r="CY1183" s="93"/>
      <c r="CZ1183" s="93"/>
      <c r="DA1183" s="93"/>
      <c r="DB1183" s="93"/>
      <c r="DC1183" s="93"/>
      <c r="DD1183" s="93"/>
      <c r="DE1183" s="93"/>
      <c r="DF1183" s="93"/>
      <c r="DG1183" s="93"/>
      <c r="DH1183" s="93"/>
      <c r="DI1183" s="93"/>
      <c r="DJ1183" s="93"/>
      <c r="DK1183" s="93"/>
      <c r="DL1183" s="93"/>
      <c r="DM1183" s="93"/>
      <c r="DN1183" s="93"/>
      <c r="DO1183" s="93"/>
      <c r="DP1183" s="93"/>
      <c r="DQ1183" s="93"/>
      <c r="DR1183" s="93"/>
      <c r="DS1183" s="93"/>
      <c r="DT1183" s="93"/>
      <c r="DU1183" s="1"/>
      <c r="DV1183" s="1"/>
    </row>
    <row r="1184" spans="1:126" s="4" customFormat="1">
      <c r="A1184" s="3"/>
      <c r="B1184" s="257" t="s">
        <v>130</v>
      </c>
      <c r="C1184" s="3"/>
      <c r="D1184" s="3"/>
      <c r="E1184" s="9" t="s">
        <v>26</v>
      </c>
      <c r="F1184" s="50"/>
      <c r="G1184" s="230"/>
      <c r="H1184" s="12" t="str">
        <f>B1184&amp;N1166</f>
        <v xml:space="preserve">Оплата - </v>
      </c>
      <c r="I1184" s="12"/>
      <c r="J1184" s="3"/>
      <c r="K1184" s="3"/>
      <c r="L1184" s="3"/>
      <c r="M1184" s="5"/>
      <c r="N1184" s="35" t="str">
        <f>Главная!$Y$8</f>
        <v>итого</v>
      </c>
      <c r="O1184" s="35"/>
      <c r="P1184" s="5"/>
      <c r="Q1184" s="35" t="s">
        <v>25</v>
      </c>
      <c r="R1184" s="35"/>
      <c r="S1184" s="35"/>
      <c r="T1184" s="35"/>
      <c r="U1184" s="35"/>
      <c r="V1184" s="35"/>
      <c r="W1184" s="37">
        <f>SUM($Y1184:$DU1184)</f>
        <v>0</v>
      </c>
      <c r="X1184" s="37"/>
      <c r="Y1184" s="45"/>
      <c r="Z1184" s="98"/>
      <c r="AA1184" s="99">
        <f>IF(AA$8="",0,IF($T1180=справочники!$J$9,IF(SUM($Z1184:Z1184)&lt;SUM($Z1178:AA1178),SUMIFS(1178:1178,$1:$1,"&gt;="&amp;AA$1,$1:$1,"&lt;="&amp;AA$1+IF(OR($T1182=0,$T1182=""),1,$T1182)-1),0),IF($T1180=справочники!$J$10,IF(INT(AA$1/IF(OR($T1182=0,$T1182=""),1,$T1182))=AA$1/IF(OR($T1182=0,$T1182=""),1,$T1182),SUMIFS(1178:1178,$1:$1,"&lt;="&amp;AA$1,$1:$1,"&gt;="&amp;AA$1-IF(OR($T1182=0,$T1182=""),1,$T1182)+1),0),AA1178)))</f>
        <v>0</v>
      </c>
      <c r="AB1184" s="99">
        <f>IF(AB$8="",0,IF($T1180=справочники!$J$9,IF(SUM($Z1184:AA1184)&lt;SUM($Z1178:AB1178),SUMIFS(1178:1178,$1:$1,"&gt;="&amp;AB$1,$1:$1,"&lt;="&amp;AB$1+IF(OR($T1182=0,$T1182=""),1,$T1182)-1),0),IF($T1180=справочники!$J$10,IF(INT(AB$1/IF(OR($T1182=0,$T1182=""),1,$T1182))=AB$1/IF(OR($T1182=0,$T1182=""),1,$T1182),SUMIFS(1178:1178,$1:$1,"&lt;="&amp;AB$1,$1:$1,"&gt;="&amp;AB$1-IF(OR($T1182=0,$T1182=""),1,$T1182)+1),0),AB1178)))</f>
        <v>0</v>
      </c>
      <c r="AC1184" s="99">
        <f>IF(AC$8="",0,IF($T1180=справочники!$J$9,IF(SUM($Z1184:AB1184)&lt;SUM($Z1178:AC1178),SUMIFS(1178:1178,$1:$1,"&gt;="&amp;AC$1,$1:$1,"&lt;="&amp;AC$1+IF(OR($T1182=0,$T1182=""),1,$T1182)-1),0),IF($T1180=справочники!$J$10,IF(INT(AC$1/IF(OR($T1182=0,$T1182=""),1,$T1182))=AC$1/IF(OR($T1182=0,$T1182=""),1,$T1182),SUMIFS(1178:1178,$1:$1,"&lt;="&amp;AC$1,$1:$1,"&gt;="&amp;AC$1-IF(OR($T1182=0,$T1182=""),1,$T1182)+1),0),AC1178)))</f>
        <v>0</v>
      </c>
      <c r="AD1184" s="99">
        <f>IF(AD$8="",0,IF($T1180=справочники!$J$9,IF(SUM($Z1184:AC1184)&lt;SUM($Z1178:AD1178),SUMIFS(1178:1178,$1:$1,"&gt;="&amp;AD$1,$1:$1,"&lt;="&amp;AD$1+IF(OR($T1182=0,$T1182=""),1,$T1182)-1),0),IF($T1180=справочники!$J$10,IF(INT(AD$1/IF(OR($T1182=0,$T1182=""),1,$T1182))=AD$1/IF(OR($T1182=0,$T1182=""),1,$T1182),SUMIFS(1178:1178,$1:$1,"&lt;="&amp;AD$1,$1:$1,"&gt;="&amp;AD$1-IF(OR($T1182=0,$T1182=""),1,$T1182)+1),0),AD1178)))</f>
        <v>0</v>
      </c>
      <c r="AE1184" s="99">
        <f>IF(AE$8="",0,IF($T1180=справочники!$J$9,IF(SUM($Z1184:AD1184)&lt;SUM($Z1178:AE1178),SUMIFS(1178:1178,$1:$1,"&gt;="&amp;AE$1,$1:$1,"&lt;="&amp;AE$1+IF(OR($T1182=0,$T1182=""),1,$T1182)-1),0),IF($T1180=справочники!$J$10,IF(INT(AE$1/IF(OR($T1182=0,$T1182=""),1,$T1182))=AE$1/IF(OR($T1182=0,$T1182=""),1,$T1182),SUMIFS(1178:1178,$1:$1,"&lt;="&amp;AE$1,$1:$1,"&gt;="&amp;AE$1-IF(OR($T1182=0,$T1182=""),1,$T1182)+1),0),AE1178)))</f>
        <v>0</v>
      </c>
      <c r="AF1184" s="99">
        <f>IF(AF$8="",0,IF($T1180=справочники!$J$9,IF(SUM($Z1184:AE1184)&lt;SUM($Z1178:AF1178),SUMIFS(1178:1178,$1:$1,"&gt;="&amp;AF$1,$1:$1,"&lt;="&amp;AF$1+IF(OR($T1182=0,$T1182=""),1,$T1182)-1),0),IF($T1180=справочники!$J$10,IF(INT(AF$1/IF(OR($T1182=0,$T1182=""),1,$T1182))=AF$1/IF(OR($T1182=0,$T1182=""),1,$T1182),SUMIFS(1178:1178,$1:$1,"&lt;="&amp;AF$1,$1:$1,"&gt;="&amp;AF$1-IF(OR($T1182=0,$T1182=""),1,$T1182)+1),0),AF1178)))</f>
        <v>0</v>
      </c>
      <c r="AG1184" s="99">
        <f>IF(AG$8="",0,IF($T1180=справочники!$J$9,IF(SUM($Z1184:AF1184)&lt;SUM($Z1178:AG1178),SUMIFS(1178:1178,$1:$1,"&gt;="&amp;AG$1,$1:$1,"&lt;="&amp;AG$1+IF(OR($T1182=0,$T1182=""),1,$T1182)-1),0),IF($T1180=справочники!$J$10,IF(INT(AG$1/IF(OR($T1182=0,$T1182=""),1,$T1182))=AG$1/IF(OR($T1182=0,$T1182=""),1,$T1182),SUMIFS(1178:1178,$1:$1,"&lt;="&amp;AG$1,$1:$1,"&gt;="&amp;AG$1-IF(OR($T1182=0,$T1182=""),1,$T1182)+1),0),AG1178)))</f>
        <v>0</v>
      </c>
      <c r="AH1184" s="99">
        <f>IF(AH$8="",0,IF($T1180=справочники!$J$9,IF(SUM($Z1184:AG1184)&lt;SUM($Z1178:AH1178),SUMIFS(1178:1178,$1:$1,"&gt;="&amp;AH$1,$1:$1,"&lt;="&amp;AH$1+IF(OR($T1182=0,$T1182=""),1,$T1182)-1),0),IF($T1180=справочники!$J$10,IF(INT(AH$1/IF(OR($T1182=0,$T1182=""),1,$T1182))=AH$1/IF(OR($T1182=0,$T1182=""),1,$T1182),SUMIFS(1178:1178,$1:$1,"&lt;="&amp;AH$1,$1:$1,"&gt;="&amp;AH$1-IF(OR($T1182=0,$T1182=""),1,$T1182)+1),0),AH1178)))</f>
        <v>0</v>
      </c>
      <c r="AI1184" s="99">
        <f>IF(AI$8="",0,IF($T1180=справочники!$J$9,IF(SUM($Z1184:AH1184)&lt;SUM($Z1178:AI1178),SUMIFS(1178:1178,$1:$1,"&gt;="&amp;AI$1,$1:$1,"&lt;="&amp;AI$1+IF(OR($T1182=0,$T1182=""),1,$T1182)-1),0),IF($T1180=справочники!$J$10,IF(INT(AI$1/IF(OR($T1182=0,$T1182=""),1,$T1182))=AI$1/IF(OR($T1182=0,$T1182=""),1,$T1182),SUMIFS(1178:1178,$1:$1,"&lt;="&amp;AI$1,$1:$1,"&gt;="&amp;AI$1-IF(OR($T1182=0,$T1182=""),1,$T1182)+1),0),AI1178)))</f>
        <v>0</v>
      </c>
      <c r="AJ1184" s="99">
        <f>IF(AJ$8="",0,IF($T1180=справочники!$J$9,IF(SUM($Z1184:AI1184)&lt;SUM($Z1178:AJ1178),SUMIFS(1178:1178,$1:$1,"&gt;="&amp;AJ$1,$1:$1,"&lt;="&amp;AJ$1+IF(OR($T1182=0,$T1182=""),1,$T1182)-1),0),IF($T1180=справочники!$J$10,IF(INT(AJ$1/IF(OR($T1182=0,$T1182=""),1,$T1182))=AJ$1/IF(OR($T1182=0,$T1182=""),1,$T1182),SUMIFS(1178:1178,$1:$1,"&lt;="&amp;AJ$1,$1:$1,"&gt;="&amp;AJ$1-IF(OR($T1182=0,$T1182=""),1,$T1182)+1),0),AJ1178)))</f>
        <v>0</v>
      </c>
      <c r="AK1184" s="99">
        <f>IF(AK$8="",0,IF($T1180=справочники!$J$9,IF(SUM($Z1184:AJ1184)&lt;SUM($Z1178:AK1178),SUMIFS(1178:1178,$1:$1,"&gt;="&amp;AK$1,$1:$1,"&lt;="&amp;AK$1+IF(OR($T1182=0,$T1182=""),1,$T1182)-1),0),IF($T1180=справочники!$J$10,IF(INT(AK$1/IF(OR($T1182=0,$T1182=""),1,$T1182))=AK$1/IF(OR($T1182=0,$T1182=""),1,$T1182),SUMIFS(1178:1178,$1:$1,"&lt;="&amp;AK$1,$1:$1,"&gt;="&amp;AK$1-IF(OR($T1182=0,$T1182=""),1,$T1182)+1),0),AK1178)))</f>
        <v>0</v>
      </c>
      <c r="AL1184" s="99">
        <f>IF(AL$8="",0,IF($T1180=справочники!$J$9,IF(SUM($Z1184:AK1184)&lt;SUM($Z1178:AL1178),SUMIFS(1178:1178,$1:$1,"&gt;="&amp;AL$1,$1:$1,"&lt;="&amp;AL$1+IF(OR($T1182=0,$T1182=""),1,$T1182)-1),0),IF($T1180=справочники!$J$10,IF(INT(AL$1/IF(OR($T1182=0,$T1182=""),1,$T1182))=AL$1/IF(OR($T1182=0,$T1182=""),1,$T1182),SUMIFS(1178:1178,$1:$1,"&lt;="&amp;AL$1,$1:$1,"&gt;="&amp;AL$1-IF(OR($T1182=0,$T1182=""),1,$T1182)+1),0),AL1178)))</f>
        <v>0</v>
      </c>
      <c r="AM1184" s="99">
        <f>IF(AM$8="",0,IF($T1180=справочники!$J$9,IF(SUM($Z1184:AL1184)&lt;SUM($Z1178:AM1178),SUMIFS(1178:1178,$1:$1,"&gt;="&amp;AM$1,$1:$1,"&lt;="&amp;AM$1+IF(OR($T1182=0,$T1182=""),1,$T1182)-1),0),IF($T1180=справочники!$J$10,IF(INT(AM$1/IF(OR($T1182=0,$T1182=""),1,$T1182))=AM$1/IF(OR($T1182=0,$T1182=""),1,$T1182),SUMIFS(1178:1178,$1:$1,"&lt;="&amp;AM$1,$1:$1,"&gt;="&amp;AM$1-IF(OR($T1182=0,$T1182=""),1,$T1182)+1),0),AM1178)))</f>
        <v>0</v>
      </c>
      <c r="AN1184" s="99">
        <f>IF(AN$8="",0,IF($T1180=справочники!$J$9,IF(SUM($Z1184:AM1184)&lt;SUM($Z1178:AN1178),SUMIFS(1178:1178,$1:$1,"&gt;="&amp;AN$1,$1:$1,"&lt;="&amp;AN$1+IF(OR($T1182=0,$T1182=""),1,$T1182)-1),0),IF($T1180=справочники!$J$10,IF(INT(AN$1/IF(OR($T1182=0,$T1182=""),1,$T1182))=AN$1/IF(OR($T1182=0,$T1182=""),1,$T1182),SUMIFS(1178:1178,$1:$1,"&lt;="&amp;AN$1,$1:$1,"&gt;="&amp;AN$1-IF(OR($T1182=0,$T1182=""),1,$T1182)+1),0),AN1178)))</f>
        <v>0</v>
      </c>
      <c r="AO1184" s="99">
        <f>IF(AO$8="",0,IF($T1180=справочники!$J$9,IF(SUM($Z1184:AN1184)&lt;SUM($Z1178:AO1178),SUMIFS(1178:1178,$1:$1,"&gt;="&amp;AO$1,$1:$1,"&lt;="&amp;AO$1+IF(OR($T1182=0,$T1182=""),1,$T1182)-1),0),IF($T1180=справочники!$J$10,IF(INT(AO$1/IF(OR($T1182=0,$T1182=""),1,$T1182))=AO$1/IF(OR($T1182=0,$T1182=""),1,$T1182),SUMIFS(1178:1178,$1:$1,"&lt;="&amp;AO$1,$1:$1,"&gt;="&amp;AO$1-IF(OR($T1182=0,$T1182=""),1,$T1182)+1),0),AO1178)))</f>
        <v>0</v>
      </c>
      <c r="AP1184" s="99">
        <f>IF(AP$8="",0,IF($T1180=справочники!$J$9,IF(SUM($Z1184:AO1184)&lt;SUM($Z1178:AP1178),SUMIFS(1178:1178,$1:$1,"&gt;="&amp;AP$1,$1:$1,"&lt;="&amp;AP$1+IF(OR($T1182=0,$T1182=""),1,$T1182)-1),0),IF($T1180=справочники!$J$10,IF(INT(AP$1/IF(OR($T1182=0,$T1182=""),1,$T1182))=AP$1/IF(OR($T1182=0,$T1182=""),1,$T1182),SUMIFS(1178:1178,$1:$1,"&lt;="&amp;AP$1,$1:$1,"&gt;="&amp;AP$1-IF(OR($T1182=0,$T1182=""),1,$T1182)+1),0),AP1178)))</f>
        <v>0</v>
      </c>
      <c r="AQ1184" s="99">
        <f>IF(AQ$8="",0,IF($T1180=справочники!$J$9,IF(SUM($Z1184:AP1184)&lt;SUM($Z1178:AQ1178),SUMIFS(1178:1178,$1:$1,"&gt;="&amp;AQ$1,$1:$1,"&lt;="&amp;AQ$1+IF(OR($T1182=0,$T1182=""),1,$T1182)-1),0),IF($T1180=справочники!$J$10,IF(INT(AQ$1/IF(OR($T1182=0,$T1182=""),1,$T1182))=AQ$1/IF(OR($T1182=0,$T1182=""),1,$T1182),SUMIFS(1178:1178,$1:$1,"&lt;="&amp;AQ$1,$1:$1,"&gt;="&amp;AQ$1-IF(OR($T1182=0,$T1182=""),1,$T1182)+1),0),AQ1178)))</f>
        <v>0</v>
      </c>
      <c r="AR1184" s="99">
        <f>IF(AR$8="",0,IF($T1180=справочники!$J$9,IF(SUM($Z1184:AQ1184)&lt;SUM($Z1178:AR1178),SUMIFS(1178:1178,$1:$1,"&gt;="&amp;AR$1,$1:$1,"&lt;="&amp;AR$1+IF(OR($T1182=0,$T1182=""),1,$T1182)-1),0),IF($T1180=справочники!$J$10,IF(INT(AR$1/IF(OR($T1182=0,$T1182=""),1,$T1182))=AR$1/IF(OR($T1182=0,$T1182=""),1,$T1182),SUMIFS(1178:1178,$1:$1,"&lt;="&amp;AR$1,$1:$1,"&gt;="&amp;AR$1-IF(OR($T1182=0,$T1182=""),1,$T1182)+1),0),AR1178)))</f>
        <v>0</v>
      </c>
      <c r="AS1184" s="99">
        <f>IF(AS$8="",0,IF($T1180=справочники!$J$9,IF(SUM($Z1184:AR1184)&lt;SUM($Z1178:AS1178),SUMIFS(1178:1178,$1:$1,"&gt;="&amp;AS$1,$1:$1,"&lt;="&amp;AS$1+IF(OR($T1182=0,$T1182=""),1,$T1182)-1),0),IF($T1180=справочники!$J$10,IF(INT(AS$1/IF(OR($T1182=0,$T1182=""),1,$T1182))=AS$1/IF(OR($T1182=0,$T1182=""),1,$T1182),SUMIFS(1178:1178,$1:$1,"&lt;="&amp;AS$1,$1:$1,"&gt;="&amp;AS$1-IF(OR($T1182=0,$T1182=""),1,$T1182)+1),0),AS1178)))</f>
        <v>0</v>
      </c>
      <c r="AT1184" s="99">
        <f>IF(AT$8="",0,IF($T1180=справочники!$J$9,IF(SUM($Z1184:AS1184)&lt;SUM($Z1178:AT1178),SUMIFS(1178:1178,$1:$1,"&gt;="&amp;AT$1,$1:$1,"&lt;="&amp;AT$1+IF(OR($T1182=0,$T1182=""),1,$T1182)-1),0),IF($T1180=справочники!$J$10,IF(INT(AT$1/IF(OR($T1182=0,$T1182=""),1,$T1182))=AT$1/IF(OR($T1182=0,$T1182=""),1,$T1182),SUMIFS(1178:1178,$1:$1,"&lt;="&amp;AT$1,$1:$1,"&gt;="&amp;AT$1-IF(OR($T1182=0,$T1182=""),1,$T1182)+1),0),AT1178)))</f>
        <v>0</v>
      </c>
      <c r="AU1184" s="99">
        <f>IF(AU$8="",0,IF($T1180=справочники!$J$9,IF(SUM($Z1184:AT1184)&lt;SUM($Z1178:AU1178),SUMIFS(1178:1178,$1:$1,"&gt;="&amp;AU$1,$1:$1,"&lt;="&amp;AU$1+IF(OR($T1182=0,$T1182=""),1,$T1182)-1),0),IF($T1180=справочники!$J$10,IF(INT(AU$1/IF(OR($T1182=0,$T1182=""),1,$T1182))=AU$1/IF(OR($T1182=0,$T1182=""),1,$T1182),SUMIFS(1178:1178,$1:$1,"&lt;="&amp;AU$1,$1:$1,"&gt;="&amp;AU$1-IF(OR($T1182=0,$T1182=""),1,$T1182)+1),0),AU1178)))</f>
        <v>0</v>
      </c>
      <c r="AV1184" s="99">
        <f>IF(AV$8="",0,IF($T1180=справочники!$J$9,IF(SUM($Z1184:AU1184)&lt;SUM($Z1178:AV1178),SUMIFS(1178:1178,$1:$1,"&gt;="&amp;AV$1,$1:$1,"&lt;="&amp;AV$1+IF(OR($T1182=0,$T1182=""),1,$T1182)-1),0),IF($T1180=справочники!$J$10,IF(INT(AV$1/IF(OR($T1182=0,$T1182=""),1,$T1182))=AV$1/IF(OR($T1182=0,$T1182=""),1,$T1182),SUMIFS(1178:1178,$1:$1,"&lt;="&amp;AV$1,$1:$1,"&gt;="&amp;AV$1-IF(OR($T1182=0,$T1182=""),1,$T1182)+1),0),AV1178)))</f>
        <v>0</v>
      </c>
      <c r="AW1184" s="99">
        <f>IF(AW$8="",0,IF($T1180=справочники!$J$9,IF(SUM($Z1184:AV1184)&lt;SUM($Z1178:AW1178),SUMIFS(1178:1178,$1:$1,"&gt;="&amp;AW$1,$1:$1,"&lt;="&amp;AW$1+IF(OR($T1182=0,$T1182=""),1,$T1182)-1),0),IF($T1180=справочники!$J$10,IF(INT(AW$1/IF(OR($T1182=0,$T1182=""),1,$T1182))=AW$1/IF(OR($T1182=0,$T1182=""),1,$T1182),SUMIFS(1178:1178,$1:$1,"&lt;="&amp;AW$1,$1:$1,"&gt;="&amp;AW$1-IF(OR($T1182=0,$T1182=""),1,$T1182)+1),0),AW1178)))</f>
        <v>0</v>
      </c>
      <c r="AX1184" s="99">
        <f>IF(AX$8="",0,IF($T1180=справочники!$J$9,IF(SUM($Z1184:AW1184)&lt;SUM($Z1178:AX1178),SUMIFS(1178:1178,$1:$1,"&gt;="&amp;AX$1,$1:$1,"&lt;="&amp;AX$1+IF(OR($T1182=0,$T1182=""),1,$T1182)-1),0),IF($T1180=справочники!$J$10,IF(INT(AX$1/IF(OR($T1182=0,$T1182=""),1,$T1182))=AX$1/IF(OR($T1182=0,$T1182=""),1,$T1182),SUMIFS(1178:1178,$1:$1,"&lt;="&amp;AX$1,$1:$1,"&gt;="&amp;AX$1-IF(OR($T1182=0,$T1182=""),1,$T1182)+1),0),AX1178)))</f>
        <v>0</v>
      </c>
      <c r="AY1184" s="99">
        <f>IF(AY$8="",0,IF($T1180=справочники!$J$9,IF(SUM($Z1184:AX1184)&lt;SUM($Z1178:AY1178),SUMIFS(1178:1178,$1:$1,"&gt;="&amp;AY$1,$1:$1,"&lt;="&amp;AY$1+IF(OR($T1182=0,$T1182=""),1,$T1182)-1),0),IF($T1180=справочники!$J$10,IF(INT(AY$1/IF(OR($T1182=0,$T1182=""),1,$T1182))=AY$1/IF(OR($T1182=0,$T1182=""),1,$T1182),SUMIFS(1178:1178,$1:$1,"&lt;="&amp;AY$1,$1:$1,"&gt;="&amp;AY$1-IF(OR($T1182=0,$T1182=""),1,$T1182)+1),0),AY1178)))</f>
        <v>0</v>
      </c>
      <c r="AZ1184" s="99">
        <f>IF(AZ$8="",0,IF($T1180=справочники!$J$9,IF(SUM($Z1184:AY1184)&lt;SUM($Z1178:AZ1178),SUMIFS(1178:1178,$1:$1,"&gt;="&amp;AZ$1,$1:$1,"&lt;="&amp;AZ$1+IF(OR($T1182=0,$T1182=""),1,$T1182)-1),0),IF($T1180=справочники!$J$10,IF(INT(AZ$1/IF(OR($T1182=0,$T1182=""),1,$T1182))=AZ$1/IF(OR($T1182=0,$T1182=""),1,$T1182),SUMIFS(1178:1178,$1:$1,"&lt;="&amp;AZ$1,$1:$1,"&gt;="&amp;AZ$1-IF(OR($T1182=0,$T1182=""),1,$T1182)+1),0),AZ1178)))</f>
        <v>0</v>
      </c>
      <c r="BA1184" s="99">
        <f>IF(BA$8="",0,IF($T1180=справочники!$J$9,IF(SUM($Z1184:AZ1184)&lt;SUM($Z1178:BA1178),SUMIFS(1178:1178,$1:$1,"&gt;="&amp;BA$1,$1:$1,"&lt;="&amp;BA$1+IF(OR($T1182=0,$T1182=""),1,$T1182)-1),0),IF($T1180=справочники!$J$10,IF(INT(BA$1/IF(OR($T1182=0,$T1182=""),1,$T1182))=BA$1/IF(OR($T1182=0,$T1182=""),1,$T1182),SUMIFS(1178:1178,$1:$1,"&lt;="&amp;BA$1,$1:$1,"&gt;="&amp;BA$1-IF(OR($T1182=0,$T1182=""),1,$T1182)+1),0),BA1178)))</f>
        <v>0</v>
      </c>
      <c r="BB1184" s="99">
        <f>IF(BB$8="",0,IF($T1180=справочники!$J$9,IF(SUM($Z1184:BA1184)&lt;SUM($Z1178:BB1178),SUMIFS(1178:1178,$1:$1,"&gt;="&amp;BB$1,$1:$1,"&lt;="&amp;BB$1+IF(OR($T1182=0,$T1182=""),1,$T1182)-1),0),IF($T1180=справочники!$J$10,IF(INT(BB$1/IF(OR($T1182=0,$T1182=""),1,$T1182))=BB$1/IF(OR($T1182=0,$T1182=""),1,$T1182),SUMIFS(1178:1178,$1:$1,"&lt;="&amp;BB$1,$1:$1,"&gt;="&amp;BB$1-IF(OR($T1182=0,$T1182=""),1,$T1182)+1),0),BB1178)))</f>
        <v>0</v>
      </c>
      <c r="BC1184" s="99">
        <f>IF(BC$8="",0,IF($T1180=справочники!$J$9,IF(SUM($Z1184:BB1184)&lt;SUM($Z1178:BC1178),SUMIFS(1178:1178,$1:$1,"&gt;="&amp;BC$1,$1:$1,"&lt;="&amp;BC$1+IF(OR($T1182=0,$T1182=""),1,$T1182)-1),0),IF($T1180=справочники!$J$10,IF(INT(BC$1/IF(OR($T1182=0,$T1182=""),1,$T1182))=BC$1/IF(OR($T1182=0,$T1182=""),1,$T1182),SUMIFS(1178:1178,$1:$1,"&lt;="&amp;BC$1,$1:$1,"&gt;="&amp;BC$1-IF(OR($T1182=0,$T1182=""),1,$T1182)+1),0),BC1178)))</f>
        <v>0</v>
      </c>
      <c r="BD1184" s="99">
        <f>IF(BD$8="",0,IF($T1180=справочники!$J$9,IF(SUM($Z1184:BC1184)&lt;SUM($Z1178:BD1178),SUMIFS(1178:1178,$1:$1,"&gt;="&amp;BD$1,$1:$1,"&lt;="&amp;BD$1+IF(OR($T1182=0,$T1182=""),1,$T1182)-1),0),IF($T1180=справочники!$J$10,IF(INT(BD$1/IF(OR($T1182=0,$T1182=""),1,$T1182))=BD$1/IF(OR($T1182=0,$T1182=""),1,$T1182),SUMIFS(1178:1178,$1:$1,"&lt;="&amp;BD$1,$1:$1,"&gt;="&amp;BD$1-IF(OR($T1182=0,$T1182=""),1,$T1182)+1),0),BD1178)))</f>
        <v>0</v>
      </c>
      <c r="BE1184" s="99">
        <f>IF(BE$8="",0,IF($T1180=справочники!$J$9,IF(SUM($Z1184:BD1184)&lt;SUM($Z1178:BE1178),SUMIFS(1178:1178,$1:$1,"&gt;="&amp;BE$1,$1:$1,"&lt;="&amp;BE$1+IF(OR($T1182=0,$T1182=""),1,$T1182)-1),0),IF($T1180=справочники!$J$10,IF(INT(BE$1/IF(OR($T1182=0,$T1182=""),1,$T1182))=BE$1/IF(OR($T1182=0,$T1182=""),1,$T1182),SUMIFS(1178:1178,$1:$1,"&lt;="&amp;BE$1,$1:$1,"&gt;="&amp;BE$1-IF(OR($T1182=0,$T1182=""),1,$T1182)+1),0),BE1178)))</f>
        <v>0</v>
      </c>
      <c r="BF1184" s="99">
        <f>IF(BF$8="",0,IF($T1180=справочники!$J$9,IF(SUM($Z1184:BE1184)&lt;SUM($Z1178:BF1178),SUMIFS(1178:1178,$1:$1,"&gt;="&amp;BF$1,$1:$1,"&lt;="&amp;BF$1+IF(OR($T1182=0,$T1182=""),1,$T1182)-1),0),IF($T1180=справочники!$J$10,IF(INT(BF$1/IF(OR($T1182=0,$T1182=""),1,$T1182))=BF$1/IF(OR($T1182=0,$T1182=""),1,$T1182),SUMIFS(1178:1178,$1:$1,"&lt;="&amp;BF$1,$1:$1,"&gt;="&amp;BF$1-IF(OR($T1182=0,$T1182=""),1,$T1182)+1),0),BF1178)))</f>
        <v>0</v>
      </c>
      <c r="BG1184" s="99">
        <f>IF(BG$8="",0,IF($T1180=справочники!$J$9,IF(SUM($Z1184:BF1184)&lt;SUM($Z1178:BG1178),SUMIFS(1178:1178,$1:$1,"&gt;="&amp;BG$1,$1:$1,"&lt;="&amp;BG$1+IF(OR($T1182=0,$T1182=""),1,$T1182)-1),0),IF($T1180=справочники!$J$10,IF(INT(BG$1/IF(OR($T1182=0,$T1182=""),1,$T1182))=BG$1/IF(OR($T1182=0,$T1182=""),1,$T1182),SUMIFS(1178:1178,$1:$1,"&lt;="&amp;BG$1,$1:$1,"&gt;="&amp;BG$1-IF(OR($T1182=0,$T1182=""),1,$T1182)+1),0),BG1178)))</f>
        <v>0</v>
      </c>
      <c r="BH1184" s="99">
        <f>IF(BH$8="",0,IF($T1180=справочники!$J$9,IF(SUM($Z1184:BG1184)&lt;SUM($Z1178:BH1178),SUMIFS(1178:1178,$1:$1,"&gt;="&amp;BH$1,$1:$1,"&lt;="&amp;BH$1+IF(OR($T1182=0,$T1182=""),1,$T1182)-1),0),IF($T1180=справочники!$J$10,IF(INT(BH$1/IF(OR($T1182=0,$T1182=""),1,$T1182))=BH$1/IF(OR($T1182=0,$T1182=""),1,$T1182),SUMIFS(1178:1178,$1:$1,"&lt;="&amp;BH$1,$1:$1,"&gt;="&amp;BH$1-IF(OR($T1182=0,$T1182=""),1,$T1182)+1),0),BH1178)))</f>
        <v>0</v>
      </c>
      <c r="BI1184" s="99">
        <f>IF(BI$8="",0,IF($T1180=справочники!$J$9,IF(SUM($Z1184:BH1184)&lt;SUM($Z1178:BI1178),SUMIFS(1178:1178,$1:$1,"&gt;="&amp;BI$1,$1:$1,"&lt;="&amp;BI$1+IF(OR($T1182=0,$T1182=""),1,$T1182)-1),0),IF($T1180=справочники!$J$10,IF(INT(BI$1/IF(OR($T1182=0,$T1182=""),1,$T1182))=BI$1/IF(OR($T1182=0,$T1182=""),1,$T1182),SUMIFS(1178:1178,$1:$1,"&lt;="&amp;BI$1,$1:$1,"&gt;="&amp;BI$1-IF(OR($T1182=0,$T1182=""),1,$T1182)+1),0),BI1178)))</f>
        <v>0</v>
      </c>
      <c r="BJ1184" s="99">
        <f>IF(BJ$8="",0,IF($T1180=справочники!$J$9,IF(SUM($Z1184:BI1184)&lt;SUM($Z1178:BJ1178),SUMIFS(1178:1178,$1:$1,"&gt;="&amp;BJ$1,$1:$1,"&lt;="&amp;BJ$1+IF(OR($T1182=0,$T1182=""),1,$T1182)-1),0),IF($T1180=справочники!$J$10,IF(INT(BJ$1/IF(OR($T1182=0,$T1182=""),1,$T1182))=BJ$1/IF(OR($T1182=0,$T1182=""),1,$T1182),SUMIFS(1178:1178,$1:$1,"&lt;="&amp;BJ$1,$1:$1,"&gt;="&amp;BJ$1-IF(OR($T1182=0,$T1182=""),1,$T1182)+1),0),BJ1178)))</f>
        <v>0</v>
      </c>
      <c r="BK1184" s="99">
        <f>IF(BK$8="",0,IF($T1180=справочники!$J$9,IF(SUM($Z1184:BJ1184)&lt;SUM($Z1178:BK1178),SUMIFS(1178:1178,$1:$1,"&gt;="&amp;BK$1,$1:$1,"&lt;="&amp;BK$1+IF(OR($T1182=0,$T1182=""),1,$T1182)-1),0),IF($T1180=справочники!$J$10,IF(INT(BK$1/IF(OR($T1182=0,$T1182=""),1,$T1182))=BK$1/IF(OR($T1182=0,$T1182=""),1,$T1182),SUMIFS(1178:1178,$1:$1,"&lt;="&amp;BK$1,$1:$1,"&gt;="&amp;BK$1-IF(OR($T1182=0,$T1182=""),1,$T1182)+1),0),BK1178)))</f>
        <v>0</v>
      </c>
      <c r="BL1184" s="99">
        <f>IF(BL$8="",0,IF($T1180=справочники!$J$9,IF(SUM($Z1184:BK1184)&lt;SUM($Z1178:BL1178),SUMIFS(1178:1178,$1:$1,"&gt;="&amp;BL$1,$1:$1,"&lt;="&amp;BL$1+IF(OR($T1182=0,$T1182=""),1,$T1182)-1),0),IF($T1180=справочники!$J$10,IF(INT(BL$1/IF(OR($T1182=0,$T1182=""),1,$T1182))=BL$1/IF(OR($T1182=0,$T1182=""),1,$T1182),SUMIFS(1178:1178,$1:$1,"&lt;="&amp;BL$1,$1:$1,"&gt;="&amp;BL$1-IF(OR($T1182=0,$T1182=""),1,$T1182)+1),0),BL1178)))</f>
        <v>0</v>
      </c>
      <c r="BM1184" s="99">
        <f>IF(BM$8="",0,IF($T1180=справочники!$J$9,IF(SUM($Z1184:BL1184)&lt;SUM($Z1178:BM1178),SUMIFS(1178:1178,$1:$1,"&gt;="&amp;BM$1,$1:$1,"&lt;="&amp;BM$1+IF(OR($T1182=0,$T1182=""),1,$T1182)-1),0),IF($T1180=справочники!$J$10,IF(INT(BM$1/IF(OR($T1182=0,$T1182=""),1,$T1182))=BM$1/IF(OR($T1182=0,$T1182=""),1,$T1182),SUMIFS(1178:1178,$1:$1,"&lt;="&amp;BM$1,$1:$1,"&gt;="&amp;BM$1-IF(OR($T1182=0,$T1182=""),1,$T1182)+1),0),BM1178)))</f>
        <v>0</v>
      </c>
      <c r="BN1184" s="99">
        <f>IF(BN$8="",0,IF($T1180=справочники!$J$9,IF(SUM($Z1184:BM1184)&lt;SUM($Z1178:BN1178),SUMIFS(1178:1178,$1:$1,"&gt;="&amp;BN$1,$1:$1,"&lt;="&amp;BN$1+IF(OR($T1182=0,$T1182=""),1,$T1182)-1),0),IF($T1180=справочники!$J$10,IF(INT(BN$1/IF(OR($T1182=0,$T1182=""),1,$T1182))=BN$1/IF(OR($T1182=0,$T1182=""),1,$T1182),SUMIFS(1178:1178,$1:$1,"&lt;="&amp;BN$1,$1:$1,"&gt;="&amp;BN$1-IF(OR($T1182=0,$T1182=""),1,$T1182)+1),0),BN1178)))</f>
        <v>0</v>
      </c>
      <c r="BO1184" s="99">
        <f>IF(BO$8="",0,IF($T1180=справочники!$J$9,IF(SUM($Z1184:BN1184)&lt;SUM($Z1178:BO1178),SUMIFS(1178:1178,$1:$1,"&gt;="&amp;BO$1,$1:$1,"&lt;="&amp;BO$1+IF(OR($T1182=0,$T1182=""),1,$T1182)-1),0),IF($T1180=справочники!$J$10,IF(INT(BO$1/IF(OR($T1182=0,$T1182=""),1,$T1182))=BO$1/IF(OR($T1182=0,$T1182=""),1,$T1182),SUMIFS(1178:1178,$1:$1,"&lt;="&amp;BO$1,$1:$1,"&gt;="&amp;BO$1-IF(OR($T1182=0,$T1182=""),1,$T1182)+1),0),BO1178)))</f>
        <v>0</v>
      </c>
      <c r="BP1184" s="99">
        <f>IF(BP$8="",0,IF($T1180=справочники!$J$9,IF(SUM($Z1184:BO1184)&lt;SUM($Z1178:BP1178),SUMIFS(1178:1178,$1:$1,"&gt;="&amp;BP$1,$1:$1,"&lt;="&amp;BP$1+IF(OR($T1182=0,$T1182=""),1,$T1182)-1),0),IF($T1180=справочники!$J$10,IF(INT(BP$1/IF(OR($T1182=0,$T1182=""),1,$T1182))=BP$1/IF(OR($T1182=0,$T1182=""),1,$T1182),SUMIFS(1178:1178,$1:$1,"&lt;="&amp;BP$1,$1:$1,"&gt;="&amp;BP$1-IF(OR($T1182=0,$T1182=""),1,$T1182)+1),0),BP1178)))</f>
        <v>0</v>
      </c>
      <c r="BQ1184" s="99">
        <f>IF(BQ$8="",0,IF($T1180=справочники!$J$9,IF(SUM($Z1184:BP1184)&lt;SUM($Z1178:BQ1178),SUMIFS(1178:1178,$1:$1,"&gt;="&amp;BQ$1,$1:$1,"&lt;="&amp;BQ$1+IF(OR($T1182=0,$T1182=""),1,$T1182)-1),0),IF($T1180=справочники!$J$10,IF(INT(BQ$1/IF(OR($T1182=0,$T1182=""),1,$T1182))=BQ$1/IF(OR($T1182=0,$T1182=""),1,$T1182),SUMIFS(1178:1178,$1:$1,"&lt;="&amp;BQ$1,$1:$1,"&gt;="&amp;BQ$1-IF(OR($T1182=0,$T1182=""),1,$T1182)+1),0),BQ1178)))</f>
        <v>0</v>
      </c>
      <c r="BR1184" s="99">
        <f>IF(BR$8="",0,IF($T1180=справочники!$J$9,IF(SUM($Z1184:BQ1184)&lt;SUM($Z1178:BR1178),SUMIFS(1178:1178,$1:$1,"&gt;="&amp;BR$1,$1:$1,"&lt;="&amp;BR$1+IF(OR($T1182=0,$T1182=""),1,$T1182)-1),0),IF($T1180=справочники!$J$10,IF(INT(BR$1/IF(OR($T1182=0,$T1182=""),1,$T1182))=BR$1/IF(OR($T1182=0,$T1182=""),1,$T1182),SUMIFS(1178:1178,$1:$1,"&lt;="&amp;BR$1,$1:$1,"&gt;="&amp;BR$1-IF(OR($T1182=0,$T1182=""),1,$T1182)+1),0),BR1178)))</f>
        <v>0</v>
      </c>
      <c r="BS1184" s="99">
        <f>IF(BS$8="",0,IF($T1180=справочники!$J$9,IF(SUM($Z1184:BR1184)&lt;SUM($Z1178:BS1178),SUMIFS(1178:1178,$1:$1,"&gt;="&amp;BS$1,$1:$1,"&lt;="&amp;BS$1+IF(OR($T1182=0,$T1182=""),1,$T1182)-1),0),IF($T1180=справочники!$J$10,IF(INT(BS$1/IF(OR($T1182=0,$T1182=""),1,$T1182))=BS$1/IF(OR($T1182=0,$T1182=""),1,$T1182),SUMIFS(1178:1178,$1:$1,"&lt;="&amp;BS$1,$1:$1,"&gt;="&amp;BS$1-IF(OR($T1182=0,$T1182=""),1,$T1182)+1),0),BS1178)))</f>
        <v>0</v>
      </c>
      <c r="BT1184" s="99">
        <f>IF(BT$8="",0,IF($T1180=справочники!$J$9,IF(SUM($Z1184:BS1184)&lt;SUM($Z1178:BT1178),SUMIFS(1178:1178,$1:$1,"&gt;="&amp;BT$1,$1:$1,"&lt;="&amp;BT$1+IF(OR($T1182=0,$T1182=""),1,$T1182)-1),0),IF($T1180=справочники!$J$10,IF(INT(BT$1/IF(OR($T1182=0,$T1182=""),1,$T1182))=BT$1/IF(OR($T1182=0,$T1182=""),1,$T1182),SUMIFS(1178:1178,$1:$1,"&lt;="&amp;BT$1,$1:$1,"&gt;="&amp;BT$1-IF(OR($T1182=0,$T1182=""),1,$T1182)+1),0),BT1178)))</f>
        <v>0</v>
      </c>
      <c r="BU1184" s="99">
        <f>IF(BU$8="",0,IF($T1180=справочники!$J$9,IF(SUM($Z1184:BT1184)&lt;SUM($Z1178:BU1178),SUMIFS(1178:1178,$1:$1,"&gt;="&amp;BU$1,$1:$1,"&lt;="&amp;BU$1+IF(OR($T1182=0,$T1182=""),1,$T1182)-1),0),IF($T1180=справочники!$J$10,IF(INT(BU$1/IF(OR($T1182=0,$T1182=""),1,$T1182))=BU$1/IF(OR($T1182=0,$T1182=""),1,$T1182),SUMIFS(1178:1178,$1:$1,"&lt;="&amp;BU$1,$1:$1,"&gt;="&amp;BU$1-IF(OR($T1182=0,$T1182=""),1,$T1182)+1),0),BU1178)))</f>
        <v>0</v>
      </c>
      <c r="BV1184" s="99">
        <f>IF(BV$8="",0,IF($T1180=справочники!$J$9,IF(SUM($Z1184:BU1184)&lt;SUM($Z1178:BV1178),SUMIFS(1178:1178,$1:$1,"&gt;="&amp;BV$1,$1:$1,"&lt;="&amp;BV$1+IF(OR($T1182=0,$T1182=""),1,$T1182)-1),0),IF($T1180=справочники!$J$10,IF(INT(BV$1/IF(OR($T1182=0,$T1182=""),1,$T1182))=BV$1/IF(OR($T1182=0,$T1182=""),1,$T1182),SUMIFS(1178:1178,$1:$1,"&lt;="&amp;BV$1,$1:$1,"&gt;="&amp;BV$1-IF(OR($T1182=0,$T1182=""),1,$T1182)+1),0),BV1178)))</f>
        <v>0</v>
      </c>
      <c r="BW1184" s="99">
        <f>IF(BW$8="",0,IF($T1180=справочники!$J$9,IF(SUM($Z1184:BV1184)&lt;SUM($Z1178:BW1178),SUMIFS(1178:1178,$1:$1,"&gt;="&amp;BW$1,$1:$1,"&lt;="&amp;BW$1+IF(OR($T1182=0,$T1182=""),1,$T1182)-1),0),IF($T1180=справочники!$J$10,IF(INT(BW$1/IF(OR($T1182=0,$T1182=""),1,$T1182))=BW$1/IF(OR($T1182=0,$T1182=""),1,$T1182),SUMIFS(1178:1178,$1:$1,"&lt;="&amp;BW$1,$1:$1,"&gt;="&amp;BW$1-IF(OR($T1182=0,$T1182=""),1,$T1182)+1),0),BW1178)))</f>
        <v>0</v>
      </c>
      <c r="BX1184" s="99">
        <f>IF(BX$8="",0,IF($T1180=справочники!$J$9,IF(SUM($Z1184:BW1184)&lt;SUM($Z1178:BX1178),SUMIFS(1178:1178,$1:$1,"&gt;="&amp;BX$1,$1:$1,"&lt;="&amp;BX$1+IF(OR($T1182=0,$T1182=""),1,$T1182)-1),0),IF($T1180=справочники!$J$10,IF(INT(BX$1/IF(OR($T1182=0,$T1182=""),1,$T1182))=BX$1/IF(OR($T1182=0,$T1182=""),1,$T1182),SUMIFS(1178:1178,$1:$1,"&lt;="&amp;BX$1,$1:$1,"&gt;="&amp;BX$1-IF(OR($T1182=0,$T1182=""),1,$T1182)+1),0),BX1178)))</f>
        <v>0</v>
      </c>
      <c r="BY1184" s="99">
        <f>IF(BY$8="",0,IF($T1180=справочники!$J$9,IF(SUM($Z1184:BX1184)&lt;SUM($Z1178:BY1178),SUMIFS(1178:1178,$1:$1,"&gt;="&amp;BY$1,$1:$1,"&lt;="&amp;BY$1+IF(OR($T1182=0,$T1182=""),1,$T1182)-1),0),IF($T1180=справочники!$J$10,IF(INT(BY$1/IF(OR($T1182=0,$T1182=""),1,$T1182))=BY$1/IF(OR($T1182=0,$T1182=""),1,$T1182),SUMIFS(1178:1178,$1:$1,"&lt;="&amp;BY$1,$1:$1,"&gt;="&amp;BY$1-IF(OR($T1182=0,$T1182=""),1,$T1182)+1),0),BY1178)))</f>
        <v>0</v>
      </c>
      <c r="BZ1184" s="99">
        <f>IF(BZ$8="",0,IF($T1180=справочники!$J$9,IF(SUM($Z1184:BY1184)&lt;SUM($Z1178:BZ1178),SUMIFS(1178:1178,$1:$1,"&gt;="&amp;BZ$1,$1:$1,"&lt;="&amp;BZ$1+IF(OR($T1182=0,$T1182=""),1,$T1182)-1),0),IF($T1180=справочники!$J$10,IF(INT(BZ$1/IF(OR($T1182=0,$T1182=""),1,$T1182))=BZ$1/IF(OR($T1182=0,$T1182=""),1,$T1182),SUMIFS(1178:1178,$1:$1,"&lt;="&amp;BZ$1,$1:$1,"&gt;="&amp;BZ$1-IF(OR($T1182=0,$T1182=""),1,$T1182)+1),0),BZ1178)))</f>
        <v>0</v>
      </c>
      <c r="CA1184" s="99">
        <f>IF(CA$8="",0,IF($T1180=справочники!$J$9,IF(SUM($Z1184:BZ1184)&lt;SUM($Z1178:CA1178),SUMIFS(1178:1178,$1:$1,"&gt;="&amp;CA$1,$1:$1,"&lt;="&amp;CA$1+IF(OR($T1182=0,$T1182=""),1,$T1182)-1),0),IF($T1180=справочники!$J$10,IF(INT(CA$1/IF(OR($T1182=0,$T1182=""),1,$T1182))=CA$1/IF(OR($T1182=0,$T1182=""),1,$T1182),SUMIFS(1178:1178,$1:$1,"&lt;="&amp;CA$1,$1:$1,"&gt;="&amp;CA$1-IF(OR($T1182=0,$T1182=""),1,$T1182)+1),0),CA1178)))</f>
        <v>0</v>
      </c>
      <c r="CB1184" s="99">
        <f>IF(CB$8="",0,IF($T1180=справочники!$J$9,IF(SUM($Z1184:CA1184)&lt;SUM($Z1178:CB1178),SUMIFS(1178:1178,$1:$1,"&gt;="&amp;CB$1,$1:$1,"&lt;="&amp;CB$1+IF(OR($T1182=0,$T1182=""),1,$T1182)-1),0),IF($T1180=справочники!$J$10,IF(INT(CB$1/IF(OR($T1182=0,$T1182=""),1,$T1182))=CB$1/IF(OR($T1182=0,$T1182=""),1,$T1182),SUMIFS(1178:1178,$1:$1,"&lt;="&amp;CB$1,$1:$1,"&gt;="&amp;CB$1-IF(OR($T1182=0,$T1182=""),1,$T1182)+1),0),CB1178)))</f>
        <v>0</v>
      </c>
      <c r="CC1184" s="99">
        <f>IF(CC$8="",0,IF($T1180=справочники!$J$9,IF(SUM($Z1184:CB1184)&lt;SUM($Z1178:CC1178),SUMIFS(1178:1178,$1:$1,"&gt;="&amp;CC$1,$1:$1,"&lt;="&amp;CC$1+IF(OR($T1182=0,$T1182=""),1,$T1182)-1),0),IF($T1180=справочники!$J$10,IF(INT(CC$1/IF(OR($T1182=0,$T1182=""),1,$T1182))=CC$1/IF(OR($T1182=0,$T1182=""),1,$T1182),SUMIFS(1178:1178,$1:$1,"&lt;="&amp;CC$1,$1:$1,"&gt;="&amp;CC$1-IF(OR($T1182=0,$T1182=""),1,$T1182)+1),0),CC1178)))</f>
        <v>0</v>
      </c>
      <c r="CD1184" s="99">
        <f>IF(CD$8="",0,IF($T1180=справочники!$J$9,IF(SUM($Z1184:CC1184)&lt;SUM($Z1178:CD1178),SUMIFS(1178:1178,$1:$1,"&gt;="&amp;CD$1,$1:$1,"&lt;="&amp;CD$1+IF(OR($T1182=0,$T1182=""),1,$T1182)-1),0),IF($T1180=справочники!$J$10,IF(INT(CD$1/IF(OR($T1182=0,$T1182=""),1,$T1182))=CD$1/IF(OR($T1182=0,$T1182=""),1,$T1182),SUMIFS(1178:1178,$1:$1,"&lt;="&amp;CD$1,$1:$1,"&gt;="&amp;CD$1-IF(OR($T1182=0,$T1182=""),1,$T1182)+1),0),CD1178)))</f>
        <v>0</v>
      </c>
      <c r="CE1184" s="99">
        <f>IF(CE$8="",0,IF($T1180=справочники!$J$9,IF(SUM($Z1184:CD1184)&lt;SUM($Z1178:CE1178),SUMIFS(1178:1178,$1:$1,"&gt;="&amp;CE$1,$1:$1,"&lt;="&amp;CE$1+IF(OR($T1182=0,$T1182=""),1,$T1182)-1),0),IF($T1180=справочники!$J$10,IF(INT(CE$1/IF(OR($T1182=0,$T1182=""),1,$T1182))=CE$1/IF(OR($T1182=0,$T1182=""),1,$T1182),SUMIFS(1178:1178,$1:$1,"&lt;="&amp;CE$1,$1:$1,"&gt;="&amp;CE$1-IF(OR($T1182=0,$T1182=""),1,$T1182)+1),0),CE1178)))</f>
        <v>0</v>
      </c>
      <c r="CF1184" s="99">
        <f>IF(CF$8="",0,IF($T1180=справочники!$J$9,IF(SUM($Z1184:CE1184)&lt;SUM($Z1178:CF1178),SUMIFS(1178:1178,$1:$1,"&gt;="&amp;CF$1,$1:$1,"&lt;="&amp;CF$1+IF(OR($T1182=0,$T1182=""),1,$T1182)-1),0),IF($T1180=справочники!$J$10,IF(INT(CF$1/IF(OR($T1182=0,$T1182=""),1,$T1182))=CF$1/IF(OR($T1182=0,$T1182=""),1,$T1182),SUMIFS(1178:1178,$1:$1,"&lt;="&amp;CF$1,$1:$1,"&gt;="&amp;CF$1-IF(OR($T1182=0,$T1182=""),1,$T1182)+1),0),CF1178)))</f>
        <v>0</v>
      </c>
      <c r="CG1184" s="99">
        <f>IF(CG$8="",0,IF($T1180=справочники!$J$9,IF(SUM($Z1184:CF1184)&lt;SUM($Z1178:CG1178),SUMIFS(1178:1178,$1:$1,"&gt;="&amp;CG$1,$1:$1,"&lt;="&amp;CG$1+IF(OR($T1182=0,$T1182=""),1,$T1182)-1),0),IF($T1180=справочники!$J$10,IF(INT(CG$1/IF(OR($T1182=0,$T1182=""),1,$T1182))=CG$1/IF(OR($T1182=0,$T1182=""),1,$T1182),SUMIFS(1178:1178,$1:$1,"&lt;="&amp;CG$1,$1:$1,"&gt;="&amp;CG$1-IF(OR($T1182=0,$T1182=""),1,$T1182)+1),0),CG1178)))</f>
        <v>0</v>
      </c>
      <c r="CH1184" s="99">
        <f>IF(CH$8="",0,IF($T1180=справочники!$J$9,IF(SUM($Z1184:CG1184)&lt;SUM($Z1178:CH1178),SUMIFS(1178:1178,$1:$1,"&gt;="&amp;CH$1,$1:$1,"&lt;="&amp;CH$1+IF(OR($T1182=0,$T1182=""),1,$T1182)-1),0),IF($T1180=справочники!$J$10,IF(INT(CH$1/IF(OR($T1182=0,$T1182=""),1,$T1182))=CH$1/IF(OR($T1182=0,$T1182=""),1,$T1182),SUMIFS(1178:1178,$1:$1,"&lt;="&amp;CH$1,$1:$1,"&gt;="&amp;CH$1-IF(OR($T1182=0,$T1182=""),1,$T1182)+1),0),CH1178)))</f>
        <v>0</v>
      </c>
      <c r="CI1184" s="99">
        <f>IF(CI$8="",0,IF($T1180=справочники!$J$9,IF(SUM($Z1184:CH1184)&lt;SUM($Z1178:CI1178),SUMIFS(1178:1178,$1:$1,"&gt;="&amp;CI$1,$1:$1,"&lt;="&amp;CI$1+IF(OR($T1182=0,$T1182=""),1,$T1182)-1),0),IF($T1180=справочники!$J$10,IF(INT(CI$1/IF(OR($T1182=0,$T1182=""),1,$T1182))=CI$1/IF(OR($T1182=0,$T1182=""),1,$T1182),SUMIFS(1178:1178,$1:$1,"&lt;="&amp;CI$1,$1:$1,"&gt;="&amp;CI$1-IF(OR($T1182=0,$T1182=""),1,$T1182)+1),0),CI1178)))</f>
        <v>0</v>
      </c>
      <c r="CJ1184" s="99">
        <f>IF(CJ$8="",0,IF($T1180=справочники!$J$9,IF(SUM($Z1184:CI1184)&lt;SUM($Z1178:CJ1178),SUMIFS(1178:1178,$1:$1,"&gt;="&amp;CJ$1,$1:$1,"&lt;="&amp;CJ$1+IF(OR($T1182=0,$T1182=""),1,$T1182)-1),0),IF($T1180=справочники!$J$10,IF(INT(CJ$1/IF(OR($T1182=0,$T1182=""),1,$T1182))=CJ$1/IF(OR($T1182=0,$T1182=""),1,$T1182),SUMIFS(1178:1178,$1:$1,"&lt;="&amp;CJ$1,$1:$1,"&gt;="&amp;CJ$1-IF(OR($T1182=0,$T1182=""),1,$T1182)+1),0),CJ1178)))</f>
        <v>0</v>
      </c>
      <c r="CK1184" s="99">
        <f>IF(CK$8="",0,IF($T1180=справочники!$J$9,IF(SUM($Z1184:CJ1184)&lt;SUM($Z1178:CK1178),SUMIFS(1178:1178,$1:$1,"&gt;="&amp;CK$1,$1:$1,"&lt;="&amp;CK$1+IF(OR($T1182=0,$T1182=""),1,$T1182)-1),0),IF($T1180=справочники!$J$10,IF(INT(CK$1/IF(OR($T1182=0,$T1182=""),1,$T1182))=CK$1/IF(OR($T1182=0,$T1182=""),1,$T1182),SUMIFS(1178:1178,$1:$1,"&lt;="&amp;CK$1,$1:$1,"&gt;="&amp;CK$1-IF(OR($T1182=0,$T1182=""),1,$T1182)+1),0),CK1178)))</f>
        <v>0</v>
      </c>
      <c r="CL1184" s="99">
        <f>IF(CL$8="",0,IF($T1180=справочники!$J$9,IF(SUM($Z1184:CK1184)&lt;SUM($Z1178:CL1178),SUMIFS(1178:1178,$1:$1,"&gt;="&amp;CL$1,$1:$1,"&lt;="&amp;CL$1+IF(OR($T1182=0,$T1182=""),1,$T1182)-1),0),IF($T1180=справочники!$J$10,IF(INT(CL$1/IF(OR($T1182=0,$T1182=""),1,$T1182))=CL$1/IF(OR($T1182=0,$T1182=""),1,$T1182),SUMIFS(1178:1178,$1:$1,"&lt;="&amp;CL$1,$1:$1,"&gt;="&amp;CL$1-IF(OR($T1182=0,$T1182=""),1,$T1182)+1),0),CL1178)))</f>
        <v>0</v>
      </c>
      <c r="CM1184" s="99">
        <f>IF(CM$8="",0,IF($T1180=справочники!$J$9,IF(SUM($Z1184:CL1184)&lt;SUM($Z1178:CM1178),SUMIFS(1178:1178,$1:$1,"&gt;="&amp;CM$1,$1:$1,"&lt;="&amp;CM$1+IF(OR($T1182=0,$T1182=""),1,$T1182)-1),0),IF($T1180=справочники!$J$10,IF(INT(CM$1/IF(OR($T1182=0,$T1182=""),1,$T1182))=CM$1/IF(OR($T1182=0,$T1182=""),1,$T1182),SUMIFS(1178:1178,$1:$1,"&lt;="&amp;CM$1,$1:$1,"&gt;="&amp;CM$1-IF(OR($T1182=0,$T1182=""),1,$T1182)+1),0),CM1178)))</f>
        <v>0</v>
      </c>
      <c r="CN1184" s="99">
        <f>IF(CN$8="",0,IF($T1180=справочники!$J$9,IF(SUM($Z1184:CM1184)&lt;SUM($Z1178:CN1178),SUMIFS(1178:1178,$1:$1,"&gt;="&amp;CN$1,$1:$1,"&lt;="&amp;CN$1+IF(OR($T1182=0,$T1182=""),1,$T1182)-1),0),IF($T1180=справочники!$J$10,IF(INT(CN$1/IF(OR($T1182=0,$T1182=""),1,$T1182))=CN$1/IF(OR($T1182=0,$T1182=""),1,$T1182),SUMIFS(1178:1178,$1:$1,"&lt;="&amp;CN$1,$1:$1,"&gt;="&amp;CN$1-IF(OR($T1182=0,$T1182=""),1,$T1182)+1),0),CN1178)))</f>
        <v>0</v>
      </c>
      <c r="CO1184" s="99">
        <f>IF(CO$8="",0,IF($T1180=справочники!$J$9,IF(SUM($Z1184:CN1184)&lt;SUM($Z1178:CO1178),SUMIFS(1178:1178,$1:$1,"&gt;="&amp;CO$1,$1:$1,"&lt;="&amp;CO$1+IF(OR($T1182=0,$T1182=""),1,$T1182)-1),0),IF($T1180=справочники!$J$10,IF(INT(CO$1/IF(OR($T1182=0,$T1182=""),1,$T1182))=CO$1/IF(OR($T1182=0,$T1182=""),1,$T1182),SUMIFS(1178:1178,$1:$1,"&lt;="&amp;CO$1,$1:$1,"&gt;="&amp;CO$1-IF(OR($T1182=0,$T1182=""),1,$T1182)+1),0),CO1178)))</f>
        <v>0</v>
      </c>
      <c r="CP1184" s="99">
        <f>IF(CP$8="",0,IF($T1180=справочники!$J$9,IF(SUM($Z1184:CO1184)&lt;SUM($Z1178:CP1178),SUMIFS(1178:1178,$1:$1,"&gt;="&amp;CP$1,$1:$1,"&lt;="&amp;CP$1+IF(OR($T1182=0,$T1182=""),1,$T1182)-1),0),IF($T1180=справочники!$J$10,IF(INT(CP$1/IF(OR($T1182=0,$T1182=""),1,$T1182))=CP$1/IF(OR($T1182=0,$T1182=""),1,$T1182),SUMIFS(1178:1178,$1:$1,"&lt;="&amp;CP$1,$1:$1,"&gt;="&amp;CP$1-IF(OR($T1182=0,$T1182=""),1,$T1182)+1),0),CP1178)))</f>
        <v>0</v>
      </c>
      <c r="CQ1184" s="99">
        <f>IF(CQ$8="",0,IF($T1180=справочники!$J$9,IF(SUM($Z1184:CP1184)&lt;SUM($Z1178:CQ1178),SUMIFS(1178:1178,$1:$1,"&gt;="&amp;CQ$1,$1:$1,"&lt;="&amp;CQ$1+IF(OR($T1182=0,$T1182=""),1,$T1182)-1),0),IF($T1180=справочники!$J$10,IF(INT(CQ$1/IF(OR($T1182=0,$T1182=""),1,$T1182))=CQ$1/IF(OR($T1182=0,$T1182=""),1,$T1182),SUMIFS(1178:1178,$1:$1,"&lt;="&amp;CQ$1,$1:$1,"&gt;="&amp;CQ$1-IF(OR($T1182=0,$T1182=""),1,$T1182)+1),0),CQ1178)))</f>
        <v>0</v>
      </c>
      <c r="CR1184" s="99">
        <f>IF(CR$8="",0,IF($T1180=справочники!$J$9,IF(SUM($Z1184:CQ1184)&lt;SUM($Z1178:CR1178),SUMIFS(1178:1178,$1:$1,"&gt;="&amp;CR$1,$1:$1,"&lt;="&amp;CR$1+IF(OR($T1182=0,$T1182=""),1,$T1182)-1),0),IF($T1180=справочники!$J$10,IF(INT(CR$1/IF(OR($T1182=0,$T1182=""),1,$T1182))=CR$1/IF(OR($T1182=0,$T1182=""),1,$T1182),SUMIFS(1178:1178,$1:$1,"&lt;="&amp;CR$1,$1:$1,"&gt;="&amp;CR$1-IF(OR($T1182=0,$T1182=""),1,$T1182)+1),0),CR1178)))</f>
        <v>0</v>
      </c>
      <c r="CS1184" s="99">
        <f>IF(CS$8="",0,IF($T1180=справочники!$J$9,IF(SUM($Z1184:CR1184)&lt;SUM($Z1178:CS1178),SUMIFS(1178:1178,$1:$1,"&gt;="&amp;CS$1,$1:$1,"&lt;="&amp;CS$1+IF(OR($T1182=0,$T1182=""),1,$T1182)-1),0),IF($T1180=справочники!$J$10,IF(INT(CS$1/IF(OR($T1182=0,$T1182=""),1,$T1182))=CS$1/IF(OR($T1182=0,$T1182=""),1,$T1182),SUMIFS(1178:1178,$1:$1,"&lt;="&amp;CS$1,$1:$1,"&gt;="&amp;CS$1-IF(OR($T1182=0,$T1182=""),1,$T1182)+1),0),CS1178)))</f>
        <v>0</v>
      </c>
      <c r="CT1184" s="99">
        <f>IF(CT$8="",0,IF($T1180=справочники!$J$9,IF(SUM($Z1184:CS1184)&lt;SUM($Z1178:CT1178),SUMIFS(1178:1178,$1:$1,"&gt;="&amp;CT$1,$1:$1,"&lt;="&amp;CT$1+IF(OR($T1182=0,$T1182=""),1,$T1182)-1),0),IF($T1180=справочники!$J$10,IF(INT(CT$1/IF(OR($T1182=0,$T1182=""),1,$T1182))=CT$1/IF(OR($T1182=0,$T1182=""),1,$T1182),SUMIFS(1178:1178,$1:$1,"&lt;="&amp;CT$1,$1:$1,"&gt;="&amp;CT$1-IF(OR($T1182=0,$T1182=""),1,$T1182)+1),0),CT1178)))</f>
        <v>0</v>
      </c>
      <c r="CU1184" s="99">
        <f>IF(CU$8="",0,IF($T1180=справочники!$J$9,IF(SUM($Z1184:CT1184)&lt;SUM($Z1178:CU1178),SUMIFS(1178:1178,$1:$1,"&gt;="&amp;CU$1,$1:$1,"&lt;="&amp;CU$1+IF(OR($T1182=0,$T1182=""),1,$T1182)-1),0),IF($T1180=справочники!$J$10,IF(INT(CU$1/IF(OR($T1182=0,$T1182=""),1,$T1182))=CU$1/IF(OR($T1182=0,$T1182=""),1,$T1182),SUMIFS(1178:1178,$1:$1,"&lt;="&amp;CU$1,$1:$1,"&gt;="&amp;CU$1-IF(OR($T1182=0,$T1182=""),1,$T1182)+1),0),CU1178)))</f>
        <v>0</v>
      </c>
      <c r="CV1184" s="99">
        <f>IF(CV$8="",0,IF($T1180=справочники!$J$9,IF(SUM($Z1184:CU1184)&lt;SUM($Z1178:CV1178),SUMIFS(1178:1178,$1:$1,"&gt;="&amp;CV$1,$1:$1,"&lt;="&amp;CV$1+IF(OR($T1182=0,$T1182=""),1,$T1182)-1),0),IF($T1180=справочники!$J$10,IF(INT(CV$1/IF(OR($T1182=0,$T1182=""),1,$T1182))=CV$1/IF(OR($T1182=0,$T1182=""),1,$T1182),SUMIFS(1178:1178,$1:$1,"&lt;="&amp;CV$1,$1:$1,"&gt;="&amp;CV$1-IF(OR($T1182=0,$T1182=""),1,$T1182)+1),0),CV1178)))</f>
        <v>0</v>
      </c>
      <c r="CW1184" s="99">
        <f>IF(CW$8="",0,IF($T1180=справочники!$J$9,IF(SUM($Z1184:CV1184)&lt;SUM($Z1178:CW1178),SUMIFS(1178:1178,$1:$1,"&gt;="&amp;CW$1,$1:$1,"&lt;="&amp;CW$1+IF(OR($T1182=0,$T1182=""),1,$T1182)-1),0),IF($T1180=справочники!$J$10,IF(INT(CW$1/IF(OR($T1182=0,$T1182=""),1,$T1182))=CW$1/IF(OR($T1182=0,$T1182=""),1,$T1182),SUMIFS(1178:1178,$1:$1,"&lt;="&amp;CW$1,$1:$1,"&gt;="&amp;CW$1-IF(OR($T1182=0,$T1182=""),1,$T1182)+1),0),CW1178)))</f>
        <v>0</v>
      </c>
      <c r="CX1184" s="99">
        <f>IF(CX$8="",0,IF($T1180=справочники!$J$9,IF(SUM($Z1184:CW1184)&lt;SUM($Z1178:CX1178),SUMIFS(1178:1178,$1:$1,"&gt;="&amp;CX$1,$1:$1,"&lt;="&amp;CX$1+IF(OR($T1182=0,$T1182=""),1,$T1182)-1),0),IF($T1180=справочники!$J$10,IF(INT(CX$1/IF(OR($T1182=0,$T1182=""),1,$T1182))=CX$1/IF(OR($T1182=0,$T1182=""),1,$T1182),SUMIFS(1178:1178,$1:$1,"&lt;="&amp;CX$1,$1:$1,"&gt;="&amp;CX$1-IF(OR($T1182=0,$T1182=""),1,$T1182)+1),0),CX1178)))</f>
        <v>0</v>
      </c>
      <c r="CY1184" s="99">
        <f>IF(CY$8="",0,IF($T1180=справочники!$J$9,IF(SUM($Z1184:CX1184)&lt;SUM($Z1178:CY1178),SUMIFS(1178:1178,$1:$1,"&gt;="&amp;CY$1,$1:$1,"&lt;="&amp;CY$1+IF(OR($T1182=0,$T1182=""),1,$T1182)-1),0),IF($T1180=справочники!$J$10,IF(INT(CY$1/IF(OR($T1182=0,$T1182=""),1,$T1182))=CY$1/IF(OR($T1182=0,$T1182=""),1,$T1182),SUMIFS(1178:1178,$1:$1,"&lt;="&amp;CY$1,$1:$1,"&gt;="&amp;CY$1-IF(OR($T1182=0,$T1182=""),1,$T1182)+1),0),CY1178)))</f>
        <v>0</v>
      </c>
      <c r="CZ1184" s="99">
        <f>IF(CZ$8="",0,IF($T1180=справочники!$J$9,IF(SUM($Z1184:CY1184)&lt;SUM($Z1178:CZ1178),SUMIFS(1178:1178,$1:$1,"&gt;="&amp;CZ$1,$1:$1,"&lt;="&amp;CZ$1+IF(OR($T1182=0,$T1182=""),1,$T1182)-1),0),IF($T1180=справочники!$J$10,IF(INT(CZ$1/IF(OR($T1182=0,$T1182=""),1,$T1182))=CZ$1/IF(OR($T1182=0,$T1182=""),1,$T1182),SUMIFS(1178:1178,$1:$1,"&lt;="&amp;CZ$1,$1:$1,"&gt;="&amp;CZ$1-IF(OR($T1182=0,$T1182=""),1,$T1182)+1),0),CZ1178)))</f>
        <v>0</v>
      </c>
      <c r="DA1184" s="99">
        <f>IF(DA$8="",0,IF($T1180=справочники!$J$9,IF(SUM($Z1184:CZ1184)&lt;SUM($Z1178:DA1178),SUMIFS(1178:1178,$1:$1,"&gt;="&amp;DA$1,$1:$1,"&lt;="&amp;DA$1+IF(OR($T1182=0,$T1182=""),1,$T1182)-1),0),IF($T1180=справочники!$J$10,IF(INT(DA$1/IF(OR($T1182=0,$T1182=""),1,$T1182))=DA$1/IF(OR($T1182=0,$T1182=""),1,$T1182),SUMIFS(1178:1178,$1:$1,"&lt;="&amp;DA$1,$1:$1,"&gt;="&amp;DA$1-IF(OR($T1182=0,$T1182=""),1,$T1182)+1),0),DA1178)))</f>
        <v>0</v>
      </c>
      <c r="DB1184" s="99">
        <f>IF(DB$8="",0,IF($T1180=справочники!$J$9,IF(SUM($Z1184:DA1184)&lt;SUM($Z1178:DB1178),SUMIFS(1178:1178,$1:$1,"&gt;="&amp;DB$1,$1:$1,"&lt;="&amp;DB$1+IF(OR($T1182=0,$T1182=""),1,$T1182)-1),0),IF($T1180=справочники!$J$10,IF(INT(DB$1/IF(OR($T1182=0,$T1182=""),1,$T1182))=DB$1/IF(OR($T1182=0,$T1182=""),1,$T1182),SUMIFS(1178:1178,$1:$1,"&lt;="&amp;DB$1,$1:$1,"&gt;="&amp;DB$1-IF(OR($T1182=0,$T1182=""),1,$T1182)+1),0),DB1178)))</f>
        <v>0</v>
      </c>
      <c r="DC1184" s="99">
        <f>IF(DC$8="",0,IF($T1180=справочники!$J$9,IF(SUM($Z1184:DB1184)&lt;SUM($Z1178:DC1178),SUMIFS(1178:1178,$1:$1,"&gt;="&amp;DC$1,$1:$1,"&lt;="&amp;DC$1+IF(OR($T1182=0,$T1182=""),1,$T1182)-1),0),IF($T1180=справочники!$J$10,IF(INT(DC$1/IF(OR($T1182=0,$T1182=""),1,$T1182))=DC$1/IF(OR($T1182=0,$T1182=""),1,$T1182),SUMIFS(1178:1178,$1:$1,"&lt;="&amp;DC$1,$1:$1,"&gt;="&amp;DC$1-IF(OR($T1182=0,$T1182=""),1,$T1182)+1),0),DC1178)))</f>
        <v>0</v>
      </c>
      <c r="DD1184" s="99">
        <f>IF(DD$8="",0,IF($T1180=справочники!$J$9,IF(SUM($Z1184:DC1184)&lt;SUM($Z1178:DD1178),SUMIFS(1178:1178,$1:$1,"&gt;="&amp;DD$1,$1:$1,"&lt;="&amp;DD$1+IF(OR($T1182=0,$T1182=""),1,$T1182)-1),0),IF($T1180=справочники!$J$10,IF(INT(DD$1/IF(OR($T1182=0,$T1182=""),1,$T1182))=DD$1/IF(OR($T1182=0,$T1182=""),1,$T1182),SUMIFS(1178:1178,$1:$1,"&lt;="&amp;DD$1,$1:$1,"&gt;="&amp;DD$1-IF(OR($T1182=0,$T1182=""),1,$T1182)+1),0),DD1178)))</f>
        <v>0</v>
      </c>
      <c r="DE1184" s="99">
        <f>IF(DE$8="",0,IF($T1180=справочники!$J$9,IF(SUM($Z1184:DD1184)&lt;SUM($Z1178:DE1178),SUMIFS(1178:1178,$1:$1,"&gt;="&amp;DE$1,$1:$1,"&lt;="&amp;DE$1+IF(OR($T1182=0,$T1182=""),1,$T1182)-1),0),IF($T1180=справочники!$J$10,IF(INT(DE$1/IF(OR($T1182=0,$T1182=""),1,$T1182))=DE$1/IF(OR($T1182=0,$T1182=""),1,$T1182),SUMIFS(1178:1178,$1:$1,"&lt;="&amp;DE$1,$1:$1,"&gt;="&amp;DE$1-IF(OR($T1182=0,$T1182=""),1,$T1182)+1),0),DE1178)))</f>
        <v>0</v>
      </c>
      <c r="DF1184" s="99">
        <f>IF(DF$8="",0,IF($T1180=справочники!$J$9,IF(SUM($Z1184:DE1184)&lt;SUM($Z1178:DF1178),SUMIFS(1178:1178,$1:$1,"&gt;="&amp;DF$1,$1:$1,"&lt;="&amp;DF$1+IF(OR($T1182=0,$T1182=""),1,$T1182)-1),0),IF($T1180=справочники!$J$10,IF(INT(DF$1/IF(OR($T1182=0,$T1182=""),1,$T1182))=DF$1/IF(OR($T1182=0,$T1182=""),1,$T1182),SUMIFS(1178:1178,$1:$1,"&lt;="&amp;DF$1,$1:$1,"&gt;="&amp;DF$1-IF(OR($T1182=0,$T1182=""),1,$T1182)+1),0),DF1178)))</f>
        <v>0</v>
      </c>
      <c r="DG1184" s="99">
        <f>IF(DG$8="",0,IF($T1180=справочники!$J$9,IF(SUM($Z1184:DF1184)&lt;SUM($Z1178:DG1178),SUMIFS(1178:1178,$1:$1,"&gt;="&amp;DG$1,$1:$1,"&lt;="&amp;DG$1+IF(OR($T1182=0,$T1182=""),1,$T1182)-1),0),IF($T1180=справочники!$J$10,IF(INT(DG$1/IF(OR($T1182=0,$T1182=""),1,$T1182))=DG$1/IF(OR($T1182=0,$T1182=""),1,$T1182),SUMIFS(1178:1178,$1:$1,"&lt;="&amp;DG$1,$1:$1,"&gt;="&amp;DG$1-IF(OR($T1182=0,$T1182=""),1,$T1182)+1),0),DG1178)))</f>
        <v>0</v>
      </c>
      <c r="DH1184" s="99">
        <f>IF(DH$8="",0,IF($T1180=справочники!$J$9,IF(SUM($Z1184:DG1184)&lt;SUM($Z1178:DH1178),SUMIFS(1178:1178,$1:$1,"&gt;="&amp;DH$1,$1:$1,"&lt;="&amp;DH$1+IF(OR($T1182=0,$T1182=""),1,$T1182)-1),0),IF($T1180=справочники!$J$10,IF(INT(DH$1/IF(OR($T1182=0,$T1182=""),1,$T1182))=DH$1/IF(OR($T1182=0,$T1182=""),1,$T1182),SUMIFS(1178:1178,$1:$1,"&lt;="&amp;DH$1,$1:$1,"&gt;="&amp;DH$1-IF(OR($T1182=0,$T1182=""),1,$T1182)+1),0),DH1178)))</f>
        <v>0</v>
      </c>
      <c r="DI1184" s="99">
        <f>IF(DI$8="",0,IF($T1180=справочники!$J$9,IF(SUM($Z1184:DH1184)&lt;SUM($Z1178:DI1178),SUMIFS(1178:1178,$1:$1,"&gt;="&amp;DI$1,$1:$1,"&lt;="&amp;DI$1+IF(OR($T1182=0,$T1182=""),1,$T1182)-1),0),IF($T1180=справочники!$J$10,IF(INT(DI$1/IF(OR($T1182=0,$T1182=""),1,$T1182))=DI$1/IF(OR($T1182=0,$T1182=""),1,$T1182),SUMIFS(1178:1178,$1:$1,"&lt;="&amp;DI$1,$1:$1,"&gt;="&amp;DI$1-IF(OR($T1182=0,$T1182=""),1,$T1182)+1),0),DI1178)))</f>
        <v>0</v>
      </c>
      <c r="DJ1184" s="99">
        <f>IF(DJ$8="",0,IF($T1180=справочники!$J$9,IF(SUM($Z1184:DI1184)&lt;SUM($Z1178:DJ1178),SUMIFS(1178:1178,$1:$1,"&gt;="&amp;DJ$1,$1:$1,"&lt;="&amp;DJ$1+IF(OR($T1182=0,$T1182=""),1,$T1182)-1),0),IF($T1180=справочники!$J$10,IF(INT(DJ$1/IF(OR($T1182=0,$T1182=""),1,$T1182))=DJ$1/IF(OR($T1182=0,$T1182=""),1,$T1182),SUMIFS(1178:1178,$1:$1,"&lt;="&amp;DJ$1,$1:$1,"&gt;="&amp;DJ$1-IF(OR($T1182=0,$T1182=""),1,$T1182)+1),0),DJ1178)))</f>
        <v>0</v>
      </c>
      <c r="DK1184" s="99">
        <f>IF(DK$8="",0,IF($T1180=справочники!$J$9,IF(SUM($Z1184:DJ1184)&lt;SUM($Z1178:DK1178),SUMIFS(1178:1178,$1:$1,"&gt;="&amp;DK$1,$1:$1,"&lt;="&amp;DK$1+IF(OR($T1182=0,$T1182=""),1,$T1182)-1),0),IF($T1180=справочники!$J$10,IF(INT(DK$1/IF(OR($T1182=0,$T1182=""),1,$T1182))=DK$1/IF(OR($T1182=0,$T1182=""),1,$T1182),SUMIFS(1178:1178,$1:$1,"&lt;="&amp;DK$1,$1:$1,"&gt;="&amp;DK$1-IF(OR($T1182=0,$T1182=""),1,$T1182)+1),0),DK1178)))</f>
        <v>0</v>
      </c>
      <c r="DL1184" s="99">
        <f>IF(DL$8="",0,IF($T1180=справочники!$J$9,IF(SUM($Z1184:DK1184)&lt;SUM($Z1178:DL1178),SUMIFS(1178:1178,$1:$1,"&gt;="&amp;DL$1,$1:$1,"&lt;="&amp;DL$1+IF(OR($T1182=0,$T1182=""),1,$T1182)-1),0),IF($T1180=справочники!$J$10,IF(INT(DL$1/IF(OR($T1182=0,$T1182=""),1,$T1182))=DL$1/IF(OR($T1182=0,$T1182=""),1,$T1182),SUMIFS(1178:1178,$1:$1,"&lt;="&amp;DL$1,$1:$1,"&gt;="&amp;DL$1-IF(OR($T1182=0,$T1182=""),1,$T1182)+1),0),DL1178)))</f>
        <v>0</v>
      </c>
      <c r="DM1184" s="99">
        <f>IF(DM$8="",0,IF($T1180=справочники!$J$9,IF(SUM($Z1184:DL1184)&lt;SUM($Z1178:DM1178),SUMIFS(1178:1178,$1:$1,"&gt;="&amp;DM$1,$1:$1,"&lt;="&amp;DM$1+IF(OR($T1182=0,$T1182=""),1,$T1182)-1),0),IF($T1180=справочники!$J$10,IF(INT(DM$1/IF(OR($T1182=0,$T1182=""),1,$T1182))=DM$1/IF(OR($T1182=0,$T1182=""),1,$T1182),SUMIFS(1178:1178,$1:$1,"&lt;="&amp;DM$1,$1:$1,"&gt;="&amp;DM$1-IF(OR($T1182=0,$T1182=""),1,$T1182)+1),0),DM1178)))</f>
        <v>0</v>
      </c>
      <c r="DN1184" s="99">
        <f>IF(DN$8="",0,IF($T1180=справочники!$J$9,IF(SUM($Z1184:DM1184)&lt;SUM($Z1178:DN1178),SUMIFS(1178:1178,$1:$1,"&gt;="&amp;DN$1,$1:$1,"&lt;="&amp;DN$1+IF(OR($T1182=0,$T1182=""),1,$T1182)-1),0),IF($T1180=справочники!$J$10,IF(INT(DN$1/IF(OR($T1182=0,$T1182=""),1,$T1182))=DN$1/IF(OR($T1182=0,$T1182=""),1,$T1182),SUMIFS(1178:1178,$1:$1,"&lt;="&amp;DN$1,$1:$1,"&gt;="&amp;DN$1-IF(OR($T1182=0,$T1182=""),1,$T1182)+1),0),DN1178)))</f>
        <v>0</v>
      </c>
      <c r="DO1184" s="99">
        <f>IF(DO$8="",0,IF($T1180=справочники!$J$9,IF(SUM($Z1184:DN1184)&lt;SUM($Z1178:DO1178),SUMIFS(1178:1178,$1:$1,"&gt;="&amp;DO$1,$1:$1,"&lt;="&amp;DO$1+IF(OR($T1182=0,$T1182=""),1,$T1182)-1),0),IF($T1180=справочники!$J$10,IF(INT(DO$1/IF(OR($T1182=0,$T1182=""),1,$T1182))=DO$1/IF(OR($T1182=0,$T1182=""),1,$T1182),SUMIFS(1178:1178,$1:$1,"&lt;="&amp;DO$1,$1:$1,"&gt;="&amp;DO$1-IF(OR($T1182=0,$T1182=""),1,$T1182)+1),0),DO1178)))</f>
        <v>0</v>
      </c>
      <c r="DP1184" s="99">
        <f>IF(DP$8="",0,IF($T1180=справочники!$J$9,IF(SUM($Z1184:DO1184)&lt;SUM($Z1178:DP1178),SUMIFS(1178:1178,$1:$1,"&gt;="&amp;DP$1,$1:$1,"&lt;="&amp;DP$1+IF(OR($T1182=0,$T1182=""),1,$T1182)-1),0),IF($T1180=справочники!$J$10,IF(INT(DP$1/IF(OR($T1182=0,$T1182=""),1,$T1182))=DP$1/IF(OR($T1182=0,$T1182=""),1,$T1182),SUMIFS(1178:1178,$1:$1,"&lt;="&amp;DP$1,$1:$1,"&gt;="&amp;DP$1-IF(OR($T1182=0,$T1182=""),1,$T1182)+1),0),DP1178)))</f>
        <v>0</v>
      </c>
      <c r="DQ1184" s="99">
        <f>IF(DQ$8="",0,IF($T1180=справочники!$J$9,IF(SUM($Z1184:DP1184)&lt;SUM($Z1178:DQ1178),SUMIFS(1178:1178,$1:$1,"&gt;="&amp;DQ$1,$1:$1,"&lt;="&amp;DQ$1+IF(OR($T1182=0,$T1182=""),1,$T1182)-1),0),IF($T1180=справочники!$J$10,IF(INT(DQ$1/IF(OR($T1182=0,$T1182=""),1,$T1182))=DQ$1/IF(OR($T1182=0,$T1182=""),1,$T1182),SUMIFS(1178:1178,$1:$1,"&lt;="&amp;DQ$1,$1:$1,"&gt;="&amp;DQ$1-IF(OR($T1182=0,$T1182=""),1,$T1182)+1),0),DQ1178)))</f>
        <v>0</v>
      </c>
      <c r="DR1184" s="99">
        <f>IF(DR$8="",0,IF($T1180=справочники!$J$9,IF(SUM($Z1184:DQ1184)&lt;SUM($Z1178:DR1178),SUMIFS(1178:1178,$1:$1,"&gt;="&amp;DR$1,$1:$1,"&lt;="&amp;DR$1+IF(OR($T1182=0,$T1182=""),1,$T1182)-1),0),IF($T1180=справочники!$J$10,IF(INT(DR$1/IF(OR($T1182=0,$T1182=""),1,$T1182))=DR$1/IF(OR($T1182=0,$T1182=""),1,$T1182),SUMIFS(1178:1178,$1:$1,"&lt;="&amp;DR$1,$1:$1,"&gt;="&amp;DR$1-IF(OR($T1182=0,$T1182=""),1,$T1182)+1),0),DR1178)))</f>
        <v>0</v>
      </c>
      <c r="DS1184" s="99">
        <f>IF(DS$8="",0,IF($T1180=справочники!$J$9,IF(SUM($Z1184:DR1184)&lt;SUM($Z1178:DS1178),SUMIFS(1178:1178,$1:$1,"&gt;="&amp;DS$1,$1:$1,"&lt;="&amp;DS$1+IF(OR($T1182=0,$T1182=""),1,$T1182)-1),0),IF($T1180=справочники!$J$10,IF(INT(DS$1/IF(OR($T1182=0,$T1182=""),1,$T1182))=DS$1/IF(OR($T1182=0,$T1182=""),1,$T1182),SUMIFS(1178:1178,$1:$1,"&lt;="&amp;DS$1,$1:$1,"&gt;="&amp;DS$1-IF(OR($T1182=0,$T1182=""),1,$T1182)+1),0),DS1178)))</f>
        <v>0</v>
      </c>
      <c r="DT1184" s="99">
        <f>IF(DT$8="",0,IF($T1180=справочники!$J$9,IF(SUM($Z1184:DS1184)&lt;SUM($Z1178:DT1178),SUMIFS(1178:1178,$1:$1,"&gt;="&amp;DT$1,$1:$1,"&lt;="&amp;DT$1+IF(OR($T1182=0,$T1182=""),1,$T1182)-1),0),IF($T1180=справочники!$J$10,IF(INT(DT$1/IF(OR($T1182=0,$T1182=""),1,$T1182))=DT$1/IF(OR($T1182=0,$T1182=""),1,$T1182),SUMIFS(1178:1178,$1:$1,"&lt;="&amp;DT$1,$1:$1,"&gt;="&amp;DT$1-IF(OR($T1182=0,$T1182=""),1,$T1182)+1),0),DT1178)))</f>
        <v>0</v>
      </c>
      <c r="DU1184" s="3"/>
      <c r="DV1184" s="3"/>
    </row>
    <row r="1185" spans="1:126" ht="4.2" customHeight="1">
      <c r="A1185" s="1"/>
      <c r="B1185" s="1"/>
      <c r="C1185" s="1"/>
      <c r="D1185" s="1"/>
      <c r="E1185" s="261"/>
      <c r="F1185" s="47"/>
      <c r="G1185" s="229"/>
      <c r="H1185" s="1"/>
      <c r="I1185" s="1"/>
      <c r="J1185" s="1"/>
      <c r="K1185" s="1"/>
      <c r="L1185" s="1"/>
      <c r="M1185" s="5"/>
      <c r="N1185" s="1"/>
      <c r="O1185" s="1"/>
      <c r="P1185" s="5"/>
      <c r="Q1185" s="1"/>
      <c r="R1185" s="1"/>
      <c r="S1185" s="5"/>
      <c r="T1185" s="7"/>
      <c r="U1185" s="23"/>
      <c r="V1185" s="1"/>
      <c r="W1185" s="11"/>
      <c r="X1185" s="10"/>
      <c r="Y1185" s="45"/>
      <c r="Z1185" s="92"/>
      <c r="AA1185" s="93"/>
      <c r="AB1185" s="93"/>
      <c r="AC1185" s="93"/>
      <c r="AD1185" s="93"/>
      <c r="AE1185" s="93"/>
      <c r="AF1185" s="93"/>
      <c r="AG1185" s="93"/>
      <c r="AH1185" s="93"/>
      <c r="AI1185" s="93"/>
      <c r="AJ1185" s="93"/>
      <c r="AK1185" s="93"/>
      <c r="AL1185" s="93"/>
      <c r="AM1185" s="93"/>
      <c r="AN1185" s="93"/>
      <c r="AO1185" s="93"/>
      <c r="AP1185" s="93"/>
      <c r="AQ1185" s="93"/>
      <c r="AR1185" s="93"/>
      <c r="AS1185" s="93"/>
      <c r="AT1185" s="93"/>
      <c r="AU1185" s="93"/>
      <c r="AV1185" s="93"/>
      <c r="AW1185" s="93"/>
      <c r="AX1185" s="93"/>
      <c r="AY1185" s="93"/>
      <c r="AZ1185" s="93"/>
      <c r="BA1185" s="93"/>
      <c r="BB1185" s="93"/>
      <c r="BC1185" s="93"/>
      <c r="BD1185" s="93"/>
      <c r="BE1185" s="93"/>
      <c r="BF1185" s="93"/>
      <c r="BG1185" s="93"/>
      <c r="BH1185" s="93"/>
      <c r="BI1185" s="93"/>
      <c r="BJ1185" s="93"/>
      <c r="BK1185" s="93"/>
      <c r="BL1185" s="93"/>
      <c r="BM1185" s="93"/>
      <c r="BN1185" s="93"/>
      <c r="BO1185" s="93"/>
      <c r="BP1185" s="93"/>
      <c r="BQ1185" s="93"/>
      <c r="BR1185" s="93"/>
      <c r="BS1185" s="93"/>
      <c r="BT1185" s="93"/>
      <c r="BU1185" s="93"/>
      <c r="BV1185" s="93"/>
      <c r="BW1185" s="93"/>
      <c r="BX1185" s="93"/>
      <c r="BY1185" s="93"/>
      <c r="BZ1185" s="93"/>
      <c r="CA1185" s="93"/>
      <c r="CB1185" s="93"/>
      <c r="CC1185" s="93"/>
      <c r="CD1185" s="93"/>
      <c r="CE1185" s="93"/>
      <c r="CF1185" s="93"/>
      <c r="CG1185" s="93"/>
      <c r="CH1185" s="93"/>
      <c r="CI1185" s="93"/>
      <c r="CJ1185" s="93"/>
      <c r="CK1185" s="93"/>
      <c r="CL1185" s="93"/>
      <c r="CM1185" s="93"/>
      <c r="CN1185" s="93"/>
      <c r="CO1185" s="93"/>
      <c r="CP1185" s="93"/>
      <c r="CQ1185" s="93"/>
      <c r="CR1185" s="93"/>
      <c r="CS1185" s="93"/>
      <c r="CT1185" s="93"/>
      <c r="CU1185" s="93"/>
      <c r="CV1185" s="93"/>
      <c r="CW1185" s="93"/>
      <c r="CX1185" s="93"/>
      <c r="CY1185" s="93"/>
      <c r="CZ1185" s="93"/>
      <c r="DA1185" s="93"/>
      <c r="DB1185" s="93"/>
      <c r="DC1185" s="93"/>
      <c r="DD1185" s="93"/>
      <c r="DE1185" s="93"/>
      <c r="DF1185" s="93"/>
      <c r="DG1185" s="93"/>
      <c r="DH1185" s="93"/>
      <c r="DI1185" s="93"/>
      <c r="DJ1185" s="93"/>
      <c r="DK1185" s="93"/>
      <c r="DL1185" s="93"/>
      <c r="DM1185" s="93"/>
      <c r="DN1185" s="93"/>
      <c r="DO1185" s="93"/>
      <c r="DP1185" s="93"/>
      <c r="DQ1185" s="93"/>
      <c r="DR1185" s="93"/>
      <c r="DS1185" s="93"/>
      <c r="DT1185" s="93"/>
      <c r="DU1185" s="1"/>
      <c r="DV1185" s="1"/>
    </row>
    <row r="1186" spans="1:126" ht="4.2" customHeight="1">
      <c r="A1186" s="1"/>
      <c r="B1186" s="1"/>
      <c r="C1186" s="1"/>
      <c r="D1186" s="1"/>
      <c r="E1186" s="378"/>
      <c r="F1186" s="378"/>
      <c r="G1186" s="378"/>
      <c r="H1186" s="378"/>
      <c r="I1186" s="378"/>
      <c r="J1186" s="378"/>
      <c r="K1186" s="378"/>
      <c r="L1186" s="378"/>
      <c r="M1186" s="379"/>
      <c r="N1186" s="378"/>
      <c r="O1186" s="378"/>
      <c r="P1186" s="379"/>
      <c r="Q1186" s="378"/>
      <c r="R1186" s="1"/>
      <c r="S1186" s="5"/>
      <c r="T1186" s="7"/>
      <c r="U1186" s="23"/>
      <c r="V1186" s="1"/>
      <c r="W1186" s="380"/>
      <c r="X1186" s="10"/>
      <c r="Y1186" s="45"/>
      <c r="Z1186" s="92"/>
      <c r="AA1186" s="381"/>
      <c r="AB1186" s="381"/>
      <c r="AC1186" s="381"/>
      <c r="AD1186" s="381"/>
      <c r="AE1186" s="381"/>
      <c r="AF1186" s="381"/>
      <c r="AG1186" s="381"/>
      <c r="AH1186" s="381"/>
      <c r="AI1186" s="381"/>
      <c r="AJ1186" s="381"/>
      <c r="AK1186" s="381"/>
      <c r="AL1186" s="381"/>
      <c r="AM1186" s="381"/>
      <c r="AN1186" s="381"/>
      <c r="AO1186" s="381"/>
      <c r="AP1186" s="381"/>
      <c r="AQ1186" s="381"/>
      <c r="AR1186" s="381"/>
      <c r="AS1186" s="381"/>
      <c r="AT1186" s="381"/>
      <c r="AU1186" s="381"/>
      <c r="AV1186" s="381"/>
      <c r="AW1186" s="381"/>
      <c r="AX1186" s="381"/>
      <c r="AY1186" s="381"/>
      <c r="AZ1186" s="381"/>
      <c r="BA1186" s="381"/>
      <c r="BB1186" s="381"/>
      <c r="BC1186" s="381"/>
      <c r="BD1186" s="381"/>
      <c r="BE1186" s="381"/>
      <c r="BF1186" s="381"/>
      <c r="BG1186" s="381"/>
      <c r="BH1186" s="381"/>
      <c r="BI1186" s="381"/>
      <c r="BJ1186" s="381"/>
      <c r="BK1186" s="381"/>
      <c r="BL1186" s="381"/>
      <c r="BM1186" s="381"/>
      <c r="BN1186" s="381"/>
      <c r="BO1186" s="381"/>
      <c r="BP1186" s="381"/>
      <c r="BQ1186" s="381"/>
      <c r="BR1186" s="381"/>
      <c r="BS1186" s="381"/>
      <c r="BT1186" s="381"/>
      <c r="BU1186" s="381"/>
      <c r="BV1186" s="381"/>
      <c r="BW1186" s="381"/>
      <c r="BX1186" s="381"/>
      <c r="BY1186" s="381"/>
      <c r="BZ1186" s="381"/>
      <c r="CA1186" s="381"/>
      <c r="CB1186" s="381"/>
      <c r="CC1186" s="381"/>
      <c r="CD1186" s="381"/>
      <c r="CE1186" s="381"/>
      <c r="CF1186" s="381"/>
      <c r="CG1186" s="381"/>
      <c r="CH1186" s="381"/>
      <c r="CI1186" s="381"/>
      <c r="CJ1186" s="381"/>
      <c r="CK1186" s="381"/>
      <c r="CL1186" s="381"/>
      <c r="CM1186" s="381"/>
      <c r="CN1186" s="381"/>
      <c r="CO1186" s="381"/>
      <c r="CP1186" s="381"/>
      <c r="CQ1186" s="381"/>
      <c r="CR1186" s="381"/>
      <c r="CS1186" s="381"/>
      <c r="CT1186" s="381"/>
      <c r="CU1186" s="381"/>
      <c r="CV1186" s="381"/>
      <c r="CW1186" s="381"/>
      <c r="CX1186" s="381"/>
      <c r="CY1186" s="381"/>
      <c r="CZ1186" s="381"/>
      <c r="DA1186" s="381"/>
      <c r="DB1186" s="381"/>
      <c r="DC1186" s="381"/>
      <c r="DD1186" s="381"/>
      <c r="DE1186" s="381"/>
      <c r="DF1186" s="381"/>
      <c r="DG1186" s="381"/>
      <c r="DH1186" s="381"/>
      <c r="DI1186" s="381"/>
      <c r="DJ1186" s="381"/>
      <c r="DK1186" s="381"/>
      <c r="DL1186" s="381"/>
      <c r="DM1186" s="381"/>
      <c r="DN1186" s="381"/>
      <c r="DO1186" s="381"/>
      <c r="DP1186" s="381"/>
      <c r="DQ1186" s="381"/>
      <c r="DR1186" s="381"/>
      <c r="DS1186" s="381"/>
      <c r="DT1186" s="381"/>
      <c r="DU1186" s="1"/>
      <c r="DV1186" s="1"/>
    </row>
    <row r="1187" spans="1:126" ht="7.2" customHeight="1">
      <c r="A1187" s="1"/>
      <c r="B1187" s="1"/>
      <c r="C1187" s="1"/>
      <c r="D1187" s="1"/>
      <c r="E1187" s="261"/>
      <c r="F1187" s="47"/>
      <c r="G1187" s="229"/>
      <c r="H1187" s="1"/>
      <c r="I1187" s="1"/>
      <c r="J1187" s="1"/>
      <c r="K1187" s="1"/>
      <c r="L1187" s="1"/>
      <c r="M1187" s="5"/>
      <c r="N1187" s="1"/>
      <c r="O1187" s="1"/>
      <c r="P1187" s="5"/>
      <c r="Q1187" s="1"/>
      <c r="R1187" s="1"/>
      <c r="S1187" s="5"/>
      <c r="T1187" s="7"/>
      <c r="U1187" s="23"/>
      <c r="V1187" s="1"/>
      <c r="W1187" s="11"/>
      <c r="X1187" s="10"/>
      <c r="Y1187" s="45"/>
      <c r="Z1187" s="92"/>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c r="BE1187" s="93"/>
      <c r="BF1187" s="93"/>
      <c r="BG1187" s="93"/>
      <c r="BH1187" s="93"/>
      <c r="BI1187" s="93"/>
      <c r="BJ1187" s="93"/>
      <c r="BK1187" s="93"/>
      <c r="BL1187" s="93"/>
      <c r="BM1187" s="93"/>
      <c r="BN1187" s="93"/>
      <c r="BO1187" s="93"/>
      <c r="BP1187" s="93"/>
      <c r="BQ1187" s="93"/>
      <c r="BR1187" s="93"/>
      <c r="BS1187" s="93"/>
      <c r="BT1187" s="93"/>
      <c r="BU1187" s="93"/>
      <c r="BV1187" s="93"/>
      <c r="BW1187" s="93"/>
      <c r="BX1187" s="93"/>
      <c r="BY1187" s="93"/>
      <c r="BZ1187" s="93"/>
      <c r="CA1187" s="93"/>
      <c r="CB1187" s="93"/>
      <c r="CC1187" s="93"/>
      <c r="CD1187" s="93"/>
      <c r="CE1187" s="93"/>
      <c r="CF1187" s="93"/>
      <c r="CG1187" s="93"/>
      <c r="CH1187" s="93"/>
      <c r="CI1187" s="93"/>
      <c r="CJ1187" s="93"/>
      <c r="CK1187" s="93"/>
      <c r="CL1187" s="93"/>
      <c r="CM1187" s="93"/>
      <c r="CN1187" s="93"/>
      <c r="CO1187" s="93"/>
      <c r="CP1187" s="93"/>
      <c r="CQ1187" s="93"/>
      <c r="CR1187" s="93"/>
      <c r="CS1187" s="93"/>
      <c r="CT1187" s="93"/>
      <c r="CU1187" s="93"/>
      <c r="CV1187" s="93"/>
      <c r="CW1187" s="93"/>
      <c r="CX1187" s="93"/>
      <c r="CY1187" s="93"/>
      <c r="CZ1187" s="93"/>
      <c r="DA1187" s="93"/>
      <c r="DB1187" s="93"/>
      <c r="DC1187" s="93"/>
      <c r="DD1187" s="93"/>
      <c r="DE1187" s="93"/>
      <c r="DF1187" s="93"/>
      <c r="DG1187" s="93"/>
      <c r="DH1187" s="93"/>
      <c r="DI1187" s="93"/>
      <c r="DJ1187" s="93"/>
      <c r="DK1187" s="93"/>
      <c r="DL1187" s="93"/>
      <c r="DM1187" s="93"/>
      <c r="DN1187" s="93"/>
      <c r="DO1187" s="93"/>
      <c r="DP1187" s="93"/>
      <c r="DQ1187" s="93"/>
      <c r="DR1187" s="93"/>
      <c r="DS1187" s="93"/>
      <c r="DT1187" s="93"/>
      <c r="DU1187" s="1"/>
      <c r="DV1187" s="1"/>
    </row>
    <row r="1188" spans="1:126" ht="12.6" thickBot="1">
      <c r="A1188" s="1"/>
      <c r="B1188" s="242" t="s">
        <v>124</v>
      </c>
      <c r="C1188" s="197"/>
      <c r="D1188" s="196"/>
      <c r="E1188" s="261"/>
      <c r="F1188" s="47"/>
      <c r="G1188" s="383"/>
      <c r="H1188" s="384"/>
      <c r="I1188" s="385" t="str">
        <f>$I$1044</f>
        <v>общий пост. расход, укажите сумму в месяц с ндс</v>
      </c>
      <c r="J1188" s="384"/>
      <c r="K1188" s="384"/>
      <c r="L1188" s="384"/>
      <c r="M1188" s="607" t="s">
        <v>6</v>
      </c>
      <c r="N1188" s="608"/>
      <c r="O1188" s="1"/>
      <c r="P1188" s="5"/>
      <c r="Q1188" s="1" t="s">
        <v>25</v>
      </c>
      <c r="R1188" s="1"/>
      <c r="S1188" s="5" t="s">
        <v>6</v>
      </c>
      <c r="T1188" s="202"/>
      <c r="U1188" s="23"/>
      <c r="V1188" s="1"/>
      <c r="W1188" s="11"/>
      <c r="X1188" s="10"/>
      <c r="Y1188" s="45"/>
      <c r="Z1188" s="92"/>
      <c r="AA1188" s="580" t="str">
        <f>IF(AA1190=1,"1-ый мес. расхода","")</f>
        <v/>
      </c>
      <c r="AB1188" s="580" t="str">
        <f t="shared" ref="AB1188:CM1188" si="2801">IF(AB1190=1,"1-ый мес. расхода","")</f>
        <v/>
      </c>
      <c r="AC1188" s="580" t="str">
        <f t="shared" si="2801"/>
        <v/>
      </c>
      <c r="AD1188" s="580" t="str">
        <f t="shared" si="2801"/>
        <v/>
      </c>
      <c r="AE1188" s="580" t="str">
        <f t="shared" si="2801"/>
        <v/>
      </c>
      <c r="AF1188" s="580" t="str">
        <f t="shared" si="2801"/>
        <v/>
      </c>
      <c r="AG1188" s="580" t="str">
        <f t="shared" si="2801"/>
        <v/>
      </c>
      <c r="AH1188" s="580" t="str">
        <f t="shared" si="2801"/>
        <v/>
      </c>
      <c r="AI1188" s="580" t="str">
        <f t="shared" si="2801"/>
        <v/>
      </c>
      <c r="AJ1188" s="580" t="str">
        <f t="shared" si="2801"/>
        <v/>
      </c>
      <c r="AK1188" s="580" t="str">
        <f t="shared" si="2801"/>
        <v/>
      </c>
      <c r="AL1188" s="580" t="str">
        <f t="shared" si="2801"/>
        <v/>
      </c>
      <c r="AM1188" s="580" t="str">
        <f t="shared" si="2801"/>
        <v/>
      </c>
      <c r="AN1188" s="580" t="str">
        <f t="shared" si="2801"/>
        <v/>
      </c>
      <c r="AO1188" s="580" t="str">
        <f t="shared" si="2801"/>
        <v/>
      </c>
      <c r="AP1188" s="580" t="str">
        <f t="shared" si="2801"/>
        <v/>
      </c>
      <c r="AQ1188" s="580" t="str">
        <f t="shared" si="2801"/>
        <v/>
      </c>
      <c r="AR1188" s="580" t="str">
        <f t="shared" si="2801"/>
        <v/>
      </c>
      <c r="AS1188" s="580" t="str">
        <f t="shared" si="2801"/>
        <v/>
      </c>
      <c r="AT1188" s="580" t="str">
        <f t="shared" si="2801"/>
        <v/>
      </c>
      <c r="AU1188" s="580" t="str">
        <f t="shared" si="2801"/>
        <v/>
      </c>
      <c r="AV1188" s="580" t="str">
        <f t="shared" si="2801"/>
        <v/>
      </c>
      <c r="AW1188" s="580" t="str">
        <f t="shared" si="2801"/>
        <v/>
      </c>
      <c r="AX1188" s="580" t="str">
        <f t="shared" si="2801"/>
        <v/>
      </c>
      <c r="AY1188" s="580" t="str">
        <f t="shared" si="2801"/>
        <v/>
      </c>
      <c r="AZ1188" s="580" t="str">
        <f t="shared" si="2801"/>
        <v/>
      </c>
      <c r="BA1188" s="580" t="str">
        <f t="shared" si="2801"/>
        <v/>
      </c>
      <c r="BB1188" s="580" t="str">
        <f t="shared" si="2801"/>
        <v/>
      </c>
      <c r="BC1188" s="580" t="str">
        <f t="shared" si="2801"/>
        <v/>
      </c>
      <c r="BD1188" s="580" t="str">
        <f t="shared" si="2801"/>
        <v/>
      </c>
      <c r="BE1188" s="580" t="str">
        <f t="shared" si="2801"/>
        <v/>
      </c>
      <c r="BF1188" s="580" t="str">
        <f t="shared" si="2801"/>
        <v/>
      </c>
      <c r="BG1188" s="580" t="str">
        <f t="shared" si="2801"/>
        <v/>
      </c>
      <c r="BH1188" s="580" t="str">
        <f t="shared" si="2801"/>
        <v/>
      </c>
      <c r="BI1188" s="580" t="str">
        <f t="shared" si="2801"/>
        <v/>
      </c>
      <c r="BJ1188" s="580" t="str">
        <f t="shared" si="2801"/>
        <v/>
      </c>
      <c r="BK1188" s="580" t="str">
        <f t="shared" si="2801"/>
        <v/>
      </c>
      <c r="BL1188" s="580" t="str">
        <f t="shared" si="2801"/>
        <v/>
      </c>
      <c r="BM1188" s="580" t="str">
        <f t="shared" si="2801"/>
        <v/>
      </c>
      <c r="BN1188" s="580" t="str">
        <f t="shared" si="2801"/>
        <v/>
      </c>
      <c r="BO1188" s="580" t="str">
        <f t="shared" si="2801"/>
        <v/>
      </c>
      <c r="BP1188" s="580" t="str">
        <f t="shared" si="2801"/>
        <v/>
      </c>
      <c r="BQ1188" s="580" t="str">
        <f t="shared" si="2801"/>
        <v/>
      </c>
      <c r="BR1188" s="580" t="str">
        <f t="shared" si="2801"/>
        <v/>
      </c>
      <c r="BS1188" s="580" t="str">
        <f t="shared" si="2801"/>
        <v/>
      </c>
      <c r="BT1188" s="580" t="str">
        <f t="shared" si="2801"/>
        <v/>
      </c>
      <c r="BU1188" s="580" t="str">
        <f t="shared" si="2801"/>
        <v/>
      </c>
      <c r="BV1188" s="580" t="str">
        <f t="shared" si="2801"/>
        <v/>
      </c>
      <c r="BW1188" s="580" t="str">
        <f t="shared" si="2801"/>
        <v/>
      </c>
      <c r="BX1188" s="580" t="str">
        <f t="shared" si="2801"/>
        <v/>
      </c>
      <c r="BY1188" s="580" t="str">
        <f t="shared" si="2801"/>
        <v/>
      </c>
      <c r="BZ1188" s="580" t="str">
        <f t="shared" si="2801"/>
        <v/>
      </c>
      <c r="CA1188" s="580" t="str">
        <f t="shared" si="2801"/>
        <v/>
      </c>
      <c r="CB1188" s="580" t="str">
        <f t="shared" si="2801"/>
        <v/>
      </c>
      <c r="CC1188" s="580" t="str">
        <f t="shared" si="2801"/>
        <v/>
      </c>
      <c r="CD1188" s="580" t="str">
        <f t="shared" si="2801"/>
        <v/>
      </c>
      <c r="CE1188" s="580" t="str">
        <f t="shared" si="2801"/>
        <v/>
      </c>
      <c r="CF1188" s="580" t="str">
        <f t="shared" si="2801"/>
        <v/>
      </c>
      <c r="CG1188" s="580" t="str">
        <f t="shared" si="2801"/>
        <v/>
      </c>
      <c r="CH1188" s="580" t="str">
        <f t="shared" si="2801"/>
        <v/>
      </c>
      <c r="CI1188" s="580" t="str">
        <f t="shared" si="2801"/>
        <v/>
      </c>
      <c r="CJ1188" s="580" t="str">
        <f t="shared" si="2801"/>
        <v/>
      </c>
      <c r="CK1188" s="580" t="str">
        <f t="shared" si="2801"/>
        <v/>
      </c>
      <c r="CL1188" s="580" t="str">
        <f t="shared" si="2801"/>
        <v/>
      </c>
      <c r="CM1188" s="580" t="str">
        <f t="shared" si="2801"/>
        <v/>
      </c>
      <c r="CN1188" s="580" t="str">
        <f t="shared" ref="CN1188:DT1188" si="2802">IF(CN1190=1,"1-ый мес. расхода","")</f>
        <v/>
      </c>
      <c r="CO1188" s="580" t="str">
        <f t="shared" si="2802"/>
        <v/>
      </c>
      <c r="CP1188" s="580" t="str">
        <f t="shared" si="2802"/>
        <v/>
      </c>
      <c r="CQ1188" s="580" t="str">
        <f t="shared" si="2802"/>
        <v/>
      </c>
      <c r="CR1188" s="580" t="str">
        <f t="shared" si="2802"/>
        <v/>
      </c>
      <c r="CS1188" s="580" t="str">
        <f t="shared" si="2802"/>
        <v/>
      </c>
      <c r="CT1188" s="580" t="str">
        <f t="shared" si="2802"/>
        <v/>
      </c>
      <c r="CU1188" s="580" t="str">
        <f t="shared" si="2802"/>
        <v/>
      </c>
      <c r="CV1188" s="580" t="str">
        <f t="shared" si="2802"/>
        <v/>
      </c>
      <c r="CW1188" s="580" t="str">
        <f t="shared" si="2802"/>
        <v/>
      </c>
      <c r="CX1188" s="580" t="str">
        <f t="shared" si="2802"/>
        <v/>
      </c>
      <c r="CY1188" s="580" t="str">
        <f t="shared" si="2802"/>
        <v/>
      </c>
      <c r="CZ1188" s="580" t="str">
        <f t="shared" si="2802"/>
        <v/>
      </c>
      <c r="DA1188" s="580" t="str">
        <f t="shared" si="2802"/>
        <v/>
      </c>
      <c r="DB1188" s="580" t="str">
        <f t="shared" si="2802"/>
        <v/>
      </c>
      <c r="DC1188" s="580" t="str">
        <f t="shared" si="2802"/>
        <v/>
      </c>
      <c r="DD1188" s="580" t="str">
        <f t="shared" si="2802"/>
        <v/>
      </c>
      <c r="DE1188" s="580" t="str">
        <f t="shared" si="2802"/>
        <v/>
      </c>
      <c r="DF1188" s="580" t="str">
        <f t="shared" si="2802"/>
        <v/>
      </c>
      <c r="DG1188" s="580" t="str">
        <f t="shared" si="2802"/>
        <v/>
      </c>
      <c r="DH1188" s="580" t="str">
        <f t="shared" si="2802"/>
        <v/>
      </c>
      <c r="DI1188" s="580" t="str">
        <f t="shared" si="2802"/>
        <v/>
      </c>
      <c r="DJ1188" s="580" t="str">
        <f t="shared" si="2802"/>
        <v/>
      </c>
      <c r="DK1188" s="580" t="str">
        <f t="shared" si="2802"/>
        <v/>
      </c>
      <c r="DL1188" s="580" t="str">
        <f t="shared" si="2802"/>
        <v/>
      </c>
      <c r="DM1188" s="580" t="str">
        <f t="shared" si="2802"/>
        <v/>
      </c>
      <c r="DN1188" s="580" t="str">
        <f t="shared" si="2802"/>
        <v/>
      </c>
      <c r="DO1188" s="580" t="str">
        <f t="shared" si="2802"/>
        <v/>
      </c>
      <c r="DP1188" s="580" t="str">
        <f t="shared" si="2802"/>
        <v/>
      </c>
      <c r="DQ1188" s="580" t="str">
        <f t="shared" si="2802"/>
        <v/>
      </c>
      <c r="DR1188" s="580" t="str">
        <f t="shared" si="2802"/>
        <v/>
      </c>
      <c r="DS1188" s="580" t="str">
        <f t="shared" si="2802"/>
        <v/>
      </c>
      <c r="DT1188" s="580" t="str">
        <f t="shared" si="2802"/>
        <v/>
      </c>
      <c r="DU1188" s="1"/>
      <c r="DV1188" s="1"/>
    </row>
    <row r="1189" spans="1:126" ht="4.2" customHeight="1" thickTop="1">
      <c r="A1189" s="1"/>
      <c r="B1189" s="1"/>
      <c r="C1189" s="1"/>
      <c r="D1189" s="1"/>
      <c r="E1189" s="261"/>
      <c r="F1189" s="47"/>
      <c r="G1189" s="382"/>
      <c r="H1189" s="378"/>
      <c r="I1189" s="378"/>
      <c r="J1189" s="378"/>
      <c r="K1189" s="378"/>
      <c r="L1189" s="378"/>
      <c r="M1189" s="379"/>
      <c r="N1189" s="387"/>
      <c r="O1189" s="1"/>
      <c r="P1189" s="5"/>
      <c r="Q1189" s="1"/>
      <c r="R1189" s="1"/>
      <c r="S1189" s="5"/>
      <c r="T1189" s="7"/>
      <c r="U1189" s="23"/>
      <c r="V1189" s="1"/>
      <c r="W1189" s="11"/>
      <c r="X1189" s="10"/>
      <c r="Y1189" s="45"/>
      <c r="Z1189" s="92"/>
      <c r="AA1189" s="93"/>
      <c r="AB1189" s="93"/>
      <c r="AC1189" s="93"/>
      <c r="AD1189" s="93"/>
      <c r="AE1189" s="93"/>
      <c r="AF1189" s="93"/>
      <c r="AG1189" s="93"/>
      <c r="AH1189" s="93"/>
      <c r="AI1189" s="93"/>
      <c r="AJ1189" s="93"/>
      <c r="AK1189" s="93"/>
      <c r="AL1189" s="93"/>
      <c r="AM1189" s="93"/>
      <c r="AN1189" s="93"/>
      <c r="AO1189" s="93"/>
      <c r="AP1189" s="93"/>
      <c r="AQ1189" s="93"/>
      <c r="AR1189" s="93"/>
      <c r="AS1189" s="93"/>
      <c r="AT1189" s="93"/>
      <c r="AU1189" s="93"/>
      <c r="AV1189" s="93"/>
      <c r="AW1189" s="93"/>
      <c r="AX1189" s="93"/>
      <c r="AY1189" s="93"/>
      <c r="AZ1189" s="93"/>
      <c r="BA1189" s="93"/>
      <c r="BB1189" s="93"/>
      <c r="BC1189" s="93"/>
      <c r="BD1189" s="93"/>
      <c r="BE1189" s="93"/>
      <c r="BF1189" s="93"/>
      <c r="BG1189" s="93"/>
      <c r="BH1189" s="93"/>
      <c r="BI1189" s="93"/>
      <c r="BJ1189" s="93"/>
      <c r="BK1189" s="93"/>
      <c r="BL1189" s="93"/>
      <c r="BM1189" s="93"/>
      <c r="BN1189" s="93"/>
      <c r="BO1189" s="93"/>
      <c r="BP1189" s="93"/>
      <c r="BQ1189" s="93"/>
      <c r="BR1189" s="93"/>
      <c r="BS1189" s="93"/>
      <c r="BT1189" s="93"/>
      <c r="BU1189" s="93"/>
      <c r="BV1189" s="93"/>
      <c r="BW1189" s="93"/>
      <c r="BX1189" s="93"/>
      <c r="BY1189" s="93"/>
      <c r="BZ1189" s="93"/>
      <c r="CA1189" s="93"/>
      <c r="CB1189" s="93"/>
      <c r="CC1189" s="93"/>
      <c r="CD1189" s="93"/>
      <c r="CE1189" s="93"/>
      <c r="CF1189" s="93"/>
      <c r="CG1189" s="93"/>
      <c r="CH1189" s="93"/>
      <c r="CI1189" s="93"/>
      <c r="CJ1189" s="93"/>
      <c r="CK1189" s="93"/>
      <c r="CL1189" s="93"/>
      <c r="CM1189" s="93"/>
      <c r="CN1189" s="93"/>
      <c r="CO1189" s="93"/>
      <c r="CP1189" s="93"/>
      <c r="CQ1189" s="93"/>
      <c r="CR1189" s="93"/>
      <c r="CS1189" s="93"/>
      <c r="CT1189" s="93"/>
      <c r="CU1189" s="93"/>
      <c r="CV1189" s="93"/>
      <c r="CW1189" s="93"/>
      <c r="CX1189" s="93"/>
      <c r="CY1189" s="93"/>
      <c r="CZ1189" s="93"/>
      <c r="DA1189" s="93"/>
      <c r="DB1189" s="93"/>
      <c r="DC1189" s="93"/>
      <c r="DD1189" s="93"/>
      <c r="DE1189" s="93"/>
      <c r="DF1189" s="93"/>
      <c r="DG1189" s="93"/>
      <c r="DH1189" s="93"/>
      <c r="DI1189" s="93"/>
      <c r="DJ1189" s="93"/>
      <c r="DK1189" s="93"/>
      <c r="DL1189" s="93"/>
      <c r="DM1189" s="93"/>
      <c r="DN1189" s="93"/>
      <c r="DO1189" s="93"/>
      <c r="DP1189" s="93"/>
      <c r="DQ1189" s="93"/>
      <c r="DR1189" s="93"/>
      <c r="DS1189" s="93"/>
      <c r="DT1189" s="93"/>
      <c r="DU1189" s="1"/>
      <c r="DV1189" s="1"/>
    </row>
    <row r="1190" spans="1:126" s="22" customFormat="1">
      <c r="A1190" s="18"/>
      <c r="B1190" s="5"/>
      <c r="C1190" s="33" t="str">
        <f>$C$220</f>
        <v>месяц старта расхода</v>
      </c>
      <c r="D1190" s="196"/>
      <c r="E1190" s="267"/>
      <c r="F1190" s="51"/>
      <c r="G1190" s="230"/>
      <c r="H1190" s="18"/>
      <c r="I1190" s="18"/>
      <c r="J1190" s="5" t="s">
        <v>6</v>
      </c>
      <c r="K1190" s="578"/>
      <c r="L1190" s="23" t="s">
        <v>7</v>
      </c>
      <c r="M1190" s="19"/>
      <c r="N1190" s="196" t="s">
        <v>140</v>
      </c>
      <c r="O1190" s="18"/>
      <c r="P1190" s="19"/>
      <c r="Q1190" s="18" t="s">
        <v>12</v>
      </c>
      <c r="R1190" s="18"/>
      <c r="S1190" s="19" t="s">
        <v>6</v>
      </c>
      <c r="T1190" s="204"/>
      <c r="U1190" s="25" t="s">
        <v>7</v>
      </c>
      <c r="V1190" s="18"/>
      <c r="W1190" s="20"/>
      <c r="X1190" s="21"/>
      <c r="Y1190" s="46"/>
      <c r="Z1190" s="95"/>
      <c r="AA1190" s="581" t="str">
        <f>IF(AA1192="","",IF(AND(Z1192="",AA1192&lt;&gt;""),1,Z1190+1))</f>
        <v/>
      </c>
      <c r="AB1190" s="581" t="str">
        <f t="shared" ref="AB1190:CM1190" si="2803">IF(AB1192="","",IF(AND(AA1192="",AB1192&lt;&gt;""),1,AA1190+1))</f>
        <v/>
      </c>
      <c r="AC1190" s="581" t="str">
        <f t="shared" si="2803"/>
        <v/>
      </c>
      <c r="AD1190" s="581" t="str">
        <f t="shared" si="2803"/>
        <v/>
      </c>
      <c r="AE1190" s="581" t="str">
        <f t="shared" si="2803"/>
        <v/>
      </c>
      <c r="AF1190" s="581" t="str">
        <f t="shared" si="2803"/>
        <v/>
      </c>
      <c r="AG1190" s="581" t="str">
        <f t="shared" si="2803"/>
        <v/>
      </c>
      <c r="AH1190" s="581" t="str">
        <f t="shared" si="2803"/>
        <v/>
      </c>
      <c r="AI1190" s="581" t="str">
        <f t="shared" si="2803"/>
        <v/>
      </c>
      <c r="AJ1190" s="581" t="str">
        <f t="shared" si="2803"/>
        <v/>
      </c>
      <c r="AK1190" s="581" t="str">
        <f t="shared" si="2803"/>
        <v/>
      </c>
      <c r="AL1190" s="581" t="str">
        <f t="shared" si="2803"/>
        <v/>
      </c>
      <c r="AM1190" s="581" t="str">
        <f t="shared" si="2803"/>
        <v/>
      </c>
      <c r="AN1190" s="581" t="str">
        <f t="shared" si="2803"/>
        <v/>
      </c>
      <c r="AO1190" s="581" t="str">
        <f t="shared" si="2803"/>
        <v/>
      </c>
      <c r="AP1190" s="581" t="str">
        <f t="shared" si="2803"/>
        <v/>
      </c>
      <c r="AQ1190" s="581" t="str">
        <f t="shared" si="2803"/>
        <v/>
      </c>
      <c r="AR1190" s="581" t="str">
        <f t="shared" si="2803"/>
        <v/>
      </c>
      <c r="AS1190" s="581" t="str">
        <f t="shared" si="2803"/>
        <v/>
      </c>
      <c r="AT1190" s="581" t="str">
        <f t="shared" si="2803"/>
        <v/>
      </c>
      <c r="AU1190" s="581" t="str">
        <f t="shared" si="2803"/>
        <v/>
      </c>
      <c r="AV1190" s="581" t="str">
        <f t="shared" si="2803"/>
        <v/>
      </c>
      <c r="AW1190" s="581" t="str">
        <f t="shared" si="2803"/>
        <v/>
      </c>
      <c r="AX1190" s="581" t="str">
        <f t="shared" si="2803"/>
        <v/>
      </c>
      <c r="AY1190" s="581" t="str">
        <f t="shared" si="2803"/>
        <v/>
      </c>
      <c r="AZ1190" s="581" t="str">
        <f t="shared" si="2803"/>
        <v/>
      </c>
      <c r="BA1190" s="581" t="str">
        <f t="shared" si="2803"/>
        <v/>
      </c>
      <c r="BB1190" s="581" t="str">
        <f t="shared" si="2803"/>
        <v/>
      </c>
      <c r="BC1190" s="581" t="str">
        <f t="shared" si="2803"/>
        <v/>
      </c>
      <c r="BD1190" s="581" t="str">
        <f t="shared" si="2803"/>
        <v/>
      </c>
      <c r="BE1190" s="581" t="str">
        <f t="shared" si="2803"/>
        <v/>
      </c>
      <c r="BF1190" s="581" t="str">
        <f t="shared" si="2803"/>
        <v/>
      </c>
      <c r="BG1190" s="581" t="str">
        <f t="shared" si="2803"/>
        <v/>
      </c>
      <c r="BH1190" s="581" t="str">
        <f t="shared" si="2803"/>
        <v/>
      </c>
      <c r="BI1190" s="581" t="str">
        <f t="shared" si="2803"/>
        <v/>
      </c>
      <c r="BJ1190" s="581" t="str">
        <f t="shared" si="2803"/>
        <v/>
      </c>
      <c r="BK1190" s="581" t="str">
        <f t="shared" si="2803"/>
        <v/>
      </c>
      <c r="BL1190" s="581" t="str">
        <f t="shared" si="2803"/>
        <v/>
      </c>
      <c r="BM1190" s="581" t="str">
        <f t="shared" si="2803"/>
        <v/>
      </c>
      <c r="BN1190" s="581" t="str">
        <f t="shared" si="2803"/>
        <v/>
      </c>
      <c r="BO1190" s="581" t="str">
        <f t="shared" si="2803"/>
        <v/>
      </c>
      <c r="BP1190" s="581" t="str">
        <f t="shared" si="2803"/>
        <v/>
      </c>
      <c r="BQ1190" s="581" t="str">
        <f t="shared" si="2803"/>
        <v/>
      </c>
      <c r="BR1190" s="581" t="str">
        <f t="shared" si="2803"/>
        <v/>
      </c>
      <c r="BS1190" s="581" t="str">
        <f t="shared" si="2803"/>
        <v/>
      </c>
      <c r="BT1190" s="581" t="str">
        <f t="shared" si="2803"/>
        <v/>
      </c>
      <c r="BU1190" s="581" t="str">
        <f t="shared" si="2803"/>
        <v/>
      </c>
      <c r="BV1190" s="581" t="str">
        <f t="shared" si="2803"/>
        <v/>
      </c>
      <c r="BW1190" s="581" t="str">
        <f t="shared" si="2803"/>
        <v/>
      </c>
      <c r="BX1190" s="581" t="str">
        <f t="shared" si="2803"/>
        <v/>
      </c>
      <c r="BY1190" s="581" t="str">
        <f t="shared" si="2803"/>
        <v/>
      </c>
      <c r="BZ1190" s="581" t="str">
        <f t="shared" si="2803"/>
        <v/>
      </c>
      <c r="CA1190" s="581" t="str">
        <f t="shared" si="2803"/>
        <v/>
      </c>
      <c r="CB1190" s="581" t="str">
        <f t="shared" si="2803"/>
        <v/>
      </c>
      <c r="CC1190" s="581" t="str">
        <f t="shared" si="2803"/>
        <v/>
      </c>
      <c r="CD1190" s="581" t="str">
        <f t="shared" si="2803"/>
        <v/>
      </c>
      <c r="CE1190" s="581" t="str">
        <f t="shared" si="2803"/>
        <v/>
      </c>
      <c r="CF1190" s="581" t="str">
        <f t="shared" si="2803"/>
        <v/>
      </c>
      <c r="CG1190" s="581" t="str">
        <f t="shared" si="2803"/>
        <v/>
      </c>
      <c r="CH1190" s="581" t="str">
        <f t="shared" si="2803"/>
        <v/>
      </c>
      <c r="CI1190" s="581" t="str">
        <f t="shared" si="2803"/>
        <v/>
      </c>
      <c r="CJ1190" s="581" t="str">
        <f t="shared" si="2803"/>
        <v/>
      </c>
      <c r="CK1190" s="581" t="str">
        <f t="shared" si="2803"/>
        <v/>
      </c>
      <c r="CL1190" s="581" t="str">
        <f t="shared" si="2803"/>
        <v/>
      </c>
      <c r="CM1190" s="581" t="str">
        <f t="shared" si="2803"/>
        <v/>
      </c>
      <c r="CN1190" s="581" t="str">
        <f t="shared" ref="CN1190:DT1190" si="2804">IF(CN1192="","",IF(AND(CM1192="",CN1192&lt;&gt;""),1,CM1190+1))</f>
        <v/>
      </c>
      <c r="CO1190" s="581" t="str">
        <f t="shared" si="2804"/>
        <v/>
      </c>
      <c r="CP1190" s="581" t="str">
        <f t="shared" si="2804"/>
        <v/>
      </c>
      <c r="CQ1190" s="581" t="str">
        <f t="shared" si="2804"/>
        <v/>
      </c>
      <c r="CR1190" s="581" t="str">
        <f t="shared" si="2804"/>
        <v/>
      </c>
      <c r="CS1190" s="581" t="str">
        <f t="shared" si="2804"/>
        <v/>
      </c>
      <c r="CT1190" s="581" t="str">
        <f t="shared" si="2804"/>
        <v/>
      </c>
      <c r="CU1190" s="581" t="str">
        <f t="shared" si="2804"/>
        <v/>
      </c>
      <c r="CV1190" s="581" t="str">
        <f t="shared" si="2804"/>
        <v/>
      </c>
      <c r="CW1190" s="581" t="str">
        <f t="shared" si="2804"/>
        <v/>
      </c>
      <c r="CX1190" s="581" t="str">
        <f t="shared" si="2804"/>
        <v/>
      </c>
      <c r="CY1190" s="581" t="str">
        <f t="shared" si="2804"/>
        <v/>
      </c>
      <c r="CZ1190" s="581" t="str">
        <f t="shared" si="2804"/>
        <v/>
      </c>
      <c r="DA1190" s="581" t="str">
        <f t="shared" si="2804"/>
        <v/>
      </c>
      <c r="DB1190" s="581" t="str">
        <f t="shared" si="2804"/>
        <v/>
      </c>
      <c r="DC1190" s="581" t="str">
        <f t="shared" si="2804"/>
        <v/>
      </c>
      <c r="DD1190" s="581" t="str">
        <f t="shared" si="2804"/>
        <v/>
      </c>
      <c r="DE1190" s="581" t="str">
        <f t="shared" si="2804"/>
        <v/>
      </c>
      <c r="DF1190" s="581" t="str">
        <f t="shared" si="2804"/>
        <v/>
      </c>
      <c r="DG1190" s="581" t="str">
        <f t="shared" si="2804"/>
        <v/>
      </c>
      <c r="DH1190" s="581" t="str">
        <f t="shared" si="2804"/>
        <v/>
      </c>
      <c r="DI1190" s="581" t="str">
        <f t="shared" si="2804"/>
        <v/>
      </c>
      <c r="DJ1190" s="581" t="str">
        <f t="shared" si="2804"/>
        <v/>
      </c>
      <c r="DK1190" s="581" t="str">
        <f t="shared" si="2804"/>
        <v/>
      </c>
      <c r="DL1190" s="581" t="str">
        <f t="shared" si="2804"/>
        <v/>
      </c>
      <c r="DM1190" s="581" t="str">
        <f t="shared" si="2804"/>
        <v/>
      </c>
      <c r="DN1190" s="581" t="str">
        <f t="shared" si="2804"/>
        <v/>
      </c>
      <c r="DO1190" s="581" t="str">
        <f t="shared" si="2804"/>
        <v/>
      </c>
      <c r="DP1190" s="581" t="str">
        <f t="shared" si="2804"/>
        <v/>
      </c>
      <c r="DQ1190" s="581" t="str">
        <f t="shared" si="2804"/>
        <v/>
      </c>
      <c r="DR1190" s="581" t="str">
        <f t="shared" si="2804"/>
        <v/>
      </c>
      <c r="DS1190" s="581" t="str">
        <f t="shared" si="2804"/>
        <v/>
      </c>
      <c r="DT1190" s="581" t="str">
        <f t="shared" si="2804"/>
        <v/>
      </c>
      <c r="DU1190" s="18"/>
      <c r="DV1190" s="18"/>
    </row>
    <row r="1191" spans="1:126" ht="4.2" customHeight="1">
      <c r="A1191" s="1"/>
      <c r="B1191" s="5"/>
      <c r="C1191" s="1"/>
      <c r="D1191" s="1"/>
      <c r="E1191" s="261"/>
      <c r="F1191" s="47"/>
      <c r="G1191" s="229"/>
      <c r="H1191" s="1"/>
      <c r="I1191" s="1"/>
      <c r="J1191" s="1"/>
      <c r="K1191" s="1"/>
      <c r="L1191" s="1"/>
      <c r="M1191" s="5"/>
      <c r="N1191" s="18"/>
      <c r="O1191" s="1"/>
      <c r="P1191" s="5"/>
      <c r="Q1191" s="1"/>
      <c r="R1191" s="1"/>
      <c r="S1191" s="5"/>
      <c r="T1191" s="7"/>
      <c r="U1191" s="23"/>
      <c r="V1191" s="1"/>
      <c r="W1191" s="11"/>
      <c r="X1191" s="10"/>
      <c r="Y1191" s="45"/>
      <c r="Z1191" s="92"/>
      <c r="AA1191" s="93"/>
      <c r="AB1191" s="93"/>
      <c r="AC1191" s="93"/>
      <c r="AD1191" s="93"/>
      <c r="AE1191" s="93"/>
      <c r="AF1191" s="93"/>
      <c r="AG1191" s="93"/>
      <c r="AH1191" s="93"/>
      <c r="AI1191" s="93"/>
      <c r="AJ1191" s="93"/>
      <c r="AK1191" s="93"/>
      <c r="AL1191" s="93"/>
      <c r="AM1191" s="93"/>
      <c r="AN1191" s="93"/>
      <c r="AO1191" s="93"/>
      <c r="AP1191" s="93"/>
      <c r="AQ1191" s="93"/>
      <c r="AR1191" s="93"/>
      <c r="AS1191" s="93"/>
      <c r="AT1191" s="93"/>
      <c r="AU1191" s="93"/>
      <c r="AV1191" s="93"/>
      <c r="AW1191" s="93"/>
      <c r="AX1191" s="93"/>
      <c r="AY1191" s="93"/>
      <c r="AZ1191" s="93"/>
      <c r="BA1191" s="93"/>
      <c r="BB1191" s="93"/>
      <c r="BC1191" s="93"/>
      <c r="BD1191" s="93"/>
      <c r="BE1191" s="93"/>
      <c r="BF1191" s="93"/>
      <c r="BG1191" s="93"/>
      <c r="BH1191" s="93"/>
      <c r="BI1191" s="93"/>
      <c r="BJ1191" s="93"/>
      <c r="BK1191" s="93"/>
      <c r="BL1191" s="93"/>
      <c r="BM1191" s="93"/>
      <c r="BN1191" s="93"/>
      <c r="BO1191" s="93"/>
      <c r="BP1191" s="93"/>
      <c r="BQ1191" s="93"/>
      <c r="BR1191" s="93"/>
      <c r="BS1191" s="93"/>
      <c r="BT1191" s="93"/>
      <c r="BU1191" s="93"/>
      <c r="BV1191" s="93"/>
      <c r="BW1191" s="93"/>
      <c r="BX1191" s="93"/>
      <c r="BY1191" s="93"/>
      <c r="BZ1191" s="93"/>
      <c r="CA1191" s="93"/>
      <c r="CB1191" s="93"/>
      <c r="CC1191" s="93"/>
      <c r="CD1191" s="93"/>
      <c r="CE1191" s="93"/>
      <c r="CF1191" s="93"/>
      <c r="CG1191" s="93"/>
      <c r="CH1191" s="93"/>
      <c r="CI1191" s="93"/>
      <c r="CJ1191" s="93"/>
      <c r="CK1191" s="93"/>
      <c r="CL1191" s="93"/>
      <c r="CM1191" s="93"/>
      <c r="CN1191" s="93"/>
      <c r="CO1191" s="93"/>
      <c r="CP1191" s="93"/>
      <c r="CQ1191" s="93"/>
      <c r="CR1191" s="93"/>
      <c r="CS1191" s="93"/>
      <c r="CT1191" s="93"/>
      <c r="CU1191" s="93"/>
      <c r="CV1191" s="93"/>
      <c r="CW1191" s="93"/>
      <c r="CX1191" s="93"/>
      <c r="CY1191" s="93"/>
      <c r="CZ1191" s="93"/>
      <c r="DA1191" s="93"/>
      <c r="DB1191" s="93"/>
      <c r="DC1191" s="93"/>
      <c r="DD1191" s="93"/>
      <c r="DE1191" s="93"/>
      <c r="DF1191" s="93"/>
      <c r="DG1191" s="93"/>
      <c r="DH1191" s="93"/>
      <c r="DI1191" s="93"/>
      <c r="DJ1191" s="93"/>
      <c r="DK1191" s="93"/>
      <c r="DL1191" s="93"/>
      <c r="DM1191" s="93"/>
      <c r="DN1191" s="93"/>
      <c r="DO1191" s="93"/>
      <c r="DP1191" s="93"/>
      <c r="DQ1191" s="93"/>
      <c r="DR1191" s="93"/>
      <c r="DS1191" s="93"/>
      <c r="DT1191" s="93"/>
      <c r="DU1191" s="1"/>
      <c r="DV1191" s="1"/>
    </row>
    <row r="1192" spans="1:126" s="22" customFormat="1">
      <c r="A1192" s="18"/>
      <c r="B1192" s="5"/>
      <c r="C1192" s="33" t="str">
        <f>$C$222</f>
        <v>месяц окончания расхода</v>
      </c>
      <c r="D1192" s="18"/>
      <c r="E1192" s="267"/>
      <c r="F1192" s="51"/>
      <c r="G1192" s="230"/>
      <c r="H1192" s="18"/>
      <c r="I1192" s="18"/>
      <c r="J1192" s="5" t="s">
        <v>6</v>
      </c>
      <c r="K1192" s="578"/>
      <c r="L1192" s="23" t="s">
        <v>7</v>
      </c>
      <c r="M1192" s="19"/>
      <c r="N1192" s="196" t="s">
        <v>142</v>
      </c>
      <c r="O1192" s="18"/>
      <c r="P1192" s="19"/>
      <c r="Q1192" s="18" t="str">
        <f>IF(T1190=справочники!$E$9,"a+qx",IF(T1190=справочники!$E$10,"aq^x",IF(T1190=справочники!$E$11,"a^(1+qx)","??")))</f>
        <v>??</v>
      </c>
      <c r="R1192" s="18"/>
      <c r="S1192" s="19" t="s">
        <v>6</v>
      </c>
      <c r="T1192" s="212"/>
      <c r="U1192" s="25"/>
      <c r="V1192" s="18"/>
      <c r="W1192" s="20"/>
      <c r="X1192" s="21"/>
      <c r="Y1192" s="46"/>
      <c r="Z1192" s="95"/>
      <c r="AA1192" s="582" t="str">
        <f>IF(AND(AA$8&gt;=$K1190,AA$8&lt;=IF(OR($K1192="",$K1192=0),1000000,$K1192)),AA$8,"")</f>
        <v/>
      </c>
      <c r="AB1192" s="582" t="str">
        <f t="shared" ref="AB1192:CM1192" si="2805">IF(AND(AB$8&gt;=$K1190,AB$8&lt;=IF(OR($K1192="",$K1192=0),1000000,$K1192)),AB$8,"")</f>
        <v/>
      </c>
      <c r="AC1192" s="582" t="str">
        <f t="shared" si="2805"/>
        <v/>
      </c>
      <c r="AD1192" s="582" t="str">
        <f t="shared" si="2805"/>
        <v/>
      </c>
      <c r="AE1192" s="582" t="str">
        <f t="shared" si="2805"/>
        <v/>
      </c>
      <c r="AF1192" s="582" t="str">
        <f t="shared" si="2805"/>
        <v/>
      </c>
      <c r="AG1192" s="582" t="str">
        <f t="shared" si="2805"/>
        <v/>
      </c>
      <c r="AH1192" s="582" t="str">
        <f t="shared" si="2805"/>
        <v/>
      </c>
      <c r="AI1192" s="582" t="str">
        <f t="shared" si="2805"/>
        <v/>
      </c>
      <c r="AJ1192" s="582" t="str">
        <f t="shared" si="2805"/>
        <v/>
      </c>
      <c r="AK1192" s="582" t="str">
        <f t="shared" si="2805"/>
        <v/>
      </c>
      <c r="AL1192" s="582" t="str">
        <f t="shared" si="2805"/>
        <v/>
      </c>
      <c r="AM1192" s="582" t="str">
        <f t="shared" si="2805"/>
        <v/>
      </c>
      <c r="AN1192" s="582" t="str">
        <f t="shared" si="2805"/>
        <v/>
      </c>
      <c r="AO1192" s="582" t="str">
        <f t="shared" si="2805"/>
        <v/>
      </c>
      <c r="AP1192" s="582" t="str">
        <f t="shared" si="2805"/>
        <v/>
      </c>
      <c r="AQ1192" s="582" t="str">
        <f t="shared" si="2805"/>
        <v/>
      </c>
      <c r="AR1192" s="582" t="str">
        <f t="shared" si="2805"/>
        <v/>
      </c>
      <c r="AS1192" s="582" t="str">
        <f t="shared" si="2805"/>
        <v/>
      </c>
      <c r="AT1192" s="582" t="str">
        <f t="shared" si="2805"/>
        <v/>
      </c>
      <c r="AU1192" s="582" t="str">
        <f t="shared" si="2805"/>
        <v/>
      </c>
      <c r="AV1192" s="582" t="str">
        <f t="shared" si="2805"/>
        <v/>
      </c>
      <c r="AW1192" s="582" t="str">
        <f t="shared" si="2805"/>
        <v/>
      </c>
      <c r="AX1192" s="582" t="str">
        <f t="shared" si="2805"/>
        <v/>
      </c>
      <c r="AY1192" s="582" t="str">
        <f t="shared" si="2805"/>
        <v/>
      </c>
      <c r="AZ1192" s="582" t="str">
        <f t="shared" si="2805"/>
        <v/>
      </c>
      <c r="BA1192" s="582" t="str">
        <f t="shared" si="2805"/>
        <v/>
      </c>
      <c r="BB1192" s="582" t="str">
        <f t="shared" si="2805"/>
        <v/>
      </c>
      <c r="BC1192" s="582" t="str">
        <f t="shared" si="2805"/>
        <v/>
      </c>
      <c r="BD1192" s="582" t="str">
        <f t="shared" si="2805"/>
        <v/>
      </c>
      <c r="BE1192" s="582" t="str">
        <f t="shared" si="2805"/>
        <v/>
      </c>
      <c r="BF1192" s="582" t="str">
        <f t="shared" si="2805"/>
        <v/>
      </c>
      <c r="BG1192" s="582" t="str">
        <f t="shared" si="2805"/>
        <v/>
      </c>
      <c r="BH1192" s="582" t="str">
        <f t="shared" si="2805"/>
        <v/>
      </c>
      <c r="BI1192" s="582" t="str">
        <f t="shared" si="2805"/>
        <v/>
      </c>
      <c r="BJ1192" s="582" t="str">
        <f t="shared" si="2805"/>
        <v/>
      </c>
      <c r="BK1192" s="582" t="str">
        <f t="shared" si="2805"/>
        <v/>
      </c>
      <c r="BL1192" s="582" t="str">
        <f t="shared" si="2805"/>
        <v/>
      </c>
      <c r="BM1192" s="582" t="str">
        <f t="shared" si="2805"/>
        <v/>
      </c>
      <c r="BN1192" s="582" t="str">
        <f t="shared" si="2805"/>
        <v/>
      </c>
      <c r="BO1192" s="582" t="str">
        <f t="shared" si="2805"/>
        <v/>
      </c>
      <c r="BP1192" s="582" t="str">
        <f t="shared" si="2805"/>
        <v/>
      </c>
      <c r="BQ1192" s="582" t="str">
        <f t="shared" si="2805"/>
        <v/>
      </c>
      <c r="BR1192" s="582" t="str">
        <f t="shared" si="2805"/>
        <v/>
      </c>
      <c r="BS1192" s="582" t="str">
        <f t="shared" si="2805"/>
        <v/>
      </c>
      <c r="BT1192" s="582" t="str">
        <f t="shared" si="2805"/>
        <v/>
      </c>
      <c r="BU1192" s="582" t="str">
        <f t="shared" si="2805"/>
        <v/>
      </c>
      <c r="BV1192" s="582" t="str">
        <f t="shared" si="2805"/>
        <v/>
      </c>
      <c r="BW1192" s="582" t="str">
        <f t="shared" si="2805"/>
        <v/>
      </c>
      <c r="BX1192" s="582" t="str">
        <f t="shared" si="2805"/>
        <v/>
      </c>
      <c r="BY1192" s="582" t="str">
        <f t="shared" si="2805"/>
        <v/>
      </c>
      <c r="BZ1192" s="582" t="str">
        <f t="shared" si="2805"/>
        <v/>
      </c>
      <c r="CA1192" s="582" t="str">
        <f t="shared" si="2805"/>
        <v/>
      </c>
      <c r="CB1192" s="582" t="str">
        <f t="shared" si="2805"/>
        <v/>
      </c>
      <c r="CC1192" s="582" t="str">
        <f t="shared" si="2805"/>
        <v/>
      </c>
      <c r="CD1192" s="582" t="str">
        <f t="shared" si="2805"/>
        <v/>
      </c>
      <c r="CE1192" s="582" t="str">
        <f t="shared" si="2805"/>
        <v/>
      </c>
      <c r="CF1192" s="582" t="str">
        <f t="shared" si="2805"/>
        <v/>
      </c>
      <c r="CG1192" s="582" t="str">
        <f t="shared" si="2805"/>
        <v/>
      </c>
      <c r="CH1192" s="582" t="str">
        <f t="shared" si="2805"/>
        <v/>
      </c>
      <c r="CI1192" s="582" t="str">
        <f t="shared" si="2805"/>
        <v/>
      </c>
      <c r="CJ1192" s="582" t="str">
        <f t="shared" si="2805"/>
        <v/>
      </c>
      <c r="CK1192" s="582" t="str">
        <f t="shared" si="2805"/>
        <v/>
      </c>
      <c r="CL1192" s="582" t="str">
        <f t="shared" si="2805"/>
        <v/>
      </c>
      <c r="CM1192" s="582" t="str">
        <f t="shared" si="2805"/>
        <v/>
      </c>
      <c r="CN1192" s="582" t="str">
        <f t="shared" ref="CN1192:DT1192" si="2806">IF(AND(CN$8&gt;=$K1190,CN$8&lt;=IF(OR($K1192="",$K1192=0),1000000,$K1192)),CN$8,"")</f>
        <v/>
      </c>
      <c r="CO1192" s="582" t="str">
        <f t="shared" si="2806"/>
        <v/>
      </c>
      <c r="CP1192" s="582" t="str">
        <f t="shared" si="2806"/>
        <v/>
      </c>
      <c r="CQ1192" s="582" t="str">
        <f t="shared" si="2806"/>
        <v/>
      </c>
      <c r="CR1192" s="582" t="str">
        <f t="shared" si="2806"/>
        <v/>
      </c>
      <c r="CS1192" s="582" t="str">
        <f t="shared" si="2806"/>
        <v/>
      </c>
      <c r="CT1192" s="582" t="str">
        <f t="shared" si="2806"/>
        <v/>
      </c>
      <c r="CU1192" s="582" t="str">
        <f t="shared" si="2806"/>
        <v/>
      </c>
      <c r="CV1192" s="582" t="str">
        <f t="shared" si="2806"/>
        <v/>
      </c>
      <c r="CW1192" s="582" t="str">
        <f t="shared" si="2806"/>
        <v/>
      </c>
      <c r="CX1192" s="582" t="str">
        <f t="shared" si="2806"/>
        <v/>
      </c>
      <c r="CY1192" s="582" t="str">
        <f t="shared" si="2806"/>
        <v/>
      </c>
      <c r="CZ1192" s="582" t="str">
        <f t="shared" si="2806"/>
        <v/>
      </c>
      <c r="DA1192" s="582" t="str">
        <f t="shared" si="2806"/>
        <v/>
      </c>
      <c r="DB1192" s="582" t="str">
        <f t="shared" si="2806"/>
        <v/>
      </c>
      <c r="DC1192" s="582" t="str">
        <f t="shared" si="2806"/>
        <v/>
      </c>
      <c r="DD1192" s="582" t="str">
        <f t="shared" si="2806"/>
        <v/>
      </c>
      <c r="DE1192" s="582" t="str">
        <f t="shared" si="2806"/>
        <v/>
      </c>
      <c r="DF1192" s="582" t="str">
        <f t="shared" si="2806"/>
        <v/>
      </c>
      <c r="DG1192" s="582" t="str">
        <f t="shared" si="2806"/>
        <v/>
      </c>
      <c r="DH1192" s="582" t="str">
        <f t="shared" si="2806"/>
        <v/>
      </c>
      <c r="DI1192" s="582" t="str">
        <f t="shared" si="2806"/>
        <v/>
      </c>
      <c r="DJ1192" s="582" t="str">
        <f t="shared" si="2806"/>
        <v/>
      </c>
      <c r="DK1192" s="582" t="str">
        <f t="shared" si="2806"/>
        <v/>
      </c>
      <c r="DL1192" s="582" t="str">
        <f t="shared" si="2806"/>
        <v/>
      </c>
      <c r="DM1192" s="582" t="str">
        <f t="shared" si="2806"/>
        <v/>
      </c>
      <c r="DN1192" s="582" t="str">
        <f t="shared" si="2806"/>
        <v/>
      </c>
      <c r="DO1192" s="582" t="str">
        <f t="shared" si="2806"/>
        <v/>
      </c>
      <c r="DP1192" s="582" t="str">
        <f t="shared" si="2806"/>
        <v/>
      </c>
      <c r="DQ1192" s="582" t="str">
        <f t="shared" si="2806"/>
        <v/>
      </c>
      <c r="DR1192" s="582" t="str">
        <f t="shared" si="2806"/>
        <v/>
      </c>
      <c r="DS1192" s="582" t="str">
        <f t="shared" si="2806"/>
        <v/>
      </c>
      <c r="DT1192" s="582" t="str">
        <f t="shared" si="2806"/>
        <v/>
      </c>
      <c r="DU1192" s="18"/>
      <c r="DV1192" s="18"/>
    </row>
    <row r="1193" spans="1:126" ht="4.2" customHeight="1">
      <c r="A1193" s="1"/>
      <c r="B1193" s="1"/>
      <c r="C1193" s="1"/>
      <c r="D1193" s="1"/>
      <c r="E1193" s="261"/>
      <c r="F1193" s="47"/>
      <c r="G1193" s="229"/>
      <c r="H1193" s="1"/>
      <c r="I1193" s="1"/>
      <c r="J1193" s="1"/>
      <c r="K1193" s="1"/>
      <c r="L1193" s="1"/>
      <c r="M1193" s="5"/>
      <c r="N1193" s="1"/>
      <c r="O1193" s="1"/>
      <c r="P1193" s="5"/>
      <c r="Q1193" s="1"/>
      <c r="R1193" s="1"/>
      <c r="S1193" s="5"/>
      <c r="T1193" s="7"/>
      <c r="U1193" s="23"/>
      <c r="V1193" s="1"/>
      <c r="W1193" s="11"/>
      <c r="X1193" s="10"/>
      <c r="Y1193" s="45"/>
      <c r="Z1193" s="92"/>
      <c r="AA1193" s="93"/>
      <c r="AB1193" s="93"/>
      <c r="AC1193" s="93"/>
      <c r="AD1193" s="93"/>
      <c r="AE1193" s="93"/>
      <c r="AF1193" s="93"/>
      <c r="AG1193" s="93"/>
      <c r="AH1193" s="93"/>
      <c r="AI1193" s="93"/>
      <c r="AJ1193" s="93"/>
      <c r="AK1193" s="93"/>
      <c r="AL1193" s="93"/>
      <c r="AM1193" s="93"/>
      <c r="AN1193" s="93"/>
      <c r="AO1193" s="93"/>
      <c r="AP1193" s="93"/>
      <c r="AQ1193" s="93"/>
      <c r="AR1193" s="93"/>
      <c r="AS1193" s="93"/>
      <c r="AT1193" s="93"/>
      <c r="AU1193" s="93"/>
      <c r="AV1193" s="93"/>
      <c r="AW1193" s="93"/>
      <c r="AX1193" s="93"/>
      <c r="AY1193" s="93"/>
      <c r="AZ1193" s="93"/>
      <c r="BA1193" s="93"/>
      <c r="BB1193" s="93"/>
      <c r="BC1193" s="93"/>
      <c r="BD1193" s="93"/>
      <c r="BE1193" s="93"/>
      <c r="BF1193" s="93"/>
      <c r="BG1193" s="93"/>
      <c r="BH1193" s="93"/>
      <c r="BI1193" s="93"/>
      <c r="BJ1193" s="93"/>
      <c r="BK1193" s="93"/>
      <c r="BL1193" s="93"/>
      <c r="BM1193" s="93"/>
      <c r="BN1193" s="93"/>
      <c r="BO1193" s="93"/>
      <c r="BP1193" s="93"/>
      <c r="BQ1193" s="93"/>
      <c r="BR1193" s="93"/>
      <c r="BS1193" s="93"/>
      <c r="BT1193" s="93"/>
      <c r="BU1193" s="93"/>
      <c r="BV1193" s="93"/>
      <c r="BW1193" s="93"/>
      <c r="BX1193" s="93"/>
      <c r="BY1193" s="93"/>
      <c r="BZ1193" s="93"/>
      <c r="CA1193" s="93"/>
      <c r="CB1193" s="93"/>
      <c r="CC1193" s="93"/>
      <c r="CD1193" s="93"/>
      <c r="CE1193" s="93"/>
      <c r="CF1193" s="93"/>
      <c r="CG1193" s="93"/>
      <c r="CH1193" s="93"/>
      <c r="CI1193" s="93"/>
      <c r="CJ1193" s="93"/>
      <c r="CK1193" s="93"/>
      <c r="CL1193" s="93"/>
      <c r="CM1193" s="93"/>
      <c r="CN1193" s="93"/>
      <c r="CO1193" s="93"/>
      <c r="CP1193" s="93"/>
      <c r="CQ1193" s="93"/>
      <c r="CR1193" s="93"/>
      <c r="CS1193" s="93"/>
      <c r="CT1193" s="93"/>
      <c r="CU1193" s="93"/>
      <c r="CV1193" s="93"/>
      <c r="CW1193" s="93"/>
      <c r="CX1193" s="93"/>
      <c r="CY1193" s="93"/>
      <c r="CZ1193" s="93"/>
      <c r="DA1193" s="93"/>
      <c r="DB1193" s="93"/>
      <c r="DC1193" s="93"/>
      <c r="DD1193" s="93"/>
      <c r="DE1193" s="93"/>
      <c r="DF1193" s="93"/>
      <c r="DG1193" s="93"/>
      <c r="DH1193" s="93"/>
      <c r="DI1193" s="93"/>
      <c r="DJ1193" s="93"/>
      <c r="DK1193" s="93"/>
      <c r="DL1193" s="93"/>
      <c r="DM1193" s="93"/>
      <c r="DN1193" s="93"/>
      <c r="DO1193" s="93"/>
      <c r="DP1193" s="93"/>
      <c r="DQ1193" s="93"/>
      <c r="DR1193" s="93"/>
      <c r="DS1193" s="93"/>
      <c r="DT1193" s="93"/>
      <c r="DU1193" s="1"/>
      <c r="DV1193" s="1"/>
    </row>
    <row r="1194" spans="1:126" s="22" customFormat="1">
      <c r="A1194" s="18"/>
      <c r="B1194" s="242" t="s">
        <v>135</v>
      </c>
      <c r="C1194" s="18"/>
      <c r="D1194" s="18"/>
      <c r="E1194" s="267"/>
      <c r="F1194" s="51"/>
      <c r="G1194" s="230"/>
      <c r="H1194" s="18"/>
      <c r="I1194" s="243" t="s">
        <v>132</v>
      </c>
      <c r="J1194" s="18"/>
      <c r="K1194" s="18"/>
      <c r="L1194" s="18"/>
      <c r="M1194" s="19"/>
      <c r="N1194" s="196" t="s">
        <v>141</v>
      </c>
      <c r="O1194" s="18"/>
      <c r="P1194" s="19"/>
      <c r="Q1194" s="18" t="s">
        <v>69</v>
      </c>
      <c r="R1194" s="18"/>
      <c r="S1194" s="19" t="s">
        <v>6</v>
      </c>
      <c r="T1194" s="205"/>
      <c r="U1194" s="25" t="s">
        <v>7</v>
      </c>
      <c r="V1194" s="18"/>
      <c r="W1194" s="20"/>
      <c r="X1194" s="21"/>
      <c r="Y1194" s="46"/>
      <c r="Z1194" s="95"/>
      <c r="AA1194" s="96"/>
      <c r="AB1194" s="96"/>
      <c r="AC1194" s="96"/>
      <c r="AD1194" s="96"/>
      <c r="AE1194" s="96"/>
      <c r="AF1194" s="96"/>
      <c r="AG1194" s="96"/>
      <c r="AH1194" s="96"/>
      <c r="AI1194" s="96"/>
      <c r="AJ1194" s="96"/>
      <c r="AK1194" s="96"/>
      <c r="AL1194" s="96"/>
      <c r="AM1194" s="96"/>
      <c r="AN1194" s="96"/>
      <c r="AO1194" s="96"/>
      <c r="AP1194" s="96"/>
      <c r="AQ1194" s="96"/>
      <c r="AR1194" s="96"/>
      <c r="AS1194" s="96"/>
      <c r="AT1194" s="96"/>
      <c r="AU1194" s="96"/>
      <c r="AV1194" s="96"/>
      <c r="AW1194" s="96"/>
      <c r="AX1194" s="96"/>
      <c r="AY1194" s="96"/>
      <c r="AZ1194" s="96"/>
      <c r="BA1194" s="96"/>
      <c r="BB1194" s="96"/>
      <c r="BC1194" s="96"/>
      <c r="BD1194" s="96"/>
      <c r="BE1194" s="96"/>
      <c r="BF1194" s="96"/>
      <c r="BG1194" s="96"/>
      <c r="BH1194" s="96"/>
      <c r="BI1194" s="96"/>
      <c r="BJ1194" s="96"/>
      <c r="BK1194" s="96"/>
      <c r="BL1194" s="96"/>
      <c r="BM1194" s="96"/>
      <c r="BN1194" s="96"/>
      <c r="BO1194" s="96"/>
      <c r="BP1194" s="96"/>
      <c r="BQ1194" s="96"/>
      <c r="BR1194" s="96"/>
      <c r="BS1194" s="96"/>
      <c r="BT1194" s="96"/>
      <c r="BU1194" s="96"/>
      <c r="BV1194" s="96"/>
      <c r="BW1194" s="96"/>
      <c r="BX1194" s="96"/>
      <c r="BY1194" s="96"/>
      <c r="BZ1194" s="96"/>
      <c r="CA1194" s="96"/>
      <c r="CB1194" s="96"/>
      <c r="CC1194" s="96"/>
      <c r="CD1194" s="96"/>
      <c r="CE1194" s="96"/>
      <c r="CF1194" s="96"/>
      <c r="CG1194" s="96"/>
      <c r="CH1194" s="96"/>
      <c r="CI1194" s="96"/>
      <c r="CJ1194" s="96"/>
      <c r="CK1194" s="96"/>
      <c r="CL1194" s="96"/>
      <c r="CM1194" s="96"/>
      <c r="CN1194" s="96"/>
      <c r="CO1194" s="96"/>
      <c r="CP1194" s="96"/>
      <c r="CQ1194" s="96"/>
      <c r="CR1194" s="96"/>
      <c r="CS1194" s="96"/>
      <c r="CT1194" s="96"/>
      <c r="CU1194" s="96"/>
      <c r="CV1194" s="96"/>
      <c r="CW1194" s="96"/>
      <c r="CX1194" s="96"/>
      <c r="CY1194" s="96"/>
      <c r="CZ1194" s="96"/>
      <c r="DA1194" s="96"/>
      <c r="DB1194" s="96"/>
      <c r="DC1194" s="96"/>
      <c r="DD1194" s="96"/>
      <c r="DE1194" s="96"/>
      <c r="DF1194" s="96"/>
      <c r="DG1194" s="96"/>
      <c r="DH1194" s="96"/>
      <c r="DI1194" s="96"/>
      <c r="DJ1194" s="96"/>
      <c r="DK1194" s="96"/>
      <c r="DL1194" s="96"/>
      <c r="DM1194" s="96"/>
      <c r="DN1194" s="96"/>
      <c r="DO1194" s="96"/>
      <c r="DP1194" s="96"/>
      <c r="DQ1194" s="96"/>
      <c r="DR1194" s="96"/>
      <c r="DS1194" s="96"/>
      <c r="DT1194" s="96"/>
      <c r="DU1194" s="18"/>
      <c r="DV1194" s="18"/>
    </row>
    <row r="1195" spans="1:126" ht="4.2" customHeight="1">
      <c r="A1195" s="1"/>
      <c r="B1195" s="1"/>
      <c r="C1195" s="1"/>
      <c r="D1195" s="1"/>
      <c r="E1195" s="261"/>
      <c r="F1195" s="47"/>
      <c r="G1195" s="229"/>
      <c r="H1195" s="1"/>
      <c r="I1195" s="1"/>
      <c r="J1195" s="1"/>
      <c r="K1195" s="1"/>
      <c r="L1195" s="1"/>
      <c r="M1195" s="5"/>
      <c r="N1195" s="1"/>
      <c r="O1195" s="1"/>
      <c r="P1195" s="5"/>
      <c r="Q1195" s="1"/>
      <c r="R1195" s="1"/>
      <c r="S1195" s="5"/>
      <c r="T1195" s="7"/>
      <c r="U1195" s="23"/>
      <c r="V1195" s="1"/>
      <c r="W1195" s="11"/>
      <c r="X1195" s="10"/>
      <c r="Y1195" s="45"/>
      <c r="Z1195" s="92"/>
      <c r="AA1195" s="93"/>
      <c r="AB1195" s="93"/>
      <c r="AC1195" s="93"/>
      <c r="AD1195" s="93"/>
      <c r="AE1195" s="93"/>
      <c r="AF1195" s="93"/>
      <c r="AG1195" s="93"/>
      <c r="AH1195" s="93"/>
      <c r="AI1195" s="93"/>
      <c r="AJ1195" s="93"/>
      <c r="AK1195" s="93"/>
      <c r="AL1195" s="93"/>
      <c r="AM1195" s="93"/>
      <c r="AN1195" s="93"/>
      <c r="AO1195" s="93"/>
      <c r="AP1195" s="93"/>
      <c r="AQ1195" s="93"/>
      <c r="AR1195" s="93"/>
      <c r="AS1195" s="93"/>
      <c r="AT1195" s="93"/>
      <c r="AU1195" s="93"/>
      <c r="AV1195" s="93"/>
      <c r="AW1195" s="93"/>
      <c r="AX1195" s="93"/>
      <c r="AY1195" s="93"/>
      <c r="AZ1195" s="93"/>
      <c r="BA1195" s="93"/>
      <c r="BB1195" s="93"/>
      <c r="BC1195" s="93"/>
      <c r="BD1195" s="93"/>
      <c r="BE1195" s="93"/>
      <c r="BF1195" s="93"/>
      <c r="BG1195" s="93"/>
      <c r="BH1195" s="93"/>
      <c r="BI1195" s="93"/>
      <c r="BJ1195" s="93"/>
      <c r="BK1195" s="93"/>
      <c r="BL1195" s="93"/>
      <c r="BM1195" s="93"/>
      <c r="BN1195" s="93"/>
      <c r="BO1195" s="93"/>
      <c r="BP1195" s="93"/>
      <c r="BQ1195" s="93"/>
      <c r="BR1195" s="93"/>
      <c r="BS1195" s="93"/>
      <c r="BT1195" s="93"/>
      <c r="BU1195" s="93"/>
      <c r="BV1195" s="93"/>
      <c r="BW1195" s="93"/>
      <c r="BX1195" s="93"/>
      <c r="BY1195" s="93"/>
      <c r="BZ1195" s="93"/>
      <c r="CA1195" s="93"/>
      <c r="CB1195" s="93"/>
      <c r="CC1195" s="93"/>
      <c r="CD1195" s="93"/>
      <c r="CE1195" s="93"/>
      <c r="CF1195" s="93"/>
      <c r="CG1195" s="93"/>
      <c r="CH1195" s="93"/>
      <c r="CI1195" s="93"/>
      <c r="CJ1195" s="93"/>
      <c r="CK1195" s="93"/>
      <c r="CL1195" s="93"/>
      <c r="CM1195" s="93"/>
      <c r="CN1195" s="93"/>
      <c r="CO1195" s="93"/>
      <c r="CP1195" s="93"/>
      <c r="CQ1195" s="93"/>
      <c r="CR1195" s="93"/>
      <c r="CS1195" s="93"/>
      <c r="CT1195" s="93"/>
      <c r="CU1195" s="93"/>
      <c r="CV1195" s="93"/>
      <c r="CW1195" s="93"/>
      <c r="CX1195" s="93"/>
      <c r="CY1195" s="93"/>
      <c r="CZ1195" s="93"/>
      <c r="DA1195" s="93"/>
      <c r="DB1195" s="93"/>
      <c r="DC1195" s="93"/>
      <c r="DD1195" s="93"/>
      <c r="DE1195" s="93"/>
      <c r="DF1195" s="93"/>
      <c r="DG1195" s="93"/>
      <c r="DH1195" s="93"/>
      <c r="DI1195" s="93"/>
      <c r="DJ1195" s="93"/>
      <c r="DK1195" s="93"/>
      <c r="DL1195" s="93"/>
      <c r="DM1195" s="93"/>
      <c r="DN1195" s="93"/>
      <c r="DO1195" s="93"/>
      <c r="DP1195" s="93"/>
      <c r="DQ1195" s="93"/>
      <c r="DR1195" s="93"/>
      <c r="DS1195" s="93"/>
      <c r="DT1195" s="93"/>
      <c r="DU1195" s="1"/>
      <c r="DV1195" s="1"/>
    </row>
    <row r="1196" spans="1:126" s="4" customFormat="1">
      <c r="A1196" s="3"/>
      <c r="B1196" s="257" t="s">
        <v>129</v>
      </c>
      <c r="C1196" s="3"/>
      <c r="D1196" s="3"/>
      <c r="E1196" s="9"/>
      <c r="F1196" s="50"/>
      <c r="G1196" s="230"/>
      <c r="H1196" s="12" t="str">
        <f>B1196&amp;N1188</f>
        <v xml:space="preserve">Учет - </v>
      </c>
      <c r="I1196" s="12"/>
      <c r="J1196" s="3"/>
      <c r="K1196" s="3"/>
      <c r="L1196" s="3"/>
      <c r="M1196" s="5"/>
      <c r="N1196" s="35" t="str">
        <f>Главная!$Y$8</f>
        <v>итого</v>
      </c>
      <c r="O1196" s="35"/>
      <c r="P1196" s="5"/>
      <c r="Q1196" s="35" t="s">
        <v>25</v>
      </c>
      <c r="R1196" s="35"/>
      <c r="S1196" s="19" t="s">
        <v>6</v>
      </c>
      <c r="T1196" s="306"/>
      <c r="U1196" s="23" t="s">
        <v>7</v>
      </c>
      <c r="V1196" s="35"/>
      <c r="W1196" s="37">
        <f>SUM($Y1196:$DU1196)</f>
        <v>0</v>
      </c>
      <c r="X1196" s="37"/>
      <c r="Y1196" s="45"/>
      <c r="Z1196" s="98"/>
      <c r="AA1196" s="99">
        <f>IF(AA1192="",0,IF(AA1190=1,$T1188,IF($T1190=справочники!$E$9,$T1188+$T1192*INT((AA1190-1)/IF(OR($T1194=0,$T1194=""),1,$T1194)),IF($T1190=справочники!$E$10,$T1188*POWER($T1192,INT((AA1190-1)/IF(OR($T1194=0,$T1194=""),1,$T1194))),IF($T1190=справочники!$E$11,POWER($T1188,1+$T1192*INT((AA1190-1)/IF(OR($T1194=0,$T1194=""),1,$T1194))),0)))))</f>
        <v>0</v>
      </c>
      <c r="AB1196" s="99">
        <f>IF(AB1192="",0,IF(AB1190=1,$T1188,IF($T1190=справочники!$E$9,$T1188+$T1192*INT((AB1190-1)/IF(OR($T1194=0,$T1194=""),1,$T1194)),IF($T1190=справочники!$E$10,$T1188*POWER($T1192,INT((AB1190-1)/IF(OR($T1194=0,$T1194=""),1,$T1194))),IF($T1190=справочники!$E$11,POWER($T1188,1+$T1192*INT((AB1190-1)/IF(OR($T1194=0,$T1194=""),1,$T1194))),0)))))</f>
        <v>0</v>
      </c>
      <c r="AC1196" s="99">
        <f>IF(AC1192="",0,IF(AC1190=1,$T1188,IF($T1190=справочники!$E$9,$T1188+$T1192*INT((AC1190-1)/IF(OR($T1194=0,$T1194=""),1,$T1194)),IF($T1190=справочники!$E$10,$T1188*POWER($T1192,INT((AC1190-1)/IF(OR($T1194=0,$T1194=""),1,$T1194))),IF($T1190=справочники!$E$11,POWER($T1188,1+$T1192*INT((AC1190-1)/IF(OR($T1194=0,$T1194=""),1,$T1194))),0)))))</f>
        <v>0</v>
      </c>
      <c r="AD1196" s="99">
        <f>IF(AD1192="",0,IF(AD1190=1,$T1188,IF($T1190=справочники!$E$9,$T1188+$T1192*INT((AD1190-1)/IF(OR($T1194=0,$T1194=""),1,$T1194)),IF($T1190=справочники!$E$10,$T1188*POWER($T1192,INT((AD1190-1)/IF(OR($T1194=0,$T1194=""),1,$T1194))),IF($T1190=справочники!$E$11,POWER($T1188,1+$T1192*INT((AD1190-1)/IF(OR($T1194=0,$T1194=""),1,$T1194))),0)))))</f>
        <v>0</v>
      </c>
      <c r="AE1196" s="99">
        <f>IF(AE1192="",0,IF(AE1190=1,$T1188,IF($T1190=справочники!$E$9,$T1188+$T1192*INT((AE1190-1)/IF(OR($T1194=0,$T1194=""),1,$T1194)),IF($T1190=справочники!$E$10,$T1188*POWER($T1192,INT((AE1190-1)/IF(OR($T1194=0,$T1194=""),1,$T1194))),IF($T1190=справочники!$E$11,POWER($T1188,1+$T1192*INT((AE1190-1)/IF(OR($T1194=0,$T1194=""),1,$T1194))),0)))))</f>
        <v>0</v>
      </c>
      <c r="AF1196" s="99">
        <f>IF(AF1192="",0,IF(AF1190=1,$T1188,IF($T1190=справочники!$E$9,$T1188+$T1192*INT((AF1190-1)/IF(OR($T1194=0,$T1194=""),1,$T1194)),IF($T1190=справочники!$E$10,$T1188*POWER($T1192,INT((AF1190-1)/IF(OR($T1194=0,$T1194=""),1,$T1194))),IF($T1190=справочники!$E$11,POWER($T1188,1+$T1192*INT((AF1190-1)/IF(OR($T1194=0,$T1194=""),1,$T1194))),0)))))</f>
        <v>0</v>
      </c>
      <c r="AG1196" s="99">
        <f>IF(AG1192="",0,IF(AG1190=1,$T1188,IF($T1190=справочники!$E$9,$T1188+$T1192*INT((AG1190-1)/IF(OR($T1194=0,$T1194=""),1,$T1194)),IF($T1190=справочники!$E$10,$T1188*POWER($T1192,INT((AG1190-1)/IF(OR($T1194=0,$T1194=""),1,$T1194))),IF($T1190=справочники!$E$11,POWER($T1188,1+$T1192*INT((AG1190-1)/IF(OR($T1194=0,$T1194=""),1,$T1194))),0)))))</f>
        <v>0</v>
      </c>
      <c r="AH1196" s="99">
        <f>IF(AH1192="",0,IF(AH1190=1,$T1188,IF($T1190=справочники!$E$9,$T1188+$T1192*INT((AH1190-1)/IF(OR($T1194=0,$T1194=""),1,$T1194)),IF($T1190=справочники!$E$10,$T1188*POWER($T1192,INT((AH1190-1)/IF(OR($T1194=0,$T1194=""),1,$T1194))),IF($T1190=справочники!$E$11,POWER($T1188,1+$T1192*INT((AH1190-1)/IF(OR($T1194=0,$T1194=""),1,$T1194))),0)))))</f>
        <v>0</v>
      </c>
      <c r="AI1196" s="99">
        <f>IF(AI1192="",0,IF(AI1190=1,$T1188,IF($T1190=справочники!$E$9,$T1188+$T1192*INT((AI1190-1)/IF(OR($T1194=0,$T1194=""),1,$T1194)),IF($T1190=справочники!$E$10,$T1188*POWER($T1192,INT((AI1190-1)/IF(OR($T1194=0,$T1194=""),1,$T1194))),IF($T1190=справочники!$E$11,POWER($T1188,1+$T1192*INT((AI1190-1)/IF(OR($T1194=0,$T1194=""),1,$T1194))),0)))))</f>
        <v>0</v>
      </c>
      <c r="AJ1196" s="99">
        <f>IF(AJ1192="",0,IF(AJ1190=1,$T1188,IF($T1190=справочники!$E$9,$T1188+$T1192*INT((AJ1190-1)/IF(OR($T1194=0,$T1194=""),1,$T1194)),IF($T1190=справочники!$E$10,$T1188*POWER($T1192,INT((AJ1190-1)/IF(OR($T1194=0,$T1194=""),1,$T1194))),IF($T1190=справочники!$E$11,POWER($T1188,1+$T1192*INT((AJ1190-1)/IF(OR($T1194=0,$T1194=""),1,$T1194))),0)))))</f>
        <v>0</v>
      </c>
      <c r="AK1196" s="99">
        <f>IF(AK1192="",0,IF(AK1190=1,$T1188,IF($T1190=справочники!$E$9,$T1188+$T1192*INT((AK1190-1)/IF(OR($T1194=0,$T1194=""),1,$T1194)),IF($T1190=справочники!$E$10,$T1188*POWER($T1192,INT((AK1190-1)/IF(OR($T1194=0,$T1194=""),1,$T1194))),IF($T1190=справочники!$E$11,POWER($T1188,1+$T1192*INT((AK1190-1)/IF(OR($T1194=0,$T1194=""),1,$T1194))),0)))))</f>
        <v>0</v>
      </c>
      <c r="AL1196" s="99">
        <f>IF(AL1192="",0,IF(AL1190=1,$T1188,IF($T1190=справочники!$E$9,$T1188+$T1192*INT((AL1190-1)/IF(OR($T1194=0,$T1194=""),1,$T1194)),IF($T1190=справочники!$E$10,$T1188*POWER($T1192,INT((AL1190-1)/IF(OR($T1194=0,$T1194=""),1,$T1194))),IF($T1190=справочники!$E$11,POWER($T1188,1+$T1192*INT((AL1190-1)/IF(OR($T1194=0,$T1194=""),1,$T1194))),0)))))</f>
        <v>0</v>
      </c>
      <c r="AM1196" s="99">
        <f>IF(AM1192="",0,IF(AM1190=1,$T1188,IF($T1190=справочники!$E$9,$T1188+$T1192*INT((AM1190-1)/IF(OR($T1194=0,$T1194=""),1,$T1194)),IF($T1190=справочники!$E$10,$T1188*POWER($T1192,INT((AM1190-1)/IF(OR($T1194=0,$T1194=""),1,$T1194))),IF($T1190=справочники!$E$11,POWER($T1188,1+$T1192*INT((AM1190-1)/IF(OR($T1194=0,$T1194=""),1,$T1194))),0)))))</f>
        <v>0</v>
      </c>
      <c r="AN1196" s="99">
        <f>IF(AN1192="",0,IF(AN1190=1,$T1188,IF($T1190=справочники!$E$9,$T1188+$T1192*INT((AN1190-1)/IF(OR($T1194=0,$T1194=""),1,$T1194)),IF($T1190=справочники!$E$10,$T1188*POWER($T1192,INT((AN1190-1)/IF(OR($T1194=0,$T1194=""),1,$T1194))),IF($T1190=справочники!$E$11,POWER($T1188,1+$T1192*INT((AN1190-1)/IF(OR($T1194=0,$T1194=""),1,$T1194))),0)))))</f>
        <v>0</v>
      </c>
      <c r="AO1196" s="99">
        <f>IF(AO1192="",0,IF(AO1190=1,$T1188,IF($T1190=справочники!$E$9,$T1188+$T1192*INT((AO1190-1)/IF(OR($T1194=0,$T1194=""),1,$T1194)),IF($T1190=справочники!$E$10,$T1188*POWER($T1192,INT((AO1190-1)/IF(OR($T1194=0,$T1194=""),1,$T1194))),IF($T1190=справочники!$E$11,POWER($T1188,1+$T1192*INT((AO1190-1)/IF(OR($T1194=0,$T1194=""),1,$T1194))),0)))))</f>
        <v>0</v>
      </c>
      <c r="AP1196" s="99">
        <f>IF(AP1192="",0,IF(AP1190=1,$T1188,IF($T1190=справочники!$E$9,$T1188+$T1192*INT((AP1190-1)/IF(OR($T1194=0,$T1194=""),1,$T1194)),IF($T1190=справочники!$E$10,$T1188*POWER($T1192,INT((AP1190-1)/IF(OR($T1194=0,$T1194=""),1,$T1194))),IF($T1190=справочники!$E$11,POWER($T1188,1+$T1192*INT((AP1190-1)/IF(OR($T1194=0,$T1194=""),1,$T1194))),0)))))</f>
        <v>0</v>
      </c>
      <c r="AQ1196" s="99">
        <f>IF(AQ1192="",0,IF(AQ1190=1,$T1188,IF($T1190=справочники!$E$9,$T1188+$T1192*INT((AQ1190-1)/IF(OR($T1194=0,$T1194=""),1,$T1194)),IF($T1190=справочники!$E$10,$T1188*POWER($T1192,INT((AQ1190-1)/IF(OR($T1194=0,$T1194=""),1,$T1194))),IF($T1190=справочники!$E$11,POWER($T1188,1+$T1192*INT((AQ1190-1)/IF(OR($T1194=0,$T1194=""),1,$T1194))),0)))))</f>
        <v>0</v>
      </c>
      <c r="AR1196" s="99">
        <f>IF(AR1192="",0,IF(AR1190=1,$T1188,IF($T1190=справочники!$E$9,$T1188+$T1192*INT((AR1190-1)/IF(OR($T1194=0,$T1194=""),1,$T1194)),IF($T1190=справочники!$E$10,$T1188*POWER($T1192,INT((AR1190-1)/IF(OR($T1194=0,$T1194=""),1,$T1194))),IF($T1190=справочники!$E$11,POWER($T1188,1+$T1192*INT((AR1190-1)/IF(OR($T1194=0,$T1194=""),1,$T1194))),0)))))</f>
        <v>0</v>
      </c>
      <c r="AS1196" s="99">
        <f>IF(AS1192="",0,IF(AS1190=1,$T1188,IF($T1190=справочники!$E$9,$T1188+$T1192*INT((AS1190-1)/IF(OR($T1194=0,$T1194=""),1,$T1194)),IF($T1190=справочники!$E$10,$T1188*POWER($T1192,INT((AS1190-1)/IF(OR($T1194=0,$T1194=""),1,$T1194))),IF($T1190=справочники!$E$11,POWER($T1188,1+$T1192*INT((AS1190-1)/IF(OR($T1194=0,$T1194=""),1,$T1194))),0)))))</f>
        <v>0</v>
      </c>
      <c r="AT1196" s="99">
        <f>IF(AT1192="",0,IF(AT1190=1,$T1188,IF($T1190=справочники!$E$9,$T1188+$T1192*INT((AT1190-1)/IF(OR($T1194=0,$T1194=""),1,$T1194)),IF($T1190=справочники!$E$10,$T1188*POWER($T1192,INT((AT1190-1)/IF(OR($T1194=0,$T1194=""),1,$T1194))),IF($T1190=справочники!$E$11,POWER($T1188,1+$T1192*INT((AT1190-1)/IF(OR($T1194=0,$T1194=""),1,$T1194))),0)))))</f>
        <v>0</v>
      </c>
      <c r="AU1196" s="99">
        <f>IF(AU1192="",0,IF(AU1190=1,$T1188,IF($T1190=справочники!$E$9,$T1188+$T1192*INT((AU1190-1)/IF(OR($T1194=0,$T1194=""),1,$T1194)),IF($T1190=справочники!$E$10,$T1188*POWER($T1192,INT((AU1190-1)/IF(OR($T1194=0,$T1194=""),1,$T1194))),IF($T1190=справочники!$E$11,POWER($T1188,1+$T1192*INT((AU1190-1)/IF(OR($T1194=0,$T1194=""),1,$T1194))),0)))))</f>
        <v>0</v>
      </c>
      <c r="AV1196" s="99">
        <f>IF(AV1192="",0,IF(AV1190=1,$T1188,IF($T1190=справочники!$E$9,$T1188+$T1192*INT((AV1190-1)/IF(OR($T1194=0,$T1194=""),1,$T1194)),IF($T1190=справочники!$E$10,$T1188*POWER($T1192,INT((AV1190-1)/IF(OR($T1194=0,$T1194=""),1,$T1194))),IF($T1190=справочники!$E$11,POWER($T1188,1+$T1192*INT((AV1190-1)/IF(OR($T1194=0,$T1194=""),1,$T1194))),0)))))</f>
        <v>0</v>
      </c>
      <c r="AW1196" s="99">
        <f>IF(AW1192="",0,IF(AW1190=1,$T1188,IF($T1190=справочники!$E$9,$T1188+$T1192*INT((AW1190-1)/IF(OR($T1194=0,$T1194=""),1,$T1194)),IF($T1190=справочники!$E$10,$T1188*POWER($T1192,INT((AW1190-1)/IF(OR($T1194=0,$T1194=""),1,$T1194))),IF($T1190=справочники!$E$11,POWER($T1188,1+$T1192*INT((AW1190-1)/IF(OR($T1194=0,$T1194=""),1,$T1194))),0)))))</f>
        <v>0</v>
      </c>
      <c r="AX1196" s="99">
        <f>IF(AX1192="",0,IF(AX1190=1,$T1188,IF($T1190=справочники!$E$9,$T1188+$T1192*INT((AX1190-1)/IF(OR($T1194=0,$T1194=""),1,$T1194)),IF($T1190=справочники!$E$10,$T1188*POWER($T1192,INT((AX1190-1)/IF(OR($T1194=0,$T1194=""),1,$T1194))),IF($T1190=справочники!$E$11,POWER($T1188,1+$T1192*INT((AX1190-1)/IF(OR($T1194=0,$T1194=""),1,$T1194))),0)))))</f>
        <v>0</v>
      </c>
      <c r="AY1196" s="99">
        <f>IF(AY1192="",0,IF(AY1190=1,$T1188,IF($T1190=справочники!$E$9,$T1188+$T1192*INT((AY1190-1)/IF(OR($T1194=0,$T1194=""),1,$T1194)),IF($T1190=справочники!$E$10,$T1188*POWER($T1192,INT((AY1190-1)/IF(OR($T1194=0,$T1194=""),1,$T1194))),IF($T1190=справочники!$E$11,POWER($T1188,1+$T1192*INT((AY1190-1)/IF(OR($T1194=0,$T1194=""),1,$T1194))),0)))))</f>
        <v>0</v>
      </c>
      <c r="AZ1196" s="99">
        <f>IF(AZ1192="",0,IF(AZ1190=1,$T1188,IF($T1190=справочники!$E$9,$T1188+$T1192*INT((AZ1190-1)/IF(OR($T1194=0,$T1194=""),1,$T1194)),IF($T1190=справочники!$E$10,$T1188*POWER($T1192,INT((AZ1190-1)/IF(OR($T1194=0,$T1194=""),1,$T1194))),IF($T1190=справочники!$E$11,POWER($T1188,1+$T1192*INT((AZ1190-1)/IF(OR($T1194=0,$T1194=""),1,$T1194))),0)))))</f>
        <v>0</v>
      </c>
      <c r="BA1196" s="99">
        <f>IF(BA1192="",0,IF(BA1190=1,$T1188,IF($T1190=справочники!$E$9,$T1188+$T1192*INT((BA1190-1)/IF(OR($T1194=0,$T1194=""),1,$T1194)),IF($T1190=справочники!$E$10,$T1188*POWER($T1192,INT((BA1190-1)/IF(OR($T1194=0,$T1194=""),1,$T1194))),IF($T1190=справочники!$E$11,POWER($T1188,1+$T1192*INT((BA1190-1)/IF(OR($T1194=0,$T1194=""),1,$T1194))),0)))))</f>
        <v>0</v>
      </c>
      <c r="BB1196" s="99">
        <f>IF(BB1192="",0,IF(BB1190=1,$T1188,IF($T1190=справочники!$E$9,$T1188+$T1192*INT((BB1190-1)/IF(OR($T1194=0,$T1194=""),1,$T1194)),IF($T1190=справочники!$E$10,$T1188*POWER($T1192,INT((BB1190-1)/IF(OR($T1194=0,$T1194=""),1,$T1194))),IF($T1190=справочники!$E$11,POWER($T1188,1+$T1192*INT((BB1190-1)/IF(OR($T1194=0,$T1194=""),1,$T1194))),0)))))</f>
        <v>0</v>
      </c>
      <c r="BC1196" s="99">
        <f>IF(BC1192="",0,IF(BC1190=1,$T1188,IF($T1190=справочники!$E$9,$T1188+$T1192*INT((BC1190-1)/IF(OR($T1194=0,$T1194=""),1,$T1194)),IF($T1190=справочники!$E$10,$T1188*POWER($T1192,INT((BC1190-1)/IF(OR($T1194=0,$T1194=""),1,$T1194))),IF($T1190=справочники!$E$11,POWER($T1188,1+$T1192*INT((BC1190-1)/IF(OR($T1194=0,$T1194=""),1,$T1194))),0)))))</f>
        <v>0</v>
      </c>
      <c r="BD1196" s="99">
        <f>IF(BD1192="",0,IF(BD1190=1,$T1188,IF($T1190=справочники!$E$9,$T1188+$T1192*INT((BD1190-1)/IF(OR($T1194=0,$T1194=""),1,$T1194)),IF($T1190=справочники!$E$10,$T1188*POWER($T1192,INT((BD1190-1)/IF(OR($T1194=0,$T1194=""),1,$T1194))),IF($T1190=справочники!$E$11,POWER($T1188,1+$T1192*INT((BD1190-1)/IF(OR($T1194=0,$T1194=""),1,$T1194))),0)))))</f>
        <v>0</v>
      </c>
      <c r="BE1196" s="99">
        <f>IF(BE1192="",0,IF(BE1190=1,$T1188,IF($T1190=справочники!$E$9,$T1188+$T1192*INT((BE1190-1)/IF(OR($T1194=0,$T1194=""),1,$T1194)),IF($T1190=справочники!$E$10,$T1188*POWER($T1192,INT((BE1190-1)/IF(OR($T1194=0,$T1194=""),1,$T1194))),IF($T1190=справочники!$E$11,POWER($T1188,1+$T1192*INT((BE1190-1)/IF(OR($T1194=0,$T1194=""),1,$T1194))),0)))))</f>
        <v>0</v>
      </c>
      <c r="BF1196" s="99">
        <f>IF(BF1192="",0,IF(BF1190=1,$T1188,IF($T1190=справочники!$E$9,$T1188+$T1192*INT((BF1190-1)/IF(OR($T1194=0,$T1194=""),1,$T1194)),IF($T1190=справочники!$E$10,$T1188*POWER($T1192,INT((BF1190-1)/IF(OR($T1194=0,$T1194=""),1,$T1194))),IF($T1190=справочники!$E$11,POWER($T1188,1+$T1192*INT((BF1190-1)/IF(OR($T1194=0,$T1194=""),1,$T1194))),0)))))</f>
        <v>0</v>
      </c>
      <c r="BG1196" s="99">
        <f>IF(BG1192="",0,IF(BG1190=1,$T1188,IF($T1190=справочники!$E$9,$T1188+$T1192*INT((BG1190-1)/IF(OR($T1194=0,$T1194=""),1,$T1194)),IF($T1190=справочники!$E$10,$T1188*POWER($T1192,INT((BG1190-1)/IF(OR($T1194=0,$T1194=""),1,$T1194))),IF($T1190=справочники!$E$11,POWER($T1188,1+$T1192*INT((BG1190-1)/IF(OR($T1194=0,$T1194=""),1,$T1194))),0)))))</f>
        <v>0</v>
      </c>
      <c r="BH1196" s="99">
        <f>IF(BH1192="",0,IF(BH1190=1,$T1188,IF($T1190=справочники!$E$9,$T1188+$T1192*INT((BH1190-1)/IF(OR($T1194=0,$T1194=""),1,$T1194)),IF($T1190=справочники!$E$10,$T1188*POWER($T1192,INT((BH1190-1)/IF(OR($T1194=0,$T1194=""),1,$T1194))),IF($T1190=справочники!$E$11,POWER($T1188,1+$T1192*INT((BH1190-1)/IF(OR($T1194=0,$T1194=""),1,$T1194))),0)))))</f>
        <v>0</v>
      </c>
      <c r="BI1196" s="99">
        <f>IF(BI1192="",0,IF(BI1190=1,$T1188,IF($T1190=справочники!$E$9,$T1188+$T1192*INT((BI1190-1)/IF(OR($T1194=0,$T1194=""),1,$T1194)),IF($T1190=справочники!$E$10,$T1188*POWER($T1192,INT((BI1190-1)/IF(OR($T1194=0,$T1194=""),1,$T1194))),IF($T1190=справочники!$E$11,POWER($T1188,1+$T1192*INT((BI1190-1)/IF(OR($T1194=0,$T1194=""),1,$T1194))),0)))))</f>
        <v>0</v>
      </c>
      <c r="BJ1196" s="99">
        <f>IF(BJ1192="",0,IF(BJ1190=1,$T1188,IF($T1190=справочники!$E$9,$T1188+$T1192*INT((BJ1190-1)/IF(OR($T1194=0,$T1194=""),1,$T1194)),IF($T1190=справочники!$E$10,$T1188*POWER($T1192,INT((BJ1190-1)/IF(OR($T1194=0,$T1194=""),1,$T1194))),IF($T1190=справочники!$E$11,POWER($T1188,1+$T1192*INT((BJ1190-1)/IF(OR($T1194=0,$T1194=""),1,$T1194))),0)))))</f>
        <v>0</v>
      </c>
      <c r="BK1196" s="99">
        <f>IF(BK1192="",0,IF(BK1190=1,$T1188,IF($T1190=справочники!$E$9,$T1188+$T1192*INT((BK1190-1)/IF(OR($T1194=0,$T1194=""),1,$T1194)),IF($T1190=справочники!$E$10,$T1188*POWER($T1192,INT((BK1190-1)/IF(OR($T1194=0,$T1194=""),1,$T1194))),IF($T1190=справочники!$E$11,POWER($T1188,1+$T1192*INT((BK1190-1)/IF(OR($T1194=0,$T1194=""),1,$T1194))),0)))))</f>
        <v>0</v>
      </c>
      <c r="BL1196" s="99">
        <f>IF(BL1192="",0,IF(BL1190=1,$T1188,IF($T1190=справочники!$E$9,$T1188+$T1192*INT((BL1190-1)/IF(OR($T1194=0,$T1194=""),1,$T1194)),IF($T1190=справочники!$E$10,$T1188*POWER($T1192,INT((BL1190-1)/IF(OR($T1194=0,$T1194=""),1,$T1194))),IF($T1190=справочники!$E$11,POWER($T1188,1+$T1192*INT((BL1190-1)/IF(OR($T1194=0,$T1194=""),1,$T1194))),0)))))</f>
        <v>0</v>
      </c>
      <c r="BM1196" s="99">
        <f>IF(BM1192="",0,IF(BM1190=1,$T1188,IF($T1190=справочники!$E$9,$T1188+$T1192*INT((BM1190-1)/IF(OR($T1194=0,$T1194=""),1,$T1194)),IF($T1190=справочники!$E$10,$T1188*POWER($T1192,INT((BM1190-1)/IF(OR($T1194=0,$T1194=""),1,$T1194))),IF($T1190=справочники!$E$11,POWER($T1188,1+$T1192*INT((BM1190-1)/IF(OR($T1194=0,$T1194=""),1,$T1194))),0)))))</f>
        <v>0</v>
      </c>
      <c r="BN1196" s="99">
        <f>IF(BN1192="",0,IF(BN1190=1,$T1188,IF($T1190=справочники!$E$9,$T1188+$T1192*INT((BN1190-1)/IF(OR($T1194=0,$T1194=""),1,$T1194)),IF($T1190=справочники!$E$10,$T1188*POWER($T1192,INT((BN1190-1)/IF(OR($T1194=0,$T1194=""),1,$T1194))),IF($T1190=справочники!$E$11,POWER($T1188,1+$T1192*INT((BN1190-1)/IF(OR($T1194=0,$T1194=""),1,$T1194))),0)))))</f>
        <v>0</v>
      </c>
      <c r="BO1196" s="99">
        <f>IF(BO1192="",0,IF(BO1190=1,$T1188,IF($T1190=справочники!$E$9,$T1188+$T1192*INT((BO1190-1)/IF(OR($T1194=0,$T1194=""),1,$T1194)),IF($T1190=справочники!$E$10,$T1188*POWER($T1192,INT((BO1190-1)/IF(OR($T1194=0,$T1194=""),1,$T1194))),IF($T1190=справочники!$E$11,POWER($T1188,1+$T1192*INT((BO1190-1)/IF(OR($T1194=0,$T1194=""),1,$T1194))),0)))))</f>
        <v>0</v>
      </c>
      <c r="BP1196" s="99">
        <f>IF(BP1192="",0,IF(BP1190=1,$T1188,IF($T1190=справочники!$E$9,$T1188+$T1192*INT((BP1190-1)/IF(OR($T1194=0,$T1194=""),1,$T1194)),IF($T1190=справочники!$E$10,$T1188*POWER($T1192,INT((BP1190-1)/IF(OR($T1194=0,$T1194=""),1,$T1194))),IF($T1190=справочники!$E$11,POWER($T1188,1+$T1192*INT((BP1190-1)/IF(OR($T1194=0,$T1194=""),1,$T1194))),0)))))</f>
        <v>0</v>
      </c>
      <c r="BQ1196" s="99">
        <f>IF(BQ1192="",0,IF(BQ1190=1,$T1188,IF($T1190=справочники!$E$9,$T1188+$T1192*INT((BQ1190-1)/IF(OR($T1194=0,$T1194=""),1,$T1194)),IF($T1190=справочники!$E$10,$T1188*POWER($T1192,INT((BQ1190-1)/IF(OR($T1194=0,$T1194=""),1,$T1194))),IF($T1190=справочники!$E$11,POWER($T1188,1+$T1192*INT((BQ1190-1)/IF(OR($T1194=0,$T1194=""),1,$T1194))),0)))))</f>
        <v>0</v>
      </c>
      <c r="BR1196" s="99">
        <f>IF(BR1192="",0,IF(BR1190=1,$T1188,IF($T1190=справочники!$E$9,$T1188+$T1192*INT((BR1190-1)/IF(OR($T1194=0,$T1194=""),1,$T1194)),IF($T1190=справочники!$E$10,$T1188*POWER($T1192,INT((BR1190-1)/IF(OR($T1194=0,$T1194=""),1,$T1194))),IF($T1190=справочники!$E$11,POWER($T1188,1+$T1192*INT((BR1190-1)/IF(OR($T1194=0,$T1194=""),1,$T1194))),0)))))</f>
        <v>0</v>
      </c>
      <c r="BS1196" s="99">
        <f>IF(BS1192="",0,IF(BS1190=1,$T1188,IF($T1190=справочники!$E$9,$T1188+$T1192*INT((BS1190-1)/IF(OR($T1194=0,$T1194=""),1,$T1194)),IF($T1190=справочники!$E$10,$T1188*POWER($T1192,INT((BS1190-1)/IF(OR($T1194=0,$T1194=""),1,$T1194))),IF($T1190=справочники!$E$11,POWER($T1188,1+$T1192*INT((BS1190-1)/IF(OR($T1194=0,$T1194=""),1,$T1194))),0)))))</f>
        <v>0</v>
      </c>
      <c r="BT1196" s="99">
        <f>IF(BT1192="",0,IF(BT1190=1,$T1188,IF($T1190=справочники!$E$9,$T1188+$T1192*INT((BT1190-1)/IF(OR($T1194=0,$T1194=""),1,$T1194)),IF($T1190=справочники!$E$10,$T1188*POWER($T1192,INT((BT1190-1)/IF(OR($T1194=0,$T1194=""),1,$T1194))),IF($T1190=справочники!$E$11,POWER($T1188,1+$T1192*INT((BT1190-1)/IF(OR($T1194=0,$T1194=""),1,$T1194))),0)))))</f>
        <v>0</v>
      </c>
      <c r="BU1196" s="99">
        <f>IF(BU1192="",0,IF(BU1190=1,$T1188,IF($T1190=справочники!$E$9,$T1188+$T1192*INT((BU1190-1)/IF(OR($T1194=0,$T1194=""),1,$T1194)),IF($T1190=справочники!$E$10,$T1188*POWER($T1192,INT((BU1190-1)/IF(OR($T1194=0,$T1194=""),1,$T1194))),IF($T1190=справочники!$E$11,POWER($T1188,1+$T1192*INT((BU1190-1)/IF(OR($T1194=0,$T1194=""),1,$T1194))),0)))))</f>
        <v>0</v>
      </c>
      <c r="BV1196" s="99">
        <f>IF(BV1192="",0,IF(BV1190=1,$T1188,IF($T1190=справочники!$E$9,$T1188+$T1192*INT((BV1190-1)/IF(OR($T1194=0,$T1194=""),1,$T1194)),IF($T1190=справочники!$E$10,$T1188*POWER($T1192,INT((BV1190-1)/IF(OR($T1194=0,$T1194=""),1,$T1194))),IF($T1190=справочники!$E$11,POWER($T1188,1+$T1192*INT((BV1190-1)/IF(OR($T1194=0,$T1194=""),1,$T1194))),0)))))</f>
        <v>0</v>
      </c>
      <c r="BW1196" s="99">
        <f>IF(BW1192="",0,IF(BW1190=1,$T1188,IF($T1190=справочники!$E$9,$T1188+$T1192*INT((BW1190-1)/IF(OR($T1194=0,$T1194=""),1,$T1194)),IF($T1190=справочники!$E$10,$T1188*POWER($T1192,INT((BW1190-1)/IF(OR($T1194=0,$T1194=""),1,$T1194))),IF($T1190=справочники!$E$11,POWER($T1188,1+$T1192*INT((BW1190-1)/IF(OR($T1194=0,$T1194=""),1,$T1194))),0)))))</f>
        <v>0</v>
      </c>
      <c r="BX1196" s="99">
        <f>IF(BX1192="",0,IF(BX1190=1,$T1188,IF($T1190=справочники!$E$9,$T1188+$T1192*INT((BX1190-1)/IF(OR($T1194=0,$T1194=""),1,$T1194)),IF($T1190=справочники!$E$10,$T1188*POWER($T1192,INT((BX1190-1)/IF(OR($T1194=0,$T1194=""),1,$T1194))),IF($T1190=справочники!$E$11,POWER($T1188,1+$T1192*INT((BX1190-1)/IF(OR($T1194=0,$T1194=""),1,$T1194))),0)))))</f>
        <v>0</v>
      </c>
      <c r="BY1196" s="99">
        <f>IF(BY1192="",0,IF(BY1190=1,$T1188,IF($T1190=справочники!$E$9,$T1188+$T1192*INT((BY1190-1)/IF(OR($T1194=0,$T1194=""),1,$T1194)),IF($T1190=справочники!$E$10,$T1188*POWER($T1192,INT((BY1190-1)/IF(OR($T1194=0,$T1194=""),1,$T1194))),IF($T1190=справочники!$E$11,POWER($T1188,1+$T1192*INT((BY1190-1)/IF(OR($T1194=0,$T1194=""),1,$T1194))),0)))))</f>
        <v>0</v>
      </c>
      <c r="BZ1196" s="99">
        <f>IF(BZ1192="",0,IF(BZ1190=1,$T1188,IF($T1190=справочники!$E$9,$T1188+$T1192*INT((BZ1190-1)/IF(OR($T1194=0,$T1194=""),1,$T1194)),IF($T1190=справочники!$E$10,$T1188*POWER($T1192,INT((BZ1190-1)/IF(OR($T1194=0,$T1194=""),1,$T1194))),IF($T1190=справочники!$E$11,POWER($T1188,1+$T1192*INT((BZ1190-1)/IF(OR($T1194=0,$T1194=""),1,$T1194))),0)))))</f>
        <v>0</v>
      </c>
      <c r="CA1196" s="99">
        <f>IF(CA1192="",0,IF(CA1190=1,$T1188,IF($T1190=справочники!$E$9,$T1188+$T1192*INT((CA1190-1)/IF(OR($T1194=0,$T1194=""),1,$T1194)),IF($T1190=справочники!$E$10,$T1188*POWER($T1192,INT((CA1190-1)/IF(OR($T1194=0,$T1194=""),1,$T1194))),IF($T1190=справочники!$E$11,POWER($T1188,1+$T1192*INT((CA1190-1)/IF(OR($T1194=0,$T1194=""),1,$T1194))),0)))))</f>
        <v>0</v>
      </c>
      <c r="CB1196" s="99">
        <f>IF(CB1192="",0,IF(CB1190=1,$T1188,IF($T1190=справочники!$E$9,$T1188+$T1192*INT((CB1190-1)/IF(OR($T1194=0,$T1194=""),1,$T1194)),IF($T1190=справочники!$E$10,$T1188*POWER($T1192,INT((CB1190-1)/IF(OR($T1194=0,$T1194=""),1,$T1194))),IF($T1190=справочники!$E$11,POWER($T1188,1+$T1192*INT((CB1190-1)/IF(OR($T1194=0,$T1194=""),1,$T1194))),0)))))</f>
        <v>0</v>
      </c>
      <c r="CC1196" s="99">
        <f>IF(CC1192="",0,IF(CC1190=1,$T1188,IF($T1190=справочники!$E$9,$T1188+$T1192*INT((CC1190-1)/IF(OR($T1194=0,$T1194=""),1,$T1194)),IF($T1190=справочники!$E$10,$T1188*POWER($T1192,INT((CC1190-1)/IF(OR($T1194=0,$T1194=""),1,$T1194))),IF($T1190=справочники!$E$11,POWER($T1188,1+$T1192*INT((CC1190-1)/IF(OR($T1194=0,$T1194=""),1,$T1194))),0)))))</f>
        <v>0</v>
      </c>
      <c r="CD1196" s="99">
        <f>IF(CD1192="",0,IF(CD1190=1,$T1188,IF($T1190=справочники!$E$9,$T1188+$T1192*INT((CD1190-1)/IF(OR($T1194=0,$T1194=""),1,$T1194)),IF($T1190=справочники!$E$10,$T1188*POWER($T1192,INT((CD1190-1)/IF(OR($T1194=0,$T1194=""),1,$T1194))),IF($T1190=справочники!$E$11,POWER($T1188,1+$T1192*INT((CD1190-1)/IF(OR($T1194=0,$T1194=""),1,$T1194))),0)))))</f>
        <v>0</v>
      </c>
      <c r="CE1196" s="99">
        <f>IF(CE1192="",0,IF(CE1190=1,$T1188,IF($T1190=справочники!$E$9,$T1188+$T1192*INT((CE1190-1)/IF(OR($T1194=0,$T1194=""),1,$T1194)),IF($T1190=справочники!$E$10,$T1188*POWER($T1192,INT((CE1190-1)/IF(OR($T1194=0,$T1194=""),1,$T1194))),IF($T1190=справочники!$E$11,POWER($T1188,1+$T1192*INT((CE1190-1)/IF(OR($T1194=0,$T1194=""),1,$T1194))),0)))))</f>
        <v>0</v>
      </c>
      <c r="CF1196" s="99">
        <f>IF(CF1192="",0,IF(CF1190=1,$T1188,IF($T1190=справочники!$E$9,$T1188+$T1192*INT((CF1190-1)/IF(OR($T1194=0,$T1194=""),1,$T1194)),IF($T1190=справочники!$E$10,$T1188*POWER($T1192,INT((CF1190-1)/IF(OR($T1194=0,$T1194=""),1,$T1194))),IF($T1190=справочники!$E$11,POWER($T1188,1+$T1192*INT((CF1190-1)/IF(OR($T1194=0,$T1194=""),1,$T1194))),0)))))</f>
        <v>0</v>
      </c>
      <c r="CG1196" s="99">
        <f>IF(CG1192="",0,IF(CG1190=1,$T1188,IF($T1190=справочники!$E$9,$T1188+$T1192*INT((CG1190-1)/IF(OR($T1194=0,$T1194=""),1,$T1194)),IF($T1190=справочники!$E$10,$T1188*POWER($T1192,INT((CG1190-1)/IF(OR($T1194=0,$T1194=""),1,$T1194))),IF($T1190=справочники!$E$11,POWER($T1188,1+$T1192*INT((CG1190-1)/IF(OR($T1194=0,$T1194=""),1,$T1194))),0)))))</f>
        <v>0</v>
      </c>
      <c r="CH1196" s="99">
        <f>IF(CH1192="",0,IF(CH1190=1,$T1188,IF($T1190=справочники!$E$9,$T1188+$T1192*INT((CH1190-1)/IF(OR($T1194=0,$T1194=""),1,$T1194)),IF($T1190=справочники!$E$10,$T1188*POWER($T1192,INT((CH1190-1)/IF(OR($T1194=0,$T1194=""),1,$T1194))),IF($T1190=справочники!$E$11,POWER($T1188,1+$T1192*INT((CH1190-1)/IF(OR($T1194=0,$T1194=""),1,$T1194))),0)))))</f>
        <v>0</v>
      </c>
      <c r="CI1196" s="99">
        <f>IF(CI1192="",0,IF(CI1190=1,$T1188,IF($T1190=справочники!$E$9,$T1188+$T1192*INT((CI1190-1)/IF(OR($T1194=0,$T1194=""),1,$T1194)),IF($T1190=справочники!$E$10,$T1188*POWER($T1192,INT((CI1190-1)/IF(OR($T1194=0,$T1194=""),1,$T1194))),IF($T1190=справочники!$E$11,POWER($T1188,1+$T1192*INT((CI1190-1)/IF(OR($T1194=0,$T1194=""),1,$T1194))),0)))))</f>
        <v>0</v>
      </c>
      <c r="CJ1196" s="99">
        <f>IF(CJ1192="",0,IF(CJ1190=1,$T1188,IF($T1190=справочники!$E$9,$T1188+$T1192*INT((CJ1190-1)/IF(OR($T1194=0,$T1194=""),1,$T1194)),IF($T1190=справочники!$E$10,$T1188*POWER($T1192,INT((CJ1190-1)/IF(OR($T1194=0,$T1194=""),1,$T1194))),IF($T1190=справочники!$E$11,POWER($T1188,1+$T1192*INT((CJ1190-1)/IF(OR($T1194=0,$T1194=""),1,$T1194))),0)))))</f>
        <v>0</v>
      </c>
      <c r="CK1196" s="99">
        <f>IF(CK1192="",0,IF(CK1190=1,$T1188,IF($T1190=справочники!$E$9,$T1188+$T1192*INT((CK1190-1)/IF(OR($T1194=0,$T1194=""),1,$T1194)),IF($T1190=справочники!$E$10,$T1188*POWER($T1192,INT((CK1190-1)/IF(OR($T1194=0,$T1194=""),1,$T1194))),IF($T1190=справочники!$E$11,POWER($T1188,1+$T1192*INT((CK1190-1)/IF(OR($T1194=0,$T1194=""),1,$T1194))),0)))))</f>
        <v>0</v>
      </c>
      <c r="CL1196" s="99">
        <f>IF(CL1192="",0,IF(CL1190=1,$T1188,IF($T1190=справочники!$E$9,$T1188+$T1192*INT((CL1190-1)/IF(OR($T1194=0,$T1194=""),1,$T1194)),IF($T1190=справочники!$E$10,$T1188*POWER($T1192,INT((CL1190-1)/IF(OR($T1194=0,$T1194=""),1,$T1194))),IF($T1190=справочники!$E$11,POWER($T1188,1+$T1192*INT((CL1190-1)/IF(OR($T1194=0,$T1194=""),1,$T1194))),0)))))</f>
        <v>0</v>
      </c>
      <c r="CM1196" s="99">
        <f>IF(CM1192="",0,IF(CM1190=1,$T1188,IF($T1190=справочники!$E$9,$T1188+$T1192*INT((CM1190-1)/IF(OR($T1194=0,$T1194=""),1,$T1194)),IF($T1190=справочники!$E$10,$T1188*POWER($T1192,INT((CM1190-1)/IF(OR($T1194=0,$T1194=""),1,$T1194))),IF($T1190=справочники!$E$11,POWER($T1188,1+$T1192*INT((CM1190-1)/IF(OR($T1194=0,$T1194=""),1,$T1194))),0)))))</f>
        <v>0</v>
      </c>
      <c r="CN1196" s="99">
        <f>IF(CN1192="",0,IF(CN1190=1,$T1188,IF($T1190=справочники!$E$9,$T1188+$T1192*INT((CN1190-1)/IF(OR($T1194=0,$T1194=""),1,$T1194)),IF($T1190=справочники!$E$10,$T1188*POWER($T1192,INT((CN1190-1)/IF(OR($T1194=0,$T1194=""),1,$T1194))),IF($T1190=справочники!$E$11,POWER($T1188,1+$T1192*INT((CN1190-1)/IF(OR($T1194=0,$T1194=""),1,$T1194))),0)))))</f>
        <v>0</v>
      </c>
      <c r="CO1196" s="99">
        <f>IF(CO1192="",0,IF(CO1190=1,$T1188,IF($T1190=справочники!$E$9,$T1188+$T1192*INT((CO1190-1)/IF(OR($T1194=0,$T1194=""),1,$T1194)),IF($T1190=справочники!$E$10,$T1188*POWER($T1192,INT((CO1190-1)/IF(OR($T1194=0,$T1194=""),1,$T1194))),IF($T1190=справочники!$E$11,POWER($T1188,1+$T1192*INT((CO1190-1)/IF(OR($T1194=0,$T1194=""),1,$T1194))),0)))))</f>
        <v>0</v>
      </c>
      <c r="CP1196" s="99">
        <f>IF(CP1192="",0,IF(CP1190=1,$T1188,IF($T1190=справочники!$E$9,$T1188+$T1192*INT((CP1190-1)/IF(OR($T1194=0,$T1194=""),1,$T1194)),IF($T1190=справочники!$E$10,$T1188*POWER($T1192,INT((CP1190-1)/IF(OR($T1194=0,$T1194=""),1,$T1194))),IF($T1190=справочники!$E$11,POWER($T1188,1+$T1192*INT((CP1190-1)/IF(OR($T1194=0,$T1194=""),1,$T1194))),0)))))</f>
        <v>0</v>
      </c>
      <c r="CQ1196" s="99">
        <f>IF(CQ1192="",0,IF(CQ1190=1,$T1188,IF($T1190=справочники!$E$9,$T1188+$T1192*INT((CQ1190-1)/IF(OR($T1194=0,$T1194=""),1,$T1194)),IF($T1190=справочники!$E$10,$T1188*POWER($T1192,INT((CQ1190-1)/IF(OR($T1194=0,$T1194=""),1,$T1194))),IF($T1190=справочники!$E$11,POWER($T1188,1+$T1192*INT((CQ1190-1)/IF(OR($T1194=0,$T1194=""),1,$T1194))),0)))))</f>
        <v>0</v>
      </c>
      <c r="CR1196" s="99">
        <f>IF(CR1192="",0,IF(CR1190=1,$T1188,IF($T1190=справочники!$E$9,$T1188+$T1192*INT((CR1190-1)/IF(OR($T1194=0,$T1194=""),1,$T1194)),IF($T1190=справочники!$E$10,$T1188*POWER($T1192,INT((CR1190-1)/IF(OR($T1194=0,$T1194=""),1,$T1194))),IF($T1190=справочники!$E$11,POWER($T1188,1+$T1192*INT((CR1190-1)/IF(OR($T1194=0,$T1194=""),1,$T1194))),0)))))</f>
        <v>0</v>
      </c>
      <c r="CS1196" s="99">
        <f>IF(CS1192="",0,IF(CS1190=1,$T1188,IF($T1190=справочники!$E$9,$T1188+$T1192*INT((CS1190-1)/IF(OR($T1194=0,$T1194=""),1,$T1194)),IF($T1190=справочники!$E$10,$T1188*POWER($T1192,INT((CS1190-1)/IF(OR($T1194=0,$T1194=""),1,$T1194))),IF($T1190=справочники!$E$11,POWER($T1188,1+$T1192*INT((CS1190-1)/IF(OR($T1194=0,$T1194=""),1,$T1194))),0)))))</f>
        <v>0</v>
      </c>
      <c r="CT1196" s="99">
        <f>IF(CT1192="",0,IF(CT1190=1,$T1188,IF($T1190=справочники!$E$9,$T1188+$T1192*INT((CT1190-1)/IF(OR($T1194=0,$T1194=""),1,$T1194)),IF($T1190=справочники!$E$10,$T1188*POWER($T1192,INT((CT1190-1)/IF(OR($T1194=0,$T1194=""),1,$T1194))),IF($T1190=справочники!$E$11,POWER($T1188,1+$T1192*INT((CT1190-1)/IF(OR($T1194=0,$T1194=""),1,$T1194))),0)))))</f>
        <v>0</v>
      </c>
      <c r="CU1196" s="99">
        <f>IF(CU1192="",0,IF(CU1190=1,$T1188,IF($T1190=справочники!$E$9,$T1188+$T1192*INT((CU1190-1)/IF(OR($T1194=0,$T1194=""),1,$T1194)),IF($T1190=справочники!$E$10,$T1188*POWER($T1192,INT((CU1190-1)/IF(OR($T1194=0,$T1194=""),1,$T1194))),IF($T1190=справочники!$E$11,POWER($T1188,1+$T1192*INT((CU1190-1)/IF(OR($T1194=0,$T1194=""),1,$T1194))),0)))))</f>
        <v>0</v>
      </c>
      <c r="CV1196" s="99">
        <f>IF(CV1192="",0,IF(CV1190=1,$T1188,IF($T1190=справочники!$E$9,$T1188+$T1192*INT((CV1190-1)/IF(OR($T1194=0,$T1194=""),1,$T1194)),IF($T1190=справочники!$E$10,$T1188*POWER($T1192,INT((CV1190-1)/IF(OR($T1194=0,$T1194=""),1,$T1194))),IF($T1190=справочники!$E$11,POWER($T1188,1+$T1192*INT((CV1190-1)/IF(OR($T1194=0,$T1194=""),1,$T1194))),0)))))</f>
        <v>0</v>
      </c>
      <c r="CW1196" s="99">
        <f>IF(CW1192="",0,IF(CW1190=1,$T1188,IF($T1190=справочники!$E$9,$T1188+$T1192*INT((CW1190-1)/IF(OR($T1194=0,$T1194=""),1,$T1194)),IF($T1190=справочники!$E$10,$T1188*POWER($T1192,INT((CW1190-1)/IF(OR($T1194=0,$T1194=""),1,$T1194))),IF($T1190=справочники!$E$11,POWER($T1188,1+$T1192*INT((CW1190-1)/IF(OR($T1194=0,$T1194=""),1,$T1194))),0)))))</f>
        <v>0</v>
      </c>
      <c r="CX1196" s="99">
        <f>IF(CX1192="",0,IF(CX1190=1,$T1188,IF($T1190=справочники!$E$9,$T1188+$T1192*INT((CX1190-1)/IF(OR($T1194=0,$T1194=""),1,$T1194)),IF($T1190=справочники!$E$10,$T1188*POWER($T1192,INT((CX1190-1)/IF(OR($T1194=0,$T1194=""),1,$T1194))),IF($T1190=справочники!$E$11,POWER($T1188,1+$T1192*INT((CX1190-1)/IF(OR($T1194=0,$T1194=""),1,$T1194))),0)))))</f>
        <v>0</v>
      </c>
      <c r="CY1196" s="99">
        <f>IF(CY1192="",0,IF(CY1190=1,$T1188,IF($T1190=справочники!$E$9,$T1188+$T1192*INT((CY1190-1)/IF(OR($T1194=0,$T1194=""),1,$T1194)),IF($T1190=справочники!$E$10,$T1188*POWER($T1192,INT((CY1190-1)/IF(OR($T1194=0,$T1194=""),1,$T1194))),IF($T1190=справочники!$E$11,POWER($T1188,1+$T1192*INT((CY1190-1)/IF(OR($T1194=0,$T1194=""),1,$T1194))),0)))))</f>
        <v>0</v>
      </c>
      <c r="CZ1196" s="99">
        <f>IF(CZ1192="",0,IF(CZ1190=1,$T1188,IF($T1190=справочники!$E$9,$T1188+$T1192*INT((CZ1190-1)/IF(OR($T1194=0,$T1194=""),1,$T1194)),IF($T1190=справочники!$E$10,$T1188*POWER($T1192,INT((CZ1190-1)/IF(OR($T1194=0,$T1194=""),1,$T1194))),IF($T1190=справочники!$E$11,POWER($T1188,1+$T1192*INT((CZ1190-1)/IF(OR($T1194=0,$T1194=""),1,$T1194))),0)))))</f>
        <v>0</v>
      </c>
      <c r="DA1196" s="99">
        <f>IF(DA1192="",0,IF(DA1190=1,$T1188,IF($T1190=справочники!$E$9,$T1188+$T1192*INT((DA1190-1)/IF(OR($T1194=0,$T1194=""),1,$T1194)),IF($T1190=справочники!$E$10,$T1188*POWER($T1192,INT((DA1190-1)/IF(OR($T1194=0,$T1194=""),1,$T1194))),IF($T1190=справочники!$E$11,POWER($T1188,1+$T1192*INT((DA1190-1)/IF(OR($T1194=0,$T1194=""),1,$T1194))),0)))))</f>
        <v>0</v>
      </c>
      <c r="DB1196" s="99">
        <f>IF(DB1192="",0,IF(DB1190=1,$T1188,IF($T1190=справочники!$E$9,$T1188+$T1192*INT((DB1190-1)/IF(OR($T1194=0,$T1194=""),1,$T1194)),IF($T1190=справочники!$E$10,$T1188*POWER($T1192,INT((DB1190-1)/IF(OR($T1194=0,$T1194=""),1,$T1194))),IF($T1190=справочники!$E$11,POWER($T1188,1+$T1192*INT((DB1190-1)/IF(OR($T1194=0,$T1194=""),1,$T1194))),0)))))</f>
        <v>0</v>
      </c>
      <c r="DC1196" s="99">
        <f>IF(DC1192="",0,IF(DC1190=1,$T1188,IF($T1190=справочники!$E$9,$T1188+$T1192*INT((DC1190-1)/IF(OR($T1194=0,$T1194=""),1,$T1194)),IF($T1190=справочники!$E$10,$T1188*POWER($T1192,INT((DC1190-1)/IF(OR($T1194=0,$T1194=""),1,$T1194))),IF($T1190=справочники!$E$11,POWER($T1188,1+$T1192*INT((DC1190-1)/IF(OR($T1194=0,$T1194=""),1,$T1194))),0)))))</f>
        <v>0</v>
      </c>
      <c r="DD1196" s="99">
        <f>IF(DD1192="",0,IF(DD1190=1,$T1188,IF($T1190=справочники!$E$9,$T1188+$T1192*INT((DD1190-1)/IF(OR($T1194=0,$T1194=""),1,$T1194)),IF($T1190=справочники!$E$10,$T1188*POWER($T1192,INT((DD1190-1)/IF(OR($T1194=0,$T1194=""),1,$T1194))),IF($T1190=справочники!$E$11,POWER($T1188,1+$T1192*INT((DD1190-1)/IF(OR($T1194=0,$T1194=""),1,$T1194))),0)))))</f>
        <v>0</v>
      </c>
      <c r="DE1196" s="99">
        <f>IF(DE1192="",0,IF(DE1190=1,$T1188,IF($T1190=справочники!$E$9,$T1188+$T1192*INT((DE1190-1)/IF(OR($T1194=0,$T1194=""),1,$T1194)),IF($T1190=справочники!$E$10,$T1188*POWER($T1192,INT((DE1190-1)/IF(OR($T1194=0,$T1194=""),1,$T1194))),IF($T1190=справочники!$E$11,POWER($T1188,1+$T1192*INT((DE1190-1)/IF(OR($T1194=0,$T1194=""),1,$T1194))),0)))))</f>
        <v>0</v>
      </c>
      <c r="DF1196" s="99">
        <f>IF(DF1192="",0,IF(DF1190=1,$T1188,IF($T1190=справочники!$E$9,$T1188+$T1192*INT((DF1190-1)/IF(OR($T1194=0,$T1194=""),1,$T1194)),IF($T1190=справочники!$E$10,$T1188*POWER($T1192,INT((DF1190-1)/IF(OR($T1194=0,$T1194=""),1,$T1194))),IF($T1190=справочники!$E$11,POWER($T1188,1+$T1192*INT((DF1190-1)/IF(OR($T1194=0,$T1194=""),1,$T1194))),0)))))</f>
        <v>0</v>
      </c>
      <c r="DG1196" s="99">
        <f>IF(DG1192="",0,IF(DG1190=1,$T1188,IF($T1190=справочники!$E$9,$T1188+$T1192*INT((DG1190-1)/IF(OR($T1194=0,$T1194=""),1,$T1194)),IF($T1190=справочники!$E$10,$T1188*POWER($T1192,INT((DG1190-1)/IF(OR($T1194=0,$T1194=""),1,$T1194))),IF($T1190=справочники!$E$11,POWER($T1188,1+$T1192*INT((DG1190-1)/IF(OR($T1194=0,$T1194=""),1,$T1194))),0)))))</f>
        <v>0</v>
      </c>
      <c r="DH1196" s="99">
        <f>IF(DH1192="",0,IF(DH1190=1,$T1188,IF($T1190=справочники!$E$9,$T1188+$T1192*INT((DH1190-1)/IF(OR($T1194=0,$T1194=""),1,$T1194)),IF($T1190=справочники!$E$10,$T1188*POWER($T1192,INT((DH1190-1)/IF(OR($T1194=0,$T1194=""),1,$T1194))),IF($T1190=справочники!$E$11,POWER($T1188,1+$T1192*INT((DH1190-1)/IF(OR($T1194=0,$T1194=""),1,$T1194))),0)))))</f>
        <v>0</v>
      </c>
      <c r="DI1196" s="99">
        <f>IF(DI1192="",0,IF(DI1190=1,$T1188,IF($T1190=справочники!$E$9,$T1188+$T1192*INT((DI1190-1)/IF(OR($T1194=0,$T1194=""),1,$T1194)),IF($T1190=справочники!$E$10,$T1188*POWER($T1192,INT((DI1190-1)/IF(OR($T1194=0,$T1194=""),1,$T1194))),IF($T1190=справочники!$E$11,POWER($T1188,1+$T1192*INT((DI1190-1)/IF(OR($T1194=0,$T1194=""),1,$T1194))),0)))))</f>
        <v>0</v>
      </c>
      <c r="DJ1196" s="99">
        <f>IF(DJ1192="",0,IF(DJ1190=1,$T1188,IF($T1190=справочники!$E$9,$T1188+$T1192*INT((DJ1190-1)/IF(OR($T1194=0,$T1194=""),1,$T1194)),IF($T1190=справочники!$E$10,$T1188*POWER($T1192,INT((DJ1190-1)/IF(OR($T1194=0,$T1194=""),1,$T1194))),IF($T1190=справочники!$E$11,POWER($T1188,1+$T1192*INT((DJ1190-1)/IF(OR($T1194=0,$T1194=""),1,$T1194))),0)))))</f>
        <v>0</v>
      </c>
      <c r="DK1196" s="99">
        <f>IF(DK1192="",0,IF(DK1190=1,$T1188,IF($T1190=справочники!$E$9,$T1188+$T1192*INT((DK1190-1)/IF(OR($T1194=0,$T1194=""),1,$T1194)),IF($T1190=справочники!$E$10,$T1188*POWER($T1192,INT((DK1190-1)/IF(OR($T1194=0,$T1194=""),1,$T1194))),IF($T1190=справочники!$E$11,POWER($T1188,1+$T1192*INT((DK1190-1)/IF(OR($T1194=0,$T1194=""),1,$T1194))),0)))))</f>
        <v>0</v>
      </c>
      <c r="DL1196" s="99">
        <f>IF(DL1192="",0,IF(DL1190=1,$T1188,IF($T1190=справочники!$E$9,$T1188+$T1192*INT((DL1190-1)/IF(OR($T1194=0,$T1194=""),1,$T1194)),IF($T1190=справочники!$E$10,$T1188*POWER($T1192,INT((DL1190-1)/IF(OR($T1194=0,$T1194=""),1,$T1194))),IF($T1190=справочники!$E$11,POWER($T1188,1+$T1192*INT((DL1190-1)/IF(OR($T1194=0,$T1194=""),1,$T1194))),0)))))</f>
        <v>0</v>
      </c>
      <c r="DM1196" s="99">
        <f>IF(DM1192="",0,IF(DM1190=1,$T1188,IF($T1190=справочники!$E$9,$T1188+$T1192*INT((DM1190-1)/IF(OR($T1194=0,$T1194=""),1,$T1194)),IF($T1190=справочники!$E$10,$T1188*POWER($T1192,INT((DM1190-1)/IF(OR($T1194=0,$T1194=""),1,$T1194))),IF($T1190=справочники!$E$11,POWER($T1188,1+$T1192*INT((DM1190-1)/IF(OR($T1194=0,$T1194=""),1,$T1194))),0)))))</f>
        <v>0</v>
      </c>
      <c r="DN1196" s="99">
        <f>IF(DN1192="",0,IF(DN1190=1,$T1188,IF($T1190=справочники!$E$9,$T1188+$T1192*INT((DN1190-1)/IF(OR($T1194=0,$T1194=""),1,$T1194)),IF($T1190=справочники!$E$10,$T1188*POWER($T1192,INT((DN1190-1)/IF(OR($T1194=0,$T1194=""),1,$T1194))),IF($T1190=справочники!$E$11,POWER($T1188,1+$T1192*INT((DN1190-1)/IF(OR($T1194=0,$T1194=""),1,$T1194))),0)))))</f>
        <v>0</v>
      </c>
      <c r="DO1196" s="99">
        <f>IF(DO1192="",0,IF(DO1190=1,$T1188,IF($T1190=справочники!$E$9,$T1188+$T1192*INT((DO1190-1)/IF(OR($T1194=0,$T1194=""),1,$T1194)),IF($T1190=справочники!$E$10,$T1188*POWER($T1192,INT((DO1190-1)/IF(OR($T1194=0,$T1194=""),1,$T1194))),IF($T1190=справочники!$E$11,POWER($T1188,1+$T1192*INT((DO1190-1)/IF(OR($T1194=0,$T1194=""),1,$T1194))),0)))))</f>
        <v>0</v>
      </c>
      <c r="DP1196" s="99">
        <f>IF(DP1192="",0,IF(DP1190=1,$T1188,IF($T1190=справочники!$E$9,$T1188+$T1192*INT((DP1190-1)/IF(OR($T1194=0,$T1194=""),1,$T1194)),IF($T1190=справочники!$E$10,$T1188*POWER($T1192,INT((DP1190-1)/IF(OR($T1194=0,$T1194=""),1,$T1194))),IF($T1190=справочники!$E$11,POWER($T1188,1+$T1192*INT((DP1190-1)/IF(OR($T1194=0,$T1194=""),1,$T1194))),0)))))</f>
        <v>0</v>
      </c>
      <c r="DQ1196" s="99">
        <f>IF(DQ1192="",0,IF(DQ1190=1,$T1188,IF($T1190=справочники!$E$9,$T1188+$T1192*INT((DQ1190-1)/IF(OR($T1194=0,$T1194=""),1,$T1194)),IF($T1190=справочники!$E$10,$T1188*POWER($T1192,INT((DQ1190-1)/IF(OR($T1194=0,$T1194=""),1,$T1194))),IF($T1190=справочники!$E$11,POWER($T1188,1+$T1192*INT((DQ1190-1)/IF(OR($T1194=0,$T1194=""),1,$T1194))),0)))))</f>
        <v>0</v>
      </c>
      <c r="DR1196" s="99">
        <f>IF(DR1192="",0,IF(DR1190=1,$T1188,IF($T1190=справочники!$E$9,$T1188+$T1192*INT((DR1190-1)/IF(OR($T1194=0,$T1194=""),1,$T1194)),IF($T1190=справочники!$E$10,$T1188*POWER($T1192,INT((DR1190-1)/IF(OR($T1194=0,$T1194=""),1,$T1194))),IF($T1190=справочники!$E$11,POWER($T1188,1+$T1192*INT((DR1190-1)/IF(OR($T1194=0,$T1194=""),1,$T1194))),0)))))</f>
        <v>0</v>
      </c>
      <c r="DS1196" s="99">
        <f>IF(DS1192="",0,IF(DS1190=1,$T1188,IF($T1190=справочники!$E$9,$T1188+$T1192*INT((DS1190-1)/IF(OR($T1194=0,$T1194=""),1,$T1194)),IF($T1190=справочники!$E$10,$T1188*POWER($T1192,INT((DS1190-1)/IF(OR($T1194=0,$T1194=""),1,$T1194))),IF($T1190=справочники!$E$11,POWER($T1188,1+$T1192*INT((DS1190-1)/IF(OR($T1194=0,$T1194=""),1,$T1194))),0)))))</f>
        <v>0</v>
      </c>
      <c r="DT1196" s="99">
        <f>IF(DT1192="",0,IF(DT1190=1,$T1188,IF($T1190=справочники!$E$9,$T1188+$T1192*INT((DT1190-1)/IF(OR($T1194=0,$T1194=""),1,$T1194)),IF($T1190=справочники!$E$10,$T1188*POWER($T1192,INT((DT1190-1)/IF(OR($T1194=0,$T1194=""),1,$T1194))),IF($T1190=справочники!$E$11,POWER($T1188,1+$T1192*INT((DT1190-1)/IF(OR($T1194=0,$T1194=""),1,$T1194))),0)))))</f>
        <v>0</v>
      </c>
      <c r="DU1196" s="3"/>
      <c r="DV1196" s="3"/>
    </row>
    <row r="1197" spans="1:126" ht="4.2" customHeight="1">
      <c r="A1197" s="1"/>
      <c r="B1197" s="1"/>
      <c r="C1197" s="1"/>
      <c r="D1197" s="1"/>
      <c r="E1197" s="261"/>
      <c r="F1197" s="47"/>
      <c r="G1197" s="229"/>
      <c r="H1197" s="1"/>
      <c r="I1197" s="1"/>
      <c r="J1197" s="1"/>
      <c r="K1197" s="1"/>
      <c r="L1197" s="1"/>
      <c r="M1197" s="5"/>
      <c r="N1197" s="1"/>
      <c r="O1197" s="1"/>
      <c r="P1197" s="5"/>
      <c r="Q1197" s="1"/>
      <c r="R1197" s="1"/>
      <c r="S1197" s="5"/>
      <c r="T1197" s="7"/>
      <c r="U1197" s="23"/>
      <c r="V1197" s="1"/>
      <c r="W1197" s="11"/>
      <c r="X1197" s="10"/>
      <c r="Y1197" s="45"/>
      <c r="Z1197" s="92"/>
      <c r="AA1197" s="93"/>
      <c r="AB1197" s="93"/>
      <c r="AC1197" s="93"/>
      <c r="AD1197" s="93"/>
      <c r="AE1197" s="93"/>
      <c r="AF1197" s="93"/>
      <c r="AG1197" s="93"/>
      <c r="AH1197" s="93"/>
      <c r="AI1197" s="93"/>
      <c r="AJ1197" s="93"/>
      <c r="AK1197" s="93"/>
      <c r="AL1197" s="93"/>
      <c r="AM1197" s="93"/>
      <c r="AN1197" s="93"/>
      <c r="AO1197" s="93"/>
      <c r="AP1197" s="93"/>
      <c r="AQ1197" s="93"/>
      <c r="AR1197" s="93"/>
      <c r="AS1197" s="93"/>
      <c r="AT1197" s="93"/>
      <c r="AU1197" s="93"/>
      <c r="AV1197" s="93"/>
      <c r="AW1197" s="93"/>
      <c r="AX1197" s="93"/>
      <c r="AY1197" s="93"/>
      <c r="AZ1197" s="93"/>
      <c r="BA1197" s="93"/>
      <c r="BB1197" s="93"/>
      <c r="BC1197" s="93"/>
      <c r="BD1197" s="93"/>
      <c r="BE1197" s="93"/>
      <c r="BF1197" s="93"/>
      <c r="BG1197" s="93"/>
      <c r="BH1197" s="93"/>
      <c r="BI1197" s="93"/>
      <c r="BJ1197" s="93"/>
      <c r="BK1197" s="93"/>
      <c r="BL1197" s="93"/>
      <c r="BM1197" s="93"/>
      <c r="BN1197" s="93"/>
      <c r="BO1197" s="93"/>
      <c r="BP1197" s="93"/>
      <c r="BQ1197" s="93"/>
      <c r="BR1197" s="93"/>
      <c r="BS1197" s="93"/>
      <c r="BT1197" s="93"/>
      <c r="BU1197" s="93"/>
      <c r="BV1197" s="93"/>
      <c r="BW1197" s="93"/>
      <c r="BX1197" s="93"/>
      <c r="BY1197" s="93"/>
      <c r="BZ1197" s="93"/>
      <c r="CA1197" s="93"/>
      <c r="CB1197" s="93"/>
      <c r="CC1197" s="93"/>
      <c r="CD1197" s="93"/>
      <c r="CE1197" s="93"/>
      <c r="CF1197" s="93"/>
      <c r="CG1197" s="93"/>
      <c r="CH1197" s="93"/>
      <c r="CI1197" s="93"/>
      <c r="CJ1197" s="93"/>
      <c r="CK1197" s="93"/>
      <c r="CL1197" s="93"/>
      <c r="CM1197" s="93"/>
      <c r="CN1197" s="93"/>
      <c r="CO1197" s="93"/>
      <c r="CP1197" s="93"/>
      <c r="CQ1197" s="93"/>
      <c r="CR1197" s="93"/>
      <c r="CS1197" s="93"/>
      <c r="CT1197" s="93"/>
      <c r="CU1197" s="93"/>
      <c r="CV1197" s="93"/>
      <c r="CW1197" s="93"/>
      <c r="CX1197" s="93"/>
      <c r="CY1197" s="93"/>
      <c r="CZ1197" s="93"/>
      <c r="DA1197" s="93"/>
      <c r="DB1197" s="93"/>
      <c r="DC1197" s="93"/>
      <c r="DD1197" s="93"/>
      <c r="DE1197" s="93"/>
      <c r="DF1197" s="93"/>
      <c r="DG1197" s="93"/>
      <c r="DH1197" s="93"/>
      <c r="DI1197" s="93"/>
      <c r="DJ1197" s="93"/>
      <c r="DK1197" s="93"/>
      <c r="DL1197" s="93"/>
      <c r="DM1197" s="93"/>
      <c r="DN1197" s="93"/>
      <c r="DO1197" s="93"/>
      <c r="DP1197" s="93"/>
      <c r="DQ1197" s="93"/>
      <c r="DR1197" s="93"/>
      <c r="DS1197" s="93"/>
      <c r="DT1197" s="93"/>
      <c r="DU1197" s="1"/>
      <c r="DV1197" s="1"/>
    </row>
    <row r="1198" spans="1:126" s="237" customFormat="1" ht="10.199999999999999">
      <c r="A1198" s="226"/>
      <c r="B1198" s="243" t="s">
        <v>127</v>
      </c>
      <c r="C1198" s="228"/>
      <c r="D1198" s="227"/>
      <c r="E1198" s="268"/>
      <c r="F1198" s="114"/>
      <c r="G1198" s="229"/>
      <c r="H1198" s="226"/>
      <c r="I1198" s="226" t="str">
        <f>$I$172</f>
        <v>Оборачиваемость начислений расходов</v>
      </c>
      <c r="J1198" s="226"/>
      <c r="K1198" s="226"/>
      <c r="L1198" s="226"/>
      <c r="M1198" s="229"/>
      <c r="N1198" s="226"/>
      <c r="O1198" s="226"/>
      <c r="P1198" s="229"/>
      <c r="Q1198" s="226" t="s">
        <v>40</v>
      </c>
      <c r="R1198" s="226"/>
      <c r="S1198" s="229" t="s">
        <v>6</v>
      </c>
      <c r="T1198" s="307"/>
      <c r="U1198" s="226"/>
      <c r="V1198" s="226"/>
      <c r="W1198" s="233"/>
      <c r="X1198" s="234"/>
      <c r="Y1198" s="245"/>
      <c r="Z1198" s="246"/>
      <c r="AA1198" s="247"/>
      <c r="AB1198" s="247"/>
      <c r="AC1198" s="247"/>
      <c r="AD1198" s="247"/>
      <c r="AE1198" s="247"/>
      <c r="AF1198" s="247"/>
      <c r="AG1198" s="247"/>
      <c r="AH1198" s="247"/>
      <c r="AI1198" s="247"/>
      <c r="AJ1198" s="247"/>
      <c r="AK1198" s="247"/>
      <c r="AL1198" s="247"/>
      <c r="AM1198" s="247"/>
      <c r="AN1198" s="247"/>
      <c r="AO1198" s="247"/>
      <c r="AP1198" s="247"/>
      <c r="AQ1198" s="247"/>
      <c r="AR1198" s="247"/>
      <c r="AS1198" s="247"/>
      <c r="AT1198" s="247"/>
      <c r="AU1198" s="247"/>
      <c r="AV1198" s="247"/>
      <c r="AW1198" s="247"/>
      <c r="AX1198" s="247"/>
      <c r="AY1198" s="247"/>
      <c r="AZ1198" s="247"/>
      <c r="BA1198" s="247"/>
      <c r="BB1198" s="247"/>
      <c r="BC1198" s="247"/>
      <c r="BD1198" s="247"/>
      <c r="BE1198" s="247"/>
      <c r="BF1198" s="247"/>
      <c r="BG1198" s="247"/>
      <c r="BH1198" s="247"/>
      <c r="BI1198" s="247"/>
      <c r="BJ1198" s="247"/>
      <c r="BK1198" s="247"/>
      <c r="BL1198" s="247"/>
      <c r="BM1198" s="247"/>
      <c r="BN1198" s="247"/>
      <c r="BO1198" s="247"/>
      <c r="BP1198" s="247"/>
      <c r="BQ1198" s="247"/>
      <c r="BR1198" s="247"/>
      <c r="BS1198" s="247"/>
      <c r="BT1198" s="247"/>
      <c r="BU1198" s="247"/>
      <c r="BV1198" s="247"/>
      <c r="BW1198" s="247"/>
      <c r="BX1198" s="247"/>
      <c r="BY1198" s="247"/>
      <c r="BZ1198" s="247"/>
      <c r="CA1198" s="247"/>
      <c r="CB1198" s="247"/>
      <c r="CC1198" s="247"/>
      <c r="CD1198" s="247"/>
      <c r="CE1198" s="247"/>
      <c r="CF1198" s="247"/>
      <c r="CG1198" s="247"/>
      <c r="CH1198" s="247"/>
      <c r="CI1198" s="247"/>
      <c r="CJ1198" s="247"/>
      <c r="CK1198" s="247"/>
      <c r="CL1198" s="247"/>
      <c r="CM1198" s="247"/>
      <c r="CN1198" s="247"/>
      <c r="CO1198" s="247"/>
      <c r="CP1198" s="247"/>
      <c r="CQ1198" s="247"/>
      <c r="CR1198" s="247"/>
      <c r="CS1198" s="247"/>
      <c r="CT1198" s="247"/>
      <c r="CU1198" s="247"/>
      <c r="CV1198" s="247"/>
      <c r="CW1198" s="247"/>
      <c r="CX1198" s="247"/>
      <c r="CY1198" s="247"/>
      <c r="CZ1198" s="247"/>
      <c r="DA1198" s="247"/>
      <c r="DB1198" s="247"/>
      <c r="DC1198" s="247"/>
      <c r="DD1198" s="247"/>
      <c r="DE1198" s="247"/>
      <c r="DF1198" s="247"/>
      <c r="DG1198" s="247"/>
      <c r="DH1198" s="247"/>
      <c r="DI1198" s="247"/>
      <c r="DJ1198" s="247"/>
      <c r="DK1198" s="247"/>
      <c r="DL1198" s="247"/>
      <c r="DM1198" s="247"/>
      <c r="DN1198" s="247"/>
      <c r="DO1198" s="247"/>
      <c r="DP1198" s="247"/>
      <c r="DQ1198" s="247"/>
      <c r="DR1198" s="247"/>
      <c r="DS1198" s="247"/>
      <c r="DT1198" s="247"/>
      <c r="DU1198" s="226"/>
      <c r="DV1198" s="226"/>
    </row>
    <row r="1199" spans="1:126" ht="4.2" customHeight="1">
      <c r="A1199" s="1"/>
      <c r="B1199" s="1"/>
      <c r="C1199" s="1"/>
      <c r="D1199" s="1"/>
      <c r="E1199" s="261"/>
      <c r="F1199" s="47"/>
      <c r="G1199" s="229"/>
      <c r="H1199" s="1"/>
      <c r="I1199" s="1"/>
      <c r="J1199" s="1"/>
      <c r="K1199" s="1"/>
      <c r="L1199" s="1"/>
      <c r="M1199" s="5"/>
      <c r="N1199" s="1"/>
      <c r="O1199" s="1"/>
      <c r="P1199" s="5"/>
      <c r="Q1199" s="1"/>
      <c r="R1199" s="1"/>
      <c r="S1199" s="5"/>
      <c r="T1199" s="7"/>
      <c r="U1199" s="23"/>
      <c r="V1199" s="1"/>
      <c r="W1199" s="11"/>
      <c r="X1199" s="10"/>
      <c r="Y1199" s="45"/>
      <c r="Z1199" s="92"/>
      <c r="AA1199" s="93"/>
      <c r="AB1199" s="93"/>
      <c r="AC1199" s="93"/>
      <c r="AD1199" s="93"/>
      <c r="AE1199" s="93"/>
      <c r="AF1199" s="93"/>
      <c r="AG1199" s="93"/>
      <c r="AH1199" s="93"/>
      <c r="AI1199" s="93"/>
      <c r="AJ1199" s="93"/>
      <c r="AK1199" s="93"/>
      <c r="AL1199" s="93"/>
      <c r="AM1199" s="93"/>
      <c r="AN1199" s="93"/>
      <c r="AO1199" s="93"/>
      <c r="AP1199" s="93"/>
      <c r="AQ1199" s="93"/>
      <c r="AR1199" s="93"/>
      <c r="AS1199" s="93"/>
      <c r="AT1199" s="93"/>
      <c r="AU1199" s="93"/>
      <c r="AV1199" s="93"/>
      <c r="AW1199" s="93"/>
      <c r="AX1199" s="93"/>
      <c r="AY1199" s="93"/>
      <c r="AZ1199" s="93"/>
      <c r="BA1199" s="93"/>
      <c r="BB1199" s="93"/>
      <c r="BC1199" s="93"/>
      <c r="BD1199" s="93"/>
      <c r="BE1199" s="93"/>
      <c r="BF1199" s="93"/>
      <c r="BG1199" s="93"/>
      <c r="BH1199" s="93"/>
      <c r="BI1199" s="93"/>
      <c r="BJ1199" s="93"/>
      <c r="BK1199" s="93"/>
      <c r="BL1199" s="93"/>
      <c r="BM1199" s="93"/>
      <c r="BN1199" s="93"/>
      <c r="BO1199" s="93"/>
      <c r="BP1199" s="93"/>
      <c r="BQ1199" s="93"/>
      <c r="BR1199" s="93"/>
      <c r="BS1199" s="93"/>
      <c r="BT1199" s="93"/>
      <c r="BU1199" s="93"/>
      <c r="BV1199" s="93"/>
      <c r="BW1199" s="93"/>
      <c r="BX1199" s="93"/>
      <c r="BY1199" s="93"/>
      <c r="BZ1199" s="93"/>
      <c r="CA1199" s="93"/>
      <c r="CB1199" s="93"/>
      <c r="CC1199" s="93"/>
      <c r="CD1199" s="93"/>
      <c r="CE1199" s="93"/>
      <c r="CF1199" s="93"/>
      <c r="CG1199" s="93"/>
      <c r="CH1199" s="93"/>
      <c r="CI1199" s="93"/>
      <c r="CJ1199" s="93"/>
      <c r="CK1199" s="93"/>
      <c r="CL1199" s="93"/>
      <c r="CM1199" s="93"/>
      <c r="CN1199" s="93"/>
      <c r="CO1199" s="93"/>
      <c r="CP1199" s="93"/>
      <c r="CQ1199" s="93"/>
      <c r="CR1199" s="93"/>
      <c r="CS1199" s="93"/>
      <c r="CT1199" s="93"/>
      <c r="CU1199" s="93"/>
      <c r="CV1199" s="93"/>
      <c r="CW1199" s="93"/>
      <c r="CX1199" s="93"/>
      <c r="CY1199" s="93"/>
      <c r="CZ1199" s="93"/>
      <c r="DA1199" s="93"/>
      <c r="DB1199" s="93"/>
      <c r="DC1199" s="93"/>
      <c r="DD1199" s="93"/>
      <c r="DE1199" s="93"/>
      <c r="DF1199" s="93"/>
      <c r="DG1199" s="93"/>
      <c r="DH1199" s="93"/>
      <c r="DI1199" s="93"/>
      <c r="DJ1199" s="93"/>
      <c r="DK1199" s="93"/>
      <c r="DL1199" s="93"/>
      <c r="DM1199" s="93"/>
      <c r="DN1199" s="93"/>
      <c r="DO1199" s="93"/>
      <c r="DP1199" s="93"/>
      <c r="DQ1199" s="93"/>
      <c r="DR1199" s="93"/>
      <c r="DS1199" s="93"/>
      <c r="DT1199" s="93"/>
      <c r="DU1199" s="1"/>
      <c r="DV1199" s="1"/>
    </row>
    <row r="1200" spans="1:126" s="4" customFormat="1">
      <c r="A1200" s="3"/>
      <c r="B1200" s="257" t="s">
        <v>126</v>
      </c>
      <c r="C1200" s="3"/>
      <c r="D1200" s="3"/>
      <c r="E1200" s="9" t="str">
        <f>IF(OR(Главная!$N$19=справочники!$N$10,Главная!$N$19=справочники!$N$11),"",IF(T1200=справочники!$P$10,"","ндс(-)"))</f>
        <v>ндс(-)</v>
      </c>
      <c r="F1200" s="50"/>
      <c r="G1200" s="230"/>
      <c r="H1200" s="12" t="str">
        <f>B1200&amp;N1188</f>
        <v xml:space="preserve">Начисление - </v>
      </c>
      <c r="I1200" s="12"/>
      <c r="J1200" s="3"/>
      <c r="K1200" s="3"/>
      <c r="L1200" s="3"/>
      <c r="M1200" s="169"/>
      <c r="N1200" s="411" t="str">
        <f>Главная!$Y$8</f>
        <v>итого</v>
      </c>
      <c r="O1200" s="35"/>
      <c r="P1200" s="5"/>
      <c r="Q1200" s="35" t="s">
        <v>25</v>
      </c>
      <c r="R1200" s="35"/>
      <c r="S1200" s="35"/>
      <c r="T1200" s="61">
        <f>T1196</f>
        <v>0</v>
      </c>
      <c r="U1200" s="35"/>
      <c r="V1200" s="35"/>
      <c r="W1200" s="37">
        <f>SUM($Y1200:$DU1200)</f>
        <v>0</v>
      </c>
      <c r="X1200" s="37"/>
      <c r="Y1200" s="45"/>
      <c r="Z1200" s="98"/>
      <c r="AA1200" s="99">
        <f t="shared" ref="AA1200:BF1200" si="2807">IF(AA$8="",0,IF(AA$1=1,SUMIFS(1196:1196,$1:$1,"&gt;="&amp;1,$1:$1,"&lt;="&amp;INT($T1198/30))+($T1198/30-INT($T1198/30))*SUMIFS(1196:1196,$1:$1,INT($T1198/30)+1),0)+($T1198/30-INT($T1198/30))*SUMIFS(1196:1196,$1:$1,AA$1+INT($T1198/30)+1)+(INT($T1198/30)+1-$T1198/30)*SUMIFS(1196:1196,$1:$1,AA$1+INT($T1198/30)))</f>
        <v>0</v>
      </c>
      <c r="AB1200" s="99">
        <f t="shared" si="2807"/>
        <v>0</v>
      </c>
      <c r="AC1200" s="99">
        <f t="shared" si="2807"/>
        <v>0</v>
      </c>
      <c r="AD1200" s="99">
        <f t="shared" si="2807"/>
        <v>0</v>
      </c>
      <c r="AE1200" s="99">
        <f t="shared" si="2807"/>
        <v>0</v>
      </c>
      <c r="AF1200" s="99">
        <f t="shared" si="2807"/>
        <v>0</v>
      </c>
      <c r="AG1200" s="99">
        <f t="shared" si="2807"/>
        <v>0</v>
      </c>
      <c r="AH1200" s="99">
        <f t="shared" si="2807"/>
        <v>0</v>
      </c>
      <c r="AI1200" s="99">
        <f t="shared" si="2807"/>
        <v>0</v>
      </c>
      <c r="AJ1200" s="99">
        <f t="shared" si="2807"/>
        <v>0</v>
      </c>
      <c r="AK1200" s="99">
        <f t="shared" si="2807"/>
        <v>0</v>
      </c>
      <c r="AL1200" s="99">
        <f t="shared" si="2807"/>
        <v>0</v>
      </c>
      <c r="AM1200" s="99">
        <f t="shared" si="2807"/>
        <v>0</v>
      </c>
      <c r="AN1200" s="99">
        <f t="shared" si="2807"/>
        <v>0</v>
      </c>
      <c r="AO1200" s="99">
        <f t="shared" si="2807"/>
        <v>0</v>
      </c>
      <c r="AP1200" s="99">
        <f t="shared" si="2807"/>
        <v>0</v>
      </c>
      <c r="AQ1200" s="99">
        <f t="shared" si="2807"/>
        <v>0</v>
      </c>
      <c r="AR1200" s="99">
        <f t="shared" si="2807"/>
        <v>0</v>
      </c>
      <c r="AS1200" s="99">
        <f t="shared" si="2807"/>
        <v>0</v>
      </c>
      <c r="AT1200" s="99">
        <f t="shared" si="2807"/>
        <v>0</v>
      </c>
      <c r="AU1200" s="99">
        <f t="shared" si="2807"/>
        <v>0</v>
      </c>
      <c r="AV1200" s="99">
        <f t="shared" si="2807"/>
        <v>0</v>
      </c>
      <c r="AW1200" s="99">
        <f t="shared" si="2807"/>
        <v>0</v>
      </c>
      <c r="AX1200" s="99">
        <f t="shared" si="2807"/>
        <v>0</v>
      </c>
      <c r="AY1200" s="99">
        <f t="shared" si="2807"/>
        <v>0</v>
      </c>
      <c r="AZ1200" s="99">
        <f t="shared" si="2807"/>
        <v>0</v>
      </c>
      <c r="BA1200" s="99">
        <f t="shared" si="2807"/>
        <v>0</v>
      </c>
      <c r="BB1200" s="99">
        <f t="shared" si="2807"/>
        <v>0</v>
      </c>
      <c r="BC1200" s="99">
        <f t="shared" si="2807"/>
        <v>0</v>
      </c>
      <c r="BD1200" s="99">
        <f t="shared" si="2807"/>
        <v>0</v>
      </c>
      <c r="BE1200" s="99">
        <f t="shared" si="2807"/>
        <v>0</v>
      </c>
      <c r="BF1200" s="99">
        <f t="shared" si="2807"/>
        <v>0</v>
      </c>
      <c r="BG1200" s="99">
        <f t="shared" ref="BG1200:CL1200" si="2808">IF(BG$8="",0,IF(BG$1=1,SUMIFS(1196:1196,$1:$1,"&gt;="&amp;1,$1:$1,"&lt;="&amp;INT($T1198/30))+($T1198/30-INT($T1198/30))*SUMIFS(1196:1196,$1:$1,INT($T1198/30)+1),0)+($T1198/30-INT($T1198/30))*SUMIFS(1196:1196,$1:$1,BG$1+INT($T1198/30)+1)+(INT($T1198/30)+1-$T1198/30)*SUMIFS(1196:1196,$1:$1,BG$1+INT($T1198/30)))</f>
        <v>0</v>
      </c>
      <c r="BH1200" s="99">
        <f t="shared" si="2808"/>
        <v>0</v>
      </c>
      <c r="BI1200" s="99">
        <f t="shared" si="2808"/>
        <v>0</v>
      </c>
      <c r="BJ1200" s="99">
        <f t="shared" si="2808"/>
        <v>0</v>
      </c>
      <c r="BK1200" s="99">
        <f t="shared" si="2808"/>
        <v>0</v>
      </c>
      <c r="BL1200" s="99">
        <f t="shared" si="2808"/>
        <v>0</v>
      </c>
      <c r="BM1200" s="99">
        <f t="shared" si="2808"/>
        <v>0</v>
      </c>
      <c r="BN1200" s="99">
        <f t="shared" si="2808"/>
        <v>0</v>
      </c>
      <c r="BO1200" s="99">
        <f t="shared" si="2808"/>
        <v>0</v>
      </c>
      <c r="BP1200" s="99">
        <f t="shared" si="2808"/>
        <v>0</v>
      </c>
      <c r="BQ1200" s="99">
        <f t="shared" si="2808"/>
        <v>0</v>
      </c>
      <c r="BR1200" s="99">
        <f t="shared" si="2808"/>
        <v>0</v>
      </c>
      <c r="BS1200" s="99">
        <f t="shared" si="2808"/>
        <v>0</v>
      </c>
      <c r="BT1200" s="99">
        <f t="shared" si="2808"/>
        <v>0</v>
      </c>
      <c r="BU1200" s="99">
        <f t="shared" si="2808"/>
        <v>0</v>
      </c>
      <c r="BV1200" s="99">
        <f t="shared" si="2808"/>
        <v>0</v>
      </c>
      <c r="BW1200" s="99">
        <f t="shared" si="2808"/>
        <v>0</v>
      </c>
      <c r="BX1200" s="99">
        <f t="shared" si="2808"/>
        <v>0</v>
      </c>
      <c r="BY1200" s="99">
        <f t="shared" si="2808"/>
        <v>0</v>
      </c>
      <c r="BZ1200" s="99">
        <f t="shared" si="2808"/>
        <v>0</v>
      </c>
      <c r="CA1200" s="99">
        <f t="shared" si="2808"/>
        <v>0</v>
      </c>
      <c r="CB1200" s="99">
        <f t="shared" si="2808"/>
        <v>0</v>
      </c>
      <c r="CC1200" s="99">
        <f t="shared" si="2808"/>
        <v>0</v>
      </c>
      <c r="CD1200" s="99">
        <f t="shared" si="2808"/>
        <v>0</v>
      </c>
      <c r="CE1200" s="99">
        <f t="shared" si="2808"/>
        <v>0</v>
      </c>
      <c r="CF1200" s="99">
        <f t="shared" si="2808"/>
        <v>0</v>
      </c>
      <c r="CG1200" s="99">
        <f t="shared" si="2808"/>
        <v>0</v>
      </c>
      <c r="CH1200" s="99">
        <f t="shared" si="2808"/>
        <v>0</v>
      </c>
      <c r="CI1200" s="99">
        <f t="shared" si="2808"/>
        <v>0</v>
      </c>
      <c r="CJ1200" s="99">
        <f t="shared" si="2808"/>
        <v>0</v>
      </c>
      <c r="CK1200" s="99">
        <f t="shared" si="2808"/>
        <v>0</v>
      </c>
      <c r="CL1200" s="99">
        <f t="shared" si="2808"/>
        <v>0</v>
      </c>
      <c r="CM1200" s="99">
        <f t="shared" ref="CM1200:DT1200" si="2809">IF(CM$8="",0,IF(CM$1=1,SUMIFS(1196:1196,$1:$1,"&gt;="&amp;1,$1:$1,"&lt;="&amp;INT($T1198/30))+($T1198/30-INT($T1198/30))*SUMIFS(1196:1196,$1:$1,INT($T1198/30)+1),0)+($T1198/30-INT($T1198/30))*SUMIFS(1196:1196,$1:$1,CM$1+INT($T1198/30)+1)+(INT($T1198/30)+1-$T1198/30)*SUMIFS(1196:1196,$1:$1,CM$1+INT($T1198/30)))</f>
        <v>0</v>
      </c>
      <c r="CN1200" s="99">
        <f t="shared" si="2809"/>
        <v>0</v>
      </c>
      <c r="CO1200" s="99">
        <f t="shared" si="2809"/>
        <v>0</v>
      </c>
      <c r="CP1200" s="99">
        <f t="shared" si="2809"/>
        <v>0</v>
      </c>
      <c r="CQ1200" s="99">
        <f t="shared" si="2809"/>
        <v>0</v>
      </c>
      <c r="CR1200" s="99">
        <f t="shared" si="2809"/>
        <v>0</v>
      </c>
      <c r="CS1200" s="99">
        <f t="shared" si="2809"/>
        <v>0</v>
      </c>
      <c r="CT1200" s="99">
        <f t="shared" si="2809"/>
        <v>0</v>
      </c>
      <c r="CU1200" s="99">
        <f t="shared" si="2809"/>
        <v>0</v>
      </c>
      <c r="CV1200" s="99">
        <f t="shared" si="2809"/>
        <v>0</v>
      </c>
      <c r="CW1200" s="99">
        <f t="shared" si="2809"/>
        <v>0</v>
      </c>
      <c r="CX1200" s="99">
        <f t="shared" si="2809"/>
        <v>0</v>
      </c>
      <c r="CY1200" s="99">
        <f t="shared" si="2809"/>
        <v>0</v>
      </c>
      <c r="CZ1200" s="99">
        <f t="shared" si="2809"/>
        <v>0</v>
      </c>
      <c r="DA1200" s="99">
        <f t="shared" si="2809"/>
        <v>0</v>
      </c>
      <c r="DB1200" s="99">
        <f t="shared" si="2809"/>
        <v>0</v>
      </c>
      <c r="DC1200" s="99">
        <f t="shared" si="2809"/>
        <v>0</v>
      </c>
      <c r="DD1200" s="99">
        <f t="shared" si="2809"/>
        <v>0</v>
      </c>
      <c r="DE1200" s="99">
        <f t="shared" si="2809"/>
        <v>0</v>
      </c>
      <c r="DF1200" s="99">
        <f t="shared" si="2809"/>
        <v>0</v>
      </c>
      <c r="DG1200" s="99">
        <f t="shared" si="2809"/>
        <v>0</v>
      </c>
      <c r="DH1200" s="99">
        <f t="shared" si="2809"/>
        <v>0</v>
      </c>
      <c r="DI1200" s="99">
        <f t="shared" si="2809"/>
        <v>0</v>
      </c>
      <c r="DJ1200" s="99">
        <f t="shared" si="2809"/>
        <v>0</v>
      </c>
      <c r="DK1200" s="99">
        <f t="shared" si="2809"/>
        <v>0</v>
      </c>
      <c r="DL1200" s="99">
        <f t="shared" si="2809"/>
        <v>0</v>
      </c>
      <c r="DM1200" s="99">
        <f t="shared" si="2809"/>
        <v>0</v>
      </c>
      <c r="DN1200" s="99">
        <f t="shared" si="2809"/>
        <v>0</v>
      </c>
      <c r="DO1200" s="99">
        <f t="shared" si="2809"/>
        <v>0</v>
      </c>
      <c r="DP1200" s="99">
        <f t="shared" si="2809"/>
        <v>0</v>
      </c>
      <c r="DQ1200" s="99">
        <f t="shared" si="2809"/>
        <v>0</v>
      </c>
      <c r="DR1200" s="99">
        <f t="shared" si="2809"/>
        <v>0</v>
      </c>
      <c r="DS1200" s="99">
        <f t="shared" si="2809"/>
        <v>0</v>
      </c>
      <c r="DT1200" s="99">
        <f t="shared" si="2809"/>
        <v>0</v>
      </c>
      <c r="DU1200" s="3"/>
      <c r="DV1200" s="3"/>
    </row>
    <row r="1201" spans="1:126" ht="4.2" customHeight="1">
      <c r="A1201" s="1"/>
      <c r="B1201" s="1"/>
      <c r="C1201" s="1"/>
      <c r="D1201" s="1"/>
      <c r="E1201" s="261"/>
      <c r="F1201" s="47"/>
      <c r="G1201" s="229"/>
      <c r="H1201" s="1"/>
      <c r="I1201" s="1"/>
      <c r="J1201" s="1"/>
      <c r="K1201" s="1"/>
      <c r="L1201" s="1"/>
      <c r="M1201" s="169"/>
      <c r="N1201" s="412"/>
      <c r="O1201" s="1"/>
      <c r="P1201" s="5"/>
      <c r="Q1201" s="1"/>
      <c r="R1201" s="1"/>
      <c r="S1201" s="5"/>
      <c r="T1201" s="7"/>
      <c r="U1201" s="23"/>
      <c r="V1201" s="1"/>
      <c r="W1201" s="11"/>
      <c r="X1201" s="10"/>
      <c r="Y1201" s="45"/>
      <c r="Z1201" s="92"/>
      <c r="AA1201" s="93"/>
      <c r="AB1201" s="93"/>
      <c r="AC1201" s="93"/>
      <c r="AD1201" s="93"/>
      <c r="AE1201" s="93"/>
      <c r="AF1201" s="93"/>
      <c r="AG1201" s="93"/>
      <c r="AH1201" s="93"/>
      <c r="AI1201" s="93"/>
      <c r="AJ1201" s="93"/>
      <c r="AK1201" s="93"/>
      <c r="AL1201" s="93"/>
      <c r="AM1201" s="93"/>
      <c r="AN1201" s="93"/>
      <c r="AO1201" s="93"/>
      <c r="AP1201" s="93"/>
      <c r="AQ1201" s="93"/>
      <c r="AR1201" s="93"/>
      <c r="AS1201" s="93"/>
      <c r="AT1201" s="93"/>
      <c r="AU1201" s="93"/>
      <c r="AV1201" s="93"/>
      <c r="AW1201" s="93"/>
      <c r="AX1201" s="93"/>
      <c r="AY1201" s="93"/>
      <c r="AZ1201" s="93"/>
      <c r="BA1201" s="93"/>
      <c r="BB1201" s="93"/>
      <c r="BC1201" s="93"/>
      <c r="BD1201" s="93"/>
      <c r="BE1201" s="93"/>
      <c r="BF1201" s="93"/>
      <c r="BG1201" s="93"/>
      <c r="BH1201" s="93"/>
      <c r="BI1201" s="93"/>
      <c r="BJ1201" s="93"/>
      <c r="BK1201" s="93"/>
      <c r="BL1201" s="93"/>
      <c r="BM1201" s="93"/>
      <c r="BN1201" s="93"/>
      <c r="BO1201" s="93"/>
      <c r="BP1201" s="93"/>
      <c r="BQ1201" s="93"/>
      <c r="BR1201" s="93"/>
      <c r="BS1201" s="93"/>
      <c r="BT1201" s="93"/>
      <c r="BU1201" s="93"/>
      <c r="BV1201" s="93"/>
      <c r="BW1201" s="93"/>
      <c r="BX1201" s="93"/>
      <c r="BY1201" s="93"/>
      <c r="BZ1201" s="93"/>
      <c r="CA1201" s="93"/>
      <c r="CB1201" s="93"/>
      <c r="CC1201" s="93"/>
      <c r="CD1201" s="93"/>
      <c r="CE1201" s="93"/>
      <c r="CF1201" s="93"/>
      <c r="CG1201" s="93"/>
      <c r="CH1201" s="93"/>
      <c r="CI1201" s="93"/>
      <c r="CJ1201" s="93"/>
      <c r="CK1201" s="93"/>
      <c r="CL1201" s="93"/>
      <c r="CM1201" s="93"/>
      <c r="CN1201" s="93"/>
      <c r="CO1201" s="93"/>
      <c r="CP1201" s="93"/>
      <c r="CQ1201" s="93"/>
      <c r="CR1201" s="93"/>
      <c r="CS1201" s="93"/>
      <c r="CT1201" s="93"/>
      <c r="CU1201" s="93"/>
      <c r="CV1201" s="93"/>
      <c r="CW1201" s="93"/>
      <c r="CX1201" s="93"/>
      <c r="CY1201" s="93"/>
      <c r="CZ1201" s="93"/>
      <c r="DA1201" s="93"/>
      <c r="DB1201" s="93"/>
      <c r="DC1201" s="93"/>
      <c r="DD1201" s="93"/>
      <c r="DE1201" s="93"/>
      <c r="DF1201" s="93"/>
      <c r="DG1201" s="93"/>
      <c r="DH1201" s="93"/>
      <c r="DI1201" s="93"/>
      <c r="DJ1201" s="93"/>
      <c r="DK1201" s="93"/>
      <c r="DL1201" s="93"/>
      <c r="DM1201" s="93"/>
      <c r="DN1201" s="93"/>
      <c r="DO1201" s="93"/>
      <c r="DP1201" s="93"/>
      <c r="DQ1201" s="93"/>
      <c r="DR1201" s="93"/>
      <c r="DS1201" s="93"/>
      <c r="DT1201" s="93"/>
      <c r="DU1201" s="1"/>
      <c r="DV1201" s="1"/>
    </row>
    <row r="1202" spans="1:126" s="22" customFormat="1">
      <c r="A1202" s="18"/>
      <c r="B1202" s="242"/>
      <c r="C1202" s="18"/>
      <c r="D1202" s="196"/>
      <c r="E1202" s="267"/>
      <c r="F1202" s="51"/>
      <c r="G1202" s="230"/>
      <c r="H1202" s="18"/>
      <c r="I1202" s="18" t="str">
        <f>справочники!$J$6</f>
        <v>вид платежа</v>
      </c>
      <c r="J1202" s="18"/>
      <c r="K1202" s="18"/>
      <c r="L1202" s="18"/>
      <c r="M1202" s="19"/>
      <c r="N1202" s="196"/>
      <c r="O1202" s="18"/>
      <c r="P1202" s="19"/>
      <c r="Q1202" s="18" t="s">
        <v>12</v>
      </c>
      <c r="R1202" s="18"/>
      <c r="S1202" s="19" t="s">
        <v>6</v>
      </c>
      <c r="T1202" s="413" t="s">
        <v>202</v>
      </c>
      <c r="U1202" s="25" t="s">
        <v>7</v>
      </c>
      <c r="V1202" s="18"/>
      <c r="W1202" s="20"/>
      <c r="X1202" s="21"/>
      <c r="Y1202" s="46"/>
      <c r="Z1202" s="95"/>
      <c r="AA1202" s="96"/>
      <c r="AB1202" s="96"/>
      <c r="AC1202" s="96"/>
      <c r="AD1202" s="96"/>
      <c r="AE1202" s="96"/>
      <c r="AF1202" s="96"/>
      <c r="AG1202" s="96"/>
      <c r="AH1202" s="96"/>
      <c r="AI1202" s="96"/>
      <c r="AJ1202" s="96"/>
      <c r="AK1202" s="96"/>
      <c r="AL1202" s="96"/>
      <c r="AM1202" s="96"/>
      <c r="AN1202" s="96"/>
      <c r="AO1202" s="96"/>
      <c r="AP1202" s="96"/>
      <c r="AQ1202" s="96"/>
      <c r="AR1202" s="96"/>
      <c r="AS1202" s="96"/>
      <c r="AT1202" s="96"/>
      <c r="AU1202" s="96"/>
      <c r="AV1202" s="96"/>
      <c r="AW1202" s="96"/>
      <c r="AX1202" s="96"/>
      <c r="AY1202" s="96"/>
      <c r="AZ1202" s="96"/>
      <c r="BA1202" s="96"/>
      <c r="BB1202" s="96"/>
      <c r="BC1202" s="96"/>
      <c r="BD1202" s="96"/>
      <c r="BE1202" s="96"/>
      <c r="BF1202" s="96"/>
      <c r="BG1202" s="96"/>
      <c r="BH1202" s="96"/>
      <c r="BI1202" s="96"/>
      <c r="BJ1202" s="96"/>
      <c r="BK1202" s="96"/>
      <c r="BL1202" s="96"/>
      <c r="BM1202" s="96"/>
      <c r="BN1202" s="96"/>
      <c r="BO1202" s="96"/>
      <c r="BP1202" s="96"/>
      <c r="BQ1202" s="96"/>
      <c r="BR1202" s="96"/>
      <c r="BS1202" s="96"/>
      <c r="BT1202" s="96"/>
      <c r="BU1202" s="96"/>
      <c r="BV1202" s="96"/>
      <c r="BW1202" s="96"/>
      <c r="BX1202" s="96"/>
      <c r="BY1202" s="96"/>
      <c r="BZ1202" s="96"/>
      <c r="CA1202" s="96"/>
      <c r="CB1202" s="96"/>
      <c r="CC1202" s="96"/>
      <c r="CD1202" s="96"/>
      <c r="CE1202" s="96"/>
      <c r="CF1202" s="96"/>
      <c r="CG1202" s="96"/>
      <c r="CH1202" s="96"/>
      <c r="CI1202" s="96"/>
      <c r="CJ1202" s="96"/>
      <c r="CK1202" s="96"/>
      <c r="CL1202" s="96"/>
      <c r="CM1202" s="96"/>
      <c r="CN1202" s="96"/>
      <c r="CO1202" s="96"/>
      <c r="CP1202" s="96"/>
      <c r="CQ1202" s="96"/>
      <c r="CR1202" s="96"/>
      <c r="CS1202" s="96"/>
      <c r="CT1202" s="96"/>
      <c r="CU1202" s="96"/>
      <c r="CV1202" s="96"/>
      <c r="CW1202" s="96"/>
      <c r="CX1202" s="96"/>
      <c r="CY1202" s="96"/>
      <c r="CZ1202" s="96"/>
      <c r="DA1202" s="96"/>
      <c r="DB1202" s="96"/>
      <c r="DC1202" s="96"/>
      <c r="DD1202" s="96"/>
      <c r="DE1202" s="96"/>
      <c r="DF1202" s="96"/>
      <c r="DG1202" s="96"/>
      <c r="DH1202" s="96"/>
      <c r="DI1202" s="96"/>
      <c r="DJ1202" s="96"/>
      <c r="DK1202" s="96"/>
      <c r="DL1202" s="96"/>
      <c r="DM1202" s="96"/>
      <c r="DN1202" s="96"/>
      <c r="DO1202" s="96"/>
      <c r="DP1202" s="96"/>
      <c r="DQ1202" s="96"/>
      <c r="DR1202" s="96"/>
      <c r="DS1202" s="96"/>
      <c r="DT1202" s="96"/>
      <c r="DU1202" s="18"/>
      <c r="DV1202" s="18"/>
    </row>
    <row r="1203" spans="1:126" ht="4.2" customHeight="1">
      <c r="A1203" s="1"/>
      <c r="B1203" s="1"/>
      <c r="C1203" s="1"/>
      <c r="D1203" s="1"/>
      <c r="E1203" s="261"/>
      <c r="F1203" s="47"/>
      <c r="G1203" s="229"/>
      <c r="H1203" s="1"/>
      <c r="I1203" s="1"/>
      <c r="J1203" s="1"/>
      <c r="K1203" s="1"/>
      <c r="L1203" s="1"/>
      <c r="M1203" s="5"/>
      <c r="N1203" s="18"/>
      <c r="O1203" s="1"/>
      <c r="P1203" s="5"/>
      <c r="Q1203" s="1"/>
      <c r="R1203" s="1"/>
      <c r="S1203" s="5"/>
      <c r="T1203" s="7"/>
      <c r="U1203" s="23"/>
      <c r="V1203" s="1"/>
      <c r="W1203" s="11"/>
      <c r="X1203" s="10"/>
      <c r="Y1203" s="45"/>
      <c r="Z1203" s="92"/>
      <c r="AA1203" s="93"/>
      <c r="AB1203" s="93"/>
      <c r="AC1203" s="93"/>
      <c r="AD1203" s="93"/>
      <c r="AE1203" s="93"/>
      <c r="AF1203" s="93"/>
      <c r="AG1203" s="93"/>
      <c r="AH1203" s="93"/>
      <c r="AI1203" s="93"/>
      <c r="AJ1203" s="93"/>
      <c r="AK1203" s="93"/>
      <c r="AL1203" s="93"/>
      <c r="AM1203" s="93"/>
      <c r="AN1203" s="93"/>
      <c r="AO1203" s="93"/>
      <c r="AP1203" s="93"/>
      <c r="AQ1203" s="93"/>
      <c r="AR1203" s="93"/>
      <c r="AS1203" s="93"/>
      <c r="AT1203" s="93"/>
      <c r="AU1203" s="93"/>
      <c r="AV1203" s="93"/>
      <c r="AW1203" s="93"/>
      <c r="AX1203" s="93"/>
      <c r="AY1203" s="93"/>
      <c r="AZ1203" s="93"/>
      <c r="BA1203" s="93"/>
      <c r="BB1203" s="93"/>
      <c r="BC1203" s="93"/>
      <c r="BD1203" s="93"/>
      <c r="BE1203" s="93"/>
      <c r="BF1203" s="93"/>
      <c r="BG1203" s="93"/>
      <c r="BH1203" s="93"/>
      <c r="BI1203" s="93"/>
      <c r="BJ1203" s="93"/>
      <c r="BK1203" s="93"/>
      <c r="BL1203" s="93"/>
      <c r="BM1203" s="93"/>
      <c r="BN1203" s="93"/>
      <c r="BO1203" s="93"/>
      <c r="BP1203" s="93"/>
      <c r="BQ1203" s="93"/>
      <c r="BR1203" s="93"/>
      <c r="BS1203" s="93"/>
      <c r="BT1203" s="93"/>
      <c r="BU1203" s="93"/>
      <c r="BV1203" s="93"/>
      <c r="BW1203" s="93"/>
      <c r="BX1203" s="93"/>
      <c r="BY1203" s="93"/>
      <c r="BZ1203" s="93"/>
      <c r="CA1203" s="93"/>
      <c r="CB1203" s="93"/>
      <c r="CC1203" s="93"/>
      <c r="CD1203" s="93"/>
      <c r="CE1203" s="93"/>
      <c r="CF1203" s="93"/>
      <c r="CG1203" s="93"/>
      <c r="CH1203" s="93"/>
      <c r="CI1203" s="93"/>
      <c r="CJ1203" s="93"/>
      <c r="CK1203" s="93"/>
      <c r="CL1203" s="93"/>
      <c r="CM1203" s="93"/>
      <c r="CN1203" s="93"/>
      <c r="CO1203" s="93"/>
      <c r="CP1203" s="93"/>
      <c r="CQ1203" s="93"/>
      <c r="CR1203" s="93"/>
      <c r="CS1203" s="93"/>
      <c r="CT1203" s="93"/>
      <c r="CU1203" s="93"/>
      <c r="CV1203" s="93"/>
      <c r="CW1203" s="93"/>
      <c r="CX1203" s="93"/>
      <c r="CY1203" s="93"/>
      <c r="CZ1203" s="93"/>
      <c r="DA1203" s="93"/>
      <c r="DB1203" s="93"/>
      <c r="DC1203" s="93"/>
      <c r="DD1203" s="93"/>
      <c r="DE1203" s="93"/>
      <c r="DF1203" s="93"/>
      <c r="DG1203" s="93"/>
      <c r="DH1203" s="93"/>
      <c r="DI1203" s="93"/>
      <c r="DJ1203" s="93"/>
      <c r="DK1203" s="93"/>
      <c r="DL1203" s="93"/>
      <c r="DM1203" s="93"/>
      <c r="DN1203" s="93"/>
      <c r="DO1203" s="93"/>
      <c r="DP1203" s="93"/>
      <c r="DQ1203" s="93"/>
      <c r="DR1203" s="93"/>
      <c r="DS1203" s="93"/>
      <c r="DT1203" s="93"/>
      <c r="DU1203" s="1"/>
      <c r="DV1203" s="1"/>
    </row>
    <row r="1204" spans="1:126" s="22" customFormat="1">
      <c r="A1204" s="18"/>
      <c r="B1204" s="196"/>
      <c r="C1204" s="18"/>
      <c r="D1204" s="18"/>
      <c r="E1204" s="267"/>
      <c r="F1204" s="51"/>
      <c r="G1204" s="230"/>
      <c r="H1204" s="18"/>
      <c r="I1204" s="18" t="str">
        <f>$I$1160</f>
        <v>длина периода, за который производится платеж</v>
      </c>
      <c r="J1204" s="18"/>
      <c r="K1204" s="18"/>
      <c r="L1204" s="18"/>
      <c r="M1204" s="19"/>
      <c r="N1204" s="196"/>
      <c r="O1204" s="18"/>
      <c r="P1204" s="19"/>
      <c r="Q1204" s="18" t="s">
        <v>69</v>
      </c>
      <c r="R1204" s="18"/>
      <c r="S1204" s="19" t="s">
        <v>6</v>
      </c>
      <c r="T1204" s="205"/>
      <c r="U1204" s="25" t="s">
        <v>7</v>
      </c>
      <c r="V1204" s="18"/>
      <c r="W1204" s="20"/>
      <c r="X1204" s="21"/>
      <c r="Y1204" s="46"/>
      <c r="Z1204" s="95"/>
      <c r="AA1204" s="96"/>
      <c r="AB1204" s="96"/>
      <c r="AC1204" s="96"/>
      <c r="AD1204" s="96"/>
      <c r="AE1204" s="96"/>
      <c r="AF1204" s="96"/>
      <c r="AG1204" s="96"/>
      <c r="AH1204" s="96"/>
      <c r="AI1204" s="96"/>
      <c r="AJ1204" s="96"/>
      <c r="AK1204" s="96"/>
      <c r="AL1204" s="96"/>
      <c r="AM1204" s="96"/>
      <c r="AN1204" s="96"/>
      <c r="AO1204" s="96"/>
      <c r="AP1204" s="96"/>
      <c r="AQ1204" s="96"/>
      <c r="AR1204" s="96"/>
      <c r="AS1204" s="96"/>
      <c r="AT1204" s="96"/>
      <c r="AU1204" s="96"/>
      <c r="AV1204" s="96"/>
      <c r="AW1204" s="96"/>
      <c r="AX1204" s="96"/>
      <c r="AY1204" s="96"/>
      <c r="AZ1204" s="96"/>
      <c r="BA1204" s="96"/>
      <c r="BB1204" s="96"/>
      <c r="BC1204" s="96"/>
      <c r="BD1204" s="96"/>
      <c r="BE1204" s="96"/>
      <c r="BF1204" s="96"/>
      <c r="BG1204" s="96"/>
      <c r="BH1204" s="96"/>
      <c r="BI1204" s="96"/>
      <c r="BJ1204" s="96"/>
      <c r="BK1204" s="96"/>
      <c r="BL1204" s="96"/>
      <c r="BM1204" s="96"/>
      <c r="BN1204" s="96"/>
      <c r="BO1204" s="96"/>
      <c r="BP1204" s="96"/>
      <c r="BQ1204" s="96"/>
      <c r="BR1204" s="96"/>
      <c r="BS1204" s="96"/>
      <c r="BT1204" s="96"/>
      <c r="BU1204" s="96"/>
      <c r="BV1204" s="96"/>
      <c r="BW1204" s="96"/>
      <c r="BX1204" s="96"/>
      <c r="BY1204" s="96"/>
      <c r="BZ1204" s="96"/>
      <c r="CA1204" s="96"/>
      <c r="CB1204" s="96"/>
      <c r="CC1204" s="96"/>
      <c r="CD1204" s="96"/>
      <c r="CE1204" s="96"/>
      <c r="CF1204" s="96"/>
      <c r="CG1204" s="96"/>
      <c r="CH1204" s="96"/>
      <c r="CI1204" s="96"/>
      <c r="CJ1204" s="96"/>
      <c r="CK1204" s="96"/>
      <c r="CL1204" s="96"/>
      <c r="CM1204" s="96"/>
      <c r="CN1204" s="96"/>
      <c r="CO1204" s="96"/>
      <c r="CP1204" s="96"/>
      <c r="CQ1204" s="96"/>
      <c r="CR1204" s="96"/>
      <c r="CS1204" s="96"/>
      <c r="CT1204" s="96"/>
      <c r="CU1204" s="96"/>
      <c r="CV1204" s="96"/>
      <c r="CW1204" s="96"/>
      <c r="CX1204" s="96"/>
      <c r="CY1204" s="96"/>
      <c r="CZ1204" s="96"/>
      <c r="DA1204" s="96"/>
      <c r="DB1204" s="96"/>
      <c r="DC1204" s="96"/>
      <c r="DD1204" s="96"/>
      <c r="DE1204" s="96"/>
      <c r="DF1204" s="96"/>
      <c r="DG1204" s="96"/>
      <c r="DH1204" s="96"/>
      <c r="DI1204" s="96"/>
      <c r="DJ1204" s="96"/>
      <c r="DK1204" s="96"/>
      <c r="DL1204" s="96"/>
      <c r="DM1204" s="96"/>
      <c r="DN1204" s="96"/>
      <c r="DO1204" s="96"/>
      <c r="DP1204" s="96"/>
      <c r="DQ1204" s="96"/>
      <c r="DR1204" s="96"/>
      <c r="DS1204" s="96"/>
      <c r="DT1204" s="96"/>
      <c r="DU1204" s="18"/>
      <c r="DV1204" s="18"/>
    </row>
    <row r="1205" spans="1:126" ht="4.2" customHeight="1">
      <c r="A1205" s="1"/>
      <c r="B1205" s="1"/>
      <c r="C1205" s="1"/>
      <c r="D1205" s="1"/>
      <c r="E1205" s="261"/>
      <c r="F1205" s="47"/>
      <c r="G1205" s="229"/>
      <c r="H1205" s="1"/>
      <c r="I1205" s="1"/>
      <c r="J1205" s="1"/>
      <c r="K1205" s="1"/>
      <c r="L1205" s="1"/>
      <c r="M1205" s="5"/>
      <c r="N1205" s="1"/>
      <c r="O1205" s="1"/>
      <c r="P1205" s="5"/>
      <c r="Q1205" s="1"/>
      <c r="R1205" s="1"/>
      <c r="S1205" s="5"/>
      <c r="T1205" s="7"/>
      <c r="U1205" s="23"/>
      <c r="V1205" s="1"/>
      <c r="W1205" s="11"/>
      <c r="X1205" s="10"/>
      <c r="Y1205" s="45"/>
      <c r="Z1205" s="92"/>
      <c r="AA1205" s="93"/>
      <c r="AB1205" s="93"/>
      <c r="AC1205" s="93"/>
      <c r="AD1205" s="93"/>
      <c r="AE1205" s="93"/>
      <c r="AF1205" s="93"/>
      <c r="AG1205" s="93"/>
      <c r="AH1205" s="93"/>
      <c r="AI1205" s="93"/>
      <c r="AJ1205" s="93"/>
      <c r="AK1205" s="93"/>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c r="BG1205" s="93"/>
      <c r="BH1205" s="93"/>
      <c r="BI1205" s="93"/>
      <c r="BJ1205" s="93"/>
      <c r="BK1205" s="93"/>
      <c r="BL1205" s="93"/>
      <c r="BM1205" s="93"/>
      <c r="BN1205" s="93"/>
      <c r="BO1205" s="93"/>
      <c r="BP1205" s="93"/>
      <c r="BQ1205" s="93"/>
      <c r="BR1205" s="93"/>
      <c r="BS1205" s="93"/>
      <c r="BT1205" s="93"/>
      <c r="BU1205" s="93"/>
      <c r="BV1205" s="93"/>
      <c r="BW1205" s="93"/>
      <c r="BX1205" s="93"/>
      <c r="BY1205" s="93"/>
      <c r="BZ1205" s="93"/>
      <c r="CA1205" s="93"/>
      <c r="CB1205" s="93"/>
      <c r="CC1205" s="93"/>
      <c r="CD1205" s="93"/>
      <c r="CE1205" s="93"/>
      <c r="CF1205" s="93"/>
      <c r="CG1205" s="93"/>
      <c r="CH1205" s="93"/>
      <c r="CI1205" s="93"/>
      <c r="CJ1205" s="93"/>
      <c r="CK1205" s="93"/>
      <c r="CL1205" s="93"/>
      <c r="CM1205" s="93"/>
      <c r="CN1205" s="93"/>
      <c r="CO1205" s="93"/>
      <c r="CP1205" s="93"/>
      <c r="CQ1205" s="93"/>
      <c r="CR1205" s="93"/>
      <c r="CS1205" s="93"/>
      <c r="CT1205" s="93"/>
      <c r="CU1205" s="93"/>
      <c r="CV1205" s="93"/>
      <c r="CW1205" s="93"/>
      <c r="CX1205" s="93"/>
      <c r="CY1205" s="93"/>
      <c r="CZ1205" s="93"/>
      <c r="DA1205" s="93"/>
      <c r="DB1205" s="93"/>
      <c r="DC1205" s="93"/>
      <c r="DD1205" s="93"/>
      <c r="DE1205" s="93"/>
      <c r="DF1205" s="93"/>
      <c r="DG1205" s="93"/>
      <c r="DH1205" s="93"/>
      <c r="DI1205" s="93"/>
      <c r="DJ1205" s="93"/>
      <c r="DK1205" s="93"/>
      <c r="DL1205" s="93"/>
      <c r="DM1205" s="93"/>
      <c r="DN1205" s="93"/>
      <c r="DO1205" s="93"/>
      <c r="DP1205" s="93"/>
      <c r="DQ1205" s="93"/>
      <c r="DR1205" s="93"/>
      <c r="DS1205" s="93"/>
      <c r="DT1205" s="93"/>
      <c r="DU1205" s="1"/>
      <c r="DV1205" s="1"/>
    </row>
    <row r="1206" spans="1:126" s="4" customFormat="1">
      <c r="A1206" s="3"/>
      <c r="B1206" s="257" t="s">
        <v>130</v>
      </c>
      <c r="C1206" s="3"/>
      <c r="D1206" s="3"/>
      <c r="E1206" s="9" t="s">
        <v>26</v>
      </c>
      <c r="F1206" s="50"/>
      <c r="G1206" s="230"/>
      <c r="H1206" s="12" t="str">
        <f>B1206&amp;N1188</f>
        <v xml:space="preserve">Оплата - </v>
      </c>
      <c r="I1206" s="12"/>
      <c r="J1206" s="3"/>
      <c r="K1206" s="3"/>
      <c r="L1206" s="3"/>
      <c r="M1206" s="5"/>
      <c r="N1206" s="35" t="str">
        <f>Главная!$Y$8</f>
        <v>итого</v>
      </c>
      <c r="O1206" s="35"/>
      <c r="P1206" s="5"/>
      <c r="Q1206" s="35" t="s">
        <v>25</v>
      </c>
      <c r="R1206" s="35"/>
      <c r="S1206" s="35"/>
      <c r="T1206" s="35"/>
      <c r="U1206" s="35"/>
      <c r="V1206" s="35"/>
      <c r="W1206" s="37">
        <f>SUM($Y1206:$DU1206)</f>
        <v>0</v>
      </c>
      <c r="X1206" s="37"/>
      <c r="Y1206" s="45"/>
      <c r="Z1206" s="98"/>
      <c r="AA1206" s="99">
        <f>IF(AA$8="",0,IF($T1202=справочники!$J$9,IF(SUM($Z1206:Z1206)&lt;SUM($Z1200:AA1200),SUMIFS(1200:1200,$1:$1,"&gt;="&amp;AA$1,$1:$1,"&lt;="&amp;AA$1+IF(OR($T1204=0,$T1204=""),1,$T1204)-1),0),IF($T1202=справочники!$J$10,IF(INT(AA$1/IF(OR($T1204=0,$T1204=""),1,$T1204))=AA$1/IF(OR($T1204=0,$T1204=""),1,$T1204),SUMIFS(1200:1200,$1:$1,"&lt;="&amp;AA$1,$1:$1,"&gt;="&amp;AA$1-IF(OR($T1204=0,$T1204=""),1,$T1204)+1),0),AA1200)))</f>
        <v>0</v>
      </c>
      <c r="AB1206" s="99">
        <f>IF(AB$8="",0,IF($T1202=справочники!$J$9,IF(SUM($Z1206:AA1206)&lt;SUM($Z1200:AB1200),SUMIFS(1200:1200,$1:$1,"&gt;="&amp;AB$1,$1:$1,"&lt;="&amp;AB$1+IF(OR($T1204=0,$T1204=""),1,$T1204)-1),0),IF($T1202=справочники!$J$10,IF(INT(AB$1/IF(OR($T1204=0,$T1204=""),1,$T1204))=AB$1/IF(OR($T1204=0,$T1204=""),1,$T1204),SUMIFS(1200:1200,$1:$1,"&lt;="&amp;AB$1,$1:$1,"&gt;="&amp;AB$1-IF(OR($T1204=0,$T1204=""),1,$T1204)+1),0),AB1200)))</f>
        <v>0</v>
      </c>
      <c r="AC1206" s="99">
        <f>IF(AC$8="",0,IF($T1202=справочники!$J$9,IF(SUM($Z1206:AB1206)&lt;SUM($Z1200:AC1200),SUMIFS(1200:1200,$1:$1,"&gt;="&amp;AC$1,$1:$1,"&lt;="&amp;AC$1+IF(OR($T1204=0,$T1204=""),1,$T1204)-1),0),IF($T1202=справочники!$J$10,IF(INT(AC$1/IF(OR($T1204=0,$T1204=""),1,$T1204))=AC$1/IF(OR($T1204=0,$T1204=""),1,$T1204),SUMIFS(1200:1200,$1:$1,"&lt;="&amp;AC$1,$1:$1,"&gt;="&amp;AC$1-IF(OR($T1204=0,$T1204=""),1,$T1204)+1),0),AC1200)))</f>
        <v>0</v>
      </c>
      <c r="AD1206" s="99">
        <f>IF(AD$8="",0,IF($T1202=справочники!$J$9,IF(SUM($Z1206:AC1206)&lt;SUM($Z1200:AD1200),SUMIFS(1200:1200,$1:$1,"&gt;="&amp;AD$1,$1:$1,"&lt;="&amp;AD$1+IF(OR($T1204=0,$T1204=""),1,$T1204)-1),0),IF($T1202=справочники!$J$10,IF(INT(AD$1/IF(OR($T1204=0,$T1204=""),1,$T1204))=AD$1/IF(OR($T1204=0,$T1204=""),1,$T1204),SUMIFS(1200:1200,$1:$1,"&lt;="&amp;AD$1,$1:$1,"&gt;="&amp;AD$1-IF(OR($T1204=0,$T1204=""),1,$T1204)+1),0),AD1200)))</f>
        <v>0</v>
      </c>
      <c r="AE1206" s="99">
        <f>IF(AE$8="",0,IF($T1202=справочники!$J$9,IF(SUM($Z1206:AD1206)&lt;SUM($Z1200:AE1200),SUMIFS(1200:1200,$1:$1,"&gt;="&amp;AE$1,$1:$1,"&lt;="&amp;AE$1+IF(OR($T1204=0,$T1204=""),1,$T1204)-1),0),IF($T1202=справочники!$J$10,IF(INT(AE$1/IF(OR($T1204=0,$T1204=""),1,$T1204))=AE$1/IF(OR($T1204=0,$T1204=""),1,$T1204),SUMIFS(1200:1200,$1:$1,"&lt;="&amp;AE$1,$1:$1,"&gt;="&amp;AE$1-IF(OR($T1204=0,$T1204=""),1,$T1204)+1),0),AE1200)))</f>
        <v>0</v>
      </c>
      <c r="AF1206" s="99">
        <f>IF(AF$8="",0,IF($T1202=справочники!$J$9,IF(SUM($Z1206:AE1206)&lt;SUM($Z1200:AF1200),SUMIFS(1200:1200,$1:$1,"&gt;="&amp;AF$1,$1:$1,"&lt;="&amp;AF$1+IF(OR($T1204=0,$T1204=""),1,$T1204)-1),0),IF($T1202=справочники!$J$10,IF(INT(AF$1/IF(OR($T1204=0,$T1204=""),1,$T1204))=AF$1/IF(OR($T1204=0,$T1204=""),1,$T1204),SUMIFS(1200:1200,$1:$1,"&lt;="&amp;AF$1,$1:$1,"&gt;="&amp;AF$1-IF(OR($T1204=0,$T1204=""),1,$T1204)+1),0),AF1200)))</f>
        <v>0</v>
      </c>
      <c r="AG1206" s="99">
        <f>IF(AG$8="",0,IF($T1202=справочники!$J$9,IF(SUM($Z1206:AF1206)&lt;SUM($Z1200:AG1200),SUMIFS(1200:1200,$1:$1,"&gt;="&amp;AG$1,$1:$1,"&lt;="&amp;AG$1+IF(OR($T1204=0,$T1204=""),1,$T1204)-1),0),IF($T1202=справочники!$J$10,IF(INT(AG$1/IF(OR($T1204=0,$T1204=""),1,$T1204))=AG$1/IF(OR($T1204=0,$T1204=""),1,$T1204),SUMIFS(1200:1200,$1:$1,"&lt;="&amp;AG$1,$1:$1,"&gt;="&amp;AG$1-IF(OR($T1204=0,$T1204=""),1,$T1204)+1),0),AG1200)))</f>
        <v>0</v>
      </c>
      <c r="AH1206" s="99">
        <f>IF(AH$8="",0,IF($T1202=справочники!$J$9,IF(SUM($Z1206:AG1206)&lt;SUM($Z1200:AH1200),SUMIFS(1200:1200,$1:$1,"&gt;="&amp;AH$1,$1:$1,"&lt;="&amp;AH$1+IF(OR($T1204=0,$T1204=""),1,$T1204)-1),0),IF($T1202=справочники!$J$10,IF(INT(AH$1/IF(OR($T1204=0,$T1204=""),1,$T1204))=AH$1/IF(OR($T1204=0,$T1204=""),1,$T1204),SUMIFS(1200:1200,$1:$1,"&lt;="&amp;AH$1,$1:$1,"&gt;="&amp;AH$1-IF(OR($T1204=0,$T1204=""),1,$T1204)+1),0),AH1200)))</f>
        <v>0</v>
      </c>
      <c r="AI1206" s="99">
        <f>IF(AI$8="",0,IF($T1202=справочники!$J$9,IF(SUM($Z1206:AH1206)&lt;SUM($Z1200:AI1200),SUMIFS(1200:1200,$1:$1,"&gt;="&amp;AI$1,$1:$1,"&lt;="&amp;AI$1+IF(OR($T1204=0,$T1204=""),1,$T1204)-1),0),IF($T1202=справочники!$J$10,IF(INT(AI$1/IF(OR($T1204=0,$T1204=""),1,$T1204))=AI$1/IF(OR($T1204=0,$T1204=""),1,$T1204),SUMIFS(1200:1200,$1:$1,"&lt;="&amp;AI$1,$1:$1,"&gt;="&amp;AI$1-IF(OR($T1204=0,$T1204=""),1,$T1204)+1),0),AI1200)))</f>
        <v>0</v>
      </c>
      <c r="AJ1206" s="99">
        <f>IF(AJ$8="",0,IF($T1202=справочники!$J$9,IF(SUM($Z1206:AI1206)&lt;SUM($Z1200:AJ1200),SUMIFS(1200:1200,$1:$1,"&gt;="&amp;AJ$1,$1:$1,"&lt;="&amp;AJ$1+IF(OR($T1204=0,$T1204=""),1,$T1204)-1),0),IF($T1202=справочники!$J$10,IF(INT(AJ$1/IF(OR($T1204=0,$T1204=""),1,$T1204))=AJ$1/IF(OR($T1204=0,$T1204=""),1,$T1204),SUMIFS(1200:1200,$1:$1,"&lt;="&amp;AJ$1,$1:$1,"&gt;="&amp;AJ$1-IF(OR($T1204=0,$T1204=""),1,$T1204)+1),0),AJ1200)))</f>
        <v>0</v>
      </c>
      <c r="AK1206" s="99">
        <f>IF(AK$8="",0,IF($T1202=справочники!$J$9,IF(SUM($Z1206:AJ1206)&lt;SUM($Z1200:AK1200),SUMIFS(1200:1200,$1:$1,"&gt;="&amp;AK$1,$1:$1,"&lt;="&amp;AK$1+IF(OR($T1204=0,$T1204=""),1,$T1204)-1),0),IF($T1202=справочники!$J$10,IF(INT(AK$1/IF(OR($T1204=0,$T1204=""),1,$T1204))=AK$1/IF(OR($T1204=0,$T1204=""),1,$T1204),SUMIFS(1200:1200,$1:$1,"&lt;="&amp;AK$1,$1:$1,"&gt;="&amp;AK$1-IF(OR($T1204=0,$T1204=""),1,$T1204)+1),0),AK1200)))</f>
        <v>0</v>
      </c>
      <c r="AL1206" s="99">
        <f>IF(AL$8="",0,IF($T1202=справочники!$J$9,IF(SUM($Z1206:AK1206)&lt;SUM($Z1200:AL1200),SUMIFS(1200:1200,$1:$1,"&gt;="&amp;AL$1,$1:$1,"&lt;="&amp;AL$1+IF(OR($T1204=0,$T1204=""),1,$T1204)-1),0),IF($T1202=справочники!$J$10,IF(INT(AL$1/IF(OR($T1204=0,$T1204=""),1,$T1204))=AL$1/IF(OR($T1204=0,$T1204=""),1,$T1204),SUMIFS(1200:1200,$1:$1,"&lt;="&amp;AL$1,$1:$1,"&gt;="&amp;AL$1-IF(OR($T1204=0,$T1204=""),1,$T1204)+1),0),AL1200)))</f>
        <v>0</v>
      </c>
      <c r="AM1206" s="99">
        <f>IF(AM$8="",0,IF($T1202=справочники!$J$9,IF(SUM($Z1206:AL1206)&lt;SUM($Z1200:AM1200),SUMIFS(1200:1200,$1:$1,"&gt;="&amp;AM$1,$1:$1,"&lt;="&amp;AM$1+IF(OR($T1204=0,$T1204=""),1,$T1204)-1),0),IF($T1202=справочники!$J$10,IF(INT(AM$1/IF(OR($T1204=0,$T1204=""),1,$T1204))=AM$1/IF(OR($T1204=0,$T1204=""),1,$T1204),SUMIFS(1200:1200,$1:$1,"&lt;="&amp;AM$1,$1:$1,"&gt;="&amp;AM$1-IF(OR($T1204=0,$T1204=""),1,$T1204)+1),0),AM1200)))</f>
        <v>0</v>
      </c>
      <c r="AN1206" s="99">
        <f>IF(AN$8="",0,IF($T1202=справочники!$J$9,IF(SUM($Z1206:AM1206)&lt;SUM($Z1200:AN1200),SUMIFS(1200:1200,$1:$1,"&gt;="&amp;AN$1,$1:$1,"&lt;="&amp;AN$1+IF(OR($T1204=0,$T1204=""),1,$T1204)-1),0),IF($T1202=справочники!$J$10,IF(INT(AN$1/IF(OR($T1204=0,$T1204=""),1,$T1204))=AN$1/IF(OR($T1204=0,$T1204=""),1,$T1204),SUMIFS(1200:1200,$1:$1,"&lt;="&amp;AN$1,$1:$1,"&gt;="&amp;AN$1-IF(OR($T1204=0,$T1204=""),1,$T1204)+1),0),AN1200)))</f>
        <v>0</v>
      </c>
      <c r="AO1206" s="99">
        <f>IF(AO$8="",0,IF($T1202=справочники!$J$9,IF(SUM($Z1206:AN1206)&lt;SUM($Z1200:AO1200),SUMIFS(1200:1200,$1:$1,"&gt;="&amp;AO$1,$1:$1,"&lt;="&amp;AO$1+IF(OR($T1204=0,$T1204=""),1,$T1204)-1),0),IF($T1202=справочники!$J$10,IF(INT(AO$1/IF(OR($T1204=0,$T1204=""),1,$T1204))=AO$1/IF(OR($T1204=0,$T1204=""),1,$T1204),SUMIFS(1200:1200,$1:$1,"&lt;="&amp;AO$1,$1:$1,"&gt;="&amp;AO$1-IF(OR($T1204=0,$T1204=""),1,$T1204)+1),0),AO1200)))</f>
        <v>0</v>
      </c>
      <c r="AP1206" s="99">
        <f>IF(AP$8="",0,IF($T1202=справочники!$J$9,IF(SUM($Z1206:AO1206)&lt;SUM($Z1200:AP1200),SUMIFS(1200:1200,$1:$1,"&gt;="&amp;AP$1,$1:$1,"&lt;="&amp;AP$1+IF(OR($T1204=0,$T1204=""),1,$T1204)-1),0),IF($T1202=справочники!$J$10,IF(INT(AP$1/IF(OR($T1204=0,$T1204=""),1,$T1204))=AP$1/IF(OR($T1204=0,$T1204=""),1,$T1204),SUMIFS(1200:1200,$1:$1,"&lt;="&amp;AP$1,$1:$1,"&gt;="&amp;AP$1-IF(OR($T1204=0,$T1204=""),1,$T1204)+1),0),AP1200)))</f>
        <v>0</v>
      </c>
      <c r="AQ1206" s="99">
        <f>IF(AQ$8="",0,IF($T1202=справочники!$J$9,IF(SUM($Z1206:AP1206)&lt;SUM($Z1200:AQ1200),SUMIFS(1200:1200,$1:$1,"&gt;="&amp;AQ$1,$1:$1,"&lt;="&amp;AQ$1+IF(OR($T1204=0,$T1204=""),1,$T1204)-1),0),IF($T1202=справочники!$J$10,IF(INT(AQ$1/IF(OR($T1204=0,$T1204=""),1,$T1204))=AQ$1/IF(OR($T1204=0,$T1204=""),1,$T1204),SUMIFS(1200:1200,$1:$1,"&lt;="&amp;AQ$1,$1:$1,"&gt;="&amp;AQ$1-IF(OR($T1204=0,$T1204=""),1,$T1204)+1),0),AQ1200)))</f>
        <v>0</v>
      </c>
      <c r="AR1206" s="99">
        <f>IF(AR$8="",0,IF($T1202=справочники!$J$9,IF(SUM($Z1206:AQ1206)&lt;SUM($Z1200:AR1200),SUMIFS(1200:1200,$1:$1,"&gt;="&amp;AR$1,$1:$1,"&lt;="&amp;AR$1+IF(OR($T1204=0,$T1204=""),1,$T1204)-1),0),IF($T1202=справочники!$J$10,IF(INT(AR$1/IF(OR($T1204=0,$T1204=""),1,$T1204))=AR$1/IF(OR($T1204=0,$T1204=""),1,$T1204),SUMIFS(1200:1200,$1:$1,"&lt;="&amp;AR$1,$1:$1,"&gt;="&amp;AR$1-IF(OR($T1204=0,$T1204=""),1,$T1204)+1),0),AR1200)))</f>
        <v>0</v>
      </c>
      <c r="AS1206" s="99">
        <f>IF(AS$8="",0,IF($T1202=справочники!$J$9,IF(SUM($Z1206:AR1206)&lt;SUM($Z1200:AS1200),SUMIFS(1200:1200,$1:$1,"&gt;="&amp;AS$1,$1:$1,"&lt;="&amp;AS$1+IF(OR($T1204=0,$T1204=""),1,$T1204)-1),0),IF($T1202=справочники!$J$10,IF(INT(AS$1/IF(OR($T1204=0,$T1204=""),1,$T1204))=AS$1/IF(OR($T1204=0,$T1204=""),1,$T1204),SUMIFS(1200:1200,$1:$1,"&lt;="&amp;AS$1,$1:$1,"&gt;="&amp;AS$1-IF(OR($T1204=0,$T1204=""),1,$T1204)+1),0),AS1200)))</f>
        <v>0</v>
      </c>
      <c r="AT1206" s="99">
        <f>IF(AT$8="",0,IF($T1202=справочники!$J$9,IF(SUM($Z1206:AS1206)&lt;SUM($Z1200:AT1200),SUMIFS(1200:1200,$1:$1,"&gt;="&amp;AT$1,$1:$1,"&lt;="&amp;AT$1+IF(OR($T1204=0,$T1204=""),1,$T1204)-1),0),IF($T1202=справочники!$J$10,IF(INT(AT$1/IF(OR($T1204=0,$T1204=""),1,$T1204))=AT$1/IF(OR($T1204=0,$T1204=""),1,$T1204),SUMIFS(1200:1200,$1:$1,"&lt;="&amp;AT$1,$1:$1,"&gt;="&amp;AT$1-IF(OR($T1204=0,$T1204=""),1,$T1204)+1),0),AT1200)))</f>
        <v>0</v>
      </c>
      <c r="AU1206" s="99">
        <f>IF(AU$8="",0,IF($T1202=справочники!$J$9,IF(SUM($Z1206:AT1206)&lt;SUM($Z1200:AU1200),SUMIFS(1200:1200,$1:$1,"&gt;="&amp;AU$1,$1:$1,"&lt;="&amp;AU$1+IF(OR($T1204=0,$T1204=""),1,$T1204)-1),0),IF($T1202=справочники!$J$10,IF(INT(AU$1/IF(OR($T1204=0,$T1204=""),1,$T1204))=AU$1/IF(OR($T1204=0,$T1204=""),1,$T1204),SUMIFS(1200:1200,$1:$1,"&lt;="&amp;AU$1,$1:$1,"&gt;="&amp;AU$1-IF(OR($T1204=0,$T1204=""),1,$T1204)+1),0),AU1200)))</f>
        <v>0</v>
      </c>
      <c r="AV1206" s="99">
        <f>IF(AV$8="",0,IF($T1202=справочники!$J$9,IF(SUM($Z1206:AU1206)&lt;SUM($Z1200:AV1200),SUMIFS(1200:1200,$1:$1,"&gt;="&amp;AV$1,$1:$1,"&lt;="&amp;AV$1+IF(OR($T1204=0,$T1204=""),1,$T1204)-1),0),IF($T1202=справочники!$J$10,IF(INT(AV$1/IF(OR($T1204=0,$T1204=""),1,$T1204))=AV$1/IF(OR($T1204=0,$T1204=""),1,$T1204),SUMIFS(1200:1200,$1:$1,"&lt;="&amp;AV$1,$1:$1,"&gt;="&amp;AV$1-IF(OR($T1204=0,$T1204=""),1,$T1204)+1),0),AV1200)))</f>
        <v>0</v>
      </c>
      <c r="AW1206" s="99">
        <f>IF(AW$8="",0,IF($T1202=справочники!$J$9,IF(SUM($Z1206:AV1206)&lt;SUM($Z1200:AW1200),SUMIFS(1200:1200,$1:$1,"&gt;="&amp;AW$1,$1:$1,"&lt;="&amp;AW$1+IF(OR($T1204=0,$T1204=""),1,$T1204)-1),0),IF($T1202=справочники!$J$10,IF(INT(AW$1/IF(OR($T1204=0,$T1204=""),1,$T1204))=AW$1/IF(OR($T1204=0,$T1204=""),1,$T1204),SUMIFS(1200:1200,$1:$1,"&lt;="&amp;AW$1,$1:$1,"&gt;="&amp;AW$1-IF(OR($T1204=0,$T1204=""),1,$T1204)+1),0),AW1200)))</f>
        <v>0</v>
      </c>
      <c r="AX1206" s="99">
        <f>IF(AX$8="",0,IF($T1202=справочники!$J$9,IF(SUM($Z1206:AW1206)&lt;SUM($Z1200:AX1200),SUMIFS(1200:1200,$1:$1,"&gt;="&amp;AX$1,$1:$1,"&lt;="&amp;AX$1+IF(OR($T1204=0,$T1204=""),1,$T1204)-1),0),IF($T1202=справочники!$J$10,IF(INT(AX$1/IF(OR($T1204=0,$T1204=""),1,$T1204))=AX$1/IF(OR($T1204=0,$T1204=""),1,$T1204),SUMIFS(1200:1200,$1:$1,"&lt;="&amp;AX$1,$1:$1,"&gt;="&amp;AX$1-IF(OR($T1204=0,$T1204=""),1,$T1204)+1),0),AX1200)))</f>
        <v>0</v>
      </c>
      <c r="AY1206" s="99">
        <f>IF(AY$8="",0,IF($T1202=справочники!$J$9,IF(SUM($Z1206:AX1206)&lt;SUM($Z1200:AY1200),SUMIFS(1200:1200,$1:$1,"&gt;="&amp;AY$1,$1:$1,"&lt;="&amp;AY$1+IF(OR($T1204=0,$T1204=""),1,$T1204)-1),0),IF($T1202=справочники!$J$10,IF(INT(AY$1/IF(OR($T1204=0,$T1204=""),1,$T1204))=AY$1/IF(OR($T1204=0,$T1204=""),1,$T1204),SUMIFS(1200:1200,$1:$1,"&lt;="&amp;AY$1,$1:$1,"&gt;="&amp;AY$1-IF(OR($T1204=0,$T1204=""),1,$T1204)+1),0),AY1200)))</f>
        <v>0</v>
      </c>
      <c r="AZ1206" s="99">
        <f>IF(AZ$8="",0,IF($T1202=справочники!$J$9,IF(SUM($Z1206:AY1206)&lt;SUM($Z1200:AZ1200),SUMIFS(1200:1200,$1:$1,"&gt;="&amp;AZ$1,$1:$1,"&lt;="&amp;AZ$1+IF(OR($T1204=0,$T1204=""),1,$T1204)-1),0),IF($T1202=справочники!$J$10,IF(INT(AZ$1/IF(OR($T1204=0,$T1204=""),1,$T1204))=AZ$1/IF(OR($T1204=0,$T1204=""),1,$T1204),SUMIFS(1200:1200,$1:$1,"&lt;="&amp;AZ$1,$1:$1,"&gt;="&amp;AZ$1-IF(OR($T1204=0,$T1204=""),1,$T1204)+1),0),AZ1200)))</f>
        <v>0</v>
      </c>
      <c r="BA1206" s="99">
        <f>IF(BA$8="",0,IF($T1202=справочники!$J$9,IF(SUM($Z1206:AZ1206)&lt;SUM($Z1200:BA1200),SUMIFS(1200:1200,$1:$1,"&gt;="&amp;BA$1,$1:$1,"&lt;="&amp;BA$1+IF(OR($T1204=0,$T1204=""),1,$T1204)-1),0),IF($T1202=справочники!$J$10,IF(INT(BA$1/IF(OR($T1204=0,$T1204=""),1,$T1204))=BA$1/IF(OR($T1204=0,$T1204=""),1,$T1204),SUMIFS(1200:1200,$1:$1,"&lt;="&amp;BA$1,$1:$1,"&gt;="&amp;BA$1-IF(OR($T1204=0,$T1204=""),1,$T1204)+1),0),BA1200)))</f>
        <v>0</v>
      </c>
      <c r="BB1206" s="99">
        <f>IF(BB$8="",0,IF($T1202=справочники!$J$9,IF(SUM($Z1206:BA1206)&lt;SUM($Z1200:BB1200),SUMIFS(1200:1200,$1:$1,"&gt;="&amp;BB$1,$1:$1,"&lt;="&amp;BB$1+IF(OR($T1204=0,$T1204=""),1,$T1204)-1),0),IF($T1202=справочники!$J$10,IF(INT(BB$1/IF(OR($T1204=0,$T1204=""),1,$T1204))=BB$1/IF(OR($T1204=0,$T1204=""),1,$T1204),SUMIFS(1200:1200,$1:$1,"&lt;="&amp;BB$1,$1:$1,"&gt;="&amp;BB$1-IF(OR($T1204=0,$T1204=""),1,$T1204)+1),0),BB1200)))</f>
        <v>0</v>
      </c>
      <c r="BC1206" s="99">
        <f>IF(BC$8="",0,IF($T1202=справочники!$J$9,IF(SUM($Z1206:BB1206)&lt;SUM($Z1200:BC1200),SUMIFS(1200:1200,$1:$1,"&gt;="&amp;BC$1,$1:$1,"&lt;="&amp;BC$1+IF(OR($T1204=0,$T1204=""),1,$T1204)-1),0),IF($T1202=справочники!$J$10,IF(INT(BC$1/IF(OR($T1204=0,$T1204=""),1,$T1204))=BC$1/IF(OR($T1204=0,$T1204=""),1,$T1204),SUMIFS(1200:1200,$1:$1,"&lt;="&amp;BC$1,$1:$1,"&gt;="&amp;BC$1-IF(OR($T1204=0,$T1204=""),1,$T1204)+1),0),BC1200)))</f>
        <v>0</v>
      </c>
      <c r="BD1206" s="99">
        <f>IF(BD$8="",0,IF($T1202=справочники!$J$9,IF(SUM($Z1206:BC1206)&lt;SUM($Z1200:BD1200),SUMIFS(1200:1200,$1:$1,"&gt;="&amp;BD$1,$1:$1,"&lt;="&amp;BD$1+IF(OR($T1204=0,$T1204=""),1,$T1204)-1),0),IF($T1202=справочники!$J$10,IF(INT(BD$1/IF(OR($T1204=0,$T1204=""),1,$T1204))=BD$1/IF(OR($T1204=0,$T1204=""),1,$T1204),SUMIFS(1200:1200,$1:$1,"&lt;="&amp;BD$1,$1:$1,"&gt;="&amp;BD$1-IF(OR($T1204=0,$T1204=""),1,$T1204)+1),0),BD1200)))</f>
        <v>0</v>
      </c>
      <c r="BE1206" s="99">
        <f>IF(BE$8="",0,IF($T1202=справочники!$J$9,IF(SUM($Z1206:BD1206)&lt;SUM($Z1200:BE1200),SUMIFS(1200:1200,$1:$1,"&gt;="&amp;BE$1,$1:$1,"&lt;="&amp;BE$1+IF(OR($T1204=0,$T1204=""),1,$T1204)-1),0),IF($T1202=справочники!$J$10,IF(INT(BE$1/IF(OR($T1204=0,$T1204=""),1,$T1204))=BE$1/IF(OR($T1204=0,$T1204=""),1,$T1204),SUMIFS(1200:1200,$1:$1,"&lt;="&amp;BE$1,$1:$1,"&gt;="&amp;BE$1-IF(OR($T1204=0,$T1204=""),1,$T1204)+1),0),BE1200)))</f>
        <v>0</v>
      </c>
      <c r="BF1206" s="99">
        <f>IF(BF$8="",0,IF($T1202=справочники!$J$9,IF(SUM($Z1206:BE1206)&lt;SUM($Z1200:BF1200),SUMIFS(1200:1200,$1:$1,"&gt;="&amp;BF$1,$1:$1,"&lt;="&amp;BF$1+IF(OR($T1204=0,$T1204=""),1,$T1204)-1),0),IF($T1202=справочники!$J$10,IF(INT(BF$1/IF(OR($T1204=0,$T1204=""),1,$T1204))=BF$1/IF(OR($T1204=0,$T1204=""),1,$T1204),SUMIFS(1200:1200,$1:$1,"&lt;="&amp;BF$1,$1:$1,"&gt;="&amp;BF$1-IF(OR($T1204=0,$T1204=""),1,$T1204)+1),0),BF1200)))</f>
        <v>0</v>
      </c>
      <c r="BG1206" s="99">
        <f>IF(BG$8="",0,IF($T1202=справочники!$J$9,IF(SUM($Z1206:BF1206)&lt;SUM($Z1200:BG1200),SUMIFS(1200:1200,$1:$1,"&gt;="&amp;BG$1,$1:$1,"&lt;="&amp;BG$1+IF(OR($T1204=0,$T1204=""),1,$T1204)-1),0),IF($T1202=справочники!$J$10,IF(INT(BG$1/IF(OR($T1204=0,$T1204=""),1,$T1204))=BG$1/IF(OR($T1204=0,$T1204=""),1,$T1204),SUMIFS(1200:1200,$1:$1,"&lt;="&amp;BG$1,$1:$1,"&gt;="&amp;BG$1-IF(OR($T1204=0,$T1204=""),1,$T1204)+1),0),BG1200)))</f>
        <v>0</v>
      </c>
      <c r="BH1206" s="99">
        <f>IF(BH$8="",0,IF($T1202=справочники!$J$9,IF(SUM($Z1206:BG1206)&lt;SUM($Z1200:BH1200),SUMIFS(1200:1200,$1:$1,"&gt;="&amp;BH$1,$1:$1,"&lt;="&amp;BH$1+IF(OR($T1204=0,$T1204=""),1,$T1204)-1),0),IF($T1202=справочники!$J$10,IF(INT(BH$1/IF(OR($T1204=0,$T1204=""),1,$T1204))=BH$1/IF(OR($T1204=0,$T1204=""),1,$T1204),SUMIFS(1200:1200,$1:$1,"&lt;="&amp;BH$1,$1:$1,"&gt;="&amp;BH$1-IF(OR($T1204=0,$T1204=""),1,$T1204)+1),0),BH1200)))</f>
        <v>0</v>
      </c>
      <c r="BI1206" s="99">
        <f>IF(BI$8="",0,IF($T1202=справочники!$J$9,IF(SUM($Z1206:BH1206)&lt;SUM($Z1200:BI1200),SUMIFS(1200:1200,$1:$1,"&gt;="&amp;BI$1,$1:$1,"&lt;="&amp;BI$1+IF(OR($T1204=0,$T1204=""),1,$T1204)-1),0),IF($T1202=справочники!$J$10,IF(INT(BI$1/IF(OR($T1204=0,$T1204=""),1,$T1204))=BI$1/IF(OR($T1204=0,$T1204=""),1,$T1204),SUMIFS(1200:1200,$1:$1,"&lt;="&amp;BI$1,$1:$1,"&gt;="&amp;BI$1-IF(OR($T1204=0,$T1204=""),1,$T1204)+1),0),BI1200)))</f>
        <v>0</v>
      </c>
      <c r="BJ1206" s="99">
        <f>IF(BJ$8="",0,IF($T1202=справочники!$J$9,IF(SUM($Z1206:BI1206)&lt;SUM($Z1200:BJ1200),SUMIFS(1200:1200,$1:$1,"&gt;="&amp;BJ$1,$1:$1,"&lt;="&amp;BJ$1+IF(OR($T1204=0,$T1204=""),1,$T1204)-1),0),IF($T1202=справочники!$J$10,IF(INT(BJ$1/IF(OR($T1204=0,$T1204=""),1,$T1204))=BJ$1/IF(OR($T1204=0,$T1204=""),1,$T1204),SUMIFS(1200:1200,$1:$1,"&lt;="&amp;BJ$1,$1:$1,"&gt;="&amp;BJ$1-IF(OR($T1204=0,$T1204=""),1,$T1204)+1),0),BJ1200)))</f>
        <v>0</v>
      </c>
      <c r="BK1206" s="99">
        <f>IF(BK$8="",0,IF($T1202=справочники!$J$9,IF(SUM($Z1206:BJ1206)&lt;SUM($Z1200:BK1200),SUMIFS(1200:1200,$1:$1,"&gt;="&amp;BK$1,$1:$1,"&lt;="&amp;BK$1+IF(OR($T1204=0,$T1204=""),1,$T1204)-1),0),IF($T1202=справочники!$J$10,IF(INT(BK$1/IF(OR($T1204=0,$T1204=""),1,$T1204))=BK$1/IF(OR($T1204=0,$T1204=""),1,$T1204),SUMIFS(1200:1200,$1:$1,"&lt;="&amp;BK$1,$1:$1,"&gt;="&amp;BK$1-IF(OR($T1204=0,$T1204=""),1,$T1204)+1),0),BK1200)))</f>
        <v>0</v>
      </c>
      <c r="BL1206" s="99">
        <f>IF(BL$8="",0,IF($T1202=справочники!$J$9,IF(SUM($Z1206:BK1206)&lt;SUM($Z1200:BL1200),SUMIFS(1200:1200,$1:$1,"&gt;="&amp;BL$1,$1:$1,"&lt;="&amp;BL$1+IF(OR($T1204=0,$T1204=""),1,$T1204)-1),0),IF($T1202=справочники!$J$10,IF(INT(BL$1/IF(OR($T1204=0,$T1204=""),1,$T1204))=BL$1/IF(OR($T1204=0,$T1204=""),1,$T1204),SUMIFS(1200:1200,$1:$1,"&lt;="&amp;BL$1,$1:$1,"&gt;="&amp;BL$1-IF(OR($T1204=0,$T1204=""),1,$T1204)+1),0),BL1200)))</f>
        <v>0</v>
      </c>
      <c r="BM1206" s="99">
        <f>IF(BM$8="",0,IF($T1202=справочники!$J$9,IF(SUM($Z1206:BL1206)&lt;SUM($Z1200:BM1200),SUMIFS(1200:1200,$1:$1,"&gt;="&amp;BM$1,$1:$1,"&lt;="&amp;BM$1+IF(OR($T1204=0,$T1204=""),1,$T1204)-1),0),IF($T1202=справочники!$J$10,IF(INT(BM$1/IF(OR($T1204=0,$T1204=""),1,$T1204))=BM$1/IF(OR($T1204=0,$T1204=""),1,$T1204),SUMIFS(1200:1200,$1:$1,"&lt;="&amp;BM$1,$1:$1,"&gt;="&amp;BM$1-IF(OR($T1204=0,$T1204=""),1,$T1204)+1),0),BM1200)))</f>
        <v>0</v>
      </c>
      <c r="BN1206" s="99">
        <f>IF(BN$8="",0,IF($T1202=справочники!$J$9,IF(SUM($Z1206:BM1206)&lt;SUM($Z1200:BN1200),SUMIFS(1200:1200,$1:$1,"&gt;="&amp;BN$1,$1:$1,"&lt;="&amp;BN$1+IF(OR($T1204=0,$T1204=""),1,$T1204)-1),0),IF($T1202=справочники!$J$10,IF(INT(BN$1/IF(OR($T1204=0,$T1204=""),1,$T1204))=BN$1/IF(OR($T1204=0,$T1204=""),1,$T1204),SUMIFS(1200:1200,$1:$1,"&lt;="&amp;BN$1,$1:$1,"&gt;="&amp;BN$1-IF(OR($T1204=0,$T1204=""),1,$T1204)+1),0),BN1200)))</f>
        <v>0</v>
      </c>
      <c r="BO1206" s="99">
        <f>IF(BO$8="",0,IF($T1202=справочники!$J$9,IF(SUM($Z1206:BN1206)&lt;SUM($Z1200:BO1200),SUMIFS(1200:1200,$1:$1,"&gt;="&amp;BO$1,$1:$1,"&lt;="&amp;BO$1+IF(OR($T1204=0,$T1204=""),1,$T1204)-1),0),IF($T1202=справочники!$J$10,IF(INT(BO$1/IF(OR($T1204=0,$T1204=""),1,$T1204))=BO$1/IF(OR($T1204=0,$T1204=""),1,$T1204),SUMIFS(1200:1200,$1:$1,"&lt;="&amp;BO$1,$1:$1,"&gt;="&amp;BO$1-IF(OR($T1204=0,$T1204=""),1,$T1204)+1),0),BO1200)))</f>
        <v>0</v>
      </c>
      <c r="BP1206" s="99">
        <f>IF(BP$8="",0,IF($T1202=справочники!$J$9,IF(SUM($Z1206:BO1206)&lt;SUM($Z1200:BP1200),SUMIFS(1200:1200,$1:$1,"&gt;="&amp;BP$1,$1:$1,"&lt;="&amp;BP$1+IF(OR($T1204=0,$T1204=""),1,$T1204)-1),0),IF($T1202=справочники!$J$10,IF(INT(BP$1/IF(OR($T1204=0,$T1204=""),1,$T1204))=BP$1/IF(OR($T1204=0,$T1204=""),1,$T1204),SUMIFS(1200:1200,$1:$1,"&lt;="&amp;BP$1,$1:$1,"&gt;="&amp;BP$1-IF(OR($T1204=0,$T1204=""),1,$T1204)+1),0),BP1200)))</f>
        <v>0</v>
      </c>
      <c r="BQ1206" s="99">
        <f>IF(BQ$8="",0,IF($T1202=справочники!$J$9,IF(SUM($Z1206:BP1206)&lt;SUM($Z1200:BQ1200),SUMIFS(1200:1200,$1:$1,"&gt;="&amp;BQ$1,$1:$1,"&lt;="&amp;BQ$1+IF(OR($T1204=0,$T1204=""),1,$T1204)-1),0),IF($T1202=справочники!$J$10,IF(INT(BQ$1/IF(OR($T1204=0,$T1204=""),1,$T1204))=BQ$1/IF(OR($T1204=0,$T1204=""),1,$T1204),SUMIFS(1200:1200,$1:$1,"&lt;="&amp;BQ$1,$1:$1,"&gt;="&amp;BQ$1-IF(OR($T1204=0,$T1204=""),1,$T1204)+1),0),BQ1200)))</f>
        <v>0</v>
      </c>
      <c r="BR1206" s="99">
        <f>IF(BR$8="",0,IF($T1202=справочники!$J$9,IF(SUM($Z1206:BQ1206)&lt;SUM($Z1200:BR1200),SUMIFS(1200:1200,$1:$1,"&gt;="&amp;BR$1,$1:$1,"&lt;="&amp;BR$1+IF(OR($T1204=0,$T1204=""),1,$T1204)-1),0),IF($T1202=справочники!$J$10,IF(INT(BR$1/IF(OR($T1204=0,$T1204=""),1,$T1204))=BR$1/IF(OR($T1204=0,$T1204=""),1,$T1204),SUMIFS(1200:1200,$1:$1,"&lt;="&amp;BR$1,$1:$1,"&gt;="&amp;BR$1-IF(OR($T1204=0,$T1204=""),1,$T1204)+1),0),BR1200)))</f>
        <v>0</v>
      </c>
      <c r="BS1206" s="99">
        <f>IF(BS$8="",0,IF($T1202=справочники!$J$9,IF(SUM($Z1206:BR1206)&lt;SUM($Z1200:BS1200),SUMIFS(1200:1200,$1:$1,"&gt;="&amp;BS$1,$1:$1,"&lt;="&amp;BS$1+IF(OR($T1204=0,$T1204=""),1,$T1204)-1),0),IF($T1202=справочники!$J$10,IF(INT(BS$1/IF(OR($T1204=0,$T1204=""),1,$T1204))=BS$1/IF(OR($T1204=0,$T1204=""),1,$T1204),SUMIFS(1200:1200,$1:$1,"&lt;="&amp;BS$1,$1:$1,"&gt;="&amp;BS$1-IF(OR($T1204=0,$T1204=""),1,$T1204)+1),0),BS1200)))</f>
        <v>0</v>
      </c>
      <c r="BT1206" s="99">
        <f>IF(BT$8="",0,IF($T1202=справочники!$J$9,IF(SUM($Z1206:BS1206)&lt;SUM($Z1200:BT1200),SUMIFS(1200:1200,$1:$1,"&gt;="&amp;BT$1,$1:$1,"&lt;="&amp;BT$1+IF(OR($T1204=0,$T1204=""),1,$T1204)-1),0),IF($T1202=справочники!$J$10,IF(INT(BT$1/IF(OR($T1204=0,$T1204=""),1,$T1204))=BT$1/IF(OR($T1204=0,$T1204=""),1,$T1204),SUMIFS(1200:1200,$1:$1,"&lt;="&amp;BT$1,$1:$1,"&gt;="&amp;BT$1-IF(OR($T1204=0,$T1204=""),1,$T1204)+1),0),BT1200)))</f>
        <v>0</v>
      </c>
      <c r="BU1206" s="99">
        <f>IF(BU$8="",0,IF($T1202=справочники!$J$9,IF(SUM($Z1206:BT1206)&lt;SUM($Z1200:BU1200),SUMIFS(1200:1200,$1:$1,"&gt;="&amp;BU$1,$1:$1,"&lt;="&amp;BU$1+IF(OR($T1204=0,$T1204=""),1,$T1204)-1),0),IF($T1202=справочники!$J$10,IF(INT(BU$1/IF(OR($T1204=0,$T1204=""),1,$T1204))=BU$1/IF(OR($T1204=0,$T1204=""),1,$T1204),SUMIFS(1200:1200,$1:$1,"&lt;="&amp;BU$1,$1:$1,"&gt;="&amp;BU$1-IF(OR($T1204=0,$T1204=""),1,$T1204)+1),0),BU1200)))</f>
        <v>0</v>
      </c>
      <c r="BV1206" s="99">
        <f>IF(BV$8="",0,IF($T1202=справочники!$J$9,IF(SUM($Z1206:BU1206)&lt;SUM($Z1200:BV1200),SUMIFS(1200:1200,$1:$1,"&gt;="&amp;BV$1,$1:$1,"&lt;="&amp;BV$1+IF(OR($T1204=0,$T1204=""),1,$T1204)-1),0),IF($T1202=справочники!$J$10,IF(INT(BV$1/IF(OR($T1204=0,$T1204=""),1,$T1204))=BV$1/IF(OR($T1204=0,$T1204=""),1,$T1204),SUMIFS(1200:1200,$1:$1,"&lt;="&amp;BV$1,$1:$1,"&gt;="&amp;BV$1-IF(OR($T1204=0,$T1204=""),1,$T1204)+1),0),BV1200)))</f>
        <v>0</v>
      </c>
      <c r="BW1206" s="99">
        <f>IF(BW$8="",0,IF($T1202=справочники!$J$9,IF(SUM($Z1206:BV1206)&lt;SUM($Z1200:BW1200),SUMIFS(1200:1200,$1:$1,"&gt;="&amp;BW$1,$1:$1,"&lt;="&amp;BW$1+IF(OR($T1204=0,$T1204=""),1,$T1204)-1),0),IF($T1202=справочники!$J$10,IF(INT(BW$1/IF(OR($T1204=0,$T1204=""),1,$T1204))=BW$1/IF(OR($T1204=0,$T1204=""),1,$T1204),SUMIFS(1200:1200,$1:$1,"&lt;="&amp;BW$1,$1:$1,"&gt;="&amp;BW$1-IF(OR($T1204=0,$T1204=""),1,$T1204)+1),0),BW1200)))</f>
        <v>0</v>
      </c>
      <c r="BX1206" s="99">
        <f>IF(BX$8="",0,IF($T1202=справочники!$J$9,IF(SUM($Z1206:BW1206)&lt;SUM($Z1200:BX1200),SUMIFS(1200:1200,$1:$1,"&gt;="&amp;BX$1,$1:$1,"&lt;="&amp;BX$1+IF(OR($T1204=0,$T1204=""),1,$T1204)-1),0),IF($T1202=справочники!$J$10,IF(INT(BX$1/IF(OR($T1204=0,$T1204=""),1,$T1204))=BX$1/IF(OR($T1204=0,$T1204=""),1,$T1204),SUMIFS(1200:1200,$1:$1,"&lt;="&amp;BX$1,$1:$1,"&gt;="&amp;BX$1-IF(OR($T1204=0,$T1204=""),1,$T1204)+1),0),BX1200)))</f>
        <v>0</v>
      </c>
      <c r="BY1206" s="99">
        <f>IF(BY$8="",0,IF($T1202=справочники!$J$9,IF(SUM($Z1206:BX1206)&lt;SUM($Z1200:BY1200),SUMIFS(1200:1200,$1:$1,"&gt;="&amp;BY$1,$1:$1,"&lt;="&amp;BY$1+IF(OR($T1204=0,$T1204=""),1,$T1204)-1),0),IF($T1202=справочники!$J$10,IF(INT(BY$1/IF(OR($T1204=0,$T1204=""),1,$T1204))=BY$1/IF(OR($T1204=0,$T1204=""),1,$T1204),SUMIFS(1200:1200,$1:$1,"&lt;="&amp;BY$1,$1:$1,"&gt;="&amp;BY$1-IF(OR($T1204=0,$T1204=""),1,$T1204)+1),0),BY1200)))</f>
        <v>0</v>
      </c>
      <c r="BZ1206" s="99">
        <f>IF(BZ$8="",0,IF($T1202=справочники!$J$9,IF(SUM($Z1206:BY1206)&lt;SUM($Z1200:BZ1200),SUMIFS(1200:1200,$1:$1,"&gt;="&amp;BZ$1,$1:$1,"&lt;="&amp;BZ$1+IF(OR($T1204=0,$T1204=""),1,$T1204)-1),0),IF($T1202=справочники!$J$10,IF(INT(BZ$1/IF(OR($T1204=0,$T1204=""),1,$T1204))=BZ$1/IF(OR($T1204=0,$T1204=""),1,$T1204),SUMIFS(1200:1200,$1:$1,"&lt;="&amp;BZ$1,$1:$1,"&gt;="&amp;BZ$1-IF(OR($T1204=0,$T1204=""),1,$T1204)+1),0),BZ1200)))</f>
        <v>0</v>
      </c>
      <c r="CA1206" s="99">
        <f>IF(CA$8="",0,IF($T1202=справочники!$J$9,IF(SUM($Z1206:BZ1206)&lt;SUM($Z1200:CA1200),SUMIFS(1200:1200,$1:$1,"&gt;="&amp;CA$1,$1:$1,"&lt;="&amp;CA$1+IF(OR($T1204=0,$T1204=""),1,$T1204)-1),0),IF($T1202=справочники!$J$10,IF(INT(CA$1/IF(OR($T1204=0,$T1204=""),1,$T1204))=CA$1/IF(OR($T1204=0,$T1204=""),1,$T1204),SUMIFS(1200:1200,$1:$1,"&lt;="&amp;CA$1,$1:$1,"&gt;="&amp;CA$1-IF(OR($T1204=0,$T1204=""),1,$T1204)+1),0),CA1200)))</f>
        <v>0</v>
      </c>
      <c r="CB1206" s="99">
        <f>IF(CB$8="",0,IF($T1202=справочники!$J$9,IF(SUM($Z1206:CA1206)&lt;SUM($Z1200:CB1200),SUMIFS(1200:1200,$1:$1,"&gt;="&amp;CB$1,$1:$1,"&lt;="&amp;CB$1+IF(OR($T1204=0,$T1204=""),1,$T1204)-1),0),IF($T1202=справочники!$J$10,IF(INT(CB$1/IF(OR($T1204=0,$T1204=""),1,$T1204))=CB$1/IF(OR($T1204=0,$T1204=""),1,$T1204),SUMIFS(1200:1200,$1:$1,"&lt;="&amp;CB$1,$1:$1,"&gt;="&amp;CB$1-IF(OR($T1204=0,$T1204=""),1,$T1204)+1),0),CB1200)))</f>
        <v>0</v>
      </c>
      <c r="CC1206" s="99">
        <f>IF(CC$8="",0,IF($T1202=справочники!$J$9,IF(SUM($Z1206:CB1206)&lt;SUM($Z1200:CC1200),SUMIFS(1200:1200,$1:$1,"&gt;="&amp;CC$1,$1:$1,"&lt;="&amp;CC$1+IF(OR($T1204=0,$T1204=""),1,$T1204)-1),0),IF($T1202=справочники!$J$10,IF(INT(CC$1/IF(OR($T1204=0,$T1204=""),1,$T1204))=CC$1/IF(OR($T1204=0,$T1204=""),1,$T1204),SUMIFS(1200:1200,$1:$1,"&lt;="&amp;CC$1,$1:$1,"&gt;="&amp;CC$1-IF(OR($T1204=0,$T1204=""),1,$T1204)+1),0),CC1200)))</f>
        <v>0</v>
      </c>
      <c r="CD1206" s="99">
        <f>IF(CD$8="",0,IF($T1202=справочники!$J$9,IF(SUM($Z1206:CC1206)&lt;SUM($Z1200:CD1200),SUMIFS(1200:1200,$1:$1,"&gt;="&amp;CD$1,$1:$1,"&lt;="&amp;CD$1+IF(OR($T1204=0,$T1204=""),1,$T1204)-1),0),IF($T1202=справочники!$J$10,IF(INT(CD$1/IF(OR($T1204=0,$T1204=""),1,$T1204))=CD$1/IF(OR($T1204=0,$T1204=""),1,$T1204),SUMIFS(1200:1200,$1:$1,"&lt;="&amp;CD$1,$1:$1,"&gt;="&amp;CD$1-IF(OR($T1204=0,$T1204=""),1,$T1204)+1),0),CD1200)))</f>
        <v>0</v>
      </c>
      <c r="CE1206" s="99">
        <f>IF(CE$8="",0,IF($T1202=справочники!$J$9,IF(SUM($Z1206:CD1206)&lt;SUM($Z1200:CE1200),SUMIFS(1200:1200,$1:$1,"&gt;="&amp;CE$1,$1:$1,"&lt;="&amp;CE$1+IF(OR($T1204=0,$T1204=""),1,$T1204)-1),0),IF($T1202=справочники!$J$10,IF(INT(CE$1/IF(OR($T1204=0,$T1204=""),1,$T1204))=CE$1/IF(OR($T1204=0,$T1204=""),1,$T1204),SUMIFS(1200:1200,$1:$1,"&lt;="&amp;CE$1,$1:$1,"&gt;="&amp;CE$1-IF(OR($T1204=0,$T1204=""),1,$T1204)+1),0),CE1200)))</f>
        <v>0</v>
      </c>
      <c r="CF1206" s="99">
        <f>IF(CF$8="",0,IF($T1202=справочники!$J$9,IF(SUM($Z1206:CE1206)&lt;SUM($Z1200:CF1200),SUMIFS(1200:1200,$1:$1,"&gt;="&amp;CF$1,$1:$1,"&lt;="&amp;CF$1+IF(OR($T1204=0,$T1204=""),1,$T1204)-1),0),IF($T1202=справочники!$J$10,IF(INT(CF$1/IF(OR($T1204=0,$T1204=""),1,$T1204))=CF$1/IF(OR($T1204=0,$T1204=""),1,$T1204),SUMIFS(1200:1200,$1:$1,"&lt;="&amp;CF$1,$1:$1,"&gt;="&amp;CF$1-IF(OR($T1204=0,$T1204=""),1,$T1204)+1),0),CF1200)))</f>
        <v>0</v>
      </c>
      <c r="CG1206" s="99">
        <f>IF(CG$8="",0,IF($T1202=справочники!$J$9,IF(SUM($Z1206:CF1206)&lt;SUM($Z1200:CG1200),SUMIFS(1200:1200,$1:$1,"&gt;="&amp;CG$1,$1:$1,"&lt;="&amp;CG$1+IF(OR($T1204=0,$T1204=""),1,$T1204)-1),0),IF($T1202=справочники!$J$10,IF(INT(CG$1/IF(OR($T1204=0,$T1204=""),1,$T1204))=CG$1/IF(OR($T1204=0,$T1204=""),1,$T1204),SUMIFS(1200:1200,$1:$1,"&lt;="&amp;CG$1,$1:$1,"&gt;="&amp;CG$1-IF(OR($T1204=0,$T1204=""),1,$T1204)+1),0),CG1200)))</f>
        <v>0</v>
      </c>
      <c r="CH1206" s="99">
        <f>IF(CH$8="",0,IF($T1202=справочники!$J$9,IF(SUM($Z1206:CG1206)&lt;SUM($Z1200:CH1200),SUMIFS(1200:1200,$1:$1,"&gt;="&amp;CH$1,$1:$1,"&lt;="&amp;CH$1+IF(OR($T1204=0,$T1204=""),1,$T1204)-1),0),IF($T1202=справочники!$J$10,IF(INT(CH$1/IF(OR($T1204=0,$T1204=""),1,$T1204))=CH$1/IF(OR($T1204=0,$T1204=""),1,$T1204),SUMIFS(1200:1200,$1:$1,"&lt;="&amp;CH$1,$1:$1,"&gt;="&amp;CH$1-IF(OR($T1204=0,$T1204=""),1,$T1204)+1),0),CH1200)))</f>
        <v>0</v>
      </c>
      <c r="CI1206" s="99">
        <f>IF(CI$8="",0,IF($T1202=справочники!$J$9,IF(SUM($Z1206:CH1206)&lt;SUM($Z1200:CI1200),SUMIFS(1200:1200,$1:$1,"&gt;="&amp;CI$1,$1:$1,"&lt;="&amp;CI$1+IF(OR($T1204=0,$T1204=""),1,$T1204)-1),0),IF($T1202=справочники!$J$10,IF(INT(CI$1/IF(OR($T1204=0,$T1204=""),1,$T1204))=CI$1/IF(OR($T1204=0,$T1204=""),1,$T1204),SUMIFS(1200:1200,$1:$1,"&lt;="&amp;CI$1,$1:$1,"&gt;="&amp;CI$1-IF(OR($T1204=0,$T1204=""),1,$T1204)+1),0),CI1200)))</f>
        <v>0</v>
      </c>
      <c r="CJ1206" s="99">
        <f>IF(CJ$8="",0,IF($T1202=справочники!$J$9,IF(SUM($Z1206:CI1206)&lt;SUM($Z1200:CJ1200),SUMIFS(1200:1200,$1:$1,"&gt;="&amp;CJ$1,$1:$1,"&lt;="&amp;CJ$1+IF(OR($T1204=0,$T1204=""),1,$T1204)-1),0),IF($T1202=справочники!$J$10,IF(INT(CJ$1/IF(OR($T1204=0,$T1204=""),1,$T1204))=CJ$1/IF(OR($T1204=0,$T1204=""),1,$T1204),SUMIFS(1200:1200,$1:$1,"&lt;="&amp;CJ$1,$1:$1,"&gt;="&amp;CJ$1-IF(OR($T1204=0,$T1204=""),1,$T1204)+1),0),CJ1200)))</f>
        <v>0</v>
      </c>
      <c r="CK1206" s="99">
        <f>IF(CK$8="",0,IF($T1202=справочники!$J$9,IF(SUM($Z1206:CJ1206)&lt;SUM($Z1200:CK1200),SUMIFS(1200:1200,$1:$1,"&gt;="&amp;CK$1,$1:$1,"&lt;="&amp;CK$1+IF(OR($T1204=0,$T1204=""),1,$T1204)-1),0),IF($T1202=справочники!$J$10,IF(INT(CK$1/IF(OR($T1204=0,$T1204=""),1,$T1204))=CK$1/IF(OR($T1204=0,$T1204=""),1,$T1204),SUMIFS(1200:1200,$1:$1,"&lt;="&amp;CK$1,$1:$1,"&gt;="&amp;CK$1-IF(OR($T1204=0,$T1204=""),1,$T1204)+1),0),CK1200)))</f>
        <v>0</v>
      </c>
      <c r="CL1206" s="99">
        <f>IF(CL$8="",0,IF($T1202=справочники!$J$9,IF(SUM($Z1206:CK1206)&lt;SUM($Z1200:CL1200),SUMIFS(1200:1200,$1:$1,"&gt;="&amp;CL$1,$1:$1,"&lt;="&amp;CL$1+IF(OR($T1204=0,$T1204=""),1,$T1204)-1),0),IF($T1202=справочники!$J$10,IF(INT(CL$1/IF(OR($T1204=0,$T1204=""),1,$T1204))=CL$1/IF(OR($T1204=0,$T1204=""),1,$T1204),SUMIFS(1200:1200,$1:$1,"&lt;="&amp;CL$1,$1:$1,"&gt;="&amp;CL$1-IF(OR($T1204=0,$T1204=""),1,$T1204)+1),0),CL1200)))</f>
        <v>0</v>
      </c>
      <c r="CM1206" s="99">
        <f>IF(CM$8="",0,IF($T1202=справочники!$J$9,IF(SUM($Z1206:CL1206)&lt;SUM($Z1200:CM1200),SUMIFS(1200:1200,$1:$1,"&gt;="&amp;CM$1,$1:$1,"&lt;="&amp;CM$1+IF(OR($T1204=0,$T1204=""),1,$T1204)-1),0),IF($T1202=справочники!$J$10,IF(INT(CM$1/IF(OR($T1204=0,$T1204=""),1,$T1204))=CM$1/IF(OR($T1204=0,$T1204=""),1,$T1204),SUMIFS(1200:1200,$1:$1,"&lt;="&amp;CM$1,$1:$1,"&gt;="&amp;CM$1-IF(OR($T1204=0,$T1204=""),1,$T1204)+1),0),CM1200)))</f>
        <v>0</v>
      </c>
      <c r="CN1206" s="99">
        <f>IF(CN$8="",0,IF($T1202=справочники!$J$9,IF(SUM($Z1206:CM1206)&lt;SUM($Z1200:CN1200),SUMIFS(1200:1200,$1:$1,"&gt;="&amp;CN$1,$1:$1,"&lt;="&amp;CN$1+IF(OR($T1204=0,$T1204=""),1,$T1204)-1),0),IF($T1202=справочники!$J$10,IF(INT(CN$1/IF(OR($T1204=0,$T1204=""),1,$T1204))=CN$1/IF(OR($T1204=0,$T1204=""),1,$T1204),SUMIFS(1200:1200,$1:$1,"&lt;="&amp;CN$1,$1:$1,"&gt;="&amp;CN$1-IF(OR($T1204=0,$T1204=""),1,$T1204)+1),0),CN1200)))</f>
        <v>0</v>
      </c>
      <c r="CO1206" s="99">
        <f>IF(CO$8="",0,IF($T1202=справочники!$J$9,IF(SUM($Z1206:CN1206)&lt;SUM($Z1200:CO1200),SUMIFS(1200:1200,$1:$1,"&gt;="&amp;CO$1,$1:$1,"&lt;="&amp;CO$1+IF(OR($T1204=0,$T1204=""),1,$T1204)-1),0),IF($T1202=справочники!$J$10,IF(INT(CO$1/IF(OR($T1204=0,$T1204=""),1,$T1204))=CO$1/IF(OR($T1204=0,$T1204=""),1,$T1204),SUMIFS(1200:1200,$1:$1,"&lt;="&amp;CO$1,$1:$1,"&gt;="&amp;CO$1-IF(OR($T1204=0,$T1204=""),1,$T1204)+1),0),CO1200)))</f>
        <v>0</v>
      </c>
      <c r="CP1206" s="99">
        <f>IF(CP$8="",0,IF($T1202=справочники!$J$9,IF(SUM($Z1206:CO1206)&lt;SUM($Z1200:CP1200),SUMIFS(1200:1200,$1:$1,"&gt;="&amp;CP$1,$1:$1,"&lt;="&amp;CP$1+IF(OR($T1204=0,$T1204=""),1,$T1204)-1),0),IF($T1202=справочники!$J$10,IF(INT(CP$1/IF(OR($T1204=0,$T1204=""),1,$T1204))=CP$1/IF(OR($T1204=0,$T1204=""),1,$T1204),SUMIFS(1200:1200,$1:$1,"&lt;="&amp;CP$1,$1:$1,"&gt;="&amp;CP$1-IF(OR($T1204=0,$T1204=""),1,$T1204)+1),0),CP1200)))</f>
        <v>0</v>
      </c>
      <c r="CQ1206" s="99">
        <f>IF(CQ$8="",0,IF($T1202=справочники!$J$9,IF(SUM($Z1206:CP1206)&lt;SUM($Z1200:CQ1200),SUMIFS(1200:1200,$1:$1,"&gt;="&amp;CQ$1,$1:$1,"&lt;="&amp;CQ$1+IF(OR($T1204=0,$T1204=""),1,$T1204)-1),0),IF($T1202=справочники!$J$10,IF(INT(CQ$1/IF(OR($T1204=0,$T1204=""),1,$T1204))=CQ$1/IF(OR($T1204=0,$T1204=""),1,$T1204),SUMIFS(1200:1200,$1:$1,"&lt;="&amp;CQ$1,$1:$1,"&gt;="&amp;CQ$1-IF(OR($T1204=0,$T1204=""),1,$T1204)+1),0),CQ1200)))</f>
        <v>0</v>
      </c>
      <c r="CR1206" s="99">
        <f>IF(CR$8="",0,IF($T1202=справочники!$J$9,IF(SUM($Z1206:CQ1206)&lt;SUM($Z1200:CR1200),SUMIFS(1200:1200,$1:$1,"&gt;="&amp;CR$1,$1:$1,"&lt;="&amp;CR$1+IF(OR($T1204=0,$T1204=""),1,$T1204)-1),0),IF($T1202=справочники!$J$10,IF(INT(CR$1/IF(OR($T1204=0,$T1204=""),1,$T1204))=CR$1/IF(OR($T1204=0,$T1204=""),1,$T1204),SUMIFS(1200:1200,$1:$1,"&lt;="&amp;CR$1,$1:$1,"&gt;="&amp;CR$1-IF(OR($T1204=0,$T1204=""),1,$T1204)+1),0),CR1200)))</f>
        <v>0</v>
      </c>
      <c r="CS1206" s="99">
        <f>IF(CS$8="",0,IF($T1202=справочники!$J$9,IF(SUM($Z1206:CR1206)&lt;SUM($Z1200:CS1200),SUMIFS(1200:1200,$1:$1,"&gt;="&amp;CS$1,$1:$1,"&lt;="&amp;CS$1+IF(OR($T1204=0,$T1204=""),1,$T1204)-1),0),IF($T1202=справочники!$J$10,IF(INT(CS$1/IF(OR($T1204=0,$T1204=""),1,$T1204))=CS$1/IF(OR($T1204=0,$T1204=""),1,$T1204),SUMIFS(1200:1200,$1:$1,"&lt;="&amp;CS$1,$1:$1,"&gt;="&amp;CS$1-IF(OR($T1204=0,$T1204=""),1,$T1204)+1),0),CS1200)))</f>
        <v>0</v>
      </c>
      <c r="CT1206" s="99">
        <f>IF(CT$8="",0,IF($T1202=справочники!$J$9,IF(SUM($Z1206:CS1206)&lt;SUM($Z1200:CT1200),SUMIFS(1200:1200,$1:$1,"&gt;="&amp;CT$1,$1:$1,"&lt;="&amp;CT$1+IF(OR($T1204=0,$T1204=""),1,$T1204)-1),0),IF($T1202=справочники!$J$10,IF(INT(CT$1/IF(OR($T1204=0,$T1204=""),1,$T1204))=CT$1/IF(OR($T1204=0,$T1204=""),1,$T1204),SUMIFS(1200:1200,$1:$1,"&lt;="&amp;CT$1,$1:$1,"&gt;="&amp;CT$1-IF(OR($T1204=0,$T1204=""),1,$T1204)+1),0),CT1200)))</f>
        <v>0</v>
      </c>
      <c r="CU1206" s="99">
        <f>IF(CU$8="",0,IF($T1202=справочники!$J$9,IF(SUM($Z1206:CT1206)&lt;SUM($Z1200:CU1200),SUMIFS(1200:1200,$1:$1,"&gt;="&amp;CU$1,$1:$1,"&lt;="&amp;CU$1+IF(OR($T1204=0,$T1204=""),1,$T1204)-1),0),IF($T1202=справочники!$J$10,IF(INT(CU$1/IF(OR($T1204=0,$T1204=""),1,$T1204))=CU$1/IF(OR($T1204=0,$T1204=""),1,$T1204),SUMIFS(1200:1200,$1:$1,"&lt;="&amp;CU$1,$1:$1,"&gt;="&amp;CU$1-IF(OR($T1204=0,$T1204=""),1,$T1204)+1),0),CU1200)))</f>
        <v>0</v>
      </c>
      <c r="CV1206" s="99">
        <f>IF(CV$8="",0,IF($T1202=справочники!$J$9,IF(SUM($Z1206:CU1206)&lt;SUM($Z1200:CV1200),SUMIFS(1200:1200,$1:$1,"&gt;="&amp;CV$1,$1:$1,"&lt;="&amp;CV$1+IF(OR($T1204=0,$T1204=""),1,$T1204)-1),0),IF($T1202=справочники!$J$10,IF(INT(CV$1/IF(OR($T1204=0,$T1204=""),1,$T1204))=CV$1/IF(OR($T1204=0,$T1204=""),1,$T1204),SUMIFS(1200:1200,$1:$1,"&lt;="&amp;CV$1,$1:$1,"&gt;="&amp;CV$1-IF(OR($T1204=0,$T1204=""),1,$T1204)+1),0),CV1200)))</f>
        <v>0</v>
      </c>
      <c r="CW1206" s="99">
        <f>IF(CW$8="",0,IF($T1202=справочники!$J$9,IF(SUM($Z1206:CV1206)&lt;SUM($Z1200:CW1200),SUMIFS(1200:1200,$1:$1,"&gt;="&amp;CW$1,$1:$1,"&lt;="&amp;CW$1+IF(OR($T1204=0,$T1204=""),1,$T1204)-1),0),IF($T1202=справочники!$J$10,IF(INT(CW$1/IF(OR($T1204=0,$T1204=""),1,$T1204))=CW$1/IF(OR($T1204=0,$T1204=""),1,$T1204),SUMIFS(1200:1200,$1:$1,"&lt;="&amp;CW$1,$1:$1,"&gt;="&amp;CW$1-IF(OR($T1204=0,$T1204=""),1,$T1204)+1),0),CW1200)))</f>
        <v>0</v>
      </c>
      <c r="CX1206" s="99">
        <f>IF(CX$8="",0,IF($T1202=справочники!$J$9,IF(SUM($Z1206:CW1206)&lt;SUM($Z1200:CX1200),SUMIFS(1200:1200,$1:$1,"&gt;="&amp;CX$1,$1:$1,"&lt;="&amp;CX$1+IF(OR($T1204=0,$T1204=""),1,$T1204)-1),0),IF($T1202=справочники!$J$10,IF(INT(CX$1/IF(OR($T1204=0,$T1204=""),1,$T1204))=CX$1/IF(OR($T1204=0,$T1204=""),1,$T1204),SUMIFS(1200:1200,$1:$1,"&lt;="&amp;CX$1,$1:$1,"&gt;="&amp;CX$1-IF(OR($T1204=0,$T1204=""),1,$T1204)+1),0),CX1200)))</f>
        <v>0</v>
      </c>
      <c r="CY1206" s="99">
        <f>IF(CY$8="",0,IF($T1202=справочники!$J$9,IF(SUM($Z1206:CX1206)&lt;SUM($Z1200:CY1200),SUMIFS(1200:1200,$1:$1,"&gt;="&amp;CY$1,$1:$1,"&lt;="&amp;CY$1+IF(OR($T1204=0,$T1204=""),1,$T1204)-1),0),IF($T1202=справочники!$J$10,IF(INT(CY$1/IF(OR($T1204=0,$T1204=""),1,$T1204))=CY$1/IF(OR($T1204=0,$T1204=""),1,$T1204),SUMIFS(1200:1200,$1:$1,"&lt;="&amp;CY$1,$1:$1,"&gt;="&amp;CY$1-IF(OR($T1204=0,$T1204=""),1,$T1204)+1),0),CY1200)))</f>
        <v>0</v>
      </c>
      <c r="CZ1206" s="99">
        <f>IF(CZ$8="",0,IF($T1202=справочники!$J$9,IF(SUM($Z1206:CY1206)&lt;SUM($Z1200:CZ1200),SUMIFS(1200:1200,$1:$1,"&gt;="&amp;CZ$1,$1:$1,"&lt;="&amp;CZ$1+IF(OR($T1204=0,$T1204=""),1,$T1204)-1),0),IF($T1202=справочники!$J$10,IF(INT(CZ$1/IF(OR($T1204=0,$T1204=""),1,$T1204))=CZ$1/IF(OR($T1204=0,$T1204=""),1,$T1204),SUMIFS(1200:1200,$1:$1,"&lt;="&amp;CZ$1,$1:$1,"&gt;="&amp;CZ$1-IF(OR($T1204=0,$T1204=""),1,$T1204)+1),0),CZ1200)))</f>
        <v>0</v>
      </c>
      <c r="DA1206" s="99">
        <f>IF(DA$8="",0,IF($T1202=справочники!$J$9,IF(SUM($Z1206:CZ1206)&lt;SUM($Z1200:DA1200),SUMIFS(1200:1200,$1:$1,"&gt;="&amp;DA$1,$1:$1,"&lt;="&amp;DA$1+IF(OR($T1204=0,$T1204=""),1,$T1204)-1),0),IF($T1202=справочники!$J$10,IF(INT(DA$1/IF(OR($T1204=0,$T1204=""),1,$T1204))=DA$1/IF(OR($T1204=0,$T1204=""),1,$T1204),SUMIFS(1200:1200,$1:$1,"&lt;="&amp;DA$1,$1:$1,"&gt;="&amp;DA$1-IF(OR($T1204=0,$T1204=""),1,$T1204)+1),0),DA1200)))</f>
        <v>0</v>
      </c>
      <c r="DB1206" s="99">
        <f>IF(DB$8="",0,IF($T1202=справочники!$J$9,IF(SUM($Z1206:DA1206)&lt;SUM($Z1200:DB1200),SUMIFS(1200:1200,$1:$1,"&gt;="&amp;DB$1,$1:$1,"&lt;="&amp;DB$1+IF(OR($T1204=0,$T1204=""),1,$T1204)-1),0),IF($T1202=справочники!$J$10,IF(INT(DB$1/IF(OR($T1204=0,$T1204=""),1,$T1204))=DB$1/IF(OR($T1204=0,$T1204=""),1,$T1204),SUMIFS(1200:1200,$1:$1,"&lt;="&amp;DB$1,$1:$1,"&gt;="&amp;DB$1-IF(OR($T1204=0,$T1204=""),1,$T1204)+1),0),DB1200)))</f>
        <v>0</v>
      </c>
      <c r="DC1206" s="99">
        <f>IF(DC$8="",0,IF($T1202=справочники!$J$9,IF(SUM($Z1206:DB1206)&lt;SUM($Z1200:DC1200),SUMIFS(1200:1200,$1:$1,"&gt;="&amp;DC$1,$1:$1,"&lt;="&amp;DC$1+IF(OR($T1204=0,$T1204=""),1,$T1204)-1),0),IF($T1202=справочники!$J$10,IF(INT(DC$1/IF(OR($T1204=0,$T1204=""),1,$T1204))=DC$1/IF(OR($T1204=0,$T1204=""),1,$T1204),SUMIFS(1200:1200,$1:$1,"&lt;="&amp;DC$1,$1:$1,"&gt;="&amp;DC$1-IF(OR($T1204=0,$T1204=""),1,$T1204)+1),0),DC1200)))</f>
        <v>0</v>
      </c>
      <c r="DD1206" s="99">
        <f>IF(DD$8="",0,IF($T1202=справочники!$J$9,IF(SUM($Z1206:DC1206)&lt;SUM($Z1200:DD1200),SUMIFS(1200:1200,$1:$1,"&gt;="&amp;DD$1,$1:$1,"&lt;="&amp;DD$1+IF(OR($T1204=0,$T1204=""),1,$T1204)-1),0),IF($T1202=справочники!$J$10,IF(INT(DD$1/IF(OR($T1204=0,$T1204=""),1,$T1204))=DD$1/IF(OR($T1204=0,$T1204=""),1,$T1204),SUMIFS(1200:1200,$1:$1,"&lt;="&amp;DD$1,$1:$1,"&gt;="&amp;DD$1-IF(OR($T1204=0,$T1204=""),1,$T1204)+1),0),DD1200)))</f>
        <v>0</v>
      </c>
      <c r="DE1206" s="99">
        <f>IF(DE$8="",0,IF($T1202=справочники!$J$9,IF(SUM($Z1206:DD1206)&lt;SUM($Z1200:DE1200),SUMIFS(1200:1200,$1:$1,"&gt;="&amp;DE$1,$1:$1,"&lt;="&amp;DE$1+IF(OR($T1204=0,$T1204=""),1,$T1204)-1),0),IF($T1202=справочники!$J$10,IF(INT(DE$1/IF(OR($T1204=0,$T1204=""),1,$T1204))=DE$1/IF(OR($T1204=0,$T1204=""),1,$T1204),SUMIFS(1200:1200,$1:$1,"&lt;="&amp;DE$1,$1:$1,"&gt;="&amp;DE$1-IF(OR($T1204=0,$T1204=""),1,$T1204)+1),0),DE1200)))</f>
        <v>0</v>
      </c>
      <c r="DF1206" s="99">
        <f>IF(DF$8="",0,IF($T1202=справочники!$J$9,IF(SUM($Z1206:DE1206)&lt;SUM($Z1200:DF1200),SUMIFS(1200:1200,$1:$1,"&gt;="&amp;DF$1,$1:$1,"&lt;="&amp;DF$1+IF(OR($T1204=0,$T1204=""),1,$T1204)-1),0),IF($T1202=справочники!$J$10,IF(INT(DF$1/IF(OR($T1204=0,$T1204=""),1,$T1204))=DF$1/IF(OR($T1204=0,$T1204=""),1,$T1204),SUMIFS(1200:1200,$1:$1,"&lt;="&amp;DF$1,$1:$1,"&gt;="&amp;DF$1-IF(OR($T1204=0,$T1204=""),1,$T1204)+1),0),DF1200)))</f>
        <v>0</v>
      </c>
      <c r="DG1206" s="99">
        <f>IF(DG$8="",0,IF($T1202=справочники!$J$9,IF(SUM($Z1206:DF1206)&lt;SUM($Z1200:DG1200),SUMIFS(1200:1200,$1:$1,"&gt;="&amp;DG$1,$1:$1,"&lt;="&amp;DG$1+IF(OR($T1204=0,$T1204=""),1,$T1204)-1),0),IF($T1202=справочники!$J$10,IF(INT(DG$1/IF(OR($T1204=0,$T1204=""),1,$T1204))=DG$1/IF(OR($T1204=0,$T1204=""),1,$T1204),SUMIFS(1200:1200,$1:$1,"&lt;="&amp;DG$1,$1:$1,"&gt;="&amp;DG$1-IF(OR($T1204=0,$T1204=""),1,$T1204)+1),0),DG1200)))</f>
        <v>0</v>
      </c>
      <c r="DH1206" s="99">
        <f>IF(DH$8="",0,IF($T1202=справочники!$J$9,IF(SUM($Z1206:DG1206)&lt;SUM($Z1200:DH1200),SUMIFS(1200:1200,$1:$1,"&gt;="&amp;DH$1,$1:$1,"&lt;="&amp;DH$1+IF(OR($T1204=0,$T1204=""),1,$T1204)-1),0),IF($T1202=справочники!$J$10,IF(INT(DH$1/IF(OR($T1204=0,$T1204=""),1,$T1204))=DH$1/IF(OR($T1204=0,$T1204=""),1,$T1204),SUMIFS(1200:1200,$1:$1,"&lt;="&amp;DH$1,$1:$1,"&gt;="&amp;DH$1-IF(OR($T1204=0,$T1204=""),1,$T1204)+1),0),DH1200)))</f>
        <v>0</v>
      </c>
      <c r="DI1206" s="99">
        <f>IF(DI$8="",0,IF($T1202=справочники!$J$9,IF(SUM($Z1206:DH1206)&lt;SUM($Z1200:DI1200),SUMIFS(1200:1200,$1:$1,"&gt;="&amp;DI$1,$1:$1,"&lt;="&amp;DI$1+IF(OR($T1204=0,$T1204=""),1,$T1204)-1),0),IF($T1202=справочники!$J$10,IF(INT(DI$1/IF(OR($T1204=0,$T1204=""),1,$T1204))=DI$1/IF(OR($T1204=0,$T1204=""),1,$T1204),SUMIFS(1200:1200,$1:$1,"&lt;="&amp;DI$1,$1:$1,"&gt;="&amp;DI$1-IF(OR($T1204=0,$T1204=""),1,$T1204)+1),0),DI1200)))</f>
        <v>0</v>
      </c>
      <c r="DJ1206" s="99">
        <f>IF(DJ$8="",0,IF($T1202=справочники!$J$9,IF(SUM($Z1206:DI1206)&lt;SUM($Z1200:DJ1200),SUMIFS(1200:1200,$1:$1,"&gt;="&amp;DJ$1,$1:$1,"&lt;="&amp;DJ$1+IF(OR($T1204=0,$T1204=""),1,$T1204)-1),0),IF($T1202=справочники!$J$10,IF(INT(DJ$1/IF(OR($T1204=0,$T1204=""),1,$T1204))=DJ$1/IF(OR($T1204=0,$T1204=""),1,$T1204),SUMIFS(1200:1200,$1:$1,"&lt;="&amp;DJ$1,$1:$1,"&gt;="&amp;DJ$1-IF(OR($T1204=0,$T1204=""),1,$T1204)+1),0),DJ1200)))</f>
        <v>0</v>
      </c>
      <c r="DK1206" s="99">
        <f>IF(DK$8="",0,IF($T1202=справочники!$J$9,IF(SUM($Z1206:DJ1206)&lt;SUM($Z1200:DK1200),SUMIFS(1200:1200,$1:$1,"&gt;="&amp;DK$1,$1:$1,"&lt;="&amp;DK$1+IF(OR($T1204=0,$T1204=""),1,$T1204)-1),0),IF($T1202=справочники!$J$10,IF(INT(DK$1/IF(OR($T1204=0,$T1204=""),1,$T1204))=DK$1/IF(OR($T1204=0,$T1204=""),1,$T1204),SUMIFS(1200:1200,$1:$1,"&lt;="&amp;DK$1,$1:$1,"&gt;="&amp;DK$1-IF(OR($T1204=0,$T1204=""),1,$T1204)+1),0),DK1200)))</f>
        <v>0</v>
      </c>
      <c r="DL1206" s="99">
        <f>IF(DL$8="",0,IF($T1202=справочники!$J$9,IF(SUM($Z1206:DK1206)&lt;SUM($Z1200:DL1200),SUMIFS(1200:1200,$1:$1,"&gt;="&amp;DL$1,$1:$1,"&lt;="&amp;DL$1+IF(OR($T1204=0,$T1204=""),1,$T1204)-1),0),IF($T1202=справочники!$J$10,IF(INT(DL$1/IF(OR($T1204=0,$T1204=""),1,$T1204))=DL$1/IF(OR($T1204=0,$T1204=""),1,$T1204),SUMIFS(1200:1200,$1:$1,"&lt;="&amp;DL$1,$1:$1,"&gt;="&amp;DL$1-IF(OR($T1204=0,$T1204=""),1,$T1204)+1),0),DL1200)))</f>
        <v>0</v>
      </c>
      <c r="DM1206" s="99">
        <f>IF(DM$8="",0,IF($T1202=справочники!$J$9,IF(SUM($Z1206:DL1206)&lt;SUM($Z1200:DM1200),SUMIFS(1200:1200,$1:$1,"&gt;="&amp;DM$1,$1:$1,"&lt;="&amp;DM$1+IF(OR($T1204=0,$T1204=""),1,$T1204)-1),0),IF($T1202=справочники!$J$10,IF(INT(DM$1/IF(OR($T1204=0,$T1204=""),1,$T1204))=DM$1/IF(OR($T1204=0,$T1204=""),1,$T1204),SUMIFS(1200:1200,$1:$1,"&lt;="&amp;DM$1,$1:$1,"&gt;="&amp;DM$1-IF(OR($T1204=0,$T1204=""),1,$T1204)+1),0),DM1200)))</f>
        <v>0</v>
      </c>
      <c r="DN1206" s="99">
        <f>IF(DN$8="",0,IF($T1202=справочники!$J$9,IF(SUM($Z1206:DM1206)&lt;SUM($Z1200:DN1200),SUMIFS(1200:1200,$1:$1,"&gt;="&amp;DN$1,$1:$1,"&lt;="&amp;DN$1+IF(OR($T1204=0,$T1204=""),1,$T1204)-1),0),IF($T1202=справочники!$J$10,IF(INT(DN$1/IF(OR($T1204=0,$T1204=""),1,$T1204))=DN$1/IF(OR($T1204=0,$T1204=""),1,$T1204),SUMIFS(1200:1200,$1:$1,"&lt;="&amp;DN$1,$1:$1,"&gt;="&amp;DN$1-IF(OR($T1204=0,$T1204=""),1,$T1204)+1),0),DN1200)))</f>
        <v>0</v>
      </c>
      <c r="DO1206" s="99">
        <f>IF(DO$8="",0,IF($T1202=справочники!$J$9,IF(SUM($Z1206:DN1206)&lt;SUM($Z1200:DO1200),SUMIFS(1200:1200,$1:$1,"&gt;="&amp;DO$1,$1:$1,"&lt;="&amp;DO$1+IF(OR($T1204=0,$T1204=""),1,$T1204)-1),0),IF($T1202=справочники!$J$10,IF(INT(DO$1/IF(OR($T1204=0,$T1204=""),1,$T1204))=DO$1/IF(OR($T1204=0,$T1204=""),1,$T1204),SUMIFS(1200:1200,$1:$1,"&lt;="&amp;DO$1,$1:$1,"&gt;="&amp;DO$1-IF(OR($T1204=0,$T1204=""),1,$T1204)+1),0),DO1200)))</f>
        <v>0</v>
      </c>
      <c r="DP1206" s="99">
        <f>IF(DP$8="",0,IF($T1202=справочники!$J$9,IF(SUM($Z1206:DO1206)&lt;SUM($Z1200:DP1200),SUMIFS(1200:1200,$1:$1,"&gt;="&amp;DP$1,$1:$1,"&lt;="&amp;DP$1+IF(OR($T1204=0,$T1204=""),1,$T1204)-1),0),IF($T1202=справочники!$J$10,IF(INT(DP$1/IF(OR($T1204=0,$T1204=""),1,$T1204))=DP$1/IF(OR($T1204=0,$T1204=""),1,$T1204),SUMIFS(1200:1200,$1:$1,"&lt;="&amp;DP$1,$1:$1,"&gt;="&amp;DP$1-IF(OR($T1204=0,$T1204=""),1,$T1204)+1),0),DP1200)))</f>
        <v>0</v>
      </c>
      <c r="DQ1206" s="99">
        <f>IF(DQ$8="",0,IF($T1202=справочники!$J$9,IF(SUM($Z1206:DP1206)&lt;SUM($Z1200:DQ1200),SUMIFS(1200:1200,$1:$1,"&gt;="&amp;DQ$1,$1:$1,"&lt;="&amp;DQ$1+IF(OR($T1204=0,$T1204=""),1,$T1204)-1),0),IF($T1202=справочники!$J$10,IF(INT(DQ$1/IF(OR($T1204=0,$T1204=""),1,$T1204))=DQ$1/IF(OR($T1204=0,$T1204=""),1,$T1204),SUMIFS(1200:1200,$1:$1,"&lt;="&amp;DQ$1,$1:$1,"&gt;="&amp;DQ$1-IF(OR($T1204=0,$T1204=""),1,$T1204)+1),0),DQ1200)))</f>
        <v>0</v>
      </c>
      <c r="DR1206" s="99">
        <f>IF(DR$8="",0,IF($T1202=справочники!$J$9,IF(SUM($Z1206:DQ1206)&lt;SUM($Z1200:DR1200),SUMIFS(1200:1200,$1:$1,"&gt;="&amp;DR$1,$1:$1,"&lt;="&amp;DR$1+IF(OR($T1204=0,$T1204=""),1,$T1204)-1),0),IF($T1202=справочники!$J$10,IF(INT(DR$1/IF(OR($T1204=0,$T1204=""),1,$T1204))=DR$1/IF(OR($T1204=0,$T1204=""),1,$T1204),SUMIFS(1200:1200,$1:$1,"&lt;="&amp;DR$1,$1:$1,"&gt;="&amp;DR$1-IF(OR($T1204=0,$T1204=""),1,$T1204)+1),0),DR1200)))</f>
        <v>0</v>
      </c>
      <c r="DS1206" s="99">
        <f>IF(DS$8="",0,IF($T1202=справочники!$J$9,IF(SUM($Z1206:DR1206)&lt;SUM($Z1200:DS1200),SUMIFS(1200:1200,$1:$1,"&gt;="&amp;DS$1,$1:$1,"&lt;="&amp;DS$1+IF(OR($T1204=0,$T1204=""),1,$T1204)-1),0),IF($T1202=справочники!$J$10,IF(INT(DS$1/IF(OR($T1204=0,$T1204=""),1,$T1204))=DS$1/IF(OR($T1204=0,$T1204=""),1,$T1204),SUMIFS(1200:1200,$1:$1,"&lt;="&amp;DS$1,$1:$1,"&gt;="&amp;DS$1-IF(OR($T1204=0,$T1204=""),1,$T1204)+1),0),DS1200)))</f>
        <v>0</v>
      </c>
      <c r="DT1206" s="99">
        <f>IF(DT$8="",0,IF($T1202=справочники!$J$9,IF(SUM($Z1206:DS1206)&lt;SUM($Z1200:DT1200),SUMIFS(1200:1200,$1:$1,"&gt;="&amp;DT$1,$1:$1,"&lt;="&amp;DT$1+IF(OR($T1204=0,$T1204=""),1,$T1204)-1),0),IF($T1202=справочники!$J$10,IF(INT(DT$1/IF(OR($T1204=0,$T1204=""),1,$T1204))=DT$1/IF(OR($T1204=0,$T1204=""),1,$T1204),SUMIFS(1200:1200,$1:$1,"&lt;="&amp;DT$1,$1:$1,"&gt;="&amp;DT$1-IF(OR($T1204=0,$T1204=""),1,$T1204)+1),0),DT1200)))</f>
        <v>0</v>
      </c>
      <c r="DU1206" s="3"/>
      <c r="DV1206" s="3"/>
    </row>
    <row r="1207" spans="1:126" ht="4.2" customHeight="1">
      <c r="A1207" s="1"/>
      <c r="B1207" s="1"/>
      <c r="C1207" s="1"/>
      <c r="D1207" s="1"/>
      <c r="E1207" s="261"/>
      <c r="F1207" s="47"/>
      <c r="G1207" s="229"/>
      <c r="H1207" s="1"/>
      <c r="I1207" s="1"/>
      <c r="J1207" s="1"/>
      <c r="K1207" s="1"/>
      <c r="L1207" s="1"/>
      <c r="M1207" s="5"/>
      <c r="N1207" s="1"/>
      <c r="O1207" s="1"/>
      <c r="P1207" s="5"/>
      <c r="Q1207" s="1"/>
      <c r="R1207" s="1"/>
      <c r="S1207" s="5"/>
      <c r="T1207" s="7"/>
      <c r="U1207" s="23"/>
      <c r="V1207" s="1"/>
      <c r="W1207" s="11"/>
      <c r="X1207" s="10"/>
      <c r="Y1207" s="45"/>
      <c r="Z1207" s="92"/>
      <c r="AA1207" s="93"/>
      <c r="AB1207" s="93"/>
      <c r="AC1207" s="93"/>
      <c r="AD1207" s="93"/>
      <c r="AE1207" s="93"/>
      <c r="AF1207" s="93"/>
      <c r="AG1207" s="93"/>
      <c r="AH1207" s="93"/>
      <c r="AI1207" s="93"/>
      <c r="AJ1207" s="93"/>
      <c r="AK1207" s="93"/>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c r="BG1207" s="93"/>
      <c r="BH1207" s="93"/>
      <c r="BI1207" s="93"/>
      <c r="BJ1207" s="93"/>
      <c r="BK1207" s="93"/>
      <c r="BL1207" s="93"/>
      <c r="BM1207" s="93"/>
      <c r="BN1207" s="93"/>
      <c r="BO1207" s="93"/>
      <c r="BP1207" s="93"/>
      <c r="BQ1207" s="93"/>
      <c r="BR1207" s="93"/>
      <c r="BS1207" s="93"/>
      <c r="BT1207" s="93"/>
      <c r="BU1207" s="93"/>
      <c r="BV1207" s="93"/>
      <c r="BW1207" s="93"/>
      <c r="BX1207" s="93"/>
      <c r="BY1207" s="93"/>
      <c r="BZ1207" s="93"/>
      <c r="CA1207" s="93"/>
      <c r="CB1207" s="93"/>
      <c r="CC1207" s="93"/>
      <c r="CD1207" s="93"/>
      <c r="CE1207" s="93"/>
      <c r="CF1207" s="93"/>
      <c r="CG1207" s="93"/>
      <c r="CH1207" s="93"/>
      <c r="CI1207" s="93"/>
      <c r="CJ1207" s="93"/>
      <c r="CK1207" s="93"/>
      <c r="CL1207" s="93"/>
      <c r="CM1207" s="93"/>
      <c r="CN1207" s="93"/>
      <c r="CO1207" s="93"/>
      <c r="CP1207" s="93"/>
      <c r="CQ1207" s="93"/>
      <c r="CR1207" s="93"/>
      <c r="CS1207" s="93"/>
      <c r="CT1207" s="93"/>
      <c r="CU1207" s="93"/>
      <c r="CV1207" s="93"/>
      <c r="CW1207" s="93"/>
      <c r="CX1207" s="93"/>
      <c r="CY1207" s="93"/>
      <c r="CZ1207" s="93"/>
      <c r="DA1207" s="93"/>
      <c r="DB1207" s="93"/>
      <c r="DC1207" s="93"/>
      <c r="DD1207" s="93"/>
      <c r="DE1207" s="93"/>
      <c r="DF1207" s="93"/>
      <c r="DG1207" s="93"/>
      <c r="DH1207" s="93"/>
      <c r="DI1207" s="93"/>
      <c r="DJ1207" s="93"/>
      <c r="DK1207" s="93"/>
      <c r="DL1207" s="93"/>
      <c r="DM1207" s="93"/>
      <c r="DN1207" s="93"/>
      <c r="DO1207" s="93"/>
      <c r="DP1207" s="93"/>
      <c r="DQ1207" s="93"/>
      <c r="DR1207" s="93"/>
      <c r="DS1207" s="93"/>
      <c r="DT1207" s="93"/>
      <c r="DU1207" s="1"/>
      <c r="DV1207" s="1"/>
    </row>
    <row r="1208" spans="1:126" ht="4.2" customHeight="1">
      <c r="A1208" s="1"/>
      <c r="B1208" s="1"/>
      <c r="C1208" s="1"/>
      <c r="D1208" s="1"/>
      <c r="E1208" s="378"/>
      <c r="F1208" s="378"/>
      <c r="G1208" s="378"/>
      <c r="H1208" s="378"/>
      <c r="I1208" s="378"/>
      <c r="J1208" s="378"/>
      <c r="K1208" s="378"/>
      <c r="L1208" s="378"/>
      <c r="M1208" s="379"/>
      <c r="N1208" s="378"/>
      <c r="O1208" s="378"/>
      <c r="P1208" s="379"/>
      <c r="Q1208" s="378"/>
      <c r="R1208" s="1"/>
      <c r="S1208" s="5"/>
      <c r="T1208" s="7"/>
      <c r="U1208" s="23"/>
      <c r="V1208" s="1"/>
      <c r="W1208" s="380"/>
      <c r="X1208" s="10"/>
      <c r="Y1208" s="45"/>
      <c r="Z1208" s="92"/>
      <c r="AA1208" s="381"/>
      <c r="AB1208" s="381"/>
      <c r="AC1208" s="381"/>
      <c r="AD1208" s="381"/>
      <c r="AE1208" s="381"/>
      <c r="AF1208" s="381"/>
      <c r="AG1208" s="381"/>
      <c r="AH1208" s="381"/>
      <c r="AI1208" s="381"/>
      <c r="AJ1208" s="381"/>
      <c r="AK1208" s="381"/>
      <c r="AL1208" s="381"/>
      <c r="AM1208" s="381"/>
      <c r="AN1208" s="381"/>
      <c r="AO1208" s="381"/>
      <c r="AP1208" s="381"/>
      <c r="AQ1208" s="381"/>
      <c r="AR1208" s="381"/>
      <c r="AS1208" s="381"/>
      <c r="AT1208" s="381"/>
      <c r="AU1208" s="381"/>
      <c r="AV1208" s="381"/>
      <c r="AW1208" s="381"/>
      <c r="AX1208" s="381"/>
      <c r="AY1208" s="381"/>
      <c r="AZ1208" s="381"/>
      <c r="BA1208" s="381"/>
      <c r="BB1208" s="381"/>
      <c r="BC1208" s="381"/>
      <c r="BD1208" s="381"/>
      <c r="BE1208" s="381"/>
      <c r="BF1208" s="381"/>
      <c r="BG1208" s="381"/>
      <c r="BH1208" s="381"/>
      <c r="BI1208" s="381"/>
      <c r="BJ1208" s="381"/>
      <c r="BK1208" s="381"/>
      <c r="BL1208" s="381"/>
      <c r="BM1208" s="381"/>
      <c r="BN1208" s="381"/>
      <c r="BO1208" s="381"/>
      <c r="BP1208" s="381"/>
      <c r="BQ1208" s="381"/>
      <c r="BR1208" s="381"/>
      <c r="BS1208" s="381"/>
      <c r="BT1208" s="381"/>
      <c r="BU1208" s="381"/>
      <c r="BV1208" s="381"/>
      <c r="BW1208" s="381"/>
      <c r="BX1208" s="381"/>
      <c r="BY1208" s="381"/>
      <c r="BZ1208" s="381"/>
      <c r="CA1208" s="381"/>
      <c r="CB1208" s="381"/>
      <c r="CC1208" s="381"/>
      <c r="CD1208" s="381"/>
      <c r="CE1208" s="381"/>
      <c r="CF1208" s="381"/>
      <c r="CG1208" s="381"/>
      <c r="CH1208" s="381"/>
      <c r="CI1208" s="381"/>
      <c r="CJ1208" s="381"/>
      <c r="CK1208" s="381"/>
      <c r="CL1208" s="381"/>
      <c r="CM1208" s="381"/>
      <c r="CN1208" s="381"/>
      <c r="CO1208" s="381"/>
      <c r="CP1208" s="381"/>
      <c r="CQ1208" s="381"/>
      <c r="CR1208" s="381"/>
      <c r="CS1208" s="381"/>
      <c r="CT1208" s="381"/>
      <c r="CU1208" s="381"/>
      <c r="CV1208" s="381"/>
      <c r="CW1208" s="381"/>
      <c r="CX1208" s="381"/>
      <c r="CY1208" s="381"/>
      <c r="CZ1208" s="381"/>
      <c r="DA1208" s="381"/>
      <c r="DB1208" s="381"/>
      <c r="DC1208" s="381"/>
      <c r="DD1208" s="381"/>
      <c r="DE1208" s="381"/>
      <c r="DF1208" s="381"/>
      <c r="DG1208" s="381"/>
      <c r="DH1208" s="381"/>
      <c r="DI1208" s="381"/>
      <c r="DJ1208" s="381"/>
      <c r="DK1208" s="381"/>
      <c r="DL1208" s="381"/>
      <c r="DM1208" s="381"/>
      <c r="DN1208" s="381"/>
      <c r="DO1208" s="381"/>
      <c r="DP1208" s="381"/>
      <c r="DQ1208" s="381"/>
      <c r="DR1208" s="381"/>
      <c r="DS1208" s="381"/>
      <c r="DT1208" s="381"/>
      <c r="DU1208" s="1"/>
      <c r="DV1208" s="1"/>
    </row>
    <row r="1209" spans="1:126" ht="7.2" customHeight="1">
      <c r="A1209" s="1"/>
      <c r="B1209" s="1"/>
      <c r="C1209" s="1"/>
      <c r="D1209" s="1"/>
      <c r="E1209" s="261"/>
      <c r="F1209" s="47"/>
      <c r="G1209" s="229"/>
      <c r="H1209" s="1"/>
      <c r="I1209" s="1"/>
      <c r="J1209" s="1"/>
      <c r="K1209" s="1"/>
      <c r="L1209" s="1"/>
      <c r="M1209" s="5"/>
      <c r="N1209" s="1"/>
      <c r="O1209" s="1"/>
      <c r="P1209" s="5"/>
      <c r="Q1209" s="1"/>
      <c r="R1209" s="1"/>
      <c r="S1209" s="5"/>
      <c r="T1209" s="7"/>
      <c r="U1209" s="23"/>
      <c r="V1209" s="1"/>
      <c r="W1209" s="11"/>
      <c r="X1209" s="10"/>
      <c r="Y1209" s="45"/>
      <c r="Z1209" s="92"/>
      <c r="AA1209" s="93"/>
      <c r="AB1209" s="93"/>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c r="BF1209" s="93"/>
      <c r="BG1209" s="93"/>
      <c r="BH1209" s="93"/>
      <c r="BI1209" s="93"/>
      <c r="BJ1209" s="93"/>
      <c r="BK1209" s="93"/>
      <c r="BL1209" s="93"/>
      <c r="BM1209" s="93"/>
      <c r="BN1209" s="93"/>
      <c r="BO1209" s="93"/>
      <c r="BP1209" s="93"/>
      <c r="BQ1209" s="93"/>
      <c r="BR1209" s="93"/>
      <c r="BS1209" s="93"/>
      <c r="BT1209" s="93"/>
      <c r="BU1209" s="93"/>
      <c r="BV1209" s="93"/>
      <c r="BW1209" s="93"/>
      <c r="BX1209" s="93"/>
      <c r="BY1209" s="93"/>
      <c r="BZ1209" s="93"/>
      <c r="CA1209" s="93"/>
      <c r="CB1209" s="93"/>
      <c r="CC1209" s="93"/>
      <c r="CD1209" s="93"/>
      <c r="CE1209" s="93"/>
      <c r="CF1209" s="93"/>
      <c r="CG1209" s="93"/>
      <c r="CH1209" s="93"/>
      <c r="CI1209" s="93"/>
      <c r="CJ1209" s="93"/>
      <c r="CK1209" s="93"/>
      <c r="CL1209" s="93"/>
      <c r="CM1209" s="93"/>
      <c r="CN1209" s="93"/>
      <c r="CO1209" s="93"/>
      <c r="CP1209" s="93"/>
      <c r="CQ1209" s="93"/>
      <c r="CR1209" s="93"/>
      <c r="CS1209" s="93"/>
      <c r="CT1209" s="93"/>
      <c r="CU1209" s="93"/>
      <c r="CV1209" s="93"/>
      <c r="CW1209" s="93"/>
      <c r="CX1209" s="93"/>
      <c r="CY1209" s="93"/>
      <c r="CZ1209" s="93"/>
      <c r="DA1209" s="93"/>
      <c r="DB1209" s="93"/>
      <c r="DC1209" s="93"/>
      <c r="DD1209" s="93"/>
      <c r="DE1209" s="93"/>
      <c r="DF1209" s="93"/>
      <c r="DG1209" s="93"/>
      <c r="DH1209" s="93"/>
      <c r="DI1209" s="93"/>
      <c r="DJ1209" s="93"/>
      <c r="DK1209" s="93"/>
      <c r="DL1209" s="93"/>
      <c r="DM1209" s="93"/>
      <c r="DN1209" s="93"/>
      <c r="DO1209" s="93"/>
      <c r="DP1209" s="93"/>
      <c r="DQ1209" s="93"/>
      <c r="DR1209" s="93"/>
      <c r="DS1209" s="93"/>
      <c r="DT1209" s="93"/>
      <c r="DU1209" s="1"/>
      <c r="DV1209" s="1"/>
    </row>
    <row r="1210" spans="1:126" ht="12.6" thickBot="1">
      <c r="A1210" s="1"/>
      <c r="B1210" s="242" t="s">
        <v>124</v>
      </c>
      <c r="C1210" s="197"/>
      <c r="D1210" s="196"/>
      <c r="E1210" s="261"/>
      <c r="F1210" s="47"/>
      <c r="G1210" s="383"/>
      <c r="H1210" s="384"/>
      <c r="I1210" s="385" t="str">
        <f>$I$1044</f>
        <v>общий пост. расход, укажите сумму в месяц с ндс</v>
      </c>
      <c r="J1210" s="384"/>
      <c r="K1210" s="384"/>
      <c r="L1210" s="384"/>
      <c r="M1210" s="607" t="s">
        <v>6</v>
      </c>
      <c r="N1210" s="608" t="s">
        <v>309</v>
      </c>
      <c r="O1210" s="1"/>
      <c r="P1210" s="5"/>
      <c r="Q1210" s="1" t="s">
        <v>25</v>
      </c>
      <c r="R1210" s="1"/>
      <c r="S1210" s="5" t="s">
        <v>6</v>
      </c>
      <c r="T1210" s="202"/>
      <c r="U1210" s="23"/>
      <c r="V1210" s="1"/>
      <c r="W1210" s="11"/>
      <c r="X1210" s="10"/>
      <c r="Y1210" s="45"/>
      <c r="Z1210" s="92"/>
      <c r="AA1210" s="580" t="str">
        <f>IF(AA1212=1,"1-ый мес. расхода","")</f>
        <v/>
      </c>
      <c r="AB1210" s="580" t="str">
        <f t="shared" ref="AB1210:CM1210" si="2810">IF(AB1212=1,"1-ый мес. расхода","")</f>
        <v/>
      </c>
      <c r="AC1210" s="580" t="str">
        <f t="shared" si="2810"/>
        <v/>
      </c>
      <c r="AD1210" s="580" t="str">
        <f t="shared" si="2810"/>
        <v/>
      </c>
      <c r="AE1210" s="580" t="str">
        <f t="shared" si="2810"/>
        <v/>
      </c>
      <c r="AF1210" s="580" t="str">
        <f t="shared" si="2810"/>
        <v/>
      </c>
      <c r="AG1210" s="580" t="str">
        <f t="shared" si="2810"/>
        <v/>
      </c>
      <c r="AH1210" s="580" t="str">
        <f t="shared" si="2810"/>
        <v/>
      </c>
      <c r="AI1210" s="580" t="str">
        <f t="shared" si="2810"/>
        <v/>
      </c>
      <c r="AJ1210" s="580" t="str">
        <f t="shared" si="2810"/>
        <v/>
      </c>
      <c r="AK1210" s="580" t="str">
        <f t="shared" si="2810"/>
        <v/>
      </c>
      <c r="AL1210" s="580" t="str">
        <f t="shared" si="2810"/>
        <v/>
      </c>
      <c r="AM1210" s="580" t="str">
        <f t="shared" si="2810"/>
        <v/>
      </c>
      <c r="AN1210" s="580" t="str">
        <f t="shared" si="2810"/>
        <v/>
      </c>
      <c r="AO1210" s="580" t="str">
        <f t="shared" si="2810"/>
        <v/>
      </c>
      <c r="AP1210" s="580" t="str">
        <f t="shared" si="2810"/>
        <v/>
      </c>
      <c r="AQ1210" s="580" t="str">
        <f t="shared" si="2810"/>
        <v/>
      </c>
      <c r="AR1210" s="580" t="str">
        <f t="shared" si="2810"/>
        <v/>
      </c>
      <c r="AS1210" s="580" t="str">
        <f t="shared" si="2810"/>
        <v/>
      </c>
      <c r="AT1210" s="580" t="str">
        <f t="shared" si="2810"/>
        <v/>
      </c>
      <c r="AU1210" s="580" t="str">
        <f t="shared" si="2810"/>
        <v/>
      </c>
      <c r="AV1210" s="580" t="str">
        <f t="shared" si="2810"/>
        <v/>
      </c>
      <c r="AW1210" s="580" t="str">
        <f t="shared" si="2810"/>
        <v/>
      </c>
      <c r="AX1210" s="580" t="str">
        <f t="shared" si="2810"/>
        <v/>
      </c>
      <c r="AY1210" s="580" t="str">
        <f t="shared" si="2810"/>
        <v/>
      </c>
      <c r="AZ1210" s="580" t="str">
        <f t="shared" si="2810"/>
        <v/>
      </c>
      <c r="BA1210" s="580" t="str">
        <f t="shared" si="2810"/>
        <v/>
      </c>
      <c r="BB1210" s="580" t="str">
        <f t="shared" si="2810"/>
        <v/>
      </c>
      <c r="BC1210" s="580" t="str">
        <f t="shared" si="2810"/>
        <v/>
      </c>
      <c r="BD1210" s="580" t="str">
        <f t="shared" si="2810"/>
        <v/>
      </c>
      <c r="BE1210" s="580" t="str">
        <f t="shared" si="2810"/>
        <v/>
      </c>
      <c r="BF1210" s="580" t="str">
        <f t="shared" si="2810"/>
        <v/>
      </c>
      <c r="BG1210" s="580" t="str">
        <f t="shared" si="2810"/>
        <v/>
      </c>
      <c r="BH1210" s="580" t="str">
        <f t="shared" si="2810"/>
        <v/>
      </c>
      <c r="BI1210" s="580" t="str">
        <f t="shared" si="2810"/>
        <v/>
      </c>
      <c r="BJ1210" s="580" t="str">
        <f t="shared" si="2810"/>
        <v/>
      </c>
      <c r="BK1210" s="580" t="str">
        <f t="shared" si="2810"/>
        <v/>
      </c>
      <c r="BL1210" s="580" t="str">
        <f t="shared" si="2810"/>
        <v/>
      </c>
      <c r="BM1210" s="580" t="str">
        <f t="shared" si="2810"/>
        <v/>
      </c>
      <c r="BN1210" s="580" t="str">
        <f t="shared" si="2810"/>
        <v/>
      </c>
      <c r="BO1210" s="580" t="str">
        <f t="shared" si="2810"/>
        <v/>
      </c>
      <c r="BP1210" s="580" t="str">
        <f t="shared" si="2810"/>
        <v/>
      </c>
      <c r="BQ1210" s="580" t="str">
        <f t="shared" si="2810"/>
        <v/>
      </c>
      <c r="BR1210" s="580" t="str">
        <f t="shared" si="2810"/>
        <v/>
      </c>
      <c r="BS1210" s="580" t="str">
        <f t="shared" si="2810"/>
        <v/>
      </c>
      <c r="BT1210" s="580" t="str">
        <f t="shared" si="2810"/>
        <v/>
      </c>
      <c r="BU1210" s="580" t="str">
        <f t="shared" si="2810"/>
        <v/>
      </c>
      <c r="BV1210" s="580" t="str">
        <f t="shared" si="2810"/>
        <v/>
      </c>
      <c r="BW1210" s="580" t="str">
        <f t="shared" si="2810"/>
        <v/>
      </c>
      <c r="BX1210" s="580" t="str">
        <f t="shared" si="2810"/>
        <v/>
      </c>
      <c r="BY1210" s="580" t="str">
        <f t="shared" si="2810"/>
        <v/>
      </c>
      <c r="BZ1210" s="580" t="str">
        <f t="shared" si="2810"/>
        <v/>
      </c>
      <c r="CA1210" s="580" t="str">
        <f t="shared" si="2810"/>
        <v/>
      </c>
      <c r="CB1210" s="580" t="str">
        <f t="shared" si="2810"/>
        <v/>
      </c>
      <c r="CC1210" s="580" t="str">
        <f t="shared" si="2810"/>
        <v/>
      </c>
      <c r="CD1210" s="580" t="str">
        <f t="shared" si="2810"/>
        <v/>
      </c>
      <c r="CE1210" s="580" t="str">
        <f t="shared" si="2810"/>
        <v/>
      </c>
      <c r="CF1210" s="580" t="str">
        <f t="shared" si="2810"/>
        <v/>
      </c>
      <c r="CG1210" s="580" t="str">
        <f t="shared" si="2810"/>
        <v/>
      </c>
      <c r="CH1210" s="580" t="str">
        <f t="shared" si="2810"/>
        <v/>
      </c>
      <c r="CI1210" s="580" t="str">
        <f t="shared" si="2810"/>
        <v/>
      </c>
      <c r="CJ1210" s="580" t="str">
        <f t="shared" si="2810"/>
        <v/>
      </c>
      <c r="CK1210" s="580" t="str">
        <f t="shared" si="2810"/>
        <v/>
      </c>
      <c r="CL1210" s="580" t="str">
        <f t="shared" si="2810"/>
        <v/>
      </c>
      <c r="CM1210" s="580" t="str">
        <f t="shared" si="2810"/>
        <v/>
      </c>
      <c r="CN1210" s="580" t="str">
        <f t="shared" ref="CN1210:DT1210" si="2811">IF(CN1212=1,"1-ый мес. расхода","")</f>
        <v/>
      </c>
      <c r="CO1210" s="580" t="str">
        <f t="shared" si="2811"/>
        <v/>
      </c>
      <c r="CP1210" s="580" t="str">
        <f t="shared" si="2811"/>
        <v/>
      </c>
      <c r="CQ1210" s="580" t="str">
        <f t="shared" si="2811"/>
        <v/>
      </c>
      <c r="CR1210" s="580" t="str">
        <f t="shared" si="2811"/>
        <v/>
      </c>
      <c r="CS1210" s="580" t="str">
        <f t="shared" si="2811"/>
        <v/>
      </c>
      <c r="CT1210" s="580" t="str">
        <f t="shared" si="2811"/>
        <v/>
      </c>
      <c r="CU1210" s="580" t="str">
        <f t="shared" si="2811"/>
        <v/>
      </c>
      <c r="CV1210" s="580" t="str">
        <f t="shared" si="2811"/>
        <v/>
      </c>
      <c r="CW1210" s="580" t="str">
        <f t="shared" si="2811"/>
        <v/>
      </c>
      <c r="CX1210" s="580" t="str">
        <f t="shared" si="2811"/>
        <v/>
      </c>
      <c r="CY1210" s="580" t="str">
        <f t="shared" si="2811"/>
        <v/>
      </c>
      <c r="CZ1210" s="580" t="str">
        <f t="shared" si="2811"/>
        <v/>
      </c>
      <c r="DA1210" s="580" t="str">
        <f t="shared" si="2811"/>
        <v/>
      </c>
      <c r="DB1210" s="580" t="str">
        <f t="shared" si="2811"/>
        <v/>
      </c>
      <c r="DC1210" s="580" t="str">
        <f t="shared" si="2811"/>
        <v/>
      </c>
      <c r="DD1210" s="580" t="str">
        <f t="shared" si="2811"/>
        <v/>
      </c>
      <c r="DE1210" s="580" t="str">
        <f t="shared" si="2811"/>
        <v/>
      </c>
      <c r="DF1210" s="580" t="str">
        <f t="shared" si="2811"/>
        <v/>
      </c>
      <c r="DG1210" s="580" t="str">
        <f t="shared" si="2811"/>
        <v/>
      </c>
      <c r="DH1210" s="580" t="str">
        <f t="shared" si="2811"/>
        <v/>
      </c>
      <c r="DI1210" s="580" t="str">
        <f t="shared" si="2811"/>
        <v/>
      </c>
      <c r="DJ1210" s="580" t="str">
        <f t="shared" si="2811"/>
        <v/>
      </c>
      <c r="DK1210" s="580" t="str">
        <f t="shared" si="2811"/>
        <v/>
      </c>
      <c r="DL1210" s="580" t="str">
        <f t="shared" si="2811"/>
        <v/>
      </c>
      <c r="DM1210" s="580" t="str">
        <f t="shared" si="2811"/>
        <v/>
      </c>
      <c r="DN1210" s="580" t="str">
        <f t="shared" si="2811"/>
        <v/>
      </c>
      <c r="DO1210" s="580" t="str">
        <f t="shared" si="2811"/>
        <v/>
      </c>
      <c r="DP1210" s="580" t="str">
        <f t="shared" si="2811"/>
        <v/>
      </c>
      <c r="DQ1210" s="580" t="str">
        <f t="shared" si="2811"/>
        <v/>
      </c>
      <c r="DR1210" s="580" t="str">
        <f t="shared" si="2811"/>
        <v/>
      </c>
      <c r="DS1210" s="580" t="str">
        <f t="shared" si="2811"/>
        <v/>
      </c>
      <c r="DT1210" s="580" t="str">
        <f t="shared" si="2811"/>
        <v/>
      </c>
      <c r="DU1210" s="1"/>
      <c r="DV1210" s="1"/>
    </row>
    <row r="1211" spans="1:126" ht="4.2" customHeight="1" thickTop="1">
      <c r="A1211" s="1"/>
      <c r="B1211" s="1"/>
      <c r="C1211" s="1"/>
      <c r="D1211" s="1"/>
      <c r="E1211" s="261"/>
      <c r="F1211" s="47"/>
      <c r="G1211" s="382"/>
      <c r="H1211" s="378"/>
      <c r="I1211" s="378"/>
      <c r="J1211" s="378"/>
      <c r="K1211" s="378"/>
      <c r="L1211" s="378"/>
      <c r="M1211" s="379"/>
      <c r="N1211" s="387"/>
      <c r="O1211" s="1"/>
      <c r="P1211" s="5"/>
      <c r="Q1211" s="1"/>
      <c r="R1211" s="1"/>
      <c r="S1211" s="5"/>
      <c r="T1211" s="7"/>
      <c r="U1211" s="23"/>
      <c r="V1211" s="1"/>
      <c r="W1211" s="11"/>
      <c r="X1211" s="10"/>
      <c r="Y1211" s="45"/>
      <c r="Z1211" s="92"/>
      <c r="AA1211" s="93"/>
      <c r="AB1211" s="93"/>
      <c r="AC1211" s="93"/>
      <c r="AD1211" s="93"/>
      <c r="AE1211" s="93"/>
      <c r="AF1211" s="93"/>
      <c r="AG1211" s="93"/>
      <c r="AH1211" s="93"/>
      <c r="AI1211" s="93"/>
      <c r="AJ1211" s="93"/>
      <c r="AK1211" s="93"/>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c r="BG1211" s="93"/>
      <c r="BH1211" s="93"/>
      <c r="BI1211" s="93"/>
      <c r="BJ1211" s="93"/>
      <c r="BK1211" s="93"/>
      <c r="BL1211" s="93"/>
      <c r="BM1211" s="93"/>
      <c r="BN1211" s="93"/>
      <c r="BO1211" s="93"/>
      <c r="BP1211" s="93"/>
      <c r="BQ1211" s="93"/>
      <c r="BR1211" s="93"/>
      <c r="BS1211" s="93"/>
      <c r="BT1211" s="93"/>
      <c r="BU1211" s="93"/>
      <c r="BV1211" s="93"/>
      <c r="BW1211" s="93"/>
      <c r="BX1211" s="93"/>
      <c r="BY1211" s="93"/>
      <c r="BZ1211" s="93"/>
      <c r="CA1211" s="93"/>
      <c r="CB1211" s="93"/>
      <c r="CC1211" s="93"/>
      <c r="CD1211" s="93"/>
      <c r="CE1211" s="93"/>
      <c r="CF1211" s="93"/>
      <c r="CG1211" s="93"/>
      <c r="CH1211" s="93"/>
      <c r="CI1211" s="93"/>
      <c r="CJ1211" s="93"/>
      <c r="CK1211" s="93"/>
      <c r="CL1211" s="93"/>
      <c r="CM1211" s="93"/>
      <c r="CN1211" s="93"/>
      <c r="CO1211" s="93"/>
      <c r="CP1211" s="93"/>
      <c r="CQ1211" s="93"/>
      <c r="CR1211" s="93"/>
      <c r="CS1211" s="93"/>
      <c r="CT1211" s="93"/>
      <c r="CU1211" s="93"/>
      <c r="CV1211" s="93"/>
      <c r="CW1211" s="93"/>
      <c r="CX1211" s="93"/>
      <c r="CY1211" s="93"/>
      <c r="CZ1211" s="93"/>
      <c r="DA1211" s="93"/>
      <c r="DB1211" s="93"/>
      <c r="DC1211" s="93"/>
      <c r="DD1211" s="93"/>
      <c r="DE1211" s="93"/>
      <c r="DF1211" s="93"/>
      <c r="DG1211" s="93"/>
      <c r="DH1211" s="93"/>
      <c r="DI1211" s="93"/>
      <c r="DJ1211" s="93"/>
      <c r="DK1211" s="93"/>
      <c r="DL1211" s="93"/>
      <c r="DM1211" s="93"/>
      <c r="DN1211" s="93"/>
      <c r="DO1211" s="93"/>
      <c r="DP1211" s="93"/>
      <c r="DQ1211" s="93"/>
      <c r="DR1211" s="93"/>
      <c r="DS1211" s="93"/>
      <c r="DT1211" s="93"/>
      <c r="DU1211" s="1"/>
      <c r="DV1211" s="1"/>
    </row>
    <row r="1212" spans="1:126" s="22" customFormat="1">
      <c r="A1212" s="18"/>
      <c r="B1212" s="5"/>
      <c r="C1212" s="33" t="str">
        <f>$C$220</f>
        <v>месяц старта расхода</v>
      </c>
      <c r="D1212" s="196"/>
      <c r="E1212" s="267"/>
      <c r="F1212" s="51"/>
      <c r="G1212" s="230"/>
      <c r="H1212" s="18"/>
      <c r="I1212" s="18"/>
      <c r="J1212" s="5" t="s">
        <v>6</v>
      </c>
      <c r="K1212" s="578"/>
      <c r="L1212" s="23" t="s">
        <v>7</v>
      </c>
      <c r="M1212" s="19"/>
      <c r="N1212" s="196" t="s">
        <v>140</v>
      </c>
      <c r="O1212" s="18"/>
      <c r="P1212" s="19"/>
      <c r="Q1212" s="18" t="s">
        <v>12</v>
      </c>
      <c r="R1212" s="18"/>
      <c r="S1212" s="19" t="s">
        <v>6</v>
      </c>
      <c r="T1212" s="204"/>
      <c r="U1212" s="25" t="s">
        <v>7</v>
      </c>
      <c r="V1212" s="18"/>
      <c r="W1212" s="20"/>
      <c r="X1212" s="21"/>
      <c r="Y1212" s="46"/>
      <c r="Z1212" s="95"/>
      <c r="AA1212" s="581" t="str">
        <f>IF(AA1214="","",IF(AND(Z1214="",AA1214&lt;&gt;""),1,Z1212+1))</f>
        <v/>
      </c>
      <c r="AB1212" s="581" t="str">
        <f t="shared" ref="AB1212:CM1212" si="2812">IF(AB1214="","",IF(AND(AA1214="",AB1214&lt;&gt;""),1,AA1212+1))</f>
        <v/>
      </c>
      <c r="AC1212" s="581" t="str">
        <f t="shared" si="2812"/>
        <v/>
      </c>
      <c r="AD1212" s="581" t="str">
        <f t="shared" si="2812"/>
        <v/>
      </c>
      <c r="AE1212" s="581" t="str">
        <f t="shared" si="2812"/>
        <v/>
      </c>
      <c r="AF1212" s="581" t="str">
        <f t="shared" si="2812"/>
        <v/>
      </c>
      <c r="AG1212" s="581" t="str">
        <f t="shared" si="2812"/>
        <v/>
      </c>
      <c r="AH1212" s="581" t="str">
        <f t="shared" si="2812"/>
        <v/>
      </c>
      <c r="AI1212" s="581" t="str">
        <f t="shared" si="2812"/>
        <v/>
      </c>
      <c r="AJ1212" s="581" t="str">
        <f t="shared" si="2812"/>
        <v/>
      </c>
      <c r="AK1212" s="581" t="str">
        <f t="shared" si="2812"/>
        <v/>
      </c>
      <c r="AL1212" s="581" t="str">
        <f t="shared" si="2812"/>
        <v/>
      </c>
      <c r="AM1212" s="581" t="str">
        <f t="shared" si="2812"/>
        <v/>
      </c>
      <c r="AN1212" s="581" t="str">
        <f t="shared" si="2812"/>
        <v/>
      </c>
      <c r="AO1212" s="581" t="str">
        <f t="shared" si="2812"/>
        <v/>
      </c>
      <c r="AP1212" s="581" t="str">
        <f t="shared" si="2812"/>
        <v/>
      </c>
      <c r="AQ1212" s="581" t="str">
        <f t="shared" si="2812"/>
        <v/>
      </c>
      <c r="AR1212" s="581" t="str">
        <f t="shared" si="2812"/>
        <v/>
      </c>
      <c r="AS1212" s="581" t="str">
        <f t="shared" si="2812"/>
        <v/>
      </c>
      <c r="AT1212" s="581" t="str">
        <f t="shared" si="2812"/>
        <v/>
      </c>
      <c r="AU1212" s="581" t="str">
        <f t="shared" si="2812"/>
        <v/>
      </c>
      <c r="AV1212" s="581" t="str">
        <f t="shared" si="2812"/>
        <v/>
      </c>
      <c r="AW1212" s="581" t="str">
        <f t="shared" si="2812"/>
        <v/>
      </c>
      <c r="AX1212" s="581" t="str">
        <f t="shared" si="2812"/>
        <v/>
      </c>
      <c r="AY1212" s="581" t="str">
        <f t="shared" si="2812"/>
        <v/>
      </c>
      <c r="AZ1212" s="581" t="str">
        <f t="shared" si="2812"/>
        <v/>
      </c>
      <c r="BA1212" s="581" t="str">
        <f t="shared" si="2812"/>
        <v/>
      </c>
      <c r="BB1212" s="581" t="str">
        <f t="shared" si="2812"/>
        <v/>
      </c>
      <c r="BC1212" s="581" t="str">
        <f t="shared" si="2812"/>
        <v/>
      </c>
      <c r="BD1212" s="581" t="str">
        <f t="shared" si="2812"/>
        <v/>
      </c>
      <c r="BE1212" s="581" t="str">
        <f t="shared" si="2812"/>
        <v/>
      </c>
      <c r="BF1212" s="581" t="str">
        <f t="shared" si="2812"/>
        <v/>
      </c>
      <c r="BG1212" s="581" t="str">
        <f t="shared" si="2812"/>
        <v/>
      </c>
      <c r="BH1212" s="581" t="str">
        <f t="shared" si="2812"/>
        <v/>
      </c>
      <c r="BI1212" s="581" t="str">
        <f t="shared" si="2812"/>
        <v/>
      </c>
      <c r="BJ1212" s="581" t="str">
        <f t="shared" si="2812"/>
        <v/>
      </c>
      <c r="BK1212" s="581" t="str">
        <f t="shared" si="2812"/>
        <v/>
      </c>
      <c r="BL1212" s="581" t="str">
        <f t="shared" si="2812"/>
        <v/>
      </c>
      <c r="BM1212" s="581" t="str">
        <f t="shared" si="2812"/>
        <v/>
      </c>
      <c r="BN1212" s="581" t="str">
        <f t="shared" si="2812"/>
        <v/>
      </c>
      <c r="BO1212" s="581" t="str">
        <f t="shared" si="2812"/>
        <v/>
      </c>
      <c r="BP1212" s="581" t="str">
        <f t="shared" si="2812"/>
        <v/>
      </c>
      <c r="BQ1212" s="581" t="str">
        <f t="shared" si="2812"/>
        <v/>
      </c>
      <c r="BR1212" s="581" t="str">
        <f t="shared" si="2812"/>
        <v/>
      </c>
      <c r="BS1212" s="581" t="str">
        <f t="shared" si="2812"/>
        <v/>
      </c>
      <c r="BT1212" s="581" t="str">
        <f t="shared" si="2812"/>
        <v/>
      </c>
      <c r="BU1212" s="581" t="str">
        <f t="shared" si="2812"/>
        <v/>
      </c>
      <c r="BV1212" s="581" t="str">
        <f t="shared" si="2812"/>
        <v/>
      </c>
      <c r="BW1212" s="581" t="str">
        <f t="shared" si="2812"/>
        <v/>
      </c>
      <c r="BX1212" s="581" t="str">
        <f t="shared" si="2812"/>
        <v/>
      </c>
      <c r="BY1212" s="581" t="str">
        <f t="shared" si="2812"/>
        <v/>
      </c>
      <c r="BZ1212" s="581" t="str">
        <f t="shared" si="2812"/>
        <v/>
      </c>
      <c r="CA1212" s="581" t="str">
        <f t="shared" si="2812"/>
        <v/>
      </c>
      <c r="CB1212" s="581" t="str">
        <f t="shared" si="2812"/>
        <v/>
      </c>
      <c r="CC1212" s="581" t="str">
        <f t="shared" si="2812"/>
        <v/>
      </c>
      <c r="CD1212" s="581" t="str">
        <f t="shared" si="2812"/>
        <v/>
      </c>
      <c r="CE1212" s="581" t="str">
        <f t="shared" si="2812"/>
        <v/>
      </c>
      <c r="CF1212" s="581" t="str">
        <f t="shared" si="2812"/>
        <v/>
      </c>
      <c r="CG1212" s="581" t="str">
        <f t="shared" si="2812"/>
        <v/>
      </c>
      <c r="CH1212" s="581" t="str">
        <f t="shared" si="2812"/>
        <v/>
      </c>
      <c r="CI1212" s="581" t="str">
        <f t="shared" si="2812"/>
        <v/>
      </c>
      <c r="CJ1212" s="581" t="str">
        <f t="shared" si="2812"/>
        <v/>
      </c>
      <c r="CK1212" s="581" t="str">
        <f t="shared" si="2812"/>
        <v/>
      </c>
      <c r="CL1212" s="581" t="str">
        <f t="shared" si="2812"/>
        <v/>
      </c>
      <c r="CM1212" s="581" t="str">
        <f t="shared" si="2812"/>
        <v/>
      </c>
      <c r="CN1212" s="581" t="str">
        <f t="shared" ref="CN1212:DT1212" si="2813">IF(CN1214="","",IF(AND(CM1214="",CN1214&lt;&gt;""),1,CM1212+1))</f>
        <v/>
      </c>
      <c r="CO1212" s="581" t="str">
        <f t="shared" si="2813"/>
        <v/>
      </c>
      <c r="CP1212" s="581" t="str">
        <f t="shared" si="2813"/>
        <v/>
      </c>
      <c r="CQ1212" s="581" t="str">
        <f t="shared" si="2813"/>
        <v/>
      </c>
      <c r="CR1212" s="581" t="str">
        <f t="shared" si="2813"/>
        <v/>
      </c>
      <c r="CS1212" s="581" t="str">
        <f t="shared" si="2813"/>
        <v/>
      </c>
      <c r="CT1212" s="581" t="str">
        <f t="shared" si="2813"/>
        <v/>
      </c>
      <c r="CU1212" s="581" t="str">
        <f t="shared" si="2813"/>
        <v/>
      </c>
      <c r="CV1212" s="581" t="str">
        <f t="shared" si="2813"/>
        <v/>
      </c>
      <c r="CW1212" s="581" t="str">
        <f t="shared" si="2813"/>
        <v/>
      </c>
      <c r="CX1212" s="581" t="str">
        <f t="shared" si="2813"/>
        <v/>
      </c>
      <c r="CY1212" s="581" t="str">
        <f t="shared" si="2813"/>
        <v/>
      </c>
      <c r="CZ1212" s="581" t="str">
        <f t="shared" si="2813"/>
        <v/>
      </c>
      <c r="DA1212" s="581" t="str">
        <f t="shared" si="2813"/>
        <v/>
      </c>
      <c r="DB1212" s="581" t="str">
        <f t="shared" si="2813"/>
        <v/>
      </c>
      <c r="DC1212" s="581" t="str">
        <f t="shared" si="2813"/>
        <v/>
      </c>
      <c r="DD1212" s="581" t="str">
        <f t="shared" si="2813"/>
        <v/>
      </c>
      <c r="DE1212" s="581" t="str">
        <f t="shared" si="2813"/>
        <v/>
      </c>
      <c r="DF1212" s="581" t="str">
        <f t="shared" si="2813"/>
        <v/>
      </c>
      <c r="DG1212" s="581" t="str">
        <f t="shared" si="2813"/>
        <v/>
      </c>
      <c r="DH1212" s="581" t="str">
        <f t="shared" si="2813"/>
        <v/>
      </c>
      <c r="DI1212" s="581" t="str">
        <f t="shared" si="2813"/>
        <v/>
      </c>
      <c r="DJ1212" s="581" t="str">
        <f t="shared" si="2813"/>
        <v/>
      </c>
      <c r="DK1212" s="581" t="str">
        <f t="shared" si="2813"/>
        <v/>
      </c>
      <c r="DL1212" s="581" t="str">
        <f t="shared" si="2813"/>
        <v/>
      </c>
      <c r="DM1212" s="581" t="str">
        <f t="shared" si="2813"/>
        <v/>
      </c>
      <c r="DN1212" s="581" t="str">
        <f t="shared" si="2813"/>
        <v/>
      </c>
      <c r="DO1212" s="581" t="str">
        <f t="shared" si="2813"/>
        <v/>
      </c>
      <c r="DP1212" s="581" t="str">
        <f t="shared" si="2813"/>
        <v/>
      </c>
      <c r="DQ1212" s="581" t="str">
        <f t="shared" si="2813"/>
        <v/>
      </c>
      <c r="DR1212" s="581" t="str">
        <f t="shared" si="2813"/>
        <v/>
      </c>
      <c r="DS1212" s="581" t="str">
        <f t="shared" si="2813"/>
        <v/>
      </c>
      <c r="DT1212" s="581" t="str">
        <f t="shared" si="2813"/>
        <v/>
      </c>
      <c r="DU1212" s="18"/>
      <c r="DV1212" s="18"/>
    </row>
    <row r="1213" spans="1:126" ht="4.2" customHeight="1">
      <c r="A1213" s="1"/>
      <c r="B1213" s="5"/>
      <c r="C1213" s="1"/>
      <c r="D1213" s="1"/>
      <c r="E1213" s="261"/>
      <c r="F1213" s="47"/>
      <c r="G1213" s="229"/>
      <c r="H1213" s="1"/>
      <c r="I1213" s="1"/>
      <c r="J1213" s="1"/>
      <c r="K1213" s="1"/>
      <c r="L1213" s="1"/>
      <c r="M1213" s="5"/>
      <c r="N1213" s="18"/>
      <c r="O1213" s="1"/>
      <c r="P1213" s="5"/>
      <c r="Q1213" s="1"/>
      <c r="R1213" s="1"/>
      <c r="S1213" s="5"/>
      <c r="T1213" s="7"/>
      <c r="U1213" s="23"/>
      <c r="V1213" s="1"/>
      <c r="W1213" s="11"/>
      <c r="X1213" s="10"/>
      <c r="Y1213" s="45"/>
      <c r="Z1213" s="92"/>
      <c r="AA1213" s="93"/>
      <c r="AB1213" s="93"/>
      <c r="AC1213" s="93"/>
      <c r="AD1213" s="93"/>
      <c r="AE1213" s="93"/>
      <c r="AF1213" s="93"/>
      <c r="AG1213" s="93"/>
      <c r="AH1213" s="93"/>
      <c r="AI1213" s="93"/>
      <c r="AJ1213" s="93"/>
      <c r="AK1213" s="93"/>
      <c r="AL1213" s="93"/>
      <c r="AM1213" s="93"/>
      <c r="AN1213" s="93"/>
      <c r="AO1213" s="93"/>
      <c r="AP1213" s="93"/>
      <c r="AQ1213" s="93"/>
      <c r="AR1213" s="93"/>
      <c r="AS1213" s="93"/>
      <c r="AT1213" s="93"/>
      <c r="AU1213" s="93"/>
      <c r="AV1213" s="93"/>
      <c r="AW1213" s="93"/>
      <c r="AX1213" s="93"/>
      <c r="AY1213" s="93"/>
      <c r="AZ1213" s="93"/>
      <c r="BA1213" s="93"/>
      <c r="BB1213" s="93"/>
      <c r="BC1213" s="93"/>
      <c r="BD1213" s="93"/>
      <c r="BE1213" s="93"/>
      <c r="BF1213" s="93"/>
      <c r="BG1213" s="93"/>
      <c r="BH1213" s="93"/>
      <c r="BI1213" s="93"/>
      <c r="BJ1213" s="93"/>
      <c r="BK1213" s="93"/>
      <c r="BL1213" s="93"/>
      <c r="BM1213" s="93"/>
      <c r="BN1213" s="93"/>
      <c r="BO1213" s="93"/>
      <c r="BP1213" s="93"/>
      <c r="BQ1213" s="93"/>
      <c r="BR1213" s="93"/>
      <c r="BS1213" s="93"/>
      <c r="BT1213" s="93"/>
      <c r="BU1213" s="93"/>
      <c r="BV1213" s="93"/>
      <c r="BW1213" s="93"/>
      <c r="BX1213" s="93"/>
      <c r="BY1213" s="93"/>
      <c r="BZ1213" s="93"/>
      <c r="CA1213" s="93"/>
      <c r="CB1213" s="93"/>
      <c r="CC1213" s="93"/>
      <c r="CD1213" s="93"/>
      <c r="CE1213" s="93"/>
      <c r="CF1213" s="93"/>
      <c r="CG1213" s="93"/>
      <c r="CH1213" s="93"/>
      <c r="CI1213" s="93"/>
      <c r="CJ1213" s="93"/>
      <c r="CK1213" s="93"/>
      <c r="CL1213" s="93"/>
      <c r="CM1213" s="93"/>
      <c r="CN1213" s="93"/>
      <c r="CO1213" s="93"/>
      <c r="CP1213" s="93"/>
      <c r="CQ1213" s="93"/>
      <c r="CR1213" s="93"/>
      <c r="CS1213" s="93"/>
      <c r="CT1213" s="93"/>
      <c r="CU1213" s="93"/>
      <c r="CV1213" s="93"/>
      <c r="CW1213" s="93"/>
      <c r="CX1213" s="93"/>
      <c r="CY1213" s="93"/>
      <c r="CZ1213" s="93"/>
      <c r="DA1213" s="93"/>
      <c r="DB1213" s="93"/>
      <c r="DC1213" s="93"/>
      <c r="DD1213" s="93"/>
      <c r="DE1213" s="93"/>
      <c r="DF1213" s="93"/>
      <c r="DG1213" s="93"/>
      <c r="DH1213" s="93"/>
      <c r="DI1213" s="93"/>
      <c r="DJ1213" s="93"/>
      <c r="DK1213" s="93"/>
      <c r="DL1213" s="93"/>
      <c r="DM1213" s="93"/>
      <c r="DN1213" s="93"/>
      <c r="DO1213" s="93"/>
      <c r="DP1213" s="93"/>
      <c r="DQ1213" s="93"/>
      <c r="DR1213" s="93"/>
      <c r="DS1213" s="93"/>
      <c r="DT1213" s="93"/>
      <c r="DU1213" s="1"/>
      <c r="DV1213" s="1"/>
    </row>
    <row r="1214" spans="1:126" s="22" customFormat="1">
      <c r="A1214" s="18"/>
      <c r="B1214" s="5"/>
      <c r="C1214" s="33" t="str">
        <f>$C$222</f>
        <v>месяц окончания расхода</v>
      </c>
      <c r="D1214" s="18"/>
      <c r="E1214" s="267"/>
      <c r="F1214" s="51"/>
      <c r="G1214" s="230"/>
      <c r="H1214" s="18"/>
      <c r="I1214" s="18"/>
      <c r="J1214" s="5" t="s">
        <v>6</v>
      </c>
      <c r="K1214" s="578"/>
      <c r="L1214" s="23" t="s">
        <v>7</v>
      </c>
      <c r="M1214" s="19"/>
      <c r="N1214" s="196" t="s">
        <v>142</v>
      </c>
      <c r="O1214" s="18"/>
      <c r="P1214" s="19"/>
      <c r="Q1214" s="18" t="str">
        <f>IF(T1212=справочники!$E$9,"a+qx",IF(T1212=справочники!$E$10,"aq^x",IF(T1212=справочники!$E$11,"a^(1+qx)","??")))</f>
        <v>??</v>
      </c>
      <c r="R1214" s="18"/>
      <c r="S1214" s="19" t="s">
        <v>6</v>
      </c>
      <c r="T1214" s="212"/>
      <c r="U1214" s="25"/>
      <c r="V1214" s="18"/>
      <c r="W1214" s="20"/>
      <c r="X1214" s="21"/>
      <c r="Y1214" s="46"/>
      <c r="Z1214" s="95"/>
      <c r="AA1214" s="582" t="str">
        <f>IF(AND(AA$8&gt;=$K1212,AA$8&lt;=IF(OR($K1214="",$K1214=0),1000000,$K1214)),AA$8,"")</f>
        <v/>
      </c>
      <c r="AB1214" s="582" t="str">
        <f t="shared" ref="AB1214:CM1214" si="2814">IF(AND(AB$8&gt;=$K1212,AB$8&lt;=IF(OR($K1214="",$K1214=0),1000000,$K1214)),AB$8,"")</f>
        <v/>
      </c>
      <c r="AC1214" s="582" t="str">
        <f t="shared" si="2814"/>
        <v/>
      </c>
      <c r="AD1214" s="582" t="str">
        <f t="shared" si="2814"/>
        <v/>
      </c>
      <c r="AE1214" s="582" t="str">
        <f t="shared" si="2814"/>
        <v/>
      </c>
      <c r="AF1214" s="582" t="str">
        <f t="shared" si="2814"/>
        <v/>
      </c>
      <c r="AG1214" s="582" t="str">
        <f t="shared" si="2814"/>
        <v/>
      </c>
      <c r="AH1214" s="582" t="str">
        <f t="shared" si="2814"/>
        <v/>
      </c>
      <c r="AI1214" s="582" t="str">
        <f t="shared" si="2814"/>
        <v/>
      </c>
      <c r="AJ1214" s="582" t="str">
        <f t="shared" si="2814"/>
        <v/>
      </c>
      <c r="AK1214" s="582" t="str">
        <f t="shared" si="2814"/>
        <v/>
      </c>
      <c r="AL1214" s="582" t="str">
        <f t="shared" si="2814"/>
        <v/>
      </c>
      <c r="AM1214" s="582" t="str">
        <f t="shared" si="2814"/>
        <v/>
      </c>
      <c r="AN1214" s="582" t="str">
        <f t="shared" si="2814"/>
        <v/>
      </c>
      <c r="AO1214" s="582" t="str">
        <f t="shared" si="2814"/>
        <v/>
      </c>
      <c r="AP1214" s="582" t="str">
        <f t="shared" si="2814"/>
        <v/>
      </c>
      <c r="AQ1214" s="582" t="str">
        <f t="shared" si="2814"/>
        <v/>
      </c>
      <c r="AR1214" s="582" t="str">
        <f t="shared" si="2814"/>
        <v/>
      </c>
      <c r="AS1214" s="582" t="str">
        <f t="shared" si="2814"/>
        <v/>
      </c>
      <c r="AT1214" s="582" t="str">
        <f t="shared" si="2814"/>
        <v/>
      </c>
      <c r="AU1214" s="582" t="str">
        <f t="shared" si="2814"/>
        <v/>
      </c>
      <c r="AV1214" s="582" t="str">
        <f t="shared" si="2814"/>
        <v/>
      </c>
      <c r="AW1214" s="582" t="str">
        <f t="shared" si="2814"/>
        <v/>
      </c>
      <c r="AX1214" s="582" t="str">
        <f t="shared" si="2814"/>
        <v/>
      </c>
      <c r="AY1214" s="582" t="str">
        <f t="shared" si="2814"/>
        <v/>
      </c>
      <c r="AZ1214" s="582" t="str">
        <f t="shared" si="2814"/>
        <v/>
      </c>
      <c r="BA1214" s="582" t="str">
        <f t="shared" si="2814"/>
        <v/>
      </c>
      <c r="BB1214" s="582" t="str">
        <f t="shared" si="2814"/>
        <v/>
      </c>
      <c r="BC1214" s="582" t="str">
        <f t="shared" si="2814"/>
        <v/>
      </c>
      <c r="BD1214" s="582" t="str">
        <f t="shared" si="2814"/>
        <v/>
      </c>
      <c r="BE1214" s="582" t="str">
        <f t="shared" si="2814"/>
        <v/>
      </c>
      <c r="BF1214" s="582" t="str">
        <f t="shared" si="2814"/>
        <v/>
      </c>
      <c r="BG1214" s="582" t="str">
        <f t="shared" si="2814"/>
        <v/>
      </c>
      <c r="BH1214" s="582" t="str">
        <f t="shared" si="2814"/>
        <v/>
      </c>
      <c r="BI1214" s="582" t="str">
        <f t="shared" si="2814"/>
        <v/>
      </c>
      <c r="BJ1214" s="582" t="str">
        <f t="shared" si="2814"/>
        <v/>
      </c>
      <c r="BK1214" s="582" t="str">
        <f t="shared" si="2814"/>
        <v/>
      </c>
      <c r="BL1214" s="582" t="str">
        <f t="shared" si="2814"/>
        <v/>
      </c>
      <c r="BM1214" s="582" t="str">
        <f t="shared" si="2814"/>
        <v/>
      </c>
      <c r="BN1214" s="582" t="str">
        <f t="shared" si="2814"/>
        <v/>
      </c>
      <c r="BO1214" s="582" t="str">
        <f t="shared" si="2814"/>
        <v/>
      </c>
      <c r="BP1214" s="582" t="str">
        <f t="shared" si="2814"/>
        <v/>
      </c>
      <c r="BQ1214" s="582" t="str">
        <f t="shared" si="2814"/>
        <v/>
      </c>
      <c r="BR1214" s="582" t="str">
        <f t="shared" si="2814"/>
        <v/>
      </c>
      <c r="BS1214" s="582" t="str">
        <f t="shared" si="2814"/>
        <v/>
      </c>
      <c r="BT1214" s="582" t="str">
        <f t="shared" si="2814"/>
        <v/>
      </c>
      <c r="BU1214" s="582" t="str">
        <f t="shared" si="2814"/>
        <v/>
      </c>
      <c r="BV1214" s="582" t="str">
        <f t="shared" si="2814"/>
        <v/>
      </c>
      <c r="BW1214" s="582" t="str">
        <f t="shared" si="2814"/>
        <v/>
      </c>
      <c r="BX1214" s="582" t="str">
        <f t="shared" si="2814"/>
        <v/>
      </c>
      <c r="BY1214" s="582" t="str">
        <f t="shared" si="2814"/>
        <v/>
      </c>
      <c r="BZ1214" s="582" t="str">
        <f t="shared" si="2814"/>
        <v/>
      </c>
      <c r="CA1214" s="582" t="str">
        <f t="shared" si="2814"/>
        <v/>
      </c>
      <c r="CB1214" s="582" t="str">
        <f t="shared" si="2814"/>
        <v/>
      </c>
      <c r="CC1214" s="582" t="str">
        <f t="shared" si="2814"/>
        <v/>
      </c>
      <c r="CD1214" s="582" t="str">
        <f t="shared" si="2814"/>
        <v/>
      </c>
      <c r="CE1214" s="582" t="str">
        <f t="shared" si="2814"/>
        <v/>
      </c>
      <c r="CF1214" s="582" t="str">
        <f t="shared" si="2814"/>
        <v/>
      </c>
      <c r="CG1214" s="582" t="str">
        <f t="shared" si="2814"/>
        <v/>
      </c>
      <c r="CH1214" s="582" t="str">
        <f t="shared" si="2814"/>
        <v/>
      </c>
      <c r="CI1214" s="582" t="str">
        <f t="shared" si="2814"/>
        <v/>
      </c>
      <c r="CJ1214" s="582" t="str">
        <f t="shared" si="2814"/>
        <v/>
      </c>
      <c r="CK1214" s="582" t="str">
        <f t="shared" si="2814"/>
        <v/>
      </c>
      <c r="CL1214" s="582" t="str">
        <f t="shared" si="2814"/>
        <v/>
      </c>
      <c r="CM1214" s="582" t="str">
        <f t="shared" si="2814"/>
        <v/>
      </c>
      <c r="CN1214" s="582" t="str">
        <f t="shared" ref="CN1214:DT1214" si="2815">IF(AND(CN$8&gt;=$K1212,CN$8&lt;=IF(OR($K1214="",$K1214=0),1000000,$K1214)),CN$8,"")</f>
        <v/>
      </c>
      <c r="CO1214" s="582" t="str">
        <f t="shared" si="2815"/>
        <v/>
      </c>
      <c r="CP1214" s="582" t="str">
        <f t="shared" si="2815"/>
        <v/>
      </c>
      <c r="CQ1214" s="582" t="str">
        <f t="shared" si="2815"/>
        <v/>
      </c>
      <c r="CR1214" s="582" t="str">
        <f t="shared" si="2815"/>
        <v/>
      </c>
      <c r="CS1214" s="582" t="str">
        <f t="shared" si="2815"/>
        <v/>
      </c>
      <c r="CT1214" s="582" t="str">
        <f t="shared" si="2815"/>
        <v/>
      </c>
      <c r="CU1214" s="582" t="str">
        <f t="shared" si="2815"/>
        <v/>
      </c>
      <c r="CV1214" s="582" t="str">
        <f t="shared" si="2815"/>
        <v/>
      </c>
      <c r="CW1214" s="582" t="str">
        <f t="shared" si="2815"/>
        <v/>
      </c>
      <c r="CX1214" s="582" t="str">
        <f t="shared" si="2815"/>
        <v/>
      </c>
      <c r="CY1214" s="582" t="str">
        <f t="shared" si="2815"/>
        <v/>
      </c>
      <c r="CZ1214" s="582" t="str">
        <f t="shared" si="2815"/>
        <v/>
      </c>
      <c r="DA1214" s="582" t="str">
        <f t="shared" si="2815"/>
        <v/>
      </c>
      <c r="DB1214" s="582" t="str">
        <f t="shared" si="2815"/>
        <v/>
      </c>
      <c r="DC1214" s="582" t="str">
        <f t="shared" si="2815"/>
        <v/>
      </c>
      <c r="DD1214" s="582" t="str">
        <f t="shared" si="2815"/>
        <v/>
      </c>
      <c r="DE1214" s="582" t="str">
        <f t="shared" si="2815"/>
        <v/>
      </c>
      <c r="DF1214" s="582" t="str">
        <f t="shared" si="2815"/>
        <v/>
      </c>
      <c r="DG1214" s="582" t="str">
        <f t="shared" si="2815"/>
        <v/>
      </c>
      <c r="DH1214" s="582" t="str">
        <f t="shared" si="2815"/>
        <v/>
      </c>
      <c r="DI1214" s="582" t="str">
        <f t="shared" si="2815"/>
        <v/>
      </c>
      <c r="DJ1214" s="582" t="str">
        <f t="shared" si="2815"/>
        <v/>
      </c>
      <c r="DK1214" s="582" t="str">
        <f t="shared" si="2815"/>
        <v/>
      </c>
      <c r="DL1214" s="582" t="str">
        <f t="shared" si="2815"/>
        <v/>
      </c>
      <c r="DM1214" s="582" t="str">
        <f t="shared" si="2815"/>
        <v/>
      </c>
      <c r="DN1214" s="582" t="str">
        <f t="shared" si="2815"/>
        <v/>
      </c>
      <c r="DO1214" s="582" t="str">
        <f t="shared" si="2815"/>
        <v/>
      </c>
      <c r="DP1214" s="582" t="str">
        <f t="shared" si="2815"/>
        <v/>
      </c>
      <c r="DQ1214" s="582" t="str">
        <f t="shared" si="2815"/>
        <v/>
      </c>
      <c r="DR1214" s="582" t="str">
        <f t="shared" si="2815"/>
        <v/>
      </c>
      <c r="DS1214" s="582" t="str">
        <f t="shared" si="2815"/>
        <v/>
      </c>
      <c r="DT1214" s="582" t="str">
        <f t="shared" si="2815"/>
        <v/>
      </c>
      <c r="DU1214" s="18"/>
      <c r="DV1214" s="18"/>
    </row>
    <row r="1215" spans="1:126" ht="4.2" customHeight="1">
      <c r="A1215" s="1"/>
      <c r="B1215" s="1"/>
      <c r="C1215" s="1"/>
      <c r="D1215" s="1"/>
      <c r="E1215" s="261"/>
      <c r="F1215" s="47"/>
      <c r="G1215" s="229"/>
      <c r="H1215" s="1"/>
      <c r="I1215" s="1"/>
      <c r="J1215" s="1"/>
      <c r="K1215" s="1"/>
      <c r="L1215" s="1"/>
      <c r="M1215" s="5"/>
      <c r="N1215" s="1"/>
      <c r="O1215" s="1"/>
      <c r="P1215" s="5"/>
      <c r="Q1215" s="1"/>
      <c r="R1215" s="1"/>
      <c r="S1215" s="5"/>
      <c r="T1215" s="7"/>
      <c r="U1215" s="23"/>
      <c r="V1215" s="1"/>
      <c r="W1215" s="11"/>
      <c r="X1215" s="10"/>
      <c r="Y1215" s="45"/>
      <c r="Z1215" s="92"/>
      <c r="AA1215" s="93"/>
      <c r="AB1215" s="93"/>
      <c r="AC1215" s="93"/>
      <c r="AD1215" s="93"/>
      <c r="AE1215" s="93"/>
      <c r="AF1215" s="93"/>
      <c r="AG1215" s="93"/>
      <c r="AH1215" s="93"/>
      <c r="AI1215" s="93"/>
      <c r="AJ1215" s="93"/>
      <c r="AK1215" s="93"/>
      <c r="AL1215" s="93"/>
      <c r="AM1215" s="93"/>
      <c r="AN1215" s="93"/>
      <c r="AO1215" s="93"/>
      <c r="AP1215" s="93"/>
      <c r="AQ1215" s="93"/>
      <c r="AR1215" s="93"/>
      <c r="AS1215" s="93"/>
      <c r="AT1215" s="93"/>
      <c r="AU1215" s="93"/>
      <c r="AV1215" s="93"/>
      <c r="AW1215" s="93"/>
      <c r="AX1215" s="93"/>
      <c r="AY1215" s="93"/>
      <c r="AZ1215" s="93"/>
      <c r="BA1215" s="93"/>
      <c r="BB1215" s="93"/>
      <c r="BC1215" s="93"/>
      <c r="BD1215" s="93"/>
      <c r="BE1215" s="93"/>
      <c r="BF1215" s="93"/>
      <c r="BG1215" s="93"/>
      <c r="BH1215" s="93"/>
      <c r="BI1215" s="93"/>
      <c r="BJ1215" s="93"/>
      <c r="BK1215" s="93"/>
      <c r="BL1215" s="93"/>
      <c r="BM1215" s="93"/>
      <c r="BN1215" s="93"/>
      <c r="BO1215" s="93"/>
      <c r="BP1215" s="93"/>
      <c r="BQ1215" s="93"/>
      <c r="BR1215" s="93"/>
      <c r="BS1215" s="93"/>
      <c r="BT1215" s="93"/>
      <c r="BU1215" s="93"/>
      <c r="BV1215" s="93"/>
      <c r="BW1215" s="93"/>
      <c r="BX1215" s="93"/>
      <c r="BY1215" s="93"/>
      <c r="BZ1215" s="93"/>
      <c r="CA1215" s="93"/>
      <c r="CB1215" s="93"/>
      <c r="CC1215" s="93"/>
      <c r="CD1215" s="93"/>
      <c r="CE1215" s="93"/>
      <c r="CF1215" s="93"/>
      <c r="CG1215" s="93"/>
      <c r="CH1215" s="93"/>
      <c r="CI1215" s="93"/>
      <c r="CJ1215" s="93"/>
      <c r="CK1215" s="93"/>
      <c r="CL1215" s="93"/>
      <c r="CM1215" s="93"/>
      <c r="CN1215" s="93"/>
      <c r="CO1215" s="93"/>
      <c r="CP1215" s="93"/>
      <c r="CQ1215" s="93"/>
      <c r="CR1215" s="93"/>
      <c r="CS1215" s="93"/>
      <c r="CT1215" s="93"/>
      <c r="CU1215" s="93"/>
      <c r="CV1215" s="93"/>
      <c r="CW1215" s="93"/>
      <c r="CX1215" s="93"/>
      <c r="CY1215" s="93"/>
      <c r="CZ1215" s="93"/>
      <c r="DA1215" s="93"/>
      <c r="DB1215" s="93"/>
      <c r="DC1215" s="93"/>
      <c r="DD1215" s="93"/>
      <c r="DE1215" s="93"/>
      <c r="DF1215" s="93"/>
      <c r="DG1215" s="93"/>
      <c r="DH1215" s="93"/>
      <c r="DI1215" s="93"/>
      <c r="DJ1215" s="93"/>
      <c r="DK1215" s="93"/>
      <c r="DL1215" s="93"/>
      <c r="DM1215" s="93"/>
      <c r="DN1215" s="93"/>
      <c r="DO1215" s="93"/>
      <c r="DP1215" s="93"/>
      <c r="DQ1215" s="93"/>
      <c r="DR1215" s="93"/>
      <c r="DS1215" s="93"/>
      <c r="DT1215" s="93"/>
      <c r="DU1215" s="1"/>
      <c r="DV1215" s="1"/>
    </row>
    <row r="1216" spans="1:126" s="22" customFormat="1">
      <c r="A1216" s="18"/>
      <c r="B1216" s="242" t="s">
        <v>135</v>
      </c>
      <c r="C1216" s="18"/>
      <c r="D1216" s="18"/>
      <c r="E1216" s="267"/>
      <c r="F1216" s="51"/>
      <c r="G1216" s="230"/>
      <c r="H1216" s="18"/>
      <c r="I1216" s="243" t="s">
        <v>132</v>
      </c>
      <c r="J1216" s="18"/>
      <c r="K1216" s="18"/>
      <c r="L1216" s="18"/>
      <c r="M1216" s="19"/>
      <c r="N1216" s="196" t="s">
        <v>141</v>
      </c>
      <c r="O1216" s="18"/>
      <c r="P1216" s="19"/>
      <c r="Q1216" s="18" t="s">
        <v>69</v>
      </c>
      <c r="R1216" s="18"/>
      <c r="S1216" s="19" t="s">
        <v>6</v>
      </c>
      <c r="T1216" s="205"/>
      <c r="U1216" s="25" t="s">
        <v>7</v>
      </c>
      <c r="V1216" s="18"/>
      <c r="W1216" s="20"/>
      <c r="X1216" s="21"/>
      <c r="Y1216" s="46"/>
      <c r="Z1216" s="95"/>
      <c r="AA1216" s="96"/>
      <c r="AB1216" s="96"/>
      <c r="AC1216" s="96"/>
      <c r="AD1216" s="96"/>
      <c r="AE1216" s="96"/>
      <c r="AF1216" s="96"/>
      <c r="AG1216" s="96"/>
      <c r="AH1216" s="96"/>
      <c r="AI1216" s="96"/>
      <c r="AJ1216" s="96"/>
      <c r="AK1216" s="96"/>
      <c r="AL1216" s="96"/>
      <c r="AM1216" s="96"/>
      <c r="AN1216" s="96"/>
      <c r="AO1216" s="96"/>
      <c r="AP1216" s="96"/>
      <c r="AQ1216" s="96"/>
      <c r="AR1216" s="96"/>
      <c r="AS1216" s="96"/>
      <c r="AT1216" s="96"/>
      <c r="AU1216" s="96"/>
      <c r="AV1216" s="96"/>
      <c r="AW1216" s="96"/>
      <c r="AX1216" s="96"/>
      <c r="AY1216" s="96"/>
      <c r="AZ1216" s="96"/>
      <c r="BA1216" s="96"/>
      <c r="BB1216" s="96"/>
      <c r="BC1216" s="96"/>
      <c r="BD1216" s="96"/>
      <c r="BE1216" s="96"/>
      <c r="BF1216" s="96"/>
      <c r="BG1216" s="96"/>
      <c r="BH1216" s="96"/>
      <c r="BI1216" s="96"/>
      <c r="BJ1216" s="96"/>
      <c r="BK1216" s="96"/>
      <c r="BL1216" s="96"/>
      <c r="BM1216" s="96"/>
      <c r="BN1216" s="96"/>
      <c r="BO1216" s="96"/>
      <c r="BP1216" s="96"/>
      <c r="BQ1216" s="96"/>
      <c r="BR1216" s="96"/>
      <c r="BS1216" s="96"/>
      <c r="BT1216" s="96"/>
      <c r="BU1216" s="96"/>
      <c r="BV1216" s="96"/>
      <c r="BW1216" s="96"/>
      <c r="BX1216" s="96"/>
      <c r="BY1216" s="96"/>
      <c r="BZ1216" s="96"/>
      <c r="CA1216" s="96"/>
      <c r="CB1216" s="96"/>
      <c r="CC1216" s="96"/>
      <c r="CD1216" s="96"/>
      <c r="CE1216" s="96"/>
      <c r="CF1216" s="96"/>
      <c r="CG1216" s="96"/>
      <c r="CH1216" s="96"/>
      <c r="CI1216" s="96"/>
      <c r="CJ1216" s="96"/>
      <c r="CK1216" s="96"/>
      <c r="CL1216" s="96"/>
      <c r="CM1216" s="96"/>
      <c r="CN1216" s="96"/>
      <c r="CO1216" s="96"/>
      <c r="CP1216" s="96"/>
      <c r="CQ1216" s="96"/>
      <c r="CR1216" s="96"/>
      <c r="CS1216" s="96"/>
      <c r="CT1216" s="96"/>
      <c r="CU1216" s="96"/>
      <c r="CV1216" s="96"/>
      <c r="CW1216" s="96"/>
      <c r="CX1216" s="96"/>
      <c r="CY1216" s="96"/>
      <c r="CZ1216" s="96"/>
      <c r="DA1216" s="96"/>
      <c r="DB1216" s="96"/>
      <c r="DC1216" s="96"/>
      <c r="DD1216" s="96"/>
      <c r="DE1216" s="96"/>
      <c r="DF1216" s="96"/>
      <c r="DG1216" s="96"/>
      <c r="DH1216" s="96"/>
      <c r="DI1216" s="96"/>
      <c r="DJ1216" s="96"/>
      <c r="DK1216" s="96"/>
      <c r="DL1216" s="96"/>
      <c r="DM1216" s="96"/>
      <c r="DN1216" s="96"/>
      <c r="DO1216" s="96"/>
      <c r="DP1216" s="96"/>
      <c r="DQ1216" s="96"/>
      <c r="DR1216" s="96"/>
      <c r="DS1216" s="96"/>
      <c r="DT1216" s="96"/>
      <c r="DU1216" s="18"/>
      <c r="DV1216" s="18"/>
    </row>
    <row r="1217" spans="1:126" ht="4.2" customHeight="1">
      <c r="A1217" s="1"/>
      <c r="B1217" s="1"/>
      <c r="C1217" s="1"/>
      <c r="D1217" s="1"/>
      <c r="E1217" s="261"/>
      <c r="F1217" s="47"/>
      <c r="G1217" s="229"/>
      <c r="H1217" s="1"/>
      <c r="I1217" s="1"/>
      <c r="J1217" s="1"/>
      <c r="K1217" s="1"/>
      <c r="L1217" s="1"/>
      <c r="M1217" s="5"/>
      <c r="N1217" s="1"/>
      <c r="O1217" s="1"/>
      <c r="P1217" s="5"/>
      <c r="Q1217" s="1"/>
      <c r="R1217" s="1"/>
      <c r="S1217" s="5"/>
      <c r="T1217" s="7"/>
      <c r="U1217" s="23"/>
      <c r="V1217" s="1"/>
      <c r="W1217" s="11"/>
      <c r="X1217" s="10"/>
      <c r="Y1217" s="45"/>
      <c r="Z1217" s="92"/>
      <c r="AA1217" s="93"/>
      <c r="AB1217" s="93"/>
      <c r="AC1217" s="93"/>
      <c r="AD1217" s="93"/>
      <c r="AE1217" s="93"/>
      <c r="AF1217" s="93"/>
      <c r="AG1217" s="93"/>
      <c r="AH1217" s="93"/>
      <c r="AI1217" s="93"/>
      <c r="AJ1217" s="93"/>
      <c r="AK1217" s="93"/>
      <c r="AL1217" s="93"/>
      <c r="AM1217" s="93"/>
      <c r="AN1217" s="93"/>
      <c r="AO1217" s="93"/>
      <c r="AP1217" s="93"/>
      <c r="AQ1217" s="93"/>
      <c r="AR1217" s="93"/>
      <c r="AS1217" s="93"/>
      <c r="AT1217" s="93"/>
      <c r="AU1217" s="93"/>
      <c r="AV1217" s="93"/>
      <c r="AW1217" s="93"/>
      <c r="AX1217" s="93"/>
      <c r="AY1217" s="93"/>
      <c r="AZ1217" s="93"/>
      <c r="BA1217" s="93"/>
      <c r="BB1217" s="93"/>
      <c r="BC1217" s="93"/>
      <c r="BD1217" s="93"/>
      <c r="BE1217" s="93"/>
      <c r="BF1217" s="93"/>
      <c r="BG1217" s="93"/>
      <c r="BH1217" s="93"/>
      <c r="BI1217" s="93"/>
      <c r="BJ1217" s="93"/>
      <c r="BK1217" s="93"/>
      <c r="BL1217" s="93"/>
      <c r="BM1217" s="93"/>
      <c r="BN1217" s="93"/>
      <c r="BO1217" s="93"/>
      <c r="BP1217" s="93"/>
      <c r="BQ1217" s="93"/>
      <c r="BR1217" s="93"/>
      <c r="BS1217" s="93"/>
      <c r="BT1217" s="93"/>
      <c r="BU1217" s="93"/>
      <c r="BV1217" s="93"/>
      <c r="BW1217" s="93"/>
      <c r="BX1217" s="93"/>
      <c r="BY1217" s="93"/>
      <c r="BZ1217" s="93"/>
      <c r="CA1217" s="93"/>
      <c r="CB1217" s="93"/>
      <c r="CC1217" s="93"/>
      <c r="CD1217" s="93"/>
      <c r="CE1217" s="93"/>
      <c r="CF1217" s="93"/>
      <c r="CG1217" s="93"/>
      <c r="CH1217" s="93"/>
      <c r="CI1217" s="93"/>
      <c r="CJ1217" s="93"/>
      <c r="CK1217" s="93"/>
      <c r="CL1217" s="93"/>
      <c r="CM1217" s="93"/>
      <c r="CN1217" s="93"/>
      <c r="CO1217" s="93"/>
      <c r="CP1217" s="93"/>
      <c r="CQ1217" s="93"/>
      <c r="CR1217" s="93"/>
      <c r="CS1217" s="93"/>
      <c r="CT1217" s="93"/>
      <c r="CU1217" s="93"/>
      <c r="CV1217" s="93"/>
      <c r="CW1217" s="93"/>
      <c r="CX1217" s="93"/>
      <c r="CY1217" s="93"/>
      <c r="CZ1217" s="93"/>
      <c r="DA1217" s="93"/>
      <c r="DB1217" s="93"/>
      <c r="DC1217" s="93"/>
      <c r="DD1217" s="93"/>
      <c r="DE1217" s="93"/>
      <c r="DF1217" s="93"/>
      <c r="DG1217" s="93"/>
      <c r="DH1217" s="93"/>
      <c r="DI1217" s="93"/>
      <c r="DJ1217" s="93"/>
      <c r="DK1217" s="93"/>
      <c r="DL1217" s="93"/>
      <c r="DM1217" s="93"/>
      <c r="DN1217" s="93"/>
      <c r="DO1217" s="93"/>
      <c r="DP1217" s="93"/>
      <c r="DQ1217" s="93"/>
      <c r="DR1217" s="93"/>
      <c r="DS1217" s="93"/>
      <c r="DT1217" s="93"/>
      <c r="DU1217" s="1"/>
      <c r="DV1217" s="1"/>
    </row>
    <row r="1218" spans="1:126" s="4" customFormat="1">
      <c r="A1218" s="3"/>
      <c r="B1218" s="257" t="s">
        <v>129</v>
      </c>
      <c r="C1218" s="3"/>
      <c r="D1218" s="3"/>
      <c r="E1218" s="9"/>
      <c r="F1218" s="50"/>
      <c r="G1218" s="230"/>
      <c r="H1218" s="12" t="str">
        <f>B1218&amp;N1210</f>
        <v>Учет - Статья общего постоянного расхода</v>
      </c>
      <c r="I1218" s="12"/>
      <c r="J1218" s="3"/>
      <c r="K1218" s="3"/>
      <c r="L1218" s="3"/>
      <c r="M1218" s="5"/>
      <c r="N1218" s="35" t="str">
        <f>Главная!$Y$8</f>
        <v>итого</v>
      </c>
      <c r="O1218" s="35"/>
      <c r="P1218" s="5"/>
      <c r="Q1218" s="35" t="s">
        <v>25</v>
      </c>
      <c r="R1218" s="35"/>
      <c r="S1218" s="19" t="s">
        <v>6</v>
      </c>
      <c r="T1218" s="306"/>
      <c r="U1218" s="23" t="s">
        <v>7</v>
      </c>
      <c r="V1218" s="35"/>
      <c r="W1218" s="37">
        <f>SUM($Y1218:$DU1218)</f>
        <v>0</v>
      </c>
      <c r="X1218" s="37"/>
      <c r="Y1218" s="45"/>
      <c r="Z1218" s="98"/>
      <c r="AA1218" s="99">
        <f>IF(AA1214="",0,IF(AA1212=1,$T1210,IF($T1212=справочники!$E$9,$T1210+$T1214*INT((AA1212-1)/IF(OR($T1216=0,$T1216=""),1,$T1216)),IF($T1212=справочники!$E$10,$T1210*POWER($T1214,INT((AA1212-1)/IF(OR($T1216=0,$T1216=""),1,$T1216))),IF($T1212=справочники!$E$11,POWER($T1210,1+$T1214*INT((AA1212-1)/IF(OR($T1216=0,$T1216=""),1,$T1216))),0)))))</f>
        <v>0</v>
      </c>
      <c r="AB1218" s="99">
        <f>IF(AB1214="",0,IF(AB1212=1,$T1210,IF($T1212=справочники!$E$9,$T1210+$T1214*INT((AB1212-1)/IF(OR($T1216=0,$T1216=""),1,$T1216)),IF($T1212=справочники!$E$10,$T1210*POWER($T1214,INT((AB1212-1)/IF(OR($T1216=0,$T1216=""),1,$T1216))),IF($T1212=справочники!$E$11,POWER($T1210,1+$T1214*INT((AB1212-1)/IF(OR($T1216=0,$T1216=""),1,$T1216))),0)))))</f>
        <v>0</v>
      </c>
      <c r="AC1218" s="99">
        <f>IF(AC1214="",0,IF(AC1212=1,$T1210,IF($T1212=справочники!$E$9,$T1210+$T1214*INT((AC1212-1)/IF(OR($T1216=0,$T1216=""),1,$T1216)),IF($T1212=справочники!$E$10,$T1210*POWER($T1214,INT((AC1212-1)/IF(OR($T1216=0,$T1216=""),1,$T1216))),IF($T1212=справочники!$E$11,POWER($T1210,1+$T1214*INT((AC1212-1)/IF(OR($T1216=0,$T1216=""),1,$T1216))),0)))))</f>
        <v>0</v>
      </c>
      <c r="AD1218" s="99">
        <f>IF(AD1214="",0,IF(AD1212=1,$T1210,IF($T1212=справочники!$E$9,$T1210+$T1214*INT((AD1212-1)/IF(OR($T1216=0,$T1216=""),1,$T1216)),IF($T1212=справочники!$E$10,$T1210*POWER($T1214,INT((AD1212-1)/IF(OR($T1216=0,$T1216=""),1,$T1216))),IF($T1212=справочники!$E$11,POWER($T1210,1+$T1214*INT((AD1212-1)/IF(OR($T1216=0,$T1216=""),1,$T1216))),0)))))</f>
        <v>0</v>
      </c>
      <c r="AE1218" s="99">
        <f>IF(AE1214="",0,IF(AE1212=1,$T1210,IF($T1212=справочники!$E$9,$T1210+$T1214*INT((AE1212-1)/IF(OR($T1216=0,$T1216=""),1,$T1216)),IF($T1212=справочники!$E$10,$T1210*POWER($T1214,INT((AE1212-1)/IF(OR($T1216=0,$T1216=""),1,$T1216))),IF($T1212=справочники!$E$11,POWER($T1210,1+$T1214*INT((AE1212-1)/IF(OR($T1216=0,$T1216=""),1,$T1216))),0)))))</f>
        <v>0</v>
      </c>
      <c r="AF1218" s="99">
        <f>IF(AF1214="",0,IF(AF1212=1,$T1210,IF($T1212=справочники!$E$9,$T1210+$T1214*INT((AF1212-1)/IF(OR($T1216=0,$T1216=""),1,$T1216)),IF($T1212=справочники!$E$10,$T1210*POWER($T1214,INT((AF1212-1)/IF(OR($T1216=0,$T1216=""),1,$T1216))),IF($T1212=справочники!$E$11,POWER($T1210,1+$T1214*INT((AF1212-1)/IF(OR($T1216=0,$T1216=""),1,$T1216))),0)))))</f>
        <v>0</v>
      </c>
      <c r="AG1218" s="99">
        <f>IF(AG1214="",0,IF(AG1212=1,$T1210,IF($T1212=справочники!$E$9,$T1210+$T1214*INT((AG1212-1)/IF(OR($T1216=0,$T1216=""),1,$T1216)),IF($T1212=справочники!$E$10,$T1210*POWER($T1214,INT((AG1212-1)/IF(OR($T1216=0,$T1216=""),1,$T1216))),IF($T1212=справочники!$E$11,POWER($T1210,1+$T1214*INT((AG1212-1)/IF(OR($T1216=0,$T1216=""),1,$T1216))),0)))))</f>
        <v>0</v>
      </c>
      <c r="AH1218" s="99">
        <f>IF(AH1214="",0,IF(AH1212=1,$T1210,IF($T1212=справочники!$E$9,$T1210+$T1214*INT((AH1212-1)/IF(OR($T1216=0,$T1216=""),1,$T1216)),IF($T1212=справочники!$E$10,$T1210*POWER($T1214,INT((AH1212-1)/IF(OR($T1216=0,$T1216=""),1,$T1216))),IF($T1212=справочники!$E$11,POWER($T1210,1+$T1214*INT((AH1212-1)/IF(OR($T1216=0,$T1216=""),1,$T1216))),0)))))</f>
        <v>0</v>
      </c>
      <c r="AI1218" s="99">
        <f>IF(AI1214="",0,IF(AI1212=1,$T1210,IF($T1212=справочники!$E$9,$T1210+$T1214*INT((AI1212-1)/IF(OR($T1216=0,$T1216=""),1,$T1216)),IF($T1212=справочники!$E$10,$T1210*POWER($T1214,INT((AI1212-1)/IF(OR($T1216=0,$T1216=""),1,$T1216))),IF($T1212=справочники!$E$11,POWER($T1210,1+$T1214*INT((AI1212-1)/IF(OR($T1216=0,$T1216=""),1,$T1216))),0)))))</f>
        <v>0</v>
      </c>
      <c r="AJ1218" s="99">
        <f>IF(AJ1214="",0,IF(AJ1212=1,$T1210,IF($T1212=справочники!$E$9,$T1210+$T1214*INT((AJ1212-1)/IF(OR($T1216=0,$T1216=""),1,$T1216)),IF($T1212=справочники!$E$10,$T1210*POWER($T1214,INT((AJ1212-1)/IF(OR($T1216=0,$T1216=""),1,$T1216))),IF($T1212=справочники!$E$11,POWER($T1210,1+$T1214*INT((AJ1212-1)/IF(OR($T1216=0,$T1216=""),1,$T1216))),0)))))</f>
        <v>0</v>
      </c>
      <c r="AK1218" s="99">
        <f>IF(AK1214="",0,IF(AK1212=1,$T1210,IF($T1212=справочники!$E$9,$T1210+$T1214*INT((AK1212-1)/IF(OR($T1216=0,$T1216=""),1,$T1216)),IF($T1212=справочники!$E$10,$T1210*POWER($T1214,INT((AK1212-1)/IF(OR($T1216=0,$T1216=""),1,$T1216))),IF($T1212=справочники!$E$11,POWER($T1210,1+$T1214*INT((AK1212-1)/IF(OR($T1216=0,$T1216=""),1,$T1216))),0)))))</f>
        <v>0</v>
      </c>
      <c r="AL1218" s="99">
        <f>IF(AL1214="",0,IF(AL1212=1,$T1210,IF($T1212=справочники!$E$9,$T1210+$T1214*INT((AL1212-1)/IF(OR($T1216=0,$T1216=""),1,$T1216)),IF($T1212=справочники!$E$10,$T1210*POWER($T1214,INT((AL1212-1)/IF(OR($T1216=0,$T1216=""),1,$T1216))),IF($T1212=справочники!$E$11,POWER($T1210,1+$T1214*INT((AL1212-1)/IF(OR($T1216=0,$T1216=""),1,$T1216))),0)))))</f>
        <v>0</v>
      </c>
      <c r="AM1218" s="99">
        <f>IF(AM1214="",0,IF(AM1212=1,$T1210,IF($T1212=справочники!$E$9,$T1210+$T1214*INT((AM1212-1)/IF(OR($T1216=0,$T1216=""),1,$T1216)),IF($T1212=справочники!$E$10,$T1210*POWER($T1214,INT((AM1212-1)/IF(OR($T1216=0,$T1216=""),1,$T1216))),IF($T1212=справочники!$E$11,POWER($T1210,1+$T1214*INT((AM1212-1)/IF(OR($T1216=0,$T1216=""),1,$T1216))),0)))))</f>
        <v>0</v>
      </c>
      <c r="AN1218" s="99">
        <f>IF(AN1214="",0,IF(AN1212=1,$T1210,IF($T1212=справочники!$E$9,$T1210+$T1214*INT((AN1212-1)/IF(OR($T1216=0,$T1216=""),1,$T1216)),IF($T1212=справочники!$E$10,$T1210*POWER($T1214,INT((AN1212-1)/IF(OR($T1216=0,$T1216=""),1,$T1216))),IF($T1212=справочники!$E$11,POWER($T1210,1+$T1214*INT((AN1212-1)/IF(OR($T1216=0,$T1216=""),1,$T1216))),0)))))</f>
        <v>0</v>
      </c>
      <c r="AO1218" s="99">
        <f>IF(AO1214="",0,IF(AO1212=1,$T1210,IF($T1212=справочники!$E$9,$T1210+$T1214*INT((AO1212-1)/IF(OR($T1216=0,$T1216=""),1,$T1216)),IF($T1212=справочники!$E$10,$T1210*POWER($T1214,INT((AO1212-1)/IF(OR($T1216=0,$T1216=""),1,$T1216))),IF($T1212=справочники!$E$11,POWER($T1210,1+$T1214*INT((AO1212-1)/IF(OR($T1216=0,$T1216=""),1,$T1216))),0)))))</f>
        <v>0</v>
      </c>
      <c r="AP1218" s="99">
        <f>IF(AP1214="",0,IF(AP1212=1,$T1210,IF($T1212=справочники!$E$9,$T1210+$T1214*INT((AP1212-1)/IF(OR($T1216=0,$T1216=""),1,$T1216)),IF($T1212=справочники!$E$10,$T1210*POWER($T1214,INT((AP1212-1)/IF(OR($T1216=0,$T1216=""),1,$T1216))),IF($T1212=справочники!$E$11,POWER($T1210,1+$T1214*INT((AP1212-1)/IF(OR($T1216=0,$T1216=""),1,$T1216))),0)))))</f>
        <v>0</v>
      </c>
      <c r="AQ1218" s="99">
        <f>IF(AQ1214="",0,IF(AQ1212=1,$T1210,IF($T1212=справочники!$E$9,$T1210+$T1214*INT((AQ1212-1)/IF(OR($T1216=0,$T1216=""),1,$T1216)),IF($T1212=справочники!$E$10,$T1210*POWER($T1214,INT((AQ1212-1)/IF(OR($T1216=0,$T1216=""),1,$T1216))),IF($T1212=справочники!$E$11,POWER($T1210,1+$T1214*INT((AQ1212-1)/IF(OR($T1216=0,$T1216=""),1,$T1216))),0)))))</f>
        <v>0</v>
      </c>
      <c r="AR1218" s="99">
        <f>IF(AR1214="",0,IF(AR1212=1,$T1210,IF($T1212=справочники!$E$9,$T1210+$T1214*INT((AR1212-1)/IF(OR($T1216=0,$T1216=""),1,$T1216)),IF($T1212=справочники!$E$10,$T1210*POWER($T1214,INT((AR1212-1)/IF(OR($T1216=0,$T1216=""),1,$T1216))),IF($T1212=справочники!$E$11,POWER($T1210,1+$T1214*INT((AR1212-1)/IF(OR($T1216=0,$T1216=""),1,$T1216))),0)))))</f>
        <v>0</v>
      </c>
      <c r="AS1218" s="99">
        <f>IF(AS1214="",0,IF(AS1212=1,$T1210,IF($T1212=справочники!$E$9,$T1210+$T1214*INT((AS1212-1)/IF(OR($T1216=0,$T1216=""),1,$T1216)),IF($T1212=справочники!$E$10,$T1210*POWER($T1214,INT((AS1212-1)/IF(OR($T1216=0,$T1216=""),1,$T1216))),IF($T1212=справочники!$E$11,POWER($T1210,1+$T1214*INT((AS1212-1)/IF(OR($T1216=0,$T1216=""),1,$T1216))),0)))))</f>
        <v>0</v>
      </c>
      <c r="AT1218" s="99">
        <f>IF(AT1214="",0,IF(AT1212=1,$T1210,IF($T1212=справочники!$E$9,$T1210+$T1214*INT((AT1212-1)/IF(OR($T1216=0,$T1216=""),1,$T1216)),IF($T1212=справочники!$E$10,$T1210*POWER($T1214,INT((AT1212-1)/IF(OR($T1216=0,$T1216=""),1,$T1216))),IF($T1212=справочники!$E$11,POWER($T1210,1+$T1214*INT((AT1212-1)/IF(OR($T1216=0,$T1216=""),1,$T1216))),0)))))</f>
        <v>0</v>
      </c>
      <c r="AU1218" s="99">
        <f>IF(AU1214="",0,IF(AU1212=1,$T1210,IF($T1212=справочники!$E$9,$T1210+$T1214*INT((AU1212-1)/IF(OR($T1216=0,$T1216=""),1,$T1216)),IF($T1212=справочники!$E$10,$T1210*POWER($T1214,INT((AU1212-1)/IF(OR($T1216=0,$T1216=""),1,$T1216))),IF($T1212=справочники!$E$11,POWER($T1210,1+$T1214*INT((AU1212-1)/IF(OR($T1216=0,$T1216=""),1,$T1216))),0)))))</f>
        <v>0</v>
      </c>
      <c r="AV1218" s="99">
        <f>IF(AV1214="",0,IF(AV1212=1,$T1210,IF($T1212=справочники!$E$9,$T1210+$T1214*INT((AV1212-1)/IF(OR($T1216=0,$T1216=""),1,$T1216)),IF($T1212=справочники!$E$10,$T1210*POWER($T1214,INT((AV1212-1)/IF(OR($T1216=0,$T1216=""),1,$T1216))),IF($T1212=справочники!$E$11,POWER($T1210,1+$T1214*INT((AV1212-1)/IF(OR($T1216=0,$T1216=""),1,$T1216))),0)))))</f>
        <v>0</v>
      </c>
      <c r="AW1218" s="99">
        <f>IF(AW1214="",0,IF(AW1212=1,$T1210,IF($T1212=справочники!$E$9,$T1210+$T1214*INT((AW1212-1)/IF(OR($T1216=0,$T1216=""),1,$T1216)),IF($T1212=справочники!$E$10,$T1210*POWER($T1214,INT((AW1212-1)/IF(OR($T1216=0,$T1216=""),1,$T1216))),IF($T1212=справочники!$E$11,POWER($T1210,1+$T1214*INT((AW1212-1)/IF(OR($T1216=0,$T1216=""),1,$T1216))),0)))))</f>
        <v>0</v>
      </c>
      <c r="AX1218" s="99">
        <f>IF(AX1214="",0,IF(AX1212=1,$T1210,IF($T1212=справочники!$E$9,$T1210+$T1214*INT((AX1212-1)/IF(OR($T1216=0,$T1216=""),1,$T1216)),IF($T1212=справочники!$E$10,$T1210*POWER($T1214,INT((AX1212-1)/IF(OR($T1216=0,$T1216=""),1,$T1216))),IF($T1212=справочники!$E$11,POWER($T1210,1+$T1214*INT((AX1212-1)/IF(OR($T1216=0,$T1216=""),1,$T1216))),0)))))</f>
        <v>0</v>
      </c>
      <c r="AY1218" s="99">
        <f>IF(AY1214="",0,IF(AY1212=1,$T1210,IF($T1212=справочники!$E$9,$T1210+$T1214*INT((AY1212-1)/IF(OR($T1216=0,$T1216=""),1,$T1216)),IF($T1212=справочники!$E$10,$T1210*POWER($T1214,INT((AY1212-1)/IF(OR($T1216=0,$T1216=""),1,$T1216))),IF($T1212=справочники!$E$11,POWER($T1210,1+$T1214*INT((AY1212-1)/IF(OR($T1216=0,$T1216=""),1,$T1216))),0)))))</f>
        <v>0</v>
      </c>
      <c r="AZ1218" s="99">
        <f>IF(AZ1214="",0,IF(AZ1212=1,$T1210,IF($T1212=справочники!$E$9,$T1210+$T1214*INT((AZ1212-1)/IF(OR($T1216=0,$T1216=""),1,$T1216)),IF($T1212=справочники!$E$10,$T1210*POWER($T1214,INT((AZ1212-1)/IF(OR($T1216=0,$T1216=""),1,$T1216))),IF($T1212=справочники!$E$11,POWER($T1210,1+$T1214*INT((AZ1212-1)/IF(OR($T1216=0,$T1216=""),1,$T1216))),0)))))</f>
        <v>0</v>
      </c>
      <c r="BA1218" s="99">
        <f>IF(BA1214="",0,IF(BA1212=1,$T1210,IF($T1212=справочники!$E$9,$T1210+$T1214*INT((BA1212-1)/IF(OR($T1216=0,$T1216=""),1,$T1216)),IF($T1212=справочники!$E$10,$T1210*POWER($T1214,INT((BA1212-1)/IF(OR($T1216=0,$T1216=""),1,$T1216))),IF($T1212=справочники!$E$11,POWER($T1210,1+$T1214*INT((BA1212-1)/IF(OR($T1216=0,$T1216=""),1,$T1216))),0)))))</f>
        <v>0</v>
      </c>
      <c r="BB1218" s="99">
        <f>IF(BB1214="",0,IF(BB1212=1,$T1210,IF($T1212=справочники!$E$9,$T1210+$T1214*INT((BB1212-1)/IF(OR($T1216=0,$T1216=""),1,$T1216)),IF($T1212=справочники!$E$10,$T1210*POWER($T1214,INT((BB1212-1)/IF(OR($T1216=0,$T1216=""),1,$T1216))),IF($T1212=справочники!$E$11,POWER($T1210,1+$T1214*INT((BB1212-1)/IF(OR($T1216=0,$T1216=""),1,$T1216))),0)))))</f>
        <v>0</v>
      </c>
      <c r="BC1218" s="99">
        <f>IF(BC1214="",0,IF(BC1212=1,$T1210,IF($T1212=справочники!$E$9,$T1210+$T1214*INT((BC1212-1)/IF(OR($T1216=0,$T1216=""),1,$T1216)),IF($T1212=справочники!$E$10,$T1210*POWER($T1214,INT((BC1212-1)/IF(OR($T1216=0,$T1216=""),1,$T1216))),IF($T1212=справочники!$E$11,POWER($T1210,1+$T1214*INT((BC1212-1)/IF(OR($T1216=0,$T1216=""),1,$T1216))),0)))))</f>
        <v>0</v>
      </c>
      <c r="BD1218" s="99">
        <f>IF(BD1214="",0,IF(BD1212=1,$T1210,IF($T1212=справочники!$E$9,$T1210+$T1214*INT((BD1212-1)/IF(OR($T1216=0,$T1216=""),1,$T1216)),IF($T1212=справочники!$E$10,$T1210*POWER($T1214,INT((BD1212-1)/IF(OR($T1216=0,$T1216=""),1,$T1216))),IF($T1212=справочники!$E$11,POWER($T1210,1+$T1214*INT((BD1212-1)/IF(OR($T1216=0,$T1216=""),1,$T1216))),0)))))</f>
        <v>0</v>
      </c>
      <c r="BE1218" s="99">
        <f>IF(BE1214="",0,IF(BE1212=1,$T1210,IF($T1212=справочники!$E$9,$T1210+$T1214*INT((BE1212-1)/IF(OR($T1216=0,$T1216=""),1,$T1216)),IF($T1212=справочники!$E$10,$T1210*POWER($T1214,INT((BE1212-1)/IF(OR($T1216=0,$T1216=""),1,$T1216))),IF($T1212=справочники!$E$11,POWER($T1210,1+$T1214*INT((BE1212-1)/IF(OR($T1216=0,$T1216=""),1,$T1216))),0)))))</f>
        <v>0</v>
      </c>
      <c r="BF1218" s="99">
        <f>IF(BF1214="",0,IF(BF1212=1,$T1210,IF($T1212=справочники!$E$9,$T1210+$T1214*INT((BF1212-1)/IF(OR($T1216=0,$T1216=""),1,$T1216)),IF($T1212=справочники!$E$10,$T1210*POWER($T1214,INT((BF1212-1)/IF(OR($T1216=0,$T1216=""),1,$T1216))),IF($T1212=справочники!$E$11,POWER($T1210,1+$T1214*INT((BF1212-1)/IF(OR($T1216=0,$T1216=""),1,$T1216))),0)))))</f>
        <v>0</v>
      </c>
      <c r="BG1218" s="99">
        <f>IF(BG1214="",0,IF(BG1212=1,$T1210,IF($T1212=справочники!$E$9,$T1210+$T1214*INT((BG1212-1)/IF(OR($T1216=0,$T1216=""),1,$T1216)),IF($T1212=справочники!$E$10,$T1210*POWER($T1214,INT((BG1212-1)/IF(OR($T1216=0,$T1216=""),1,$T1216))),IF($T1212=справочники!$E$11,POWER($T1210,1+$T1214*INT((BG1212-1)/IF(OR($T1216=0,$T1216=""),1,$T1216))),0)))))</f>
        <v>0</v>
      </c>
      <c r="BH1218" s="99">
        <f>IF(BH1214="",0,IF(BH1212=1,$T1210,IF($T1212=справочники!$E$9,$T1210+$T1214*INT((BH1212-1)/IF(OR($T1216=0,$T1216=""),1,$T1216)),IF($T1212=справочники!$E$10,$T1210*POWER($T1214,INT((BH1212-1)/IF(OR($T1216=0,$T1216=""),1,$T1216))),IF($T1212=справочники!$E$11,POWER($T1210,1+$T1214*INT((BH1212-1)/IF(OR($T1216=0,$T1216=""),1,$T1216))),0)))))</f>
        <v>0</v>
      </c>
      <c r="BI1218" s="99">
        <f>IF(BI1214="",0,IF(BI1212=1,$T1210,IF($T1212=справочники!$E$9,$T1210+$T1214*INT((BI1212-1)/IF(OR($T1216=0,$T1216=""),1,$T1216)),IF($T1212=справочники!$E$10,$T1210*POWER($T1214,INT((BI1212-1)/IF(OR($T1216=0,$T1216=""),1,$T1216))),IF($T1212=справочники!$E$11,POWER($T1210,1+$T1214*INT((BI1212-1)/IF(OR($T1216=0,$T1216=""),1,$T1216))),0)))))</f>
        <v>0</v>
      </c>
      <c r="BJ1218" s="99">
        <f>IF(BJ1214="",0,IF(BJ1212=1,$T1210,IF($T1212=справочники!$E$9,$T1210+$T1214*INT((BJ1212-1)/IF(OR($T1216=0,$T1216=""),1,$T1216)),IF($T1212=справочники!$E$10,$T1210*POWER($T1214,INT((BJ1212-1)/IF(OR($T1216=0,$T1216=""),1,$T1216))),IF($T1212=справочники!$E$11,POWER($T1210,1+$T1214*INT((BJ1212-1)/IF(OR($T1216=0,$T1216=""),1,$T1216))),0)))))</f>
        <v>0</v>
      </c>
      <c r="BK1218" s="99">
        <f>IF(BK1214="",0,IF(BK1212=1,$T1210,IF($T1212=справочники!$E$9,$T1210+$T1214*INT((BK1212-1)/IF(OR($T1216=0,$T1216=""),1,$T1216)),IF($T1212=справочники!$E$10,$T1210*POWER($T1214,INT((BK1212-1)/IF(OR($T1216=0,$T1216=""),1,$T1216))),IF($T1212=справочники!$E$11,POWER($T1210,1+$T1214*INT((BK1212-1)/IF(OR($T1216=0,$T1216=""),1,$T1216))),0)))))</f>
        <v>0</v>
      </c>
      <c r="BL1218" s="99">
        <f>IF(BL1214="",0,IF(BL1212=1,$T1210,IF($T1212=справочники!$E$9,$T1210+$T1214*INT((BL1212-1)/IF(OR($T1216=0,$T1216=""),1,$T1216)),IF($T1212=справочники!$E$10,$T1210*POWER($T1214,INT((BL1212-1)/IF(OR($T1216=0,$T1216=""),1,$T1216))),IF($T1212=справочники!$E$11,POWER($T1210,1+$T1214*INT((BL1212-1)/IF(OR($T1216=0,$T1216=""),1,$T1216))),0)))))</f>
        <v>0</v>
      </c>
      <c r="BM1218" s="99">
        <f>IF(BM1214="",0,IF(BM1212=1,$T1210,IF($T1212=справочники!$E$9,$T1210+$T1214*INT((BM1212-1)/IF(OR($T1216=0,$T1216=""),1,$T1216)),IF($T1212=справочники!$E$10,$T1210*POWER($T1214,INT((BM1212-1)/IF(OR($T1216=0,$T1216=""),1,$T1216))),IF($T1212=справочники!$E$11,POWER($T1210,1+$T1214*INT((BM1212-1)/IF(OR($T1216=0,$T1216=""),1,$T1216))),0)))))</f>
        <v>0</v>
      </c>
      <c r="BN1218" s="99">
        <f>IF(BN1214="",0,IF(BN1212=1,$T1210,IF($T1212=справочники!$E$9,$T1210+$T1214*INT((BN1212-1)/IF(OR($T1216=0,$T1216=""),1,$T1216)),IF($T1212=справочники!$E$10,$T1210*POWER($T1214,INT((BN1212-1)/IF(OR($T1216=0,$T1216=""),1,$T1216))),IF($T1212=справочники!$E$11,POWER($T1210,1+$T1214*INT((BN1212-1)/IF(OR($T1216=0,$T1216=""),1,$T1216))),0)))))</f>
        <v>0</v>
      </c>
      <c r="BO1218" s="99">
        <f>IF(BO1214="",0,IF(BO1212=1,$T1210,IF($T1212=справочники!$E$9,$T1210+$T1214*INT((BO1212-1)/IF(OR($T1216=0,$T1216=""),1,$T1216)),IF($T1212=справочники!$E$10,$T1210*POWER($T1214,INT((BO1212-1)/IF(OR($T1216=0,$T1216=""),1,$T1216))),IF($T1212=справочники!$E$11,POWER($T1210,1+$T1214*INT((BO1212-1)/IF(OR($T1216=0,$T1216=""),1,$T1216))),0)))))</f>
        <v>0</v>
      </c>
      <c r="BP1218" s="99">
        <f>IF(BP1214="",0,IF(BP1212=1,$T1210,IF($T1212=справочники!$E$9,$T1210+$T1214*INT((BP1212-1)/IF(OR($T1216=0,$T1216=""),1,$T1216)),IF($T1212=справочники!$E$10,$T1210*POWER($T1214,INT((BP1212-1)/IF(OR($T1216=0,$T1216=""),1,$T1216))),IF($T1212=справочники!$E$11,POWER($T1210,1+$T1214*INT((BP1212-1)/IF(OR($T1216=0,$T1216=""),1,$T1216))),0)))))</f>
        <v>0</v>
      </c>
      <c r="BQ1218" s="99">
        <f>IF(BQ1214="",0,IF(BQ1212=1,$T1210,IF($T1212=справочники!$E$9,$T1210+$T1214*INT((BQ1212-1)/IF(OR($T1216=0,$T1216=""),1,$T1216)),IF($T1212=справочники!$E$10,$T1210*POWER($T1214,INT((BQ1212-1)/IF(OR($T1216=0,$T1216=""),1,$T1216))),IF($T1212=справочники!$E$11,POWER($T1210,1+$T1214*INT((BQ1212-1)/IF(OR($T1216=0,$T1216=""),1,$T1216))),0)))))</f>
        <v>0</v>
      </c>
      <c r="BR1218" s="99">
        <f>IF(BR1214="",0,IF(BR1212=1,$T1210,IF($T1212=справочники!$E$9,$T1210+$T1214*INT((BR1212-1)/IF(OR($T1216=0,$T1216=""),1,$T1216)),IF($T1212=справочники!$E$10,$T1210*POWER($T1214,INT((BR1212-1)/IF(OR($T1216=0,$T1216=""),1,$T1216))),IF($T1212=справочники!$E$11,POWER($T1210,1+$T1214*INT((BR1212-1)/IF(OR($T1216=0,$T1216=""),1,$T1216))),0)))))</f>
        <v>0</v>
      </c>
      <c r="BS1218" s="99">
        <f>IF(BS1214="",0,IF(BS1212=1,$T1210,IF($T1212=справочники!$E$9,$T1210+$T1214*INT((BS1212-1)/IF(OR($T1216=0,$T1216=""),1,$T1216)),IF($T1212=справочники!$E$10,$T1210*POWER($T1214,INT((BS1212-1)/IF(OR($T1216=0,$T1216=""),1,$T1216))),IF($T1212=справочники!$E$11,POWER($T1210,1+$T1214*INT((BS1212-1)/IF(OR($T1216=0,$T1216=""),1,$T1216))),0)))))</f>
        <v>0</v>
      </c>
      <c r="BT1218" s="99">
        <f>IF(BT1214="",0,IF(BT1212=1,$T1210,IF($T1212=справочники!$E$9,$T1210+$T1214*INT((BT1212-1)/IF(OR($T1216=0,$T1216=""),1,$T1216)),IF($T1212=справочники!$E$10,$T1210*POWER($T1214,INT((BT1212-1)/IF(OR($T1216=0,$T1216=""),1,$T1216))),IF($T1212=справочники!$E$11,POWER($T1210,1+$T1214*INT((BT1212-1)/IF(OR($T1216=0,$T1216=""),1,$T1216))),0)))))</f>
        <v>0</v>
      </c>
      <c r="BU1218" s="99">
        <f>IF(BU1214="",0,IF(BU1212=1,$T1210,IF($T1212=справочники!$E$9,$T1210+$T1214*INT((BU1212-1)/IF(OR($T1216=0,$T1216=""),1,$T1216)),IF($T1212=справочники!$E$10,$T1210*POWER($T1214,INT((BU1212-1)/IF(OR($T1216=0,$T1216=""),1,$T1216))),IF($T1212=справочники!$E$11,POWER($T1210,1+$T1214*INT((BU1212-1)/IF(OR($T1216=0,$T1216=""),1,$T1216))),0)))))</f>
        <v>0</v>
      </c>
      <c r="BV1218" s="99">
        <f>IF(BV1214="",0,IF(BV1212=1,$T1210,IF($T1212=справочники!$E$9,$T1210+$T1214*INT((BV1212-1)/IF(OR($T1216=0,$T1216=""),1,$T1216)),IF($T1212=справочники!$E$10,$T1210*POWER($T1214,INT((BV1212-1)/IF(OR($T1216=0,$T1216=""),1,$T1216))),IF($T1212=справочники!$E$11,POWER($T1210,1+$T1214*INT((BV1212-1)/IF(OR($T1216=0,$T1216=""),1,$T1216))),0)))))</f>
        <v>0</v>
      </c>
      <c r="BW1218" s="99">
        <f>IF(BW1214="",0,IF(BW1212=1,$T1210,IF($T1212=справочники!$E$9,$T1210+$T1214*INT((BW1212-1)/IF(OR($T1216=0,$T1216=""),1,$T1216)),IF($T1212=справочники!$E$10,$T1210*POWER($T1214,INT((BW1212-1)/IF(OR($T1216=0,$T1216=""),1,$T1216))),IF($T1212=справочники!$E$11,POWER($T1210,1+$T1214*INT((BW1212-1)/IF(OR($T1216=0,$T1216=""),1,$T1216))),0)))))</f>
        <v>0</v>
      </c>
      <c r="BX1218" s="99">
        <f>IF(BX1214="",0,IF(BX1212=1,$T1210,IF($T1212=справочники!$E$9,$T1210+$T1214*INT((BX1212-1)/IF(OR($T1216=0,$T1216=""),1,$T1216)),IF($T1212=справочники!$E$10,$T1210*POWER($T1214,INT((BX1212-1)/IF(OR($T1216=0,$T1216=""),1,$T1216))),IF($T1212=справочники!$E$11,POWER($T1210,1+$T1214*INT((BX1212-1)/IF(OR($T1216=0,$T1216=""),1,$T1216))),0)))))</f>
        <v>0</v>
      </c>
      <c r="BY1218" s="99">
        <f>IF(BY1214="",0,IF(BY1212=1,$T1210,IF($T1212=справочники!$E$9,$T1210+$T1214*INT((BY1212-1)/IF(OR($T1216=0,$T1216=""),1,$T1216)),IF($T1212=справочники!$E$10,$T1210*POWER($T1214,INT((BY1212-1)/IF(OR($T1216=0,$T1216=""),1,$T1216))),IF($T1212=справочники!$E$11,POWER($T1210,1+$T1214*INT((BY1212-1)/IF(OR($T1216=0,$T1216=""),1,$T1216))),0)))))</f>
        <v>0</v>
      </c>
      <c r="BZ1218" s="99">
        <f>IF(BZ1214="",0,IF(BZ1212=1,$T1210,IF($T1212=справочники!$E$9,$T1210+$T1214*INT((BZ1212-1)/IF(OR($T1216=0,$T1216=""),1,$T1216)),IF($T1212=справочники!$E$10,$T1210*POWER($T1214,INT((BZ1212-1)/IF(OR($T1216=0,$T1216=""),1,$T1216))),IF($T1212=справочники!$E$11,POWER($T1210,1+$T1214*INT((BZ1212-1)/IF(OR($T1216=0,$T1216=""),1,$T1216))),0)))))</f>
        <v>0</v>
      </c>
      <c r="CA1218" s="99">
        <f>IF(CA1214="",0,IF(CA1212=1,$T1210,IF($T1212=справочники!$E$9,$T1210+$T1214*INT((CA1212-1)/IF(OR($T1216=0,$T1216=""),1,$T1216)),IF($T1212=справочники!$E$10,$T1210*POWER($T1214,INT((CA1212-1)/IF(OR($T1216=0,$T1216=""),1,$T1216))),IF($T1212=справочники!$E$11,POWER($T1210,1+$T1214*INT((CA1212-1)/IF(OR($T1216=0,$T1216=""),1,$T1216))),0)))))</f>
        <v>0</v>
      </c>
      <c r="CB1218" s="99">
        <f>IF(CB1214="",0,IF(CB1212=1,$T1210,IF($T1212=справочники!$E$9,$T1210+$T1214*INT((CB1212-1)/IF(OR($T1216=0,$T1216=""),1,$T1216)),IF($T1212=справочники!$E$10,$T1210*POWER($T1214,INT((CB1212-1)/IF(OR($T1216=0,$T1216=""),1,$T1216))),IF($T1212=справочники!$E$11,POWER($T1210,1+$T1214*INT((CB1212-1)/IF(OR($T1216=0,$T1216=""),1,$T1216))),0)))))</f>
        <v>0</v>
      </c>
      <c r="CC1218" s="99">
        <f>IF(CC1214="",0,IF(CC1212=1,$T1210,IF($T1212=справочники!$E$9,$T1210+$T1214*INT((CC1212-1)/IF(OR($T1216=0,$T1216=""),1,$T1216)),IF($T1212=справочники!$E$10,$T1210*POWER($T1214,INT((CC1212-1)/IF(OR($T1216=0,$T1216=""),1,$T1216))),IF($T1212=справочники!$E$11,POWER($T1210,1+$T1214*INT((CC1212-1)/IF(OR($T1216=0,$T1216=""),1,$T1216))),0)))))</f>
        <v>0</v>
      </c>
      <c r="CD1218" s="99">
        <f>IF(CD1214="",0,IF(CD1212=1,$T1210,IF($T1212=справочники!$E$9,$T1210+$T1214*INT((CD1212-1)/IF(OR($T1216=0,$T1216=""),1,$T1216)),IF($T1212=справочники!$E$10,$T1210*POWER($T1214,INT((CD1212-1)/IF(OR($T1216=0,$T1216=""),1,$T1216))),IF($T1212=справочники!$E$11,POWER($T1210,1+$T1214*INT((CD1212-1)/IF(OR($T1216=0,$T1216=""),1,$T1216))),0)))))</f>
        <v>0</v>
      </c>
      <c r="CE1218" s="99">
        <f>IF(CE1214="",0,IF(CE1212=1,$T1210,IF($T1212=справочники!$E$9,$T1210+$T1214*INT((CE1212-1)/IF(OR($T1216=0,$T1216=""),1,$T1216)),IF($T1212=справочники!$E$10,$T1210*POWER($T1214,INT((CE1212-1)/IF(OR($T1216=0,$T1216=""),1,$T1216))),IF($T1212=справочники!$E$11,POWER($T1210,1+$T1214*INT((CE1212-1)/IF(OR($T1216=0,$T1216=""),1,$T1216))),0)))))</f>
        <v>0</v>
      </c>
      <c r="CF1218" s="99">
        <f>IF(CF1214="",0,IF(CF1212=1,$T1210,IF($T1212=справочники!$E$9,$T1210+$T1214*INT((CF1212-1)/IF(OR($T1216=0,$T1216=""),1,$T1216)),IF($T1212=справочники!$E$10,$T1210*POWER($T1214,INT((CF1212-1)/IF(OR($T1216=0,$T1216=""),1,$T1216))),IF($T1212=справочники!$E$11,POWER($T1210,1+$T1214*INT((CF1212-1)/IF(OR($T1216=0,$T1216=""),1,$T1216))),0)))))</f>
        <v>0</v>
      </c>
      <c r="CG1218" s="99">
        <f>IF(CG1214="",0,IF(CG1212=1,$T1210,IF($T1212=справочники!$E$9,$T1210+$T1214*INT((CG1212-1)/IF(OR($T1216=0,$T1216=""),1,$T1216)),IF($T1212=справочники!$E$10,$T1210*POWER($T1214,INT((CG1212-1)/IF(OR($T1216=0,$T1216=""),1,$T1216))),IF($T1212=справочники!$E$11,POWER($T1210,1+$T1214*INT((CG1212-1)/IF(OR($T1216=0,$T1216=""),1,$T1216))),0)))))</f>
        <v>0</v>
      </c>
      <c r="CH1218" s="99">
        <f>IF(CH1214="",0,IF(CH1212=1,$T1210,IF($T1212=справочники!$E$9,$T1210+$T1214*INT((CH1212-1)/IF(OR($T1216=0,$T1216=""),1,$T1216)),IF($T1212=справочники!$E$10,$T1210*POWER($T1214,INT((CH1212-1)/IF(OR($T1216=0,$T1216=""),1,$T1216))),IF($T1212=справочники!$E$11,POWER($T1210,1+$T1214*INT((CH1212-1)/IF(OR($T1216=0,$T1216=""),1,$T1216))),0)))))</f>
        <v>0</v>
      </c>
      <c r="CI1218" s="99">
        <f>IF(CI1214="",0,IF(CI1212=1,$T1210,IF($T1212=справочники!$E$9,$T1210+$T1214*INT((CI1212-1)/IF(OR($T1216=0,$T1216=""),1,$T1216)),IF($T1212=справочники!$E$10,$T1210*POWER($T1214,INT((CI1212-1)/IF(OR($T1216=0,$T1216=""),1,$T1216))),IF($T1212=справочники!$E$11,POWER($T1210,1+$T1214*INT((CI1212-1)/IF(OR($T1216=0,$T1216=""),1,$T1216))),0)))))</f>
        <v>0</v>
      </c>
      <c r="CJ1218" s="99">
        <f>IF(CJ1214="",0,IF(CJ1212=1,$T1210,IF($T1212=справочники!$E$9,$T1210+$T1214*INT((CJ1212-1)/IF(OR($T1216=0,$T1216=""),1,$T1216)),IF($T1212=справочники!$E$10,$T1210*POWER($T1214,INT((CJ1212-1)/IF(OR($T1216=0,$T1216=""),1,$T1216))),IF($T1212=справочники!$E$11,POWER($T1210,1+$T1214*INT((CJ1212-1)/IF(OR($T1216=0,$T1216=""),1,$T1216))),0)))))</f>
        <v>0</v>
      </c>
      <c r="CK1218" s="99">
        <f>IF(CK1214="",0,IF(CK1212=1,$T1210,IF($T1212=справочники!$E$9,$T1210+$T1214*INT((CK1212-1)/IF(OR($T1216=0,$T1216=""),1,$T1216)),IF($T1212=справочники!$E$10,$T1210*POWER($T1214,INT((CK1212-1)/IF(OR($T1216=0,$T1216=""),1,$T1216))),IF($T1212=справочники!$E$11,POWER($T1210,1+$T1214*INT((CK1212-1)/IF(OR($T1216=0,$T1216=""),1,$T1216))),0)))))</f>
        <v>0</v>
      </c>
      <c r="CL1218" s="99">
        <f>IF(CL1214="",0,IF(CL1212=1,$T1210,IF($T1212=справочники!$E$9,$T1210+$T1214*INT((CL1212-1)/IF(OR($T1216=0,$T1216=""),1,$T1216)),IF($T1212=справочники!$E$10,$T1210*POWER($T1214,INT((CL1212-1)/IF(OR($T1216=0,$T1216=""),1,$T1216))),IF($T1212=справочники!$E$11,POWER($T1210,1+$T1214*INT((CL1212-1)/IF(OR($T1216=0,$T1216=""),1,$T1216))),0)))))</f>
        <v>0</v>
      </c>
      <c r="CM1218" s="99">
        <f>IF(CM1214="",0,IF(CM1212=1,$T1210,IF($T1212=справочники!$E$9,$T1210+$T1214*INT((CM1212-1)/IF(OR($T1216=0,$T1216=""),1,$T1216)),IF($T1212=справочники!$E$10,$T1210*POWER($T1214,INT((CM1212-1)/IF(OR($T1216=0,$T1216=""),1,$T1216))),IF($T1212=справочники!$E$11,POWER($T1210,1+$T1214*INT((CM1212-1)/IF(OR($T1216=0,$T1216=""),1,$T1216))),0)))))</f>
        <v>0</v>
      </c>
      <c r="CN1218" s="99">
        <f>IF(CN1214="",0,IF(CN1212=1,$T1210,IF($T1212=справочники!$E$9,$T1210+$T1214*INT((CN1212-1)/IF(OR($T1216=0,$T1216=""),1,$T1216)),IF($T1212=справочники!$E$10,$T1210*POWER($T1214,INT((CN1212-1)/IF(OR($T1216=0,$T1216=""),1,$T1216))),IF($T1212=справочники!$E$11,POWER($T1210,1+$T1214*INT((CN1212-1)/IF(OR($T1216=0,$T1216=""),1,$T1216))),0)))))</f>
        <v>0</v>
      </c>
      <c r="CO1218" s="99">
        <f>IF(CO1214="",0,IF(CO1212=1,$T1210,IF($T1212=справочники!$E$9,$T1210+$T1214*INT((CO1212-1)/IF(OR($T1216=0,$T1216=""),1,$T1216)),IF($T1212=справочники!$E$10,$T1210*POWER($T1214,INT((CO1212-1)/IF(OR($T1216=0,$T1216=""),1,$T1216))),IF($T1212=справочники!$E$11,POWER($T1210,1+$T1214*INT((CO1212-1)/IF(OR($T1216=0,$T1216=""),1,$T1216))),0)))))</f>
        <v>0</v>
      </c>
      <c r="CP1218" s="99">
        <f>IF(CP1214="",0,IF(CP1212=1,$T1210,IF($T1212=справочники!$E$9,$T1210+$T1214*INT((CP1212-1)/IF(OR($T1216=0,$T1216=""),1,$T1216)),IF($T1212=справочники!$E$10,$T1210*POWER($T1214,INT((CP1212-1)/IF(OR($T1216=0,$T1216=""),1,$T1216))),IF($T1212=справочники!$E$11,POWER($T1210,1+$T1214*INT((CP1212-1)/IF(OR($T1216=0,$T1216=""),1,$T1216))),0)))))</f>
        <v>0</v>
      </c>
      <c r="CQ1218" s="99">
        <f>IF(CQ1214="",0,IF(CQ1212=1,$T1210,IF($T1212=справочники!$E$9,$T1210+$T1214*INT((CQ1212-1)/IF(OR($T1216=0,$T1216=""),1,$T1216)),IF($T1212=справочники!$E$10,$T1210*POWER($T1214,INT((CQ1212-1)/IF(OR($T1216=0,$T1216=""),1,$T1216))),IF($T1212=справочники!$E$11,POWER($T1210,1+$T1214*INT((CQ1212-1)/IF(OR($T1216=0,$T1216=""),1,$T1216))),0)))))</f>
        <v>0</v>
      </c>
      <c r="CR1218" s="99">
        <f>IF(CR1214="",0,IF(CR1212=1,$T1210,IF($T1212=справочники!$E$9,$T1210+$T1214*INT((CR1212-1)/IF(OR($T1216=0,$T1216=""),1,$T1216)),IF($T1212=справочники!$E$10,$T1210*POWER($T1214,INT((CR1212-1)/IF(OR($T1216=0,$T1216=""),1,$T1216))),IF($T1212=справочники!$E$11,POWER($T1210,1+$T1214*INT((CR1212-1)/IF(OR($T1216=0,$T1216=""),1,$T1216))),0)))))</f>
        <v>0</v>
      </c>
      <c r="CS1218" s="99">
        <f>IF(CS1214="",0,IF(CS1212=1,$T1210,IF($T1212=справочники!$E$9,$T1210+$T1214*INT((CS1212-1)/IF(OR($T1216=0,$T1216=""),1,$T1216)),IF($T1212=справочники!$E$10,$T1210*POWER($T1214,INT((CS1212-1)/IF(OR($T1216=0,$T1216=""),1,$T1216))),IF($T1212=справочники!$E$11,POWER($T1210,1+$T1214*INT((CS1212-1)/IF(OR($T1216=0,$T1216=""),1,$T1216))),0)))))</f>
        <v>0</v>
      </c>
      <c r="CT1218" s="99">
        <f>IF(CT1214="",0,IF(CT1212=1,$T1210,IF($T1212=справочники!$E$9,$T1210+$T1214*INT((CT1212-1)/IF(OR($T1216=0,$T1216=""),1,$T1216)),IF($T1212=справочники!$E$10,$T1210*POWER($T1214,INT((CT1212-1)/IF(OR($T1216=0,$T1216=""),1,$T1216))),IF($T1212=справочники!$E$11,POWER($T1210,1+$T1214*INT((CT1212-1)/IF(OR($T1216=0,$T1216=""),1,$T1216))),0)))))</f>
        <v>0</v>
      </c>
      <c r="CU1218" s="99">
        <f>IF(CU1214="",0,IF(CU1212=1,$T1210,IF($T1212=справочники!$E$9,$T1210+$T1214*INT((CU1212-1)/IF(OR($T1216=0,$T1216=""),1,$T1216)),IF($T1212=справочники!$E$10,$T1210*POWER($T1214,INT((CU1212-1)/IF(OR($T1216=0,$T1216=""),1,$T1216))),IF($T1212=справочники!$E$11,POWER($T1210,1+$T1214*INT((CU1212-1)/IF(OR($T1216=0,$T1216=""),1,$T1216))),0)))))</f>
        <v>0</v>
      </c>
      <c r="CV1218" s="99">
        <f>IF(CV1214="",0,IF(CV1212=1,$T1210,IF($T1212=справочники!$E$9,$T1210+$T1214*INT((CV1212-1)/IF(OR($T1216=0,$T1216=""),1,$T1216)),IF($T1212=справочники!$E$10,$T1210*POWER($T1214,INT((CV1212-1)/IF(OR($T1216=0,$T1216=""),1,$T1216))),IF($T1212=справочники!$E$11,POWER($T1210,1+$T1214*INT((CV1212-1)/IF(OR($T1216=0,$T1216=""),1,$T1216))),0)))))</f>
        <v>0</v>
      </c>
      <c r="CW1218" s="99">
        <f>IF(CW1214="",0,IF(CW1212=1,$T1210,IF($T1212=справочники!$E$9,$T1210+$T1214*INT((CW1212-1)/IF(OR($T1216=0,$T1216=""),1,$T1216)),IF($T1212=справочники!$E$10,$T1210*POWER($T1214,INT((CW1212-1)/IF(OR($T1216=0,$T1216=""),1,$T1216))),IF($T1212=справочники!$E$11,POWER($T1210,1+$T1214*INT((CW1212-1)/IF(OR($T1216=0,$T1216=""),1,$T1216))),0)))))</f>
        <v>0</v>
      </c>
      <c r="CX1218" s="99">
        <f>IF(CX1214="",0,IF(CX1212=1,$T1210,IF($T1212=справочники!$E$9,$T1210+$T1214*INT((CX1212-1)/IF(OR($T1216=0,$T1216=""),1,$T1216)),IF($T1212=справочники!$E$10,$T1210*POWER($T1214,INT((CX1212-1)/IF(OR($T1216=0,$T1216=""),1,$T1216))),IF($T1212=справочники!$E$11,POWER($T1210,1+$T1214*INT((CX1212-1)/IF(OR($T1216=0,$T1216=""),1,$T1216))),0)))))</f>
        <v>0</v>
      </c>
      <c r="CY1218" s="99">
        <f>IF(CY1214="",0,IF(CY1212=1,$T1210,IF($T1212=справочники!$E$9,$T1210+$T1214*INT((CY1212-1)/IF(OR($T1216=0,$T1216=""),1,$T1216)),IF($T1212=справочники!$E$10,$T1210*POWER($T1214,INT((CY1212-1)/IF(OR($T1216=0,$T1216=""),1,$T1216))),IF($T1212=справочники!$E$11,POWER($T1210,1+$T1214*INT((CY1212-1)/IF(OR($T1216=0,$T1216=""),1,$T1216))),0)))))</f>
        <v>0</v>
      </c>
      <c r="CZ1218" s="99">
        <f>IF(CZ1214="",0,IF(CZ1212=1,$T1210,IF($T1212=справочники!$E$9,$T1210+$T1214*INT((CZ1212-1)/IF(OR($T1216=0,$T1216=""),1,$T1216)),IF($T1212=справочники!$E$10,$T1210*POWER($T1214,INT((CZ1212-1)/IF(OR($T1216=0,$T1216=""),1,$T1216))),IF($T1212=справочники!$E$11,POWER($T1210,1+$T1214*INT((CZ1212-1)/IF(OR($T1216=0,$T1216=""),1,$T1216))),0)))))</f>
        <v>0</v>
      </c>
      <c r="DA1218" s="99">
        <f>IF(DA1214="",0,IF(DA1212=1,$T1210,IF($T1212=справочники!$E$9,$T1210+$T1214*INT((DA1212-1)/IF(OR($T1216=0,$T1216=""),1,$T1216)),IF($T1212=справочники!$E$10,$T1210*POWER($T1214,INT((DA1212-1)/IF(OR($T1216=0,$T1216=""),1,$T1216))),IF($T1212=справочники!$E$11,POWER($T1210,1+$T1214*INT((DA1212-1)/IF(OR($T1216=0,$T1216=""),1,$T1216))),0)))))</f>
        <v>0</v>
      </c>
      <c r="DB1218" s="99">
        <f>IF(DB1214="",0,IF(DB1212=1,$T1210,IF($T1212=справочники!$E$9,$T1210+$T1214*INT((DB1212-1)/IF(OR($T1216=0,$T1216=""),1,$T1216)),IF($T1212=справочники!$E$10,$T1210*POWER($T1214,INT((DB1212-1)/IF(OR($T1216=0,$T1216=""),1,$T1216))),IF($T1212=справочники!$E$11,POWER($T1210,1+$T1214*INT((DB1212-1)/IF(OR($T1216=0,$T1216=""),1,$T1216))),0)))))</f>
        <v>0</v>
      </c>
      <c r="DC1218" s="99">
        <f>IF(DC1214="",0,IF(DC1212=1,$T1210,IF($T1212=справочники!$E$9,$T1210+$T1214*INT((DC1212-1)/IF(OR($T1216=0,$T1216=""),1,$T1216)),IF($T1212=справочники!$E$10,$T1210*POWER($T1214,INT((DC1212-1)/IF(OR($T1216=0,$T1216=""),1,$T1216))),IF($T1212=справочники!$E$11,POWER($T1210,1+$T1214*INT((DC1212-1)/IF(OR($T1216=0,$T1216=""),1,$T1216))),0)))))</f>
        <v>0</v>
      </c>
      <c r="DD1218" s="99">
        <f>IF(DD1214="",0,IF(DD1212=1,$T1210,IF($T1212=справочники!$E$9,$T1210+$T1214*INT((DD1212-1)/IF(OR($T1216=0,$T1216=""),1,$T1216)),IF($T1212=справочники!$E$10,$T1210*POWER($T1214,INT((DD1212-1)/IF(OR($T1216=0,$T1216=""),1,$T1216))),IF($T1212=справочники!$E$11,POWER($T1210,1+$T1214*INT((DD1212-1)/IF(OR($T1216=0,$T1216=""),1,$T1216))),0)))))</f>
        <v>0</v>
      </c>
      <c r="DE1218" s="99">
        <f>IF(DE1214="",0,IF(DE1212=1,$T1210,IF($T1212=справочники!$E$9,$T1210+$T1214*INT((DE1212-1)/IF(OR($T1216=0,$T1216=""),1,$T1216)),IF($T1212=справочники!$E$10,$T1210*POWER($T1214,INT((DE1212-1)/IF(OR($T1216=0,$T1216=""),1,$T1216))),IF($T1212=справочники!$E$11,POWER($T1210,1+$T1214*INT((DE1212-1)/IF(OR($T1216=0,$T1216=""),1,$T1216))),0)))))</f>
        <v>0</v>
      </c>
      <c r="DF1218" s="99">
        <f>IF(DF1214="",0,IF(DF1212=1,$T1210,IF($T1212=справочники!$E$9,$T1210+$T1214*INT((DF1212-1)/IF(OR($T1216=0,$T1216=""),1,$T1216)),IF($T1212=справочники!$E$10,$T1210*POWER($T1214,INT((DF1212-1)/IF(OR($T1216=0,$T1216=""),1,$T1216))),IF($T1212=справочники!$E$11,POWER($T1210,1+$T1214*INT((DF1212-1)/IF(OR($T1216=0,$T1216=""),1,$T1216))),0)))))</f>
        <v>0</v>
      </c>
      <c r="DG1218" s="99">
        <f>IF(DG1214="",0,IF(DG1212=1,$T1210,IF($T1212=справочники!$E$9,$T1210+$T1214*INT((DG1212-1)/IF(OR($T1216=0,$T1216=""),1,$T1216)),IF($T1212=справочники!$E$10,$T1210*POWER($T1214,INT((DG1212-1)/IF(OR($T1216=0,$T1216=""),1,$T1216))),IF($T1212=справочники!$E$11,POWER($T1210,1+$T1214*INT((DG1212-1)/IF(OR($T1216=0,$T1216=""),1,$T1216))),0)))))</f>
        <v>0</v>
      </c>
      <c r="DH1218" s="99">
        <f>IF(DH1214="",0,IF(DH1212=1,$T1210,IF($T1212=справочники!$E$9,$T1210+$T1214*INT((DH1212-1)/IF(OR($T1216=0,$T1216=""),1,$T1216)),IF($T1212=справочники!$E$10,$T1210*POWER($T1214,INT((DH1212-1)/IF(OR($T1216=0,$T1216=""),1,$T1216))),IF($T1212=справочники!$E$11,POWER($T1210,1+$T1214*INT((DH1212-1)/IF(OR($T1216=0,$T1216=""),1,$T1216))),0)))))</f>
        <v>0</v>
      </c>
      <c r="DI1218" s="99">
        <f>IF(DI1214="",0,IF(DI1212=1,$T1210,IF($T1212=справочники!$E$9,$T1210+$T1214*INT((DI1212-1)/IF(OR($T1216=0,$T1216=""),1,$T1216)),IF($T1212=справочники!$E$10,$T1210*POWER($T1214,INT((DI1212-1)/IF(OR($T1216=0,$T1216=""),1,$T1216))),IF($T1212=справочники!$E$11,POWER($T1210,1+$T1214*INT((DI1212-1)/IF(OR($T1216=0,$T1216=""),1,$T1216))),0)))))</f>
        <v>0</v>
      </c>
      <c r="DJ1218" s="99">
        <f>IF(DJ1214="",0,IF(DJ1212=1,$T1210,IF($T1212=справочники!$E$9,$T1210+$T1214*INT((DJ1212-1)/IF(OR($T1216=0,$T1216=""),1,$T1216)),IF($T1212=справочники!$E$10,$T1210*POWER($T1214,INT((DJ1212-1)/IF(OR($T1216=0,$T1216=""),1,$T1216))),IF($T1212=справочники!$E$11,POWER($T1210,1+$T1214*INT((DJ1212-1)/IF(OR($T1216=0,$T1216=""),1,$T1216))),0)))))</f>
        <v>0</v>
      </c>
      <c r="DK1218" s="99">
        <f>IF(DK1214="",0,IF(DK1212=1,$T1210,IF($T1212=справочники!$E$9,$T1210+$T1214*INT((DK1212-1)/IF(OR($T1216=0,$T1216=""),1,$T1216)),IF($T1212=справочники!$E$10,$T1210*POWER($T1214,INT((DK1212-1)/IF(OR($T1216=0,$T1216=""),1,$T1216))),IF($T1212=справочники!$E$11,POWER($T1210,1+$T1214*INT((DK1212-1)/IF(OR($T1216=0,$T1216=""),1,$T1216))),0)))))</f>
        <v>0</v>
      </c>
      <c r="DL1218" s="99">
        <f>IF(DL1214="",0,IF(DL1212=1,$T1210,IF($T1212=справочники!$E$9,$T1210+$T1214*INT((DL1212-1)/IF(OR($T1216=0,$T1216=""),1,$T1216)),IF($T1212=справочники!$E$10,$T1210*POWER($T1214,INT((DL1212-1)/IF(OR($T1216=0,$T1216=""),1,$T1216))),IF($T1212=справочники!$E$11,POWER($T1210,1+$T1214*INT((DL1212-1)/IF(OR($T1216=0,$T1216=""),1,$T1216))),0)))))</f>
        <v>0</v>
      </c>
      <c r="DM1218" s="99">
        <f>IF(DM1214="",0,IF(DM1212=1,$T1210,IF($T1212=справочники!$E$9,$T1210+$T1214*INT((DM1212-1)/IF(OR($T1216=0,$T1216=""),1,$T1216)),IF($T1212=справочники!$E$10,$T1210*POWER($T1214,INT((DM1212-1)/IF(OR($T1216=0,$T1216=""),1,$T1216))),IF($T1212=справочники!$E$11,POWER($T1210,1+$T1214*INT((DM1212-1)/IF(OR($T1216=0,$T1216=""),1,$T1216))),0)))))</f>
        <v>0</v>
      </c>
      <c r="DN1218" s="99">
        <f>IF(DN1214="",0,IF(DN1212=1,$T1210,IF($T1212=справочники!$E$9,$T1210+$T1214*INT((DN1212-1)/IF(OR($T1216=0,$T1216=""),1,$T1216)),IF($T1212=справочники!$E$10,$T1210*POWER($T1214,INT((DN1212-1)/IF(OR($T1216=0,$T1216=""),1,$T1216))),IF($T1212=справочники!$E$11,POWER($T1210,1+$T1214*INT((DN1212-1)/IF(OR($T1216=0,$T1216=""),1,$T1216))),0)))))</f>
        <v>0</v>
      </c>
      <c r="DO1218" s="99">
        <f>IF(DO1214="",0,IF(DO1212=1,$T1210,IF($T1212=справочники!$E$9,$T1210+$T1214*INT((DO1212-1)/IF(OR($T1216=0,$T1216=""),1,$T1216)),IF($T1212=справочники!$E$10,$T1210*POWER($T1214,INT((DO1212-1)/IF(OR($T1216=0,$T1216=""),1,$T1216))),IF($T1212=справочники!$E$11,POWER($T1210,1+$T1214*INT((DO1212-1)/IF(OR($T1216=0,$T1216=""),1,$T1216))),0)))))</f>
        <v>0</v>
      </c>
      <c r="DP1218" s="99">
        <f>IF(DP1214="",0,IF(DP1212=1,$T1210,IF($T1212=справочники!$E$9,$T1210+$T1214*INT((DP1212-1)/IF(OR($T1216=0,$T1216=""),1,$T1216)),IF($T1212=справочники!$E$10,$T1210*POWER($T1214,INT((DP1212-1)/IF(OR($T1216=0,$T1216=""),1,$T1216))),IF($T1212=справочники!$E$11,POWER($T1210,1+$T1214*INT((DP1212-1)/IF(OR($T1216=0,$T1216=""),1,$T1216))),0)))))</f>
        <v>0</v>
      </c>
      <c r="DQ1218" s="99">
        <f>IF(DQ1214="",0,IF(DQ1212=1,$T1210,IF($T1212=справочники!$E$9,$T1210+$T1214*INT((DQ1212-1)/IF(OR($T1216=0,$T1216=""),1,$T1216)),IF($T1212=справочники!$E$10,$T1210*POWER($T1214,INT((DQ1212-1)/IF(OR($T1216=0,$T1216=""),1,$T1216))),IF($T1212=справочники!$E$11,POWER($T1210,1+$T1214*INT((DQ1212-1)/IF(OR($T1216=0,$T1216=""),1,$T1216))),0)))))</f>
        <v>0</v>
      </c>
      <c r="DR1218" s="99">
        <f>IF(DR1214="",0,IF(DR1212=1,$T1210,IF($T1212=справочники!$E$9,$T1210+$T1214*INT((DR1212-1)/IF(OR($T1216=0,$T1216=""),1,$T1216)),IF($T1212=справочники!$E$10,$T1210*POWER($T1214,INT((DR1212-1)/IF(OR($T1216=0,$T1216=""),1,$T1216))),IF($T1212=справочники!$E$11,POWER($T1210,1+$T1214*INT((DR1212-1)/IF(OR($T1216=0,$T1216=""),1,$T1216))),0)))))</f>
        <v>0</v>
      </c>
      <c r="DS1218" s="99">
        <f>IF(DS1214="",0,IF(DS1212=1,$T1210,IF($T1212=справочники!$E$9,$T1210+$T1214*INT((DS1212-1)/IF(OR($T1216=0,$T1216=""),1,$T1216)),IF($T1212=справочники!$E$10,$T1210*POWER($T1214,INT((DS1212-1)/IF(OR($T1216=0,$T1216=""),1,$T1216))),IF($T1212=справочники!$E$11,POWER($T1210,1+$T1214*INT((DS1212-1)/IF(OR($T1216=0,$T1216=""),1,$T1216))),0)))))</f>
        <v>0</v>
      </c>
      <c r="DT1218" s="99">
        <f>IF(DT1214="",0,IF(DT1212=1,$T1210,IF($T1212=справочники!$E$9,$T1210+$T1214*INT((DT1212-1)/IF(OR($T1216=0,$T1216=""),1,$T1216)),IF($T1212=справочники!$E$10,$T1210*POWER($T1214,INT((DT1212-1)/IF(OR($T1216=0,$T1216=""),1,$T1216))),IF($T1212=справочники!$E$11,POWER($T1210,1+$T1214*INT((DT1212-1)/IF(OR($T1216=0,$T1216=""),1,$T1216))),0)))))</f>
        <v>0</v>
      </c>
      <c r="DU1218" s="3"/>
      <c r="DV1218" s="3"/>
    </row>
    <row r="1219" spans="1:126" ht="4.2" customHeight="1">
      <c r="A1219" s="1"/>
      <c r="B1219" s="1"/>
      <c r="C1219" s="1"/>
      <c r="D1219" s="1"/>
      <c r="E1219" s="261"/>
      <c r="F1219" s="47"/>
      <c r="G1219" s="229"/>
      <c r="H1219" s="1"/>
      <c r="I1219" s="1"/>
      <c r="J1219" s="1"/>
      <c r="K1219" s="1"/>
      <c r="L1219" s="1"/>
      <c r="M1219" s="5"/>
      <c r="N1219" s="1"/>
      <c r="O1219" s="1"/>
      <c r="P1219" s="5"/>
      <c r="Q1219" s="1"/>
      <c r="R1219" s="1"/>
      <c r="S1219" s="5"/>
      <c r="T1219" s="7"/>
      <c r="U1219" s="23"/>
      <c r="V1219" s="1"/>
      <c r="W1219" s="11"/>
      <c r="X1219" s="10"/>
      <c r="Y1219" s="45"/>
      <c r="Z1219" s="92"/>
      <c r="AA1219" s="93"/>
      <c r="AB1219" s="93"/>
      <c r="AC1219" s="93"/>
      <c r="AD1219" s="93"/>
      <c r="AE1219" s="93"/>
      <c r="AF1219" s="93"/>
      <c r="AG1219" s="93"/>
      <c r="AH1219" s="93"/>
      <c r="AI1219" s="93"/>
      <c r="AJ1219" s="93"/>
      <c r="AK1219" s="93"/>
      <c r="AL1219" s="93"/>
      <c r="AM1219" s="93"/>
      <c r="AN1219" s="93"/>
      <c r="AO1219" s="93"/>
      <c r="AP1219" s="93"/>
      <c r="AQ1219" s="93"/>
      <c r="AR1219" s="93"/>
      <c r="AS1219" s="93"/>
      <c r="AT1219" s="93"/>
      <c r="AU1219" s="93"/>
      <c r="AV1219" s="93"/>
      <c r="AW1219" s="93"/>
      <c r="AX1219" s="93"/>
      <c r="AY1219" s="93"/>
      <c r="AZ1219" s="93"/>
      <c r="BA1219" s="93"/>
      <c r="BB1219" s="93"/>
      <c r="BC1219" s="93"/>
      <c r="BD1219" s="93"/>
      <c r="BE1219" s="93"/>
      <c r="BF1219" s="93"/>
      <c r="BG1219" s="93"/>
      <c r="BH1219" s="93"/>
      <c r="BI1219" s="93"/>
      <c r="BJ1219" s="93"/>
      <c r="BK1219" s="93"/>
      <c r="BL1219" s="93"/>
      <c r="BM1219" s="93"/>
      <c r="BN1219" s="93"/>
      <c r="BO1219" s="93"/>
      <c r="BP1219" s="93"/>
      <c r="BQ1219" s="93"/>
      <c r="BR1219" s="93"/>
      <c r="BS1219" s="93"/>
      <c r="BT1219" s="93"/>
      <c r="BU1219" s="93"/>
      <c r="BV1219" s="93"/>
      <c r="BW1219" s="93"/>
      <c r="BX1219" s="93"/>
      <c r="BY1219" s="93"/>
      <c r="BZ1219" s="93"/>
      <c r="CA1219" s="93"/>
      <c r="CB1219" s="93"/>
      <c r="CC1219" s="93"/>
      <c r="CD1219" s="93"/>
      <c r="CE1219" s="93"/>
      <c r="CF1219" s="93"/>
      <c r="CG1219" s="93"/>
      <c r="CH1219" s="93"/>
      <c r="CI1219" s="93"/>
      <c r="CJ1219" s="93"/>
      <c r="CK1219" s="93"/>
      <c r="CL1219" s="93"/>
      <c r="CM1219" s="93"/>
      <c r="CN1219" s="93"/>
      <c r="CO1219" s="93"/>
      <c r="CP1219" s="93"/>
      <c r="CQ1219" s="93"/>
      <c r="CR1219" s="93"/>
      <c r="CS1219" s="93"/>
      <c r="CT1219" s="93"/>
      <c r="CU1219" s="93"/>
      <c r="CV1219" s="93"/>
      <c r="CW1219" s="93"/>
      <c r="CX1219" s="93"/>
      <c r="CY1219" s="93"/>
      <c r="CZ1219" s="93"/>
      <c r="DA1219" s="93"/>
      <c r="DB1219" s="93"/>
      <c r="DC1219" s="93"/>
      <c r="DD1219" s="93"/>
      <c r="DE1219" s="93"/>
      <c r="DF1219" s="93"/>
      <c r="DG1219" s="93"/>
      <c r="DH1219" s="93"/>
      <c r="DI1219" s="93"/>
      <c r="DJ1219" s="93"/>
      <c r="DK1219" s="93"/>
      <c r="DL1219" s="93"/>
      <c r="DM1219" s="93"/>
      <c r="DN1219" s="93"/>
      <c r="DO1219" s="93"/>
      <c r="DP1219" s="93"/>
      <c r="DQ1219" s="93"/>
      <c r="DR1219" s="93"/>
      <c r="DS1219" s="93"/>
      <c r="DT1219" s="93"/>
      <c r="DU1219" s="1"/>
      <c r="DV1219" s="1"/>
    </row>
    <row r="1220" spans="1:126" s="237" customFormat="1" ht="10.199999999999999">
      <c r="A1220" s="226"/>
      <c r="B1220" s="243" t="s">
        <v>127</v>
      </c>
      <c r="C1220" s="228"/>
      <c r="D1220" s="227"/>
      <c r="E1220" s="268"/>
      <c r="F1220" s="114"/>
      <c r="G1220" s="229"/>
      <c r="H1220" s="226"/>
      <c r="I1220" s="226" t="str">
        <f>$I$172</f>
        <v>Оборачиваемость начислений расходов</v>
      </c>
      <c r="J1220" s="226"/>
      <c r="K1220" s="226"/>
      <c r="L1220" s="226"/>
      <c r="M1220" s="229"/>
      <c r="N1220" s="226"/>
      <c r="O1220" s="226"/>
      <c r="P1220" s="229"/>
      <c r="Q1220" s="226" t="s">
        <v>40</v>
      </c>
      <c r="R1220" s="226"/>
      <c r="S1220" s="229" t="s">
        <v>6</v>
      </c>
      <c r="T1220" s="307"/>
      <c r="U1220" s="226"/>
      <c r="V1220" s="226"/>
      <c r="W1220" s="233"/>
      <c r="X1220" s="234"/>
      <c r="Y1220" s="245"/>
      <c r="Z1220" s="246"/>
      <c r="AA1220" s="247"/>
      <c r="AB1220" s="247"/>
      <c r="AC1220" s="247"/>
      <c r="AD1220" s="247"/>
      <c r="AE1220" s="247"/>
      <c r="AF1220" s="247"/>
      <c r="AG1220" s="247"/>
      <c r="AH1220" s="247"/>
      <c r="AI1220" s="247"/>
      <c r="AJ1220" s="247"/>
      <c r="AK1220" s="247"/>
      <c r="AL1220" s="247"/>
      <c r="AM1220" s="247"/>
      <c r="AN1220" s="247"/>
      <c r="AO1220" s="247"/>
      <c r="AP1220" s="247"/>
      <c r="AQ1220" s="247"/>
      <c r="AR1220" s="247"/>
      <c r="AS1220" s="247"/>
      <c r="AT1220" s="247"/>
      <c r="AU1220" s="247"/>
      <c r="AV1220" s="247"/>
      <c r="AW1220" s="247"/>
      <c r="AX1220" s="247"/>
      <c r="AY1220" s="247"/>
      <c r="AZ1220" s="247"/>
      <c r="BA1220" s="247"/>
      <c r="BB1220" s="247"/>
      <c r="BC1220" s="247"/>
      <c r="BD1220" s="247"/>
      <c r="BE1220" s="247"/>
      <c r="BF1220" s="247"/>
      <c r="BG1220" s="247"/>
      <c r="BH1220" s="247"/>
      <c r="BI1220" s="247"/>
      <c r="BJ1220" s="247"/>
      <c r="BK1220" s="247"/>
      <c r="BL1220" s="247"/>
      <c r="BM1220" s="247"/>
      <c r="BN1220" s="247"/>
      <c r="BO1220" s="247"/>
      <c r="BP1220" s="247"/>
      <c r="BQ1220" s="247"/>
      <c r="BR1220" s="247"/>
      <c r="BS1220" s="247"/>
      <c r="BT1220" s="247"/>
      <c r="BU1220" s="247"/>
      <c r="BV1220" s="247"/>
      <c r="BW1220" s="247"/>
      <c r="BX1220" s="247"/>
      <c r="BY1220" s="247"/>
      <c r="BZ1220" s="247"/>
      <c r="CA1220" s="247"/>
      <c r="CB1220" s="247"/>
      <c r="CC1220" s="247"/>
      <c r="CD1220" s="247"/>
      <c r="CE1220" s="247"/>
      <c r="CF1220" s="247"/>
      <c r="CG1220" s="247"/>
      <c r="CH1220" s="247"/>
      <c r="CI1220" s="247"/>
      <c r="CJ1220" s="247"/>
      <c r="CK1220" s="247"/>
      <c r="CL1220" s="247"/>
      <c r="CM1220" s="247"/>
      <c r="CN1220" s="247"/>
      <c r="CO1220" s="247"/>
      <c r="CP1220" s="247"/>
      <c r="CQ1220" s="247"/>
      <c r="CR1220" s="247"/>
      <c r="CS1220" s="247"/>
      <c r="CT1220" s="247"/>
      <c r="CU1220" s="247"/>
      <c r="CV1220" s="247"/>
      <c r="CW1220" s="247"/>
      <c r="CX1220" s="247"/>
      <c r="CY1220" s="247"/>
      <c r="CZ1220" s="247"/>
      <c r="DA1220" s="247"/>
      <c r="DB1220" s="247"/>
      <c r="DC1220" s="247"/>
      <c r="DD1220" s="247"/>
      <c r="DE1220" s="247"/>
      <c r="DF1220" s="247"/>
      <c r="DG1220" s="247"/>
      <c r="DH1220" s="247"/>
      <c r="DI1220" s="247"/>
      <c r="DJ1220" s="247"/>
      <c r="DK1220" s="247"/>
      <c r="DL1220" s="247"/>
      <c r="DM1220" s="247"/>
      <c r="DN1220" s="247"/>
      <c r="DO1220" s="247"/>
      <c r="DP1220" s="247"/>
      <c r="DQ1220" s="247"/>
      <c r="DR1220" s="247"/>
      <c r="DS1220" s="247"/>
      <c r="DT1220" s="247"/>
      <c r="DU1220" s="226"/>
      <c r="DV1220" s="226"/>
    </row>
    <row r="1221" spans="1:126" ht="4.2" customHeight="1">
      <c r="A1221" s="1"/>
      <c r="B1221" s="1"/>
      <c r="C1221" s="1"/>
      <c r="D1221" s="1"/>
      <c r="E1221" s="261"/>
      <c r="F1221" s="47"/>
      <c r="G1221" s="229"/>
      <c r="H1221" s="1"/>
      <c r="I1221" s="1"/>
      <c r="J1221" s="1"/>
      <c r="K1221" s="1"/>
      <c r="L1221" s="1"/>
      <c r="M1221" s="5"/>
      <c r="N1221" s="1"/>
      <c r="O1221" s="1"/>
      <c r="P1221" s="5"/>
      <c r="Q1221" s="1"/>
      <c r="R1221" s="1"/>
      <c r="S1221" s="5"/>
      <c r="T1221" s="7"/>
      <c r="U1221" s="23"/>
      <c r="V1221" s="1"/>
      <c r="W1221" s="11"/>
      <c r="X1221" s="10"/>
      <c r="Y1221" s="45"/>
      <c r="Z1221" s="92"/>
      <c r="AA1221" s="93"/>
      <c r="AB1221" s="93"/>
      <c r="AC1221" s="93"/>
      <c r="AD1221" s="93"/>
      <c r="AE1221" s="93"/>
      <c r="AF1221" s="93"/>
      <c r="AG1221" s="93"/>
      <c r="AH1221" s="93"/>
      <c r="AI1221" s="93"/>
      <c r="AJ1221" s="93"/>
      <c r="AK1221" s="93"/>
      <c r="AL1221" s="93"/>
      <c r="AM1221" s="93"/>
      <c r="AN1221" s="93"/>
      <c r="AO1221" s="93"/>
      <c r="AP1221" s="93"/>
      <c r="AQ1221" s="93"/>
      <c r="AR1221" s="93"/>
      <c r="AS1221" s="93"/>
      <c r="AT1221" s="93"/>
      <c r="AU1221" s="93"/>
      <c r="AV1221" s="93"/>
      <c r="AW1221" s="93"/>
      <c r="AX1221" s="93"/>
      <c r="AY1221" s="93"/>
      <c r="AZ1221" s="93"/>
      <c r="BA1221" s="93"/>
      <c r="BB1221" s="93"/>
      <c r="BC1221" s="93"/>
      <c r="BD1221" s="93"/>
      <c r="BE1221" s="93"/>
      <c r="BF1221" s="93"/>
      <c r="BG1221" s="93"/>
      <c r="BH1221" s="93"/>
      <c r="BI1221" s="93"/>
      <c r="BJ1221" s="93"/>
      <c r="BK1221" s="93"/>
      <c r="BL1221" s="93"/>
      <c r="BM1221" s="93"/>
      <c r="BN1221" s="93"/>
      <c r="BO1221" s="93"/>
      <c r="BP1221" s="93"/>
      <c r="BQ1221" s="93"/>
      <c r="BR1221" s="93"/>
      <c r="BS1221" s="93"/>
      <c r="BT1221" s="93"/>
      <c r="BU1221" s="93"/>
      <c r="BV1221" s="93"/>
      <c r="BW1221" s="93"/>
      <c r="BX1221" s="93"/>
      <c r="BY1221" s="93"/>
      <c r="BZ1221" s="93"/>
      <c r="CA1221" s="93"/>
      <c r="CB1221" s="93"/>
      <c r="CC1221" s="93"/>
      <c r="CD1221" s="93"/>
      <c r="CE1221" s="93"/>
      <c r="CF1221" s="93"/>
      <c r="CG1221" s="93"/>
      <c r="CH1221" s="93"/>
      <c r="CI1221" s="93"/>
      <c r="CJ1221" s="93"/>
      <c r="CK1221" s="93"/>
      <c r="CL1221" s="93"/>
      <c r="CM1221" s="93"/>
      <c r="CN1221" s="93"/>
      <c r="CO1221" s="93"/>
      <c r="CP1221" s="93"/>
      <c r="CQ1221" s="93"/>
      <c r="CR1221" s="93"/>
      <c r="CS1221" s="93"/>
      <c r="CT1221" s="93"/>
      <c r="CU1221" s="93"/>
      <c r="CV1221" s="93"/>
      <c r="CW1221" s="93"/>
      <c r="CX1221" s="93"/>
      <c r="CY1221" s="93"/>
      <c r="CZ1221" s="93"/>
      <c r="DA1221" s="93"/>
      <c r="DB1221" s="93"/>
      <c r="DC1221" s="93"/>
      <c r="DD1221" s="93"/>
      <c r="DE1221" s="93"/>
      <c r="DF1221" s="93"/>
      <c r="DG1221" s="93"/>
      <c r="DH1221" s="93"/>
      <c r="DI1221" s="93"/>
      <c r="DJ1221" s="93"/>
      <c r="DK1221" s="93"/>
      <c r="DL1221" s="93"/>
      <c r="DM1221" s="93"/>
      <c r="DN1221" s="93"/>
      <c r="DO1221" s="93"/>
      <c r="DP1221" s="93"/>
      <c r="DQ1221" s="93"/>
      <c r="DR1221" s="93"/>
      <c r="DS1221" s="93"/>
      <c r="DT1221" s="93"/>
      <c r="DU1221" s="1"/>
      <c r="DV1221" s="1"/>
    </row>
    <row r="1222" spans="1:126" s="4" customFormat="1">
      <c r="A1222" s="3"/>
      <c r="B1222" s="257" t="s">
        <v>126</v>
      </c>
      <c r="C1222" s="3"/>
      <c r="D1222" s="3"/>
      <c r="E1222" s="9" t="str">
        <f>IF(OR(Главная!$N$19=справочники!$N$10,Главная!$N$19=справочники!$N$11),"",IF(T1222=справочники!$P$10,"","ндс(-)"))</f>
        <v>ндс(-)</v>
      </c>
      <c r="F1222" s="50"/>
      <c r="G1222" s="230"/>
      <c r="H1222" s="12" t="str">
        <f>B1222&amp;N1210</f>
        <v>Начисление - Статья общего постоянного расхода</v>
      </c>
      <c r="I1222" s="12"/>
      <c r="J1222" s="3"/>
      <c r="K1222" s="3"/>
      <c r="L1222" s="3"/>
      <c r="M1222" s="169"/>
      <c r="N1222" s="411" t="str">
        <f>Главная!$Y$8</f>
        <v>итого</v>
      </c>
      <c r="O1222" s="35"/>
      <c r="P1222" s="5"/>
      <c r="Q1222" s="35" t="s">
        <v>25</v>
      </c>
      <c r="R1222" s="35"/>
      <c r="S1222" s="35"/>
      <c r="T1222" s="61">
        <f>T1218</f>
        <v>0</v>
      </c>
      <c r="U1222" s="35"/>
      <c r="V1222" s="35"/>
      <c r="W1222" s="37">
        <f>SUM($Y1222:$DU1222)</f>
        <v>0</v>
      </c>
      <c r="X1222" s="37"/>
      <c r="Y1222" s="45"/>
      <c r="Z1222" s="98"/>
      <c r="AA1222" s="99">
        <f t="shared" ref="AA1222:BF1222" si="2816">IF(AA$8="",0,IF(AA$1=1,SUMIFS(1218:1218,$1:$1,"&gt;="&amp;1,$1:$1,"&lt;="&amp;INT($T1220/30))+($T1220/30-INT($T1220/30))*SUMIFS(1218:1218,$1:$1,INT($T1220/30)+1),0)+($T1220/30-INT($T1220/30))*SUMIFS(1218:1218,$1:$1,AA$1+INT($T1220/30)+1)+(INT($T1220/30)+1-$T1220/30)*SUMIFS(1218:1218,$1:$1,AA$1+INT($T1220/30)))</f>
        <v>0</v>
      </c>
      <c r="AB1222" s="99">
        <f t="shared" si="2816"/>
        <v>0</v>
      </c>
      <c r="AC1222" s="99">
        <f t="shared" si="2816"/>
        <v>0</v>
      </c>
      <c r="AD1222" s="99">
        <f t="shared" si="2816"/>
        <v>0</v>
      </c>
      <c r="AE1222" s="99">
        <f t="shared" si="2816"/>
        <v>0</v>
      </c>
      <c r="AF1222" s="99">
        <f t="shared" si="2816"/>
        <v>0</v>
      </c>
      <c r="AG1222" s="99">
        <f t="shared" si="2816"/>
        <v>0</v>
      </c>
      <c r="AH1222" s="99">
        <f t="shared" si="2816"/>
        <v>0</v>
      </c>
      <c r="AI1222" s="99">
        <f t="shared" si="2816"/>
        <v>0</v>
      </c>
      <c r="AJ1222" s="99">
        <f t="shared" si="2816"/>
        <v>0</v>
      </c>
      <c r="AK1222" s="99">
        <f t="shared" si="2816"/>
        <v>0</v>
      </c>
      <c r="AL1222" s="99">
        <f t="shared" si="2816"/>
        <v>0</v>
      </c>
      <c r="AM1222" s="99">
        <f t="shared" si="2816"/>
        <v>0</v>
      </c>
      <c r="AN1222" s="99">
        <f t="shared" si="2816"/>
        <v>0</v>
      </c>
      <c r="AO1222" s="99">
        <f t="shared" si="2816"/>
        <v>0</v>
      </c>
      <c r="AP1222" s="99">
        <f t="shared" si="2816"/>
        <v>0</v>
      </c>
      <c r="AQ1222" s="99">
        <f t="shared" si="2816"/>
        <v>0</v>
      </c>
      <c r="AR1222" s="99">
        <f t="shared" si="2816"/>
        <v>0</v>
      </c>
      <c r="AS1222" s="99">
        <f t="shared" si="2816"/>
        <v>0</v>
      </c>
      <c r="AT1222" s="99">
        <f t="shared" si="2816"/>
        <v>0</v>
      </c>
      <c r="AU1222" s="99">
        <f t="shared" si="2816"/>
        <v>0</v>
      </c>
      <c r="AV1222" s="99">
        <f t="shared" si="2816"/>
        <v>0</v>
      </c>
      <c r="AW1222" s="99">
        <f t="shared" si="2816"/>
        <v>0</v>
      </c>
      <c r="AX1222" s="99">
        <f t="shared" si="2816"/>
        <v>0</v>
      </c>
      <c r="AY1222" s="99">
        <f t="shared" si="2816"/>
        <v>0</v>
      </c>
      <c r="AZ1222" s="99">
        <f t="shared" si="2816"/>
        <v>0</v>
      </c>
      <c r="BA1222" s="99">
        <f t="shared" si="2816"/>
        <v>0</v>
      </c>
      <c r="BB1222" s="99">
        <f t="shared" si="2816"/>
        <v>0</v>
      </c>
      <c r="BC1222" s="99">
        <f t="shared" si="2816"/>
        <v>0</v>
      </c>
      <c r="BD1222" s="99">
        <f t="shared" si="2816"/>
        <v>0</v>
      </c>
      <c r="BE1222" s="99">
        <f t="shared" si="2816"/>
        <v>0</v>
      </c>
      <c r="BF1222" s="99">
        <f t="shared" si="2816"/>
        <v>0</v>
      </c>
      <c r="BG1222" s="99">
        <f t="shared" ref="BG1222:CL1222" si="2817">IF(BG$8="",0,IF(BG$1=1,SUMIFS(1218:1218,$1:$1,"&gt;="&amp;1,$1:$1,"&lt;="&amp;INT($T1220/30))+($T1220/30-INT($T1220/30))*SUMIFS(1218:1218,$1:$1,INT($T1220/30)+1),0)+($T1220/30-INT($T1220/30))*SUMIFS(1218:1218,$1:$1,BG$1+INT($T1220/30)+1)+(INT($T1220/30)+1-$T1220/30)*SUMIFS(1218:1218,$1:$1,BG$1+INT($T1220/30)))</f>
        <v>0</v>
      </c>
      <c r="BH1222" s="99">
        <f t="shared" si="2817"/>
        <v>0</v>
      </c>
      <c r="BI1222" s="99">
        <f t="shared" si="2817"/>
        <v>0</v>
      </c>
      <c r="BJ1222" s="99">
        <f t="shared" si="2817"/>
        <v>0</v>
      </c>
      <c r="BK1222" s="99">
        <f t="shared" si="2817"/>
        <v>0</v>
      </c>
      <c r="BL1222" s="99">
        <f t="shared" si="2817"/>
        <v>0</v>
      </c>
      <c r="BM1222" s="99">
        <f t="shared" si="2817"/>
        <v>0</v>
      </c>
      <c r="BN1222" s="99">
        <f t="shared" si="2817"/>
        <v>0</v>
      </c>
      <c r="BO1222" s="99">
        <f t="shared" si="2817"/>
        <v>0</v>
      </c>
      <c r="BP1222" s="99">
        <f t="shared" si="2817"/>
        <v>0</v>
      </c>
      <c r="BQ1222" s="99">
        <f t="shared" si="2817"/>
        <v>0</v>
      </c>
      <c r="BR1222" s="99">
        <f t="shared" si="2817"/>
        <v>0</v>
      </c>
      <c r="BS1222" s="99">
        <f t="shared" si="2817"/>
        <v>0</v>
      </c>
      <c r="BT1222" s="99">
        <f t="shared" si="2817"/>
        <v>0</v>
      </c>
      <c r="BU1222" s="99">
        <f t="shared" si="2817"/>
        <v>0</v>
      </c>
      <c r="BV1222" s="99">
        <f t="shared" si="2817"/>
        <v>0</v>
      </c>
      <c r="BW1222" s="99">
        <f t="shared" si="2817"/>
        <v>0</v>
      </c>
      <c r="BX1222" s="99">
        <f t="shared" si="2817"/>
        <v>0</v>
      </c>
      <c r="BY1222" s="99">
        <f t="shared" si="2817"/>
        <v>0</v>
      </c>
      <c r="BZ1222" s="99">
        <f t="shared" si="2817"/>
        <v>0</v>
      </c>
      <c r="CA1222" s="99">
        <f t="shared" si="2817"/>
        <v>0</v>
      </c>
      <c r="CB1222" s="99">
        <f t="shared" si="2817"/>
        <v>0</v>
      </c>
      <c r="CC1222" s="99">
        <f t="shared" si="2817"/>
        <v>0</v>
      </c>
      <c r="CD1222" s="99">
        <f t="shared" si="2817"/>
        <v>0</v>
      </c>
      <c r="CE1222" s="99">
        <f t="shared" si="2817"/>
        <v>0</v>
      </c>
      <c r="CF1222" s="99">
        <f t="shared" si="2817"/>
        <v>0</v>
      </c>
      <c r="CG1222" s="99">
        <f t="shared" si="2817"/>
        <v>0</v>
      </c>
      <c r="CH1222" s="99">
        <f t="shared" si="2817"/>
        <v>0</v>
      </c>
      <c r="CI1222" s="99">
        <f t="shared" si="2817"/>
        <v>0</v>
      </c>
      <c r="CJ1222" s="99">
        <f t="shared" si="2817"/>
        <v>0</v>
      </c>
      <c r="CK1222" s="99">
        <f t="shared" si="2817"/>
        <v>0</v>
      </c>
      <c r="CL1222" s="99">
        <f t="shared" si="2817"/>
        <v>0</v>
      </c>
      <c r="CM1222" s="99">
        <f t="shared" ref="CM1222:DT1222" si="2818">IF(CM$8="",0,IF(CM$1=1,SUMIFS(1218:1218,$1:$1,"&gt;="&amp;1,$1:$1,"&lt;="&amp;INT($T1220/30))+($T1220/30-INT($T1220/30))*SUMIFS(1218:1218,$1:$1,INT($T1220/30)+1),0)+($T1220/30-INT($T1220/30))*SUMIFS(1218:1218,$1:$1,CM$1+INT($T1220/30)+1)+(INT($T1220/30)+1-$T1220/30)*SUMIFS(1218:1218,$1:$1,CM$1+INT($T1220/30)))</f>
        <v>0</v>
      </c>
      <c r="CN1222" s="99">
        <f t="shared" si="2818"/>
        <v>0</v>
      </c>
      <c r="CO1222" s="99">
        <f t="shared" si="2818"/>
        <v>0</v>
      </c>
      <c r="CP1222" s="99">
        <f t="shared" si="2818"/>
        <v>0</v>
      </c>
      <c r="CQ1222" s="99">
        <f t="shared" si="2818"/>
        <v>0</v>
      </c>
      <c r="CR1222" s="99">
        <f t="shared" si="2818"/>
        <v>0</v>
      </c>
      <c r="CS1222" s="99">
        <f t="shared" si="2818"/>
        <v>0</v>
      </c>
      <c r="CT1222" s="99">
        <f t="shared" si="2818"/>
        <v>0</v>
      </c>
      <c r="CU1222" s="99">
        <f t="shared" si="2818"/>
        <v>0</v>
      </c>
      <c r="CV1222" s="99">
        <f t="shared" si="2818"/>
        <v>0</v>
      </c>
      <c r="CW1222" s="99">
        <f t="shared" si="2818"/>
        <v>0</v>
      </c>
      <c r="CX1222" s="99">
        <f t="shared" si="2818"/>
        <v>0</v>
      </c>
      <c r="CY1222" s="99">
        <f t="shared" si="2818"/>
        <v>0</v>
      </c>
      <c r="CZ1222" s="99">
        <f t="shared" si="2818"/>
        <v>0</v>
      </c>
      <c r="DA1222" s="99">
        <f t="shared" si="2818"/>
        <v>0</v>
      </c>
      <c r="DB1222" s="99">
        <f t="shared" si="2818"/>
        <v>0</v>
      </c>
      <c r="DC1222" s="99">
        <f t="shared" si="2818"/>
        <v>0</v>
      </c>
      <c r="DD1222" s="99">
        <f t="shared" si="2818"/>
        <v>0</v>
      </c>
      <c r="DE1222" s="99">
        <f t="shared" si="2818"/>
        <v>0</v>
      </c>
      <c r="DF1222" s="99">
        <f t="shared" si="2818"/>
        <v>0</v>
      </c>
      <c r="DG1222" s="99">
        <f t="shared" si="2818"/>
        <v>0</v>
      </c>
      <c r="DH1222" s="99">
        <f t="shared" si="2818"/>
        <v>0</v>
      </c>
      <c r="DI1222" s="99">
        <f t="shared" si="2818"/>
        <v>0</v>
      </c>
      <c r="DJ1222" s="99">
        <f t="shared" si="2818"/>
        <v>0</v>
      </c>
      <c r="DK1222" s="99">
        <f t="shared" si="2818"/>
        <v>0</v>
      </c>
      <c r="DL1222" s="99">
        <f t="shared" si="2818"/>
        <v>0</v>
      </c>
      <c r="DM1222" s="99">
        <f t="shared" si="2818"/>
        <v>0</v>
      </c>
      <c r="DN1222" s="99">
        <f t="shared" si="2818"/>
        <v>0</v>
      </c>
      <c r="DO1222" s="99">
        <f t="shared" si="2818"/>
        <v>0</v>
      </c>
      <c r="DP1222" s="99">
        <f t="shared" si="2818"/>
        <v>0</v>
      </c>
      <c r="DQ1222" s="99">
        <f t="shared" si="2818"/>
        <v>0</v>
      </c>
      <c r="DR1222" s="99">
        <f t="shared" si="2818"/>
        <v>0</v>
      </c>
      <c r="DS1222" s="99">
        <f t="shared" si="2818"/>
        <v>0</v>
      </c>
      <c r="DT1222" s="99">
        <f t="shared" si="2818"/>
        <v>0</v>
      </c>
      <c r="DU1222" s="3"/>
      <c r="DV1222" s="3"/>
    </row>
    <row r="1223" spans="1:126" ht="4.2" customHeight="1">
      <c r="A1223" s="1"/>
      <c r="B1223" s="1"/>
      <c r="C1223" s="1"/>
      <c r="D1223" s="1"/>
      <c r="E1223" s="261"/>
      <c r="F1223" s="47"/>
      <c r="G1223" s="229"/>
      <c r="H1223" s="1"/>
      <c r="I1223" s="1"/>
      <c r="J1223" s="1"/>
      <c r="K1223" s="1"/>
      <c r="L1223" s="1"/>
      <c r="M1223" s="169"/>
      <c r="N1223" s="412"/>
      <c r="O1223" s="1"/>
      <c r="P1223" s="5"/>
      <c r="Q1223" s="1"/>
      <c r="R1223" s="1"/>
      <c r="S1223" s="5"/>
      <c r="T1223" s="7"/>
      <c r="U1223" s="23"/>
      <c r="V1223" s="1"/>
      <c r="W1223" s="11"/>
      <c r="X1223" s="10"/>
      <c r="Y1223" s="45"/>
      <c r="Z1223" s="92"/>
      <c r="AA1223" s="93"/>
      <c r="AB1223" s="93"/>
      <c r="AC1223" s="93"/>
      <c r="AD1223" s="93"/>
      <c r="AE1223" s="93"/>
      <c r="AF1223" s="93"/>
      <c r="AG1223" s="93"/>
      <c r="AH1223" s="93"/>
      <c r="AI1223" s="93"/>
      <c r="AJ1223" s="93"/>
      <c r="AK1223" s="93"/>
      <c r="AL1223" s="93"/>
      <c r="AM1223" s="93"/>
      <c r="AN1223" s="93"/>
      <c r="AO1223" s="93"/>
      <c r="AP1223" s="93"/>
      <c r="AQ1223" s="93"/>
      <c r="AR1223" s="93"/>
      <c r="AS1223" s="93"/>
      <c r="AT1223" s="93"/>
      <c r="AU1223" s="93"/>
      <c r="AV1223" s="93"/>
      <c r="AW1223" s="93"/>
      <c r="AX1223" s="93"/>
      <c r="AY1223" s="93"/>
      <c r="AZ1223" s="93"/>
      <c r="BA1223" s="93"/>
      <c r="BB1223" s="93"/>
      <c r="BC1223" s="93"/>
      <c r="BD1223" s="93"/>
      <c r="BE1223" s="93"/>
      <c r="BF1223" s="93"/>
      <c r="BG1223" s="93"/>
      <c r="BH1223" s="93"/>
      <c r="BI1223" s="93"/>
      <c r="BJ1223" s="93"/>
      <c r="BK1223" s="93"/>
      <c r="BL1223" s="93"/>
      <c r="BM1223" s="93"/>
      <c r="BN1223" s="93"/>
      <c r="BO1223" s="93"/>
      <c r="BP1223" s="93"/>
      <c r="BQ1223" s="93"/>
      <c r="BR1223" s="93"/>
      <c r="BS1223" s="93"/>
      <c r="BT1223" s="93"/>
      <c r="BU1223" s="93"/>
      <c r="BV1223" s="93"/>
      <c r="BW1223" s="93"/>
      <c r="BX1223" s="93"/>
      <c r="BY1223" s="93"/>
      <c r="BZ1223" s="93"/>
      <c r="CA1223" s="93"/>
      <c r="CB1223" s="93"/>
      <c r="CC1223" s="93"/>
      <c r="CD1223" s="93"/>
      <c r="CE1223" s="93"/>
      <c r="CF1223" s="93"/>
      <c r="CG1223" s="93"/>
      <c r="CH1223" s="93"/>
      <c r="CI1223" s="93"/>
      <c r="CJ1223" s="93"/>
      <c r="CK1223" s="93"/>
      <c r="CL1223" s="93"/>
      <c r="CM1223" s="93"/>
      <c r="CN1223" s="93"/>
      <c r="CO1223" s="93"/>
      <c r="CP1223" s="93"/>
      <c r="CQ1223" s="93"/>
      <c r="CR1223" s="93"/>
      <c r="CS1223" s="93"/>
      <c r="CT1223" s="93"/>
      <c r="CU1223" s="93"/>
      <c r="CV1223" s="93"/>
      <c r="CW1223" s="93"/>
      <c r="CX1223" s="93"/>
      <c r="CY1223" s="93"/>
      <c r="CZ1223" s="93"/>
      <c r="DA1223" s="93"/>
      <c r="DB1223" s="93"/>
      <c r="DC1223" s="93"/>
      <c r="DD1223" s="93"/>
      <c r="DE1223" s="93"/>
      <c r="DF1223" s="93"/>
      <c r="DG1223" s="93"/>
      <c r="DH1223" s="93"/>
      <c r="DI1223" s="93"/>
      <c r="DJ1223" s="93"/>
      <c r="DK1223" s="93"/>
      <c r="DL1223" s="93"/>
      <c r="DM1223" s="93"/>
      <c r="DN1223" s="93"/>
      <c r="DO1223" s="93"/>
      <c r="DP1223" s="93"/>
      <c r="DQ1223" s="93"/>
      <c r="DR1223" s="93"/>
      <c r="DS1223" s="93"/>
      <c r="DT1223" s="93"/>
      <c r="DU1223" s="1"/>
      <c r="DV1223" s="1"/>
    </row>
    <row r="1224" spans="1:126" s="22" customFormat="1">
      <c r="A1224" s="18"/>
      <c r="B1224" s="242"/>
      <c r="C1224" s="18"/>
      <c r="D1224" s="196"/>
      <c r="E1224" s="267"/>
      <c r="F1224" s="51"/>
      <c r="G1224" s="230"/>
      <c r="H1224" s="18"/>
      <c r="I1224" s="18" t="str">
        <f>справочники!$J$6</f>
        <v>вид платежа</v>
      </c>
      <c r="J1224" s="18"/>
      <c r="K1224" s="18"/>
      <c r="L1224" s="18"/>
      <c r="M1224" s="19"/>
      <c r="N1224" s="196"/>
      <c r="O1224" s="18"/>
      <c r="P1224" s="19"/>
      <c r="Q1224" s="18" t="s">
        <v>12</v>
      </c>
      <c r="R1224" s="18"/>
      <c r="S1224" s="19" t="s">
        <v>6</v>
      </c>
      <c r="T1224" s="413" t="s">
        <v>202</v>
      </c>
      <c r="U1224" s="25" t="s">
        <v>7</v>
      </c>
      <c r="V1224" s="18"/>
      <c r="W1224" s="20"/>
      <c r="X1224" s="21"/>
      <c r="Y1224" s="46"/>
      <c r="Z1224" s="95"/>
      <c r="AA1224" s="96"/>
      <c r="AB1224" s="96"/>
      <c r="AC1224" s="96"/>
      <c r="AD1224" s="96"/>
      <c r="AE1224" s="96"/>
      <c r="AF1224" s="96"/>
      <c r="AG1224" s="96"/>
      <c r="AH1224" s="96"/>
      <c r="AI1224" s="96"/>
      <c r="AJ1224" s="96"/>
      <c r="AK1224" s="96"/>
      <c r="AL1224" s="96"/>
      <c r="AM1224" s="96"/>
      <c r="AN1224" s="96"/>
      <c r="AO1224" s="96"/>
      <c r="AP1224" s="96"/>
      <c r="AQ1224" s="96"/>
      <c r="AR1224" s="96"/>
      <c r="AS1224" s="96"/>
      <c r="AT1224" s="96"/>
      <c r="AU1224" s="96"/>
      <c r="AV1224" s="96"/>
      <c r="AW1224" s="96"/>
      <c r="AX1224" s="96"/>
      <c r="AY1224" s="96"/>
      <c r="AZ1224" s="96"/>
      <c r="BA1224" s="96"/>
      <c r="BB1224" s="96"/>
      <c r="BC1224" s="96"/>
      <c r="BD1224" s="96"/>
      <c r="BE1224" s="96"/>
      <c r="BF1224" s="96"/>
      <c r="BG1224" s="96"/>
      <c r="BH1224" s="96"/>
      <c r="BI1224" s="96"/>
      <c r="BJ1224" s="96"/>
      <c r="BK1224" s="96"/>
      <c r="BL1224" s="96"/>
      <c r="BM1224" s="96"/>
      <c r="BN1224" s="96"/>
      <c r="BO1224" s="96"/>
      <c r="BP1224" s="96"/>
      <c r="BQ1224" s="96"/>
      <c r="BR1224" s="96"/>
      <c r="BS1224" s="96"/>
      <c r="BT1224" s="96"/>
      <c r="BU1224" s="96"/>
      <c r="BV1224" s="96"/>
      <c r="BW1224" s="96"/>
      <c r="BX1224" s="96"/>
      <c r="BY1224" s="96"/>
      <c r="BZ1224" s="96"/>
      <c r="CA1224" s="96"/>
      <c r="CB1224" s="96"/>
      <c r="CC1224" s="96"/>
      <c r="CD1224" s="96"/>
      <c r="CE1224" s="96"/>
      <c r="CF1224" s="96"/>
      <c r="CG1224" s="96"/>
      <c r="CH1224" s="96"/>
      <c r="CI1224" s="96"/>
      <c r="CJ1224" s="96"/>
      <c r="CK1224" s="96"/>
      <c r="CL1224" s="96"/>
      <c r="CM1224" s="96"/>
      <c r="CN1224" s="96"/>
      <c r="CO1224" s="96"/>
      <c r="CP1224" s="96"/>
      <c r="CQ1224" s="96"/>
      <c r="CR1224" s="96"/>
      <c r="CS1224" s="96"/>
      <c r="CT1224" s="96"/>
      <c r="CU1224" s="96"/>
      <c r="CV1224" s="96"/>
      <c r="CW1224" s="96"/>
      <c r="CX1224" s="96"/>
      <c r="CY1224" s="96"/>
      <c r="CZ1224" s="96"/>
      <c r="DA1224" s="96"/>
      <c r="DB1224" s="96"/>
      <c r="DC1224" s="96"/>
      <c r="DD1224" s="96"/>
      <c r="DE1224" s="96"/>
      <c r="DF1224" s="96"/>
      <c r="DG1224" s="96"/>
      <c r="DH1224" s="96"/>
      <c r="DI1224" s="96"/>
      <c r="DJ1224" s="96"/>
      <c r="DK1224" s="96"/>
      <c r="DL1224" s="96"/>
      <c r="DM1224" s="96"/>
      <c r="DN1224" s="96"/>
      <c r="DO1224" s="96"/>
      <c r="DP1224" s="96"/>
      <c r="DQ1224" s="96"/>
      <c r="DR1224" s="96"/>
      <c r="DS1224" s="96"/>
      <c r="DT1224" s="96"/>
      <c r="DU1224" s="18"/>
      <c r="DV1224" s="18"/>
    </row>
    <row r="1225" spans="1:126" ht="4.2" customHeight="1">
      <c r="A1225" s="1"/>
      <c r="B1225" s="1"/>
      <c r="C1225" s="1"/>
      <c r="D1225" s="1"/>
      <c r="E1225" s="261"/>
      <c r="F1225" s="47"/>
      <c r="G1225" s="229"/>
      <c r="H1225" s="1"/>
      <c r="I1225" s="1"/>
      <c r="J1225" s="1"/>
      <c r="K1225" s="1"/>
      <c r="L1225" s="1"/>
      <c r="M1225" s="5"/>
      <c r="N1225" s="18"/>
      <c r="O1225" s="1"/>
      <c r="P1225" s="5"/>
      <c r="Q1225" s="1"/>
      <c r="R1225" s="1"/>
      <c r="S1225" s="5"/>
      <c r="T1225" s="7"/>
      <c r="U1225" s="23"/>
      <c r="V1225" s="1"/>
      <c r="W1225" s="11"/>
      <c r="X1225" s="10"/>
      <c r="Y1225" s="45"/>
      <c r="Z1225" s="92"/>
      <c r="AA1225" s="93"/>
      <c r="AB1225" s="93"/>
      <c r="AC1225" s="93"/>
      <c r="AD1225" s="93"/>
      <c r="AE1225" s="93"/>
      <c r="AF1225" s="93"/>
      <c r="AG1225" s="93"/>
      <c r="AH1225" s="93"/>
      <c r="AI1225" s="93"/>
      <c r="AJ1225" s="93"/>
      <c r="AK1225" s="93"/>
      <c r="AL1225" s="93"/>
      <c r="AM1225" s="93"/>
      <c r="AN1225" s="93"/>
      <c r="AO1225" s="93"/>
      <c r="AP1225" s="93"/>
      <c r="AQ1225" s="93"/>
      <c r="AR1225" s="93"/>
      <c r="AS1225" s="93"/>
      <c r="AT1225" s="93"/>
      <c r="AU1225" s="93"/>
      <c r="AV1225" s="93"/>
      <c r="AW1225" s="93"/>
      <c r="AX1225" s="93"/>
      <c r="AY1225" s="93"/>
      <c r="AZ1225" s="93"/>
      <c r="BA1225" s="93"/>
      <c r="BB1225" s="93"/>
      <c r="BC1225" s="93"/>
      <c r="BD1225" s="93"/>
      <c r="BE1225" s="93"/>
      <c r="BF1225" s="93"/>
      <c r="BG1225" s="93"/>
      <c r="BH1225" s="93"/>
      <c r="BI1225" s="93"/>
      <c r="BJ1225" s="93"/>
      <c r="BK1225" s="93"/>
      <c r="BL1225" s="93"/>
      <c r="BM1225" s="93"/>
      <c r="BN1225" s="93"/>
      <c r="BO1225" s="93"/>
      <c r="BP1225" s="93"/>
      <c r="BQ1225" s="93"/>
      <c r="BR1225" s="93"/>
      <c r="BS1225" s="93"/>
      <c r="BT1225" s="93"/>
      <c r="BU1225" s="93"/>
      <c r="BV1225" s="93"/>
      <c r="BW1225" s="93"/>
      <c r="BX1225" s="93"/>
      <c r="BY1225" s="93"/>
      <c r="BZ1225" s="93"/>
      <c r="CA1225" s="93"/>
      <c r="CB1225" s="93"/>
      <c r="CC1225" s="93"/>
      <c r="CD1225" s="93"/>
      <c r="CE1225" s="93"/>
      <c r="CF1225" s="93"/>
      <c r="CG1225" s="93"/>
      <c r="CH1225" s="93"/>
      <c r="CI1225" s="93"/>
      <c r="CJ1225" s="93"/>
      <c r="CK1225" s="93"/>
      <c r="CL1225" s="93"/>
      <c r="CM1225" s="93"/>
      <c r="CN1225" s="93"/>
      <c r="CO1225" s="93"/>
      <c r="CP1225" s="93"/>
      <c r="CQ1225" s="93"/>
      <c r="CR1225" s="93"/>
      <c r="CS1225" s="93"/>
      <c r="CT1225" s="93"/>
      <c r="CU1225" s="93"/>
      <c r="CV1225" s="93"/>
      <c r="CW1225" s="93"/>
      <c r="CX1225" s="93"/>
      <c r="CY1225" s="93"/>
      <c r="CZ1225" s="93"/>
      <c r="DA1225" s="93"/>
      <c r="DB1225" s="93"/>
      <c r="DC1225" s="93"/>
      <c r="DD1225" s="93"/>
      <c r="DE1225" s="93"/>
      <c r="DF1225" s="93"/>
      <c r="DG1225" s="93"/>
      <c r="DH1225" s="93"/>
      <c r="DI1225" s="93"/>
      <c r="DJ1225" s="93"/>
      <c r="DK1225" s="93"/>
      <c r="DL1225" s="93"/>
      <c r="DM1225" s="93"/>
      <c r="DN1225" s="93"/>
      <c r="DO1225" s="93"/>
      <c r="DP1225" s="93"/>
      <c r="DQ1225" s="93"/>
      <c r="DR1225" s="93"/>
      <c r="DS1225" s="93"/>
      <c r="DT1225" s="93"/>
      <c r="DU1225" s="1"/>
      <c r="DV1225" s="1"/>
    </row>
    <row r="1226" spans="1:126" s="22" customFormat="1">
      <c r="A1226" s="18"/>
      <c r="B1226" s="196"/>
      <c r="C1226" s="18"/>
      <c r="D1226" s="18"/>
      <c r="E1226" s="267"/>
      <c r="F1226" s="51"/>
      <c r="G1226" s="230"/>
      <c r="H1226" s="18"/>
      <c r="I1226" s="18" t="str">
        <f>$I$1160</f>
        <v>длина периода, за который производится платеж</v>
      </c>
      <c r="J1226" s="18"/>
      <c r="K1226" s="18"/>
      <c r="L1226" s="18"/>
      <c r="M1226" s="19"/>
      <c r="N1226" s="196"/>
      <c r="O1226" s="18"/>
      <c r="P1226" s="19"/>
      <c r="Q1226" s="18" t="s">
        <v>69</v>
      </c>
      <c r="R1226" s="18"/>
      <c r="S1226" s="19" t="s">
        <v>6</v>
      </c>
      <c r="T1226" s="205"/>
      <c r="U1226" s="25" t="s">
        <v>7</v>
      </c>
      <c r="V1226" s="18"/>
      <c r="W1226" s="20"/>
      <c r="X1226" s="21"/>
      <c r="Y1226" s="46"/>
      <c r="Z1226" s="95"/>
      <c r="AA1226" s="96"/>
      <c r="AB1226" s="96"/>
      <c r="AC1226" s="96"/>
      <c r="AD1226" s="96"/>
      <c r="AE1226" s="96"/>
      <c r="AF1226" s="96"/>
      <c r="AG1226" s="96"/>
      <c r="AH1226" s="96"/>
      <c r="AI1226" s="96"/>
      <c r="AJ1226" s="96"/>
      <c r="AK1226" s="96"/>
      <c r="AL1226" s="96"/>
      <c r="AM1226" s="96"/>
      <c r="AN1226" s="96"/>
      <c r="AO1226" s="96"/>
      <c r="AP1226" s="96"/>
      <c r="AQ1226" s="96"/>
      <c r="AR1226" s="96"/>
      <c r="AS1226" s="96"/>
      <c r="AT1226" s="96"/>
      <c r="AU1226" s="96"/>
      <c r="AV1226" s="96"/>
      <c r="AW1226" s="96"/>
      <c r="AX1226" s="96"/>
      <c r="AY1226" s="96"/>
      <c r="AZ1226" s="96"/>
      <c r="BA1226" s="96"/>
      <c r="BB1226" s="96"/>
      <c r="BC1226" s="96"/>
      <c r="BD1226" s="96"/>
      <c r="BE1226" s="96"/>
      <c r="BF1226" s="96"/>
      <c r="BG1226" s="96"/>
      <c r="BH1226" s="96"/>
      <c r="BI1226" s="96"/>
      <c r="BJ1226" s="96"/>
      <c r="BK1226" s="96"/>
      <c r="BL1226" s="96"/>
      <c r="BM1226" s="96"/>
      <c r="BN1226" s="96"/>
      <c r="BO1226" s="96"/>
      <c r="BP1226" s="96"/>
      <c r="BQ1226" s="96"/>
      <c r="BR1226" s="96"/>
      <c r="BS1226" s="96"/>
      <c r="BT1226" s="96"/>
      <c r="BU1226" s="96"/>
      <c r="BV1226" s="96"/>
      <c r="BW1226" s="96"/>
      <c r="BX1226" s="96"/>
      <c r="BY1226" s="96"/>
      <c r="BZ1226" s="96"/>
      <c r="CA1226" s="96"/>
      <c r="CB1226" s="96"/>
      <c r="CC1226" s="96"/>
      <c r="CD1226" s="96"/>
      <c r="CE1226" s="96"/>
      <c r="CF1226" s="96"/>
      <c r="CG1226" s="96"/>
      <c r="CH1226" s="96"/>
      <c r="CI1226" s="96"/>
      <c r="CJ1226" s="96"/>
      <c r="CK1226" s="96"/>
      <c r="CL1226" s="96"/>
      <c r="CM1226" s="96"/>
      <c r="CN1226" s="96"/>
      <c r="CO1226" s="96"/>
      <c r="CP1226" s="96"/>
      <c r="CQ1226" s="96"/>
      <c r="CR1226" s="96"/>
      <c r="CS1226" s="96"/>
      <c r="CT1226" s="96"/>
      <c r="CU1226" s="96"/>
      <c r="CV1226" s="96"/>
      <c r="CW1226" s="96"/>
      <c r="CX1226" s="96"/>
      <c r="CY1226" s="96"/>
      <c r="CZ1226" s="96"/>
      <c r="DA1226" s="96"/>
      <c r="DB1226" s="96"/>
      <c r="DC1226" s="96"/>
      <c r="DD1226" s="96"/>
      <c r="DE1226" s="96"/>
      <c r="DF1226" s="96"/>
      <c r="DG1226" s="96"/>
      <c r="DH1226" s="96"/>
      <c r="DI1226" s="96"/>
      <c r="DJ1226" s="96"/>
      <c r="DK1226" s="96"/>
      <c r="DL1226" s="96"/>
      <c r="DM1226" s="96"/>
      <c r="DN1226" s="96"/>
      <c r="DO1226" s="96"/>
      <c r="DP1226" s="96"/>
      <c r="DQ1226" s="96"/>
      <c r="DR1226" s="96"/>
      <c r="DS1226" s="96"/>
      <c r="DT1226" s="96"/>
      <c r="DU1226" s="18"/>
      <c r="DV1226" s="18"/>
    </row>
    <row r="1227" spans="1:126" ht="4.2" customHeight="1">
      <c r="A1227" s="1"/>
      <c r="B1227" s="1"/>
      <c r="C1227" s="1"/>
      <c r="D1227" s="1"/>
      <c r="E1227" s="261"/>
      <c r="F1227" s="47"/>
      <c r="G1227" s="229"/>
      <c r="H1227" s="1"/>
      <c r="I1227" s="1"/>
      <c r="J1227" s="1"/>
      <c r="K1227" s="1"/>
      <c r="L1227" s="1"/>
      <c r="M1227" s="5"/>
      <c r="N1227" s="1"/>
      <c r="O1227" s="1"/>
      <c r="P1227" s="5"/>
      <c r="Q1227" s="1"/>
      <c r="R1227" s="1"/>
      <c r="S1227" s="5"/>
      <c r="T1227" s="7"/>
      <c r="U1227" s="23"/>
      <c r="V1227" s="1"/>
      <c r="W1227" s="11"/>
      <c r="X1227" s="10"/>
      <c r="Y1227" s="45"/>
      <c r="Z1227" s="92"/>
      <c r="AA1227" s="93"/>
      <c r="AB1227" s="93"/>
      <c r="AC1227" s="93"/>
      <c r="AD1227" s="93"/>
      <c r="AE1227" s="93"/>
      <c r="AF1227" s="93"/>
      <c r="AG1227" s="93"/>
      <c r="AH1227" s="93"/>
      <c r="AI1227" s="93"/>
      <c r="AJ1227" s="93"/>
      <c r="AK1227" s="93"/>
      <c r="AL1227" s="93"/>
      <c r="AM1227" s="93"/>
      <c r="AN1227" s="93"/>
      <c r="AO1227" s="93"/>
      <c r="AP1227" s="93"/>
      <c r="AQ1227" s="93"/>
      <c r="AR1227" s="93"/>
      <c r="AS1227" s="93"/>
      <c r="AT1227" s="93"/>
      <c r="AU1227" s="93"/>
      <c r="AV1227" s="93"/>
      <c r="AW1227" s="93"/>
      <c r="AX1227" s="93"/>
      <c r="AY1227" s="93"/>
      <c r="AZ1227" s="93"/>
      <c r="BA1227" s="93"/>
      <c r="BB1227" s="93"/>
      <c r="BC1227" s="93"/>
      <c r="BD1227" s="93"/>
      <c r="BE1227" s="93"/>
      <c r="BF1227" s="93"/>
      <c r="BG1227" s="93"/>
      <c r="BH1227" s="93"/>
      <c r="BI1227" s="93"/>
      <c r="BJ1227" s="93"/>
      <c r="BK1227" s="93"/>
      <c r="BL1227" s="93"/>
      <c r="BM1227" s="93"/>
      <c r="BN1227" s="93"/>
      <c r="BO1227" s="93"/>
      <c r="BP1227" s="93"/>
      <c r="BQ1227" s="93"/>
      <c r="BR1227" s="93"/>
      <c r="BS1227" s="93"/>
      <c r="BT1227" s="93"/>
      <c r="BU1227" s="93"/>
      <c r="BV1227" s="93"/>
      <c r="BW1227" s="93"/>
      <c r="BX1227" s="93"/>
      <c r="BY1227" s="93"/>
      <c r="BZ1227" s="93"/>
      <c r="CA1227" s="93"/>
      <c r="CB1227" s="93"/>
      <c r="CC1227" s="93"/>
      <c r="CD1227" s="93"/>
      <c r="CE1227" s="93"/>
      <c r="CF1227" s="93"/>
      <c r="CG1227" s="93"/>
      <c r="CH1227" s="93"/>
      <c r="CI1227" s="93"/>
      <c r="CJ1227" s="93"/>
      <c r="CK1227" s="93"/>
      <c r="CL1227" s="93"/>
      <c r="CM1227" s="93"/>
      <c r="CN1227" s="93"/>
      <c r="CO1227" s="93"/>
      <c r="CP1227" s="93"/>
      <c r="CQ1227" s="93"/>
      <c r="CR1227" s="93"/>
      <c r="CS1227" s="93"/>
      <c r="CT1227" s="93"/>
      <c r="CU1227" s="93"/>
      <c r="CV1227" s="93"/>
      <c r="CW1227" s="93"/>
      <c r="CX1227" s="93"/>
      <c r="CY1227" s="93"/>
      <c r="CZ1227" s="93"/>
      <c r="DA1227" s="93"/>
      <c r="DB1227" s="93"/>
      <c r="DC1227" s="93"/>
      <c r="DD1227" s="93"/>
      <c r="DE1227" s="93"/>
      <c r="DF1227" s="93"/>
      <c r="DG1227" s="93"/>
      <c r="DH1227" s="93"/>
      <c r="DI1227" s="93"/>
      <c r="DJ1227" s="93"/>
      <c r="DK1227" s="93"/>
      <c r="DL1227" s="93"/>
      <c r="DM1227" s="93"/>
      <c r="DN1227" s="93"/>
      <c r="DO1227" s="93"/>
      <c r="DP1227" s="93"/>
      <c r="DQ1227" s="93"/>
      <c r="DR1227" s="93"/>
      <c r="DS1227" s="93"/>
      <c r="DT1227" s="93"/>
      <c r="DU1227" s="1"/>
      <c r="DV1227" s="1"/>
    </row>
    <row r="1228" spans="1:126" s="4" customFormat="1">
      <c r="A1228" s="3"/>
      <c r="B1228" s="257" t="s">
        <v>130</v>
      </c>
      <c r="C1228" s="3"/>
      <c r="D1228" s="3"/>
      <c r="E1228" s="9" t="s">
        <v>26</v>
      </c>
      <c r="F1228" s="50"/>
      <c r="G1228" s="230"/>
      <c r="H1228" s="12" t="str">
        <f>B1228&amp;N1210</f>
        <v>Оплата - Статья общего постоянного расхода</v>
      </c>
      <c r="I1228" s="12"/>
      <c r="J1228" s="3"/>
      <c r="K1228" s="3"/>
      <c r="L1228" s="3"/>
      <c r="M1228" s="5"/>
      <c r="N1228" s="35" t="str">
        <f>Главная!$Y$8</f>
        <v>итого</v>
      </c>
      <c r="O1228" s="35"/>
      <c r="P1228" s="5"/>
      <c r="Q1228" s="35" t="s">
        <v>25</v>
      </c>
      <c r="R1228" s="35"/>
      <c r="S1228" s="35"/>
      <c r="T1228" s="35"/>
      <c r="U1228" s="35"/>
      <c r="V1228" s="35"/>
      <c r="W1228" s="37">
        <f>SUM($Y1228:$DU1228)</f>
        <v>0</v>
      </c>
      <c r="X1228" s="37"/>
      <c r="Y1228" s="45"/>
      <c r="Z1228" s="98"/>
      <c r="AA1228" s="99">
        <f>IF(AA$8="",0,IF($T1224=справочники!$J$9,IF(SUM($Z1228:Z1228)&lt;SUM($Z1222:AA1222),SUMIFS(1222:1222,$1:$1,"&gt;="&amp;AA$1,$1:$1,"&lt;="&amp;AA$1+IF(OR($T1226=0,$T1226=""),1,$T1226)-1),0),IF($T1224=справочники!$J$10,IF(INT(AA$1/IF(OR($T1226=0,$T1226=""),1,$T1226))=AA$1/IF(OR($T1226=0,$T1226=""),1,$T1226),SUMIFS(1222:1222,$1:$1,"&lt;="&amp;AA$1,$1:$1,"&gt;="&amp;AA$1-IF(OR($T1226=0,$T1226=""),1,$T1226)+1),0),AA1222)))</f>
        <v>0</v>
      </c>
      <c r="AB1228" s="99">
        <f>IF(AB$8="",0,IF($T1224=справочники!$J$9,IF(SUM($Z1228:AA1228)&lt;SUM($Z1222:AB1222),SUMIFS(1222:1222,$1:$1,"&gt;="&amp;AB$1,$1:$1,"&lt;="&amp;AB$1+IF(OR($T1226=0,$T1226=""),1,$T1226)-1),0),IF($T1224=справочники!$J$10,IF(INT(AB$1/IF(OR($T1226=0,$T1226=""),1,$T1226))=AB$1/IF(OR($T1226=0,$T1226=""),1,$T1226),SUMIFS(1222:1222,$1:$1,"&lt;="&amp;AB$1,$1:$1,"&gt;="&amp;AB$1-IF(OR($T1226=0,$T1226=""),1,$T1226)+1),0),AB1222)))</f>
        <v>0</v>
      </c>
      <c r="AC1228" s="99">
        <f>IF(AC$8="",0,IF($T1224=справочники!$J$9,IF(SUM($Z1228:AB1228)&lt;SUM($Z1222:AC1222),SUMIFS(1222:1222,$1:$1,"&gt;="&amp;AC$1,$1:$1,"&lt;="&amp;AC$1+IF(OR($T1226=0,$T1226=""),1,$T1226)-1),0),IF($T1224=справочники!$J$10,IF(INT(AC$1/IF(OR($T1226=0,$T1226=""),1,$T1226))=AC$1/IF(OR($T1226=0,$T1226=""),1,$T1226),SUMIFS(1222:1222,$1:$1,"&lt;="&amp;AC$1,$1:$1,"&gt;="&amp;AC$1-IF(OR($T1226=0,$T1226=""),1,$T1226)+1),0),AC1222)))</f>
        <v>0</v>
      </c>
      <c r="AD1228" s="99">
        <f>IF(AD$8="",0,IF($T1224=справочники!$J$9,IF(SUM($Z1228:AC1228)&lt;SUM($Z1222:AD1222),SUMIFS(1222:1222,$1:$1,"&gt;="&amp;AD$1,$1:$1,"&lt;="&amp;AD$1+IF(OR($T1226=0,$T1226=""),1,$T1226)-1),0),IF($T1224=справочники!$J$10,IF(INT(AD$1/IF(OR($T1226=0,$T1226=""),1,$T1226))=AD$1/IF(OR($T1226=0,$T1226=""),1,$T1226),SUMIFS(1222:1222,$1:$1,"&lt;="&amp;AD$1,$1:$1,"&gt;="&amp;AD$1-IF(OR($T1226=0,$T1226=""),1,$T1226)+1),0),AD1222)))</f>
        <v>0</v>
      </c>
      <c r="AE1228" s="99">
        <f>IF(AE$8="",0,IF($T1224=справочники!$J$9,IF(SUM($Z1228:AD1228)&lt;SUM($Z1222:AE1222),SUMIFS(1222:1222,$1:$1,"&gt;="&amp;AE$1,$1:$1,"&lt;="&amp;AE$1+IF(OR($T1226=0,$T1226=""),1,$T1226)-1),0),IF($T1224=справочники!$J$10,IF(INT(AE$1/IF(OR($T1226=0,$T1226=""),1,$T1226))=AE$1/IF(OR($T1226=0,$T1226=""),1,$T1226),SUMIFS(1222:1222,$1:$1,"&lt;="&amp;AE$1,$1:$1,"&gt;="&amp;AE$1-IF(OR($T1226=0,$T1226=""),1,$T1226)+1),0),AE1222)))</f>
        <v>0</v>
      </c>
      <c r="AF1228" s="99">
        <f>IF(AF$8="",0,IF($T1224=справочники!$J$9,IF(SUM($Z1228:AE1228)&lt;SUM($Z1222:AF1222),SUMIFS(1222:1222,$1:$1,"&gt;="&amp;AF$1,$1:$1,"&lt;="&amp;AF$1+IF(OR($T1226=0,$T1226=""),1,$T1226)-1),0),IF($T1224=справочники!$J$10,IF(INT(AF$1/IF(OR($T1226=0,$T1226=""),1,$T1226))=AF$1/IF(OR($T1226=0,$T1226=""),1,$T1226),SUMIFS(1222:1222,$1:$1,"&lt;="&amp;AF$1,$1:$1,"&gt;="&amp;AF$1-IF(OR($T1226=0,$T1226=""),1,$T1226)+1),0),AF1222)))</f>
        <v>0</v>
      </c>
      <c r="AG1228" s="99">
        <f>IF(AG$8="",0,IF($T1224=справочники!$J$9,IF(SUM($Z1228:AF1228)&lt;SUM($Z1222:AG1222),SUMIFS(1222:1222,$1:$1,"&gt;="&amp;AG$1,$1:$1,"&lt;="&amp;AG$1+IF(OR($T1226=0,$T1226=""),1,$T1226)-1),0),IF($T1224=справочники!$J$10,IF(INT(AG$1/IF(OR($T1226=0,$T1226=""),1,$T1226))=AG$1/IF(OR($T1226=0,$T1226=""),1,$T1226),SUMIFS(1222:1222,$1:$1,"&lt;="&amp;AG$1,$1:$1,"&gt;="&amp;AG$1-IF(OR($T1226=0,$T1226=""),1,$T1226)+1),0),AG1222)))</f>
        <v>0</v>
      </c>
      <c r="AH1228" s="99">
        <f>IF(AH$8="",0,IF($T1224=справочники!$J$9,IF(SUM($Z1228:AG1228)&lt;SUM($Z1222:AH1222),SUMIFS(1222:1222,$1:$1,"&gt;="&amp;AH$1,$1:$1,"&lt;="&amp;AH$1+IF(OR($T1226=0,$T1226=""),1,$T1226)-1),0),IF($T1224=справочники!$J$10,IF(INT(AH$1/IF(OR($T1226=0,$T1226=""),1,$T1226))=AH$1/IF(OR($T1226=0,$T1226=""),1,$T1226),SUMIFS(1222:1222,$1:$1,"&lt;="&amp;AH$1,$1:$1,"&gt;="&amp;AH$1-IF(OR($T1226=0,$T1226=""),1,$T1226)+1),0),AH1222)))</f>
        <v>0</v>
      </c>
      <c r="AI1228" s="99">
        <f>IF(AI$8="",0,IF($T1224=справочники!$J$9,IF(SUM($Z1228:AH1228)&lt;SUM($Z1222:AI1222),SUMIFS(1222:1222,$1:$1,"&gt;="&amp;AI$1,$1:$1,"&lt;="&amp;AI$1+IF(OR($T1226=0,$T1226=""),1,$T1226)-1),0),IF($T1224=справочники!$J$10,IF(INT(AI$1/IF(OR($T1226=0,$T1226=""),1,$T1226))=AI$1/IF(OR($T1226=0,$T1226=""),1,$T1226),SUMIFS(1222:1222,$1:$1,"&lt;="&amp;AI$1,$1:$1,"&gt;="&amp;AI$1-IF(OR($T1226=0,$T1226=""),1,$T1226)+1),0),AI1222)))</f>
        <v>0</v>
      </c>
      <c r="AJ1228" s="99">
        <f>IF(AJ$8="",0,IF($T1224=справочники!$J$9,IF(SUM($Z1228:AI1228)&lt;SUM($Z1222:AJ1222),SUMIFS(1222:1222,$1:$1,"&gt;="&amp;AJ$1,$1:$1,"&lt;="&amp;AJ$1+IF(OR($T1226=0,$T1226=""),1,$T1226)-1),0),IF($T1224=справочники!$J$10,IF(INT(AJ$1/IF(OR($T1226=0,$T1226=""),1,$T1226))=AJ$1/IF(OR($T1226=0,$T1226=""),1,$T1226),SUMIFS(1222:1222,$1:$1,"&lt;="&amp;AJ$1,$1:$1,"&gt;="&amp;AJ$1-IF(OR($T1226=0,$T1226=""),1,$T1226)+1),0),AJ1222)))</f>
        <v>0</v>
      </c>
      <c r="AK1228" s="99">
        <f>IF(AK$8="",0,IF($T1224=справочники!$J$9,IF(SUM($Z1228:AJ1228)&lt;SUM($Z1222:AK1222),SUMIFS(1222:1222,$1:$1,"&gt;="&amp;AK$1,$1:$1,"&lt;="&amp;AK$1+IF(OR($T1226=0,$T1226=""),1,$T1226)-1),0),IF($T1224=справочники!$J$10,IF(INT(AK$1/IF(OR($T1226=0,$T1226=""),1,$T1226))=AK$1/IF(OR($T1226=0,$T1226=""),1,$T1226),SUMIFS(1222:1222,$1:$1,"&lt;="&amp;AK$1,$1:$1,"&gt;="&amp;AK$1-IF(OR($T1226=0,$T1226=""),1,$T1226)+1),0),AK1222)))</f>
        <v>0</v>
      </c>
      <c r="AL1228" s="99">
        <f>IF(AL$8="",0,IF($T1224=справочники!$J$9,IF(SUM($Z1228:AK1228)&lt;SUM($Z1222:AL1222),SUMIFS(1222:1222,$1:$1,"&gt;="&amp;AL$1,$1:$1,"&lt;="&amp;AL$1+IF(OR($T1226=0,$T1226=""),1,$T1226)-1),0),IF($T1224=справочники!$J$10,IF(INT(AL$1/IF(OR($T1226=0,$T1226=""),1,$T1226))=AL$1/IF(OR($T1226=0,$T1226=""),1,$T1226),SUMIFS(1222:1222,$1:$1,"&lt;="&amp;AL$1,$1:$1,"&gt;="&amp;AL$1-IF(OR($T1226=0,$T1226=""),1,$T1226)+1),0),AL1222)))</f>
        <v>0</v>
      </c>
      <c r="AM1228" s="99">
        <f>IF(AM$8="",0,IF($T1224=справочники!$J$9,IF(SUM($Z1228:AL1228)&lt;SUM($Z1222:AM1222),SUMIFS(1222:1222,$1:$1,"&gt;="&amp;AM$1,$1:$1,"&lt;="&amp;AM$1+IF(OR($T1226=0,$T1226=""),1,$T1226)-1),0),IF($T1224=справочники!$J$10,IF(INT(AM$1/IF(OR($T1226=0,$T1226=""),1,$T1226))=AM$1/IF(OR($T1226=0,$T1226=""),1,$T1226),SUMIFS(1222:1222,$1:$1,"&lt;="&amp;AM$1,$1:$1,"&gt;="&amp;AM$1-IF(OR($T1226=0,$T1226=""),1,$T1226)+1),0),AM1222)))</f>
        <v>0</v>
      </c>
      <c r="AN1228" s="99">
        <f>IF(AN$8="",0,IF($T1224=справочники!$J$9,IF(SUM($Z1228:AM1228)&lt;SUM($Z1222:AN1222),SUMIFS(1222:1222,$1:$1,"&gt;="&amp;AN$1,$1:$1,"&lt;="&amp;AN$1+IF(OR($T1226=0,$T1226=""),1,$T1226)-1),0),IF($T1224=справочники!$J$10,IF(INT(AN$1/IF(OR($T1226=0,$T1226=""),1,$T1226))=AN$1/IF(OR($T1226=0,$T1226=""),1,$T1226),SUMIFS(1222:1222,$1:$1,"&lt;="&amp;AN$1,$1:$1,"&gt;="&amp;AN$1-IF(OR($T1226=0,$T1226=""),1,$T1226)+1),0),AN1222)))</f>
        <v>0</v>
      </c>
      <c r="AO1228" s="99">
        <f>IF(AO$8="",0,IF($T1224=справочники!$J$9,IF(SUM($Z1228:AN1228)&lt;SUM($Z1222:AO1222),SUMIFS(1222:1222,$1:$1,"&gt;="&amp;AO$1,$1:$1,"&lt;="&amp;AO$1+IF(OR($T1226=0,$T1226=""),1,$T1226)-1),0),IF($T1224=справочники!$J$10,IF(INT(AO$1/IF(OR($T1226=0,$T1226=""),1,$T1226))=AO$1/IF(OR($T1226=0,$T1226=""),1,$T1226),SUMIFS(1222:1222,$1:$1,"&lt;="&amp;AO$1,$1:$1,"&gt;="&amp;AO$1-IF(OR($T1226=0,$T1226=""),1,$T1226)+1),0),AO1222)))</f>
        <v>0</v>
      </c>
      <c r="AP1228" s="99">
        <f>IF(AP$8="",0,IF($T1224=справочники!$J$9,IF(SUM($Z1228:AO1228)&lt;SUM($Z1222:AP1222),SUMIFS(1222:1222,$1:$1,"&gt;="&amp;AP$1,$1:$1,"&lt;="&amp;AP$1+IF(OR($T1226=0,$T1226=""),1,$T1226)-1),0),IF($T1224=справочники!$J$10,IF(INT(AP$1/IF(OR($T1226=0,$T1226=""),1,$T1226))=AP$1/IF(OR($T1226=0,$T1226=""),1,$T1226),SUMIFS(1222:1222,$1:$1,"&lt;="&amp;AP$1,$1:$1,"&gt;="&amp;AP$1-IF(OR($T1226=0,$T1226=""),1,$T1226)+1),0),AP1222)))</f>
        <v>0</v>
      </c>
      <c r="AQ1228" s="99">
        <f>IF(AQ$8="",0,IF($T1224=справочники!$J$9,IF(SUM($Z1228:AP1228)&lt;SUM($Z1222:AQ1222),SUMIFS(1222:1222,$1:$1,"&gt;="&amp;AQ$1,$1:$1,"&lt;="&amp;AQ$1+IF(OR($T1226=0,$T1226=""),1,$T1226)-1),0),IF($T1224=справочники!$J$10,IF(INT(AQ$1/IF(OR($T1226=0,$T1226=""),1,$T1226))=AQ$1/IF(OR($T1226=0,$T1226=""),1,$T1226),SUMIFS(1222:1222,$1:$1,"&lt;="&amp;AQ$1,$1:$1,"&gt;="&amp;AQ$1-IF(OR($T1226=0,$T1226=""),1,$T1226)+1),0),AQ1222)))</f>
        <v>0</v>
      </c>
      <c r="AR1228" s="99">
        <f>IF(AR$8="",0,IF($T1224=справочники!$J$9,IF(SUM($Z1228:AQ1228)&lt;SUM($Z1222:AR1222),SUMIFS(1222:1222,$1:$1,"&gt;="&amp;AR$1,$1:$1,"&lt;="&amp;AR$1+IF(OR($T1226=0,$T1226=""),1,$T1226)-1),0),IF($T1224=справочники!$J$10,IF(INT(AR$1/IF(OR($T1226=0,$T1226=""),1,$T1226))=AR$1/IF(OR($T1226=0,$T1226=""),1,$T1226),SUMIFS(1222:1222,$1:$1,"&lt;="&amp;AR$1,$1:$1,"&gt;="&amp;AR$1-IF(OR($T1226=0,$T1226=""),1,$T1226)+1),0),AR1222)))</f>
        <v>0</v>
      </c>
      <c r="AS1228" s="99">
        <f>IF(AS$8="",0,IF($T1224=справочники!$J$9,IF(SUM($Z1228:AR1228)&lt;SUM($Z1222:AS1222),SUMIFS(1222:1222,$1:$1,"&gt;="&amp;AS$1,$1:$1,"&lt;="&amp;AS$1+IF(OR($T1226=0,$T1226=""),1,$T1226)-1),0),IF($T1224=справочники!$J$10,IF(INT(AS$1/IF(OR($T1226=0,$T1226=""),1,$T1226))=AS$1/IF(OR($T1226=0,$T1226=""),1,$T1226),SUMIFS(1222:1222,$1:$1,"&lt;="&amp;AS$1,$1:$1,"&gt;="&amp;AS$1-IF(OR($T1226=0,$T1226=""),1,$T1226)+1),0),AS1222)))</f>
        <v>0</v>
      </c>
      <c r="AT1228" s="99">
        <f>IF(AT$8="",0,IF($T1224=справочники!$J$9,IF(SUM($Z1228:AS1228)&lt;SUM($Z1222:AT1222),SUMIFS(1222:1222,$1:$1,"&gt;="&amp;AT$1,$1:$1,"&lt;="&amp;AT$1+IF(OR($T1226=0,$T1226=""),1,$T1226)-1),0),IF($T1224=справочники!$J$10,IF(INT(AT$1/IF(OR($T1226=0,$T1226=""),1,$T1226))=AT$1/IF(OR($T1226=0,$T1226=""),1,$T1226),SUMIFS(1222:1222,$1:$1,"&lt;="&amp;AT$1,$1:$1,"&gt;="&amp;AT$1-IF(OR($T1226=0,$T1226=""),1,$T1226)+1),0),AT1222)))</f>
        <v>0</v>
      </c>
      <c r="AU1228" s="99">
        <f>IF(AU$8="",0,IF($T1224=справочники!$J$9,IF(SUM($Z1228:AT1228)&lt;SUM($Z1222:AU1222),SUMIFS(1222:1222,$1:$1,"&gt;="&amp;AU$1,$1:$1,"&lt;="&amp;AU$1+IF(OR($T1226=0,$T1226=""),1,$T1226)-1),0),IF($T1224=справочники!$J$10,IF(INT(AU$1/IF(OR($T1226=0,$T1226=""),1,$T1226))=AU$1/IF(OR($T1226=0,$T1226=""),1,$T1226),SUMIFS(1222:1222,$1:$1,"&lt;="&amp;AU$1,$1:$1,"&gt;="&amp;AU$1-IF(OR($T1226=0,$T1226=""),1,$T1226)+1),0),AU1222)))</f>
        <v>0</v>
      </c>
      <c r="AV1228" s="99">
        <f>IF(AV$8="",0,IF($T1224=справочники!$J$9,IF(SUM($Z1228:AU1228)&lt;SUM($Z1222:AV1222),SUMIFS(1222:1222,$1:$1,"&gt;="&amp;AV$1,$1:$1,"&lt;="&amp;AV$1+IF(OR($T1226=0,$T1226=""),1,$T1226)-1),0),IF($T1224=справочники!$J$10,IF(INT(AV$1/IF(OR($T1226=0,$T1226=""),1,$T1226))=AV$1/IF(OR($T1226=0,$T1226=""),1,$T1226),SUMIFS(1222:1222,$1:$1,"&lt;="&amp;AV$1,$1:$1,"&gt;="&amp;AV$1-IF(OR($T1226=0,$T1226=""),1,$T1226)+1),0),AV1222)))</f>
        <v>0</v>
      </c>
      <c r="AW1228" s="99">
        <f>IF(AW$8="",0,IF($T1224=справочники!$J$9,IF(SUM($Z1228:AV1228)&lt;SUM($Z1222:AW1222),SUMIFS(1222:1222,$1:$1,"&gt;="&amp;AW$1,$1:$1,"&lt;="&amp;AW$1+IF(OR($T1226=0,$T1226=""),1,$T1226)-1),0),IF($T1224=справочники!$J$10,IF(INT(AW$1/IF(OR($T1226=0,$T1226=""),1,$T1226))=AW$1/IF(OR($T1226=0,$T1226=""),1,$T1226),SUMIFS(1222:1222,$1:$1,"&lt;="&amp;AW$1,$1:$1,"&gt;="&amp;AW$1-IF(OR($T1226=0,$T1226=""),1,$T1226)+1),0),AW1222)))</f>
        <v>0</v>
      </c>
      <c r="AX1228" s="99">
        <f>IF(AX$8="",0,IF($T1224=справочники!$J$9,IF(SUM($Z1228:AW1228)&lt;SUM($Z1222:AX1222),SUMIFS(1222:1222,$1:$1,"&gt;="&amp;AX$1,$1:$1,"&lt;="&amp;AX$1+IF(OR($T1226=0,$T1226=""),1,$T1226)-1),0),IF($T1224=справочники!$J$10,IF(INT(AX$1/IF(OR($T1226=0,$T1226=""),1,$T1226))=AX$1/IF(OR($T1226=0,$T1226=""),1,$T1226),SUMIFS(1222:1222,$1:$1,"&lt;="&amp;AX$1,$1:$1,"&gt;="&amp;AX$1-IF(OR($T1226=0,$T1226=""),1,$T1226)+1),0),AX1222)))</f>
        <v>0</v>
      </c>
      <c r="AY1228" s="99">
        <f>IF(AY$8="",0,IF($T1224=справочники!$J$9,IF(SUM($Z1228:AX1228)&lt;SUM($Z1222:AY1222),SUMIFS(1222:1222,$1:$1,"&gt;="&amp;AY$1,$1:$1,"&lt;="&amp;AY$1+IF(OR($T1226=0,$T1226=""),1,$T1226)-1),0),IF($T1224=справочники!$J$10,IF(INT(AY$1/IF(OR($T1226=0,$T1226=""),1,$T1226))=AY$1/IF(OR($T1226=0,$T1226=""),1,$T1226),SUMIFS(1222:1222,$1:$1,"&lt;="&amp;AY$1,$1:$1,"&gt;="&amp;AY$1-IF(OR($T1226=0,$T1226=""),1,$T1226)+1),0),AY1222)))</f>
        <v>0</v>
      </c>
      <c r="AZ1228" s="99">
        <f>IF(AZ$8="",0,IF($T1224=справочники!$J$9,IF(SUM($Z1228:AY1228)&lt;SUM($Z1222:AZ1222),SUMIFS(1222:1222,$1:$1,"&gt;="&amp;AZ$1,$1:$1,"&lt;="&amp;AZ$1+IF(OR($T1226=0,$T1226=""),1,$T1226)-1),0),IF($T1224=справочники!$J$10,IF(INT(AZ$1/IF(OR($T1226=0,$T1226=""),1,$T1226))=AZ$1/IF(OR($T1226=0,$T1226=""),1,$T1226),SUMIFS(1222:1222,$1:$1,"&lt;="&amp;AZ$1,$1:$1,"&gt;="&amp;AZ$1-IF(OR($T1226=0,$T1226=""),1,$T1226)+1),0),AZ1222)))</f>
        <v>0</v>
      </c>
      <c r="BA1228" s="99">
        <f>IF(BA$8="",0,IF($T1224=справочники!$J$9,IF(SUM($Z1228:AZ1228)&lt;SUM($Z1222:BA1222),SUMIFS(1222:1222,$1:$1,"&gt;="&amp;BA$1,$1:$1,"&lt;="&amp;BA$1+IF(OR($T1226=0,$T1226=""),1,$T1226)-1),0),IF($T1224=справочники!$J$10,IF(INT(BA$1/IF(OR($T1226=0,$T1226=""),1,$T1226))=BA$1/IF(OR($T1226=0,$T1226=""),1,$T1226),SUMIFS(1222:1222,$1:$1,"&lt;="&amp;BA$1,$1:$1,"&gt;="&amp;BA$1-IF(OR($T1226=0,$T1226=""),1,$T1226)+1),0),BA1222)))</f>
        <v>0</v>
      </c>
      <c r="BB1228" s="99">
        <f>IF(BB$8="",0,IF($T1224=справочники!$J$9,IF(SUM($Z1228:BA1228)&lt;SUM($Z1222:BB1222),SUMIFS(1222:1222,$1:$1,"&gt;="&amp;BB$1,$1:$1,"&lt;="&amp;BB$1+IF(OR($T1226=0,$T1226=""),1,$T1226)-1),0),IF($T1224=справочники!$J$10,IF(INT(BB$1/IF(OR($T1226=0,$T1226=""),1,$T1226))=BB$1/IF(OR($T1226=0,$T1226=""),1,$T1226),SUMIFS(1222:1222,$1:$1,"&lt;="&amp;BB$1,$1:$1,"&gt;="&amp;BB$1-IF(OR($T1226=0,$T1226=""),1,$T1226)+1),0),BB1222)))</f>
        <v>0</v>
      </c>
      <c r="BC1228" s="99">
        <f>IF(BC$8="",0,IF($T1224=справочники!$J$9,IF(SUM($Z1228:BB1228)&lt;SUM($Z1222:BC1222),SUMIFS(1222:1222,$1:$1,"&gt;="&amp;BC$1,$1:$1,"&lt;="&amp;BC$1+IF(OR($T1226=0,$T1226=""),1,$T1226)-1),0),IF($T1224=справочники!$J$10,IF(INT(BC$1/IF(OR($T1226=0,$T1226=""),1,$T1226))=BC$1/IF(OR($T1226=0,$T1226=""),1,$T1226),SUMIFS(1222:1222,$1:$1,"&lt;="&amp;BC$1,$1:$1,"&gt;="&amp;BC$1-IF(OR($T1226=0,$T1226=""),1,$T1226)+1),0),BC1222)))</f>
        <v>0</v>
      </c>
      <c r="BD1228" s="99">
        <f>IF(BD$8="",0,IF($T1224=справочники!$J$9,IF(SUM($Z1228:BC1228)&lt;SUM($Z1222:BD1222),SUMIFS(1222:1222,$1:$1,"&gt;="&amp;BD$1,$1:$1,"&lt;="&amp;BD$1+IF(OR($T1226=0,$T1226=""),1,$T1226)-1),0),IF($T1224=справочники!$J$10,IF(INT(BD$1/IF(OR($T1226=0,$T1226=""),1,$T1226))=BD$1/IF(OR($T1226=0,$T1226=""),1,$T1226),SUMIFS(1222:1222,$1:$1,"&lt;="&amp;BD$1,$1:$1,"&gt;="&amp;BD$1-IF(OR($T1226=0,$T1226=""),1,$T1226)+1),0),BD1222)))</f>
        <v>0</v>
      </c>
      <c r="BE1228" s="99">
        <f>IF(BE$8="",0,IF($T1224=справочники!$J$9,IF(SUM($Z1228:BD1228)&lt;SUM($Z1222:BE1222),SUMIFS(1222:1222,$1:$1,"&gt;="&amp;BE$1,$1:$1,"&lt;="&amp;BE$1+IF(OR($T1226=0,$T1226=""),1,$T1226)-1),0),IF($T1224=справочники!$J$10,IF(INT(BE$1/IF(OR($T1226=0,$T1226=""),1,$T1226))=BE$1/IF(OR($T1226=0,$T1226=""),1,$T1226),SUMIFS(1222:1222,$1:$1,"&lt;="&amp;BE$1,$1:$1,"&gt;="&amp;BE$1-IF(OR($T1226=0,$T1226=""),1,$T1226)+1),0),BE1222)))</f>
        <v>0</v>
      </c>
      <c r="BF1228" s="99">
        <f>IF(BF$8="",0,IF($T1224=справочники!$J$9,IF(SUM($Z1228:BE1228)&lt;SUM($Z1222:BF1222),SUMIFS(1222:1222,$1:$1,"&gt;="&amp;BF$1,$1:$1,"&lt;="&amp;BF$1+IF(OR($T1226=0,$T1226=""),1,$T1226)-1),0),IF($T1224=справочники!$J$10,IF(INT(BF$1/IF(OR($T1226=0,$T1226=""),1,$T1226))=BF$1/IF(OR($T1226=0,$T1226=""),1,$T1226),SUMIFS(1222:1222,$1:$1,"&lt;="&amp;BF$1,$1:$1,"&gt;="&amp;BF$1-IF(OR($T1226=0,$T1226=""),1,$T1226)+1),0),BF1222)))</f>
        <v>0</v>
      </c>
      <c r="BG1228" s="99">
        <f>IF(BG$8="",0,IF($T1224=справочники!$J$9,IF(SUM($Z1228:BF1228)&lt;SUM($Z1222:BG1222),SUMIFS(1222:1222,$1:$1,"&gt;="&amp;BG$1,$1:$1,"&lt;="&amp;BG$1+IF(OR($T1226=0,$T1226=""),1,$T1226)-1),0),IF($T1224=справочники!$J$10,IF(INT(BG$1/IF(OR($T1226=0,$T1226=""),1,$T1226))=BG$1/IF(OR($T1226=0,$T1226=""),1,$T1226),SUMIFS(1222:1222,$1:$1,"&lt;="&amp;BG$1,$1:$1,"&gt;="&amp;BG$1-IF(OR($T1226=0,$T1226=""),1,$T1226)+1),0),BG1222)))</f>
        <v>0</v>
      </c>
      <c r="BH1228" s="99">
        <f>IF(BH$8="",0,IF($T1224=справочники!$J$9,IF(SUM($Z1228:BG1228)&lt;SUM($Z1222:BH1222),SUMIFS(1222:1222,$1:$1,"&gt;="&amp;BH$1,$1:$1,"&lt;="&amp;BH$1+IF(OR($T1226=0,$T1226=""),1,$T1226)-1),0),IF($T1224=справочники!$J$10,IF(INT(BH$1/IF(OR($T1226=0,$T1226=""),1,$T1226))=BH$1/IF(OR($T1226=0,$T1226=""),1,$T1226),SUMIFS(1222:1222,$1:$1,"&lt;="&amp;BH$1,$1:$1,"&gt;="&amp;BH$1-IF(OR($T1226=0,$T1226=""),1,$T1226)+1),0),BH1222)))</f>
        <v>0</v>
      </c>
      <c r="BI1228" s="99">
        <f>IF(BI$8="",0,IF($T1224=справочники!$J$9,IF(SUM($Z1228:BH1228)&lt;SUM($Z1222:BI1222),SUMIFS(1222:1222,$1:$1,"&gt;="&amp;BI$1,$1:$1,"&lt;="&amp;BI$1+IF(OR($T1226=0,$T1226=""),1,$T1226)-1),0),IF($T1224=справочники!$J$10,IF(INT(BI$1/IF(OR($T1226=0,$T1226=""),1,$T1226))=BI$1/IF(OR($T1226=0,$T1226=""),1,$T1226),SUMIFS(1222:1222,$1:$1,"&lt;="&amp;BI$1,$1:$1,"&gt;="&amp;BI$1-IF(OR($T1226=0,$T1226=""),1,$T1226)+1),0),BI1222)))</f>
        <v>0</v>
      </c>
      <c r="BJ1228" s="99">
        <f>IF(BJ$8="",0,IF($T1224=справочники!$J$9,IF(SUM($Z1228:BI1228)&lt;SUM($Z1222:BJ1222),SUMIFS(1222:1222,$1:$1,"&gt;="&amp;BJ$1,$1:$1,"&lt;="&amp;BJ$1+IF(OR($T1226=0,$T1226=""),1,$T1226)-1),0),IF($T1224=справочники!$J$10,IF(INT(BJ$1/IF(OR($T1226=0,$T1226=""),1,$T1226))=BJ$1/IF(OR($T1226=0,$T1226=""),1,$T1226),SUMIFS(1222:1222,$1:$1,"&lt;="&amp;BJ$1,$1:$1,"&gt;="&amp;BJ$1-IF(OR($T1226=0,$T1226=""),1,$T1226)+1),0),BJ1222)))</f>
        <v>0</v>
      </c>
      <c r="BK1228" s="99">
        <f>IF(BK$8="",0,IF($T1224=справочники!$J$9,IF(SUM($Z1228:BJ1228)&lt;SUM($Z1222:BK1222),SUMIFS(1222:1222,$1:$1,"&gt;="&amp;BK$1,$1:$1,"&lt;="&amp;BK$1+IF(OR($T1226=0,$T1226=""),1,$T1226)-1),0),IF($T1224=справочники!$J$10,IF(INT(BK$1/IF(OR($T1226=0,$T1226=""),1,$T1226))=BK$1/IF(OR($T1226=0,$T1226=""),1,$T1226),SUMIFS(1222:1222,$1:$1,"&lt;="&amp;BK$1,$1:$1,"&gt;="&amp;BK$1-IF(OR($T1226=0,$T1226=""),1,$T1226)+1),0),BK1222)))</f>
        <v>0</v>
      </c>
      <c r="BL1228" s="99">
        <f>IF(BL$8="",0,IF($T1224=справочники!$J$9,IF(SUM($Z1228:BK1228)&lt;SUM($Z1222:BL1222),SUMIFS(1222:1222,$1:$1,"&gt;="&amp;BL$1,$1:$1,"&lt;="&amp;BL$1+IF(OR($T1226=0,$T1226=""),1,$T1226)-1),0),IF($T1224=справочники!$J$10,IF(INT(BL$1/IF(OR($T1226=0,$T1226=""),1,$T1226))=BL$1/IF(OR($T1226=0,$T1226=""),1,$T1226),SUMIFS(1222:1222,$1:$1,"&lt;="&amp;BL$1,$1:$1,"&gt;="&amp;BL$1-IF(OR($T1226=0,$T1226=""),1,$T1226)+1),0),BL1222)))</f>
        <v>0</v>
      </c>
      <c r="BM1228" s="99">
        <f>IF(BM$8="",0,IF($T1224=справочники!$J$9,IF(SUM($Z1228:BL1228)&lt;SUM($Z1222:BM1222),SUMIFS(1222:1222,$1:$1,"&gt;="&amp;BM$1,$1:$1,"&lt;="&amp;BM$1+IF(OR($T1226=0,$T1226=""),1,$T1226)-1),0),IF($T1224=справочники!$J$10,IF(INT(BM$1/IF(OR($T1226=0,$T1226=""),1,$T1226))=BM$1/IF(OR($T1226=0,$T1226=""),1,$T1226),SUMIFS(1222:1222,$1:$1,"&lt;="&amp;BM$1,$1:$1,"&gt;="&amp;BM$1-IF(OR($T1226=0,$T1226=""),1,$T1226)+1),0),BM1222)))</f>
        <v>0</v>
      </c>
      <c r="BN1228" s="99">
        <f>IF(BN$8="",0,IF($T1224=справочники!$J$9,IF(SUM($Z1228:BM1228)&lt;SUM($Z1222:BN1222),SUMIFS(1222:1222,$1:$1,"&gt;="&amp;BN$1,$1:$1,"&lt;="&amp;BN$1+IF(OR($T1226=0,$T1226=""),1,$T1226)-1),0),IF($T1224=справочники!$J$10,IF(INT(BN$1/IF(OR($T1226=0,$T1226=""),1,$T1226))=BN$1/IF(OR($T1226=0,$T1226=""),1,$T1226),SUMIFS(1222:1222,$1:$1,"&lt;="&amp;BN$1,$1:$1,"&gt;="&amp;BN$1-IF(OR($T1226=0,$T1226=""),1,$T1226)+1),0),BN1222)))</f>
        <v>0</v>
      </c>
      <c r="BO1228" s="99">
        <f>IF(BO$8="",0,IF($T1224=справочники!$J$9,IF(SUM($Z1228:BN1228)&lt;SUM($Z1222:BO1222),SUMIFS(1222:1222,$1:$1,"&gt;="&amp;BO$1,$1:$1,"&lt;="&amp;BO$1+IF(OR($T1226=0,$T1226=""),1,$T1226)-1),0),IF($T1224=справочники!$J$10,IF(INT(BO$1/IF(OR($T1226=0,$T1226=""),1,$T1226))=BO$1/IF(OR($T1226=0,$T1226=""),1,$T1226),SUMIFS(1222:1222,$1:$1,"&lt;="&amp;BO$1,$1:$1,"&gt;="&amp;BO$1-IF(OR($T1226=0,$T1226=""),1,$T1226)+1),0),BO1222)))</f>
        <v>0</v>
      </c>
      <c r="BP1228" s="99">
        <f>IF(BP$8="",0,IF($T1224=справочники!$J$9,IF(SUM($Z1228:BO1228)&lt;SUM($Z1222:BP1222),SUMIFS(1222:1222,$1:$1,"&gt;="&amp;BP$1,$1:$1,"&lt;="&amp;BP$1+IF(OR($T1226=0,$T1226=""),1,$T1226)-1),0),IF($T1224=справочники!$J$10,IF(INT(BP$1/IF(OR($T1226=0,$T1226=""),1,$T1226))=BP$1/IF(OR($T1226=0,$T1226=""),1,$T1226),SUMIFS(1222:1222,$1:$1,"&lt;="&amp;BP$1,$1:$1,"&gt;="&amp;BP$1-IF(OR($T1226=0,$T1226=""),1,$T1226)+1),0),BP1222)))</f>
        <v>0</v>
      </c>
      <c r="BQ1228" s="99">
        <f>IF(BQ$8="",0,IF($T1224=справочники!$J$9,IF(SUM($Z1228:BP1228)&lt;SUM($Z1222:BQ1222),SUMIFS(1222:1222,$1:$1,"&gt;="&amp;BQ$1,$1:$1,"&lt;="&amp;BQ$1+IF(OR($T1226=0,$T1226=""),1,$T1226)-1),0),IF($T1224=справочники!$J$10,IF(INT(BQ$1/IF(OR($T1226=0,$T1226=""),1,$T1226))=BQ$1/IF(OR($T1226=0,$T1226=""),1,$T1226),SUMIFS(1222:1222,$1:$1,"&lt;="&amp;BQ$1,$1:$1,"&gt;="&amp;BQ$1-IF(OR($T1226=0,$T1226=""),1,$T1226)+1),0),BQ1222)))</f>
        <v>0</v>
      </c>
      <c r="BR1228" s="99">
        <f>IF(BR$8="",0,IF($T1224=справочники!$J$9,IF(SUM($Z1228:BQ1228)&lt;SUM($Z1222:BR1222),SUMIFS(1222:1222,$1:$1,"&gt;="&amp;BR$1,$1:$1,"&lt;="&amp;BR$1+IF(OR($T1226=0,$T1226=""),1,$T1226)-1),0),IF($T1224=справочники!$J$10,IF(INT(BR$1/IF(OR($T1226=0,$T1226=""),1,$T1226))=BR$1/IF(OR($T1226=0,$T1226=""),1,$T1226),SUMIFS(1222:1222,$1:$1,"&lt;="&amp;BR$1,$1:$1,"&gt;="&amp;BR$1-IF(OR($T1226=0,$T1226=""),1,$T1226)+1),0),BR1222)))</f>
        <v>0</v>
      </c>
      <c r="BS1228" s="99">
        <f>IF(BS$8="",0,IF($T1224=справочники!$J$9,IF(SUM($Z1228:BR1228)&lt;SUM($Z1222:BS1222),SUMIFS(1222:1222,$1:$1,"&gt;="&amp;BS$1,$1:$1,"&lt;="&amp;BS$1+IF(OR($T1226=0,$T1226=""),1,$T1226)-1),0),IF($T1224=справочники!$J$10,IF(INT(BS$1/IF(OR($T1226=0,$T1226=""),1,$T1226))=BS$1/IF(OR($T1226=0,$T1226=""),1,$T1226),SUMIFS(1222:1222,$1:$1,"&lt;="&amp;BS$1,$1:$1,"&gt;="&amp;BS$1-IF(OR($T1226=0,$T1226=""),1,$T1226)+1),0),BS1222)))</f>
        <v>0</v>
      </c>
      <c r="BT1228" s="99">
        <f>IF(BT$8="",0,IF($T1224=справочники!$J$9,IF(SUM($Z1228:BS1228)&lt;SUM($Z1222:BT1222),SUMIFS(1222:1222,$1:$1,"&gt;="&amp;BT$1,$1:$1,"&lt;="&amp;BT$1+IF(OR($T1226=0,$T1226=""),1,$T1226)-1),0),IF($T1224=справочники!$J$10,IF(INT(BT$1/IF(OR($T1226=0,$T1226=""),1,$T1226))=BT$1/IF(OR($T1226=0,$T1226=""),1,$T1226),SUMIFS(1222:1222,$1:$1,"&lt;="&amp;BT$1,$1:$1,"&gt;="&amp;BT$1-IF(OR($T1226=0,$T1226=""),1,$T1226)+1),0),BT1222)))</f>
        <v>0</v>
      </c>
      <c r="BU1228" s="99">
        <f>IF(BU$8="",0,IF($T1224=справочники!$J$9,IF(SUM($Z1228:BT1228)&lt;SUM($Z1222:BU1222),SUMIFS(1222:1222,$1:$1,"&gt;="&amp;BU$1,$1:$1,"&lt;="&amp;BU$1+IF(OR($T1226=0,$T1226=""),1,$T1226)-1),0),IF($T1224=справочники!$J$10,IF(INT(BU$1/IF(OR($T1226=0,$T1226=""),1,$T1226))=BU$1/IF(OR($T1226=0,$T1226=""),1,$T1226),SUMIFS(1222:1222,$1:$1,"&lt;="&amp;BU$1,$1:$1,"&gt;="&amp;BU$1-IF(OR($T1226=0,$T1226=""),1,$T1226)+1),0),BU1222)))</f>
        <v>0</v>
      </c>
      <c r="BV1228" s="99">
        <f>IF(BV$8="",0,IF($T1224=справочники!$J$9,IF(SUM($Z1228:BU1228)&lt;SUM($Z1222:BV1222),SUMIFS(1222:1222,$1:$1,"&gt;="&amp;BV$1,$1:$1,"&lt;="&amp;BV$1+IF(OR($T1226=0,$T1226=""),1,$T1226)-1),0),IF($T1224=справочники!$J$10,IF(INT(BV$1/IF(OR($T1226=0,$T1226=""),1,$T1226))=BV$1/IF(OR($T1226=0,$T1226=""),1,$T1226),SUMIFS(1222:1222,$1:$1,"&lt;="&amp;BV$1,$1:$1,"&gt;="&amp;BV$1-IF(OR($T1226=0,$T1226=""),1,$T1226)+1),0),BV1222)))</f>
        <v>0</v>
      </c>
      <c r="BW1228" s="99">
        <f>IF(BW$8="",0,IF($T1224=справочники!$J$9,IF(SUM($Z1228:BV1228)&lt;SUM($Z1222:BW1222),SUMIFS(1222:1222,$1:$1,"&gt;="&amp;BW$1,$1:$1,"&lt;="&amp;BW$1+IF(OR($T1226=0,$T1226=""),1,$T1226)-1),0),IF($T1224=справочники!$J$10,IF(INT(BW$1/IF(OR($T1226=0,$T1226=""),1,$T1226))=BW$1/IF(OR($T1226=0,$T1226=""),1,$T1226),SUMIFS(1222:1222,$1:$1,"&lt;="&amp;BW$1,$1:$1,"&gt;="&amp;BW$1-IF(OR($T1226=0,$T1226=""),1,$T1226)+1),0),BW1222)))</f>
        <v>0</v>
      </c>
      <c r="BX1228" s="99">
        <f>IF(BX$8="",0,IF($T1224=справочники!$J$9,IF(SUM($Z1228:BW1228)&lt;SUM($Z1222:BX1222),SUMIFS(1222:1222,$1:$1,"&gt;="&amp;BX$1,$1:$1,"&lt;="&amp;BX$1+IF(OR($T1226=0,$T1226=""),1,$T1226)-1),0),IF($T1224=справочники!$J$10,IF(INT(BX$1/IF(OR($T1226=0,$T1226=""),1,$T1226))=BX$1/IF(OR($T1226=0,$T1226=""),1,$T1226),SUMIFS(1222:1222,$1:$1,"&lt;="&amp;BX$1,$1:$1,"&gt;="&amp;BX$1-IF(OR($T1226=0,$T1226=""),1,$T1226)+1),0),BX1222)))</f>
        <v>0</v>
      </c>
      <c r="BY1228" s="99">
        <f>IF(BY$8="",0,IF($T1224=справочники!$J$9,IF(SUM($Z1228:BX1228)&lt;SUM($Z1222:BY1222),SUMIFS(1222:1222,$1:$1,"&gt;="&amp;BY$1,$1:$1,"&lt;="&amp;BY$1+IF(OR($T1226=0,$T1226=""),1,$T1226)-1),0),IF($T1224=справочники!$J$10,IF(INT(BY$1/IF(OR($T1226=0,$T1226=""),1,$T1226))=BY$1/IF(OR($T1226=0,$T1226=""),1,$T1226),SUMIFS(1222:1222,$1:$1,"&lt;="&amp;BY$1,$1:$1,"&gt;="&amp;BY$1-IF(OR($T1226=0,$T1226=""),1,$T1226)+1),0),BY1222)))</f>
        <v>0</v>
      </c>
      <c r="BZ1228" s="99">
        <f>IF(BZ$8="",0,IF($T1224=справочники!$J$9,IF(SUM($Z1228:BY1228)&lt;SUM($Z1222:BZ1222),SUMIFS(1222:1222,$1:$1,"&gt;="&amp;BZ$1,$1:$1,"&lt;="&amp;BZ$1+IF(OR($T1226=0,$T1226=""),1,$T1226)-1),0),IF($T1224=справочники!$J$10,IF(INT(BZ$1/IF(OR($T1226=0,$T1226=""),1,$T1226))=BZ$1/IF(OR($T1226=0,$T1226=""),1,$T1226),SUMIFS(1222:1222,$1:$1,"&lt;="&amp;BZ$1,$1:$1,"&gt;="&amp;BZ$1-IF(OR($T1226=0,$T1226=""),1,$T1226)+1),0),BZ1222)))</f>
        <v>0</v>
      </c>
      <c r="CA1228" s="99">
        <f>IF(CA$8="",0,IF($T1224=справочники!$J$9,IF(SUM($Z1228:BZ1228)&lt;SUM($Z1222:CA1222),SUMIFS(1222:1222,$1:$1,"&gt;="&amp;CA$1,$1:$1,"&lt;="&amp;CA$1+IF(OR($T1226=0,$T1226=""),1,$T1226)-1),0),IF($T1224=справочники!$J$10,IF(INT(CA$1/IF(OR($T1226=0,$T1226=""),1,$T1226))=CA$1/IF(OR($T1226=0,$T1226=""),1,$T1226),SUMIFS(1222:1222,$1:$1,"&lt;="&amp;CA$1,$1:$1,"&gt;="&amp;CA$1-IF(OR($T1226=0,$T1226=""),1,$T1226)+1),0),CA1222)))</f>
        <v>0</v>
      </c>
      <c r="CB1228" s="99">
        <f>IF(CB$8="",0,IF($T1224=справочники!$J$9,IF(SUM($Z1228:CA1228)&lt;SUM($Z1222:CB1222),SUMIFS(1222:1222,$1:$1,"&gt;="&amp;CB$1,$1:$1,"&lt;="&amp;CB$1+IF(OR($T1226=0,$T1226=""),1,$T1226)-1),0),IF($T1224=справочники!$J$10,IF(INT(CB$1/IF(OR($T1226=0,$T1226=""),1,$T1226))=CB$1/IF(OR($T1226=0,$T1226=""),1,$T1226),SUMIFS(1222:1222,$1:$1,"&lt;="&amp;CB$1,$1:$1,"&gt;="&amp;CB$1-IF(OR($T1226=0,$T1226=""),1,$T1226)+1),0),CB1222)))</f>
        <v>0</v>
      </c>
      <c r="CC1228" s="99">
        <f>IF(CC$8="",0,IF($T1224=справочники!$J$9,IF(SUM($Z1228:CB1228)&lt;SUM($Z1222:CC1222),SUMIFS(1222:1222,$1:$1,"&gt;="&amp;CC$1,$1:$1,"&lt;="&amp;CC$1+IF(OR($T1226=0,$T1226=""),1,$T1226)-1),0),IF($T1224=справочники!$J$10,IF(INT(CC$1/IF(OR($T1226=0,$T1226=""),1,$T1226))=CC$1/IF(OR($T1226=0,$T1226=""),1,$T1226),SUMIFS(1222:1222,$1:$1,"&lt;="&amp;CC$1,$1:$1,"&gt;="&amp;CC$1-IF(OR($T1226=0,$T1226=""),1,$T1226)+1),0),CC1222)))</f>
        <v>0</v>
      </c>
      <c r="CD1228" s="99">
        <f>IF(CD$8="",0,IF($T1224=справочники!$J$9,IF(SUM($Z1228:CC1228)&lt;SUM($Z1222:CD1222),SUMIFS(1222:1222,$1:$1,"&gt;="&amp;CD$1,$1:$1,"&lt;="&amp;CD$1+IF(OR($T1226=0,$T1226=""),1,$T1226)-1),0),IF($T1224=справочники!$J$10,IF(INT(CD$1/IF(OR($T1226=0,$T1226=""),1,$T1226))=CD$1/IF(OR($T1226=0,$T1226=""),1,$T1226),SUMIFS(1222:1222,$1:$1,"&lt;="&amp;CD$1,$1:$1,"&gt;="&amp;CD$1-IF(OR($T1226=0,$T1226=""),1,$T1226)+1),0),CD1222)))</f>
        <v>0</v>
      </c>
      <c r="CE1228" s="99">
        <f>IF(CE$8="",0,IF($T1224=справочники!$J$9,IF(SUM($Z1228:CD1228)&lt;SUM($Z1222:CE1222),SUMIFS(1222:1222,$1:$1,"&gt;="&amp;CE$1,$1:$1,"&lt;="&amp;CE$1+IF(OR($T1226=0,$T1226=""),1,$T1226)-1),0),IF($T1224=справочники!$J$10,IF(INT(CE$1/IF(OR($T1226=0,$T1226=""),1,$T1226))=CE$1/IF(OR($T1226=0,$T1226=""),1,$T1226),SUMIFS(1222:1222,$1:$1,"&lt;="&amp;CE$1,$1:$1,"&gt;="&amp;CE$1-IF(OR($T1226=0,$T1226=""),1,$T1226)+1),0),CE1222)))</f>
        <v>0</v>
      </c>
      <c r="CF1228" s="99">
        <f>IF(CF$8="",0,IF($T1224=справочники!$J$9,IF(SUM($Z1228:CE1228)&lt;SUM($Z1222:CF1222),SUMIFS(1222:1222,$1:$1,"&gt;="&amp;CF$1,$1:$1,"&lt;="&amp;CF$1+IF(OR($T1226=0,$T1226=""),1,$T1226)-1),0),IF($T1224=справочники!$J$10,IF(INT(CF$1/IF(OR($T1226=0,$T1226=""),1,$T1226))=CF$1/IF(OR($T1226=0,$T1226=""),1,$T1226),SUMIFS(1222:1222,$1:$1,"&lt;="&amp;CF$1,$1:$1,"&gt;="&amp;CF$1-IF(OR($T1226=0,$T1226=""),1,$T1226)+1),0),CF1222)))</f>
        <v>0</v>
      </c>
      <c r="CG1228" s="99">
        <f>IF(CG$8="",0,IF($T1224=справочники!$J$9,IF(SUM($Z1228:CF1228)&lt;SUM($Z1222:CG1222),SUMIFS(1222:1222,$1:$1,"&gt;="&amp;CG$1,$1:$1,"&lt;="&amp;CG$1+IF(OR($T1226=0,$T1226=""),1,$T1226)-1),0),IF($T1224=справочники!$J$10,IF(INT(CG$1/IF(OR($T1226=0,$T1226=""),1,$T1226))=CG$1/IF(OR($T1226=0,$T1226=""),1,$T1226),SUMIFS(1222:1222,$1:$1,"&lt;="&amp;CG$1,$1:$1,"&gt;="&amp;CG$1-IF(OR($T1226=0,$T1226=""),1,$T1226)+1),0),CG1222)))</f>
        <v>0</v>
      </c>
      <c r="CH1228" s="99">
        <f>IF(CH$8="",0,IF($T1224=справочники!$J$9,IF(SUM($Z1228:CG1228)&lt;SUM($Z1222:CH1222),SUMIFS(1222:1222,$1:$1,"&gt;="&amp;CH$1,$1:$1,"&lt;="&amp;CH$1+IF(OR($T1226=0,$T1226=""),1,$T1226)-1),0),IF($T1224=справочники!$J$10,IF(INT(CH$1/IF(OR($T1226=0,$T1226=""),1,$T1226))=CH$1/IF(OR($T1226=0,$T1226=""),1,$T1226),SUMIFS(1222:1222,$1:$1,"&lt;="&amp;CH$1,$1:$1,"&gt;="&amp;CH$1-IF(OR($T1226=0,$T1226=""),1,$T1226)+1),0),CH1222)))</f>
        <v>0</v>
      </c>
      <c r="CI1228" s="99">
        <f>IF(CI$8="",0,IF($T1224=справочники!$J$9,IF(SUM($Z1228:CH1228)&lt;SUM($Z1222:CI1222),SUMIFS(1222:1222,$1:$1,"&gt;="&amp;CI$1,$1:$1,"&lt;="&amp;CI$1+IF(OR($T1226=0,$T1226=""),1,$T1226)-1),0),IF($T1224=справочники!$J$10,IF(INT(CI$1/IF(OR($T1226=0,$T1226=""),1,$T1226))=CI$1/IF(OR($T1226=0,$T1226=""),1,$T1226),SUMIFS(1222:1222,$1:$1,"&lt;="&amp;CI$1,$1:$1,"&gt;="&amp;CI$1-IF(OR($T1226=0,$T1226=""),1,$T1226)+1),0),CI1222)))</f>
        <v>0</v>
      </c>
      <c r="CJ1228" s="99">
        <f>IF(CJ$8="",0,IF($T1224=справочники!$J$9,IF(SUM($Z1228:CI1228)&lt;SUM($Z1222:CJ1222),SUMIFS(1222:1222,$1:$1,"&gt;="&amp;CJ$1,$1:$1,"&lt;="&amp;CJ$1+IF(OR($T1226=0,$T1226=""),1,$T1226)-1),0),IF($T1224=справочники!$J$10,IF(INT(CJ$1/IF(OR($T1226=0,$T1226=""),1,$T1226))=CJ$1/IF(OR($T1226=0,$T1226=""),1,$T1226),SUMIFS(1222:1222,$1:$1,"&lt;="&amp;CJ$1,$1:$1,"&gt;="&amp;CJ$1-IF(OR($T1226=0,$T1226=""),1,$T1226)+1),0),CJ1222)))</f>
        <v>0</v>
      </c>
      <c r="CK1228" s="99">
        <f>IF(CK$8="",0,IF($T1224=справочники!$J$9,IF(SUM($Z1228:CJ1228)&lt;SUM($Z1222:CK1222),SUMIFS(1222:1222,$1:$1,"&gt;="&amp;CK$1,$1:$1,"&lt;="&amp;CK$1+IF(OR($T1226=0,$T1226=""),1,$T1226)-1),0),IF($T1224=справочники!$J$10,IF(INT(CK$1/IF(OR($T1226=0,$T1226=""),1,$T1226))=CK$1/IF(OR($T1226=0,$T1226=""),1,$T1226),SUMIFS(1222:1222,$1:$1,"&lt;="&amp;CK$1,$1:$1,"&gt;="&amp;CK$1-IF(OR($T1226=0,$T1226=""),1,$T1226)+1),0),CK1222)))</f>
        <v>0</v>
      </c>
      <c r="CL1228" s="99">
        <f>IF(CL$8="",0,IF($T1224=справочники!$J$9,IF(SUM($Z1228:CK1228)&lt;SUM($Z1222:CL1222),SUMIFS(1222:1222,$1:$1,"&gt;="&amp;CL$1,$1:$1,"&lt;="&amp;CL$1+IF(OR($T1226=0,$T1226=""),1,$T1226)-1),0),IF($T1224=справочники!$J$10,IF(INT(CL$1/IF(OR($T1226=0,$T1226=""),1,$T1226))=CL$1/IF(OR($T1226=0,$T1226=""),1,$T1226),SUMIFS(1222:1222,$1:$1,"&lt;="&amp;CL$1,$1:$1,"&gt;="&amp;CL$1-IF(OR($T1226=0,$T1226=""),1,$T1226)+1),0),CL1222)))</f>
        <v>0</v>
      </c>
      <c r="CM1228" s="99">
        <f>IF(CM$8="",0,IF($T1224=справочники!$J$9,IF(SUM($Z1228:CL1228)&lt;SUM($Z1222:CM1222),SUMIFS(1222:1222,$1:$1,"&gt;="&amp;CM$1,$1:$1,"&lt;="&amp;CM$1+IF(OR($T1226=0,$T1226=""),1,$T1226)-1),0),IF($T1224=справочники!$J$10,IF(INT(CM$1/IF(OR($T1226=0,$T1226=""),1,$T1226))=CM$1/IF(OR($T1226=0,$T1226=""),1,$T1226),SUMIFS(1222:1222,$1:$1,"&lt;="&amp;CM$1,$1:$1,"&gt;="&amp;CM$1-IF(OR($T1226=0,$T1226=""),1,$T1226)+1),0),CM1222)))</f>
        <v>0</v>
      </c>
      <c r="CN1228" s="99">
        <f>IF(CN$8="",0,IF($T1224=справочники!$J$9,IF(SUM($Z1228:CM1228)&lt;SUM($Z1222:CN1222),SUMIFS(1222:1222,$1:$1,"&gt;="&amp;CN$1,$1:$1,"&lt;="&amp;CN$1+IF(OR($T1226=0,$T1226=""),1,$T1226)-1),0),IF($T1224=справочники!$J$10,IF(INT(CN$1/IF(OR($T1226=0,$T1226=""),1,$T1226))=CN$1/IF(OR($T1226=0,$T1226=""),1,$T1226),SUMIFS(1222:1222,$1:$1,"&lt;="&amp;CN$1,$1:$1,"&gt;="&amp;CN$1-IF(OR($T1226=0,$T1226=""),1,$T1226)+1),0),CN1222)))</f>
        <v>0</v>
      </c>
      <c r="CO1228" s="99">
        <f>IF(CO$8="",0,IF($T1224=справочники!$J$9,IF(SUM($Z1228:CN1228)&lt;SUM($Z1222:CO1222),SUMIFS(1222:1222,$1:$1,"&gt;="&amp;CO$1,$1:$1,"&lt;="&amp;CO$1+IF(OR($T1226=0,$T1226=""),1,$T1226)-1),0),IF($T1224=справочники!$J$10,IF(INT(CO$1/IF(OR($T1226=0,$T1226=""),1,$T1226))=CO$1/IF(OR($T1226=0,$T1226=""),1,$T1226),SUMIFS(1222:1222,$1:$1,"&lt;="&amp;CO$1,$1:$1,"&gt;="&amp;CO$1-IF(OR($T1226=0,$T1226=""),1,$T1226)+1),0),CO1222)))</f>
        <v>0</v>
      </c>
      <c r="CP1228" s="99">
        <f>IF(CP$8="",0,IF($T1224=справочники!$J$9,IF(SUM($Z1228:CO1228)&lt;SUM($Z1222:CP1222),SUMIFS(1222:1222,$1:$1,"&gt;="&amp;CP$1,$1:$1,"&lt;="&amp;CP$1+IF(OR($T1226=0,$T1226=""),1,$T1226)-1),0),IF($T1224=справочники!$J$10,IF(INT(CP$1/IF(OR($T1226=0,$T1226=""),1,$T1226))=CP$1/IF(OR($T1226=0,$T1226=""),1,$T1226),SUMIFS(1222:1222,$1:$1,"&lt;="&amp;CP$1,$1:$1,"&gt;="&amp;CP$1-IF(OR($T1226=0,$T1226=""),1,$T1226)+1),0),CP1222)))</f>
        <v>0</v>
      </c>
      <c r="CQ1228" s="99">
        <f>IF(CQ$8="",0,IF($T1224=справочники!$J$9,IF(SUM($Z1228:CP1228)&lt;SUM($Z1222:CQ1222),SUMIFS(1222:1222,$1:$1,"&gt;="&amp;CQ$1,$1:$1,"&lt;="&amp;CQ$1+IF(OR($T1226=0,$T1226=""),1,$T1226)-1),0),IF($T1224=справочники!$J$10,IF(INT(CQ$1/IF(OR($T1226=0,$T1226=""),1,$T1226))=CQ$1/IF(OR($T1226=0,$T1226=""),1,$T1226),SUMIFS(1222:1222,$1:$1,"&lt;="&amp;CQ$1,$1:$1,"&gt;="&amp;CQ$1-IF(OR($T1226=0,$T1226=""),1,$T1226)+1),0),CQ1222)))</f>
        <v>0</v>
      </c>
      <c r="CR1228" s="99">
        <f>IF(CR$8="",0,IF($T1224=справочники!$J$9,IF(SUM($Z1228:CQ1228)&lt;SUM($Z1222:CR1222),SUMIFS(1222:1222,$1:$1,"&gt;="&amp;CR$1,$1:$1,"&lt;="&amp;CR$1+IF(OR($T1226=0,$T1226=""),1,$T1226)-1),0),IF($T1224=справочники!$J$10,IF(INT(CR$1/IF(OR($T1226=0,$T1226=""),1,$T1226))=CR$1/IF(OR($T1226=0,$T1226=""),1,$T1226),SUMIFS(1222:1222,$1:$1,"&lt;="&amp;CR$1,$1:$1,"&gt;="&amp;CR$1-IF(OR($T1226=0,$T1226=""),1,$T1226)+1),0),CR1222)))</f>
        <v>0</v>
      </c>
      <c r="CS1228" s="99">
        <f>IF(CS$8="",0,IF($T1224=справочники!$J$9,IF(SUM($Z1228:CR1228)&lt;SUM($Z1222:CS1222),SUMIFS(1222:1222,$1:$1,"&gt;="&amp;CS$1,$1:$1,"&lt;="&amp;CS$1+IF(OR($T1226=0,$T1226=""),1,$T1226)-1),0),IF($T1224=справочники!$J$10,IF(INT(CS$1/IF(OR($T1226=0,$T1226=""),1,$T1226))=CS$1/IF(OR($T1226=0,$T1226=""),1,$T1226),SUMIFS(1222:1222,$1:$1,"&lt;="&amp;CS$1,$1:$1,"&gt;="&amp;CS$1-IF(OR($T1226=0,$T1226=""),1,$T1226)+1),0),CS1222)))</f>
        <v>0</v>
      </c>
      <c r="CT1228" s="99">
        <f>IF(CT$8="",0,IF($T1224=справочники!$J$9,IF(SUM($Z1228:CS1228)&lt;SUM($Z1222:CT1222),SUMIFS(1222:1222,$1:$1,"&gt;="&amp;CT$1,$1:$1,"&lt;="&amp;CT$1+IF(OR($T1226=0,$T1226=""),1,$T1226)-1),0),IF($T1224=справочники!$J$10,IF(INT(CT$1/IF(OR($T1226=0,$T1226=""),1,$T1226))=CT$1/IF(OR($T1226=0,$T1226=""),1,$T1226),SUMIFS(1222:1222,$1:$1,"&lt;="&amp;CT$1,$1:$1,"&gt;="&amp;CT$1-IF(OR($T1226=0,$T1226=""),1,$T1226)+1),0),CT1222)))</f>
        <v>0</v>
      </c>
      <c r="CU1228" s="99">
        <f>IF(CU$8="",0,IF($T1224=справочники!$J$9,IF(SUM($Z1228:CT1228)&lt;SUM($Z1222:CU1222),SUMIFS(1222:1222,$1:$1,"&gt;="&amp;CU$1,$1:$1,"&lt;="&amp;CU$1+IF(OR($T1226=0,$T1226=""),1,$T1226)-1),0),IF($T1224=справочники!$J$10,IF(INT(CU$1/IF(OR($T1226=0,$T1226=""),1,$T1226))=CU$1/IF(OR($T1226=0,$T1226=""),1,$T1226),SUMIFS(1222:1222,$1:$1,"&lt;="&amp;CU$1,$1:$1,"&gt;="&amp;CU$1-IF(OR($T1226=0,$T1226=""),1,$T1226)+1),0),CU1222)))</f>
        <v>0</v>
      </c>
      <c r="CV1228" s="99">
        <f>IF(CV$8="",0,IF($T1224=справочники!$J$9,IF(SUM($Z1228:CU1228)&lt;SUM($Z1222:CV1222),SUMIFS(1222:1222,$1:$1,"&gt;="&amp;CV$1,$1:$1,"&lt;="&amp;CV$1+IF(OR($T1226=0,$T1226=""),1,$T1226)-1),0),IF($T1224=справочники!$J$10,IF(INT(CV$1/IF(OR($T1226=0,$T1226=""),1,$T1226))=CV$1/IF(OR($T1226=0,$T1226=""),1,$T1226),SUMIFS(1222:1222,$1:$1,"&lt;="&amp;CV$1,$1:$1,"&gt;="&amp;CV$1-IF(OR($T1226=0,$T1226=""),1,$T1226)+1),0),CV1222)))</f>
        <v>0</v>
      </c>
      <c r="CW1228" s="99">
        <f>IF(CW$8="",0,IF($T1224=справочники!$J$9,IF(SUM($Z1228:CV1228)&lt;SUM($Z1222:CW1222),SUMIFS(1222:1222,$1:$1,"&gt;="&amp;CW$1,$1:$1,"&lt;="&amp;CW$1+IF(OR($T1226=0,$T1226=""),1,$T1226)-1),0),IF($T1224=справочники!$J$10,IF(INT(CW$1/IF(OR($T1226=0,$T1226=""),1,$T1226))=CW$1/IF(OR($T1226=0,$T1226=""),1,$T1226),SUMIFS(1222:1222,$1:$1,"&lt;="&amp;CW$1,$1:$1,"&gt;="&amp;CW$1-IF(OR($T1226=0,$T1226=""),1,$T1226)+1),0),CW1222)))</f>
        <v>0</v>
      </c>
      <c r="CX1228" s="99">
        <f>IF(CX$8="",0,IF($T1224=справочники!$J$9,IF(SUM($Z1228:CW1228)&lt;SUM($Z1222:CX1222),SUMIFS(1222:1222,$1:$1,"&gt;="&amp;CX$1,$1:$1,"&lt;="&amp;CX$1+IF(OR($T1226=0,$T1226=""),1,$T1226)-1),0),IF($T1224=справочники!$J$10,IF(INT(CX$1/IF(OR($T1226=0,$T1226=""),1,$T1226))=CX$1/IF(OR($T1226=0,$T1226=""),1,$T1226),SUMIFS(1222:1222,$1:$1,"&lt;="&amp;CX$1,$1:$1,"&gt;="&amp;CX$1-IF(OR($T1226=0,$T1226=""),1,$T1226)+1),0),CX1222)))</f>
        <v>0</v>
      </c>
      <c r="CY1228" s="99">
        <f>IF(CY$8="",0,IF($T1224=справочники!$J$9,IF(SUM($Z1228:CX1228)&lt;SUM($Z1222:CY1222),SUMIFS(1222:1222,$1:$1,"&gt;="&amp;CY$1,$1:$1,"&lt;="&amp;CY$1+IF(OR($T1226=0,$T1226=""),1,$T1226)-1),0),IF($T1224=справочники!$J$10,IF(INT(CY$1/IF(OR($T1226=0,$T1226=""),1,$T1226))=CY$1/IF(OR($T1226=0,$T1226=""),1,$T1226),SUMIFS(1222:1222,$1:$1,"&lt;="&amp;CY$1,$1:$1,"&gt;="&amp;CY$1-IF(OR($T1226=0,$T1226=""),1,$T1226)+1),0),CY1222)))</f>
        <v>0</v>
      </c>
      <c r="CZ1228" s="99">
        <f>IF(CZ$8="",0,IF($T1224=справочники!$J$9,IF(SUM($Z1228:CY1228)&lt;SUM($Z1222:CZ1222),SUMIFS(1222:1222,$1:$1,"&gt;="&amp;CZ$1,$1:$1,"&lt;="&amp;CZ$1+IF(OR($T1226=0,$T1226=""),1,$T1226)-1),0),IF($T1224=справочники!$J$10,IF(INT(CZ$1/IF(OR($T1226=0,$T1226=""),1,$T1226))=CZ$1/IF(OR($T1226=0,$T1226=""),1,$T1226),SUMIFS(1222:1222,$1:$1,"&lt;="&amp;CZ$1,$1:$1,"&gt;="&amp;CZ$1-IF(OR($T1226=0,$T1226=""),1,$T1226)+1),0),CZ1222)))</f>
        <v>0</v>
      </c>
      <c r="DA1228" s="99">
        <f>IF(DA$8="",0,IF($T1224=справочники!$J$9,IF(SUM($Z1228:CZ1228)&lt;SUM($Z1222:DA1222),SUMIFS(1222:1222,$1:$1,"&gt;="&amp;DA$1,$1:$1,"&lt;="&amp;DA$1+IF(OR($T1226=0,$T1226=""),1,$T1226)-1),0),IF($T1224=справочники!$J$10,IF(INT(DA$1/IF(OR($T1226=0,$T1226=""),1,$T1226))=DA$1/IF(OR($T1226=0,$T1226=""),1,$T1226),SUMIFS(1222:1222,$1:$1,"&lt;="&amp;DA$1,$1:$1,"&gt;="&amp;DA$1-IF(OR($T1226=0,$T1226=""),1,$T1226)+1),0),DA1222)))</f>
        <v>0</v>
      </c>
      <c r="DB1228" s="99">
        <f>IF(DB$8="",0,IF($T1224=справочники!$J$9,IF(SUM($Z1228:DA1228)&lt;SUM($Z1222:DB1222),SUMIFS(1222:1222,$1:$1,"&gt;="&amp;DB$1,$1:$1,"&lt;="&amp;DB$1+IF(OR($T1226=0,$T1226=""),1,$T1226)-1),0),IF($T1224=справочники!$J$10,IF(INT(DB$1/IF(OR($T1226=0,$T1226=""),1,$T1226))=DB$1/IF(OR($T1226=0,$T1226=""),1,$T1226),SUMIFS(1222:1222,$1:$1,"&lt;="&amp;DB$1,$1:$1,"&gt;="&amp;DB$1-IF(OR($T1226=0,$T1226=""),1,$T1226)+1),0),DB1222)))</f>
        <v>0</v>
      </c>
      <c r="DC1228" s="99">
        <f>IF(DC$8="",0,IF($T1224=справочники!$J$9,IF(SUM($Z1228:DB1228)&lt;SUM($Z1222:DC1222),SUMIFS(1222:1222,$1:$1,"&gt;="&amp;DC$1,$1:$1,"&lt;="&amp;DC$1+IF(OR($T1226=0,$T1226=""),1,$T1226)-1),0),IF($T1224=справочники!$J$10,IF(INT(DC$1/IF(OR($T1226=0,$T1226=""),1,$T1226))=DC$1/IF(OR($T1226=0,$T1226=""),1,$T1226),SUMIFS(1222:1222,$1:$1,"&lt;="&amp;DC$1,$1:$1,"&gt;="&amp;DC$1-IF(OR($T1226=0,$T1226=""),1,$T1226)+1),0),DC1222)))</f>
        <v>0</v>
      </c>
      <c r="DD1228" s="99">
        <f>IF(DD$8="",0,IF($T1224=справочники!$J$9,IF(SUM($Z1228:DC1228)&lt;SUM($Z1222:DD1222),SUMIFS(1222:1222,$1:$1,"&gt;="&amp;DD$1,$1:$1,"&lt;="&amp;DD$1+IF(OR($T1226=0,$T1226=""),1,$T1226)-1),0),IF($T1224=справочники!$J$10,IF(INT(DD$1/IF(OR($T1226=0,$T1226=""),1,$T1226))=DD$1/IF(OR($T1226=0,$T1226=""),1,$T1226),SUMIFS(1222:1222,$1:$1,"&lt;="&amp;DD$1,$1:$1,"&gt;="&amp;DD$1-IF(OR($T1226=0,$T1226=""),1,$T1226)+1),0),DD1222)))</f>
        <v>0</v>
      </c>
      <c r="DE1228" s="99">
        <f>IF(DE$8="",0,IF($T1224=справочники!$J$9,IF(SUM($Z1228:DD1228)&lt;SUM($Z1222:DE1222),SUMIFS(1222:1222,$1:$1,"&gt;="&amp;DE$1,$1:$1,"&lt;="&amp;DE$1+IF(OR($T1226=0,$T1226=""),1,$T1226)-1),0),IF($T1224=справочники!$J$10,IF(INT(DE$1/IF(OR($T1226=0,$T1226=""),1,$T1226))=DE$1/IF(OR($T1226=0,$T1226=""),1,$T1226),SUMIFS(1222:1222,$1:$1,"&lt;="&amp;DE$1,$1:$1,"&gt;="&amp;DE$1-IF(OR($T1226=0,$T1226=""),1,$T1226)+1),0),DE1222)))</f>
        <v>0</v>
      </c>
      <c r="DF1228" s="99">
        <f>IF(DF$8="",0,IF($T1224=справочники!$J$9,IF(SUM($Z1228:DE1228)&lt;SUM($Z1222:DF1222),SUMIFS(1222:1222,$1:$1,"&gt;="&amp;DF$1,$1:$1,"&lt;="&amp;DF$1+IF(OR($T1226=0,$T1226=""),1,$T1226)-1),0),IF($T1224=справочники!$J$10,IF(INT(DF$1/IF(OR($T1226=0,$T1226=""),1,$T1226))=DF$1/IF(OR($T1226=0,$T1226=""),1,$T1226),SUMIFS(1222:1222,$1:$1,"&lt;="&amp;DF$1,$1:$1,"&gt;="&amp;DF$1-IF(OR($T1226=0,$T1226=""),1,$T1226)+1),0),DF1222)))</f>
        <v>0</v>
      </c>
      <c r="DG1228" s="99">
        <f>IF(DG$8="",0,IF($T1224=справочники!$J$9,IF(SUM($Z1228:DF1228)&lt;SUM($Z1222:DG1222),SUMIFS(1222:1222,$1:$1,"&gt;="&amp;DG$1,$1:$1,"&lt;="&amp;DG$1+IF(OR($T1226=0,$T1226=""),1,$T1226)-1),0),IF($T1224=справочники!$J$10,IF(INT(DG$1/IF(OR($T1226=0,$T1226=""),1,$T1226))=DG$1/IF(OR($T1226=0,$T1226=""),1,$T1226),SUMIFS(1222:1222,$1:$1,"&lt;="&amp;DG$1,$1:$1,"&gt;="&amp;DG$1-IF(OR($T1226=0,$T1226=""),1,$T1226)+1),0),DG1222)))</f>
        <v>0</v>
      </c>
      <c r="DH1228" s="99">
        <f>IF(DH$8="",0,IF($T1224=справочники!$J$9,IF(SUM($Z1228:DG1228)&lt;SUM($Z1222:DH1222),SUMIFS(1222:1222,$1:$1,"&gt;="&amp;DH$1,$1:$1,"&lt;="&amp;DH$1+IF(OR($T1226=0,$T1226=""),1,$T1226)-1),0),IF($T1224=справочники!$J$10,IF(INT(DH$1/IF(OR($T1226=0,$T1226=""),1,$T1226))=DH$1/IF(OR($T1226=0,$T1226=""),1,$T1226),SUMIFS(1222:1222,$1:$1,"&lt;="&amp;DH$1,$1:$1,"&gt;="&amp;DH$1-IF(OR($T1226=0,$T1226=""),1,$T1226)+1),0),DH1222)))</f>
        <v>0</v>
      </c>
      <c r="DI1228" s="99">
        <f>IF(DI$8="",0,IF($T1224=справочники!$J$9,IF(SUM($Z1228:DH1228)&lt;SUM($Z1222:DI1222),SUMIFS(1222:1222,$1:$1,"&gt;="&amp;DI$1,$1:$1,"&lt;="&amp;DI$1+IF(OR($T1226=0,$T1226=""),1,$T1226)-1),0),IF($T1224=справочники!$J$10,IF(INT(DI$1/IF(OR($T1226=0,$T1226=""),1,$T1226))=DI$1/IF(OR($T1226=0,$T1226=""),1,$T1226),SUMIFS(1222:1222,$1:$1,"&lt;="&amp;DI$1,$1:$1,"&gt;="&amp;DI$1-IF(OR($T1226=0,$T1226=""),1,$T1226)+1),0),DI1222)))</f>
        <v>0</v>
      </c>
      <c r="DJ1228" s="99">
        <f>IF(DJ$8="",0,IF($T1224=справочники!$J$9,IF(SUM($Z1228:DI1228)&lt;SUM($Z1222:DJ1222),SUMIFS(1222:1222,$1:$1,"&gt;="&amp;DJ$1,$1:$1,"&lt;="&amp;DJ$1+IF(OR($T1226=0,$T1226=""),1,$T1226)-1),0),IF($T1224=справочники!$J$10,IF(INT(DJ$1/IF(OR($T1226=0,$T1226=""),1,$T1226))=DJ$1/IF(OR($T1226=0,$T1226=""),1,$T1226),SUMIFS(1222:1222,$1:$1,"&lt;="&amp;DJ$1,$1:$1,"&gt;="&amp;DJ$1-IF(OR($T1226=0,$T1226=""),1,$T1226)+1),0),DJ1222)))</f>
        <v>0</v>
      </c>
      <c r="DK1228" s="99">
        <f>IF(DK$8="",0,IF($T1224=справочники!$J$9,IF(SUM($Z1228:DJ1228)&lt;SUM($Z1222:DK1222),SUMIFS(1222:1222,$1:$1,"&gt;="&amp;DK$1,$1:$1,"&lt;="&amp;DK$1+IF(OR($T1226=0,$T1226=""),1,$T1226)-1),0),IF($T1224=справочники!$J$10,IF(INT(DK$1/IF(OR($T1226=0,$T1226=""),1,$T1226))=DK$1/IF(OR($T1226=0,$T1226=""),1,$T1226),SUMIFS(1222:1222,$1:$1,"&lt;="&amp;DK$1,$1:$1,"&gt;="&amp;DK$1-IF(OR($T1226=0,$T1226=""),1,$T1226)+1),0),DK1222)))</f>
        <v>0</v>
      </c>
      <c r="DL1228" s="99">
        <f>IF(DL$8="",0,IF($T1224=справочники!$J$9,IF(SUM($Z1228:DK1228)&lt;SUM($Z1222:DL1222),SUMIFS(1222:1222,$1:$1,"&gt;="&amp;DL$1,$1:$1,"&lt;="&amp;DL$1+IF(OR($T1226=0,$T1226=""),1,$T1226)-1),0),IF($T1224=справочники!$J$10,IF(INT(DL$1/IF(OR($T1226=0,$T1226=""),1,$T1226))=DL$1/IF(OR($T1226=0,$T1226=""),1,$T1226),SUMIFS(1222:1222,$1:$1,"&lt;="&amp;DL$1,$1:$1,"&gt;="&amp;DL$1-IF(OR($T1226=0,$T1226=""),1,$T1226)+1),0),DL1222)))</f>
        <v>0</v>
      </c>
      <c r="DM1228" s="99">
        <f>IF(DM$8="",0,IF($T1224=справочники!$J$9,IF(SUM($Z1228:DL1228)&lt;SUM($Z1222:DM1222),SUMIFS(1222:1222,$1:$1,"&gt;="&amp;DM$1,$1:$1,"&lt;="&amp;DM$1+IF(OR($T1226=0,$T1226=""),1,$T1226)-1),0),IF($T1224=справочники!$J$10,IF(INT(DM$1/IF(OR($T1226=0,$T1226=""),1,$T1226))=DM$1/IF(OR($T1226=0,$T1226=""),1,$T1226),SUMIFS(1222:1222,$1:$1,"&lt;="&amp;DM$1,$1:$1,"&gt;="&amp;DM$1-IF(OR($T1226=0,$T1226=""),1,$T1226)+1),0),DM1222)))</f>
        <v>0</v>
      </c>
      <c r="DN1228" s="99">
        <f>IF(DN$8="",0,IF($T1224=справочники!$J$9,IF(SUM($Z1228:DM1228)&lt;SUM($Z1222:DN1222),SUMIFS(1222:1222,$1:$1,"&gt;="&amp;DN$1,$1:$1,"&lt;="&amp;DN$1+IF(OR($T1226=0,$T1226=""),1,$T1226)-1),0),IF($T1224=справочники!$J$10,IF(INT(DN$1/IF(OR($T1226=0,$T1226=""),1,$T1226))=DN$1/IF(OR($T1226=0,$T1226=""),1,$T1226),SUMIFS(1222:1222,$1:$1,"&lt;="&amp;DN$1,$1:$1,"&gt;="&amp;DN$1-IF(OR($T1226=0,$T1226=""),1,$T1226)+1),0),DN1222)))</f>
        <v>0</v>
      </c>
      <c r="DO1228" s="99">
        <f>IF(DO$8="",0,IF($T1224=справочники!$J$9,IF(SUM($Z1228:DN1228)&lt;SUM($Z1222:DO1222),SUMIFS(1222:1222,$1:$1,"&gt;="&amp;DO$1,$1:$1,"&lt;="&amp;DO$1+IF(OR($T1226=0,$T1226=""),1,$T1226)-1),0),IF($T1224=справочники!$J$10,IF(INT(DO$1/IF(OR($T1226=0,$T1226=""),1,$T1226))=DO$1/IF(OR($T1226=0,$T1226=""),1,$T1226),SUMIFS(1222:1222,$1:$1,"&lt;="&amp;DO$1,$1:$1,"&gt;="&amp;DO$1-IF(OR($T1226=0,$T1226=""),1,$T1226)+1),0),DO1222)))</f>
        <v>0</v>
      </c>
      <c r="DP1228" s="99">
        <f>IF(DP$8="",0,IF($T1224=справочники!$J$9,IF(SUM($Z1228:DO1228)&lt;SUM($Z1222:DP1222),SUMIFS(1222:1222,$1:$1,"&gt;="&amp;DP$1,$1:$1,"&lt;="&amp;DP$1+IF(OR($T1226=0,$T1226=""),1,$T1226)-1),0),IF($T1224=справочники!$J$10,IF(INT(DP$1/IF(OR($T1226=0,$T1226=""),1,$T1226))=DP$1/IF(OR($T1226=0,$T1226=""),1,$T1226),SUMIFS(1222:1222,$1:$1,"&lt;="&amp;DP$1,$1:$1,"&gt;="&amp;DP$1-IF(OR($T1226=0,$T1226=""),1,$T1226)+1),0),DP1222)))</f>
        <v>0</v>
      </c>
      <c r="DQ1228" s="99">
        <f>IF(DQ$8="",0,IF($T1224=справочники!$J$9,IF(SUM($Z1228:DP1228)&lt;SUM($Z1222:DQ1222),SUMIFS(1222:1222,$1:$1,"&gt;="&amp;DQ$1,$1:$1,"&lt;="&amp;DQ$1+IF(OR($T1226=0,$T1226=""),1,$T1226)-1),0),IF($T1224=справочники!$J$10,IF(INT(DQ$1/IF(OR($T1226=0,$T1226=""),1,$T1226))=DQ$1/IF(OR($T1226=0,$T1226=""),1,$T1226),SUMIFS(1222:1222,$1:$1,"&lt;="&amp;DQ$1,$1:$1,"&gt;="&amp;DQ$1-IF(OR($T1226=0,$T1226=""),1,$T1226)+1),0),DQ1222)))</f>
        <v>0</v>
      </c>
      <c r="DR1228" s="99">
        <f>IF(DR$8="",0,IF($T1224=справочники!$J$9,IF(SUM($Z1228:DQ1228)&lt;SUM($Z1222:DR1222),SUMIFS(1222:1222,$1:$1,"&gt;="&amp;DR$1,$1:$1,"&lt;="&amp;DR$1+IF(OR($T1226=0,$T1226=""),1,$T1226)-1),0),IF($T1224=справочники!$J$10,IF(INT(DR$1/IF(OR($T1226=0,$T1226=""),1,$T1226))=DR$1/IF(OR($T1226=0,$T1226=""),1,$T1226),SUMIFS(1222:1222,$1:$1,"&lt;="&amp;DR$1,$1:$1,"&gt;="&amp;DR$1-IF(OR($T1226=0,$T1226=""),1,$T1226)+1),0),DR1222)))</f>
        <v>0</v>
      </c>
      <c r="DS1228" s="99">
        <f>IF(DS$8="",0,IF($T1224=справочники!$J$9,IF(SUM($Z1228:DR1228)&lt;SUM($Z1222:DS1222),SUMIFS(1222:1222,$1:$1,"&gt;="&amp;DS$1,$1:$1,"&lt;="&amp;DS$1+IF(OR($T1226=0,$T1226=""),1,$T1226)-1),0),IF($T1224=справочники!$J$10,IF(INT(DS$1/IF(OR($T1226=0,$T1226=""),1,$T1226))=DS$1/IF(OR($T1226=0,$T1226=""),1,$T1226),SUMIFS(1222:1222,$1:$1,"&lt;="&amp;DS$1,$1:$1,"&gt;="&amp;DS$1-IF(OR($T1226=0,$T1226=""),1,$T1226)+1),0),DS1222)))</f>
        <v>0</v>
      </c>
      <c r="DT1228" s="99">
        <f>IF(DT$8="",0,IF($T1224=справочники!$J$9,IF(SUM($Z1228:DS1228)&lt;SUM($Z1222:DT1222),SUMIFS(1222:1222,$1:$1,"&gt;="&amp;DT$1,$1:$1,"&lt;="&amp;DT$1+IF(OR($T1226=0,$T1226=""),1,$T1226)-1),0),IF($T1224=справочники!$J$10,IF(INT(DT$1/IF(OR($T1226=0,$T1226=""),1,$T1226))=DT$1/IF(OR($T1226=0,$T1226=""),1,$T1226),SUMIFS(1222:1222,$1:$1,"&lt;="&amp;DT$1,$1:$1,"&gt;="&amp;DT$1-IF(OR($T1226=0,$T1226=""),1,$T1226)+1),0),DT1222)))</f>
        <v>0</v>
      </c>
      <c r="DU1228" s="3"/>
      <c r="DV1228" s="3"/>
    </row>
    <row r="1229" spans="1:126" ht="4.2" customHeight="1">
      <c r="A1229" s="1"/>
      <c r="B1229" s="1"/>
      <c r="C1229" s="1"/>
      <c r="D1229" s="1"/>
      <c r="E1229" s="261"/>
      <c r="F1229" s="47"/>
      <c r="G1229" s="229"/>
      <c r="H1229" s="1"/>
      <c r="I1229" s="1"/>
      <c r="J1229" s="1"/>
      <c r="K1229" s="1"/>
      <c r="L1229" s="1"/>
      <c r="M1229" s="5"/>
      <c r="N1229" s="1"/>
      <c r="O1229" s="1"/>
      <c r="P1229" s="5"/>
      <c r="Q1229" s="1"/>
      <c r="R1229" s="1"/>
      <c r="S1229" s="5"/>
      <c r="T1229" s="7"/>
      <c r="U1229" s="23"/>
      <c r="V1229" s="1"/>
      <c r="W1229" s="11"/>
      <c r="X1229" s="10"/>
      <c r="Y1229" s="45"/>
      <c r="Z1229" s="92"/>
      <c r="AA1229" s="93"/>
      <c r="AB1229" s="93"/>
      <c r="AC1229" s="93"/>
      <c r="AD1229" s="93"/>
      <c r="AE1229" s="93"/>
      <c r="AF1229" s="93"/>
      <c r="AG1229" s="93"/>
      <c r="AH1229" s="93"/>
      <c r="AI1229" s="93"/>
      <c r="AJ1229" s="93"/>
      <c r="AK1229" s="93"/>
      <c r="AL1229" s="93"/>
      <c r="AM1229" s="93"/>
      <c r="AN1229" s="93"/>
      <c r="AO1229" s="93"/>
      <c r="AP1229" s="93"/>
      <c r="AQ1229" s="93"/>
      <c r="AR1229" s="93"/>
      <c r="AS1229" s="93"/>
      <c r="AT1229" s="93"/>
      <c r="AU1229" s="93"/>
      <c r="AV1229" s="93"/>
      <c r="AW1229" s="93"/>
      <c r="AX1229" s="93"/>
      <c r="AY1229" s="93"/>
      <c r="AZ1229" s="93"/>
      <c r="BA1229" s="93"/>
      <c r="BB1229" s="93"/>
      <c r="BC1229" s="93"/>
      <c r="BD1229" s="93"/>
      <c r="BE1229" s="93"/>
      <c r="BF1229" s="93"/>
      <c r="BG1229" s="93"/>
      <c r="BH1229" s="93"/>
      <c r="BI1229" s="93"/>
      <c r="BJ1229" s="93"/>
      <c r="BK1229" s="93"/>
      <c r="BL1229" s="93"/>
      <c r="BM1229" s="93"/>
      <c r="BN1229" s="93"/>
      <c r="BO1229" s="93"/>
      <c r="BP1229" s="93"/>
      <c r="BQ1229" s="93"/>
      <c r="BR1229" s="93"/>
      <c r="BS1229" s="93"/>
      <c r="BT1229" s="93"/>
      <c r="BU1229" s="93"/>
      <c r="BV1229" s="93"/>
      <c r="BW1229" s="93"/>
      <c r="BX1229" s="93"/>
      <c r="BY1229" s="93"/>
      <c r="BZ1229" s="93"/>
      <c r="CA1229" s="93"/>
      <c r="CB1229" s="93"/>
      <c r="CC1229" s="93"/>
      <c r="CD1229" s="93"/>
      <c r="CE1229" s="93"/>
      <c r="CF1229" s="93"/>
      <c r="CG1229" s="93"/>
      <c r="CH1229" s="93"/>
      <c r="CI1229" s="93"/>
      <c r="CJ1229" s="93"/>
      <c r="CK1229" s="93"/>
      <c r="CL1229" s="93"/>
      <c r="CM1229" s="93"/>
      <c r="CN1229" s="93"/>
      <c r="CO1229" s="93"/>
      <c r="CP1229" s="93"/>
      <c r="CQ1229" s="93"/>
      <c r="CR1229" s="93"/>
      <c r="CS1229" s="93"/>
      <c r="CT1229" s="93"/>
      <c r="CU1229" s="93"/>
      <c r="CV1229" s="93"/>
      <c r="CW1229" s="93"/>
      <c r="CX1229" s="93"/>
      <c r="CY1229" s="93"/>
      <c r="CZ1229" s="93"/>
      <c r="DA1229" s="93"/>
      <c r="DB1229" s="93"/>
      <c r="DC1229" s="93"/>
      <c r="DD1229" s="93"/>
      <c r="DE1229" s="93"/>
      <c r="DF1229" s="93"/>
      <c r="DG1229" s="93"/>
      <c r="DH1229" s="93"/>
      <c r="DI1229" s="93"/>
      <c r="DJ1229" s="93"/>
      <c r="DK1229" s="93"/>
      <c r="DL1229" s="93"/>
      <c r="DM1229" s="93"/>
      <c r="DN1229" s="93"/>
      <c r="DO1229" s="93"/>
      <c r="DP1229" s="93"/>
      <c r="DQ1229" s="93"/>
      <c r="DR1229" s="93"/>
      <c r="DS1229" s="93"/>
      <c r="DT1229" s="93"/>
      <c r="DU1229" s="1"/>
      <c r="DV1229" s="1"/>
    </row>
    <row r="1230" spans="1:126" ht="4.2" customHeight="1">
      <c r="A1230" s="1"/>
      <c r="B1230" s="1"/>
      <c r="C1230" s="1"/>
      <c r="D1230" s="1"/>
      <c r="E1230" s="378"/>
      <c r="F1230" s="378"/>
      <c r="G1230" s="378"/>
      <c r="H1230" s="378"/>
      <c r="I1230" s="378"/>
      <c r="J1230" s="378"/>
      <c r="K1230" s="378"/>
      <c r="L1230" s="378"/>
      <c r="M1230" s="379"/>
      <c r="N1230" s="378"/>
      <c r="O1230" s="378"/>
      <c r="P1230" s="379"/>
      <c r="Q1230" s="378"/>
      <c r="R1230" s="1"/>
      <c r="S1230" s="5"/>
      <c r="T1230" s="7"/>
      <c r="U1230" s="23"/>
      <c r="V1230" s="1"/>
      <c r="W1230" s="380"/>
      <c r="X1230" s="10"/>
      <c r="Y1230" s="45"/>
      <c r="Z1230" s="92"/>
      <c r="AA1230" s="381"/>
      <c r="AB1230" s="381"/>
      <c r="AC1230" s="381"/>
      <c r="AD1230" s="381"/>
      <c r="AE1230" s="381"/>
      <c r="AF1230" s="381"/>
      <c r="AG1230" s="381"/>
      <c r="AH1230" s="381"/>
      <c r="AI1230" s="381"/>
      <c r="AJ1230" s="381"/>
      <c r="AK1230" s="381"/>
      <c r="AL1230" s="381"/>
      <c r="AM1230" s="381"/>
      <c r="AN1230" s="381"/>
      <c r="AO1230" s="381"/>
      <c r="AP1230" s="381"/>
      <c r="AQ1230" s="381"/>
      <c r="AR1230" s="381"/>
      <c r="AS1230" s="381"/>
      <c r="AT1230" s="381"/>
      <c r="AU1230" s="381"/>
      <c r="AV1230" s="381"/>
      <c r="AW1230" s="381"/>
      <c r="AX1230" s="381"/>
      <c r="AY1230" s="381"/>
      <c r="AZ1230" s="381"/>
      <c r="BA1230" s="381"/>
      <c r="BB1230" s="381"/>
      <c r="BC1230" s="381"/>
      <c r="BD1230" s="381"/>
      <c r="BE1230" s="381"/>
      <c r="BF1230" s="381"/>
      <c r="BG1230" s="381"/>
      <c r="BH1230" s="381"/>
      <c r="BI1230" s="381"/>
      <c r="BJ1230" s="381"/>
      <c r="BK1230" s="381"/>
      <c r="BL1230" s="381"/>
      <c r="BM1230" s="381"/>
      <c r="BN1230" s="381"/>
      <c r="BO1230" s="381"/>
      <c r="BP1230" s="381"/>
      <c r="BQ1230" s="381"/>
      <c r="BR1230" s="381"/>
      <c r="BS1230" s="381"/>
      <c r="BT1230" s="381"/>
      <c r="BU1230" s="381"/>
      <c r="BV1230" s="381"/>
      <c r="BW1230" s="381"/>
      <c r="BX1230" s="381"/>
      <c r="BY1230" s="381"/>
      <c r="BZ1230" s="381"/>
      <c r="CA1230" s="381"/>
      <c r="CB1230" s="381"/>
      <c r="CC1230" s="381"/>
      <c r="CD1230" s="381"/>
      <c r="CE1230" s="381"/>
      <c r="CF1230" s="381"/>
      <c r="CG1230" s="381"/>
      <c r="CH1230" s="381"/>
      <c r="CI1230" s="381"/>
      <c r="CJ1230" s="381"/>
      <c r="CK1230" s="381"/>
      <c r="CL1230" s="381"/>
      <c r="CM1230" s="381"/>
      <c r="CN1230" s="381"/>
      <c r="CO1230" s="381"/>
      <c r="CP1230" s="381"/>
      <c r="CQ1230" s="381"/>
      <c r="CR1230" s="381"/>
      <c r="CS1230" s="381"/>
      <c r="CT1230" s="381"/>
      <c r="CU1230" s="381"/>
      <c r="CV1230" s="381"/>
      <c r="CW1230" s="381"/>
      <c r="CX1230" s="381"/>
      <c r="CY1230" s="381"/>
      <c r="CZ1230" s="381"/>
      <c r="DA1230" s="381"/>
      <c r="DB1230" s="381"/>
      <c r="DC1230" s="381"/>
      <c r="DD1230" s="381"/>
      <c r="DE1230" s="381"/>
      <c r="DF1230" s="381"/>
      <c r="DG1230" s="381"/>
      <c r="DH1230" s="381"/>
      <c r="DI1230" s="381"/>
      <c r="DJ1230" s="381"/>
      <c r="DK1230" s="381"/>
      <c r="DL1230" s="381"/>
      <c r="DM1230" s="381"/>
      <c r="DN1230" s="381"/>
      <c r="DO1230" s="381"/>
      <c r="DP1230" s="381"/>
      <c r="DQ1230" s="381"/>
      <c r="DR1230" s="381"/>
      <c r="DS1230" s="381"/>
      <c r="DT1230" s="381"/>
      <c r="DU1230" s="1"/>
      <c r="DV1230" s="1"/>
    </row>
    <row r="1231" spans="1:126" ht="7.2" customHeight="1">
      <c r="A1231" s="1"/>
      <c r="B1231" s="1"/>
      <c r="C1231" s="1"/>
      <c r="D1231" s="1"/>
      <c r="E1231" s="261"/>
      <c r="F1231" s="47"/>
      <c r="G1231" s="229"/>
      <c r="H1231" s="1"/>
      <c r="I1231" s="1"/>
      <c r="J1231" s="1"/>
      <c r="K1231" s="1"/>
      <c r="L1231" s="1"/>
      <c r="M1231" s="5"/>
      <c r="N1231" s="1"/>
      <c r="O1231" s="1"/>
      <c r="P1231" s="5"/>
      <c r="Q1231" s="1"/>
      <c r="R1231" s="1"/>
      <c r="S1231" s="5"/>
      <c r="T1231" s="7"/>
      <c r="U1231" s="23"/>
      <c r="V1231" s="1"/>
      <c r="W1231" s="11"/>
      <c r="X1231" s="10"/>
      <c r="Y1231" s="45"/>
      <c r="Z1231" s="92"/>
      <c r="AA1231" s="93"/>
      <c r="AB1231" s="93"/>
      <c r="AC1231" s="93"/>
      <c r="AD1231" s="93"/>
      <c r="AE1231" s="93"/>
      <c r="AF1231" s="93"/>
      <c r="AG1231" s="93"/>
      <c r="AH1231" s="93"/>
      <c r="AI1231" s="93"/>
      <c r="AJ1231" s="93"/>
      <c r="AK1231" s="93"/>
      <c r="AL1231" s="93"/>
      <c r="AM1231" s="93"/>
      <c r="AN1231" s="93"/>
      <c r="AO1231" s="93"/>
      <c r="AP1231" s="93"/>
      <c r="AQ1231" s="93"/>
      <c r="AR1231" s="93"/>
      <c r="AS1231" s="93"/>
      <c r="AT1231" s="93"/>
      <c r="AU1231" s="93"/>
      <c r="AV1231" s="93"/>
      <c r="AW1231" s="93"/>
      <c r="AX1231" s="93"/>
      <c r="AY1231" s="93"/>
      <c r="AZ1231" s="93"/>
      <c r="BA1231" s="93"/>
      <c r="BB1231" s="93"/>
      <c r="BC1231" s="93"/>
      <c r="BD1231" s="93"/>
      <c r="BE1231" s="93"/>
      <c r="BF1231" s="93"/>
      <c r="BG1231" s="93"/>
      <c r="BH1231" s="93"/>
      <c r="BI1231" s="93"/>
      <c r="BJ1231" s="93"/>
      <c r="BK1231" s="93"/>
      <c r="BL1231" s="93"/>
      <c r="BM1231" s="93"/>
      <c r="BN1231" s="93"/>
      <c r="BO1231" s="93"/>
      <c r="BP1231" s="93"/>
      <c r="BQ1231" s="93"/>
      <c r="BR1231" s="93"/>
      <c r="BS1231" s="93"/>
      <c r="BT1231" s="93"/>
      <c r="BU1231" s="93"/>
      <c r="BV1231" s="93"/>
      <c r="BW1231" s="93"/>
      <c r="BX1231" s="93"/>
      <c r="BY1231" s="93"/>
      <c r="BZ1231" s="93"/>
      <c r="CA1231" s="93"/>
      <c r="CB1231" s="93"/>
      <c r="CC1231" s="93"/>
      <c r="CD1231" s="93"/>
      <c r="CE1231" s="93"/>
      <c r="CF1231" s="93"/>
      <c r="CG1231" s="93"/>
      <c r="CH1231" s="93"/>
      <c r="CI1231" s="93"/>
      <c r="CJ1231" s="93"/>
      <c r="CK1231" s="93"/>
      <c r="CL1231" s="93"/>
      <c r="CM1231" s="93"/>
      <c r="CN1231" s="93"/>
      <c r="CO1231" s="93"/>
      <c r="CP1231" s="93"/>
      <c r="CQ1231" s="93"/>
      <c r="CR1231" s="93"/>
      <c r="CS1231" s="93"/>
      <c r="CT1231" s="93"/>
      <c r="CU1231" s="93"/>
      <c r="CV1231" s="93"/>
      <c r="CW1231" s="93"/>
      <c r="CX1231" s="93"/>
      <c r="CY1231" s="93"/>
      <c r="CZ1231" s="93"/>
      <c r="DA1231" s="93"/>
      <c r="DB1231" s="93"/>
      <c r="DC1231" s="93"/>
      <c r="DD1231" s="93"/>
      <c r="DE1231" s="93"/>
      <c r="DF1231" s="93"/>
      <c r="DG1231" s="93"/>
      <c r="DH1231" s="93"/>
      <c r="DI1231" s="93"/>
      <c r="DJ1231" s="93"/>
      <c r="DK1231" s="93"/>
      <c r="DL1231" s="93"/>
      <c r="DM1231" s="93"/>
      <c r="DN1231" s="93"/>
      <c r="DO1231" s="93"/>
      <c r="DP1231" s="93"/>
      <c r="DQ1231" s="93"/>
      <c r="DR1231" s="93"/>
      <c r="DS1231" s="93"/>
      <c r="DT1231" s="93"/>
      <c r="DU1231" s="1"/>
      <c r="DV1231" s="1"/>
    </row>
    <row r="1232" spans="1:126" ht="4.2" customHeight="1">
      <c r="A1232" s="1"/>
      <c r="B1232" s="374"/>
      <c r="C1232" s="374"/>
      <c r="D1232" s="374"/>
      <c r="E1232" s="374"/>
      <c r="F1232" s="374"/>
      <c r="G1232" s="374"/>
      <c r="H1232" s="374"/>
      <c r="I1232" s="374"/>
      <c r="J1232" s="374"/>
      <c r="K1232" s="374"/>
      <c r="L1232" s="1"/>
      <c r="M1232" s="5"/>
      <c r="N1232" s="374"/>
      <c r="O1232" s="1"/>
      <c r="P1232" s="5"/>
      <c r="Q1232" s="1"/>
      <c r="R1232" s="1"/>
      <c r="S1232" s="5"/>
      <c r="T1232" s="7"/>
      <c r="U1232" s="23"/>
      <c r="V1232" s="1"/>
      <c r="W1232" s="374"/>
      <c r="X1232" s="10"/>
      <c r="Y1232" s="45"/>
      <c r="Z1232" s="92"/>
      <c r="AA1232" s="375"/>
      <c r="AB1232" s="375"/>
      <c r="AC1232" s="375"/>
      <c r="AD1232" s="375"/>
      <c r="AE1232" s="375"/>
      <c r="AF1232" s="375"/>
      <c r="AG1232" s="375"/>
      <c r="AH1232" s="375"/>
      <c r="AI1232" s="375"/>
      <c r="AJ1232" s="375"/>
      <c r="AK1232" s="375"/>
      <c r="AL1232" s="375"/>
      <c r="AM1232" s="375"/>
      <c r="AN1232" s="375"/>
      <c r="AO1232" s="375"/>
      <c r="AP1232" s="375"/>
      <c r="AQ1232" s="375"/>
      <c r="AR1232" s="375"/>
      <c r="AS1232" s="375"/>
      <c r="AT1232" s="375"/>
      <c r="AU1232" s="375"/>
      <c r="AV1232" s="375"/>
      <c r="AW1232" s="375"/>
      <c r="AX1232" s="375"/>
      <c r="AY1232" s="375"/>
      <c r="AZ1232" s="375"/>
      <c r="BA1232" s="375"/>
      <c r="BB1232" s="375"/>
      <c r="BC1232" s="375"/>
      <c r="BD1232" s="375"/>
      <c r="BE1232" s="375"/>
      <c r="BF1232" s="375"/>
      <c r="BG1232" s="375"/>
      <c r="BH1232" s="375"/>
      <c r="BI1232" s="375"/>
      <c r="BJ1232" s="375"/>
      <c r="BK1232" s="375"/>
      <c r="BL1232" s="375"/>
      <c r="BM1232" s="375"/>
      <c r="BN1232" s="375"/>
      <c r="BO1232" s="375"/>
      <c r="BP1232" s="375"/>
      <c r="BQ1232" s="375"/>
      <c r="BR1232" s="375"/>
      <c r="BS1232" s="375"/>
      <c r="BT1232" s="375"/>
      <c r="BU1232" s="375"/>
      <c r="BV1232" s="375"/>
      <c r="BW1232" s="375"/>
      <c r="BX1232" s="375"/>
      <c r="BY1232" s="375"/>
      <c r="BZ1232" s="375"/>
      <c r="CA1232" s="375"/>
      <c r="CB1232" s="375"/>
      <c r="CC1232" s="375"/>
      <c r="CD1232" s="375"/>
      <c r="CE1232" s="375"/>
      <c r="CF1232" s="375"/>
      <c r="CG1232" s="375"/>
      <c r="CH1232" s="375"/>
      <c r="CI1232" s="375"/>
      <c r="CJ1232" s="375"/>
      <c r="CK1232" s="375"/>
      <c r="CL1232" s="375"/>
      <c r="CM1232" s="375"/>
      <c r="CN1232" s="375"/>
      <c r="CO1232" s="375"/>
      <c r="CP1232" s="375"/>
      <c r="CQ1232" s="375"/>
      <c r="CR1232" s="375"/>
      <c r="CS1232" s="375"/>
      <c r="CT1232" s="375"/>
      <c r="CU1232" s="375"/>
      <c r="CV1232" s="375"/>
      <c r="CW1232" s="375"/>
      <c r="CX1232" s="375"/>
      <c r="CY1232" s="375"/>
      <c r="CZ1232" s="375"/>
      <c r="DA1232" s="375"/>
      <c r="DB1232" s="375"/>
      <c r="DC1232" s="375"/>
      <c r="DD1232" s="375"/>
      <c r="DE1232" s="375"/>
      <c r="DF1232" s="375"/>
      <c r="DG1232" s="375"/>
      <c r="DH1232" s="375"/>
      <c r="DI1232" s="375"/>
      <c r="DJ1232" s="375"/>
      <c r="DK1232" s="375"/>
      <c r="DL1232" s="375"/>
      <c r="DM1232" s="375"/>
      <c r="DN1232" s="375"/>
      <c r="DO1232" s="375"/>
      <c r="DP1232" s="375"/>
      <c r="DQ1232" s="375"/>
      <c r="DR1232" s="375"/>
      <c r="DS1232" s="375"/>
      <c r="DT1232" s="375"/>
      <c r="DU1232" s="1"/>
      <c r="DV1232" s="1"/>
    </row>
    <row r="1233" spans="1:126" ht="7.2" customHeight="1">
      <c r="A1233" s="1"/>
      <c r="B1233" s="1"/>
      <c r="C1233" s="1"/>
      <c r="D1233" s="1"/>
      <c r="E1233" s="261"/>
      <c r="F1233" s="47"/>
      <c r="G1233" s="229"/>
      <c r="H1233" s="1"/>
      <c r="I1233" s="1"/>
      <c r="J1233" s="1"/>
      <c r="K1233" s="1"/>
      <c r="L1233" s="1"/>
      <c r="M1233" s="5"/>
      <c r="N1233" s="1"/>
      <c r="O1233" s="1"/>
      <c r="P1233" s="5"/>
      <c r="Q1233" s="1"/>
      <c r="R1233" s="1"/>
      <c r="S1233" s="5"/>
      <c r="T1233" s="7"/>
      <c r="U1233" s="23"/>
      <c r="V1233" s="1"/>
      <c r="W1233" s="11"/>
      <c r="X1233" s="10"/>
      <c r="Y1233" s="45"/>
      <c r="Z1233" s="92"/>
      <c r="AA1233" s="93"/>
      <c r="AB1233" s="93"/>
      <c r="AC1233" s="93"/>
      <c r="AD1233" s="93"/>
      <c r="AE1233" s="93"/>
      <c r="AF1233" s="93"/>
      <c r="AG1233" s="93"/>
      <c r="AH1233" s="93"/>
      <c r="AI1233" s="93"/>
      <c r="AJ1233" s="93"/>
      <c r="AK1233" s="93"/>
      <c r="AL1233" s="93"/>
      <c r="AM1233" s="93"/>
      <c r="AN1233" s="93"/>
      <c r="AO1233" s="93"/>
      <c r="AP1233" s="93"/>
      <c r="AQ1233" s="93"/>
      <c r="AR1233" s="93"/>
      <c r="AS1233" s="93"/>
      <c r="AT1233" s="93"/>
      <c r="AU1233" s="93"/>
      <c r="AV1233" s="93"/>
      <c r="AW1233" s="93"/>
      <c r="AX1233" s="93"/>
      <c r="AY1233" s="93"/>
      <c r="AZ1233" s="93"/>
      <c r="BA1233" s="93"/>
      <c r="BB1233" s="93"/>
      <c r="BC1233" s="93"/>
      <c r="BD1233" s="93"/>
      <c r="BE1233" s="93"/>
      <c r="BF1233" s="93"/>
      <c r="BG1233" s="93"/>
      <c r="BH1233" s="93"/>
      <c r="BI1233" s="93"/>
      <c r="BJ1233" s="93"/>
      <c r="BK1233" s="93"/>
      <c r="BL1233" s="93"/>
      <c r="BM1233" s="93"/>
      <c r="BN1233" s="93"/>
      <c r="BO1233" s="93"/>
      <c r="BP1233" s="93"/>
      <c r="BQ1233" s="93"/>
      <c r="BR1233" s="93"/>
      <c r="BS1233" s="93"/>
      <c r="BT1233" s="93"/>
      <c r="BU1233" s="93"/>
      <c r="BV1233" s="93"/>
      <c r="BW1233" s="93"/>
      <c r="BX1233" s="93"/>
      <c r="BY1233" s="93"/>
      <c r="BZ1233" s="93"/>
      <c r="CA1233" s="93"/>
      <c r="CB1233" s="93"/>
      <c r="CC1233" s="93"/>
      <c r="CD1233" s="93"/>
      <c r="CE1233" s="93"/>
      <c r="CF1233" s="93"/>
      <c r="CG1233" s="93"/>
      <c r="CH1233" s="93"/>
      <c r="CI1233" s="93"/>
      <c r="CJ1233" s="93"/>
      <c r="CK1233" s="93"/>
      <c r="CL1233" s="93"/>
      <c r="CM1233" s="93"/>
      <c r="CN1233" s="93"/>
      <c r="CO1233" s="93"/>
      <c r="CP1233" s="93"/>
      <c r="CQ1233" s="93"/>
      <c r="CR1233" s="93"/>
      <c r="CS1233" s="93"/>
      <c r="CT1233" s="93"/>
      <c r="CU1233" s="93"/>
      <c r="CV1233" s="93"/>
      <c r="CW1233" s="93"/>
      <c r="CX1233" s="93"/>
      <c r="CY1233" s="93"/>
      <c r="CZ1233" s="93"/>
      <c r="DA1233" s="93"/>
      <c r="DB1233" s="93"/>
      <c r="DC1233" s="93"/>
      <c r="DD1233" s="93"/>
      <c r="DE1233" s="93"/>
      <c r="DF1233" s="93"/>
      <c r="DG1233" s="93"/>
      <c r="DH1233" s="93"/>
      <c r="DI1233" s="93"/>
      <c r="DJ1233" s="93"/>
      <c r="DK1233" s="93"/>
      <c r="DL1233" s="93"/>
      <c r="DM1233" s="93"/>
      <c r="DN1233" s="93"/>
      <c r="DO1233" s="93"/>
      <c r="DP1233" s="93"/>
      <c r="DQ1233" s="93"/>
      <c r="DR1233" s="93"/>
      <c r="DS1233" s="93"/>
      <c r="DT1233" s="93"/>
      <c r="DU1233" s="1"/>
      <c r="DV1233" s="1"/>
    </row>
    <row r="1234" spans="1:126" ht="4.2" customHeight="1">
      <c r="A1234" s="1"/>
      <c r="B1234" s="1"/>
      <c r="C1234" s="1"/>
      <c r="D1234" s="13"/>
      <c r="E1234" s="262"/>
      <c r="F1234" s="13"/>
      <c r="G1234" s="302"/>
      <c r="H1234" s="13"/>
      <c r="I1234" s="13"/>
      <c r="J1234" s="13"/>
      <c r="K1234" s="13"/>
      <c r="L1234" s="13"/>
      <c r="M1234" s="14"/>
      <c r="N1234" s="13"/>
      <c r="O1234" s="13"/>
      <c r="P1234" s="14"/>
      <c r="Q1234" s="13"/>
      <c r="R1234" s="13"/>
      <c r="S1234" s="14"/>
      <c r="T1234" s="176"/>
      <c r="U1234" s="176"/>
      <c r="V1234" s="176"/>
      <c r="W1234" s="176"/>
      <c r="X1234" s="176"/>
      <c r="Y1234" s="176"/>
      <c r="Z1234" s="176"/>
      <c r="AA1234" s="176"/>
      <c r="AB1234" s="176"/>
      <c r="AC1234" s="176"/>
      <c r="AD1234" s="176"/>
      <c r="AE1234" s="176"/>
      <c r="AF1234" s="176"/>
      <c r="AG1234" s="176"/>
      <c r="AH1234" s="176"/>
      <c r="AI1234" s="176"/>
      <c r="AJ1234" s="176"/>
      <c r="AK1234" s="176"/>
      <c r="AL1234" s="176"/>
      <c r="AM1234" s="176"/>
      <c r="AN1234" s="176"/>
      <c r="AO1234" s="176"/>
      <c r="AP1234" s="176"/>
      <c r="AQ1234" s="176"/>
      <c r="AR1234" s="176"/>
      <c r="AS1234" s="176"/>
      <c r="AT1234" s="176"/>
      <c r="AU1234" s="176"/>
      <c r="AV1234" s="176"/>
      <c r="AW1234" s="176"/>
      <c r="AX1234" s="176"/>
      <c r="AY1234" s="176"/>
      <c r="AZ1234" s="176"/>
      <c r="BA1234" s="176"/>
      <c r="BB1234" s="176"/>
      <c r="BC1234" s="176"/>
      <c r="BD1234" s="176"/>
      <c r="BE1234" s="176"/>
      <c r="BF1234" s="176"/>
      <c r="BG1234" s="176"/>
      <c r="BH1234" s="176"/>
      <c r="BI1234" s="176"/>
      <c r="BJ1234" s="176"/>
      <c r="BK1234" s="176"/>
      <c r="BL1234" s="176"/>
      <c r="BM1234" s="176"/>
      <c r="BN1234" s="176"/>
      <c r="BO1234" s="176"/>
      <c r="BP1234" s="176"/>
      <c r="BQ1234" s="176"/>
      <c r="BR1234" s="176"/>
      <c r="BS1234" s="176"/>
      <c r="BT1234" s="176"/>
      <c r="BU1234" s="176"/>
      <c r="BV1234" s="176"/>
      <c r="BW1234" s="176"/>
      <c r="BX1234" s="176"/>
      <c r="BY1234" s="176"/>
      <c r="BZ1234" s="176"/>
      <c r="CA1234" s="176"/>
      <c r="CB1234" s="176"/>
      <c r="CC1234" s="176"/>
      <c r="CD1234" s="176"/>
      <c r="CE1234" s="176"/>
      <c r="CF1234" s="176"/>
      <c r="CG1234" s="176"/>
      <c r="CH1234" s="176"/>
      <c r="CI1234" s="176"/>
      <c r="CJ1234" s="176"/>
      <c r="CK1234" s="176"/>
      <c r="CL1234" s="176"/>
      <c r="CM1234" s="176"/>
      <c r="CN1234" s="176"/>
      <c r="CO1234" s="176"/>
      <c r="CP1234" s="176"/>
      <c r="CQ1234" s="176"/>
      <c r="CR1234" s="176"/>
      <c r="CS1234" s="176"/>
      <c r="CT1234" s="176"/>
      <c r="CU1234" s="176"/>
      <c r="CV1234" s="176"/>
      <c r="CW1234" s="176"/>
      <c r="CX1234" s="176"/>
      <c r="CY1234" s="176"/>
      <c r="CZ1234" s="176"/>
      <c r="DA1234" s="176"/>
      <c r="DB1234" s="176"/>
      <c r="DC1234" s="176"/>
      <c r="DD1234" s="176"/>
      <c r="DE1234" s="176"/>
      <c r="DF1234" s="176"/>
      <c r="DG1234" s="176"/>
      <c r="DH1234" s="176"/>
      <c r="DI1234" s="176"/>
      <c r="DJ1234" s="176"/>
      <c r="DK1234" s="176"/>
      <c r="DL1234" s="176"/>
      <c r="DM1234" s="176"/>
      <c r="DN1234" s="176"/>
      <c r="DO1234" s="176"/>
      <c r="DP1234" s="176"/>
      <c r="DQ1234" s="176"/>
      <c r="DR1234" s="176"/>
      <c r="DS1234" s="176"/>
      <c r="DT1234" s="176"/>
      <c r="DU1234" s="1"/>
      <c r="DV1234" s="1"/>
    </row>
    <row r="1235" spans="1:126" ht="4.2" customHeight="1">
      <c r="A1235" s="1"/>
      <c r="B1235" s="1"/>
      <c r="C1235" s="1"/>
      <c r="D1235" s="1"/>
      <c r="E1235" s="261"/>
      <c r="F1235" s="47"/>
      <c r="G1235" s="229"/>
      <c r="H1235" s="5"/>
      <c r="I1235" s="5"/>
      <c r="J1235" s="5"/>
      <c r="K1235" s="5"/>
      <c r="L1235" s="5"/>
      <c r="M1235" s="5"/>
      <c r="N1235" s="5"/>
      <c r="O1235" s="5"/>
      <c r="P1235" s="5"/>
      <c r="Q1235" s="5"/>
      <c r="R1235" s="5"/>
      <c r="S1235" s="5"/>
      <c r="T1235" s="208"/>
      <c r="U1235" s="23"/>
      <c r="V1235" s="1"/>
      <c r="W1235" s="11"/>
      <c r="X1235" s="10"/>
      <c r="Y1235" s="45"/>
      <c r="Z1235" s="92"/>
      <c r="AA1235" s="93"/>
      <c r="AB1235" s="93"/>
      <c r="AC1235" s="93"/>
      <c r="AD1235" s="93"/>
      <c r="AE1235" s="93"/>
      <c r="AF1235" s="93"/>
      <c r="AG1235" s="93"/>
      <c r="AH1235" s="93"/>
      <c r="AI1235" s="93"/>
      <c r="AJ1235" s="93"/>
      <c r="AK1235" s="93"/>
      <c r="AL1235" s="93"/>
      <c r="AM1235" s="93"/>
      <c r="AN1235" s="93"/>
      <c r="AO1235" s="93"/>
      <c r="AP1235" s="93"/>
      <c r="AQ1235" s="93"/>
      <c r="AR1235" s="93"/>
      <c r="AS1235" s="93"/>
      <c r="AT1235" s="93"/>
      <c r="AU1235" s="93"/>
      <c r="AV1235" s="93"/>
      <c r="AW1235" s="93"/>
      <c r="AX1235" s="93"/>
      <c r="AY1235" s="93"/>
      <c r="AZ1235" s="93"/>
      <c r="BA1235" s="93"/>
      <c r="BB1235" s="93"/>
      <c r="BC1235" s="93"/>
      <c r="BD1235" s="93"/>
      <c r="BE1235" s="93"/>
      <c r="BF1235" s="93"/>
      <c r="BG1235" s="93"/>
      <c r="BH1235" s="93"/>
      <c r="BI1235" s="93"/>
      <c r="BJ1235" s="93"/>
      <c r="BK1235" s="93"/>
      <c r="BL1235" s="93"/>
      <c r="BM1235" s="93"/>
      <c r="BN1235" s="93"/>
      <c r="BO1235" s="93"/>
      <c r="BP1235" s="93"/>
      <c r="BQ1235" s="93"/>
      <c r="BR1235" s="93"/>
      <c r="BS1235" s="93"/>
      <c r="BT1235" s="93"/>
      <c r="BU1235" s="93"/>
      <c r="BV1235" s="93"/>
      <c r="BW1235" s="93"/>
      <c r="BX1235" s="93"/>
      <c r="BY1235" s="93"/>
      <c r="BZ1235" s="93"/>
      <c r="CA1235" s="93"/>
      <c r="CB1235" s="93"/>
      <c r="CC1235" s="93"/>
      <c r="CD1235" s="93"/>
      <c r="CE1235" s="93"/>
      <c r="CF1235" s="93"/>
      <c r="CG1235" s="93"/>
      <c r="CH1235" s="93"/>
      <c r="CI1235" s="93"/>
      <c r="CJ1235" s="93"/>
      <c r="CK1235" s="93"/>
      <c r="CL1235" s="93"/>
      <c r="CM1235" s="93"/>
      <c r="CN1235" s="93"/>
      <c r="CO1235" s="93"/>
      <c r="CP1235" s="93"/>
      <c r="CQ1235" s="93"/>
      <c r="CR1235" s="93"/>
      <c r="CS1235" s="93"/>
      <c r="CT1235" s="93"/>
      <c r="CU1235" s="93"/>
      <c r="CV1235" s="93"/>
      <c r="CW1235" s="93"/>
      <c r="CX1235" s="93"/>
      <c r="CY1235" s="93"/>
      <c r="CZ1235" s="93"/>
      <c r="DA1235" s="93"/>
      <c r="DB1235" s="93"/>
      <c r="DC1235" s="93"/>
      <c r="DD1235" s="93"/>
      <c r="DE1235" s="93"/>
      <c r="DF1235" s="93"/>
      <c r="DG1235" s="93"/>
      <c r="DH1235" s="93"/>
      <c r="DI1235" s="93"/>
      <c r="DJ1235" s="93"/>
      <c r="DK1235" s="93"/>
      <c r="DL1235" s="93"/>
      <c r="DM1235" s="93"/>
      <c r="DN1235" s="93"/>
      <c r="DO1235" s="93"/>
      <c r="DP1235" s="93"/>
      <c r="DQ1235" s="93"/>
      <c r="DR1235" s="93"/>
      <c r="DS1235" s="93"/>
      <c r="DT1235" s="93"/>
      <c r="DU1235" s="1"/>
      <c r="DV1235" s="1"/>
    </row>
    <row r="1236" spans="1:126" ht="4.2" customHeight="1">
      <c r="A1236" s="1"/>
      <c r="B1236" s="1"/>
      <c r="C1236" s="1"/>
      <c r="D1236" s="1"/>
      <c r="E1236" s="261"/>
      <c r="F1236" s="47"/>
      <c r="G1236" s="388"/>
      <c r="H1236" s="1"/>
      <c r="I1236" s="1"/>
      <c r="J1236" s="1"/>
      <c r="K1236" s="1"/>
      <c r="L1236" s="1"/>
      <c r="M1236" s="5"/>
      <c r="N1236" s="1"/>
      <c r="O1236" s="1"/>
      <c r="P1236" s="5"/>
      <c r="Q1236" s="1"/>
      <c r="R1236" s="1"/>
      <c r="S1236" s="5"/>
      <c r="T1236" s="7"/>
      <c r="U1236" s="23"/>
      <c r="V1236" s="1"/>
      <c r="W1236" s="11"/>
      <c r="X1236" s="10"/>
      <c r="Y1236" s="45"/>
      <c r="Z1236" s="92"/>
      <c r="AA1236" s="93"/>
      <c r="AB1236" s="93"/>
      <c r="AC1236" s="93"/>
      <c r="AD1236" s="93"/>
      <c r="AE1236" s="93"/>
      <c r="AF1236" s="93"/>
      <c r="AG1236" s="93"/>
      <c r="AH1236" s="93"/>
      <c r="AI1236" s="93"/>
      <c r="AJ1236" s="93"/>
      <c r="AK1236" s="93"/>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c r="BG1236" s="93"/>
      <c r="BH1236" s="93"/>
      <c r="BI1236" s="93"/>
      <c r="BJ1236" s="93"/>
      <c r="BK1236" s="93"/>
      <c r="BL1236" s="93"/>
      <c r="BM1236" s="93"/>
      <c r="BN1236" s="93"/>
      <c r="BO1236" s="93"/>
      <c r="BP1236" s="93"/>
      <c r="BQ1236" s="93"/>
      <c r="BR1236" s="93"/>
      <c r="BS1236" s="93"/>
      <c r="BT1236" s="93"/>
      <c r="BU1236" s="93"/>
      <c r="BV1236" s="93"/>
      <c r="BW1236" s="93"/>
      <c r="BX1236" s="93"/>
      <c r="BY1236" s="93"/>
      <c r="BZ1236" s="93"/>
      <c r="CA1236" s="93"/>
      <c r="CB1236" s="93"/>
      <c r="CC1236" s="93"/>
      <c r="CD1236" s="93"/>
      <c r="CE1236" s="93"/>
      <c r="CF1236" s="93"/>
      <c r="CG1236" s="93"/>
      <c r="CH1236" s="93"/>
      <c r="CI1236" s="93"/>
      <c r="CJ1236" s="93"/>
      <c r="CK1236" s="93"/>
      <c r="CL1236" s="93"/>
      <c r="CM1236" s="93"/>
      <c r="CN1236" s="93"/>
      <c r="CO1236" s="93"/>
      <c r="CP1236" s="93"/>
      <c r="CQ1236" s="93"/>
      <c r="CR1236" s="93"/>
      <c r="CS1236" s="93"/>
      <c r="CT1236" s="93"/>
      <c r="CU1236" s="93"/>
      <c r="CV1236" s="93"/>
      <c r="CW1236" s="93"/>
      <c r="CX1236" s="93"/>
      <c r="CY1236" s="93"/>
      <c r="CZ1236" s="93"/>
      <c r="DA1236" s="93"/>
      <c r="DB1236" s="93"/>
      <c r="DC1236" s="93"/>
      <c r="DD1236" s="93"/>
      <c r="DE1236" s="93"/>
      <c r="DF1236" s="93"/>
      <c r="DG1236" s="93"/>
      <c r="DH1236" s="93"/>
      <c r="DI1236" s="93"/>
      <c r="DJ1236" s="93"/>
      <c r="DK1236" s="93"/>
      <c r="DL1236" s="93"/>
      <c r="DM1236" s="93"/>
      <c r="DN1236" s="93"/>
      <c r="DO1236" s="93"/>
      <c r="DP1236" s="93"/>
      <c r="DQ1236" s="93"/>
      <c r="DR1236" s="93"/>
      <c r="DS1236" s="93"/>
      <c r="DT1236" s="93"/>
      <c r="DU1236" s="1"/>
      <c r="DV1236" s="1"/>
    </row>
    <row r="1237" spans="1:126" s="4" customFormat="1" ht="12.6" thickBot="1">
      <c r="A1237" s="3"/>
      <c r="B1237" s="242"/>
      <c r="C1237" s="3"/>
      <c r="D1237" s="3"/>
      <c r="E1237" s="9" t="s">
        <v>103</v>
      </c>
      <c r="F1237" s="50"/>
      <c r="G1237" s="388" t="s">
        <v>6</v>
      </c>
      <c r="H1237" s="386" t="s">
        <v>191</v>
      </c>
      <c r="I1237" s="386"/>
      <c r="J1237" s="386"/>
      <c r="K1237" s="386"/>
      <c r="L1237" s="386"/>
      <c r="M1237" s="394"/>
      <c r="N1237" s="386" t="str">
        <f>Главная!$Y$8</f>
        <v>итого</v>
      </c>
      <c r="O1237" s="386"/>
      <c r="P1237" s="576"/>
      <c r="Q1237" s="386" t="s">
        <v>25</v>
      </c>
      <c r="R1237" s="3"/>
      <c r="S1237" s="5"/>
      <c r="T1237" s="83"/>
      <c r="U1237" s="23"/>
      <c r="V1237" s="3"/>
      <c r="W1237" s="395">
        <f>SUM($Y1237:$DU1237)</f>
        <v>0</v>
      </c>
      <c r="X1237" s="11"/>
      <c r="Y1237" s="45"/>
      <c r="Z1237" s="90"/>
      <c r="AA1237" s="396">
        <f>IF(AA$8="",0,(SUMIFS(AA$36:AA1236,$F$36:$F1236,"ндс(+)")*Главная!$N$23+SUMIFS(AA$36:AA1236,$F$36:$F1236,"ндсЖил(+)")*Главная!$N$17)-(SUMIFS(AA$36:AA1236,$E$36:$E1236,"ндс(-)"))*Главная!$N$23/(1+Главная!$N$23))</f>
        <v>0</v>
      </c>
      <c r="AB1237" s="396">
        <f>IF(AB$8="",0,(SUMIFS(AB$36:AB1236,$F$36:$F1236,"ндс(+)")*Главная!$N$23+SUMIFS(AB$36:AB1236,$F$36:$F1236,"ндсЖил(+)")*Главная!$N$17)-(SUMIFS(AB$36:AB1236,$E$36:$E1236,"ндс(-)"))*Главная!$N$23/(1+Главная!$N$23))</f>
        <v>0</v>
      </c>
      <c r="AC1237" s="396">
        <f>IF(AC$8="",0,(SUMIFS(AC$36:AC1236,$F$36:$F1236,"ндс(+)")*Главная!$N$23+SUMIFS(AC$36:AC1236,$F$36:$F1236,"ндсЖил(+)")*Главная!$N$17)-(SUMIFS(AC$36:AC1236,$E$36:$E1236,"ндс(-)"))*Главная!$N$23/(1+Главная!$N$23))</f>
        <v>0</v>
      </c>
      <c r="AD1237" s="396">
        <f>IF(AD$8="",0,(SUMIFS(AD$36:AD1236,$F$36:$F1236,"ндс(+)")*Главная!$N$23+SUMIFS(AD$36:AD1236,$F$36:$F1236,"ндсЖил(+)")*Главная!$N$17)-(SUMIFS(AD$36:AD1236,$E$36:$E1236,"ндс(-)"))*Главная!$N$23/(1+Главная!$N$23))</f>
        <v>0</v>
      </c>
      <c r="AE1237" s="396">
        <f>IF(AE$8="",0,(SUMIFS(AE$36:AE1236,$F$36:$F1236,"ндс(+)")*Главная!$N$23+SUMIFS(AE$36:AE1236,$F$36:$F1236,"ндсЖил(+)")*Главная!$N$17)-(SUMIFS(AE$36:AE1236,$E$36:$E1236,"ндс(-)"))*Главная!$N$23/(1+Главная!$N$23))</f>
        <v>0</v>
      </c>
      <c r="AF1237" s="396">
        <f>IF(AF$8="",0,(SUMIFS(AF$36:AF1236,$F$36:$F1236,"ндс(+)")*Главная!$N$23+SUMIFS(AF$36:AF1236,$F$36:$F1236,"ндсЖил(+)")*Главная!$N$17)-(SUMIFS(AF$36:AF1236,$E$36:$E1236,"ндс(-)"))*Главная!$N$23/(1+Главная!$N$23))</f>
        <v>0</v>
      </c>
      <c r="AG1237" s="396">
        <f>IF(AG$8="",0,(SUMIFS(AG$36:AG1236,$F$36:$F1236,"ндс(+)")*Главная!$N$23+SUMIFS(AG$36:AG1236,$F$36:$F1236,"ндсЖил(+)")*Главная!$N$17)-(SUMIFS(AG$36:AG1236,$E$36:$E1236,"ндс(-)"))*Главная!$N$23/(1+Главная!$N$23))</f>
        <v>0</v>
      </c>
      <c r="AH1237" s="396">
        <f>IF(AH$8="",0,(SUMIFS(AH$36:AH1236,$F$36:$F1236,"ндс(+)")*Главная!$N$23+SUMIFS(AH$36:AH1236,$F$36:$F1236,"ндсЖил(+)")*Главная!$N$17)-(SUMIFS(AH$36:AH1236,$E$36:$E1236,"ндс(-)"))*Главная!$N$23/(1+Главная!$N$23))</f>
        <v>0</v>
      </c>
      <c r="AI1237" s="396">
        <f>IF(AI$8="",0,(SUMIFS(AI$36:AI1236,$F$36:$F1236,"ндс(+)")*Главная!$N$23+SUMIFS(AI$36:AI1236,$F$36:$F1236,"ндсЖил(+)")*Главная!$N$17)-(SUMIFS(AI$36:AI1236,$E$36:$E1236,"ндс(-)"))*Главная!$N$23/(1+Главная!$N$23))</f>
        <v>0</v>
      </c>
      <c r="AJ1237" s="396">
        <f>IF(AJ$8="",0,(SUMIFS(AJ$36:AJ1236,$F$36:$F1236,"ндс(+)")*Главная!$N$23+SUMIFS(AJ$36:AJ1236,$F$36:$F1236,"ндсЖил(+)")*Главная!$N$17)-(SUMIFS(AJ$36:AJ1236,$E$36:$E1236,"ндс(-)"))*Главная!$N$23/(1+Главная!$N$23))</f>
        <v>0</v>
      </c>
      <c r="AK1237" s="396">
        <f>IF(AK$8="",0,(SUMIFS(AK$36:AK1236,$F$36:$F1236,"ндс(+)")*Главная!$N$23+SUMIFS(AK$36:AK1236,$F$36:$F1236,"ндсЖил(+)")*Главная!$N$17)-(SUMIFS(AK$36:AK1236,$E$36:$E1236,"ндс(-)"))*Главная!$N$23/(1+Главная!$N$23))</f>
        <v>0</v>
      </c>
      <c r="AL1237" s="396">
        <f>IF(AL$8="",0,(SUMIFS(AL$36:AL1236,$F$36:$F1236,"ндс(+)")*Главная!$N$23+SUMIFS(AL$36:AL1236,$F$36:$F1236,"ндсЖил(+)")*Главная!$N$17)-(SUMIFS(AL$36:AL1236,$E$36:$E1236,"ндс(-)"))*Главная!$N$23/(1+Главная!$N$23))</f>
        <v>0</v>
      </c>
      <c r="AM1237" s="396">
        <f>IF(AM$8="",0,(SUMIFS(AM$36:AM1236,$F$36:$F1236,"ндс(+)")*Главная!$N$23+SUMIFS(AM$36:AM1236,$F$36:$F1236,"ндсЖил(+)")*Главная!$N$17)-(SUMIFS(AM$36:AM1236,$E$36:$E1236,"ндс(-)"))*Главная!$N$23/(1+Главная!$N$23))</f>
        <v>0</v>
      </c>
      <c r="AN1237" s="396">
        <f>IF(AN$8="",0,(SUMIFS(AN$36:AN1236,$F$36:$F1236,"ндс(+)")*Главная!$N$23+SUMIFS(AN$36:AN1236,$F$36:$F1236,"ндсЖил(+)")*Главная!$N$17)-(SUMIFS(AN$36:AN1236,$E$36:$E1236,"ндс(-)"))*Главная!$N$23/(1+Главная!$N$23))</f>
        <v>0</v>
      </c>
      <c r="AO1237" s="396">
        <f>IF(AO$8="",0,(SUMIFS(AO$36:AO1236,$F$36:$F1236,"ндс(+)")*Главная!$N$23+SUMIFS(AO$36:AO1236,$F$36:$F1236,"ндсЖил(+)")*Главная!$N$17)-(SUMIFS(AO$36:AO1236,$E$36:$E1236,"ндс(-)"))*Главная!$N$23/(1+Главная!$N$23))</f>
        <v>0</v>
      </c>
      <c r="AP1237" s="396">
        <f>IF(AP$8="",0,(SUMIFS(AP$36:AP1236,$F$36:$F1236,"ндс(+)")*Главная!$N$23+SUMIFS(AP$36:AP1236,$F$36:$F1236,"ндсЖил(+)")*Главная!$N$17)-(SUMIFS(AP$36:AP1236,$E$36:$E1236,"ндс(-)"))*Главная!$N$23/(1+Главная!$N$23))</f>
        <v>0</v>
      </c>
      <c r="AQ1237" s="396">
        <f>IF(AQ$8="",0,(SUMIFS(AQ$36:AQ1236,$F$36:$F1236,"ндс(+)")*Главная!$N$23+SUMIFS(AQ$36:AQ1236,$F$36:$F1236,"ндсЖил(+)")*Главная!$N$17)-(SUMIFS(AQ$36:AQ1236,$E$36:$E1236,"ндс(-)"))*Главная!$N$23/(1+Главная!$N$23))</f>
        <v>0</v>
      </c>
      <c r="AR1237" s="396">
        <f>IF(AR$8="",0,(SUMIFS(AR$36:AR1236,$F$36:$F1236,"ндс(+)")*Главная!$N$23+SUMIFS(AR$36:AR1236,$F$36:$F1236,"ндсЖил(+)")*Главная!$N$17)-(SUMIFS(AR$36:AR1236,$E$36:$E1236,"ндс(-)"))*Главная!$N$23/(1+Главная!$N$23))</f>
        <v>0</v>
      </c>
      <c r="AS1237" s="396">
        <f>IF(AS$8="",0,(SUMIFS(AS$36:AS1236,$F$36:$F1236,"ндс(+)")*Главная!$N$23+SUMIFS(AS$36:AS1236,$F$36:$F1236,"ндсЖил(+)")*Главная!$N$17)-(SUMIFS(AS$36:AS1236,$E$36:$E1236,"ндс(-)"))*Главная!$N$23/(1+Главная!$N$23))</f>
        <v>0</v>
      </c>
      <c r="AT1237" s="396">
        <f>IF(AT$8="",0,(SUMIFS(AT$36:AT1236,$F$36:$F1236,"ндс(+)")*Главная!$N$23+SUMIFS(AT$36:AT1236,$F$36:$F1236,"ндсЖил(+)")*Главная!$N$17)-(SUMIFS(AT$36:AT1236,$E$36:$E1236,"ндс(-)"))*Главная!$N$23/(1+Главная!$N$23))</f>
        <v>0</v>
      </c>
      <c r="AU1237" s="396">
        <f>IF(AU$8="",0,(SUMIFS(AU$36:AU1236,$F$36:$F1236,"ндс(+)")*Главная!$N$23+SUMIFS(AU$36:AU1236,$F$36:$F1236,"ндсЖил(+)")*Главная!$N$17)-(SUMIFS(AU$36:AU1236,$E$36:$E1236,"ндс(-)"))*Главная!$N$23/(1+Главная!$N$23))</f>
        <v>0</v>
      </c>
      <c r="AV1237" s="396">
        <f>IF(AV$8="",0,(SUMIFS(AV$36:AV1236,$F$36:$F1236,"ндс(+)")*Главная!$N$23+SUMIFS(AV$36:AV1236,$F$36:$F1236,"ндсЖил(+)")*Главная!$N$17)-(SUMIFS(AV$36:AV1236,$E$36:$E1236,"ндс(-)"))*Главная!$N$23/(1+Главная!$N$23))</f>
        <v>0</v>
      </c>
      <c r="AW1237" s="396">
        <f>IF(AW$8="",0,(SUMIFS(AW$36:AW1236,$F$36:$F1236,"ндс(+)")*Главная!$N$23+SUMIFS(AW$36:AW1236,$F$36:$F1236,"ндсЖил(+)")*Главная!$N$17)-(SUMIFS(AW$36:AW1236,$E$36:$E1236,"ндс(-)"))*Главная!$N$23/(1+Главная!$N$23))</f>
        <v>0</v>
      </c>
      <c r="AX1237" s="396">
        <f>IF(AX$8="",0,(SUMIFS(AX$36:AX1236,$F$36:$F1236,"ндс(+)")*Главная!$N$23+SUMIFS(AX$36:AX1236,$F$36:$F1236,"ндсЖил(+)")*Главная!$N$17)-(SUMIFS(AX$36:AX1236,$E$36:$E1236,"ндс(-)"))*Главная!$N$23/(1+Главная!$N$23))</f>
        <v>0</v>
      </c>
      <c r="AY1237" s="396">
        <f>IF(AY$8="",0,(SUMIFS(AY$36:AY1236,$F$36:$F1236,"ндс(+)")*Главная!$N$23+SUMIFS(AY$36:AY1236,$F$36:$F1236,"ндсЖил(+)")*Главная!$N$17)-(SUMIFS(AY$36:AY1236,$E$36:$E1236,"ндс(-)"))*Главная!$N$23/(1+Главная!$N$23))</f>
        <v>0</v>
      </c>
      <c r="AZ1237" s="396">
        <f>IF(AZ$8="",0,(SUMIFS(AZ$36:AZ1236,$F$36:$F1236,"ндс(+)")*Главная!$N$23+SUMIFS(AZ$36:AZ1236,$F$36:$F1236,"ндсЖил(+)")*Главная!$N$17)-(SUMIFS(AZ$36:AZ1236,$E$36:$E1236,"ндс(-)"))*Главная!$N$23/(1+Главная!$N$23))</f>
        <v>0</v>
      </c>
      <c r="BA1237" s="396">
        <f>IF(BA$8="",0,(SUMIFS(BA$36:BA1236,$F$36:$F1236,"ндс(+)")*Главная!$N$23+SUMIFS(BA$36:BA1236,$F$36:$F1236,"ндсЖил(+)")*Главная!$N$17)-(SUMIFS(BA$36:BA1236,$E$36:$E1236,"ндс(-)"))*Главная!$N$23/(1+Главная!$N$23))</f>
        <v>0</v>
      </c>
      <c r="BB1237" s="396">
        <f>IF(BB$8="",0,(SUMIFS(BB$36:BB1236,$F$36:$F1236,"ндс(+)")*Главная!$N$23+SUMIFS(BB$36:BB1236,$F$36:$F1236,"ндсЖил(+)")*Главная!$N$17)-(SUMIFS(BB$36:BB1236,$E$36:$E1236,"ндс(-)"))*Главная!$N$23/(1+Главная!$N$23))</f>
        <v>0</v>
      </c>
      <c r="BC1237" s="396">
        <f>IF(BC$8="",0,(SUMIFS(BC$36:BC1236,$F$36:$F1236,"ндс(+)")*Главная!$N$23+SUMIFS(BC$36:BC1236,$F$36:$F1236,"ндсЖил(+)")*Главная!$N$17)-(SUMIFS(BC$36:BC1236,$E$36:$E1236,"ндс(-)"))*Главная!$N$23/(1+Главная!$N$23))</f>
        <v>0</v>
      </c>
      <c r="BD1237" s="396">
        <f>IF(BD$8="",0,(SUMIFS(BD$36:BD1236,$F$36:$F1236,"ндс(+)")*Главная!$N$23+SUMIFS(BD$36:BD1236,$F$36:$F1236,"ндсЖил(+)")*Главная!$N$17)-(SUMIFS(BD$36:BD1236,$E$36:$E1236,"ндс(-)"))*Главная!$N$23/(1+Главная!$N$23))</f>
        <v>0</v>
      </c>
      <c r="BE1237" s="396">
        <f>IF(BE$8="",0,(SUMIFS(BE$36:BE1236,$F$36:$F1236,"ндс(+)")*Главная!$N$23+SUMIFS(BE$36:BE1236,$F$36:$F1236,"ндсЖил(+)")*Главная!$N$17)-(SUMIFS(BE$36:BE1236,$E$36:$E1236,"ндс(-)"))*Главная!$N$23/(1+Главная!$N$23))</f>
        <v>0</v>
      </c>
      <c r="BF1237" s="396">
        <f>IF(BF$8="",0,(SUMIFS(BF$36:BF1236,$F$36:$F1236,"ндс(+)")*Главная!$N$23+SUMIFS(BF$36:BF1236,$F$36:$F1236,"ндсЖил(+)")*Главная!$N$17)-(SUMIFS(BF$36:BF1236,$E$36:$E1236,"ндс(-)"))*Главная!$N$23/(1+Главная!$N$23))</f>
        <v>0</v>
      </c>
      <c r="BG1237" s="396">
        <f>IF(BG$8="",0,(SUMIFS(BG$36:BG1236,$F$36:$F1236,"ндс(+)")*Главная!$N$23+SUMIFS(BG$36:BG1236,$F$36:$F1236,"ндсЖил(+)")*Главная!$N$17)-(SUMIFS(BG$36:BG1236,$E$36:$E1236,"ндс(-)"))*Главная!$N$23/(1+Главная!$N$23))</f>
        <v>0</v>
      </c>
      <c r="BH1237" s="396">
        <f>IF(BH$8="",0,(SUMIFS(BH$36:BH1236,$F$36:$F1236,"ндс(+)")*Главная!$N$23+SUMIFS(BH$36:BH1236,$F$36:$F1236,"ндсЖил(+)")*Главная!$N$17)-(SUMIFS(BH$36:BH1236,$E$36:$E1236,"ндс(-)"))*Главная!$N$23/(1+Главная!$N$23))</f>
        <v>0</v>
      </c>
      <c r="BI1237" s="396">
        <f>IF(BI$8="",0,(SUMIFS(BI$36:BI1236,$F$36:$F1236,"ндс(+)")*Главная!$N$23+SUMIFS(BI$36:BI1236,$F$36:$F1236,"ндсЖил(+)")*Главная!$N$17)-(SUMIFS(BI$36:BI1236,$E$36:$E1236,"ндс(-)"))*Главная!$N$23/(1+Главная!$N$23))</f>
        <v>0</v>
      </c>
      <c r="BJ1237" s="396">
        <f>IF(BJ$8="",0,(SUMIFS(BJ$36:BJ1236,$F$36:$F1236,"ндс(+)")*Главная!$N$23+SUMIFS(BJ$36:BJ1236,$F$36:$F1236,"ндсЖил(+)")*Главная!$N$17)-(SUMIFS(BJ$36:BJ1236,$E$36:$E1236,"ндс(-)"))*Главная!$N$23/(1+Главная!$N$23))</f>
        <v>0</v>
      </c>
      <c r="BK1237" s="396">
        <f>IF(BK$8="",0,(SUMIFS(BK$36:BK1236,$F$36:$F1236,"ндс(+)")*Главная!$N$23+SUMIFS(BK$36:BK1236,$F$36:$F1236,"ндсЖил(+)")*Главная!$N$17)-(SUMIFS(BK$36:BK1236,$E$36:$E1236,"ндс(-)"))*Главная!$N$23/(1+Главная!$N$23))</f>
        <v>0</v>
      </c>
      <c r="BL1237" s="396">
        <f>IF(BL$8="",0,(SUMIFS(BL$36:BL1236,$F$36:$F1236,"ндс(+)")*Главная!$N$23+SUMIFS(BL$36:BL1236,$F$36:$F1236,"ндсЖил(+)")*Главная!$N$17)-(SUMIFS(BL$36:BL1236,$E$36:$E1236,"ндс(-)"))*Главная!$N$23/(1+Главная!$N$23))</f>
        <v>0</v>
      </c>
      <c r="BM1237" s="396">
        <f>IF(BM$8="",0,(SUMIFS(BM$36:BM1236,$F$36:$F1236,"ндс(+)")*Главная!$N$23+SUMIFS(BM$36:BM1236,$F$36:$F1236,"ндсЖил(+)")*Главная!$N$17)-(SUMIFS(BM$36:BM1236,$E$36:$E1236,"ндс(-)"))*Главная!$N$23/(1+Главная!$N$23))</f>
        <v>0</v>
      </c>
      <c r="BN1237" s="396">
        <f>IF(BN$8="",0,(SUMIFS(BN$36:BN1236,$F$36:$F1236,"ндс(+)")*Главная!$N$23+SUMIFS(BN$36:BN1236,$F$36:$F1236,"ндсЖил(+)")*Главная!$N$17)-(SUMIFS(BN$36:BN1236,$E$36:$E1236,"ндс(-)"))*Главная!$N$23/(1+Главная!$N$23))</f>
        <v>0</v>
      </c>
      <c r="BO1237" s="396">
        <f>IF(BO$8="",0,(SUMIFS(BO$36:BO1236,$F$36:$F1236,"ндс(+)")*Главная!$N$23+SUMIFS(BO$36:BO1236,$F$36:$F1236,"ндсЖил(+)")*Главная!$N$17)-(SUMIFS(BO$36:BO1236,$E$36:$E1236,"ндс(-)"))*Главная!$N$23/(1+Главная!$N$23))</f>
        <v>0</v>
      </c>
      <c r="BP1237" s="396">
        <f>IF(BP$8="",0,(SUMIFS(BP$36:BP1236,$F$36:$F1236,"ндс(+)")*Главная!$N$23+SUMIFS(BP$36:BP1236,$F$36:$F1236,"ндсЖил(+)")*Главная!$N$17)-(SUMIFS(BP$36:BP1236,$E$36:$E1236,"ндс(-)"))*Главная!$N$23/(1+Главная!$N$23))</f>
        <v>0</v>
      </c>
      <c r="BQ1237" s="396">
        <f>IF(BQ$8="",0,(SUMIFS(BQ$36:BQ1236,$F$36:$F1236,"ндс(+)")*Главная!$N$23+SUMIFS(BQ$36:BQ1236,$F$36:$F1236,"ндсЖил(+)")*Главная!$N$17)-(SUMIFS(BQ$36:BQ1236,$E$36:$E1236,"ндс(-)"))*Главная!$N$23/(1+Главная!$N$23))</f>
        <v>0</v>
      </c>
      <c r="BR1237" s="396">
        <f>IF(BR$8="",0,(SUMIFS(BR$36:BR1236,$F$36:$F1236,"ндс(+)")*Главная!$N$23+SUMIFS(BR$36:BR1236,$F$36:$F1236,"ндсЖил(+)")*Главная!$N$17)-(SUMIFS(BR$36:BR1236,$E$36:$E1236,"ндс(-)"))*Главная!$N$23/(1+Главная!$N$23))</f>
        <v>0</v>
      </c>
      <c r="BS1237" s="396">
        <f>IF(BS$8="",0,(SUMIFS(BS$36:BS1236,$F$36:$F1236,"ндс(+)")*Главная!$N$23+SUMIFS(BS$36:BS1236,$F$36:$F1236,"ндсЖил(+)")*Главная!$N$17)-(SUMIFS(BS$36:BS1236,$E$36:$E1236,"ндс(-)"))*Главная!$N$23/(1+Главная!$N$23))</f>
        <v>0</v>
      </c>
      <c r="BT1237" s="396">
        <f>IF(BT$8="",0,(SUMIFS(BT$36:BT1236,$F$36:$F1236,"ндс(+)")*Главная!$N$23+SUMIFS(BT$36:BT1236,$F$36:$F1236,"ндсЖил(+)")*Главная!$N$17)-(SUMIFS(BT$36:BT1236,$E$36:$E1236,"ндс(-)"))*Главная!$N$23/(1+Главная!$N$23))</f>
        <v>0</v>
      </c>
      <c r="BU1237" s="396">
        <f>IF(BU$8="",0,(SUMIFS(BU$36:BU1236,$F$36:$F1236,"ндс(+)")*Главная!$N$23+SUMIFS(BU$36:BU1236,$F$36:$F1236,"ндсЖил(+)")*Главная!$N$17)-(SUMIFS(BU$36:BU1236,$E$36:$E1236,"ндс(-)"))*Главная!$N$23/(1+Главная!$N$23))</f>
        <v>0</v>
      </c>
      <c r="BV1237" s="396">
        <f>IF(BV$8="",0,(SUMIFS(BV$36:BV1236,$F$36:$F1236,"ндс(+)")*Главная!$N$23+SUMIFS(BV$36:BV1236,$F$36:$F1236,"ндсЖил(+)")*Главная!$N$17)-(SUMIFS(BV$36:BV1236,$E$36:$E1236,"ндс(-)"))*Главная!$N$23/(1+Главная!$N$23))</f>
        <v>0</v>
      </c>
      <c r="BW1237" s="396">
        <f>IF(BW$8="",0,(SUMIFS(BW$36:BW1236,$F$36:$F1236,"ндс(+)")*Главная!$N$23+SUMIFS(BW$36:BW1236,$F$36:$F1236,"ндсЖил(+)")*Главная!$N$17)-(SUMIFS(BW$36:BW1236,$E$36:$E1236,"ндс(-)"))*Главная!$N$23/(1+Главная!$N$23))</f>
        <v>0</v>
      </c>
      <c r="BX1237" s="396">
        <f>IF(BX$8="",0,(SUMIFS(BX$36:BX1236,$F$36:$F1236,"ндс(+)")*Главная!$N$23+SUMIFS(BX$36:BX1236,$F$36:$F1236,"ндсЖил(+)")*Главная!$N$17)-(SUMIFS(BX$36:BX1236,$E$36:$E1236,"ндс(-)"))*Главная!$N$23/(1+Главная!$N$23))</f>
        <v>0</v>
      </c>
      <c r="BY1237" s="396">
        <f>IF(BY$8="",0,(SUMIFS(BY$36:BY1236,$F$36:$F1236,"ндс(+)")*Главная!$N$23+SUMIFS(BY$36:BY1236,$F$36:$F1236,"ндсЖил(+)")*Главная!$N$17)-(SUMIFS(BY$36:BY1236,$E$36:$E1236,"ндс(-)"))*Главная!$N$23/(1+Главная!$N$23))</f>
        <v>0</v>
      </c>
      <c r="BZ1237" s="396">
        <f>IF(BZ$8="",0,(SUMIFS(BZ$36:BZ1236,$F$36:$F1236,"ндс(+)")*Главная!$N$23+SUMIFS(BZ$36:BZ1236,$F$36:$F1236,"ндсЖил(+)")*Главная!$N$17)-(SUMIFS(BZ$36:BZ1236,$E$36:$E1236,"ндс(-)"))*Главная!$N$23/(1+Главная!$N$23))</f>
        <v>0</v>
      </c>
      <c r="CA1237" s="396">
        <f>IF(CA$8="",0,(SUMIFS(CA$36:CA1236,$F$36:$F1236,"ндс(+)")*Главная!$N$23+SUMIFS(CA$36:CA1236,$F$36:$F1236,"ндсЖил(+)")*Главная!$N$17)-(SUMIFS(CA$36:CA1236,$E$36:$E1236,"ндс(-)"))*Главная!$N$23/(1+Главная!$N$23))</f>
        <v>0</v>
      </c>
      <c r="CB1237" s="396">
        <f>IF(CB$8="",0,(SUMIFS(CB$36:CB1236,$F$36:$F1236,"ндс(+)")*Главная!$N$23+SUMIFS(CB$36:CB1236,$F$36:$F1236,"ндсЖил(+)")*Главная!$N$17)-(SUMIFS(CB$36:CB1236,$E$36:$E1236,"ндс(-)"))*Главная!$N$23/(1+Главная!$N$23))</f>
        <v>0</v>
      </c>
      <c r="CC1237" s="396">
        <f>IF(CC$8="",0,(SUMIFS(CC$36:CC1236,$F$36:$F1236,"ндс(+)")*Главная!$N$23+SUMIFS(CC$36:CC1236,$F$36:$F1236,"ндсЖил(+)")*Главная!$N$17)-(SUMIFS(CC$36:CC1236,$E$36:$E1236,"ндс(-)"))*Главная!$N$23/(1+Главная!$N$23))</f>
        <v>0</v>
      </c>
      <c r="CD1237" s="396">
        <f>IF(CD$8="",0,(SUMIFS(CD$36:CD1236,$F$36:$F1236,"ндс(+)")*Главная!$N$23+SUMIFS(CD$36:CD1236,$F$36:$F1236,"ндсЖил(+)")*Главная!$N$17)-(SUMIFS(CD$36:CD1236,$E$36:$E1236,"ндс(-)"))*Главная!$N$23/(1+Главная!$N$23))</f>
        <v>0</v>
      </c>
      <c r="CE1237" s="396">
        <f>IF(CE$8="",0,(SUMIFS(CE$36:CE1236,$F$36:$F1236,"ндс(+)")*Главная!$N$23+SUMIFS(CE$36:CE1236,$F$36:$F1236,"ндсЖил(+)")*Главная!$N$17)-(SUMIFS(CE$36:CE1236,$E$36:$E1236,"ндс(-)"))*Главная!$N$23/(1+Главная!$N$23))</f>
        <v>0</v>
      </c>
      <c r="CF1237" s="396">
        <f>IF(CF$8="",0,(SUMIFS(CF$36:CF1236,$F$36:$F1236,"ндс(+)")*Главная!$N$23+SUMIFS(CF$36:CF1236,$F$36:$F1236,"ндсЖил(+)")*Главная!$N$17)-(SUMIFS(CF$36:CF1236,$E$36:$E1236,"ндс(-)"))*Главная!$N$23/(1+Главная!$N$23))</f>
        <v>0</v>
      </c>
      <c r="CG1237" s="396">
        <f>IF(CG$8="",0,(SUMIFS(CG$36:CG1236,$F$36:$F1236,"ндс(+)")*Главная!$N$23+SUMIFS(CG$36:CG1236,$F$36:$F1236,"ндсЖил(+)")*Главная!$N$17)-(SUMIFS(CG$36:CG1236,$E$36:$E1236,"ндс(-)"))*Главная!$N$23/(1+Главная!$N$23))</f>
        <v>0</v>
      </c>
      <c r="CH1237" s="396">
        <f>IF(CH$8="",0,(SUMIFS(CH$36:CH1236,$F$36:$F1236,"ндс(+)")*Главная!$N$23+SUMIFS(CH$36:CH1236,$F$36:$F1236,"ндсЖил(+)")*Главная!$N$17)-(SUMIFS(CH$36:CH1236,$E$36:$E1236,"ндс(-)"))*Главная!$N$23/(1+Главная!$N$23))</f>
        <v>0</v>
      </c>
      <c r="CI1237" s="396">
        <f>IF(CI$8="",0,(SUMIFS(CI$36:CI1236,$F$36:$F1236,"ндс(+)")*Главная!$N$23+SUMIFS(CI$36:CI1236,$F$36:$F1236,"ндсЖил(+)")*Главная!$N$17)-(SUMIFS(CI$36:CI1236,$E$36:$E1236,"ндс(-)"))*Главная!$N$23/(1+Главная!$N$23))</f>
        <v>0</v>
      </c>
      <c r="CJ1237" s="396">
        <f>IF(CJ$8="",0,(SUMIFS(CJ$36:CJ1236,$F$36:$F1236,"ндс(+)")*Главная!$N$23+SUMIFS(CJ$36:CJ1236,$F$36:$F1236,"ндсЖил(+)")*Главная!$N$17)-(SUMIFS(CJ$36:CJ1236,$E$36:$E1236,"ндс(-)"))*Главная!$N$23/(1+Главная!$N$23))</f>
        <v>0</v>
      </c>
      <c r="CK1237" s="396">
        <f>IF(CK$8="",0,(SUMIFS(CK$36:CK1236,$F$36:$F1236,"ндс(+)")*Главная!$N$23+SUMIFS(CK$36:CK1236,$F$36:$F1236,"ндсЖил(+)")*Главная!$N$17)-(SUMIFS(CK$36:CK1236,$E$36:$E1236,"ндс(-)"))*Главная!$N$23/(1+Главная!$N$23))</f>
        <v>0</v>
      </c>
      <c r="CL1237" s="396">
        <f>IF(CL$8="",0,(SUMIFS(CL$36:CL1236,$F$36:$F1236,"ндс(+)")*Главная!$N$23+SUMIFS(CL$36:CL1236,$F$36:$F1236,"ндсЖил(+)")*Главная!$N$17)-(SUMIFS(CL$36:CL1236,$E$36:$E1236,"ндс(-)"))*Главная!$N$23/(1+Главная!$N$23))</f>
        <v>0</v>
      </c>
      <c r="CM1237" s="396">
        <f>IF(CM$8="",0,(SUMIFS(CM$36:CM1236,$F$36:$F1236,"ндс(+)")*Главная!$N$23+SUMIFS(CM$36:CM1236,$F$36:$F1236,"ндсЖил(+)")*Главная!$N$17)-(SUMIFS(CM$36:CM1236,$E$36:$E1236,"ндс(-)"))*Главная!$N$23/(1+Главная!$N$23))</f>
        <v>0</v>
      </c>
      <c r="CN1237" s="396">
        <f>IF(CN$8="",0,(SUMIFS(CN$36:CN1236,$F$36:$F1236,"ндс(+)")*Главная!$N$23+SUMIFS(CN$36:CN1236,$F$36:$F1236,"ндсЖил(+)")*Главная!$N$17)-(SUMIFS(CN$36:CN1236,$E$36:$E1236,"ндс(-)"))*Главная!$N$23/(1+Главная!$N$23))</f>
        <v>0</v>
      </c>
      <c r="CO1237" s="396">
        <f>IF(CO$8="",0,(SUMIFS(CO$36:CO1236,$F$36:$F1236,"ндс(+)")*Главная!$N$23+SUMIFS(CO$36:CO1236,$F$36:$F1236,"ндсЖил(+)")*Главная!$N$17)-(SUMIFS(CO$36:CO1236,$E$36:$E1236,"ндс(-)"))*Главная!$N$23/(1+Главная!$N$23))</f>
        <v>0</v>
      </c>
      <c r="CP1237" s="396">
        <f>IF(CP$8="",0,(SUMIFS(CP$36:CP1236,$F$36:$F1236,"ндс(+)")*Главная!$N$23+SUMIFS(CP$36:CP1236,$F$36:$F1236,"ндсЖил(+)")*Главная!$N$17)-(SUMIFS(CP$36:CP1236,$E$36:$E1236,"ндс(-)"))*Главная!$N$23/(1+Главная!$N$23))</f>
        <v>0</v>
      </c>
      <c r="CQ1237" s="396">
        <f>IF(CQ$8="",0,(SUMIFS(CQ$36:CQ1236,$F$36:$F1236,"ндс(+)")*Главная!$N$23+SUMIFS(CQ$36:CQ1236,$F$36:$F1236,"ндсЖил(+)")*Главная!$N$17)-(SUMIFS(CQ$36:CQ1236,$E$36:$E1236,"ндс(-)"))*Главная!$N$23/(1+Главная!$N$23))</f>
        <v>0</v>
      </c>
      <c r="CR1237" s="396">
        <f>IF(CR$8="",0,(SUMIFS(CR$36:CR1236,$F$36:$F1236,"ндс(+)")*Главная!$N$23+SUMIFS(CR$36:CR1236,$F$36:$F1236,"ндсЖил(+)")*Главная!$N$17)-(SUMIFS(CR$36:CR1236,$E$36:$E1236,"ндс(-)"))*Главная!$N$23/(1+Главная!$N$23))</f>
        <v>0</v>
      </c>
      <c r="CS1237" s="396">
        <f>IF(CS$8="",0,(SUMIFS(CS$36:CS1236,$F$36:$F1236,"ндс(+)")*Главная!$N$23+SUMIFS(CS$36:CS1236,$F$36:$F1236,"ндсЖил(+)")*Главная!$N$17)-(SUMIFS(CS$36:CS1236,$E$36:$E1236,"ндс(-)"))*Главная!$N$23/(1+Главная!$N$23))</f>
        <v>0</v>
      </c>
      <c r="CT1237" s="396">
        <f>IF(CT$8="",0,(SUMIFS(CT$36:CT1236,$F$36:$F1236,"ндс(+)")*Главная!$N$23+SUMIFS(CT$36:CT1236,$F$36:$F1236,"ндсЖил(+)")*Главная!$N$17)-(SUMIFS(CT$36:CT1236,$E$36:$E1236,"ндс(-)"))*Главная!$N$23/(1+Главная!$N$23))</f>
        <v>0</v>
      </c>
      <c r="CU1237" s="396">
        <f>IF(CU$8="",0,(SUMIFS(CU$36:CU1236,$F$36:$F1236,"ндс(+)")*Главная!$N$23+SUMIFS(CU$36:CU1236,$F$36:$F1236,"ндсЖил(+)")*Главная!$N$17)-(SUMIFS(CU$36:CU1236,$E$36:$E1236,"ндс(-)"))*Главная!$N$23/(1+Главная!$N$23))</f>
        <v>0</v>
      </c>
      <c r="CV1237" s="396">
        <f>IF(CV$8="",0,(SUMIFS(CV$36:CV1236,$F$36:$F1236,"ндс(+)")*Главная!$N$23+SUMIFS(CV$36:CV1236,$F$36:$F1236,"ндсЖил(+)")*Главная!$N$17)-(SUMIFS(CV$36:CV1236,$E$36:$E1236,"ндс(-)"))*Главная!$N$23/(1+Главная!$N$23))</f>
        <v>0</v>
      </c>
      <c r="CW1237" s="396">
        <f>IF(CW$8="",0,(SUMIFS(CW$36:CW1236,$F$36:$F1236,"ндс(+)")*Главная!$N$23+SUMIFS(CW$36:CW1236,$F$36:$F1236,"ндсЖил(+)")*Главная!$N$17)-(SUMIFS(CW$36:CW1236,$E$36:$E1236,"ндс(-)"))*Главная!$N$23/(1+Главная!$N$23))</f>
        <v>0</v>
      </c>
      <c r="CX1237" s="396">
        <f>IF(CX$8="",0,(SUMIFS(CX$36:CX1236,$F$36:$F1236,"ндс(+)")*Главная!$N$23+SUMIFS(CX$36:CX1236,$F$36:$F1236,"ндсЖил(+)")*Главная!$N$17)-(SUMIFS(CX$36:CX1236,$E$36:$E1236,"ндс(-)"))*Главная!$N$23/(1+Главная!$N$23))</f>
        <v>0</v>
      </c>
      <c r="CY1237" s="396">
        <f>IF(CY$8="",0,(SUMIFS(CY$36:CY1236,$F$36:$F1236,"ндс(+)")*Главная!$N$23+SUMIFS(CY$36:CY1236,$F$36:$F1236,"ндсЖил(+)")*Главная!$N$17)-(SUMIFS(CY$36:CY1236,$E$36:$E1236,"ндс(-)"))*Главная!$N$23/(1+Главная!$N$23))</f>
        <v>0</v>
      </c>
      <c r="CZ1237" s="396">
        <f>IF(CZ$8="",0,(SUMIFS(CZ$36:CZ1236,$F$36:$F1236,"ндс(+)")*Главная!$N$23+SUMIFS(CZ$36:CZ1236,$F$36:$F1236,"ндсЖил(+)")*Главная!$N$17)-(SUMIFS(CZ$36:CZ1236,$E$36:$E1236,"ндс(-)"))*Главная!$N$23/(1+Главная!$N$23))</f>
        <v>0</v>
      </c>
      <c r="DA1237" s="396">
        <f>IF(DA$8="",0,(SUMIFS(DA$36:DA1236,$F$36:$F1236,"ндс(+)")*Главная!$N$23+SUMIFS(DA$36:DA1236,$F$36:$F1236,"ндсЖил(+)")*Главная!$N$17)-(SUMIFS(DA$36:DA1236,$E$36:$E1236,"ндс(-)"))*Главная!$N$23/(1+Главная!$N$23))</f>
        <v>0</v>
      </c>
      <c r="DB1237" s="396">
        <f>IF(DB$8="",0,(SUMIFS(DB$36:DB1236,$F$36:$F1236,"ндс(+)")*Главная!$N$23+SUMIFS(DB$36:DB1236,$F$36:$F1236,"ндсЖил(+)")*Главная!$N$17)-(SUMIFS(DB$36:DB1236,$E$36:$E1236,"ндс(-)"))*Главная!$N$23/(1+Главная!$N$23))</f>
        <v>0</v>
      </c>
      <c r="DC1237" s="396">
        <f>IF(DC$8="",0,(SUMIFS(DC$36:DC1236,$F$36:$F1236,"ндс(+)")*Главная!$N$23+SUMIFS(DC$36:DC1236,$F$36:$F1236,"ндсЖил(+)")*Главная!$N$17)-(SUMIFS(DC$36:DC1236,$E$36:$E1236,"ндс(-)"))*Главная!$N$23/(1+Главная!$N$23))</f>
        <v>0</v>
      </c>
      <c r="DD1237" s="396">
        <f>IF(DD$8="",0,(SUMIFS(DD$36:DD1236,$F$36:$F1236,"ндс(+)")*Главная!$N$23+SUMIFS(DD$36:DD1236,$F$36:$F1236,"ндсЖил(+)")*Главная!$N$17)-(SUMIFS(DD$36:DD1236,$E$36:$E1236,"ндс(-)"))*Главная!$N$23/(1+Главная!$N$23))</f>
        <v>0</v>
      </c>
      <c r="DE1237" s="396">
        <f>IF(DE$8="",0,(SUMIFS(DE$36:DE1236,$F$36:$F1236,"ндс(+)")*Главная!$N$23+SUMIFS(DE$36:DE1236,$F$36:$F1236,"ндсЖил(+)")*Главная!$N$17)-(SUMIFS(DE$36:DE1236,$E$36:$E1236,"ндс(-)"))*Главная!$N$23/(1+Главная!$N$23))</f>
        <v>0</v>
      </c>
      <c r="DF1237" s="396">
        <f>IF(DF$8="",0,(SUMIFS(DF$36:DF1236,$F$36:$F1236,"ндс(+)")*Главная!$N$23+SUMIFS(DF$36:DF1236,$F$36:$F1236,"ндсЖил(+)")*Главная!$N$17)-(SUMIFS(DF$36:DF1236,$E$36:$E1236,"ндс(-)"))*Главная!$N$23/(1+Главная!$N$23))</f>
        <v>0</v>
      </c>
      <c r="DG1237" s="396">
        <f>IF(DG$8="",0,(SUMIFS(DG$36:DG1236,$F$36:$F1236,"ндс(+)")*Главная!$N$23+SUMIFS(DG$36:DG1236,$F$36:$F1236,"ндсЖил(+)")*Главная!$N$17)-(SUMIFS(DG$36:DG1236,$E$36:$E1236,"ндс(-)"))*Главная!$N$23/(1+Главная!$N$23))</f>
        <v>0</v>
      </c>
      <c r="DH1237" s="396">
        <f>IF(DH$8="",0,(SUMIFS(DH$36:DH1236,$F$36:$F1236,"ндс(+)")*Главная!$N$23+SUMIFS(DH$36:DH1236,$F$36:$F1236,"ндсЖил(+)")*Главная!$N$17)-(SUMIFS(DH$36:DH1236,$E$36:$E1236,"ндс(-)"))*Главная!$N$23/(1+Главная!$N$23))</f>
        <v>0</v>
      </c>
      <c r="DI1237" s="396">
        <f>IF(DI$8="",0,(SUMIFS(DI$36:DI1236,$F$36:$F1236,"ндс(+)")*Главная!$N$23+SUMIFS(DI$36:DI1236,$F$36:$F1236,"ндсЖил(+)")*Главная!$N$17)-(SUMIFS(DI$36:DI1236,$E$36:$E1236,"ндс(-)"))*Главная!$N$23/(1+Главная!$N$23))</f>
        <v>0</v>
      </c>
      <c r="DJ1237" s="396">
        <f>IF(DJ$8="",0,(SUMIFS(DJ$36:DJ1236,$F$36:$F1236,"ндс(+)")*Главная!$N$23+SUMIFS(DJ$36:DJ1236,$F$36:$F1236,"ндсЖил(+)")*Главная!$N$17)-(SUMIFS(DJ$36:DJ1236,$E$36:$E1236,"ндс(-)"))*Главная!$N$23/(1+Главная!$N$23))</f>
        <v>0</v>
      </c>
      <c r="DK1237" s="396">
        <f>IF(DK$8="",0,(SUMIFS(DK$36:DK1236,$F$36:$F1236,"ндс(+)")*Главная!$N$23+SUMIFS(DK$36:DK1236,$F$36:$F1236,"ндсЖил(+)")*Главная!$N$17)-(SUMIFS(DK$36:DK1236,$E$36:$E1236,"ндс(-)"))*Главная!$N$23/(1+Главная!$N$23))</f>
        <v>0</v>
      </c>
      <c r="DL1237" s="396">
        <f>IF(DL$8="",0,(SUMIFS(DL$36:DL1236,$F$36:$F1236,"ндс(+)")*Главная!$N$23+SUMIFS(DL$36:DL1236,$F$36:$F1236,"ндсЖил(+)")*Главная!$N$17)-(SUMIFS(DL$36:DL1236,$E$36:$E1236,"ндс(-)"))*Главная!$N$23/(1+Главная!$N$23))</f>
        <v>0</v>
      </c>
      <c r="DM1237" s="396">
        <f>IF(DM$8="",0,(SUMIFS(DM$36:DM1236,$F$36:$F1236,"ндс(+)")*Главная!$N$23+SUMIFS(DM$36:DM1236,$F$36:$F1236,"ндсЖил(+)")*Главная!$N$17)-(SUMIFS(DM$36:DM1236,$E$36:$E1236,"ндс(-)"))*Главная!$N$23/(1+Главная!$N$23))</f>
        <v>0</v>
      </c>
      <c r="DN1237" s="396">
        <f>IF(DN$8="",0,(SUMIFS(DN$36:DN1236,$F$36:$F1236,"ндс(+)")*Главная!$N$23+SUMIFS(DN$36:DN1236,$F$36:$F1236,"ндсЖил(+)")*Главная!$N$17)-(SUMIFS(DN$36:DN1236,$E$36:$E1236,"ндс(-)"))*Главная!$N$23/(1+Главная!$N$23))</f>
        <v>0</v>
      </c>
      <c r="DO1237" s="396">
        <f>IF(DO$8="",0,(SUMIFS(DO$36:DO1236,$F$36:$F1236,"ндс(+)")*Главная!$N$23+SUMIFS(DO$36:DO1236,$F$36:$F1236,"ндсЖил(+)")*Главная!$N$17)-(SUMIFS(DO$36:DO1236,$E$36:$E1236,"ндс(-)"))*Главная!$N$23/(1+Главная!$N$23))</f>
        <v>0</v>
      </c>
      <c r="DP1237" s="396">
        <f>IF(DP$8="",0,(SUMIFS(DP$36:DP1236,$F$36:$F1236,"ндс(+)")*Главная!$N$23+SUMIFS(DP$36:DP1236,$F$36:$F1236,"ндсЖил(+)")*Главная!$N$17)-(SUMIFS(DP$36:DP1236,$E$36:$E1236,"ндс(-)"))*Главная!$N$23/(1+Главная!$N$23))</f>
        <v>0</v>
      </c>
      <c r="DQ1237" s="396">
        <f>IF(DQ$8="",0,(SUMIFS(DQ$36:DQ1236,$F$36:$F1236,"ндс(+)")*Главная!$N$23+SUMIFS(DQ$36:DQ1236,$F$36:$F1236,"ндсЖил(+)")*Главная!$N$17)-(SUMIFS(DQ$36:DQ1236,$E$36:$E1236,"ндс(-)"))*Главная!$N$23/(1+Главная!$N$23))</f>
        <v>0</v>
      </c>
      <c r="DR1237" s="396">
        <f>IF(DR$8="",0,(SUMIFS(DR$36:DR1236,$F$36:$F1236,"ндс(+)")*Главная!$N$23+SUMIFS(DR$36:DR1236,$F$36:$F1236,"ндсЖил(+)")*Главная!$N$17)-(SUMIFS(DR$36:DR1236,$E$36:$E1236,"ндс(-)"))*Главная!$N$23/(1+Главная!$N$23))</f>
        <v>0</v>
      </c>
      <c r="DS1237" s="396">
        <f>IF(DS$8="",0,(SUMIFS(DS$36:DS1236,$F$36:$F1236,"ндс(+)")*Главная!$N$23+SUMIFS(DS$36:DS1236,$F$36:$F1236,"ндсЖил(+)")*Главная!$N$17)-(SUMIFS(DS$36:DS1236,$E$36:$E1236,"ндс(-)"))*Главная!$N$23/(1+Главная!$N$23))</f>
        <v>0</v>
      </c>
      <c r="DT1237" s="396">
        <f>IF(DT$8="",0,(SUMIFS(DT$36:DT1236,$F$36:$F1236,"ндс(+)")*Главная!$N$23+SUMIFS(DT$36:DT1236,$F$36:$F1236,"ндсЖил(+)")*Главная!$N$17)-(SUMIFS(DT$36:DT1236,$E$36:$E1236,"ндс(-)"))*Главная!$N$23/(1+Главная!$N$23))</f>
        <v>0</v>
      </c>
      <c r="DU1237" s="3"/>
      <c r="DV1237" s="3"/>
    </row>
    <row r="1238" spans="1:126" ht="4.2" customHeight="1" thickTop="1">
      <c r="A1238" s="1"/>
      <c r="B1238" s="1"/>
      <c r="C1238" s="1"/>
      <c r="D1238" s="1"/>
      <c r="E1238" s="261"/>
      <c r="F1238" s="47"/>
      <c r="G1238" s="388"/>
      <c r="H1238" s="1"/>
      <c r="I1238" s="1"/>
      <c r="J1238" s="1"/>
      <c r="K1238" s="1"/>
      <c r="L1238" s="1"/>
      <c r="M1238" s="5"/>
      <c r="N1238" s="1"/>
      <c r="O1238" s="1"/>
      <c r="P1238" s="5"/>
      <c r="Q1238" s="1"/>
      <c r="R1238" s="1"/>
      <c r="S1238" s="5"/>
      <c r="T1238" s="7"/>
      <c r="U1238" s="23"/>
      <c r="V1238" s="1"/>
      <c r="W1238" s="11"/>
      <c r="X1238" s="10"/>
      <c r="Y1238" s="45"/>
      <c r="Z1238" s="92"/>
      <c r="AA1238" s="93"/>
      <c r="AB1238" s="93"/>
      <c r="AC1238" s="93"/>
      <c r="AD1238" s="93"/>
      <c r="AE1238" s="93"/>
      <c r="AF1238" s="93"/>
      <c r="AG1238" s="93"/>
      <c r="AH1238" s="93"/>
      <c r="AI1238" s="93"/>
      <c r="AJ1238" s="93"/>
      <c r="AK1238" s="93"/>
      <c r="AL1238" s="93"/>
      <c r="AM1238" s="93"/>
      <c r="AN1238" s="93"/>
      <c r="AO1238" s="93"/>
      <c r="AP1238" s="93"/>
      <c r="AQ1238" s="93"/>
      <c r="AR1238" s="93"/>
      <c r="AS1238" s="93"/>
      <c r="AT1238" s="93"/>
      <c r="AU1238" s="93"/>
      <c r="AV1238" s="93"/>
      <c r="AW1238" s="93"/>
      <c r="AX1238" s="93"/>
      <c r="AY1238" s="93"/>
      <c r="AZ1238" s="93"/>
      <c r="BA1238" s="93"/>
      <c r="BB1238" s="93"/>
      <c r="BC1238" s="93"/>
      <c r="BD1238" s="93"/>
      <c r="BE1238" s="93"/>
      <c r="BF1238" s="93"/>
      <c r="BG1238" s="93"/>
      <c r="BH1238" s="93"/>
      <c r="BI1238" s="93"/>
      <c r="BJ1238" s="93"/>
      <c r="BK1238" s="93"/>
      <c r="BL1238" s="93"/>
      <c r="BM1238" s="93"/>
      <c r="BN1238" s="93"/>
      <c r="BO1238" s="93"/>
      <c r="BP1238" s="93"/>
      <c r="BQ1238" s="93"/>
      <c r="BR1238" s="93"/>
      <c r="BS1238" s="93"/>
      <c r="BT1238" s="93"/>
      <c r="BU1238" s="93"/>
      <c r="BV1238" s="93"/>
      <c r="BW1238" s="93"/>
      <c r="BX1238" s="93"/>
      <c r="BY1238" s="93"/>
      <c r="BZ1238" s="93"/>
      <c r="CA1238" s="93"/>
      <c r="CB1238" s="93"/>
      <c r="CC1238" s="93"/>
      <c r="CD1238" s="93"/>
      <c r="CE1238" s="93"/>
      <c r="CF1238" s="93"/>
      <c r="CG1238" s="93"/>
      <c r="CH1238" s="93"/>
      <c r="CI1238" s="93"/>
      <c r="CJ1238" s="93"/>
      <c r="CK1238" s="93"/>
      <c r="CL1238" s="93"/>
      <c r="CM1238" s="93"/>
      <c r="CN1238" s="93"/>
      <c r="CO1238" s="93"/>
      <c r="CP1238" s="93"/>
      <c r="CQ1238" s="93"/>
      <c r="CR1238" s="93"/>
      <c r="CS1238" s="93"/>
      <c r="CT1238" s="93"/>
      <c r="CU1238" s="93"/>
      <c r="CV1238" s="93"/>
      <c r="CW1238" s="93"/>
      <c r="CX1238" s="93"/>
      <c r="CY1238" s="93"/>
      <c r="CZ1238" s="93"/>
      <c r="DA1238" s="93"/>
      <c r="DB1238" s="93"/>
      <c r="DC1238" s="93"/>
      <c r="DD1238" s="93"/>
      <c r="DE1238" s="93"/>
      <c r="DF1238" s="93"/>
      <c r="DG1238" s="93"/>
      <c r="DH1238" s="93"/>
      <c r="DI1238" s="93"/>
      <c r="DJ1238" s="93"/>
      <c r="DK1238" s="93"/>
      <c r="DL1238" s="93"/>
      <c r="DM1238" s="93"/>
      <c r="DN1238" s="93"/>
      <c r="DO1238" s="93"/>
      <c r="DP1238" s="93"/>
      <c r="DQ1238" s="93"/>
      <c r="DR1238" s="93"/>
      <c r="DS1238" s="93"/>
      <c r="DT1238" s="93"/>
      <c r="DU1238" s="1"/>
      <c r="DV1238" s="1"/>
    </row>
    <row r="1239" spans="1:126" s="237" customFormat="1" ht="10.199999999999999">
      <c r="A1239" s="226"/>
      <c r="B1239" s="243"/>
      <c r="C1239" s="228"/>
      <c r="D1239" s="227"/>
      <c r="E1239" s="268"/>
      <c r="F1239" s="114"/>
      <c r="G1239" s="388"/>
      <c r="H1239" s="226"/>
      <c r="I1239" s="226" t="e">
        <f>#REF!</f>
        <v>#REF!</v>
      </c>
      <c r="J1239" s="226"/>
      <c r="K1239" s="226"/>
      <c r="L1239" s="226"/>
      <c r="M1239" s="229"/>
      <c r="N1239" s="226"/>
      <c r="O1239" s="226"/>
      <c r="P1239" s="229"/>
      <c r="Q1239" s="226" t="s">
        <v>40</v>
      </c>
      <c r="R1239" s="226"/>
      <c r="S1239" s="229" t="s">
        <v>6</v>
      </c>
      <c r="T1239" s="307">
        <v>30</v>
      </c>
      <c r="U1239" s="226"/>
      <c r="V1239" s="226"/>
      <c r="W1239" s="233"/>
      <c r="X1239" s="234"/>
      <c r="Y1239" s="245"/>
      <c r="Z1239" s="246"/>
      <c r="AA1239" s="247"/>
      <c r="AB1239" s="247"/>
      <c r="AC1239" s="247"/>
      <c r="AD1239" s="247"/>
      <c r="AE1239" s="247"/>
      <c r="AF1239" s="247"/>
      <c r="AG1239" s="247"/>
      <c r="AH1239" s="247"/>
      <c r="AI1239" s="247"/>
      <c r="AJ1239" s="247"/>
      <c r="AK1239" s="247"/>
      <c r="AL1239" s="247"/>
      <c r="AM1239" s="247"/>
      <c r="AN1239" s="247"/>
      <c r="AO1239" s="247"/>
      <c r="AP1239" s="247"/>
      <c r="AQ1239" s="247"/>
      <c r="AR1239" s="247"/>
      <c r="AS1239" s="247"/>
      <c r="AT1239" s="247"/>
      <c r="AU1239" s="247"/>
      <c r="AV1239" s="247"/>
      <c r="AW1239" s="247"/>
      <c r="AX1239" s="247"/>
      <c r="AY1239" s="247"/>
      <c r="AZ1239" s="247"/>
      <c r="BA1239" s="247"/>
      <c r="BB1239" s="247"/>
      <c r="BC1239" s="247"/>
      <c r="BD1239" s="247"/>
      <c r="BE1239" s="247"/>
      <c r="BF1239" s="247"/>
      <c r="BG1239" s="247"/>
      <c r="BH1239" s="247"/>
      <c r="BI1239" s="247"/>
      <c r="BJ1239" s="247"/>
      <c r="BK1239" s="247"/>
      <c r="BL1239" s="247"/>
      <c r="BM1239" s="247"/>
      <c r="BN1239" s="247"/>
      <c r="BO1239" s="247"/>
      <c r="BP1239" s="247"/>
      <c r="BQ1239" s="247"/>
      <c r="BR1239" s="247"/>
      <c r="BS1239" s="247"/>
      <c r="BT1239" s="247"/>
      <c r="BU1239" s="247"/>
      <c r="BV1239" s="247"/>
      <c r="BW1239" s="247"/>
      <c r="BX1239" s="247"/>
      <c r="BY1239" s="247"/>
      <c r="BZ1239" s="247"/>
      <c r="CA1239" s="247"/>
      <c r="CB1239" s="247"/>
      <c r="CC1239" s="247"/>
      <c r="CD1239" s="247"/>
      <c r="CE1239" s="247"/>
      <c r="CF1239" s="247"/>
      <c r="CG1239" s="247"/>
      <c r="CH1239" s="247"/>
      <c r="CI1239" s="247"/>
      <c r="CJ1239" s="247"/>
      <c r="CK1239" s="247"/>
      <c r="CL1239" s="247"/>
      <c r="CM1239" s="247"/>
      <c r="CN1239" s="247"/>
      <c r="CO1239" s="247"/>
      <c r="CP1239" s="247"/>
      <c r="CQ1239" s="247"/>
      <c r="CR1239" s="247"/>
      <c r="CS1239" s="247"/>
      <c r="CT1239" s="247"/>
      <c r="CU1239" s="247"/>
      <c r="CV1239" s="247"/>
      <c r="CW1239" s="247"/>
      <c r="CX1239" s="247"/>
      <c r="CY1239" s="247"/>
      <c r="CZ1239" s="247"/>
      <c r="DA1239" s="247"/>
      <c r="DB1239" s="247"/>
      <c r="DC1239" s="247"/>
      <c r="DD1239" s="247"/>
      <c r="DE1239" s="247"/>
      <c r="DF1239" s="247"/>
      <c r="DG1239" s="247"/>
      <c r="DH1239" s="247"/>
      <c r="DI1239" s="247"/>
      <c r="DJ1239" s="247"/>
      <c r="DK1239" s="247"/>
      <c r="DL1239" s="247"/>
      <c r="DM1239" s="247"/>
      <c r="DN1239" s="247"/>
      <c r="DO1239" s="247"/>
      <c r="DP1239" s="247"/>
      <c r="DQ1239" s="247"/>
      <c r="DR1239" s="247"/>
      <c r="DS1239" s="247"/>
      <c r="DT1239" s="247"/>
      <c r="DU1239" s="226"/>
      <c r="DV1239" s="226"/>
    </row>
    <row r="1240" spans="1:126" ht="4.2" customHeight="1">
      <c r="A1240" s="1"/>
      <c r="B1240" s="1"/>
      <c r="C1240" s="1"/>
      <c r="D1240" s="1"/>
      <c r="E1240" s="261"/>
      <c r="F1240" s="47"/>
      <c r="G1240" s="388"/>
      <c r="H1240" s="1"/>
      <c r="I1240" s="1"/>
      <c r="J1240" s="1"/>
      <c r="K1240" s="1"/>
      <c r="L1240" s="1"/>
      <c r="M1240" s="5"/>
      <c r="N1240" s="1"/>
      <c r="O1240" s="1"/>
      <c r="P1240" s="5"/>
      <c r="Q1240" s="1"/>
      <c r="R1240" s="1"/>
      <c r="S1240" s="5"/>
      <c r="T1240" s="7"/>
      <c r="U1240" s="23"/>
      <c r="V1240" s="1"/>
      <c r="W1240" s="11"/>
      <c r="X1240" s="10"/>
      <c r="Y1240" s="45"/>
      <c r="Z1240" s="92"/>
      <c r="AA1240" s="93"/>
      <c r="AB1240" s="93"/>
      <c r="AC1240" s="93"/>
      <c r="AD1240" s="93"/>
      <c r="AE1240" s="93"/>
      <c r="AF1240" s="93"/>
      <c r="AG1240" s="93"/>
      <c r="AH1240" s="93"/>
      <c r="AI1240" s="93"/>
      <c r="AJ1240" s="93"/>
      <c r="AK1240" s="93"/>
      <c r="AL1240" s="93"/>
      <c r="AM1240" s="93"/>
      <c r="AN1240" s="93"/>
      <c r="AO1240" s="93"/>
      <c r="AP1240" s="93"/>
      <c r="AQ1240" s="93"/>
      <c r="AR1240" s="93"/>
      <c r="AS1240" s="93"/>
      <c r="AT1240" s="93"/>
      <c r="AU1240" s="93"/>
      <c r="AV1240" s="93"/>
      <c r="AW1240" s="93"/>
      <c r="AX1240" s="93"/>
      <c r="AY1240" s="93"/>
      <c r="AZ1240" s="93"/>
      <c r="BA1240" s="93"/>
      <c r="BB1240" s="93"/>
      <c r="BC1240" s="93"/>
      <c r="BD1240" s="93"/>
      <c r="BE1240" s="93"/>
      <c r="BF1240" s="93"/>
      <c r="BG1240" s="93"/>
      <c r="BH1240" s="93"/>
      <c r="BI1240" s="93"/>
      <c r="BJ1240" s="93"/>
      <c r="BK1240" s="93"/>
      <c r="BL1240" s="93"/>
      <c r="BM1240" s="93"/>
      <c r="BN1240" s="93"/>
      <c r="BO1240" s="93"/>
      <c r="BP1240" s="93"/>
      <c r="BQ1240" s="93"/>
      <c r="BR1240" s="93"/>
      <c r="BS1240" s="93"/>
      <c r="BT1240" s="93"/>
      <c r="BU1240" s="93"/>
      <c r="BV1240" s="93"/>
      <c r="BW1240" s="93"/>
      <c r="BX1240" s="93"/>
      <c r="BY1240" s="93"/>
      <c r="BZ1240" s="93"/>
      <c r="CA1240" s="93"/>
      <c r="CB1240" s="93"/>
      <c r="CC1240" s="93"/>
      <c r="CD1240" s="93"/>
      <c r="CE1240" s="93"/>
      <c r="CF1240" s="93"/>
      <c r="CG1240" s="93"/>
      <c r="CH1240" s="93"/>
      <c r="CI1240" s="93"/>
      <c r="CJ1240" s="93"/>
      <c r="CK1240" s="93"/>
      <c r="CL1240" s="93"/>
      <c r="CM1240" s="93"/>
      <c r="CN1240" s="93"/>
      <c r="CO1240" s="93"/>
      <c r="CP1240" s="93"/>
      <c r="CQ1240" s="93"/>
      <c r="CR1240" s="93"/>
      <c r="CS1240" s="93"/>
      <c r="CT1240" s="93"/>
      <c r="CU1240" s="93"/>
      <c r="CV1240" s="93"/>
      <c r="CW1240" s="93"/>
      <c r="CX1240" s="93"/>
      <c r="CY1240" s="93"/>
      <c r="CZ1240" s="93"/>
      <c r="DA1240" s="93"/>
      <c r="DB1240" s="93"/>
      <c r="DC1240" s="93"/>
      <c r="DD1240" s="93"/>
      <c r="DE1240" s="93"/>
      <c r="DF1240" s="93"/>
      <c r="DG1240" s="93"/>
      <c r="DH1240" s="93"/>
      <c r="DI1240" s="93"/>
      <c r="DJ1240" s="93"/>
      <c r="DK1240" s="93"/>
      <c r="DL1240" s="93"/>
      <c r="DM1240" s="93"/>
      <c r="DN1240" s="93"/>
      <c r="DO1240" s="93"/>
      <c r="DP1240" s="93"/>
      <c r="DQ1240" s="93"/>
      <c r="DR1240" s="93"/>
      <c r="DS1240" s="93"/>
      <c r="DT1240" s="93"/>
      <c r="DU1240" s="1"/>
      <c r="DV1240" s="1"/>
    </row>
    <row r="1241" spans="1:126" s="4" customFormat="1" ht="12.6" thickBot="1">
      <c r="A1241" s="3"/>
      <c r="B1241" s="242"/>
      <c r="C1241" s="3"/>
      <c r="D1241" s="3"/>
      <c r="E1241" s="9" t="s">
        <v>26</v>
      </c>
      <c r="F1241" s="50"/>
      <c r="G1241" s="388" t="s">
        <v>6</v>
      </c>
      <c r="H1241" s="386" t="s">
        <v>190</v>
      </c>
      <c r="I1241" s="386"/>
      <c r="J1241" s="386"/>
      <c r="K1241" s="386"/>
      <c r="L1241" s="386"/>
      <c r="M1241" s="394"/>
      <c r="N1241" s="386" t="str">
        <f>Главная!$Y$8</f>
        <v>итого</v>
      </c>
      <c r="O1241" s="386"/>
      <c r="P1241" s="576"/>
      <c r="Q1241" s="386" t="s">
        <v>25</v>
      </c>
      <c r="R1241" s="3"/>
      <c r="S1241" s="5"/>
      <c r="T1241" s="83"/>
      <c r="U1241" s="23"/>
      <c r="V1241" s="3"/>
      <c r="W1241" s="395">
        <f>SUM($Y1241:$DU1241)</f>
        <v>0</v>
      </c>
      <c r="X1241" s="11"/>
      <c r="Y1241" s="45"/>
      <c r="Z1241" s="90"/>
      <c r="AA1241" s="396">
        <f t="shared" ref="AA1241:BF1241" si="2819">IF(AA$8="",0,IF(AA$1=1,SUMIFS(1237:1237,$1:$1,"&gt;="&amp;1,$1:$1,"&lt;="&amp;INT(-$T1239/30))+(-$T1239/30-INT(-$T1239/30))*SUMIFS(1237:1237,$1:$1,INT(-$T1239/30)+1),0)+(-$T1239/30-INT(-$T1239/30))*SUMIFS(1237:1237,$1:$1,AA$1+INT(-$T1239/30)+1)+(INT(-$T1239/30)+1+$T1239/30)*SUMIFS(1237:1237,$1:$1,AA$1+INT(-$T1239/30)))</f>
        <v>0</v>
      </c>
      <c r="AB1241" s="396">
        <f t="shared" si="2819"/>
        <v>0</v>
      </c>
      <c r="AC1241" s="396">
        <f t="shared" si="2819"/>
        <v>0</v>
      </c>
      <c r="AD1241" s="396">
        <f t="shared" si="2819"/>
        <v>0</v>
      </c>
      <c r="AE1241" s="396">
        <f t="shared" si="2819"/>
        <v>0</v>
      </c>
      <c r="AF1241" s="396">
        <f t="shared" si="2819"/>
        <v>0</v>
      </c>
      <c r="AG1241" s="396">
        <f t="shared" si="2819"/>
        <v>0</v>
      </c>
      <c r="AH1241" s="396">
        <f t="shared" si="2819"/>
        <v>0</v>
      </c>
      <c r="AI1241" s="396">
        <f t="shared" si="2819"/>
        <v>0</v>
      </c>
      <c r="AJ1241" s="396">
        <f t="shared" si="2819"/>
        <v>0</v>
      </c>
      <c r="AK1241" s="396">
        <f t="shared" si="2819"/>
        <v>0</v>
      </c>
      <c r="AL1241" s="396">
        <f t="shared" si="2819"/>
        <v>0</v>
      </c>
      <c r="AM1241" s="396">
        <f t="shared" si="2819"/>
        <v>0</v>
      </c>
      <c r="AN1241" s="396">
        <f t="shared" si="2819"/>
        <v>0</v>
      </c>
      <c r="AO1241" s="396">
        <f t="shared" si="2819"/>
        <v>0</v>
      </c>
      <c r="AP1241" s="396">
        <f t="shared" si="2819"/>
        <v>0</v>
      </c>
      <c r="AQ1241" s="396">
        <f t="shared" si="2819"/>
        <v>0</v>
      </c>
      <c r="AR1241" s="396">
        <f t="shared" si="2819"/>
        <v>0</v>
      </c>
      <c r="AS1241" s="396">
        <f t="shared" si="2819"/>
        <v>0</v>
      </c>
      <c r="AT1241" s="396">
        <f t="shared" si="2819"/>
        <v>0</v>
      </c>
      <c r="AU1241" s="396">
        <f t="shared" si="2819"/>
        <v>0</v>
      </c>
      <c r="AV1241" s="396">
        <f t="shared" si="2819"/>
        <v>0</v>
      </c>
      <c r="AW1241" s="396">
        <f t="shared" si="2819"/>
        <v>0</v>
      </c>
      <c r="AX1241" s="396">
        <f t="shared" si="2819"/>
        <v>0</v>
      </c>
      <c r="AY1241" s="396">
        <f t="shared" si="2819"/>
        <v>0</v>
      </c>
      <c r="AZ1241" s="396">
        <f t="shared" si="2819"/>
        <v>0</v>
      </c>
      <c r="BA1241" s="396">
        <f t="shared" si="2819"/>
        <v>0</v>
      </c>
      <c r="BB1241" s="396">
        <f t="shared" si="2819"/>
        <v>0</v>
      </c>
      <c r="BC1241" s="396">
        <f t="shared" si="2819"/>
        <v>0</v>
      </c>
      <c r="BD1241" s="396">
        <f t="shared" si="2819"/>
        <v>0</v>
      </c>
      <c r="BE1241" s="396">
        <f t="shared" si="2819"/>
        <v>0</v>
      </c>
      <c r="BF1241" s="396">
        <f t="shared" si="2819"/>
        <v>0</v>
      </c>
      <c r="BG1241" s="396">
        <f t="shared" ref="BG1241:CL1241" si="2820">IF(BG$8="",0,IF(BG$1=1,SUMIFS(1237:1237,$1:$1,"&gt;="&amp;1,$1:$1,"&lt;="&amp;INT(-$T1239/30))+(-$T1239/30-INT(-$T1239/30))*SUMIFS(1237:1237,$1:$1,INT(-$T1239/30)+1),0)+(-$T1239/30-INT(-$T1239/30))*SUMIFS(1237:1237,$1:$1,BG$1+INT(-$T1239/30)+1)+(INT(-$T1239/30)+1+$T1239/30)*SUMIFS(1237:1237,$1:$1,BG$1+INT(-$T1239/30)))</f>
        <v>0</v>
      </c>
      <c r="BH1241" s="396">
        <f t="shared" si="2820"/>
        <v>0</v>
      </c>
      <c r="BI1241" s="396">
        <f t="shared" si="2820"/>
        <v>0</v>
      </c>
      <c r="BJ1241" s="396">
        <f t="shared" si="2820"/>
        <v>0</v>
      </c>
      <c r="BK1241" s="396">
        <f t="shared" si="2820"/>
        <v>0</v>
      </c>
      <c r="BL1241" s="396">
        <f t="shared" si="2820"/>
        <v>0</v>
      </c>
      <c r="BM1241" s="396">
        <f t="shared" si="2820"/>
        <v>0</v>
      </c>
      <c r="BN1241" s="396">
        <f t="shared" si="2820"/>
        <v>0</v>
      </c>
      <c r="BO1241" s="396">
        <f t="shared" si="2820"/>
        <v>0</v>
      </c>
      <c r="BP1241" s="396">
        <f t="shared" si="2820"/>
        <v>0</v>
      </c>
      <c r="BQ1241" s="396">
        <f t="shared" si="2820"/>
        <v>0</v>
      </c>
      <c r="BR1241" s="396">
        <f t="shared" si="2820"/>
        <v>0</v>
      </c>
      <c r="BS1241" s="396">
        <f t="shared" si="2820"/>
        <v>0</v>
      </c>
      <c r="BT1241" s="396">
        <f t="shared" si="2820"/>
        <v>0</v>
      </c>
      <c r="BU1241" s="396">
        <f t="shared" si="2820"/>
        <v>0</v>
      </c>
      <c r="BV1241" s="396">
        <f t="shared" si="2820"/>
        <v>0</v>
      </c>
      <c r="BW1241" s="396">
        <f t="shared" si="2820"/>
        <v>0</v>
      </c>
      <c r="BX1241" s="396">
        <f t="shared" si="2820"/>
        <v>0</v>
      </c>
      <c r="BY1241" s="396">
        <f t="shared" si="2820"/>
        <v>0</v>
      </c>
      <c r="BZ1241" s="396">
        <f t="shared" si="2820"/>
        <v>0</v>
      </c>
      <c r="CA1241" s="396">
        <f t="shared" si="2820"/>
        <v>0</v>
      </c>
      <c r="CB1241" s="396">
        <f t="shared" si="2820"/>
        <v>0</v>
      </c>
      <c r="CC1241" s="396">
        <f t="shared" si="2820"/>
        <v>0</v>
      </c>
      <c r="CD1241" s="396">
        <f t="shared" si="2820"/>
        <v>0</v>
      </c>
      <c r="CE1241" s="396">
        <f t="shared" si="2820"/>
        <v>0</v>
      </c>
      <c r="CF1241" s="396">
        <f t="shared" si="2820"/>
        <v>0</v>
      </c>
      <c r="CG1241" s="396">
        <f t="shared" si="2820"/>
        <v>0</v>
      </c>
      <c r="CH1241" s="396">
        <f t="shared" si="2820"/>
        <v>0</v>
      </c>
      <c r="CI1241" s="396">
        <f t="shared" si="2820"/>
        <v>0</v>
      </c>
      <c r="CJ1241" s="396">
        <f t="shared" si="2820"/>
        <v>0</v>
      </c>
      <c r="CK1241" s="396">
        <f t="shared" si="2820"/>
        <v>0</v>
      </c>
      <c r="CL1241" s="396">
        <f t="shared" si="2820"/>
        <v>0</v>
      </c>
      <c r="CM1241" s="396">
        <f t="shared" ref="CM1241:DT1241" si="2821">IF(CM$8="",0,IF(CM$1=1,SUMIFS(1237:1237,$1:$1,"&gt;="&amp;1,$1:$1,"&lt;="&amp;INT(-$T1239/30))+(-$T1239/30-INT(-$T1239/30))*SUMIFS(1237:1237,$1:$1,INT(-$T1239/30)+1),0)+(-$T1239/30-INT(-$T1239/30))*SUMIFS(1237:1237,$1:$1,CM$1+INT(-$T1239/30)+1)+(INT(-$T1239/30)+1+$T1239/30)*SUMIFS(1237:1237,$1:$1,CM$1+INT(-$T1239/30)))</f>
        <v>0</v>
      </c>
      <c r="CN1241" s="396">
        <f t="shared" si="2821"/>
        <v>0</v>
      </c>
      <c r="CO1241" s="396">
        <f t="shared" si="2821"/>
        <v>0</v>
      </c>
      <c r="CP1241" s="396">
        <f t="shared" si="2821"/>
        <v>0</v>
      </c>
      <c r="CQ1241" s="396">
        <f t="shared" si="2821"/>
        <v>0</v>
      </c>
      <c r="CR1241" s="396">
        <f t="shared" si="2821"/>
        <v>0</v>
      </c>
      <c r="CS1241" s="396">
        <f t="shared" si="2821"/>
        <v>0</v>
      </c>
      <c r="CT1241" s="396">
        <f t="shared" si="2821"/>
        <v>0</v>
      </c>
      <c r="CU1241" s="396">
        <f t="shared" si="2821"/>
        <v>0</v>
      </c>
      <c r="CV1241" s="396">
        <f t="shared" si="2821"/>
        <v>0</v>
      </c>
      <c r="CW1241" s="396">
        <f t="shared" si="2821"/>
        <v>0</v>
      </c>
      <c r="CX1241" s="396">
        <f t="shared" si="2821"/>
        <v>0</v>
      </c>
      <c r="CY1241" s="396">
        <f t="shared" si="2821"/>
        <v>0</v>
      </c>
      <c r="CZ1241" s="396">
        <f t="shared" si="2821"/>
        <v>0</v>
      </c>
      <c r="DA1241" s="396">
        <f t="shared" si="2821"/>
        <v>0</v>
      </c>
      <c r="DB1241" s="396">
        <f t="shared" si="2821"/>
        <v>0</v>
      </c>
      <c r="DC1241" s="396">
        <f t="shared" si="2821"/>
        <v>0</v>
      </c>
      <c r="DD1241" s="396">
        <f t="shared" si="2821"/>
        <v>0</v>
      </c>
      <c r="DE1241" s="396">
        <f t="shared" si="2821"/>
        <v>0</v>
      </c>
      <c r="DF1241" s="396">
        <f t="shared" si="2821"/>
        <v>0</v>
      </c>
      <c r="DG1241" s="396">
        <f t="shared" si="2821"/>
        <v>0</v>
      </c>
      <c r="DH1241" s="396">
        <f t="shared" si="2821"/>
        <v>0</v>
      </c>
      <c r="DI1241" s="396">
        <f t="shared" si="2821"/>
        <v>0</v>
      </c>
      <c r="DJ1241" s="396">
        <f t="shared" si="2821"/>
        <v>0</v>
      </c>
      <c r="DK1241" s="396">
        <f t="shared" si="2821"/>
        <v>0</v>
      </c>
      <c r="DL1241" s="396">
        <f t="shared" si="2821"/>
        <v>0</v>
      </c>
      <c r="DM1241" s="396">
        <f t="shared" si="2821"/>
        <v>0</v>
      </c>
      <c r="DN1241" s="396">
        <f t="shared" si="2821"/>
        <v>0</v>
      </c>
      <c r="DO1241" s="396">
        <f t="shared" si="2821"/>
        <v>0</v>
      </c>
      <c r="DP1241" s="396">
        <f t="shared" si="2821"/>
        <v>0</v>
      </c>
      <c r="DQ1241" s="396">
        <f t="shared" si="2821"/>
        <v>0</v>
      </c>
      <c r="DR1241" s="396">
        <f t="shared" si="2821"/>
        <v>0</v>
      </c>
      <c r="DS1241" s="396">
        <f t="shared" si="2821"/>
        <v>0</v>
      </c>
      <c r="DT1241" s="396">
        <f t="shared" si="2821"/>
        <v>0</v>
      </c>
      <c r="DU1241" s="3"/>
      <c r="DV1241" s="3"/>
    </row>
    <row r="1242" spans="1:126" ht="4.2" customHeight="1" thickTop="1">
      <c r="A1242" s="1"/>
      <c r="B1242" s="1"/>
      <c r="C1242" s="1"/>
      <c r="D1242" s="1"/>
      <c r="E1242" s="261"/>
      <c r="F1242" s="47"/>
      <c r="G1242" s="388"/>
      <c r="H1242" s="1"/>
      <c r="I1242" s="1"/>
      <c r="J1242" s="1"/>
      <c r="K1242" s="1"/>
      <c r="L1242" s="1"/>
      <c r="M1242" s="5"/>
      <c r="N1242" s="1"/>
      <c r="O1242" s="1"/>
      <c r="P1242" s="5"/>
      <c r="Q1242" s="1"/>
      <c r="R1242" s="1"/>
      <c r="S1242" s="5"/>
      <c r="T1242" s="7"/>
      <c r="U1242" s="23"/>
      <c r="V1242" s="1"/>
      <c r="W1242" s="11"/>
      <c r="X1242" s="10"/>
      <c r="Y1242" s="45"/>
      <c r="Z1242" s="92"/>
      <c r="AA1242" s="93"/>
      <c r="AB1242" s="93"/>
      <c r="AC1242" s="93"/>
      <c r="AD1242" s="93"/>
      <c r="AE1242" s="93"/>
      <c r="AF1242" s="93"/>
      <c r="AG1242" s="93"/>
      <c r="AH1242" s="93"/>
      <c r="AI1242" s="93"/>
      <c r="AJ1242" s="93"/>
      <c r="AK1242" s="93"/>
      <c r="AL1242" s="93"/>
      <c r="AM1242" s="93"/>
      <c r="AN1242" s="93"/>
      <c r="AO1242" s="93"/>
      <c r="AP1242" s="93"/>
      <c r="AQ1242" s="93"/>
      <c r="AR1242" s="93"/>
      <c r="AS1242" s="93"/>
      <c r="AT1242" s="93"/>
      <c r="AU1242" s="93"/>
      <c r="AV1242" s="93"/>
      <c r="AW1242" s="93"/>
      <c r="AX1242" s="93"/>
      <c r="AY1242" s="93"/>
      <c r="AZ1242" s="93"/>
      <c r="BA1242" s="93"/>
      <c r="BB1242" s="93"/>
      <c r="BC1242" s="93"/>
      <c r="BD1242" s="93"/>
      <c r="BE1242" s="93"/>
      <c r="BF1242" s="93"/>
      <c r="BG1242" s="93"/>
      <c r="BH1242" s="93"/>
      <c r="BI1242" s="93"/>
      <c r="BJ1242" s="93"/>
      <c r="BK1242" s="93"/>
      <c r="BL1242" s="93"/>
      <c r="BM1242" s="93"/>
      <c r="BN1242" s="93"/>
      <c r="BO1242" s="93"/>
      <c r="BP1242" s="93"/>
      <c r="BQ1242" s="93"/>
      <c r="BR1242" s="93"/>
      <c r="BS1242" s="93"/>
      <c r="BT1242" s="93"/>
      <c r="BU1242" s="93"/>
      <c r="BV1242" s="93"/>
      <c r="BW1242" s="93"/>
      <c r="BX1242" s="93"/>
      <c r="BY1242" s="93"/>
      <c r="BZ1242" s="93"/>
      <c r="CA1242" s="93"/>
      <c r="CB1242" s="93"/>
      <c r="CC1242" s="93"/>
      <c r="CD1242" s="93"/>
      <c r="CE1242" s="93"/>
      <c r="CF1242" s="93"/>
      <c r="CG1242" s="93"/>
      <c r="CH1242" s="93"/>
      <c r="CI1242" s="93"/>
      <c r="CJ1242" s="93"/>
      <c r="CK1242" s="93"/>
      <c r="CL1242" s="93"/>
      <c r="CM1242" s="93"/>
      <c r="CN1242" s="93"/>
      <c r="CO1242" s="93"/>
      <c r="CP1242" s="93"/>
      <c r="CQ1242" s="93"/>
      <c r="CR1242" s="93"/>
      <c r="CS1242" s="93"/>
      <c r="CT1242" s="93"/>
      <c r="CU1242" s="93"/>
      <c r="CV1242" s="93"/>
      <c r="CW1242" s="93"/>
      <c r="CX1242" s="93"/>
      <c r="CY1242" s="93"/>
      <c r="CZ1242" s="93"/>
      <c r="DA1242" s="93"/>
      <c r="DB1242" s="93"/>
      <c r="DC1242" s="93"/>
      <c r="DD1242" s="93"/>
      <c r="DE1242" s="93"/>
      <c r="DF1242" s="93"/>
      <c r="DG1242" s="93"/>
      <c r="DH1242" s="93"/>
      <c r="DI1242" s="93"/>
      <c r="DJ1242" s="93"/>
      <c r="DK1242" s="93"/>
      <c r="DL1242" s="93"/>
      <c r="DM1242" s="93"/>
      <c r="DN1242" s="93"/>
      <c r="DO1242" s="93"/>
      <c r="DP1242" s="93"/>
      <c r="DQ1242" s="93"/>
      <c r="DR1242" s="93"/>
      <c r="DS1242" s="93"/>
      <c r="DT1242" s="93"/>
      <c r="DU1242" s="1"/>
      <c r="DV1242" s="1"/>
    </row>
    <row r="1243" spans="1:126" ht="4.2" customHeight="1">
      <c r="A1243" s="1"/>
      <c r="B1243" s="1"/>
      <c r="C1243" s="1"/>
      <c r="D1243" s="1"/>
      <c r="E1243" s="261"/>
      <c r="F1243" s="47"/>
      <c r="G1243" s="388"/>
      <c r="H1243" s="1"/>
      <c r="I1243" s="1"/>
      <c r="J1243" s="1"/>
      <c r="K1243" s="1"/>
      <c r="L1243" s="1"/>
      <c r="M1243" s="5"/>
      <c r="N1243" s="1"/>
      <c r="O1243" s="1"/>
      <c r="P1243" s="5"/>
      <c r="Q1243" s="1"/>
      <c r="R1243" s="1"/>
      <c r="S1243" s="5"/>
      <c r="T1243" s="7"/>
      <c r="U1243" s="23"/>
      <c r="V1243" s="1"/>
      <c r="W1243" s="11"/>
      <c r="X1243" s="10"/>
      <c r="Y1243" s="45"/>
      <c r="Z1243" s="92"/>
      <c r="AA1243" s="93"/>
      <c r="AB1243" s="93"/>
      <c r="AC1243" s="93"/>
      <c r="AD1243" s="93"/>
      <c r="AE1243" s="93"/>
      <c r="AF1243" s="93"/>
      <c r="AG1243" s="93"/>
      <c r="AH1243" s="93"/>
      <c r="AI1243" s="93"/>
      <c r="AJ1243" s="93"/>
      <c r="AK1243" s="93"/>
      <c r="AL1243" s="93"/>
      <c r="AM1243" s="93"/>
      <c r="AN1243" s="93"/>
      <c r="AO1243" s="93"/>
      <c r="AP1243" s="93"/>
      <c r="AQ1243" s="93"/>
      <c r="AR1243" s="93"/>
      <c r="AS1243" s="93"/>
      <c r="AT1243" s="93"/>
      <c r="AU1243" s="93"/>
      <c r="AV1243" s="93"/>
      <c r="AW1243" s="93"/>
      <c r="AX1243" s="93"/>
      <c r="AY1243" s="93"/>
      <c r="AZ1243" s="93"/>
      <c r="BA1243" s="93"/>
      <c r="BB1243" s="93"/>
      <c r="BC1243" s="93"/>
      <c r="BD1243" s="93"/>
      <c r="BE1243" s="93"/>
      <c r="BF1243" s="93"/>
      <c r="BG1243" s="93"/>
      <c r="BH1243" s="93"/>
      <c r="BI1243" s="93"/>
      <c r="BJ1243" s="93"/>
      <c r="BK1243" s="93"/>
      <c r="BL1243" s="93"/>
      <c r="BM1243" s="93"/>
      <c r="BN1243" s="93"/>
      <c r="BO1243" s="93"/>
      <c r="BP1243" s="93"/>
      <c r="BQ1243" s="93"/>
      <c r="BR1243" s="93"/>
      <c r="BS1243" s="93"/>
      <c r="BT1243" s="93"/>
      <c r="BU1243" s="93"/>
      <c r="BV1243" s="93"/>
      <c r="BW1243" s="93"/>
      <c r="BX1243" s="93"/>
      <c r="BY1243" s="93"/>
      <c r="BZ1243" s="93"/>
      <c r="CA1243" s="93"/>
      <c r="CB1243" s="93"/>
      <c r="CC1243" s="93"/>
      <c r="CD1243" s="93"/>
      <c r="CE1243" s="93"/>
      <c r="CF1243" s="93"/>
      <c r="CG1243" s="93"/>
      <c r="CH1243" s="93"/>
      <c r="CI1243" s="93"/>
      <c r="CJ1243" s="93"/>
      <c r="CK1243" s="93"/>
      <c r="CL1243" s="93"/>
      <c r="CM1243" s="93"/>
      <c r="CN1243" s="93"/>
      <c r="CO1243" s="93"/>
      <c r="CP1243" s="93"/>
      <c r="CQ1243" s="93"/>
      <c r="CR1243" s="93"/>
      <c r="CS1243" s="93"/>
      <c r="CT1243" s="93"/>
      <c r="CU1243" s="93"/>
      <c r="CV1243" s="93"/>
      <c r="CW1243" s="93"/>
      <c r="CX1243" s="93"/>
      <c r="CY1243" s="93"/>
      <c r="CZ1243" s="93"/>
      <c r="DA1243" s="93"/>
      <c r="DB1243" s="93"/>
      <c r="DC1243" s="93"/>
      <c r="DD1243" s="93"/>
      <c r="DE1243" s="93"/>
      <c r="DF1243" s="93"/>
      <c r="DG1243" s="93"/>
      <c r="DH1243" s="93"/>
      <c r="DI1243" s="93"/>
      <c r="DJ1243" s="93"/>
      <c r="DK1243" s="93"/>
      <c r="DL1243" s="93"/>
      <c r="DM1243" s="93"/>
      <c r="DN1243" s="93"/>
      <c r="DO1243" s="93"/>
      <c r="DP1243" s="93"/>
      <c r="DQ1243" s="93"/>
      <c r="DR1243" s="93"/>
      <c r="DS1243" s="93"/>
      <c r="DT1243" s="93"/>
      <c r="DU1243" s="1"/>
      <c r="DV1243" s="1"/>
    </row>
    <row r="1244" spans="1:126" s="4" customFormat="1" ht="12.6" thickBot="1">
      <c r="A1244" s="3"/>
      <c r="B1244" s="242"/>
      <c r="C1244" s="3"/>
      <c r="D1244" s="3"/>
      <c r="E1244" s="9" t="s">
        <v>108</v>
      </c>
      <c r="F1244" s="50"/>
      <c r="G1244" s="388" t="s">
        <v>6</v>
      </c>
      <c r="H1244" s="386" t="s">
        <v>192</v>
      </c>
      <c r="I1244" s="386"/>
      <c r="J1244" s="386"/>
      <c r="K1244" s="386"/>
      <c r="L1244" s="386"/>
      <c r="M1244" s="394"/>
      <c r="N1244" s="386" t="str">
        <f>Главная!$Y$8</f>
        <v>итого</v>
      </c>
      <c r="O1244" s="386"/>
      <c r="P1244" s="576"/>
      <c r="Q1244" s="386" t="s">
        <v>25</v>
      </c>
      <c r="R1244" s="3"/>
      <c r="S1244" s="5"/>
      <c r="T1244" s="83"/>
      <c r="U1244" s="23"/>
      <c r="V1244" s="3"/>
      <c r="W1244" s="395"/>
      <c r="X1244" s="11"/>
      <c r="Y1244" s="45"/>
      <c r="Z1244" s="90"/>
      <c r="AA1244" s="396">
        <f>IF(AA$8="",0,SUM($Y1237:AA1237)-SUM($Y1241:AA1241))</f>
        <v>0</v>
      </c>
      <c r="AB1244" s="396">
        <f>IF(AB$8="",0,SUM($Y1237:AB1237)-SUM($Y1241:AB1241))</f>
        <v>0</v>
      </c>
      <c r="AC1244" s="396">
        <f>IF(AC$8="",0,SUM($Y1237:AC1237)-SUM($Y1241:AC1241))</f>
        <v>0</v>
      </c>
      <c r="AD1244" s="396">
        <f>IF(AD$8="",0,SUM($Y1237:AD1237)-SUM($Y1241:AD1241))</f>
        <v>0</v>
      </c>
      <c r="AE1244" s="396">
        <f>IF(AE$8="",0,SUM($Y1237:AE1237)-SUM($Y1241:AE1241))</f>
        <v>0</v>
      </c>
      <c r="AF1244" s="396">
        <f>IF(AF$8="",0,SUM($Y1237:AF1237)-SUM($Y1241:AF1241))</f>
        <v>0</v>
      </c>
      <c r="AG1244" s="396">
        <f>IF(AG$8="",0,SUM($Y1237:AG1237)-SUM($Y1241:AG1241))</f>
        <v>0</v>
      </c>
      <c r="AH1244" s="396">
        <f>IF(AH$8="",0,SUM($Y1237:AH1237)-SUM($Y1241:AH1241))</f>
        <v>0</v>
      </c>
      <c r="AI1244" s="396">
        <f>IF(AI$8="",0,SUM($Y1237:AI1237)-SUM($Y1241:AI1241))</f>
        <v>0</v>
      </c>
      <c r="AJ1244" s="396">
        <f>IF(AJ$8="",0,SUM($Y1237:AJ1237)-SUM($Y1241:AJ1241))</f>
        <v>0</v>
      </c>
      <c r="AK1244" s="396">
        <f>IF(AK$8="",0,SUM($Y1237:AK1237)-SUM($Y1241:AK1241))</f>
        <v>0</v>
      </c>
      <c r="AL1244" s="396">
        <f>IF(AL$8="",0,SUM($Y1237:AL1237)-SUM($Y1241:AL1241))</f>
        <v>0</v>
      </c>
      <c r="AM1244" s="396">
        <f>IF(AM$8="",0,SUM($Y1237:AM1237)-SUM($Y1241:AM1241))</f>
        <v>0</v>
      </c>
      <c r="AN1244" s="396">
        <f>IF(AN$8="",0,SUM($Y1237:AN1237)-SUM($Y1241:AN1241))</f>
        <v>0</v>
      </c>
      <c r="AO1244" s="396">
        <f>IF(AO$8="",0,SUM($Y1237:AO1237)-SUM($Y1241:AO1241))</f>
        <v>0</v>
      </c>
      <c r="AP1244" s="396">
        <f>IF(AP$8="",0,SUM($Y1237:AP1237)-SUM($Y1241:AP1241))</f>
        <v>0</v>
      </c>
      <c r="AQ1244" s="396">
        <f>IF(AQ$8="",0,SUM($Y1237:AQ1237)-SUM($Y1241:AQ1241))</f>
        <v>0</v>
      </c>
      <c r="AR1244" s="396">
        <f>IF(AR$8="",0,SUM($Y1237:AR1237)-SUM($Y1241:AR1241))</f>
        <v>0</v>
      </c>
      <c r="AS1244" s="396">
        <f>IF(AS$8="",0,SUM($Y1237:AS1237)-SUM($Y1241:AS1241))</f>
        <v>0</v>
      </c>
      <c r="AT1244" s="396">
        <f>IF(AT$8="",0,SUM($Y1237:AT1237)-SUM($Y1241:AT1241))</f>
        <v>0</v>
      </c>
      <c r="AU1244" s="396">
        <f>IF(AU$8="",0,SUM($Y1237:AU1237)-SUM($Y1241:AU1241))</f>
        <v>0</v>
      </c>
      <c r="AV1244" s="396">
        <f>IF(AV$8="",0,SUM($Y1237:AV1237)-SUM($Y1241:AV1241))</f>
        <v>0</v>
      </c>
      <c r="AW1244" s="396">
        <f>IF(AW$8="",0,SUM($Y1237:AW1237)-SUM($Y1241:AW1241))</f>
        <v>0</v>
      </c>
      <c r="AX1244" s="396">
        <f>IF(AX$8="",0,SUM($Y1237:AX1237)-SUM($Y1241:AX1241))</f>
        <v>0</v>
      </c>
      <c r="AY1244" s="396">
        <f>IF(AY$8="",0,SUM($Y1237:AY1237)-SUM($Y1241:AY1241))</f>
        <v>0</v>
      </c>
      <c r="AZ1244" s="396">
        <f>IF(AZ$8="",0,SUM($Y1237:AZ1237)-SUM($Y1241:AZ1241))</f>
        <v>0</v>
      </c>
      <c r="BA1244" s="396">
        <f>IF(BA$8="",0,SUM($Y1237:BA1237)-SUM($Y1241:BA1241))</f>
        <v>0</v>
      </c>
      <c r="BB1244" s="396">
        <f>IF(BB$8="",0,SUM($Y1237:BB1237)-SUM($Y1241:BB1241))</f>
        <v>0</v>
      </c>
      <c r="BC1244" s="396">
        <f>IF(BC$8="",0,SUM($Y1237:BC1237)-SUM($Y1241:BC1241))</f>
        <v>0</v>
      </c>
      <c r="BD1244" s="396">
        <f>IF(BD$8="",0,SUM($Y1237:BD1237)-SUM($Y1241:BD1241))</f>
        <v>0</v>
      </c>
      <c r="BE1244" s="396">
        <f>IF(BE$8="",0,SUM($Y1237:BE1237)-SUM($Y1241:BE1241))</f>
        <v>0</v>
      </c>
      <c r="BF1244" s="396">
        <f>IF(BF$8="",0,SUM($Y1237:BF1237)-SUM($Y1241:BF1241))</f>
        <v>0</v>
      </c>
      <c r="BG1244" s="396">
        <f>IF(BG$8="",0,SUM($Y1237:BG1237)-SUM($Y1241:BG1241))</f>
        <v>0</v>
      </c>
      <c r="BH1244" s="396">
        <f>IF(BH$8="",0,SUM($Y1237:BH1237)-SUM($Y1241:BH1241))</f>
        <v>0</v>
      </c>
      <c r="BI1244" s="396">
        <f>IF(BI$8="",0,SUM($Y1237:BI1237)-SUM($Y1241:BI1241))</f>
        <v>0</v>
      </c>
      <c r="BJ1244" s="396">
        <f>IF(BJ$8="",0,SUM($Y1237:BJ1237)-SUM($Y1241:BJ1241))</f>
        <v>0</v>
      </c>
      <c r="BK1244" s="396">
        <f>IF(BK$8="",0,SUM($Y1237:BK1237)-SUM($Y1241:BK1241))</f>
        <v>0</v>
      </c>
      <c r="BL1244" s="396">
        <f>IF(BL$8="",0,SUM($Y1237:BL1237)-SUM($Y1241:BL1241))</f>
        <v>0</v>
      </c>
      <c r="BM1244" s="396">
        <f>IF(BM$8="",0,SUM($Y1237:BM1237)-SUM($Y1241:BM1241))</f>
        <v>0</v>
      </c>
      <c r="BN1244" s="396">
        <f>IF(BN$8="",0,SUM($Y1237:BN1237)-SUM($Y1241:BN1241))</f>
        <v>0</v>
      </c>
      <c r="BO1244" s="396">
        <f>IF(BO$8="",0,SUM($Y1237:BO1237)-SUM($Y1241:BO1241))</f>
        <v>0</v>
      </c>
      <c r="BP1244" s="396">
        <f>IF(BP$8="",0,SUM($Y1237:BP1237)-SUM($Y1241:BP1241))</f>
        <v>0</v>
      </c>
      <c r="BQ1244" s="396">
        <f>IF(BQ$8="",0,SUM($Y1237:BQ1237)-SUM($Y1241:BQ1241))</f>
        <v>0</v>
      </c>
      <c r="BR1244" s="396">
        <f>IF(BR$8="",0,SUM($Y1237:BR1237)-SUM($Y1241:BR1241))</f>
        <v>0</v>
      </c>
      <c r="BS1244" s="396">
        <f>IF(BS$8="",0,SUM($Y1237:BS1237)-SUM($Y1241:BS1241))</f>
        <v>0</v>
      </c>
      <c r="BT1244" s="396">
        <f>IF(BT$8="",0,SUM($Y1237:BT1237)-SUM($Y1241:BT1241))</f>
        <v>0</v>
      </c>
      <c r="BU1244" s="396">
        <f>IF(BU$8="",0,SUM($Y1237:BU1237)-SUM($Y1241:BU1241))</f>
        <v>0</v>
      </c>
      <c r="BV1244" s="396">
        <f>IF(BV$8="",0,SUM($Y1237:BV1237)-SUM($Y1241:BV1241))</f>
        <v>0</v>
      </c>
      <c r="BW1244" s="396">
        <f>IF(BW$8="",0,SUM($Y1237:BW1237)-SUM($Y1241:BW1241))</f>
        <v>0</v>
      </c>
      <c r="BX1244" s="396">
        <f>IF(BX$8="",0,SUM($Y1237:BX1237)-SUM($Y1241:BX1241))</f>
        <v>0</v>
      </c>
      <c r="BY1244" s="396">
        <f>IF(BY$8="",0,SUM($Y1237:BY1237)-SUM($Y1241:BY1241))</f>
        <v>0</v>
      </c>
      <c r="BZ1244" s="396">
        <f>IF(BZ$8="",0,SUM($Y1237:BZ1237)-SUM($Y1241:BZ1241))</f>
        <v>0</v>
      </c>
      <c r="CA1244" s="396">
        <f>IF(CA$8="",0,SUM($Y1237:CA1237)-SUM($Y1241:CA1241))</f>
        <v>0</v>
      </c>
      <c r="CB1244" s="396">
        <f>IF(CB$8="",0,SUM($Y1237:CB1237)-SUM($Y1241:CB1241))</f>
        <v>0</v>
      </c>
      <c r="CC1244" s="396">
        <f>IF(CC$8="",0,SUM($Y1237:CC1237)-SUM($Y1241:CC1241))</f>
        <v>0</v>
      </c>
      <c r="CD1244" s="396">
        <f>IF(CD$8="",0,SUM($Y1237:CD1237)-SUM($Y1241:CD1241))</f>
        <v>0</v>
      </c>
      <c r="CE1244" s="396">
        <f>IF(CE$8="",0,SUM($Y1237:CE1237)-SUM($Y1241:CE1241))</f>
        <v>0</v>
      </c>
      <c r="CF1244" s="396">
        <f>IF(CF$8="",0,SUM($Y1237:CF1237)-SUM($Y1241:CF1241))</f>
        <v>0</v>
      </c>
      <c r="CG1244" s="396">
        <f>IF(CG$8="",0,SUM($Y1237:CG1237)-SUM($Y1241:CG1241))</f>
        <v>0</v>
      </c>
      <c r="CH1244" s="396">
        <f>IF(CH$8="",0,SUM($Y1237:CH1237)-SUM($Y1241:CH1241))</f>
        <v>0</v>
      </c>
      <c r="CI1244" s="396">
        <f>IF(CI$8="",0,SUM($Y1237:CI1237)-SUM($Y1241:CI1241))</f>
        <v>0</v>
      </c>
      <c r="CJ1244" s="396">
        <f>IF(CJ$8="",0,SUM($Y1237:CJ1237)-SUM($Y1241:CJ1241))</f>
        <v>0</v>
      </c>
      <c r="CK1244" s="396">
        <f>IF(CK$8="",0,SUM($Y1237:CK1237)-SUM($Y1241:CK1241))</f>
        <v>0</v>
      </c>
      <c r="CL1244" s="396">
        <f>IF(CL$8="",0,SUM($Y1237:CL1237)-SUM($Y1241:CL1241))</f>
        <v>0</v>
      </c>
      <c r="CM1244" s="396">
        <f>IF(CM$8="",0,SUM($Y1237:CM1237)-SUM($Y1241:CM1241))</f>
        <v>0</v>
      </c>
      <c r="CN1244" s="396">
        <f>IF(CN$8="",0,SUM($Y1237:CN1237)-SUM($Y1241:CN1241))</f>
        <v>0</v>
      </c>
      <c r="CO1244" s="396">
        <f>IF(CO$8="",0,SUM($Y1237:CO1237)-SUM($Y1241:CO1241))</f>
        <v>0</v>
      </c>
      <c r="CP1244" s="396">
        <f>IF(CP$8="",0,SUM($Y1237:CP1237)-SUM($Y1241:CP1241))</f>
        <v>0</v>
      </c>
      <c r="CQ1244" s="396">
        <f>IF(CQ$8="",0,SUM($Y1237:CQ1237)-SUM($Y1241:CQ1241))</f>
        <v>0</v>
      </c>
      <c r="CR1244" s="396">
        <f>IF(CR$8="",0,SUM($Y1237:CR1237)-SUM($Y1241:CR1241))</f>
        <v>0</v>
      </c>
      <c r="CS1244" s="396">
        <f>IF(CS$8="",0,SUM($Y1237:CS1237)-SUM($Y1241:CS1241))</f>
        <v>0</v>
      </c>
      <c r="CT1244" s="396">
        <f>IF(CT$8="",0,SUM($Y1237:CT1237)-SUM($Y1241:CT1241))</f>
        <v>0</v>
      </c>
      <c r="CU1244" s="396">
        <f>IF(CU$8="",0,SUM($Y1237:CU1237)-SUM($Y1241:CU1241))</f>
        <v>0</v>
      </c>
      <c r="CV1244" s="396">
        <f>IF(CV$8="",0,SUM($Y1237:CV1237)-SUM($Y1241:CV1241))</f>
        <v>0</v>
      </c>
      <c r="CW1244" s="396">
        <f>IF(CW$8="",0,SUM($Y1237:CW1237)-SUM($Y1241:CW1241))</f>
        <v>0</v>
      </c>
      <c r="CX1244" s="396">
        <f>IF(CX$8="",0,SUM($Y1237:CX1237)-SUM($Y1241:CX1241))</f>
        <v>0</v>
      </c>
      <c r="CY1244" s="396">
        <f>IF(CY$8="",0,SUM($Y1237:CY1237)-SUM($Y1241:CY1241))</f>
        <v>0</v>
      </c>
      <c r="CZ1244" s="396">
        <f>IF(CZ$8="",0,SUM($Y1237:CZ1237)-SUM($Y1241:CZ1241))</f>
        <v>0</v>
      </c>
      <c r="DA1244" s="396">
        <f>IF(DA$8="",0,SUM($Y1237:DA1237)-SUM($Y1241:DA1241))</f>
        <v>0</v>
      </c>
      <c r="DB1244" s="396">
        <f>IF(DB$8="",0,SUM($Y1237:DB1237)-SUM($Y1241:DB1241))</f>
        <v>0</v>
      </c>
      <c r="DC1244" s="396">
        <f>IF(DC$8="",0,SUM($Y1237:DC1237)-SUM($Y1241:DC1241))</f>
        <v>0</v>
      </c>
      <c r="DD1244" s="396">
        <f>IF(DD$8="",0,SUM($Y1237:DD1237)-SUM($Y1241:DD1241))</f>
        <v>0</v>
      </c>
      <c r="DE1244" s="396">
        <f>IF(DE$8="",0,SUM($Y1237:DE1237)-SUM($Y1241:DE1241))</f>
        <v>0</v>
      </c>
      <c r="DF1244" s="396">
        <f>IF(DF$8="",0,SUM($Y1237:DF1237)-SUM($Y1241:DF1241))</f>
        <v>0</v>
      </c>
      <c r="DG1244" s="396">
        <f>IF(DG$8="",0,SUM($Y1237:DG1237)-SUM($Y1241:DG1241))</f>
        <v>0</v>
      </c>
      <c r="DH1244" s="396">
        <f>IF(DH$8="",0,SUM($Y1237:DH1237)-SUM($Y1241:DH1241))</f>
        <v>0</v>
      </c>
      <c r="DI1244" s="396">
        <f>IF(DI$8="",0,SUM($Y1237:DI1237)-SUM($Y1241:DI1241))</f>
        <v>0</v>
      </c>
      <c r="DJ1244" s="396">
        <f>IF(DJ$8="",0,SUM($Y1237:DJ1237)-SUM($Y1241:DJ1241))</f>
        <v>0</v>
      </c>
      <c r="DK1244" s="396">
        <f>IF(DK$8="",0,SUM($Y1237:DK1237)-SUM($Y1241:DK1241))</f>
        <v>0</v>
      </c>
      <c r="DL1244" s="396">
        <f>IF(DL$8="",0,SUM($Y1237:DL1237)-SUM($Y1241:DL1241))</f>
        <v>0</v>
      </c>
      <c r="DM1244" s="396">
        <f>IF(DM$8="",0,SUM($Y1237:DM1237)-SUM($Y1241:DM1241))</f>
        <v>0</v>
      </c>
      <c r="DN1244" s="396">
        <f>IF(DN$8="",0,SUM($Y1237:DN1237)-SUM($Y1241:DN1241))</f>
        <v>0</v>
      </c>
      <c r="DO1244" s="396">
        <f>IF(DO$8="",0,SUM($Y1237:DO1237)-SUM($Y1241:DO1241))</f>
        <v>0</v>
      </c>
      <c r="DP1244" s="396">
        <f>IF(DP$8="",0,SUM($Y1237:DP1237)-SUM($Y1241:DP1241))</f>
        <v>0</v>
      </c>
      <c r="DQ1244" s="396">
        <f>IF(DQ$8="",0,SUM($Y1237:DQ1237)-SUM($Y1241:DQ1241))</f>
        <v>0</v>
      </c>
      <c r="DR1244" s="396">
        <f>IF(DR$8="",0,SUM($Y1237:DR1237)-SUM($Y1241:DR1241))</f>
        <v>0</v>
      </c>
      <c r="DS1244" s="396">
        <f>IF(DS$8="",0,SUM($Y1237:DS1237)-SUM($Y1241:DS1241))</f>
        <v>0</v>
      </c>
      <c r="DT1244" s="396">
        <f>IF(DT$8="",0,SUM($Y1237:DT1237)-SUM($Y1241:DT1241))</f>
        <v>0</v>
      </c>
      <c r="DU1244" s="3"/>
      <c r="DV1244" s="3"/>
    </row>
    <row r="1245" spans="1:126" s="4" customFormat="1" ht="4.2" customHeight="1" thickTop="1">
      <c r="A1245" s="3"/>
      <c r="B1245" s="397"/>
      <c r="C1245" s="3"/>
      <c r="D1245" s="3"/>
      <c r="E1245" s="9"/>
      <c r="F1245" s="50"/>
      <c r="G1245" s="388"/>
      <c r="H1245" s="391"/>
      <c r="I1245" s="391"/>
      <c r="J1245" s="391"/>
      <c r="K1245" s="391"/>
      <c r="L1245" s="391"/>
      <c r="M1245" s="398"/>
      <c r="N1245" s="391"/>
      <c r="O1245" s="391"/>
      <c r="P1245" s="398"/>
      <c r="Q1245" s="391"/>
      <c r="R1245" s="3"/>
      <c r="S1245" s="5"/>
      <c r="T1245" s="83"/>
      <c r="U1245" s="23"/>
      <c r="V1245" s="276"/>
      <c r="W1245" s="399"/>
      <c r="X1245" s="279"/>
      <c r="Y1245" s="45"/>
      <c r="Z1245" s="90"/>
      <c r="AA1245" s="400"/>
      <c r="AB1245" s="400"/>
      <c r="AC1245" s="400"/>
      <c r="AD1245" s="400"/>
      <c r="AE1245" s="400"/>
      <c r="AF1245" s="400"/>
      <c r="AG1245" s="400"/>
      <c r="AH1245" s="400"/>
      <c r="AI1245" s="400"/>
      <c r="AJ1245" s="400"/>
      <c r="AK1245" s="400"/>
      <c r="AL1245" s="400"/>
      <c r="AM1245" s="400"/>
      <c r="AN1245" s="400"/>
      <c r="AO1245" s="400"/>
      <c r="AP1245" s="400"/>
      <c r="AQ1245" s="400"/>
      <c r="AR1245" s="400"/>
      <c r="AS1245" s="400"/>
      <c r="AT1245" s="400"/>
      <c r="AU1245" s="400"/>
      <c r="AV1245" s="400"/>
      <c r="AW1245" s="400"/>
      <c r="AX1245" s="400"/>
      <c r="AY1245" s="400"/>
      <c r="AZ1245" s="400"/>
      <c r="BA1245" s="400"/>
      <c r="BB1245" s="400"/>
      <c r="BC1245" s="400"/>
      <c r="BD1245" s="400"/>
      <c r="BE1245" s="400"/>
      <c r="BF1245" s="400"/>
      <c r="BG1245" s="400"/>
      <c r="BH1245" s="400"/>
      <c r="BI1245" s="400"/>
      <c r="BJ1245" s="400"/>
      <c r="BK1245" s="400"/>
      <c r="BL1245" s="400"/>
      <c r="BM1245" s="400"/>
      <c r="BN1245" s="400"/>
      <c r="BO1245" s="400"/>
      <c r="BP1245" s="400"/>
      <c r="BQ1245" s="400"/>
      <c r="BR1245" s="400"/>
      <c r="BS1245" s="400"/>
      <c r="BT1245" s="400"/>
      <c r="BU1245" s="400"/>
      <c r="BV1245" s="400"/>
      <c r="BW1245" s="400"/>
      <c r="BX1245" s="400"/>
      <c r="BY1245" s="400"/>
      <c r="BZ1245" s="400"/>
      <c r="CA1245" s="400"/>
      <c r="CB1245" s="400"/>
      <c r="CC1245" s="400"/>
      <c r="CD1245" s="400"/>
      <c r="CE1245" s="400"/>
      <c r="CF1245" s="400"/>
      <c r="CG1245" s="400"/>
      <c r="CH1245" s="400"/>
      <c r="CI1245" s="400"/>
      <c r="CJ1245" s="400"/>
      <c r="CK1245" s="400"/>
      <c r="CL1245" s="400"/>
      <c r="CM1245" s="400"/>
      <c r="CN1245" s="400"/>
      <c r="CO1245" s="400"/>
      <c r="CP1245" s="400"/>
      <c r="CQ1245" s="400"/>
      <c r="CR1245" s="400"/>
      <c r="CS1245" s="400"/>
      <c r="CT1245" s="400"/>
      <c r="CU1245" s="400"/>
      <c r="CV1245" s="400"/>
      <c r="CW1245" s="400"/>
      <c r="CX1245" s="400"/>
      <c r="CY1245" s="400"/>
      <c r="CZ1245" s="400"/>
      <c r="DA1245" s="400"/>
      <c r="DB1245" s="400"/>
      <c r="DC1245" s="400"/>
      <c r="DD1245" s="400"/>
      <c r="DE1245" s="400"/>
      <c r="DF1245" s="400"/>
      <c r="DG1245" s="400"/>
      <c r="DH1245" s="400"/>
      <c r="DI1245" s="400"/>
      <c r="DJ1245" s="400"/>
      <c r="DK1245" s="400"/>
      <c r="DL1245" s="400"/>
      <c r="DM1245" s="400"/>
      <c r="DN1245" s="400"/>
      <c r="DO1245" s="400"/>
      <c r="DP1245" s="400"/>
      <c r="DQ1245" s="400"/>
      <c r="DR1245" s="400"/>
      <c r="DS1245" s="400"/>
      <c r="DT1245" s="400"/>
      <c r="DU1245" s="3"/>
      <c r="DV1245" s="3"/>
    </row>
    <row r="1246" spans="1:126" ht="4.2" customHeight="1">
      <c r="A1246" s="1"/>
      <c r="B1246" s="1"/>
      <c r="C1246" s="1"/>
      <c r="D1246" s="1"/>
      <c r="E1246" s="378"/>
      <c r="F1246" s="378"/>
      <c r="G1246" s="378"/>
      <c r="H1246" s="378"/>
      <c r="I1246" s="378"/>
      <c r="J1246" s="378"/>
      <c r="K1246" s="378"/>
      <c r="L1246" s="378"/>
      <c r="M1246" s="379"/>
      <c r="N1246" s="378"/>
      <c r="O1246" s="378"/>
      <c r="P1246" s="379"/>
      <c r="Q1246" s="378"/>
      <c r="R1246" s="1"/>
      <c r="S1246" s="5"/>
      <c r="T1246" s="7"/>
      <c r="U1246" s="23"/>
      <c r="V1246" s="1"/>
      <c r="W1246" s="380"/>
      <c r="X1246" s="10"/>
      <c r="Y1246" s="45"/>
      <c r="Z1246" s="92"/>
      <c r="AA1246" s="381"/>
      <c r="AB1246" s="381"/>
      <c r="AC1246" s="381"/>
      <c r="AD1246" s="381"/>
      <c r="AE1246" s="381"/>
      <c r="AF1246" s="381"/>
      <c r="AG1246" s="381"/>
      <c r="AH1246" s="381"/>
      <c r="AI1246" s="381"/>
      <c r="AJ1246" s="381"/>
      <c r="AK1246" s="381"/>
      <c r="AL1246" s="381"/>
      <c r="AM1246" s="381"/>
      <c r="AN1246" s="381"/>
      <c r="AO1246" s="381"/>
      <c r="AP1246" s="381"/>
      <c r="AQ1246" s="381"/>
      <c r="AR1246" s="381"/>
      <c r="AS1246" s="381"/>
      <c r="AT1246" s="381"/>
      <c r="AU1246" s="381"/>
      <c r="AV1246" s="381"/>
      <c r="AW1246" s="381"/>
      <c r="AX1246" s="381"/>
      <c r="AY1246" s="381"/>
      <c r="AZ1246" s="381"/>
      <c r="BA1246" s="381"/>
      <c r="BB1246" s="381"/>
      <c r="BC1246" s="381"/>
      <c r="BD1246" s="381"/>
      <c r="BE1246" s="381"/>
      <c r="BF1246" s="381"/>
      <c r="BG1246" s="381"/>
      <c r="BH1246" s="381"/>
      <c r="BI1246" s="381"/>
      <c r="BJ1246" s="381"/>
      <c r="BK1246" s="381"/>
      <c r="BL1246" s="381"/>
      <c r="BM1246" s="381"/>
      <c r="BN1246" s="381"/>
      <c r="BO1246" s="381"/>
      <c r="BP1246" s="381"/>
      <c r="BQ1246" s="381"/>
      <c r="BR1246" s="381"/>
      <c r="BS1246" s="381"/>
      <c r="BT1246" s="381"/>
      <c r="BU1246" s="381"/>
      <c r="BV1246" s="381"/>
      <c r="BW1246" s="381"/>
      <c r="BX1246" s="381"/>
      <c r="BY1246" s="381"/>
      <c r="BZ1246" s="381"/>
      <c r="CA1246" s="381"/>
      <c r="CB1246" s="381"/>
      <c r="CC1246" s="381"/>
      <c r="CD1246" s="381"/>
      <c r="CE1246" s="381"/>
      <c r="CF1246" s="381"/>
      <c r="CG1246" s="381"/>
      <c r="CH1246" s="381"/>
      <c r="CI1246" s="381"/>
      <c r="CJ1246" s="381"/>
      <c r="CK1246" s="381"/>
      <c r="CL1246" s="381"/>
      <c r="CM1246" s="381"/>
      <c r="CN1246" s="381"/>
      <c r="CO1246" s="381"/>
      <c r="CP1246" s="381"/>
      <c r="CQ1246" s="381"/>
      <c r="CR1246" s="381"/>
      <c r="CS1246" s="381"/>
      <c r="CT1246" s="381"/>
      <c r="CU1246" s="381"/>
      <c r="CV1246" s="381"/>
      <c r="CW1246" s="381"/>
      <c r="CX1246" s="381"/>
      <c r="CY1246" s="381"/>
      <c r="CZ1246" s="381"/>
      <c r="DA1246" s="381"/>
      <c r="DB1246" s="381"/>
      <c r="DC1246" s="381"/>
      <c r="DD1246" s="381"/>
      <c r="DE1246" s="381"/>
      <c r="DF1246" s="381"/>
      <c r="DG1246" s="381"/>
      <c r="DH1246" s="381"/>
      <c r="DI1246" s="381"/>
      <c r="DJ1246" s="381"/>
      <c r="DK1246" s="381"/>
      <c r="DL1246" s="381"/>
      <c r="DM1246" s="381"/>
      <c r="DN1246" s="381"/>
      <c r="DO1246" s="381"/>
      <c r="DP1246" s="381"/>
      <c r="DQ1246" s="381"/>
      <c r="DR1246" s="381"/>
      <c r="DS1246" s="381"/>
      <c r="DT1246" s="381"/>
      <c r="DU1246" s="1"/>
      <c r="DV1246" s="1"/>
    </row>
    <row r="1247" spans="1:126" ht="7.2" customHeight="1">
      <c r="A1247" s="1"/>
      <c r="B1247" s="1"/>
      <c r="C1247" s="1"/>
      <c r="D1247" s="1"/>
      <c r="E1247" s="261"/>
      <c r="F1247" s="47"/>
      <c r="G1247" s="229"/>
      <c r="H1247" s="1"/>
      <c r="I1247" s="1"/>
      <c r="J1247" s="1"/>
      <c r="K1247" s="1"/>
      <c r="L1247" s="1"/>
      <c r="M1247" s="5"/>
      <c r="N1247" s="1"/>
      <c r="O1247" s="1"/>
      <c r="P1247" s="5"/>
      <c r="Q1247" s="1"/>
      <c r="R1247" s="1"/>
      <c r="S1247" s="5"/>
      <c r="T1247" s="7"/>
      <c r="U1247" s="23"/>
      <c r="V1247" s="1"/>
      <c r="W1247" s="11"/>
      <c r="X1247" s="10"/>
      <c r="Y1247" s="45"/>
      <c r="Z1247" s="92"/>
      <c r="AA1247" s="93"/>
      <c r="AB1247" s="93"/>
      <c r="AC1247" s="93"/>
      <c r="AD1247" s="93"/>
      <c r="AE1247" s="93"/>
      <c r="AF1247" s="93"/>
      <c r="AG1247" s="93"/>
      <c r="AH1247" s="93"/>
      <c r="AI1247" s="93"/>
      <c r="AJ1247" s="93"/>
      <c r="AK1247" s="93"/>
      <c r="AL1247" s="93"/>
      <c r="AM1247" s="93"/>
      <c r="AN1247" s="93"/>
      <c r="AO1247" s="93"/>
      <c r="AP1247" s="93"/>
      <c r="AQ1247" s="93"/>
      <c r="AR1247" s="93"/>
      <c r="AS1247" s="93"/>
      <c r="AT1247" s="93"/>
      <c r="AU1247" s="93"/>
      <c r="AV1247" s="93"/>
      <c r="AW1247" s="93"/>
      <c r="AX1247" s="93"/>
      <c r="AY1247" s="93"/>
      <c r="AZ1247" s="93"/>
      <c r="BA1247" s="93"/>
      <c r="BB1247" s="93"/>
      <c r="BC1247" s="93"/>
      <c r="BD1247" s="93"/>
      <c r="BE1247" s="93"/>
      <c r="BF1247" s="93"/>
      <c r="BG1247" s="93"/>
      <c r="BH1247" s="93"/>
      <c r="BI1247" s="93"/>
      <c r="BJ1247" s="93"/>
      <c r="BK1247" s="93"/>
      <c r="BL1247" s="93"/>
      <c r="BM1247" s="93"/>
      <c r="BN1247" s="93"/>
      <c r="BO1247" s="93"/>
      <c r="BP1247" s="93"/>
      <c r="BQ1247" s="93"/>
      <c r="BR1247" s="93"/>
      <c r="BS1247" s="93"/>
      <c r="BT1247" s="93"/>
      <c r="BU1247" s="93"/>
      <c r="BV1247" s="93"/>
      <c r="BW1247" s="93"/>
      <c r="BX1247" s="93"/>
      <c r="BY1247" s="93"/>
      <c r="BZ1247" s="93"/>
      <c r="CA1247" s="93"/>
      <c r="CB1247" s="93"/>
      <c r="CC1247" s="93"/>
      <c r="CD1247" s="93"/>
      <c r="CE1247" s="93"/>
      <c r="CF1247" s="93"/>
      <c r="CG1247" s="93"/>
      <c r="CH1247" s="93"/>
      <c r="CI1247" s="93"/>
      <c r="CJ1247" s="93"/>
      <c r="CK1247" s="93"/>
      <c r="CL1247" s="93"/>
      <c r="CM1247" s="93"/>
      <c r="CN1247" s="93"/>
      <c r="CO1247" s="93"/>
      <c r="CP1247" s="93"/>
      <c r="CQ1247" s="93"/>
      <c r="CR1247" s="93"/>
      <c r="CS1247" s="93"/>
      <c r="CT1247" s="93"/>
      <c r="CU1247" s="93"/>
      <c r="CV1247" s="93"/>
      <c r="CW1247" s="93"/>
      <c r="CX1247" s="93"/>
      <c r="CY1247" s="93"/>
      <c r="CZ1247" s="93"/>
      <c r="DA1247" s="93"/>
      <c r="DB1247" s="93"/>
      <c r="DC1247" s="93"/>
      <c r="DD1247" s="93"/>
      <c r="DE1247" s="93"/>
      <c r="DF1247" s="93"/>
      <c r="DG1247" s="93"/>
      <c r="DH1247" s="93"/>
      <c r="DI1247" s="93"/>
      <c r="DJ1247" s="93"/>
      <c r="DK1247" s="93"/>
      <c r="DL1247" s="93"/>
      <c r="DM1247" s="93"/>
      <c r="DN1247" s="93"/>
      <c r="DO1247" s="93"/>
      <c r="DP1247" s="93"/>
      <c r="DQ1247" s="93"/>
      <c r="DR1247" s="93"/>
      <c r="DS1247" s="93"/>
      <c r="DT1247" s="93"/>
      <c r="DU1247" s="1"/>
      <c r="DV1247" s="1"/>
    </row>
    <row r="1248" spans="1:126" s="4" customFormat="1" ht="12.6" thickBot="1">
      <c r="A1248" s="3"/>
      <c r="B1248" s="242"/>
      <c r="C1248" s="3"/>
      <c r="D1248" s="3"/>
      <c r="E1248" s="9"/>
      <c r="F1248" s="50"/>
      <c r="G1248" s="388" t="s">
        <v>6</v>
      </c>
      <c r="H1248" s="386" t="s">
        <v>167</v>
      </c>
      <c r="I1248" s="386"/>
      <c r="J1248" s="386"/>
      <c r="K1248" s="386"/>
      <c r="L1248" s="386"/>
      <c r="M1248" s="394"/>
      <c r="N1248" s="386" t="str">
        <f>Главная!$Y$8</f>
        <v>итого</v>
      </c>
      <c r="O1248" s="386"/>
      <c r="P1248" s="576"/>
      <c r="Q1248" s="386" t="s">
        <v>25</v>
      </c>
      <c r="R1248" s="3"/>
      <c r="S1248" s="5"/>
      <c r="T1248" s="83"/>
      <c r="U1248" s="23"/>
      <c r="V1248" s="3"/>
      <c r="W1248" s="395">
        <f>SUM($Y1248:$DU1248)</f>
        <v>0</v>
      </c>
      <c r="X1248" s="11"/>
      <c r="Y1248" s="45"/>
      <c r="Z1248" s="90"/>
      <c r="AA1248" s="396">
        <f>IF(AA$8="",0,AA905-AA930)</f>
        <v>0</v>
      </c>
      <c r="AB1248" s="396">
        <f>IF(AB$8="",0,AB905-AB930)</f>
        <v>0</v>
      </c>
      <c r="AC1248" s="396">
        <f>IF(AC$8="",0,AC905-AC930)</f>
        <v>0</v>
      </c>
      <c r="AD1248" s="396">
        <f>IF(AD$8="",0,AD905-AD930)</f>
        <v>0</v>
      </c>
      <c r="AE1248" s="396">
        <f>IF(AE$8="",0,AE905-AE930)</f>
        <v>0</v>
      </c>
      <c r="AF1248" s="396">
        <f t="shared" ref="AF1248:CQ1248" si="2822">IF(AF$8="",0,AF905-AF930)</f>
        <v>0</v>
      </c>
      <c r="AG1248" s="396">
        <f t="shared" si="2822"/>
        <v>0</v>
      </c>
      <c r="AH1248" s="396">
        <f t="shared" si="2822"/>
        <v>0</v>
      </c>
      <c r="AI1248" s="396">
        <f t="shared" si="2822"/>
        <v>0</v>
      </c>
      <c r="AJ1248" s="396">
        <f t="shared" si="2822"/>
        <v>0</v>
      </c>
      <c r="AK1248" s="396">
        <f t="shared" si="2822"/>
        <v>0</v>
      </c>
      <c r="AL1248" s="396">
        <f t="shared" si="2822"/>
        <v>0</v>
      </c>
      <c r="AM1248" s="396">
        <f t="shared" si="2822"/>
        <v>0</v>
      </c>
      <c r="AN1248" s="396">
        <f t="shared" si="2822"/>
        <v>0</v>
      </c>
      <c r="AO1248" s="396">
        <f t="shared" si="2822"/>
        <v>0</v>
      </c>
      <c r="AP1248" s="396">
        <f t="shared" si="2822"/>
        <v>0</v>
      </c>
      <c r="AQ1248" s="396">
        <f t="shared" si="2822"/>
        <v>0</v>
      </c>
      <c r="AR1248" s="396">
        <f t="shared" si="2822"/>
        <v>0</v>
      </c>
      <c r="AS1248" s="396">
        <f t="shared" si="2822"/>
        <v>0</v>
      </c>
      <c r="AT1248" s="396">
        <f t="shared" si="2822"/>
        <v>0</v>
      </c>
      <c r="AU1248" s="396">
        <f t="shared" si="2822"/>
        <v>0</v>
      </c>
      <c r="AV1248" s="396">
        <f t="shared" si="2822"/>
        <v>0</v>
      </c>
      <c r="AW1248" s="396">
        <f t="shared" si="2822"/>
        <v>0</v>
      </c>
      <c r="AX1248" s="396">
        <f t="shared" si="2822"/>
        <v>0</v>
      </c>
      <c r="AY1248" s="396">
        <f t="shared" si="2822"/>
        <v>0</v>
      </c>
      <c r="AZ1248" s="396">
        <f t="shared" si="2822"/>
        <v>0</v>
      </c>
      <c r="BA1248" s="396">
        <f t="shared" si="2822"/>
        <v>0</v>
      </c>
      <c r="BB1248" s="396">
        <f t="shared" si="2822"/>
        <v>0</v>
      </c>
      <c r="BC1248" s="396">
        <f t="shared" si="2822"/>
        <v>0</v>
      </c>
      <c r="BD1248" s="396">
        <f t="shared" si="2822"/>
        <v>0</v>
      </c>
      <c r="BE1248" s="396">
        <f t="shared" si="2822"/>
        <v>0</v>
      </c>
      <c r="BF1248" s="396">
        <f t="shared" si="2822"/>
        <v>0</v>
      </c>
      <c r="BG1248" s="396">
        <f t="shared" si="2822"/>
        <v>0</v>
      </c>
      <c r="BH1248" s="396">
        <f t="shared" si="2822"/>
        <v>0</v>
      </c>
      <c r="BI1248" s="396">
        <f t="shared" si="2822"/>
        <v>0</v>
      </c>
      <c r="BJ1248" s="396">
        <f t="shared" si="2822"/>
        <v>0</v>
      </c>
      <c r="BK1248" s="396">
        <f t="shared" si="2822"/>
        <v>0</v>
      </c>
      <c r="BL1248" s="396">
        <f t="shared" si="2822"/>
        <v>0</v>
      </c>
      <c r="BM1248" s="396">
        <f t="shared" si="2822"/>
        <v>0</v>
      </c>
      <c r="BN1248" s="396">
        <f t="shared" si="2822"/>
        <v>0</v>
      </c>
      <c r="BO1248" s="396">
        <f t="shared" si="2822"/>
        <v>0</v>
      </c>
      <c r="BP1248" s="396">
        <f t="shared" si="2822"/>
        <v>0</v>
      </c>
      <c r="BQ1248" s="396">
        <f t="shared" si="2822"/>
        <v>0</v>
      </c>
      <c r="BR1248" s="396">
        <f t="shared" si="2822"/>
        <v>0</v>
      </c>
      <c r="BS1248" s="396">
        <f t="shared" si="2822"/>
        <v>0</v>
      </c>
      <c r="BT1248" s="396">
        <f t="shared" si="2822"/>
        <v>0</v>
      </c>
      <c r="BU1248" s="396">
        <f t="shared" si="2822"/>
        <v>0</v>
      </c>
      <c r="BV1248" s="396">
        <f t="shared" si="2822"/>
        <v>0</v>
      </c>
      <c r="BW1248" s="396">
        <f t="shared" si="2822"/>
        <v>0</v>
      </c>
      <c r="BX1248" s="396">
        <f t="shared" si="2822"/>
        <v>0</v>
      </c>
      <c r="BY1248" s="396">
        <f t="shared" si="2822"/>
        <v>0</v>
      </c>
      <c r="BZ1248" s="396">
        <f t="shared" si="2822"/>
        <v>0</v>
      </c>
      <c r="CA1248" s="396">
        <f t="shared" si="2822"/>
        <v>0</v>
      </c>
      <c r="CB1248" s="396">
        <f t="shared" si="2822"/>
        <v>0</v>
      </c>
      <c r="CC1248" s="396">
        <f t="shared" si="2822"/>
        <v>0</v>
      </c>
      <c r="CD1248" s="396">
        <f t="shared" si="2822"/>
        <v>0</v>
      </c>
      <c r="CE1248" s="396">
        <f t="shared" si="2822"/>
        <v>0</v>
      </c>
      <c r="CF1248" s="396">
        <f t="shared" si="2822"/>
        <v>0</v>
      </c>
      <c r="CG1248" s="396">
        <f t="shared" si="2822"/>
        <v>0</v>
      </c>
      <c r="CH1248" s="396">
        <f t="shared" si="2822"/>
        <v>0</v>
      </c>
      <c r="CI1248" s="396">
        <f t="shared" si="2822"/>
        <v>0</v>
      </c>
      <c r="CJ1248" s="396">
        <f t="shared" si="2822"/>
        <v>0</v>
      </c>
      <c r="CK1248" s="396">
        <f t="shared" si="2822"/>
        <v>0</v>
      </c>
      <c r="CL1248" s="396">
        <f t="shared" si="2822"/>
        <v>0</v>
      </c>
      <c r="CM1248" s="396">
        <f t="shared" si="2822"/>
        <v>0</v>
      </c>
      <c r="CN1248" s="396">
        <f t="shared" si="2822"/>
        <v>0</v>
      </c>
      <c r="CO1248" s="396">
        <f t="shared" si="2822"/>
        <v>0</v>
      </c>
      <c r="CP1248" s="396">
        <f t="shared" si="2822"/>
        <v>0</v>
      </c>
      <c r="CQ1248" s="396">
        <f t="shared" si="2822"/>
        <v>0</v>
      </c>
      <c r="CR1248" s="396">
        <f t="shared" ref="CR1248:DT1248" si="2823">IF(CR$8="",0,CR905-CR930)</f>
        <v>0</v>
      </c>
      <c r="CS1248" s="396">
        <f t="shared" si="2823"/>
        <v>0</v>
      </c>
      <c r="CT1248" s="396">
        <f t="shared" si="2823"/>
        <v>0</v>
      </c>
      <c r="CU1248" s="396">
        <f t="shared" si="2823"/>
        <v>0</v>
      </c>
      <c r="CV1248" s="396">
        <f t="shared" si="2823"/>
        <v>0</v>
      </c>
      <c r="CW1248" s="396">
        <f t="shared" si="2823"/>
        <v>0</v>
      </c>
      <c r="CX1248" s="396">
        <f t="shared" si="2823"/>
        <v>0</v>
      </c>
      <c r="CY1248" s="396">
        <f t="shared" si="2823"/>
        <v>0</v>
      </c>
      <c r="CZ1248" s="396">
        <f t="shared" si="2823"/>
        <v>0</v>
      </c>
      <c r="DA1248" s="396">
        <f t="shared" si="2823"/>
        <v>0</v>
      </c>
      <c r="DB1248" s="396">
        <f t="shared" si="2823"/>
        <v>0</v>
      </c>
      <c r="DC1248" s="396">
        <f t="shared" si="2823"/>
        <v>0</v>
      </c>
      <c r="DD1248" s="396">
        <f t="shared" si="2823"/>
        <v>0</v>
      </c>
      <c r="DE1248" s="396">
        <f t="shared" si="2823"/>
        <v>0</v>
      </c>
      <c r="DF1248" s="396">
        <f t="shared" si="2823"/>
        <v>0</v>
      </c>
      <c r="DG1248" s="396">
        <f t="shared" si="2823"/>
        <v>0</v>
      </c>
      <c r="DH1248" s="396">
        <f t="shared" si="2823"/>
        <v>0</v>
      </c>
      <c r="DI1248" s="396">
        <f t="shared" si="2823"/>
        <v>0</v>
      </c>
      <c r="DJ1248" s="396">
        <f t="shared" si="2823"/>
        <v>0</v>
      </c>
      <c r="DK1248" s="396">
        <f t="shared" si="2823"/>
        <v>0</v>
      </c>
      <c r="DL1248" s="396">
        <f t="shared" si="2823"/>
        <v>0</v>
      </c>
      <c r="DM1248" s="396">
        <f t="shared" si="2823"/>
        <v>0</v>
      </c>
      <c r="DN1248" s="396">
        <f t="shared" si="2823"/>
        <v>0</v>
      </c>
      <c r="DO1248" s="396">
        <f t="shared" si="2823"/>
        <v>0</v>
      </c>
      <c r="DP1248" s="396">
        <f t="shared" si="2823"/>
        <v>0</v>
      </c>
      <c r="DQ1248" s="396">
        <f t="shared" si="2823"/>
        <v>0</v>
      </c>
      <c r="DR1248" s="396">
        <f t="shared" si="2823"/>
        <v>0</v>
      </c>
      <c r="DS1248" s="396">
        <f t="shared" si="2823"/>
        <v>0</v>
      </c>
      <c r="DT1248" s="396">
        <f t="shared" si="2823"/>
        <v>0</v>
      </c>
      <c r="DU1248" s="3"/>
      <c r="DV1248" s="3"/>
    </row>
    <row r="1249" spans="1:126" s="34" customFormat="1" ht="12.6" thickTop="1">
      <c r="A1249" s="33"/>
      <c r="B1249" s="196"/>
      <c r="C1249" s="33"/>
      <c r="D1249" s="33"/>
      <c r="E1249" s="9"/>
      <c r="F1249" s="52"/>
      <c r="G1249" s="388" t="s">
        <v>6</v>
      </c>
      <c r="H1249" s="389" t="s">
        <v>168</v>
      </c>
      <c r="I1249" s="389"/>
      <c r="J1249" s="389"/>
      <c r="K1249" s="389"/>
      <c r="L1249" s="389"/>
      <c r="M1249" s="390"/>
      <c r="N1249" s="391" t="str">
        <f>Главная!$Y$8</f>
        <v>итого</v>
      </c>
      <c r="O1249" s="389"/>
      <c r="P1249" s="390"/>
      <c r="Q1249" s="389" t="s">
        <v>14</v>
      </c>
      <c r="R1249" s="33"/>
      <c r="S1249" s="19"/>
      <c r="T1249" s="207"/>
      <c r="U1249" s="401"/>
      <c r="V1249" s="322"/>
      <c r="W1249" s="392">
        <f>IF(W$8="",0,IF(W11=0,0,W1248/W11))</f>
        <v>0</v>
      </c>
      <c r="X1249" s="294"/>
      <c r="Y1249" s="46"/>
      <c r="Z1249" s="102"/>
      <c r="AA1249" s="393">
        <f t="shared" ref="AA1249:BF1249" si="2824">IF(AA$8="",0,IF(AA11=0,0,AA1248/AA11))</f>
        <v>0</v>
      </c>
      <c r="AB1249" s="393">
        <f t="shared" si="2824"/>
        <v>0</v>
      </c>
      <c r="AC1249" s="393">
        <f t="shared" si="2824"/>
        <v>0</v>
      </c>
      <c r="AD1249" s="393">
        <f t="shared" si="2824"/>
        <v>0</v>
      </c>
      <c r="AE1249" s="393">
        <f t="shared" si="2824"/>
        <v>0</v>
      </c>
      <c r="AF1249" s="393">
        <f t="shared" si="2824"/>
        <v>0</v>
      </c>
      <c r="AG1249" s="393">
        <f t="shared" si="2824"/>
        <v>0</v>
      </c>
      <c r="AH1249" s="393">
        <f t="shared" si="2824"/>
        <v>0</v>
      </c>
      <c r="AI1249" s="393">
        <f t="shared" si="2824"/>
        <v>0</v>
      </c>
      <c r="AJ1249" s="393">
        <f t="shared" si="2824"/>
        <v>0</v>
      </c>
      <c r="AK1249" s="393">
        <f t="shared" si="2824"/>
        <v>0</v>
      </c>
      <c r="AL1249" s="393">
        <f t="shared" si="2824"/>
        <v>0</v>
      </c>
      <c r="AM1249" s="393">
        <f t="shared" si="2824"/>
        <v>0</v>
      </c>
      <c r="AN1249" s="393">
        <f t="shared" si="2824"/>
        <v>0</v>
      </c>
      <c r="AO1249" s="393">
        <f t="shared" si="2824"/>
        <v>0</v>
      </c>
      <c r="AP1249" s="393">
        <f t="shared" si="2824"/>
        <v>0</v>
      </c>
      <c r="AQ1249" s="393">
        <f t="shared" si="2824"/>
        <v>0</v>
      </c>
      <c r="AR1249" s="393">
        <f t="shared" si="2824"/>
        <v>0</v>
      </c>
      <c r="AS1249" s="393">
        <f t="shared" si="2824"/>
        <v>0</v>
      </c>
      <c r="AT1249" s="393">
        <f t="shared" si="2824"/>
        <v>0</v>
      </c>
      <c r="AU1249" s="393">
        <f t="shared" si="2824"/>
        <v>0</v>
      </c>
      <c r="AV1249" s="393">
        <f t="shared" si="2824"/>
        <v>0</v>
      </c>
      <c r="AW1249" s="393">
        <f t="shared" si="2824"/>
        <v>0</v>
      </c>
      <c r="AX1249" s="393">
        <f t="shared" si="2824"/>
        <v>0</v>
      </c>
      <c r="AY1249" s="393">
        <f t="shared" si="2824"/>
        <v>0</v>
      </c>
      <c r="AZ1249" s="393">
        <f t="shared" si="2824"/>
        <v>0</v>
      </c>
      <c r="BA1249" s="393">
        <f t="shared" si="2824"/>
        <v>0</v>
      </c>
      <c r="BB1249" s="393">
        <f t="shared" si="2824"/>
        <v>0</v>
      </c>
      <c r="BC1249" s="393">
        <f t="shared" si="2824"/>
        <v>0</v>
      </c>
      <c r="BD1249" s="393">
        <f t="shared" si="2824"/>
        <v>0</v>
      </c>
      <c r="BE1249" s="393">
        <f t="shared" si="2824"/>
        <v>0</v>
      </c>
      <c r="BF1249" s="393">
        <f t="shared" si="2824"/>
        <v>0</v>
      </c>
      <c r="BG1249" s="393">
        <f t="shared" ref="BG1249:CL1249" si="2825">IF(BG$8="",0,IF(BG11=0,0,BG1248/BG11))</f>
        <v>0</v>
      </c>
      <c r="BH1249" s="393">
        <f t="shared" si="2825"/>
        <v>0</v>
      </c>
      <c r="BI1249" s="393">
        <f t="shared" si="2825"/>
        <v>0</v>
      </c>
      <c r="BJ1249" s="393">
        <f t="shared" si="2825"/>
        <v>0</v>
      </c>
      <c r="BK1249" s="393">
        <f t="shared" si="2825"/>
        <v>0</v>
      </c>
      <c r="BL1249" s="393">
        <f t="shared" si="2825"/>
        <v>0</v>
      </c>
      <c r="BM1249" s="393">
        <f t="shared" si="2825"/>
        <v>0</v>
      </c>
      <c r="BN1249" s="393">
        <f t="shared" si="2825"/>
        <v>0</v>
      </c>
      <c r="BO1249" s="393">
        <f t="shared" si="2825"/>
        <v>0</v>
      </c>
      <c r="BP1249" s="393">
        <f t="shared" si="2825"/>
        <v>0</v>
      </c>
      <c r="BQ1249" s="393">
        <f t="shared" si="2825"/>
        <v>0</v>
      </c>
      <c r="BR1249" s="393">
        <f t="shared" si="2825"/>
        <v>0</v>
      </c>
      <c r="BS1249" s="393">
        <f t="shared" si="2825"/>
        <v>0</v>
      </c>
      <c r="BT1249" s="393">
        <f t="shared" si="2825"/>
        <v>0</v>
      </c>
      <c r="BU1249" s="393">
        <f t="shared" si="2825"/>
        <v>0</v>
      </c>
      <c r="BV1249" s="393">
        <f t="shared" si="2825"/>
        <v>0</v>
      </c>
      <c r="BW1249" s="393">
        <f t="shared" si="2825"/>
        <v>0</v>
      </c>
      <c r="BX1249" s="393">
        <f t="shared" si="2825"/>
        <v>0</v>
      </c>
      <c r="BY1249" s="393">
        <f t="shared" si="2825"/>
        <v>0</v>
      </c>
      <c r="BZ1249" s="393">
        <f t="shared" si="2825"/>
        <v>0</v>
      </c>
      <c r="CA1249" s="393">
        <f t="shared" si="2825"/>
        <v>0</v>
      </c>
      <c r="CB1249" s="393">
        <f t="shared" si="2825"/>
        <v>0</v>
      </c>
      <c r="CC1249" s="393">
        <f t="shared" si="2825"/>
        <v>0</v>
      </c>
      <c r="CD1249" s="393">
        <f t="shared" si="2825"/>
        <v>0</v>
      </c>
      <c r="CE1249" s="393">
        <f t="shared" si="2825"/>
        <v>0</v>
      </c>
      <c r="CF1249" s="393">
        <f t="shared" si="2825"/>
        <v>0</v>
      </c>
      <c r="CG1249" s="393">
        <f t="shared" si="2825"/>
        <v>0</v>
      </c>
      <c r="CH1249" s="393">
        <f t="shared" si="2825"/>
        <v>0</v>
      </c>
      <c r="CI1249" s="393">
        <f t="shared" si="2825"/>
        <v>0</v>
      </c>
      <c r="CJ1249" s="393">
        <f t="shared" si="2825"/>
        <v>0</v>
      </c>
      <c r="CK1249" s="393">
        <f t="shared" si="2825"/>
        <v>0</v>
      </c>
      <c r="CL1249" s="393">
        <f t="shared" si="2825"/>
        <v>0</v>
      </c>
      <c r="CM1249" s="393">
        <f t="shared" ref="CM1249:DR1249" si="2826">IF(CM$8="",0,IF(CM11=0,0,CM1248/CM11))</f>
        <v>0</v>
      </c>
      <c r="CN1249" s="393">
        <f t="shared" si="2826"/>
        <v>0</v>
      </c>
      <c r="CO1249" s="393">
        <f t="shared" si="2826"/>
        <v>0</v>
      </c>
      <c r="CP1249" s="393">
        <f t="shared" si="2826"/>
        <v>0</v>
      </c>
      <c r="CQ1249" s="393">
        <f t="shared" si="2826"/>
        <v>0</v>
      </c>
      <c r="CR1249" s="393">
        <f t="shared" si="2826"/>
        <v>0</v>
      </c>
      <c r="CS1249" s="393">
        <f t="shared" si="2826"/>
        <v>0</v>
      </c>
      <c r="CT1249" s="393">
        <f t="shared" si="2826"/>
        <v>0</v>
      </c>
      <c r="CU1249" s="393">
        <f t="shared" si="2826"/>
        <v>0</v>
      </c>
      <c r="CV1249" s="393">
        <f t="shared" si="2826"/>
        <v>0</v>
      </c>
      <c r="CW1249" s="393">
        <f t="shared" si="2826"/>
        <v>0</v>
      </c>
      <c r="CX1249" s="393">
        <f t="shared" si="2826"/>
        <v>0</v>
      </c>
      <c r="CY1249" s="393">
        <f t="shared" si="2826"/>
        <v>0</v>
      </c>
      <c r="CZ1249" s="393">
        <f t="shared" si="2826"/>
        <v>0</v>
      </c>
      <c r="DA1249" s="393">
        <f t="shared" si="2826"/>
        <v>0</v>
      </c>
      <c r="DB1249" s="393">
        <f t="shared" si="2826"/>
        <v>0</v>
      </c>
      <c r="DC1249" s="393">
        <f t="shared" si="2826"/>
        <v>0</v>
      </c>
      <c r="DD1249" s="393">
        <f t="shared" si="2826"/>
        <v>0</v>
      </c>
      <c r="DE1249" s="393">
        <f t="shared" si="2826"/>
        <v>0</v>
      </c>
      <c r="DF1249" s="393">
        <f t="shared" si="2826"/>
        <v>0</v>
      </c>
      <c r="DG1249" s="393">
        <f t="shared" si="2826"/>
        <v>0</v>
      </c>
      <c r="DH1249" s="393">
        <f t="shared" si="2826"/>
        <v>0</v>
      </c>
      <c r="DI1249" s="393">
        <f t="shared" si="2826"/>
        <v>0</v>
      </c>
      <c r="DJ1249" s="393">
        <f t="shared" si="2826"/>
        <v>0</v>
      </c>
      <c r="DK1249" s="393">
        <f t="shared" si="2826"/>
        <v>0</v>
      </c>
      <c r="DL1249" s="393">
        <f t="shared" si="2826"/>
        <v>0</v>
      </c>
      <c r="DM1249" s="393">
        <f t="shared" si="2826"/>
        <v>0</v>
      </c>
      <c r="DN1249" s="393">
        <f t="shared" si="2826"/>
        <v>0</v>
      </c>
      <c r="DO1249" s="393">
        <f t="shared" si="2826"/>
        <v>0</v>
      </c>
      <c r="DP1249" s="393">
        <f t="shared" si="2826"/>
        <v>0</v>
      </c>
      <c r="DQ1249" s="393">
        <f t="shared" si="2826"/>
        <v>0</v>
      </c>
      <c r="DR1249" s="393">
        <f t="shared" si="2826"/>
        <v>0</v>
      </c>
      <c r="DS1249" s="393">
        <f t="shared" ref="DS1249:DT1249" si="2827">IF(DS$8="",0,IF(DS11=0,0,DS1248/DS11))</f>
        <v>0</v>
      </c>
      <c r="DT1249" s="393">
        <f t="shared" si="2827"/>
        <v>0</v>
      </c>
      <c r="DU1249" s="33"/>
      <c r="DV1249" s="33"/>
    </row>
    <row r="1250" spans="1:126" ht="4.2" customHeight="1">
      <c r="A1250" s="1"/>
      <c r="B1250" s="1"/>
      <c r="C1250" s="1"/>
      <c r="D1250" s="1"/>
      <c r="E1250" s="261"/>
      <c r="F1250" s="47"/>
      <c r="G1250" s="388"/>
      <c r="H1250" s="220"/>
      <c r="I1250" s="220"/>
      <c r="J1250" s="220"/>
      <c r="K1250" s="220"/>
      <c r="L1250" s="220"/>
      <c r="M1250" s="376"/>
      <c r="N1250" s="220"/>
      <c r="O1250" s="220"/>
      <c r="P1250" s="376"/>
      <c r="Q1250" s="220"/>
      <c r="R1250" s="1"/>
      <c r="S1250" s="5"/>
      <c r="T1250" s="7"/>
      <c r="U1250" s="278"/>
      <c r="V1250" s="170"/>
      <c r="W1250" s="281"/>
      <c r="X1250" s="281"/>
      <c r="Y1250" s="45"/>
      <c r="Z1250" s="92"/>
      <c r="AA1250" s="377"/>
      <c r="AB1250" s="377"/>
      <c r="AC1250" s="377"/>
      <c r="AD1250" s="377"/>
      <c r="AE1250" s="377"/>
      <c r="AF1250" s="377"/>
      <c r="AG1250" s="377"/>
      <c r="AH1250" s="377"/>
      <c r="AI1250" s="377"/>
      <c r="AJ1250" s="377"/>
      <c r="AK1250" s="377"/>
      <c r="AL1250" s="377"/>
      <c r="AM1250" s="377"/>
      <c r="AN1250" s="377"/>
      <c r="AO1250" s="377"/>
      <c r="AP1250" s="377"/>
      <c r="AQ1250" s="377"/>
      <c r="AR1250" s="377"/>
      <c r="AS1250" s="377"/>
      <c r="AT1250" s="377"/>
      <c r="AU1250" s="377"/>
      <c r="AV1250" s="377"/>
      <c r="AW1250" s="377"/>
      <c r="AX1250" s="377"/>
      <c r="AY1250" s="377"/>
      <c r="AZ1250" s="377"/>
      <c r="BA1250" s="377"/>
      <c r="BB1250" s="377"/>
      <c r="BC1250" s="377"/>
      <c r="BD1250" s="377"/>
      <c r="BE1250" s="377"/>
      <c r="BF1250" s="377"/>
      <c r="BG1250" s="377"/>
      <c r="BH1250" s="377"/>
      <c r="BI1250" s="377"/>
      <c r="BJ1250" s="377"/>
      <c r="BK1250" s="377"/>
      <c r="BL1250" s="377"/>
      <c r="BM1250" s="377"/>
      <c r="BN1250" s="377"/>
      <c r="BO1250" s="377"/>
      <c r="BP1250" s="377"/>
      <c r="BQ1250" s="377"/>
      <c r="BR1250" s="377"/>
      <c r="BS1250" s="377"/>
      <c r="BT1250" s="377"/>
      <c r="BU1250" s="377"/>
      <c r="BV1250" s="377"/>
      <c r="BW1250" s="377"/>
      <c r="BX1250" s="377"/>
      <c r="BY1250" s="377"/>
      <c r="BZ1250" s="377"/>
      <c r="CA1250" s="377"/>
      <c r="CB1250" s="377"/>
      <c r="CC1250" s="377"/>
      <c r="CD1250" s="377"/>
      <c r="CE1250" s="377"/>
      <c r="CF1250" s="377"/>
      <c r="CG1250" s="377"/>
      <c r="CH1250" s="377"/>
      <c r="CI1250" s="377"/>
      <c r="CJ1250" s="377"/>
      <c r="CK1250" s="377"/>
      <c r="CL1250" s="377"/>
      <c r="CM1250" s="377"/>
      <c r="CN1250" s="377"/>
      <c r="CO1250" s="377"/>
      <c r="CP1250" s="377"/>
      <c r="CQ1250" s="377"/>
      <c r="CR1250" s="377"/>
      <c r="CS1250" s="377"/>
      <c r="CT1250" s="377"/>
      <c r="CU1250" s="377"/>
      <c r="CV1250" s="377"/>
      <c r="CW1250" s="377"/>
      <c r="CX1250" s="377"/>
      <c r="CY1250" s="377"/>
      <c r="CZ1250" s="377"/>
      <c r="DA1250" s="377"/>
      <c r="DB1250" s="377"/>
      <c r="DC1250" s="377"/>
      <c r="DD1250" s="377"/>
      <c r="DE1250" s="377"/>
      <c r="DF1250" s="377"/>
      <c r="DG1250" s="377"/>
      <c r="DH1250" s="377"/>
      <c r="DI1250" s="377"/>
      <c r="DJ1250" s="377"/>
      <c r="DK1250" s="377"/>
      <c r="DL1250" s="377"/>
      <c r="DM1250" s="377"/>
      <c r="DN1250" s="377"/>
      <c r="DO1250" s="377"/>
      <c r="DP1250" s="377"/>
      <c r="DQ1250" s="377"/>
      <c r="DR1250" s="377"/>
      <c r="DS1250" s="377"/>
      <c r="DT1250" s="377"/>
      <c r="DU1250" s="1"/>
      <c r="DV1250" s="1"/>
    </row>
    <row r="1251" spans="1:126" ht="4.2" customHeight="1">
      <c r="A1251" s="1"/>
      <c r="B1251" s="1"/>
      <c r="C1251" s="1"/>
      <c r="D1251" s="1"/>
      <c r="E1251" s="261"/>
      <c r="F1251" s="47"/>
      <c r="G1251" s="388"/>
      <c r="H1251" s="1"/>
      <c r="I1251" s="1"/>
      <c r="J1251" s="1"/>
      <c r="K1251" s="1"/>
      <c r="L1251" s="1"/>
      <c r="M1251" s="5"/>
      <c r="N1251" s="1"/>
      <c r="O1251" s="1"/>
      <c r="P1251" s="5"/>
      <c r="Q1251" s="1"/>
      <c r="R1251" s="1"/>
      <c r="S1251" s="5"/>
      <c r="T1251" s="7"/>
      <c r="U1251" s="278"/>
      <c r="V1251" s="170"/>
      <c r="W1251" s="279"/>
      <c r="X1251" s="281"/>
      <c r="Y1251" s="45"/>
      <c r="Z1251" s="92"/>
      <c r="AA1251" s="93"/>
      <c r="AB1251" s="93"/>
      <c r="AC1251" s="93"/>
      <c r="AD1251" s="93"/>
      <c r="AE1251" s="93"/>
      <c r="AF1251" s="93"/>
      <c r="AG1251" s="93"/>
      <c r="AH1251" s="93"/>
      <c r="AI1251" s="93"/>
      <c r="AJ1251" s="93"/>
      <c r="AK1251" s="93"/>
      <c r="AL1251" s="93"/>
      <c r="AM1251" s="93"/>
      <c r="AN1251" s="93"/>
      <c r="AO1251" s="93"/>
      <c r="AP1251" s="93"/>
      <c r="AQ1251" s="93"/>
      <c r="AR1251" s="93"/>
      <c r="AS1251" s="93"/>
      <c r="AT1251" s="93"/>
      <c r="AU1251" s="93"/>
      <c r="AV1251" s="93"/>
      <c r="AW1251" s="93"/>
      <c r="AX1251" s="93"/>
      <c r="AY1251" s="93"/>
      <c r="AZ1251" s="93"/>
      <c r="BA1251" s="93"/>
      <c r="BB1251" s="93"/>
      <c r="BC1251" s="93"/>
      <c r="BD1251" s="93"/>
      <c r="BE1251" s="93"/>
      <c r="BF1251" s="93"/>
      <c r="BG1251" s="93"/>
      <c r="BH1251" s="93"/>
      <c r="BI1251" s="93"/>
      <c r="BJ1251" s="93"/>
      <c r="BK1251" s="93"/>
      <c r="BL1251" s="93"/>
      <c r="BM1251" s="93"/>
      <c r="BN1251" s="93"/>
      <c r="BO1251" s="93"/>
      <c r="BP1251" s="93"/>
      <c r="BQ1251" s="93"/>
      <c r="BR1251" s="93"/>
      <c r="BS1251" s="93"/>
      <c r="BT1251" s="93"/>
      <c r="BU1251" s="93"/>
      <c r="BV1251" s="93"/>
      <c r="BW1251" s="93"/>
      <c r="BX1251" s="93"/>
      <c r="BY1251" s="93"/>
      <c r="BZ1251" s="93"/>
      <c r="CA1251" s="93"/>
      <c r="CB1251" s="93"/>
      <c r="CC1251" s="93"/>
      <c r="CD1251" s="93"/>
      <c r="CE1251" s="93"/>
      <c r="CF1251" s="93"/>
      <c r="CG1251" s="93"/>
      <c r="CH1251" s="93"/>
      <c r="CI1251" s="93"/>
      <c r="CJ1251" s="93"/>
      <c r="CK1251" s="93"/>
      <c r="CL1251" s="93"/>
      <c r="CM1251" s="93"/>
      <c r="CN1251" s="93"/>
      <c r="CO1251" s="93"/>
      <c r="CP1251" s="93"/>
      <c r="CQ1251" s="93"/>
      <c r="CR1251" s="93"/>
      <c r="CS1251" s="93"/>
      <c r="CT1251" s="93"/>
      <c r="CU1251" s="93"/>
      <c r="CV1251" s="93"/>
      <c r="CW1251" s="93"/>
      <c r="CX1251" s="93"/>
      <c r="CY1251" s="93"/>
      <c r="CZ1251" s="93"/>
      <c r="DA1251" s="93"/>
      <c r="DB1251" s="93"/>
      <c r="DC1251" s="93"/>
      <c r="DD1251" s="93"/>
      <c r="DE1251" s="93"/>
      <c r="DF1251" s="93"/>
      <c r="DG1251" s="93"/>
      <c r="DH1251" s="93"/>
      <c r="DI1251" s="93"/>
      <c r="DJ1251" s="93"/>
      <c r="DK1251" s="93"/>
      <c r="DL1251" s="93"/>
      <c r="DM1251" s="93"/>
      <c r="DN1251" s="93"/>
      <c r="DO1251" s="93"/>
      <c r="DP1251" s="93"/>
      <c r="DQ1251" s="93"/>
      <c r="DR1251" s="93"/>
      <c r="DS1251" s="93"/>
      <c r="DT1251" s="93"/>
      <c r="DU1251" s="1"/>
      <c r="DV1251" s="1"/>
    </row>
    <row r="1252" spans="1:126" s="4" customFormat="1" ht="12.6" thickBot="1">
      <c r="A1252" s="3"/>
      <c r="B1252" s="242"/>
      <c r="C1252" s="3"/>
      <c r="D1252" s="3"/>
      <c r="E1252" s="9" t="s">
        <v>107</v>
      </c>
      <c r="F1252" s="50"/>
      <c r="G1252" s="388" t="s">
        <v>6</v>
      </c>
      <c r="H1252" s="386" t="s">
        <v>16</v>
      </c>
      <c r="I1252" s="386"/>
      <c r="J1252" s="386"/>
      <c r="K1252" s="386"/>
      <c r="L1252" s="386"/>
      <c r="M1252" s="394"/>
      <c r="N1252" s="386" t="str">
        <f>Главная!$Y$8</f>
        <v>итого</v>
      </c>
      <c r="O1252" s="386"/>
      <c r="P1252" s="576"/>
      <c r="Q1252" s="386" t="s">
        <v>25</v>
      </c>
      <c r="R1252" s="3"/>
      <c r="S1252" s="5"/>
      <c r="T1252" s="83"/>
      <c r="U1252" s="278"/>
      <c r="V1252" s="276"/>
      <c r="W1252" s="395">
        <f>SUM($Y1252:$DU1252)</f>
        <v>0</v>
      </c>
      <c r="X1252" s="279"/>
      <c r="Y1252" s="45"/>
      <c r="Z1252" s="90"/>
      <c r="AA1252" s="396">
        <f>IF(AA$8="",0,AA909-AA929)</f>
        <v>0</v>
      </c>
      <c r="AB1252" s="396">
        <f>IF(AB$8="",0,AB909-AB929)</f>
        <v>0</v>
      </c>
      <c r="AC1252" s="396">
        <f>IF(AC$8="",0,AC909-AC929)</f>
        <v>0</v>
      </c>
      <c r="AD1252" s="396">
        <f>IF(AD$8="",0,AD909-AD929)</f>
        <v>0</v>
      </c>
      <c r="AE1252" s="396">
        <f>IF(AE$8="",0,AE909-AE929)</f>
        <v>0</v>
      </c>
      <c r="AF1252" s="396">
        <f t="shared" ref="AF1252:CQ1252" si="2828">IF(AF$8="",0,AF909-AF929)</f>
        <v>0</v>
      </c>
      <c r="AG1252" s="396">
        <f t="shared" si="2828"/>
        <v>0</v>
      </c>
      <c r="AH1252" s="396">
        <f t="shared" si="2828"/>
        <v>0</v>
      </c>
      <c r="AI1252" s="396">
        <f t="shared" si="2828"/>
        <v>0</v>
      </c>
      <c r="AJ1252" s="396">
        <f t="shared" si="2828"/>
        <v>0</v>
      </c>
      <c r="AK1252" s="396">
        <f t="shared" si="2828"/>
        <v>0</v>
      </c>
      <c r="AL1252" s="396">
        <f t="shared" si="2828"/>
        <v>0</v>
      </c>
      <c r="AM1252" s="396">
        <f t="shared" si="2828"/>
        <v>0</v>
      </c>
      <c r="AN1252" s="396">
        <f t="shared" si="2828"/>
        <v>0</v>
      </c>
      <c r="AO1252" s="396">
        <f t="shared" si="2828"/>
        <v>0</v>
      </c>
      <c r="AP1252" s="396">
        <f t="shared" si="2828"/>
        <v>0</v>
      </c>
      <c r="AQ1252" s="396">
        <f t="shared" si="2828"/>
        <v>0</v>
      </c>
      <c r="AR1252" s="396">
        <f t="shared" si="2828"/>
        <v>0</v>
      </c>
      <c r="AS1252" s="396">
        <f t="shared" si="2828"/>
        <v>0</v>
      </c>
      <c r="AT1252" s="396">
        <f t="shared" si="2828"/>
        <v>0</v>
      </c>
      <c r="AU1252" s="396">
        <f t="shared" si="2828"/>
        <v>0</v>
      </c>
      <c r="AV1252" s="396">
        <f t="shared" si="2828"/>
        <v>0</v>
      </c>
      <c r="AW1252" s="396">
        <f t="shared" si="2828"/>
        <v>0</v>
      </c>
      <c r="AX1252" s="396">
        <f t="shared" si="2828"/>
        <v>0</v>
      </c>
      <c r="AY1252" s="396">
        <f t="shared" si="2828"/>
        <v>0</v>
      </c>
      <c r="AZ1252" s="396">
        <f t="shared" si="2828"/>
        <v>0</v>
      </c>
      <c r="BA1252" s="396">
        <f t="shared" si="2828"/>
        <v>0</v>
      </c>
      <c r="BB1252" s="396">
        <f t="shared" si="2828"/>
        <v>0</v>
      </c>
      <c r="BC1252" s="396">
        <f t="shared" si="2828"/>
        <v>0</v>
      </c>
      <c r="BD1252" s="396">
        <f t="shared" si="2828"/>
        <v>0</v>
      </c>
      <c r="BE1252" s="396">
        <f t="shared" si="2828"/>
        <v>0</v>
      </c>
      <c r="BF1252" s="396">
        <f t="shared" si="2828"/>
        <v>0</v>
      </c>
      <c r="BG1252" s="396">
        <f t="shared" si="2828"/>
        <v>0</v>
      </c>
      <c r="BH1252" s="396">
        <f t="shared" si="2828"/>
        <v>0</v>
      </c>
      <c r="BI1252" s="396">
        <f t="shared" si="2828"/>
        <v>0</v>
      </c>
      <c r="BJ1252" s="396">
        <f t="shared" si="2828"/>
        <v>0</v>
      </c>
      <c r="BK1252" s="396">
        <f t="shared" si="2828"/>
        <v>0</v>
      </c>
      <c r="BL1252" s="396">
        <f t="shared" si="2828"/>
        <v>0</v>
      </c>
      <c r="BM1252" s="396">
        <f t="shared" si="2828"/>
        <v>0</v>
      </c>
      <c r="BN1252" s="396">
        <f t="shared" si="2828"/>
        <v>0</v>
      </c>
      <c r="BO1252" s="396">
        <f t="shared" si="2828"/>
        <v>0</v>
      </c>
      <c r="BP1252" s="396">
        <f t="shared" si="2828"/>
        <v>0</v>
      </c>
      <c r="BQ1252" s="396">
        <f t="shared" si="2828"/>
        <v>0</v>
      </c>
      <c r="BR1252" s="396">
        <f t="shared" si="2828"/>
        <v>0</v>
      </c>
      <c r="BS1252" s="396">
        <f t="shared" si="2828"/>
        <v>0</v>
      </c>
      <c r="BT1252" s="396">
        <f t="shared" si="2828"/>
        <v>0</v>
      </c>
      <c r="BU1252" s="396">
        <f t="shared" si="2828"/>
        <v>0</v>
      </c>
      <c r="BV1252" s="396">
        <f t="shared" si="2828"/>
        <v>0</v>
      </c>
      <c r="BW1252" s="396">
        <f t="shared" si="2828"/>
        <v>0</v>
      </c>
      <c r="BX1252" s="396">
        <f t="shared" si="2828"/>
        <v>0</v>
      </c>
      <c r="BY1252" s="396">
        <f t="shared" si="2828"/>
        <v>0</v>
      </c>
      <c r="BZ1252" s="396">
        <f t="shared" si="2828"/>
        <v>0</v>
      </c>
      <c r="CA1252" s="396">
        <f t="shared" si="2828"/>
        <v>0</v>
      </c>
      <c r="CB1252" s="396">
        <f t="shared" si="2828"/>
        <v>0</v>
      </c>
      <c r="CC1252" s="396">
        <f t="shared" si="2828"/>
        <v>0</v>
      </c>
      <c r="CD1252" s="396">
        <f t="shared" si="2828"/>
        <v>0</v>
      </c>
      <c r="CE1252" s="396">
        <f t="shared" si="2828"/>
        <v>0</v>
      </c>
      <c r="CF1252" s="396">
        <f t="shared" si="2828"/>
        <v>0</v>
      </c>
      <c r="CG1252" s="396">
        <f t="shared" si="2828"/>
        <v>0</v>
      </c>
      <c r="CH1252" s="396">
        <f t="shared" si="2828"/>
        <v>0</v>
      </c>
      <c r="CI1252" s="396">
        <f t="shared" si="2828"/>
        <v>0</v>
      </c>
      <c r="CJ1252" s="396">
        <f t="shared" si="2828"/>
        <v>0</v>
      </c>
      <c r="CK1252" s="396">
        <f t="shared" si="2828"/>
        <v>0</v>
      </c>
      <c r="CL1252" s="396">
        <f t="shared" si="2828"/>
        <v>0</v>
      </c>
      <c r="CM1252" s="396">
        <f t="shared" si="2828"/>
        <v>0</v>
      </c>
      <c r="CN1252" s="396">
        <f t="shared" si="2828"/>
        <v>0</v>
      </c>
      <c r="CO1252" s="396">
        <f t="shared" si="2828"/>
        <v>0</v>
      </c>
      <c r="CP1252" s="396">
        <f t="shared" si="2828"/>
        <v>0</v>
      </c>
      <c r="CQ1252" s="396">
        <f t="shared" si="2828"/>
        <v>0</v>
      </c>
      <c r="CR1252" s="396">
        <f t="shared" ref="CR1252:DT1252" si="2829">IF(CR$8="",0,CR909-CR929)</f>
        <v>0</v>
      </c>
      <c r="CS1252" s="396">
        <f t="shared" si="2829"/>
        <v>0</v>
      </c>
      <c r="CT1252" s="396">
        <f t="shared" si="2829"/>
        <v>0</v>
      </c>
      <c r="CU1252" s="396">
        <f t="shared" si="2829"/>
        <v>0</v>
      </c>
      <c r="CV1252" s="396">
        <f t="shared" si="2829"/>
        <v>0</v>
      </c>
      <c r="CW1252" s="396">
        <f t="shared" si="2829"/>
        <v>0</v>
      </c>
      <c r="CX1252" s="396">
        <f t="shared" si="2829"/>
        <v>0</v>
      </c>
      <c r="CY1252" s="396">
        <f t="shared" si="2829"/>
        <v>0</v>
      </c>
      <c r="CZ1252" s="396">
        <f t="shared" si="2829"/>
        <v>0</v>
      </c>
      <c r="DA1252" s="396">
        <f t="shared" si="2829"/>
        <v>0</v>
      </c>
      <c r="DB1252" s="396">
        <f t="shared" si="2829"/>
        <v>0</v>
      </c>
      <c r="DC1252" s="396">
        <f t="shared" si="2829"/>
        <v>0</v>
      </c>
      <c r="DD1252" s="396">
        <f t="shared" si="2829"/>
        <v>0</v>
      </c>
      <c r="DE1252" s="396">
        <f t="shared" si="2829"/>
        <v>0</v>
      </c>
      <c r="DF1252" s="396">
        <f t="shared" si="2829"/>
        <v>0</v>
      </c>
      <c r="DG1252" s="396">
        <f t="shared" si="2829"/>
        <v>0</v>
      </c>
      <c r="DH1252" s="396">
        <f t="shared" si="2829"/>
        <v>0</v>
      </c>
      <c r="DI1252" s="396">
        <f t="shared" si="2829"/>
        <v>0</v>
      </c>
      <c r="DJ1252" s="396">
        <f t="shared" si="2829"/>
        <v>0</v>
      </c>
      <c r="DK1252" s="396">
        <f t="shared" si="2829"/>
        <v>0</v>
      </c>
      <c r="DL1252" s="396">
        <f t="shared" si="2829"/>
        <v>0</v>
      </c>
      <c r="DM1252" s="396">
        <f t="shared" si="2829"/>
        <v>0</v>
      </c>
      <c r="DN1252" s="396">
        <f t="shared" si="2829"/>
        <v>0</v>
      </c>
      <c r="DO1252" s="396">
        <f t="shared" si="2829"/>
        <v>0</v>
      </c>
      <c r="DP1252" s="396">
        <f t="shared" si="2829"/>
        <v>0</v>
      </c>
      <c r="DQ1252" s="396">
        <f t="shared" si="2829"/>
        <v>0</v>
      </c>
      <c r="DR1252" s="396">
        <f t="shared" si="2829"/>
        <v>0</v>
      </c>
      <c r="DS1252" s="396">
        <f t="shared" si="2829"/>
        <v>0</v>
      </c>
      <c r="DT1252" s="396">
        <f t="shared" si="2829"/>
        <v>0</v>
      </c>
      <c r="DU1252" s="3"/>
      <c r="DV1252" s="3"/>
    </row>
    <row r="1253" spans="1:126" s="34" customFormat="1" ht="12.6" thickTop="1">
      <c r="A1253" s="33"/>
      <c r="B1253" s="196"/>
      <c r="C1253" s="33"/>
      <c r="D1253" s="33"/>
      <c r="E1253" s="9" t="s">
        <v>107</v>
      </c>
      <c r="F1253" s="52"/>
      <c r="G1253" s="388" t="s">
        <v>6</v>
      </c>
      <c r="H1253" s="389" t="s">
        <v>169</v>
      </c>
      <c r="I1253" s="389"/>
      <c r="J1253" s="389"/>
      <c r="K1253" s="389"/>
      <c r="L1253" s="389"/>
      <c r="M1253" s="390"/>
      <c r="N1253" s="391" t="str">
        <f>Главная!$Y$8</f>
        <v>итого</v>
      </c>
      <c r="O1253" s="389"/>
      <c r="P1253" s="390"/>
      <c r="Q1253" s="389" t="s">
        <v>14</v>
      </c>
      <c r="R1253" s="33"/>
      <c r="S1253" s="19"/>
      <c r="T1253" s="207"/>
      <c r="U1253" s="401"/>
      <c r="V1253" s="322"/>
      <c r="W1253" s="392">
        <f>IF(W$8="",0,IF(W19=0,0,W1252/W19))</f>
        <v>0</v>
      </c>
      <c r="X1253" s="294"/>
      <c r="Y1253" s="46"/>
      <c r="Z1253" s="102"/>
      <c r="AA1253" s="393">
        <f t="shared" ref="AA1253:BF1253" si="2830">IF(AA$8="",0,IF(AA19=0,0,AA1252/AA19))</f>
        <v>0</v>
      </c>
      <c r="AB1253" s="393">
        <f t="shared" si="2830"/>
        <v>0</v>
      </c>
      <c r="AC1253" s="393">
        <f t="shared" si="2830"/>
        <v>0</v>
      </c>
      <c r="AD1253" s="393">
        <f t="shared" si="2830"/>
        <v>0</v>
      </c>
      <c r="AE1253" s="393">
        <f t="shared" si="2830"/>
        <v>0</v>
      </c>
      <c r="AF1253" s="393">
        <f t="shared" si="2830"/>
        <v>0</v>
      </c>
      <c r="AG1253" s="393">
        <f t="shared" si="2830"/>
        <v>0</v>
      </c>
      <c r="AH1253" s="393">
        <f t="shared" si="2830"/>
        <v>0</v>
      </c>
      <c r="AI1253" s="393">
        <f t="shared" si="2830"/>
        <v>0</v>
      </c>
      <c r="AJ1253" s="393">
        <f t="shared" si="2830"/>
        <v>0</v>
      </c>
      <c r="AK1253" s="393">
        <f t="shared" si="2830"/>
        <v>0</v>
      </c>
      <c r="AL1253" s="393">
        <f t="shared" si="2830"/>
        <v>0</v>
      </c>
      <c r="AM1253" s="393">
        <f t="shared" si="2830"/>
        <v>0</v>
      </c>
      <c r="AN1253" s="393">
        <f t="shared" si="2830"/>
        <v>0</v>
      </c>
      <c r="AO1253" s="393">
        <f t="shared" si="2830"/>
        <v>0</v>
      </c>
      <c r="AP1253" s="393">
        <f t="shared" si="2830"/>
        <v>0</v>
      </c>
      <c r="AQ1253" s="393">
        <f t="shared" si="2830"/>
        <v>0</v>
      </c>
      <c r="AR1253" s="393">
        <f t="shared" si="2830"/>
        <v>0</v>
      </c>
      <c r="AS1253" s="393">
        <f t="shared" si="2830"/>
        <v>0</v>
      </c>
      <c r="AT1253" s="393">
        <f t="shared" si="2830"/>
        <v>0</v>
      </c>
      <c r="AU1253" s="393">
        <f t="shared" si="2830"/>
        <v>0</v>
      </c>
      <c r="AV1253" s="393">
        <f t="shared" si="2830"/>
        <v>0</v>
      </c>
      <c r="AW1253" s="393">
        <f t="shared" si="2830"/>
        <v>0</v>
      </c>
      <c r="AX1253" s="393">
        <f t="shared" si="2830"/>
        <v>0</v>
      </c>
      <c r="AY1253" s="393">
        <f t="shared" si="2830"/>
        <v>0</v>
      </c>
      <c r="AZ1253" s="393">
        <f t="shared" si="2830"/>
        <v>0</v>
      </c>
      <c r="BA1253" s="393">
        <f t="shared" si="2830"/>
        <v>0</v>
      </c>
      <c r="BB1253" s="393">
        <f t="shared" si="2830"/>
        <v>0</v>
      </c>
      <c r="BC1253" s="393">
        <f t="shared" si="2830"/>
        <v>0</v>
      </c>
      <c r="BD1253" s="393">
        <f t="shared" si="2830"/>
        <v>0</v>
      </c>
      <c r="BE1253" s="393">
        <f t="shared" si="2830"/>
        <v>0</v>
      </c>
      <c r="BF1253" s="393">
        <f t="shared" si="2830"/>
        <v>0</v>
      </c>
      <c r="BG1253" s="393">
        <f t="shared" ref="BG1253:CL1253" si="2831">IF(BG$8="",0,IF(BG19=0,0,BG1252/BG19))</f>
        <v>0</v>
      </c>
      <c r="BH1253" s="393">
        <f t="shared" si="2831"/>
        <v>0</v>
      </c>
      <c r="BI1253" s="393">
        <f t="shared" si="2831"/>
        <v>0</v>
      </c>
      <c r="BJ1253" s="393">
        <f t="shared" si="2831"/>
        <v>0</v>
      </c>
      <c r="BK1253" s="393">
        <f t="shared" si="2831"/>
        <v>0</v>
      </c>
      <c r="BL1253" s="393">
        <f t="shared" si="2831"/>
        <v>0</v>
      </c>
      <c r="BM1253" s="393">
        <f t="shared" si="2831"/>
        <v>0</v>
      </c>
      <c r="BN1253" s="393">
        <f t="shared" si="2831"/>
        <v>0</v>
      </c>
      <c r="BO1253" s="393">
        <f t="shared" si="2831"/>
        <v>0</v>
      </c>
      <c r="BP1253" s="393">
        <f t="shared" si="2831"/>
        <v>0</v>
      </c>
      <c r="BQ1253" s="393">
        <f t="shared" si="2831"/>
        <v>0</v>
      </c>
      <c r="BR1253" s="393">
        <f t="shared" si="2831"/>
        <v>0</v>
      </c>
      <c r="BS1253" s="393">
        <f t="shared" si="2831"/>
        <v>0</v>
      </c>
      <c r="BT1253" s="393">
        <f t="shared" si="2831"/>
        <v>0</v>
      </c>
      <c r="BU1253" s="393">
        <f t="shared" si="2831"/>
        <v>0</v>
      </c>
      <c r="BV1253" s="393">
        <f t="shared" si="2831"/>
        <v>0</v>
      </c>
      <c r="BW1253" s="393">
        <f t="shared" si="2831"/>
        <v>0</v>
      </c>
      <c r="BX1253" s="393">
        <f t="shared" si="2831"/>
        <v>0</v>
      </c>
      <c r="BY1253" s="393">
        <f t="shared" si="2831"/>
        <v>0</v>
      </c>
      <c r="BZ1253" s="393">
        <f t="shared" si="2831"/>
        <v>0</v>
      </c>
      <c r="CA1253" s="393">
        <f t="shared" si="2831"/>
        <v>0</v>
      </c>
      <c r="CB1253" s="393">
        <f t="shared" si="2831"/>
        <v>0</v>
      </c>
      <c r="CC1253" s="393">
        <f t="shared" si="2831"/>
        <v>0</v>
      </c>
      <c r="CD1253" s="393">
        <f t="shared" si="2831"/>
        <v>0</v>
      </c>
      <c r="CE1253" s="393">
        <f t="shared" si="2831"/>
        <v>0</v>
      </c>
      <c r="CF1253" s="393">
        <f t="shared" si="2831"/>
        <v>0</v>
      </c>
      <c r="CG1253" s="393">
        <f t="shared" si="2831"/>
        <v>0</v>
      </c>
      <c r="CH1253" s="393">
        <f t="shared" si="2831"/>
        <v>0</v>
      </c>
      <c r="CI1253" s="393">
        <f t="shared" si="2831"/>
        <v>0</v>
      </c>
      <c r="CJ1253" s="393">
        <f t="shared" si="2831"/>
        <v>0</v>
      </c>
      <c r="CK1253" s="393">
        <f t="shared" si="2831"/>
        <v>0</v>
      </c>
      <c r="CL1253" s="393">
        <f t="shared" si="2831"/>
        <v>0</v>
      </c>
      <c r="CM1253" s="393">
        <f t="shared" ref="CM1253:DR1253" si="2832">IF(CM$8="",0,IF(CM19=0,0,CM1252/CM19))</f>
        <v>0</v>
      </c>
      <c r="CN1253" s="393">
        <f t="shared" si="2832"/>
        <v>0</v>
      </c>
      <c r="CO1253" s="393">
        <f t="shared" si="2832"/>
        <v>0</v>
      </c>
      <c r="CP1253" s="393">
        <f t="shared" si="2832"/>
        <v>0</v>
      </c>
      <c r="CQ1253" s="393">
        <f t="shared" si="2832"/>
        <v>0</v>
      </c>
      <c r="CR1253" s="393">
        <f t="shared" si="2832"/>
        <v>0</v>
      </c>
      <c r="CS1253" s="393">
        <f t="shared" si="2832"/>
        <v>0</v>
      </c>
      <c r="CT1253" s="393">
        <f t="shared" si="2832"/>
        <v>0</v>
      </c>
      <c r="CU1253" s="393">
        <f t="shared" si="2832"/>
        <v>0</v>
      </c>
      <c r="CV1253" s="393">
        <f t="shared" si="2832"/>
        <v>0</v>
      </c>
      <c r="CW1253" s="393">
        <f t="shared" si="2832"/>
        <v>0</v>
      </c>
      <c r="CX1253" s="393">
        <f t="shared" si="2832"/>
        <v>0</v>
      </c>
      <c r="CY1253" s="393">
        <f t="shared" si="2832"/>
        <v>0</v>
      </c>
      <c r="CZ1253" s="393">
        <f t="shared" si="2832"/>
        <v>0</v>
      </c>
      <c r="DA1253" s="393">
        <f t="shared" si="2832"/>
        <v>0</v>
      </c>
      <c r="DB1253" s="393">
        <f t="shared" si="2832"/>
        <v>0</v>
      </c>
      <c r="DC1253" s="393">
        <f t="shared" si="2832"/>
        <v>0</v>
      </c>
      <c r="DD1253" s="393">
        <f t="shared" si="2832"/>
        <v>0</v>
      </c>
      <c r="DE1253" s="393">
        <f t="shared" si="2832"/>
        <v>0</v>
      </c>
      <c r="DF1253" s="393">
        <f t="shared" si="2832"/>
        <v>0</v>
      </c>
      <c r="DG1253" s="393">
        <f t="shared" si="2832"/>
        <v>0</v>
      </c>
      <c r="DH1253" s="393">
        <f t="shared" si="2832"/>
        <v>0</v>
      </c>
      <c r="DI1253" s="393">
        <f t="shared" si="2832"/>
        <v>0</v>
      </c>
      <c r="DJ1253" s="393">
        <f t="shared" si="2832"/>
        <v>0</v>
      </c>
      <c r="DK1253" s="393">
        <f t="shared" si="2832"/>
        <v>0</v>
      </c>
      <c r="DL1253" s="393">
        <f t="shared" si="2832"/>
        <v>0</v>
      </c>
      <c r="DM1253" s="393">
        <f t="shared" si="2832"/>
        <v>0</v>
      </c>
      <c r="DN1253" s="393">
        <f t="shared" si="2832"/>
        <v>0</v>
      </c>
      <c r="DO1253" s="393">
        <f t="shared" si="2832"/>
        <v>0</v>
      </c>
      <c r="DP1253" s="393">
        <f t="shared" si="2832"/>
        <v>0</v>
      </c>
      <c r="DQ1253" s="393">
        <f t="shared" si="2832"/>
        <v>0</v>
      </c>
      <c r="DR1253" s="393">
        <f t="shared" si="2832"/>
        <v>0</v>
      </c>
      <c r="DS1253" s="393">
        <f t="shared" ref="DS1253:DT1253" si="2833">IF(DS$8="",0,IF(DS19=0,0,DS1252/DS19))</f>
        <v>0</v>
      </c>
      <c r="DT1253" s="393">
        <f t="shared" si="2833"/>
        <v>0</v>
      </c>
      <c r="DU1253" s="33"/>
      <c r="DV1253" s="33"/>
    </row>
    <row r="1254" spans="1:126" ht="4.2" customHeight="1">
      <c r="A1254" s="1"/>
      <c r="B1254" s="1"/>
      <c r="C1254" s="1"/>
      <c r="D1254" s="1"/>
      <c r="E1254" s="261"/>
      <c r="F1254" s="47"/>
      <c r="G1254" s="388"/>
      <c r="H1254" s="220"/>
      <c r="I1254" s="220"/>
      <c r="J1254" s="220"/>
      <c r="K1254" s="220"/>
      <c r="L1254" s="220"/>
      <c r="M1254" s="376"/>
      <c r="N1254" s="220"/>
      <c r="O1254" s="220"/>
      <c r="P1254" s="376"/>
      <c r="Q1254" s="220"/>
      <c r="R1254" s="1"/>
      <c r="S1254" s="5"/>
      <c r="T1254" s="7"/>
      <c r="U1254" s="23"/>
      <c r="V1254" s="1"/>
      <c r="W1254" s="10"/>
      <c r="X1254" s="10"/>
      <c r="Y1254" s="45"/>
      <c r="Z1254" s="92"/>
      <c r="AA1254" s="377"/>
      <c r="AB1254" s="377"/>
      <c r="AC1254" s="377"/>
      <c r="AD1254" s="377"/>
      <c r="AE1254" s="377"/>
      <c r="AF1254" s="377"/>
      <c r="AG1254" s="377"/>
      <c r="AH1254" s="377"/>
      <c r="AI1254" s="377"/>
      <c r="AJ1254" s="377"/>
      <c r="AK1254" s="377"/>
      <c r="AL1254" s="377"/>
      <c r="AM1254" s="377"/>
      <c r="AN1254" s="377"/>
      <c r="AO1254" s="377"/>
      <c r="AP1254" s="377"/>
      <c r="AQ1254" s="377"/>
      <c r="AR1254" s="377"/>
      <c r="AS1254" s="377"/>
      <c r="AT1254" s="377"/>
      <c r="AU1254" s="377"/>
      <c r="AV1254" s="377"/>
      <c r="AW1254" s="377"/>
      <c r="AX1254" s="377"/>
      <c r="AY1254" s="377"/>
      <c r="AZ1254" s="377"/>
      <c r="BA1254" s="377"/>
      <c r="BB1254" s="377"/>
      <c r="BC1254" s="377"/>
      <c r="BD1254" s="377"/>
      <c r="BE1254" s="377"/>
      <c r="BF1254" s="377"/>
      <c r="BG1254" s="377"/>
      <c r="BH1254" s="377"/>
      <c r="BI1254" s="377"/>
      <c r="BJ1254" s="377"/>
      <c r="BK1254" s="377"/>
      <c r="BL1254" s="377"/>
      <c r="BM1254" s="377"/>
      <c r="BN1254" s="377"/>
      <c r="BO1254" s="377"/>
      <c r="BP1254" s="377"/>
      <c r="BQ1254" s="377"/>
      <c r="BR1254" s="377"/>
      <c r="BS1254" s="377"/>
      <c r="BT1254" s="377"/>
      <c r="BU1254" s="377"/>
      <c r="BV1254" s="377"/>
      <c r="BW1254" s="377"/>
      <c r="BX1254" s="377"/>
      <c r="BY1254" s="377"/>
      <c r="BZ1254" s="377"/>
      <c r="CA1254" s="377"/>
      <c r="CB1254" s="377"/>
      <c r="CC1254" s="377"/>
      <c r="CD1254" s="377"/>
      <c r="CE1254" s="377"/>
      <c r="CF1254" s="377"/>
      <c r="CG1254" s="377"/>
      <c r="CH1254" s="377"/>
      <c r="CI1254" s="377"/>
      <c r="CJ1254" s="377"/>
      <c r="CK1254" s="377"/>
      <c r="CL1254" s="377"/>
      <c r="CM1254" s="377"/>
      <c r="CN1254" s="377"/>
      <c r="CO1254" s="377"/>
      <c r="CP1254" s="377"/>
      <c r="CQ1254" s="377"/>
      <c r="CR1254" s="377"/>
      <c r="CS1254" s="377"/>
      <c r="CT1254" s="377"/>
      <c r="CU1254" s="377"/>
      <c r="CV1254" s="377"/>
      <c r="CW1254" s="377"/>
      <c r="CX1254" s="377"/>
      <c r="CY1254" s="377"/>
      <c r="CZ1254" s="377"/>
      <c r="DA1254" s="377"/>
      <c r="DB1254" s="377"/>
      <c r="DC1254" s="377"/>
      <c r="DD1254" s="377"/>
      <c r="DE1254" s="377"/>
      <c r="DF1254" s="377"/>
      <c r="DG1254" s="377"/>
      <c r="DH1254" s="377"/>
      <c r="DI1254" s="377"/>
      <c r="DJ1254" s="377"/>
      <c r="DK1254" s="377"/>
      <c r="DL1254" s="377"/>
      <c r="DM1254" s="377"/>
      <c r="DN1254" s="377"/>
      <c r="DO1254" s="377"/>
      <c r="DP1254" s="377"/>
      <c r="DQ1254" s="377"/>
      <c r="DR1254" s="377"/>
      <c r="DS1254" s="377"/>
      <c r="DT1254" s="377"/>
      <c r="DU1254" s="1"/>
      <c r="DV1254" s="1"/>
    </row>
    <row r="1255" spans="1:126" ht="4.2" customHeight="1">
      <c r="A1255" s="1"/>
      <c r="B1255" s="1"/>
      <c r="C1255" s="1"/>
      <c r="D1255" s="1"/>
      <c r="E1255" s="261"/>
      <c r="F1255" s="47"/>
      <c r="G1255" s="388"/>
      <c r="H1255" s="1"/>
      <c r="I1255" s="1"/>
      <c r="J1255" s="1"/>
      <c r="K1255" s="1"/>
      <c r="L1255" s="1"/>
      <c r="M1255" s="5"/>
      <c r="N1255" s="1"/>
      <c r="O1255" s="1"/>
      <c r="P1255" s="5"/>
      <c r="Q1255" s="1"/>
      <c r="R1255" s="1"/>
      <c r="S1255" s="5"/>
      <c r="T1255" s="7"/>
      <c r="U1255" s="23"/>
      <c r="V1255" s="1"/>
      <c r="W1255" s="11"/>
      <c r="X1255" s="10"/>
      <c r="Y1255" s="45"/>
      <c r="Z1255" s="92"/>
      <c r="AA1255" s="93"/>
      <c r="AB1255" s="93"/>
      <c r="AC1255" s="93"/>
      <c r="AD1255" s="93"/>
      <c r="AE1255" s="93"/>
      <c r="AF1255" s="93"/>
      <c r="AG1255" s="93"/>
      <c r="AH1255" s="93"/>
      <c r="AI1255" s="93"/>
      <c r="AJ1255" s="93"/>
      <c r="AK1255" s="93"/>
      <c r="AL1255" s="93"/>
      <c r="AM1255" s="93"/>
      <c r="AN1255" s="93"/>
      <c r="AO1255" s="93"/>
      <c r="AP1255" s="93"/>
      <c r="AQ1255" s="93"/>
      <c r="AR1255" s="93"/>
      <c r="AS1255" s="93"/>
      <c r="AT1255" s="93"/>
      <c r="AU1255" s="93"/>
      <c r="AV1255" s="93"/>
      <c r="AW1255" s="93"/>
      <c r="AX1255" s="93"/>
      <c r="AY1255" s="93"/>
      <c r="AZ1255" s="93"/>
      <c r="BA1255" s="93"/>
      <c r="BB1255" s="93"/>
      <c r="BC1255" s="93"/>
      <c r="BD1255" s="93"/>
      <c r="BE1255" s="93"/>
      <c r="BF1255" s="93"/>
      <c r="BG1255" s="93"/>
      <c r="BH1255" s="93"/>
      <c r="BI1255" s="93"/>
      <c r="BJ1255" s="93"/>
      <c r="BK1255" s="93"/>
      <c r="BL1255" s="93"/>
      <c r="BM1255" s="93"/>
      <c r="BN1255" s="93"/>
      <c r="BO1255" s="93"/>
      <c r="BP1255" s="93"/>
      <c r="BQ1255" s="93"/>
      <c r="BR1255" s="93"/>
      <c r="BS1255" s="93"/>
      <c r="BT1255" s="93"/>
      <c r="BU1255" s="93"/>
      <c r="BV1255" s="93"/>
      <c r="BW1255" s="93"/>
      <c r="BX1255" s="93"/>
      <c r="BY1255" s="93"/>
      <c r="BZ1255" s="93"/>
      <c r="CA1255" s="93"/>
      <c r="CB1255" s="93"/>
      <c r="CC1255" s="93"/>
      <c r="CD1255" s="93"/>
      <c r="CE1255" s="93"/>
      <c r="CF1255" s="93"/>
      <c r="CG1255" s="93"/>
      <c r="CH1255" s="93"/>
      <c r="CI1255" s="93"/>
      <c r="CJ1255" s="93"/>
      <c r="CK1255" s="93"/>
      <c r="CL1255" s="93"/>
      <c r="CM1255" s="93"/>
      <c r="CN1255" s="93"/>
      <c r="CO1255" s="93"/>
      <c r="CP1255" s="93"/>
      <c r="CQ1255" s="93"/>
      <c r="CR1255" s="93"/>
      <c r="CS1255" s="93"/>
      <c r="CT1255" s="93"/>
      <c r="CU1255" s="93"/>
      <c r="CV1255" s="93"/>
      <c r="CW1255" s="93"/>
      <c r="CX1255" s="93"/>
      <c r="CY1255" s="93"/>
      <c r="CZ1255" s="93"/>
      <c r="DA1255" s="93"/>
      <c r="DB1255" s="93"/>
      <c r="DC1255" s="93"/>
      <c r="DD1255" s="93"/>
      <c r="DE1255" s="93"/>
      <c r="DF1255" s="93"/>
      <c r="DG1255" s="93"/>
      <c r="DH1255" s="93"/>
      <c r="DI1255" s="93"/>
      <c r="DJ1255" s="93"/>
      <c r="DK1255" s="93"/>
      <c r="DL1255" s="93"/>
      <c r="DM1255" s="93"/>
      <c r="DN1255" s="93"/>
      <c r="DO1255" s="93"/>
      <c r="DP1255" s="93"/>
      <c r="DQ1255" s="93"/>
      <c r="DR1255" s="93"/>
      <c r="DS1255" s="93"/>
      <c r="DT1255" s="93"/>
      <c r="DU1255" s="1"/>
      <c r="DV1255" s="1"/>
    </row>
    <row r="1256" spans="1:126" ht="4.2" customHeight="1">
      <c r="A1256" s="1"/>
      <c r="B1256" s="1"/>
      <c r="C1256" s="1"/>
      <c r="D1256" s="1"/>
      <c r="E1256" s="261"/>
      <c r="F1256" s="47"/>
      <c r="G1256" s="388"/>
      <c r="H1256" s="1"/>
      <c r="I1256" s="1"/>
      <c r="J1256" s="1"/>
      <c r="K1256" s="1"/>
      <c r="L1256" s="1"/>
      <c r="M1256" s="5"/>
      <c r="N1256" s="1"/>
      <c r="O1256" s="1"/>
      <c r="P1256" s="5"/>
      <c r="Q1256" s="1"/>
      <c r="R1256" s="1"/>
      <c r="S1256" s="5"/>
      <c r="T1256" s="7"/>
      <c r="U1256" s="23"/>
      <c r="V1256" s="1"/>
      <c r="W1256" s="11"/>
      <c r="X1256" s="10"/>
      <c r="Y1256" s="45"/>
      <c r="Z1256" s="92"/>
      <c r="AA1256" s="93"/>
      <c r="AB1256" s="93"/>
      <c r="AC1256" s="93"/>
      <c r="AD1256" s="93"/>
      <c r="AE1256" s="93"/>
      <c r="AF1256" s="93"/>
      <c r="AG1256" s="93"/>
      <c r="AH1256" s="93"/>
      <c r="AI1256" s="93"/>
      <c r="AJ1256" s="93"/>
      <c r="AK1256" s="93"/>
      <c r="AL1256" s="93"/>
      <c r="AM1256" s="93"/>
      <c r="AN1256" s="93"/>
      <c r="AO1256" s="93"/>
      <c r="AP1256" s="93"/>
      <c r="AQ1256" s="93"/>
      <c r="AR1256" s="93"/>
      <c r="AS1256" s="93"/>
      <c r="AT1256" s="93"/>
      <c r="AU1256" s="93"/>
      <c r="AV1256" s="93"/>
      <c r="AW1256" s="93"/>
      <c r="AX1256" s="93"/>
      <c r="AY1256" s="93"/>
      <c r="AZ1256" s="93"/>
      <c r="BA1256" s="93"/>
      <c r="BB1256" s="93"/>
      <c r="BC1256" s="93"/>
      <c r="BD1256" s="93"/>
      <c r="BE1256" s="93"/>
      <c r="BF1256" s="93"/>
      <c r="BG1256" s="93"/>
      <c r="BH1256" s="93"/>
      <c r="BI1256" s="93"/>
      <c r="BJ1256" s="93"/>
      <c r="BK1256" s="93"/>
      <c r="BL1256" s="93"/>
      <c r="BM1256" s="93"/>
      <c r="BN1256" s="93"/>
      <c r="BO1256" s="93"/>
      <c r="BP1256" s="93"/>
      <c r="BQ1256" s="93"/>
      <c r="BR1256" s="93"/>
      <c r="BS1256" s="93"/>
      <c r="BT1256" s="93"/>
      <c r="BU1256" s="93"/>
      <c r="BV1256" s="93"/>
      <c r="BW1256" s="93"/>
      <c r="BX1256" s="93"/>
      <c r="BY1256" s="93"/>
      <c r="BZ1256" s="93"/>
      <c r="CA1256" s="93"/>
      <c r="CB1256" s="93"/>
      <c r="CC1256" s="93"/>
      <c r="CD1256" s="93"/>
      <c r="CE1256" s="93"/>
      <c r="CF1256" s="93"/>
      <c r="CG1256" s="93"/>
      <c r="CH1256" s="93"/>
      <c r="CI1256" s="93"/>
      <c r="CJ1256" s="93"/>
      <c r="CK1256" s="93"/>
      <c r="CL1256" s="93"/>
      <c r="CM1256" s="93"/>
      <c r="CN1256" s="93"/>
      <c r="CO1256" s="93"/>
      <c r="CP1256" s="93"/>
      <c r="CQ1256" s="93"/>
      <c r="CR1256" s="93"/>
      <c r="CS1256" s="93"/>
      <c r="CT1256" s="93"/>
      <c r="CU1256" s="93"/>
      <c r="CV1256" s="93"/>
      <c r="CW1256" s="93"/>
      <c r="CX1256" s="93"/>
      <c r="CY1256" s="93"/>
      <c r="CZ1256" s="93"/>
      <c r="DA1256" s="93"/>
      <c r="DB1256" s="93"/>
      <c r="DC1256" s="93"/>
      <c r="DD1256" s="93"/>
      <c r="DE1256" s="93"/>
      <c r="DF1256" s="93"/>
      <c r="DG1256" s="93"/>
      <c r="DH1256" s="93"/>
      <c r="DI1256" s="93"/>
      <c r="DJ1256" s="93"/>
      <c r="DK1256" s="93"/>
      <c r="DL1256" s="93"/>
      <c r="DM1256" s="93"/>
      <c r="DN1256" s="93"/>
      <c r="DO1256" s="93"/>
      <c r="DP1256" s="93"/>
      <c r="DQ1256" s="93"/>
      <c r="DR1256" s="93"/>
      <c r="DS1256" s="93"/>
      <c r="DT1256" s="93"/>
      <c r="DU1256" s="1"/>
      <c r="DV1256" s="1"/>
    </row>
    <row r="1257" spans="1:126" s="4" customFormat="1" ht="12.6" thickBot="1">
      <c r="A1257" s="3"/>
      <c r="B1257" s="242"/>
      <c r="C1257" s="3"/>
      <c r="D1257" s="3"/>
      <c r="E1257" s="9" t="s">
        <v>110</v>
      </c>
      <c r="F1257" s="50"/>
      <c r="G1257" s="388" t="s">
        <v>6</v>
      </c>
      <c r="H1257" s="386" t="s">
        <v>170</v>
      </c>
      <c r="I1257" s="386"/>
      <c r="J1257" s="386"/>
      <c r="K1257" s="386"/>
      <c r="L1257" s="386"/>
      <c r="M1257" s="394"/>
      <c r="N1257" s="386" t="str">
        <f>Главная!$Y$8</f>
        <v>итого</v>
      </c>
      <c r="O1257" s="386"/>
      <c r="P1257" s="576"/>
      <c r="Q1257" s="386" t="s">
        <v>25</v>
      </c>
      <c r="R1257" s="3"/>
      <c r="S1257" s="5"/>
      <c r="T1257" s="83"/>
      <c r="U1257" s="23"/>
      <c r="V1257" s="3"/>
      <c r="W1257" s="395">
        <f>SUM($Y1257:$DU1257)</f>
        <v>0</v>
      </c>
      <c r="X1257" s="11"/>
      <c r="Y1257" s="45"/>
      <c r="Z1257" s="90"/>
      <c r="AA1257" s="396">
        <f>IF(AA$8="",0,AA914-AA931-AA1241)</f>
        <v>0</v>
      </c>
      <c r="AB1257" s="396">
        <f>IF(AB$8="",0,AB914-AB931-AB1241)</f>
        <v>0</v>
      </c>
      <c r="AC1257" s="396">
        <f>IF(AC$8="",0,AC914-AC931-AC1241)</f>
        <v>0</v>
      </c>
      <c r="AD1257" s="396">
        <f>IF(AD$8="",0,AD914-AD931-AD1241)</f>
        <v>0</v>
      </c>
      <c r="AE1257" s="396">
        <f>IF(AE$8="",0,AE914-AE931-AE1241)</f>
        <v>0</v>
      </c>
      <c r="AF1257" s="396">
        <f t="shared" ref="AF1257:CQ1257" si="2834">IF(AF$8="",0,AF914-AF931-AF1241)</f>
        <v>0</v>
      </c>
      <c r="AG1257" s="396">
        <f t="shared" si="2834"/>
        <v>0</v>
      </c>
      <c r="AH1257" s="396">
        <f t="shared" si="2834"/>
        <v>0</v>
      </c>
      <c r="AI1257" s="396">
        <f t="shared" si="2834"/>
        <v>0</v>
      </c>
      <c r="AJ1257" s="396">
        <f t="shared" si="2834"/>
        <v>0</v>
      </c>
      <c r="AK1257" s="396">
        <f t="shared" si="2834"/>
        <v>0</v>
      </c>
      <c r="AL1257" s="396">
        <f t="shared" si="2834"/>
        <v>0</v>
      </c>
      <c r="AM1257" s="396">
        <f t="shared" si="2834"/>
        <v>0</v>
      </c>
      <c r="AN1257" s="396">
        <f t="shared" si="2834"/>
        <v>0</v>
      </c>
      <c r="AO1257" s="396">
        <f t="shared" si="2834"/>
        <v>0</v>
      </c>
      <c r="AP1257" s="396">
        <f t="shared" si="2834"/>
        <v>0</v>
      </c>
      <c r="AQ1257" s="396">
        <f t="shared" si="2834"/>
        <v>0</v>
      </c>
      <c r="AR1257" s="396">
        <f t="shared" si="2834"/>
        <v>0</v>
      </c>
      <c r="AS1257" s="396">
        <f t="shared" si="2834"/>
        <v>0</v>
      </c>
      <c r="AT1257" s="396">
        <f t="shared" si="2834"/>
        <v>0</v>
      </c>
      <c r="AU1257" s="396">
        <f t="shared" si="2834"/>
        <v>0</v>
      </c>
      <c r="AV1257" s="396">
        <f t="shared" si="2834"/>
        <v>0</v>
      </c>
      <c r="AW1257" s="396">
        <f t="shared" si="2834"/>
        <v>0</v>
      </c>
      <c r="AX1257" s="396">
        <f t="shared" si="2834"/>
        <v>0</v>
      </c>
      <c r="AY1257" s="396">
        <f t="shared" si="2834"/>
        <v>0</v>
      </c>
      <c r="AZ1257" s="396">
        <f t="shared" si="2834"/>
        <v>0</v>
      </c>
      <c r="BA1257" s="396">
        <f t="shared" si="2834"/>
        <v>0</v>
      </c>
      <c r="BB1257" s="396">
        <f t="shared" si="2834"/>
        <v>0</v>
      </c>
      <c r="BC1257" s="396">
        <f t="shared" si="2834"/>
        <v>0</v>
      </c>
      <c r="BD1257" s="396">
        <f t="shared" si="2834"/>
        <v>0</v>
      </c>
      <c r="BE1257" s="396">
        <f t="shared" si="2834"/>
        <v>0</v>
      </c>
      <c r="BF1257" s="396">
        <f t="shared" si="2834"/>
        <v>0</v>
      </c>
      <c r="BG1257" s="396">
        <f t="shared" si="2834"/>
        <v>0</v>
      </c>
      <c r="BH1257" s="396">
        <f t="shared" si="2834"/>
        <v>0</v>
      </c>
      <c r="BI1257" s="396">
        <f t="shared" si="2834"/>
        <v>0</v>
      </c>
      <c r="BJ1257" s="396">
        <f t="shared" si="2834"/>
        <v>0</v>
      </c>
      <c r="BK1257" s="396">
        <f t="shared" si="2834"/>
        <v>0</v>
      </c>
      <c r="BL1257" s="396">
        <f t="shared" si="2834"/>
        <v>0</v>
      </c>
      <c r="BM1257" s="396">
        <f t="shared" si="2834"/>
        <v>0</v>
      </c>
      <c r="BN1257" s="396">
        <f t="shared" si="2834"/>
        <v>0</v>
      </c>
      <c r="BO1257" s="396">
        <f t="shared" si="2834"/>
        <v>0</v>
      </c>
      <c r="BP1257" s="396">
        <f t="shared" si="2834"/>
        <v>0</v>
      </c>
      <c r="BQ1257" s="396">
        <f t="shared" si="2834"/>
        <v>0</v>
      </c>
      <c r="BR1257" s="396">
        <f t="shared" si="2834"/>
        <v>0</v>
      </c>
      <c r="BS1257" s="396">
        <f t="shared" si="2834"/>
        <v>0</v>
      </c>
      <c r="BT1257" s="396">
        <f t="shared" si="2834"/>
        <v>0</v>
      </c>
      <c r="BU1257" s="396">
        <f t="shared" si="2834"/>
        <v>0</v>
      </c>
      <c r="BV1257" s="396">
        <f t="shared" si="2834"/>
        <v>0</v>
      </c>
      <c r="BW1257" s="396">
        <f t="shared" si="2834"/>
        <v>0</v>
      </c>
      <c r="BX1257" s="396">
        <f t="shared" si="2834"/>
        <v>0</v>
      </c>
      <c r="BY1257" s="396">
        <f t="shared" si="2834"/>
        <v>0</v>
      </c>
      <c r="BZ1257" s="396">
        <f t="shared" si="2834"/>
        <v>0</v>
      </c>
      <c r="CA1257" s="396">
        <f t="shared" si="2834"/>
        <v>0</v>
      </c>
      <c r="CB1257" s="396">
        <f t="shared" si="2834"/>
        <v>0</v>
      </c>
      <c r="CC1257" s="396">
        <f t="shared" si="2834"/>
        <v>0</v>
      </c>
      <c r="CD1257" s="396">
        <f t="shared" si="2834"/>
        <v>0</v>
      </c>
      <c r="CE1257" s="396">
        <f t="shared" si="2834"/>
        <v>0</v>
      </c>
      <c r="CF1257" s="396">
        <f t="shared" si="2834"/>
        <v>0</v>
      </c>
      <c r="CG1257" s="396">
        <f t="shared" si="2834"/>
        <v>0</v>
      </c>
      <c r="CH1257" s="396">
        <f t="shared" si="2834"/>
        <v>0</v>
      </c>
      <c r="CI1257" s="396">
        <f t="shared" si="2834"/>
        <v>0</v>
      </c>
      <c r="CJ1257" s="396">
        <f t="shared" si="2834"/>
        <v>0</v>
      </c>
      <c r="CK1257" s="396">
        <f t="shared" si="2834"/>
        <v>0</v>
      </c>
      <c r="CL1257" s="396">
        <f t="shared" si="2834"/>
        <v>0</v>
      </c>
      <c r="CM1257" s="396">
        <f t="shared" si="2834"/>
        <v>0</v>
      </c>
      <c r="CN1257" s="396">
        <f t="shared" si="2834"/>
        <v>0</v>
      </c>
      <c r="CO1257" s="396">
        <f t="shared" si="2834"/>
        <v>0</v>
      </c>
      <c r="CP1257" s="396">
        <f t="shared" si="2834"/>
        <v>0</v>
      </c>
      <c r="CQ1257" s="396">
        <f t="shared" si="2834"/>
        <v>0</v>
      </c>
      <c r="CR1257" s="396">
        <f t="shared" ref="CR1257:DT1257" si="2835">IF(CR$8="",0,CR914-CR931-CR1241)</f>
        <v>0</v>
      </c>
      <c r="CS1257" s="396">
        <f t="shared" si="2835"/>
        <v>0</v>
      </c>
      <c r="CT1257" s="396">
        <f t="shared" si="2835"/>
        <v>0</v>
      </c>
      <c r="CU1257" s="396">
        <f t="shared" si="2835"/>
        <v>0</v>
      </c>
      <c r="CV1257" s="396">
        <f t="shared" si="2835"/>
        <v>0</v>
      </c>
      <c r="CW1257" s="396">
        <f t="shared" si="2835"/>
        <v>0</v>
      </c>
      <c r="CX1257" s="396">
        <f t="shared" si="2835"/>
        <v>0</v>
      </c>
      <c r="CY1257" s="396">
        <f t="shared" si="2835"/>
        <v>0</v>
      </c>
      <c r="CZ1257" s="396">
        <f t="shared" si="2835"/>
        <v>0</v>
      </c>
      <c r="DA1257" s="396">
        <f t="shared" si="2835"/>
        <v>0</v>
      </c>
      <c r="DB1257" s="396">
        <f t="shared" si="2835"/>
        <v>0</v>
      </c>
      <c r="DC1257" s="396">
        <f t="shared" si="2835"/>
        <v>0</v>
      </c>
      <c r="DD1257" s="396">
        <f t="shared" si="2835"/>
        <v>0</v>
      </c>
      <c r="DE1257" s="396">
        <f t="shared" si="2835"/>
        <v>0</v>
      </c>
      <c r="DF1257" s="396">
        <f t="shared" si="2835"/>
        <v>0</v>
      </c>
      <c r="DG1257" s="396">
        <f t="shared" si="2835"/>
        <v>0</v>
      </c>
      <c r="DH1257" s="396">
        <f t="shared" si="2835"/>
        <v>0</v>
      </c>
      <c r="DI1257" s="396">
        <f t="shared" si="2835"/>
        <v>0</v>
      </c>
      <c r="DJ1257" s="396">
        <f t="shared" si="2835"/>
        <v>0</v>
      </c>
      <c r="DK1257" s="396">
        <f t="shared" si="2835"/>
        <v>0</v>
      </c>
      <c r="DL1257" s="396">
        <f t="shared" si="2835"/>
        <v>0</v>
      </c>
      <c r="DM1257" s="396">
        <f t="shared" si="2835"/>
        <v>0</v>
      </c>
      <c r="DN1257" s="396">
        <f t="shared" si="2835"/>
        <v>0</v>
      </c>
      <c r="DO1257" s="396">
        <f t="shared" si="2835"/>
        <v>0</v>
      </c>
      <c r="DP1257" s="396">
        <f t="shared" si="2835"/>
        <v>0</v>
      </c>
      <c r="DQ1257" s="396">
        <f t="shared" si="2835"/>
        <v>0</v>
      </c>
      <c r="DR1257" s="396">
        <f t="shared" si="2835"/>
        <v>0</v>
      </c>
      <c r="DS1257" s="396">
        <f t="shared" si="2835"/>
        <v>0</v>
      </c>
      <c r="DT1257" s="396">
        <f t="shared" si="2835"/>
        <v>0</v>
      </c>
      <c r="DU1257" s="3"/>
      <c r="DV1257" s="3"/>
    </row>
    <row r="1258" spans="1:126" s="4" customFormat="1" ht="12.6" thickTop="1">
      <c r="A1258" s="3"/>
      <c r="B1258" s="397"/>
      <c r="C1258" s="3"/>
      <c r="D1258" s="3"/>
      <c r="E1258" s="9" t="s">
        <v>108</v>
      </c>
      <c r="F1258" s="50"/>
      <c r="G1258" s="388" t="s">
        <v>6</v>
      </c>
      <c r="H1258" s="391" t="s">
        <v>171</v>
      </c>
      <c r="I1258" s="391"/>
      <c r="J1258" s="391"/>
      <c r="K1258" s="391"/>
      <c r="L1258" s="391"/>
      <c r="M1258" s="398"/>
      <c r="N1258" s="391" t="str">
        <f>Главная!$Y$8</f>
        <v>итого</v>
      </c>
      <c r="O1258" s="391"/>
      <c r="P1258" s="398"/>
      <c r="Q1258" s="391" t="s">
        <v>25</v>
      </c>
      <c r="R1258" s="3"/>
      <c r="S1258" s="5"/>
      <c r="T1258" s="83"/>
      <c r="U1258" s="23"/>
      <c r="V1258" s="276"/>
      <c r="W1258" s="399"/>
      <c r="X1258" s="279"/>
      <c r="Y1258" s="45"/>
      <c r="Z1258" s="90"/>
      <c r="AA1258" s="400">
        <f>IF(AA$8="",0,Z1258+AA1257)</f>
        <v>0</v>
      </c>
      <c r="AB1258" s="400">
        <f t="shared" ref="AB1258" si="2836">IF(AB$8="",0,AA1258+AB1257)</f>
        <v>0</v>
      </c>
      <c r="AC1258" s="400">
        <f t="shared" ref="AC1258" si="2837">IF(AC$8="",0,AB1258+AC1257)</f>
        <v>0</v>
      </c>
      <c r="AD1258" s="400">
        <f t="shared" ref="AD1258" si="2838">IF(AD$8="",0,AC1258+AD1257)</f>
        <v>0</v>
      </c>
      <c r="AE1258" s="400">
        <f t="shared" ref="AE1258" si="2839">IF(AE$8="",0,AD1258+AE1257)</f>
        <v>0</v>
      </c>
      <c r="AF1258" s="400">
        <f t="shared" ref="AF1258" si="2840">IF(AF$8="",0,AE1258+AF1257)</f>
        <v>0</v>
      </c>
      <c r="AG1258" s="400">
        <f t="shared" ref="AG1258" si="2841">IF(AG$8="",0,AF1258+AG1257)</f>
        <v>0</v>
      </c>
      <c r="AH1258" s="400">
        <f t="shared" ref="AH1258" si="2842">IF(AH$8="",0,AG1258+AH1257)</f>
        <v>0</v>
      </c>
      <c r="AI1258" s="400">
        <f t="shared" ref="AI1258" si="2843">IF(AI$8="",0,AH1258+AI1257)</f>
        <v>0</v>
      </c>
      <c r="AJ1258" s="400">
        <f t="shared" ref="AJ1258" si="2844">IF(AJ$8="",0,AI1258+AJ1257)</f>
        <v>0</v>
      </c>
      <c r="AK1258" s="400">
        <f t="shared" ref="AK1258" si="2845">IF(AK$8="",0,AJ1258+AK1257)</f>
        <v>0</v>
      </c>
      <c r="AL1258" s="400">
        <f t="shared" ref="AL1258" si="2846">IF(AL$8="",0,AK1258+AL1257)</f>
        <v>0</v>
      </c>
      <c r="AM1258" s="400">
        <f t="shared" ref="AM1258" si="2847">IF(AM$8="",0,AL1258+AM1257)</f>
        <v>0</v>
      </c>
      <c r="AN1258" s="400">
        <f t="shared" ref="AN1258" si="2848">IF(AN$8="",0,AM1258+AN1257)</f>
        <v>0</v>
      </c>
      <c r="AO1258" s="400">
        <f t="shared" ref="AO1258" si="2849">IF(AO$8="",0,AN1258+AO1257)</f>
        <v>0</v>
      </c>
      <c r="AP1258" s="400">
        <f t="shared" ref="AP1258" si="2850">IF(AP$8="",0,AO1258+AP1257)</f>
        <v>0</v>
      </c>
      <c r="AQ1258" s="400">
        <f t="shared" ref="AQ1258" si="2851">IF(AQ$8="",0,AP1258+AQ1257)</f>
        <v>0</v>
      </c>
      <c r="AR1258" s="400">
        <f t="shared" ref="AR1258" si="2852">IF(AR$8="",0,AQ1258+AR1257)</f>
        <v>0</v>
      </c>
      <c r="AS1258" s="400">
        <f t="shared" ref="AS1258" si="2853">IF(AS$8="",0,AR1258+AS1257)</f>
        <v>0</v>
      </c>
      <c r="AT1258" s="400">
        <f t="shared" ref="AT1258" si="2854">IF(AT$8="",0,AS1258+AT1257)</f>
        <v>0</v>
      </c>
      <c r="AU1258" s="400">
        <f t="shared" ref="AU1258" si="2855">IF(AU$8="",0,AT1258+AU1257)</f>
        <v>0</v>
      </c>
      <c r="AV1258" s="400">
        <f t="shared" ref="AV1258" si="2856">IF(AV$8="",0,AU1258+AV1257)</f>
        <v>0</v>
      </c>
      <c r="AW1258" s="400">
        <f t="shared" ref="AW1258" si="2857">IF(AW$8="",0,AV1258+AW1257)</f>
        <v>0</v>
      </c>
      <c r="AX1258" s="400">
        <f t="shared" ref="AX1258" si="2858">IF(AX$8="",0,AW1258+AX1257)</f>
        <v>0</v>
      </c>
      <c r="AY1258" s="400">
        <f t="shared" ref="AY1258" si="2859">IF(AY$8="",0,AX1258+AY1257)</f>
        <v>0</v>
      </c>
      <c r="AZ1258" s="400">
        <f t="shared" ref="AZ1258" si="2860">IF(AZ$8="",0,AY1258+AZ1257)</f>
        <v>0</v>
      </c>
      <c r="BA1258" s="400">
        <f t="shared" ref="BA1258" si="2861">IF(BA$8="",0,AZ1258+BA1257)</f>
        <v>0</v>
      </c>
      <c r="BB1258" s="400">
        <f t="shared" ref="BB1258" si="2862">IF(BB$8="",0,BA1258+BB1257)</f>
        <v>0</v>
      </c>
      <c r="BC1258" s="400">
        <f t="shared" ref="BC1258" si="2863">IF(BC$8="",0,BB1258+BC1257)</f>
        <v>0</v>
      </c>
      <c r="BD1258" s="400">
        <f t="shared" ref="BD1258" si="2864">IF(BD$8="",0,BC1258+BD1257)</f>
        <v>0</v>
      </c>
      <c r="BE1258" s="400">
        <f t="shared" ref="BE1258" si="2865">IF(BE$8="",0,BD1258+BE1257)</f>
        <v>0</v>
      </c>
      <c r="BF1258" s="400">
        <f t="shared" ref="BF1258" si="2866">IF(BF$8="",0,BE1258+BF1257)</f>
        <v>0</v>
      </c>
      <c r="BG1258" s="400">
        <f t="shared" ref="BG1258" si="2867">IF(BG$8="",0,BF1258+BG1257)</f>
        <v>0</v>
      </c>
      <c r="BH1258" s="400">
        <f t="shared" ref="BH1258" si="2868">IF(BH$8="",0,BG1258+BH1257)</f>
        <v>0</v>
      </c>
      <c r="BI1258" s="400">
        <f t="shared" ref="BI1258" si="2869">IF(BI$8="",0,BH1258+BI1257)</f>
        <v>0</v>
      </c>
      <c r="BJ1258" s="400">
        <f t="shared" ref="BJ1258" si="2870">IF(BJ$8="",0,BI1258+BJ1257)</f>
        <v>0</v>
      </c>
      <c r="BK1258" s="400">
        <f t="shared" ref="BK1258" si="2871">IF(BK$8="",0,BJ1258+BK1257)</f>
        <v>0</v>
      </c>
      <c r="BL1258" s="400">
        <f t="shared" ref="BL1258" si="2872">IF(BL$8="",0,BK1258+BL1257)</f>
        <v>0</v>
      </c>
      <c r="BM1258" s="400">
        <f t="shared" ref="BM1258" si="2873">IF(BM$8="",0,BL1258+BM1257)</f>
        <v>0</v>
      </c>
      <c r="BN1258" s="400">
        <f t="shared" ref="BN1258" si="2874">IF(BN$8="",0,BM1258+BN1257)</f>
        <v>0</v>
      </c>
      <c r="BO1258" s="400">
        <f t="shared" ref="BO1258" si="2875">IF(BO$8="",0,BN1258+BO1257)</f>
        <v>0</v>
      </c>
      <c r="BP1258" s="400">
        <f t="shared" ref="BP1258" si="2876">IF(BP$8="",0,BO1258+BP1257)</f>
        <v>0</v>
      </c>
      <c r="BQ1258" s="400">
        <f t="shared" ref="BQ1258" si="2877">IF(BQ$8="",0,BP1258+BQ1257)</f>
        <v>0</v>
      </c>
      <c r="BR1258" s="400">
        <f t="shared" ref="BR1258" si="2878">IF(BR$8="",0,BQ1258+BR1257)</f>
        <v>0</v>
      </c>
      <c r="BS1258" s="400">
        <f t="shared" ref="BS1258" si="2879">IF(BS$8="",0,BR1258+BS1257)</f>
        <v>0</v>
      </c>
      <c r="BT1258" s="400">
        <f t="shared" ref="BT1258" si="2880">IF(BT$8="",0,BS1258+BT1257)</f>
        <v>0</v>
      </c>
      <c r="BU1258" s="400">
        <f t="shared" ref="BU1258" si="2881">IF(BU$8="",0,BT1258+BU1257)</f>
        <v>0</v>
      </c>
      <c r="BV1258" s="400">
        <f t="shared" ref="BV1258" si="2882">IF(BV$8="",0,BU1258+BV1257)</f>
        <v>0</v>
      </c>
      <c r="BW1258" s="400">
        <f t="shared" ref="BW1258" si="2883">IF(BW$8="",0,BV1258+BW1257)</f>
        <v>0</v>
      </c>
      <c r="BX1258" s="400">
        <f t="shared" ref="BX1258" si="2884">IF(BX$8="",0,BW1258+BX1257)</f>
        <v>0</v>
      </c>
      <c r="BY1258" s="400">
        <f t="shared" ref="BY1258" si="2885">IF(BY$8="",0,BX1258+BY1257)</f>
        <v>0</v>
      </c>
      <c r="BZ1258" s="400">
        <f t="shared" ref="BZ1258" si="2886">IF(BZ$8="",0,BY1258+BZ1257)</f>
        <v>0</v>
      </c>
      <c r="CA1258" s="400">
        <f t="shared" ref="CA1258" si="2887">IF(CA$8="",0,BZ1258+CA1257)</f>
        <v>0</v>
      </c>
      <c r="CB1258" s="400">
        <f t="shared" ref="CB1258" si="2888">IF(CB$8="",0,CA1258+CB1257)</f>
        <v>0</v>
      </c>
      <c r="CC1258" s="400">
        <f t="shared" ref="CC1258" si="2889">IF(CC$8="",0,CB1258+CC1257)</f>
        <v>0</v>
      </c>
      <c r="CD1258" s="400">
        <f t="shared" ref="CD1258" si="2890">IF(CD$8="",0,CC1258+CD1257)</f>
        <v>0</v>
      </c>
      <c r="CE1258" s="400">
        <f t="shared" ref="CE1258" si="2891">IF(CE$8="",0,CD1258+CE1257)</f>
        <v>0</v>
      </c>
      <c r="CF1258" s="400">
        <f t="shared" ref="CF1258" si="2892">IF(CF$8="",0,CE1258+CF1257)</f>
        <v>0</v>
      </c>
      <c r="CG1258" s="400">
        <f t="shared" ref="CG1258" si="2893">IF(CG$8="",0,CF1258+CG1257)</f>
        <v>0</v>
      </c>
      <c r="CH1258" s="400">
        <f t="shared" ref="CH1258" si="2894">IF(CH$8="",0,CG1258+CH1257)</f>
        <v>0</v>
      </c>
      <c r="CI1258" s="400">
        <f t="shared" ref="CI1258" si="2895">IF(CI$8="",0,CH1258+CI1257)</f>
        <v>0</v>
      </c>
      <c r="CJ1258" s="400">
        <f t="shared" ref="CJ1258" si="2896">IF(CJ$8="",0,CI1258+CJ1257)</f>
        <v>0</v>
      </c>
      <c r="CK1258" s="400">
        <f t="shared" ref="CK1258" si="2897">IF(CK$8="",0,CJ1258+CK1257)</f>
        <v>0</v>
      </c>
      <c r="CL1258" s="400">
        <f t="shared" ref="CL1258" si="2898">IF(CL$8="",0,CK1258+CL1257)</f>
        <v>0</v>
      </c>
      <c r="CM1258" s="400">
        <f t="shared" ref="CM1258" si="2899">IF(CM$8="",0,CL1258+CM1257)</f>
        <v>0</v>
      </c>
      <c r="CN1258" s="400">
        <f t="shared" ref="CN1258" si="2900">IF(CN$8="",0,CM1258+CN1257)</f>
        <v>0</v>
      </c>
      <c r="CO1258" s="400">
        <f t="shared" ref="CO1258" si="2901">IF(CO$8="",0,CN1258+CO1257)</f>
        <v>0</v>
      </c>
      <c r="CP1258" s="400">
        <f t="shared" ref="CP1258" si="2902">IF(CP$8="",0,CO1258+CP1257)</f>
        <v>0</v>
      </c>
      <c r="CQ1258" s="400">
        <f t="shared" ref="CQ1258" si="2903">IF(CQ$8="",0,CP1258+CQ1257)</f>
        <v>0</v>
      </c>
      <c r="CR1258" s="400">
        <f t="shared" ref="CR1258" si="2904">IF(CR$8="",0,CQ1258+CR1257)</f>
        <v>0</v>
      </c>
      <c r="CS1258" s="400">
        <f t="shared" ref="CS1258" si="2905">IF(CS$8="",0,CR1258+CS1257)</f>
        <v>0</v>
      </c>
      <c r="CT1258" s="400">
        <f t="shared" ref="CT1258" si="2906">IF(CT$8="",0,CS1258+CT1257)</f>
        <v>0</v>
      </c>
      <c r="CU1258" s="400">
        <f t="shared" ref="CU1258" si="2907">IF(CU$8="",0,CT1258+CU1257)</f>
        <v>0</v>
      </c>
      <c r="CV1258" s="400">
        <f t="shared" ref="CV1258" si="2908">IF(CV$8="",0,CU1258+CV1257)</f>
        <v>0</v>
      </c>
      <c r="CW1258" s="400">
        <f t="shared" ref="CW1258" si="2909">IF(CW$8="",0,CV1258+CW1257)</f>
        <v>0</v>
      </c>
      <c r="CX1258" s="400">
        <f t="shared" ref="CX1258" si="2910">IF(CX$8="",0,CW1258+CX1257)</f>
        <v>0</v>
      </c>
      <c r="CY1258" s="400">
        <f t="shared" ref="CY1258" si="2911">IF(CY$8="",0,CX1258+CY1257)</f>
        <v>0</v>
      </c>
      <c r="CZ1258" s="400">
        <f t="shared" ref="CZ1258" si="2912">IF(CZ$8="",0,CY1258+CZ1257)</f>
        <v>0</v>
      </c>
      <c r="DA1258" s="400">
        <f t="shared" ref="DA1258" si="2913">IF(DA$8="",0,CZ1258+DA1257)</f>
        <v>0</v>
      </c>
      <c r="DB1258" s="400">
        <f t="shared" ref="DB1258" si="2914">IF(DB$8="",0,DA1258+DB1257)</f>
        <v>0</v>
      </c>
      <c r="DC1258" s="400">
        <f t="shared" ref="DC1258" si="2915">IF(DC$8="",0,DB1258+DC1257)</f>
        <v>0</v>
      </c>
      <c r="DD1258" s="400">
        <f t="shared" ref="DD1258" si="2916">IF(DD$8="",0,DC1258+DD1257)</f>
        <v>0</v>
      </c>
      <c r="DE1258" s="400">
        <f t="shared" ref="DE1258" si="2917">IF(DE$8="",0,DD1258+DE1257)</f>
        <v>0</v>
      </c>
      <c r="DF1258" s="400">
        <f t="shared" ref="DF1258" si="2918">IF(DF$8="",0,DE1258+DF1257)</f>
        <v>0</v>
      </c>
      <c r="DG1258" s="400">
        <f t="shared" ref="DG1258" si="2919">IF(DG$8="",0,DF1258+DG1257)</f>
        <v>0</v>
      </c>
      <c r="DH1258" s="400">
        <f t="shared" ref="DH1258" si="2920">IF(DH$8="",0,DG1258+DH1257)</f>
        <v>0</v>
      </c>
      <c r="DI1258" s="400">
        <f t="shared" ref="DI1258" si="2921">IF(DI$8="",0,DH1258+DI1257)</f>
        <v>0</v>
      </c>
      <c r="DJ1258" s="400">
        <f t="shared" ref="DJ1258" si="2922">IF(DJ$8="",0,DI1258+DJ1257)</f>
        <v>0</v>
      </c>
      <c r="DK1258" s="400">
        <f t="shared" ref="DK1258" si="2923">IF(DK$8="",0,DJ1258+DK1257)</f>
        <v>0</v>
      </c>
      <c r="DL1258" s="400">
        <f t="shared" ref="DL1258" si="2924">IF(DL$8="",0,DK1258+DL1257)</f>
        <v>0</v>
      </c>
      <c r="DM1258" s="400">
        <f t="shared" ref="DM1258" si="2925">IF(DM$8="",0,DL1258+DM1257)</f>
        <v>0</v>
      </c>
      <c r="DN1258" s="400">
        <f t="shared" ref="DN1258" si="2926">IF(DN$8="",0,DM1258+DN1257)</f>
        <v>0</v>
      </c>
      <c r="DO1258" s="400">
        <f t="shared" ref="DO1258" si="2927">IF(DO$8="",0,DN1258+DO1257)</f>
        <v>0</v>
      </c>
      <c r="DP1258" s="400">
        <f t="shared" ref="DP1258" si="2928">IF(DP$8="",0,DO1258+DP1257)</f>
        <v>0</v>
      </c>
      <c r="DQ1258" s="400">
        <f t="shared" ref="DQ1258" si="2929">IF(DQ$8="",0,DP1258+DQ1257)</f>
        <v>0</v>
      </c>
      <c r="DR1258" s="400">
        <f t="shared" ref="DR1258" si="2930">IF(DR$8="",0,DQ1258+DR1257)</f>
        <v>0</v>
      </c>
      <c r="DS1258" s="400">
        <f t="shared" ref="DS1258" si="2931">IF(DS$8="",0,DR1258+DS1257)</f>
        <v>0</v>
      </c>
      <c r="DT1258" s="400">
        <f t="shared" ref="DT1258" si="2932">IF(DT$8="",0,DS1258+DT1257)</f>
        <v>0</v>
      </c>
      <c r="DU1258" s="3"/>
      <c r="DV1258" s="3"/>
    </row>
    <row r="1259" spans="1:126" ht="4.2" customHeight="1">
      <c r="A1259" s="1"/>
      <c r="B1259" s="1"/>
      <c r="C1259" s="1"/>
      <c r="D1259" s="1"/>
      <c r="E1259" s="261"/>
      <c r="F1259" s="47"/>
      <c r="G1259" s="229"/>
      <c r="H1259" s="170"/>
      <c r="I1259" s="170"/>
      <c r="J1259" s="170"/>
      <c r="K1259" s="170"/>
      <c r="L1259" s="170"/>
      <c r="M1259" s="169"/>
      <c r="N1259" s="170"/>
      <c r="O1259" s="170"/>
      <c r="P1259" s="169"/>
      <c r="Q1259" s="170"/>
      <c r="R1259" s="170"/>
      <c r="S1259" s="169"/>
      <c r="T1259" s="171"/>
      <c r="U1259" s="278"/>
      <c r="V1259" s="170"/>
      <c r="W1259" s="281"/>
      <c r="X1259" s="281"/>
      <c r="Y1259" s="280"/>
      <c r="Z1259" s="92"/>
      <c r="AA1259" s="93"/>
      <c r="AB1259" s="93"/>
      <c r="AC1259" s="93"/>
      <c r="AD1259" s="93"/>
      <c r="AE1259" s="93"/>
      <c r="AF1259" s="93"/>
      <c r="AG1259" s="93"/>
      <c r="AH1259" s="93"/>
      <c r="AI1259" s="93"/>
      <c r="AJ1259" s="93"/>
      <c r="AK1259" s="93"/>
      <c r="AL1259" s="93"/>
      <c r="AM1259" s="93"/>
      <c r="AN1259" s="93"/>
      <c r="AO1259" s="93"/>
      <c r="AP1259" s="93"/>
      <c r="AQ1259" s="93"/>
      <c r="AR1259" s="93"/>
      <c r="AS1259" s="93"/>
      <c r="AT1259" s="93"/>
      <c r="AU1259" s="93"/>
      <c r="AV1259" s="93"/>
      <c r="AW1259" s="93"/>
      <c r="AX1259" s="93"/>
      <c r="AY1259" s="93"/>
      <c r="AZ1259" s="93"/>
      <c r="BA1259" s="93"/>
      <c r="BB1259" s="93"/>
      <c r="BC1259" s="93"/>
      <c r="BD1259" s="93"/>
      <c r="BE1259" s="93"/>
      <c r="BF1259" s="93"/>
      <c r="BG1259" s="93"/>
      <c r="BH1259" s="93"/>
      <c r="BI1259" s="93"/>
      <c r="BJ1259" s="93"/>
      <c r="BK1259" s="93"/>
      <c r="BL1259" s="93"/>
      <c r="BM1259" s="93"/>
      <c r="BN1259" s="93"/>
      <c r="BO1259" s="93"/>
      <c r="BP1259" s="93"/>
      <c r="BQ1259" s="93"/>
      <c r="BR1259" s="93"/>
      <c r="BS1259" s="93"/>
      <c r="BT1259" s="93"/>
      <c r="BU1259" s="93"/>
      <c r="BV1259" s="93"/>
      <c r="BW1259" s="93"/>
      <c r="BX1259" s="93"/>
      <c r="BY1259" s="93"/>
      <c r="BZ1259" s="93"/>
      <c r="CA1259" s="93"/>
      <c r="CB1259" s="93"/>
      <c r="CC1259" s="93"/>
      <c r="CD1259" s="93"/>
      <c r="CE1259" s="93"/>
      <c r="CF1259" s="93"/>
      <c r="CG1259" s="93"/>
      <c r="CH1259" s="93"/>
      <c r="CI1259" s="93"/>
      <c r="CJ1259" s="93"/>
      <c r="CK1259" s="93"/>
      <c r="CL1259" s="93"/>
      <c r="CM1259" s="93"/>
      <c r="CN1259" s="93"/>
      <c r="CO1259" s="93"/>
      <c r="CP1259" s="93"/>
      <c r="CQ1259" s="93"/>
      <c r="CR1259" s="93"/>
      <c r="CS1259" s="93"/>
      <c r="CT1259" s="93"/>
      <c r="CU1259" s="93"/>
      <c r="CV1259" s="93"/>
      <c r="CW1259" s="93"/>
      <c r="CX1259" s="93"/>
      <c r="CY1259" s="93"/>
      <c r="CZ1259" s="93"/>
      <c r="DA1259" s="93"/>
      <c r="DB1259" s="93"/>
      <c r="DC1259" s="93"/>
      <c r="DD1259" s="93"/>
      <c r="DE1259" s="93"/>
      <c r="DF1259" s="93"/>
      <c r="DG1259" s="93"/>
      <c r="DH1259" s="93"/>
      <c r="DI1259" s="93"/>
      <c r="DJ1259" s="93"/>
      <c r="DK1259" s="93"/>
      <c r="DL1259" s="93"/>
      <c r="DM1259" s="93"/>
      <c r="DN1259" s="93"/>
      <c r="DO1259" s="93"/>
      <c r="DP1259" s="93"/>
      <c r="DQ1259" s="93"/>
      <c r="DR1259" s="93"/>
      <c r="DS1259" s="93"/>
      <c r="DT1259" s="93"/>
      <c r="DU1259" s="1"/>
      <c r="DV1259" s="1"/>
    </row>
    <row r="1260" spans="1:126" ht="4.2" customHeight="1">
      <c r="A1260" s="1"/>
      <c r="B1260" s="1"/>
      <c r="C1260" s="1"/>
      <c r="D1260" s="13"/>
      <c r="E1260" s="262"/>
      <c r="F1260" s="13"/>
      <c r="G1260" s="302"/>
      <c r="H1260" s="13"/>
      <c r="I1260" s="13"/>
      <c r="J1260" s="13"/>
      <c r="K1260" s="13"/>
      <c r="L1260" s="13"/>
      <c r="M1260" s="14"/>
      <c r="N1260" s="13"/>
      <c r="O1260" s="13"/>
      <c r="P1260" s="14"/>
      <c r="Q1260" s="13"/>
      <c r="R1260" s="13"/>
      <c r="S1260" s="14"/>
      <c r="T1260" s="176"/>
      <c r="U1260" s="176"/>
      <c r="V1260" s="176"/>
      <c r="W1260" s="176"/>
      <c r="X1260" s="176"/>
      <c r="Y1260" s="176"/>
      <c r="Z1260" s="176"/>
      <c r="AA1260" s="176"/>
      <c r="AB1260" s="176"/>
      <c r="AC1260" s="176"/>
      <c r="AD1260" s="176"/>
      <c r="AE1260" s="176"/>
      <c r="AF1260" s="176"/>
      <c r="AG1260" s="176"/>
      <c r="AH1260" s="176"/>
      <c r="AI1260" s="176"/>
      <c r="AJ1260" s="176"/>
      <c r="AK1260" s="176"/>
      <c r="AL1260" s="176"/>
      <c r="AM1260" s="176"/>
      <c r="AN1260" s="176"/>
      <c r="AO1260" s="176"/>
      <c r="AP1260" s="176"/>
      <c r="AQ1260" s="176"/>
      <c r="AR1260" s="176"/>
      <c r="AS1260" s="176"/>
      <c r="AT1260" s="176"/>
      <c r="AU1260" s="176"/>
      <c r="AV1260" s="176"/>
      <c r="AW1260" s="176"/>
      <c r="AX1260" s="176"/>
      <c r="AY1260" s="176"/>
      <c r="AZ1260" s="176"/>
      <c r="BA1260" s="176"/>
      <c r="BB1260" s="176"/>
      <c r="BC1260" s="176"/>
      <c r="BD1260" s="176"/>
      <c r="BE1260" s="176"/>
      <c r="BF1260" s="176"/>
      <c r="BG1260" s="176"/>
      <c r="BH1260" s="176"/>
      <c r="BI1260" s="176"/>
      <c r="BJ1260" s="176"/>
      <c r="BK1260" s="176"/>
      <c r="BL1260" s="176"/>
      <c r="BM1260" s="176"/>
      <c r="BN1260" s="176"/>
      <c r="BO1260" s="176"/>
      <c r="BP1260" s="176"/>
      <c r="BQ1260" s="176"/>
      <c r="BR1260" s="176"/>
      <c r="BS1260" s="176"/>
      <c r="BT1260" s="176"/>
      <c r="BU1260" s="176"/>
      <c r="BV1260" s="176"/>
      <c r="BW1260" s="176"/>
      <c r="BX1260" s="176"/>
      <c r="BY1260" s="176"/>
      <c r="BZ1260" s="176"/>
      <c r="CA1260" s="176"/>
      <c r="CB1260" s="176"/>
      <c r="CC1260" s="176"/>
      <c r="CD1260" s="176"/>
      <c r="CE1260" s="176"/>
      <c r="CF1260" s="176"/>
      <c r="CG1260" s="176"/>
      <c r="CH1260" s="176"/>
      <c r="CI1260" s="176"/>
      <c r="CJ1260" s="176"/>
      <c r="CK1260" s="176"/>
      <c r="CL1260" s="176"/>
      <c r="CM1260" s="176"/>
      <c r="CN1260" s="176"/>
      <c r="CO1260" s="176"/>
      <c r="CP1260" s="176"/>
      <c r="CQ1260" s="176"/>
      <c r="CR1260" s="176"/>
      <c r="CS1260" s="176"/>
      <c r="CT1260" s="176"/>
      <c r="CU1260" s="176"/>
      <c r="CV1260" s="176"/>
      <c r="CW1260" s="176"/>
      <c r="CX1260" s="176"/>
      <c r="CY1260" s="176"/>
      <c r="CZ1260" s="176"/>
      <c r="DA1260" s="176"/>
      <c r="DB1260" s="176"/>
      <c r="DC1260" s="176"/>
      <c r="DD1260" s="176"/>
      <c r="DE1260" s="176"/>
      <c r="DF1260" s="176"/>
      <c r="DG1260" s="176"/>
      <c r="DH1260" s="176"/>
      <c r="DI1260" s="176"/>
      <c r="DJ1260" s="176"/>
      <c r="DK1260" s="176"/>
      <c r="DL1260" s="176"/>
      <c r="DM1260" s="176"/>
      <c r="DN1260" s="176"/>
      <c r="DO1260" s="176"/>
      <c r="DP1260" s="176"/>
      <c r="DQ1260" s="176"/>
      <c r="DR1260" s="176"/>
      <c r="DS1260" s="176"/>
      <c r="DT1260" s="176"/>
      <c r="DU1260" s="1"/>
      <c r="DV1260" s="1"/>
    </row>
    <row r="1261" spans="1:126" ht="4.2" customHeight="1">
      <c r="A1261" s="1"/>
      <c r="B1261" s="1"/>
      <c r="C1261" s="1"/>
      <c r="D1261" s="1"/>
      <c r="E1261" s="261"/>
      <c r="F1261" s="47"/>
      <c r="G1261" s="229"/>
      <c r="H1261" s="5"/>
      <c r="I1261" s="5"/>
      <c r="J1261" s="5"/>
      <c r="K1261" s="5"/>
      <c r="L1261" s="5"/>
      <c r="M1261" s="5"/>
      <c r="N1261" s="5"/>
      <c r="O1261" s="5"/>
      <c r="P1261" s="5"/>
      <c r="Q1261" s="5"/>
      <c r="R1261" s="5"/>
      <c r="S1261" s="5"/>
      <c r="T1261" s="208"/>
      <c r="U1261" s="23"/>
      <c r="V1261" s="1"/>
      <c r="W1261" s="11"/>
      <c r="X1261" s="10"/>
      <c r="Y1261" s="45"/>
      <c r="Z1261" s="92"/>
      <c r="AA1261" s="93"/>
      <c r="AB1261" s="93"/>
      <c r="AC1261" s="93"/>
      <c r="AD1261" s="93"/>
      <c r="AE1261" s="93"/>
      <c r="AF1261" s="93"/>
      <c r="AG1261" s="93"/>
      <c r="AH1261" s="93"/>
      <c r="AI1261" s="93"/>
      <c r="AJ1261" s="93"/>
      <c r="AK1261" s="93"/>
      <c r="AL1261" s="93"/>
      <c r="AM1261" s="93"/>
      <c r="AN1261" s="93"/>
      <c r="AO1261" s="93"/>
      <c r="AP1261" s="93"/>
      <c r="AQ1261" s="93"/>
      <c r="AR1261" s="93"/>
      <c r="AS1261" s="93"/>
      <c r="AT1261" s="93"/>
      <c r="AU1261" s="93"/>
      <c r="AV1261" s="93"/>
      <c r="AW1261" s="93"/>
      <c r="AX1261" s="93"/>
      <c r="AY1261" s="93"/>
      <c r="AZ1261" s="93"/>
      <c r="BA1261" s="93"/>
      <c r="BB1261" s="93"/>
      <c r="BC1261" s="93"/>
      <c r="BD1261" s="93"/>
      <c r="BE1261" s="93"/>
      <c r="BF1261" s="93"/>
      <c r="BG1261" s="93"/>
      <c r="BH1261" s="93"/>
      <c r="BI1261" s="93"/>
      <c r="BJ1261" s="93"/>
      <c r="BK1261" s="93"/>
      <c r="BL1261" s="93"/>
      <c r="BM1261" s="93"/>
      <c r="BN1261" s="93"/>
      <c r="BO1261" s="93"/>
      <c r="BP1261" s="93"/>
      <c r="BQ1261" s="93"/>
      <c r="BR1261" s="93"/>
      <c r="BS1261" s="93"/>
      <c r="BT1261" s="93"/>
      <c r="BU1261" s="93"/>
      <c r="BV1261" s="93"/>
      <c r="BW1261" s="93"/>
      <c r="BX1261" s="93"/>
      <c r="BY1261" s="93"/>
      <c r="BZ1261" s="93"/>
      <c r="CA1261" s="93"/>
      <c r="CB1261" s="93"/>
      <c r="CC1261" s="93"/>
      <c r="CD1261" s="93"/>
      <c r="CE1261" s="93"/>
      <c r="CF1261" s="93"/>
      <c r="CG1261" s="93"/>
      <c r="CH1261" s="93"/>
      <c r="CI1261" s="93"/>
      <c r="CJ1261" s="93"/>
      <c r="CK1261" s="93"/>
      <c r="CL1261" s="93"/>
      <c r="CM1261" s="93"/>
      <c r="CN1261" s="93"/>
      <c r="CO1261" s="93"/>
      <c r="CP1261" s="93"/>
      <c r="CQ1261" s="93"/>
      <c r="CR1261" s="93"/>
      <c r="CS1261" s="93"/>
      <c r="CT1261" s="93"/>
      <c r="CU1261" s="93"/>
      <c r="CV1261" s="93"/>
      <c r="CW1261" s="93"/>
      <c r="CX1261" s="93"/>
      <c r="CY1261" s="93"/>
      <c r="CZ1261" s="93"/>
      <c r="DA1261" s="93"/>
      <c r="DB1261" s="93"/>
      <c r="DC1261" s="93"/>
      <c r="DD1261" s="93"/>
      <c r="DE1261" s="93"/>
      <c r="DF1261" s="93"/>
      <c r="DG1261" s="93"/>
      <c r="DH1261" s="93"/>
      <c r="DI1261" s="93"/>
      <c r="DJ1261" s="93"/>
      <c r="DK1261" s="93"/>
      <c r="DL1261" s="93"/>
      <c r="DM1261" s="93"/>
      <c r="DN1261" s="93"/>
      <c r="DO1261" s="93"/>
      <c r="DP1261" s="93"/>
      <c r="DQ1261" s="93"/>
      <c r="DR1261" s="93"/>
      <c r="DS1261" s="93"/>
      <c r="DT1261" s="93"/>
      <c r="DU1261" s="1"/>
      <c r="DV1261" s="1"/>
    </row>
    <row r="1262" spans="1:126" ht="4.2" customHeight="1">
      <c r="A1262" s="1"/>
      <c r="B1262" s="1"/>
      <c r="C1262" s="1"/>
      <c r="D1262" s="1"/>
      <c r="E1262" s="261"/>
      <c r="F1262" s="47"/>
      <c r="G1262" s="388"/>
      <c r="H1262" s="1"/>
      <c r="I1262" s="1"/>
      <c r="J1262" s="1"/>
      <c r="K1262" s="1"/>
      <c r="L1262" s="1"/>
      <c r="M1262" s="5"/>
      <c r="N1262" s="1"/>
      <c r="O1262" s="1"/>
      <c r="P1262" s="5"/>
      <c r="Q1262" s="1"/>
      <c r="R1262" s="1"/>
      <c r="S1262" s="5"/>
      <c r="T1262" s="7"/>
      <c r="U1262" s="23"/>
      <c r="V1262" s="1"/>
      <c r="W1262" s="11"/>
      <c r="X1262" s="10"/>
      <c r="Y1262" s="45"/>
      <c r="Z1262" s="92"/>
      <c r="AA1262" s="93"/>
      <c r="AB1262" s="93"/>
      <c r="AC1262" s="93"/>
      <c r="AD1262" s="93"/>
      <c r="AE1262" s="93"/>
      <c r="AF1262" s="93"/>
      <c r="AG1262" s="93"/>
      <c r="AH1262" s="93"/>
      <c r="AI1262" s="93"/>
      <c r="AJ1262" s="93"/>
      <c r="AK1262" s="93"/>
      <c r="AL1262" s="93"/>
      <c r="AM1262" s="93"/>
      <c r="AN1262" s="93"/>
      <c r="AO1262" s="93"/>
      <c r="AP1262" s="93"/>
      <c r="AQ1262" s="93"/>
      <c r="AR1262" s="93"/>
      <c r="AS1262" s="93"/>
      <c r="AT1262" s="93"/>
      <c r="AU1262" s="93"/>
      <c r="AV1262" s="93"/>
      <c r="AW1262" s="93"/>
      <c r="AX1262" s="93"/>
      <c r="AY1262" s="93"/>
      <c r="AZ1262" s="93"/>
      <c r="BA1262" s="93"/>
      <c r="BB1262" s="93"/>
      <c r="BC1262" s="93"/>
      <c r="BD1262" s="93"/>
      <c r="BE1262" s="93"/>
      <c r="BF1262" s="93"/>
      <c r="BG1262" s="93"/>
      <c r="BH1262" s="93"/>
      <c r="BI1262" s="93"/>
      <c r="BJ1262" s="93"/>
      <c r="BK1262" s="93"/>
      <c r="BL1262" s="93"/>
      <c r="BM1262" s="93"/>
      <c r="BN1262" s="93"/>
      <c r="BO1262" s="93"/>
      <c r="BP1262" s="93"/>
      <c r="BQ1262" s="93"/>
      <c r="BR1262" s="93"/>
      <c r="BS1262" s="93"/>
      <c r="BT1262" s="93"/>
      <c r="BU1262" s="93"/>
      <c r="BV1262" s="93"/>
      <c r="BW1262" s="93"/>
      <c r="BX1262" s="93"/>
      <c r="BY1262" s="93"/>
      <c r="BZ1262" s="93"/>
      <c r="CA1262" s="93"/>
      <c r="CB1262" s="93"/>
      <c r="CC1262" s="93"/>
      <c r="CD1262" s="93"/>
      <c r="CE1262" s="93"/>
      <c r="CF1262" s="93"/>
      <c r="CG1262" s="93"/>
      <c r="CH1262" s="93"/>
      <c r="CI1262" s="93"/>
      <c r="CJ1262" s="93"/>
      <c r="CK1262" s="93"/>
      <c r="CL1262" s="93"/>
      <c r="CM1262" s="93"/>
      <c r="CN1262" s="93"/>
      <c r="CO1262" s="93"/>
      <c r="CP1262" s="93"/>
      <c r="CQ1262" s="93"/>
      <c r="CR1262" s="93"/>
      <c r="CS1262" s="93"/>
      <c r="CT1262" s="93"/>
      <c r="CU1262" s="93"/>
      <c r="CV1262" s="93"/>
      <c r="CW1262" s="93"/>
      <c r="CX1262" s="93"/>
      <c r="CY1262" s="93"/>
      <c r="CZ1262" s="93"/>
      <c r="DA1262" s="93"/>
      <c r="DB1262" s="93"/>
      <c r="DC1262" s="93"/>
      <c r="DD1262" s="93"/>
      <c r="DE1262" s="93"/>
      <c r="DF1262" s="93"/>
      <c r="DG1262" s="93"/>
      <c r="DH1262" s="93"/>
      <c r="DI1262" s="93"/>
      <c r="DJ1262" s="93"/>
      <c r="DK1262" s="93"/>
      <c r="DL1262" s="93"/>
      <c r="DM1262" s="93"/>
      <c r="DN1262" s="93"/>
      <c r="DO1262" s="93"/>
      <c r="DP1262" s="93"/>
      <c r="DQ1262" s="93"/>
      <c r="DR1262" s="93"/>
      <c r="DS1262" s="93"/>
      <c r="DT1262" s="93"/>
      <c r="DU1262" s="1"/>
      <c r="DV1262" s="1"/>
    </row>
    <row r="1263" spans="1:126" s="4" customFormat="1" ht="12.6" thickBot="1">
      <c r="A1263" s="3"/>
      <c r="B1263" s="242"/>
      <c r="C1263" s="3"/>
      <c r="D1263" s="3"/>
      <c r="E1263" s="9" t="s">
        <v>108</v>
      </c>
      <c r="F1263" s="50"/>
      <c r="G1263" s="388" t="s">
        <v>6</v>
      </c>
      <c r="H1263" s="386" t="s">
        <v>172</v>
      </c>
      <c r="I1263" s="386"/>
      <c r="J1263" s="386"/>
      <c r="K1263" s="386"/>
      <c r="L1263" s="386"/>
      <c r="M1263" s="394"/>
      <c r="N1263" s="386" t="str">
        <f>Главная!$Y$8</f>
        <v>итого</v>
      </c>
      <c r="O1263" s="386"/>
      <c r="P1263" s="576"/>
      <c r="Q1263" s="386" t="s">
        <v>25</v>
      </c>
      <c r="R1263" s="3"/>
      <c r="S1263" s="5"/>
      <c r="T1263" s="83"/>
      <c r="U1263" s="23"/>
      <c r="V1263" s="3"/>
      <c r="W1263" s="395"/>
      <c r="X1263" s="11"/>
      <c r="Y1263" s="45"/>
      <c r="Z1263" s="90"/>
      <c r="AA1263" s="396">
        <f>IF(AA$8="",0,SUM($Y930:AA930)-SUM($Y931:AA931))</f>
        <v>0</v>
      </c>
      <c r="AB1263" s="396">
        <f>IF(AB$8="",0,SUM($Y930:AB930)-SUM($Y931:AB931))</f>
        <v>0</v>
      </c>
      <c r="AC1263" s="396">
        <f>IF(AC$8="",0,SUM($Y930:AC930)-SUM($Y931:AC931))</f>
        <v>0</v>
      </c>
      <c r="AD1263" s="396">
        <f>IF(AD$8="",0,SUM($Y930:AD930)-SUM($Y931:AD931))</f>
        <v>0</v>
      </c>
      <c r="AE1263" s="396">
        <f>IF(AE$8="",0,SUM($Y930:AE930)-SUM($Y931:AE931))</f>
        <v>0</v>
      </c>
      <c r="AF1263" s="396">
        <f>IF(AF$8="",0,SUM($Y930:AF930)-SUM($Y931:AF931))</f>
        <v>0</v>
      </c>
      <c r="AG1263" s="396">
        <f>IF(AG$8="",0,SUM($Y930:AG930)-SUM($Y931:AG931))</f>
        <v>0</v>
      </c>
      <c r="AH1263" s="396">
        <f>IF(AH$8="",0,SUM($Y930:AH930)-SUM($Y931:AH931))</f>
        <v>0</v>
      </c>
      <c r="AI1263" s="396">
        <f>IF(AI$8="",0,SUM($Y930:AI930)-SUM($Y931:AI931))</f>
        <v>0</v>
      </c>
      <c r="AJ1263" s="396">
        <f>IF(AJ$8="",0,SUM($Y930:AJ930)-SUM($Y931:AJ931))</f>
        <v>0</v>
      </c>
      <c r="AK1263" s="396">
        <f>IF(AK$8="",0,SUM($Y930:AK930)-SUM($Y931:AK931))</f>
        <v>0</v>
      </c>
      <c r="AL1263" s="396">
        <f>IF(AL$8="",0,SUM($Y930:AL930)-SUM($Y931:AL931))</f>
        <v>0</v>
      </c>
      <c r="AM1263" s="396">
        <f>IF(AM$8="",0,SUM($Y930:AM930)-SUM($Y931:AM931))</f>
        <v>0</v>
      </c>
      <c r="AN1263" s="396">
        <f>IF(AN$8="",0,SUM($Y930:AN930)-SUM($Y931:AN931))</f>
        <v>0</v>
      </c>
      <c r="AO1263" s="396">
        <f>IF(AO$8="",0,SUM($Y930:AO930)-SUM($Y931:AO931))</f>
        <v>0</v>
      </c>
      <c r="AP1263" s="396">
        <f>IF(AP$8="",0,SUM($Y930:AP930)-SUM($Y931:AP931))</f>
        <v>0</v>
      </c>
      <c r="AQ1263" s="396">
        <f>IF(AQ$8="",0,SUM($Y930:AQ930)-SUM($Y931:AQ931))</f>
        <v>0</v>
      </c>
      <c r="AR1263" s="396">
        <f>IF(AR$8="",0,SUM($Y930:AR930)-SUM($Y931:AR931))</f>
        <v>0</v>
      </c>
      <c r="AS1263" s="396">
        <f>IF(AS$8="",0,SUM($Y930:AS930)-SUM($Y931:AS931))</f>
        <v>0</v>
      </c>
      <c r="AT1263" s="396">
        <f>IF(AT$8="",0,SUM($Y930:AT930)-SUM($Y931:AT931))</f>
        <v>0</v>
      </c>
      <c r="AU1263" s="396">
        <f>IF(AU$8="",0,SUM($Y930:AU930)-SUM($Y931:AU931))</f>
        <v>0</v>
      </c>
      <c r="AV1263" s="396">
        <f>IF(AV$8="",0,SUM($Y930:AV930)-SUM($Y931:AV931))</f>
        <v>0</v>
      </c>
      <c r="AW1263" s="396">
        <f>IF(AW$8="",0,SUM($Y930:AW930)-SUM($Y931:AW931))</f>
        <v>0</v>
      </c>
      <c r="AX1263" s="396">
        <f>IF(AX$8="",0,SUM($Y930:AX930)-SUM($Y931:AX931))</f>
        <v>0</v>
      </c>
      <c r="AY1263" s="396">
        <f>IF(AY$8="",0,SUM($Y930:AY930)-SUM($Y931:AY931))</f>
        <v>0</v>
      </c>
      <c r="AZ1263" s="396">
        <f>IF(AZ$8="",0,SUM($Y930:AZ930)-SUM($Y931:AZ931))</f>
        <v>0</v>
      </c>
      <c r="BA1263" s="396">
        <f>IF(BA$8="",0,SUM($Y930:BA930)-SUM($Y931:BA931))</f>
        <v>0</v>
      </c>
      <c r="BB1263" s="396">
        <f>IF(BB$8="",0,SUM($Y930:BB930)-SUM($Y931:BB931))</f>
        <v>0</v>
      </c>
      <c r="BC1263" s="396">
        <f>IF(BC$8="",0,SUM($Y930:BC930)-SUM($Y931:BC931))</f>
        <v>0</v>
      </c>
      <c r="BD1263" s="396">
        <f>IF(BD$8="",0,SUM($Y930:BD930)-SUM($Y931:BD931))</f>
        <v>0</v>
      </c>
      <c r="BE1263" s="396">
        <f>IF(BE$8="",0,SUM($Y930:BE930)-SUM($Y931:BE931))</f>
        <v>0</v>
      </c>
      <c r="BF1263" s="396">
        <f>IF(BF$8="",0,SUM($Y930:BF930)-SUM($Y931:BF931))</f>
        <v>0</v>
      </c>
      <c r="BG1263" s="396">
        <f>IF(BG$8="",0,SUM($Y930:BG930)-SUM($Y931:BG931))</f>
        <v>0</v>
      </c>
      <c r="BH1263" s="396">
        <f>IF(BH$8="",0,SUM($Y930:BH930)-SUM($Y931:BH931))</f>
        <v>0</v>
      </c>
      <c r="BI1263" s="396">
        <f>IF(BI$8="",0,SUM($Y930:BI930)-SUM($Y931:BI931))</f>
        <v>0</v>
      </c>
      <c r="BJ1263" s="396">
        <f>IF(BJ$8="",0,SUM($Y930:BJ930)-SUM($Y931:BJ931))</f>
        <v>0</v>
      </c>
      <c r="BK1263" s="396">
        <f>IF(BK$8="",0,SUM($Y930:BK930)-SUM($Y931:BK931))</f>
        <v>0</v>
      </c>
      <c r="BL1263" s="396">
        <f>IF(BL$8="",0,SUM($Y930:BL930)-SUM($Y931:BL931))</f>
        <v>0</v>
      </c>
      <c r="BM1263" s="396">
        <f>IF(BM$8="",0,SUM($Y930:BM930)-SUM($Y931:BM931))</f>
        <v>0</v>
      </c>
      <c r="BN1263" s="396">
        <f>IF(BN$8="",0,SUM($Y930:BN930)-SUM($Y931:BN931))</f>
        <v>0</v>
      </c>
      <c r="BO1263" s="396">
        <f>IF(BO$8="",0,SUM($Y930:BO930)-SUM($Y931:BO931))</f>
        <v>0</v>
      </c>
      <c r="BP1263" s="396">
        <f>IF(BP$8="",0,SUM($Y930:BP930)-SUM($Y931:BP931))</f>
        <v>0</v>
      </c>
      <c r="BQ1263" s="396">
        <f>IF(BQ$8="",0,SUM($Y930:BQ930)-SUM($Y931:BQ931))</f>
        <v>0</v>
      </c>
      <c r="BR1263" s="396">
        <f>IF(BR$8="",0,SUM($Y930:BR930)-SUM($Y931:BR931))</f>
        <v>0</v>
      </c>
      <c r="BS1263" s="396">
        <f>IF(BS$8="",0,SUM($Y930:BS930)-SUM($Y931:BS931))</f>
        <v>0</v>
      </c>
      <c r="BT1263" s="396">
        <f>IF(BT$8="",0,SUM($Y930:BT930)-SUM($Y931:BT931))</f>
        <v>0</v>
      </c>
      <c r="BU1263" s="396">
        <f>IF(BU$8="",0,SUM($Y930:BU930)-SUM($Y931:BU931))</f>
        <v>0</v>
      </c>
      <c r="BV1263" s="396">
        <f>IF(BV$8="",0,SUM($Y930:BV930)-SUM($Y931:BV931))</f>
        <v>0</v>
      </c>
      <c r="BW1263" s="396">
        <f>IF(BW$8="",0,SUM($Y930:BW930)-SUM($Y931:BW931))</f>
        <v>0</v>
      </c>
      <c r="BX1263" s="396">
        <f>IF(BX$8="",0,SUM($Y930:BX930)-SUM($Y931:BX931))</f>
        <v>0</v>
      </c>
      <c r="BY1263" s="396">
        <f>IF(BY$8="",0,SUM($Y930:BY930)-SUM($Y931:BY931))</f>
        <v>0</v>
      </c>
      <c r="BZ1263" s="396">
        <f>IF(BZ$8="",0,SUM($Y930:BZ930)-SUM($Y931:BZ931))</f>
        <v>0</v>
      </c>
      <c r="CA1263" s="396">
        <f>IF(CA$8="",0,SUM($Y930:CA930)-SUM($Y931:CA931))</f>
        <v>0</v>
      </c>
      <c r="CB1263" s="396">
        <f>IF(CB$8="",0,SUM($Y930:CB930)-SUM($Y931:CB931))</f>
        <v>0</v>
      </c>
      <c r="CC1263" s="396">
        <f>IF(CC$8="",0,SUM($Y930:CC930)-SUM($Y931:CC931))</f>
        <v>0</v>
      </c>
      <c r="CD1263" s="396">
        <f>IF(CD$8="",0,SUM($Y930:CD930)-SUM($Y931:CD931))</f>
        <v>0</v>
      </c>
      <c r="CE1263" s="396">
        <f>IF(CE$8="",0,SUM($Y930:CE930)-SUM($Y931:CE931))</f>
        <v>0</v>
      </c>
      <c r="CF1263" s="396">
        <f>IF(CF$8="",0,SUM($Y930:CF930)-SUM($Y931:CF931))</f>
        <v>0</v>
      </c>
      <c r="CG1263" s="396">
        <f>IF(CG$8="",0,SUM($Y930:CG930)-SUM($Y931:CG931))</f>
        <v>0</v>
      </c>
      <c r="CH1263" s="396">
        <f>IF(CH$8="",0,SUM($Y930:CH930)-SUM($Y931:CH931))</f>
        <v>0</v>
      </c>
      <c r="CI1263" s="396">
        <f>IF(CI$8="",0,SUM($Y930:CI930)-SUM($Y931:CI931))</f>
        <v>0</v>
      </c>
      <c r="CJ1263" s="396">
        <f>IF(CJ$8="",0,SUM($Y930:CJ930)-SUM($Y931:CJ931))</f>
        <v>0</v>
      </c>
      <c r="CK1263" s="396">
        <f>IF(CK$8="",0,SUM($Y930:CK930)-SUM($Y931:CK931))</f>
        <v>0</v>
      </c>
      <c r="CL1263" s="396">
        <f>IF(CL$8="",0,SUM($Y930:CL930)-SUM($Y931:CL931))</f>
        <v>0</v>
      </c>
      <c r="CM1263" s="396">
        <f>IF(CM$8="",0,SUM($Y930:CM930)-SUM($Y931:CM931))</f>
        <v>0</v>
      </c>
      <c r="CN1263" s="396">
        <f>IF(CN$8="",0,SUM($Y930:CN930)-SUM($Y931:CN931))</f>
        <v>0</v>
      </c>
      <c r="CO1263" s="396">
        <f>IF(CO$8="",0,SUM($Y930:CO930)-SUM($Y931:CO931))</f>
        <v>0</v>
      </c>
      <c r="CP1263" s="396">
        <f>IF(CP$8="",0,SUM($Y930:CP930)-SUM($Y931:CP931))</f>
        <v>0</v>
      </c>
      <c r="CQ1263" s="396">
        <f>IF(CQ$8="",0,SUM($Y930:CQ930)-SUM($Y931:CQ931))</f>
        <v>0</v>
      </c>
      <c r="CR1263" s="396">
        <f>IF(CR$8="",0,SUM($Y930:CR930)-SUM($Y931:CR931))</f>
        <v>0</v>
      </c>
      <c r="CS1263" s="396">
        <f>IF(CS$8="",0,SUM($Y930:CS930)-SUM($Y931:CS931))</f>
        <v>0</v>
      </c>
      <c r="CT1263" s="396">
        <f>IF(CT$8="",0,SUM($Y930:CT930)-SUM($Y931:CT931))</f>
        <v>0</v>
      </c>
      <c r="CU1263" s="396">
        <f>IF(CU$8="",0,SUM($Y930:CU930)-SUM($Y931:CU931))</f>
        <v>0</v>
      </c>
      <c r="CV1263" s="396">
        <f>IF(CV$8="",0,SUM($Y930:CV930)-SUM($Y931:CV931))</f>
        <v>0</v>
      </c>
      <c r="CW1263" s="396">
        <f>IF(CW$8="",0,SUM($Y930:CW930)-SUM($Y931:CW931))</f>
        <v>0</v>
      </c>
      <c r="CX1263" s="396">
        <f>IF(CX$8="",0,SUM($Y930:CX930)-SUM($Y931:CX931))</f>
        <v>0</v>
      </c>
      <c r="CY1263" s="396">
        <f>IF(CY$8="",0,SUM($Y930:CY930)-SUM($Y931:CY931))</f>
        <v>0</v>
      </c>
      <c r="CZ1263" s="396">
        <f>IF(CZ$8="",0,SUM($Y930:CZ930)-SUM($Y931:CZ931))</f>
        <v>0</v>
      </c>
      <c r="DA1263" s="396">
        <f>IF(DA$8="",0,SUM($Y930:DA930)-SUM($Y931:DA931))</f>
        <v>0</v>
      </c>
      <c r="DB1263" s="396">
        <f>IF(DB$8="",0,SUM($Y930:DB930)-SUM($Y931:DB931))</f>
        <v>0</v>
      </c>
      <c r="DC1263" s="396">
        <f>IF(DC$8="",0,SUM($Y930:DC930)-SUM($Y931:DC931))</f>
        <v>0</v>
      </c>
      <c r="DD1263" s="396">
        <f>IF(DD$8="",0,SUM($Y930:DD930)-SUM($Y931:DD931))</f>
        <v>0</v>
      </c>
      <c r="DE1263" s="396">
        <f>IF(DE$8="",0,SUM($Y930:DE930)-SUM($Y931:DE931))</f>
        <v>0</v>
      </c>
      <c r="DF1263" s="396">
        <f>IF(DF$8="",0,SUM($Y930:DF930)-SUM($Y931:DF931))</f>
        <v>0</v>
      </c>
      <c r="DG1263" s="396">
        <f>IF(DG$8="",0,SUM($Y930:DG930)-SUM($Y931:DG931))</f>
        <v>0</v>
      </c>
      <c r="DH1263" s="396">
        <f>IF(DH$8="",0,SUM($Y930:DH930)-SUM($Y931:DH931))</f>
        <v>0</v>
      </c>
      <c r="DI1263" s="396">
        <f>IF(DI$8="",0,SUM($Y930:DI930)-SUM($Y931:DI931))</f>
        <v>0</v>
      </c>
      <c r="DJ1263" s="396">
        <f>IF(DJ$8="",0,SUM($Y930:DJ930)-SUM($Y931:DJ931))</f>
        <v>0</v>
      </c>
      <c r="DK1263" s="396">
        <f>IF(DK$8="",0,SUM($Y930:DK930)-SUM($Y931:DK931))</f>
        <v>0</v>
      </c>
      <c r="DL1263" s="396">
        <f>IF(DL$8="",0,SUM($Y930:DL930)-SUM($Y931:DL931))</f>
        <v>0</v>
      </c>
      <c r="DM1263" s="396">
        <f>IF(DM$8="",0,SUM($Y930:DM930)-SUM($Y931:DM931))</f>
        <v>0</v>
      </c>
      <c r="DN1263" s="396">
        <f>IF(DN$8="",0,SUM($Y930:DN930)-SUM($Y931:DN931))</f>
        <v>0</v>
      </c>
      <c r="DO1263" s="396">
        <f>IF(DO$8="",0,SUM($Y930:DO930)-SUM($Y931:DO931))</f>
        <v>0</v>
      </c>
      <c r="DP1263" s="396">
        <f>IF(DP$8="",0,SUM($Y930:DP930)-SUM($Y931:DP931))</f>
        <v>0</v>
      </c>
      <c r="DQ1263" s="396">
        <f>IF(DQ$8="",0,SUM($Y930:DQ930)-SUM($Y931:DQ931))</f>
        <v>0</v>
      </c>
      <c r="DR1263" s="396">
        <f>IF(DR$8="",0,SUM($Y930:DR930)-SUM($Y931:DR931))</f>
        <v>0</v>
      </c>
      <c r="DS1263" s="396">
        <f>IF(DS$8="",0,SUM($Y930:DS930)-SUM($Y931:DS931))</f>
        <v>0</v>
      </c>
      <c r="DT1263" s="396">
        <f>IF(DT$8="",0,SUM($Y930:DT930)-SUM($Y931:DT931))</f>
        <v>0</v>
      </c>
      <c r="DU1263" s="3"/>
      <c r="DV1263" s="3"/>
    </row>
    <row r="1264" spans="1:126" s="4" customFormat="1" ht="4.2" customHeight="1" thickTop="1">
      <c r="A1264" s="3"/>
      <c r="B1264" s="397"/>
      <c r="C1264" s="3"/>
      <c r="D1264" s="3"/>
      <c r="E1264" s="9"/>
      <c r="F1264" s="50"/>
      <c r="G1264" s="388"/>
      <c r="H1264" s="391"/>
      <c r="I1264" s="391"/>
      <c r="J1264" s="391"/>
      <c r="K1264" s="391"/>
      <c r="L1264" s="391"/>
      <c r="M1264" s="398"/>
      <c r="N1264" s="391"/>
      <c r="O1264" s="391"/>
      <c r="P1264" s="398"/>
      <c r="Q1264" s="391"/>
      <c r="R1264" s="3"/>
      <c r="S1264" s="5"/>
      <c r="T1264" s="83"/>
      <c r="U1264" s="23"/>
      <c r="V1264" s="276"/>
      <c r="W1264" s="399"/>
      <c r="X1264" s="279"/>
      <c r="Y1264" s="45"/>
      <c r="Z1264" s="90"/>
      <c r="AA1264" s="400"/>
      <c r="AB1264" s="400"/>
      <c r="AC1264" s="400"/>
      <c r="AD1264" s="400"/>
      <c r="AE1264" s="400"/>
      <c r="AF1264" s="400"/>
      <c r="AG1264" s="400"/>
      <c r="AH1264" s="400"/>
      <c r="AI1264" s="400"/>
      <c r="AJ1264" s="400"/>
      <c r="AK1264" s="400"/>
      <c r="AL1264" s="400"/>
      <c r="AM1264" s="400"/>
      <c r="AN1264" s="400"/>
      <c r="AO1264" s="400"/>
      <c r="AP1264" s="400"/>
      <c r="AQ1264" s="400"/>
      <c r="AR1264" s="400"/>
      <c r="AS1264" s="400"/>
      <c r="AT1264" s="400"/>
      <c r="AU1264" s="400"/>
      <c r="AV1264" s="400"/>
      <c r="AW1264" s="400"/>
      <c r="AX1264" s="400"/>
      <c r="AY1264" s="400"/>
      <c r="AZ1264" s="400"/>
      <c r="BA1264" s="400"/>
      <c r="BB1264" s="400"/>
      <c r="BC1264" s="400"/>
      <c r="BD1264" s="400"/>
      <c r="BE1264" s="400"/>
      <c r="BF1264" s="400"/>
      <c r="BG1264" s="400"/>
      <c r="BH1264" s="400"/>
      <c r="BI1264" s="400"/>
      <c r="BJ1264" s="400"/>
      <c r="BK1264" s="400"/>
      <c r="BL1264" s="400"/>
      <c r="BM1264" s="400"/>
      <c r="BN1264" s="400"/>
      <c r="BO1264" s="400"/>
      <c r="BP1264" s="400"/>
      <c r="BQ1264" s="400"/>
      <c r="BR1264" s="400"/>
      <c r="BS1264" s="400"/>
      <c r="BT1264" s="400"/>
      <c r="BU1264" s="400"/>
      <c r="BV1264" s="400"/>
      <c r="BW1264" s="400"/>
      <c r="BX1264" s="400"/>
      <c r="BY1264" s="400"/>
      <c r="BZ1264" s="400"/>
      <c r="CA1264" s="400"/>
      <c r="CB1264" s="400"/>
      <c r="CC1264" s="400"/>
      <c r="CD1264" s="400"/>
      <c r="CE1264" s="400"/>
      <c r="CF1264" s="400"/>
      <c r="CG1264" s="400"/>
      <c r="CH1264" s="400"/>
      <c r="CI1264" s="400"/>
      <c r="CJ1264" s="400"/>
      <c r="CK1264" s="400"/>
      <c r="CL1264" s="400"/>
      <c r="CM1264" s="400"/>
      <c r="CN1264" s="400"/>
      <c r="CO1264" s="400"/>
      <c r="CP1264" s="400"/>
      <c r="CQ1264" s="400"/>
      <c r="CR1264" s="400"/>
      <c r="CS1264" s="400"/>
      <c r="CT1264" s="400"/>
      <c r="CU1264" s="400"/>
      <c r="CV1264" s="400"/>
      <c r="CW1264" s="400"/>
      <c r="CX1264" s="400"/>
      <c r="CY1264" s="400"/>
      <c r="CZ1264" s="400"/>
      <c r="DA1264" s="400"/>
      <c r="DB1264" s="400"/>
      <c r="DC1264" s="400"/>
      <c r="DD1264" s="400"/>
      <c r="DE1264" s="400"/>
      <c r="DF1264" s="400"/>
      <c r="DG1264" s="400"/>
      <c r="DH1264" s="400"/>
      <c r="DI1264" s="400"/>
      <c r="DJ1264" s="400"/>
      <c r="DK1264" s="400"/>
      <c r="DL1264" s="400"/>
      <c r="DM1264" s="400"/>
      <c r="DN1264" s="400"/>
      <c r="DO1264" s="400"/>
      <c r="DP1264" s="400"/>
      <c r="DQ1264" s="400"/>
      <c r="DR1264" s="400"/>
      <c r="DS1264" s="400"/>
      <c r="DT1264" s="400"/>
      <c r="DU1264" s="3"/>
      <c r="DV1264" s="3"/>
    </row>
    <row r="1265" spans="1:126" ht="4.2" customHeight="1">
      <c r="A1265" s="1"/>
      <c r="B1265" s="1"/>
      <c r="C1265" s="1"/>
      <c r="D1265" s="1"/>
      <c r="E1265" s="261"/>
      <c r="F1265" s="47"/>
      <c r="G1265" s="229"/>
      <c r="H1265" s="170"/>
      <c r="I1265" s="170"/>
      <c r="J1265" s="170"/>
      <c r="K1265" s="170"/>
      <c r="L1265" s="170"/>
      <c r="M1265" s="169"/>
      <c r="N1265" s="170"/>
      <c r="O1265" s="170"/>
      <c r="P1265" s="169"/>
      <c r="Q1265" s="170"/>
      <c r="R1265" s="170"/>
      <c r="S1265" s="169"/>
      <c r="T1265" s="171"/>
      <c r="U1265" s="278"/>
      <c r="V1265" s="170"/>
      <c r="W1265" s="281"/>
      <c r="X1265" s="281"/>
      <c r="Y1265" s="280"/>
      <c r="Z1265" s="92"/>
      <c r="AA1265" s="93"/>
      <c r="AB1265" s="93"/>
      <c r="AC1265" s="93"/>
      <c r="AD1265" s="93"/>
      <c r="AE1265" s="93"/>
      <c r="AF1265" s="93"/>
      <c r="AG1265" s="93"/>
      <c r="AH1265" s="93"/>
      <c r="AI1265" s="93"/>
      <c r="AJ1265" s="93"/>
      <c r="AK1265" s="93"/>
      <c r="AL1265" s="93"/>
      <c r="AM1265" s="93"/>
      <c r="AN1265" s="93"/>
      <c r="AO1265" s="93"/>
      <c r="AP1265" s="93"/>
      <c r="AQ1265" s="93"/>
      <c r="AR1265" s="93"/>
      <c r="AS1265" s="93"/>
      <c r="AT1265" s="93"/>
      <c r="AU1265" s="93"/>
      <c r="AV1265" s="93"/>
      <c r="AW1265" s="93"/>
      <c r="AX1265" s="93"/>
      <c r="AY1265" s="93"/>
      <c r="AZ1265" s="93"/>
      <c r="BA1265" s="93"/>
      <c r="BB1265" s="93"/>
      <c r="BC1265" s="93"/>
      <c r="BD1265" s="93"/>
      <c r="BE1265" s="93"/>
      <c r="BF1265" s="93"/>
      <c r="BG1265" s="93"/>
      <c r="BH1265" s="93"/>
      <c r="BI1265" s="93"/>
      <c r="BJ1265" s="93"/>
      <c r="BK1265" s="93"/>
      <c r="BL1265" s="93"/>
      <c r="BM1265" s="93"/>
      <c r="BN1265" s="93"/>
      <c r="BO1265" s="93"/>
      <c r="BP1265" s="93"/>
      <c r="BQ1265" s="93"/>
      <c r="BR1265" s="93"/>
      <c r="BS1265" s="93"/>
      <c r="BT1265" s="93"/>
      <c r="BU1265" s="93"/>
      <c r="BV1265" s="93"/>
      <c r="BW1265" s="93"/>
      <c r="BX1265" s="93"/>
      <c r="BY1265" s="93"/>
      <c r="BZ1265" s="93"/>
      <c r="CA1265" s="93"/>
      <c r="CB1265" s="93"/>
      <c r="CC1265" s="93"/>
      <c r="CD1265" s="93"/>
      <c r="CE1265" s="93"/>
      <c r="CF1265" s="93"/>
      <c r="CG1265" s="93"/>
      <c r="CH1265" s="93"/>
      <c r="CI1265" s="93"/>
      <c r="CJ1265" s="93"/>
      <c r="CK1265" s="93"/>
      <c r="CL1265" s="93"/>
      <c r="CM1265" s="93"/>
      <c r="CN1265" s="93"/>
      <c r="CO1265" s="93"/>
      <c r="CP1265" s="93"/>
      <c r="CQ1265" s="93"/>
      <c r="CR1265" s="93"/>
      <c r="CS1265" s="93"/>
      <c r="CT1265" s="93"/>
      <c r="CU1265" s="93"/>
      <c r="CV1265" s="93"/>
      <c r="CW1265" s="93"/>
      <c r="CX1265" s="93"/>
      <c r="CY1265" s="93"/>
      <c r="CZ1265" s="93"/>
      <c r="DA1265" s="93"/>
      <c r="DB1265" s="93"/>
      <c r="DC1265" s="93"/>
      <c r="DD1265" s="93"/>
      <c r="DE1265" s="93"/>
      <c r="DF1265" s="93"/>
      <c r="DG1265" s="93"/>
      <c r="DH1265" s="93"/>
      <c r="DI1265" s="93"/>
      <c r="DJ1265" s="93"/>
      <c r="DK1265" s="93"/>
      <c r="DL1265" s="93"/>
      <c r="DM1265" s="93"/>
      <c r="DN1265" s="93"/>
      <c r="DO1265" s="93"/>
      <c r="DP1265" s="93"/>
      <c r="DQ1265" s="93"/>
      <c r="DR1265" s="93"/>
      <c r="DS1265" s="93"/>
      <c r="DT1265" s="93"/>
      <c r="DU1265" s="1"/>
      <c r="DV1265" s="1"/>
    </row>
    <row r="1266" spans="1:126" ht="4.2" customHeight="1">
      <c r="A1266" s="1"/>
      <c r="B1266" s="1"/>
      <c r="C1266" s="1"/>
      <c r="D1266" s="13"/>
      <c r="E1266" s="262"/>
      <c r="F1266" s="13"/>
      <c r="G1266" s="302"/>
      <c r="H1266" s="13"/>
      <c r="I1266" s="13"/>
      <c r="J1266" s="13"/>
      <c r="K1266" s="13"/>
      <c r="L1266" s="13"/>
      <c r="M1266" s="14"/>
      <c r="N1266" s="13"/>
      <c r="O1266" s="13"/>
      <c r="P1266" s="14"/>
      <c r="Q1266" s="13"/>
      <c r="R1266" s="13"/>
      <c r="S1266" s="14"/>
      <c r="T1266" s="176"/>
      <c r="U1266" s="176"/>
      <c r="V1266" s="176"/>
      <c r="W1266" s="176"/>
      <c r="X1266" s="176"/>
      <c r="Y1266" s="176"/>
      <c r="Z1266" s="176"/>
      <c r="AA1266" s="176"/>
      <c r="AB1266" s="176"/>
      <c r="AC1266" s="176"/>
      <c r="AD1266" s="176"/>
      <c r="AE1266" s="176"/>
      <c r="AF1266" s="176"/>
      <c r="AG1266" s="176"/>
      <c r="AH1266" s="176"/>
      <c r="AI1266" s="176"/>
      <c r="AJ1266" s="176"/>
      <c r="AK1266" s="176"/>
      <c r="AL1266" s="176"/>
      <c r="AM1266" s="176"/>
      <c r="AN1266" s="176"/>
      <c r="AO1266" s="176"/>
      <c r="AP1266" s="176"/>
      <c r="AQ1266" s="176"/>
      <c r="AR1266" s="176"/>
      <c r="AS1266" s="176"/>
      <c r="AT1266" s="176"/>
      <c r="AU1266" s="176"/>
      <c r="AV1266" s="176"/>
      <c r="AW1266" s="176"/>
      <c r="AX1266" s="176"/>
      <c r="AY1266" s="176"/>
      <c r="AZ1266" s="176"/>
      <c r="BA1266" s="176"/>
      <c r="BB1266" s="176"/>
      <c r="BC1266" s="176"/>
      <c r="BD1266" s="176"/>
      <c r="BE1266" s="176"/>
      <c r="BF1266" s="176"/>
      <c r="BG1266" s="176"/>
      <c r="BH1266" s="176"/>
      <c r="BI1266" s="176"/>
      <c r="BJ1266" s="176"/>
      <c r="BK1266" s="176"/>
      <c r="BL1266" s="176"/>
      <c r="BM1266" s="176"/>
      <c r="BN1266" s="176"/>
      <c r="BO1266" s="176"/>
      <c r="BP1266" s="176"/>
      <c r="BQ1266" s="176"/>
      <c r="BR1266" s="176"/>
      <c r="BS1266" s="176"/>
      <c r="BT1266" s="176"/>
      <c r="BU1266" s="176"/>
      <c r="BV1266" s="176"/>
      <c r="BW1266" s="176"/>
      <c r="BX1266" s="176"/>
      <c r="BY1266" s="176"/>
      <c r="BZ1266" s="176"/>
      <c r="CA1266" s="176"/>
      <c r="CB1266" s="176"/>
      <c r="CC1266" s="176"/>
      <c r="CD1266" s="176"/>
      <c r="CE1266" s="176"/>
      <c r="CF1266" s="176"/>
      <c r="CG1266" s="176"/>
      <c r="CH1266" s="176"/>
      <c r="CI1266" s="176"/>
      <c r="CJ1266" s="176"/>
      <c r="CK1266" s="176"/>
      <c r="CL1266" s="176"/>
      <c r="CM1266" s="176"/>
      <c r="CN1266" s="176"/>
      <c r="CO1266" s="176"/>
      <c r="CP1266" s="176"/>
      <c r="CQ1266" s="176"/>
      <c r="CR1266" s="176"/>
      <c r="CS1266" s="176"/>
      <c r="CT1266" s="176"/>
      <c r="CU1266" s="176"/>
      <c r="CV1266" s="176"/>
      <c r="CW1266" s="176"/>
      <c r="CX1266" s="176"/>
      <c r="CY1266" s="176"/>
      <c r="CZ1266" s="176"/>
      <c r="DA1266" s="176"/>
      <c r="DB1266" s="176"/>
      <c r="DC1266" s="176"/>
      <c r="DD1266" s="176"/>
      <c r="DE1266" s="176"/>
      <c r="DF1266" s="176"/>
      <c r="DG1266" s="176"/>
      <c r="DH1266" s="176"/>
      <c r="DI1266" s="176"/>
      <c r="DJ1266" s="176"/>
      <c r="DK1266" s="176"/>
      <c r="DL1266" s="176"/>
      <c r="DM1266" s="176"/>
      <c r="DN1266" s="176"/>
      <c r="DO1266" s="176"/>
      <c r="DP1266" s="176"/>
      <c r="DQ1266" s="176"/>
      <c r="DR1266" s="176"/>
      <c r="DS1266" s="176"/>
      <c r="DT1266" s="176"/>
      <c r="DU1266" s="1"/>
      <c r="DV1266" s="1"/>
    </row>
    <row r="1267" spans="1:126" ht="7.2" customHeight="1">
      <c r="A1267" s="1"/>
      <c r="B1267" s="1"/>
      <c r="C1267" s="1"/>
      <c r="D1267" s="1"/>
      <c r="E1267" s="261"/>
      <c r="F1267" s="47"/>
      <c r="G1267" s="229"/>
      <c r="H1267" s="1"/>
      <c r="I1267" s="1"/>
      <c r="J1267" s="1"/>
      <c r="K1267" s="1"/>
      <c r="L1267" s="1"/>
      <c r="M1267" s="5"/>
      <c r="N1267" s="1"/>
      <c r="O1267" s="1"/>
      <c r="P1267" s="5"/>
      <c r="Q1267" s="1"/>
      <c r="R1267" s="1"/>
      <c r="S1267" s="5"/>
      <c r="T1267" s="7"/>
      <c r="U1267" s="23"/>
      <c r="V1267" s="1"/>
      <c r="W1267" s="11"/>
      <c r="X1267" s="10"/>
      <c r="Y1267" s="45"/>
      <c r="Z1267" s="92"/>
      <c r="AA1267" s="93"/>
      <c r="AB1267" s="93"/>
      <c r="AC1267" s="93"/>
      <c r="AD1267" s="93"/>
      <c r="AE1267" s="93"/>
      <c r="AF1267" s="93"/>
      <c r="AG1267" s="93"/>
      <c r="AH1267" s="93"/>
      <c r="AI1267" s="93"/>
      <c r="AJ1267" s="93"/>
      <c r="AK1267" s="93"/>
      <c r="AL1267" s="93"/>
      <c r="AM1267" s="93"/>
      <c r="AN1267" s="93"/>
      <c r="AO1267" s="93"/>
      <c r="AP1267" s="93"/>
      <c r="AQ1267" s="93"/>
      <c r="AR1267" s="93"/>
      <c r="AS1267" s="93"/>
      <c r="AT1267" s="93"/>
      <c r="AU1267" s="93"/>
      <c r="AV1267" s="93"/>
      <c r="AW1267" s="93"/>
      <c r="AX1267" s="93"/>
      <c r="AY1267" s="93"/>
      <c r="AZ1267" s="93"/>
      <c r="BA1267" s="93"/>
      <c r="BB1267" s="93"/>
      <c r="BC1267" s="93"/>
      <c r="BD1267" s="93"/>
      <c r="BE1267" s="93"/>
      <c r="BF1267" s="93"/>
      <c r="BG1267" s="93"/>
      <c r="BH1267" s="93"/>
      <c r="BI1267" s="93"/>
      <c r="BJ1267" s="93"/>
      <c r="BK1267" s="93"/>
      <c r="BL1267" s="93"/>
      <c r="BM1267" s="93"/>
      <c r="BN1267" s="93"/>
      <c r="BO1267" s="93"/>
      <c r="BP1267" s="93"/>
      <c r="BQ1267" s="93"/>
      <c r="BR1267" s="93"/>
      <c r="BS1267" s="93"/>
      <c r="BT1267" s="93"/>
      <c r="BU1267" s="93"/>
      <c r="BV1267" s="93"/>
      <c r="BW1267" s="93"/>
      <c r="BX1267" s="93"/>
      <c r="BY1267" s="93"/>
      <c r="BZ1267" s="93"/>
      <c r="CA1267" s="93"/>
      <c r="CB1267" s="93"/>
      <c r="CC1267" s="93"/>
      <c r="CD1267" s="93"/>
      <c r="CE1267" s="93"/>
      <c r="CF1267" s="93"/>
      <c r="CG1267" s="93"/>
      <c r="CH1267" s="93"/>
      <c r="CI1267" s="93"/>
      <c r="CJ1267" s="93"/>
      <c r="CK1267" s="93"/>
      <c r="CL1267" s="93"/>
      <c r="CM1267" s="93"/>
      <c r="CN1267" s="93"/>
      <c r="CO1267" s="93"/>
      <c r="CP1267" s="93"/>
      <c r="CQ1267" s="93"/>
      <c r="CR1267" s="93"/>
      <c r="CS1267" s="93"/>
      <c r="CT1267" s="93"/>
      <c r="CU1267" s="93"/>
      <c r="CV1267" s="93"/>
      <c r="CW1267" s="93"/>
      <c r="CX1267" s="93"/>
      <c r="CY1267" s="93"/>
      <c r="CZ1267" s="93"/>
      <c r="DA1267" s="93"/>
      <c r="DB1267" s="93"/>
      <c r="DC1267" s="93"/>
      <c r="DD1267" s="93"/>
      <c r="DE1267" s="93"/>
      <c r="DF1267" s="93"/>
      <c r="DG1267" s="93"/>
      <c r="DH1267" s="93"/>
      <c r="DI1267" s="93"/>
      <c r="DJ1267" s="93"/>
      <c r="DK1267" s="93"/>
      <c r="DL1267" s="93"/>
      <c r="DM1267" s="93"/>
      <c r="DN1267" s="93"/>
      <c r="DO1267" s="93"/>
      <c r="DP1267" s="93"/>
      <c r="DQ1267" s="93"/>
      <c r="DR1267" s="93"/>
      <c r="DS1267" s="93"/>
      <c r="DT1267" s="93"/>
      <c r="DU1267" s="1"/>
      <c r="DV1267" s="1"/>
    </row>
    <row r="1268" spans="1:126" ht="4.2" customHeight="1">
      <c r="A1268" s="1"/>
      <c r="B1268" s="374"/>
      <c r="C1268" s="374"/>
      <c r="D1268" s="374"/>
      <c r="E1268" s="374"/>
      <c r="F1268" s="374"/>
      <c r="G1268" s="374"/>
      <c r="H1268" s="374"/>
      <c r="I1268" s="374"/>
      <c r="J1268" s="374"/>
      <c r="K1268" s="374"/>
      <c r="L1268" s="1"/>
      <c r="M1268" s="5"/>
      <c r="N1268" s="374"/>
      <c r="O1268" s="1"/>
      <c r="P1268" s="5"/>
      <c r="Q1268" s="1"/>
      <c r="R1268" s="1"/>
      <c r="S1268" s="5"/>
      <c r="T1268" s="7"/>
      <c r="U1268" s="23"/>
      <c r="V1268" s="1"/>
      <c r="W1268" s="374"/>
      <c r="X1268" s="10"/>
      <c r="Y1268" s="45"/>
      <c r="Z1268" s="92"/>
      <c r="AA1268" s="375"/>
      <c r="AB1268" s="375"/>
      <c r="AC1268" s="375"/>
      <c r="AD1268" s="375"/>
      <c r="AE1268" s="375"/>
      <c r="AF1268" s="375"/>
      <c r="AG1268" s="375"/>
      <c r="AH1268" s="375"/>
      <c r="AI1268" s="375"/>
      <c r="AJ1268" s="375"/>
      <c r="AK1268" s="375"/>
      <c r="AL1268" s="375"/>
      <c r="AM1268" s="375"/>
      <c r="AN1268" s="375"/>
      <c r="AO1268" s="375"/>
      <c r="AP1268" s="375"/>
      <c r="AQ1268" s="375"/>
      <c r="AR1268" s="375"/>
      <c r="AS1268" s="375"/>
      <c r="AT1268" s="375"/>
      <c r="AU1268" s="375"/>
      <c r="AV1268" s="375"/>
      <c r="AW1268" s="375"/>
      <c r="AX1268" s="375"/>
      <c r="AY1268" s="375"/>
      <c r="AZ1268" s="375"/>
      <c r="BA1268" s="375"/>
      <c r="BB1268" s="375"/>
      <c r="BC1268" s="375"/>
      <c r="BD1268" s="375"/>
      <c r="BE1268" s="375"/>
      <c r="BF1268" s="375"/>
      <c r="BG1268" s="375"/>
      <c r="BH1268" s="375"/>
      <c r="BI1268" s="375"/>
      <c r="BJ1268" s="375"/>
      <c r="BK1268" s="375"/>
      <c r="BL1268" s="375"/>
      <c r="BM1268" s="375"/>
      <c r="BN1268" s="375"/>
      <c r="BO1268" s="375"/>
      <c r="BP1268" s="375"/>
      <c r="BQ1268" s="375"/>
      <c r="BR1268" s="375"/>
      <c r="BS1268" s="375"/>
      <c r="BT1268" s="375"/>
      <c r="BU1268" s="375"/>
      <c r="BV1268" s="375"/>
      <c r="BW1268" s="375"/>
      <c r="BX1268" s="375"/>
      <c r="BY1268" s="375"/>
      <c r="BZ1268" s="375"/>
      <c r="CA1268" s="375"/>
      <c r="CB1268" s="375"/>
      <c r="CC1268" s="375"/>
      <c r="CD1268" s="375"/>
      <c r="CE1268" s="375"/>
      <c r="CF1268" s="375"/>
      <c r="CG1268" s="375"/>
      <c r="CH1268" s="375"/>
      <c r="CI1268" s="375"/>
      <c r="CJ1268" s="375"/>
      <c r="CK1268" s="375"/>
      <c r="CL1268" s="375"/>
      <c r="CM1268" s="375"/>
      <c r="CN1268" s="375"/>
      <c r="CO1268" s="375"/>
      <c r="CP1268" s="375"/>
      <c r="CQ1268" s="375"/>
      <c r="CR1268" s="375"/>
      <c r="CS1268" s="375"/>
      <c r="CT1268" s="375"/>
      <c r="CU1268" s="375"/>
      <c r="CV1268" s="375"/>
      <c r="CW1268" s="375"/>
      <c r="CX1268" s="375"/>
      <c r="CY1268" s="375"/>
      <c r="CZ1268" s="375"/>
      <c r="DA1268" s="375"/>
      <c r="DB1268" s="375"/>
      <c r="DC1268" s="375"/>
      <c r="DD1268" s="375"/>
      <c r="DE1268" s="375"/>
      <c r="DF1268" s="375"/>
      <c r="DG1268" s="375"/>
      <c r="DH1268" s="375"/>
      <c r="DI1268" s="375"/>
      <c r="DJ1268" s="375"/>
      <c r="DK1268" s="375"/>
      <c r="DL1268" s="375"/>
      <c r="DM1268" s="375"/>
      <c r="DN1268" s="375"/>
      <c r="DO1268" s="375"/>
      <c r="DP1268" s="375"/>
      <c r="DQ1268" s="375"/>
      <c r="DR1268" s="375"/>
      <c r="DS1268" s="375"/>
      <c r="DT1268" s="375"/>
      <c r="DU1268" s="1"/>
      <c r="DV1268" s="1"/>
    </row>
    <row r="1269" spans="1:126" ht="7.2" customHeight="1">
      <c r="A1269" s="1"/>
      <c r="B1269" s="1"/>
      <c r="C1269" s="1"/>
      <c r="D1269" s="1"/>
      <c r="E1269" s="261"/>
      <c r="F1269" s="47"/>
      <c r="G1269" s="229"/>
      <c r="H1269" s="1"/>
      <c r="I1269" s="1"/>
      <c r="J1269" s="1"/>
      <c r="K1269" s="1"/>
      <c r="L1269" s="1"/>
      <c r="M1269" s="5"/>
      <c r="N1269" s="1"/>
      <c r="O1269" s="1"/>
      <c r="P1269" s="5"/>
      <c r="Q1269" s="1"/>
      <c r="R1269" s="1"/>
      <c r="S1269" s="5"/>
      <c r="T1269" s="7"/>
      <c r="U1269" s="23"/>
      <c r="V1269" s="1"/>
      <c r="W1269" s="11"/>
      <c r="X1269" s="10"/>
      <c r="Y1269" s="45"/>
      <c r="Z1269" s="92"/>
      <c r="AA1269" s="93"/>
      <c r="AB1269" s="93"/>
      <c r="AC1269" s="93"/>
      <c r="AD1269" s="93"/>
      <c r="AE1269" s="93"/>
      <c r="AF1269" s="93"/>
      <c r="AG1269" s="93"/>
      <c r="AH1269" s="93"/>
      <c r="AI1269" s="93"/>
      <c r="AJ1269" s="93"/>
      <c r="AK1269" s="93"/>
      <c r="AL1269" s="93"/>
      <c r="AM1269" s="93"/>
      <c r="AN1269" s="93"/>
      <c r="AO1269" s="93"/>
      <c r="AP1269" s="93"/>
      <c r="AQ1269" s="93"/>
      <c r="AR1269" s="93"/>
      <c r="AS1269" s="93"/>
      <c r="AT1269" s="93"/>
      <c r="AU1269" s="93"/>
      <c r="AV1269" s="93"/>
      <c r="AW1269" s="93"/>
      <c r="AX1269" s="93"/>
      <c r="AY1269" s="93"/>
      <c r="AZ1269" s="93"/>
      <c r="BA1269" s="93"/>
      <c r="BB1269" s="93"/>
      <c r="BC1269" s="93"/>
      <c r="BD1269" s="93"/>
      <c r="BE1269" s="93"/>
      <c r="BF1269" s="93"/>
      <c r="BG1269" s="93"/>
      <c r="BH1269" s="93"/>
      <c r="BI1269" s="93"/>
      <c r="BJ1269" s="93"/>
      <c r="BK1269" s="93"/>
      <c r="BL1269" s="93"/>
      <c r="BM1269" s="93"/>
      <c r="BN1269" s="93"/>
      <c r="BO1269" s="93"/>
      <c r="BP1269" s="93"/>
      <c r="BQ1269" s="93"/>
      <c r="BR1269" s="93"/>
      <c r="BS1269" s="93"/>
      <c r="BT1269" s="93"/>
      <c r="BU1269" s="93"/>
      <c r="BV1269" s="93"/>
      <c r="BW1269" s="93"/>
      <c r="BX1269" s="93"/>
      <c r="BY1269" s="93"/>
      <c r="BZ1269" s="93"/>
      <c r="CA1269" s="93"/>
      <c r="CB1269" s="93"/>
      <c r="CC1269" s="93"/>
      <c r="CD1269" s="93"/>
      <c r="CE1269" s="93"/>
      <c r="CF1269" s="93"/>
      <c r="CG1269" s="93"/>
      <c r="CH1269" s="93"/>
      <c r="CI1269" s="93"/>
      <c r="CJ1269" s="93"/>
      <c r="CK1269" s="93"/>
      <c r="CL1269" s="93"/>
      <c r="CM1269" s="93"/>
      <c r="CN1269" s="93"/>
      <c r="CO1269" s="93"/>
      <c r="CP1269" s="93"/>
      <c r="CQ1269" s="93"/>
      <c r="CR1269" s="93"/>
      <c r="CS1269" s="93"/>
      <c r="CT1269" s="93"/>
      <c r="CU1269" s="93"/>
      <c r="CV1269" s="93"/>
      <c r="CW1269" s="93"/>
      <c r="CX1269" s="93"/>
      <c r="CY1269" s="93"/>
      <c r="CZ1269" s="93"/>
      <c r="DA1269" s="93"/>
      <c r="DB1269" s="93"/>
      <c r="DC1269" s="93"/>
      <c r="DD1269" s="93"/>
      <c r="DE1269" s="93"/>
      <c r="DF1269" s="93"/>
      <c r="DG1269" s="93"/>
      <c r="DH1269" s="93"/>
      <c r="DI1269" s="93"/>
      <c r="DJ1269" s="93"/>
      <c r="DK1269" s="93"/>
      <c r="DL1269" s="93"/>
      <c r="DM1269" s="93"/>
      <c r="DN1269" s="93"/>
      <c r="DO1269" s="93"/>
      <c r="DP1269" s="93"/>
      <c r="DQ1269" s="93"/>
      <c r="DR1269" s="93"/>
      <c r="DS1269" s="93"/>
      <c r="DT1269" s="93"/>
      <c r="DU1269" s="1"/>
      <c r="DV1269" s="1"/>
    </row>
    <row r="1270" spans="1:126" ht="4.2" customHeight="1">
      <c r="A1270" s="1"/>
      <c r="B1270" s="1"/>
      <c r="C1270" s="1"/>
      <c r="D1270" s="1"/>
      <c r="E1270" s="261"/>
      <c r="F1270" s="47"/>
      <c r="G1270" s="229"/>
      <c r="H1270" s="1"/>
      <c r="I1270" s="1"/>
      <c r="J1270" s="1"/>
      <c r="K1270" s="1"/>
      <c r="L1270" s="1"/>
      <c r="M1270" s="5"/>
      <c r="N1270" s="1"/>
      <c r="O1270" s="1"/>
      <c r="P1270" s="5"/>
      <c r="Q1270" s="1"/>
      <c r="R1270" s="1"/>
      <c r="S1270" s="5"/>
      <c r="T1270" s="7"/>
      <c r="U1270" s="23"/>
      <c r="V1270" s="1"/>
      <c r="W1270" s="11"/>
      <c r="X1270" s="10"/>
      <c r="Y1270" s="45"/>
      <c r="Z1270" s="92"/>
      <c r="AA1270" s="93"/>
      <c r="AB1270" s="93"/>
      <c r="AC1270" s="93"/>
      <c r="AD1270" s="93"/>
      <c r="AE1270" s="93"/>
      <c r="AF1270" s="93"/>
      <c r="AG1270" s="93"/>
      <c r="AH1270" s="93"/>
      <c r="AI1270" s="93"/>
      <c r="AJ1270" s="93"/>
      <c r="AK1270" s="93"/>
      <c r="AL1270" s="93"/>
      <c r="AM1270" s="93"/>
      <c r="AN1270" s="93"/>
      <c r="AO1270" s="93"/>
      <c r="AP1270" s="93"/>
      <c r="AQ1270" s="93"/>
      <c r="AR1270" s="93"/>
      <c r="AS1270" s="93"/>
      <c r="AT1270" s="93"/>
      <c r="AU1270" s="93"/>
      <c r="AV1270" s="93"/>
      <c r="AW1270" s="93"/>
      <c r="AX1270" s="93"/>
      <c r="AY1270" s="93"/>
      <c r="AZ1270" s="93"/>
      <c r="BA1270" s="93"/>
      <c r="BB1270" s="93"/>
      <c r="BC1270" s="93"/>
      <c r="BD1270" s="93"/>
      <c r="BE1270" s="93"/>
      <c r="BF1270" s="93"/>
      <c r="BG1270" s="93"/>
      <c r="BH1270" s="93"/>
      <c r="BI1270" s="93"/>
      <c r="BJ1270" s="93"/>
      <c r="BK1270" s="93"/>
      <c r="BL1270" s="93"/>
      <c r="BM1270" s="93"/>
      <c r="BN1270" s="93"/>
      <c r="BO1270" s="93"/>
      <c r="BP1270" s="93"/>
      <c r="BQ1270" s="93"/>
      <c r="BR1270" s="93"/>
      <c r="BS1270" s="93"/>
      <c r="BT1270" s="93"/>
      <c r="BU1270" s="93"/>
      <c r="BV1270" s="93"/>
      <c r="BW1270" s="93"/>
      <c r="BX1270" s="93"/>
      <c r="BY1270" s="93"/>
      <c r="BZ1270" s="93"/>
      <c r="CA1270" s="93"/>
      <c r="CB1270" s="93"/>
      <c r="CC1270" s="93"/>
      <c r="CD1270" s="93"/>
      <c r="CE1270" s="93"/>
      <c r="CF1270" s="93"/>
      <c r="CG1270" s="93"/>
      <c r="CH1270" s="93"/>
      <c r="CI1270" s="93"/>
      <c r="CJ1270" s="93"/>
      <c r="CK1270" s="93"/>
      <c r="CL1270" s="93"/>
      <c r="CM1270" s="93"/>
      <c r="CN1270" s="93"/>
      <c r="CO1270" s="93"/>
      <c r="CP1270" s="93"/>
      <c r="CQ1270" s="93"/>
      <c r="CR1270" s="93"/>
      <c r="CS1270" s="93"/>
      <c r="CT1270" s="93"/>
      <c r="CU1270" s="93"/>
      <c r="CV1270" s="93"/>
      <c r="CW1270" s="93"/>
      <c r="CX1270" s="93"/>
      <c r="CY1270" s="93"/>
      <c r="CZ1270" s="93"/>
      <c r="DA1270" s="93"/>
      <c r="DB1270" s="93"/>
      <c r="DC1270" s="93"/>
      <c r="DD1270" s="93"/>
      <c r="DE1270" s="93"/>
      <c r="DF1270" s="93"/>
      <c r="DG1270" s="93"/>
      <c r="DH1270" s="93"/>
      <c r="DI1270" s="93"/>
      <c r="DJ1270" s="93"/>
      <c r="DK1270" s="93"/>
      <c r="DL1270" s="93"/>
      <c r="DM1270" s="93"/>
      <c r="DN1270" s="93"/>
      <c r="DO1270" s="93"/>
      <c r="DP1270" s="93"/>
      <c r="DQ1270" s="93"/>
      <c r="DR1270" s="93"/>
      <c r="DS1270" s="93"/>
      <c r="DT1270" s="93"/>
      <c r="DU1270" s="1"/>
      <c r="DV1270" s="1"/>
    </row>
    <row r="1271" spans="1:126" s="38" customFormat="1">
      <c r="A1271" s="35"/>
      <c r="B1271" s="258" t="s">
        <v>149</v>
      </c>
      <c r="C1271" s="35"/>
      <c r="D1271" s="35"/>
      <c r="E1271" s="9"/>
      <c r="F1271" s="50"/>
      <c r="G1271" s="304" t="s">
        <v>6</v>
      </c>
      <c r="H1271" s="35" t="s">
        <v>193</v>
      </c>
      <c r="I1271" s="35"/>
      <c r="J1271" s="35"/>
      <c r="K1271" s="35"/>
      <c r="L1271" s="35"/>
      <c r="M1271" s="36"/>
      <c r="N1271" s="35" t="str">
        <f>Главная!$Y$8</f>
        <v>итого</v>
      </c>
      <c r="O1271" s="35"/>
      <c r="P1271" s="5"/>
      <c r="Q1271" s="35" t="s">
        <v>25</v>
      </c>
      <c r="R1271" s="35"/>
      <c r="S1271" s="36"/>
      <c r="T1271" s="201"/>
      <c r="U1271" s="36"/>
      <c r="V1271" s="35"/>
      <c r="W1271" s="37">
        <f>SUM($Y1271:$DU1271)</f>
        <v>0</v>
      </c>
      <c r="X1271" s="37"/>
      <c r="Y1271" s="45"/>
      <c r="Z1271" s="98"/>
      <c r="AA1271" s="99">
        <f>IF(AA$8="",0,SUM(AA1273:AA1304))</f>
        <v>0</v>
      </c>
      <c r="AB1271" s="99">
        <f t="shared" ref="AB1271:AE1271" si="2933">IF(AB$8="",0,SUM(AB1273:AB1304))</f>
        <v>0</v>
      </c>
      <c r="AC1271" s="99">
        <f t="shared" si="2933"/>
        <v>0</v>
      </c>
      <c r="AD1271" s="99">
        <f t="shared" si="2933"/>
        <v>0</v>
      </c>
      <c r="AE1271" s="99">
        <f t="shared" si="2933"/>
        <v>0</v>
      </c>
      <c r="AF1271" s="99">
        <f t="shared" ref="AF1271:CQ1271" si="2934">IF(AF$8="",0,SUM(AF1273:AF1304))</f>
        <v>0</v>
      </c>
      <c r="AG1271" s="99">
        <f t="shared" si="2934"/>
        <v>0</v>
      </c>
      <c r="AH1271" s="99">
        <f t="shared" si="2934"/>
        <v>0</v>
      </c>
      <c r="AI1271" s="99">
        <f t="shared" si="2934"/>
        <v>0</v>
      </c>
      <c r="AJ1271" s="99">
        <f t="shared" si="2934"/>
        <v>0</v>
      </c>
      <c r="AK1271" s="99">
        <f t="shared" si="2934"/>
        <v>0</v>
      </c>
      <c r="AL1271" s="99">
        <f t="shared" si="2934"/>
        <v>0</v>
      </c>
      <c r="AM1271" s="99">
        <f t="shared" si="2934"/>
        <v>0</v>
      </c>
      <c r="AN1271" s="99">
        <f t="shared" si="2934"/>
        <v>0</v>
      </c>
      <c r="AO1271" s="99">
        <f t="shared" si="2934"/>
        <v>0</v>
      </c>
      <c r="AP1271" s="99">
        <f t="shared" si="2934"/>
        <v>0</v>
      </c>
      <c r="AQ1271" s="99">
        <f t="shared" si="2934"/>
        <v>0</v>
      </c>
      <c r="AR1271" s="99">
        <f t="shared" si="2934"/>
        <v>0</v>
      </c>
      <c r="AS1271" s="99">
        <f t="shared" si="2934"/>
        <v>0</v>
      </c>
      <c r="AT1271" s="99">
        <f t="shared" si="2934"/>
        <v>0</v>
      </c>
      <c r="AU1271" s="99">
        <f t="shared" si="2934"/>
        <v>0</v>
      </c>
      <c r="AV1271" s="99">
        <f t="shared" si="2934"/>
        <v>0</v>
      </c>
      <c r="AW1271" s="99">
        <f t="shared" si="2934"/>
        <v>0</v>
      </c>
      <c r="AX1271" s="99">
        <f t="shared" si="2934"/>
        <v>0</v>
      </c>
      <c r="AY1271" s="99">
        <f t="shared" si="2934"/>
        <v>0</v>
      </c>
      <c r="AZ1271" s="99">
        <f t="shared" si="2934"/>
        <v>0</v>
      </c>
      <c r="BA1271" s="99">
        <f t="shared" si="2934"/>
        <v>0</v>
      </c>
      <c r="BB1271" s="99">
        <f t="shared" si="2934"/>
        <v>0</v>
      </c>
      <c r="BC1271" s="99">
        <f t="shared" si="2934"/>
        <v>0</v>
      </c>
      <c r="BD1271" s="99">
        <f t="shared" si="2934"/>
        <v>0</v>
      </c>
      <c r="BE1271" s="99">
        <f t="shared" si="2934"/>
        <v>0</v>
      </c>
      <c r="BF1271" s="99">
        <f t="shared" si="2934"/>
        <v>0</v>
      </c>
      <c r="BG1271" s="99">
        <f t="shared" si="2934"/>
        <v>0</v>
      </c>
      <c r="BH1271" s="99">
        <f t="shared" si="2934"/>
        <v>0</v>
      </c>
      <c r="BI1271" s="99">
        <f t="shared" si="2934"/>
        <v>0</v>
      </c>
      <c r="BJ1271" s="99">
        <f t="shared" si="2934"/>
        <v>0</v>
      </c>
      <c r="BK1271" s="99">
        <f t="shared" si="2934"/>
        <v>0</v>
      </c>
      <c r="BL1271" s="99">
        <f t="shared" si="2934"/>
        <v>0</v>
      </c>
      <c r="BM1271" s="99">
        <f t="shared" si="2934"/>
        <v>0</v>
      </c>
      <c r="BN1271" s="99">
        <f t="shared" si="2934"/>
        <v>0</v>
      </c>
      <c r="BO1271" s="99">
        <f t="shared" si="2934"/>
        <v>0</v>
      </c>
      <c r="BP1271" s="99">
        <f t="shared" si="2934"/>
        <v>0</v>
      </c>
      <c r="BQ1271" s="99">
        <f t="shared" si="2934"/>
        <v>0</v>
      </c>
      <c r="BR1271" s="99">
        <f t="shared" si="2934"/>
        <v>0</v>
      </c>
      <c r="BS1271" s="99">
        <f t="shared" si="2934"/>
        <v>0</v>
      </c>
      <c r="BT1271" s="99">
        <f t="shared" si="2934"/>
        <v>0</v>
      </c>
      <c r="BU1271" s="99">
        <f t="shared" si="2934"/>
        <v>0</v>
      </c>
      <c r="BV1271" s="99">
        <f t="shared" si="2934"/>
        <v>0</v>
      </c>
      <c r="BW1271" s="99">
        <f t="shared" si="2934"/>
        <v>0</v>
      </c>
      <c r="BX1271" s="99">
        <f t="shared" si="2934"/>
        <v>0</v>
      </c>
      <c r="BY1271" s="99">
        <f t="shared" si="2934"/>
        <v>0</v>
      </c>
      <c r="BZ1271" s="99">
        <f t="shared" si="2934"/>
        <v>0</v>
      </c>
      <c r="CA1271" s="99">
        <f t="shared" si="2934"/>
        <v>0</v>
      </c>
      <c r="CB1271" s="99">
        <f t="shared" si="2934"/>
        <v>0</v>
      </c>
      <c r="CC1271" s="99">
        <f t="shared" si="2934"/>
        <v>0</v>
      </c>
      <c r="CD1271" s="99">
        <f t="shared" si="2934"/>
        <v>0</v>
      </c>
      <c r="CE1271" s="99">
        <f t="shared" si="2934"/>
        <v>0</v>
      </c>
      <c r="CF1271" s="99">
        <f t="shared" si="2934"/>
        <v>0</v>
      </c>
      <c r="CG1271" s="99">
        <f t="shared" si="2934"/>
        <v>0</v>
      </c>
      <c r="CH1271" s="99">
        <f t="shared" si="2934"/>
        <v>0</v>
      </c>
      <c r="CI1271" s="99">
        <f t="shared" si="2934"/>
        <v>0</v>
      </c>
      <c r="CJ1271" s="99">
        <f t="shared" si="2934"/>
        <v>0</v>
      </c>
      <c r="CK1271" s="99">
        <f t="shared" si="2934"/>
        <v>0</v>
      </c>
      <c r="CL1271" s="99">
        <f t="shared" si="2934"/>
        <v>0</v>
      </c>
      <c r="CM1271" s="99">
        <f t="shared" si="2934"/>
        <v>0</v>
      </c>
      <c r="CN1271" s="99">
        <f t="shared" si="2934"/>
        <v>0</v>
      </c>
      <c r="CO1271" s="99">
        <f t="shared" si="2934"/>
        <v>0</v>
      </c>
      <c r="CP1271" s="99">
        <f t="shared" si="2934"/>
        <v>0</v>
      </c>
      <c r="CQ1271" s="99">
        <f t="shared" si="2934"/>
        <v>0</v>
      </c>
      <c r="CR1271" s="99">
        <f t="shared" ref="CR1271:DT1271" si="2935">IF(CR$8="",0,SUM(CR1273:CR1304))</f>
        <v>0</v>
      </c>
      <c r="CS1271" s="99">
        <f t="shared" si="2935"/>
        <v>0</v>
      </c>
      <c r="CT1271" s="99">
        <f t="shared" si="2935"/>
        <v>0</v>
      </c>
      <c r="CU1271" s="99">
        <f t="shared" si="2935"/>
        <v>0</v>
      </c>
      <c r="CV1271" s="99">
        <f t="shared" si="2935"/>
        <v>0</v>
      </c>
      <c r="CW1271" s="99">
        <f t="shared" si="2935"/>
        <v>0</v>
      </c>
      <c r="CX1271" s="99">
        <f t="shared" si="2935"/>
        <v>0</v>
      </c>
      <c r="CY1271" s="99">
        <f t="shared" si="2935"/>
        <v>0</v>
      </c>
      <c r="CZ1271" s="99">
        <f t="shared" si="2935"/>
        <v>0</v>
      </c>
      <c r="DA1271" s="99">
        <f t="shared" si="2935"/>
        <v>0</v>
      </c>
      <c r="DB1271" s="99">
        <f t="shared" si="2935"/>
        <v>0</v>
      </c>
      <c r="DC1271" s="99">
        <f t="shared" si="2935"/>
        <v>0</v>
      </c>
      <c r="DD1271" s="99">
        <f t="shared" si="2935"/>
        <v>0</v>
      </c>
      <c r="DE1271" s="99">
        <f t="shared" si="2935"/>
        <v>0</v>
      </c>
      <c r="DF1271" s="99">
        <f t="shared" si="2935"/>
        <v>0</v>
      </c>
      <c r="DG1271" s="99">
        <f t="shared" si="2935"/>
        <v>0</v>
      </c>
      <c r="DH1271" s="99">
        <f t="shared" si="2935"/>
        <v>0</v>
      </c>
      <c r="DI1271" s="99">
        <f t="shared" si="2935"/>
        <v>0</v>
      </c>
      <c r="DJ1271" s="99">
        <f t="shared" si="2935"/>
        <v>0</v>
      </c>
      <c r="DK1271" s="99">
        <f t="shared" si="2935"/>
        <v>0</v>
      </c>
      <c r="DL1271" s="99">
        <f t="shared" si="2935"/>
        <v>0</v>
      </c>
      <c r="DM1271" s="99">
        <f t="shared" si="2935"/>
        <v>0</v>
      </c>
      <c r="DN1271" s="99">
        <f t="shared" si="2935"/>
        <v>0</v>
      </c>
      <c r="DO1271" s="99">
        <f t="shared" si="2935"/>
        <v>0</v>
      </c>
      <c r="DP1271" s="99">
        <f t="shared" si="2935"/>
        <v>0</v>
      </c>
      <c r="DQ1271" s="99">
        <f t="shared" si="2935"/>
        <v>0</v>
      </c>
      <c r="DR1271" s="99">
        <f t="shared" si="2935"/>
        <v>0</v>
      </c>
      <c r="DS1271" s="99">
        <f t="shared" si="2935"/>
        <v>0</v>
      </c>
      <c r="DT1271" s="99">
        <f t="shared" si="2935"/>
        <v>0</v>
      </c>
      <c r="DU1271" s="35"/>
      <c r="DV1271" s="35"/>
    </row>
    <row r="1272" spans="1:126" ht="4.2" customHeight="1">
      <c r="A1272" s="1"/>
      <c r="B1272" s="1"/>
      <c r="C1272" s="1"/>
      <c r="D1272" s="1"/>
      <c r="E1272" s="261"/>
      <c r="F1272" s="47"/>
      <c r="G1272" s="229"/>
      <c r="H1272" s="40"/>
      <c r="I1272" s="40"/>
      <c r="J1272" s="40"/>
      <c r="K1272" s="40"/>
      <c r="L1272" s="1"/>
      <c r="M1272" s="5"/>
      <c r="N1272" s="40"/>
      <c r="O1272" s="1"/>
      <c r="P1272" s="5"/>
      <c r="Q1272" s="1"/>
      <c r="R1272" s="1"/>
      <c r="S1272" s="5"/>
      <c r="T1272" s="7"/>
      <c r="U1272" s="23"/>
      <c r="V1272" s="1"/>
      <c r="W1272" s="40"/>
      <c r="X1272" s="10"/>
      <c r="Y1272" s="45"/>
      <c r="Z1272" s="92"/>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c r="DO1272" s="100"/>
      <c r="DP1272" s="100"/>
      <c r="DQ1272" s="100"/>
      <c r="DR1272" s="100"/>
      <c r="DS1272" s="100"/>
      <c r="DT1272" s="100"/>
      <c r="DU1272" s="1"/>
      <c r="DV1272" s="1"/>
    </row>
    <row r="1273" spans="1:126" ht="4.2" customHeight="1">
      <c r="A1273" s="1"/>
      <c r="B1273" s="1"/>
      <c r="C1273" s="1"/>
      <c r="D1273" s="1"/>
      <c r="E1273" s="261"/>
      <c r="F1273" s="47"/>
      <c r="G1273" s="229"/>
      <c r="H1273" s="1"/>
      <c r="I1273" s="1"/>
      <c r="J1273" s="1"/>
      <c r="K1273" s="1"/>
      <c r="L1273" s="1"/>
      <c r="M1273" s="5"/>
      <c r="N1273" s="1"/>
      <c r="O1273" s="1"/>
      <c r="P1273" s="5"/>
      <c r="Q1273" s="1"/>
      <c r="R1273" s="1"/>
      <c r="S1273" s="5"/>
      <c r="T1273" s="7"/>
      <c r="U1273" s="23"/>
      <c r="V1273" s="1"/>
      <c r="W1273" s="11"/>
      <c r="X1273" s="10"/>
      <c r="Y1273" s="45"/>
      <c r="Z1273" s="92"/>
      <c r="AA1273" s="93"/>
      <c r="AB1273" s="93"/>
      <c r="AC1273" s="93"/>
      <c r="AD1273" s="93"/>
      <c r="AE1273" s="93"/>
      <c r="AF1273" s="93"/>
      <c r="AG1273" s="93"/>
      <c r="AH1273" s="93"/>
      <c r="AI1273" s="93"/>
      <c r="AJ1273" s="93"/>
      <c r="AK1273" s="93"/>
      <c r="AL1273" s="93"/>
      <c r="AM1273" s="93"/>
      <c r="AN1273" s="93"/>
      <c r="AO1273" s="93"/>
      <c r="AP1273" s="93"/>
      <c r="AQ1273" s="93"/>
      <c r="AR1273" s="93"/>
      <c r="AS1273" s="93"/>
      <c r="AT1273" s="93"/>
      <c r="AU1273" s="93"/>
      <c r="AV1273" s="93"/>
      <c r="AW1273" s="93"/>
      <c r="AX1273" s="93"/>
      <c r="AY1273" s="93"/>
      <c r="AZ1273" s="93"/>
      <c r="BA1273" s="93"/>
      <c r="BB1273" s="93"/>
      <c r="BC1273" s="93"/>
      <c r="BD1273" s="93"/>
      <c r="BE1273" s="93"/>
      <c r="BF1273" s="93"/>
      <c r="BG1273" s="93"/>
      <c r="BH1273" s="93"/>
      <c r="BI1273" s="93"/>
      <c r="BJ1273" s="93"/>
      <c r="BK1273" s="93"/>
      <c r="BL1273" s="93"/>
      <c r="BM1273" s="93"/>
      <c r="BN1273" s="93"/>
      <c r="BO1273" s="93"/>
      <c r="BP1273" s="93"/>
      <c r="BQ1273" s="93"/>
      <c r="BR1273" s="93"/>
      <c r="BS1273" s="93"/>
      <c r="BT1273" s="93"/>
      <c r="BU1273" s="93"/>
      <c r="BV1273" s="93"/>
      <c r="BW1273" s="93"/>
      <c r="BX1273" s="93"/>
      <c r="BY1273" s="93"/>
      <c r="BZ1273" s="93"/>
      <c r="CA1273" s="93"/>
      <c r="CB1273" s="93"/>
      <c r="CC1273" s="93"/>
      <c r="CD1273" s="93"/>
      <c r="CE1273" s="93"/>
      <c r="CF1273" s="93"/>
      <c r="CG1273" s="93"/>
      <c r="CH1273" s="93"/>
      <c r="CI1273" s="93"/>
      <c r="CJ1273" s="93"/>
      <c r="CK1273" s="93"/>
      <c r="CL1273" s="93"/>
      <c r="CM1273" s="93"/>
      <c r="CN1273" s="93"/>
      <c r="CO1273" s="93"/>
      <c r="CP1273" s="93"/>
      <c r="CQ1273" s="93"/>
      <c r="CR1273" s="93"/>
      <c r="CS1273" s="93"/>
      <c r="CT1273" s="93"/>
      <c r="CU1273" s="93"/>
      <c r="CV1273" s="93"/>
      <c r="CW1273" s="93"/>
      <c r="CX1273" s="93"/>
      <c r="CY1273" s="93"/>
      <c r="CZ1273" s="93"/>
      <c r="DA1273" s="93"/>
      <c r="DB1273" s="93"/>
      <c r="DC1273" s="93"/>
      <c r="DD1273" s="93"/>
      <c r="DE1273" s="93"/>
      <c r="DF1273" s="93"/>
      <c r="DG1273" s="93"/>
      <c r="DH1273" s="93"/>
      <c r="DI1273" s="93"/>
      <c r="DJ1273" s="93"/>
      <c r="DK1273" s="93"/>
      <c r="DL1273" s="93"/>
      <c r="DM1273" s="93"/>
      <c r="DN1273" s="93"/>
      <c r="DO1273" s="93"/>
      <c r="DP1273" s="93"/>
      <c r="DQ1273" s="93"/>
      <c r="DR1273" s="93"/>
      <c r="DS1273" s="93"/>
      <c r="DT1273" s="93"/>
      <c r="DU1273" s="1"/>
      <c r="DV1273" s="1"/>
    </row>
    <row r="1274" spans="1:126" s="237" customFormat="1" ht="10.199999999999999">
      <c r="A1274" s="226"/>
      <c r="B1274" s="226"/>
      <c r="C1274" s="226"/>
      <c r="D1274" s="226"/>
      <c r="E1274" s="270" t="str">
        <f>IF(OR(Главная!$N$19=справочники!$N$10,Главная!$N$19=справочники!$N$11),"",IF(T1274=справочники!$P$10,"","ндс(-)"))</f>
        <v>ндс(-)</v>
      </c>
      <c r="F1274" s="114"/>
      <c r="G1274" s="229"/>
      <c r="H1274" s="226"/>
      <c r="I1274" s="226"/>
      <c r="J1274" s="403" t="s">
        <v>6</v>
      </c>
      <c r="K1274" s="651">
        <f>стройка!K120</f>
        <v>0</v>
      </c>
      <c r="L1274" s="226"/>
      <c r="M1274" s="230" t="s">
        <v>6</v>
      </c>
      <c r="N1274" s="231"/>
      <c r="O1274" s="238" t="s">
        <v>7</v>
      </c>
      <c r="P1274" s="229"/>
      <c r="Q1274" s="226"/>
      <c r="R1274" s="226"/>
      <c r="S1274" s="230" t="s">
        <v>6</v>
      </c>
      <c r="T1274" s="231"/>
      <c r="U1274" s="238" t="s">
        <v>7</v>
      </c>
      <c r="V1274" s="226"/>
      <c r="W1274" s="233">
        <f t="shared" ref="W1274:W1303" si="2936">SUM($Y1274:$DU1274)</f>
        <v>0</v>
      </c>
      <c r="X1274" s="226"/>
      <c r="Y1274" s="229" t="s">
        <v>6</v>
      </c>
      <c r="Z1274" s="405"/>
      <c r="AA1274" s="406">
        <f>стройка!AA120</f>
        <v>0</v>
      </c>
      <c r="AB1274" s="406">
        <f>стройка!AB120</f>
        <v>0</v>
      </c>
      <c r="AC1274" s="406">
        <f>стройка!AC120</f>
        <v>0</v>
      </c>
      <c r="AD1274" s="406">
        <f>стройка!AD120</f>
        <v>0</v>
      </c>
      <c r="AE1274" s="406">
        <f>стройка!AE120</f>
        <v>0</v>
      </c>
      <c r="AF1274" s="406">
        <f>стройка!AF120</f>
        <v>0</v>
      </c>
      <c r="AG1274" s="406">
        <f>стройка!AG120</f>
        <v>0</v>
      </c>
      <c r="AH1274" s="406">
        <f>стройка!AH120</f>
        <v>0</v>
      </c>
      <c r="AI1274" s="406">
        <f>стройка!AI120</f>
        <v>0</v>
      </c>
      <c r="AJ1274" s="406">
        <f>стройка!AJ120</f>
        <v>0</v>
      </c>
      <c r="AK1274" s="406">
        <f>стройка!AK120</f>
        <v>0</v>
      </c>
      <c r="AL1274" s="406">
        <f>стройка!AL120</f>
        <v>0</v>
      </c>
      <c r="AM1274" s="406">
        <f>стройка!AM120</f>
        <v>0</v>
      </c>
      <c r="AN1274" s="406">
        <f>стройка!AN120</f>
        <v>0</v>
      </c>
      <c r="AO1274" s="406">
        <f>стройка!AO120</f>
        <v>0</v>
      </c>
      <c r="AP1274" s="406">
        <f>стройка!AP120</f>
        <v>0</v>
      </c>
      <c r="AQ1274" s="406">
        <f>стройка!AQ120</f>
        <v>0</v>
      </c>
      <c r="AR1274" s="406">
        <f>стройка!AR120</f>
        <v>0</v>
      </c>
      <c r="AS1274" s="406">
        <f>стройка!AS120</f>
        <v>0</v>
      </c>
      <c r="AT1274" s="406">
        <f>стройка!AT120</f>
        <v>0</v>
      </c>
      <c r="AU1274" s="406">
        <f>стройка!AU120</f>
        <v>0</v>
      </c>
      <c r="AV1274" s="406">
        <f>стройка!AV120</f>
        <v>0</v>
      </c>
      <c r="AW1274" s="406">
        <f>стройка!AW120</f>
        <v>0</v>
      </c>
      <c r="AX1274" s="406">
        <f>стройка!AX120</f>
        <v>0</v>
      </c>
      <c r="AY1274" s="406">
        <f>стройка!AY120</f>
        <v>0</v>
      </c>
      <c r="AZ1274" s="406">
        <f>стройка!AZ120</f>
        <v>0</v>
      </c>
      <c r="BA1274" s="406">
        <f>стройка!BA120</f>
        <v>0</v>
      </c>
      <c r="BB1274" s="406">
        <f>стройка!BB120</f>
        <v>0</v>
      </c>
      <c r="BC1274" s="406">
        <f>стройка!BC120</f>
        <v>0</v>
      </c>
      <c r="BD1274" s="406">
        <f>стройка!BD120</f>
        <v>0</v>
      </c>
      <c r="BE1274" s="406">
        <f>стройка!BE120</f>
        <v>0</v>
      </c>
      <c r="BF1274" s="406">
        <f>стройка!BF120</f>
        <v>0</v>
      </c>
      <c r="BG1274" s="406">
        <f>стройка!BG120</f>
        <v>0</v>
      </c>
      <c r="BH1274" s="406">
        <f>стройка!BH120</f>
        <v>0</v>
      </c>
      <c r="BI1274" s="406">
        <f>стройка!BI120</f>
        <v>0</v>
      </c>
      <c r="BJ1274" s="406">
        <f>стройка!BJ120</f>
        <v>0</v>
      </c>
      <c r="BK1274" s="406">
        <f>стройка!BK120</f>
        <v>0</v>
      </c>
      <c r="BL1274" s="406">
        <f>стройка!BL120</f>
        <v>0</v>
      </c>
      <c r="BM1274" s="406">
        <f>стройка!BM120</f>
        <v>0</v>
      </c>
      <c r="BN1274" s="406">
        <f>стройка!BN120</f>
        <v>0</v>
      </c>
      <c r="BO1274" s="406">
        <f>стройка!BO120</f>
        <v>0</v>
      </c>
      <c r="BP1274" s="406">
        <f>стройка!BP120</f>
        <v>0</v>
      </c>
      <c r="BQ1274" s="406">
        <f>стройка!BQ120</f>
        <v>0</v>
      </c>
      <c r="BR1274" s="406">
        <f>стройка!BR120</f>
        <v>0</v>
      </c>
      <c r="BS1274" s="406">
        <f>стройка!BS120</f>
        <v>0</v>
      </c>
      <c r="BT1274" s="406">
        <f>стройка!BT120</f>
        <v>0</v>
      </c>
      <c r="BU1274" s="406">
        <f>стройка!BU120</f>
        <v>0</v>
      </c>
      <c r="BV1274" s="406">
        <f>стройка!BV120</f>
        <v>0</v>
      </c>
      <c r="BW1274" s="406">
        <f>стройка!BW120</f>
        <v>0</v>
      </c>
      <c r="BX1274" s="406">
        <f>стройка!BX120</f>
        <v>0</v>
      </c>
      <c r="BY1274" s="406">
        <f>стройка!BY120</f>
        <v>0</v>
      </c>
      <c r="BZ1274" s="406">
        <f>стройка!BZ120</f>
        <v>0</v>
      </c>
      <c r="CA1274" s="406">
        <f>стройка!CA120</f>
        <v>0</v>
      </c>
      <c r="CB1274" s="406">
        <f>стройка!CB120</f>
        <v>0</v>
      </c>
      <c r="CC1274" s="406">
        <f>стройка!CC120</f>
        <v>0</v>
      </c>
      <c r="CD1274" s="406">
        <f>стройка!CD120</f>
        <v>0</v>
      </c>
      <c r="CE1274" s="406">
        <f>стройка!CE120</f>
        <v>0</v>
      </c>
      <c r="CF1274" s="406">
        <f>стройка!CF120</f>
        <v>0</v>
      </c>
      <c r="CG1274" s="406">
        <f>стройка!CG120</f>
        <v>0</v>
      </c>
      <c r="CH1274" s="406">
        <f>стройка!CH120</f>
        <v>0</v>
      </c>
      <c r="CI1274" s="406">
        <f>стройка!CI120</f>
        <v>0</v>
      </c>
      <c r="CJ1274" s="406">
        <f>стройка!CJ120</f>
        <v>0</v>
      </c>
      <c r="CK1274" s="406">
        <f>стройка!CK120</f>
        <v>0</v>
      </c>
      <c r="CL1274" s="406">
        <f>стройка!CL120</f>
        <v>0</v>
      </c>
      <c r="CM1274" s="406">
        <f>стройка!CM120</f>
        <v>0</v>
      </c>
      <c r="CN1274" s="406">
        <f>стройка!CN120</f>
        <v>0</v>
      </c>
      <c r="CO1274" s="406">
        <f>стройка!CO120</f>
        <v>0</v>
      </c>
      <c r="CP1274" s="406">
        <f>стройка!CP120</f>
        <v>0</v>
      </c>
      <c r="CQ1274" s="406">
        <f>стройка!CQ120</f>
        <v>0</v>
      </c>
      <c r="CR1274" s="406">
        <f>стройка!CR120</f>
        <v>0</v>
      </c>
      <c r="CS1274" s="406">
        <f>стройка!CS120</f>
        <v>0</v>
      </c>
      <c r="CT1274" s="406">
        <f>стройка!CT120</f>
        <v>0</v>
      </c>
      <c r="CU1274" s="406">
        <f>стройка!CU120</f>
        <v>0</v>
      </c>
      <c r="CV1274" s="406">
        <f>стройка!CV120</f>
        <v>0</v>
      </c>
      <c r="CW1274" s="406">
        <f>стройка!CW120</f>
        <v>0</v>
      </c>
      <c r="CX1274" s="406">
        <f>стройка!CX120</f>
        <v>0</v>
      </c>
      <c r="CY1274" s="406">
        <f>стройка!CY120</f>
        <v>0</v>
      </c>
      <c r="CZ1274" s="406">
        <f>стройка!CZ120</f>
        <v>0</v>
      </c>
      <c r="DA1274" s="406">
        <f>стройка!DA120</f>
        <v>0</v>
      </c>
      <c r="DB1274" s="406">
        <f>стройка!DB120</f>
        <v>0</v>
      </c>
      <c r="DC1274" s="406">
        <f>стройка!DC120</f>
        <v>0</v>
      </c>
      <c r="DD1274" s="406">
        <f>стройка!DD120</f>
        <v>0</v>
      </c>
      <c r="DE1274" s="406">
        <f>стройка!DE120</f>
        <v>0</v>
      </c>
      <c r="DF1274" s="406">
        <f>стройка!DF120</f>
        <v>0</v>
      </c>
      <c r="DG1274" s="406">
        <f>стройка!DG120</f>
        <v>0</v>
      </c>
      <c r="DH1274" s="406">
        <f>стройка!DH120</f>
        <v>0</v>
      </c>
      <c r="DI1274" s="406">
        <f>стройка!DI120</f>
        <v>0</v>
      </c>
      <c r="DJ1274" s="406">
        <f>стройка!DJ120</f>
        <v>0</v>
      </c>
      <c r="DK1274" s="406">
        <f>стройка!DK120</f>
        <v>0</v>
      </c>
      <c r="DL1274" s="406">
        <f>стройка!DL120</f>
        <v>0</v>
      </c>
      <c r="DM1274" s="406">
        <f>стройка!DM120</f>
        <v>0</v>
      </c>
      <c r="DN1274" s="406">
        <f>стройка!DN120</f>
        <v>0</v>
      </c>
      <c r="DO1274" s="406">
        <f>стройка!DO120</f>
        <v>0</v>
      </c>
      <c r="DP1274" s="406">
        <f>стройка!DP120</f>
        <v>0</v>
      </c>
      <c r="DQ1274" s="406">
        <f>стройка!DQ120</f>
        <v>0</v>
      </c>
      <c r="DR1274" s="406">
        <f>стройка!DR120</f>
        <v>0</v>
      </c>
      <c r="DS1274" s="406">
        <f>стройка!DS120</f>
        <v>0</v>
      </c>
      <c r="DT1274" s="406">
        <f>стройка!DT120</f>
        <v>0</v>
      </c>
      <c r="DU1274" s="226"/>
      <c r="DV1274" s="226"/>
    </row>
    <row r="1275" spans="1:126" s="237" customFormat="1" ht="10.199999999999999">
      <c r="A1275" s="226"/>
      <c r="B1275" s="226"/>
      <c r="C1275" s="226"/>
      <c r="D1275" s="226"/>
      <c r="E1275" s="270" t="str">
        <f>IF(OR(Главная!$N$19=справочники!$N$10,Главная!$N$19=справочники!$N$11),"",IF(T1275=справочники!$P$10,"","ндс(-)"))</f>
        <v>ндс(-)</v>
      </c>
      <c r="F1275" s="114"/>
      <c r="G1275" s="229"/>
      <c r="H1275" s="226"/>
      <c r="I1275" s="226"/>
      <c r="J1275" s="403" t="s">
        <v>6</v>
      </c>
      <c r="K1275" s="651">
        <f>стройка!K121</f>
        <v>0</v>
      </c>
      <c r="L1275" s="226"/>
      <c r="M1275" s="230" t="s">
        <v>6</v>
      </c>
      <c r="N1275" s="231"/>
      <c r="O1275" s="238" t="s">
        <v>7</v>
      </c>
      <c r="P1275" s="229"/>
      <c r="Q1275" s="226"/>
      <c r="R1275" s="226"/>
      <c r="S1275" s="230" t="s">
        <v>6</v>
      </c>
      <c r="T1275" s="231"/>
      <c r="U1275" s="238" t="s">
        <v>7</v>
      </c>
      <c r="V1275" s="226"/>
      <c r="W1275" s="233">
        <f t="shared" si="2936"/>
        <v>0</v>
      </c>
      <c r="X1275" s="226"/>
      <c r="Y1275" s="229" t="s">
        <v>6</v>
      </c>
      <c r="Z1275" s="405"/>
      <c r="AA1275" s="406">
        <f>стройка!AA121</f>
        <v>0</v>
      </c>
      <c r="AB1275" s="406">
        <f>стройка!AB121</f>
        <v>0</v>
      </c>
      <c r="AC1275" s="406">
        <f>стройка!AC121</f>
        <v>0</v>
      </c>
      <c r="AD1275" s="406">
        <f>стройка!AD121</f>
        <v>0</v>
      </c>
      <c r="AE1275" s="406">
        <f>стройка!AE121</f>
        <v>0</v>
      </c>
      <c r="AF1275" s="406">
        <f>стройка!AF121</f>
        <v>0</v>
      </c>
      <c r="AG1275" s="406">
        <f>стройка!AG121</f>
        <v>0</v>
      </c>
      <c r="AH1275" s="406">
        <f>стройка!AH121</f>
        <v>0</v>
      </c>
      <c r="AI1275" s="406">
        <f>стройка!AI121</f>
        <v>0</v>
      </c>
      <c r="AJ1275" s="406">
        <f>стройка!AJ121</f>
        <v>0</v>
      </c>
      <c r="AK1275" s="406">
        <f>стройка!AK121</f>
        <v>0</v>
      </c>
      <c r="AL1275" s="406">
        <f>стройка!AL121</f>
        <v>0</v>
      </c>
      <c r="AM1275" s="406">
        <f>стройка!AM121</f>
        <v>0</v>
      </c>
      <c r="AN1275" s="406">
        <f>стройка!AN121</f>
        <v>0</v>
      </c>
      <c r="AO1275" s="406">
        <f>стройка!AO121</f>
        <v>0</v>
      </c>
      <c r="AP1275" s="406">
        <f>стройка!AP121</f>
        <v>0</v>
      </c>
      <c r="AQ1275" s="406">
        <f>стройка!AQ121</f>
        <v>0</v>
      </c>
      <c r="AR1275" s="406">
        <f>стройка!AR121</f>
        <v>0</v>
      </c>
      <c r="AS1275" s="406">
        <f>стройка!AS121</f>
        <v>0</v>
      </c>
      <c r="AT1275" s="406">
        <f>стройка!AT121</f>
        <v>0</v>
      </c>
      <c r="AU1275" s="406">
        <f>стройка!AU121</f>
        <v>0</v>
      </c>
      <c r="AV1275" s="406">
        <f>стройка!AV121</f>
        <v>0</v>
      </c>
      <c r="AW1275" s="406">
        <f>стройка!AW121</f>
        <v>0</v>
      </c>
      <c r="AX1275" s="406">
        <f>стройка!AX121</f>
        <v>0</v>
      </c>
      <c r="AY1275" s="406">
        <f>стройка!AY121</f>
        <v>0</v>
      </c>
      <c r="AZ1275" s="406">
        <f>стройка!AZ121</f>
        <v>0</v>
      </c>
      <c r="BA1275" s="406">
        <f>стройка!BA121</f>
        <v>0</v>
      </c>
      <c r="BB1275" s="406">
        <f>стройка!BB121</f>
        <v>0</v>
      </c>
      <c r="BC1275" s="406">
        <f>стройка!BC121</f>
        <v>0</v>
      </c>
      <c r="BD1275" s="406">
        <f>стройка!BD121</f>
        <v>0</v>
      </c>
      <c r="BE1275" s="406">
        <f>стройка!BE121</f>
        <v>0</v>
      </c>
      <c r="BF1275" s="406">
        <f>стройка!BF121</f>
        <v>0</v>
      </c>
      <c r="BG1275" s="406">
        <f>стройка!BG121</f>
        <v>0</v>
      </c>
      <c r="BH1275" s="406">
        <f>стройка!BH121</f>
        <v>0</v>
      </c>
      <c r="BI1275" s="406">
        <f>стройка!BI121</f>
        <v>0</v>
      </c>
      <c r="BJ1275" s="406">
        <f>стройка!BJ121</f>
        <v>0</v>
      </c>
      <c r="BK1275" s="406">
        <f>стройка!BK121</f>
        <v>0</v>
      </c>
      <c r="BL1275" s="406">
        <f>стройка!BL121</f>
        <v>0</v>
      </c>
      <c r="BM1275" s="406">
        <f>стройка!BM121</f>
        <v>0</v>
      </c>
      <c r="BN1275" s="406">
        <f>стройка!BN121</f>
        <v>0</v>
      </c>
      <c r="BO1275" s="406">
        <f>стройка!BO121</f>
        <v>0</v>
      </c>
      <c r="BP1275" s="406">
        <f>стройка!BP121</f>
        <v>0</v>
      </c>
      <c r="BQ1275" s="406">
        <f>стройка!BQ121</f>
        <v>0</v>
      </c>
      <c r="BR1275" s="406">
        <f>стройка!BR121</f>
        <v>0</v>
      </c>
      <c r="BS1275" s="406">
        <f>стройка!BS121</f>
        <v>0</v>
      </c>
      <c r="BT1275" s="406">
        <f>стройка!BT121</f>
        <v>0</v>
      </c>
      <c r="BU1275" s="406">
        <f>стройка!BU121</f>
        <v>0</v>
      </c>
      <c r="BV1275" s="406">
        <f>стройка!BV121</f>
        <v>0</v>
      </c>
      <c r="BW1275" s="406">
        <f>стройка!BW121</f>
        <v>0</v>
      </c>
      <c r="BX1275" s="406">
        <f>стройка!BX121</f>
        <v>0</v>
      </c>
      <c r="BY1275" s="406">
        <f>стройка!BY121</f>
        <v>0</v>
      </c>
      <c r="BZ1275" s="406">
        <f>стройка!BZ121</f>
        <v>0</v>
      </c>
      <c r="CA1275" s="406">
        <f>стройка!CA121</f>
        <v>0</v>
      </c>
      <c r="CB1275" s="406">
        <f>стройка!CB121</f>
        <v>0</v>
      </c>
      <c r="CC1275" s="406">
        <f>стройка!CC121</f>
        <v>0</v>
      </c>
      <c r="CD1275" s="406">
        <f>стройка!CD121</f>
        <v>0</v>
      </c>
      <c r="CE1275" s="406">
        <f>стройка!CE121</f>
        <v>0</v>
      </c>
      <c r="CF1275" s="406">
        <f>стройка!CF121</f>
        <v>0</v>
      </c>
      <c r="CG1275" s="406">
        <f>стройка!CG121</f>
        <v>0</v>
      </c>
      <c r="CH1275" s="406">
        <f>стройка!CH121</f>
        <v>0</v>
      </c>
      <c r="CI1275" s="406">
        <f>стройка!CI121</f>
        <v>0</v>
      </c>
      <c r="CJ1275" s="406">
        <f>стройка!CJ121</f>
        <v>0</v>
      </c>
      <c r="CK1275" s="406">
        <f>стройка!CK121</f>
        <v>0</v>
      </c>
      <c r="CL1275" s="406">
        <f>стройка!CL121</f>
        <v>0</v>
      </c>
      <c r="CM1275" s="406">
        <f>стройка!CM121</f>
        <v>0</v>
      </c>
      <c r="CN1275" s="406">
        <f>стройка!CN121</f>
        <v>0</v>
      </c>
      <c r="CO1275" s="406">
        <f>стройка!CO121</f>
        <v>0</v>
      </c>
      <c r="CP1275" s="406">
        <f>стройка!CP121</f>
        <v>0</v>
      </c>
      <c r="CQ1275" s="406">
        <f>стройка!CQ121</f>
        <v>0</v>
      </c>
      <c r="CR1275" s="406">
        <f>стройка!CR121</f>
        <v>0</v>
      </c>
      <c r="CS1275" s="406">
        <f>стройка!CS121</f>
        <v>0</v>
      </c>
      <c r="CT1275" s="406">
        <f>стройка!CT121</f>
        <v>0</v>
      </c>
      <c r="CU1275" s="406">
        <f>стройка!CU121</f>
        <v>0</v>
      </c>
      <c r="CV1275" s="406">
        <f>стройка!CV121</f>
        <v>0</v>
      </c>
      <c r="CW1275" s="406">
        <f>стройка!CW121</f>
        <v>0</v>
      </c>
      <c r="CX1275" s="406">
        <f>стройка!CX121</f>
        <v>0</v>
      </c>
      <c r="CY1275" s="406">
        <f>стройка!CY121</f>
        <v>0</v>
      </c>
      <c r="CZ1275" s="406">
        <f>стройка!CZ121</f>
        <v>0</v>
      </c>
      <c r="DA1275" s="406">
        <f>стройка!DA121</f>
        <v>0</v>
      </c>
      <c r="DB1275" s="406">
        <f>стройка!DB121</f>
        <v>0</v>
      </c>
      <c r="DC1275" s="406">
        <f>стройка!DC121</f>
        <v>0</v>
      </c>
      <c r="DD1275" s="406">
        <f>стройка!DD121</f>
        <v>0</v>
      </c>
      <c r="DE1275" s="406">
        <f>стройка!DE121</f>
        <v>0</v>
      </c>
      <c r="DF1275" s="406">
        <f>стройка!DF121</f>
        <v>0</v>
      </c>
      <c r="DG1275" s="406">
        <f>стройка!DG121</f>
        <v>0</v>
      </c>
      <c r="DH1275" s="406">
        <f>стройка!DH121</f>
        <v>0</v>
      </c>
      <c r="DI1275" s="406">
        <f>стройка!DI121</f>
        <v>0</v>
      </c>
      <c r="DJ1275" s="406">
        <f>стройка!DJ121</f>
        <v>0</v>
      </c>
      <c r="DK1275" s="406">
        <f>стройка!DK121</f>
        <v>0</v>
      </c>
      <c r="DL1275" s="406">
        <f>стройка!DL121</f>
        <v>0</v>
      </c>
      <c r="DM1275" s="406">
        <f>стройка!DM121</f>
        <v>0</v>
      </c>
      <c r="DN1275" s="406">
        <f>стройка!DN121</f>
        <v>0</v>
      </c>
      <c r="DO1275" s="406">
        <f>стройка!DO121</f>
        <v>0</v>
      </c>
      <c r="DP1275" s="406">
        <f>стройка!DP121</f>
        <v>0</v>
      </c>
      <c r="DQ1275" s="406">
        <f>стройка!DQ121</f>
        <v>0</v>
      </c>
      <c r="DR1275" s="406">
        <f>стройка!DR121</f>
        <v>0</v>
      </c>
      <c r="DS1275" s="406">
        <f>стройка!DS121</f>
        <v>0</v>
      </c>
      <c r="DT1275" s="406">
        <f>стройка!DT121</f>
        <v>0</v>
      </c>
      <c r="DU1275" s="226"/>
      <c r="DV1275" s="226"/>
    </row>
    <row r="1276" spans="1:126" s="237" customFormat="1" ht="10.199999999999999">
      <c r="A1276" s="226"/>
      <c r="B1276" s="226"/>
      <c r="C1276" s="226"/>
      <c r="D1276" s="226"/>
      <c r="E1276" s="270" t="str">
        <f>IF(OR(Главная!$N$19=справочники!$N$10,Главная!$N$19=справочники!$N$11),"",IF(T1276=справочники!$P$10,"","ндс(-)"))</f>
        <v>ндс(-)</v>
      </c>
      <c r="F1276" s="114"/>
      <c r="G1276" s="229"/>
      <c r="H1276" s="226"/>
      <c r="I1276" s="226"/>
      <c r="J1276" s="403" t="s">
        <v>6</v>
      </c>
      <c r="K1276" s="651">
        <f>стройка!K122</f>
        <v>0</v>
      </c>
      <c r="L1276" s="226"/>
      <c r="M1276" s="230" t="s">
        <v>6</v>
      </c>
      <c r="N1276" s="231"/>
      <c r="O1276" s="238" t="s">
        <v>7</v>
      </c>
      <c r="P1276" s="229"/>
      <c r="Q1276" s="226"/>
      <c r="R1276" s="226"/>
      <c r="S1276" s="230" t="s">
        <v>6</v>
      </c>
      <c r="T1276" s="231"/>
      <c r="U1276" s="238" t="s">
        <v>7</v>
      </c>
      <c r="V1276" s="226"/>
      <c r="W1276" s="233">
        <f t="shared" si="2936"/>
        <v>0</v>
      </c>
      <c r="X1276" s="226"/>
      <c r="Y1276" s="229" t="s">
        <v>6</v>
      </c>
      <c r="Z1276" s="405"/>
      <c r="AA1276" s="406">
        <f>стройка!AA122</f>
        <v>0</v>
      </c>
      <c r="AB1276" s="406">
        <f>стройка!AB122</f>
        <v>0</v>
      </c>
      <c r="AC1276" s="406">
        <f>стройка!AC122</f>
        <v>0</v>
      </c>
      <c r="AD1276" s="406">
        <f>стройка!AD122</f>
        <v>0</v>
      </c>
      <c r="AE1276" s="406">
        <f>стройка!AE122</f>
        <v>0</v>
      </c>
      <c r="AF1276" s="406">
        <f>стройка!AF122</f>
        <v>0</v>
      </c>
      <c r="AG1276" s="406">
        <f>стройка!AG122</f>
        <v>0</v>
      </c>
      <c r="AH1276" s="406">
        <f>стройка!AH122</f>
        <v>0</v>
      </c>
      <c r="AI1276" s="406">
        <f>стройка!AI122</f>
        <v>0</v>
      </c>
      <c r="AJ1276" s="406">
        <f>стройка!AJ122</f>
        <v>0</v>
      </c>
      <c r="AK1276" s="406">
        <f>стройка!AK122</f>
        <v>0</v>
      </c>
      <c r="AL1276" s="406">
        <f>стройка!AL122</f>
        <v>0</v>
      </c>
      <c r="AM1276" s="406">
        <f>стройка!AM122</f>
        <v>0</v>
      </c>
      <c r="AN1276" s="406">
        <f>стройка!AN122</f>
        <v>0</v>
      </c>
      <c r="AO1276" s="406">
        <f>стройка!AO122</f>
        <v>0</v>
      </c>
      <c r="AP1276" s="406">
        <f>стройка!AP122</f>
        <v>0</v>
      </c>
      <c r="AQ1276" s="406">
        <f>стройка!AQ122</f>
        <v>0</v>
      </c>
      <c r="AR1276" s="406">
        <f>стройка!AR122</f>
        <v>0</v>
      </c>
      <c r="AS1276" s="406">
        <f>стройка!AS122</f>
        <v>0</v>
      </c>
      <c r="AT1276" s="406">
        <f>стройка!AT122</f>
        <v>0</v>
      </c>
      <c r="AU1276" s="406">
        <f>стройка!AU122</f>
        <v>0</v>
      </c>
      <c r="AV1276" s="406">
        <f>стройка!AV122</f>
        <v>0</v>
      </c>
      <c r="AW1276" s="406">
        <f>стройка!AW122</f>
        <v>0</v>
      </c>
      <c r="AX1276" s="406">
        <f>стройка!AX122</f>
        <v>0</v>
      </c>
      <c r="AY1276" s="406">
        <f>стройка!AY122</f>
        <v>0</v>
      </c>
      <c r="AZ1276" s="406">
        <f>стройка!AZ122</f>
        <v>0</v>
      </c>
      <c r="BA1276" s="406">
        <f>стройка!BA122</f>
        <v>0</v>
      </c>
      <c r="BB1276" s="406">
        <f>стройка!BB122</f>
        <v>0</v>
      </c>
      <c r="BC1276" s="406">
        <f>стройка!BC122</f>
        <v>0</v>
      </c>
      <c r="BD1276" s="406">
        <f>стройка!BD122</f>
        <v>0</v>
      </c>
      <c r="BE1276" s="406">
        <f>стройка!BE122</f>
        <v>0</v>
      </c>
      <c r="BF1276" s="406">
        <f>стройка!BF122</f>
        <v>0</v>
      </c>
      <c r="BG1276" s="406">
        <f>стройка!BG122</f>
        <v>0</v>
      </c>
      <c r="BH1276" s="406">
        <f>стройка!BH122</f>
        <v>0</v>
      </c>
      <c r="BI1276" s="406">
        <f>стройка!BI122</f>
        <v>0</v>
      </c>
      <c r="BJ1276" s="406">
        <f>стройка!BJ122</f>
        <v>0</v>
      </c>
      <c r="BK1276" s="406">
        <f>стройка!BK122</f>
        <v>0</v>
      </c>
      <c r="BL1276" s="406">
        <f>стройка!BL122</f>
        <v>0</v>
      </c>
      <c r="BM1276" s="406">
        <f>стройка!BM122</f>
        <v>0</v>
      </c>
      <c r="BN1276" s="406">
        <f>стройка!BN122</f>
        <v>0</v>
      </c>
      <c r="BO1276" s="406">
        <f>стройка!BO122</f>
        <v>0</v>
      </c>
      <c r="BP1276" s="406">
        <f>стройка!BP122</f>
        <v>0</v>
      </c>
      <c r="BQ1276" s="406">
        <f>стройка!BQ122</f>
        <v>0</v>
      </c>
      <c r="BR1276" s="406">
        <f>стройка!BR122</f>
        <v>0</v>
      </c>
      <c r="BS1276" s="406">
        <f>стройка!BS122</f>
        <v>0</v>
      </c>
      <c r="BT1276" s="406">
        <f>стройка!BT122</f>
        <v>0</v>
      </c>
      <c r="BU1276" s="406">
        <f>стройка!BU122</f>
        <v>0</v>
      </c>
      <c r="BV1276" s="406">
        <f>стройка!BV122</f>
        <v>0</v>
      </c>
      <c r="BW1276" s="406">
        <f>стройка!BW122</f>
        <v>0</v>
      </c>
      <c r="BX1276" s="406">
        <f>стройка!BX122</f>
        <v>0</v>
      </c>
      <c r="BY1276" s="406">
        <f>стройка!BY122</f>
        <v>0</v>
      </c>
      <c r="BZ1276" s="406">
        <f>стройка!BZ122</f>
        <v>0</v>
      </c>
      <c r="CA1276" s="406">
        <f>стройка!CA122</f>
        <v>0</v>
      </c>
      <c r="CB1276" s="406">
        <f>стройка!CB122</f>
        <v>0</v>
      </c>
      <c r="CC1276" s="406">
        <f>стройка!CC122</f>
        <v>0</v>
      </c>
      <c r="CD1276" s="406">
        <f>стройка!CD122</f>
        <v>0</v>
      </c>
      <c r="CE1276" s="406">
        <f>стройка!CE122</f>
        <v>0</v>
      </c>
      <c r="CF1276" s="406">
        <f>стройка!CF122</f>
        <v>0</v>
      </c>
      <c r="CG1276" s="406">
        <f>стройка!CG122</f>
        <v>0</v>
      </c>
      <c r="CH1276" s="406">
        <f>стройка!CH122</f>
        <v>0</v>
      </c>
      <c r="CI1276" s="406">
        <f>стройка!CI122</f>
        <v>0</v>
      </c>
      <c r="CJ1276" s="406">
        <f>стройка!CJ122</f>
        <v>0</v>
      </c>
      <c r="CK1276" s="406">
        <f>стройка!CK122</f>
        <v>0</v>
      </c>
      <c r="CL1276" s="406">
        <f>стройка!CL122</f>
        <v>0</v>
      </c>
      <c r="CM1276" s="406">
        <f>стройка!CM122</f>
        <v>0</v>
      </c>
      <c r="CN1276" s="406">
        <f>стройка!CN122</f>
        <v>0</v>
      </c>
      <c r="CO1276" s="406">
        <f>стройка!CO122</f>
        <v>0</v>
      </c>
      <c r="CP1276" s="406">
        <f>стройка!CP122</f>
        <v>0</v>
      </c>
      <c r="CQ1276" s="406">
        <f>стройка!CQ122</f>
        <v>0</v>
      </c>
      <c r="CR1276" s="406">
        <f>стройка!CR122</f>
        <v>0</v>
      </c>
      <c r="CS1276" s="406">
        <f>стройка!CS122</f>
        <v>0</v>
      </c>
      <c r="CT1276" s="406">
        <f>стройка!CT122</f>
        <v>0</v>
      </c>
      <c r="CU1276" s="406">
        <f>стройка!CU122</f>
        <v>0</v>
      </c>
      <c r="CV1276" s="406">
        <f>стройка!CV122</f>
        <v>0</v>
      </c>
      <c r="CW1276" s="406">
        <f>стройка!CW122</f>
        <v>0</v>
      </c>
      <c r="CX1276" s="406">
        <f>стройка!CX122</f>
        <v>0</v>
      </c>
      <c r="CY1276" s="406">
        <f>стройка!CY122</f>
        <v>0</v>
      </c>
      <c r="CZ1276" s="406">
        <f>стройка!CZ122</f>
        <v>0</v>
      </c>
      <c r="DA1276" s="406">
        <f>стройка!DA122</f>
        <v>0</v>
      </c>
      <c r="DB1276" s="406">
        <f>стройка!DB122</f>
        <v>0</v>
      </c>
      <c r="DC1276" s="406">
        <f>стройка!DC122</f>
        <v>0</v>
      </c>
      <c r="DD1276" s="406">
        <f>стройка!DD122</f>
        <v>0</v>
      </c>
      <c r="DE1276" s="406">
        <f>стройка!DE122</f>
        <v>0</v>
      </c>
      <c r="DF1276" s="406">
        <f>стройка!DF122</f>
        <v>0</v>
      </c>
      <c r="DG1276" s="406">
        <f>стройка!DG122</f>
        <v>0</v>
      </c>
      <c r="DH1276" s="406">
        <f>стройка!DH122</f>
        <v>0</v>
      </c>
      <c r="DI1276" s="406">
        <f>стройка!DI122</f>
        <v>0</v>
      </c>
      <c r="DJ1276" s="406">
        <f>стройка!DJ122</f>
        <v>0</v>
      </c>
      <c r="DK1276" s="406">
        <f>стройка!DK122</f>
        <v>0</v>
      </c>
      <c r="DL1276" s="406">
        <f>стройка!DL122</f>
        <v>0</v>
      </c>
      <c r="DM1276" s="406">
        <f>стройка!DM122</f>
        <v>0</v>
      </c>
      <c r="DN1276" s="406">
        <f>стройка!DN122</f>
        <v>0</v>
      </c>
      <c r="DO1276" s="406">
        <f>стройка!DO122</f>
        <v>0</v>
      </c>
      <c r="DP1276" s="406">
        <f>стройка!DP122</f>
        <v>0</v>
      </c>
      <c r="DQ1276" s="406">
        <f>стройка!DQ122</f>
        <v>0</v>
      </c>
      <c r="DR1276" s="406">
        <f>стройка!DR122</f>
        <v>0</v>
      </c>
      <c r="DS1276" s="406">
        <f>стройка!DS122</f>
        <v>0</v>
      </c>
      <c r="DT1276" s="406">
        <f>стройка!DT122</f>
        <v>0</v>
      </c>
      <c r="DU1276" s="226"/>
      <c r="DV1276" s="226"/>
    </row>
    <row r="1277" spans="1:126" s="237" customFormat="1" ht="10.199999999999999">
      <c r="A1277" s="226"/>
      <c r="B1277" s="226"/>
      <c r="C1277" s="226"/>
      <c r="D1277" s="226"/>
      <c r="E1277" s="270" t="str">
        <f>IF(OR(Главная!$N$19=справочники!$N$10,Главная!$N$19=справочники!$N$11),"",IF(T1277=справочники!$P$10,"","ндс(-)"))</f>
        <v>ндс(-)</v>
      </c>
      <c r="F1277" s="114"/>
      <c r="G1277" s="229"/>
      <c r="H1277" s="226"/>
      <c r="I1277" s="226"/>
      <c r="J1277" s="403" t="s">
        <v>6</v>
      </c>
      <c r="K1277" s="651">
        <f>стройка!K123</f>
        <v>0</v>
      </c>
      <c r="L1277" s="226"/>
      <c r="M1277" s="230" t="s">
        <v>6</v>
      </c>
      <c r="N1277" s="231"/>
      <c r="O1277" s="238" t="s">
        <v>7</v>
      </c>
      <c r="P1277" s="229"/>
      <c r="Q1277" s="226"/>
      <c r="R1277" s="226"/>
      <c r="S1277" s="230" t="s">
        <v>6</v>
      </c>
      <c r="T1277" s="231"/>
      <c r="U1277" s="238" t="s">
        <v>7</v>
      </c>
      <c r="V1277" s="226"/>
      <c r="W1277" s="233">
        <f t="shared" si="2936"/>
        <v>0</v>
      </c>
      <c r="X1277" s="226"/>
      <c r="Y1277" s="229" t="s">
        <v>6</v>
      </c>
      <c r="Z1277" s="405"/>
      <c r="AA1277" s="406">
        <f>стройка!AA123</f>
        <v>0</v>
      </c>
      <c r="AB1277" s="406">
        <f>стройка!AB123</f>
        <v>0</v>
      </c>
      <c r="AC1277" s="406">
        <f>стройка!AC123</f>
        <v>0</v>
      </c>
      <c r="AD1277" s="406">
        <f>стройка!AD123</f>
        <v>0</v>
      </c>
      <c r="AE1277" s="406">
        <f>стройка!AE123</f>
        <v>0</v>
      </c>
      <c r="AF1277" s="406">
        <f>стройка!AF123</f>
        <v>0</v>
      </c>
      <c r="AG1277" s="406">
        <f>стройка!AG123</f>
        <v>0</v>
      </c>
      <c r="AH1277" s="406">
        <f>стройка!AH123</f>
        <v>0</v>
      </c>
      <c r="AI1277" s="406">
        <f>стройка!AI123</f>
        <v>0</v>
      </c>
      <c r="AJ1277" s="406">
        <f>стройка!AJ123</f>
        <v>0</v>
      </c>
      <c r="AK1277" s="406">
        <f>стройка!AK123</f>
        <v>0</v>
      </c>
      <c r="AL1277" s="406">
        <f>стройка!AL123</f>
        <v>0</v>
      </c>
      <c r="AM1277" s="406">
        <f>стройка!AM123</f>
        <v>0</v>
      </c>
      <c r="AN1277" s="406">
        <f>стройка!AN123</f>
        <v>0</v>
      </c>
      <c r="AO1277" s="406">
        <f>стройка!AO123</f>
        <v>0</v>
      </c>
      <c r="AP1277" s="406">
        <f>стройка!AP123</f>
        <v>0</v>
      </c>
      <c r="AQ1277" s="406">
        <f>стройка!AQ123</f>
        <v>0</v>
      </c>
      <c r="AR1277" s="406">
        <f>стройка!AR123</f>
        <v>0</v>
      </c>
      <c r="AS1277" s="406">
        <f>стройка!AS123</f>
        <v>0</v>
      </c>
      <c r="AT1277" s="406">
        <f>стройка!AT123</f>
        <v>0</v>
      </c>
      <c r="AU1277" s="406">
        <f>стройка!AU123</f>
        <v>0</v>
      </c>
      <c r="AV1277" s="406">
        <f>стройка!AV123</f>
        <v>0</v>
      </c>
      <c r="AW1277" s="406">
        <f>стройка!AW123</f>
        <v>0</v>
      </c>
      <c r="AX1277" s="406">
        <f>стройка!AX123</f>
        <v>0</v>
      </c>
      <c r="AY1277" s="406">
        <f>стройка!AY123</f>
        <v>0</v>
      </c>
      <c r="AZ1277" s="406">
        <f>стройка!AZ123</f>
        <v>0</v>
      </c>
      <c r="BA1277" s="406">
        <f>стройка!BA123</f>
        <v>0</v>
      </c>
      <c r="BB1277" s="406">
        <f>стройка!BB123</f>
        <v>0</v>
      </c>
      <c r="BC1277" s="406">
        <f>стройка!BC123</f>
        <v>0</v>
      </c>
      <c r="BD1277" s="406">
        <f>стройка!BD123</f>
        <v>0</v>
      </c>
      <c r="BE1277" s="406">
        <f>стройка!BE123</f>
        <v>0</v>
      </c>
      <c r="BF1277" s="406">
        <f>стройка!BF123</f>
        <v>0</v>
      </c>
      <c r="BG1277" s="406">
        <f>стройка!BG123</f>
        <v>0</v>
      </c>
      <c r="BH1277" s="406">
        <f>стройка!BH123</f>
        <v>0</v>
      </c>
      <c r="BI1277" s="406">
        <f>стройка!BI123</f>
        <v>0</v>
      </c>
      <c r="BJ1277" s="406">
        <f>стройка!BJ123</f>
        <v>0</v>
      </c>
      <c r="BK1277" s="406">
        <f>стройка!BK123</f>
        <v>0</v>
      </c>
      <c r="BL1277" s="406">
        <f>стройка!BL123</f>
        <v>0</v>
      </c>
      <c r="BM1277" s="406">
        <f>стройка!BM123</f>
        <v>0</v>
      </c>
      <c r="BN1277" s="406">
        <f>стройка!BN123</f>
        <v>0</v>
      </c>
      <c r="BO1277" s="406">
        <f>стройка!BO123</f>
        <v>0</v>
      </c>
      <c r="BP1277" s="406">
        <f>стройка!BP123</f>
        <v>0</v>
      </c>
      <c r="BQ1277" s="406">
        <f>стройка!BQ123</f>
        <v>0</v>
      </c>
      <c r="BR1277" s="406">
        <f>стройка!BR123</f>
        <v>0</v>
      </c>
      <c r="BS1277" s="406">
        <f>стройка!BS123</f>
        <v>0</v>
      </c>
      <c r="BT1277" s="406">
        <f>стройка!BT123</f>
        <v>0</v>
      </c>
      <c r="BU1277" s="406">
        <f>стройка!BU123</f>
        <v>0</v>
      </c>
      <c r="BV1277" s="406">
        <f>стройка!BV123</f>
        <v>0</v>
      </c>
      <c r="BW1277" s="406">
        <f>стройка!BW123</f>
        <v>0</v>
      </c>
      <c r="BX1277" s="406">
        <f>стройка!BX123</f>
        <v>0</v>
      </c>
      <c r="BY1277" s="406">
        <f>стройка!BY123</f>
        <v>0</v>
      </c>
      <c r="BZ1277" s="406">
        <f>стройка!BZ123</f>
        <v>0</v>
      </c>
      <c r="CA1277" s="406">
        <f>стройка!CA123</f>
        <v>0</v>
      </c>
      <c r="CB1277" s="406">
        <f>стройка!CB123</f>
        <v>0</v>
      </c>
      <c r="CC1277" s="406">
        <f>стройка!CC123</f>
        <v>0</v>
      </c>
      <c r="CD1277" s="406">
        <f>стройка!CD123</f>
        <v>0</v>
      </c>
      <c r="CE1277" s="406">
        <f>стройка!CE123</f>
        <v>0</v>
      </c>
      <c r="CF1277" s="406">
        <f>стройка!CF123</f>
        <v>0</v>
      </c>
      <c r="CG1277" s="406">
        <f>стройка!CG123</f>
        <v>0</v>
      </c>
      <c r="CH1277" s="406">
        <f>стройка!CH123</f>
        <v>0</v>
      </c>
      <c r="CI1277" s="406">
        <f>стройка!CI123</f>
        <v>0</v>
      </c>
      <c r="CJ1277" s="406">
        <f>стройка!CJ123</f>
        <v>0</v>
      </c>
      <c r="CK1277" s="406">
        <f>стройка!CK123</f>
        <v>0</v>
      </c>
      <c r="CL1277" s="406">
        <f>стройка!CL123</f>
        <v>0</v>
      </c>
      <c r="CM1277" s="406">
        <f>стройка!CM123</f>
        <v>0</v>
      </c>
      <c r="CN1277" s="406">
        <f>стройка!CN123</f>
        <v>0</v>
      </c>
      <c r="CO1277" s="406">
        <f>стройка!CO123</f>
        <v>0</v>
      </c>
      <c r="CP1277" s="406">
        <f>стройка!CP123</f>
        <v>0</v>
      </c>
      <c r="CQ1277" s="406">
        <f>стройка!CQ123</f>
        <v>0</v>
      </c>
      <c r="CR1277" s="406">
        <f>стройка!CR123</f>
        <v>0</v>
      </c>
      <c r="CS1277" s="406">
        <f>стройка!CS123</f>
        <v>0</v>
      </c>
      <c r="CT1277" s="406">
        <f>стройка!CT123</f>
        <v>0</v>
      </c>
      <c r="CU1277" s="406">
        <f>стройка!CU123</f>
        <v>0</v>
      </c>
      <c r="CV1277" s="406">
        <f>стройка!CV123</f>
        <v>0</v>
      </c>
      <c r="CW1277" s="406">
        <f>стройка!CW123</f>
        <v>0</v>
      </c>
      <c r="CX1277" s="406">
        <f>стройка!CX123</f>
        <v>0</v>
      </c>
      <c r="CY1277" s="406">
        <f>стройка!CY123</f>
        <v>0</v>
      </c>
      <c r="CZ1277" s="406">
        <f>стройка!CZ123</f>
        <v>0</v>
      </c>
      <c r="DA1277" s="406">
        <f>стройка!DA123</f>
        <v>0</v>
      </c>
      <c r="DB1277" s="406">
        <f>стройка!DB123</f>
        <v>0</v>
      </c>
      <c r="DC1277" s="406">
        <f>стройка!DC123</f>
        <v>0</v>
      </c>
      <c r="DD1277" s="406">
        <f>стройка!DD123</f>
        <v>0</v>
      </c>
      <c r="DE1277" s="406">
        <f>стройка!DE123</f>
        <v>0</v>
      </c>
      <c r="DF1277" s="406">
        <f>стройка!DF123</f>
        <v>0</v>
      </c>
      <c r="DG1277" s="406">
        <f>стройка!DG123</f>
        <v>0</v>
      </c>
      <c r="DH1277" s="406">
        <f>стройка!DH123</f>
        <v>0</v>
      </c>
      <c r="DI1277" s="406">
        <f>стройка!DI123</f>
        <v>0</v>
      </c>
      <c r="DJ1277" s="406">
        <f>стройка!DJ123</f>
        <v>0</v>
      </c>
      <c r="DK1277" s="406">
        <f>стройка!DK123</f>
        <v>0</v>
      </c>
      <c r="DL1277" s="406">
        <f>стройка!DL123</f>
        <v>0</v>
      </c>
      <c r="DM1277" s="406">
        <f>стройка!DM123</f>
        <v>0</v>
      </c>
      <c r="DN1277" s="406">
        <f>стройка!DN123</f>
        <v>0</v>
      </c>
      <c r="DO1277" s="406">
        <f>стройка!DO123</f>
        <v>0</v>
      </c>
      <c r="DP1277" s="406">
        <f>стройка!DP123</f>
        <v>0</v>
      </c>
      <c r="DQ1277" s="406">
        <f>стройка!DQ123</f>
        <v>0</v>
      </c>
      <c r="DR1277" s="406">
        <f>стройка!DR123</f>
        <v>0</v>
      </c>
      <c r="DS1277" s="406">
        <f>стройка!DS123</f>
        <v>0</v>
      </c>
      <c r="DT1277" s="406">
        <f>стройка!DT123</f>
        <v>0</v>
      </c>
      <c r="DU1277" s="226"/>
      <c r="DV1277" s="226"/>
    </row>
    <row r="1278" spans="1:126" s="237" customFormat="1" ht="10.199999999999999">
      <c r="A1278" s="226"/>
      <c r="B1278" s="226"/>
      <c r="C1278" s="226"/>
      <c r="D1278" s="226"/>
      <c r="E1278" s="270" t="str">
        <f>IF(OR(Главная!$N$19=справочники!$N$10,Главная!$N$19=справочники!$N$11),"",IF(T1278=справочники!$P$10,"","ндс(-)"))</f>
        <v>ндс(-)</v>
      </c>
      <c r="F1278" s="114"/>
      <c r="G1278" s="229"/>
      <c r="H1278" s="226"/>
      <c r="I1278" s="226"/>
      <c r="J1278" s="403" t="s">
        <v>6</v>
      </c>
      <c r="K1278" s="651">
        <f>стройка!K124</f>
        <v>0</v>
      </c>
      <c r="L1278" s="226"/>
      <c r="M1278" s="230" t="s">
        <v>6</v>
      </c>
      <c r="N1278" s="231"/>
      <c r="O1278" s="238" t="s">
        <v>7</v>
      </c>
      <c r="P1278" s="229"/>
      <c r="Q1278" s="226"/>
      <c r="R1278" s="226"/>
      <c r="S1278" s="230" t="s">
        <v>6</v>
      </c>
      <c r="T1278" s="231"/>
      <c r="U1278" s="238" t="s">
        <v>7</v>
      </c>
      <c r="V1278" s="226"/>
      <c r="W1278" s="233">
        <f t="shared" si="2936"/>
        <v>0</v>
      </c>
      <c r="X1278" s="226"/>
      <c r="Y1278" s="229" t="s">
        <v>6</v>
      </c>
      <c r="Z1278" s="405"/>
      <c r="AA1278" s="406">
        <f>стройка!AA124</f>
        <v>0</v>
      </c>
      <c r="AB1278" s="406">
        <f>стройка!AB124</f>
        <v>0</v>
      </c>
      <c r="AC1278" s="406">
        <f>стройка!AC124</f>
        <v>0</v>
      </c>
      <c r="AD1278" s="406">
        <f>стройка!AD124</f>
        <v>0</v>
      </c>
      <c r="AE1278" s="406">
        <f>стройка!AE124</f>
        <v>0</v>
      </c>
      <c r="AF1278" s="406">
        <f>стройка!AF124</f>
        <v>0</v>
      </c>
      <c r="AG1278" s="406">
        <f>стройка!AG124</f>
        <v>0</v>
      </c>
      <c r="AH1278" s="406">
        <f>стройка!AH124</f>
        <v>0</v>
      </c>
      <c r="AI1278" s="406">
        <f>стройка!AI124</f>
        <v>0</v>
      </c>
      <c r="AJ1278" s="406">
        <f>стройка!AJ124</f>
        <v>0</v>
      </c>
      <c r="AK1278" s="406">
        <f>стройка!AK124</f>
        <v>0</v>
      </c>
      <c r="AL1278" s="406">
        <f>стройка!AL124</f>
        <v>0</v>
      </c>
      <c r="AM1278" s="406">
        <f>стройка!AM124</f>
        <v>0</v>
      </c>
      <c r="AN1278" s="406">
        <f>стройка!AN124</f>
        <v>0</v>
      </c>
      <c r="AO1278" s="406">
        <f>стройка!AO124</f>
        <v>0</v>
      </c>
      <c r="AP1278" s="406">
        <f>стройка!AP124</f>
        <v>0</v>
      </c>
      <c r="AQ1278" s="406">
        <f>стройка!AQ124</f>
        <v>0</v>
      </c>
      <c r="AR1278" s="406">
        <f>стройка!AR124</f>
        <v>0</v>
      </c>
      <c r="AS1278" s="406">
        <f>стройка!AS124</f>
        <v>0</v>
      </c>
      <c r="AT1278" s="406">
        <f>стройка!AT124</f>
        <v>0</v>
      </c>
      <c r="AU1278" s="406">
        <f>стройка!AU124</f>
        <v>0</v>
      </c>
      <c r="AV1278" s="406">
        <f>стройка!AV124</f>
        <v>0</v>
      </c>
      <c r="AW1278" s="406">
        <f>стройка!AW124</f>
        <v>0</v>
      </c>
      <c r="AX1278" s="406">
        <f>стройка!AX124</f>
        <v>0</v>
      </c>
      <c r="AY1278" s="406">
        <f>стройка!AY124</f>
        <v>0</v>
      </c>
      <c r="AZ1278" s="406">
        <f>стройка!AZ124</f>
        <v>0</v>
      </c>
      <c r="BA1278" s="406">
        <f>стройка!BA124</f>
        <v>0</v>
      </c>
      <c r="BB1278" s="406">
        <f>стройка!BB124</f>
        <v>0</v>
      </c>
      <c r="BC1278" s="406">
        <f>стройка!BC124</f>
        <v>0</v>
      </c>
      <c r="BD1278" s="406">
        <f>стройка!BD124</f>
        <v>0</v>
      </c>
      <c r="BE1278" s="406">
        <f>стройка!BE124</f>
        <v>0</v>
      </c>
      <c r="BF1278" s="406">
        <f>стройка!BF124</f>
        <v>0</v>
      </c>
      <c r="BG1278" s="406">
        <f>стройка!BG124</f>
        <v>0</v>
      </c>
      <c r="BH1278" s="406">
        <f>стройка!BH124</f>
        <v>0</v>
      </c>
      <c r="BI1278" s="406">
        <f>стройка!BI124</f>
        <v>0</v>
      </c>
      <c r="BJ1278" s="406">
        <f>стройка!BJ124</f>
        <v>0</v>
      </c>
      <c r="BK1278" s="406">
        <f>стройка!BK124</f>
        <v>0</v>
      </c>
      <c r="BL1278" s="406">
        <f>стройка!BL124</f>
        <v>0</v>
      </c>
      <c r="BM1278" s="406">
        <f>стройка!BM124</f>
        <v>0</v>
      </c>
      <c r="BN1278" s="406">
        <f>стройка!BN124</f>
        <v>0</v>
      </c>
      <c r="BO1278" s="406">
        <f>стройка!BO124</f>
        <v>0</v>
      </c>
      <c r="BP1278" s="406">
        <f>стройка!BP124</f>
        <v>0</v>
      </c>
      <c r="BQ1278" s="406">
        <f>стройка!BQ124</f>
        <v>0</v>
      </c>
      <c r="BR1278" s="406">
        <f>стройка!BR124</f>
        <v>0</v>
      </c>
      <c r="BS1278" s="406">
        <f>стройка!BS124</f>
        <v>0</v>
      </c>
      <c r="BT1278" s="406">
        <f>стройка!BT124</f>
        <v>0</v>
      </c>
      <c r="BU1278" s="406">
        <f>стройка!BU124</f>
        <v>0</v>
      </c>
      <c r="BV1278" s="406">
        <f>стройка!BV124</f>
        <v>0</v>
      </c>
      <c r="BW1278" s="406">
        <f>стройка!BW124</f>
        <v>0</v>
      </c>
      <c r="BX1278" s="406">
        <f>стройка!BX124</f>
        <v>0</v>
      </c>
      <c r="BY1278" s="406">
        <f>стройка!BY124</f>
        <v>0</v>
      </c>
      <c r="BZ1278" s="406">
        <f>стройка!BZ124</f>
        <v>0</v>
      </c>
      <c r="CA1278" s="406">
        <f>стройка!CA124</f>
        <v>0</v>
      </c>
      <c r="CB1278" s="406">
        <f>стройка!CB124</f>
        <v>0</v>
      </c>
      <c r="CC1278" s="406">
        <f>стройка!CC124</f>
        <v>0</v>
      </c>
      <c r="CD1278" s="406">
        <f>стройка!CD124</f>
        <v>0</v>
      </c>
      <c r="CE1278" s="406">
        <f>стройка!CE124</f>
        <v>0</v>
      </c>
      <c r="CF1278" s="406">
        <f>стройка!CF124</f>
        <v>0</v>
      </c>
      <c r="CG1278" s="406">
        <f>стройка!CG124</f>
        <v>0</v>
      </c>
      <c r="CH1278" s="406">
        <f>стройка!CH124</f>
        <v>0</v>
      </c>
      <c r="CI1278" s="406">
        <f>стройка!CI124</f>
        <v>0</v>
      </c>
      <c r="CJ1278" s="406">
        <f>стройка!CJ124</f>
        <v>0</v>
      </c>
      <c r="CK1278" s="406">
        <f>стройка!CK124</f>
        <v>0</v>
      </c>
      <c r="CL1278" s="406">
        <f>стройка!CL124</f>
        <v>0</v>
      </c>
      <c r="CM1278" s="406">
        <f>стройка!CM124</f>
        <v>0</v>
      </c>
      <c r="CN1278" s="406">
        <f>стройка!CN124</f>
        <v>0</v>
      </c>
      <c r="CO1278" s="406">
        <f>стройка!CO124</f>
        <v>0</v>
      </c>
      <c r="CP1278" s="406">
        <f>стройка!CP124</f>
        <v>0</v>
      </c>
      <c r="CQ1278" s="406">
        <f>стройка!CQ124</f>
        <v>0</v>
      </c>
      <c r="CR1278" s="406">
        <f>стройка!CR124</f>
        <v>0</v>
      </c>
      <c r="CS1278" s="406">
        <f>стройка!CS124</f>
        <v>0</v>
      </c>
      <c r="CT1278" s="406">
        <f>стройка!CT124</f>
        <v>0</v>
      </c>
      <c r="CU1278" s="406">
        <f>стройка!CU124</f>
        <v>0</v>
      </c>
      <c r="CV1278" s="406">
        <f>стройка!CV124</f>
        <v>0</v>
      </c>
      <c r="CW1278" s="406">
        <f>стройка!CW124</f>
        <v>0</v>
      </c>
      <c r="CX1278" s="406">
        <f>стройка!CX124</f>
        <v>0</v>
      </c>
      <c r="CY1278" s="406">
        <f>стройка!CY124</f>
        <v>0</v>
      </c>
      <c r="CZ1278" s="406">
        <f>стройка!CZ124</f>
        <v>0</v>
      </c>
      <c r="DA1278" s="406">
        <f>стройка!DA124</f>
        <v>0</v>
      </c>
      <c r="DB1278" s="406">
        <f>стройка!DB124</f>
        <v>0</v>
      </c>
      <c r="DC1278" s="406">
        <f>стройка!DC124</f>
        <v>0</v>
      </c>
      <c r="DD1278" s="406">
        <f>стройка!DD124</f>
        <v>0</v>
      </c>
      <c r="DE1278" s="406">
        <f>стройка!DE124</f>
        <v>0</v>
      </c>
      <c r="DF1278" s="406">
        <f>стройка!DF124</f>
        <v>0</v>
      </c>
      <c r="DG1278" s="406">
        <f>стройка!DG124</f>
        <v>0</v>
      </c>
      <c r="DH1278" s="406">
        <f>стройка!DH124</f>
        <v>0</v>
      </c>
      <c r="DI1278" s="406">
        <f>стройка!DI124</f>
        <v>0</v>
      </c>
      <c r="DJ1278" s="406">
        <f>стройка!DJ124</f>
        <v>0</v>
      </c>
      <c r="DK1278" s="406">
        <f>стройка!DK124</f>
        <v>0</v>
      </c>
      <c r="DL1278" s="406">
        <f>стройка!DL124</f>
        <v>0</v>
      </c>
      <c r="DM1278" s="406">
        <f>стройка!DM124</f>
        <v>0</v>
      </c>
      <c r="DN1278" s="406">
        <f>стройка!DN124</f>
        <v>0</v>
      </c>
      <c r="DO1278" s="406">
        <f>стройка!DO124</f>
        <v>0</v>
      </c>
      <c r="DP1278" s="406">
        <f>стройка!DP124</f>
        <v>0</v>
      </c>
      <c r="DQ1278" s="406">
        <f>стройка!DQ124</f>
        <v>0</v>
      </c>
      <c r="DR1278" s="406">
        <f>стройка!DR124</f>
        <v>0</v>
      </c>
      <c r="DS1278" s="406">
        <f>стройка!DS124</f>
        <v>0</v>
      </c>
      <c r="DT1278" s="406">
        <f>стройка!DT124</f>
        <v>0</v>
      </c>
      <c r="DU1278" s="226"/>
      <c r="DV1278" s="226"/>
    </row>
    <row r="1279" spans="1:126" s="237" customFormat="1" ht="10.199999999999999">
      <c r="A1279" s="226"/>
      <c r="B1279" s="226"/>
      <c r="C1279" s="226"/>
      <c r="D1279" s="226"/>
      <c r="E1279" s="270" t="str">
        <f>IF(OR(Главная!$N$19=справочники!$N$10,Главная!$N$19=справочники!$N$11),"",IF(T1279=справочники!$P$10,"","ндс(-)"))</f>
        <v>ндс(-)</v>
      </c>
      <c r="F1279" s="114"/>
      <c r="G1279" s="229"/>
      <c r="H1279" s="226"/>
      <c r="I1279" s="226"/>
      <c r="J1279" s="403" t="s">
        <v>6</v>
      </c>
      <c r="K1279" s="651">
        <f>стройка!K125</f>
        <v>0</v>
      </c>
      <c r="L1279" s="226"/>
      <c r="M1279" s="230" t="s">
        <v>6</v>
      </c>
      <c r="N1279" s="231"/>
      <c r="O1279" s="238" t="s">
        <v>7</v>
      </c>
      <c r="P1279" s="229"/>
      <c r="Q1279" s="226"/>
      <c r="R1279" s="226"/>
      <c r="S1279" s="230" t="s">
        <v>6</v>
      </c>
      <c r="T1279" s="231"/>
      <c r="U1279" s="238" t="s">
        <v>7</v>
      </c>
      <c r="V1279" s="226"/>
      <c r="W1279" s="233">
        <f t="shared" si="2936"/>
        <v>0</v>
      </c>
      <c r="X1279" s="226"/>
      <c r="Y1279" s="229" t="s">
        <v>6</v>
      </c>
      <c r="Z1279" s="405"/>
      <c r="AA1279" s="406">
        <f>стройка!AA125</f>
        <v>0</v>
      </c>
      <c r="AB1279" s="406">
        <f>стройка!AB125</f>
        <v>0</v>
      </c>
      <c r="AC1279" s="406">
        <f>стройка!AC125</f>
        <v>0</v>
      </c>
      <c r="AD1279" s="406">
        <f>стройка!AD125</f>
        <v>0</v>
      </c>
      <c r="AE1279" s="406">
        <f>стройка!AE125</f>
        <v>0</v>
      </c>
      <c r="AF1279" s="406">
        <f>стройка!AF125</f>
        <v>0</v>
      </c>
      <c r="AG1279" s="406">
        <f>стройка!AG125</f>
        <v>0</v>
      </c>
      <c r="AH1279" s="406">
        <f>стройка!AH125</f>
        <v>0</v>
      </c>
      <c r="AI1279" s="406">
        <f>стройка!AI125</f>
        <v>0</v>
      </c>
      <c r="AJ1279" s="406">
        <f>стройка!AJ125</f>
        <v>0</v>
      </c>
      <c r="AK1279" s="406">
        <f>стройка!AK125</f>
        <v>0</v>
      </c>
      <c r="AL1279" s="406">
        <f>стройка!AL125</f>
        <v>0</v>
      </c>
      <c r="AM1279" s="406">
        <f>стройка!AM125</f>
        <v>0</v>
      </c>
      <c r="AN1279" s="406">
        <f>стройка!AN125</f>
        <v>0</v>
      </c>
      <c r="AO1279" s="406">
        <f>стройка!AO125</f>
        <v>0</v>
      </c>
      <c r="AP1279" s="406">
        <f>стройка!AP125</f>
        <v>0</v>
      </c>
      <c r="AQ1279" s="406">
        <f>стройка!AQ125</f>
        <v>0</v>
      </c>
      <c r="AR1279" s="406">
        <f>стройка!AR125</f>
        <v>0</v>
      </c>
      <c r="AS1279" s="406">
        <f>стройка!AS125</f>
        <v>0</v>
      </c>
      <c r="AT1279" s="406">
        <f>стройка!AT125</f>
        <v>0</v>
      </c>
      <c r="AU1279" s="406">
        <f>стройка!AU125</f>
        <v>0</v>
      </c>
      <c r="AV1279" s="406">
        <f>стройка!AV125</f>
        <v>0</v>
      </c>
      <c r="AW1279" s="406">
        <f>стройка!AW125</f>
        <v>0</v>
      </c>
      <c r="AX1279" s="406">
        <f>стройка!AX125</f>
        <v>0</v>
      </c>
      <c r="AY1279" s="406">
        <f>стройка!AY125</f>
        <v>0</v>
      </c>
      <c r="AZ1279" s="406">
        <f>стройка!AZ125</f>
        <v>0</v>
      </c>
      <c r="BA1279" s="406">
        <f>стройка!BA125</f>
        <v>0</v>
      </c>
      <c r="BB1279" s="406">
        <f>стройка!BB125</f>
        <v>0</v>
      </c>
      <c r="BC1279" s="406">
        <f>стройка!BC125</f>
        <v>0</v>
      </c>
      <c r="BD1279" s="406">
        <f>стройка!BD125</f>
        <v>0</v>
      </c>
      <c r="BE1279" s="406">
        <f>стройка!BE125</f>
        <v>0</v>
      </c>
      <c r="BF1279" s="406">
        <f>стройка!BF125</f>
        <v>0</v>
      </c>
      <c r="BG1279" s="406">
        <f>стройка!BG125</f>
        <v>0</v>
      </c>
      <c r="BH1279" s="406">
        <f>стройка!BH125</f>
        <v>0</v>
      </c>
      <c r="BI1279" s="406">
        <f>стройка!BI125</f>
        <v>0</v>
      </c>
      <c r="BJ1279" s="406">
        <f>стройка!BJ125</f>
        <v>0</v>
      </c>
      <c r="BK1279" s="406">
        <f>стройка!BK125</f>
        <v>0</v>
      </c>
      <c r="BL1279" s="406">
        <f>стройка!BL125</f>
        <v>0</v>
      </c>
      <c r="BM1279" s="406">
        <f>стройка!BM125</f>
        <v>0</v>
      </c>
      <c r="BN1279" s="406">
        <f>стройка!BN125</f>
        <v>0</v>
      </c>
      <c r="BO1279" s="406">
        <f>стройка!BO125</f>
        <v>0</v>
      </c>
      <c r="BP1279" s="406">
        <f>стройка!BP125</f>
        <v>0</v>
      </c>
      <c r="BQ1279" s="406">
        <f>стройка!BQ125</f>
        <v>0</v>
      </c>
      <c r="BR1279" s="406">
        <f>стройка!BR125</f>
        <v>0</v>
      </c>
      <c r="BS1279" s="406">
        <f>стройка!BS125</f>
        <v>0</v>
      </c>
      <c r="BT1279" s="406">
        <f>стройка!BT125</f>
        <v>0</v>
      </c>
      <c r="BU1279" s="406">
        <f>стройка!BU125</f>
        <v>0</v>
      </c>
      <c r="BV1279" s="406">
        <f>стройка!BV125</f>
        <v>0</v>
      </c>
      <c r="BW1279" s="406">
        <f>стройка!BW125</f>
        <v>0</v>
      </c>
      <c r="BX1279" s="406">
        <f>стройка!BX125</f>
        <v>0</v>
      </c>
      <c r="BY1279" s="406">
        <f>стройка!BY125</f>
        <v>0</v>
      </c>
      <c r="BZ1279" s="406">
        <f>стройка!BZ125</f>
        <v>0</v>
      </c>
      <c r="CA1279" s="406">
        <f>стройка!CA125</f>
        <v>0</v>
      </c>
      <c r="CB1279" s="406">
        <f>стройка!CB125</f>
        <v>0</v>
      </c>
      <c r="CC1279" s="406">
        <f>стройка!CC125</f>
        <v>0</v>
      </c>
      <c r="CD1279" s="406">
        <f>стройка!CD125</f>
        <v>0</v>
      </c>
      <c r="CE1279" s="406">
        <f>стройка!CE125</f>
        <v>0</v>
      </c>
      <c r="CF1279" s="406">
        <f>стройка!CF125</f>
        <v>0</v>
      </c>
      <c r="CG1279" s="406">
        <f>стройка!CG125</f>
        <v>0</v>
      </c>
      <c r="CH1279" s="406">
        <f>стройка!CH125</f>
        <v>0</v>
      </c>
      <c r="CI1279" s="406">
        <f>стройка!CI125</f>
        <v>0</v>
      </c>
      <c r="CJ1279" s="406">
        <f>стройка!CJ125</f>
        <v>0</v>
      </c>
      <c r="CK1279" s="406">
        <f>стройка!CK125</f>
        <v>0</v>
      </c>
      <c r="CL1279" s="406">
        <f>стройка!CL125</f>
        <v>0</v>
      </c>
      <c r="CM1279" s="406">
        <f>стройка!CM125</f>
        <v>0</v>
      </c>
      <c r="CN1279" s="406">
        <f>стройка!CN125</f>
        <v>0</v>
      </c>
      <c r="CO1279" s="406">
        <f>стройка!CO125</f>
        <v>0</v>
      </c>
      <c r="CP1279" s="406">
        <f>стройка!CP125</f>
        <v>0</v>
      </c>
      <c r="CQ1279" s="406">
        <f>стройка!CQ125</f>
        <v>0</v>
      </c>
      <c r="CR1279" s="406">
        <f>стройка!CR125</f>
        <v>0</v>
      </c>
      <c r="CS1279" s="406">
        <f>стройка!CS125</f>
        <v>0</v>
      </c>
      <c r="CT1279" s="406">
        <f>стройка!CT125</f>
        <v>0</v>
      </c>
      <c r="CU1279" s="406">
        <f>стройка!CU125</f>
        <v>0</v>
      </c>
      <c r="CV1279" s="406">
        <f>стройка!CV125</f>
        <v>0</v>
      </c>
      <c r="CW1279" s="406">
        <f>стройка!CW125</f>
        <v>0</v>
      </c>
      <c r="CX1279" s="406">
        <f>стройка!CX125</f>
        <v>0</v>
      </c>
      <c r="CY1279" s="406">
        <f>стройка!CY125</f>
        <v>0</v>
      </c>
      <c r="CZ1279" s="406">
        <f>стройка!CZ125</f>
        <v>0</v>
      </c>
      <c r="DA1279" s="406">
        <f>стройка!DA125</f>
        <v>0</v>
      </c>
      <c r="DB1279" s="406">
        <f>стройка!DB125</f>
        <v>0</v>
      </c>
      <c r="DC1279" s="406">
        <f>стройка!DC125</f>
        <v>0</v>
      </c>
      <c r="DD1279" s="406">
        <f>стройка!DD125</f>
        <v>0</v>
      </c>
      <c r="DE1279" s="406">
        <f>стройка!DE125</f>
        <v>0</v>
      </c>
      <c r="DF1279" s="406">
        <f>стройка!DF125</f>
        <v>0</v>
      </c>
      <c r="DG1279" s="406">
        <f>стройка!DG125</f>
        <v>0</v>
      </c>
      <c r="DH1279" s="406">
        <f>стройка!DH125</f>
        <v>0</v>
      </c>
      <c r="DI1279" s="406">
        <f>стройка!DI125</f>
        <v>0</v>
      </c>
      <c r="DJ1279" s="406">
        <f>стройка!DJ125</f>
        <v>0</v>
      </c>
      <c r="DK1279" s="406">
        <f>стройка!DK125</f>
        <v>0</v>
      </c>
      <c r="DL1279" s="406">
        <f>стройка!DL125</f>
        <v>0</v>
      </c>
      <c r="DM1279" s="406">
        <f>стройка!DM125</f>
        <v>0</v>
      </c>
      <c r="DN1279" s="406">
        <f>стройка!DN125</f>
        <v>0</v>
      </c>
      <c r="DO1279" s="406">
        <f>стройка!DO125</f>
        <v>0</v>
      </c>
      <c r="DP1279" s="406">
        <f>стройка!DP125</f>
        <v>0</v>
      </c>
      <c r="DQ1279" s="406">
        <f>стройка!DQ125</f>
        <v>0</v>
      </c>
      <c r="DR1279" s="406">
        <f>стройка!DR125</f>
        <v>0</v>
      </c>
      <c r="DS1279" s="406">
        <f>стройка!DS125</f>
        <v>0</v>
      </c>
      <c r="DT1279" s="406">
        <f>стройка!DT125</f>
        <v>0</v>
      </c>
      <c r="DU1279" s="226"/>
      <c r="DV1279" s="226"/>
    </row>
    <row r="1280" spans="1:126" s="237" customFormat="1" ht="10.199999999999999">
      <c r="A1280" s="226"/>
      <c r="B1280" s="226"/>
      <c r="C1280" s="226"/>
      <c r="D1280" s="226"/>
      <c r="E1280" s="270" t="str">
        <f>IF(OR(Главная!$N$19=справочники!$N$10,Главная!$N$19=справочники!$N$11),"",IF(T1280=справочники!$P$10,"","ндс(-)"))</f>
        <v>ндс(-)</v>
      </c>
      <c r="F1280" s="114"/>
      <c r="G1280" s="229"/>
      <c r="H1280" s="226"/>
      <c r="I1280" s="226"/>
      <c r="J1280" s="403" t="s">
        <v>6</v>
      </c>
      <c r="K1280" s="651">
        <f>стройка!K126</f>
        <v>0</v>
      </c>
      <c r="L1280" s="226"/>
      <c r="M1280" s="230" t="s">
        <v>6</v>
      </c>
      <c r="N1280" s="231"/>
      <c r="O1280" s="238" t="s">
        <v>7</v>
      </c>
      <c r="P1280" s="229"/>
      <c r="Q1280" s="226"/>
      <c r="R1280" s="226"/>
      <c r="S1280" s="230" t="s">
        <v>6</v>
      </c>
      <c r="T1280" s="231"/>
      <c r="U1280" s="238" t="s">
        <v>7</v>
      </c>
      <c r="V1280" s="226"/>
      <c r="W1280" s="233">
        <f t="shared" si="2936"/>
        <v>0</v>
      </c>
      <c r="X1280" s="226"/>
      <c r="Y1280" s="229" t="s">
        <v>6</v>
      </c>
      <c r="Z1280" s="405"/>
      <c r="AA1280" s="406">
        <f>стройка!AA126</f>
        <v>0</v>
      </c>
      <c r="AB1280" s="406">
        <f>стройка!AB126</f>
        <v>0</v>
      </c>
      <c r="AC1280" s="406">
        <f>стройка!AC126</f>
        <v>0</v>
      </c>
      <c r="AD1280" s="406">
        <f>стройка!AD126</f>
        <v>0</v>
      </c>
      <c r="AE1280" s="406">
        <f>стройка!AE126</f>
        <v>0</v>
      </c>
      <c r="AF1280" s="406">
        <f>стройка!AF126</f>
        <v>0</v>
      </c>
      <c r="AG1280" s="406">
        <f>стройка!AG126</f>
        <v>0</v>
      </c>
      <c r="AH1280" s="406">
        <f>стройка!AH126</f>
        <v>0</v>
      </c>
      <c r="AI1280" s="406">
        <f>стройка!AI126</f>
        <v>0</v>
      </c>
      <c r="AJ1280" s="406">
        <f>стройка!AJ126</f>
        <v>0</v>
      </c>
      <c r="AK1280" s="406">
        <f>стройка!AK126</f>
        <v>0</v>
      </c>
      <c r="AL1280" s="406">
        <f>стройка!AL126</f>
        <v>0</v>
      </c>
      <c r="AM1280" s="406">
        <f>стройка!AM126</f>
        <v>0</v>
      </c>
      <c r="AN1280" s="406">
        <f>стройка!AN126</f>
        <v>0</v>
      </c>
      <c r="AO1280" s="406">
        <f>стройка!AO126</f>
        <v>0</v>
      </c>
      <c r="AP1280" s="406">
        <f>стройка!AP126</f>
        <v>0</v>
      </c>
      <c r="AQ1280" s="406">
        <f>стройка!AQ126</f>
        <v>0</v>
      </c>
      <c r="AR1280" s="406">
        <f>стройка!AR126</f>
        <v>0</v>
      </c>
      <c r="AS1280" s="406">
        <f>стройка!AS126</f>
        <v>0</v>
      </c>
      <c r="AT1280" s="406">
        <f>стройка!AT126</f>
        <v>0</v>
      </c>
      <c r="AU1280" s="406">
        <f>стройка!AU126</f>
        <v>0</v>
      </c>
      <c r="AV1280" s="406">
        <f>стройка!AV126</f>
        <v>0</v>
      </c>
      <c r="AW1280" s="406">
        <f>стройка!AW126</f>
        <v>0</v>
      </c>
      <c r="AX1280" s="406">
        <f>стройка!AX126</f>
        <v>0</v>
      </c>
      <c r="AY1280" s="406">
        <f>стройка!AY126</f>
        <v>0</v>
      </c>
      <c r="AZ1280" s="406">
        <f>стройка!AZ126</f>
        <v>0</v>
      </c>
      <c r="BA1280" s="406">
        <f>стройка!BA126</f>
        <v>0</v>
      </c>
      <c r="BB1280" s="406">
        <f>стройка!BB126</f>
        <v>0</v>
      </c>
      <c r="BC1280" s="406">
        <f>стройка!BC126</f>
        <v>0</v>
      </c>
      <c r="BD1280" s="406">
        <f>стройка!BD126</f>
        <v>0</v>
      </c>
      <c r="BE1280" s="406">
        <f>стройка!BE126</f>
        <v>0</v>
      </c>
      <c r="BF1280" s="406">
        <f>стройка!BF126</f>
        <v>0</v>
      </c>
      <c r="BG1280" s="406">
        <f>стройка!BG126</f>
        <v>0</v>
      </c>
      <c r="BH1280" s="406">
        <f>стройка!BH126</f>
        <v>0</v>
      </c>
      <c r="BI1280" s="406">
        <f>стройка!BI126</f>
        <v>0</v>
      </c>
      <c r="BJ1280" s="406">
        <f>стройка!BJ126</f>
        <v>0</v>
      </c>
      <c r="BK1280" s="406">
        <f>стройка!BK126</f>
        <v>0</v>
      </c>
      <c r="BL1280" s="406">
        <f>стройка!BL126</f>
        <v>0</v>
      </c>
      <c r="BM1280" s="406">
        <f>стройка!BM126</f>
        <v>0</v>
      </c>
      <c r="BN1280" s="406">
        <f>стройка!BN126</f>
        <v>0</v>
      </c>
      <c r="BO1280" s="406">
        <f>стройка!BO126</f>
        <v>0</v>
      </c>
      <c r="BP1280" s="406">
        <f>стройка!BP126</f>
        <v>0</v>
      </c>
      <c r="BQ1280" s="406">
        <f>стройка!BQ126</f>
        <v>0</v>
      </c>
      <c r="BR1280" s="406">
        <f>стройка!BR126</f>
        <v>0</v>
      </c>
      <c r="BS1280" s="406">
        <f>стройка!BS126</f>
        <v>0</v>
      </c>
      <c r="BT1280" s="406">
        <f>стройка!BT126</f>
        <v>0</v>
      </c>
      <c r="BU1280" s="406">
        <f>стройка!BU126</f>
        <v>0</v>
      </c>
      <c r="BV1280" s="406">
        <f>стройка!BV126</f>
        <v>0</v>
      </c>
      <c r="BW1280" s="406">
        <f>стройка!BW126</f>
        <v>0</v>
      </c>
      <c r="BX1280" s="406">
        <f>стройка!BX126</f>
        <v>0</v>
      </c>
      <c r="BY1280" s="406">
        <f>стройка!BY126</f>
        <v>0</v>
      </c>
      <c r="BZ1280" s="406">
        <f>стройка!BZ126</f>
        <v>0</v>
      </c>
      <c r="CA1280" s="406">
        <f>стройка!CA126</f>
        <v>0</v>
      </c>
      <c r="CB1280" s="406">
        <f>стройка!CB126</f>
        <v>0</v>
      </c>
      <c r="CC1280" s="406">
        <f>стройка!CC126</f>
        <v>0</v>
      </c>
      <c r="CD1280" s="406">
        <f>стройка!CD126</f>
        <v>0</v>
      </c>
      <c r="CE1280" s="406">
        <f>стройка!CE126</f>
        <v>0</v>
      </c>
      <c r="CF1280" s="406">
        <f>стройка!CF126</f>
        <v>0</v>
      </c>
      <c r="CG1280" s="406">
        <f>стройка!CG126</f>
        <v>0</v>
      </c>
      <c r="CH1280" s="406">
        <f>стройка!CH126</f>
        <v>0</v>
      </c>
      <c r="CI1280" s="406">
        <f>стройка!CI126</f>
        <v>0</v>
      </c>
      <c r="CJ1280" s="406">
        <f>стройка!CJ126</f>
        <v>0</v>
      </c>
      <c r="CK1280" s="406">
        <f>стройка!CK126</f>
        <v>0</v>
      </c>
      <c r="CL1280" s="406">
        <f>стройка!CL126</f>
        <v>0</v>
      </c>
      <c r="CM1280" s="406">
        <f>стройка!CM126</f>
        <v>0</v>
      </c>
      <c r="CN1280" s="406">
        <f>стройка!CN126</f>
        <v>0</v>
      </c>
      <c r="CO1280" s="406">
        <f>стройка!CO126</f>
        <v>0</v>
      </c>
      <c r="CP1280" s="406">
        <f>стройка!CP126</f>
        <v>0</v>
      </c>
      <c r="CQ1280" s="406">
        <f>стройка!CQ126</f>
        <v>0</v>
      </c>
      <c r="CR1280" s="406">
        <f>стройка!CR126</f>
        <v>0</v>
      </c>
      <c r="CS1280" s="406">
        <f>стройка!CS126</f>
        <v>0</v>
      </c>
      <c r="CT1280" s="406">
        <f>стройка!CT126</f>
        <v>0</v>
      </c>
      <c r="CU1280" s="406">
        <f>стройка!CU126</f>
        <v>0</v>
      </c>
      <c r="CV1280" s="406">
        <f>стройка!CV126</f>
        <v>0</v>
      </c>
      <c r="CW1280" s="406">
        <f>стройка!CW126</f>
        <v>0</v>
      </c>
      <c r="CX1280" s="406">
        <f>стройка!CX126</f>
        <v>0</v>
      </c>
      <c r="CY1280" s="406">
        <f>стройка!CY126</f>
        <v>0</v>
      </c>
      <c r="CZ1280" s="406">
        <f>стройка!CZ126</f>
        <v>0</v>
      </c>
      <c r="DA1280" s="406">
        <f>стройка!DA126</f>
        <v>0</v>
      </c>
      <c r="DB1280" s="406">
        <f>стройка!DB126</f>
        <v>0</v>
      </c>
      <c r="DC1280" s="406">
        <f>стройка!DC126</f>
        <v>0</v>
      </c>
      <c r="DD1280" s="406">
        <f>стройка!DD126</f>
        <v>0</v>
      </c>
      <c r="DE1280" s="406">
        <f>стройка!DE126</f>
        <v>0</v>
      </c>
      <c r="DF1280" s="406">
        <f>стройка!DF126</f>
        <v>0</v>
      </c>
      <c r="DG1280" s="406">
        <f>стройка!DG126</f>
        <v>0</v>
      </c>
      <c r="DH1280" s="406">
        <f>стройка!DH126</f>
        <v>0</v>
      </c>
      <c r="DI1280" s="406">
        <f>стройка!DI126</f>
        <v>0</v>
      </c>
      <c r="DJ1280" s="406">
        <f>стройка!DJ126</f>
        <v>0</v>
      </c>
      <c r="DK1280" s="406">
        <f>стройка!DK126</f>
        <v>0</v>
      </c>
      <c r="DL1280" s="406">
        <f>стройка!DL126</f>
        <v>0</v>
      </c>
      <c r="DM1280" s="406">
        <f>стройка!DM126</f>
        <v>0</v>
      </c>
      <c r="DN1280" s="406">
        <f>стройка!DN126</f>
        <v>0</v>
      </c>
      <c r="DO1280" s="406">
        <f>стройка!DO126</f>
        <v>0</v>
      </c>
      <c r="DP1280" s="406">
        <f>стройка!DP126</f>
        <v>0</v>
      </c>
      <c r="DQ1280" s="406">
        <f>стройка!DQ126</f>
        <v>0</v>
      </c>
      <c r="DR1280" s="406">
        <f>стройка!DR126</f>
        <v>0</v>
      </c>
      <c r="DS1280" s="406">
        <f>стройка!DS126</f>
        <v>0</v>
      </c>
      <c r="DT1280" s="406">
        <f>стройка!DT126</f>
        <v>0</v>
      </c>
      <c r="DU1280" s="226"/>
      <c r="DV1280" s="226"/>
    </row>
    <row r="1281" spans="1:126" s="237" customFormat="1" ht="10.199999999999999">
      <c r="A1281" s="226"/>
      <c r="B1281" s="226"/>
      <c r="C1281" s="226"/>
      <c r="D1281" s="226"/>
      <c r="E1281" s="270" t="str">
        <f>IF(OR(Главная!$N$19=справочники!$N$10,Главная!$N$19=справочники!$N$11),"",IF(T1281=справочники!$P$10,"","ндс(-)"))</f>
        <v>ндс(-)</v>
      </c>
      <c r="F1281" s="114"/>
      <c r="G1281" s="229"/>
      <c r="H1281" s="226"/>
      <c r="I1281" s="226"/>
      <c r="J1281" s="403" t="s">
        <v>6</v>
      </c>
      <c r="K1281" s="651">
        <f>стройка!K127</f>
        <v>0</v>
      </c>
      <c r="L1281" s="226"/>
      <c r="M1281" s="230" t="s">
        <v>6</v>
      </c>
      <c r="N1281" s="231"/>
      <c r="O1281" s="238" t="s">
        <v>7</v>
      </c>
      <c r="P1281" s="229"/>
      <c r="Q1281" s="226"/>
      <c r="R1281" s="226"/>
      <c r="S1281" s="230" t="s">
        <v>6</v>
      </c>
      <c r="T1281" s="231"/>
      <c r="U1281" s="238" t="s">
        <v>7</v>
      </c>
      <c r="V1281" s="226"/>
      <c r="W1281" s="233">
        <f t="shared" si="2936"/>
        <v>0</v>
      </c>
      <c r="X1281" s="226"/>
      <c r="Y1281" s="229" t="s">
        <v>6</v>
      </c>
      <c r="Z1281" s="405"/>
      <c r="AA1281" s="406">
        <f>стройка!AA127</f>
        <v>0</v>
      </c>
      <c r="AB1281" s="406">
        <f>стройка!AB127</f>
        <v>0</v>
      </c>
      <c r="AC1281" s="406">
        <f>стройка!AC127</f>
        <v>0</v>
      </c>
      <c r="AD1281" s="406">
        <f>стройка!AD127</f>
        <v>0</v>
      </c>
      <c r="AE1281" s="406">
        <f>стройка!AE127</f>
        <v>0</v>
      </c>
      <c r="AF1281" s="406">
        <f>стройка!AF127</f>
        <v>0</v>
      </c>
      <c r="AG1281" s="406">
        <f>стройка!AG127</f>
        <v>0</v>
      </c>
      <c r="AH1281" s="406">
        <f>стройка!AH127</f>
        <v>0</v>
      </c>
      <c r="AI1281" s="406">
        <f>стройка!AI127</f>
        <v>0</v>
      </c>
      <c r="AJ1281" s="406">
        <f>стройка!AJ127</f>
        <v>0</v>
      </c>
      <c r="AK1281" s="406">
        <f>стройка!AK127</f>
        <v>0</v>
      </c>
      <c r="AL1281" s="406">
        <f>стройка!AL127</f>
        <v>0</v>
      </c>
      <c r="AM1281" s="406">
        <f>стройка!AM127</f>
        <v>0</v>
      </c>
      <c r="AN1281" s="406">
        <f>стройка!AN127</f>
        <v>0</v>
      </c>
      <c r="AO1281" s="406">
        <f>стройка!AO127</f>
        <v>0</v>
      </c>
      <c r="AP1281" s="406">
        <f>стройка!AP127</f>
        <v>0</v>
      </c>
      <c r="AQ1281" s="406">
        <f>стройка!AQ127</f>
        <v>0</v>
      </c>
      <c r="AR1281" s="406">
        <f>стройка!AR127</f>
        <v>0</v>
      </c>
      <c r="AS1281" s="406">
        <f>стройка!AS127</f>
        <v>0</v>
      </c>
      <c r="AT1281" s="406">
        <f>стройка!AT127</f>
        <v>0</v>
      </c>
      <c r="AU1281" s="406">
        <f>стройка!AU127</f>
        <v>0</v>
      </c>
      <c r="AV1281" s="406">
        <f>стройка!AV127</f>
        <v>0</v>
      </c>
      <c r="AW1281" s="406">
        <f>стройка!AW127</f>
        <v>0</v>
      </c>
      <c r="AX1281" s="406">
        <f>стройка!AX127</f>
        <v>0</v>
      </c>
      <c r="AY1281" s="406">
        <f>стройка!AY127</f>
        <v>0</v>
      </c>
      <c r="AZ1281" s="406">
        <f>стройка!AZ127</f>
        <v>0</v>
      </c>
      <c r="BA1281" s="406">
        <f>стройка!BA127</f>
        <v>0</v>
      </c>
      <c r="BB1281" s="406">
        <f>стройка!BB127</f>
        <v>0</v>
      </c>
      <c r="BC1281" s="406">
        <f>стройка!BC127</f>
        <v>0</v>
      </c>
      <c r="BD1281" s="406">
        <f>стройка!BD127</f>
        <v>0</v>
      </c>
      <c r="BE1281" s="406">
        <f>стройка!BE127</f>
        <v>0</v>
      </c>
      <c r="BF1281" s="406">
        <f>стройка!BF127</f>
        <v>0</v>
      </c>
      <c r="BG1281" s="406">
        <f>стройка!BG127</f>
        <v>0</v>
      </c>
      <c r="BH1281" s="406">
        <f>стройка!BH127</f>
        <v>0</v>
      </c>
      <c r="BI1281" s="406">
        <f>стройка!BI127</f>
        <v>0</v>
      </c>
      <c r="BJ1281" s="406">
        <f>стройка!BJ127</f>
        <v>0</v>
      </c>
      <c r="BK1281" s="406">
        <f>стройка!BK127</f>
        <v>0</v>
      </c>
      <c r="BL1281" s="406">
        <f>стройка!BL127</f>
        <v>0</v>
      </c>
      <c r="BM1281" s="406">
        <f>стройка!BM127</f>
        <v>0</v>
      </c>
      <c r="BN1281" s="406">
        <f>стройка!BN127</f>
        <v>0</v>
      </c>
      <c r="BO1281" s="406">
        <f>стройка!BO127</f>
        <v>0</v>
      </c>
      <c r="BP1281" s="406">
        <f>стройка!BP127</f>
        <v>0</v>
      </c>
      <c r="BQ1281" s="406">
        <f>стройка!BQ127</f>
        <v>0</v>
      </c>
      <c r="BR1281" s="406">
        <f>стройка!BR127</f>
        <v>0</v>
      </c>
      <c r="BS1281" s="406">
        <f>стройка!BS127</f>
        <v>0</v>
      </c>
      <c r="BT1281" s="406">
        <f>стройка!BT127</f>
        <v>0</v>
      </c>
      <c r="BU1281" s="406">
        <f>стройка!BU127</f>
        <v>0</v>
      </c>
      <c r="BV1281" s="406">
        <f>стройка!BV127</f>
        <v>0</v>
      </c>
      <c r="BW1281" s="406">
        <f>стройка!BW127</f>
        <v>0</v>
      </c>
      <c r="BX1281" s="406">
        <f>стройка!BX127</f>
        <v>0</v>
      </c>
      <c r="BY1281" s="406">
        <f>стройка!BY127</f>
        <v>0</v>
      </c>
      <c r="BZ1281" s="406">
        <f>стройка!BZ127</f>
        <v>0</v>
      </c>
      <c r="CA1281" s="406">
        <f>стройка!CA127</f>
        <v>0</v>
      </c>
      <c r="CB1281" s="406">
        <f>стройка!CB127</f>
        <v>0</v>
      </c>
      <c r="CC1281" s="406">
        <f>стройка!CC127</f>
        <v>0</v>
      </c>
      <c r="CD1281" s="406">
        <f>стройка!CD127</f>
        <v>0</v>
      </c>
      <c r="CE1281" s="406">
        <f>стройка!CE127</f>
        <v>0</v>
      </c>
      <c r="CF1281" s="406">
        <f>стройка!CF127</f>
        <v>0</v>
      </c>
      <c r="CG1281" s="406">
        <f>стройка!CG127</f>
        <v>0</v>
      </c>
      <c r="CH1281" s="406">
        <f>стройка!CH127</f>
        <v>0</v>
      </c>
      <c r="CI1281" s="406">
        <f>стройка!CI127</f>
        <v>0</v>
      </c>
      <c r="CJ1281" s="406">
        <f>стройка!CJ127</f>
        <v>0</v>
      </c>
      <c r="CK1281" s="406">
        <f>стройка!CK127</f>
        <v>0</v>
      </c>
      <c r="CL1281" s="406">
        <f>стройка!CL127</f>
        <v>0</v>
      </c>
      <c r="CM1281" s="406">
        <f>стройка!CM127</f>
        <v>0</v>
      </c>
      <c r="CN1281" s="406">
        <f>стройка!CN127</f>
        <v>0</v>
      </c>
      <c r="CO1281" s="406">
        <f>стройка!CO127</f>
        <v>0</v>
      </c>
      <c r="CP1281" s="406">
        <f>стройка!CP127</f>
        <v>0</v>
      </c>
      <c r="CQ1281" s="406">
        <f>стройка!CQ127</f>
        <v>0</v>
      </c>
      <c r="CR1281" s="406">
        <f>стройка!CR127</f>
        <v>0</v>
      </c>
      <c r="CS1281" s="406">
        <f>стройка!CS127</f>
        <v>0</v>
      </c>
      <c r="CT1281" s="406">
        <f>стройка!CT127</f>
        <v>0</v>
      </c>
      <c r="CU1281" s="406">
        <f>стройка!CU127</f>
        <v>0</v>
      </c>
      <c r="CV1281" s="406">
        <f>стройка!CV127</f>
        <v>0</v>
      </c>
      <c r="CW1281" s="406">
        <f>стройка!CW127</f>
        <v>0</v>
      </c>
      <c r="CX1281" s="406">
        <f>стройка!CX127</f>
        <v>0</v>
      </c>
      <c r="CY1281" s="406">
        <f>стройка!CY127</f>
        <v>0</v>
      </c>
      <c r="CZ1281" s="406">
        <f>стройка!CZ127</f>
        <v>0</v>
      </c>
      <c r="DA1281" s="406">
        <f>стройка!DA127</f>
        <v>0</v>
      </c>
      <c r="DB1281" s="406">
        <f>стройка!DB127</f>
        <v>0</v>
      </c>
      <c r="DC1281" s="406">
        <f>стройка!DC127</f>
        <v>0</v>
      </c>
      <c r="DD1281" s="406">
        <f>стройка!DD127</f>
        <v>0</v>
      </c>
      <c r="DE1281" s="406">
        <f>стройка!DE127</f>
        <v>0</v>
      </c>
      <c r="DF1281" s="406">
        <f>стройка!DF127</f>
        <v>0</v>
      </c>
      <c r="DG1281" s="406">
        <f>стройка!DG127</f>
        <v>0</v>
      </c>
      <c r="DH1281" s="406">
        <f>стройка!DH127</f>
        <v>0</v>
      </c>
      <c r="DI1281" s="406">
        <f>стройка!DI127</f>
        <v>0</v>
      </c>
      <c r="DJ1281" s="406">
        <f>стройка!DJ127</f>
        <v>0</v>
      </c>
      <c r="DK1281" s="406">
        <f>стройка!DK127</f>
        <v>0</v>
      </c>
      <c r="DL1281" s="406">
        <f>стройка!DL127</f>
        <v>0</v>
      </c>
      <c r="DM1281" s="406">
        <f>стройка!DM127</f>
        <v>0</v>
      </c>
      <c r="DN1281" s="406">
        <f>стройка!DN127</f>
        <v>0</v>
      </c>
      <c r="DO1281" s="406">
        <f>стройка!DO127</f>
        <v>0</v>
      </c>
      <c r="DP1281" s="406">
        <f>стройка!DP127</f>
        <v>0</v>
      </c>
      <c r="DQ1281" s="406">
        <f>стройка!DQ127</f>
        <v>0</v>
      </c>
      <c r="DR1281" s="406">
        <f>стройка!DR127</f>
        <v>0</v>
      </c>
      <c r="DS1281" s="406">
        <f>стройка!DS127</f>
        <v>0</v>
      </c>
      <c r="DT1281" s="406">
        <f>стройка!DT127</f>
        <v>0</v>
      </c>
      <c r="DU1281" s="226"/>
      <c r="DV1281" s="226"/>
    </row>
    <row r="1282" spans="1:126" s="237" customFormat="1" ht="10.199999999999999">
      <c r="A1282" s="226"/>
      <c r="B1282" s="226"/>
      <c r="C1282" s="226"/>
      <c r="D1282" s="226"/>
      <c r="E1282" s="270" t="str">
        <f>IF(OR(Главная!$N$19=справочники!$N$10,Главная!$N$19=справочники!$N$11),"",IF(T1282=справочники!$P$10,"","ндс(-)"))</f>
        <v>ндс(-)</v>
      </c>
      <c r="F1282" s="114"/>
      <c r="G1282" s="229"/>
      <c r="H1282" s="226"/>
      <c r="I1282" s="226"/>
      <c r="J1282" s="403" t="s">
        <v>6</v>
      </c>
      <c r="K1282" s="651">
        <f>стройка!K128</f>
        <v>0</v>
      </c>
      <c r="L1282" s="226"/>
      <c r="M1282" s="230" t="s">
        <v>6</v>
      </c>
      <c r="N1282" s="231"/>
      <c r="O1282" s="238" t="s">
        <v>7</v>
      </c>
      <c r="P1282" s="229"/>
      <c r="Q1282" s="226"/>
      <c r="R1282" s="226"/>
      <c r="S1282" s="230" t="s">
        <v>6</v>
      </c>
      <c r="T1282" s="231"/>
      <c r="U1282" s="238" t="s">
        <v>7</v>
      </c>
      <c r="V1282" s="226"/>
      <c r="W1282" s="233">
        <f t="shared" si="2936"/>
        <v>0</v>
      </c>
      <c r="X1282" s="226"/>
      <c r="Y1282" s="229" t="s">
        <v>6</v>
      </c>
      <c r="Z1282" s="405"/>
      <c r="AA1282" s="406">
        <f>стройка!AA128</f>
        <v>0</v>
      </c>
      <c r="AB1282" s="406">
        <f>стройка!AB128</f>
        <v>0</v>
      </c>
      <c r="AC1282" s="406">
        <f>стройка!AC128</f>
        <v>0</v>
      </c>
      <c r="AD1282" s="406">
        <f>стройка!AD128</f>
        <v>0</v>
      </c>
      <c r="AE1282" s="406">
        <f>стройка!AE128</f>
        <v>0</v>
      </c>
      <c r="AF1282" s="406">
        <f>стройка!AF128</f>
        <v>0</v>
      </c>
      <c r="AG1282" s="406">
        <f>стройка!AG128</f>
        <v>0</v>
      </c>
      <c r="AH1282" s="406">
        <f>стройка!AH128</f>
        <v>0</v>
      </c>
      <c r="AI1282" s="406">
        <f>стройка!AI128</f>
        <v>0</v>
      </c>
      <c r="AJ1282" s="406">
        <f>стройка!AJ128</f>
        <v>0</v>
      </c>
      <c r="AK1282" s="406">
        <f>стройка!AK128</f>
        <v>0</v>
      </c>
      <c r="AL1282" s="406">
        <f>стройка!AL128</f>
        <v>0</v>
      </c>
      <c r="AM1282" s="406">
        <f>стройка!AM128</f>
        <v>0</v>
      </c>
      <c r="AN1282" s="406">
        <f>стройка!AN128</f>
        <v>0</v>
      </c>
      <c r="AO1282" s="406">
        <f>стройка!AO128</f>
        <v>0</v>
      </c>
      <c r="AP1282" s="406">
        <f>стройка!AP128</f>
        <v>0</v>
      </c>
      <c r="AQ1282" s="406">
        <f>стройка!AQ128</f>
        <v>0</v>
      </c>
      <c r="AR1282" s="406">
        <f>стройка!AR128</f>
        <v>0</v>
      </c>
      <c r="AS1282" s="406">
        <f>стройка!AS128</f>
        <v>0</v>
      </c>
      <c r="AT1282" s="406">
        <f>стройка!AT128</f>
        <v>0</v>
      </c>
      <c r="AU1282" s="406">
        <f>стройка!AU128</f>
        <v>0</v>
      </c>
      <c r="AV1282" s="406">
        <f>стройка!AV128</f>
        <v>0</v>
      </c>
      <c r="AW1282" s="406">
        <f>стройка!AW128</f>
        <v>0</v>
      </c>
      <c r="AX1282" s="406">
        <f>стройка!AX128</f>
        <v>0</v>
      </c>
      <c r="AY1282" s="406">
        <f>стройка!AY128</f>
        <v>0</v>
      </c>
      <c r="AZ1282" s="406">
        <f>стройка!AZ128</f>
        <v>0</v>
      </c>
      <c r="BA1282" s="406">
        <f>стройка!BA128</f>
        <v>0</v>
      </c>
      <c r="BB1282" s="406">
        <f>стройка!BB128</f>
        <v>0</v>
      </c>
      <c r="BC1282" s="406">
        <f>стройка!BC128</f>
        <v>0</v>
      </c>
      <c r="BD1282" s="406">
        <f>стройка!BD128</f>
        <v>0</v>
      </c>
      <c r="BE1282" s="406">
        <f>стройка!BE128</f>
        <v>0</v>
      </c>
      <c r="BF1282" s="406">
        <f>стройка!BF128</f>
        <v>0</v>
      </c>
      <c r="BG1282" s="406">
        <f>стройка!BG128</f>
        <v>0</v>
      </c>
      <c r="BH1282" s="406">
        <f>стройка!BH128</f>
        <v>0</v>
      </c>
      <c r="BI1282" s="406">
        <f>стройка!BI128</f>
        <v>0</v>
      </c>
      <c r="BJ1282" s="406">
        <f>стройка!BJ128</f>
        <v>0</v>
      </c>
      <c r="BK1282" s="406">
        <f>стройка!BK128</f>
        <v>0</v>
      </c>
      <c r="BL1282" s="406">
        <f>стройка!BL128</f>
        <v>0</v>
      </c>
      <c r="BM1282" s="406">
        <f>стройка!BM128</f>
        <v>0</v>
      </c>
      <c r="BN1282" s="406">
        <f>стройка!BN128</f>
        <v>0</v>
      </c>
      <c r="BO1282" s="406">
        <f>стройка!BO128</f>
        <v>0</v>
      </c>
      <c r="BP1282" s="406">
        <f>стройка!BP128</f>
        <v>0</v>
      </c>
      <c r="BQ1282" s="406">
        <f>стройка!BQ128</f>
        <v>0</v>
      </c>
      <c r="BR1282" s="406">
        <f>стройка!BR128</f>
        <v>0</v>
      </c>
      <c r="BS1282" s="406">
        <f>стройка!BS128</f>
        <v>0</v>
      </c>
      <c r="BT1282" s="406">
        <f>стройка!BT128</f>
        <v>0</v>
      </c>
      <c r="BU1282" s="406">
        <f>стройка!BU128</f>
        <v>0</v>
      </c>
      <c r="BV1282" s="406">
        <f>стройка!BV128</f>
        <v>0</v>
      </c>
      <c r="BW1282" s="406">
        <f>стройка!BW128</f>
        <v>0</v>
      </c>
      <c r="BX1282" s="406">
        <f>стройка!BX128</f>
        <v>0</v>
      </c>
      <c r="BY1282" s="406">
        <f>стройка!BY128</f>
        <v>0</v>
      </c>
      <c r="BZ1282" s="406">
        <f>стройка!BZ128</f>
        <v>0</v>
      </c>
      <c r="CA1282" s="406">
        <f>стройка!CA128</f>
        <v>0</v>
      </c>
      <c r="CB1282" s="406">
        <f>стройка!CB128</f>
        <v>0</v>
      </c>
      <c r="CC1282" s="406">
        <f>стройка!CC128</f>
        <v>0</v>
      </c>
      <c r="CD1282" s="406">
        <f>стройка!CD128</f>
        <v>0</v>
      </c>
      <c r="CE1282" s="406">
        <f>стройка!CE128</f>
        <v>0</v>
      </c>
      <c r="CF1282" s="406">
        <f>стройка!CF128</f>
        <v>0</v>
      </c>
      <c r="CG1282" s="406">
        <f>стройка!CG128</f>
        <v>0</v>
      </c>
      <c r="CH1282" s="406">
        <f>стройка!CH128</f>
        <v>0</v>
      </c>
      <c r="CI1282" s="406">
        <f>стройка!CI128</f>
        <v>0</v>
      </c>
      <c r="CJ1282" s="406">
        <f>стройка!CJ128</f>
        <v>0</v>
      </c>
      <c r="CK1282" s="406">
        <f>стройка!CK128</f>
        <v>0</v>
      </c>
      <c r="CL1282" s="406">
        <f>стройка!CL128</f>
        <v>0</v>
      </c>
      <c r="CM1282" s="406">
        <f>стройка!CM128</f>
        <v>0</v>
      </c>
      <c r="CN1282" s="406">
        <f>стройка!CN128</f>
        <v>0</v>
      </c>
      <c r="CO1282" s="406">
        <f>стройка!CO128</f>
        <v>0</v>
      </c>
      <c r="CP1282" s="406">
        <f>стройка!CP128</f>
        <v>0</v>
      </c>
      <c r="CQ1282" s="406">
        <f>стройка!CQ128</f>
        <v>0</v>
      </c>
      <c r="CR1282" s="406">
        <f>стройка!CR128</f>
        <v>0</v>
      </c>
      <c r="CS1282" s="406">
        <f>стройка!CS128</f>
        <v>0</v>
      </c>
      <c r="CT1282" s="406">
        <f>стройка!CT128</f>
        <v>0</v>
      </c>
      <c r="CU1282" s="406">
        <f>стройка!CU128</f>
        <v>0</v>
      </c>
      <c r="CV1282" s="406">
        <f>стройка!CV128</f>
        <v>0</v>
      </c>
      <c r="CW1282" s="406">
        <f>стройка!CW128</f>
        <v>0</v>
      </c>
      <c r="CX1282" s="406">
        <f>стройка!CX128</f>
        <v>0</v>
      </c>
      <c r="CY1282" s="406">
        <f>стройка!CY128</f>
        <v>0</v>
      </c>
      <c r="CZ1282" s="406">
        <f>стройка!CZ128</f>
        <v>0</v>
      </c>
      <c r="DA1282" s="406">
        <f>стройка!DA128</f>
        <v>0</v>
      </c>
      <c r="DB1282" s="406">
        <f>стройка!DB128</f>
        <v>0</v>
      </c>
      <c r="DC1282" s="406">
        <f>стройка!DC128</f>
        <v>0</v>
      </c>
      <c r="DD1282" s="406">
        <f>стройка!DD128</f>
        <v>0</v>
      </c>
      <c r="DE1282" s="406">
        <f>стройка!DE128</f>
        <v>0</v>
      </c>
      <c r="DF1282" s="406">
        <f>стройка!DF128</f>
        <v>0</v>
      </c>
      <c r="DG1282" s="406">
        <f>стройка!DG128</f>
        <v>0</v>
      </c>
      <c r="DH1282" s="406">
        <f>стройка!DH128</f>
        <v>0</v>
      </c>
      <c r="DI1282" s="406">
        <f>стройка!DI128</f>
        <v>0</v>
      </c>
      <c r="DJ1282" s="406">
        <f>стройка!DJ128</f>
        <v>0</v>
      </c>
      <c r="DK1282" s="406">
        <f>стройка!DK128</f>
        <v>0</v>
      </c>
      <c r="DL1282" s="406">
        <f>стройка!DL128</f>
        <v>0</v>
      </c>
      <c r="DM1282" s="406">
        <f>стройка!DM128</f>
        <v>0</v>
      </c>
      <c r="DN1282" s="406">
        <f>стройка!DN128</f>
        <v>0</v>
      </c>
      <c r="DO1282" s="406">
        <f>стройка!DO128</f>
        <v>0</v>
      </c>
      <c r="DP1282" s="406">
        <f>стройка!DP128</f>
        <v>0</v>
      </c>
      <c r="DQ1282" s="406">
        <f>стройка!DQ128</f>
        <v>0</v>
      </c>
      <c r="DR1282" s="406">
        <f>стройка!DR128</f>
        <v>0</v>
      </c>
      <c r="DS1282" s="406">
        <f>стройка!DS128</f>
        <v>0</v>
      </c>
      <c r="DT1282" s="406">
        <f>стройка!DT128</f>
        <v>0</v>
      </c>
      <c r="DU1282" s="226"/>
      <c r="DV1282" s="226"/>
    </row>
    <row r="1283" spans="1:126" s="237" customFormat="1" ht="10.199999999999999">
      <c r="A1283" s="226"/>
      <c r="B1283" s="226"/>
      <c r="C1283" s="226"/>
      <c r="D1283" s="226"/>
      <c r="E1283" s="270" t="str">
        <f>IF(OR(Главная!$N$19=справочники!$N$10,Главная!$N$19=справочники!$N$11),"",IF(T1283=справочники!$P$10,"","ндс(-)"))</f>
        <v>ндс(-)</v>
      </c>
      <c r="F1283" s="114"/>
      <c r="G1283" s="229"/>
      <c r="H1283" s="226"/>
      <c r="I1283" s="226"/>
      <c r="J1283" s="403" t="s">
        <v>6</v>
      </c>
      <c r="K1283" s="651">
        <f>стройка!K129</f>
        <v>0</v>
      </c>
      <c r="L1283" s="226"/>
      <c r="M1283" s="230" t="s">
        <v>6</v>
      </c>
      <c r="N1283" s="231"/>
      <c r="O1283" s="238" t="s">
        <v>7</v>
      </c>
      <c r="P1283" s="229"/>
      <c r="Q1283" s="226"/>
      <c r="R1283" s="226"/>
      <c r="S1283" s="230" t="s">
        <v>6</v>
      </c>
      <c r="T1283" s="231"/>
      <c r="U1283" s="238" t="s">
        <v>7</v>
      </c>
      <c r="V1283" s="226"/>
      <c r="W1283" s="233">
        <f t="shared" si="2936"/>
        <v>0</v>
      </c>
      <c r="X1283" s="226"/>
      <c r="Y1283" s="229" t="s">
        <v>6</v>
      </c>
      <c r="Z1283" s="405"/>
      <c r="AA1283" s="406">
        <f>стройка!AA129</f>
        <v>0</v>
      </c>
      <c r="AB1283" s="406">
        <f>стройка!AB129</f>
        <v>0</v>
      </c>
      <c r="AC1283" s="406">
        <f>стройка!AC129</f>
        <v>0</v>
      </c>
      <c r="AD1283" s="406">
        <f>стройка!AD129</f>
        <v>0</v>
      </c>
      <c r="AE1283" s="406">
        <f>стройка!AE129</f>
        <v>0</v>
      </c>
      <c r="AF1283" s="406">
        <f>стройка!AF129</f>
        <v>0</v>
      </c>
      <c r="AG1283" s="406">
        <f>стройка!AG129</f>
        <v>0</v>
      </c>
      <c r="AH1283" s="406">
        <f>стройка!AH129</f>
        <v>0</v>
      </c>
      <c r="AI1283" s="406">
        <f>стройка!AI129</f>
        <v>0</v>
      </c>
      <c r="AJ1283" s="406">
        <f>стройка!AJ129</f>
        <v>0</v>
      </c>
      <c r="AK1283" s="406">
        <f>стройка!AK129</f>
        <v>0</v>
      </c>
      <c r="AL1283" s="406">
        <f>стройка!AL129</f>
        <v>0</v>
      </c>
      <c r="AM1283" s="406">
        <f>стройка!AM129</f>
        <v>0</v>
      </c>
      <c r="AN1283" s="406">
        <f>стройка!AN129</f>
        <v>0</v>
      </c>
      <c r="AO1283" s="406">
        <f>стройка!AO129</f>
        <v>0</v>
      </c>
      <c r="AP1283" s="406">
        <f>стройка!AP129</f>
        <v>0</v>
      </c>
      <c r="AQ1283" s="406">
        <f>стройка!AQ129</f>
        <v>0</v>
      </c>
      <c r="AR1283" s="406">
        <f>стройка!AR129</f>
        <v>0</v>
      </c>
      <c r="AS1283" s="406">
        <f>стройка!AS129</f>
        <v>0</v>
      </c>
      <c r="AT1283" s="406">
        <f>стройка!AT129</f>
        <v>0</v>
      </c>
      <c r="AU1283" s="406">
        <f>стройка!AU129</f>
        <v>0</v>
      </c>
      <c r="AV1283" s="406">
        <f>стройка!AV129</f>
        <v>0</v>
      </c>
      <c r="AW1283" s="406">
        <f>стройка!AW129</f>
        <v>0</v>
      </c>
      <c r="AX1283" s="406">
        <f>стройка!AX129</f>
        <v>0</v>
      </c>
      <c r="AY1283" s="406">
        <f>стройка!AY129</f>
        <v>0</v>
      </c>
      <c r="AZ1283" s="406">
        <f>стройка!AZ129</f>
        <v>0</v>
      </c>
      <c r="BA1283" s="406">
        <f>стройка!BA129</f>
        <v>0</v>
      </c>
      <c r="BB1283" s="406">
        <f>стройка!BB129</f>
        <v>0</v>
      </c>
      <c r="BC1283" s="406">
        <f>стройка!BC129</f>
        <v>0</v>
      </c>
      <c r="BD1283" s="406">
        <f>стройка!BD129</f>
        <v>0</v>
      </c>
      <c r="BE1283" s="406">
        <f>стройка!BE129</f>
        <v>0</v>
      </c>
      <c r="BF1283" s="406">
        <f>стройка!BF129</f>
        <v>0</v>
      </c>
      <c r="BG1283" s="406">
        <f>стройка!BG129</f>
        <v>0</v>
      </c>
      <c r="BH1283" s="406">
        <f>стройка!BH129</f>
        <v>0</v>
      </c>
      <c r="BI1283" s="406">
        <f>стройка!BI129</f>
        <v>0</v>
      </c>
      <c r="BJ1283" s="406">
        <f>стройка!BJ129</f>
        <v>0</v>
      </c>
      <c r="BK1283" s="406">
        <f>стройка!BK129</f>
        <v>0</v>
      </c>
      <c r="BL1283" s="406">
        <f>стройка!BL129</f>
        <v>0</v>
      </c>
      <c r="BM1283" s="406">
        <f>стройка!BM129</f>
        <v>0</v>
      </c>
      <c r="BN1283" s="406">
        <f>стройка!BN129</f>
        <v>0</v>
      </c>
      <c r="BO1283" s="406">
        <f>стройка!BO129</f>
        <v>0</v>
      </c>
      <c r="BP1283" s="406">
        <f>стройка!BP129</f>
        <v>0</v>
      </c>
      <c r="BQ1283" s="406">
        <f>стройка!BQ129</f>
        <v>0</v>
      </c>
      <c r="BR1283" s="406">
        <f>стройка!BR129</f>
        <v>0</v>
      </c>
      <c r="BS1283" s="406">
        <f>стройка!BS129</f>
        <v>0</v>
      </c>
      <c r="BT1283" s="406">
        <f>стройка!BT129</f>
        <v>0</v>
      </c>
      <c r="BU1283" s="406">
        <f>стройка!BU129</f>
        <v>0</v>
      </c>
      <c r="BV1283" s="406">
        <f>стройка!BV129</f>
        <v>0</v>
      </c>
      <c r="BW1283" s="406">
        <f>стройка!BW129</f>
        <v>0</v>
      </c>
      <c r="BX1283" s="406">
        <f>стройка!BX129</f>
        <v>0</v>
      </c>
      <c r="BY1283" s="406">
        <f>стройка!BY129</f>
        <v>0</v>
      </c>
      <c r="BZ1283" s="406">
        <f>стройка!BZ129</f>
        <v>0</v>
      </c>
      <c r="CA1283" s="406">
        <f>стройка!CA129</f>
        <v>0</v>
      </c>
      <c r="CB1283" s="406">
        <f>стройка!CB129</f>
        <v>0</v>
      </c>
      <c r="CC1283" s="406">
        <f>стройка!CC129</f>
        <v>0</v>
      </c>
      <c r="CD1283" s="406">
        <f>стройка!CD129</f>
        <v>0</v>
      </c>
      <c r="CE1283" s="406">
        <f>стройка!CE129</f>
        <v>0</v>
      </c>
      <c r="CF1283" s="406">
        <f>стройка!CF129</f>
        <v>0</v>
      </c>
      <c r="CG1283" s="406">
        <f>стройка!CG129</f>
        <v>0</v>
      </c>
      <c r="CH1283" s="406">
        <f>стройка!CH129</f>
        <v>0</v>
      </c>
      <c r="CI1283" s="406">
        <f>стройка!CI129</f>
        <v>0</v>
      </c>
      <c r="CJ1283" s="406">
        <f>стройка!CJ129</f>
        <v>0</v>
      </c>
      <c r="CK1283" s="406">
        <f>стройка!CK129</f>
        <v>0</v>
      </c>
      <c r="CL1283" s="406">
        <f>стройка!CL129</f>
        <v>0</v>
      </c>
      <c r="CM1283" s="406">
        <f>стройка!CM129</f>
        <v>0</v>
      </c>
      <c r="CN1283" s="406">
        <f>стройка!CN129</f>
        <v>0</v>
      </c>
      <c r="CO1283" s="406">
        <f>стройка!CO129</f>
        <v>0</v>
      </c>
      <c r="CP1283" s="406">
        <f>стройка!CP129</f>
        <v>0</v>
      </c>
      <c r="CQ1283" s="406">
        <f>стройка!CQ129</f>
        <v>0</v>
      </c>
      <c r="CR1283" s="406">
        <f>стройка!CR129</f>
        <v>0</v>
      </c>
      <c r="CS1283" s="406">
        <f>стройка!CS129</f>
        <v>0</v>
      </c>
      <c r="CT1283" s="406">
        <f>стройка!CT129</f>
        <v>0</v>
      </c>
      <c r="CU1283" s="406">
        <f>стройка!CU129</f>
        <v>0</v>
      </c>
      <c r="CV1283" s="406">
        <f>стройка!CV129</f>
        <v>0</v>
      </c>
      <c r="CW1283" s="406">
        <f>стройка!CW129</f>
        <v>0</v>
      </c>
      <c r="CX1283" s="406">
        <f>стройка!CX129</f>
        <v>0</v>
      </c>
      <c r="CY1283" s="406">
        <f>стройка!CY129</f>
        <v>0</v>
      </c>
      <c r="CZ1283" s="406">
        <f>стройка!CZ129</f>
        <v>0</v>
      </c>
      <c r="DA1283" s="406">
        <f>стройка!DA129</f>
        <v>0</v>
      </c>
      <c r="DB1283" s="406">
        <f>стройка!DB129</f>
        <v>0</v>
      </c>
      <c r="DC1283" s="406">
        <f>стройка!DC129</f>
        <v>0</v>
      </c>
      <c r="DD1283" s="406">
        <f>стройка!DD129</f>
        <v>0</v>
      </c>
      <c r="DE1283" s="406">
        <f>стройка!DE129</f>
        <v>0</v>
      </c>
      <c r="DF1283" s="406">
        <f>стройка!DF129</f>
        <v>0</v>
      </c>
      <c r="DG1283" s="406">
        <f>стройка!DG129</f>
        <v>0</v>
      </c>
      <c r="DH1283" s="406">
        <f>стройка!DH129</f>
        <v>0</v>
      </c>
      <c r="DI1283" s="406">
        <f>стройка!DI129</f>
        <v>0</v>
      </c>
      <c r="DJ1283" s="406">
        <f>стройка!DJ129</f>
        <v>0</v>
      </c>
      <c r="DK1283" s="406">
        <f>стройка!DK129</f>
        <v>0</v>
      </c>
      <c r="DL1283" s="406">
        <f>стройка!DL129</f>
        <v>0</v>
      </c>
      <c r="DM1283" s="406">
        <f>стройка!DM129</f>
        <v>0</v>
      </c>
      <c r="DN1283" s="406">
        <f>стройка!DN129</f>
        <v>0</v>
      </c>
      <c r="DO1283" s="406">
        <f>стройка!DO129</f>
        <v>0</v>
      </c>
      <c r="DP1283" s="406">
        <f>стройка!DP129</f>
        <v>0</v>
      </c>
      <c r="DQ1283" s="406">
        <f>стройка!DQ129</f>
        <v>0</v>
      </c>
      <c r="DR1283" s="406">
        <f>стройка!DR129</f>
        <v>0</v>
      </c>
      <c r="DS1283" s="406">
        <f>стройка!DS129</f>
        <v>0</v>
      </c>
      <c r="DT1283" s="406">
        <f>стройка!DT129</f>
        <v>0</v>
      </c>
      <c r="DU1283" s="226"/>
      <c r="DV1283" s="226"/>
    </row>
    <row r="1284" spans="1:126" s="237" customFormat="1" ht="10.199999999999999">
      <c r="A1284" s="226"/>
      <c r="B1284" s="226"/>
      <c r="C1284" s="226"/>
      <c r="D1284" s="226"/>
      <c r="E1284" s="270" t="str">
        <f>IF(OR(Главная!$N$19=справочники!$N$10,Главная!$N$19=справочники!$N$11),"",IF(T1284=справочники!$P$10,"","ндс(-)"))</f>
        <v>ндс(-)</v>
      </c>
      <c r="F1284" s="114"/>
      <c r="G1284" s="229"/>
      <c r="H1284" s="226"/>
      <c r="I1284" s="226"/>
      <c r="J1284" s="403" t="s">
        <v>6</v>
      </c>
      <c r="K1284" s="651">
        <f>стройка!K130</f>
        <v>0</v>
      </c>
      <c r="L1284" s="226"/>
      <c r="M1284" s="230" t="s">
        <v>6</v>
      </c>
      <c r="N1284" s="231"/>
      <c r="O1284" s="238" t="s">
        <v>7</v>
      </c>
      <c r="P1284" s="229"/>
      <c r="Q1284" s="226"/>
      <c r="R1284" s="226"/>
      <c r="S1284" s="230" t="s">
        <v>6</v>
      </c>
      <c r="T1284" s="231"/>
      <c r="U1284" s="238" t="s">
        <v>7</v>
      </c>
      <c r="V1284" s="226"/>
      <c r="W1284" s="233">
        <f t="shared" si="2936"/>
        <v>0</v>
      </c>
      <c r="X1284" s="226"/>
      <c r="Y1284" s="229" t="s">
        <v>6</v>
      </c>
      <c r="Z1284" s="405"/>
      <c r="AA1284" s="406">
        <f>стройка!AA130</f>
        <v>0</v>
      </c>
      <c r="AB1284" s="406">
        <f>стройка!AB130</f>
        <v>0</v>
      </c>
      <c r="AC1284" s="406">
        <f>стройка!AC130</f>
        <v>0</v>
      </c>
      <c r="AD1284" s="406">
        <f>стройка!AD130</f>
        <v>0</v>
      </c>
      <c r="AE1284" s="406">
        <f>стройка!AE130</f>
        <v>0</v>
      </c>
      <c r="AF1284" s="406">
        <f>стройка!AF130</f>
        <v>0</v>
      </c>
      <c r="AG1284" s="406">
        <f>стройка!AG130</f>
        <v>0</v>
      </c>
      <c r="AH1284" s="406">
        <f>стройка!AH130</f>
        <v>0</v>
      </c>
      <c r="AI1284" s="406">
        <f>стройка!AI130</f>
        <v>0</v>
      </c>
      <c r="AJ1284" s="406">
        <f>стройка!AJ130</f>
        <v>0</v>
      </c>
      <c r="AK1284" s="406">
        <f>стройка!AK130</f>
        <v>0</v>
      </c>
      <c r="AL1284" s="406">
        <f>стройка!AL130</f>
        <v>0</v>
      </c>
      <c r="AM1284" s="406">
        <f>стройка!AM130</f>
        <v>0</v>
      </c>
      <c r="AN1284" s="406">
        <f>стройка!AN130</f>
        <v>0</v>
      </c>
      <c r="AO1284" s="406">
        <f>стройка!AO130</f>
        <v>0</v>
      </c>
      <c r="AP1284" s="406">
        <f>стройка!AP130</f>
        <v>0</v>
      </c>
      <c r="AQ1284" s="406">
        <f>стройка!AQ130</f>
        <v>0</v>
      </c>
      <c r="AR1284" s="406">
        <f>стройка!AR130</f>
        <v>0</v>
      </c>
      <c r="AS1284" s="406">
        <f>стройка!AS130</f>
        <v>0</v>
      </c>
      <c r="AT1284" s="406">
        <f>стройка!AT130</f>
        <v>0</v>
      </c>
      <c r="AU1284" s="406">
        <f>стройка!AU130</f>
        <v>0</v>
      </c>
      <c r="AV1284" s="406">
        <f>стройка!AV130</f>
        <v>0</v>
      </c>
      <c r="AW1284" s="406">
        <f>стройка!AW130</f>
        <v>0</v>
      </c>
      <c r="AX1284" s="406">
        <f>стройка!AX130</f>
        <v>0</v>
      </c>
      <c r="AY1284" s="406">
        <f>стройка!AY130</f>
        <v>0</v>
      </c>
      <c r="AZ1284" s="406">
        <f>стройка!AZ130</f>
        <v>0</v>
      </c>
      <c r="BA1284" s="406">
        <f>стройка!BA130</f>
        <v>0</v>
      </c>
      <c r="BB1284" s="406">
        <f>стройка!BB130</f>
        <v>0</v>
      </c>
      <c r="BC1284" s="406">
        <f>стройка!BC130</f>
        <v>0</v>
      </c>
      <c r="BD1284" s="406">
        <f>стройка!BD130</f>
        <v>0</v>
      </c>
      <c r="BE1284" s="406">
        <f>стройка!BE130</f>
        <v>0</v>
      </c>
      <c r="BF1284" s="406">
        <f>стройка!BF130</f>
        <v>0</v>
      </c>
      <c r="BG1284" s="406">
        <f>стройка!BG130</f>
        <v>0</v>
      </c>
      <c r="BH1284" s="406">
        <f>стройка!BH130</f>
        <v>0</v>
      </c>
      <c r="BI1284" s="406">
        <f>стройка!BI130</f>
        <v>0</v>
      </c>
      <c r="BJ1284" s="406">
        <f>стройка!BJ130</f>
        <v>0</v>
      </c>
      <c r="BK1284" s="406">
        <f>стройка!BK130</f>
        <v>0</v>
      </c>
      <c r="BL1284" s="406">
        <f>стройка!BL130</f>
        <v>0</v>
      </c>
      <c r="BM1284" s="406">
        <f>стройка!BM130</f>
        <v>0</v>
      </c>
      <c r="BN1284" s="406">
        <f>стройка!BN130</f>
        <v>0</v>
      </c>
      <c r="BO1284" s="406">
        <f>стройка!BO130</f>
        <v>0</v>
      </c>
      <c r="BP1284" s="406">
        <f>стройка!BP130</f>
        <v>0</v>
      </c>
      <c r="BQ1284" s="406">
        <f>стройка!BQ130</f>
        <v>0</v>
      </c>
      <c r="BR1284" s="406">
        <f>стройка!BR130</f>
        <v>0</v>
      </c>
      <c r="BS1284" s="406">
        <f>стройка!BS130</f>
        <v>0</v>
      </c>
      <c r="BT1284" s="406">
        <f>стройка!BT130</f>
        <v>0</v>
      </c>
      <c r="BU1284" s="406">
        <f>стройка!BU130</f>
        <v>0</v>
      </c>
      <c r="BV1284" s="406">
        <f>стройка!BV130</f>
        <v>0</v>
      </c>
      <c r="BW1284" s="406">
        <f>стройка!BW130</f>
        <v>0</v>
      </c>
      <c r="BX1284" s="406">
        <f>стройка!BX130</f>
        <v>0</v>
      </c>
      <c r="BY1284" s="406">
        <f>стройка!BY130</f>
        <v>0</v>
      </c>
      <c r="BZ1284" s="406">
        <f>стройка!BZ130</f>
        <v>0</v>
      </c>
      <c r="CA1284" s="406">
        <f>стройка!CA130</f>
        <v>0</v>
      </c>
      <c r="CB1284" s="406">
        <f>стройка!CB130</f>
        <v>0</v>
      </c>
      <c r="CC1284" s="406">
        <f>стройка!CC130</f>
        <v>0</v>
      </c>
      <c r="CD1284" s="406">
        <f>стройка!CD130</f>
        <v>0</v>
      </c>
      <c r="CE1284" s="406">
        <f>стройка!CE130</f>
        <v>0</v>
      </c>
      <c r="CF1284" s="406">
        <f>стройка!CF130</f>
        <v>0</v>
      </c>
      <c r="CG1284" s="406">
        <f>стройка!CG130</f>
        <v>0</v>
      </c>
      <c r="CH1284" s="406">
        <f>стройка!CH130</f>
        <v>0</v>
      </c>
      <c r="CI1284" s="406">
        <f>стройка!CI130</f>
        <v>0</v>
      </c>
      <c r="CJ1284" s="406">
        <f>стройка!CJ130</f>
        <v>0</v>
      </c>
      <c r="CK1284" s="406">
        <f>стройка!CK130</f>
        <v>0</v>
      </c>
      <c r="CL1284" s="406">
        <f>стройка!CL130</f>
        <v>0</v>
      </c>
      <c r="CM1284" s="406">
        <f>стройка!CM130</f>
        <v>0</v>
      </c>
      <c r="CN1284" s="406">
        <f>стройка!CN130</f>
        <v>0</v>
      </c>
      <c r="CO1284" s="406">
        <f>стройка!CO130</f>
        <v>0</v>
      </c>
      <c r="CP1284" s="406">
        <f>стройка!CP130</f>
        <v>0</v>
      </c>
      <c r="CQ1284" s="406">
        <f>стройка!CQ130</f>
        <v>0</v>
      </c>
      <c r="CR1284" s="406">
        <f>стройка!CR130</f>
        <v>0</v>
      </c>
      <c r="CS1284" s="406">
        <f>стройка!CS130</f>
        <v>0</v>
      </c>
      <c r="CT1284" s="406">
        <f>стройка!CT130</f>
        <v>0</v>
      </c>
      <c r="CU1284" s="406">
        <f>стройка!CU130</f>
        <v>0</v>
      </c>
      <c r="CV1284" s="406">
        <f>стройка!CV130</f>
        <v>0</v>
      </c>
      <c r="CW1284" s="406">
        <f>стройка!CW130</f>
        <v>0</v>
      </c>
      <c r="CX1284" s="406">
        <f>стройка!CX130</f>
        <v>0</v>
      </c>
      <c r="CY1284" s="406">
        <f>стройка!CY130</f>
        <v>0</v>
      </c>
      <c r="CZ1284" s="406">
        <f>стройка!CZ130</f>
        <v>0</v>
      </c>
      <c r="DA1284" s="406">
        <f>стройка!DA130</f>
        <v>0</v>
      </c>
      <c r="DB1284" s="406">
        <f>стройка!DB130</f>
        <v>0</v>
      </c>
      <c r="DC1284" s="406">
        <f>стройка!DC130</f>
        <v>0</v>
      </c>
      <c r="DD1284" s="406">
        <f>стройка!DD130</f>
        <v>0</v>
      </c>
      <c r="DE1284" s="406">
        <f>стройка!DE130</f>
        <v>0</v>
      </c>
      <c r="DF1284" s="406">
        <f>стройка!DF130</f>
        <v>0</v>
      </c>
      <c r="DG1284" s="406">
        <f>стройка!DG130</f>
        <v>0</v>
      </c>
      <c r="DH1284" s="406">
        <f>стройка!DH130</f>
        <v>0</v>
      </c>
      <c r="DI1284" s="406">
        <f>стройка!DI130</f>
        <v>0</v>
      </c>
      <c r="DJ1284" s="406">
        <f>стройка!DJ130</f>
        <v>0</v>
      </c>
      <c r="DK1284" s="406">
        <f>стройка!DK130</f>
        <v>0</v>
      </c>
      <c r="DL1284" s="406">
        <f>стройка!DL130</f>
        <v>0</v>
      </c>
      <c r="DM1284" s="406">
        <f>стройка!DM130</f>
        <v>0</v>
      </c>
      <c r="DN1284" s="406">
        <f>стройка!DN130</f>
        <v>0</v>
      </c>
      <c r="DO1284" s="406">
        <f>стройка!DO130</f>
        <v>0</v>
      </c>
      <c r="DP1284" s="406">
        <f>стройка!DP130</f>
        <v>0</v>
      </c>
      <c r="DQ1284" s="406">
        <f>стройка!DQ130</f>
        <v>0</v>
      </c>
      <c r="DR1284" s="406">
        <f>стройка!DR130</f>
        <v>0</v>
      </c>
      <c r="DS1284" s="406">
        <f>стройка!DS130</f>
        <v>0</v>
      </c>
      <c r="DT1284" s="406">
        <f>стройка!DT130</f>
        <v>0</v>
      </c>
      <c r="DU1284" s="226"/>
      <c r="DV1284" s="226"/>
    </row>
    <row r="1285" spans="1:126" s="237" customFormat="1" ht="10.199999999999999">
      <c r="A1285" s="226"/>
      <c r="B1285" s="226"/>
      <c r="C1285" s="226"/>
      <c r="D1285" s="226"/>
      <c r="E1285" s="270" t="str">
        <f>IF(OR(Главная!$N$19=справочники!$N$10,Главная!$N$19=справочники!$N$11),"",IF(T1285=справочники!$P$10,"","ндс(-)"))</f>
        <v>ндс(-)</v>
      </c>
      <c r="F1285" s="114"/>
      <c r="G1285" s="229"/>
      <c r="H1285" s="226"/>
      <c r="I1285" s="226"/>
      <c r="J1285" s="403" t="s">
        <v>6</v>
      </c>
      <c r="K1285" s="651">
        <f>стройка!K131</f>
        <v>0</v>
      </c>
      <c r="L1285" s="226"/>
      <c r="M1285" s="230" t="s">
        <v>6</v>
      </c>
      <c r="N1285" s="231"/>
      <c r="O1285" s="238" t="s">
        <v>7</v>
      </c>
      <c r="P1285" s="229"/>
      <c r="Q1285" s="226"/>
      <c r="R1285" s="226"/>
      <c r="S1285" s="230" t="s">
        <v>6</v>
      </c>
      <c r="T1285" s="231"/>
      <c r="U1285" s="238" t="s">
        <v>7</v>
      </c>
      <c r="V1285" s="226"/>
      <c r="W1285" s="233">
        <f t="shared" si="2936"/>
        <v>0</v>
      </c>
      <c r="X1285" s="226"/>
      <c r="Y1285" s="229" t="s">
        <v>6</v>
      </c>
      <c r="Z1285" s="405"/>
      <c r="AA1285" s="406">
        <f>стройка!AA131</f>
        <v>0</v>
      </c>
      <c r="AB1285" s="406">
        <f>стройка!AB131</f>
        <v>0</v>
      </c>
      <c r="AC1285" s="406">
        <f>стройка!AC131</f>
        <v>0</v>
      </c>
      <c r="AD1285" s="406">
        <f>стройка!AD131</f>
        <v>0</v>
      </c>
      <c r="AE1285" s="406">
        <f>стройка!AE131</f>
        <v>0</v>
      </c>
      <c r="AF1285" s="406">
        <f>стройка!AF131</f>
        <v>0</v>
      </c>
      <c r="AG1285" s="406">
        <f>стройка!AG131</f>
        <v>0</v>
      </c>
      <c r="AH1285" s="406">
        <f>стройка!AH131</f>
        <v>0</v>
      </c>
      <c r="AI1285" s="406">
        <f>стройка!AI131</f>
        <v>0</v>
      </c>
      <c r="AJ1285" s="406">
        <f>стройка!AJ131</f>
        <v>0</v>
      </c>
      <c r="AK1285" s="406">
        <f>стройка!AK131</f>
        <v>0</v>
      </c>
      <c r="AL1285" s="406">
        <f>стройка!AL131</f>
        <v>0</v>
      </c>
      <c r="AM1285" s="406">
        <f>стройка!AM131</f>
        <v>0</v>
      </c>
      <c r="AN1285" s="406">
        <f>стройка!AN131</f>
        <v>0</v>
      </c>
      <c r="AO1285" s="406">
        <f>стройка!AO131</f>
        <v>0</v>
      </c>
      <c r="AP1285" s="406">
        <f>стройка!AP131</f>
        <v>0</v>
      </c>
      <c r="AQ1285" s="406">
        <f>стройка!AQ131</f>
        <v>0</v>
      </c>
      <c r="AR1285" s="406">
        <f>стройка!AR131</f>
        <v>0</v>
      </c>
      <c r="AS1285" s="406">
        <f>стройка!AS131</f>
        <v>0</v>
      </c>
      <c r="AT1285" s="406">
        <f>стройка!AT131</f>
        <v>0</v>
      </c>
      <c r="AU1285" s="406">
        <f>стройка!AU131</f>
        <v>0</v>
      </c>
      <c r="AV1285" s="406">
        <f>стройка!AV131</f>
        <v>0</v>
      </c>
      <c r="AW1285" s="406">
        <f>стройка!AW131</f>
        <v>0</v>
      </c>
      <c r="AX1285" s="406">
        <f>стройка!AX131</f>
        <v>0</v>
      </c>
      <c r="AY1285" s="406">
        <f>стройка!AY131</f>
        <v>0</v>
      </c>
      <c r="AZ1285" s="406">
        <f>стройка!AZ131</f>
        <v>0</v>
      </c>
      <c r="BA1285" s="406">
        <f>стройка!BA131</f>
        <v>0</v>
      </c>
      <c r="BB1285" s="406">
        <f>стройка!BB131</f>
        <v>0</v>
      </c>
      <c r="BC1285" s="406">
        <f>стройка!BC131</f>
        <v>0</v>
      </c>
      <c r="BD1285" s="406">
        <f>стройка!BD131</f>
        <v>0</v>
      </c>
      <c r="BE1285" s="406">
        <f>стройка!BE131</f>
        <v>0</v>
      </c>
      <c r="BF1285" s="406">
        <f>стройка!BF131</f>
        <v>0</v>
      </c>
      <c r="BG1285" s="406">
        <f>стройка!BG131</f>
        <v>0</v>
      </c>
      <c r="BH1285" s="406">
        <f>стройка!BH131</f>
        <v>0</v>
      </c>
      <c r="BI1285" s="406">
        <f>стройка!BI131</f>
        <v>0</v>
      </c>
      <c r="BJ1285" s="406">
        <f>стройка!BJ131</f>
        <v>0</v>
      </c>
      <c r="BK1285" s="406">
        <f>стройка!BK131</f>
        <v>0</v>
      </c>
      <c r="BL1285" s="406">
        <f>стройка!BL131</f>
        <v>0</v>
      </c>
      <c r="BM1285" s="406">
        <f>стройка!BM131</f>
        <v>0</v>
      </c>
      <c r="BN1285" s="406">
        <f>стройка!BN131</f>
        <v>0</v>
      </c>
      <c r="BO1285" s="406">
        <f>стройка!BO131</f>
        <v>0</v>
      </c>
      <c r="BP1285" s="406">
        <f>стройка!BP131</f>
        <v>0</v>
      </c>
      <c r="BQ1285" s="406">
        <f>стройка!BQ131</f>
        <v>0</v>
      </c>
      <c r="BR1285" s="406">
        <f>стройка!BR131</f>
        <v>0</v>
      </c>
      <c r="BS1285" s="406">
        <f>стройка!BS131</f>
        <v>0</v>
      </c>
      <c r="BT1285" s="406">
        <f>стройка!BT131</f>
        <v>0</v>
      </c>
      <c r="BU1285" s="406">
        <f>стройка!BU131</f>
        <v>0</v>
      </c>
      <c r="BV1285" s="406">
        <f>стройка!BV131</f>
        <v>0</v>
      </c>
      <c r="BW1285" s="406">
        <f>стройка!BW131</f>
        <v>0</v>
      </c>
      <c r="BX1285" s="406">
        <f>стройка!BX131</f>
        <v>0</v>
      </c>
      <c r="BY1285" s="406">
        <f>стройка!BY131</f>
        <v>0</v>
      </c>
      <c r="BZ1285" s="406">
        <f>стройка!BZ131</f>
        <v>0</v>
      </c>
      <c r="CA1285" s="406">
        <f>стройка!CA131</f>
        <v>0</v>
      </c>
      <c r="CB1285" s="406">
        <f>стройка!CB131</f>
        <v>0</v>
      </c>
      <c r="CC1285" s="406">
        <f>стройка!CC131</f>
        <v>0</v>
      </c>
      <c r="CD1285" s="406">
        <f>стройка!CD131</f>
        <v>0</v>
      </c>
      <c r="CE1285" s="406">
        <f>стройка!CE131</f>
        <v>0</v>
      </c>
      <c r="CF1285" s="406">
        <f>стройка!CF131</f>
        <v>0</v>
      </c>
      <c r="CG1285" s="406">
        <f>стройка!CG131</f>
        <v>0</v>
      </c>
      <c r="CH1285" s="406">
        <f>стройка!CH131</f>
        <v>0</v>
      </c>
      <c r="CI1285" s="406">
        <f>стройка!CI131</f>
        <v>0</v>
      </c>
      <c r="CJ1285" s="406">
        <f>стройка!CJ131</f>
        <v>0</v>
      </c>
      <c r="CK1285" s="406">
        <f>стройка!CK131</f>
        <v>0</v>
      </c>
      <c r="CL1285" s="406">
        <f>стройка!CL131</f>
        <v>0</v>
      </c>
      <c r="CM1285" s="406">
        <f>стройка!CM131</f>
        <v>0</v>
      </c>
      <c r="CN1285" s="406">
        <f>стройка!CN131</f>
        <v>0</v>
      </c>
      <c r="CO1285" s="406">
        <f>стройка!CO131</f>
        <v>0</v>
      </c>
      <c r="CP1285" s="406">
        <f>стройка!CP131</f>
        <v>0</v>
      </c>
      <c r="CQ1285" s="406">
        <f>стройка!CQ131</f>
        <v>0</v>
      </c>
      <c r="CR1285" s="406">
        <f>стройка!CR131</f>
        <v>0</v>
      </c>
      <c r="CS1285" s="406">
        <f>стройка!CS131</f>
        <v>0</v>
      </c>
      <c r="CT1285" s="406">
        <f>стройка!CT131</f>
        <v>0</v>
      </c>
      <c r="CU1285" s="406">
        <f>стройка!CU131</f>
        <v>0</v>
      </c>
      <c r="CV1285" s="406">
        <f>стройка!CV131</f>
        <v>0</v>
      </c>
      <c r="CW1285" s="406">
        <f>стройка!CW131</f>
        <v>0</v>
      </c>
      <c r="CX1285" s="406">
        <f>стройка!CX131</f>
        <v>0</v>
      </c>
      <c r="CY1285" s="406">
        <f>стройка!CY131</f>
        <v>0</v>
      </c>
      <c r="CZ1285" s="406">
        <f>стройка!CZ131</f>
        <v>0</v>
      </c>
      <c r="DA1285" s="406">
        <f>стройка!DA131</f>
        <v>0</v>
      </c>
      <c r="DB1285" s="406">
        <f>стройка!DB131</f>
        <v>0</v>
      </c>
      <c r="DC1285" s="406">
        <f>стройка!DC131</f>
        <v>0</v>
      </c>
      <c r="DD1285" s="406">
        <f>стройка!DD131</f>
        <v>0</v>
      </c>
      <c r="DE1285" s="406">
        <f>стройка!DE131</f>
        <v>0</v>
      </c>
      <c r="DF1285" s="406">
        <f>стройка!DF131</f>
        <v>0</v>
      </c>
      <c r="DG1285" s="406">
        <f>стройка!DG131</f>
        <v>0</v>
      </c>
      <c r="DH1285" s="406">
        <f>стройка!DH131</f>
        <v>0</v>
      </c>
      <c r="DI1285" s="406">
        <f>стройка!DI131</f>
        <v>0</v>
      </c>
      <c r="DJ1285" s="406">
        <f>стройка!DJ131</f>
        <v>0</v>
      </c>
      <c r="DK1285" s="406">
        <f>стройка!DK131</f>
        <v>0</v>
      </c>
      <c r="DL1285" s="406">
        <f>стройка!DL131</f>
        <v>0</v>
      </c>
      <c r="DM1285" s="406">
        <f>стройка!DM131</f>
        <v>0</v>
      </c>
      <c r="DN1285" s="406">
        <f>стройка!DN131</f>
        <v>0</v>
      </c>
      <c r="DO1285" s="406">
        <f>стройка!DO131</f>
        <v>0</v>
      </c>
      <c r="DP1285" s="406">
        <f>стройка!DP131</f>
        <v>0</v>
      </c>
      <c r="DQ1285" s="406">
        <f>стройка!DQ131</f>
        <v>0</v>
      </c>
      <c r="DR1285" s="406">
        <f>стройка!DR131</f>
        <v>0</v>
      </c>
      <c r="DS1285" s="406">
        <f>стройка!DS131</f>
        <v>0</v>
      </c>
      <c r="DT1285" s="406">
        <f>стройка!DT131</f>
        <v>0</v>
      </c>
      <c r="DU1285" s="226"/>
      <c r="DV1285" s="226"/>
    </row>
    <row r="1286" spans="1:126" s="237" customFormat="1" ht="10.199999999999999">
      <c r="A1286" s="226"/>
      <c r="B1286" s="226"/>
      <c r="C1286" s="226"/>
      <c r="D1286" s="226"/>
      <c r="E1286" s="270" t="str">
        <f>IF(OR(Главная!$N$19=справочники!$N$10,Главная!$N$19=справочники!$N$11),"",IF(T1286=справочники!$P$10,"","ндс(-)"))</f>
        <v>ндс(-)</v>
      </c>
      <c r="F1286" s="114"/>
      <c r="G1286" s="229"/>
      <c r="H1286" s="226"/>
      <c r="I1286" s="226"/>
      <c r="J1286" s="403" t="s">
        <v>6</v>
      </c>
      <c r="K1286" s="651">
        <f>стройка!K132</f>
        <v>0</v>
      </c>
      <c r="L1286" s="226"/>
      <c r="M1286" s="230" t="s">
        <v>6</v>
      </c>
      <c r="N1286" s="231"/>
      <c r="O1286" s="238" t="s">
        <v>7</v>
      </c>
      <c r="P1286" s="229"/>
      <c r="Q1286" s="226"/>
      <c r="R1286" s="226"/>
      <c r="S1286" s="230" t="s">
        <v>6</v>
      </c>
      <c r="T1286" s="231"/>
      <c r="U1286" s="238" t="s">
        <v>7</v>
      </c>
      <c r="V1286" s="226"/>
      <c r="W1286" s="233">
        <f t="shared" si="2936"/>
        <v>0</v>
      </c>
      <c r="X1286" s="226"/>
      <c r="Y1286" s="229" t="s">
        <v>6</v>
      </c>
      <c r="Z1286" s="405"/>
      <c r="AA1286" s="406">
        <f>стройка!AA132</f>
        <v>0</v>
      </c>
      <c r="AB1286" s="406">
        <f>стройка!AB132</f>
        <v>0</v>
      </c>
      <c r="AC1286" s="406">
        <f>стройка!AC132</f>
        <v>0</v>
      </c>
      <c r="AD1286" s="406">
        <f>стройка!AD132</f>
        <v>0</v>
      </c>
      <c r="AE1286" s="406">
        <f>стройка!AE132</f>
        <v>0</v>
      </c>
      <c r="AF1286" s="406">
        <f>стройка!AF132</f>
        <v>0</v>
      </c>
      <c r="AG1286" s="406">
        <f>стройка!AG132</f>
        <v>0</v>
      </c>
      <c r="AH1286" s="406">
        <f>стройка!AH132</f>
        <v>0</v>
      </c>
      <c r="AI1286" s="406">
        <f>стройка!AI132</f>
        <v>0</v>
      </c>
      <c r="AJ1286" s="406">
        <f>стройка!AJ132</f>
        <v>0</v>
      </c>
      <c r="AK1286" s="406">
        <f>стройка!AK132</f>
        <v>0</v>
      </c>
      <c r="AL1286" s="406">
        <f>стройка!AL132</f>
        <v>0</v>
      </c>
      <c r="AM1286" s="406">
        <f>стройка!AM132</f>
        <v>0</v>
      </c>
      <c r="AN1286" s="406">
        <f>стройка!AN132</f>
        <v>0</v>
      </c>
      <c r="AO1286" s="406">
        <f>стройка!AO132</f>
        <v>0</v>
      </c>
      <c r="AP1286" s="406">
        <f>стройка!AP132</f>
        <v>0</v>
      </c>
      <c r="AQ1286" s="406">
        <f>стройка!AQ132</f>
        <v>0</v>
      </c>
      <c r="AR1286" s="406">
        <f>стройка!AR132</f>
        <v>0</v>
      </c>
      <c r="AS1286" s="406">
        <f>стройка!AS132</f>
        <v>0</v>
      </c>
      <c r="AT1286" s="406">
        <f>стройка!AT132</f>
        <v>0</v>
      </c>
      <c r="AU1286" s="406">
        <f>стройка!AU132</f>
        <v>0</v>
      </c>
      <c r="AV1286" s="406">
        <f>стройка!AV132</f>
        <v>0</v>
      </c>
      <c r="AW1286" s="406">
        <f>стройка!AW132</f>
        <v>0</v>
      </c>
      <c r="AX1286" s="406">
        <f>стройка!AX132</f>
        <v>0</v>
      </c>
      <c r="AY1286" s="406">
        <f>стройка!AY132</f>
        <v>0</v>
      </c>
      <c r="AZ1286" s="406">
        <f>стройка!AZ132</f>
        <v>0</v>
      </c>
      <c r="BA1286" s="406">
        <f>стройка!BA132</f>
        <v>0</v>
      </c>
      <c r="BB1286" s="406">
        <f>стройка!BB132</f>
        <v>0</v>
      </c>
      <c r="BC1286" s="406">
        <f>стройка!BC132</f>
        <v>0</v>
      </c>
      <c r="BD1286" s="406">
        <f>стройка!BD132</f>
        <v>0</v>
      </c>
      <c r="BE1286" s="406">
        <f>стройка!BE132</f>
        <v>0</v>
      </c>
      <c r="BF1286" s="406">
        <f>стройка!BF132</f>
        <v>0</v>
      </c>
      <c r="BG1286" s="406">
        <f>стройка!BG132</f>
        <v>0</v>
      </c>
      <c r="BH1286" s="406">
        <f>стройка!BH132</f>
        <v>0</v>
      </c>
      <c r="BI1286" s="406">
        <f>стройка!BI132</f>
        <v>0</v>
      </c>
      <c r="BJ1286" s="406">
        <f>стройка!BJ132</f>
        <v>0</v>
      </c>
      <c r="BK1286" s="406">
        <f>стройка!BK132</f>
        <v>0</v>
      </c>
      <c r="BL1286" s="406">
        <f>стройка!BL132</f>
        <v>0</v>
      </c>
      <c r="BM1286" s="406">
        <f>стройка!BM132</f>
        <v>0</v>
      </c>
      <c r="BN1286" s="406">
        <f>стройка!BN132</f>
        <v>0</v>
      </c>
      <c r="BO1286" s="406">
        <f>стройка!BO132</f>
        <v>0</v>
      </c>
      <c r="BP1286" s="406">
        <f>стройка!BP132</f>
        <v>0</v>
      </c>
      <c r="BQ1286" s="406">
        <f>стройка!BQ132</f>
        <v>0</v>
      </c>
      <c r="BR1286" s="406">
        <f>стройка!BR132</f>
        <v>0</v>
      </c>
      <c r="BS1286" s="406">
        <f>стройка!BS132</f>
        <v>0</v>
      </c>
      <c r="BT1286" s="406">
        <f>стройка!BT132</f>
        <v>0</v>
      </c>
      <c r="BU1286" s="406">
        <f>стройка!BU132</f>
        <v>0</v>
      </c>
      <c r="BV1286" s="406">
        <f>стройка!BV132</f>
        <v>0</v>
      </c>
      <c r="BW1286" s="406">
        <f>стройка!BW132</f>
        <v>0</v>
      </c>
      <c r="BX1286" s="406">
        <f>стройка!BX132</f>
        <v>0</v>
      </c>
      <c r="BY1286" s="406">
        <f>стройка!BY132</f>
        <v>0</v>
      </c>
      <c r="BZ1286" s="406">
        <f>стройка!BZ132</f>
        <v>0</v>
      </c>
      <c r="CA1286" s="406">
        <f>стройка!CA132</f>
        <v>0</v>
      </c>
      <c r="CB1286" s="406">
        <f>стройка!CB132</f>
        <v>0</v>
      </c>
      <c r="CC1286" s="406">
        <f>стройка!CC132</f>
        <v>0</v>
      </c>
      <c r="CD1286" s="406">
        <f>стройка!CD132</f>
        <v>0</v>
      </c>
      <c r="CE1286" s="406">
        <f>стройка!CE132</f>
        <v>0</v>
      </c>
      <c r="CF1286" s="406">
        <f>стройка!CF132</f>
        <v>0</v>
      </c>
      <c r="CG1286" s="406">
        <f>стройка!CG132</f>
        <v>0</v>
      </c>
      <c r="CH1286" s="406">
        <f>стройка!CH132</f>
        <v>0</v>
      </c>
      <c r="CI1286" s="406">
        <f>стройка!CI132</f>
        <v>0</v>
      </c>
      <c r="CJ1286" s="406">
        <f>стройка!CJ132</f>
        <v>0</v>
      </c>
      <c r="CK1286" s="406">
        <f>стройка!CK132</f>
        <v>0</v>
      </c>
      <c r="CL1286" s="406">
        <f>стройка!CL132</f>
        <v>0</v>
      </c>
      <c r="CM1286" s="406">
        <f>стройка!CM132</f>
        <v>0</v>
      </c>
      <c r="CN1286" s="406">
        <f>стройка!CN132</f>
        <v>0</v>
      </c>
      <c r="CO1286" s="406">
        <f>стройка!CO132</f>
        <v>0</v>
      </c>
      <c r="CP1286" s="406">
        <f>стройка!CP132</f>
        <v>0</v>
      </c>
      <c r="CQ1286" s="406">
        <f>стройка!CQ132</f>
        <v>0</v>
      </c>
      <c r="CR1286" s="406">
        <f>стройка!CR132</f>
        <v>0</v>
      </c>
      <c r="CS1286" s="406">
        <f>стройка!CS132</f>
        <v>0</v>
      </c>
      <c r="CT1286" s="406">
        <f>стройка!CT132</f>
        <v>0</v>
      </c>
      <c r="CU1286" s="406">
        <f>стройка!CU132</f>
        <v>0</v>
      </c>
      <c r="CV1286" s="406">
        <f>стройка!CV132</f>
        <v>0</v>
      </c>
      <c r="CW1286" s="406">
        <f>стройка!CW132</f>
        <v>0</v>
      </c>
      <c r="CX1286" s="406">
        <f>стройка!CX132</f>
        <v>0</v>
      </c>
      <c r="CY1286" s="406">
        <f>стройка!CY132</f>
        <v>0</v>
      </c>
      <c r="CZ1286" s="406">
        <f>стройка!CZ132</f>
        <v>0</v>
      </c>
      <c r="DA1286" s="406">
        <f>стройка!DA132</f>
        <v>0</v>
      </c>
      <c r="DB1286" s="406">
        <f>стройка!DB132</f>
        <v>0</v>
      </c>
      <c r="DC1286" s="406">
        <f>стройка!DC132</f>
        <v>0</v>
      </c>
      <c r="DD1286" s="406">
        <f>стройка!DD132</f>
        <v>0</v>
      </c>
      <c r="DE1286" s="406">
        <f>стройка!DE132</f>
        <v>0</v>
      </c>
      <c r="DF1286" s="406">
        <f>стройка!DF132</f>
        <v>0</v>
      </c>
      <c r="DG1286" s="406">
        <f>стройка!DG132</f>
        <v>0</v>
      </c>
      <c r="DH1286" s="406">
        <f>стройка!DH132</f>
        <v>0</v>
      </c>
      <c r="DI1286" s="406">
        <f>стройка!DI132</f>
        <v>0</v>
      </c>
      <c r="DJ1286" s="406">
        <f>стройка!DJ132</f>
        <v>0</v>
      </c>
      <c r="DK1286" s="406">
        <f>стройка!DK132</f>
        <v>0</v>
      </c>
      <c r="DL1286" s="406">
        <f>стройка!DL132</f>
        <v>0</v>
      </c>
      <c r="DM1286" s="406">
        <f>стройка!DM132</f>
        <v>0</v>
      </c>
      <c r="DN1286" s="406">
        <f>стройка!DN132</f>
        <v>0</v>
      </c>
      <c r="DO1286" s="406">
        <f>стройка!DO132</f>
        <v>0</v>
      </c>
      <c r="DP1286" s="406">
        <f>стройка!DP132</f>
        <v>0</v>
      </c>
      <c r="DQ1286" s="406">
        <f>стройка!DQ132</f>
        <v>0</v>
      </c>
      <c r="DR1286" s="406">
        <f>стройка!DR132</f>
        <v>0</v>
      </c>
      <c r="DS1286" s="406">
        <f>стройка!DS132</f>
        <v>0</v>
      </c>
      <c r="DT1286" s="406">
        <f>стройка!DT132</f>
        <v>0</v>
      </c>
      <c r="DU1286" s="226"/>
      <c r="DV1286" s="226"/>
    </row>
    <row r="1287" spans="1:126" s="237" customFormat="1" ht="10.199999999999999">
      <c r="A1287" s="226"/>
      <c r="B1287" s="226"/>
      <c r="C1287" s="226"/>
      <c r="D1287" s="226"/>
      <c r="E1287" s="270" t="str">
        <f>IF(OR(Главная!$N$19=справочники!$N$10,Главная!$N$19=справочники!$N$11),"",IF(T1287=справочники!$P$10,"","ндс(-)"))</f>
        <v>ндс(-)</v>
      </c>
      <c r="F1287" s="114"/>
      <c r="G1287" s="229"/>
      <c r="H1287" s="226"/>
      <c r="I1287" s="226"/>
      <c r="J1287" s="403" t="s">
        <v>6</v>
      </c>
      <c r="K1287" s="651">
        <f>стройка!K133</f>
        <v>0</v>
      </c>
      <c r="L1287" s="226"/>
      <c r="M1287" s="230" t="s">
        <v>6</v>
      </c>
      <c r="N1287" s="231"/>
      <c r="O1287" s="238" t="s">
        <v>7</v>
      </c>
      <c r="P1287" s="229"/>
      <c r="Q1287" s="226"/>
      <c r="R1287" s="226"/>
      <c r="S1287" s="230" t="s">
        <v>6</v>
      </c>
      <c r="T1287" s="231"/>
      <c r="U1287" s="238" t="s">
        <v>7</v>
      </c>
      <c r="V1287" s="226"/>
      <c r="W1287" s="233">
        <f t="shared" si="2936"/>
        <v>0</v>
      </c>
      <c r="X1287" s="226"/>
      <c r="Y1287" s="229" t="s">
        <v>6</v>
      </c>
      <c r="Z1287" s="405"/>
      <c r="AA1287" s="406">
        <f>стройка!AA133</f>
        <v>0</v>
      </c>
      <c r="AB1287" s="406">
        <f>стройка!AB133</f>
        <v>0</v>
      </c>
      <c r="AC1287" s="406">
        <f>стройка!AC133</f>
        <v>0</v>
      </c>
      <c r="AD1287" s="406">
        <f>стройка!AD133</f>
        <v>0</v>
      </c>
      <c r="AE1287" s="406">
        <f>стройка!AE133</f>
        <v>0</v>
      </c>
      <c r="AF1287" s="406">
        <f>стройка!AF133</f>
        <v>0</v>
      </c>
      <c r="AG1287" s="406">
        <f>стройка!AG133</f>
        <v>0</v>
      </c>
      <c r="AH1287" s="406">
        <f>стройка!AH133</f>
        <v>0</v>
      </c>
      <c r="AI1287" s="406">
        <f>стройка!AI133</f>
        <v>0</v>
      </c>
      <c r="AJ1287" s="406">
        <f>стройка!AJ133</f>
        <v>0</v>
      </c>
      <c r="AK1287" s="406">
        <f>стройка!AK133</f>
        <v>0</v>
      </c>
      <c r="AL1287" s="406">
        <f>стройка!AL133</f>
        <v>0</v>
      </c>
      <c r="AM1287" s="406">
        <f>стройка!AM133</f>
        <v>0</v>
      </c>
      <c r="AN1287" s="406">
        <f>стройка!AN133</f>
        <v>0</v>
      </c>
      <c r="AO1287" s="406">
        <f>стройка!AO133</f>
        <v>0</v>
      </c>
      <c r="AP1287" s="406">
        <f>стройка!AP133</f>
        <v>0</v>
      </c>
      <c r="AQ1287" s="406">
        <f>стройка!AQ133</f>
        <v>0</v>
      </c>
      <c r="AR1287" s="406">
        <f>стройка!AR133</f>
        <v>0</v>
      </c>
      <c r="AS1287" s="406">
        <f>стройка!AS133</f>
        <v>0</v>
      </c>
      <c r="AT1287" s="406">
        <f>стройка!AT133</f>
        <v>0</v>
      </c>
      <c r="AU1287" s="406">
        <f>стройка!AU133</f>
        <v>0</v>
      </c>
      <c r="AV1287" s="406">
        <f>стройка!AV133</f>
        <v>0</v>
      </c>
      <c r="AW1287" s="406">
        <f>стройка!AW133</f>
        <v>0</v>
      </c>
      <c r="AX1287" s="406">
        <f>стройка!AX133</f>
        <v>0</v>
      </c>
      <c r="AY1287" s="406">
        <f>стройка!AY133</f>
        <v>0</v>
      </c>
      <c r="AZ1287" s="406">
        <f>стройка!AZ133</f>
        <v>0</v>
      </c>
      <c r="BA1287" s="406">
        <f>стройка!BA133</f>
        <v>0</v>
      </c>
      <c r="BB1287" s="406">
        <f>стройка!BB133</f>
        <v>0</v>
      </c>
      <c r="BC1287" s="406">
        <f>стройка!BC133</f>
        <v>0</v>
      </c>
      <c r="BD1287" s="406">
        <f>стройка!BD133</f>
        <v>0</v>
      </c>
      <c r="BE1287" s="406">
        <f>стройка!BE133</f>
        <v>0</v>
      </c>
      <c r="BF1287" s="406">
        <f>стройка!BF133</f>
        <v>0</v>
      </c>
      <c r="BG1287" s="406">
        <f>стройка!BG133</f>
        <v>0</v>
      </c>
      <c r="BH1287" s="406">
        <f>стройка!BH133</f>
        <v>0</v>
      </c>
      <c r="BI1287" s="406">
        <f>стройка!BI133</f>
        <v>0</v>
      </c>
      <c r="BJ1287" s="406">
        <f>стройка!BJ133</f>
        <v>0</v>
      </c>
      <c r="BK1287" s="406">
        <f>стройка!BK133</f>
        <v>0</v>
      </c>
      <c r="BL1287" s="406">
        <f>стройка!BL133</f>
        <v>0</v>
      </c>
      <c r="BM1287" s="406">
        <f>стройка!BM133</f>
        <v>0</v>
      </c>
      <c r="BN1287" s="406">
        <f>стройка!BN133</f>
        <v>0</v>
      </c>
      <c r="BO1287" s="406">
        <f>стройка!BO133</f>
        <v>0</v>
      </c>
      <c r="BP1287" s="406">
        <f>стройка!BP133</f>
        <v>0</v>
      </c>
      <c r="BQ1287" s="406">
        <f>стройка!BQ133</f>
        <v>0</v>
      </c>
      <c r="BR1287" s="406">
        <f>стройка!BR133</f>
        <v>0</v>
      </c>
      <c r="BS1287" s="406">
        <f>стройка!BS133</f>
        <v>0</v>
      </c>
      <c r="BT1287" s="406">
        <f>стройка!BT133</f>
        <v>0</v>
      </c>
      <c r="BU1287" s="406">
        <f>стройка!BU133</f>
        <v>0</v>
      </c>
      <c r="BV1287" s="406">
        <f>стройка!BV133</f>
        <v>0</v>
      </c>
      <c r="BW1287" s="406">
        <f>стройка!BW133</f>
        <v>0</v>
      </c>
      <c r="BX1287" s="406">
        <f>стройка!BX133</f>
        <v>0</v>
      </c>
      <c r="BY1287" s="406">
        <f>стройка!BY133</f>
        <v>0</v>
      </c>
      <c r="BZ1287" s="406">
        <f>стройка!BZ133</f>
        <v>0</v>
      </c>
      <c r="CA1287" s="406">
        <f>стройка!CA133</f>
        <v>0</v>
      </c>
      <c r="CB1287" s="406">
        <f>стройка!CB133</f>
        <v>0</v>
      </c>
      <c r="CC1287" s="406">
        <f>стройка!CC133</f>
        <v>0</v>
      </c>
      <c r="CD1287" s="406">
        <f>стройка!CD133</f>
        <v>0</v>
      </c>
      <c r="CE1287" s="406">
        <f>стройка!CE133</f>
        <v>0</v>
      </c>
      <c r="CF1287" s="406">
        <f>стройка!CF133</f>
        <v>0</v>
      </c>
      <c r="CG1287" s="406">
        <f>стройка!CG133</f>
        <v>0</v>
      </c>
      <c r="CH1287" s="406">
        <f>стройка!CH133</f>
        <v>0</v>
      </c>
      <c r="CI1287" s="406">
        <f>стройка!CI133</f>
        <v>0</v>
      </c>
      <c r="CJ1287" s="406">
        <f>стройка!CJ133</f>
        <v>0</v>
      </c>
      <c r="CK1287" s="406">
        <f>стройка!CK133</f>
        <v>0</v>
      </c>
      <c r="CL1287" s="406">
        <f>стройка!CL133</f>
        <v>0</v>
      </c>
      <c r="CM1287" s="406">
        <f>стройка!CM133</f>
        <v>0</v>
      </c>
      <c r="CN1287" s="406">
        <f>стройка!CN133</f>
        <v>0</v>
      </c>
      <c r="CO1287" s="406">
        <f>стройка!CO133</f>
        <v>0</v>
      </c>
      <c r="CP1287" s="406">
        <f>стройка!CP133</f>
        <v>0</v>
      </c>
      <c r="CQ1287" s="406">
        <f>стройка!CQ133</f>
        <v>0</v>
      </c>
      <c r="CR1287" s="406">
        <f>стройка!CR133</f>
        <v>0</v>
      </c>
      <c r="CS1287" s="406">
        <f>стройка!CS133</f>
        <v>0</v>
      </c>
      <c r="CT1287" s="406">
        <f>стройка!CT133</f>
        <v>0</v>
      </c>
      <c r="CU1287" s="406">
        <f>стройка!CU133</f>
        <v>0</v>
      </c>
      <c r="CV1287" s="406">
        <f>стройка!CV133</f>
        <v>0</v>
      </c>
      <c r="CW1287" s="406">
        <f>стройка!CW133</f>
        <v>0</v>
      </c>
      <c r="CX1287" s="406">
        <f>стройка!CX133</f>
        <v>0</v>
      </c>
      <c r="CY1287" s="406">
        <f>стройка!CY133</f>
        <v>0</v>
      </c>
      <c r="CZ1287" s="406">
        <f>стройка!CZ133</f>
        <v>0</v>
      </c>
      <c r="DA1287" s="406">
        <f>стройка!DA133</f>
        <v>0</v>
      </c>
      <c r="DB1287" s="406">
        <f>стройка!DB133</f>
        <v>0</v>
      </c>
      <c r="DC1287" s="406">
        <f>стройка!DC133</f>
        <v>0</v>
      </c>
      <c r="DD1287" s="406">
        <f>стройка!DD133</f>
        <v>0</v>
      </c>
      <c r="DE1287" s="406">
        <f>стройка!DE133</f>
        <v>0</v>
      </c>
      <c r="DF1287" s="406">
        <f>стройка!DF133</f>
        <v>0</v>
      </c>
      <c r="DG1287" s="406">
        <f>стройка!DG133</f>
        <v>0</v>
      </c>
      <c r="DH1287" s="406">
        <f>стройка!DH133</f>
        <v>0</v>
      </c>
      <c r="DI1287" s="406">
        <f>стройка!DI133</f>
        <v>0</v>
      </c>
      <c r="DJ1287" s="406">
        <f>стройка!DJ133</f>
        <v>0</v>
      </c>
      <c r="DK1287" s="406">
        <f>стройка!DK133</f>
        <v>0</v>
      </c>
      <c r="DL1287" s="406">
        <f>стройка!DL133</f>
        <v>0</v>
      </c>
      <c r="DM1287" s="406">
        <f>стройка!DM133</f>
        <v>0</v>
      </c>
      <c r="DN1287" s="406">
        <f>стройка!DN133</f>
        <v>0</v>
      </c>
      <c r="DO1287" s="406">
        <f>стройка!DO133</f>
        <v>0</v>
      </c>
      <c r="DP1287" s="406">
        <f>стройка!DP133</f>
        <v>0</v>
      </c>
      <c r="DQ1287" s="406">
        <f>стройка!DQ133</f>
        <v>0</v>
      </c>
      <c r="DR1287" s="406">
        <f>стройка!DR133</f>
        <v>0</v>
      </c>
      <c r="DS1287" s="406">
        <f>стройка!DS133</f>
        <v>0</v>
      </c>
      <c r="DT1287" s="406">
        <f>стройка!DT133</f>
        <v>0</v>
      </c>
      <c r="DU1287" s="226"/>
      <c r="DV1287" s="226"/>
    </row>
    <row r="1288" spans="1:126" s="237" customFormat="1" ht="10.199999999999999">
      <c r="A1288" s="226"/>
      <c r="B1288" s="226"/>
      <c r="C1288" s="226"/>
      <c r="D1288" s="226"/>
      <c r="E1288" s="270" t="str">
        <f>IF(OR(Главная!$N$19=справочники!$N$10,Главная!$N$19=справочники!$N$11),"",IF(T1288=справочники!$P$10,"","ндс(-)"))</f>
        <v>ндс(-)</v>
      </c>
      <c r="F1288" s="114"/>
      <c r="G1288" s="229"/>
      <c r="H1288" s="226"/>
      <c r="I1288" s="226"/>
      <c r="J1288" s="403" t="s">
        <v>6</v>
      </c>
      <c r="K1288" s="651">
        <f>стройка!K134</f>
        <v>0</v>
      </c>
      <c r="L1288" s="226"/>
      <c r="M1288" s="230" t="s">
        <v>6</v>
      </c>
      <c r="N1288" s="231"/>
      <c r="O1288" s="238" t="s">
        <v>7</v>
      </c>
      <c r="P1288" s="229"/>
      <c r="Q1288" s="226"/>
      <c r="R1288" s="226"/>
      <c r="S1288" s="230" t="s">
        <v>6</v>
      </c>
      <c r="T1288" s="231"/>
      <c r="U1288" s="238" t="s">
        <v>7</v>
      </c>
      <c r="V1288" s="226"/>
      <c r="W1288" s="233">
        <f t="shared" si="2936"/>
        <v>0</v>
      </c>
      <c r="X1288" s="226"/>
      <c r="Y1288" s="229" t="s">
        <v>6</v>
      </c>
      <c r="Z1288" s="405"/>
      <c r="AA1288" s="406">
        <f>стройка!AA134</f>
        <v>0</v>
      </c>
      <c r="AB1288" s="406">
        <f>стройка!AB134</f>
        <v>0</v>
      </c>
      <c r="AC1288" s="406">
        <f>стройка!AC134</f>
        <v>0</v>
      </c>
      <c r="AD1288" s="406">
        <f>стройка!AD134</f>
        <v>0</v>
      </c>
      <c r="AE1288" s="406">
        <f>стройка!AE134</f>
        <v>0</v>
      </c>
      <c r="AF1288" s="406">
        <f>стройка!AF134</f>
        <v>0</v>
      </c>
      <c r="AG1288" s="406">
        <f>стройка!AG134</f>
        <v>0</v>
      </c>
      <c r="AH1288" s="406">
        <f>стройка!AH134</f>
        <v>0</v>
      </c>
      <c r="AI1288" s="406">
        <f>стройка!AI134</f>
        <v>0</v>
      </c>
      <c r="AJ1288" s="406">
        <f>стройка!AJ134</f>
        <v>0</v>
      </c>
      <c r="AK1288" s="406">
        <f>стройка!AK134</f>
        <v>0</v>
      </c>
      <c r="AL1288" s="406">
        <f>стройка!AL134</f>
        <v>0</v>
      </c>
      <c r="AM1288" s="406">
        <f>стройка!AM134</f>
        <v>0</v>
      </c>
      <c r="AN1288" s="406">
        <f>стройка!AN134</f>
        <v>0</v>
      </c>
      <c r="AO1288" s="406">
        <f>стройка!AO134</f>
        <v>0</v>
      </c>
      <c r="AP1288" s="406">
        <f>стройка!AP134</f>
        <v>0</v>
      </c>
      <c r="AQ1288" s="406">
        <f>стройка!AQ134</f>
        <v>0</v>
      </c>
      <c r="AR1288" s="406">
        <f>стройка!AR134</f>
        <v>0</v>
      </c>
      <c r="AS1288" s="406">
        <f>стройка!AS134</f>
        <v>0</v>
      </c>
      <c r="AT1288" s="406">
        <f>стройка!AT134</f>
        <v>0</v>
      </c>
      <c r="AU1288" s="406">
        <f>стройка!AU134</f>
        <v>0</v>
      </c>
      <c r="AV1288" s="406">
        <f>стройка!AV134</f>
        <v>0</v>
      </c>
      <c r="AW1288" s="406">
        <f>стройка!AW134</f>
        <v>0</v>
      </c>
      <c r="AX1288" s="406">
        <f>стройка!AX134</f>
        <v>0</v>
      </c>
      <c r="AY1288" s="406">
        <f>стройка!AY134</f>
        <v>0</v>
      </c>
      <c r="AZ1288" s="406">
        <f>стройка!AZ134</f>
        <v>0</v>
      </c>
      <c r="BA1288" s="406">
        <f>стройка!BA134</f>
        <v>0</v>
      </c>
      <c r="BB1288" s="406">
        <f>стройка!BB134</f>
        <v>0</v>
      </c>
      <c r="BC1288" s="406">
        <f>стройка!BC134</f>
        <v>0</v>
      </c>
      <c r="BD1288" s="406">
        <f>стройка!BD134</f>
        <v>0</v>
      </c>
      <c r="BE1288" s="406">
        <f>стройка!BE134</f>
        <v>0</v>
      </c>
      <c r="BF1288" s="406">
        <f>стройка!BF134</f>
        <v>0</v>
      </c>
      <c r="BG1288" s="406">
        <f>стройка!BG134</f>
        <v>0</v>
      </c>
      <c r="BH1288" s="406">
        <f>стройка!BH134</f>
        <v>0</v>
      </c>
      <c r="BI1288" s="406">
        <f>стройка!BI134</f>
        <v>0</v>
      </c>
      <c r="BJ1288" s="406">
        <f>стройка!BJ134</f>
        <v>0</v>
      </c>
      <c r="BK1288" s="406">
        <f>стройка!BK134</f>
        <v>0</v>
      </c>
      <c r="BL1288" s="406">
        <f>стройка!BL134</f>
        <v>0</v>
      </c>
      <c r="BM1288" s="406">
        <f>стройка!BM134</f>
        <v>0</v>
      </c>
      <c r="BN1288" s="406">
        <f>стройка!BN134</f>
        <v>0</v>
      </c>
      <c r="BO1288" s="406">
        <f>стройка!BO134</f>
        <v>0</v>
      </c>
      <c r="BP1288" s="406">
        <f>стройка!BP134</f>
        <v>0</v>
      </c>
      <c r="BQ1288" s="406">
        <f>стройка!BQ134</f>
        <v>0</v>
      </c>
      <c r="BR1288" s="406">
        <f>стройка!BR134</f>
        <v>0</v>
      </c>
      <c r="BS1288" s="406">
        <f>стройка!BS134</f>
        <v>0</v>
      </c>
      <c r="BT1288" s="406">
        <f>стройка!BT134</f>
        <v>0</v>
      </c>
      <c r="BU1288" s="406">
        <f>стройка!BU134</f>
        <v>0</v>
      </c>
      <c r="BV1288" s="406">
        <f>стройка!BV134</f>
        <v>0</v>
      </c>
      <c r="BW1288" s="406">
        <f>стройка!BW134</f>
        <v>0</v>
      </c>
      <c r="BX1288" s="406">
        <f>стройка!BX134</f>
        <v>0</v>
      </c>
      <c r="BY1288" s="406">
        <f>стройка!BY134</f>
        <v>0</v>
      </c>
      <c r="BZ1288" s="406">
        <f>стройка!BZ134</f>
        <v>0</v>
      </c>
      <c r="CA1288" s="406">
        <f>стройка!CA134</f>
        <v>0</v>
      </c>
      <c r="CB1288" s="406">
        <f>стройка!CB134</f>
        <v>0</v>
      </c>
      <c r="CC1288" s="406">
        <f>стройка!CC134</f>
        <v>0</v>
      </c>
      <c r="CD1288" s="406">
        <f>стройка!CD134</f>
        <v>0</v>
      </c>
      <c r="CE1288" s="406">
        <f>стройка!CE134</f>
        <v>0</v>
      </c>
      <c r="CF1288" s="406">
        <f>стройка!CF134</f>
        <v>0</v>
      </c>
      <c r="CG1288" s="406">
        <f>стройка!CG134</f>
        <v>0</v>
      </c>
      <c r="CH1288" s="406">
        <f>стройка!CH134</f>
        <v>0</v>
      </c>
      <c r="CI1288" s="406">
        <f>стройка!CI134</f>
        <v>0</v>
      </c>
      <c r="CJ1288" s="406">
        <f>стройка!CJ134</f>
        <v>0</v>
      </c>
      <c r="CK1288" s="406">
        <f>стройка!CK134</f>
        <v>0</v>
      </c>
      <c r="CL1288" s="406">
        <f>стройка!CL134</f>
        <v>0</v>
      </c>
      <c r="CM1288" s="406">
        <f>стройка!CM134</f>
        <v>0</v>
      </c>
      <c r="CN1288" s="406">
        <f>стройка!CN134</f>
        <v>0</v>
      </c>
      <c r="CO1288" s="406">
        <f>стройка!CO134</f>
        <v>0</v>
      </c>
      <c r="CP1288" s="406">
        <f>стройка!CP134</f>
        <v>0</v>
      </c>
      <c r="CQ1288" s="406">
        <f>стройка!CQ134</f>
        <v>0</v>
      </c>
      <c r="CR1288" s="406">
        <f>стройка!CR134</f>
        <v>0</v>
      </c>
      <c r="CS1288" s="406">
        <f>стройка!CS134</f>
        <v>0</v>
      </c>
      <c r="CT1288" s="406">
        <f>стройка!CT134</f>
        <v>0</v>
      </c>
      <c r="CU1288" s="406">
        <f>стройка!CU134</f>
        <v>0</v>
      </c>
      <c r="CV1288" s="406">
        <f>стройка!CV134</f>
        <v>0</v>
      </c>
      <c r="CW1288" s="406">
        <f>стройка!CW134</f>
        <v>0</v>
      </c>
      <c r="CX1288" s="406">
        <f>стройка!CX134</f>
        <v>0</v>
      </c>
      <c r="CY1288" s="406">
        <f>стройка!CY134</f>
        <v>0</v>
      </c>
      <c r="CZ1288" s="406">
        <f>стройка!CZ134</f>
        <v>0</v>
      </c>
      <c r="DA1288" s="406">
        <f>стройка!DA134</f>
        <v>0</v>
      </c>
      <c r="DB1288" s="406">
        <f>стройка!DB134</f>
        <v>0</v>
      </c>
      <c r="DC1288" s="406">
        <f>стройка!DC134</f>
        <v>0</v>
      </c>
      <c r="DD1288" s="406">
        <f>стройка!DD134</f>
        <v>0</v>
      </c>
      <c r="DE1288" s="406">
        <f>стройка!DE134</f>
        <v>0</v>
      </c>
      <c r="DF1288" s="406">
        <f>стройка!DF134</f>
        <v>0</v>
      </c>
      <c r="DG1288" s="406">
        <f>стройка!DG134</f>
        <v>0</v>
      </c>
      <c r="DH1288" s="406">
        <f>стройка!DH134</f>
        <v>0</v>
      </c>
      <c r="DI1288" s="406">
        <f>стройка!DI134</f>
        <v>0</v>
      </c>
      <c r="DJ1288" s="406">
        <f>стройка!DJ134</f>
        <v>0</v>
      </c>
      <c r="DK1288" s="406">
        <f>стройка!DK134</f>
        <v>0</v>
      </c>
      <c r="DL1288" s="406">
        <f>стройка!DL134</f>
        <v>0</v>
      </c>
      <c r="DM1288" s="406">
        <f>стройка!DM134</f>
        <v>0</v>
      </c>
      <c r="DN1288" s="406">
        <f>стройка!DN134</f>
        <v>0</v>
      </c>
      <c r="DO1288" s="406">
        <f>стройка!DO134</f>
        <v>0</v>
      </c>
      <c r="DP1288" s="406">
        <f>стройка!DP134</f>
        <v>0</v>
      </c>
      <c r="DQ1288" s="406">
        <f>стройка!DQ134</f>
        <v>0</v>
      </c>
      <c r="DR1288" s="406">
        <f>стройка!DR134</f>
        <v>0</v>
      </c>
      <c r="DS1288" s="406">
        <f>стройка!DS134</f>
        <v>0</v>
      </c>
      <c r="DT1288" s="406">
        <f>стройка!DT134</f>
        <v>0</v>
      </c>
      <c r="DU1288" s="226"/>
      <c r="DV1288" s="226"/>
    </row>
    <row r="1289" spans="1:126" s="237" customFormat="1" ht="10.199999999999999">
      <c r="A1289" s="226"/>
      <c r="B1289" s="226"/>
      <c r="C1289" s="226"/>
      <c r="D1289" s="226"/>
      <c r="E1289" s="270" t="str">
        <f>IF(OR(Главная!$N$19=справочники!$N$10,Главная!$N$19=справочники!$N$11),"",IF(T1289=справочники!$P$10,"","ндс(-)"))</f>
        <v>ндс(-)</v>
      </c>
      <c r="F1289" s="114"/>
      <c r="G1289" s="229"/>
      <c r="H1289" s="226"/>
      <c r="I1289" s="226"/>
      <c r="J1289" s="403" t="s">
        <v>6</v>
      </c>
      <c r="K1289" s="651">
        <f>стройка!K135</f>
        <v>0</v>
      </c>
      <c r="L1289" s="226"/>
      <c r="M1289" s="230" t="s">
        <v>6</v>
      </c>
      <c r="N1289" s="231"/>
      <c r="O1289" s="238" t="s">
        <v>7</v>
      </c>
      <c r="P1289" s="229"/>
      <c r="Q1289" s="226"/>
      <c r="R1289" s="226"/>
      <c r="S1289" s="230" t="s">
        <v>6</v>
      </c>
      <c r="T1289" s="231"/>
      <c r="U1289" s="238" t="s">
        <v>7</v>
      </c>
      <c r="V1289" s="226"/>
      <c r="W1289" s="233">
        <f t="shared" si="2936"/>
        <v>0</v>
      </c>
      <c r="X1289" s="226"/>
      <c r="Y1289" s="229" t="s">
        <v>6</v>
      </c>
      <c r="Z1289" s="405"/>
      <c r="AA1289" s="406">
        <f>стройка!AA135</f>
        <v>0</v>
      </c>
      <c r="AB1289" s="406">
        <f>стройка!AB135</f>
        <v>0</v>
      </c>
      <c r="AC1289" s="406">
        <f>стройка!AC135</f>
        <v>0</v>
      </c>
      <c r="AD1289" s="406">
        <f>стройка!AD135</f>
        <v>0</v>
      </c>
      <c r="AE1289" s="406">
        <f>стройка!AE135</f>
        <v>0</v>
      </c>
      <c r="AF1289" s="406">
        <f>стройка!AF135</f>
        <v>0</v>
      </c>
      <c r="AG1289" s="406">
        <f>стройка!AG135</f>
        <v>0</v>
      </c>
      <c r="AH1289" s="406">
        <f>стройка!AH135</f>
        <v>0</v>
      </c>
      <c r="AI1289" s="406">
        <f>стройка!AI135</f>
        <v>0</v>
      </c>
      <c r="AJ1289" s="406">
        <f>стройка!AJ135</f>
        <v>0</v>
      </c>
      <c r="AK1289" s="406">
        <f>стройка!AK135</f>
        <v>0</v>
      </c>
      <c r="AL1289" s="406">
        <f>стройка!AL135</f>
        <v>0</v>
      </c>
      <c r="AM1289" s="406">
        <f>стройка!AM135</f>
        <v>0</v>
      </c>
      <c r="AN1289" s="406">
        <f>стройка!AN135</f>
        <v>0</v>
      </c>
      <c r="AO1289" s="406">
        <f>стройка!AO135</f>
        <v>0</v>
      </c>
      <c r="AP1289" s="406">
        <f>стройка!AP135</f>
        <v>0</v>
      </c>
      <c r="AQ1289" s="406">
        <f>стройка!AQ135</f>
        <v>0</v>
      </c>
      <c r="AR1289" s="406">
        <f>стройка!AR135</f>
        <v>0</v>
      </c>
      <c r="AS1289" s="406">
        <f>стройка!AS135</f>
        <v>0</v>
      </c>
      <c r="AT1289" s="406">
        <f>стройка!AT135</f>
        <v>0</v>
      </c>
      <c r="AU1289" s="406">
        <f>стройка!AU135</f>
        <v>0</v>
      </c>
      <c r="AV1289" s="406">
        <f>стройка!AV135</f>
        <v>0</v>
      </c>
      <c r="AW1289" s="406">
        <f>стройка!AW135</f>
        <v>0</v>
      </c>
      <c r="AX1289" s="406">
        <f>стройка!AX135</f>
        <v>0</v>
      </c>
      <c r="AY1289" s="406">
        <f>стройка!AY135</f>
        <v>0</v>
      </c>
      <c r="AZ1289" s="406">
        <f>стройка!AZ135</f>
        <v>0</v>
      </c>
      <c r="BA1289" s="406">
        <f>стройка!BA135</f>
        <v>0</v>
      </c>
      <c r="BB1289" s="406">
        <f>стройка!BB135</f>
        <v>0</v>
      </c>
      <c r="BC1289" s="406">
        <f>стройка!BC135</f>
        <v>0</v>
      </c>
      <c r="BD1289" s="406">
        <f>стройка!BD135</f>
        <v>0</v>
      </c>
      <c r="BE1289" s="406">
        <f>стройка!BE135</f>
        <v>0</v>
      </c>
      <c r="BF1289" s="406">
        <f>стройка!BF135</f>
        <v>0</v>
      </c>
      <c r="BG1289" s="406">
        <f>стройка!BG135</f>
        <v>0</v>
      </c>
      <c r="BH1289" s="406">
        <f>стройка!BH135</f>
        <v>0</v>
      </c>
      <c r="BI1289" s="406">
        <f>стройка!BI135</f>
        <v>0</v>
      </c>
      <c r="BJ1289" s="406">
        <f>стройка!BJ135</f>
        <v>0</v>
      </c>
      <c r="BK1289" s="406">
        <f>стройка!BK135</f>
        <v>0</v>
      </c>
      <c r="BL1289" s="406">
        <f>стройка!BL135</f>
        <v>0</v>
      </c>
      <c r="BM1289" s="406">
        <f>стройка!BM135</f>
        <v>0</v>
      </c>
      <c r="BN1289" s="406">
        <f>стройка!BN135</f>
        <v>0</v>
      </c>
      <c r="BO1289" s="406">
        <f>стройка!BO135</f>
        <v>0</v>
      </c>
      <c r="BP1289" s="406">
        <f>стройка!BP135</f>
        <v>0</v>
      </c>
      <c r="BQ1289" s="406">
        <f>стройка!BQ135</f>
        <v>0</v>
      </c>
      <c r="BR1289" s="406">
        <f>стройка!BR135</f>
        <v>0</v>
      </c>
      <c r="BS1289" s="406">
        <f>стройка!BS135</f>
        <v>0</v>
      </c>
      <c r="BT1289" s="406">
        <f>стройка!BT135</f>
        <v>0</v>
      </c>
      <c r="BU1289" s="406">
        <f>стройка!BU135</f>
        <v>0</v>
      </c>
      <c r="BV1289" s="406">
        <f>стройка!BV135</f>
        <v>0</v>
      </c>
      <c r="BW1289" s="406">
        <f>стройка!BW135</f>
        <v>0</v>
      </c>
      <c r="BX1289" s="406">
        <f>стройка!BX135</f>
        <v>0</v>
      </c>
      <c r="BY1289" s="406">
        <f>стройка!BY135</f>
        <v>0</v>
      </c>
      <c r="BZ1289" s="406">
        <f>стройка!BZ135</f>
        <v>0</v>
      </c>
      <c r="CA1289" s="406">
        <f>стройка!CA135</f>
        <v>0</v>
      </c>
      <c r="CB1289" s="406">
        <f>стройка!CB135</f>
        <v>0</v>
      </c>
      <c r="CC1289" s="406">
        <f>стройка!CC135</f>
        <v>0</v>
      </c>
      <c r="CD1289" s="406">
        <f>стройка!CD135</f>
        <v>0</v>
      </c>
      <c r="CE1289" s="406">
        <f>стройка!CE135</f>
        <v>0</v>
      </c>
      <c r="CF1289" s="406">
        <f>стройка!CF135</f>
        <v>0</v>
      </c>
      <c r="CG1289" s="406">
        <f>стройка!CG135</f>
        <v>0</v>
      </c>
      <c r="CH1289" s="406">
        <f>стройка!CH135</f>
        <v>0</v>
      </c>
      <c r="CI1289" s="406">
        <f>стройка!CI135</f>
        <v>0</v>
      </c>
      <c r="CJ1289" s="406">
        <f>стройка!CJ135</f>
        <v>0</v>
      </c>
      <c r="CK1289" s="406">
        <f>стройка!CK135</f>
        <v>0</v>
      </c>
      <c r="CL1289" s="406">
        <f>стройка!CL135</f>
        <v>0</v>
      </c>
      <c r="CM1289" s="406">
        <f>стройка!CM135</f>
        <v>0</v>
      </c>
      <c r="CN1289" s="406">
        <f>стройка!CN135</f>
        <v>0</v>
      </c>
      <c r="CO1289" s="406">
        <f>стройка!CO135</f>
        <v>0</v>
      </c>
      <c r="CP1289" s="406">
        <f>стройка!CP135</f>
        <v>0</v>
      </c>
      <c r="CQ1289" s="406">
        <f>стройка!CQ135</f>
        <v>0</v>
      </c>
      <c r="CR1289" s="406">
        <f>стройка!CR135</f>
        <v>0</v>
      </c>
      <c r="CS1289" s="406">
        <f>стройка!CS135</f>
        <v>0</v>
      </c>
      <c r="CT1289" s="406">
        <f>стройка!CT135</f>
        <v>0</v>
      </c>
      <c r="CU1289" s="406">
        <f>стройка!CU135</f>
        <v>0</v>
      </c>
      <c r="CV1289" s="406">
        <f>стройка!CV135</f>
        <v>0</v>
      </c>
      <c r="CW1289" s="406">
        <f>стройка!CW135</f>
        <v>0</v>
      </c>
      <c r="CX1289" s="406">
        <f>стройка!CX135</f>
        <v>0</v>
      </c>
      <c r="CY1289" s="406">
        <f>стройка!CY135</f>
        <v>0</v>
      </c>
      <c r="CZ1289" s="406">
        <f>стройка!CZ135</f>
        <v>0</v>
      </c>
      <c r="DA1289" s="406">
        <f>стройка!DA135</f>
        <v>0</v>
      </c>
      <c r="DB1289" s="406">
        <f>стройка!DB135</f>
        <v>0</v>
      </c>
      <c r="DC1289" s="406">
        <f>стройка!DC135</f>
        <v>0</v>
      </c>
      <c r="DD1289" s="406">
        <f>стройка!DD135</f>
        <v>0</v>
      </c>
      <c r="DE1289" s="406">
        <f>стройка!DE135</f>
        <v>0</v>
      </c>
      <c r="DF1289" s="406">
        <f>стройка!DF135</f>
        <v>0</v>
      </c>
      <c r="DG1289" s="406">
        <f>стройка!DG135</f>
        <v>0</v>
      </c>
      <c r="DH1289" s="406">
        <f>стройка!DH135</f>
        <v>0</v>
      </c>
      <c r="DI1289" s="406">
        <f>стройка!DI135</f>
        <v>0</v>
      </c>
      <c r="DJ1289" s="406">
        <f>стройка!DJ135</f>
        <v>0</v>
      </c>
      <c r="DK1289" s="406">
        <f>стройка!DK135</f>
        <v>0</v>
      </c>
      <c r="DL1289" s="406">
        <f>стройка!DL135</f>
        <v>0</v>
      </c>
      <c r="DM1289" s="406">
        <f>стройка!DM135</f>
        <v>0</v>
      </c>
      <c r="DN1289" s="406">
        <f>стройка!DN135</f>
        <v>0</v>
      </c>
      <c r="DO1289" s="406">
        <f>стройка!DO135</f>
        <v>0</v>
      </c>
      <c r="DP1289" s="406">
        <f>стройка!DP135</f>
        <v>0</v>
      </c>
      <c r="DQ1289" s="406">
        <f>стройка!DQ135</f>
        <v>0</v>
      </c>
      <c r="DR1289" s="406">
        <f>стройка!DR135</f>
        <v>0</v>
      </c>
      <c r="DS1289" s="406">
        <f>стройка!DS135</f>
        <v>0</v>
      </c>
      <c r="DT1289" s="406">
        <f>стройка!DT135</f>
        <v>0</v>
      </c>
      <c r="DU1289" s="226"/>
      <c r="DV1289" s="226"/>
    </row>
    <row r="1290" spans="1:126" s="237" customFormat="1" ht="10.199999999999999">
      <c r="A1290" s="226"/>
      <c r="B1290" s="226"/>
      <c r="C1290" s="226"/>
      <c r="D1290" s="226"/>
      <c r="E1290" s="270" t="str">
        <f>IF(OR(Главная!$N$19=справочники!$N$10,Главная!$N$19=справочники!$N$11),"",IF(T1290=справочники!$P$10,"","ндс(-)"))</f>
        <v>ндс(-)</v>
      </c>
      <c r="F1290" s="114"/>
      <c r="G1290" s="229"/>
      <c r="H1290" s="226"/>
      <c r="I1290" s="226"/>
      <c r="J1290" s="403" t="s">
        <v>6</v>
      </c>
      <c r="K1290" s="651">
        <f>стройка!K136</f>
        <v>0</v>
      </c>
      <c r="L1290" s="226"/>
      <c r="M1290" s="230" t="s">
        <v>6</v>
      </c>
      <c r="N1290" s="231"/>
      <c r="O1290" s="238" t="s">
        <v>7</v>
      </c>
      <c r="P1290" s="229"/>
      <c r="Q1290" s="226"/>
      <c r="R1290" s="226"/>
      <c r="S1290" s="230" t="s">
        <v>6</v>
      </c>
      <c r="T1290" s="231"/>
      <c r="U1290" s="238" t="s">
        <v>7</v>
      </c>
      <c r="V1290" s="226"/>
      <c r="W1290" s="233">
        <f t="shared" si="2936"/>
        <v>0</v>
      </c>
      <c r="X1290" s="226"/>
      <c r="Y1290" s="229" t="s">
        <v>6</v>
      </c>
      <c r="Z1290" s="405"/>
      <c r="AA1290" s="406">
        <f>стройка!AA136</f>
        <v>0</v>
      </c>
      <c r="AB1290" s="406">
        <f>стройка!AB136</f>
        <v>0</v>
      </c>
      <c r="AC1290" s="406">
        <f>стройка!AC136</f>
        <v>0</v>
      </c>
      <c r="AD1290" s="406">
        <f>стройка!AD136</f>
        <v>0</v>
      </c>
      <c r="AE1290" s="406">
        <f>стройка!AE136</f>
        <v>0</v>
      </c>
      <c r="AF1290" s="406">
        <f>стройка!AF136</f>
        <v>0</v>
      </c>
      <c r="AG1290" s="406">
        <f>стройка!AG136</f>
        <v>0</v>
      </c>
      <c r="AH1290" s="406">
        <f>стройка!AH136</f>
        <v>0</v>
      </c>
      <c r="AI1290" s="406">
        <f>стройка!AI136</f>
        <v>0</v>
      </c>
      <c r="AJ1290" s="406">
        <f>стройка!AJ136</f>
        <v>0</v>
      </c>
      <c r="AK1290" s="406">
        <f>стройка!AK136</f>
        <v>0</v>
      </c>
      <c r="AL1290" s="406">
        <f>стройка!AL136</f>
        <v>0</v>
      </c>
      <c r="AM1290" s="406">
        <f>стройка!AM136</f>
        <v>0</v>
      </c>
      <c r="AN1290" s="406">
        <f>стройка!AN136</f>
        <v>0</v>
      </c>
      <c r="AO1290" s="406">
        <f>стройка!AO136</f>
        <v>0</v>
      </c>
      <c r="AP1290" s="406">
        <f>стройка!AP136</f>
        <v>0</v>
      </c>
      <c r="AQ1290" s="406">
        <f>стройка!AQ136</f>
        <v>0</v>
      </c>
      <c r="AR1290" s="406">
        <f>стройка!AR136</f>
        <v>0</v>
      </c>
      <c r="AS1290" s="406">
        <f>стройка!AS136</f>
        <v>0</v>
      </c>
      <c r="AT1290" s="406">
        <f>стройка!AT136</f>
        <v>0</v>
      </c>
      <c r="AU1290" s="406">
        <f>стройка!AU136</f>
        <v>0</v>
      </c>
      <c r="AV1290" s="406">
        <f>стройка!AV136</f>
        <v>0</v>
      </c>
      <c r="AW1290" s="406">
        <f>стройка!AW136</f>
        <v>0</v>
      </c>
      <c r="AX1290" s="406">
        <f>стройка!AX136</f>
        <v>0</v>
      </c>
      <c r="AY1290" s="406">
        <f>стройка!AY136</f>
        <v>0</v>
      </c>
      <c r="AZ1290" s="406">
        <f>стройка!AZ136</f>
        <v>0</v>
      </c>
      <c r="BA1290" s="406">
        <f>стройка!BA136</f>
        <v>0</v>
      </c>
      <c r="BB1290" s="406">
        <f>стройка!BB136</f>
        <v>0</v>
      </c>
      <c r="BC1290" s="406">
        <f>стройка!BC136</f>
        <v>0</v>
      </c>
      <c r="BD1290" s="406">
        <f>стройка!BD136</f>
        <v>0</v>
      </c>
      <c r="BE1290" s="406">
        <f>стройка!BE136</f>
        <v>0</v>
      </c>
      <c r="BF1290" s="406">
        <f>стройка!BF136</f>
        <v>0</v>
      </c>
      <c r="BG1290" s="406">
        <f>стройка!BG136</f>
        <v>0</v>
      </c>
      <c r="BH1290" s="406">
        <f>стройка!BH136</f>
        <v>0</v>
      </c>
      <c r="BI1290" s="406">
        <f>стройка!BI136</f>
        <v>0</v>
      </c>
      <c r="BJ1290" s="406">
        <f>стройка!BJ136</f>
        <v>0</v>
      </c>
      <c r="BK1290" s="406">
        <f>стройка!BK136</f>
        <v>0</v>
      </c>
      <c r="BL1290" s="406">
        <f>стройка!BL136</f>
        <v>0</v>
      </c>
      <c r="BM1290" s="406">
        <f>стройка!BM136</f>
        <v>0</v>
      </c>
      <c r="BN1290" s="406">
        <f>стройка!BN136</f>
        <v>0</v>
      </c>
      <c r="BO1290" s="406">
        <f>стройка!BO136</f>
        <v>0</v>
      </c>
      <c r="BP1290" s="406">
        <f>стройка!BP136</f>
        <v>0</v>
      </c>
      <c r="BQ1290" s="406">
        <f>стройка!BQ136</f>
        <v>0</v>
      </c>
      <c r="BR1290" s="406">
        <f>стройка!BR136</f>
        <v>0</v>
      </c>
      <c r="BS1290" s="406">
        <f>стройка!BS136</f>
        <v>0</v>
      </c>
      <c r="BT1290" s="406">
        <f>стройка!BT136</f>
        <v>0</v>
      </c>
      <c r="BU1290" s="406">
        <f>стройка!BU136</f>
        <v>0</v>
      </c>
      <c r="BV1290" s="406">
        <f>стройка!BV136</f>
        <v>0</v>
      </c>
      <c r="BW1290" s="406">
        <f>стройка!BW136</f>
        <v>0</v>
      </c>
      <c r="BX1290" s="406">
        <f>стройка!BX136</f>
        <v>0</v>
      </c>
      <c r="BY1290" s="406">
        <f>стройка!BY136</f>
        <v>0</v>
      </c>
      <c r="BZ1290" s="406">
        <f>стройка!BZ136</f>
        <v>0</v>
      </c>
      <c r="CA1290" s="406">
        <f>стройка!CA136</f>
        <v>0</v>
      </c>
      <c r="CB1290" s="406">
        <f>стройка!CB136</f>
        <v>0</v>
      </c>
      <c r="CC1290" s="406">
        <f>стройка!CC136</f>
        <v>0</v>
      </c>
      <c r="CD1290" s="406">
        <f>стройка!CD136</f>
        <v>0</v>
      </c>
      <c r="CE1290" s="406">
        <f>стройка!CE136</f>
        <v>0</v>
      </c>
      <c r="CF1290" s="406">
        <f>стройка!CF136</f>
        <v>0</v>
      </c>
      <c r="CG1290" s="406">
        <f>стройка!CG136</f>
        <v>0</v>
      </c>
      <c r="CH1290" s="406">
        <f>стройка!CH136</f>
        <v>0</v>
      </c>
      <c r="CI1290" s="406">
        <f>стройка!CI136</f>
        <v>0</v>
      </c>
      <c r="CJ1290" s="406">
        <f>стройка!CJ136</f>
        <v>0</v>
      </c>
      <c r="CK1290" s="406">
        <f>стройка!CK136</f>
        <v>0</v>
      </c>
      <c r="CL1290" s="406">
        <f>стройка!CL136</f>
        <v>0</v>
      </c>
      <c r="CM1290" s="406">
        <f>стройка!CM136</f>
        <v>0</v>
      </c>
      <c r="CN1290" s="406">
        <f>стройка!CN136</f>
        <v>0</v>
      </c>
      <c r="CO1290" s="406">
        <f>стройка!CO136</f>
        <v>0</v>
      </c>
      <c r="CP1290" s="406">
        <f>стройка!CP136</f>
        <v>0</v>
      </c>
      <c r="CQ1290" s="406">
        <f>стройка!CQ136</f>
        <v>0</v>
      </c>
      <c r="CR1290" s="406">
        <f>стройка!CR136</f>
        <v>0</v>
      </c>
      <c r="CS1290" s="406">
        <f>стройка!CS136</f>
        <v>0</v>
      </c>
      <c r="CT1290" s="406">
        <f>стройка!CT136</f>
        <v>0</v>
      </c>
      <c r="CU1290" s="406">
        <f>стройка!CU136</f>
        <v>0</v>
      </c>
      <c r="CV1290" s="406">
        <f>стройка!CV136</f>
        <v>0</v>
      </c>
      <c r="CW1290" s="406">
        <f>стройка!CW136</f>
        <v>0</v>
      </c>
      <c r="CX1290" s="406">
        <f>стройка!CX136</f>
        <v>0</v>
      </c>
      <c r="CY1290" s="406">
        <f>стройка!CY136</f>
        <v>0</v>
      </c>
      <c r="CZ1290" s="406">
        <f>стройка!CZ136</f>
        <v>0</v>
      </c>
      <c r="DA1290" s="406">
        <f>стройка!DA136</f>
        <v>0</v>
      </c>
      <c r="DB1290" s="406">
        <f>стройка!DB136</f>
        <v>0</v>
      </c>
      <c r="DC1290" s="406">
        <f>стройка!DC136</f>
        <v>0</v>
      </c>
      <c r="DD1290" s="406">
        <f>стройка!DD136</f>
        <v>0</v>
      </c>
      <c r="DE1290" s="406">
        <f>стройка!DE136</f>
        <v>0</v>
      </c>
      <c r="DF1290" s="406">
        <f>стройка!DF136</f>
        <v>0</v>
      </c>
      <c r="DG1290" s="406">
        <f>стройка!DG136</f>
        <v>0</v>
      </c>
      <c r="DH1290" s="406">
        <f>стройка!DH136</f>
        <v>0</v>
      </c>
      <c r="DI1290" s="406">
        <f>стройка!DI136</f>
        <v>0</v>
      </c>
      <c r="DJ1290" s="406">
        <f>стройка!DJ136</f>
        <v>0</v>
      </c>
      <c r="DK1290" s="406">
        <f>стройка!DK136</f>
        <v>0</v>
      </c>
      <c r="DL1290" s="406">
        <f>стройка!DL136</f>
        <v>0</v>
      </c>
      <c r="DM1290" s="406">
        <f>стройка!DM136</f>
        <v>0</v>
      </c>
      <c r="DN1290" s="406">
        <f>стройка!DN136</f>
        <v>0</v>
      </c>
      <c r="DO1290" s="406">
        <f>стройка!DO136</f>
        <v>0</v>
      </c>
      <c r="DP1290" s="406">
        <f>стройка!DP136</f>
        <v>0</v>
      </c>
      <c r="DQ1290" s="406">
        <f>стройка!DQ136</f>
        <v>0</v>
      </c>
      <c r="DR1290" s="406">
        <f>стройка!DR136</f>
        <v>0</v>
      </c>
      <c r="DS1290" s="406">
        <f>стройка!DS136</f>
        <v>0</v>
      </c>
      <c r="DT1290" s="406">
        <f>стройка!DT136</f>
        <v>0</v>
      </c>
      <c r="DU1290" s="226"/>
      <c r="DV1290" s="226"/>
    </row>
    <row r="1291" spans="1:126" s="237" customFormat="1" ht="10.199999999999999">
      <c r="A1291" s="226"/>
      <c r="B1291" s="226"/>
      <c r="C1291" s="226"/>
      <c r="D1291" s="226"/>
      <c r="E1291" s="270" t="str">
        <f>IF(OR(Главная!$N$19=справочники!$N$10,Главная!$N$19=справочники!$N$11),"",IF(T1291=справочники!$P$10,"","ндс(-)"))</f>
        <v>ндс(-)</v>
      </c>
      <c r="F1291" s="114"/>
      <c r="G1291" s="229"/>
      <c r="H1291" s="226"/>
      <c r="I1291" s="226"/>
      <c r="J1291" s="403" t="s">
        <v>6</v>
      </c>
      <c r="K1291" s="651">
        <f>стройка!K137</f>
        <v>0</v>
      </c>
      <c r="L1291" s="226"/>
      <c r="M1291" s="230" t="s">
        <v>6</v>
      </c>
      <c r="N1291" s="231"/>
      <c r="O1291" s="238" t="s">
        <v>7</v>
      </c>
      <c r="P1291" s="229"/>
      <c r="Q1291" s="226"/>
      <c r="R1291" s="226"/>
      <c r="S1291" s="230" t="s">
        <v>6</v>
      </c>
      <c r="T1291" s="231"/>
      <c r="U1291" s="238" t="s">
        <v>7</v>
      </c>
      <c r="V1291" s="226"/>
      <c r="W1291" s="233">
        <f t="shared" si="2936"/>
        <v>0</v>
      </c>
      <c r="X1291" s="226"/>
      <c r="Y1291" s="229" t="s">
        <v>6</v>
      </c>
      <c r="Z1291" s="405"/>
      <c r="AA1291" s="406">
        <f>стройка!AA137</f>
        <v>0</v>
      </c>
      <c r="AB1291" s="406">
        <f>стройка!AB137</f>
        <v>0</v>
      </c>
      <c r="AC1291" s="406">
        <f>стройка!AC137</f>
        <v>0</v>
      </c>
      <c r="AD1291" s="406">
        <f>стройка!AD137</f>
        <v>0</v>
      </c>
      <c r="AE1291" s="406">
        <f>стройка!AE137</f>
        <v>0</v>
      </c>
      <c r="AF1291" s="406">
        <f>стройка!AF137</f>
        <v>0</v>
      </c>
      <c r="AG1291" s="406">
        <f>стройка!AG137</f>
        <v>0</v>
      </c>
      <c r="AH1291" s="406">
        <f>стройка!AH137</f>
        <v>0</v>
      </c>
      <c r="AI1291" s="406">
        <f>стройка!AI137</f>
        <v>0</v>
      </c>
      <c r="AJ1291" s="406">
        <f>стройка!AJ137</f>
        <v>0</v>
      </c>
      <c r="AK1291" s="406">
        <f>стройка!AK137</f>
        <v>0</v>
      </c>
      <c r="AL1291" s="406">
        <f>стройка!AL137</f>
        <v>0</v>
      </c>
      <c r="AM1291" s="406">
        <f>стройка!AM137</f>
        <v>0</v>
      </c>
      <c r="AN1291" s="406">
        <f>стройка!AN137</f>
        <v>0</v>
      </c>
      <c r="AO1291" s="406">
        <f>стройка!AO137</f>
        <v>0</v>
      </c>
      <c r="AP1291" s="406">
        <f>стройка!AP137</f>
        <v>0</v>
      </c>
      <c r="AQ1291" s="406">
        <f>стройка!AQ137</f>
        <v>0</v>
      </c>
      <c r="AR1291" s="406">
        <f>стройка!AR137</f>
        <v>0</v>
      </c>
      <c r="AS1291" s="406">
        <f>стройка!AS137</f>
        <v>0</v>
      </c>
      <c r="AT1291" s="406">
        <f>стройка!AT137</f>
        <v>0</v>
      </c>
      <c r="AU1291" s="406">
        <f>стройка!AU137</f>
        <v>0</v>
      </c>
      <c r="AV1291" s="406">
        <f>стройка!AV137</f>
        <v>0</v>
      </c>
      <c r="AW1291" s="406">
        <f>стройка!AW137</f>
        <v>0</v>
      </c>
      <c r="AX1291" s="406">
        <f>стройка!AX137</f>
        <v>0</v>
      </c>
      <c r="AY1291" s="406">
        <f>стройка!AY137</f>
        <v>0</v>
      </c>
      <c r="AZ1291" s="406">
        <f>стройка!AZ137</f>
        <v>0</v>
      </c>
      <c r="BA1291" s="406">
        <f>стройка!BA137</f>
        <v>0</v>
      </c>
      <c r="BB1291" s="406">
        <f>стройка!BB137</f>
        <v>0</v>
      </c>
      <c r="BC1291" s="406">
        <f>стройка!BC137</f>
        <v>0</v>
      </c>
      <c r="BD1291" s="406">
        <f>стройка!BD137</f>
        <v>0</v>
      </c>
      <c r="BE1291" s="406">
        <f>стройка!BE137</f>
        <v>0</v>
      </c>
      <c r="BF1291" s="406">
        <f>стройка!BF137</f>
        <v>0</v>
      </c>
      <c r="BG1291" s="406">
        <f>стройка!BG137</f>
        <v>0</v>
      </c>
      <c r="BH1291" s="406">
        <f>стройка!BH137</f>
        <v>0</v>
      </c>
      <c r="BI1291" s="406">
        <f>стройка!BI137</f>
        <v>0</v>
      </c>
      <c r="BJ1291" s="406">
        <f>стройка!BJ137</f>
        <v>0</v>
      </c>
      <c r="BK1291" s="406">
        <f>стройка!BK137</f>
        <v>0</v>
      </c>
      <c r="BL1291" s="406">
        <f>стройка!BL137</f>
        <v>0</v>
      </c>
      <c r="BM1291" s="406">
        <f>стройка!BM137</f>
        <v>0</v>
      </c>
      <c r="BN1291" s="406">
        <f>стройка!BN137</f>
        <v>0</v>
      </c>
      <c r="BO1291" s="406">
        <f>стройка!BO137</f>
        <v>0</v>
      </c>
      <c r="BP1291" s="406">
        <f>стройка!BP137</f>
        <v>0</v>
      </c>
      <c r="BQ1291" s="406">
        <f>стройка!BQ137</f>
        <v>0</v>
      </c>
      <c r="BR1291" s="406">
        <f>стройка!BR137</f>
        <v>0</v>
      </c>
      <c r="BS1291" s="406">
        <f>стройка!BS137</f>
        <v>0</v>
      </c>
      <c r="BT1291" s="406">
        <f>стройка!BT137</f>
        <v>0</v>
      </c>
      <c r="BU1291" s="406">
        <f>стройка!BU137</f>
        <v>0</v>
      </c>
      <c r="BV1291" s="406">
        <f>стройка!BV137</f>
        <v>0</v>
      </c>
      <c r="BW1291" s="406">
        <f>стройка!BW137</f>
        <v>0</v>
      </c>
      <c r="BX1291" s="406">
        <f>стройка!BX137</f>
        <v>0</v>
      </c>
      <c r="BY1291" s="406">
        <f>стройка!BY137</f>
        <v>0</v>
      </c>
      <c r="BZ1291" s="406">
        <f>стройка!BZ137</f>
        <v>0</v>
      </c>
      <c r="CA1291" s="406">
        <f>стройка!CA137</f>
        <v>0</v>
      </c>
      <c r="CB1291" s="406">
        <f>стройка!CB137</f>
        <v>0</v>
      </c>
      <c r="CC1291" s="406">
        <f>стройка!CC137</f>
        <v>0</v>
      </c>
      <c r="CD1291" s="406">
        <f>стройка!CD137</f>
        <v>0</v>
      </c>
      <c r="CE1291" s="406">
        <f>стройка!CE137</f>
        <v>0</v>
      </c>
      <c r="CF1291" s="406">
        <f>стройка!CF137</f>
        <v>0</v>
      </c>
      <c r="CG1291" s="406">
        <f>стройка!CG137</f>
        <v>0</v>
      </c>
      <c r="CH1291" s="406">
        <f>стройка!CH137</f>
        <v>0</v>
      </c>
      <c r="CI1291" s="406">
        <f>стройка!CI137</f>
        <v>0</v>
      </c>
      <c r="CJ1291" s="406">
        <f>стройка!CJ137</f>
        <v>0</v>
      </c>
      <c r="CK1291" s="406">
        <f>стройка!CK137</f>
        <v>0</v>
      </c>
      <c r="CL1291" s="406">
        <f>стройка!CL137</f>
        <v>0</v>
      </c>
      <c r="CM1291" s="406">
        <f>стройка!CM137</f>
        <v>0</v>
      </c>
      <c r="CN1291" s="406">
        <f>стройка!CN137</f>
        <v>0</v>
      </c>
      <c r="CO1291" s="406">
        <f>стройка!CO137</f>
        <v>0</v>
      </c>
      <c r="CP1291" s="406">
        <f>стройка!CP137</f>
        <v>0</v>
      </c>
      <c r="CQ1291" s="406">
        <f>стройка!CQ137</f>
        <v>0</v>
      </c>
      <c r="CR1291" s="406">
        <f>стройка!CR137</f>
        <v>0</v>
      </c>
      <c r="CS1291" s="406">
        <f>стройка!CS137</f>
        <v>0</v>
      </c>
      <c r="CT1291" s="406">
        <f>стройка!CT137</f>
        <v>0</v>
      </c>
      <c r="CU1291" s="406">
        <f>стройка!CU137</f>
        <v>0</v>
      </c>
      <c r="CV1291" s="406">
        <f>стройка!CV137</f>
        <v>0</v>
      </c>
      <c r="CW1291" s="406">
        <f>стройка!CW137</f>
        <v>0</v>
      </c>
      <c r="CX1291" s="406">
        <f>стройка!CX137</f>
        <v>0</v>
      </c>
      <c r="CY1291" s="406">
        <f>стройка!CY137</f>
        <v>0</v>
      </c>
      <c r="CZ1291" s="406">
        <f>стройка!CZ137</f>
        <v>0</v>
      </c>
      <c r="DA1291" s="406">
        <f>стройка!DA137</f>
        <v>0</v>
      </c>
      <c r="DB1291" s="406">
        <f>стройка!DB137</f>
        <v>0</v>
      </c>
      <c r="DC1291" s="406">
        <f>стройка!DC137</f>
        <v>0</v>
      </c>
      <c r="DD1291" s="406">
        <f>стройка!DD137</f>
        <v>0</v>
      </c>
      <c r="DE1291" s="406">
        <f>стройка!DE137</f>
        <v>0</v>
      </c>
      <c r="DF1291" s="406">
        <f>стройка!DF137</f>
        <v>0</v>
      </c>
      <c r="DG1291" s="406">
        <f>стройка!DG137</f>
        <v>0</v>
      </c>
      <c r="DH1291" s="406">
        <f>стройка!DH137</f>
        <v>0</v>
      </c>
      <c r="DI1291" s="406">
        <f>стройка!DI137</f>
        <v>0</v>
      </c>
      <c r="DJ1291" s="406">
        <f>стройка!DJ137</f>
        <v>0</v>
      </c>
      <c r="DK1291" s="406">
        <f>стройка!DK137</f>
        <v>0</v>
      </c>
      <c r="DL1291" s="406">
        <f>стройка!DL137</f>
        <v>0</v>
      </c>
      <c r="DM1291" s="406">
        <f>стройка!DM137</f>
        <v>0</v>
      </c>
      <c r="DN1291" s="406">
        <f>стройка!DN137</f>
        <v>0</v>
      </c>
      <c r="DO1291" s="406">
        <f>стройка!DO137</f>
        <v>0</v>
      </c>
      <c r="DP1291" s="406">
        <f>стройка!DP137</f>
        <v>0</v>
      </c>
      <c r="DQ1291" s="406">
        <f>стройка!DQ137</f>
        <v>0</v>
      </c>
      <c r="DR1291" s="406">
        <f>стройка!DR137</f>
        <v>0</v>
      </c>
      <c r="DS1291" s="406">
        <f>стройка!DS137</f>
        <v>0</v>
      </c>
      <c r="DT1291" s="406">
        <f>стройка!DT137</f>
        <v>0</v>
      </c>
      <c r="DU1291" s="226"/>
      <c r="DV1291" s="226"/>
    </row>
    <row r="1292" spans="1:126" s="237" customFormat="1" ht="10.199999999999999">
      <c r="A1292" s="226"/>
      <c r="B1292" s="226"/>
      <c r="C1292" s="226"/>
      <c r="D1292" s="226"/>
      <c r="E1292" s="270" t="str">
        <f>IF(OR(Главная!$N$19=справочники!$N$10,Главная!$N$19=справочники!$N$11),"",IF(T1292=справочники!$P$10,"","ндс(-)"))</f>
        <v>ндс(-)</v>
      </c>
      <c r="F1292" s="114"/>
      <c r="G1292" s="229"/>
      <c r="H1292" s="226"/>
      <c r="I1292" s="226"/>
      <c r="J1292" s="403" t="s">
        <v>6</v>
      </c>
      <c r="K1292" s="651">
        <f>стройка!K138</f>
        <v>0</v>
      </c>
      <c r="L1292" s="226"/>
      <c r="M1292" s="230" t="s">
        <v>6</v>
      </c>
      <c r="N1292" s="231"/>
      <c r="O1292" s="238" t="s">
        <v>7</v>
      </c>
      <c r="P1292" s="229"/>
      <c r="Q1292" s="226"/>
      <c r="R1292" s="226"/>
      <c r="S1292" s="230" t="s">
        <v>6</v>
      </c>
      <c r="T1292" s="231"/>
      <c r="U1292" s="238" t="s">
        <v>7</v>
      </c>
      <c r="V1292" s="226"/>
      <c r="W1292" s="233">
        <f t="shared" si="2936"/>
        <v>0</v>
      </c>
      <c r="X1292" s="226"/>
      <c r="Y1292" s="229" t="s">
        <v>6</v>
      </c>
      <c r="Z1292" s="405"/>
      <c r="AA1292" s="406">
        <f>стройка!AA138</f>
        <v>0</v>
      </c>
      <c r="AB1292" s="406">
        <f>стройка!AB138</f>
        <v>0</v>
      </c>
      <c r="AC1292" s="406">
        <f>стройка!AC138</f>
        <v>0</v>
      </c>
      <c r="AD1292" s="406">
        <f>стройка!AD138</f>
        <v>0</v>
      </c>
      <c r="AE1292" s="406">
        <f>стройка!AE138</f>
        <v>0</v>
      </c>
      <c r="AF1292" s="406">
        <f>стройка!AF138</f>
        <v>0</v>
      </c>
      <c r="AG1292" s="406">
        <f>стройка!AG138</f>
        <v>0</v>
      </c>
      <c r="AH1292" s="406">
        <f>стройка!AH138</f>
        <v>0</v>
      </c>
      <c r="AI1292" s="406">
        <f>стройка!AI138</f>
        <v>0</v>
      </c>
      <c r="AJ1292" s="406">
        <f>стройка!AJ138</f>
        <v>0</v>
      </c>
      <c r="AK1292" s="406">
        <f>стройка!AK138</f>
        <v>0</v>
      </c>
      <c r="AL1292" s="406">
        <f>стройка!AL138</f>
        <v>0</v>
      </c>
      <c r="AM1292" s="406">
        <f>стройка!AM138</f>
        <v>0</v>
      </c>
      <c r="AN1292" s="406">
        <f>стройка!AN138</f>
        <v>0</v>
      </c>
      <c r="AO1292" s="406">
        <f>стройка!AO138</f>
        <v>0</v>
      </c>
      <c r="AP1292" s="406">
        <f>стройка!AP138</f>
        <v>0</v>
      </c>
      <c r="AQ1292" s="406">
        <f>стройка!AQ138</f>
        <v>0</v>
      </c>
      <c r="AR1292" s="406">
        <f>стройка!AR138</f>
        <v>0</v>
      </c>
      <c r="AS1292" s="406">
        <f>стройка!AS138</f>
        <v>0</v>
      </c>
      <c r="AT1292" s="406">
        <f>стройка!AT138</f>
        <v>0</v>
      </c>
      <c r="AU1292" s="406">
        <f>стройка!AU138</f>
        <v>0</v>
      </c>
      <c r="AV1292" s="406">
        <f>стройка!AV138</f>
        <v>0</v>
      </c>
      <c r="AW1292" s="406">
        <f>стройка!AW138</f>
        <v>0</v>
      </c>
      <c r="AX1292" s="406">
        <f>стройка!AX138</f>
        <v>0</v>
      </c>
      <c r="AY1292" s="406">
        <f>стройка!AY138</f>
        <v>0</v>
      </c>
      <c r="AZ1292" s="406">
        <f>стройка!AZ138</f>
        <v>0</v>
      </c>
      <c r="BA1292" s="406">
        <f>стройка!BA138</f>
        <v>0</v>
      </c>
      <c r="BB1292" s="406">
        <f>стройка!BB138</f>
        <v>0</v>
      </c>
      <c r="BC1292" s="406">
        <f>стройка!BC138</f>
        <v>0</v>
      </c>
      <c r="BD1292" s="406">
        <f>стройка!BD138</f>
        <v>0</v>
      </c>
      <c r="BE1292" s="406">
        <f>стройка!BE138</f>
        <v>0</v>
      </c>
      <c r="BF1292" s="406">
        <f>стройка!BF138</f>
        <v>0</v>
      </c>
      <c r="BG1292" s="406">
        <f>стройка!BG138</f>
        <v>0</v>
      </c>
      <c r="BH1292" s="406">
        <f>стройка!BH138</f>
        <v>0</v>
      </c>
      <c r="BI1292" s="406">
        <f>стройка!BI138</f>
        <v>0</v>
      </c>
      <c r="BJ1292" s="406">
        <f>стройка!BJ138</f>
        <v>0</v>
      </c>
      <c r="BK1292" s="406">
        <f>стройка!BK138</f>
        <v>0</v>
      </c>
      <c r="BL1292" s="406">
        <f>стройка!BL138</f>
        <v>0</v>
      </c>
      <c r="BM1292" s="406">
        <f>стройка!BM138</f>
        <v>0</v>
      </c>
      <c r="BN1292" s="406">
        <f>стройка!BN138</f>
        <v>0</v>
      </c>
      <c r="BO1292" s="406">
        <f>стройка!BO138</f>
        <v>0</v>
      </c>
      <c r="BP1292" s="406">
        <f>стройка!BP138</f>
        <v>0</v>
      </c>
      <c r="BQ1292" s="406">
        <f>стройка!BQ138</f>
        <v>0</v>
      </c>
      <c r="BR1292" s="406">
        <f>стройка!BR138</f>
        <v>0</v>
      </c>
      <c r="BS1292" s="406">
        <f>стройка!BS138</f>
        <v>0</v>
      </c>
      <c r="BT1292" s="406">
        <f>стройка!BT138</f>
        <v>0</v>
      </c>
      <c r="BU1292" s="406">
        <f>стройка!BU138</f>
        <v>0</v>
      </c>
      <c r="BV1292" s="406">
        <f>стройка!BV138</f>
        <v>0</v>
      </c>
      <c r="BW1292" s="406">
        <f>стройка!BW138</f>
        <v>0</v>
      </c>
      <c r="BX1292" s="406">
        <f>стройка!BX138</f>
        <v>0</v>
      </c>
      <c r="BY1292" s="406">
        <f>стройка!BY138</f>
        <v>0</v>
      </c>
      <c r="BZ1292" s="406">
        <f>стройка!BZ138</f>
        <v>0</v>
      </c>
      <c r="CA1292" s="406">
        <f>стройка!CA138</f>
        <v>0</v>
      </c>
      <c r="CB1292" s="406">
        <f>стройка!CB138</f>
        <v>0</v>
      </c>
      <c r="CC1292" s="406">
        <f>стройка!CC138</f>
        <v>0</v>
      </c>
      <c r="CD1292" s="406">
        <f>стройка!CD138</f>
        <v>0</v>
      </c>
      <c r="CE1292" s="406">
        <f>стройка!CE138</f>
        <v>0</v>
      </c>
      <c r="CF1292" s="406">
        <f>стройка!CF138</f>
        <v>0</v>
      </c>
      <c r="CG1292" s="406">
        <f>стройка!CG138</f>
        <v>0</v>
      </c>
      <c r="CH1292" s="406">
        <f>стройка!CH138</f>
        <v>0</v>
      </c>
      <c r="CI1292" s="406">
        <f>стройка!CI138</f>
        <v>0</v>
      </c>
      <c r="CJ1292" s="406">
        <f>стройка!CJ138</f>
        <v>0</v>
      </c>
      <c r="CK1292" s="406">
        <f>стройка!CK138</f>
        <v>0</v>
      </c>
      <c r="CL1292" s="406">
        <f>стройка!CL138</f>
        <v>0</v>
      </c>
      <c r="CM1292" s="406">
        <f>стройка!CM138</f>
        <v>0</v>
      </c>
      <c r="CN1292" s="406">
        <f>стройка!CN138</f>
        <v>0</v>
      </c>
      <c r="CO1292" s="406">
        <f>стройка!CO138</f>
        <v>0</v>
      </c>
      <c r="CP1292" s="406">
        <f>стройка!CP138</f>
        <v>0</v>
      </c>
      <c r="CQ1292" s="406">
        <f>стройка!CQ138</f>
        <v>0</v>
      </c>
      <c r="CR1292" s="406">
        <f>стройка!CR138</f>
        <v>0</v>
      </c>
      <c r="CS1292" s="406">
        <f>стройка!CS138</f>
        <v>0</v>
      </c>
      <c r="CT1292" s="406">
        <f>стройка!CT138</f>
        <v>0</v>
      </c>
      <c r="CU1292" s="406">
        <f>стройка!CU138</f>
        <v>0</v>
      </c>
      <c r="CV1292" s="406">
        <f>стройка!CV138</f>
        <v>0</v>
      </c>
      <c r="CW1292" s="406">
        <f>стройка!CW138</f>
        <v>0</v>
      </c>
      <c r="CX1292" s="406">
        <f>стройка!CX138</f>
        <v>0</v>
      </c>
      <c r="CY1292" s="406">
        <f>стройка!CY138</f>
        <v>0</v>
      </c>
      <c r="CZ1292" s="406">
        <f>стройка!CZ138</f>
        <v>0</v>
      </c>
      <c r="DA1292" s="406">
        <f>стройка!DA138</f>
        <v>0</v>
      </c>
      <c r="DB1292" s="406">
        <f>стройка!DB138</f>
        <v>0</v>
      </c>
      <c r="DC1292" s="406">
        <f>стройка!DC138</f>
        <v>0</v>
      </c>
      <c r="DD1292" s="406">
        <f>стройка!DD138</f>
        <v>0</v>
      </c>
      <c r="DE1292" s="406">
        <f>стройка!DE138</f>
        <v>0</v>
      </c>
      <c r="DF1292" s="406">
        <f>стройка!DF138</f>
        <v>0</v>
      </c>
      <c r="DG1292" s="406">
        <f>стройка!DG138</f>
        <v>0</v>
      </c>
      <c r="DH1292" s="406">
        <f>стройка!DH138</f>
        <v>0</v>
      </c>
      <c r="DI1292" s="406">
        <f>стройка!DI138</f>
        <v>0</v>
      </c>
      <c r="DJ1292" s="406">
        <f>стройка!DJ138</f>
        <v>0</v>
      </c>
      <c r="DK1292" s="406">
        <f>стройка!DK138</f>
        <v>0</v>
      </c>
      <c r="DL1292" s="406">
        <f>стройка!DL138</f>
        <v>0</v>
      </c>
      <c r="DM1292" s="406">
        <f>стройка!DM138</f>
        <v>0</v>
      </c>
      <c r="DN1292" s="406">
        <f>стройка!DN138</f>
        <v>0</v>
      </c>
      <c r="DO1292" s="406">
        <f>стройка!DO138</f>
        <v>0</v>
      </c>
      <c r="DP1292" s="406">
        <f>стройка!DP138</f>
        <v>0</v>
      </c>
      <c r="DQ1292" s="406">
        <f>стройка!DQ138</f>
        <v>0</v>
      </c>
      <c r="DR1292" s="406">
        <f>стройка!DR138</f>
        <v>0</v>
      </c>
      <c r="DS1292" s="406">
        <f>стройка!DS138</f>
        <v>0</v>
      </c>
      <c r="DT1292" s="406">
        <f>стройка!DT138</f>
        <v>0</v>
      </c>
      <c r="DU1292" s="226"/>
      <c r="DV1292" s="226"/>
    </row>
    <row r="1293" spans="1:126" s="237" customFormat="1" ht="10.199999999999999">
      <c r="A1293" s="226"/>
      <c r="B1293" s="226"/>
      <c r="C1293" s="226"/>
      <c r="D1293" s="226"/>
      <c r="E1293" s="270" t="str">
        <f>IF(OR(Главная!$N$19=справочники!$N$10,Главная!$N$19=справочники!$N$11),"",IF(T1293=справочники!$P$10,"","ндс(-)"))</f>
        <v>ндс(-)</v>
      </c>
      <c r="F1293" s="114"/>
      <c r="G1293" s="229"/>
      <c r="H1293" s="226"/>
      <c r="I1293" s="226"/>
      <c r="J1293" s="403" t="s">
        <v>6</v>
      </c>
      <c r="K1293" s="651">
        <f>стройка!K139</f>
        <v>0</v>
      </c>
      <c r="L1293" s="226"/>
      <c r="M1293" s="230" t="s">
        <v>6</v>
      </c>
      <c r="N1293" s="231"/>
      <c r="O1293" s="238" t="s">
        <v>7</v>
      </c>
      <c r="P1293" s="229"/>
      <c r="Q1293" s="226"/>
      <c r="R1293" s="226"/>
      <c r="S1293" s="230" t="s">
        <v>6</v>
      </c>
      <c r="T1293" s="231"/>
      <c r="U1293" s="238" t="s">
        <v>7</v>
      </c>
      <c r="V1293" s="226"/>
      <c r="W1293" s="233">
        <f t="shared" si="2936"/>
        <v>0</v>
      </c>
      <c r="X1293" s="226"/>
      <c r="Y1293" s="229" t="s">
        <v>6</v>
      </c>
      <c r="Z1293" s="405"/>
      <c r="AA1293" s="406">
        <f>стройка!AA139</f>
        <v>0</v>
      </c>
      <c r="AB1293" s="406">
        <f>стройка!AB139</f>
        <v>0</v>
      </c>
      <c r="AC1293" s="406">
        <f>стройка!AC139</f>
        <v>0</v>
      </c>
      <c r="AD1293" s="406">
        <f>стройка!AD139</f>
        <v>0</v>
      </c>
      <c r="AE1293" s="406">
        <f>стройка!AE139</f>
        <v>0</v>
      </c>
      <c r="AF1293" s="406">
        <f>стройка!AF139</f>
        <v>0</v>
      </c>
      <c r="AG1293" s="406">
        <f>стройка!AG139</f>
        <v>0</v>
      </c>
      <c r="AH1293" s="406">
        <f>стройка!AH139</f>
        <v>0</v>
      </c>
      <c r="AI1293" s="406">
        <f>стройка!AI139</f>
        <v>0</v>
      </c>
      <c r="AJ1293" s="406">
        <f>стройка!AJ139</f>
        <v>0</v>
      </c>
      <c r="AK1293" s="406">
        <f>стройка!AK139</f>
        <v>0</v>
      </c>
      <c r="AL1293" s="406">
        <f>стройка!AL139</f>
        <v>0</v>
      </c>
      <c r="AM1293" s="406">
        <f>стройка!AM139</f>
        <v>0</v>
      </c>
      <c r="AN1293" s="406">
        <f>стройка!AN139</f>
        <v>0</v>
      </c>
      <c r="AO1293" s="406">
        <f>стройка!AO139</f>
        <v>0</v>
      </c>
      <c r="AP1293" s="406">
        <f>стройка!AP139</f>
        <v>0</v>
      </c>
      <c r="AQ1293" s="406">
        <f>стройка!AQ139</f>
        <v>0</v>
      </c>
      <c r="AR1293" s="406">
        <f>стройка!AR139</f>
        <v>0</v>
      </c>
      <c r="AS1293" s="406">
        <f>стройка!AS139</f>
        <v>0</v>
      </c>
      <c r="AT1293" s="406">
        <f>стройка!AT139</f>
        <v>0</v>
      </c>
      <c r="AU1293" s="406">
        <f>стройка!AU139</f>
        <v>0</v>
      </c>
      <c r="AV1293" s="406">
        <f>стройка!AV139</f>
        <v>0</v>
      </c>
      <c r="AW1293" s="406">
        <f>стройка!AW139</f>
        <v>0</v>
      </c>
      <c r="AX1293" s="406">
        <f>стройка!AX139</f>
        <v>0</v>
      </c>
      <c r="AY1293" s="406">
        <f>стройка!AY139</f>
        <v>0</v>
      </c>
      <c r="AZ1293" s="406">
        <f>стройка!AZ139</f>
        <v>0</v>
      </c>
      <c r="BA1293" s="406">
        <f>стройка!BA139</f>
        <v>0</v>
      </c>
      <c r="BB1293" s="406">
        <f>стройка!BB139</f>
        <v>0</v>
      </c>
      <c r="BC1293" s="406">
        <f>стройка!BC139</f>
        <v>0</v>
      </c>
      <c r="BD1293" s="406">
        <f>стройка!BD139</f>
        <v>0</v>
      </c>
      <c r="BE1293" s="406">
        <f>стройка!BE139</f>
        <v>0</v>
      </c>
      <c r="BF1293" s="406">
        <f>стройка!BF139</f>
        <v>0</v>
      </c>
      <c r="BG1293" s="406">
        <f>стройка!BG139</f>
        <v>0</v>
      </c>
      <c r="BH1293" s="406">
        <f>стройка!BH139</f>
        <v>0</v>
      </c>
      <c r="BI1293" s="406">
        <f>стройка!BI139</f>
        <v>0</v>
      </c>
      <c r="BJ1293" s="406">
        <f>стройка!BJ139</f>
        <v>0</v>
      </c>
      <c r="BK1293" s="406">
        <f>стройка!BK139</f>
        <v>0</v>
      </c>
      <c r="BL1293" s="406">
        <f>стройка!BL139</f>
        <v>0</v>
      </c>
      <c r="BM1293" s="406">
        <f>стройка!BM139</f>
        <v>0</v>
      </c>
      <c r="BN1293" s="406">
        <f>стройка!BN139</f>
        <v>0</v>
      </c>
      <c r="BO1293" s="406">
        <f>стройка!BO139</f>
        <v>0</v>
      </c>
      <c r="BP1293" s="406">
        <f>стройка!BP139</f>
        <v>0</v>
      </c>
      <c r="BQ1293" s="406">
        <f>стройка!BQ139</f>
        <v>0</v>
      </c>
      <c r="BR1293" s="406">
        <f>стройка!BR139</f>
        <v>0</v>
      </c>
      <c r="BS1293" s="406">
        <f>стройка!BS139</f>
        <v>0</v>
      </c>
      <c r="BT1293" s="406">
        <f>стройка!BT139</f>
        <v>0</v>
      </c>
      <c r="BU1293" s="406">
        <f>стройка!BU139</f>
        <v>0</v>
      </c>
      <c r="BV1293" s="406">
        <f>стройка!BV139</f>
        <v>0</v>
      </c>
      <c r="BW1293" s="406">
        <f>стройка!BW139</f>
        <v>0</v>
      </c>
      <c r="BX1293" s="406">
        <f>стройка!BX139</f>
        <v>0</v>
      </c>
      <c r="BY1293" s="406">
        <f>стройка!BY139</f>
        <v>0</v>
      </c>
      <c r="BZ1293" s="406">
        <f>стройка!BZ139</f>
        <v>0</v>
      </c>
      <c r="CA1293" s="406">
        <f>стройка!CA139</f>
        <v>0</v>
      </c>
      <c r="CB1293" s="406">
        <f>стройка!CB139</f>
        <v>0</v>
      </c>
      <c r="CC1293" s="406">
        <f>стройка!CC139</f>
        <v>0</v>
      </c>
      <c r="CD1293" s="406">
        <f>стройка!CD139</f>
        <v>0</v>
      </c>
      <c r="CE1293" s="406">
        <f>стройка!CE139</f>
        <v>0</v>
      </c>
      <c r="CF1293" s="406">
        <f>стройка!CF139</f>
        <v>0</v>
      </c>
      <c r="CG1293" s="406">
        <f>стройка!CG139</f>
        <v>0</v>
      </c>
      <c r="CH1293" s="406">
        <f>стройка!CH139</f>
        <v>0</v>
      </c>
      <c r="CI1293" s="406">
        <f>стройка!CI139</f>
        <v>0</v>
      </c>
      <c r="CJ1293" s="406">
        <f>стройка!CJ139</f>
        <v>0</v>
      </c>
      <c r="CK1293" s="406">
        <f>стройка!CK139</f>
        <v>0</v>
      </c>
      <c r="CL1293" s="406">
        <f>стройка!CL139</f>
        <v>0</v>
      </c>
      <c r="CM1293" s="406">
        <f>стройка!CM139</f>
        <v>0</v>
      </c>
      <c r="CN1293" s="406">
        <f>стройка!CN139</f>
        <v>0</v>
      </c>
      <c r="CO1293" s="406">
        <f>стройка!CO139</f>
        <v>0</v>
      </c>
      <c r="CP1293" s="406">
        <f>стройка!CP139</f>
        <v>0</v>
      </c>
      <c r="CQ1293" s="406">
        <f>стройка!CQ139</f>
        <v>0</v>
      </c>
      <c r="CR1293" s="406">
        <f>стройка!CR139</f>
        <v>0</v>
      </c>
      <c r="CS1293" s="406">
        <f>стройка!CS139</f>
        <v>0</v>
      </c>
      <c r="CT1293" s="406">
        <f>стройка!CT139</f>
        <v>0</v>
      </c>
      <c r="CU1293" s="406">
        <f>стройка!CU139</f>
        <v>0</v>
      </c>
      <c r="CV1293" s="406">
        <f>стройка!CV139</f>
        <v>0</v>
      </c>
      <c r="CW1293" s="406">
        <f>стройка!CW139</f>
        <v>0</v>
      </c>
      <c r="CX1293" s="406">
        <f>стройка!CX139</f>
        <v>0</v>
      </c>
      <c r="CY1293" s="406">
        <f>стройка!CY139</f>
        <v>0</v>
      </c>
      <c r="CZ1293" s="406">
        <f>стройка!CZ139</f>
        <v>0</v>
      </c>
      <c r="DA1293" s="406">
        <f>стройка!DA139</f>
        <v>0</v>
      </c>
      <c r="DB1293" s="406">
        <f>стройка!DB139</f>
        <v>0</v>
      </c>
      <c r="DC1293" s="406">
        <f>стройка!DC139</f>
        <v>0</v>
      </c>
      <c r="DD1293" s="406">
        <f>стройка!DD139</f>
        <v>0</v>
      </c>
      <c r="DE1293" s="406">
        <f>стройка!DE139</f>
        <v>0</v>
      </c>
      <c r="DF1293" s="406">
        <f>стройка!DF139</f>
        <v>0</v>
      </c>
      <c r="DG1293" s="406">
        <f>стройка!DG139</f>
        <v>0</v>
      </c>
      <c r="DH1293" s="406">
        <f>стройка!DH139</f>
        <v>0</v>
      </c>
      <c r="DI1293" s="406">
        <f>стройка!DI139</f>
        <v>0</v>
      </c>
      <c r="DJ1293" s="406">
        <f>стройка!DJ139</f>
        <v>0</v>
      </c>
      <c r="DK1293" s="406">
        <f>стройка!DK139</f>
        <v>0</v>
      </c>
      <c r="DL1293" s="406">
        <f>стройка!DL139</f>
        <v>0</v>
      </c>
      <c r="DM1293" s="406">
        <f>стройка!DM139</f>
        <v>0</v>
      </c>
      <c r="DN1293" s="406">
        <f>стройка!DN139</f>
        <v>0</v>
      </c>
      <c r="DO1293" s="406">
        <f>стройка!DO139</f>
        <v>0</v>
      </c>
      <c r="DP1293" s="406">
        <f>стройка!DP139</f>
        <v>0</v>
      </c>
      <c r="DQ1293" s="406">
        <f>стройка!DQ139</f>
        <v>0</v>
      </c>
      <c r="DR1293" s="406">
        <f>стройка!DR139</f>
        <v>0</v>
      </c>
      <c r="DS1293" s="406">
        <f>стройка!DS139</f>
        <v>0</v>
      </c>
      <c r="DT1293" s="406">
        <f>стройка!DT139</f>
        <v>0</v>
      </c>
      <c r="DU1293" s="226"/>
      <c r="DV1293" s="226"/>
    </row>
    <row r="1294" spans="1:126" s="237" customFormat="1" ht="10.199999999999999">
      <c r="A1294" s="226"/>
      <c r="B1294" s="226"/>
      <c r="C1294" s="226"/>
      <c r="D1294" s="226"/>
      <c r="E1294" s="270" t="str">
        <f>IF(OR(Главная!$N$19=справочники!$N$10,Главная!$N$19=справочники!$N$11),"",IF(T1294=справочники!$P$10,"","ндс(-)"))</f>
        <v>ндс(-)</v>
      </c>
      <c r="F1294" s="114"/>
      <c r="G1294" s="229"/>
      <c r="H1294" s="226"/>
      <c r="I1294" s="226"/>
      <c r="J1294" s="403" t="s">
        <v>6</v>
      </c>
      <c r="K1294" s="651">
        <f>стройка!K140</f>
        <v>0</v>
      </c>
      <c r="L1294" s="226"/>
      <c r="M1294" s="230" t="s">
        <v>6</v>
      </c>
      <c r="N1294" s="231"/>
      <c r="O1294" s="238" t="s">
        <v>7</v>
      </c>
      <c r="P1294" s="229"/>
      <c r="Q1294" s="226"/>
      <c r="R1294" s="226"/>
      <c r="S1294" s="230" t="s">
        <v>6</v>
      </c>
      <c r="T1294" s="231"/>
      <c r="U1294" s="238" t="s">
        <v>7</v>
      </c>
      <c r="V1294" s="226"/>
      <c r="W1294" s="233">
        <f t="shared" si="2936"/>
        <v>0</v>
      </c>
      <c r="X1294" s="226"/>
      <c r="Y1294" s="229" t="s">
        <v>6</v>
      </c>
      <c r="Z1294" s="405"/>
      <c r="AA1294" s="406">
        <f>стройка!AA140</f>
        <v>0</v>
      </c>
      <c r="AB1294" s="406">
        <f>стройка!AB140</f>
        <v>0</v>
      </c>
      <c r="AC1294" s="406">
        <f>стройка!AC140</f>
        <v>0</v>
      </c>
      <c r="AD1294" s="406">
        <f>стройка!AD140</f>
        <v>0</v>
      </c>
      <c r="AE1294" s="406">
        <f>стройка!AE140</f>
        <v>0</v>
      </c>
      <c r="AF1294" s="406">
        <f>стройка!AF140</f>
        <v>0</v>
      </c>
      <c r="AG1294" s="406">
        <f>стройка!AG140</f>
        <v>0</v>
      </c>
      <c r="AH1294" s="406">
        <f>стройка!AH140</f>
        <v>0</v>
      </c>
      <c r="AI1294" s="406">
        <f>стройка!AI140</f>
        <v>0</v>
      </c>
      <c r="AJ1294" s="406">
        <f>стройка!AJ140</f>
        <v>0</v>
      </c>
      <c r="AK1294" s="406">
        <f>стройка!AK140</f>
        <v>0</v>
      </c>
      <c r="AL1294" s="406">
        <f>стройка!AL140</f>
        <v>0</v>
      </c>
      <c r="AM1294" s="406">
        <f>стройка!AM140</f>
        <v>0</v>
      </c>
      <c r="AN1294" s="406">
        <f>стройка!AN140</f>
        <v>0</v>
      </c>
      <c r="AO1294" s="406">
        <f>стройка!AO140</f>
        <v>0</v>
      </c>
      <c r="AP1294" s="406">
        <f>стройка!AP140</f>
        <v>0</v>
      </c>
      <c r="AQ1294" s="406">
        <f>стройка!AQ140</f>
        <v>0</v>
      </c>
      <c r="AR1294" s="406">
        <f>стройка!AR140</f>
        <v>0</v>
      </c>
      <c r="AS1294" s="406">
        <f>стройка!AS140</f>
        <v>0</v>
      </c>
      <c r="AT1294" s="406">
        <f>стройка!AT140</f>
        <v>0</v>
      </c>
      <c r="AU1294" s="406">
        <f>стройка!AU140</f>
        <v>0</v>
      </c>
      <c r="AV1294" s="406">
        <f>стройка!AV140</f>
        <v>0</v>
      </c>
      <c r="AW1294" s="406">
        <f>стройка!AW140</f>
        <v>0</v>
      </c>
      <c r="AX1294" s="406">
        <f>стройка!AX140</f>
        <v>0</v>
      </c>
      <c r="AY1294" s="406">
        <f>стройка!AY140</f>
        <v>0</v>
      </c>
      <c r="AZ1294" s="406">
        <f>стройка!AZ140</f>
        <v>0</v>
      </c>
      <c r="BA1294" s="406">
        <f>стройка!BA140</f>
        <v>0</v>
      </c>
      <c r="BB1294" s="406">
        <f>стройка!BB140</f>
        <v>0</v>
      </c>
      <c r="BC1294" s="406">
        <f>стройка!BC140</f>
        <v>0</v>
      </c>
      <c r="BD1294" s="406">
        <f>стройка!BD140</f>
        <v>0</v>
      </c>
      <c r="BE1294" s="406">
        <f>стройка!BE140</f>
        <v>0</v>
      </c>
      <c r="BF1294" s="406">
        <f>стройка!BF140</f>
        <v>0</v>
      </c>
      <c r="BG1294" s="406">
        <f>стройка!BG140</f>
        <v>0</v>
      </c>
      <c r="BH1294" s="406">
        <f>стройка!BH140</f>
        <v>0</v>
      </c>
      <c r="BI1294" s="406">
        <f>стройка!BI140</f>
        <v>0</v>
      </c>
      <c r="BJ1294" s="406">
        <f>стройка!BJ140</f>
        <v>0</v>
      </c>
      <c r="BK1294" s="406">
        <f>стройка!BK140</f>
        <v>0</v>
      </c>
      <c r="BL1294" s="406">
        <f>стройка!BL140</f>
        <v>0</v>
      </c>
      <c r="BM1294" s="406">
        <f>стройка!BM140</f>
        <v>0</v>
      </c>
      <c r="BN1294" s="406">
        <f>стройка!BN140</f>
        <v>0</v>
      </c>
      <c r="BO1294" s="406">
        <f>стройка!BO140</f>
        <v>0</v>
      </c>
      <c r="BP1294" s="406">
        <f>стройка!BP140</f>
        <v>0</v>
      </c>
      <c r="BQ1294" s="406">
        <f>стройка!BQ140</f>
        <v>0</v>
      </c>
      <c r="BR1294" s="406">
        <f>стройка!BR140</f>
        <v>0</v>
      </c>
      <c r="BS1294" s="406">
        <f>стройка!BS140</f>
        <v>0</v>
      </c>
      <c r="BT1294" s="406">
        <f>стройка!BT140</f>
        <v>0</v>
      </c>
      <c r="BU1294" s="406">
        <f>стройка!BU140</f>
        <v>0</v>
      </c>
      <c r="BV1294" s="406">
        <f>стройка!BV140</f>
        <v>0</v>
      </c>
      <c r="BW1294" s="406">
        <f>стройка!BW140</f>
        <v>0</v>
      </c>
      <c r="BX1294" s="406">
        <f>стройка!BX140</f>
        <v>0</v>
      </c>
      <c r="BY1294" s="406">
        <f>стройка!BY140</f>
        <v>0</v>
      </c>
      <c r="BZ1294" s="406">
        <f>стройка!BZ140</f>
        <v>0</v>
      </c>
      <c r="CA1294" s="406">
        <f>стройка!CA140</f>
        <v>0</v>
      </c>
      <c r="CB1294" s="406">
        <f>стройка!CB140</f>
        <v>0</v>
      </c>
      <c r="CC1294" s="406">
        <f>стройка!CC140</f>
        <v>0</v>
      </c>
      <c r="CD1294" s="406">
        <f>стройка!CD140</f>
        <v>0</v>
      </c>
      <c r="CE1294" s="406">
        <f>стройка!CE140</f>
        <v>0</v>
      </c>
      <c r="CF1294" s="406">
        <f>стройка!CF140</f>
        <v>0</v>
      </c>
      <c r="CG1294" s="406">
        <f>стройка!CG140</f>
        <v>0</v>
      </c>
      <c r="CH1294" s="406">
        <f>стройка!CH140</f>
        <v>0</v>
      </c>
      <c r="CI1294" s="406">
        <f>стройка!CI140</f>
        <v>0</v>
      </c>
      <c r="CJ1294" s="406">
        <f>стройка!CJ140</f>
        <v>0</v>
      </c>
      <c r="CK1294" s="406">
        <f>стройка!CK140</f>
        <v>0</v>
      </c>
      <c r="CL1294" s="406">
        <f>стройка!CL140</f>
        <v>0</v>
      </c>
      <c r="CM1294" s="406">
        <f>стройка!CM140</f>
        <v>0</v>
      </c>
      <c r="CN1294" s="406">
        <f>стройка!CN140</f>
        <v>0</v>
      </c>
      <c r="CO1294" s="406">
        <f>стройка!CO140</f>
        <v>0</v>
      </c>
      <c r="CP1294" s="406">
        <f>стройка!CP140</f>
        <v>0</v>
      </c>
      <c r="CQ1294" s="406">
        <f>стройка!CQ140</f>
        <v>0</v>
      </c>
      <c r="CR1294" s="406">
        <f>стройка!CR140</f>
        <v>0</v>
      </c>
      <c r="CS1294" s="406">
        <f>стройка!CS140</f>
        <v>0</v>
      </c>
      <c r="CT1294" s="406">
        <f>стройка!CT140</f>
        <v>0</v>
      </c>
      <c r="CU1294" s="406">
        <f>стройка!CU140</f>
        <v>0</v>
      </c>
      <c r="CV1294" s="406">
        <f>стройка!CV140</f>
        <v>0</v>
      </c>
      <c r="CW1294" s="406">
        <f>стройка!CW140</f>
        <v>0</v>
      </c>
      <c r="CX1294" s="406">
        <f>стройка!CX140</f>
        <v>0</v>
      </c>
      <c r="CY1294" s="406">
        <f>стройка!CY140</f>
        <v>0</v>
      </c>
      <c r="CZ1294" s="406">
        <f>стройка!CZ140</f>
        <v>0</v>
      </c>
      <c r="DA1294" s="406">
        <f>стройка!DA140</f>
        <v>0</v>
      </c>
      <c r="DB1294" s="406">
        <f>стройка!DB140</f>
        <v>0</v>
      </c>
      <c r="DC1294" s="406">
        <f>стройка!DC140</f>
        <v>0</v>
      </c>
      <c r="DD1294" s="406">
        <f>стройка!DD140</f>
        <v>0</v>
      </c>
      <c r="DE1294" s="406">
        <f>стройка!DE140</f>
        <v>0</v>
      </c>
      <c r="DF1294" s="406">
        <f>стройка!DF140</f>
        <v>0</v>
      </c>
      <c r="DG1294" s="406">
        <f>стройка!DG140</f>
        <v>0</v>
      </c>
      <c r="DH1294" s="406">
        <f>стройка!DH140</f>
        <v>0</v>
      </c>
      <c r="DI1294" s="406">
        <f>стройка!DI140</f>
        <v>0</v>
      </c>
      <c r="DJ1294" s="406">
        <f>стройка!DJ140</f>
        <v>0</v>
      </c>
      <c r="DK1294" s="406">
        <f>стройка!DK140</f>
        <v>0</v>
      </c>
      <c r="DL1294" s="406">
        <f>стройка!DL140</f>
        <v>0</v>
      </c>
      <c r="DM1294" s="406">
        <f>стройка!DM140</f>
        <v>0</v>
      </c>
      <c r="DN1294" s="406">
        <f>стройка!DN140</f>
        <v>0</v>
      </c>
      <c r="DO1294" s="406">
        <f>стройка!DO140</f>
        <v>0</v>
      </c>
      <c r="DP1294" s="406">
        <f>стройка!DP140</f>
        <v>0</v>
      </c>
      <c r="DQ1294" s="406">
        <f>стройка!DQ140</f>
        <v>0</v>
      </c>
      <c r="DR1294" s="406">
        <f>стройка!DR140</f>
        <v>0</v>
      </c>
      <c r="DS1294" s="406">
        <f>стройка!DS140</f>
        <v>0</v>
      </c>
      <c r="DT1294" s="406">
        <f>стройка!DT140</f>
        <v>0</v>
      </c>
      <c r="DU1294" s="226"/>
      <c r="DV1294" s="226"/>
    </row>
    <row r="1295" spans="1:126" s="237" customFormat="1" ht="10.199999999999999">
      <c r="A1295" s="226"/>
      <c r="B1295" s="226"/>
      <c r="C1295" s="226"/>
      <c r="D1295" s="226"/>
      <c r="E1295" s="270" t="str">
        <f>IF(OR(Главная!$N$19=справочники!$N$10,Главная!$N$19=справочники!$N$11),"",IF(T1295=справочники!$P$10,"","ндс(-)"))</f>
        <v>ндс(-)</v>
      </c>
      <c r="F1295" s="114"/>
      <c r="G1295" s="229"/>
      <c r="H1295" s="226"/>
      <c r="I1295" s="226"/>
      <c r="J1295" s="403" t="s">
        <v>6</v>
      </c>
      <c r="K1295" s="651">
        <f>стройка!K141</f>
        <v>0</v>
      </c>
      <c r="L1295" s="226"/>
      <c r="M1295" s="230" t="s">
        <v>6</v>
      </c>
      <c r="N1295" s="231"/>
      <c r="O1295" s="238" t="s">
        <v>7</v>
      </c>
      <c r="P1295" s="229"/>
      <c r="Q1295" s="226"/>
      <c r="R1295" s="226"/>
      <c r="S1295" s="230" t="s">
        <v>6</v>
      </c>
      <c r="T1295" s="231"/>
      <c r="U1295" s="238" t="s">
        <v>7</v>
      </c>
      <c r="V1295" s="226"/>
      <c r="W1295" s="233">
        <f t="shared" si="2936"/>
        <v>0</v>
      </c>
      <c r="X1295" s="226"/>
      <c r="Y1295" s="229" t="s">
        <v>6</v>
      </c>
      <c r="Z1295" s="405"/>
      <c r="AA1295" s="406">
        <f>стройка!AA141</f>
        <v>0</v>
      </c>
      <c r="AB1295" s="406">
        <f>стройка!AB141</f>
        <v>0</v>
      </c>
      <c r="AC1295" s="406">
        <f>стройка!AC141</f>
        <v>0</v>
      </c>
      <c r="AD1295" s="406">
        <f>стройка!AD141</f>
        <v>0</v>
      </c>
      <c r="AE1295" s="406">
        <f>стройка!AE141</f>
        <v>0</v>
      </c>
      <c r="AF1295" s="406">
        <f>стройка!AF141</f>
        <v>0</v>
      </c>
      <c r="AG1295" s="406">
        <f>стройка!AG141</f>
        <v>0</v>
      </c>
      <c r="AH1295" s="406">
        <f>стройка!AH141</f>
        <v>0</v>
      </c>
      <c r="AI1295" s="406">
        <f>стройка!AI141</f>
        <v>0</v>
      </c>
      <c r="AJ1295" s="406">
        <f>стройка!AJ141</f>
        <v>0</v>
      </c>
      <c r="AK1295" s="406">
        <f>стройка!AK141</f>
        <v>0</v>
      </c>
      <c r="AL1295" s="406">
        <f>стройка!AL141</f>
        <v>0</v>
      </c>
      <c r="AM1295" s="406">
        <f>стройка!AM141</f>
        <v>0</v>
      </c>
      <c r="AN1295" s="406">
        <f>стройка!AN141</f>
        <v>0</v>
      </c>
      <c r="AO1295" s="406">
        <f>стройка!AO141</f>
        <v>0</v>
      </c>
      <c r="AP1295" s="406">
        <f>стройка!AP141</f>
        <v>0</v>
      </c>
      <c r="AQ1295" s="406">
        <f>стройка!AQ141</f>
        <v>0</v>
      </c>
      <c r="AR1295" s="406">
        <f>стройка!AR141</f>
        <v>0</v>
      </c>
      <c r="AS1295" s="406">
        <f>стройка!AS141</f>
        <v>0</v>
      </c>
      <c r="AT1295" s="406">
        <f>стройка!AT141</f>
        <v>0</v>
      </c>
      <c r="AU1295" s="406">
        <f>стройка!AU141</f>
        <v>0</v>
      </c>
      <c r="AV1295" s="406">
        <f>стройка!AV141</f>
        <v>0</v>
      </c>
      <c r="AW1295" s="406">
        <f>стройка!AW141</f>
        <v>0</v>
      </c>
      <c r="AX1295" s="406">
        <f>стройка!AX141</f>
        <v>0</v>
      </c>
      <c r="AY1295" s="406">
        <f>стройка!AY141</f>
        <v>0</v>
      </c>
      <c r="AZ1295" s="406">
        <f>стройка!AZ141</f>
        <v>0</v>
      </c>
      <c r="BA1295" s="406">
        <f>стройка!BA141</f>
        <v>0</v>
      </c>
      <c r="BB1295" s="406">
        <f>стройка!BB141</f>
        <v>0</v>
      </c>
      <c r="BC1295" s="406">
        <f>стройка!BC141</f>
        <v>0</v>
      </c>
      <c r="BD1295" s="406">
        <f>стройка!BD141</f>
        <v>0</v>
      </c>
      <c r="BE1295" s="406">
        <f>стройка!BE141</f>
        <v>0</v>
      </c>
      <c r="BF1295" s="406">
        <f>стройка!BF141</f>
        <v>0</v>
      </c>
      <c r="BG1295" s="406">
        <f>стройка!BG141</f>
        <v>0</v>
      </c>
      <c r="BH1295" s="406">
        <f>стройка!BH141</f>
        <v>0</v>
      </c>
      <c r="BI1295" s="406">
        <f>стройка!BI141</f>
        <v>0</v>
      </c>
      <c r="BJ1295" s="406">
        <f>стройка!BJ141</f>
        <v>0</v>
      </c>
      <c r="BK1295" s="406">
        <f>стройка!BK141</f>
        <v>0</v>
      </c>
      <c r="BL1295" s="406">
        <f>стройка!BL141</f>
        <v>0</v>
      </c>
      <c r="BM1295" s="406">
        <f>стройка!BM141</f>
        <v>0</v>
      </c>
      <c r="BN1295" s="406">
        <f>стройка!BN141</f>
        <v>0</v>
      </c>
      <c r="BO1295" s="406">
        <f>стройка!BO141</f>
        <v>0</v>
      </c>
      <c r="BP1295" s="406">
        <f>стройка!BP141</f>
        <v>0</v>
      </c>
      <c r="BQ1295" s="406">
        <f>стройка!BQ141</f>
        <v>0</v>
      </c>
      <c r="BR1295" s="406">
        <f>стройка!BR141</f>
        <v>0</v>
      </c>
      <c r="BS1295" s="406">
        <f>стройка!BS141</f>
        <v>0</v>
      </c>
      <c r="BT1295" s="406">
        <f>стройка!BT141</f>
        <v>0</v>
      </c>
      <c r="BU1295" s="406">
        <f>стройка!BU141</f>
        <v>0</v>
      </c>
      <c r="BV1295" s="406">
        <f>стройка!BV141</f>
        <v>0</v>
      </c>
      <c r="BW1295" s="406">
        <f>стройка!BW141</f>
        <v>0</v>
      </c>
      <c r="BX1295" s="406">
        <f>стройка!BX141</f>
        <v>0</v>
      </c>
      <c r="BY1295" s="406">
        <f>стройка!BY141</f>
        <v>0</v>
      </c>
      <c r="BZ1295" s="406">
        <f>стройка!BZ141</f>
        <v>0</v>
      </c>
      <c r="CA1295" s="406">
        <f>стройка!CA141</f>
        <v>0</v>
      </c>
      <c r="CB1295" s="406">
        <f>стройка!CB141</f>
        <v>0</v>
      </c>
      <c r="CC1295" s="406">
        <f>стройка!CC141</f>
        <v>0</v>
      </c>
      <c r="CD1295" s="406">
        <f>стройка!CD141</f>
        <v>0</v>
      </c>
      <c r="CE1295" s="406">
        <f>стройка!CE141</f>
        <v>0</v>
      </c>
      <c r="CF1295" s="406">
        <f>стройка!CF141</f>
        <v>0</v>
      </c>
      <c r="CG1295" s="406">
        <f>стройка!CG141</f>
        <v>0</v>
      </c>
      <c r="CH1295" s="406">
        <f>стройка!CH141</f>
        <v>0</v>
      </c>
      <c r="CI1295" s="406">
        <f>стройка!CI141</f>
        <v>0</v>
      </c>
      <c r="CJ1295" s="406">
        <f>стройка!CJ141</f>
        <v>0</v>
      </c>
      <c r="CK1295" s="406">
        <f>стройка!CK141</f>
        <v>0</v>
      </c>
      <c r="CL1295" s="406">
        <f>стройка!CL141</f>
        <v>0</v>
      </c>
      <c r="CM1295" s="406">
        <f>стройка!CM141</f>
        <v>0</v>
      </c>
      <c r="CN1295" s="406">
        <f>стройка!CN141</f>
        <v>0</v>
      </c>
      <c r="CO1295" s="406">
        <f>стройка!CO141</f>
        <v>0</v>
      </c>
      <c r="CP1295" s="406">
        <f>стройка!CP141</f>
        <v>0</v>
      </c>
      <c r="CQ1295" s="406">
        <f>стройка!CQ141</f>
        <v>0</v>
      </c>
      <c r="CR1295" s="406">
        <f>стройка!CR141</f>
        <v>0</v>
      </c>
      <c r="CS1295" s="406">
        <f>стройка!CS141</f>
        <v>0</v>
      </c>
      <c r="CT1295" s="406">
        <f>стройка!CT141</f>
        <v>0</v>
      </c>
      <c r="CU1295" s="406">
        <f>стройка!CU141</f>
        <v>0</v>
      </c>
      <c r="CV1295" s="406">
        <f>стройка!CV141</f>
        <v>0</v>
      </c>
      <c r="CW1295" s="406">
        <f>стройка!CW141</f>
        <v>0</v>
      </c>
      <c r="CX1295" s="406">
        <f>стройка!CX141</f>
        <v>0</v>
      </c>
      <c r="CY1295" s="406">
        <f>стройка!CY141</f>
        <v>0</v>
      </c>
      <c r="CZ1295" s="406">
        <f>стройка!CZ141</f>
        <v>0</v>
      </c>
      <c r="DA1295" s="406">
        <f>стройка!DA141</f>
        <v>0</v>
      </c>
      <c r="DB1295" s="406">
        <f>стройка!DB141</f>
        <v>0</v>
      </c>
      <c r="DC1295" s="406">
        <f>стройка!DC141</f>
        <v>0</v>
      </c>
      <c r="DD1295" s="406">
        <f>стройка!DD141</f>
        <v>0</v>
      </c>
      <c r="DE1295" s="406">
        <f>стройка!DE141</f>
        <v>0</v>
      </c>
      <c r="DF1295" s="406">
        <f>стройка!DF141</f>
        <v>0</v>
      </c>
      <c r="DG1295" s="406">
        <f>стройка!DG141</f>
        <v>0</v>
      </c>
      <c r="DH1295" s="406">
        <f>стройка!DH141</f>
        <v>0</v>
      </c>
      <c r="DI1295" s="406">
        <f>стройка!DI141</f>
        <v>0</v>
      </c>
      <c r="DJ1295" s="406">
        <f>стройка!DJ141</f>
        <v>0</v>
      </c>
      <c r="DK1295" s="406">
        <f>стройка!DK141</f>
        <v>0</v>
      </c>
      <c r="DL1295" s="406">
        <f>стройка!DL141</f>
        <v>0</v>
      </c>
      <c r="DM1295" s="406">
        <f>стройка!DM141</f>
        <v>0</v>
      </c>
      <c r="DN1295" s="406">
        <f>стройка!DN141</f>
        <v>0</v>
      </c>
      <c r="DO1295" s="406">
        <f>стройка!DO141</f>
        <v>0</v>
      </c>
      <c r="DP1295" s="406">
        <f>стройка!DP141</f>
        <v>0</v>
      </c>
      <c r="DQ1295" s="406">
        <f>стройка!DQ141</f>
        <v>0</v>
      </c>
      <c r="DR1295" s="406">
        <f>стройка!DR141</f>
        <v>0</v>
      </c>
      <c r="DS1295" s="406">
        <f>стройка!DS141</f>
        <v>0</v>
      </c>
      <c r="DT1295" s="406">
        <f>стройка!DT141</f>
        <v>0</v>
      </c>
      <c r="DU1295" s="226"/>
      <c r="DV1295" s="226"/>
    </row>
    <row r="1296" spans="1:126" s="237" customFormat="1" ht="10.199999999999999">
      <c r="A1296" s="226"/>
      <c r="B1296" s="226"/>
      <c r="C1296" s="226"/>
      <c r="D1296" s="226"/>
      <c r="E1296" s="270" t="str">
        <f>IF(OR(Главная!$N$19=справочники!$N$10,Главная!$N$19=справочники!$N$11),"",IF(T1296=справочники!$P$10,"","ндс(-)"))</f>
        <v>ндс(-)</v>
      </c>
      <c r="F1296" s="114"/>
      <c r="G1296" s="229"/>
      <c r="H1296" s="226"/>
      <c r="I1296" s="226"/>
      <c r="J1296" s="403" t="s">
        <v>6</v>
      </c>
      <c r="K1296" s="651">
        <f>стройка!K142</f>
        <v>0</v>
      </c>
      <c r="L1296" s="226"/>
      <c r="M1296" s="230" t="s">
        <v>6</v>
      </c>
      <c r="N1296" s="231"/>
      <c r="O1296" s="238" t="s">
        <v>7</v>
      </c>
      <c r="P1296" s="229"/>
      <c r="Q1296" s="226"/>
      <c r="R1296" s="226"/>
      <c r="S1296" s="230" t="s">
        <v>6</v>
      </c>
      <c r="T1296" s="231"/>
      <c r="U1296" s="238" t="s">
        <v>7</v>
      </c>
      <c r="V1296" s="226"/>
      <c r="W1296" s="233">
        <f t="shared" si="2936"/>
        <v>0</v>
      </c>
      <c r="X1296" s="226"/>
      <c r="Y1296" s="229" t="s">
        <v>6</v>
      </c>
      <c r="Z1296" s="405"/>
      <c r="AA1296" s="406">
        <f>стройка!AA142</f>
        <v>0</v>
      </c>
      <c r="AB1296" s="406">
        <f>стройка!AB142</f>
        <v>0</v>
      </c>
      <c r="AC1296" s="406">
        <f>стройка!AC142</f>
        <v>0</v>
      </c>
      <c r="AD1296" s="406">
        <f>стройка!AD142</f>
        <v>0</v>
      </c>
      <c r="AE1296" s="406">
        <f>стройка!AE142</f>
        <v>0</v>
      </c>
      <c r="AF1296" s="406">
        <f>стройка!AF142</f>
        <v>0</v>
      </c>
      <c r="AG1296" s="406">
        <f>стройка!AG142</f>
        <v>0</v>
      </c>
      <c r="AH1296" s="406">
        <f>стройка!AH142</f>
        <v>0</v>
      </c>
      <c r="AI1296" s="406">
        <f>стройка!AI142</f>
        <v>0</v>
      </c>
      <c r="AJ1296" s="406">
        <f>стройка!AJ142</f>
        <v>0</v>
      </c>
      <c r="AK1296" s="406">
        <f>стройка!AK142</f>
        <v>0</v>
      </c>
      <c r="AL1296" s="406">
        <f>стройка!AL142</f>
        <v>0</v>
      </c>
      <c r="AM1296" s="406">
        <f>стройка!AM142</f>
        <v>0</v>
      </c>
      <c r="AN1296" s="406">
        <f>стройка!AN142</f>
        <v>0</v>
      </c>
      <c r="AO1296" s="406">
        <f>стройка!AO142</f>
        <v>0</v>
      </c>
      <c r="AP1296" s="406">
        <f>стройка!AP142</f>
        <v>0</v>
      </c>
      <c r="AQ1296" s="406">
        <f>стройка!AQ142</f>
        <v>0</v>
      </c>
      <c r="AR1296" s="406">
        <f>стройка!AR142</f>
        <v>0</v>
      </c>
      <c r="AS1296" s="406">
        <f>стройка!AS142</f>
        <v>0</v>
      </c>
      <c r="AT1296" s="406">
        <f>стройка!AT142</f>
        <v>0</v>
      </c>
      <c r="AU1296" s="406">
        <f>стройка!AU142</f>
        <v>0</v>
      </c>
      <c r="AV1296" s="406">
        <f>стройка!AV142</f>
        <v>0</v>
      </c>
      <c r="AW1296" s="406">
        <f>стройка!AW142</f>
        <v>0</v>
      </c>
      <c r="AX1296" s="406">
        <f>стройка!AX142</f>
        <v>0</v>
      </c>
      <c r="AY1296" s="406">
        <f>стройка!AY142</f>
        <v>0</v>
      </c>
      <c r="AZ1296" s="406">
        <f>стройка!AZ142</f>
        <v>0</v>
      </c>
      <c r="BA1296" s="406">
        <f>стройка!BA142</f>
        <v>0</v>
      </c>
      <c r="BB1296" s="406">
        <f>стройка!BB142</f>
        <v>0</v>
      </c>
      <c r="BC1296" s="406">
        <f>стройка!BC142</f>
        <v>0</v>
      </c>
      <c r="BD1296" s="406">
        <f>стройка!BD142</f>
        <v>0</v>
      </c>
      <c r="BE1296" s="406">
        <f>стройка!BE142</f>
        <v>0</v>
      </c>
      <c r="BF1296" s="406">
        <f>стройка!BF142</f>
        <v>0</v>
      </c>
      <c r="BG1296" s="406">
        <f>стройка!BG142</f>
        <v>0</v>
      </c>
      <c r="BH1296" s="406">
        <f>стройка!BH142</f>
        <v>0</v>
      </c>
      <c r="BI1296" s="406">
        <f>стройка!BI142</f>
        <v>0</v>
      </c>
      <c r="BJ1296" s="406">
        <f>стройка!BJ142</f>
        <v>0</v>
      </c>
      <c r="BK1296" s="406">
        <f>стройка!BK142</f>
        <v>0</v>
      </c>
      <c r="BL1296" s="406">
        <f>стройка!BL142</f>
        <v>0</v>
      </c>
      <c r="BM1296" s="406">
        <f>стройка!BM142</f>
        <v>0</v>
      </c>
      <c r="BN1296" s="406">
        <f>стройка!BN142</f>
        <v>0</v>
      </c>
      <c r="BO1296" s="406">
        <f>стройка!BO142</f>
        <v>0</v>
      </c>
      <c r="BP1296" s="406">
        <f>стройка!BP142</f>
        <v>0</v>
      </c>
      <c r="BQ1296" s="406">
        <f>стройка!BQ142</f>
        <v>0</v>
      </c>
      <c r="BR1296" s="406">
        <f>стройка!BR142</f>
        <v>0</v>
      </c>
      <c r="BS1296" s="406">
        <f>стройка!BS142</f>
        <v>0</v>
      </c>
      <c r="BT1296" s="406">
        <f>стройка!BT142</f>
        <v>0</v>
      </c>
      <c r="BU1296" s="406">
        <f>стройка!BU142</f>
        <v>0</v>
      </c>
      <c r="BV1296" s="406">
        <f>стройка!BV142</f>
        <v>0</v>
      </c>
      <c r="BW1296" s="406">
        <f>стройка!BW142</f>
        <v>0</v>
      </c>
      <c r="BX1296" s="406">
        <f>стройка!BX142</f>
        <v>0</v>
      </c>
      <c r="BY1296" s="406">
        <f>стройка!BY142</f>
        <v>0</v>
      </c>
      <c r="BZ1296" s="406">
        <f>стройка!BZ142</f>
        <v>0</v>
      </c>
      <c r="CA1296" s="406">
        <f>стройка!CA142</f>
        <v>0</v>
      </c>
      <c r="CB1296" s="406">
        <f>стройка!CB142</f>
        <v>0</v>
      </c>
      <c r="CC1296" s="406">
        <f>стройка!CC142</f>
        <v>0</v>
      </c>
      <c r="CD1296" s="406">
        <f>стройка!CD142</f>
        <v>0</v>
      </c>
      <c r="CE1296" s="406">
        <f>стройка!CE142</f>
        <v>0</v>
      </c>
      <c r="CF1296" s="406">
        <f>стройка!CF142</f>
        <v>0</v>
      </c>
      <c r="CG1296" s="406">
        <f>стройка!CG142</f>
        <v>0</v>
      </c>
      <c r="CH1296" s="406">
        <f>стройка!CH142</f>
        <v>0</v>
      </c>
      <c r="CI1296" s="406">
        <f>стройка!CI142</f>
        <v>0</v>
      </c>
      <c r="CJ1296" s="406">
        <f>стройка!CJ142</f>
        <v>0</v>
      </c>
      <c r="CK1296" s="406">
        <f>стройка!CK142</f>
        <v>0</v>
      </c>
      <c r="CL1296" s="406">
        <f>стройка!CL142</f>
        <v>0</v>
      </c>
      <c r="CM1296" s="406">
        <f>стройка!CM142</f>
        <v>0</v>
      </c>
      <c r="CN1296" s="406">
        <f>стройка!CN142</f>
        <v>0</v>
      </c>
      <c r="CO1296" s="406">
        <f>стройка!CO142</f>
        <v>0</v>
      </c>
      <c r="CP1296" s="406">
        <f>стройка!CP142</f>
        <v>0</v>
      </c>
      <c r="CQ1296" s="406">
        <f>стройка!CQ142</f>
        <v>0</v>
      </c>
      <c r="CR1296" s="406">
        <f>стройка!CR142</f>
        <v>0</v>
      </c>
      <c r="CS1296" s="406">
        <f>стройка!CS142</f>
        <v>0</v>
      </c>
      <c r="CT1296" s="406">
        <f>стройка!CT142</f>
        <v>0</v>
      </c>
      <c r="CU1296" s="406">
        <f>стройка!CU142</f>
        <v>0</v>
      </c>
      <c r="CV1296" s="406">
        <f>стройка!CV142</f>
        <v>0</v>
      </c>
      <c r="CW1296" s="406">
        <f>стройка!CW142</f>
        <v>0</v>
      </c>
      <c r="CX1296" s="406">
        <f>стройка!CX142</f>
        <v>0</v>
      </c>
      <c r="CY1296" s="406">
        <f>стройка!CY142</f>
        <v>0</v>
      </c>
      <c r="CZ1296" s="406">
        <f>стройка!CZ142</f>
        <v>0</v>
      </c>
      <c r="DA1296" s="406">
        <f>стройка!DA142</f>
        <v>0</v>
      </c>
      <c r="DB1296" s="406">
        <f>стройка!DB142</f>
        <v>0</v>
      </c>
      <c r="DC1296" s="406">
        <f>стройка!DC142</f>
        <v>0</v>
      </c>
      <c r="DD1296" s="406">
        <f>стройка!DD142</f>
        <v>0</v>
      </c>
      <c r="DE1296" s="406">
        <f>стройка!DE142</f>
        <v>0</v>
      </c>
      <c r="DF1296" s="406">
        <f>стройка!DF142</f>
        <v>0</v>
      </c>
      <c r="DG1296" s="406">
        <f>стройка!DG142</f>
        <v>0</v>
      </c>
      <c r="DH1296" s="406">
        <f>стройка!DH142</f>
        <v>0</v>
      </c>
      <c r="DI1296" s="406">
        <f>стройка!DI142</f>
        <v>0</v>
      </c>
      <c r="DJ1296" s="406">
        <f>стройка!DJ142</f>
        <v>0</v>
      </c>
      <c r="DK1296" s="406">
        <f>стройка!DK142</f>
        <v>0</v>
      </c>
      <c r="DL1296" s="406">
        <f>стройка!DL142</f>
        <v>0</v>
      </c>
      <c r="DM1296" s="406">
        <f>стройка!DM142</f>
        <v>0</v>
      </c>
      <c r="DN1296" s="406">
        <f>стройка!DN142</f>
        <v>0</v>
      </c>
      <c r="DO1296" s="406">
        <f>стройка!DO142</f>
        <v>0</v>
      </c>
      <c r="DP1296" s="406">
        <f>стройка!DP142</f>
        <v>0</v>
      </c>
      <c r="DQ1296" s="406">
        <f>стройка!DQ142</f>
        <v>0</v>
      </c>
      <c r="DR1296" s="406">
        <f>стройка!DR142</f>
        <v>0</v>
      </c>
      <c r="DS1296" s="406">
        <f>стройка!DS142</f>
        <v>0</v>
      </c>
      <c r="DT1296" s="406">
        <f>стройка!DT142</f>
        <v>0</v>
      </c>
      <c r="DU1296" s="226"/>
      <c r="DV1296" s="226"/>
    </row>
    <row r="1297" spans="1:126" s="237" customFormat="1" ht="10.199999999999999">
      <c r="A1297" s="226"/>
      <c r="B1297" s="226"/>
      <c r="C1297" s="226"/>
      <c r="D1297" s="226"/>
      <c r="E1297" s="270" t="str">
        <f>IF(OR(Главная!$N$19=справочники!$N$10,Главная!$N$19=справочники!$N$11),"",IF(T1297=справочники!$P$10,"","ндс(-)"))</f>
        <v>ндс(-)</v>
      </c>
      <c r="F1297" s="114"/>
      <c r="G1297" s="229"/>
      <c r="H1297" s="226"/>
      <c r="I1297" s="226"/>
      <c r="J1297" s="403" t="s">
        <v>6</v>
      </c>
      <c r="K1297" s="651">
        <f>стройка!K143</f>
        <v>0</v>
      </c>
      <c r="L1297" s="226"/>
      <c r="M1297" s="230" t="s">
        <v>6</v>
      </c>
      <c r="N1297" s="231"/>
      <c r="O1297" s="238" t="s">
        <v>7</v>
      </c>
      <c r="P1297" s="229"/>
      <c r="Q1297" s="226"/>
      <c r="R1297" s="226"/>
      <c r="S1297" s="230" t="s">
        <v>6</v>
      </c>
      <c r="T1297" s="231"/>
      <c r="U1297" s="238" t="s">
        <v>7</v>
      </c>
      <c r="V1297" s="226"/>
      <c r="W1297" s="233">
        <f t="shared" si="2936"/>
        <v>0</v>
      </c>
      <c r="X1297" s="226"/>
      <c r="Y1297" s="229" t="s">
        <v>6</v>
      </c>
      <c r="Z1297" s="405"/>
      <c r="AA1297" s="406">
        <f>стройка!AA143</f>
        <v>0</v>
      </c>
      <c r="AB1297" s="406">
        <f>стройка!AB143</f>
        <v>0</v>
      </c>
      <c r="AC1297" s="406">
        <f>стройка!AC143</f>
        <v>0</v>
      </c>
      <c r="AD1297" s="406">
        <f>стройка!AD143</f>
        <v>0</v>
      </c>
      <c r="AE1297" s="406">
        <f>стройка!AE143</f>
        <v>0</v>
      </c>
      <c r="AF1297" s="406">
        <f>стройка!AF143</f>
        <v>0</v>
      </c>
      <c r="AG1297" s="406">
        <f>стройка!AG143</f>
        <v>0</v>
      </c>
      <c r="AH1297" s="406">
        <f>стройка!AH143</f>
        <v>0</v>
      </c>
      <c r="AI1297" s="406">
        <f>стройка!AI143</f>
        <v>0</v>
      </c>
      <c r="AJ1297" s="406">
        <f>стройка!AJ143</f>
        <v>0</v>
      </c>
      <c r="AK1297" s="406">
        <f>стройка!AK143</f>
        <v>0</v>
      </c>
      <c r="AL1297" s="406">
        <f>стройка!AL143</f>
        <v>0</v>
      </c>
      <c r="AM1297" s="406">
        <f>стройка!AM143</f>
        <v>0</v>
      </c>
      <c r="AN1297" s="406">
        <f>стройка!AN143</f>
        <v>0</v>
      </c>
      <c r="AO1297" s="406">
        <f>стройка!AO143</f>
        <v>0</v>
      </c>
      <c r="AP1297" s="406">
        <f>стройка!AP143</f>
        <v>0</v>
      </c>
      <c r="AQ1297" s="406">
        <f>стройка!AQ143</f>
        <v>0</v>
      </c>
      <c r="AR1297" s="406">
        <f>стройка!AR143</f>
        <v>0</v>
      </c>
      <c r="AS1297" s="406">
        <f>стройка!AS143</f>
        <v>0</v>
      </c>
      <c r="AT1297" s="406">
        <f>стройка!AT143</f>
        <v>0</v>
      </c>
      <c r="AU1297" s="406">
        <f>стройка!AU143</f>
        <v>0</v>
      </c>
      <c r="AV1297" s="406">
        <f>стройка!AV143</f>
        <v>0</v>
      </c>
      <c r="AW1297" s="406">
        <f>стройка!AW143</f>
        <v>0</v>
      </c>
      <c r="AX1297" s="406">
        <f>стройка!AX143</f>
        <v>0</v>
      </c>
      <c r="AY1297" s="406">
        <f>стройка!AY143</f>
        <v>0</v>
      </c>
      <c r="AZ1297" s="406">
        <f>стройка!AZ143</f>
        <v>0</v>
      </c>
      <c r="BA1297" s="406">
        <f>стройка!BA143</f>
        <v>0</v>
      </c>
      <c r="BB1297" s="406">
        <f>стройка!BB143</f>
        <v>0</v>
      </c>
      <c r="BC1297" s="406">
        <f>стройка!BC143</f>
        <v>0</v>
      </c>
      <c r="BD1297" s="406">
        <f>стройка!BD143</f>
        <v>0</v>
      </c>
      <c r="BE1297" s="406">
        <f>стройка!BE143</f>
        <v>0</v>
      </c>
      <c r="BF1297" s="406">
        <f>стройка!BF143</f>
        <v>0</v>
      </c>
      <c r="BG1297" s="406">
        <f>стройка!BG143</f>
        <v>0</v>
      </c>
      <c r="BH1297" s="406">
        <f>стройка!BH143</f>
        <v>0</v>
      </c>
      <c r="BI1297" s="406">
        <f>стройка!BI143</f>
        <v>0</v>
      </c>
      <c r="BJ1297" s="406">
        <f>стройка!BJ143</f>
        <v>0</v>
      </c>
      <c r="BK1297" s="406">
        <f>стройка!BK143</f>
        <v>0</v>
      </c>
      <c r="BL1297" s="406">
        <f>стройка!BL143</f>
        <v>0</v>
      </c>
      <c r="BM1297" s="406">
        <f>стройка!BM143</f>
        <v>0</v>
      </c>
      <c r="BN1297" s="406">
        <f>стройка!BN143</f>
        <v>0</v>
      </c>
      <c r="BO1297" s="406">
        <f>стройка!BO143</f>
        <v>0</v>
      </c>
      <c r="BP1297" s="406">
        <f>стройка!BP143</f>
        <v>0</v>
      </c>
      <c r="BQ1297" s="406">
        <f>стройка!BQ143</f>
        <v>0</v>
      </c>
      <c r="BR1297" s="406">
        <f>стройка!BR143</f>
        <v>0</v>
      </c>
      <c r="BS1297" s="406">
        <f>стройка!BS143</f>
        <v>0</v>
      </c>
      <c r="BT1297" s="406">
        <f>стройка!BT143</f>
        <v>0</v>
      </c>
      <c r="BU1297" s="406">
        <f>стройка!BU143</f>
        <v>0</v>
      </c>
      <c r="BV1297" s="406">
        <f>стройка!BV143</f>
        <v>0</v>
      </c>
      <c r="BW1297" s="406">
        <f>стройка!BW143</f>
        <v>0</v>
      </c>
      <c r="BX1297" s="406">
        <f>стройка!BX143</f>
        <v>0</v>
      </c>
      <c r="BY1297" s="406">
        <f>стройка!BY143</f>
        <v>0</v>
      </c>
      <c r="BZ1297" s="406">
        <f>стройка!BZ143</f>
        <v>0</v>
      </c>
      <c r="CA1297" s="406">
        <f>стройка!CA143</f>
        <v>0</v>
      </c>
      <c r="CB1297" s="406">
        <f>стройка!CB143</f>
        <v>0</v>
      </c>
      <c r="CC1297" s="406">
        <f>стройка!CC143</f>
        <v>0</v>
      </c>
      <c r="CD1297" s="406">
        <f>стройка!CD143</f>
        <v>0</v>
      </c>
      <c r="CE1297" s="406">
        <f>стройка!CE143</f>
        <v>0</v>
      </c>
      <c r="CF1297" s="406">
        <f>стройка!CF143</f>
        <v>0</v>
      </c>
      <c r="CG1297" s="406">
        <f>стройка!CG143</f>
        <v>0</v>
      </c>
      <c r="CH1297" s="406">
        <f>стройка!CH143</f>
        <v>0</v>
      </c>
      <c r="CI1297" s="406">
        <f>стройка!CI143</f>
        <v>0</v>
      </c>
      <c r="CJ1297" s="406">
        <f>стройка!CJ143</f>
        <v>0</v>
      </c>
      <c r="CK1297" s="406">
        <f>стройка!CK143</f>
        <v>0</v>
      </c>
      <c r="CL1297" s="406">
        <f>стройка!CL143</f>
        <v>0</v>
      </c>
      <c r="CM1297" s="406">
        <f>стройка!CM143</f>
        <v>0</v>
      </c>
      <c r="CN1297" s="406">
        <f>стройка!CN143</f>
        <v>0</v>
      </c>
      <c r="CO1297" s="406">
        <f>стройка!CO143</f>
        <v>0</v>
      </c>
      <c r="CP1297" s="406">
        <f>стройка!CP143</f>
        <v>0</v>
      </c>
      <c r="CQ1297" s="406">
        <f>стройка!CQ143</f>
        <v>0</v>
      </c>
      <c r="CR1297" s="406">
        <f>стройка!CR143</f>
        <v>0</v>
      </c>
      <c r="CS1297" s="406">
        <f>стройка!CS143</f>
        <v>0</v>
      </c>
      <c r="CT1297" s="406">
        <f>стройка!CT143</f>
        <v>0</v>
      </c>
      <c r="CU1297" s="406">
        <f>стройка!CU143</f>
        <v>0</v>
      </c>
      <c r="CV1297" s="406">
        <f>стройка!CV143</f>
        <v>0</v>
      </c>
      <c r="CW1297" s="406">
        <f>стройка!CW143</f>
        <v>0</v>
      </c>
      <c r="CX1297" s="406">
        <f>стройка!CX143</f>
        <v>0</v>
      </c>
      <c r="CY1297" s="406">
        <f>стройка!CY143</f>
        <v>0</v>
      </c>
      <c r="CZ1297" s="406">
        <f>стройка!CZ143</f>
        <v>0</v>
      </c>
      <c r="DA1297" s="406">
        <f>стройка!DA143</f>
        <v>0</v>
      </c>
      <c r="DB1297" s="406">
        <f>стройка!DB143</f>
        <v>0</v>
      </c>
      <c r="DC1297" s="406">
        <f>стройка!DC143</f>
        <v>0</v>
      </c>
      <c r="DD1297" s="406">
        <f>стройка!DD143</f>
        <v>0</v>
      </c>
      <c r="DE1297" s="406">
        <f>стройка!DE143</f>
        <v>0</v>
      </c>
      <c r="DF1297" s="406">
        <f>стройка!DF143</f>
        <v>0</v>
      </c>
      <c r="DG1297" s="406">
        <f>стройка!DG143</f>
        <v>0</v>
      </c>
      <c r="DH1297" s="406">
        <f>стройка!DH143</f>
        <v>0</v>
      </c>
      <c r="DI1297" s="406">
        <f>стройка!DI143</f>
        <v>0</v>
      </c>
      <c r="DJ1297" s="406">
        <f>стройка!DJ143</f>
        <v>0</v>
      </c>
      <c r="DK1297" s="406">
        <f>стройка!DK143</f>
        <v>0</v>
      </c>
      <c r="DL1297" s="406">
        <f>стройка!DL143</f>
        <v>0</v>
      </c>
      <c r="DM1297" s="406">
        <f>стройка!DM143</f>
        <v>0</v>
      </c>
      <c r="DN1297" s="406">
        <f>стройка!DN143</f>
        <v>0</v>
      </c>
      <c r="DO1297" s="406">
        <f>стройка!DO143</f>
        <v>0</v>
      </c>
      <c r="DP1297" s="406">
        <f>стройка!DP143</f>
        <v>0</v>
      </c>
      <c r="DQ1297" s="406">
        <f>стройка!DQ143</f>
        <v>0</v>
      </c>
      <c r="DR1297" s="406">
        <f>стройка!DR143</f>
        <v>0</v>
      </c>
      <c r="DS1297" s="406">
        <f>стройка!DS143</f>
        <v>0</v>
      </c>
      <c r="DT1297" s="406">
        <f>стройка!DT143</f>
        <v>0</v>
      </c>
      <c r="DU1297" s="226"/>
      <c r="DV1297" s="226"/>
    </row>
    <row r="1298" spans="1:126" s="237" customFormat="1" ht="10.199999999999999">
      <c r="A1298" s="226"/>
      <c r="B1298" s="226"/>
      <c r="C1298" s="226"/>
      <c r="D1298" s="226"/>
      <c r="E1298" s="270" t="str">
        <f>IF(OR(Главная!$N$19=справочники!$N$10,Главная!$N$19=справочники!$N$11),"",IF(T1298=справочники!$P$10,"","ндс(-)"))</f>
        <v>ндс(-)</v>
      </c>
      <c r="F1298" s="114"/>
      <c r="G1298" s="229"/>
      <c r="H1298" s="226"/>
      <c r="I1298" s="226"/>
      <c r="J1298" s="403" t="s">
        <v>6</v>
      </c>
      <c r="K1298" s="651">
        <f>стройка!K144</f>
        <v>0</v>
      </c>
      <c r="L1298" s="226"/>
      <c r="M1298" s="230" t="s">
        <v>6</v>
      </c>
      <c r="N1298" s="231"/>
      <c r="O1298" s="238" t="s">
        <v>7</v>
      </c>
      <c r="P1298" s="229"/>
      <c r="Q1298" s="226"/>
      <c r="R1298" s="226"/>
      <c r="S1298" s="230" t="s">
        <v>6</v>
      </c>
      <c r="T1298" s="231"/>
      <c r="U1298" s="238" t="s">
        <v>7</v>
      </c>
      <c r="V1298" s="226"/>
      <c r="W1298" s="233">
        <f t="shared" si="2936"/>
        <v>0</v>
      </c>
      <c r="X1298" s="226"/>
      <c r="Y1298" s="229" t="s">
        <v>6</v>
      </c>
      <c r="Z1298" s="405"/>
      <c r="AA1298" s="406">
        <f>стройка!AA144</f>
        <v>0</v>
      </c>
      <c r="AB1298" s="406">
        <f>стройка!AB144</f>
        <v>0</v>
      </c>
      <c r="AC1298" s="406">
        <f>стройка!AC144</f>
        <v>0</v>
      </c>
      <c r="AD1298" s="406">
        <f>стройка!AD144</f>
        <v>0</v>
      </c>
      <c r="AE1298" s="406">
        <f>стройка!AE144</f>
        <v>0</v>
      </c>
      <c r="AF1298" s="406">
        <f>стройка!AF144</f>
        <v>0</v>
      </c>
      <c r="AG1298" s="406">
        <f>стройка!AG144</f>
        <v>0</v>
      </c>
      <c r="AH1298" s="406">
        <f>стройка!AH144</f>
        <v>0</v>
      </c>
      <c r="AI1298" s="406">
        <f>стройка!AI144</f>
        <v>0</v>
      </c>
      <c r="AJ1298" s="406">
        <f>стройка!AJ144</f>
        <v>0</v>
      </c>
      <c r="AK1298" s="406">
        <f>стройка!AK144</f>
        <v>0</v>
      </c>
      <c r="AL1298" s="406">
        <f>стройка!AL144</f>
        <v>0</v>
      </c>
      <c r="AM1298" s="406">
        <f>стройка!AM144</f>
        <v>0</v>
      </c>
      <c r="AN1298" s="406">
        <f>стройка!AN144</f>
        <v>0</v>
      </c>
      <c r="AO1298" s="406">
        <f>стройка!AO144</f>
        <v>0</v>
      </c>
      <c r="AP1298" s="406">
        <f>стройка!AP144</f>
        <v>0</v>
      </c>
      <c r="AQ1298" s="406">
        <f>стройка!AQ144</f>
        <v>0</v>
      </c>
      <c r="AR1298" s="406">
        <f>стройка!AR144</f>
        <v>0</v>
      </c>
      <c r="AS1298" s="406">
        <f>стройка!AS144</f>
        <v>0</v>
      </c>
      <c r="AT1298" s="406">
        <f>стройка!AT144</f>
        <v>0</v>
      </c>
      <c r="AU1298" s="406">
        <f>стройка!AU144</f>
        <v>0</v>
      </c>
      <c r="AV1298" s="406">
        <f>стройка!AV144</f>
        <v>0</v>
      </c>
      <c r="AW1298" s="406">
        <f>стройка!AW144</f>
        <v>0</v>
      </c>
      <c r="AX1298" s="406">
        <f>стройка!AX144</f>
        <v>0</v>
      </c>
      <c r="AY1298" s="406">
        <f>стройка!AY144</f>
        <v>0</v>
      </c>
      <c r="AZ1298" s="406">
        <f>стройка!AZ144</f>
        <v>0</v>
      </c>
      <c r="BA1298" s="406">
        <f>стройка!BA144</f>
        <v>0</v>
      </c>
      <c r="BB1298" s="406">
        <f>стройка!BB144</f>
        <v>0</v>
      </c>
      <c r="BC1298" s="406">
        <f>стройка!BC144</f>
        <v>0</v>
      </c>
      <c r="BD1298" s="406">
        <f>стройка!BD144</f>
        <v>0</v>
      </c>
      <c r="BE1298" s="406">
        <f>стройка!BE144</f>
        <v>0</v>
      </c>
      <c r="BF1298" s="406">
        <f>стройка!BF144</f>
        <v>0</v>
      </c>
      <c r="BG1298" s="406">
        <f>стройка!BG144</f>
        <v>0</v>
      </c>
      <c r="BH1298" s="406">
        <f>стройка!BH144</f>
        <v>0</v>
      </c>
      <c r="BI1298" s="406">
        <f>стройка!BI144</f>
        <v>0</v>
      </c>
      <c r="BJ1298" s="406">
        <f>стройка!BJ144</f>
        <v>0</v>
      </c>
      <c r="BK1298" s="406">
        <f>стройка!BK144</f>
        <v>0</v>
      </c>
      <c r="BL1298" s="406">
        <f>стройка!BL144</f>
        <v>0</v>
      </c>
      <c r="BM1298" s="406">
        <f>стройка!BM144</f>
        <v>0</v>
      </c>
      <c r="BN1298" s="406">
        <f>стройка!BN144</f>
        <v>0</v>
      </c>
      <c r="BO1298" s="406">
        <f>стройка!BO144</f>
        <v>0</v>
      </c>
      <c r="BP1298" s="406">
        <f>стройка!BP144</f>
        <v>0</v>
      </c>
      <c r="BQ1298" s="406">
        <f>стройка!BQ144</f>
        <v>0</v>
      </c>
      <c r="BR1298" s="406">
        <f>стройка!BR144</f>
        <v>0</v>
      </c>
      <c r="BS1298" s="406">
        <f>стройка!BS144</f>
        <v>0</v>
      </c>
      <c r="BT1298" s="406">
        <f>стройка!BT144</f>
        <v>0</v>
      </c>
      <c r="BU1298" s="406">
        <f>стройка!BU144</f>
        <v>0</v>
      </c>
      <c r="BV1298" s="406">
        <f>стройка!BV144</f>
        <v>0</v>
      </c>
      <c r="BW1298" s="406">
        <f>стройка!BW144</f>
        <v>0</v>
      </c>
      <c r="BX1298" s="406">
        <f>стройка!BX144</f>
        <v>0</v>
      </c>
      <c r="BY1298" s="406">
        <f>стройка!BY144</f>
        <v>0</v>
      </c>
      <c r="BZ1298" s="406">
        <f>стройка!BZ144</f>
        <v>0</v>
      </c>
      <c r="CA1298" s="406">
        <f>стройка!CA144</f>
        <v>0</v>
      </c>
      <c r="CB1298" s="406">
        <f>стройка!CB144</f>
        <v>0</v>
      </c>
      <c r="CC1298" s="406">
        <f>стройка!CC144</f>
        <v>0</v>
      </c>
      <c r="CD1298" s="406">
        <f>стройка!CD144</f>
        <v>0</v>
      </c>
      <c r="CE1298" s="406">
        <f>стройка!CE144</f>
        <v>0</v>
      </c>
      <c r="CF1298" s="406">
        <f>стройка!CF144</f>
        <v>0</v>
      </c>
      <c r="CG1298" s="406">
        <f>стройка!CG144</f>
        <v>0</v>
      </c>
      <c r="CH1298" s="406">
        <f>стройка!CH144</f>
        <v>0</v>
      </c>
      <c r="CI1298" s="406">
        <f>стройка!CI144</f>
        <v>0</v>
      </c>
      <c r="CJ1298" s="406">
        <f>стройка!CJ144</f>
        <v>0</v>
      </c>
      <c r="CK1298" s="406">
        <f>стройка!CK144</f>
        <v>0</v>
      </c>
      <c r="CL1298" s="406">
        <f>стройка!CL144</f>
        <v>0</v>
      </c>
      <c r="CM1298" s="406">
        <f>стройка!CM144</f>
        <v>0</v>
      </c>
      <c r="CN1298" s="406">
        <f>стройка!CN144</f>
        <v>0</v>
      </c>
      <c r="CO1298" s="406">
        <f>стройка!CO144</f>
        <v>0</v>
      </c>
      <c r="CP1298" s="406">
        <f>стройка!CP144</f>
        <v>0</v>
      </c>
      <c r="CQ1298" s="406">
        <f>стройка!CQ144</f>
        <v>0</v>
      </c>
      <c r="CR1298" s="406">
        <f>стройка!CR144</f>
        <v>0</v>
      </c>
      <c r="CS1298" s="406">
        <f>стройка!CS144</f>
        <v>0</v>
      </c>
      <c r="CT1298" s="406">
        <f>стройка!CT144</f>
        <v>0</v>
      </c>
      <c r="CU1298" s="406">
        <f>стройка!CU144</f>
        <v>0</v>
      </c>
      <c r="CV1298" s="406">
        <f>стройка!CV144</f>
        <v>0</v>
      </c>
      <c r="CW1298" s="406">
        <f>стройка!CW144</f>
        <v>0</v>
      </c>
      <c r="CX1298" s="406">
        <f>стройка!CX144</f>
        <v>0</v>
      </c>
      <c r="CY1298" s="406">
        <f>стройка!CY144</f>
        <v>0</v>
      </c>
      <c r="CZ1298" s="406">
        <f>стройка!CZ144</f>
        <v>0</v>
      </c>
      <c r="DA1298" s="406">
        <f>стройка!DA144</f>
        <v>0</v>
      </c>
      <c r="DB1298" s="406">
        <f>стройка!DB144</f>
        <v>0</v>
      </c>
      <c r="DC1298" s="406">
        <f>стройка!DC144</f>
        <v>0</v>
      </c>
      <c r="DD1298" s="406">
        <f>стройка!DD144</f>
        <v>0</v>
      </c>
      <c r="DE1298" s="406">
        <f>стройка!DE144</f>
        <v>0</v>
      </c>
      <c r="DF1298" s="406">
        <f>стройка!DF144</f>
        <v>0</v>
      </c>
      <c r="DG1298" s="406">
        <f>стройка!DG144</f>
        <v>0</v>
      </c>
      <c r="DH1298" s="406">
        <f>стройка!DH144</f>
        <v>0</v>
      </c>
      <c r="DI1298" s="406">
        <f>стройка!DI144</f>
        <v>0</v>
      </c>
      <c r="DJ1298" s="406">
        <f>стройка!DJ144</f>
        <v>0</v>
      </c>
      <c r="DK1298" s="406">
        <f>стройка!DK144</f>
        <v>0</v>
      </c>
      <c r="DL1298" s="406">
        <f>стройка!DL144</f>
        <v>0</v>
      </c>
      <c r="DM1298" s="406">
        <f>стройка!DM144</f>
        <v>0</v>
      </c>
      <c r="DN1298" s="406">
        <f>стройка!DN144</f>
        <v>0</v>
      </c>
      <c r="DO1298" s="406">
        <f>стройка!DO144</f>
        <v>0</v>
      </c>
      <c r="DP1298" s="406">
        <f>стройка!DP144</f>
        <v>0</v>
      </c>
      <c r="DQ1298" s="406">
        <f>стройка!DQ144</f>
        <v>0</v>
      </c>
      <c r="DR1298" s="406">
        <f>стройка!DR144</f>
        <v>0</v>
      </c>
      <c r="DS1298" s="406">
        <f>стройка!DS144</f>
        <v>0</v>
      </c>
      <c r="DT1298" s="406">
        <f>стройка!DT144</f>
        <v>0</v>
      </c>
      <c r="DU1298" s="226"/>
      <c r="DV1298" s="226"/>
    </row>
    <row r="1299" spans="1:126" s="237" customFormat="1" ht="10.199999999999999">
      <c r="A1299" s="226"/>
      <c r="B1299" s="226"/>
      <c r="C1299" s="226"/>
      <c r="D1299" s="226"/>
      <c r="E1299" s="270" t="str">
        <f>IF(OR(Главная!$N$19=справочники!$N$10,Главная!$N$19=справочники!$N$11),"",IF(T1299=справочники!$P$10,"","ндс(-)"))</f>
        <v>ндс(-)</v>
      </c>
      <c r="F1299" s="114"/>
      <c r="G1299" s="229"/>
      <c r="H1299" s="226"/>
      <c r="I1299" s="226"/>
      <c r="J1299" s="403" t="s">
        <v>6</v>
      </c>
      <c r="K1299" s="651">
        <f>стройка!K145</f>
        <v>0</v>
      </c>
      <c r="L1299" s="226"/>
      <c r="M1299" s="230" t="s">
        <v>6</v>
      </c>
      <c r="N1299" s="231"/>
      <c r="O1299" s="238" t="s">
        <v>7</v>
      </c>
      <c r="P1299" s="229"/>
      <c r="Q1299" s="226"/>
      <c r="R1299" s="226"/>
      <c r="S1299" s="230" t="s">
        <v>6</v>
      </c>
      <c r="T1299" s="231"/>
      <c r="U1299" s="238" t="s">
        <v>7</v>
      </c>
      <c r="V1299" s="226"/>
      <c r="W1299" s="233">
        <f t="shared" si="2936"/>
        <v>0</v>
      </c>
      <c r="X1299" s="226"/>
      <c r="Y1299" s="229" t="s">
        <v>6</v>
      </c>
      <c r="Z1299" s="405"/>
      <c r="AA1299" s="406">
        <f>стройка!AA145</f>
        <v>0</v>
      </c>
      <c r="AB1299" s="406">
        <f>стройка!AB145</f>
        <v>0</v>
      </c>
      <c r="AC1299" s="406">
        <f>стройка!AC145</f>
        <v>0</v>
      </c>
      <c r="AD1299" s="406">
        <f>стройка!AD145</f>
        <v>0</v>
      </c>
      <c r="AE1299" s="406">
        <f>стройка!AE145</f>
        <v>0</v>
      </c>
      <c r="AF1299" s="406">
        <f>стройка!AF145</f>
        <v>0</v>
      </c>
      <c r="AG1299" s="406">
        <f>стройка!AG145</f>
        <v>0</v>
      </c>
      <c r="AH1299" s="406">
        <f>стройка!AH145</f>
        <v>0</v>
      </c>
      <c r="AI1299" s="406">
        <f>стройка!AI145</f>
        <v>0</v>
      </c>
      <c r="AJ1299" s="406">
        <f>стройка!AJ145</f>
        <v>0</v>
      </c>
      <c r="AK1299" s="406">
        <f>стройка!AK145</f>
        <v>0</v>
      </c>
      <c r="AL1299" s="406">
        <f>стройка!AL145</f>
        <v>0</v>
      </c>
      <c r="AM1299" s="406">
        <f>стройка!AM145</f>
        <v>0</v>
      </c>
      <c r="AN1299" s="406">
        <f>стройка!AN145</f>
        <v>0</v>
      </c>
      <c r="AO1299" s="406">
        <f>стройка!AO145</f>
        <v>0</v>
      </c>
      <c r="AP1299" s="406">
        <f>стройка!AP145</f>
        <v>0</v>
      </c>
      <c r="AQ1299" s="406">
        <f>стройка!AQ145</f>
        <v>0</v>
      </c>
      <c r="AR1299" s="406">
        <f>стройка!AR145</f>
        <v>0</v>
      </c>
      <c r="AS1299" s="406">
        <f>стройка!AS145</f>
        <v>0</v>
      </c>
      <c r="AT1299" s="406">
        <f>стройка!AT145</f>
        <v>0</v>
      </c>
      <c r="AU1299" s="406">
        <f>стройка!AU145</f>
        <v>0</v>
      </c>
      <c r="AV1299" s="406">
        <f>стройка!AV145</f>
        <v>0</v>
      </c>
      <c r="AW1299" s="406">
        <f>стройка!AW145</f>
        <v>0</v>
      </c>
      <c r="AX1299" s="406">
        <f>стройка!AX145</f>
        <v>0</v>
      </c>
      <c r="AY1299" s="406">
        <f>стройка!AY145</f>
        <v>0</v>
      </c>
      <c r="AZ1299" s="406">
        <f>стройка!AZ145</f>
        <v>0</v>
      </c>
      <c r="BA1299" s="406">
        <f>стройка!BA145</f>
        <v>0</v>
      </c>
      <c r="BB1299" s="406">
        <f>стройка!BB145</f>
        <v>0</v>
      </c>
      <c r="BC1299" s="406">
        <f>стройка!BC145</f>
        <v>0</v>
      </c>
      <c r="BD1299" s="406">
        <f>стройка!BD145</f>
        <v>0</v>
      </c>
      <c r="BE1299" s="406">
        <f>стройка!BE145</f>
        <v>0</v>
      </c>
      <c r="BF1299" s="406">
        <f>стройка!BF145</f>
        <v>0</v>
      </c>
      <c r="BG1299" s="406">
        <f>стройка!BG145</f>
        <v>0</v>
      </c>
      <c r="BH1299" s="406">
        <f>стройка!BH145</f>
        <v>0</v>
      </c>
      <c r="BI1299" s="406">
        <f>стройка!BI145</f>
        <v>0</v>
      </c>
      <c r="BJ1299" s="406">
        <f>стройка!BJ145</f>
        <v>0</v>
      </c>
      <c r="BK1299" s="406">
        <f>стройка!BK145</f>
        <v>0</v>
      </c>
      <c r="BL1299" s="406">
        <f>стройка!BL145</f>
        <v>0</v>
      </c>
      <c r="BM1299" s="406">
        <f>стройка!BM145</f>
        <v>0</v>
      </c>
      <c r="BN1299" s="406">
        <f>стройка!BN145</f>
        <v>0</v>
      </c>
      <c r="BO1299" s="406">
        <f>стройка!BO145</f>
        <v>0</v>
      </c>
      <c r="BP1299" s="406">
        <f>стройка!BP145</f>
        <v>0</v>
      </c>
      <c r="BQ1299" s="406">
        <f>стройка!BQ145</f>
        <v>0</v>
      </c>
      <c r="BR1299" s="406">
        <f>стройка!BR145</f>
        <v>0</v>
      </c>
      <c r="BS1299" s="406">
        <f>стройка!BS145</f>
        <v>0</v>
      </c>
      <c r="BT1299" s="406">
        <f>стройка!BT145</f>
        <v>0</v>
      </c>
      <c r="BU1299" s="406">
        <f>стройка!BU145</f>
        <v>0</v>
      </c>
      <c r="BV1299" s="406">
        <f>стройка!BV145</f>
        <v>0</v>
      </c>
      <c r="BW1299" s="406">
        <f>стройка!BW145</f>
        <v>0</v>
      </c>
      <c r="BX1299" s="406">
        <f>стройка!BX145</f>
        <v>0</v>
      </c>
      <c r="BY1299" s="406">
        <f>стройка!BY145</f>
        <v>0</v>
      </c>
      <c r="BZ1299" s="406">
        <f>стройка!BZ145</f>
        <v>0</v>
      </c>
      <c r="CA1299" s="406">
        <f>стройка!CA145</f>
        <v>0</v>
      </c>
      <c r="CB1299" s="406">
        <f>стройка!CB145</f>
        <v>0</v>
      </c>
      <c r="CC1299" s="406">
        <f>стройка!CC145</f>
        <v>0</v>
      </c>
      <c r="CD1299" s="406">
        <f>стройка!CD145</f>
        <v>0</v>
      </c>
      <c r="CE1299" s="406">
        <f>стройка!CE145</f>
        <v>0</v>
      </c>
      <c r="CF1299" s="406">
        <f>стройка!CF145</f>
        <v>0</v>
      </c>
      <c r="CG1299" s="406">
        <f>стройка!CG145</f>
        <v>0</v>
      </c>
      <c r="CH1299" s="406">
        <f>стройка!CH145</f>
        <v>0</v>
      </c>
      <c r="CI1299" s="406">
        <f>стройка!CI145</f>
        <v>0</v>
      </c>
      <c r="CJ1299" s="406">
        <f>стройка!CJ145</f>
        <v>0</v>
      </c>
      <c r="CK1299" s="406">
        <f>стройка!CK145</f>
        <v>0</v>
      </c>
      <c r="CL1299" s="406">
        <f>стройка!CL145</f>
        <v>0</v>
      </c>
      <c r="CM1299" s="406">
        <f>стройка!CM145</f>
        <v>0</v>
      </c>
      <c r="CN1299" s="406">
        <f>стройка!CN145</f>
        <v>0</v>
      </c>
      <c r="CO1299" s="406">
        <f>стройка!CO145</f>
        <v>0</v>
      </c>
      <c r="CP1299" s="406">
        <f>стройка!CP145</f>
        <v>0</v>
      </c>
      <c r="CQ1299" s="406">
        <f>стройка!CQ145</f>
        <v>0</v>
      </c>
      <c r="CR1299" s="406">
        <f>стройка!CR145</f>
        <v>0</v>
      </c>
      <c r="CS1299" s="406">
        <f>стройка!CS145</f>
        <v>0</v>
      </c>
      <c r="CT1299" s="406">
        <f>стройка!CT145</f>
        <v>0</v>
      </c>
      <c r="CU1299" s="406">
        <f>стройка!CU145</f>
        <v>0</v>
      </c>
      <c r="CV1299" s="406">
        <f>стройка!CV145</f>
        <v>0</v>
      </c>
      <c r="CW1299" s="406">
        <f>стройка!CW145</f>
        <v>0</v>
      </c>
      <c r="CX1299" s="406">
        <f>стройка!CX145</f>
        <v>0</v>
      </c>
      <c r="CY1299" s="406">
        <f>стройка!CY145</f>
        <v>0</v>
      </c>
      <c r="CZ1299" s="406">
        <f>стройка!CZ145</f>
        <v>0</v>
      </c>
      <c r="DA1299" s="406">
        <f>стройка!DA145</f>
        <v>0</v>
      </c>
      <c r="DB1299" s="406">
        <f>стройка!DB145</f>
        <v>0</v>
      </c>
      <c r="DC1299" s="406">
        <f>стройка!DC145</f>
        <v>0</v>
      </c>
      <c r="DD1299" s="406">
        <f>стройка!DD145</f>
        <v>0</v>
      </c>
      <c r="DE1299" s="406">
        <f>стройка!DE145</f>
        <v>0</v>
      </c>
      <c r="DF1299" s="406">
        <f>стройка!DF145</f>
        <v>0</v>
      </c>
      <c r="DG1299" s="406">
        <f>стройка!DG145</f>
        <v>0</v>
      </c>
      <c r="DH1299" s="406">
        <f>стройка!DH145</f>
        <v>0</v>
      </c>
      <c r="DI1299" s="406">
        <f>стройка!DI145</f>
        <v>0</v>
      </c>
      <c r="DJ1299" s="406">
        <f>стройка!DJ145</f>
        <v>0</v>
      </c>
      <c r="DK1299" s="406">
        <f>стройка!DK145</f>
        <v>0</v>
      </c>
      <c r="DL1299" s="406">
        <f>стройка!DL145</f>
        <v>0</v>
      </c>
      <c r="DM1299" s="406">
        <f>стройка!DM145</f>
        <v>0</v>
      </c>
      <c r="DN1299" s="406">
        <f>стройка!DN145</f>
        <v>0</v>
      </c>
      <c r="DO1299" s="406">
        <f>стройка!DO145</f>
        <v>0</v>
      </c>
      <c r="DP1299" s="406">
        <f>стройка!DP145</f>
        <v>0</v>
      </c>
      <c r="DQ1299" s="406">
        <f>стройка!DQ145</f>
        <v>0</v>
      </c>
      <c r="DR1299" s="406">
        <f>стройка!DR145</f>
        <v>0</v>
      </c>
      <c r="DS1299" s="406">
        <f>стройка!DS145</f>
        <v>0</v>
      </c>
      <c r="DT1299" s="406">
        <f>стройка!DT145</f>
        <v>0</v>
      </c>
      <c r="DU1299" s="226"/>
      <c r="DV1299" s="226"/>
    </row>
    <row r="1300" spans="1:126" s="237" customFormat="1" ht="10.199999999999999">
      <c r="A1300" s="226"/>
      <c r="B1300" s="226"/>
      <c r="C1300" s="226"/>
      <c r="D1300" s="226"/>
      <c r="E1300" s="270" t="str">
        <f>IF(OR(Главная!$N$19=справочники!$N$10,Главная!$N$19=справочники!$N$11),"",IF(T1300=справочники!$P$10,"","ндс(-)"))</f>
        <v>ндс(-)</v>
      </c>
      <c r="F1300" s="114"/>
      <c r="G1300" s="229"/>
      <c r="H1300" s="226"/>
      <c r="I1300" s="226"/>
      <c r="J1300" s="403" t="s">
        <v>6</v>
      </c>
      <c r="K1300" s="651">
        <f>стройка!K146</f>
        <v>0</v>
      </c>
      <c r="L1300" s="226"/>
      <c r="M1300" s="230" t="s">
        <v>6</v>
      </c>
      <c r="N1300" s="231"/>
      <c r="O1300" s="238" t="s">
        <v>7</v>
      </c>
      <c r="P1300" s="229"/>
      <c r="Q1300" s="226"/>
      <c r="R1300" s="226"/>
      <c r="S1300" s="230" t="s">
        <v>6</v>
      </c>
      <c r="T1300" s="231"/>
      <c r="U1300" s="238" t="s">
        <v>7</v>
      </c>
      <c r="V1300" s="226"/>
      <c r="W1300" s="233">
        <f t="shared" si="2936"/>
        <v>0</v>
      </c>
      <c r="X1300" s="226"/>
      <c r="Y1300" s="229" t="s">
        <v>6</v>
      </c>
      <c r="Z1300" s="405"/>
      <c r="AA1300" s="406">
        <f>стройка!AA146</f>
        <v>0</v>
      </c>
      <c r="AB1300" s="406">
        <f>стройка!AB146</f>
        <v>0</v>
      </c>
      <c r="AC1300" s="406">
        <f>стройка!AC146</f>
        <v>0</v>
      </c>
      <c r="AD1300" s="406">
        <f>стройка!AD146</f>
        <v>0</v>
      </c>
      <c r="AE1300" s="406">
        <f>стройка!AE146</f>
        <v>0</v>
      </c>
      <c r="AF1300" s="406">
        <f>стройка!AF146</f>
        <v>0</v>
      </c>
      <c r="AG1300" s="406">
        <f>стройка!AG146</f>
        <v>0</v>
      </c>
      <c r="AH1300" s="406">
        <f>стройка!AH146</f>
        <v>0</v>
      </c>
      <c r="AI1300" s="406">
        <f>стройка!AI146</f>
        <v>0</v>
      </c>
      <c r="AJ1300" s="406">
        <f>стройка!AJ146</f>
        <v>0</v>
      </c>
      <c r="AK1300" s="406">
        <f>стройка!AK146</f>
        <v>0</v>
      </c>
      <c r="AL1300" s="406">
        <f>стройка!AL146</f>
        <v>0</v>
      </c>
      <c r="AM1300" s="406">
        <f>стройка!AM146</f>
        <v>0</v>
      </c>
      <c r="AN1300" s="406">
        <f>стройка!AN146</f>
        <v>0</v>
      </c>
      <c r="AO1300" s="406">
        <f>стройка!AO146</f>
        <v>0</v>
      </c>
      <c r="AP1300" s="406">
        <f>стройка!AP146</f>
        <v>0</v>
      </c>
      <c r="AQ1300" s="406">
        <f>стройка!AQ146</f>
        <v>0</v>
      </c>
      <c r="AR1300" s="406">
        <f>стройка!AR146</f>
        <v>0</v>
      </c>
      <c r="AS1300" s="406">
        <f>стройка!AS146</f>
        <v>0</v>
      </c>
      <c r="AT1300" s="406">
        <f>стройка!AT146</f>
        <v>0</v>
      </c>
      <c r="AU1300" s="406">
        <f>стройка!AU146</f>
        <v>0</v>
      </c>
      <c r="AV1300" s="406">
        <f>стройка!AV146</f>
        <v>0</v>
      </c>
      <c r="AW1300" s="406">
        <f>стройка!AW146</f>
        <v>0</v>
      </c>
      <c r="AX1300" s="406">
        <f>стройка!AX146</f>
        <v>0</v>
      </c>
      <c r="AY1300" s="406">
        <f>стройка!AY146</f>
        <v>0</v>
      </c>
      <c r="AZ1300" s="406">
        <f>стройка!AZ146</f>
        <v>0</v>
      </c>
      <c r="BA1300" s="406">
        <f>стройка!BA146</f>
        <v>0</v>
      </c>
      <c r="BB1300" s="406">
        <f>стройка!BB146</f>
        <v>0</v>
      </c>
      <c r="BC1300" s="406">
        <f>стройка!BC146</f>
        <v>0</v>
      </c>
      <c r="BD1300" s="406">
        <f>стройка!BD146</f>
        <v>0</v>
      </c>
      <c r="BE1300" s="406">
        <f>стройка!BE146</f>
        <v>0</v>
      </c>
      <c r="BF1300" s="406">
        <f>стройка!BF146</f>
        <v>0</v>
      </c>
      <c r="BG1300" s="406">
        <f>стройка!BG146</f>
        <v>0</v>
      </c>
      <c r="BH1300" s="406">
        <f>стройка!BH146</f>
        <v>0</v>
      </c>
      <c r="BI1300" s="406">
        <f>стройка!BI146</f>
        <v>0</v>
      </c>
      <c r="BJ1300" s="406">
        <f>стройка!BJ146</f>
        <v>0</v>
      </c>
      <c r="BK1300" s="406">
        <f>стройка!BK146</f>
        <v>0</v>
      </c>
      <c r="BL1300" s="406">
        <f>стройка!BL146</f>
        <v>0</v>
      </c>
      <c r="BM1300" s="406">
        <f>стройка!BM146</f>
        <v>0</v>
      </c>
      <c r="BN1300" s="406">
        <f>стройка!BN146</f>
        <v>0</v>
      </c>
      <c r="BO1300" s="406">
        <f>стройка!BO146</f>
        <v>0</v>
      </c>
      <c r="BP1300" s="406">
        <f>стройка!BP146</f>
        <v>0</v>
      </c>
      <c r="BQ1300" s="406">
        <f>стройка!BQ146</f>
        <v>0</v>
      </c>
      <c r="BR1300" s="406">
        <f>стройка!BR146</f>
        <v>0</v>
      </c>
      <c r="BS1300" s="406">
        <f>стройка!BS146</f>
        <v>0</v>
      </c>
      <c r="BT1300" s="406">
        <f>стройка!BT146</f>
        <v>0</v>
      </c>
      <c r="BU1300" s="406">
        <f>стройка!BU146</f>
        <v>0</v>
      </c>
      <c r="BV1300" s="406">
        <f>стройка!BV146</f>
        <v>0</v>
      </c>
      <c r="BW1300" s="406">
        <f>стройка!BW146</f>
        <v>0</v>
      </c>
      <c r="BX1300" s="406">
        <f>стройка!BX146</f>
        <v>0</v>
      </c>
      <c r="BY1300" s="406">
        <f>стройка!BY146</f>
        <v>0</v>
      </c>
      <c r="BZ1300" s="406">
        <f>стройка!BZ146</f>
        <v>0</v>
      </c>
      <c r="CA1300" s="406">
        <f>стройка!CA146</f>
        <v>0</v>
      </c>
      <c r="CB1300" s="406">
        <f>стройка!CB146</f>
        <v>0</v>
      </c>
      <c r="CC1300" s="406">
        <f>стройка!CC146</f>
        <v>0</v>
      </c>
      <c r="CD1300" s="406">
        <f>стройка!CD146</f>
        <v>0</v>
      </c>
      <c r="CE1300" s="406">
        <f>стройка!CE146</f>
        <v>0</v>
      </c>
      <c r="CF1300" s="406">
        <f>стройка!CF146</f>
        <v>0</v>
      </c>
      <c r="CG1300" s="406">
        <f>стройка!CG146</f>
        <v>0</v>
      </c>
      <c r="CH1300" s="406">
        <f>стройка!CH146</f>
        <v>0</v>
      </c>
      <c r="CI1300" s="406">
        <f>стройка!CI146</f>
        <v>0</v>
      </c>
      <c r="CJ1300" s="406">
        <f>стройка!CJ146</f>
        <v>0</v>
      </c>
      <c r="CK1300" s="406">
        <f>стройка!CK146</f>
        <v>0</v>
      </c>
      <c r="CL1300" s="406">
        <f>стройка!CL146</f>
        <v>0</v>
      </c>
      <c r="CM1300" s="406">
        <f>стройка!CM146</f>
        <v>0</v>
      </c>
      <c r="CN1300" s="406">
        <f>стройка!CN146</f>
        <v>0</v>
      </c>
      <c r="CO1300" s="406">
        <f>стройка!CO146</f>
        <v>0</v>
      </c>
      <c r="CP1300" s="406">
        <f>стройка!CP146</f>
        <v>0</v>
      </c>
      <c r="CQ1300" s="406">
        <f>стройка!CQ146</f>
        <v>0</v>
      </c>
      <c r="CR1300" s="406">
        <f>стройка!CR146</f>
        <v>0</v>
      </c>
      <c r="CS1300" s="406">
        <f>стройка!CS146</f>
        <v>0</v>
      </c>
      <c r="CT1300" s="406">
        <f>стройка!CT146</f>
        <v>0</v>
      </c>
      <c r="CU1300" s="406">
        <f>стройка!CU146</f>
        <v>0</v>
      </c>
      <c r="CV1300" s="406">
        <f>стройка!CV146</f>
        <v>0</v>
      </c>
      <c r="CW1300" s="406">
        <f>стройка!CW146</f>
        <v>0</v>
      </c>
      <c r="CX1300" s="406">
        <f>стройка!CX146</f>
        <v>0</v>
      </c>
      <c r="CY1300" s="406">
        <f>стройка!CY146</f>
        <v>0</v>
      </c>
      <c r="CZ1300" s="406">
        <f>стройка!CZ146</f>
        <v>0</v>
      </c>
      <c r="DA1300" s="406">
        <f>стройка!DA146</f>
        <v>0</v>
      </c>
      <c r="DB1300" s="406">
        <f>стройка!DB146</f>
        <v>0</v>
      </c>
      <c r="DC1300" s="406">
        <f>стройка!DC146</f>
        <v>0</v>
      </c>
      <c r="DD1300" s="406">
        <f>стройка!DD146</f>
        <v>0</v>
      </c>
      <c r="DE1300" s="406">
        <f>стройка!DE146</f>
        <v>0</v>
      </c>
      <c r="DF1300" s="406">
        <f>стройка!DF146</f>
        <v>0</v>
      </c>
      <c r="DG1300" s="406">
        <f>стройка!DG146</f>
        <v>0</v>
      </c>
      <c r="DH1300" s="406">
        <f>стройка!DH146</f>
        <v>0</v>
      </c>
      <c r="DI1300" s="406">
        <f>стройка!DI146</f>
        <v>0</v>
      </c>
      <c r="DJ1300" s="406">
        <f>стройка!DJ146</f>
        <v>0</v>
      </c>
      <c r="DK1300" s="406">
        <f>стройка!DK146</f>
        <v>0</v>
      </c>
      <c r="DL1300" s="406">
        <f>стройка!DL146</f>
        <v>0</v>
      </c>
      <c r="DM1300" s="406">
        <f>стройка!DM146</f>
        <v>0</v>
      </c>
      <c r="DN1300" s="406">
        <f>стройка!DN146</f>
        <v>0</v>
      </c>
      <c r="DO1300" s="406">
        <f>стройка!DO146</f>
        <v>0</v>
      </c>
      <c r="DP1300" s="406">
        <f>стройка!DP146</f>
        <v>0</v>
      </c>
      <c r="DQ1300" s="406">
        <f>стройка!DQ146</f>
        <v>0</v>
      </c>
      <c r="DR1300" s="406">
        <f>стройка!DR146</f>
        <v>0</v>
      </c>
      <c r="DS1300" s="406">
        <f>стройка!DS146</f>
        <v>0</v>
      </c>
      <c r="DT1300" s="406">
        <f>стройка!DT146</f>
        <v>0</v>
      </c>
      <c r="DU1300" s="226"/>
      <c r="DV1300" s="226"/>
    </row>
    <row r="1301" spans="1:126" s="237" customFormat="1" ht="10.199999999999999">
      <c r="A1301" s="226"/>
      <c r="B1301" s="226"/>
      <c r="C1301" s="226"/>
      <c r="D1301" s="226"/>
      <c r="E1301" s="270" t="str">
        <f>IF(OR(Главная!$N$19=справочники!$N$10,Главная!$N$19=справочники!$N$11),"",IF(T1301=справочники!$P$10,"","ндс(-)"))</f>
        <v>ндс(-)</v>
      </c>
      <c r="F1301" s="114"/>
      <c r="G1301" s="229"/>
      <c r="H1301" s="226"/>
      <c r="I1301" s="226"/>
      <c r="J1301" s="403" t="s">
        <v>6</v>
      </c>
      <c r="K1301" s="651">
        <f>стройка!K147</f>
        <v>0</v>
      </c>
      <c r="L1301" s="226"/>
      <c r="M1301" s="230" t="s">
        <v>6</v>
      </c>
      <c r="N1301" s="231"/>
      <c r="O1301" s="238" t="s">
        <v>7</v>
      </c>
      <c r="P1301" s="229"/>
      <c r="Q1301" s="226"/>
      <c r="R1301" s="226"/>
      <c r="S1301" s="230" t="s">
        <v>6</v>
      </c>
      <c r="T1301" s="231"/>
      <c r="U1301" s="238" t="s">
        <v>7</v>
      </c>
      <c r="V1301" s="226"/>
      <c r="W1301" s="233">
        <f t="shared" si="2936"/>
        <v>0</v>
      </c>
      <c r="X1301" s="226"/>
      <c r="Y1301" s="229" t="s">
        <v>6</v>
      </c>
      <c r="Z1301" s="405"/>
      <c r="AA1301" s="406">
        <f>стройка!AA147</f>
        <v>0</v>
      </c>
      <c r="AB1301" s="406">
        <f>стройка!AB147</f>
        <v>0</v>
      </c>
      <c r="AC1301" s="406">
        <f>стройка!AC147</f>
        <v>0</v>
      </c>
      <c r="AD1301" s="406">
        <f>стройка!AD147</f>
        <v>0</v>
      </c>
      <c r="AE1301" s="406">
        <f>стройка!AE147</f>
        <v>0</v>
      </c>
      <c r="AF1301" s="406">
        <f>стройка!AF147</f>
        <v>0</v>
      </c>
      <c r="AG1301" s="406">
        <f>стройка!AG147</f>
        <v>0</v>
      </c>
      <c r="AH1301" s="406">
        <f>стройка!AH147</f>
        <v>0</v>
      </c>
      <c r="AI1301" s="406">
        <f>стройка!AI147</f>
        <v>0</v>
      </c>
      <c r="AJ1301" s="406">
        <f>стройка!AJ147</f>
        <v>0</v>
      </c>
      <c r="AK1301" s="406">
        <f>стройка!AK147</f>
        <v>0</v>
      </c>
      <c r="AL1301" s="406">
        <f>стройка!AL147</f>
        <v>0</v>
      </c>
      <c r="AM1301" s="406">
        <f>стройка!AM147</f>
        <v>0</v>
      </c>
      <c r="AN1301" s="406">
        <f>стройка!AN147</f>
        <v>0</v>
      </c>
      <c r="AO1301" s="406">
        <f>стройка!AO147</f>
        <v>0</v>
      </c>
      <c r="AP1301" s="406">
        <f>стройка!AP147</f>
        <v>0</v>
      </c>
      <c r="AQ1301" s="406">
        <f>стройка!AQ147</f>
        <v>0</v>
      </c>
      <c r="AR1301" s="406">
        <f>стройка!AR147</f>
        <v>0</v>
      </c>
      <c r="AS1301" s="406">
        <f>стройка!AS147</f>
        <v>0</v>
      </c>
      <c r="AT1301" s="406">
        <f>стройка!AT147</f>
        <v>0</v>
      </c>
      <c r="AU1301" s="406">
        <f>стройка!AU147</f>
        <v>0</v>
      </c>
      <c r="AV1301" s="406">
        <f>стройка!AV147</f>
        <v>0</v>
      </c>
      <c r="AW1301" s="406">
        <f>стройка!AW147</f>
        <v>0</v>
      </c>
      <c r="AX1301" s="406">
        <f>стройка!AX147</f>
        <v>0</v>
      </c>
      <c r="AY1301" s="406">
        <f>стройка!AY147</f>
        <v>0</v>
      </c>
      <c r="AZ1301" s="406">
        <f>стройка!AZ147</f>
        <v>0</v>
      </c>
      <c r="BA1301" s="406">
        <f>стройка!BA147</f>
        <v>0</v>
      </c>
      <c r="BB1301" s="406">
        <f>стройка!BB147</f>
        <v>0</v>
      </c>
      <c r="BC1301" s="406">
        <f>стройка!BC147</f>
        <v>0</v>
      </c>
      <c r="BD1301" s="406">
        <f>стройка!BD147</f>
        <v>0</v>
      </c>
      <c r="BE1301" s="406">
        <f>стройка!BE147</f>
        <v>0</v>
      </c>
      <c r="BF1301" s="406">
        <f>стройка!BF147</f>
        <v>0</v>
      </c>
      <c r="BG1301" s="406">
        <f>стройка!BG147</f>
        <v>0</v>
      </c>
      <c r="BH1301" s="406">
        <f>стройка!BH147</f>
        <v>0</v>
      </c>
      <c r="BI1301" s="406">
        <f>стройка!BI147</f>
        <v>0</v>
      </c>
      <c r="BJ1301" s="406">
        <f>стройка!BJ147</f>
        <v>0</v>
      </c>
      <c r="BK1301" s="406">
        <f>стройка!BK147</f>
        <v>0</v>
      </c>
      <c r="BL1301" s="406">
        <f>стройка!BL147</f>
        <v>0</v>
      </c>
      <c r="BM1301" s="406">
        <f>стройка!BM147</f>
        <v>0</v>
      </c>
      <c r="BN1301" s="406">
        <f>стройка!BN147</f>
        <v>0</v>
      </c>
      <c r="BO1301" s="406">
        <f>стройка!BO147</f>
        <v>0</v>
      </c>
      <c r="BP1301" s="406">
        <f>стройка!BP147</f>
        <v>0</v>
      </c>
      <c r="BQ1301" s="406">
        <f>стройка!BQ147</f>
        <v>0</v>
      </c>
      <c r="BR1301" s="406">
        <f>стройка!BR147</f>
        <v>0</v>
      </c>
      <c r="BS1301" s="406">
        <f>стройка!BS147</f>
        <v>0</v>
      </c>
      <c r="BT1301" s="406">
        <f>стройка!BT147</f>
        <v>0</v>
      </c>
      <c r="BU1301" s="406">
        <f>стройка!BU147</f>
        <v>0</v>
      </c>
      <c r="BV1301" s="406">
        <f>стройка!BV147</f>
        <v>0</v>
      </c>
      <c r="BW1301" s="406">
        <f>стройка!BW147</f>
        <v>0</v>
      </c>
      <c r="BX1301" s="406">
        <f>стройка!BX147</f>
        <v>0</v>
      </c>
      <c r="BY1301" s="406">
        <f>стройка!BY147</f>
        <v>0</v>
      </c>
      <c r="BZ1301" s="406">
        <f>стройка!BZ147</f>
        <v>0</v>
      </c>
      <c r="CA1301" s="406">
        <f>стройка!CA147</f>
        <v>0</v>
      </c>
      <c r="CB1301" s="406">
        <f>стройка!CB147</f>
        <v>0</v>
      </c>
      <c r="CC1301" s="406">
        <f>стройка!CC147</f>
        <v>0</v>
      </c>
      <c r="CD1301" s="406">
        <f>стройка!CD147</f>
        <v>0</v>
      </c>
      <c r="CE1301" s="406">
        <f>стройка!CE147</f>
        <v>0</v>
      </c>
      <c r="CF1301" s="406">
        <f>стройка!CF147</f>
        <v>0</v>
      </c>
      <c r="CG1301" s="406">
        <f>стройка!CG147</f>
        <v>0</v>
      </c>
      <c r="CH1301" s="406">
        <f>стройка!CH147</f>
        <v>0</v>
      </c>
      <c r="CI1301" s="406">
        <f>стройка!CI147</f>
        <v>0</v>
      </c>
      <c r="CJ1301" s="406">
        <f>стройка!CJ147</f>
        <v>0</v>
      </c>
      <c r="CK1301" s="406">
        <f>стройка!CK147</f>
        <v>0</v>
      </c>
      <c r="CL1301" s="406">
        <f>стройка!CL147</f>
        <v>0</v>
      </c>
      <c r="CM1301" s="406">
        <f>стройка!CM147</f>
        <v>0</v>
      </c>
      <c r="CN1301" s="406">
        <f>стройка!CN147</f>
        <v>0</v>
      </c>
      <c r="CO1301" s="406">
        <f>стройка!CO147</f>
        <v>0</v>
      </c>
      <c r="CP1301" s="406">
        <f>стройка!CP147</f>
        <v>0</v>
      </c>
      <c r="CQ1301" s="406">
        <f>стройка!CQ147</f>
        <v>0</v>
      </c>
      <c r="CR1301" s="406">
        <f>стройка!CR147</f>
        <v>0</v>
      </c>
      <c r="CS1301" s="406">
        <f>стройка!CS147</f>
        <v>0</v>
      </c>
      <c r="CT1301" s="406">
        <f>стройка!CT147</f>
        <v>0</v>
      </c>
      <c r="CU1301" s="406">
        <f>стройка!CU147</f>
        <v>0</v>
      </c>
      <c r="CV1301" s="406">
        <f>стройка!CV147</f>
        <v>0</v>
      </c>
      <c r="CW1301" s="406">
        <f>стройка!CW147</f>
        <v>0</v>
      </c>
      <c r="CX1301" s="406">
        <f>стройка!CX147</f>
        <v>0</v>
      </c>
      <c r="CY1301" s="406">
        <f>стройка!CY147</f>
        <v>0</v>
      </c>
      <c r="CZ1301" s="406">
        <f>стройка!CZ147</f>
        <v>0</v>
      </c>
      <c r="DA1301" s="406">
        <f>стройка!DA147</f>
        <v>0</v>
      </c>
      <c r="DB1301" s="406">
        <f>стройка!DB147</f>
        <v>0</v>
      </c>
      <c r="DC1301" s="406">
        <f>стройка!DC147</f>
        <v>0</v>
      </c>
      <c r="DD1301" s="406">
        <f>стройка!DD147</f>
        <v>0</v>
      </c>
      <c r="DE1301" s="406">
        <f>стройка!DE147</f>
        <v>0</v>
      </c>
      <c r="DF1301" s="406">
        <f>стройка!DF147</f>
        <v>0</v>
      </c>
      <c r="DG1301" s="406">
        <f>стройка!DG147</f>
        <v>0</v>
      </c>
      <c r="DH1301" s="406">
        <f>стройка!DH147</f>
        <v>0</v>
      </c>
      <c r="DI1301" s="406">
        <f>стройка!DI147</f>
        <v>0</v>
      </c>
      <c r="DJ1301" s="406">
        <f>стройка!DJ147</f>
        <v>0</v>
      </c>
      <c r="DK1301" s="406">
        <f>стройка!DK147</f>
        <v>0</v>
      </c>
      <c r="DL1301" s="406">
        <f>стройка!DL147</f>
        <v>0</v>
      </c>
      <c r="DM1301" s="406">
        <f>стройка!DM147</f>
        <v>0</v>
      </c>
      <c r="DN1301" s="406">
        <f>стройка!DN147</f>
        <v>0</v>
      </c>
      <c r="DO1301" s="406">
        <f>стройка!DO147</f>
        <v>0</v>
      </c>
      <c r="DP1301" s="406">
        <f>стройка!DP147</f>
        <v>0</v>
      </c>
      <c r="DQ1301" s="406">
        <f>стройка!DQ147</f>
        <v>0</v>
      </c>
      <c r="DR1301" s="406">
        <f>стройка!DR147</f>
        <v>0</v>
      </c>
      <c r="DS1301" s="406">
        <f>стройка!DS147</f>
        <v>0</v>
      </c>
      <c r="DT1301" s="406">
        <f>стройка!DT147</f>
        <v>0</v>
      </c>
      <c r="DU1301" s="226"/>
      <c r="DV1301" s="226"/>
    </row>
    <row r="1302" spans="1:126" s="237" customFormat="1" ht="10.199999999999999">
      <c r="A1302" s="226"/>
      <c r="B1302" s="226"/>
      <c r="C1302" s="226"/>
      <c r="D1302" s="226"/>
      <c r="E1302" s="270" t="str">
        <f>IF(OR(Главная!$N$19=справочники!$N$10,Главная!$N$19=справочники!$N$11),"",IF(T1302=справочники!$P$10,"","ндс(-)"))</f>
        <v>ндс(-)</v>
      </c>
      <c r="F1302" s="114"/>
      <c r="G1302" s="229"/>
      <c r="H1302" s="226"/>
      <c r="I1302" s="226"/>
      <c r="J1302" s="403" t="s">
        <v>6</v>
      </c>
      <c r="K1302" s="651">
        <f>стройка!K148</f>
        <v>0</v>
      </c>
      <c r="L1302" s="226"/>
      <c r="M1302" s="230" t="s">
        <v>6</v>
      </c>
      <c r="N1302" s="231"/>
      <c r="O1302" s="238" t="s">
        <v>7</v>
      </c>
      <c r="P1302" s="229"/>
      <c r="Q1302" s="226"/>
      <c r="R1302" s="226"/>
      <c r="S1302" s="230" t="s">
        <v>6</v>
      </c>
      <c r="T1302" s="231"/>
      <c r="U1302" s="238" t="s">
        <v>7</v>
      </c>
      <c r="V1302" s="226"/>
      <c r="W1302" s="233">
        <f t="shared" si="2936"/>
        <v>0</v>
      </c>
      <c r="X1302" s="226"/>
      <c r="Y1302" s="229" t="s">
        <v>6</v>
      </c>
      <c r="Z1302" s="405"/>
      <c r="AA1302" s="406">
        <f>стройка!AA148</f>
        <v>0</v>
      </c>
      <c r="AB1302" s="406">
        <f>стройка!AB148</f>
        <v>0</v>
      </c>
      <c r="AC1302" s="406">
        <f>стройка!AC148</f>
        <v>0</v>
      </c>
      <c r="AD1302" s="406">
        <f>стройка!AD148</f>
        <v>0</v>
      </c>
      <c r="AE1302" s="406">
        <f>стройка!AE148</f>
        <v>0</v>
      </c>
      <c r="AF1302" s="406">
        <f>стройка!AF148</f>
        <v>0</v>
      </c>
      <c r="AG1302" s="406">
        <f>стройка!AG148</f>
        <v>0</v>
      </c>
      <c r="AH1302" s="406">
        <f>стройка!AH148</f>
        <v>0</v>
      </c>
      <c r="AI1302" s="406">
        <f>стройка!AI148</f>
        <v>0</v>
      </c>
      <c r="AJ1302" s="406">
        <f>стройка!AJ148</f>
        <v>0</v>
      </c>
      <c r="AK1302" s="406">
        <f>стройка!AK148</f>
        <v>0</v>
      </c>
      <c r="AL1302" s="406">
        <f>стройка!AL148</f>
        <v>0</v>
      </c>
      <c r="AM1302" s="406">
        <f>стройка!AM148</f>
        <v>0</v>
      </c>
      <c r="AN1302" s="406">
        <f>стройка!AN148</f>
        <v>0</v>
      </c>
      <c r="AO1302" s="406">
        <f>стройка!AO148</f>
        <v>0</v>
      </c>
      <c r="AP1302" s="406">
        <f>стройка!AP148</f>
        <v>0</v>
      </c>
      <c r="AQ1302" s="406">
        <f>стройка!AQ148</f>
        <v>0</v>
      </c>
      <c r="AR1302" s="406">
        <f>стройка!AR148</f>
        <v>0</v>
      </c>
      <c r="AS1302" s="406">
        <f>стройка!AS148</f>
        <v>0</v>
      </c>
      <c r="AT1302" s="406">
        <f>стройка!AT148</f>
        <v>0</v>
      </c>
      <c r="AU1302" s="406">
        <f>стройка!AU148</f>
        <v>0</v>
      </c>
      <c r="AV1302" s="406">
        <f>стройка!AV148</f>
        <v>0</v>
      </c>
      <c r="AW1302" s="406">
        <f>стройка!AW148</f>
        <v>0</v>
      </c>
      <c r="AX1302" s="406">
        <f>стройка!AX148</f>
        <v>0</v>
      </c>
      <c r="AY1302" s="406">
        <f>стройка!AY148</f>
        <v>0</v>
      </c>
      <c r="AZ1302" s="406">
        <f>стройка!AZ148</f>
        <v>0</v>
      </c>
      <c r="BA1302" s="406">
        <f>стройка!BA148</f>
        <v>0</v>
      </c>
      <c r="BB1302" s="406">
        <f>стройка!BB148</f>
        <v>0</v>
      </c>
      <c r="BC1302" s="406">
        <f>стройка!BC148</f>
        <v>0</v>
      </c>
      <c r="BD1302" s="406">
        <f>стройка!BD148</f>
        <v>0</v>
      </c>
      <c r="BE1302" s="406">
        <f>стройка!BE148</f>
        <v>0</v>
      </c>
      <c r="BF1302" s="406">
        <f>стройка!BF148</f>
        <v>0</v>
      </c>
      <c r="BG1302" s="406">
        <f>стройка!BG148</f>
        <v>0</v>
      </c>
      <c r="BH1302" s="406">
        <f>стройка!BH148</f>
        <v>0</v>
      </c>
      <c r="BI1302" s="406">
        <f>стройка!BI148</f>
        <v>0</v>
      </c>
      <c r="BJ1302" s="406">
        <f>стройка!BJ148</f>
        <v>0</v>
      </c>
      <c r="BK1302" s="406">
        <f>стройка!BK148</f>
        <v>0</v>
      </c>
      <c r="BL1302" s="406">
        <f>стройка!BL148</f>
        <v>0</v>
      </c>
      <c r="BM1302" s="406">
        <f>стройка!BM148</f>
        <v>0</v>
      </c>
      <c r="BN1302" s="406">
        <f>стройка!BN148</f>
        <v>0</v>
      </c>
      <c r="BO1302" s="406">
        <f>стройка!BO148</f>
        <v>0</v>
      </c>
      <c r="BP1302" s="406">
        <f>стройка!BP148</f>
        <v>0</v>
      </c>
      <c r="BQ1302" s="406">
        <f>стройка!BQ148</f>
        <v>0</v>
      </c>
      <c r="BR1302" s="406">
        <f>стройка!BR148</f>
        <v>0</v>
      </c>
      <c r="BS1302" s="406">
        <f>стройка!BS148</f>
        <v>0</v>
      </c>
      <c r="BT1302" s="406">
        <f>стройка!BT148</f>
        <v>0</v>
      </c>
      <c r="BU1302" s="406">
        <f>стройка!BU148</f>
        <v>0</v>
      </c>
      <c r="BV1302" s="406">
        <f>стройка!BV148</f>
        <v>0</v>
      </c>
      <c r="BW1302" s="406">
        <f>стройка!BW148</f>
        <v>0</v>
      </c>
      <c r="BX1302" s="406">
        <f>стройка!BX148</f>
        <v>0</v>
      </c>
      <c r="BY1302" s="406">
        <f>стройка!BY148</f>
        <v>0</v>
      </c>
      <c r="BZ1302" s="406">
        <f>стройка!BZ148</f>
        <v>0</v>
      </c>
      <c r="CA1302" s="406">
        <f>стройка!CA148</f>
        <v>0</v>
      </c>
      <c r="CB1302" s="406">
        <f>стройка!CB148</f>
        <v>0</v>
      </c>
      <c r="CC1302" s="406">
        <f>стройка!CC148</f>
        <v>0</v>
      </c>
      <c r="CD1302" s="406">
        <f>стройка!CD148</f>
        <v>0</v>
      </c>
      <c r="CE1302" s="406">
        <f>стройка!CE148</f>
        <v>0</v>
      </c>
      <c r="CF1302" s="406">
        <f>стройка!CF148</f>
        <v>0</v>
      </c>
      <c r="CG1302" s="406">
        <f>стройка!CG148</f>
        <v>0</v>
      </c>
      <c r="CH1302" s="406">
        <f>стройка!CH148</f>
        <v>0</v>
      </c>
      <c r="CI1302" s="406">
        <f>стройка!CI148</f>
        <v>0</v>
      </c>
      <c r="CJ1302" s="406">
        <f>стройка!CJ148</f>
        <v>0</v>
      </c>
      <c r="CK1302" s="406">
        <f>стройка!CK148</f>
        <v>0</v>
      </c>
      <c r="CL1302" s="406">
        <f>стройка!CL148</f>
        <v>0</v>
      </c>
      <c r="CM1302" s="406">
        <f>стройка!CM148</f>
        <v>0</v>
      </c>
      <c r="CN1302" s="406">
        <f>стройка!CN148</f>
        <v>0</v>
      </c>
      <c r="CO1302" s="406">
        <f>стройка!CO148</f>
        <v>0</v>
      </c>
      <c r="CP1302" s="406">
        <f>стройка!CP148</f>
        <v>0</v>
      </c>
      <c r="CQ1302" s="406">
        <f>стройка!CQ148</f>
        <v>0</v>
      </c>
      <c r="CR1302" s="406">
        <f>стройка!CR148</f>
        <v>0</v>
      </c>
      <c r="CS1302" s="406">
        <f>стройка!CS148</f>
        <v>0</v>
      </c>
      <c r="CT1302" s="406">
        <f>стройка!CT148</f>
        <v>0</v>
      </c>
      <c r="CU1302" s="406">
        <f>стройка!CU148</f>
        <v>0</v>
      </c>
      <c r="CV1302" s="406">
        <f>стройка!CV148</f>
        <v>0</v>
      </c>
      <c r="CW1302" s="406">
        <f>стройка!CW148</f>
        <v>0</v>
      </c>
      <c r="CX1302" s="406">
        <f>стройка!CX148</f>
        <v>0</v>
      </c>
      <c r="CY1302" s="406">
        <f>стройка!CY148</f>
        <v>0</v>
      </c>
      <c r="CZ1302" s="406">
        <f>стройка!CZ148</f>
        <v>0</v>
      </c>
      <c r="DA1302" s="406">
        <f>стройка!DA148</f>
        <v>0</v>
      </c>
      <c r="DB1302" s="406">
        <f>стройка!DB148</f>
        <v>0</v>
      </c>
      <c r="DC1302" s="406">
        <f>стройка!DC148</f>
        <v>0</v>
      </c>
      <c r="DD1302" s="406">
        <f>стройка!DD148</f>
        <v>0</v>
      </c>
      <c r="DE1302" s="406">
        <f>стройка!DE148</f>
        <v>0</v>
      </c>
      <c r="DF1302" s="406">
        <f>стройка!DF148</f>
        <v>0</v>
      </c>
      <c r="DG1302" s="406">
        <f>стройка!DG148</f>
        <v>0</v>
      </c>
      <c r="DH1302" s="406">
        <f>стройка!DH148</f>
        <v>0</v>
      </c>
      <c r="DI1302" s="406">
        <f>стройка!DI148</f>
        <v>0</v>
      </c>
      <c r="DJ1302" s="406">
        <f>стройка!DJ148</f>
        <v>0</v>
      </c>
      <c r="DK1302" s="406">
        <f>стройка!DK148</f>
        <v>0</v>
      </c>
      <c r="DL1302" s="406">
        <f>стройка!DL148</f>
        <v>0</v>
      </c>
      <c r="DM1302" s="406">
        <f>стройка!DM148</f>
        <v>0</v>
      </c>
      <c r="DN1302" s="406">
        <f>стройка!DN148</f>
        <v>0</v>
      </c>
      <c r="DO1302" s="406">
        <f>стройка!DO148</f>
        <v>0</v>
      </c>
      <c r="DP1302" s="406">
        <f>стройка!DP148</f>
        <v>0</v>
      </c>
      <c r="DQ1302" s="406">
        <f>стройка!DQ148</f>
        <v>0</v>
      </c>
      <c r="DR1302" s="406">
        <f>стройка!DR148</f>
        <v>0</v>
      </c>
      <c r="DS1302" s="406">
        <f>стройка!DS148</f>
        <v>0</v>
      </c>
      <c r="DT1302" s="406">
        <f>стройка!DT148</f>
        <v>0</v>
      </c>
      <c r="DU1302" s="226"/>
      <c r="DV1302" s="226"/>
    </row>
    <row r="1303" spans="1:126" s="237" customFormat="1" ht="10.199999999999999">
      <c r="A1303" s="226"/>
      <c r="B1303" s="226"/>
      <c r="C1303" s="226"/>
      <c r="D1303" s="226"/>
      <c r="E1303" s="270" t="str">
        <f>IF(OR(Главная!$N$19=справочники!$N$10,Главная!$N$19=справочники!$N$11),"",IF(T1303=справочники!$P$10,"","ндс(-)"))</f>
        <v>ндс(-)</v>
      </c>
      <c r="F1303" s="114"/>
      <c r="G1303" s="229"/>
      <c r="H1303" s="226"/>
      <c r="I1303" s="226"/>
      <c r="J1303" s="403" t="s">
        <v>6</v>
      </c>
      <c r="K1303" s="651">
        <f>стройка!K149</f>
        <v>0</v>
      </c>
      <c r="L1303" s="226"/>
      <c r="M1303" s="230" t="s">
        <v>6</v>
      </c>
      <c r="N1303" s="231"/>
      <c r="O1303" s="238" t="s">
        <v>7</v>
      </c>
      <c r="P1303" s="229"/>
      <c r="Q1303" s="226"/>
      <c r="R1303" s="226"/>
      <c r="S1303" s="230" t="s">
        <v>6</v>
      </c>
      <c r="T1303" s="231"/>
      <c r="U1303" s="238" t="s">
        <v>7</v>
      </c>
      <c r="V1303" s="226"/>
      <c r="W1303" s="233">
        <f t="shared" si="2936"/>
        <v>0</v>
      </c>
      <c r="X1303" s="226"/>
      <c r="Y1303" s="229" t="s">
        <v>6</v>
      </c>
      <c r="Z1303" s="405"/>
      <c r="AA1303" s="406">
        <f>стройка!AA149</f>
        <v>0</v>
      </c>
      <c r="AB1303" s="406">
        <f>стройка!AB149</f>
        <v>0</v>
      </c>
      <c r="AC1303" s="406">
        <f>стройка!AC149</f>
        <v>0</v>
      </c>
      <c r="AD1303" s="406">
        <f>стройка!AD149</f>
        <v>0</v>
      </c>
      <c r="AE1303" s="406">
        <f>стройка!AE149</f>
        <v>0</v>
      </c>
      <c r="AF1303" s="406">
        <f>стройка!AF149</f>
        <v>0</v>
      </c>
      <c r="AG1303" s="406">
        <f>стройка!AG149</f>
        <v>0</v>
      </c>
      <c r="AH1303" s="406">
        <f>стройка!AH149</f>
        <v>0</v>
      </c>
      <c r="AI1303" s="406">
        <f>стройка!AI149</f>
        <v>0</v>
      </c>
      <c r="AJ1303" s="406">
        <f>стройка!AJ149</f>
        <v>0</v>
      </c>
      <c r="AK1303" s="406">
        <f>стройка!AK149</f>
        <v>0</v>
      </c>
      <c r="AL1303" s="406">
        <f>стройка!AL149</f>
        <v>0</v>
      </c>
      <c r="AM1303" s="406">
        <f>стройка!AM149</f>
        <v>0</v>
      </c>
      <c r="AN1303" s="406">
        <f>стройка!AN149</f>
        <v>0</v>
      </c>
      <c r="AO1303" s="406">
        <f>стройка!AO149</f>
        <v>0</v>
      </c>
      <c r="AP1303" s="406">
        <f>стройка!AP149</f>
        <v>0</v>
      </c>
      <c r="AQ1303" s="406">
        <f>стройка!AQ149</f>
        <v>0</v>
      </c>
      <c r="AR1303" s="406">
        <f>стройка!AR149</f>
        <v>0</v>
      </c>
      <c r="AS1303" s="406">
        <f>стройка!AS149</f>
        <v>0</v>
      </c>
      <c r="AT1303" s="406">
        <f>стройка!AT149</f>
        <v>0</v>
      </c>
      <c r="AU1303" s="406">
        <f>стройка!AU149</f>
        <v>0</v>
      </c>
      <c r="AV1303" s="406">
        <f>стройка!AV149</f>
        <v>0</v>
      </c>
      <c r="AW1303" s="406">
        <f>стройка!AW149</f>
        <v>0</v>
      </c>
      <c r="AX1303" s="406">
        <f>стройка!AX149</f>
        <v>0</v>
      </c>
      <c r="AY1303" s="406">
        <f>стройка!AY149</f>
        <v>0</v>
      </c>
      <c r="AZ1303" s="406">
        <f>стройка!AZ149</f>
        <v>0</v>
      </c>
      <c r="BA1303" s="406">
        <f>стройка!BA149</f>
        <v>0</v>
      </c>
      <c r="BB1303" s="406">
        <f>стройка!BB149</f>
        <v>0</v>
      </c>
      <c r="BC1303" s="406">
        <f>стройка!BC149</f>
        <v>0</v>
      </c>
      <c r="BD1303" s="406">
        <f>стройка!BD149</f>
        <v>0</v>
      </c>
      <c r="BE1303" s="406">
        <f>стройка!BE149</f>
        <v>0</v>
      </c>
      <c r="BF1303" s="406">
        <f>стройка!BF149</f>
        <v>0</v>
      </c>
      <c r="BG1303" s="406">
        <f>стройка!BG149</f>
        <v>0</v>
      </c>
      <c r="BH1303" s="406">
        <f>стройка!BH149</f>
        <v>0</v>
      </c>
      <c r="BI1303" s="406">
        <f>стройка!BI149</f>
        <v>0</v>
      </c>
      <c r="BJ1303" s="406">
        <f>стройка!BJ149</f>
        <v>0</v>
      </c>
      <c r="BK1303" s="406">
        <f>стройка!BK149</f>
        <v>0</v>
      </c>
      <c r="BL1303" s="406">
        <f>стройка!BL149</f>
        <v>0</v>
      </c>
      <c r="BM1303" s="406">
        <f>стройка!BM149</f>
        <v>0</v>
      </c>
      <c r="BN1303" s="406">
        <f>стройка!BN149</f>
        <v>0</v>
      </c>
      <c r="BO1303" s="406">
        <f>стройка!BO149</f>
        <v>0</v>
      </c>
      <c r="BP1303" s="406">
        <f>стройка!BP149</f>
        <v>0</v>
      </c>
      <c r="BQ1303" s="406">
        <f>стройка!BQ149</f>
        <v>0</v>
      </c>
      <c r="BR1303" s="406">
        <f>стройка!BR149</f>
        <v>0</v>
      </c>
      <c r="BS1303" s="406">
        <f>стройка!BS149</f>
        <v>0</v>
      </c>
      <c r="BT1303" s="406">
        <f>стройка!BT149</f>
        <v>0</v>
      </c>
      <c r="BU1303" s="406">
        <f>стройка!BU149</f>
        <v>0</v>
      </c>
      <c r="BV1303" s="406">
        <f>стройка!BV149</f>
        <v>0</v>
      </c>
      <c r="BW1303" s="406">
        <f>стройка!BW149</f>
        <v>0</v>
      </c>
      <c r="BX1303" s="406">
        <f>стройка!BX149</f>
        <v>0</v>
      </c>
      <c r="BY1303" s="406">
        <f>стройка!BY149</f>
        <v>0</v>
      </c>
      <c r="BZ1303" s="406">
        <f>стройка!BZ149</f>
        <v>0</v>
      </c>
      <c r="CA1303" s="406">
        <f>стройка!CA149</f>
        <v>0</v>
      </c>
      <c r="CB1303" s="406">
        <f>стройка!CB149</f>
        <v>0</v>
      </c>
      <c r="CC1303" s="406">
        <f>стройка!CC149</f>
        <v>0</v>
      </c>
      <c r="CD1303" s="406">
        <f>стройка!CD149</f>
        <v>0</v>
      </c>
      <c r="CE1303" s="406">
        <f>стройка!CE149</f>
        <v>0</v>
      </c>
      <c r="CF1303" s="406">
        <f>стройка!CF149</f>
        <v>0</v>
      </c>
      <c r="CG1303" s="406">
        <f>стройка!CG149</f>
        <v>0</v>
      </c>
      <c r="CH1303" s="406">
        <f>стройка!CH149</f>
        <v>0</v>
      </c>
      <c r="CI1303" s="406">
        <f>стройка!CI149</f>
        <v>0</v>
      </c>
      <c r="CJ1303" s="406">
        <f>стройка!CJ149</f>
        <v>0</v>
      </c>
      <c r="CK1303" s="406">
        <f>стройка!CK149</f>
        <v>0</v>
      </c>
      <c r="CL1303" s="406">
        <f>стройка!CL149</f>
        <v>0</v>
      </c>
      <c r="CM1303" s="406">
        <f>стройка!CM149</f>
        <v>0</v>
      </c>
      <c r="CN1303" s="406">
        <f>стройка!CN149</f>
        <v>0</v>
      </c>
      <c r="CO1303" s="406">
        <f>стройка!CO149</f>
        <v>0</v>
      </c>
      <c r="CP1303" s="406">
        <f>стройка!CP149</f>
        <v>0</v>
      </c>
      <c r="CQ1303" s="406">
        <f>стройка!CQ149</f>
        <v>0</v>
      </c>
      <c r="CR1303" s="406">
        <f>стройка!CR149</f>
        <v>0</v>
      </c>
      <c r="CS1303" s="406">
        <f>стройка!CS149</f>
        <v>0</v>
      </c>
      <c r="CT1303" s="406">
        <f>стройка!CT149</f>
        <v>0</v>
      </c>
      <c r="CU1303" s="406">
        <f>стройка!CU149</f>
        <v>0</v>
      </c>
      <c r="CV1303" s="406">
        <f>стройка!CV149</f>
        <v>0</v>
      </c>
      <c r="CW1303" s="406">
        <f>стройка!CW149</f>
        <v>0</v>
      </c>
      <c r="CX1303" s="406">
        <f>стройка!CX149</f>
        <v>0</v>
      </c>
      <c r="CY1303" s="406">
        <f>стройка!CY149</f>
        <v>0</v>
      </c>
      <c r="CZ1303" s="406">
        <f>стройка!CZ149</f>
        <v>0</v>
      </c>
      <c r="DA1303" s="406">
        <f>стройка!DA149</f>
        <v>0</v>
      </c>
      <c r="DB1303" s="406">
        <f>стройка!DB149</f>
        <v>0</v>
      </c>
      <c r="DC1303" s="406">
        <f>стройка!DC149</f>
        <v>0</v>
      </c>
      <c r="DD1303" s="406">
        <f>стройка!DD149</f>
        <v>0</v>
      </c>
      <c r="DE1303" s="406">
        <f>стройка!DE149</f>
        <v>0</v>
      </c>
      <c r="DF1303" s="406">
        <f>стройка!DF149</f>
        <v>0</v>
      </c>
      <c r="DG1303" s="406">
        <f>стройка!DG149</f>
        <v>0</v>
      </c>
      <c r="DH1303" s="406">
        <f>стройка!DH149</f>
        <v>0</v>
      </c>
      <c r="DI1303" s="406">
        <f>стройка!DI149</f>
        <v>0</v>
      </c>
      <c r="DJ1303" s="406">
        <f>стройка!DJ149</f>
        <v>0</v>
      </c>
      <c r="DK1303" s="406">
        <f>стройка!DK149</f>
        <v>0</v>
      </c>
      <c r="DL1303" s="406">
        <f>стройка!DL149</f>
        <v>0</v>
      </c>
      <c r="DM1303" s="406">
        <f>стройка!DM149</f>
        <v>0</v>
      </c>
      <c r="DN1303" s="406">
        <f>стройка!DN149</f>
        <v>0</v>
      </c>
      <c r="DO1303" s="406">
        <f>стройка!DO149</f>
        <v>0</v>
      </c>
      <c r="DP1303" s="406">
        <f>стройка!DP149</f>
        <v>0</v>
      </c>
      <c r="DQ1303" s="406">
        <f>стройка!DQ149</f>
        <v>0</v>
      </c>
      <c r="DR1303" s="406">
        <f>стройка!DR149</f>
        <v>0</v>
      </c>
      <c r="DS1303" s="406">
        <f>стройка!DS149</f>
        <v>0</v>
      </c>
      <c r="DT1303" s="406">
        <f>стройка!DT149</f>
        <v>0</v>
      </c>
      <c r="DU1303" s="226"/>
      <c r="DV1303" s="226"/>
    </row>
    <row r="1304" spans="1:126" ht="4.2" customHeight="1">
      <c r="A1304" s="1"/>
      <c r="B1304" s="1"/>
      <c r="C1304" s="1"/>
      <c r="D1304" s="1"/>
      <c r="E1304" s="261"/>
      <c r="F1304" s="47"/>
      <c r="G1304" s="229"/>
      <c r="H1304" s="1"/>
      <c r="I1304" s="1"/>
      <c r="J1304" s="1"/>
      <c r="K1304" s="1"/>
      <c r="L1304" s="1"/>
      <c r="M1304" s="5"/>
      <c r="N1304" s="1"/>
      <c r="O1304" s="1"/>
      <c r="P1304" s="5"/>
      <c r="Q1304" s="1"/>
      <c r="R1304" s="1"/>
      <c r="S1304" s="5"/>
      <c r="T1304" s="7"/>
      <c r="U1304" s="23"/>
      <c r="V1304" s="1"/>
      <c r="W1304" s="11"/>
      <c r="X1304" s="10"/>
      <c r="Y1304" s="229"/>
      <c r="Z1304" s="92"/>
      <c r="AA1304" s="93"/>
      <c r="AB1304" s="93"/>
      <c r="AC1304" s="93"/>
      <c r="AD1304" s="93"/>
      <c r="AE1304" s="93"/>
      <c r="AF1304" s="93"/>
      <c r="AG1304" s="93"/>
      <c r="AH1304" s="93"/>
      <c r="AI1304" s="93"/>
      <c r="AJ1304" s="93"/>
      <c r="AK1304" s="93"/>
      <c r="AL1304" s="93"/>
      <c r="AM1304" s="93"/>
      <c r="AN1304" s="93"/>
      <c r="AO1304" s="93"/>
      <c r="AP1304" s="93"/>
      <c r="AQ1304" s="93"/>
      <c r="AR1304" s="93"/>
      <c r="AS1304" s="93"/>
      <c r="AT1304" s="93"/>
      <c r="AU1304" s="93"/>
      <c r="AV1304" s="93"/>
      <c r="AW1304" s="93"/>
      <c r="AX1304" s="93"/>
      <c r="AY1304" s="93"/>
      <c r="AZ1304" s="93"/>
      <c r="BA1304" s="93"/>
      <c r="BB1304" s="93"/>
      <c r="BC1304" s="93"/>
      <c r="BD1304" s="93"/>
      <c r="BE1304" s="93"/>
      <c r="BF1304" s="93"/>
      <c r="BG1304" s="93"/>
      <c r="BH1304" s="93"/>
      <c r="BI1304" s="93"/>
      <c r="BJ1304" s="93"/>
      <c r="BK1304" s="93"/>
      <c r="BL1304" s="93"/>
      <c r="BM1304" s="93"/>
      <c r="BN1304" s="93"/>
      <c r="BO1304" s="93"/>
      <c r="BP1304" s="93"/>
      <c r="BQ1304" s="93"/>
      <c r="BR1304" s="93"/>
      <c r="BS1304" s="93"/>
      <c r="BT1304" s="93"/>
      <c r="BU1304" s="93"/>
      <c r="BV1304" s="93"/>
      <c r="BW1304" s="93"/>
      <c r="BX1304" s="93"/>
      <c r="BY1304" s="93"/>
      <c r="BZ1304" s="93"/>
      <c r="CA1304" s="93"/>
      <c r="CB1304" s="93"/>
      <c r="CC1304" s="93"/>
      <c r="CD1304" s="93"/>
      <c r="CE1304" s="93"/>
      <c r="CF1304" s="93"/>
      <c r="CG1304" s="93"/>
      <c r="CH1304" s="93"/>
      <c r="CI1304" s="93"/>
      <c r="CJ1304" s="93"/>
      <c r="CK1304" s="93"/>
      <c r="CL1304" s="93"/>
      <c r="CM1304" s="93"/>
      <c r="CN1304" s="93"/>
      <c r="CO1304" s="93"/>
      <c r="CP1304" s="93"/>
      <c r="CQ1304" s="93"/>
      <c r="CR1304" s="93"/>
      <c r="CS1304" s="93"/>
      <c r="CT1304" s="93"/>
      <c r="CU1304" s="93"/>
      <c r="CV1304" s="93"/>
      <c r="CW1304" s="93"/>
      <c r="CX1304" s="93"/>
      <c r="CY1304" s="93"/>
      <c r="CZ1304" s="93"/>
      <c r="DA1304" s="93"/>
      <c r="DB1304" s="93"/>
      <c r="DC1304" s="93"/>
      <c r="DD1304" s="93"/>
      <c r="DE1304" s="93"/>
      <c r="DF1304" s="93"/>
      <c r="DG1304" s="93"/>
      <c r="DH1304" s="93"/>
      <c r="DI1304" s="93"/>
      <c r="DJ1304" s="93"/>
      <c r="DK1304" s="93"/>
      <c r="DL1304" s="93"/>
      <c r="DM1304" s="93"/>
      <c r="DN1304" s="93"/>
      <c r="DO1304" s="93"/>
      <c r="DP1304" s="93"/>
      <c r="DQ1304" s="93"/>
      <c r="DR1304" s="93"/>
      <c r="DS1304" s="93"/>
      <c r="DT1304" s="93"/>
      <c r="DU1304" s="1"/>
      <c r="DV1304" s="1"/>
    </row>
    <row r="1305" spans="1:126" s="120" customFormat="1" ht="4.2" customHeight="1">
      <c r="A1305" s="59"/>
      <c r="B1305" s="59"/>
      <c r="C1305" s="59"/>
      <c r="D1305" s="59"/>
      <c r="E1305" s="271"/>
      <c r="F1305" s="114"/>
      <c r="G1305" s="115"/>
      <c r="H1305" s="59"/>
      <c r="I1305" s="59"/>
      <c r="J1305" s="59"/>
      <c r="K1305" s="59"/>
      <c r="L1305" s="59"/>
      <c r="M1305" s="115"/>
      <c r="N1305" s="59"/>
      <c r="O1305" s="59"/>
      <c r="P1305" s="229"/>
      <c r="Q1305" s="59"/>
      <c r="R1305" s="59"/>
      <c r="S1305" s="115"/>
      <c r="T1305" s="210"/>
      <c r="U1305" s="115"/>
      <c r="V1305" s="59"/>
      <c r="W1305" s="116"/>
      <c r="X1305" s="116"/>
      <c r="Y1305" s="117"/>
      <c r="Z1305" s="118"/>
      <c r="AA1305" s="119"/>
      <c r="AB1305" s="119"/>
      <c r="AC1305" s="119"/>
      <c r="AD1305" s="119"/>
      <c r="AE1305" s="119"/>
      <c r="AF1305" s="119"/>
      <c r="AG1305" s="119"/>
      <c r="AH1305" s="119"/>
      <c r="AI1305" s="119"/>
      <c r="AJ1305" s="119"/>
      <c r="AK1305" s="119"/>
      <c r="AL1305" s="119"/>
      <c r="AM1305" s="119"/>
      <c r="AN1305" s="119"/>
      <c r="AO1305" s="119"/>
      <c r="AP1305" s="119"/>
      <c r="AQ1305" s="119"/>
      <c r="AR1305" s="119"/>
      <c r="AS1305" s="119"/>
      <c r="AT1305" s="119"/>
      <c r="AU1305" s="119"/>
      <c r="AV1305" s="119"/>
      <c r="AW1305" s="119"/>
      <c r="AX1305" s="119"/>
      <c r="AY1305" s="119"/>
      <c r="AZ1305" s="119"/>
      <c r="BA1305" s="119"/>
      <c r="BB1305" s="119"/>
      <c r="BC1305" s="119"/>
      <c r="BD1305" s="119"/>
      <c r="BE1305" s="119"/>
      <c r="BF1305" s="119"/>
      <c r="BG1305" s="119"/>
      <c r="BH1305" s="119"/>
      <c r="BI1305" s="119"/>
      <c r="BJ1305" s="119"/>
      <c r="BK1305" s="119"/>
      <c r="BL1305" s="119"/>
      <c r="BM1305" s="119"/>
      <c r="BN1305" s="119"/>
      <c r="BO1305" s="119"/>
      <c r="BP1305" s="119"/>
      <c r="BQ1305" s="119"/>
      <c r="BR1305" s="119"/>
      <c r="BS1305" s="119"/>
      <c r="BT1305" s="119"/>
      <c r="BU1305" s="119"/>
      <c r="BV1305" s="119"/>
      <c r="BW1305" s="119"/>
      <c r="BX1305" s="119"/>
      <c r="BY1305" s="119"/>
      <c r="BZ1305" s="119"/>
      <c r="CA1305" s="119"/>
      <c r="CB1305" s="119"/>
      <c r="CC1305" s="119"/>
      <c r="CD1305" s="119"/>
      <c r="CE1305" s="119"/>
      <c r="CF1305" s="119"/>
      <c r="CG1305" s="119"/>
      <c r="CH1305" s="119"/>
      <c r="CI1305" s="119"/>
      <c r="CJ1305" s="119"/>
      <c r="CK1305" s="119"/>
      <c r="CL1305" s="119"/>
      <c r="CM1305" s="119"/>
      <c r="CN1305" s="119"/>
      <c r="CO1305" s="119"/>
      <c r="CP1305" s="119"/>
      <c r="CQ1305" s="119"/>
      <c r="CR1305" s="119"/>
      <c r="CS1305" s="119"/>
      <c r="CT1305" s="119"/>
      <c r="CU1305" s="119"/>
      <c r="CV1305" s="119"/>
      <c r="CW1305" s="119"/>
      <c r="CX1305" s="119"/>
      <c r="CY1305" s="119"/>
      <c r="CZ1305" s="119"/>
      <c r="DA1305" s="119"/>
      <c r="DB1305" s="119"/>
      <c r="DC1305" s="119"/>
      <c r="DD1305" s="119"/>
      <c r="DE1305" s="119"/>
      <c r="DF1305" s="119"/>
      <c r="DG1305" s="119"/>
      <c r="DH1305" s="119"/>
      <c r="DI1305" s="119"/>
      <c r="DJ1305" s="119"/>
      <c r="DK1305" s="119"/>
      <c r="DL1305" s="119"/>
      <c r="DM1305" s="119"/>
      <c r="DN1305" s="119"/>
      <c r="DO1305" s="119"/>
      <c r="DP1305" s="119"/>
      <c r="DQ1305" s="119"/>
      <c r="DR1305" s="119"/>
      <c r="DS1305" s="119"/>
      <c r="DT1305" s="119"/>
      <c r="DU1305" s="59"/>
      <c r="DV1305" s="59"/>
    </row>
    <row r="1306" spans="1:126" s="120" customFormat="1" ht="10.199999999999999" customHeight="1">
      <c r="A1306" s="59"/>
      <c r="B1306" s="283" t="s">
        <v>149</v>
      </c>
      <c r="C1306" s="59"/>
      <c r="D1306" s="59"/>
      <c r="E1306" s="271"/>
      <c r="F1306" s="114"/>
      <c r="G1306" s="115"/>
      <c r="H1306" s="59"/>
      <c r="I1306" s="59"/>
      <c r="J1306" s="59"/>
      <c r="K1306" s="416">
        <f t="shared" ref="K1306:K1335" si="2937">K1274</f>
        <v>0</v>
      </c>
      <c r="L1306" s="59"/>
      <c r="M1306" s="169" t="s">
        <v>6</v>
      </c>
      <c r="N1306" s="170" t="s">
        <v>405</v>
      </c>
      <c r="O1306" s="1"/>
      <c r="P1306" s="5"/>
      <c r="Q1306" s="1" t="s">
        <v>34</v>
      </c>
      <c r="R1306" s="1"/>
      <c r="S1306" s="5" t="s">
        <v>6</v>
      </c>
      <c r="T1306" s="202"/>
      <c r="U1306" s="115"/>
      <c r="V1306" s="59"/>
      <c r="W1306" s="116">
        <f t="shared" ref="W1306:W1335" si="2938">SUM($Y1306:$DU1306)</f>
        <v>0</v>
      </c>
      <c r="X1306" s="116"/>
      <c r="Y1306" s="117"/>
      <c r="Z1306" s="118"/>
      <c r="AA1306" s="119">
        <f>IF(AA$8="",0,IF(AA$8&lt;=Главная!$N$76,0,IF(AA$8=EOMONTH(Главная!$N$76,0)+1,SUM($Z$12:AA$12),AA$12)))*IF($W$1271=0,0,$W1274/$W$1271)</f>
        <v>0</v>
      </c>
      <c r="AB1306" s="119">
        <f>IF(AB$8="",0,IF(AB$8&lt;=Главная!$N$76,0,IF(AB$8=EOMONTH(Главная!$N$76,0)+1,SUM($Z$12:AB$12),AB$12)))*IF($W$1271=0,0,$W1274/$W$1271)</f>
        <v>0</v>
      </c>
      <c r="AC1306" s="119">
        <f>IF(AC$8="",0,IF(AC$8&lt;=Главная!$N$76,0,IF(AC$8=EOMONTH(Главная!$N$76,0)+1,SUM($Z$12:AC$12),AC$12)))*IF($W$1271=0,0,$W1274/$W$1271)</f>
        <v>0</v>
      </c>
      <c r="AD1306" s="119">
        <f>IF(AD$8="",0,IF(AD$8&lt;=Главная!$N$76,0,IF(AD$8=EOMONTH(Главная!$N$76,0)+1,SUM($Z$12:AD$12),AD$12)))*IF($W$1271=0,0,$W1274/$W$1271)</f>
        <v>0</v>
      </c>
      <c r="AE1306" s="119">
        <f>IF(AE$8="",0,IF(AE$8&lt;=Главная!$N$76,0,IF(AE$8=EOMONTH(Главная!$N$76,0)+1,SUM($Z$12:AE$12),AE$12)))*IF($W$1271=0,0,$W1274/$W$1271)</f>
        <v>0</v>
      </c>
      <c r="AF1306" s="119">
        <f>IF(AF$8="",0,IF(AF$8&lt;=Главная!$N$76,0,IF(AF$8=EOMONTH(Главная!$N$76,0)+1,SUM($Z$12:AF$12),AF$12)))*IF($W$1271=0,0,$W1274/$W$1271)</f>
        <v>0</v>
      </c>
      <c r="AG1306" s="119">
        <f>IF(AG$8="",0,IF(AG$8&lt;=Главная!$N$76,0,IF(AG$8=EOMONTH(Главная!$N$76,0)+1,SUM($Z$12:AG$12),AG$12)))*IF($W$1271=0,0,$W1274/$W$1271)</f>
        <v>0</v>
      </c>
      <c r="AH1306" s="119">
        <f>IF(AH$8="",0,IF(AH$8&lt;=Главная!$N$76,0,IF(AH$8=EOMONTH(Главная!$N$76,0)+1,SUM($Z$12:AH$12),AH$12)))*IF($W$1271=0,0,$W1274/$W$1271)</f>
        <v>0</v>
      </c>
      <c r="AI1306" s="119">
        <f>IF(AI$8="",0,IF(AI$8&lt;=Главная!$N$76,0,IF(AI$8=EOMONTH(Главная!$N$76,0)+1,SUM($Z$12:AI$12),AI$12)))*IF($W$1271=0,0,$W1274/$W$1271)</f>
        <v>0</v>
      </c>
      <c r="AJ1306" s="119">
        <f>IF(AJ$8="",0,IF(AJ$8&lt;=Главная!$N$76,0,IF(AJ$8=EOMONTH(Главная!$N$76,0)+1,SUM($Z$12:AJ$12),AJ$12)))*IF($W$1271=0,0,$W1274/$W$1271)</f>
        <v>0</v>
      </c>
      <c r="AK1306" s="119">
        <f>IF(AK$8="",0,IF(AK$8&lt;=Главная!$N$76,0,IF(AK$8=EOMONTH(Главная!$N$76,0)+1,SUM($Z$12:AK$12),AK$12)))*IF($W$1271=0,0,$W1274/$W$1271)</f>
        <v>0</v>
      </c>
      <c r="AL1306" s="119">
        <f>IF(AL$8="",0,IF(AL$8&lt;=Главная!$N$76,0,IF(AL$8=EOMONTH(Главная!$N$76,0)+1,SUM($Z$12:AL$12),AL$12)))*IF($W$1271=0,0,$W1274/$W$1271)</f>
        <v>0</v>
      </c>
      <c r="AM1306" s="119">
        <f>IF(AM$8="",0,IF(AM$8&lt;=Главная!$N$76,0,IF(AM$8=EOMONTH(Главная!$N$76,0)+1,SUM($Z$12:AM$12),AM$12)))*IF($W$1271=0,0,$W1274/$W$1271)</f>
        <v>0</v>
      </c>
      <c r="AN1306" s="119">
        <f>IF(AN$8="",0,IF(AN$8&lt;=Главная!$N$76,0,IF(AN$8=EOMONTH(Главная!$N$76,0)+1,SUM($Z$12:AN$12),AN$12)))*IF($W$1271=0,0,$W1274/$W$1271)</f>
        <v>0</v>
      </c>
      <c r="AO1306" s="119">
        <f>IF(AO$8="",0,IF(AO$8&lt;=Главная!$N$76,0,IF(AO$8=EOMONTH(Главная!$N$76,0)+1,SUM($Z$12:AO$12),AO$12)))*IF($W$1271=0,0,$W1274/$W$1271)</f>
        <v>0</v>
      </c>
      <c r="AP1306" s="119">
        <f>IF(AP$8="",0,IF(AP$8&lt;=Главная!$N$76,0,IF(AP$8=EOMONTH(Главная!$N$76,0)+1,SUM($Z$12:AP$12),AP$12)))*IF($W$1271=0,0,$W1274/$W$1271)</f>
        <v>0</v>
      </c>
      <c r="AQ1306" s="119">
        <f>IF(AQ$8="",0,IF(AQ$8&lt;=Главная!$N$76,0,IF(AQ$8=EOMONTH(Главная!$N$76,0)+1,SUM($Z$12:AQ$12),AQ$12)))*IF($W$1271=0,0,$W1274/$W$1271)</f>
        <v>0</v>
      </c>
      <c r="AR1306" s="119">
        <f>IF(AR$8="",0,IF(AR$8&lt;=Главная!$N$76,0,IF(AR$8=EOMONTH(Главная!$N$76,0)+1,SUM($Z$12:AR$12),AR$12)))*IF($W$1271=0,0,$W1274/$W$1271)</f>
        <v>0</v>
      </c>
      <c r="AS1306" s="119">
        <f>IF(AS$8="",0,IF(AS$8&lt;=Главная!$N$76,0,IF(AS$8=EOMONTH(Главная!$N$76,0)+1,SUM($Z$12:AS$12),AS$12)))*IF($W$1271=0,0,$W1274/$W$1271)</f>
        <v>0</v>
      </c>
      <c r="AT1306" s="119">
        <f>IF(AT$8="",0,IF(AT$8&lt;=Главная!$N$76,0,IF(AT$8=EOMONTH(Главная!$N$76,0)+1,SUM($Z$12:AT$12),AT$12)))*IF($W$1271=0,0,$W1274/$W$1271)</f>
        <v>0</v>
      </c>
      <c r="AU1306" s="119">
        <f>IF(AU$8="",0,IF(AU$8&lt;=Главная!$N$76,0,IF(AU$8=EOMONTH(Главная!$N$76,0)+1,SUM($Z$12:AU$12),AU$12)))*IF($W$1271=0,0,$W1274/$W$1271)</f>
        <v>0</v>
      </c>
      <c r="AV1306" s="119">
        <f>IF(AV$8="",0,IF(AV$8&lt;=Главная!$N$76,0,IF(AV$8=EOMONTH(Главная!$N$76,0)+1,SUM($Z$12:AV$12),AV$12)))*IF($W$1271=0,0,$W1274/$W$1271)</f>
        <v>0</v>
      </c>
      <c r="AW1306" s="119">
        <f>IF(AW$8="",0,IF(AW$8&lt;=Главная!$N$76,0,IF(AW$8=EOMONTH(Главная!$N$76,0)+1,SUM($Z$12:AW$12),AW$12)))*IF($W$1271=0,0,$W1274/$W$1271)</f>
        <v>0</v>
      </c>
      <c r="AX1306" s="119">
        <f>IF(AX$8="",0,IF(AX$8&lt;=Главная!$N$76,0,IF(AX$8=EOMONTH(Главная!$N$76,0)+1,SUM($Z$12:AX$12),AX$12)))*IF($W$1271=0,0,$W1274/$W$1271)</f>
        <v>0</v>
      </c>
      <c r="AY1306" s="119">
        <f>IF(AY$8="",0,IF(AY$8&lt;=Главная!$N$76,0,IF(AY$8=EOMONTH(Главная!$N$76,0)+1,SUM($Z$12:AY$12),AY$12)))*IF($W$1271=0,0,$W1274/$W$1271)</f>
        <v>0</v>
      </c>
      <c r="AZ1306" s="119">
        <f>IF(AZ$8="",0,IF(AZ$8&lt;=Главная!$N$76,0,IF(AZ$8=EOMONTH(Главная!$N$76,0)+1,SUM($Z$12:AZ$12),AZ$12)))*IF($W$1271=0,0,$W1274/$W$1271)</f>
        <v>0</v>
      </c>
      <c r="BA1306" s="119">
        <f>IF(BA$8="",0,IF(BA$8&lt;=Главная!$N$76,0,IF(BA$8=EOMONTH(Главная!$N$76,0)+1,SUM($Z$12:BA$12),BA$12)))*IF($W$1271=0,0,$W1274/$W$1271)</f>
        <v>0</v>
      </c>
      <c r="BB1306" s="119">
        <f>IF(BB$8="",0,IF(BB$8&lt;=Главная!$N$76,0,IF(BB$8=EOMONTH(Главная!$N$76,0)+1,SUM($Z$12:BB$12),BB$12)))*IF($W$1271=0,0,$W1274/$W$1271)</f>
        <v>0</v>
      </c>
      <c r="BC1306" s="119">
        <f>IF(BC$8="",0,IF(BC$8&lt;=Главная!$N$76,0,IF(BC$8=EOMONTH(Главная!$N$76,0)+1,SUM($Z$12:BC$12),BC$12)))*IF($W$1271=0,0,$W1274/$W$1271)</f>
        <v>0</v>
      </c>
      <c r="BD1306" s="119">
        <f>IF(BD$8="",0,IF(BD$8&lt;=Главная!$N$76,0,IF(BD$8=EOMONTH(Главная!$N$76,0)+1,SUM($Z$12:BD$12),BD$12)))*IF($W$1271=0,0,$W1274/$W$1271)</f>
        <v>0</v>
      </c>
      <c r="BE1306" s="119">
        <f>IF(BE$8="",0,IF(BE$8&lt;=Главная!$N$76,0,IF(BE$8=EOMONTH(Главная!$N$76,0)+1,SUM($Z$12:BE$12),BE$12)))*IF($W$1271=0,0,$W1274/$W$1271)</f>
        <v>0</v>
      </c>
      <c r="BF1306" s="119">
        <f>IF(BF$8="",0,IF(BF$8&lt;=Главная!$N$76,0,IF(BF$8=EOMONTH(Главная!$N$76,0)+1,SUM($Z$12:BF$12),BF$12)))*IF($W$1271=0,0,$W1274/$W$1271)</f>
        <v>0</v>
      </c>
      <c r="BG1306" s="119">
        <f>IF(BG$8="",0,IF(BG$8&lt;=Главная!$N$76,0,IF(BG$8=EOMONTH(Главная!$N$76,0)+1,SUM($Z$12:BG$12),BG$12)))*IF($W$1271=0,0,$W1274/$W$1271)</f>
        <v>0</v>
      </c>
      <c r="BH1306" s="119">
        <f>IF(BH$8="",0,IF(BH$8&lt;=Главная!$N$76,0,IF(BH$8=EOMONTH(Главная!$N$76,0)+1,SUM($Z$12:BH$12),BH$12)))*IF($W$1271=0,0,$W1274/$W$1271)</f>
        <v>0</v>
      </c>
      <c r="BI1306" s="119">
        <f>IF(BI$8="",0,IF(BI$8&lt;=Главная!$N$76,0,IF(BI$8=EOMONTH(Главная!$N$76,0)+1,SUM($Z$12:BI$12),BI$12)))*IF($W$1271=0,0,$W1274/$W$1271)</f>
        <v>0</v>
      </c>
      <c r="BJ1306" s="119">
        <f>IF(BJ$8="",0,IF(BJ$8&lt;=Главная!$N$76,0,IF(BJ$8=EOMONTH(Главная!$N$76,0)+1,SUM($Z$12:BJ$12),BJ$12)))*IF($W$1271=0,0,$W1274/$W$1271)</f>
        <v>0</v>
      </c>
      <c r="BK1306" s="119">
        <f>IF(BK$8="",0,IF(BK$8&lt;=Главная!$N$76,0,IF(BK$8=EOMONTH(Главная!$N$76,0)+1,SUM($Z$12:BK$12),BK$12)))*IF($W$1271=0,0,$W1274/$W$1271)</f>
        <v>0</v>
      </c>
      <c r="BL1306" s="119">
        <f>IF(BL$8="",0,IF(BL$8&lt;=Главная!$N$76,0,IF(BL$8=EOMONTH(Главная!$N$76,0)+1,SUM($Z$12:BL$12),BL$12)))*IF($W$1271=0,0,$W1274/$W$1271)</f>
        <v>0</v>
      </c>
      <c r="BM1306" s="119">
        <f>IF(BM$8="",0,IF(BM$8&lt;=Главная!$N$76,0,IF(BM$8=EOMONTH(Главная!$N$76,0)+1,SUM($Z$12:BM$12),BM$12)))*IF($W$1271=0,0,$W1274/$W$1271)</f>
        <v>0</v>
      </c>
      <c r="BN1306" s="119">
        <f>IF(BN$8="",0,IF(BN$8&lt;=Главная!$N$76,0,IF(BN$8=EOMONTH(Главная!$N$76,0)+1,SUM($Z$12:BN$12),BN$12)))*IF($W$1271=0,0,$W1274/$W$1271)</f>
        <v>0</v>
      </c>
      <c r="BO1306" s="119">
        <f>IF(BO$8="",0,IF(BO$8&lt;=Главная!$N$76,0,IF(BO$8=EOMONTH(Главная!$N$76,0)+1,SUM($Z$12:BO$12),BO$12)))*IF($W$1271=0,0,$W1274/$W$1271)</f>
        <v>0</v>
      </c>
      <c r="BP1306" s="119">
        <f>IF(BP$8="",0,IF(BP$8&lt;=Главная!$N$76,0,IF(BP$8=EOMONTH(Главная!$N$76,0)+1,SUM($Z$12:BP$12),BP$12)))*IF($W$1271=0,0,$W1274/$W$1271)</f>
        <v>0</v>
      </c>
      <c r="BQ1306" s="119">
        <f>IF(BQ$8="",0,IF(BQ$8&lt;=Главная!$N$76,0,IF(BQ$8=EOMONTH(Главная!$N$76,0)+1,SUM($Z$12:BQ$12),BQ$12)))*IF($W$1271=0,0,$W1274/$W$1271)</f>
        <v>0</v>
      </c>
      <c r="BR1306" s="119">
        <f>IF(BR$8="",0,IF(BR$8&lt;=Главная!$N$76,0,IF(BR$8=EOMONTH(Главная!$N$76,0)+1,SUM($Z$12:BR$12),BR$12)))*IF($W$1271=0,0,$W1274/$W$1271)</f>
        <v>0</v>
      </c>
      <c r="BS1306" s="119">
        <f>IF(BS$8="",0,IF(BS$8&lt;=Главная!$N$76,0,IF(BS$8=EOMONTH(Главная!$N$76,0)+1,SUM($Z$12:BS$12),BS$12)))*IF($W$1271=0,0,$W1274/$W$1271)</f>
        <v>0</v>
      </c>
      <c r="BT1306" s="119">
        <f>IF(BT$8="",0,IF(BT$8&lt;=Главная!$N$76,0,IF(BT$8=EOMONTH(Главная!$N$76,0)+1,SUM($Z$12:BT$12),BT$12)))*IF($W$1271=0,0,$W1274/$W$1271)</f>
        <v>0</v>
      </c>
      <c r="BU1306" s="119">
        <f>IF(BU$8="",0,IF(BU$8&lt;=Главная!$N$76,0,IF(BU$8=EOMONTH(Главная!$N$76,0)+1,SUM($Z$12:BU$12),BU$12)))*IF($W$1271=0,0,$W1274/$W$1271)</f>
        <v>0</v>
      </c>
      <c r="BV1306" s="119">
        <f>IF(BV$8="",0,IF(BV$8&lt;=Главная!$N$76,0,IF(BV$8=EOMONTH(Главная!$N$76,0)+1,SUM($Z$12:BV$12),BV$12)))*IF($W$1271=0,0,$W1274/$W$1271)</f>
        <v>0</v>
      </c>
      <c r="BW1306" s="119">
        <f>IF(BW$8="",0,IF(BW$8&lt;=Главная!$N$76,0,IF(BW$8=EOMONTH(Главная!$N$76,0)+1,SUM($Z$12:BW$12),BW$12)))*IF($W$1271=0,0,$W1274/$W$1271)</f>
        <v>0</v>
      </c>
      <c r="BX1306" s="119">
        <f>IF(BX$8="",0,IF(BX$8&lt;=Главная!$N$76,0,IF(BX$8=EOMONTH(Главная!$N$76,0)+1,SUM($Z$12:BX$12),BX$12)))*IF($W$1271=0,0,$W1274/$W$1271)</f>
        <v>0</v>
      </c>
      <c r="BY1306" s="119">
        <f>IF(BY$8="",0,IF(BY$8&lt;=Главная!$N$76,0,IF(BY$8=EOMONTH(Главная!$N$76,0)+1,SUM($Z$12:BY$12),BY$12)))*IF($W$1271=0,0,$W1274/$W$1271)</f>
        <v>0</v>
      </c>
      <c r="BZ1306" s="119">
        <f>IF(BZ$8="",0,IF(BZ$8&lt;=Главная!$N$76,0,IF(BZ$8=EOMONTH(Главная!$N$76,0)+1,SUM($Z$12:BZ$12),BZ$12)))*IF($W$1271=0,0,$W1274/$W$1271)</f>
        <v>0</v>
      </c>
      <c r="CA1306" s="119">
        <f>IF(CA$8="",0,IF(CA$8&lt;=Главная!$N$76,0,IF(CA$8=EOMONTH(Главная!$N$76,0)+1,SUM($Z$12:CA$12),CA$12)))*IF($W$1271=0,0,$W1274/$W$1271)</f>
        <v>0</v>
      </c>
      <c r="CB1306" s="119">
        <f>IF(CB$8="",0,IF(CB$8&lt;=Главная!$N$76,0,IF(CB$8=EOMONTH(Главная!$N$76,0)+1,SUM($Z$12:CB$12),CB$12)))*IF($W$1271=0,0,$W1274/$W$1271)</f>
        <v>0</v>
      </c>
      <c r="CC1306" s="119">
        <f>IF(CC$8="",0,IF(CC$8&lt;=Главная!$N$76,0,IF(CC$8=EOMONTH(Главная!$N$76,0)+1,SUM($Z$12:CC$12),CC$12)))*IF($W$1271=0,0,$W1274/$W$1271)</f>
        <v>0</v>
      </c>
      <c r="CD1306" s="119">
        <f>IF(CD$8="",0,IF(CD$8&lt;=Главная!$N$76,0,IF(CD$8=EOMONTH(Главная!$N$76,0)+1,SUM($Z$12:CD$12),CD$12)))*IF($W$1271=0,0,$W1274/$W$1271)</f>
        <v>0</v>
      </c>
      <c r="CE1306" s="119">
        <f>IF(CE$8="",0,IF(CE$8&lt;=Главная!$N$76,0,IF(CE$8=EOMONTH(Главная!$N$76,0)+1,SUM($Z$12:CE$12),CE$12)))*IF($W$1271=0,0,$W1274/$W$1271)</f>
        <v>0</v>
      </c>
      <c r="CF1306" s="119">
        <f>IF(CF$8="",0,IF(CF$8&lt;=Главная!$N$76,0,IF(CF$8=EOMONTH(Главная!$N$76,0)+1,SUM($Z$12:CF$12),CF$12)))*IF($W$1271=0,0,$W1274/$W$1271)</f>
        <v>0</v>
      </c>
      <c r="CG1306" s="119">
        <f>IF(CG$8="",0,IF(CG$8&lt;=Главная!$N$76,0,IF(CG$8=EOMONTH(Главная!$N$76,0)+1,SUM($Z$12:CG$12),CG$12)))*IF($W$1271=0,0,$W1274/$W$1271)</f>
        <v>0</v>
      </c>
      <c r="CH1306" s="119">
        <f>IF(CH$8="",0,IF(CH$8&lt;=Главная!$N$76,0,IF(CH$8=EOMONTH(Главная!$N$76,0)+1,SUM($Z$12:CH$12),CH$12)))*IF($W$1271=0,0,$W1274/$W$1271)</f>
        <v>0</v>
      </c>
      <c r="CI1306" s="119">
        <f>IF(CI$8="",0,IF(CI$8&lt;=Главная!$N$76,0,IF(CI$8=EOMONTH(Главная!$N$76,0)+1,SUM($Z$12:CI$12),CI$12)))*IF($W$1271=0,0,$W1274/$W$1271)</f>
        <v>0</v>
      </c>
      <c r="CJ1306" s="119">
        <f>IF(CJ$8="",0,IF(CJ$8&lt;=Главная!$N$76,0,IF(CJ$8=EOMONTH(Главная!$N$76,0)+1,SUM($Z$12:CJ$12),CJ$12)))*IF($W$1271=0,0,$W1274/$W$1271)</f>
        <v>0</v>
      </c>
      <c r="CK1306" s="119">
        <f>IF(CK$8="",0,IF(CK$8&lt;=Главная!$N$76,0,IF(CK$8=EOMONTH(Главная!$N$76,0)+1,SUM($Z$12:CK$12),CK$12)))*IF($W$1271=0,0,$W1274/$W$1271)</f>
        <v>0</v>
      </c>
      <c r="CL1306" s="119">
        <f>IF(CL$8="",0,IF(CL$8&lt;=Главная!$N$76,0,IF(CL$8=EOMONTH(Главная!$N$76,0)+1,SUM($Z$12:CL$12),CL$12)))*IF($W$1271=0,0,$W1274/$W$1271)</f>
        <v>0</v>
      </c>
      <c r="CM1306" s="119">
        <f>IF(CM$8="",0,IF(CM$8&lt;=Главная!$N$76,0,IF(CM$8=EOMONTH(Главная!$N$76,0)+1,SUM($Z$12:CM$12),CM$12)))*IF($W$1271=0,0,$W1274/$W$1271)</f>
        <v>0</v>
      </c>
      <c r="CN1306" s="119">
        <f>IF(CN$8="",0,IF(CN$8&lt;=Главная!$N$76,0,IF(CN$8=EOMONTH(Главная!$N$76,0)+1,SUM($Z$12:CN$12),CN$12)))*IF($W$1271=0,0,$W1274/$W$1271)</f>
        <v>0</v>
      </c>
      <c r="CO1306" s="119">
        <f>IF(CO$8="",0,IF(CO$8&lt;=Главная!$N$76,0,IF(CO$8=EOMONTH(Главная!$N$76,0)+1,SUM($Z$12:CO$12),CO$12)))*IF($W$1271=0,0,$W1274/$W$1271)</f>
        <v>0</v>
      </c>
      <c r="CP1306" s="119">
        <f>IF(CP$8="",0,IF(CP$8&lt;=Главная!$N$76,0,IF(CP$8=EOMONTH(Главная!$N$76,0)+1,SUM($Z$12:CP$12),CP$12)))*IF($W$1271=0,0,$W1274/$W$1271)</f>
        <v>0</v>
      </c>
      <c r="CQ1306" s="119">
        <f>IF(CQ$8="",0,IF(CQ$8&lt;=Главная!$N$76,0,IF(CQ$8=EOMONTH(Главная!$N$76,0)+1,SUM($Z$12:CQ$12),CQ$12)))*IF($W$1271=0,0,$W1274/$W$1271)</f>
        <v>0</v>
      </c>
      <c r="CR1306" s="119">
        <f>IF(CR$8="",0,IF(CR$8&lt;=Главная!$N$76,0,IF(CR$8=EOMONTH(Главная!$N$76,0)+1,SUM($Z$12:CR$12),CR$12)))*IF($W$1271=0,0,$W1274/$W$1271)</f>
        <v>0</v>
      </c>
      <c r="CS1306" s="119">
        <f>IF(CS$8="",0,IF(CS$8&lt;=Главная!$N$76,0,IF(CS$8=EOMONTH(Главная!$N$76,0)+1,SUM($Z$12:CS$12),CS$12)))*IF($W$1271=0,0,$W1274/$W$1271)</f>
        <v>0</v>
      </c>
      <c r="CT1306" s="119">
        <f>IF(CT$8="",0,IF(CT$8&lt;=Главная!$N$76,0,IF(CT$8=EOMONTH(Главная!$N$76,0)+1,SUM($Z$12:CT$12),CT$12)))*IF($W$1271=0,0,$W1274/$W$1271)</f>
        <v>0</v>
      </c>
      <c r="CU1306" s="119">
        <f>IF(CU$8="",0,IF(CU$8&lt;=Главная!$N$76,0,IF(CU$8=EOMONTH(Главная!$N$76,0)+1,SUM($Z$12:CU$12),CU$12)))*IF($W$1271=0,0,$W1274/$W$1271)</f>
        <v>0</v>
      </c>
      <c r="CV1306" s="119">
        <f>IF(CV$8="",0,IF(CV$8&lt;=Главная!$N$76,0,IF(CV$8=EOMONTH(Главная!$N$76,0)+1,SUM($Z$12:CV$12),CV$12)))*IF($W$1271=0,0,$W1274/$W$1271)</f>
        <v>0</v>
      </c>
      <c r="CW1306" s="119">
        <f>IF(CW$8="",0,IF(CW$8&lt;=Главная!$N$76,0,IF(CW$8=EOMONTH(Главная!$N$76,0)+1,SUM($Z$12:CW$12),CW$12)))*IF($W$1271=0,0,$W1274/$W$1271)</f>
        <v>0</v>
      </c>
      <c r="CX1306" s="119">
        <f>IF(CX$8="",0,IF(CX$8&lt;=Главная!$N$76,0,IF(CX$8=EOMONTH(Главная!$N$76,0)+1,SUM($Z$12:CX$12),CX$12)))*IF($W$1271=0,0,$W1274/$W$1271)</f>
        <v>0</v>
      </c>
      <c r="CY1306" s="119">
        <f>IF(CY$8="",0,IF(CY$8&lt;=Главная!$N$76,0,IF(CY$8=EOMONTH(Главная!$N$76,0)+1,SUM($Z$12:CY$12),CY$12)))*IF($W$1271=0,0,$W1274/$W$1271)</f>
        <v>0</v>
      </c>
      <c r="CZ1306" s="119">
        <f>IF(CZ$8="",0,IF(CZ$8&lt;=Главная!$N$76,0,IF(CZ$8=EOMONTH(Главная!$N$76,0)+1,SUM($Z$12:CZ$12),CZ$12)))*IF($W$1271=0,0,$W1274/$W$1271)</f>
        <v>0</v>
      </c>
      <c r="DA1306" s="119">
        <f>IF(DA$8="",0,IF(DA$8&lt;=Главная!$N$76,0,IF(DA$8=EOMONTH(Главная!$N$76,0)+1,SUM($Z$12:DA$12),DA$12)))*IF($W$1271=0,0,$W1274/$W$1271)</f>
        <v>0</v>
      </c>
      <c r="DB1306" s="119">
        <f>IF(DB$8="",0,IF(DB$8&lt;=Главная!$N$76,0,IF(DB$8=EOMONTH(Главная!$N$76,0)+1,SUM($Z$12:DB$12),DB$12)))*IF($W$1271=0,0,$W1274/$W$1271)</f>
        <v>0</v>
      </c>
      <c r="DC1306" s="119">
        <f>IF(DC$8="",0,IF(DC$8&lt;=Главная!$N$76,0,IF(DC$8=EOMONTH(Главная!$N$76,0)+1,SUM($Z$12:DC$12),DC$12)))*IF($W$1271=0,0,$W1274/$W$1271)</f>
        <v>0</v>
      </c>
      <c r="DD1306" s="119">
        <f>IF(DD$8="",0,IF(DD$8&lt;=Главная!$N$76,0,IF(DD$8=EOMONTH(Главная!$N$76,0)+1,SUM($Z$12:DD$12),DD$12)))*IF($W$1271=0,0,$W1274/$W$1271)</f>
        <v>0</v>
      </c>
      <c r="DE1306" s="119">
        <f>IF(DE$8="",0,IF(DE$8&lt;=Главная!$N$76,0,IF(DE$8=EOMONTH(Главная!$N$76,0)+1,SUM($Z$12:DE$12),DE$12)))*IF($W$1271=0,0,$W1274/$W$1271)</f>
        <v>0</v>
      </c>
      <c r="DF1306" s="119">
        <f>IF(DF$8="",0,IF(DF$8&lt;=Главная!$N$76,0,IF(DF$8=EOMONTH(Главная!$N$76,0)+1,SUM($Z$12:DF$12),DF$12)))*IF($W$1271=0,0,$W1274/$W$1271)</f>
        <v>0</v>
      </c>
      <c r="DG1306" s="119">
        <f>IF(DG$8="",0,IF(DG$8&lt;=Главная!$N$76,0,IF(DG$8=EOMONTH(Главная!$N$76,0)+1,SUM($Z$12:DG$12),DG$12)))*IF($W$1271=0,0,$W1274/$W$1271)</f>
        <v>0</v>
      </c>
      <c r="DH1306" s="119">
        <f>IF(DH$8="",0,IF(DH$8&lt;=Главная!$N$76,0,IF(DH$8=EOMONTH(Главная!$N$76,0)+1,SUM($Z$12:DH$12),DH$12)))*IF($W$1271=0,0,$W1274/$W$1271)</f>
        <v>0</v>
      </c>
      <c r="DI1306" s="119">
        <f>IF(DI$8="",0,IF(DI$8&lt;=Главная!$N$76,0,IF(DI$8=EOMONTH(Главная!$N$76,0)+1,SUM($Z$12:DI$12),DI$12)))*IF($W$1271=0,0,$W1274/$W$1271)</f>
        <v>0</v>
      </c>
      <c r="DJ1306" s="119">
        <f>IF(DJ$8="",0,IF(DJ$8&lt;=Главная!$N$76,0,IF(DJ$8=EOMONTH(Главная!$N$76,0)+1,SUM($Z$12:DJ$12),DJ$12)))*IF($W$1271=0,0,$W1274/$W$1271)</f>
        <v>0</v>
      </c>
      <c r="DK1306" s="119">
        <f>IF(DK$8="",0,IF(DK$8&lt;=Главная!$N$76,0,IF(DK$8=EOMONTH(Главная!$N$76,0)+1,SUM($Z$12:DK$12),DK$12)))*IF($W$1271=0,0,$W1274/$W$1271)</f>
        <v>0</v>
      </c>
      <c r="DL1306" s="119">
        <f>IF(DL$8="",0,IF(DL$8&lt;=Главная!$N$76,0,IF(DL$8=EOMONTH(Главная!$N$76,0)+1,SUM($Z$12:DL$12),DL$12)))*IF($W$1271=0,0,$W1274/$W$1271)</f>
        <v>0</v>
      </c>
      <c r="DM1306" s="119">
        <f>IF(DM$8="",0,IF(DM$8&lt;=Главная!$N$76,0,IF(DM$8=EOMONTH(Главная!$N$76,0)+1,SUM($Z$12:DM$12),DM$12)))*IF($W$1271=0,0,$W1274/$W$1271)</f>
        <v>0</v>
      </c>
      <c r="DN1306" s="119">
        <f>IF(DN$8="",0,IF(DN$8&lt;=Главная!$N$76,0,IF(DN$8=EOMONTH(Главная!$N$76,0)+1,SUM($Z$12:DN$12),DN$12)))*IF($W$1271=0,0,$W1274/$W$1271)</f>
        <v>0</v>
      </c>
      <c r="DO1306" s="119">
        <f>IF(DO$8="",0,IF(DO$8&lt;=Главная!$N$76,0,IF(DO$8=EOMONTH(Главная!$N$76,0)+1,SUM($Z$12:DO$12),DO$12)))*IF($W$1271=0,0,$W1274/$W$1271)</f>
        <v>0</v>
      </c>
      <c r="DP1306" s="119">
        <f>IF(DP$8="",0,IF(DP$8&lt;=Главная!$N$76,0,IF(DP$8=EOMONTH(Главная!$N$76,0)+1,SUM($Z$12:DP$12),DP$12)))*IF($W$1271=0,0,$W1274/$W$1271)</f>
        <v>0</v>
      </c>
      <c r="DQ1306" s="119">
        <f>IF(DQ$8="",0,IF(DQ$8&lt;=Главная!$N$76,0,IF(DQ$8=EOMONTH(Главная!$N$76,0)+1,SUM($Z$12:DQ$12),DQ$12)))*IF($W$1271=0,0,$W1274/$W$1271)</f>
        <v>0</v>
      </c>
      <c r="DR1306" s="119">
        <f>IF(DR$8="",0,IF(DR$8&lt;=Главная!$N$76,0,IF(DR$8=EOMONTH(Главная!$N$76,0)+1,SUM($Z$12:DR$12),DR$12)))*IF($W$1271=0,0,$W1274/$W$1271)</f>
        <v>0</v>
      </c>
      <c r="DS1306" s="119">
        <f>IF(DS$8="",0,IF(DS$8&lt;=Главная!$N$76,0,IF(DS$8=EOMONTH(Главная!$N$76,0)+1,SUM($Z$12:DS$12),DS$12)))*IF($W$1271=0,0,$W1274/$W$1271)</f>
        <v>0</v>
      </c>
      <c r="DT1306" s="119">
        <f>IF(DT$8="",0,IF(DT$8&lt;=Главная!$N$76,0,IF(DT$8=EOMONTH(Главная!$N$76,0)+1,SUM($Z$12:DT$12),DT$12)))*IF($W$1271=0,0,$W1274/$W$1271)</f>
        <v>0</v>
      </c>
      <c r="DU1306" s="59"/>
      <c r="DV1306" s="59"/>
    </row>
    <row r="1307" spans="1:126" s="120" customFormat="1" ht="10.199999999999999" customHeight="1">
      <c r="A1307" s="59"/>
      <c r="B1307" s="59"/>
      <c r="C1307" s="59"/>
      <c r="D1307" s="59"/>
      <c r="E1307" s="271"/>
      <c r="F1307" s="114"/>
      <c r="G1307" s="115"/>
      <c r="H1307" s="59"/>
      <c r="I1307" s="59"/>
      <c r="J1307" s="59"/>
      <c r="K1307" s="416">
        <f t="shared" si="2937"/>
        <v>0</v>
      </c>
      <c r="L1307" s="59"/>
      <c r="M1307" s="169"/>
      <c r="N1307" s="170" t="str">
        <f t="shared" ref="N1307:N1335" si="2939">$N$1306</f>
        <v>списание в продажу</v>
      </c>
      <c r="O1307" s="1"/>
      <c r="P1307" s="5"/>
      <c r="Q1307" s="1" t="s">
        <v>34</v>
      </c>
      <c r="R1307" s="1"/>
      <c r="S1307" s="5" t="s">
        <v>6</v>
      </c>
      <c r="T1307" s="202"/>
      <c r="U1307" s="115"/>
      <c r="V1307" s="59"/>
      <c r="W1307" s="116">
        <f t="shared" si="2938"/>
        <v>0</v>
      </c>
      <c r="X1307" s="116"/>
      <c r="Y1307" s="117"/>
      <c r="Z1307" s="118"/>
      <c r="AA1307" s="119">
        <f>IF(AA$8="",0,IF(AA$8&lt;=Главная!$N$76,0,IF(AA$8=EOMONTH(Главная!$N$76,0)+1,SUM($Z$12:AA$12),AA$12)))*IF($W$1271=0,0,$W1275/$W$1271)</f>
        <v>0</v>
      </c>
      <c r="AB1307" s="119">
        <f>IF(AB$8="",0,IF(AB$8&lt;=Главная!$N$76,0,IF(AB$8=EOMONTH(Главная!$N$76,0)+1,SUM($Z$12:AB$12),AB$12)))*IF($W$1271=0,0,$W1275/$W$1271)</f>
        <v>0</v>
      </c>
      <c r="AC1307" s="119">
        <f>IF(AC$8="",0,IF(AC$8&lt;=Главная!$N$76,0,IF(AC$8=EOMONTH(Главная!$N$76,0)+1,SUM($Z$12:AC$12),AC$12)))*IF($W$1271=0,0,$W1275/$W$1271)</f>
        <v>0</v>
      </c>
      <c r="AD1307" s="119">
        <f>IF(AD$8="",0,IF(AD$8&lt;=Главная!$N$76,0,IF(AD$8=EOMONTH(Главная!$N$76,0)+1,SUM($Z$12:AD$12),AD$12)))*IF($W$1271=0,0,$W1275/$W$1271)</f>
        <v>0</v>
      </c>
      <c r="AE1307" s="119">
        <f>IF(AE$8="",0,IF(AE$8&lt;=Главная!$N$76,0,IF(AE$8=EOMONTH(Главная!$N$76,0)+1,SUM($Z$12:AE$12),AE$12)))*IF($W$1271=0,0,$W1275/$W$1271)</f>
        <v>0</v>
      </c>
      <c r="AF1307" s="119">
        <f>IF(AF$8="",0,IF(AF$8&lt;=Главная!$N$76,0,IF(AF$8=EOMONTH(Главная!$N$76,0)+1,SUM($Z$12:AF$12),AF$12)))*IF($W$1271=0,0,$W1275/$W$1271)</f>
        <v>0</v>
      </c>
      <c r="AG1307" s="119">
        <f>IF(AG$8="",0,IF(AG$8&lt;=Главная!$N$76,0,IF(AG$8=EOMONTH(Главная!$N$76,0)+1,SUM($Z$12:AG$12),AG$12)))*IF($W$1271=0,0,$W1275/$W$1271)</f>
        <v>0</v>
      </c>
      <c r="AH1307" s="119">
        <f>IF(AH$8="",0,IF(AH$8&lt;=Главная!$N$76,0,IF(AH$8=EOMONTH(Главная!$N$76,0)+1,SUM($Z$12:AH$12),AH$12)))*IF($W$1271=0,0,$W1275/$W$1271)</f>
        <v>0</v>
      </c>
      <c r="AI1307" s="119">
        <f>IF(AI$8="",0,IF(AI$8&lt;=Главная!$N$76,0,IF(AI$8=EOMONTH(Главная!$N$76,0)+1,SUM($Z$12:AI$12),AI$12)))*IF($W$1271=0,0,$W1275/$W$1271)</f>
        <v>0</v>
      </c>
      <c r="AJ1307" s="119">
        <f>IF(AJ$8="",0,IF(AJ$8&lt;=Главная!$N$76,0,IF(AJ$8=EOMONTH(Главная!$N$76,0)+1,SUM($Z$12:AJ$12),AJ$12)))*IF($W$1271=0,0,$W1275/$W$1271)</f>
        <v>0</v>
      </c>
      <c r="AK1307" s="119">
        <f>IF(AK$8="",0,IF(AK$8&lt;=Главная!$N$76,0,IF(AK$8=EOMONTH(Главная!$N$76,0)+1,SUM($Z$12:AK$12),AK$12)))*IF($W$1271=0,0,$W1275/$W$1271)</f>
        <v>0</v>
      </c>
      <c r="AL1307" s="119">
        <f>IF(AL$8="",0,IF(AL$8&lt;=Главная!$N$76,0,IF(AL$8=EOMONTH(Главная!$N$76,0)+1,SUM($Z$12:AL$12),AL$12)))*IF($W$1271=0,0,$W1275/$W$1271)</f>
        <v>0</v>
      </c>
      <c r="AM1307" s="119">
        <f>IF(AM$8="",0,IF(AM$8&lt;=Главная!$N$76,0,IF(AM$8=EOMONTH(Главная!$N$76,0)+1,SUM($Z$12:AM$12),AM$12)))*IF($W$1271=0,0,$W1275/$W$1271)</f>
        <v>0</v>
      </c>
      <c r="AN1307" s="119">
        <f>IF(AN$8="",0,IF(AN$8&lt;=Главная!$N$76,0,IF(AN$8=EOMONTH(Главная!$N$76,0)+1,SUM($Z$12:AN$12),AN$12)))*IF($W$1271=0,0,$W1275/$W$1271)</f>
        <v>0</v>
      </c>
      <c r="AO1307" s="119">
        <f>IF(AO$8="",0,IF(AO$8&lt;=Главная!$N$76,0,IF(AO$8=EOMONTH(Главная!$N$76,0)+1,SUM($Z$12:AO$12),AO$12)))*IF($W$1271=0,0,$W1275/$W$1271)</f>
        <v>0</v>
      </c>
      <c r="AP1307" s="119">
        <f>IF(AP$8="",0,IF(AP$8&lt;=Главная!$N$76,0,IF(AP$8=EOMONTH(Главная!$N$76,0)+1,SUM($Z$12:AP$12),AP$12)))*IF($W$1271=0,0,$W1275/$W$1271)</f>
        <v>0</v>
      </c>
      <c r="AQ1307" s="119">
        <f>IF(AQ$8="",0,IF(AQ$8&lt;=Главная!$N$76,0,IF(AQ$8=EOMONTH(Главная!$N$76,0)+1,SUM($Z$12:AQ$12),AQ$12)))*IF($W$1271=0,0,$W1275/$W$1271)</f>
        <v>0</v>
      </c>
      <c r="AR1307" s="119">
        <f>IF(AR$8="",0,IF(AR$8&lt;=Главная!$N$76,0,IF(AR$8=EOMONTH(Главная!$N$76,0)+1,SUM($Z$12:AR$12),AR$12)))*IF($W$1271=0,0,$W1275/$W$1271)</f>
        <v>0</v>
      </c>
      <c r="AS1307" s="119">
        <f>IF(AS$8="",0,IF(AS$8&lt;=Главная!$N$76,0,IF(AS$8=EOMONTH(Главная!$N$76,0)+1,SUM($Z$12:AS$12),AS$12)))*IF($W$1271=0,0,$W1275/$W$1271)</f>
        <v>0</v>
      </c>
      <c r="AT1307" s="119">
        <f>IF(AT$8="",0,IF(AT$8&lt;=Главная!$N$76,0,IF(AT$8=EOMONTH(Главная!$N$76,0)+1,SUM($Z$12:AT$12),AT$12)))*IF($W$1271=0,0,$W1275/$W$1271)</f>
        <v>0</v>
      </c>
      <c r="AU1307" s="119">
        <f>IF(AU$8="",0,IF(AU$8&lt;=Главная!$N$76,0,IF(AU$8=EOMONTH(Главная!$N$76,0)+1,SUM($Z$12:AU$12),AU$12)))*IF($W$1271=0,0,$W1275/$W$1271)</f>
        <v>0</v>
      </c>
      <c r="AV1307" s="119">
        <f>IF(AV$8="",0,IF(AV$8&lt;=Главная!$N$76,0,IF(AV$8=EOMONTH(Главная!$N$76,0)+1,SUM($Z$12:AV$12),AV$12)))*IF($W$1271=0,0,$W1275/$W$1271)</f>
        <v>0</v>
      </c>
      <c r="AW1307" s="119">
        <f>IF(AW$8="",0,IF(AW$8&lt;=Главная!$N$76,0,IF(AW$8=EOMONTH(Главная!$N$76,0)+1,SUM($Z$12:AW$12),AW$12)))*IF($W$1271=0,0,$W1275/$W$1271)</f>
        <v>0</v>
      </c>
      <c r="AX1307" s="119">
        <f>IF(AX$8="",0,IF(AX$8&lt;=Главная!$N$76,0,IF(AX$8=EOMONTH(Главная!$N$76,0)+1,SUM($Z$12:AX$12),AX$12)))*IF($W$1271=0,0,$W1275/$W$1271)</f>
        <v>0</v>
      </c>
      <c r="AY1307" s="119">
        <f>IF(AY$8="",0,IF(AY$8&lt;=Главная!$N$76,0,IF(AY$8=EOMONTH(Главная!$N$76,0)+1,SUM($Z$12:AY$12),AY$12)))*IF($W$1271=0,0,$W1275/$W$1271)</f>
        <v>0</v>
      </c>
      <c r="AZ1307" s="119">
        <f>IF(AZ$8="",0,IF(AZ$8&lt;=Главная!$N$76,0,IF(AZ$8=EOMONTH(Главная!$N$76,0)+1,SUM($Z$12:AZ$12),AZ$12)))*IF($W$1271=0,0,$W1275/$W$1271)</f>
        <v>0</v>
      </c>
      <c r="BA1307" s="119">
        <f>IF(BA$8="",0,IF(BA$8&lt;=Главная!$N$76,0,IF(BA$8=EOMONTH(Главная!$N$76,0)+1,SUM($Z$12:BA$12),BA$12)))*IF($W$1271=0,0,$W1275/$W$1271)</f>
        <v>0</v>
      </c>
      <c r="BB1307" s="119">
        <f>IF(BB$8="",0,IF(BB$8&lt;=Главная!$N$76,0,IF(BB$8=EOMONTH(Главная!$N$76,0)+1,SUM($Z$12:BB$12),BB$12)))*IF($W$1271=0,0,$W1275/$W$1271)</f>
        <v>0</v>
      </c>
      <c r="BC1307" s="119">
        <f>IF(BC$8="",0,IF(BC$8&lt;=Главная!$N$76,0,IF(BC$8=EOMONTH(Главная!$N$76,0)+1,SUM($Z$12:BC$12),BC$12)))*IF($W$1271=0,0,$W1275/$W$1271)</f>
        <v>0</v>
      </c>
      <c r="BD1307" s="119">
        <f>IF(BD$8="",0,IF(BD$8&lt;=Главная!$N$76,0,IF(BD$8=EOMONTH(Главная!$N$76,0)+1,SUM($Z$12:BD$12),BD$12)))*IF($W$1271=0,0,$W1275/$W$1271)</f>
        <v>0</v>
      </c>
      <c r="BE1307" s="119">
        <f>IF(BE$8="",0,IF(BE$8&lt;=Главная!$N$76,0,IF(BE$8=EOMONTH(Главная!$N$76,0)+1,SUM($Z$12:BE$12),BE$12)))*IF($W$1271=0,0,$W1275/$W$1271)</f>
        <v>0</v>
      </c>
      <c r="BF1307" s="119">
        <f>IF(BF$8="",0,IF(BF$8&lt;=Главная!$N$76,0,IF(BF$8=EOMONTH(Главная!$N$76,0)+1,SUM($Z$12:BF$12),BF$12)))*IF($W$1271=0,0,$W1275/$W$1271)</f>
        <v>0</v>
      </c>
      <c r="BG1307" s="119">
        <f>IF(BG$8="",0,IF(BG$8&lt;=Главная!$N$76,0,IF(BG$8=EOMONTH(Главная!$N$76,0)+1,SUM($Z$12:BG$12),BG$12)))*IF($W$1271=0,0,$W1275/$W$1271)</f>
        <v>0</v>
      </c>
      <c r="BH1307" s="119">
        <f>IF(BH$8="",0,IF(BH$8&lt;=Главная!$N$76,0,IF(BH$8=EOMONTH(Главная!$N$76,0)+1,SUM($Z$12:BH$12),BH$12)))*IF($W$1271=0,0,$W1275/$W$1271)</f>
        <v>0</v>
      </c>
      <c r="BI1307" s="119">
        <f>IF(BI$8="",0,IF(BI$8&lt;=Главная!$N$76,0,IF(BI$8=EOMONTH(Главная!$N$76,0)+1,SUM($Z$12:BI$12),BI$12)))*IF($W$1271=0,0,$W1275/$W$1271)</f>
        <v>0</v>
      </c>
      <c r="BJ1307" s="119">
        <f>IF(BJ$8="",0,IF(BJ$8&lt;=Главная!$N$76,0,IF(BJ$8=EOMONTH(Главная!$N$76,0)+1,SUM($Z$12:BJ$12),BJ$12)))*IF($W$1271=0,0,$W1275/$W$1271)</f>
        <v>0</v>
      </c>
      <c r="BK1307" s="119">
        <f>IF(BK$8="",0,IF(BK$8&lt;=Главная!$N$76,0,IF(BK$8=EOMONTH(Главная!$N$76,0)+1,SUM($Z$12:BK$12),BK$12)))*IF($W$1271=0,0,$W1275/$W$1271)</f>
        <v>0</v>
      </c>
      <c r="BL1307" s="119">
        <f>IF(BL$8="",0,IF(BL$8&lt;=Главная!$N$76,0,IF(BL$8=EOMONTH(Главная!$N$76,0)+1,SUM($Z$12:BL$12),BL$12)))*IF($W$1271=0,0,$W1275/$W$1271)</f>
        <v>0</v>
      </c>
      <c r="BM1307" s="119">
        <f>IF(BM$8="",0,IF(BM$8&lt;=Главная!$N$76,0,IF(BM$8=EOMONTH(Главная!$N$76,0)+1,SUM($Z$12:BM$12),BM$12)))*IF($W$1271=0,0,$W1275/$W$1271)</f>
        <v>0</v>
      </c>
      <c r="BN1307" s="119">
        <f>IF(BN$8="",0,IF(BN$8&lt;=Главная!$N$76,0,IF(BN$8=EOMONTH(Главная!$N$76,0)+1,SUM($Z$12:BN$12),BN$12)))*IF($W$1271=0,0,$W1275/$W$1271)</f>
        <v>0</v>
      </c>
      <c r="BO1307" s="119">
        <f>IF(BO$8="",0,IF(BO$8&lt;=Главная!$N$76,0,IF(BO$8=EOMONTH(Главная!$N$76,0)+1,SUM($Z$12:BO$12),BO$12)))*IF($W$1271=0,0,$W1275/$W$1271)</f>
        <v>0</v>
      </c>
      <c r="BP1307" s="119">
        <f>IF(BP$8="",0,IF(BP$8&lt;=Главная!$N$76,0,IF(BP$8=EOMONTH(Главная!$N$76,0)+1,SUM($Z$12:BP$12),BP$12)))*IF($W$1271=0,0,$W1275/$W$1271)</f>
        <v>0</v>
      </c>
      <c r="BQ1307" s="119">
        <f>IF(BQ$8="",0,IF(BQ$8&lt;=Главная!$N$76,0,IF(BQ$8=EOMONTH(Главная!$N$76,0)+1,SUM($Z$12:BQ$12),BQ$12)))*IF($W$1271=0,0,$W1275/$W$1271)</f>
        <v>0</v>
      </c>
      <c r="BR1307" s="119">
        <f>IF(BR$8="",0,IF(BR$8&lt;=Главная!$N$76,0,IF(BR$8=EOMONTH(Главная!$N$76,0)+1,SUM($Z$12:BR$12),BR$12)))*IF($W$1271=0,0,$W1275/$W$1271)</f>
        <v>0</v>
      </c>
      <c r="BS1307" s="119">
        <f>IF(BS$8="",0,IF(BS$8&lt;=Главная!$N$76,0,IF(BS$8=EOMONTH(Главная!$N$76,0)+1,SUM($Z$12:BS$12),BS$12)))*IF($W$1271=0,0,$W1275/$W$1271)</f>
        <v>0</v>
      </c>
      <c r="BT1307" s="119">
        <f>IF(BT$8="",0,IF(BT$8&lt;=Главная!$N$76,0,IF(BT$8=EOMONTH(Главная!$N$76,0)+1,SUM($Z$12:BT$12),BT$12)))*IF($W$1271=0,0,$W1275/$W$1271)</f>
        <v>0</v>
      </c>
      <c r="BU1307" s="119">
        <f>IF(BU$8="",0,IF(BU$8&lt;=Главная!$N$76,0,IF(BU$8=EOMONTH(Главная!$N$76,0)+1,SUM($Z$12:BU$12),BU$12)))*IF($W$1271=0,0,$W1275/$W$1271)</f>
        <v>0</v>
      </c>
      <c r="BV1307" s="119">
        <f>IF(BV$8="",0,IF(BV$8&lt;=Главная!$N$76,0,IF(BV$8=EOMONTH(Главная!$N$76,0)+1,SUM($Z$12:BV$12),BV$12)))*IF($W$1271=0,0,$W1275/$W$1271)</f>
        <v>0</v>
      </c>
      <c r="BW1307" s="119">
        <f>IF(BW$8="",0,IF(BW$8&lt;=Главная!$N$76,0,IF(BW$8=EOMONTH(Главная!$N$76,0)+1,SUM($Z$12:BW$12),BW$12)))*IF($W$1271=0,0,$W1275/$W$1271)</f>
        <v>0</v>
      </c>
      <c r="BX1307" s="119">
        <f>IF(BX$8="",0,IF(BX$8&lt;=Главная!$N$76,0,IF(BX$8=EOMONTH(Главная!$N$76,0)+1,SUM($Z$12:BX$12),BX$12)))*IF($W$1271=0,0,$W1275/$W$1271)</f>
        <v>0</v>
      </c>
      <c r="BY1307" s="119">
        <f>IF(BY$8="",0,IF(BY$8&lt;=Главная!$N$76,0,IF(BY$8=EOMONTH(Главная!$N$76,0)+1,SUM($Z$12:BY$12),BY$12)))*IF($W$1271=0,0,$W1275/$W$1271)</f>
        <v>0</v>
      </c>
      <c r="BZ1307" s="119">
        <f>IF(BZ$8="",0,IF(BZ$8&lt;=Главная!$N$76,0,IF(BZ$8=EOMONTH(Главная!$N$76,0)+1,SUM($Z$12:BZ$12),BZ$12)))*IF($W$1271=0,0,$W1275/$W$1271)</f>
        <v>0</v>
      </c>
      <c r="CA1307" s="119">
        <f>IF(CA$8="",0,IF(CA$8&lt;=Главная!$N$76,0,IF(CA$8=EOMONTH(Главная!$N$76,0)+1,SUM($Z$12:CA$12),CA$12)))*IF($W$1271=0,0,$W1275/$W$1271)</f>
        <v>0</v>
      </c>
      <c r="CB1307" s="119">
        <f>IF(CB$8="",0,IF(CB$8&lt;=Главная!$N$76,0,IF(CB$8=EOMONTH(Главная!$N$76,0)+1,SUM($Z$12:CB$12),CB$12)))*IF($W$1271=0,0,$W1275/$W$1271)</f>
        <v>0</v>
      </c>
      <c r="CC1307" s="119">
        <f>IF(CC$8="",0,IF(CC$8&lt;=Главная!$N$76,0,IF(CC$8=EOMONTH(Главная!$N$76,0)+1,SUM($Z$12:CC$12),CC$12)))*IF($W$1271=0,0,$W1275/$W$1271)</f>
        <v>0</v>
      </c>
      <c r="CD1307" s="119">
        <f>IF(CD$8="",0,IF(CD$8&lt;=Главная!$N$76,0,IF(CD$8=EOMONTH(Главная!$N$76,0)+1,SUM($Z$12:CD$12),CD$12)))*IF($W$1271=0,0,$W1275/$W$1271)</f>
        <v>0</v>
      </c>
      <c r="CE1307" s="119">
        <f>IF(CE$8="",0,IF(CE$8&lt;=Главная!$N$76,0,IF(CE$8=EOMONTH(Главная!$N$76,0)+1,SUM($Z$12:CE$12),CE$12)))*IF($W$1271=0,0,$W1275/$W$1271)</f>
        <v>0</v>
      </c>
      <c r="CF1307" s="119">
        <f>IF(CF$8="",0,IF(CF$8&lt;=Главная!$N$76,0,IF(CF$8=EOMONTH(Главная!$N$76,0)+1,SUM($Z$12:CF$12),CF$12)))*IF($W$1271=0,0,$W1275/$W$1271)</f>
        <v>0</v>
      </c>
      <c r="CG1307" s="119">
        <f>IF(CG$8="",0,IF(CG$8&lt;=Главная!$N$76,0,IF(CG$8=EOMONTH(Главная!$N$76,0)+1,SUM($Z$12:CG$12),CG$12)))*IF($W$1271=0,0,$W1275/$W$1271)</f>
        <v>0</v>
      </c>
      <c r="CH1307" s="119">
        <f>IF(CH$8="",0,IF(CH$8&lt;=Главная!$N$76,0,IF(CH$8=EOMONTH(Главная!$N$76,0)+1,SUM($Z$12:CH$12),CH$12)))*IF($W$1271=0,0,$W1275/$W$1271)</f>
        <v>0</v>
      </c>
      <c r="CI1307" s="119">
        <f>IF(CI$8="",0,IF(CI$8&lt;=Главная!$N$76,0,IF(CI$8=EOMONTH(Главная!$N$76,0)+1,SUM($Z$12:CI$12),CI$12)))*IF($W$1271=0,0,$W1275/$W$1271)</f>
        <v>0</v>
      </c>
      <c r="CJ1307" s="119">
        <f>IF(CJ$8="",0,IF(CJ$8&lt;=Главная!$N$76,0,IF(CJ$8=EOMONTH(Главная!$N$76,0)+1,SUM($Z$12:CJ$12),CJ$12)))*IF($W$1271=0,0,$W1275/$W$1271)</f>
        <v>0</v>
      </c>
      <c r="CK1307" s="119">
        <f>IF(CK$8="",0,IF(CK$8&lt;=Главная!$N$76,0,IF(CK$8=EOMONTH(Главная!$N$76,0)+1,SUM($Z$12:CK$12),CK$12)))*IF($W$1271=0,0,$W1275/$W$1271)</f>
        <v>0</v>
      </c>
      <c r="CL1307" s="119">
        <f>IF(CL$8="",0,IF(CL$8&lt;=Главная!$N$76,0,IF(CL$8=EOMONTH(Главная!$N$76,0)+1,SUM($Z$12:CL$12),CL$12)))*IF($W$1271=0,0,$W1275/$W$1271)</f>
        <v>0</v>
      </c>
      <c r="CM1307" s="119">
        <f>IF(CM$8="",0,IF(CM$8&lt;=Главная!$N$76,0,IF(CM$8=EOMONTH(Главная!$N$76,0)+1,SUM($Z$12:CM$12),CM$12)))*IF($W$1271=0,0,$W1275/$W$1271)</f>
        <v>0</v>
      </c>
      <c r="CN1307" s="119">
        <f>IF(CN$8="",0,IF(CN$8&lt;=Главная!$N$76,0,IF(CN$8=EOMONTH(Главная!$N$76,0)+1,SUM($Z$12:CN$12),CN$12)))*IF($W$1271=0,0,$W1275/$W$1271)</f>
        <v>0</v>
      </c>
      <c r="CO1307" s="119">
        <f>IF(CO$8="",0,IF(CO$8&lt;=Главная!$N$76,0,IF(CO$8=EOMONTH(Главная!$N$76,0)+1,SUM($Z$12:CO$12),CO$12)))*IF($W$1271=0,0,$W1275/$W$1271)</f>
        <v>0</v>
      </c>
      <c r="CP1307" s="119">
        <f>IF(CP$8="",0,IF(CP$8&lt;=Главная!$N$76,0,IF(CP$8=EOMONTH(Главная!$N$76,0)+1,SUM($Z$12:CP$12),CP$12)))*IF($W$1271=0,0,$W1275/$W$1271)</f>
        <v>0</v>
      </c>
      <c r="CQ1307" s="119">
        <f>IF(CQ$8="",0,IF(CQ$8&lt;=Главная!$N$76,0,IF(CQ$8=EOMONTH(Главная!$N$76,0)+1,SUM($Z$12:CQ$12),CQ$12)))*IF($W$1271=0,0,$W1275/$W$1271)</f>
        <v>0</v>
      </c>
      <c r="CR1307" s="119">
        <f>IF(CR$8="",0,IF(CR$8&lt;=Главная!$N$76,0,IF(CR$8=EOMONTH(Главная!$N$76,0)+1,SUM($Z$12:CR$12),CR$12)))*IF($W$1271=0,0,$W1275/$W$1271)</f>
        <v>0</v>
      </c>
      <c r="CS1307" s="119">
        <f>IF(CS$8="",0,IF(CS$8&lt;=Главная!$N$76,0,IF(CS$8=EOMONTH(Главная!$N$76,0)+1,SUM($Z$12:CS$12),CS$12)))*IF($W$1271=0,0,$W1275/$W$1271)</f>
        <v>0</v>
      </c>
      <c r="CT1307" s="119">
        <f>IF(CT$8="",0,IF(CT$8&lt;=Главная!$N$76,0,IF(CT$8=EOMONTH(Главная!$N$76,0)+1,SUM($Z$12:CT$12),CT$12)))*IF($W$1271=0,0,$W1275/$W$1271)</f>
        <v>0</v>
      </c>
      <c r="CU1307" s="119">
        <f>IF(CU$8="",0,IF(CU$8&lt;=Главная!$N$76,0,IF(CU$8=EOMONTH(Главная!$N$76,0)+1,SUM($Z$12:CU$12),CU$12)))*IF($W$1271=0,0,$W1275/$W$1271)</f>
        <v>0</v>
      </c>
      <c r="CV1307" s="119">
        <f>IF(CV$8="",0,IF(CV$8&lt;=Главная!$N$76,0,IF(CV$8=EOMONTH(Главная!$N$76,0)+1,SUM($Z$12:CV$12),CV$12)))*IF($W$1271=0,0,$W1275/$W$1271)</f>
        <v>0</v>
      </c>
      <c r="CW1307" s="119">
        <f>IF(CW$8="",0,IF(CW$8&lt;=Главная!$N$76,0,IF(CW$8=EOMONTH(Главная!$N$76,0)+1,SUM($Z$12:CW$12),CW$12)))*IF($W$1271=0,0,$W1275/$W$1271)</f>
        <v>0</v>
      </c>
      <c r="CX1307" s="119">
        <f>IF(CX$8="",0,IF(CX$8&lt;=Главная!$N$76,0,IF(CX$8=EOMONTH(Главная!$N$76,0)+1,SUM($Z$12:CX$12),CX$12)))*IF($W$1271=0,0,$W1275/$W$1271)</f>
        <v>0</v>
      </c>
      <c r="CY1307" s="119">
        <f>IF(CY$8="",0,IF(CY$8&lt;=Главная!$N$76,0,IF(CY$8=EOMONTH(Главная!$N$76,0)+1,SUM($Z$12:CY$12),CY$12)))*IF($W$1271=0,0,$W1275/$W$1271)</f>
        <v>0</v>
      </c>
      <c r="CZ1307" s="119">
        <f>IF(CZ$8="",0,IF(CZ$8&lt;=Главная!$N$76,0,IF(CZ$8=EOMONTH(Главная!$N$76,0)+1,SUM($Z$12:CZ$12),CZ$12)))*IF($W$1271=0,0,$W1275/$W$1271)</f>
        <v>0</v>
      </c>
      <c r="DA1307" s="119">
        <f>IF(DA$8="",0,IF(DA$8&lt;=Главная!$N$76,0,IF(DA$8=EOMONTH(Главная!$N$76,0)+1,SUM($Z$12:DA$12),DA$12)))*IF($W$1271=0,0,$W1275/$W$1271)</f>
        <v>0</v>
      </c>
      <c r="DB1307" s="119">
        <f>IF(DB$8="",0,IF(DB$8&lt;=Главная!$N$76,0,IF(DB$8=EOMONTH(Главная!$N$76,0)+1,SUM($Z$12:DB$12),DB$12)))*IF($W$1271=0,0,$W1275/$W$1271)</f>
        <v>0</v>
      </c>
      <c r="DC1307" s="119">
        <f>IF(DC$8="",0,IF(DC$8&lt;=Главная!$N$76,0,IF(DC$8=EOMONTH(Главная!$N$76,0)+1,SUM($Z$12:DC$12),DC$12)))*IF($W$1271=0,0,$W1275/$W$1271)</f>
        <v>0</v>
      </c>
      <c r="DD1307" s="119">
        <f>IF(DD$8="",0,IF(DD$8&lt;=Главная!$N$76,0,IF(DD$8=EOMONTH(Главная!$N$76,0)+1,SUM($Z$12:DD$12),DD$12)))*IF($W$1271=0,0,$W1275/$W$1271)</f>
        <v>0</v>
      </c>
      <c r="DE1307" s="119">
        <f>IF(DE$8="",0,IF(DE$8&lt;=Главная!$N$76,0,IF(DE$8=EOMONTH(Главная!$N$76,0)+1,SUM($Z$12:DE$12),DE$12)))*IF($W$1271=0,0,$W1275/$W$1271)</f>
        <v>0</v>
      </c>
      <c r="DF1307" s="119">
        <f>IF(DF$8="",0,IF(DF$8&lt;=Главная!$N$76,0,IF(DF$8=EOMONTH(Главная!$N$76,0)+1,SUM($Z$12:DF$12),DF$12)))*IF($W$1271=0,0,$W1275/$W$1271)</f>
        <v>0</v>
      </c>
      <c r="DG1307" s="119">
        <f>IF(DG$8="",0,IF(DG$8&lt;=Главная!$N$76,0,IF(DG$8=EOMONTH(Главная!$N$76,0)+1,SUM($Z$12:DG$12),DG$12)))*IF($W$1271=0,0,$W1275/$W$1271)</f>
        <v>0</v>
      </c>
      <c r="DH1307" s="119">
        <f>IF(DH$8="",0,IF(DH$8&lt;=Главная!$N$76,0,IF(DH$8=EOMONTH(Главная!$N$76,0)+1,SUM($Z$12:DH$12),DH$12)))*IF($W$1271=0,0,$W1275/$W$1271)</f>
        <v>0</v>
      </c>
      <c r="DI1307" s="119">
        <f>IF(DI$8="",0,IF(DI$8&lt;=Главная!$N$76,0,IF(DI$8=EOMONTH(Главная!$N$76,0)+1,SUM($Z$12:DI$12),DI$12)))*IF($W$1271=0,0,$W1275/$W$1271)</f>
        <v>0</v>
      </c>
      <c r="DJ1307" s="119">
        <f>IF(DJ$8="",0,IF(DJ$8&lt;=Главная!$N$76,0,IF(DJ$8=EOMONTH(Главная!$N$76,0)+1,SUM($Z$12:DJ$12),DJ$12)))*IF($W$1271=0,0,$W1275/$W$1271)</f>
        <v>0</v>
      </c>
      <c r="DK1307" s="119">
        <f>IF(DK$8="",0,IF(DK$8&lt;=Главная!$N$76,0,IF(DK$8=EOMONTH(Главная!$N$76,0)+1,SUM($Z$12:DK$12),DK$12)))*IF($W$1271=0,0,$W1275/$W$1271)</f>
        <v>0</v>
      </c>
      <c r="DL1307" s="119">
        <f>IF(DL$8="",0,IF(DL$8&lt;=Главная!$N$76,0,IF(DL$8=EOMONTH(Главная!$N$76,0)+1,SUM($Z$12:DL$12),DL$12)))*IF($W$1271=0,0,$W1275/$W$1271)</f>
        <v>0</v>
      </c>
      <c r="DM1307" s="119">
        <f>IF(DM$8="",0,IF(DM$8&lt;=Главная!$N$76,0,IF(DM$8=EOMONTH(Главная!$N$76,0)+1,SUM($Z$12:DM$12),DM$12)))*IF($W$1271=0,0,$W1275/$W$1271)</f>
        <v>0</v>
      </c>
      <c r="DN1307" s="119">
        <f>IF(DN$8="",0,IF(DN$8&lt;=Главная!$N$76,0,IF(DN$8=EOMONTH(Главная!$N$76,0)+1,SUM($Z$12:DN$12),DN$12)))*IF($W$1271=0,0,$W1275/$W$1271)</f>
        <v>0</v>
      </c>
      <c r="DO1307" s="119">
        <f>IF(DO$8="",0,IF(DO$8&lt;=Главная!$N$76,0,IF(DO$8=EOMONTH(Главная!$N$76,0)+1,SUM($Z$12:DO$12),DO$12)))*IF($W$1271=0,0,$W1275/$W$1271)</f>
        <v>0</v>
      </c>
      <c r="DP1307" s="119">
        <f>IF(DP$8="",0,IF(DP$8&lt;=Главная!$N$76,0,IF(DP$8=EOMONTH(Главная!$N$76,0)+1,SUM($Z$12:DP$12),DP$12)))*IF($W$1271=0,0,$W1275/$W$1271)</f>
        <v>0</v>
      </c>
      <c r="DQ1307" s="119">
        <f>IF(DQ$8="",0,IF(DQ$8&lt;=Главная!$N$76,0,IF(DQ$8=EOMONTH(Главная!$N$76,0)+1,SUM($Z$12:DQ$12),DQ$12)))*IF($W$1271=0,0,$W1275/$W$1271)</f>
        <v>0</v>
      </c>
      <c r="DR1307" s="119">
        <f>IF(DR$8="",0,IF(DR$8&lt;=Главная!$N$76,0,IF(DR$8=EOMONTH(Главная!$N$76,0)+1,SUM($Z$12:DR$12),DR$12)))*IF($W$1271=0,0,$W1275/$W$1271)</f>
        <v>0</v>
      </c>
      <c r="DS1307" s="119">
        <f>IF(DS$8="",0,IF(DS$8&lt;=Главная!$N$76,0,IF(DS$8=EOMONTH(Главная!$N$76,0)+1,SUM($Z$12:DS$12),DS$12)))*IF($W$1271=0,0,$W1275/$W$1271)</f>
        <v>0</v>
      </c>
      <c r="DT1307" s="119">
        <f>IF(DT$8="",0,IF(DT$8&lt;=Главная!$N$76,0,IF(DT$8=EOMONTH(Главная!$N$76,0)+1,SUM($Z$12:DT$12),DT$12)))*IF($W$1271=0,0,$W1275/$W$1271)</f>
        <v>0</v>
      </c>
      <c r="DU1307" s="59"/>
      <c r="DV1307" s="59"/>
    </row>
    <row r="1308" spans="1:126" s="120" customFormat="1" ht="10.199999999999999" customHeight="1">
      <c r="A1308" s="59"/>
      <c r="B1308" s="59"/>
      <c r="C1308" s="59"/>
      <c r="D1308" s="59"/>
      <c r="E1308" s="271"/>
      <c r="F1308" s="114"/>
      <c r="G1308" s="115"/>
      <c r="H1308" s="59"/>
      <c r="I1308" s="59"/>
      <c r="J1308" s="59"/>
      <c r="K1308" s="416">
        <f t="shared" si="2937"/>
        <v>0</v>
      </c>
      <c r="L1308" s="59"/>
      <c r="M1308" s="169"/>
      <c r="N1308" s="170" t="str">
        <f t="shared" si="2939"/>
        <v>списание в продажу</v>
      </c>
      <c r="O1308" s="1"/>
      <c r="P1308" s="5"/>
      <c r="Q1308" s="1" t="s">
        <v>34</v>
      </c>
      <c r="R1308" s="1"/>
      <c r="S1308" s="5" t="s">
        <v>6</v>
      </c>
      <c r="T1308" s="202"/>
      <c r="U1308" s="115"/>
      <c r="V1308" s="59"/>
      <c r="W1308" s="116">
        <f t="shared" si="2938"/>
        <v>0</v>
      </c>
      <c r="X1308" s="116"/>
      <c r="Y1308" s="117"/>
      <c r="Z1308" s="118"/>
      <c r="AA1308" s="119">
        <f>IF(AA$8="",0,IF(AA$8&lt;=Главная!$N$76,0,IF(AA$8=EOMONTH(Главная!$N$76,0)+1,SUM($Z$12:AA$12),AA$12)))*IF($W$1271=0,0,$W1276/$W$1271)</f>
        <v>0</v>
      </c>
      <c r="AB1308" s="119">
        <f>IF(AB$8="",0,IF(AB$8&lt;=Главная!$N$76,0,IF(AB$8=EOMONTH(Главная!$N$76,0)+1,SUM($Z$12:AB$12),AB$12)))*IF($W$1271=0,0,$W1276/$W$1271)</f>
        <v>0</v>
      </c>
      <c r="AC1308" s="119">
        <f>IF(AC$8="",0,IF(AC$8&lt;=Главная!$N$76,0,IF(AC$8=EOMONTH(Главная!$N$76,0)+1,SUM($Z$12:AC$12),AC$12)))*IF($W$1271=0,0,$W1276/$W$1271)</f>
        <v>0</v>
      </c>
      <c r="AD1308" s="119">
        <f>IF(AD$8="",0,IF(AD$8&lt;=Главная!$N$76,0,IF(AD$8=EOMONTH(Главная!$N$76,0)+1,SUM($Z$12:AD$12),AD$12)))*IF($W$1271=0,0,$W1276/$W$1271)</f>
        <v>0</v>
      </c>
      <c r="AE1308" s="119">
        <f>IF(AE$8="",0,IF(AE$8&lt;=Главная!$N$76,0,IF(AE$8=EOMONTH(Главная!$N$76,0)+1,SUM($Z$12:AE$12),AE$12)))*IF($W$1271=0,0,$W1276/$W$1271)</f>
        <v>0</v>
      </c>
      <c r="AF1308" s="119">
        <f>IF(AF$8="",0,IF(AF$8&lt;=Главная!$N$76,0,IF(AF$8=EOMONTH(Главная!$N$76,0)+1,SUM($Z$12:AF$12),AF$12)))*IF($W$1271=0,0,$W1276/$W$1271)</f>
        <v>0</v>
      </c>
      <c r="AG1308" s="119">
        <f>IF(AG$8="",0,IF(AG$8&lt;=Главная!$N$76,0,IF(AG$8=EOMONTH(Главная!$N$76,0)+1,SUM($Z$12:AG$12),AG$12)))*IF($W$1271=0,0,$W1276/$W$1271)</f>
        <v>0</v>
      </c>
      <c r="AH1308" s="119">
        <f>IF(AH$8="",0,IF(AH$8&lt;=Главная!$N$76,0,IF(AH$8=EOMONTH(Главная!$N$76,0)+1,SUM($Z$12:AH$12),AH$12)))*IF($W$1271=0,0,$W1276/$W$1271)</f>
        <v>0</v>
      </c>
      <c r="AI1308" s="119">
        <f>IF(AI$8="",0,IF(AI$8&lt;=Главная!$N$76,0,IF(AI$8=EOMONTH(Главная!$N$76,0)+1,SUM($Z$12:AI$12),AI$12)))*IF($W$1271=0,0,$W1276/$W$1271)</f>
        <v>0</v>
      </c>
      <c r="AJ1308" s="119">
        <f>IF(AJ$8="",0,IF(AJ$8&lt;=Главная!$N$76,0,IF(AJ$8=EOMONTH(Главная!$N$76,0)+1,SUM($Z$12:AJ$12),AJ$12)))*IF($W$1271=0,0,$W1276/$W$1271)</f>
        <v>0</v>
      </c>
      <c r="AK1308" s="119">
        <f>IF(AK$8="",0,IF(AK$8&lt;=Главная!$N$76,0,IF(AK$8=EOMONTH(Главная!$N$76,0)+1,SUM($Z$12:AK$12),AK$12)))*IF($W$1271=0,0,$W1276/$W$1271)</f>
        <v>0</v>
      </c>
      <c r="AL1308" s="119">
        <f>IF(AL$8="",0,IF(AL$8&lt;=Главная!$N$76,0,IF(AL$8=EOMONTH(Главная!$N$76,0)+1,SUM($Z$12:AL$12),AL$12)))*IF($W$1271=0,0,$W1276/$W$1271)</f>
        <v>0</v>
      </c>
      <c r="AM1308" s="119">
        <f>IF(AM$8="",0,IF(AM$8&lt;=Главная!$N$76,0,IF(AM$8=EOMONTH(Главная!$N$76,0)+1,SUM($Z$12:AM$12),AM$12)))*IF($W$1271=0,0,$W1276/$W$1271)</f>
        <v>0</v>
      </c>
      <c r="AN1308" s="119">
        <f>IF(AN$8="",0,IF(AN$8&lt;=Главная!$N$76,0,IF(AN$8=EOMONTH(Главная!$N$76,0)+1,SUM($Z$12:AN$12),AN$12)))*IF($W$1271=0,0,$W1276/$W$1271)</f>
        <v>0</v>
      </c>
      <c r="AO1308" s="119">
        <f>IF(AO$8="",0,IF(AO$8&lt;=Главная!$N$76,0,IF(AO$8=EOMONTH(Главная!$N$76,0)+1,SUM($Z$12:AO$12),AO$12)))*IF($W$1271=0,0,$W1276/$W$1271)</f>
        <v>0</v>
      </c>
      <c r="AP1308" s="119">
        <f>IF(AP$8="",0,IF(AP$8&lt;=Главная!$N$76,0,IF(AP$8=EOMONTH(Главная!$N$76,0)+1,SUM($Z$12:AP$12),AP$12)))*IF($W$1271=0,0,$W1276/$W$1271)</f>
        <v>0</v>
      </c>
      <c r="AQ1308" s="119">
        <f>IF(AQ$8="",0,IF(AQ$8&lt;=Главная!$N$76,0,IF(AQ$8=EOMONTH(Главная!$N$76,0)+1,SUM($Z$12:AQ$12),AQ$12)))*IF($W$1271=0,0,$W1276/$W$1271)</f>
        <v>0</v>
      </c>
      <c r="AR1308" s="119">
        <f>IF(AR$8="",0,IF(AR$8&lt;=Главная!$N$76,0,IF(AR$8=EOMONTH(Главная!$N$76,0)+1,SUM($Z$12:AR$12),AR$12)))*IF($W$1271=0,0,$W1276/$W$1271)</f>
        <v>0</v>
      </c>
      <c r="AS1308" s="119">
        <f>IF(AS$8="",0,IF(AS$8&lt;=Главная!$N$76,0,IF(AS$8=EOMONTH(Главная!$N$76,0)+1,SUM($Z$12:AS$12),AS$12)))*IF($W$1271=0,0,$W1276/$W$1271)</f>
        <v>0</v>
      </c>
      <c r="AT1308" s="119">
        <f>IF(AT$8="",0,IF(AT$8&lt;=Главная!$N$76,0,IF(AT$8=EOMONTH(Главная!$N$76,0)+1,SUM($Z$12:AT$12),AT$12)))*IF($W$1271=0,0,$W1276/$W$1271)</f>
        <v>0</v>
      </c>
      <c r="AU1308" s="119">
        <f>IF(AU$8="",0,IF(AU$8&lt;=Главная!$N$76,0,IF(AU$8=EOMONTH(Главная!$N$76,0)+1,SUM($Z$12:AU$12),AU$12)))*IF($W$1271=0,0,$W1276/$W$1271)</f>
        <v>0</v>
      </c>
      <c r="AV1308" s="119">
        <f>IF(AV$8="",0,IF(AV$8&lt;=Главная!$N$76,0,IF(AV$8=EOMONTH(Главная!$N$76,0)+1,SUM($Z$12:AV$12),AV$12)))*IF($W$1271=0,0,$W1276/$W$1271)</f>
        <v>0</v>
      </c>
      <c r="AW1308" s="119">
        <f>IF(AW$8="",0,IF(AW$8&lt;=Главная!$N$76,0,IF(AW$8=EOMONTH(Главная!$N$76,0)+1,SUM($Z$12:AW$12),AW$12)))*IF($W$1271=0,0,$W1276/$W$1271)</f>
        <v>0</v>
      </c>
      <c r="AX1308" s="119">
        <f>IF(AX$8="",0,IF(AX$8&lt;=Главная!$N$76,0,IF(AX$8=EOMONTH(Главная!$N$76,0)+1,SUM($Z$12:AX$12),AX$12)))*IF($W$1271=0,0,$W1276/$W$1271)</f>
        <v>0</v>
      </c>
      <c r="AY1308" s="119">
        <f>IF(AY$8="",0,IF(AY$8&lt;=Главная!$N$76,0,IF(AY$8=EOMONTH(Главная!$N$76,0)+1,SUM($Z$12:AY$12),AY$12)))*IF($W$1271=0,0,$W1276/$W$1271)</f>
        <v>0</v>
      </c>
      <c r="AZ1308" s="119">
        <f>IF(AZ$8="",0,IF(AZ$8&lt;=Главная!$N$76,0,IF(AZ$8=EOMONTH(Главная!$N$76,0)+1,SUM($Z$12:AZ$12),AZ$12)))*IF($W$1271=0,0,$W1276/$W$1271)</f>
        <v>0</v>
      </c>
      <c r="BA1308" s="119">
        <f>IF(BA$8="",0,IF(BA$8&lt;=Главная!$N$76,0,IF(BA$8=EOMONTH(Главная!$N$76,0)+1,SUM($Z$12:BA$12),BA$12)))*IF($W$1271=0,0,$W1276/$W$1271)</f>
        <v>0</v>
      </c>
      <c r="BB1308" s="119">
        <f>IF(BB$8="",0,IF(BB$8&lt;=Главная!$N$76,0,IF(BB$8=EOMONTH(Главная!$N$76,0)+1,SUM($Z$12:BB$12),BB$12)))*IF($W$1271=0,0,$W1276/$W$1271)</f>
        <v>0</v>
      </c>
      <c r="BC1308" s="119">
        <f>IF(BC$8="",0,IF(BC$8&lt;=Главная!$N$76,0,IF(BC$8=EOMONTH(Главная!$N$76,0)+1,SUM($Z$12:BC$12),BC$12)))*IF($W$1271=0,0,$W1276/$W$1271)</f>
        <v>0</v>
      </c>
      <c r="BD1308" s="119">
        <f>IF(BD$8="",0,IF(BD$8&lt;=Главная!$N$76,0,IF(BD$8=EOMONTH(Главная!$N$76,0)+1,SUM($Z$12:BD$12),BD$12)))*IF($W$1271=0,0,$W1276/$W$1271)</f>
        <v>0</v>
      </c>
      <c r="BE1308" s="119">
        <f>IF(BE$8="",0,IF(BE$8&lt;=Главная!$N$76,0,IF(BE$8=EOMONTH(Главная!$N$76,0)+1,SUM($Z$12:BE$12),BE$12)))*IF($W$1271=0,0,$W1276/$W$1271)</f>
        <v>0</v>
      </c>
      <c r="BF1308" s="119">
        <f>IF(BF$8="",0,IF(BF$8&lt;=Главная!$N$76,0,IF(BF$8=EOMONTH(Главная!$N$76,0)+1,SUM($Z$12:BF$12),BF$12)))*IF($W$1271=0,0,$W1276/$W$1271)</f>
        <v>0</v>
      </c>
      <c r="BG1308" s="119">
        <f>IF(BG$8="",0,IF(BG$8&lt;=Главная!$N$76,0,IF(BG$8=EOMONTH(Главная!$N$76,0)+1,SUM($Z$12:BG$12),BG$12)))*IF($W$1271=0,0,$W1276/$W$1271)</f>
        <v>0</v>
      </c>
      <c r="BH1308" s="119">
        <f>IF(BH$8="",0,IF(BH$8&lt;=Главная!$N$76,0,IF(BH$8=EOMONTH(Главная!$N$76,0)+1,SUM($Z$12:BH$12),BH$12)))*IF($W$1271=0,0,$W1276/$W$1271)</f>
        <v>0</v>
      </c>
      <c r="BI1308" s="119">
        <f>IF(BI$8="",0,IF(BI$8&lt;=Главная!$N$76,0,IF(BI$8=EOMONTH(Главная!$N$76,0)+1,SUM($Z$12:BI$12),BI$12)))*IF($W$1271=0,0,$W1276/$W$1271)</f>
        <v>0</v>
      </c>
      <c r="BJ1308" s="119">
        <f>IF(BJ$8="",0,IF(BJ$8&lt;=Главная!$N$76,0,IF(BJ$8=EOMONTH(Главная!$N$76,0)+1,SUM($Z$12:BJ$12),BJ$12)))*IF($W$1271=0,0,$W1276/$W$1271)</f>
        <v>0</v>
      </c>
      <c r="BK1308" s="119">
        <f>IF(BK$8="",0,IF(BK$8&lt;=Главная!$N$76,0,IF(BK$8=EOMONTH(Главная!$N$76,0)+1,SUM($Z$12:BK$12),BK$12)))*IF($W$1271=0,0,$W1276/$W$1271)</f>
        <v>0</v>
      </c>
      <c r="BL1308" s="119">
        <f>IF(BL$8="",0,IF(BL$8&lt;=Главная!$N$76,0,IF(BL$8=EOMONTH(Главная!$N$76,0)+1,SUM($Z$12:BL$12),BL$12)))*IF($W$1271=0,0,$W1276/$W$1271)</f>
        <v>0</v>
      </c>
      <c r="BM1308" s="119">
        <f>IF(BM$8="",0,IF(BM$8&lt;=Главная!$N$76,0,IF(BM$8=EOMONTH(Главная!$N$76,0)+1,SUM($Z$12:BM$12),BM$12)))*IF($W$1271=0,0,$W1276/$W$1271)</f>
        <v>0</v>
      </c>
      <c r="BN1308" s="119">
        <f>IF(BN$8="",0,IF(BN$8&lt;=Главная!$N$76,0,IF(BN$8=EOMONTH(Главная!$N$76,0)+1,SUM($Z$12:BN$12),BN$12)))*IF($W$1271=0,0,$W1276/$W$1271)</f>
        <v>0</v>
      </c>
      <c r="BO1308" s="119">
        <f>IF(BO$8="",0,IF(BO$8&lt;=Главная!$N$76,0,IF(BO$8=EOMONTH(Главная!$N$76,0)+1,SUM($Z$12:BO$12),BO$12)))*IF($W$1271=0,0,$W1276/$W$1271)</f>
        <v>0</v>
      </c>
      <c r="BP1308" s="119">
        <f>IF(BP$8="",0,IF(BP$8&lt;=Главная!$N$76,0,IF(BP$8=EOMONTH(Главная!$N$76,0)+1,SUM($Z$12:BP$12),BP$12)))*IF($W$1271=0,0,$W1276/$W$1271)</f>
        <v>0</v>
      </c>
      <c r="BQ1308" s="119">
        <f>IF(BQ$8="",0,IF(BQ$8&lt;=Главная!$N$76,0,IF(BQ$8=EOMONTH(Главная!$N$76,0)+1,SUM($Z$12:BQ$12),BQ$12)))*IF($W$1271=0,0,$W1276/$W$1271)</f>
        <v>0</v>
      </c>
      <c r="BR1308" s="119">
        <f>IF(BR$8="",0,IF(BR$8&lt;=Главная!$N$76,0,IF(BR$8=EOMONTH(Главная!$N$76,0)+1,SUM($Z$12:BR$12),BR$12)))*IF($W$1271=0,0,$W1276/$W$1271)</f>
        <v>0</v>
      </c>
      <c r="BS1308" s="119">
        <f>IF(BS$8="",0,IF(BS$8&lt;=Главная!$N$76,0,IF(BS$8=EOMONTH(Главная!$N$76,0)+1,SUM($Z$12:BS$12),BS$12)))*IF($W$1271=0,0,$W1276/$W$1271)</f>
        <v>0</v>
      </c>
      <c r="BT1308" s="119">
        <f>IF(BT$8="",0,IF(BT$8&lt;=Главная!$N$76,0,IF(BT$8=EOMONTH(Главная!$N$76,0)+1,SUM($Z$12:BT$12),BT$12)))*IF($W$1271=0,0,$W1276/$W$1271)</f>
        <v>0</v>
      </c>
      <c r="BU1308" s="119">
        <f>IF(BU$8="",0,IF(BU$8&lt;=Главная!$N$76,0,IF(BU$8=EOMONTH(Главная!$N$76,0)+1,SUM($Z$12:BU$12),BU$12)))*IF($W$1271=0,0,$W1276/$W$1271)</f>
        <v>0</v>
      </c>
      <c r="BV1308" s="119">
        <f>IF(BV$8="",0,IF(BV$8&lt;=Главная!$N$76,0,IF(BV$8=EOMONTH(Главная!$N$76,0)+1,SUM($Z$12:BV$12),BV$12)))*IF($W$1271=0,0,$W1276/$W$1271)</f>
        <v>0</v>
      </c>
      <c r="BW1308" s="119">
        <f>IF(BW$8="",0,IF(BW$8&lt;=Главная!$N$76,0,IF(BW$8=EOMONTH(Главная!$N$76,0)+1,SUM($Z$12:BW$12),BW$12)))*IF($W$1271=0,0,$W1276/$W$1271)</f>
        <v>0</v>
      </c>
      <c r="BX1308" s="119">
        <f>IF(BX$8="",0,IF(BX$8&lt;=Главная!$N$76,0,IF(BX$8=EOMONTH(Главная!$N$76,0)+1,SUM($Z$12:BX$12),BX$12)))*IF($W$1271=0,0,$W1276/$W$1271)</f>
        <v>0</v>
      </c>
      <c r="BY1308" s="119">
        <f>IF(BY$8="",0,IF(BY$8&lt;=Главная!$N$76,0,IF(BY$8=EOMONTH(Главная!$N$76,0)+1,SUM($Z$12:BY$12),BY$12)))*IF($W$1271=0,0,$W1276/$W$1271)</f>
        <v>0</v>
      </c>
      <c r="BZ1308" s="119">
        <f>IF(BZ$8="",0,IF(BZ$8&lt;=Главная!$N$76,0,IF(BZ$8=EOMONTH(Главная!$N$76,0)+1,SUM($Z$12:BZ$12),BZ$12)))*IF($W$1271=0,0,$W1276/$W$1271)</f>
        <v>0</v>
      </c>
      <c r="CA1308" s="119">
        <f>IF(CA$8="",0,IF(CA$8&lt;=Главная!$N$76,0,IF(CA$8=EOMONTH(Главная!$N$76,0)+1,SUM($Z$12:CA$12),CA$12)))*IF($W$1271=0,0,$W1276/$W$1271)</f>
        <v>0</v>
      </c>
      <c r="CB1308" s="119">
        <f>IF(CB$8="",0,IF(CB$8&lt;=Главная!$N$76,0,IF(CB$8=EOMONTH(Главная!$N$76,0)+1,SUM($Z$12:CB$12),CB$12)))*IF($W$1271=0,0,$W1276/$W$1271)</f>
        <v>0</v>
      </c>
      <c r="CC1308" s="119">
        <f>IF(CC$8="",0,IF(CC$8&lt;=Главная!$N$76,0,IF(CC$8=EOMONTH(Главная!$N$76,0)+1,SUM($Z$12:CC$12),CC$12)))*IF($W$1271=0,0,$W1276/$W$1271)</f>
        <v>0</v>
      </c>
      <c r="CD1308" s="119">
        <f>IF(CD$8="",0,IF(CD$8&lt;=Главная!$N$76,0,IF(CD$8=EOMONTH(Главная!$N$76,0)+1,SUM($Z$12:CD$12),CD$12)))*IF($W$1271=0,0,$W1276/$W$1271)</f>
        <v>0</v>
      </c>
      <c r="CE1308" s="119">
        <f>IF(CE$8="",0,IF(CE$8&lt;=Главная!$N$76,0,IF(CE$8=EOMONTH(Главная!$N$76,0)+1,SUM($Z$12:CE$12),CE$12)))*IF($W$1271=0,0,$W1276/$W$1271)</f>
        <v>0</v>
      </c>
      <c r="CF1308" s="119">
        <f>IF(CF$8="",0,IF(CF$8&lt;=Главная!$N$76,0,IF(CF$8=EOMONTH(Главная!$N$76,0)+1,SUM($Z$12:CF$12),CF$12)))*IF($W$1271=0,0,$W1276/$W$1271)</f>
        <v>0</v>
      </c>
      <c r="CG1308" s="119">
        <f>IF(CG$8="",0,IF(CG$8&lt;=Главная!$N$76,0,IF(CG$8=EOMONTH(Главная!$N$76,0)+1,SUM($Z$12:CG$12),CG$12)))*IF($W$1271=0,0,$W1276/$W$1271)</f>
        <v>0</v>
      </c>
      <c r="CH1308" s="119">
        <f>IF(CH$8="",0,IF(CH$8&lt;=Главная!$N$76,0,IF(CH$8=EOMONTH(Главная!$N$76,0)+1,SUM($Z$12:CH$12),CH$12)))*IF($W$1271=0,0,$W1276/$W$1271)</f>
        <v>0</v>
      </c>
      <c r="CI1308" s="119">
        <f>IF(CI$8="",0,IF(CI$8&lt;=Главная!$N$76,0,IF(CI$8=EOMONTH(Главная!$N$76,0)+1,SUM($Z$12:CI$12),CI$12)))*IF($W$1271=0,0,$W1276/$W$1271)</f>
        <v>0</v>
      </c>
      <c r="CJ1308" s="119">
        <f>IF(CJ$8="",0,IF(CJ$8&lt;=Главная!$N$76,0,IF(CJ$8=EOMONTH(Главная!$N$76,0)+1,SUM($Z$12:CJ$12),CJ$12)))*IF($W$1271=0,0,$W1276/$W$1271)</f>
        <v>0</v>
      </c>
      <c r="CK1308" s="119">
        <f>IF(CK$8="",0,IF(CK$8&lt;=Главная!$N$76,0,IF(CK$8=EOMONTH(Главная!$N$76,0)+1,SUM($Z$12:CK$12),CK$12)))*IF($W$1271=0,0,$W1276/$W$1271)</f>
        <v>0</v>
      </c>
      <c r="CL1308" s="119">
        <f>IF(CL$8="",0,IF(CL$8&lt;=Главная!$N$76,0,IF(CL$8=EOMONTH(Главная!$N$76,0)+1,SUM($Z$12:CL$12),CL$12)))*IF($W$1271=0,0,$W1276/$W$1271)</f>
        <v>0</v>
      </c>
      <c r="CM1308" s="119">
        <f>IF(CM$8="",0,IF(CM$8&lt;=Главная!$N$76,0,IF(CM$8=EOMONTH(Главная!$N$76,0)+1,SUM($Z$12:CM$12),CM$12)))*IF($W$1271=0,0,$W1276/$W$1271)</f>
        <v>0</v>
      </c>
      <c r="CN1308" s="119">
        <f>IF(CN$8="",0,IF(CN$8&lt;=Главная!$N$76,0,IF(CN$8=EOMONTH(Главная!$N$76,0)+1,SUM($Z$12:CN$12),CN$12)))*IF($W$1271=0,0,$W1276/$W$1271)</f>
        <v>0</v>
      </c>
      <c r="CO1308" s="119">
        <f>IF(CO$8="",0,IF(CO$8&lt;=Главная!$N$76,0,IF(CO$8=EOMONTH(Главная!$N$76,0)+1,SUM($Z$12:CO$12),CO$12)))*IF($W$1271=0,0,$W1276/$W$1271)</f>
        <v>0</v>
      </c>
      <c r="CP1308" s="119">
        <f>IF(CP$8="",0,IF(CP$8&lt;=Главная!$N$76,0,IF(CP$8=EOMONTH(Главная!$N$76,0)+1,SUM($Z$12:CP$12),CP$12)))*IF($W$1271=0,0,$W1276/$W$1271)</f>
        <v>0</v>
      </c>
      <c r="CQ1308" s="119">
        <f>IF(CQ$8="",0,IF(CQ$8&lt;=Главная!$N$76,0,IF(CQ$8=EOMONTH(Главная!$N$76,0)+1,SUM($Z$12:CQ$12),CQ$12)))*IF($W$1271=0,0,$W1276/$W$1271)</f>
        <v>0</v>
      </c>
      <c r="CR1308" s="119">
        <f>IF(CR$8="",0,IF(CR$8&lt;=Главная!$N$76,0,IF(CR$8=EOMONTH(Главная!$N$76,0)+1,SUM($Z$12:CR$12),CR$12)))*IF($W$1271=0,0,$W1276/$W$1271)</f>
        <v>0</v>
      </c>
      <c r="CS1308" s="119">
        <f>IF(CS$8="",0,IF(CS$8&lt;=Главная!$N$76,0,IF(CS$8=EOMONTH(Главная!$N$76,0)+1,SUM($Z$12:CS$12),CS$12)))*IF($W$1271=0,0,$W1276/$W$1271)</f>
        <v>0</v>
      </c>
      <c r="CT1308" s="119">
        <f>IF(CT$8="",0,IF(CT$8&lt;=Главная!$N$76,0,IF(CT$8=EOMONTH(Главная!$N$76,0)+1,SUM($Z$12:CT$12),CT$12)))*IF($W$1271=0,0,$W1276/$W$1271)</f>
        <v>0</v>
      </c>
      <c r="CU1308" s="119">
        <f>IF(CU$8="",0,IF(CU$8&lt;=Главная!$N$76,0,IF(CU$8=EOMONTH(Главная!$N$76,0)+1,SUM($Z$12:CU$12),CU$12)))*IF($W$1271=0,0,$W1276/$W$1271)</f>
        <v>0</v>
      </c>
      <c r="CV1308" s="119">
        <f>IF(CV$8="",0,IF(CV$8&lt;=Главная!$N$76,0,IF(CV$8=EOMONTH(Главная!$N$76,0)+1,SUM($Z$12:CV$12),CV$12)))*IF($W$1271=0,0,$W1276/$W$1271)</f>
        <v>0</v>
      </c>
      <c r="CW1308" s="119">
        <f>IF(CW$8="",0,IF(CW$8&lt;=Главная!$N$76,0,IF(CW$8=EOMONTH(Главная!$N$76,0)+1,SUM($Z$12:CW$12),CW$12)))*IF($W$1271=0,0,$W1276/$W$1271)</f>
        <v>0</v>
      </c>
      <c r="CX1308" s="119">
        <f>IF(CX$8="",0,IF(CX$8&lt;=Главная!$N$76,0,IF(CX$8=EOMONTH(Главная!$N$76,0)+1,SUM($Z$12:CX$12),CX$12)))*IF($W$1271=0,0,$W1276/$W$1271)</f>
        <v>0</v>
      </c>
      <c r="CY1308" s="119">
        <f>IF(CY$8="",0,IF(CY$8&lt;=Главная!$N$76,0,IF(CY$8=EOMONTH(Главная!$N$76,0)+1,SUM($Z$12:CY$12),CY$12)))*IF($W$1271=0,0,$W1276/$W$1271)</f>
        <v>0</v>
      </c>
      <c r="CZ1308" s="119">
        <f>IF(CZ$8="",0,IF(CZ$8&lt;=Главная!$N$76,0,IF(CZ$8=EOMONTH(Главная!$N$76,0)+1,SUM($Z$12:CZ$12),CZ$12)))*IF($W$1271=0,0,$W1276/$W$1271)</f>
        <v>0</v>
      </c>
      <c r="DA1308" s="119">
        <f>IF(DA$8="",0,IF(DA$8&lt;=Главная!$N$76,0,IF(DA$8=EOMONTH(Главная!$N$76,0)+1,SUM($Z$12:DA$12),DA$12)))*IF($W$1271=0,0,$W1276/$W$1271)</f>
        <v>0</v>
      </c>
      <c r="DB1308" s="119">
        <f>IF(DB$8="",0,IF(DB$8&lt;=Главная!$N$76,0,IF(DB$8=EOMONTH(Главная!$N$76,0)+1,SUM($Z$12:DB$12),DB$12)))*IF($W$1271=0,0,$W1276/$W$1271)</f>
        <v>0</v>
      </c>
      <c r="DC1308" s="119">
        <f>IF(DC$8="",0,IF(DC$8&lt;=Главная!$N$76,0,IF(DC$8=EOMONTH(Главная!$N$76,0)+1,SUM($Z$12:DC$12),DC$12)))*IF($W$1271=0,0,$W1276/$W$1271)</f>
        <v>0</v>
      </c>
      <c r="DD1308" s="119">
        <f>IF(DD$8="",0,IF(DD$8&lt;=Главная!$N$76,0,IF(DD$8=EOMONTH(Главная!$N$76,0)+1,SUM($Z$12:DD$12),DD$12)))*IF($W$1271=0,0,$W1276/$W$1271)</f>
        <v>0</v>
      </c>
      <c r="DE1308" s="119">
        <f>IF(DE$8="",0,IF(DE$8&lt;=Главная!$N$76,0,IF(DE$8=EOMONTH(Главная!$N$76,0)+1,SUM($Z$12:DE$12),DE$12)))*IF($W$1271=0,0,$W1276/$W$1271)</f>
        <v>0</v>
      </c>
      <c r="DF1308" s="119">
        <f>IF(DF$8="",0,IF(DF$8&lt;=Главная!$N$76,0,IF(DF$8=EOMONTH(Главная!$N$76,0)+1,SUM($Z$12:DF$12),DF$12)))*IF($W$1271=0,0,$W1276/$W$1271)</f>
        <v>0</v>
      </c>
      <c r="DG1308" s="119">
        <f>IF(DG$8="",0,IF(DG$8&lt;=Главная!$N$76,0,IF(DG$8=EOMONTH(Главная!$N$76,0)+1,SUM($Z$12:DG$12),DG$12)))*IF($W$1271=0,0,$W1276/$W$1271)</f>
        <v>0</v>
      </c>
      <c r="DH1308" s="119">
        <f>IF(DH$8="",0,IF(DH$8&lt;=Главная!$N$76,0,IF(DH$8=EOMONTH(Главная!$N$76,0)+1,SUM($Z$12:DH$12),DH$12)))*IF($W$1271=0,0,$W1276/$W$1271)</f>
        <v>0</v>
      </c>
      <c r="DI1308" s="119">
        <f>IF(DI$8="",0,IF(DI$8&lt;=Главная!$N$76,0,IF(DI$8=EOMONTH(Главная!$N$76,0)+1,SUM($Z$12:DI$12),DI$12)))*IF($W$1271=0,0,$W1276/$W$1271)</f>
        <v>0</v>
      </c>
      <c r="DJ1308" s="119">
        <f>IF(DJ$8="",0,IF(DJ$8&lt;=Главная!$N$76,0,IF(DJ$8=EOMONTH(Главная!$N$76,0)+1,SUM($Z$12:DJ$12),DJ$12)))*IF($W$1271=0,0,$W1276/$W$1271)</f>
        <v>0</v>
      </c>
      <c r="DK1308" s="119">
        <f>IF(DK$8="",0,IF(DK$8&lt;=Главная!$N$76,0,IF(DK$8=EOMONTH(Главная!$N$76,0)+1,SUM($Z$12:DK$12),DK$12)))*IF($W$1271=0,0,$W1276/$W$1271)</f>
        <v>0</v>
      </c>
      <c r="DL1308" s="119">
        <f>IF(DL$8="",0,IF(DL$8&lt;=Главная!$N$76,0,IF(DL$8=EOMONTH(Главная!$N$76,0)+1,SUM($Z$12:DL$12),DL$12)))*IF($W$1271=0,0,$W1276/$W$1271)</f>
        <v>0</v>
      </c>
      <c r="DM1308" s="119">
        <f>IF(DM$8="",0,IF(DM$8&lt;=Главная!$N$76,0,IF(DM$8=EOMONTH(Главная!$N$76,0)+1,SUM($Z$12:DM$12),DM$12)))*IF($W$1271=0,0,$W1276/$W$1271)</f>
        <v>0</v>
      </c>
      <c r="DN1308" s="119">
        <f>IF(DN$8="",0,IF(DN$8&lt;=Главная!$N$76,0,IF(DN$8=EOMONTH(Главная!$N$76,0)+1,SUM($Z$12:DN$12),DN$12)))*IF($W$1271=0,0,$W1276/$W$1271)</f>
        <v>0</v>
      </c>
      <c r="DO1308" s="119">
        <f>IF(DO$8="",0,IF(DO$8&lt;=Главная!$N$76,0,IF(DO$8=EOMONTH(Главная!$N$76,0)+1,SUM($Z$12:DO$12),DO$12)))*IF($W$1271=0,0,$W1276/$W$1271)</f>
        <v>0</v>
      </c>
      <c r="DP1308" s="119">
        <f>IF(DP$8="",0,IF(DP$8&lt;=Главная!$N$76,0,IF(DP$8=EOMONTH(Главная!$N$76,0)+1,SUM($Z$12:DP$12),DP$12)))*IF($W$1271=0,0,$W1276/$W$1271)</f>
        <v>0</v>
      </c>
      <c r="DQ1308" s="119">
        <f>IF(DQ$8="",0,IF(DQ$8&lt;=Главная!$N$76,0,IF(DQ$8=EOMONTH(Главная!$N$76,0)+1,SUM($Z$12:DQ$12),DQ$12)))*IF($W$1271=0,0,$W1276/$W$1271)</f>
        <v>0</v>
      </c>
      <c r="DR1308" s="119">
        <f>IF(DR$8="",0,IF(DR$8&lt;=Главная!$N$76,0,IF(DR$8=EOMONTH(Главная!$N$76,0)+1,SUM($Z$12:DR$12),DR$12)))*IF($W$1271=0,0,$W1276/$W$1271)</f>
        <v>0</v>
      </c>
      <c r="DS1308" s="119">
        <f>IF(DS$8="",0,IF(DS$8&lt;=Главная!$N$76,0,IF(DS$8=EOMONTH(Главная!$N$76,0)+1,SUM($Z$12:DS$12),DS$12)))*IF($W$1271=0,0,$W1276/$W$1271)</f>
        <v>0</v>
      </c>
      <c r="DT1308" s="119">
        <f>IF(DT$8="",0,IF(DT$8&lt;=Главная!$N$76,0,IF(DT$8=EOMONTH(Главная!$N$76,0)+1,SUM($Z$12:DT$12),DT$12)))*IF($W$1271=0,0,$W1276/$W$1271)</f>
        <v>0</v>
      </c>
      <c r="DU1308" s="59"/>
      <c r="DV1308" s="59"/>
    </row>
    <row r="1309" spans="1:126" s="120" customFormat="1" ht="10.199999999999999" customHeight="1">
      <c r="A1309" s="59"/>
      <c r="B1309" s="59"/>
      <c r="C1309" s="59"/>
      <c r="D1309" s="59"/>
      <c r="E1309" s="271"/>
      <c r="F1309" s="114"/>
      <c r="G1309" s="115"/>
      <c r="H1309" s="59"/>
      <c r="I1309" s="59"/>
      <c r="J1309" s="59"/>
      <c r="K1309" s="416">
        <f t="shared" si="2937"/>
        <v>0</v>
      </c>
      <c r="L1309" s="59"/>
      <c r="M1309" s="169"/>
      <c r="N1309" s="170" t="str">
        <f t="shared" si="2939"/>
        <v>списание в продажу</v>
      </c>
      <c r="O1309" s="1"/>
      <c r="P1309" s="5"/>
      <c r="Q1309" s="1" t="s">
        <v>34</v>
      </c>
      <c r="R1309" s="1"/>
      <c r="S1309" s="5" t="s">
        <v>6</v>
      </c>
      <c r="T1309" s="202"/>
      <c r="U1309" s="115"/>
      <c r="V1309" s="59"/>
      <c r="W1309" s="116">
        <f t="shared" si="2938"/>
        <v>0</v>
      </c>
      <c r="X1309" s="116"/>
      <c r="Y1309" s="117"/>
      <c r="Z1309" s="118"/>
      <c r="AA1309" s="119">
        <f>IF(AA$8="",0,IF(AA$8&lt;=Главная!$N$76,0,IF(AA$8=EOMONTH(Главная!$N$76,0)+1,SUM($Z$12:AA$12),AA$12)))*IF($W$1271=0,0,$W1277/$W$1271)</f>
        <v>0</v>
      </c>
      <c r="AB1309" s="119">
        <f>IF(AB$8="",0,IF(AB$8&lt;=Главная!$N$76,0,IF(AB$8=EOMONTH(Главная!$N$76,0)+1,SUM($Z$12:AB$12),AB$12)))*IF($W$1271=0,0,$W1277/$W$1271)</f>
        <v>0</v>
      </c>
      <c r="AC1309" s="119">
        <f>IF(AC$8="",0,IF(AC$8&lt;=Главная!$N$76,0,IF(AC$8=EOMONTH(Главная!$N$76,0)+1,SUM($Z$12:AC$12),AC$12)))*IF($W$1271=0,0,$W1277/$W$1271)</f>
        <v>0</v>
      </c>
      <c r="AD1309" s="119">
        <f>IF(AD$8="",0,IF(AD$8&lt;=Главная!$N$76,0,IF(AD$8=EOMONTH(Главная!$N$76,0)+1,SUM($Z$12:AD$12),AD$12)))*IF($W$1271=0,0,$W1277/$W$1271)</f>
        <v>0</v>
      </c>
      <c r="AE1309" s="119">
        <f>IF(AE$8="",0,IF(AE$8&lt;=Главная!$N$76,0,IF(AE$8=EOMONTH(Главная!$N$76,0)+1,SUM($Z$12:AE$12),AE$12)))*IF($W$1271=0,0,$W1277/$W$1271)</f>
        <v>0</v>
      </c>
      <c r="AF1309" s="119">
        <f>IF(AF$8="",0,IF(AF$8&lt;=Главная!$N$76,0,IF(AF$8=EOMONTH(Главная!$N$76,0)+1,SUM($Z$12:AF$12),AF$12)))*IF($W$1271=0,0,$W1277/$W$1271)</f>
        <v>0</v>
      </c>
      <c r="AG1309" s="119">
        <f>IF(AG$8="",0,IF(AG$8&lt;=Главная!$N$76,0,IF(AG$8=EOMONTH(Главная!$N$76,0)+1,SUM($Z$12:AG$12),AG$12)))*IF($W$1271=0,0,$W1277/$W$1271)</f>
        <v>0</v>
      </c>
      <c r="AH1309" s="119">
        <f>IF(AH$8="",0,IF(AH$8&lt;=Главная!$N$76,0,IF(AH$8=EOMONTH(Главная!$N$76,0)+1,SUM($Z$12:AH$12),AH$12)))*IF($W$1271=0,0,$W1277/$W$1271)</f>
        <v>0</v>
      </c>
      <c r="AI1309" s="119">
        <f>IF(AI$8="",0,IF(AI$8&lt;=Главная!$N$76,0,IF(AI$8=EOMONTH(Главная!$N$76,0)+1,SUM($Z$12:AI$12),AI$12)))*IF($W$1271=0,0,$W1277/$W$1271)</f>
        <v>0</v>
      </c>
      <c r="AJ1309" s="119">
        <f>IF(AJ$8="",0,IF(AJ$8&lt;=Главная!$N$76,0,IF(AJ$8=EOMONTH(Главная!$N$76,0)+1,SUM($Z$12:AJ$12),AJ$12)))*IF($W$1271=0,0,$W1277/$W$1271)</f>
        <v>0</v>
      </c>
      <c r="AK1309" s="119">
        <f>IF(AK$8="",0,IF(AK$8&lt;=Главная!$N$76,0,IF(AK$8=EOMONTH(Главная!$N$76,0)+1,SUM($Z$12:AK$12),AK$12)))*IF($W$1271=0,0,$W1277/$W$1271)</f>
        <v>0</v>
      </c>
      <c r="AL1309" s="119">
        <f>IF(AL$8="",0,IF(AL$8&lt;=Главная!$N$76,0,IF(AL$8=EOMONTH(Главная!$N$76,0)+1,SUM($Z$12:AL$12),AL$12)))*IF($W$1271=0,0,$W1277/$W$1271)</f>
        <v>0</v>
      </c>
      <c r="AM1309" s="119">
        <f>IF(AM$8="",0,IF(AM$8&lt;=Главная!$N$76,0,IF(AM$8=EOMONTH(Главная!$N$76,0)+1,SUM($Z$12:AM$12),AM$12)))*IF($W$1271=0,0,$W1277/$W$1271)</f>
        <v>0</v>
      </c>
      <c r="AN1309" s="119">
        <f>IF(AN$8="",0,IF(AN$8&lt;=Главная!$N$76,0,IF(AN$8=EOMONTH(Главная!$N$76,0)+1,SUM($Z$12:AN$12),AN$12)))*IF($W$1271=0,0,$W1277/$W$1271)</f>
        <v>0</v>
      </c>
      <c r="AO1309" s="119">
        <f>IF(AO$8="",0,IF(AO$8&lt;=Главная!$N$76,0,IF(AO$8=EOMONTH(Главная!$N$76,0)+1,SUM($Z$12:AO$12),AO$12)))*IF($W$1271=0,0,$W1277/$W$1271)</f>
        <v>0</v>
      </c>
      <c r="AP1309" s="119">
        <f>IF(AP$8="",0,IF(AP$8&lt;=Главная!$N$76,0,IF(AP$8=EOMONTH(Главная!$N$76,0)+1,SUM($Z$12:AP$12),AP$12)))*IF($W$1271=0,0,$W1277/$W$1271)</f>
        <v>0</v>
      </c>
      <c r="AQ1309" s="119">
        <f>IF(AQ$8="",0,IF(AQ$8&lt;=Главная!$N$76,0,IF(AQ$8=EOMONTH(Главная!$N$76,0)+1,SUM($Z$12:AQ$12),AQ$12)))*IF($W$1271=0,0,$W1277/$W$1271)</f>
        <v>0</v>
      </c>
      <c r="AR1309" s="119">
        <f>IF(AR$8="",0,IF(AR$8&lt;=Главная!$N$76,0,IF(AR$8=EOMONTH(Главная!$N$76,0)+1,SUM($Z$12:AR$12),AR$12)))*IF($W$1271=0,0,$W1277/$W$1271)</f>
        <v>0</v>
      </c>
      <c r="AS1309" s="119">
        <f>IF(AS$8="",0,IF(AS$8&lt;=Главная!$N$76,0,IF(AS$8=EOMONTH(Главная!$N$76,0)+1,SUM($Z$12:AS$12),AS$12)))*IF($W$1271=0,0,$W1277/$W$1271)</f>
        <v>0</v>
      </c>
      <c r="AT1309" s="119">
        <f>IF(AT$8="",0,IF(AT$8&lt;=Главная!$N$76,0,IF(AT$8=EOMONTH(Главная!$N$76,0)+1,SUM($Z$12:AT$12),AT$12)))*IF($W$1271=0,0,$W1277/$W$1271)</f>
        <v>0</v>
      </c>
      <c r="AU1309" s="119">
        <f>IF(AU$8="",0,IF(AU$8&lt;=Главная!$N$76,0,IF(AU$8=EOMONTH(Главная!$N$76,0)+1,SUM($Z$12:AU$12),AU$12)))*IF($W$1271=0,0,$W1277/$W$1271)</f>
        <v>0</v>
      </c>
      <c r="AV1309" s="119">
        <f>IF(AV$8="",0,IF(AV$8&lt;=Главная!$N$76,0,IF(AV$8=EOMONTH(Главная!$N$76,0)+1,SUM($Z$12:AV$12),AV$12)))*IF($W$1271=0,0,$W1277/$W$1271)</f>
        <v>0</v>
      </c>
      <c r="AW1309" s="119">
        <f>IF(AW$8="",0,IF(AW$8&lt;=Главная!$N$76,0,IF(AW$8=EOMONTH(Главная!$N$76,0)+1,SUM($Z$12:AW$12),AW$12)))*IF($W$1271=0,0,$W1277/$W$1271)</f>
        <v>0</v>
      </c>
      <c r="AX1309" s="119">
        <f>IF(AX$8="",0,IF(AX$8&lt;=Главная!$N$76,0,IF(AX$8=EOMONTH(Главная!$N$76,0)+1,SUM($Z$12:AX$12),AX$12)))*IF($W$1271=0,0,$W1277/$W$1271)</f>
        <v>0</v>
      </c>
      <c r="AY1309" s="119">
        <f>IF(AY$8="",0,IF(AY$8&lt;=Главная!$N$76,0,IF(AY$8=EOMONTH(Главная!$N$76,0)+1,SUM($Z$12:AY$12),AY$12)))*IF($W$1271=0,0,$W1277/$W$1271)</f>
        <v>0</v>
      </c>
      <c r="AZ1309" s="119">
        <f>IF(AZ$8="",0,IF(AZ$8&lt;=Главная!$N$76,0,IF(AZ$8=EOMONTH(Главная!$N$76,0)+1,SUM($Z$12:AZ$12),AZ$12)))*IF($W$1271=0,0,$W1277/$W$1271)</f>
        <v>0</v>
      </c>
      <c r="BA1309" s="119">
        <f>IF(BA$8="",0,IF(BA$8&lt;=Главная!$N$76,0,IF(BA$8=EOMONTH(Главная!$N$76,0)+1,SUM($Z$12:BA$12),BA$12)))*IF($W$1271=0,0,$W1277/$W$1271)</f>
        <v>0</v>
      </c>
      <c r="BB1309" s="119">
        <f>IF(BB$8="",0,IF(BB$8&lt;=Главная!$N$76,0,IF(BB$8=EOMONTH(Главная!$N$76,0)+1,SUM($Z$12:BB$12),BB$12)))*IF($W$1271=0,0,$W1277/$W$1271)</f>
        <v>0</v>
      </c>
      <c r="BC1309" s="119">
        <f>IF(BC$8="",0,IF(BC$8&lt;=Главная!$N$76,0,IF(BC$8=EOMONTH(Главная!$N$76,0)+1,SUM($Z$12:BC$12),BC$12)))*IF($W$1271=0,0,$W1277/$W$1271)</f>
        <v>0</v>
      </c>
      <c r="BD1309" s="119">
        <f>IF(BD$8="",0,IF(BD$8&lt;=Главная!$N$76,0,IF(BD$8=EOMONTH(Главная!$N$76,0)+1,SUM($Z$12:BD$12),BD$12)))*IF($W$1271=0,0,$W1277/$W$1271)</f>
        <v>0</v>
      </c>
      <c r="BE1309" s="119">
        <f>IF(BE$8="",0,IF(BE$8&lt;=Главная!$N$76,0,IF(BE$8=EOMONTH(Главная!$N$76,0)+1,SUM($Z$12:BE$12),BE$12)))*IF($W$1271=0,0,$W1277/$W$1271)</f>
        <v>0</v>
      </c>
      <c r="BF1309" s="119">
        <f>IF(BF$8="",0,IF(BF$8&lt;=Главная!$N$76,0,IF(BF$8=EOMONTH(Главная!$N$76,0)+1,SUM($Z$12:BF$12),BF$12)))*IF($W$1271=0,0,$W1277/$W$1271)</f>
        <v>0</v>
      </c>
      <c r="BG1309" s="119">
        <f>IF(BG$8="",0,IF(BG$8&lt;=Главная!$N$76,0,IF(BG$8=EOMONTH(Главная!$N$76,0)+1,SUM($Z$12:BG$12),BG$12)))*IF($W$1271=0,0,$W1277/$W$1271)</f>
        <v>0</v>
      </c>
      <c r="BH1309" s="119">
        <f>IF(BH$8="",0,IF(BH$8&lt;=Главная!$N$76,0,IF(BH$8=EOMONTH(Главная!$N$76,0)+1,SUM($Z$12:BH$12),BH$12)))*IF($W$1271=0,0,$W1277/$W$1271)</f>
        <v>0</v>
      </c>
      <c r="BI1309" s="119">
        <f>IF(BI$8="",0,IF(BI$8&lt;=Главная!$N$76,0,IF(BI$8=EOMONTH(Главная!$N$76,0)+1,SUM($Z$12:BI$12),BI$12)))*IF($W$1271=0,0,$W1277/$W$1271)</f>
        <v>0</v>
      </c>
      <c r="BJ1309" s="119">
        <f>IF(BJ$8="",0,IF(BJ$8&lt;=Главная!$N$76,0,IF(BJ$8=EOMONTH(Главная!$N$76,0)+1,SUM($Z$12:BJ$12),BJ$12)))*IF($W$1271=0,0,$W1277/$W$1271)</f>
        <v>0</v>
      </c>
      <c r="BK1309" s="119">
        <f>IF(BK$8="",0,IF(BK$8&lt;=Главная!$N$76,0,IF(BK$8=EOMONTH(Главная!$N$76,0)+1,SUM($Z$12:BK$12),BK$12)))*IF($W$1271=0,0,$W1277/$W$1271)</f>
        <v>0</v>
      </c>
      <c r="BL1309" s="119">
        <f>IF(BL$8="",0,IF(BL$8&lt;=Главная!$N$76,0,IF(BL$8=EOMONTH(Главная!$N$76,0)+1,SUM($Z$12:BL$12),BL$12)))*IF($W$1271=0,0,$W1277/$W$1271)</f>
        <v>0</v>
      </c>
      <c r="BM1309" s="119">
        <f>IF(BM$8="",0,IF(BM$8&lt;=Главная!$N$76,0,IF(BM$8=EOMONTH(Главная!$N$76,0)+1,SUM($Z$12:BM$12),BM$12)))*IF($W$1271=0,0,$W1277/$W$1271)</f>
        <v>0</v>
      </c>
      <c r="BN1309" s="119">
        <f>IF(BN$8="",0,IF(BN$8&lt;=Главная!$N$76,0,IF(BN$8=EOMONTH(Главная!$N$76,0)+1,SUM($Z$12:BN$12),BN$12)))*IF($W$1271=0,0,$W1277/$W$1271)</f>
        <v>0</v>
      </c>
      <c r="BO1309" s="119">
        <f>IF(BO$8="",0,IF(BO$8&lt;=Главная!$N$76,0,IF(BO$8=EOMONTH(Главная!$N$76,0)+1,SUM($Z$12:BO$12),BO$12)))*IF($W$1271=0,0,$W1277/$W$1271)</f>
        <v>0</v>
      </c>
      <c r="BP1309" s="119">
        <f>IF(BP$8="",0,IF(BP$8&lt;=Главная!$N$76,0,IF(BP$8=EOMONTH(Главная!$N$76,0)+1,SUM($Z$12:BP$12),BP$12)))*IF($W$1271=0,0,$W1277/$W$1271)</f>
        <v>0</v>
      </c>
      <c r="BQ1309" s="119">
        <f>IF(BQ$8="",0,IF(BQ$8&lt;=Главная!$N$76,0,IF(BQ$8=EOMONTH(Главная!$N$76,0)+1,SUM($Z$12:BQ$12),BQ$12)))*IF($W$1271=0,0,$W1277/$W$1271)</f>
        <v>0</v>
      </c>
      <c r="BR1309" s="119">
        <f>IF(BR$8="",0,IF(BR$8&lt;=Главная!$N$76,0,IF(BR$8=EOMONTH(Главная!$N$76,0)+1,SUM($Z$12:BR$12),BR$12)))*IF($W$1271=0,0,$W1277/$W$1271)</f>
        <v>0</v>
      </c>
      <c r="BS1309" s="119">
        <f>IF(BS$8="",0,IF(BS$8&lt;=Главная!$N$76,0,IF(BS$8=EOMONTH(Главная!$N$76,0)+1,SUM($Z$12:BS$12),BS$12)))*IF($W$1271=0,0,$W1277/$W$1271)</f>
        <v>0</v>
      </c>
      <c r="BT1309" s="119">
        <f>IF(BT$8="",0,IF(BT$8&lt;=Главная!$N$76,0,IF(BT$8=EOMONTH(Главная!$N$76,0)+1,SUM($Z$12:BT$12),BT$12)))*IF($W$1271=0,0,$W1277/$W$1271)</f>
        <v>0</v>
      </c>
      <c r="BU1309" s="119">
        <f>IF(BU$8="",0,IF(BU$8&lt;=Главная!$N$76,0,IF(BU$8=EOMONTH(Главная!$N$76,0)+1,SUM($Z$12:BU$12),BU$12)))*IF($W$1271=0,0,$W1277/$W$1271)</f>
        <v>0</v>
      </c>
      <c r="BV1309" s="119">
        <f>IF(BV$8="",0,IF(BV$8&lt;=Главная!$N$76,0,IF(BV$8=EOMONTH(Главная!$N$76,0)+1,SUM($Z$12:BV$12),BV$12)))*IF($W$1271=0,0,$W1277/$W$1271)</f>
        <v>0</v>
      </c>
      <c r="BW1309" s="119">
        <f>IF(BW$8="",0,IF(BW$8&lt;=Главная!$N$76,0,IF(BW$8=EOMONTH(Главная!$N$76,0)+1,SUM($Z$12:BW$12),BW$12)))*IF($W$1271=0,0,$W1277/$W$1271)</f>
        <v>0</v>
      </c>
      <c r="BX1309" s="119">
        <f>IF(BX$8="",0,IF(BX$8&lt;=Главная!$N$76,0,IF(BX$8=EOMONTH(Главная!$N$76,0)+1,SUM($Z$12:BX$12),BX$12)))*IF($W$1271=0,0,$W1277/$W$1271)</f>
        <v>0</v>
      </c>
      <c r="BY1309" s="119">
        <f>IF(BY$8="",0,IF(BY$8&lt;=Главная!$N$76,0,IF(BY$8=EOMONTH(Главная!$N$76,0)+1,SUM($Z$12:BY$12),BY$12)))*IF($W$1271=0,0,$W1277/$W$1271)</f>
        <v>0</v>
      </c>
      <c r="BZ1309" s="119">
        <f>IF(BZ$8="",0,IF(BZ$8&lt;=Главная!$N$76,0,IF(BZ$8=EOMONTH(Главная!$N$76,0)+1,SUM($Z$12:BZ$12),BZ$12)))*IF($W$1271=0,0,$W1277/$W$1271)</f>
        <v>0</v>
      </c>
      <c r="CA1309" s="119">
        <f>IF(CA$8="",0,IF(CA$8&lt;=Главная!$N$76,0,IF(CA$8=EOMONTH(Главная!$N$76,0)+1,SUM($Z$12:CA$12),CA$12)))*IF($W$1271=0,0,$W1277/$W$1271)</f>
        <v>0</v>
      </c>
      <c r="CB1309" s="119">
        <f>IF(CB$8="",0,IF(CB$8&lt;=Главная!$N$76,0,IF(CB$8=EOMONTH(Главная!$N$76,0)+1,SUM($Z$12:CB$12),CB$12)))*IF($W$1271=0,0,$W1277/$W$1271)</f>
        <v>0</v>
      </c>
      <c r="CC1309" s="119">
        <f>IF(CC$8="",0,IF(CC$8&lt;=Главная!$N$76,0,IF(CC$8=EOMONTH(Главная!$N$76,0)+1,SUM($Z$12:CC$12),CC$12)))*IF($W$1271=0,0,$W1277/$W$1271)</f>
        <v>0</v>
      </c>
      <c r="CD1309" s="119">
        <f>IF(CD$8="",0,IF(CD$8&lt;=Главная!$N$76,0,IF(CD$8=EOMONTH(Главная!$N$76,0)+1,SUM($Z$12:CD$12),CD$12)))*IF($W$1271=0,0,$W1277/$W$1271)</f>
        <v>0</v>
      </c>
      <c r="CE1309" s="119">
        <f>IF(CE$8="",0,IF(CE$8&lt;=Главная!$N$76,0,IF(CE$8=EOMONTH(Главная!$N$76,0)+1,SUM($Z$12:CE$12),CE$12)))*IF($W$1271=0,0,$W1277/$W$1271)</f>
        <v>0</v>
      </c>
      <c r="CF1309" s="119">
        <f>IF(CF$8="",0,IF(CF$8&lt;=Главная!$N$76,0,IF(CF$8=EOMONTH(Главная!$N$76,0)+1,SUM($Z$12:CF$12),CF$12)))*IF($W$1271=0,0,$W1277/$W$1271)</f>
        <v>0</v>
      </c>
      <c r="CG1309" s="119">
        <f>IF(CG$8="",0,IF(CG$8&lt;=Главная!$N$76,0,IF(CG$8=EOMONTH(Главная!$N$76,0)+1,SUM($Z$12:CG$12),CG$12)))*IF($W$1271=0,0,$W1277/$W$1271)</f>
        <v>0</v>
      </c>
      <c r="CH1309" s="119">
        <f>IF(CH$8="",0,IF(CH$8&lt;=Главная!$N$76,0,IF(CH$8=EOMONTH(Главная!$N$76,0)+1,SUM($Z$12:CH$12),CH$12)))*IF($W$1271=0,0,$W1277/$W$1271)</f>
        <v>0</v>
      </c>
      <c r="CI1309" s="119">
        <f>IF(CI$8="",0,IF(CI$8&lt;=Главная!$N$76,0,IF(CI$8=EOMONTH(Главная!$N$76,0)+1,SUM($Z$12:CI$12),CI$12)))*IF($W$1271=0,0,$W1277/$W$1271)</f>
        <v>0</v>
      </c>
      <c r="CJ1309" s="119">
        <f>IF(CJ$8="",0,IF(CJ$8&lt;=Главная!$N$76,0,IF(CJ$8=EOMONTH(Главная!$N$76,0)+1,SUM($Z$12:CJ$12),CJ$12)))*IF($W$1271=0,0,$W1277/$W$1271)</f>
        <v>0</v>
      </c>
      <c r="CK1309" s="119">
        <f>IF(CK$8="",0,IF(CK$8&lt;=Главная!$N$76,0,IF(CK$8=EOMONTH(Главная!$N$76,0)+1,SUM($Z$12:CK$12),CK$12)))*IF($W$1271=0,0,$W1277/$W$1271)</f>
        <v>0</v>
      </c>
      <c r="CL1309" s="119">
        <f>IF(CL$8="",0,IF(CL$8&lt;=Главная!$N$76,0,IF(CL$8=EOMONTH(Главная!$N$76,0)+1,SUM($Z$12:CL$12),CL$12)))*IF($W$1271=0,0,$W1277/$W$1271)</f>
        <v>0</v>
      </c>
      <c r="CM1309" s="119">
        <f>IF(CM$8="",0,IF(CM$8&lt;=Главная!$N$76,0,IF(CM$8=EOMONTH(Главная!$N$76,0)+1,SUM($Z$12:CM$12),CM$12)))*IF($W$1271=0,0,$W1277/$W$1271)</f>
        <v>0</v>
      </c>
      <c r="CN1309" s="119">
        <f>IF(CN$8="",0,IF(CN$8&lt;=Главная!$N$76,0,IF(CN$8=EOMONTH(Главная!$N$76,0)+1,SUM($Z$12:CN$12),CN$12)))*IF($W$1271=0,0,$W1277/$W$1271)</f>
        <v>0</v>
      </c>
      <c r="CO1309" s="119">
        <f>IF(CO$8="",0,IF(CO$8&lt;=Главная!$N$76,0,IF(CO$8=EOMONTH(Главная!$N$76,0)+1,SUM($Z$12:CO$12),CO$12)))*IF($W$1271=0,0,$W1277/$W$1271)</f>
        <v>0</v>
      </c>
      <c r="CP1309" s="119">
        <f>IF(CP$8="",0,IF(CP$8&lt;=Главная!$N$76,0,IF(CP$8=EOMONTH(Главная!$N$76,0)+1,SUM($Z$12:CP$12),CP$12)))*IF($W$1271=0,0,$W1277/$W$1271)</f>
        <v>0</v>
      </c>
      <c r="CQ1309" s="119">
        <f>IF(CQ$8="",0,IF(CQ$8&lt;=Главная!$N$76,0,IF(CQ$8=EOMONTH(Главная!$N$76,0)+1,SUM($Z$12:CQ$12),CQ$12)))*IF($W$1271=0,0,$W1277/$W$1271)</f>
        <v>0</v>
      </c>
      <c r="CR1309" s="119">
        <f>IF(CR$8="",0,IF(CR$8&lt;=Главная!$N$76,0,IF(CR$8=EOMONTH(Главная!$N$76,0)+1,SUM($Z$12:CR$12),CR$12)))*IF($W$1271=0,0,$W1277/$W$1271)</f>
        <v>0</v>
      </c>
      <c r="CS1309" s="119">
        <f>IF(CS$8="",0,IF(CS$8&lt;=Главная!$N$76,0,IF(CS$8=EOMONTH(Главная!$N$76,0)+1,SUM($Z$12:CS$12),CS$12)))*IF($W$1271=0,0,$W1277/$W$1271)</f>
        <v>0</v>
      </c>
      <c r="CT1309" s="119">
        <f>IF(CT$8="",0,IF(CT$8&lt;=Главная!$N$76,0,IF(CT$8=EOMONTH(Главная!$N$76,0)+1,SUM($Z$12:CT$12),CT$12)))*IF($W$1271=0,0,$W1277/$W$1271)</f>
        <v>0</v>
      </c>
      <c r="CU1309" s="119">
        <f>IF(CU$8="",0,IF(CU$8&lt;=Главная!$N$76,0,IF(CU$8=EOMONTH(Главная!$N$76,0)+1,SUM($Z$12:CU$12),CU$12)))*IF($W$1271=0,0,$W1277/$W$1271)</f>
        <v>0</v>
      </c>
      <c r="CV1309" s="119">
        <f>IF(CV$8="",0,IF(CV$8&lt;=Главная!$N$76,0,IF(CV$8=EOMONTH(Главная!$N$76,0)+1,SUM($Z$12:CV$12),CV$12)))*IF($W$1271=0,0,$W1277/$W$1271)</f>
        <v>0</v>
      </c>
      <c r="CW1309" s="119">
        <f>IF(CW$8="",0,IF(CW$8&lt;=Главная!$N$76,0,IF(CW$8=EOMONTH(Главная!$N$76,0)+1,SUM($Z$12:CW$12),CW$12)))*IF($W$1271=0,0,$W1277/$W$1271)</f>
        <v>0</v>
      </c>
      <c r="CX1309" s="119">
        <f>IF(CX$8="",0,IF(CX$8&lt;=Главная!$N$76,0,IF(CX$8=EOMONTH(Главная!$N$76,0)+1,SUM($Z$12:CX$12),CX$12)))*IF($W$1271=0,0,$W1277/$W$1271)</f>
        <v>0</v>
      </c>
      <c r="CY1309" s="119">
        <f>IF(CY$8="",0,IF(CY$8&lt;=Главная!$N$76,0,IF(CY$8=EOMONTH(Главная!$N$76,0)+1,SUM($Z$12:CY$12),CY$12)))*IF($W$1271=0,0,$W1277/$W$1271)</f>
        <v>0</v>
      </c>
      <c r="CZ1309" s="119">
        <f>IF(CZ$8="",0,IF(CZ$8&lt;=Главная!$N$76,0,IF(CZ$8=EOMONTH(Главная!$N$76,0)+1,SUM($Z$12:CZ$12),CZ$12)))*IF($W$1271=0,0,$W1277/$W$1271)</f>
        <v>0</v>
      </c>
      <c r="DA1309" s="119">
        <f>IF(DA$8="",0,IF(DA$8&lt;=Главная!$N$76,0,IF(DA$8=EOMONTH(Главная!$N$76,0)+1,SUM($Z$12:DA$12),DA$12)))*IF($W$1271=0,0,$W1277/$W$1271)</f>
        <v>0</v>
      </c>
      <c r="DB1309" s="119">
        <f>IF(DB$8="",0,IF(DB$8&lt;=Главная!$N$76,0,IF(DB$8=EOMONTH(Главная!$N$76,0)+1,SUM($Z$12:DB$12),DB$12)))*IF($W$1271=0,0,$W1277/$W$1271)</f>
        <v>0</v>
      </c>
      <c r="DC1309" s="119">
        <f>IF(DC$8="",0,IF(DC$8&lt;=Главная!$N$76,0,IF(DC$8=EOMONTH(Главная!$N$76,0)+1,SUM($Z$12:DC$12),DC$12)))*IF($W$1271=0,0,$W1277/$W$1271)</f>
        <v>0</v>
      </c>
      <c r="DD1309" s="119">
        <f>IF(DD$8="",0,IF(DD$8&lt;=Главная!$N$76,0,IF(DD$8=EOMONTH(Главная!$N$76,0)+1,SUM($Z$12:DD$12),DD$12)))*IF($W$1271=0,0,$W1277/$W$1271)</f>
        <v>0</v>
      </c>
      <c r="DE1309" s="119">
        <f>IF(DE$8="",0,IF(DE$8&lt;=Главная!$N$76,0,IF(DE$8=EOMONTH(Главная!$N$76,0)+1,SUM($Z$12:DE$12),DE$12)))*IF($W$1271=0,0,$W1277/$W$1271)</f>
        <v>0</v>
      </c>
      <c r="DF1309" s="119">
        <f>IF(DF$8="",0,IF(DF$8&lt;=Главная!$N$76,0,IF(DF$8=EOMONTH(Главная!$N$76,0)+1,SUM($Z$12:DF$12),DF$12)))*IF($W$1271=0,0,$W1277/$W$1271)</f>
        <v>0</v>
      </c>
      <c r="DG1309" s="119">
        <f>IF(DG$8="",0,IF(DG$8&lt;=Главная!$N$76,0,IF(DG$8=EOMONTH(Главная!$N$76,0)+1,SUM($Z$12:DG$12),DG$12)))*IF($W$1271=0,0,$W1277/$W$1271)</f>
        <v>0</v>
      </c>
      <c r="DH1309" s="119">
        <f>IF(DH$8="",0,IF(DH$8&lt;=Главная!$N$76,0,IF(DH$8=EOMONTH(Главная!$N$76,0)+1,SUM($Z$12:DH$12),DH$12)))*IF($W$1271=0,0,$W1277/$W$1271)</f>
        <v>0</v>
      </c>
      <c r="DI1309" s="119">
        <f>IF(DI$8="",0,IF(DI$8&lt;=Главная!$N$76,0,IF(DI$8=EOMONTH(Главная!$N$76,0)+1,SUM($Z$12:DI$12),DI$12)))*IF($W$1271=0,0,$W1277/$W$1271)</f>
        <v>0</v>
      </c>
      <c r="DJ1309" s="119">
        <f>IF(DJ$8="",0,IF(DJ$8&lt;=Главная!$N$76,0,IF(DJ$8=EOMONTH(Главная!$N$76,0)+1,SUM($Z$12:DJ$12),DJ$12)))*IF($W$1271=0,0,$W1277/$W$1271)</f>
        <v>0</v>
      </c>
      <c r="DK1309" s="119">
        <f>IF(DK$8="",0,IF(DK$8&lt;=Главная!$N$76,0,IF(DK$8=EOMONTH(Главная!$N$76,0)+1,SUM($Z$12:DK$12),DK$12)))*IF($W$1271=0,0,$W1277/$W$1271)</f>
        <v>0</v>
      </c>
      <c r="DL1309" s="119">
        <f>IF(DL$8="",0,IF(DL$8&lt;=Главная!$N$76,0,IF(DL$8=EOMONTH(Главная!$N$76,0)+1,SUM($Z$12:DL$12),DL$12)))*IF($W$1271=0,0,$W1277/$W$1271)</f>
        <v>0</v>
      </c>
      <c r="DM1309" s="119">
        <f>IF(DM$8="",0,IF(DM$8&lt;=Главная!$N$76,0,IF(DM$8=EOMONTH(Главная!$N$76,0)+1,SUM($Z$12:DM$12),DM$12)))*IF($W$1271=0,0,$W1277/$W$1271)</f>
        <v>0</v>
      </c>
      <c r="DN1309" s="119">
        <f>IF(DN$8="",0,IF(DN$8&lt;=Главная!$N$76,0,IF(DN$8=EOMONTH(Главная!$N$76,0)+1,SUM($Z$12:DN$12),DN$12)))*IF($W$1271=0,0,$W1277/$W$1271)</f>
        <v>0</v>
      </c>
      <c r="DO1309" s="119">
        <f>IF(DO$8="",0,IF(DO$8&lt;=Главная!$N$76,0,IF(DO$8=EOMONTH(Главная!$N$76,0)+1,SUM($Z$12:DO$12),DO$12)))*IF($W$1271=0,0,$W1277/$W$1271)</f>
        <v>0</v>
      </c>
      <c r="DP1309" s="119">
        <f>IF(DP$8="",0,IF(DP$8&lt;=Главная!$N$76,0,IF(DP$8=EOMONTH(Главная!$N$76,0)+1,SUM($Z$12:DP$12),DP$12)))*IF($W$1271=0,0,$W1277/$W$1271)</f>
        <v>0</v>
      </c>
      <c r="DQ1309" s="119">
        <f>IF(DQ$8="",0,IF(DQ$8&lt;=Главная!$N$76,0,IF(DQ$8=EOMONTH(Главная!$N$76,0)+1,SUM($Z$12:DQ$12),DQ$12)))*IF($W$1271=0,0,$W1277/$W$1271)</f>
        <v>0</v>
      </c>
      <c r="DR1309" s="119">
        <f>IF(DR$8="",0,IF(DR$8&lt;=Главная!$N$76,0,IF(DR$8=EOMONTH(Главная!$N$76,0)+1,SUM($Z$12:DR$12),DR$12)))*IF($W$1271=0,0,$W1277/$W$1271)</f>
        <v>0</v>
      </c>
      <c r="DS1309" s="119">
        <f>IF(DS$8="",0,IF(DS$8&lt;=Главная!$N$76,0,IF(DS$8=EOMONTH(Главная!$N$76,0)+1,SUM($Z$12:DS$12),DS$12)))*IF($W$1271=0,0,$W1277/$W$1271)</f>
        <v>0</v>
      </c>
      <c r="DT1309" s="119">
        <f>IF(DT$8="",0,IF(DT$8&lt;=Главная!$N$76,0,IF(DT$8=EOMONTH(Главная!$N$76,0)+1,SUM($Z$12:DT$12),DT$12)))*IF($W$1271=0,0,$W1277/$W$1271)</f>
        <v>0</v>
      </c>
      <c r="DU1309" s="59"/>
      <c r="DV1309" s="59"/>
    </row>
    <row r="1310" spans="1:126" s="120" customFormat="1" ht="10.199999999999999" customHeight="1">
      <c r="A1310" s="59"/>
      <c r="B1310" s="59"/>
      <c r="C1310" s="59"/>
      <c r="D1310" s="59"/>
      <c r="E1310" s="271"/>
      <c r="F1310" s="114"/>
      <c r="G1310" s="115"/>
      <c r="H1310" s="59"/>
      <c r="I1310" s="59"/>
      <c r="J1310" s="59"/>
      <c r="K1310" s="416">
        <f t="shared" si="2937"/>
        <v>0</v>
      </c>
      <c r="L1310" s="59"/>
      <c r="M1310" s="169"/>
      <c r="N1310" s="170" t="str">
        <f t="shared" si="2939"/>
        <v>списание в продажу</v>
      </c>
      <c r="O1310" s="1"/>
      <c r="P1310" s="5"/>
      <c r="Q1310" s="1" t="s">
        <v>34</v>
      </c>
      <c r="R1310" s="1"/>
      <c r="S1310" s="5" t="s">
        <v>6</v>
      </c>
      <c r="T1310" s="202"/>
      <c r="U1310" s="115"/>
      <c r="V1310" s="59"/>
      <c r="W1310" s="116">
        <f t="shared" si="2938"/>
        <v>0</v>
      </c>
      <c r="X1310" s="116"/>
      <c r="Y1310" s="117"/>
      <c r="Z1310" s="118"/>
      <c r="AA1310" s="119">
        <f>IF(AA$8="",0,IF(AA$8&lt;=Главная!$N$76,0,IF(AA$8=EOMONTH(Главная!$N$76,0)+1,SUM($Z$12:AA$12),AA$12)))*IF($W$1271=0,0,$W1278/$W$1271)</f>
        <v>0</v>
      </c>
      <c r="AB1310" s="119">
        <f>IF(AB$8="",0,IF(AB$8&lt;=Главная!$N$76,0,IF(AB$8=EOMONTH(Главная!$N$76,0)+1,SUM($Z$12:AB$12),AB$12)))*IF($W$1271=0,0,$W1278/$W$1271)</f>
        <v>0</v>
      </c>
      <c r="AC1310" s="119">
        <f>IF(AC$8="",0,IF(AC$8&lt;=Главная!$N$76,0,IF(AC$8=EOMONTH(Главная!$N$76,0)+1,SUM($Z$12:AC$12),AC$12)))*IF($W$1271=0,0,$W1278/$W$1271)</f>
        <v>0</v>
      </c>
      <c r="AD1310" s="119">
        <f>IF(AD$8="",0,IF(AD$8&lt;=Главная!$N$76,0,IF(AD$8=EOMONTH(Главная!$N$76,0)+1,SUM($Z$12:AD$12),AD$12)))*IF($W$1271=0,0,$W1278/$W$1271)</f>
        <v>0</v>
      </c>
      <c r="AE1310" s="119">
        <f>IF(AE$8="",0,IF(AE$8&lt;=Главная!$N$76,0,IF(AE$8=EOMONTH(Главная!$N$76,0)+1,SUM($Z$12:AE$12),AE$12)))*IF($W$1271=0,0,$W1278/$W$1271)</f>
        <v>0</v>
      </c>
      <c r="AF1310" s="119">
        <f>IF(AF$8="",0,IF(AF$8&lt;=Главная!$N$76,0,IF(AF$8=EOMONTH(Главная!$N$76,0)+1,SUM($Z$12:AF$12),AF$12)))*IF($W$1271=0,0,$W1278/$W$1271)</f>
        <v>0</v>
      </c>
      <c r="AG1310" s="119">
        <f>IF(AG$8="",0,IF(AG$8&lt;=Главная!$N$76,0,IF(AG$8=EOMONTH(Главная!$N$76,0)+1,SUM($Z$12:AG$12),AG$12)))*IF($W$1271=0,0,$W1278/$W$1271)</f>
        <v>0</v>
      </c>
      <c r="AH1310" s="119">
        <f>IF(AH$8="",0,IF(AH$8&lt;=Главная!$N$76,0,IF(AH$8=EOMONTH(Главная!$N$76,0)+1,SUM($Z$12:AH$12),AH$12)))*IF($W$1271=0,0,$W1278/$W$1271)</f>
        <v>0</v>
      </c>
      <c r="AI1310" s="119">
        <f>IF(AI$8="",0,IF(AI$8&lt;=Главная!$N$76,0,IF(AI$8=EOMONTH(Главная!$N$76,0)+1,SUM($Z$12:AI$12),AI$12)))*IF($W$1271=0,0,$W1278/$W$1271)</f>
        <v>0</v>
      </c>
      <c r="AJ1310" s="119">
        <f>IF(AJ$8="",0,IF(AJ$8&lt;=Главная!$N$76,0,IF(AJ$8=EOMONTH(Главная!$N$76,0)+1,SUM($Z$12:AJ$12),AJ$12)))*IF($W$1271=0,0,$W1278/$W$1271)</f>
        <v>0</v>
      </c>
      <c r="AK1310" s="119">
        <f>IF(AK$8="",0,IF(AK$8&lt;=Главная!$N$76,0,IF(AK$8=EOMONTH(Главная!$N$76,0)+1,SUM($Z$12:AK$12),AK$12)))*IF($W$1271=0,0,$W1278/$W$1271)</f>
        <v>0</v>
      </c>
      <c r="AL1310" s="119">
        <f>IF(AL$8="",0,IF(AL$8&lt;=Главная!$N$76,0,IF(AL$8=EOMONTH(Главная!$N$76,0)+1,SUM($Z$12:AL$12),AL$12)))*IF($W$1271=0,0,$W1278/$W$1271)</f>
        <v>0</v>
      </c>
      <c r="AM1310" s="119">
        <f>IF(AM$8="",0,IF(AM$8&lt;=Главная!$N$76,0,IF(AM$8=EOMONTH(Главная!$N$76,0)+1,SUM($Z$12:AM$12),AM$12)))*IF($W$1271=0,0,$W1278/$W$1271)</f>
        <v>0</v>
      </c>
      <c r="AN1310" s="119">
        <f>IF(AN$8="",0,IF(AN$8&lt;=Главная!$N$76,0,IF(AN$8=EOMONTH(Главная!$N$76,0)+1,SUM($Z$12:AN$12),AN$12)))*IF($W$1271=0,0,$W1278/$W$1271)</f>
        <v>0</v>
      </c>
      <c r="AO1310" s="119">
        <f>IF(AO$8="",0,IF(AO$8&lt;=Главная!$N$76,0,IF(AO$8=EOMONTH(Главная!$N$76,0)+1,SUM($Z$12:AO$12),AO$12)))*IF($W$1271=0,0,$W1278/$W$1271)</f>
        <v>0</v>
      </c>
      <c r="AP1310" s="119">
        <f>IF(AP$8="",0,IF(AP$8&lt;=Главная!$N$76,0,IF(AP$8=EOMONTH(Главная!$N$76,0)+1,SUM($Z$12:AP$12),AP$12)))*IF($W$1271=0,0,$W1278/$W$1271)</f>
        <v>0</v>
      </c>
      <c r="AQ1310" s="119">
        <f>IF(AQ$8="",0,IF(AQ$8&lt;=Главная!$N$76,0,IF(AQ$8=EOMONTH(Главная!$N$76,0)+1,SUM($Z$12:AQ$12),AQ$12)))*IF($W$1271=0,0,$W1278/$W$1271)</f>
        <v>0</v>
      </c>
      <c r="AR1310" s="119">
        <f>IF(AR$8="",0,IF(AR$8&lt;=Главная!$N$76,0,IF(AR$8=EOMONTH(Главная!$N$76,0)+1,SUM($Z$12:AR$12),AR$12)))*IF($W$1271=0,0,$W1278/$W$1271)</f>
        <v>0</v>
      </c>
      <c r="AS1310" s="119">
        <f>IF(AS$8="",0,IF(AS$8&lt;=Главная!$N$76,0,IF(AS$8=EOMONTH(Главная!$N$76,0)+1,SUM($Z$12:AS$12),AS$12)))*IF($W$1271=0,0,$W1278/$W$1271)</f>
        <v>0</v>
      </c>
      <c r="AT1310" s="119">
        <f>IF(AT$8="",0,IF(AT$8&lt;=Главная!$N$76,0,IF(AT$8=EOMONTH(Главная!$N$76,0)+1,SUM($Z$12:AT$12),AT$12)))*IF($W$1271=0,0,$W1278/$W$1271)</f>
        <v>0</v>
      </c>
      <c r="AU1310" s="119">
        <f>IF(AU$8="",0,IF(AU$8&lt;=Главная!$N$76,0,IF(AU$8=EOMONTH(Главная!$N$76,0)+1,SUM($Z$12:AU$12),AU$12)))*IF($W$1271=0,0,$W1278/$W$1271)</f>
        <v>0</v>
      </c>
      <c r="AV1310" s="119">
        <f>IF(AV$8="",0,IF(AV$8&lt;=Главная!$N$76,0,IF(AV$8=EOMONTH(Главная!$N$76,0)+1,SUM($Z$12:AV$12),AV$12)))*IF($W$1271=0,0,$W1278/$W$1271)</f>
        <v>0</v>
      </c>
      <c r="AW1310" s="119">
        <f>IF(AW$8="",0,IF(AW$8&lt;=Главная!$N$76,0,IF(AW$8=EOMONTH(Главная!$N$76,0)+1,SUM($Z$12:AW$12),AW$12)))*IF($W$1271=0,0,$W1278/$W$1271)</f>
        <v>0</v>
      </c>
      <c r="AX1310" s="119">
        <f>IF(AX$8="",0,IF(AX$8&lt;=Главная!$N$76,0,IF(AX$8=EOMONTH(Главная!$N$76,0)+1,SUM($Z$12:AX$12),AX$12)))*IF($W$1271=0,0,$W1278/$W$1271)</f>
        <v>0</v>
      </c>
      <c r="AY1310" s="119">
        <f>IF(AY$8="",0,IF(AY$8&lt;=Главная!$N$76,0,IF(AY$8=EOMONTH(Главная!$N$76,0)+1,SUM($Z$12:AY$12),AY$12)))*IF($W$1271=0,0,$W1278/$W$1271)</f>
        <v>0</v>
      </c>
      <c r="AZ1310" s="119">
        <f>IF(AZ$8="",0,IF(AZ$8&lt;=Главная!$N$76,0,IF(AZ$8=EOMONTH(Главная!$N$76,0)+1,SUM($Z$12:AZ$12),AZ$12)))*IF($W$1271=0,0,$W1278/$W$1271)</f>
        <v>0</v>
      </c>
      <c r="BA1310" s="119">
        <f>IF(BA$8="",0,IF(BA$8&lt;=Главная!$N$76,0,IF(BA$8=EOMONTH(Главная!$N$76,0)+1,SUM($Z$12:BA$12),BA$12)))*IF($W$1271=0,0,$W1278/$W$1271)</f>
        <v>0</v>
      </c>
      <c r="BB1310" s="119">
        <f>IF(BB$8="",0,IF(BB$8&lt;=Главная!$N$76,0,IF(BB$8=EOMONTH(Главная!$N$76,0)+1,SUM($Z$12:BB$12),BB$12)))*IF($W$1271=0,0,$W1278/$W$1271)</f>
        <v>0</v>
      </c>
      <c r="BC1310" s="119">
        <f>IF(BC$8="",0,IF(BC$8&lt;=Главная!$N$76,0,IF(BC$8=EOMONTH(Главная!$N$76,0)+1,SUM($Z$12:BC$12),BC$12)))*IF($W$1271=0,0,$W1278/$W$1271)</f>
        <v>0</v>
      </c>
      <c r="BD1310" s="119">
        <f>IF(BD$8="",0,IF(BD$8&lt;=Главная!$N$76,0,IF(BD$8=EOMONTH(Главная!$N$76,0)+1,SUM($Z$12:BD$12),BD$12)))*IF($W$1271=0,0,$W1278/$W$1271)</f>
        <v>0</v>
      </c>
      <c r="BE1310" s="119">
        <f>IF(BE$8="",0,IF(BE$8&lt;=Главная!$N$76,0,IF(BE$8=EOMONTH(Главная!$N$76,0)+1,SUM($Z$12:BE$12),BE$12)))*IF($W$1271=0,0,$W1278/$W$1271)</f>
        <v>0</v>
      </c>
      <c r="BF1310" s="119">
        <f>IF(BF$8="",0,IF(BF$8&lt;=Главная!$N$76,0,IF(BF$8=EOMONTH(Главная!$N$76,0)+1,SUM($Z$12:BF$12),BF$12)))*IF($W$1271=0,0,$W1278/$W$1271)</f>
        <v>0</v>
      </c>
      <c r="BG1310" s="119">
        <f>IF(BG$8="",0,IF(BG$8&lt;=Главная!$N$76,0,IF(BG$8=EOMONTH(Главная!$N$76,0)+1,SUM($Z$12:BG$12),BG$12)))*IF($W$1271=0,0,$W1278/$W$1271)</f>
        <v>0</v>
      </c>
      <c r="BH1310" s="119">
        <f>IF(BH$8="",0,IF(BH$8&lt;=Главная!$N$76,0,IF(BH$8=EOMONTH(Главная!$N$76,0)+1,SUM($Z$12:BH$12),BH$12)))*IF($W$1271=0,0,$W1278/$W$1271)</f>
        <v>0</v>
      </c>
      <c r="BI1310" s="119">
        <f>IF(BI$8="",0,IF(BI$8&lt;=Главная!$N$76,0,IF(BI$8=EOMONTH(Главная!$N$76,0)+1,SUM($Z$12:BI$12),BI$12)))*IF($W$1271=0,0,$W1278/$W$1271)</f>
        <v>0</v>
      </c>
      <c r="BJ1310" s="119">
        <f>IF(BJ$8="",0,IF(BJ$8&lt;=Главная!$N$76,0,IF(BJ$8=EOMONTH(Главная!$N$76,0)+1,SUM($Z$12:BJ$12),BJ$12)))*IF($W$1271=0,0,$W1278/$W$1271)</f>
        <v>0</v>
      </c>
      <c r="BK1310" s="119">
        <f>IF(BK$8="",0,IF(BK$8&lt;=Главная!$N$76,0,IF(BK$8=EOMONTH(Главная!$N$76,0)+1,SUM($Z$12:BK$12),BK$12)))*IF($W$1271=0,0,$W1278/$W$1271)</f>
        <v>0</v>
      </c>
      <c r="BL1310" s="119">
        <f>IF(BL$8="",0,IF(BL$8&lt;=Главная!$N$76,0,IF(BL$8=EOMONTH(Главная!$N$76,0)+1,SUM($Z$12:BL$12),BL$12)))*IF($W$1271=0,0,$W1278/$W$1271)</f>
        <v>0</v>
      </c>
      <c r="BM1310" s="119">
        <f>IF(BM$8="",0,IF(BM$8&lt;=Главная!$N$76,0,IF(BM$8=EOMONTH(Главная!$N$76,0)+1,SUM($Z$12:BM$12),BM$12)))*IF($W$1271=0,0,$W1278/$W$1271)</f>
        <v>0</v>
      </c>
      <c r="BN1310" s="119">
        <f>IF(BN$8="",0,IF(BN$8&lt;=Главная!$N$76,0,IF(BN$8=EOMONTH(Главная!$N$76,0)+1,SUM($Z$12:BN$12),BN$12)))*IF($W$1271=0,0,$W1278/$W$1271)</f>
        <v>0</v>
      </c>
      <c r="BO1310" s="119">
        <f>IF(BO$8="",0,IF(BO$8&lt;=Главная!$N$76,0,IF(BO$8=EOMONTH(Главная!$N$76,0)+1,SUM($Z$12:BO$12),BO$12)))*IF($W$1271=0,0,$W1278/$W$1271)</f>
        <v>0</v>
      </c>
      <c r="BP1310" s="119">
        <f>IF(BP$8="",0,IF(BP$8&lt;=Главная!$N$76,0,IF(BP$8=EOMONTH(Главная!$N$76,0)+1,SUM($Z$12:BP$12),BP$12)))*IF($W$1271=0,0,$W1278/$W$1271)</f>
        <v>0</v>
      </c>
      <c r="BQ1310" s="119">
        <f>IF(BQ$8="",0,IF(BQ$8&lt;=Главная!$N$76,0,IF(BQ$8=EOMONTH(Главная!$N$76,0)+1,SUM($Z$12:BQ$12),BQ$12)))*IF($W$1271=0,0,$W1278/$W$1271)</f>
        <v>0</v>
      </c>
      <c r="BR1310" s="119">
        <f>IF(BR$8="",0,IF(BR$8&lt;=Главная!$N$76,0,IF(BR$8=EOMONTH(Главная!$N$76,0)+1,SUM($Z$12:BR$12),BR$12)))*IF($W$1271=0,0,$W1278/$W$1271)</f>
        <v>0</v>
      </c>
      <c r="BS1310" s="119">
        <f>IF(BS$8="",0,IF(BS$8&lt;=Главная!$N$76,0,IF(BS$8=EOMONTH(Главная!$N$76,0)+1,SUM($Z$12:BS$12),BS$12)))*IF($W$1271=0,0,$W1278/$W$1271)</f>
        <v>0</v>
      </c>
      <c r="BT1310" s="119">
        <f>IF(BT$8="",0,IF(BT$8&lt;=Главная!$N$76,0,IF(BT$8=EOMONTH(Главная!$N$76,0)+1,SUM($Z$12:BT$12),BT$12)))*IF($W$1271=0,0,$W1278/$W$1271)</f>
        <v>0</v>
      </c>
      <c r="BU1310" s="119">
        <f>IF(BU$8="",0,IF(BU$8&lt;=Главная!$N$76,0,IF(BU$8=EOMONTH(Главная!$N$76,0)+1,SUM($Z$12:BU$12),BU$12)))*IF($W$1271=0,0,$W1278/$W$1271)</f>
        <v>0</v>
      </c>
      <c r="BV1310" s="119">
        <f>IF(BV$8="",0,IF(BV$8&lt;=Главная!$N$76,0,IF(BV$8=EOMONTH(Главная!$N$76,0)+1,SUM($Z$12:BV$12),BV$12)))*IF($W$1271=0,0,$W1278/$W$1271)</f>
        <v>0</v>
      </c>
      <c r="BW1310" s="119">
        <f>IF(BW$8="",0,IF(BW$8&lt;=Главная!$N$76,0,IF(BW$8=EOMONTH(Главная!$N$76,0)+1,SUM($Z$12:BW$12),BW$12)))*IF($W$1271=0,0,$W1278/$W$1271)</f>
        <v>0</v>
      </c>
      <c r="BX1310" s="119">
        <f>IF(BX$8="",0,IF(BX$8&lt;=Главная!$N$76,0,IF(BX$8=EOMONTH(Главная!$N$76,0)+1,SUM($Z$12:BX$12),BX$12)))*IF($W$1271=0,0,$W1278/$W$1271)</f>
        <v>0</v>
      </c>
      <c r="BY1310" s="119">
        <f>IF(BY$8="",0,IF(BY$8&lt;=Главная!$N$76,0,IF(BY$8=EOMONTH(Главная!$N$76,0)+1,SUM($Z$12:BY$12),BY$12)))*IF($W$1271=0,0,$W1278/$W$1271)</f>
        <v>0</v>
      </c>
      <c r="BZ1310" s="119">
        <f>IF(BZ$8="",0,IF(BZ$8&lt;=Главная!$N$76,0,IF(BZ$8=EOMONTH(Главная!$N$76,0)+1,SUM($Z$12:BZ$12),BZ$12)))*IF($W$1271=0,0,$W1278/$W$1271)</f>
        <v>0</v>
      </c>
      <c r="CA1310" s="119">
        <f>IF(CA$8="",0,IF(CA$8&lt;=Главная!$N$76,0,IF(CA$8=EOMONTH(Главная!$N$76,0)+1,SUM($Z$12:CA$12),CA$12)))*IF($W$1271=0,0,$W1278/$W$1271)</f>
        <v>0</v>
      </c>
      <c r="CB1310" s="119">
        <f>IF(CB$8="",0,IF(CB$8&lt;=Главная!$N$76,0,IF(CB$8=EOMONTH(Главная!$N$76,0)+1,SUM($Z$12:CB$12),CB$12)))*IF($W$1271=0,0,$W1278/$W$1271)</f>
        <v>0</v>
      </c>
      <c r="CC1310" s="119">
        <f>IF(CC$8="",0,IF(CC$8&lt;=Главная!$N$76,0,IF(CC$8=EOMONTH(Главная!$N$76,0)+1,SUM($Z$12:CC$12),CC$12)))*IF($W$1271=0,0,$W1278/$W$1271)</f>
        <v>0</v>
      </c>
      <c r="CD1310" s="119">
        <f>IF(CD$8="",0,IF(CD$8&lt;=Главная!$N$76,0,IF(CD$8=EOMONTH(Главная!$N$76,0)+1,SUM($Z$12:CD$12),CD$12)))*IF($W$1271=0,0,$W1278/$W$1271)</f>
        <v>0</v>
      </c>
      <c r="CE1310" s="119">
        <f>IF(CE$8="",0,IF(CE$8&lt;=Главная!$N$76,0,IF(CE$8=EOMONTH(Главная!$N$76,0)+1,SUM($Z$12:CE$12),CE$12)))*IF($W$1271=0,0,$W1278/$W$1271)</f>
        <v>0</v>
      </c>
      <c r="CF1310" s="119">
        <f>IF(CF$8="",0,IF(CF$8&lt;=Главная!$N$76,0,IF(CF$8=EOMONTH(Главная!$N$76,0)+1,SUM($Z$12:CF$12),CF$12)))*IF($W$1271=0,0,$W1278/$W$1271)</f>
        <v>0</v>
      </c>
      <c r="CG1310" s="119">
        <f>IF(CG$8="",0,IF(CG$8&lt;=Главная!$N$76,0,IF(CG$8=EOMONTH(Главная!$N$76,0)+1,SUM($Z$12:CG$12),CG$12)))*IF($W$1271=0,0,$W1278/$W$1271)</f>
        <v>0</v>
      </c>
      <c r="CH1310" s="119">
        <f>IF(CH$8="",0,IF(CH$8&lt;=Главная!$N$76,0,IF(CH$8=EOMONTH(Главная!$N$76,0)+1,SUM($Z$12:CH$12),CH$12)))*IF($W$1271=0,0,$W1278/$W$1271)</f>
        <v>0</v>
      </c>
      <c r="CI1310" s="119">
        <f>IF(CI$8="",0,IF(CI$8&lt;=Главная!$N$76,0,IF(CI$8=EOMONTH(Главная!$N$76,0)+1,SUM($Z$12:CI$12),CI$12)))*IF($W$1271=0,0,$W1278/$W$1271)</f>
        <v>0</v>
      </c>
      <c r="CJ1310" s="119">
        <f>IF(CJ$8="",0,IF(CJ$8&lt;=Главная!$N$76,0,IF(CJ$8=EOMONTH(Главная!$N$76,0)+1,SUM($Z$12:CJ$12),CJ$12)))*IF($W$1271=0,0,$W1278/$W$1271)</f>
        <v>0</v>
      </c>
      <c r="CK1310" s="119">
        <f>IF(CK$8="",0,IF(CK$8&lt;=Главная!$N$76,0,IF(CK$8=EOMONTH(Главная!$N$76,0)+1,SUM($Z$12:CK$12),CK$12)))*IF($W$1271=0,0,$W1278/$W$1271)</f>
        <v>0</v>
      </c>
      <c r="CL1310" s="119">
        <f>IF(CL$8="",0,IF(CL$8&lt;=Главная!$N$76,0,IF(CL$8=EOMONTH(Главная!$N$76,0)+1,SUM($Z$12:CL$12),CL$12)))*IF($W$1271=0,0,$W1278/$W$1271)</f>
        <v>0</v>
      </c>
      <c r="CM1310" s="119">
        <f>IF(CM$8="",0,IF(CM$8&lt;=Главная!$N$76,0,IF(CM$8=EOMONTH(Главная!$N$76,0)+1,SUM($Z$12:CM$12),CM$12)))*IF($W$1271=0,0,$W1278/$W$1271)</f>
        <v>0</v>
      </c>
      <c r="CN1310" s="119">
        <f>IF(CN$8="",0,IF(CN$8&lt;=Главная!$N$76,0,IF(CN$8=EOMONTH(Главная!$N$76,0)+1,SUM($Z$12:CN$12),CN$12)))*IF($W$1271=0,0,$W1278/$W$1271)</f>
        <v>0</v>
      </c>
      <c r="CO1310" s="119">
        <f>IF(CO$8="",0,IF(CO$8&lt;=Главная!$N$76,0,IF(CO$8=EOMONTH(Главная!$N$76,0)+1,SUM($Z$12:CO$12),CO$12)))*IF($W$1271=0,0,$W1278/$W$1271)</f>
        <v>0</v>
      </c>
      <c r="CP1310" s="119">
        <f>IF(CP$8="",0,IF(CP$8&lt;=Главная!$N$76,0,IF(CP$8=EOMONTH(Главная!$N$76,0)+1,SUM($Z$12:CP$12),CP$12)))*IF($W$1271=0,0,$W1278/$W$1271)</f>
        <v>0</v>
      </c>
      <c r="CQ1310" s="119">
        <f>IF(CQ$8="",0,IF(CQ$8&lt;=Главная!$N$76,0,IF(CQ$8=EOMONTH(Главная!$N$76,0)+1,SUM($Z$12:CQ$12),CQ$12)))*IF($W$1271=0,0,$W1278/$W$1271)</f>
        <v>0</v>
      </c>
      <c r="CR1310" s="119">
        <f>IF(CR$8="",0,IF(CR$8&lt;=Главная!$N$76,0,IF(CR$8=EOMONTH(Главная!$N$76,0)+1,SUM($Z$12:CR$12),CR$12)))*IF($W$1271=0,0,$W1278/$W$1271)</f>
        <v>0</v>
      </c>
      <c r="CS1310" s="119">
        <f>IF(CS$8="",0,IF(CS$8&lt;=Главная!$N$76,0,IF(CS$8=EOMONTH(Главная!$N$76,0)+1,SUM($Z$12:CS$12),CS$12)))*IF($W$1271=0,0,$W1278/$W$1271)</f>
        <v>0</v>
      </c>
      <c r="CT1310" s="119">
        <f>IF(CT$8="",0,IF(CT$8&lt;=Главная!$N$76,0,IF(CT$8=EOMONTH(Главная!$N$76,0)+1,SUM($Z$12:CT$12),CT$12)))*IF($W$1271=0,0,$W1278/$W$1271)</f>
        <v>0</v>
      </c>
      <c r="CU1310" s="119">
        <f>IF(CU$8="",0,IF(CU$8&lt;=Главная!$N$76,0,IF(CU$8=EOMONTH(Главная!$N$76,0)+1,SUM($Z$12:CU$12),CU$12)))*IF($W$1271=0,0,$W1278/$W$1271)</f>
        <v>0</v>
      </c>
      <c r="CV1310" s="119">
        <f>IF(CV$8="",0,IF(CV$8&lt;=Главная!$N$76,0,IF(CV$8=EOMONTH(Главная!$N$76,0)+1,SUM($Z$12:CV$12),CV$12)))*IF($W$1271=0,0,$W1278/$W$1271)</f>
        <v>0</v>
      </c>
      <c r="CW1310" s="119">
        <f>IF(CW$8="",0,IF(CW$8&lt;=Главная!$N$76,0,IF(CW$8=EOMONTH(Главная!$N$76,0)+1,SUM($Z$12:CW$12),CW$12)))*IF($W$1271=0,0,$W1278/$W$1271)</f>
        <v>0</v>
      </c>
      <c r="CX1310" s="119">
        <f>IF(CX$8="",0,IF(CX$8&lt;=Главная!$N$76,0,IF(CX$8=EOMONTH(Главная!$N$76,0)+1,SUM($Z$12:CX$12),CX$12)))*IF($W$1271=0,0,$W1278/$W$1271)</f>
        <v>0</v>
      </c>
      <c r="CY1310" s="119">
        <f>IF(CY$8="",0,IF(CY$8&lt;=Главная!$N$76,0,IF(CY$8=EOMONTH(Главная!$N$76,0)+1,SUM($Z$12:CY$12),CY$12)))*IF($W$1271=0,0,$W1278/$W$1271)</f>
        <v>0</v>
      </c>
      <c r="CZ1310" s="119">
        <f>IF(CZ$8="",0,IF(CZ$8&lt;=Главная!$N$76,0,IF(CZ$8=EOMONTH(Главная!$N$76,0)+1,SUM($Z$12:CZ$12),CZ$12)))*IF($W$1271=0,0,$W1278/$W$1271)</f>
        <v>0</v>
      </c>
      <c r="DA1310" s="119">
        <f>IF(DA$8="",0,IF(DA$8&lt;=Главная!$N$76,0,IF(DA$8=EOMONTH(Главная!$N$76,0)+1,SUM($Z$12:DA$12),DA$12)))*IF($W$1271=0,0,$W1278/$W$1271)</f>
        <v>0</v>
      </c>
      <c r="DB1310" s="119">
        <f>IF(DB$8="",0,IF(DB$8&lt;=Главная!$N$76,0,IF(DB$8=EOMONTH(Главная!$N$76,0)+1,SUM($Z$12:DB$12),DB$12)))*IF($W$1271=0,0,$W1278/$W$1271)</f>
        <v>0</v>
      </c>
      <c r="DC1310" s="119">
        <f>IF(DC$8="",0,IF(DC$8&lt;=Главная!$N$76,0,IF(DC$8=EOMONTH(Главная!$N$76,0)+1,SUM($Z$12:DC$12),DC$12)))*IF($W$1271=0,0,$W1278/$W$1271)</f>
        <v>0</v>
      </c>
      <c r="DD1310" s="119">
        <f>IF(DD$8="",0,IF(DD$8&lt;=Главная!$N$76,0,IF(DD$8=EOMONTH(Главная!$N$76,0)+1,SUM($Z$12:DD$12),DD$12)))*IF($W$1271=0,0,$W1278/$W$1271)</f>
        <v>0</v>
      </c>
      <c r="DE1310" s="119">
        <f>IF(DE$8="",0,IF(DE$8&lt;=Главная!$N$76,0,IF(DE$8=EOMONTH(Главная!$N$76,0)+1,SUM($Z$12:DE$12),DE$12)))*IF($W$1271=0,0,$W1278/$W$1271)</f>
        <v>0</v>
      </c>
      <c r="DF1310" s="119">
        <f>IF(DF$8="",0,IF(DF$8&lt;=Главная!$N$76,0,IF(DF$8=EOMONTH(Главная!$N$76,0)+1,SUM($Z$12:DF$12),DF$12)))*IF($W$1271=0,0,$W1278/$W$1271)</f>
        <v>0</v>
      </c>
      <c r="DG1310" s="119">
        <f>IF(DG$8="",0,IF(DG$8&lt;=Главная!$N$76,0,IF(DG$8=EOMONTH(Главная!$N$76,0)+1,SUM($Z$12:DG$12),DG$12)))*IF($W$1271=0,0,$W1278/$W$1271)</f>
        <v>0</v>
      </c>
      <c r="DH1310" s="119">
        <f>IF(DH$8="",0,IF(DH$8&lt;=Главная!$N$76,0,IF(DH$8=EOMONTH(Главная!$N$76,0)+1,SUM($Z$12:DH$12),DH$12)))*IF($W$1271=0,0,$W1278/$W$1271)</f>
        <v>0</v>
      </c>
      <c r="DI1310" s="119">
        <f>IF(DI$8="",0,IF(DI$8&lt;=Главная!$N$76,0,IF(DI$8=EOMONTH(Главная!$N$76,0)+1,SUM($Z$12:DI$12),DI$12)))*IF($W$1271=0,0,$W1278/$W$1271)</f>
        <v>0</v>
      </c>
      <c r="DJ1310" s="119">
        <f>IF(DJ$8="",0,IF(DJ$8&lt;=Главная!$N$76,0,IF(DJ$8=EOMONTH(Главная!$N$76,0)+1,SUM($Z$12:DJ$12),DJ$12)))*IF($W$1271=0,0,$W1278/$W$1271)</f>
        <v>0</v>
      </c>
      <c r="DK1310" s="119">
        <f>IF(DK$8="",0,IF(DK$8&lt;=Главная!$N$76,0,IF(DK$8=EOMONTH(Главная!$N$76,0)+1,SUM($Z$12:DK$12),DK$12)))*IF($W$1271=0,0,$W1278/$W$1271)</f>
        <v>0</v>
      </c>
      <c r="DL1310" s="119">
        <f>IF(DL$8="",0,IF(DL$8&lt;=Главная!$N$76,0,IF(DL$8=EOMONTH(Главная!$N$76,0)+1,SUM($Z$12:DL$12),DL$12)))*IF($W$1271=0,0,$W1278/$W$1271)</f>
        <v>0</v>
      </c>
      <c r="DM1310" s="119">
        <f>IF(DM$8="",0,IF(DM$8&lt;=Главная!$N$76,0,IF(DM$8=EOMONTH(Главная!$N$76,0)+1,SUM($Z$12:DM$12),DM$12)))*IF($W$1271=0,0,$W1278/$W$1271)</f>
        <v>0</v>
      </c>
      <c r="DN1310" s="119">
        <f>IF(DN$8="",0,IF(DN$8&lt;=Главная!$N$76,0,IF(DN$8=EOMONTH(Главная!$N$76,0)+1,SUM($Z$12:DN$12),DN$12)))*IF($W$1271=0,0,$W1278/$W$1271)</f>
        <v>0</v>
      </c>
      <c r="DO1310" s="119">
        <f>IF(DO$8="",0,IF(DO$8&lt;=Главная!$N$76,0,IF(DO$8=EOMONTH(Главная!$N$76,0)+1,SUM($Z$12:DO$12),DO$12)))*IF($W$1271=0,0,$W1278/$W$1271)</f>
        <v>0</v>
      </c>
      <c r="DP1310" s="119">
        <f>IF(DP$8="",0,IF(DP$8&lt;=Главная!$N$76,0,IF(DP$8=EOMONTH(Главная!$N$76,0)+1,SUM($Z$12:DP$12),DP$12)))*IF($W$1271=0,0,$W1278/$W$1271)</f>
        <v>0</v>
      </c>
      <c r="DQ1310" s="119">
        <f>IF(DQ$8="",0,IF(DQ$8&lt;=Главная!$N$76,0,IF(DQ$8=EOMONTH(Главная!$N$76,0)+1,SUM($Z$12:DQ$12),DQ$12)))*IF($W$1271=0,0,$W1278/$W$1271)</f>
        <v>0</v>
      </c>
      <c r="DR1310" s="119">
        <f>IF(DR$8="",0,IF(DR$8&lt;=Главная!$N$76,0,IF(DR$8=EOMONTH(Главная!$N$76,0)+1,SUM($Z$12:DR$12),DR$12)))*IF($W$1271=0,0,$W1278/$W$1271)</f>
        <v>0</v>
      </c>
      <c r="DS1310" s="119">
        <f>IF(DS$8="",0,IF(DS$8&lt;=Главная!$N$76,0,IF(DS$8=EOMONTH(Главная!$N$76,0)+1,SUM($Z$12:DS$12),DS$12)))*IF($W$1271=0,0,$W1278/$W$1271)</f>
        <v>0</v>
      </c>
      <c r="DT1310" s="119">
        <f>IF(DT$8="",0,IF(DT$8&lt;=Главная!$N$76,0,IF(DT$8=EOMONTH(Главная!$N$76,0)+1,SUM($Z$12:DT$12),DT$12)))*IF($W$1271=0,0,$W1278/$W$1271)</f>
        <v>0</v>
      </c>
      <c r="DU1310" s="59"/>
      <c r="DV1310" s="59"/>
    </row>
    <row r="1311" spans="1:126" s="120" customFormat="1" ht="10.199999999999999" customHeight="1">
      <c r="A1311" s="59"/>
      <c r="B1311" s="59"/>
      <c r="C1311" s="59"/>
      <c r="D1311" s="59"/>
      <c r="E1311" s="271"/>
      <c r="F1311" s="114"/>
      <c r="G1311" s="115"/>
      <c r="H1311" s="59"/>
      <c r="I1311" s="59"/>
      <c r="J1311" s="59"/>
      <c r="K1311" s="416">
        <f t="shared" si="2937"/>
        <v>0</v>
      </c>
      <c r="L1311" s="59"/>
      <c r="M1311" s="169"/>
      <c r="N1311" s="170" t="str">
        <f t="shared" si="2939"/>
        <v>списание в продажу</v>
      </c>
      <c r="O1311" s="1"/>
      <c r="P1311" s="5"/>
      <c r="Q1311" s="1" t="s">
        <v>34</v>
      </c>
      <c r="R1311" s="1"/>
      <c r="S1311" s="5" t="s">
        <v>6</v>
      </c>
      <c r="T1311" s="202"/>
      <c r="U1311" s="115"/>
      <c r="V1311" s="59"/>
      <c r="W1311" s="116">
        <f t="shared" si="2938"/>
        <v>0</v>
      </c>
      <c r="X1311" s="116"/>
      <c r="Y1311" s="117"/>
      <c r="Z1311" s="118"/>
      <c r="AA1311" s="119">
        <f>IF(AA$8="",0,IF(AA$8&lt;=Главная!$N$76,0,IF(AA$8=EOMONTH(Главная!$N$76,0)+1,SUM($Z$12:AA$12),AA$12)))*IF($W$1271=0,0,$W1279/$W$1271)</f>
        <v>0</v>
      </c>
      <c r="AB1311" s="119">
        <f>IF(AB$8="",0,IF(AB$8&lt;=Главная!$N$76,0,IF(AB$8=EOMONTH(Главная!$N$76,0)+1,SUM($Z$12:AB$12),AB$12)))*IF($W$1271=0,0,$W1279/$W$1271)</f>
        <v>0</v>
      </c>
      <c r="AC1311" s="119">
        <f>IF(AC$8="",0,IF(AC$8&lt;=Главная!$N$76,0,IF(AC$8=EOMONTH(Главная!$N$76,0)+1,SUM($Z$12:AC$12),AC$12)))*IF($W$1271=0,0,$W1279/$W$1271)</f>
        <v>0</v>
      </c>
      <c r="AD1311" s="119">
        <f>IF(AD$8="",0,IF(AD$8&lt;=Главная!$N$76,0,IF(AD$8=EOMONTH(Главная!$N$76,0)+1,SUM($Z$12:AD$12),AD$12)))*IF($W$1271=0,0,$W1279/$W$1271)</f>
        <v>0</v>
      </c>
      <c r="AE1311" s="119">
        <f>IF(AE$8="",0,IF(AE$8&lt;=Главная!$N$76,0,IF(AE$8=EOMONTH(Главная!$N$76,0)+1,SUM($Z$12:AE$12),AE$12)))*IF($W$1271=0,0,$W1279/$W$1271)</f>
        <v>0</v>
      </c>
      <c r="AF1311" s="119">
        <f>IF(AF$8="",0,IF(AF$8&lt;=Главная!$N$76,0,IF(AF$8=EOMONTH(Главная!$N$76,0)+1,SUM($Z$12:AF$12),AF$12)))*IF($W$1271=0,0,$W1279/$W$1271)</f>
        <v>0</v>
      </c>
      <c r="AG1311" s="119">
        <f>IF(AG$8="",0,IF(AG$8&lt;=Главная!$N$76,0,IF(AG$8=EOMONTH(Главная!$N$76,0)+1,SUM($Z$12:AG$12),AG$12)))*IF($W$1271=0,0,$W1279/$W$1271)</f>
        <v>0</v>
      </c>
      <c r="AH1311" s="119">
        <f>IF(AH$8="",0,IF(AH$8&lt;=Главная!$N$76,0,IF(AH$8=EOMONTH(Главная!$N$76,0)+1,SUM($Z$12:AH$12),AH$12)))*IF($W$1271=0,0,$W1279/$W$1271)</f>
        <v>0</v>
      </c>
      <c r="AI1311" s="119">
        <f>IF(AI$8="",0,IF(AI$8&lt;=Главная!$N$76,0,IF(AI$8=EOMONTH(Главная!$N$76,0)+1,SUM($Z$12:AI$12),AI$12)))*IF($W$1271=0,0,$W1279/$W$1271)</f>
        <v>0</v>
      </c>
      <c r="AJ1311" s="119">
        <f>IF(AJ$8="",0,IF(AJ$8&lt;=Главная!$N$76,0,IF(AJ$8=EOMONTH(Главная!$N$76,0)+1,SUM($Z$12:AJ$12),AJ$12)))*IF($W$1271=0,0,$W1279/$W$1271)</f>
        <v>0</v>
      </c>
      <c r="AK1311" s="119">
        <f>IF(AK$8="",0,IF(AK$8&lt;=Главная!$N$76,0,IF(AK$8=EOMONTH(Главная!$N$76,0)+1,SUM($Z$12:AK$12),AK$12)))*IF($W$1271=0,0,$W1279/$W$1271)</f>
        <v>0</v>
      </c>
      <c r="AL1311" s="119">
        <f>IF(AL$8="",0,IF(AL$8&lt;=Главная!$N$76,0,IF(AL$8=EOMONTH(Главная!$N$76,0)+1,SUM($Z$12:AL$12),AL$12)))*IF($W$1271=0,0,$W1279/$W$1271)</f>
        <v>0</v>
      </c>
      <c r="AM1311" s="119">
        <f>IF(AM$8="",0,IF(AM$8&lt;=Главная!$N$76,0,IF(AM$8=EOMONTH(Главная!$N$76,0)+1,SUM($Z$12:AM$12),AM$12)))*IF($W$1271=0,0,$W1279/$W$1271)</f>
        <v>0</v>
      </c>
      <c r="AN1311" s="119">
        <f>IF(AN$8="",0,IF(AN$8&lt;=Главная!$N$76,0,IF(AN$8=EOMONTH(Главная!$N$76,0)+1,SUM($Z$12:AN$12),AN$12)))*IF($W$1271=0,0,$W1279/$W$1271)</f>
        <v>0</v>
      </c>
      <c r="AO1311" s="119">
        <f>IF(AO$8="",0,IF(AO$8&lt;=Главная!$N$76,0,IF(AO$8=EOMONTH(Главная!$N$76,0)+1,SUM($Z$12:AO$12),AO$12)))*IF($W$1271=0,0,$W1279/$W$1271)</f>
        <v>0</v>
      </c>
      <c r="AP1311" s="119">
        <f>IF(AP$8="",0,IF(AP$8&lt;=Главная!$N$76,0,IF(AP$8=EOMONTH(Главная!$N$76,0)+1,SUM($Z$12:AP$12),AP$12)))*IF($W$1271=0,0,$W1279/$W$1271)</f>
        <v>0</v>
      </c>
      <c r="AQ1311" s="119">
        <f>IF(AQ$8="",0,IF(AQ$8&lt;=Главная!$N$76,0,IF(AQ$8=EOMONTH(Главная!$N$76,0)+1,SUM($Z$12:AQ$12),AQ$12)))*IF($W$1271=0,0,$W1279/$W$1271)</f>
        <v>0</v>
      </c>
      <c r="AR1311" s="119">
        <f>IF(AR$8="",0,IF(AR$8&lt;=Главная!$N$76,0,IF(AR$8=EOMONTH(Главная!$N$76,0)+1,SUM($Z$12:AR$12),AR$12)))*IF($W$1271=0,0,$W1279/$W$1271)</f>
        <v>0</v>
      </c>
      <c r="AS1311" s="119">
        <f>IF(AS$8="",0,IF(AS$8&lt;=Главная!$N$76,0,IF(AS$8=EOMONTH(Главная!$N$76,0)+1,SUM($Z$12:AS$12),AS$12)))*IF($W$1271=0,0,$W1279/$W$1271)</f>
        <v>0</v>
      </c>
      <c r="AT1311" s="119">
        <f>IF(AT$8="",0,IF(AT$8&lt;=Главная!$N$76,0,IF(AT$8=EOMONTH(Главная!$N$76,0)+1,SUM($Z$12:AT$12),AT$12)))*IF($W$1271=0,0,$W1279/$W$1271)</f>
        <v>0</v>
      </c>
      <c r="AU1311" s="119">
        <f>IF(AU$8="",0,IF(AU$8&lt;=Главная!$N$76,0,IF(AU$8=EOMONTH(Главная!$N$76,0)+1,SUM($Z$12:AU$12),AU$12)))*IF($W$1271=0,0,$W1279/$W$1271)</f>
        <v>0</v>
      </c>
      <c r="AV1311" s="119">
        <f>IF(AV$8="",0,IF(AV$8&lt;=Главная!$N$76,0,IF(AV$8=EOMONTH(Главная!$N$76,0)+1,SUM($Z$12:AV$12),AV$12)))*IF($W$1271=0,0,$W1279/$W$1271)</f>
        <v>0</v>
      </c>
      <c r="AW1311" s="119">
        <f>IF(AW$8="",0,IF(AW$8&lt;=Главная!$N$76,0,IF(AW$8=EOMONTH(Главная!$N$76,0)+1,SUM($Z$12:AW$12),AW$12)))*IF($W$1271=0,0,$W1279/$W$1271)</f>
        <v>0</v>
      </c>
      <c r="AX1311" s="119">
        <f>IF(AX$8="",0,IF(AX$8&lt;=Главная!$N$76,0,IF(AX$8=EOMONTH(Главная!$N$76,0)+1,SUM($Z$12:AX$12),AX$12)))*IF($W$1271=0,0,$W1279/$W$1271)</f>
        <v>0</v>
      </c>
      <c r="AY1311" s="119">
        <f>IF(AY$8="",0,IF(AY$8&lt;=Главная!$N$76,0,IF(AY$8=EOMONTH(Главная!$N$76,0)+1,SUM($Z$12:AY$12),AY$12)))*IF($W$1271=0,0,$W1279/$W$1271)</f>
        <v>0</v>
      </c>
      <c r="AZ1311" s="119">
        <f>IF(AZ$8="",0,IF(AZ$8&lt;=Главная!$N$76,0,IF(AZ$8=EOMONTH(Главная!$N$76,0)+1,SUM($Z$12:AZ$12),AZ$12)))*IF($W$1271=0,0,$W1279/$W$1271)</f>
        <v>0</v>
      </c>
      <c r="BA1311" s="119">
        <f>IF(BA$8="",0,IF(BA$8&lt;=Главная!$N$76,0,IF(BA$8=EOMONTH(Главная!$N$76,0)+1,SUM($Z$12:BA$12),BA$12)))*IF($W$1271=0,0,$W1279/$W$1271)</f>
        <v>0</v>
      </c>
      <c r="BB1311" s="119">
        <f>IF(BB$8="",0,IF(BB$8&lt;=Главная!$N$76,0,IF(BB$8=EOMONTH(Главная!$N$76,0)+1,SUM($Z$12:BB$12),BB$12)))*IF($W$1271=0,0,$W1279/$W$1271)</f>
        <v>0</v>
      </c>
      <c r="BC1311" s="119">
        <f>IF(BC$8="",0,IF(BC$8&lt;=Главная!$N$76,0,IF(BC$8=EOMONTH(Главная!$N$76,0)+1,SUM($Z$12:BC$12),BC$12)))*IF($W$1271=0,0,$W1279/$W$1271)</f>
        <v>0</v>
      </c>
      <c r="BD1311" s="119">
        <f>IF(BD$8="",0,IF(BD$8&lt;=Главная!$N$76,0,IF(BD$8=EOMONTH(Главная!$N$76,0)+1,SUM($Z$12:BD$12),BD$12)))*IF($W$1271=0,0,$W1279/$W$1271)</f>
        <v>0</v>
      </c>
      <c r="BE1311" s="119">
        <f>IF(BE$8="",0,IF(BE$8&lt;=Главная!$N$76,0,IF(BE$8=EOMONTH(Главная!$N$76,0)+1,SUM($Z$12:BE$12),BE$12)))*IF($W$1271=0,0,$W1279/$W$1271)</f>
        <v>0</v>
      </c>
      <c r="BF1311" s="119">
        <f>IF(BF$8="",0,IF(BF$8&lt;=Главная!$N$76,0,IF(BF$8=EOMONTH(Главная!$N$76,0)+1,SUM($Z$12:BF$12),BF$12)))*IF($W$1271=0,0,$W1279/$W$1271)</f>
        <v>0</v>
      </c>
      <c r="BG1311" s="119">
        <f>IF(BG$8="",0,IF(BG$8&lt;=Главная!$N$76,0,IF(BG$8=EOMONTH(Главная!$N$76,0)+1,SUM($Z$12:BG$12),BG$12)))*IF($W$1271=0,0,$W1279/$W$1271)</f>
        <v>0</v>
      </c>
      <c r="BH1311" s="119">
        <f>IF(BH$8="",0,IF(BH$8&lt;=Главная!$N$76,0,IF(BH$8=EOMONTH(Главная!$N$76,0)+1,SUM($Z$12:BH$12),BH$12)))*IF($W$1271=0,0,$W1279/$W$1271)</f>
        <v>0</v>
      </c>
      <c r="BI1311" s="119">
        <f>IF(BI$8="",0,IF(BI$8&lt;=Главная!$N$76,0,IF(BI$8=EOMONTH(Главная!$N$76,0)+1,SUM($Z$12:BI$12),BI$12)))*IF($W$1271=0,0,$W1279/$W$1271)</f>
        <v>0</v>
      </c>
      <c r="BJ1311" s="119">
        <f>IF(BJ$8="",0,IF(BJ$8&lt;=Главная!$N$76,0,IF(BJ$8=EOMONTH(Главная!$N$76,0)+1,SUM($Z$12:BJ$12),BJ$12)))*IF($W$1271=0,0,$W1279/$W$1271)</f>
        <v>0</v>
      </c>
      <c r="BK1311" s="119">
        <f>IF(BK$8="",0,IF(BK$8&lt;=Главная!$N$76,0,IF(BK$8=EOMONTH(Главная!$N$76,0)+1,SUM($Z$12:BK$12),BK$12)))*IF($W$1271=0,0,$W1279/$W$1271)</f>
        <v>0</v>
      </c>
      <c r="BL1311" s="119">
        <f>IF(BL$8="",0,IF(BL$8&lt;=Главная!$N$76,0,IF(BL$8=EOMONTH(Главная!$N$76,0)+1,SUM($Z$12:BL$12),BL$12)))*IF($W$1271=0,0,$W1279/$W$1271)</f>
        <v>0</v>
      </c>
      <c r="BM1311" s="119">
        <f>IF(BM$8="",0,IF(BM$8&lt;=Главная!$N$76,0,IF(BM$8=EOMONTH(Главная!$N$76,0)+1,SUM($Z$12:BM$12),BM$12)))*IF($W$1271=0,0,$W1279/$W$1271)</f>
        <v>0</v>
      </c>
      <c r="BN1311" s="119">
        <f>IF(BN$8="",0,IF(BN$8&lt;=Главная!$N$76,0,IF(BN$8=EOMONTH(Главная!$N$76,0)+1,SUM($Z$12:BN$12),BN$12)))*IF($W$1271=0,0,$W1279/$W$1271)</f>
        <v>0</v>
      </c>
      <c r="BO1311" s="119">
        <f>IF(BO$8="",0,IF(BO$8&lt;=Главная!$N$76,0,IF(BO$8=EOMONTH(Главная!$N$76,0)+1,SUM($Z$12:BO$12),BO$12)))*IF($W$1271=0,0,$W1279/$W$1271)</f>
        <v>0</v>
      </c>
      <c r="BP1311" s="119">
        <f>IF(BP$8="",0,IF(BP$8&lt;=Главная!$N$76,0,IF(BP$8=EOMONTH(Главная!$N$76,0)+1,SUM($Z$12:BP$12),BP$12)))*IF($W$1271=0,0,$W1279/$W$1271)</f>
        <v>0</v>
      </c>
      <c r="BQ1311" s="119">
        <f>IF(BQ$8="",0,IF(BQ$8&lt;=Главная!$N$76,0,IF(BQ$8=EOMONTH(Главная!$N$76,0)+1,SUM($Z$12:BQ$12),BQ$12)))*IF($W$1271=0,0,$W1279/$W$1271)</f>
        <v>0</v>
      </c>
      <c r="BR1311" s="119">
        <f>IF(BR$8="",0,IF(BR$8&lt;=Главная!$N$76,0,IF(BR$8=EOMONTH(Главная!$N$76,0)+1,SUM($Z$12:BR$12),BR$12)))*IF($W$1271=0,0,$W1279/$W$1271)</f>
        <v>0</v>
      </c>
      <c r="BS1311" s="119">
        <f>IF(BS$8="",0,IF(BS$8&lt;=Главная!$N$76,0,IF(BS$8=EOMONTH(Главная!$N$76,0)+1,SUM($Z$12:BS$12),BS$12)))*IF($W$1271=0,0,$W1279/$W$1271)</f>
        <v>0</v>
      </c>
      <c r="BT1311" s="119">
        <f>IF(BT$8="",0,IF(BT$8&lt;=Главная!$N$76,0,IF(BT$8=EOMONTH(Главная!$N$76,0)+1,SUM($Z$12:BT$12),BT$12)))*IF($W$1271=0,0,$W1279/$W$1271)</f>
        <v>0</v>
      </c>
      <c r="BU1311" s="119">
        <f>IF(BU$8="",0,IF(BU$8&lt;=Главная!$N$76,0,IF(BU$8=EOMONTH(Главная!$N$76,0)+1,SUM($Z$12:BU$12),BU$12)))*IF($W$1271=0,0,$W1279/$W$1271)</f>
        <v>0</v>
      </c>
      <c r="BV1311" s="119">
        <f>IF(BV$8="",0,IF(BV$8&lt;=Главная!$N$76,0,IF(BV$8=EOMONTH(Главная!$N$76,0)+1,SUM($Z$12:BV$12),BV$12)))*IF($W$1271=0,0,$W1279/$W$1271)</f>
        <v>0</v>
      </c>
      <c r="BW1311" s="119">
        <f>IF(BW$8="",0,IF(BW$8&lt;=Главная!$N$76,0,IF(BW$8=EOMONTH(Главная!$N$76,0)+1,SUM($Z$12:BW$12),BW$12)))*IF($W$1271=0,0,$W1279/$W$1271)</f>
        <v>0</v>
      </c>
      <c r="BX1311" s="119">
        <f>IF(BX$8="",0,IF(BX$8&lt;=Главная!$N$76,0,IF(BX$8=EOMONTH(Главная!$N$76,0)+1,SUM($Z$12:BX$12),BX$12)))*IF($W$1271=0,0,$W1279/$W$1271)</f>
        <v>0</v>
      </c>
      <c r="BY1311" s="119">
        <f>IF(BY$8="",0,IF(BY$8&lt;=Главная!$N$76,0,IF(BY$8=EOMONTH(Главная!$N$76,0)+1,SUM($Z$12:BY$12),BY$12)))*IF($W$1271=0,0,$W1279/$W$1271)</f>
        <v>0</v>
      </c>
      <c r="BZ1311" s="119">
        <f>IF(BZ$8="",0,IF(BZ$8&lt;=Главная!$N$76,0,IF(BZ$8=EOMONTH(Главная!$N$76,0)+1,SUM($Z$12:BZ$12),BZ$12)))*IF($W$1271=0,0,$W1279/$W$1271)</f>
        <v>0</v>
      </c>
      <c r="CA1311" s="119">
        <f>IF(CA$8="",0,IF(CA$8&lt;=Главная!$N$76,0,IF(CA$8=EOMONTH(Главная!$N$76,0)+1,SUM($Z$12:CA$12),CA$12)))*IF($W$1271=0,0,$W1279/$W$1271)</f>
        <v>0</v>
      </c>
      <c r="CB1311" s="119">
        <f>IF(CB$8="",0,IF(CB$8&lt;=Главная!$N$76,0,IF(CB$8=EOMONTH(Главная!$N$76,0)+1,SUM($Z$12:CB$12),CB$12)))*IF($W$1271=0,0,$W1279/$W$1271)</f>
        <v>0</v>
      </c>
      <c r="CC1311" s="119">
        <f>IF(CC$8="",0,IF(CC$8&lt;=Главная!$N$76,0,IF(CC$8=EOMONTH(Главная!$N$76,0)+1,SUM($Z$12:CC$12),CC$12)))*IF($W$1271=0,0,$W1279/$W$1271)</f>
        <v>0</v>
      </c>
      <c r="CD1311" s="119">
        <f>IF(CD$8="",0,IF(CD$8&lt;=Главная!$N$76,0,IF(CD$8=EOMONTH(Главная!$N$76,0)+1,SUM($Z$12:CD$12),CD$12)))*IF($W$1271=0,0,$W1279/$W$1271)</f>
        <v>0</v>
      </c>
      <c r="CE1311" s="119">
        <f>IF(CE$8="",0,IF(CE$8&lt;=Главная!$N$76,0,IF(CE$8=EOMONTH(Главная!$N$76,0)+1,SUM($Z$12:CE$12),CE$12)))*IF($W$1271=0,0,$W1279/$W$1271)</f>
        <v>0</v>
      </c>
      <c r="CF1311" s="119">
        <f>IF(CF$8="",0,IF(CF$8&lt;=Главная!$N$76,0,IF(CF$8=EOMONTH(Главная!$N$76,0)+1,SUM($Z$12:CF$12),CF$12)))*IF($W$1271=0,0,$W1279/$W$1271)</f>
        <v>0</v>
      </c>
      <c r="CG1311" s="119">
        <f>IF(CG$8="",0,IF(CG$8&lt;=Главная!$N$76,0,IF(CG$8=EOMONTH(Главная!$N$76,0)+1,SUM($Z$12:CG$12),CG$12)))*IF($W$1271=0,0,$W1279/$W$1271)</f>
        <v>0</v>
      </c>
      <c r="CH1311" s="119">
        <f>IF(CH$8="",0,IF(CH$8&lt;=Главная!$N$76,0,IF(CH$8=EOMONTH(Главная!$N$76,0)+1,SUM($Z$12:CH$12),CH$12)))*IF($W$1271=0,0,$W1279/$W$1271)</f>
        <v>0</v>
      </c>
      <c r="CI1311" s="119">
        <f>IF(CI$8="",0,IF(CI$8&lt;=Главная!$N$76,0,IF(CI$8=EOMONTH(Главная!$N$76,0)+1,SUM($Z$12:CI$12),CI$12)))*IF($W$1271=0,0,$W1279/$W$1271)</f>
        <v>0</v>
      </c>
      <c r="CJ1311" s="119">
        <f>IF(CJ$8="",0,IF(CJ$8&lt;=Главная!$N$76,0,IF(CJ$8=EOMONTH(Главная!$N$76,0)+1,SUM($Z$12:CJ$12),CJ$12)))*IF($W$1271=0,0,$W1279/$W$1271)</f>
        <v>0</v>
      </c>
      <c r="CK1311" s="119">
        <f>IF(CK$8="",0,IF(CK$8&lt;=Главная!$N$76,0,IF(CK$8=EOMONTH(Главная!$N$76,0)+1,SUM($Z$12:CK$12),CK$12)))*IF($W$1271=0,0,$W1279/$W$1271)</f>
        <v>0</v>
      </c>
      <c r="CL1311" s="119">
        <f>IF(CL$8="",0,IF(CL$8&lt;=Главная!$N$76,0,IF(CL$8=EOMONTH(Главная!$N$76,0)+1,SUM($Z$12:CL$12),CL$12)))*IF($W$1271=0,0,$W1279/$W$1271)</f>
        <v>0</v>
      </c>
      <c r="CM1311" s="119">
        <f>IF(CM$8="",0,IF(CM$8&lt;=Главная!$N$76,0,IF(CM$8=EOMONTH(Главная!$N$76,0)+1,SUM($Z$12:CM$12),CM$12)))*IF($W$1271=0,0,$W1279/$W$1271)</f>
        <v>0</v>
      </c>
      <c r="CN1311" s="119">
        <f>IF(CN$8="",0,IF(CN$8&lt;=Главная!$N$76,0,IF(CN$8=EOMONTH(Главная!$N$76,0)+1,SUM($Z$12:CN$12),CN$12)))*IF($W$1271=0,0,$W1279/$W$1271)</f>
        <v>0</v>
      </c>
      <c r="CO1311" s="119">
        <f>IF(CO$8="",0,IF(CO$8&lt;=Главная!$N$76,0,IF(CO$8=EOMONTH(Главная!$N$76,0)+1,SUM($Z$12:CO$12),CO$12)))*IF($W$1271=0,0,$W1279/$W$1271)</f>
        <v>0</v>
      </c>
      <c r="CP1311" s="119">
        <f>IF(CP$8="",0,IF(CP$8&lt;=Главная!$N$76,0,IF(CP$8=EOMONTH(Главная!$N$76,0)+1,SUM($Z$12:CP$12),CP$12)))*IF($W$1271=0,0,$W1279/$W$1271)</f>
        <v>0</v>
      </c>
      <c r="CQ1311" s="119">
        <f>IF(CQ$8="",0,IF(CQ$8&lt;=Главная!$N$76,0,IF(CQ$8=EOMONTH(Главная!$N$76,0)+1,SUM($Z$12:CQ$12),CQ$12)))*IF($W$1271=0,0,$W1279/$W$1271)</f>
        <v>0</v>
      </c>
      <c r="CR1311" s="119">
        <f>IF(CR$8="",0,IF(CR$8&lt;=Главная!$N$76,0,IF(CR$8=EOMONTH(Главная!$N$76,0)+1,SUM($Z$12:CR$12),CR$12)))*IF($W$1271=0,0,$W1279/$W$1271)</f>
        <v>0</v>
      </c>
      <c r="CS1311" s="119">
        <f>IF(CS$8="",0,IF(CS$8&lt;=Главная!$N$76,0,IF(CS$8=EOMONTH(Главная!$N$76,0)+1,SUM($Z$12:CS$12),CS$12)))*IF($W$1271=0,0,$W1279/$W$1271)</f>
        <v>0</v>
      </c>
      <c r="CT1311" s="119">
        <f>IF(CT$8="",0,IF(CT$8&lt;=Главная!$N$76,0,IF(CT$8=EOMONTH(Главная!$N$76,0)+1,SUM($Z$12:CT$12),CT$12)))*IF($W$1271=0,0,$W1279/$W$1271)</f>
        <v>0</v>
      </c>
      <c r="CU1311" s="119">
        <f>IF(CU$8="",0,IF(CU$8&lt;=Главная!$N$76,0,IF(CU$8=EOMONTH(Главная!$N$76,0)+1,SUM($Z$12:CU$12),CU$12)))*IF($W$1271=0,0,$W1279/$W$1271)</f>
        <v>0</v>
      </c>
      <c r="CV1311" s="119">
        <f>IF(CV$8="",0,IF(CV$8&lt;=Главная!$N$76,0,IF(CV$8=EOMONTH(Главная!$N$76,0)+1,SUM($Z$12:CV$12),CV$12)))*IF($W$1271=0,0,$W1279/$W$1271)</f>
        <v>0</v>
      </c>
      <c r="CW1311" s="119">
        <f>IF(CW$8="",0,IF(CW$8&lt;=Главная!$N$76,0,IF(CW$8=EOMONTH(Главная!$N$76,0)+1,SUM($Z$12:CW$12),CW$12)))*IF($W$1271=0,0,$W1279/$W$1271)</f>
        <v>0</v>
      </c>
      <c r="CX1311" s="119">
        <f>IF(CX$8="",0,IF(CX$8&lt;=Главная!$N$76,0,IF(CX$8=EOMONTH(Главная!$N$76,0)+1,SUM($Z$12:CX$12),CX$12)))*IF($W$1271=0,0,$W1279/$W$1271)</f>
        <v>0</v>
      </c>
      <c r="CY1311" s="119">
        <f>IF(CY$8="",0,IF(CY$8&lt;=Главная!$N$76,0,IF(CY$8=EOMONTH(Главная!$N$76,0)+1,SUM($Z$12:CY$12),CY$12)))*IF($W$1271=0,0,$W1279/$W$1271)</f>
        <v>0</v>
      </c>
      <c r="CZ1311" s="119">
        <f>IF(CZ$8="",0,IF(CZ$8&lt;=Главная!$N$76,0,IF(CZ$8=EOMONTH(Главная!$N$76,0)+1,SUM($Z$12:CZ$12),CZ$12)))*IF($W$1271=0,0,$W1279/$W$1271)</f>
        <v>0</v>
      </c>
      <c r="DA1311" s="119">
        <f>IF(DA$8="",0,IF(DA$8&lt;=Главная!$N$76,0,IF(DA$8=EOMONTH(Главная!$N$76,0)+1,SUM($Z$12:DA$12),DA$12)))*IF($W$1271=0,0,$W1279/$W$1271)</f>
        <v>0</v>
      </c>
      <c r="DB1311" s="119">
        <f>IF(DB$8="",0,IF(DB$8&lt;=Главная!$N$76,0,IF(DB$8=EOMONTH(Главная!$N$76,0)+1,SUM($Z$12:DB$12),DB$12)))*IF($W$1271=0,0,$W1279/$W$1271)</f>
        <v>0</v>
      </c>
      <c r="DC1311" s="119">
        <f>IF(DC$8="",0,IF(DC$8&lt;=Главная!$N$76,0,IF(DC$8=EOMONTH(Главная!$N$76,0)+1,SUM($Z$12:DC$12),DC$12)))*IF($W$1271=0,0,$W1279/$W$1271)</f>
        <v>0</v>
      </c>
      <c r="DD1311" s="119">
        <f>IF(DD$8="",0,IF(DD$8&lt;=Главная!$N$76,0,IF(DD$8=EOMONTH(Главная!$N$76,0)+1,SUM($Z$12:DD$12),DD$12)))*IF($W$1271=0,0,$W1279/$W$1271)</f>
        <v>0</v>
      </c>
      <c r="DE1311" s="119">
        <f>IF(DE$8="",0,IF(DE$8&lt;=Главная!$N$76,0,IF(DE$8=EOMONTH(Главная!$N$76,0)+1,SUM($Z$12:DE$12),DE$12)))*IF($W$1271=0,0,$W1279/$W$1271)</f>
        <v>0</v>
      </c>
      <c r="DF1311" s="119">
        <f>IF(DF$8="",0,IF(DF$8&lt;=Главная!$N$76,0,IF(DF$8=EOMONTH(Главная!$N$76,0)+1,SUM($Z$12:DF$12),DF$12)))*IF($W$1271=0,0,$W1279/$W$1271)</f>
        <v>0</v>
      </c>
      <c r="DG1311" s="119">
        <f>IF(DG$8="",0,IF(DG$8&lt;=Главная!$N$76,0,IF(DG$8=EOMONTH(Главная!$N$76,0)+1,SUM($Z$12:DG$12),DG$12)))*IF($W$1271=0,0,$W1279/$W$1271)</f>
        <v>0</v>
      </c>
      <c r="DH1311" s="119">
        <f>IF(DH$8="",0,IF(DH$8&lt;=Главная!$N$76,0,IF(DH$8=EOMONTH(Главная!$N$76,0)+1,SUM($Z$12:DH$12),DH$12)))*IF($W$1271=0,0,$W1279/$W$1271)</f>
        <v>0</v>
      </c>
      <c r="DI1311" s="119">
        <f>IF(DI$8="",0,IF(DI$8&lt;=Главная!$N$76,0,IF(DI$8=EOMONTH(Главная!$N$76,0)+1,SUM($Z$12:DI$12),DI$12)))*IF($W$1271=0,0,$W1279/$W$1271)</f>
        <v>0</v>
      </c>
      <c r="DJ1311" s="119">
        <f>IF(DJ$8="",0,IF(DJ$8&lt;=Главная!$N$76,0,IF(DJ$8=EOMONTH(Главная!$N$76,0)+1,SUM($Z$12:DJ$12),DJ$12)))*IF($W$1271=0,0,$W1279/$W$1271)</f>
        <v>0</v>
      </c>
      <c r="DK1311" s="119">
        <f>IF(DK$8="",0,IF(DK$8&lt;=Главная!$N$76,0,IF(DK$8=EOMONTH(Главная!$N$76,0)+1,SUM($Z$12:DK$12),DK$12)))*IF($W$1271=0,0,$W1279/$W$1271)</f>
        <v>0</v>
      </c>
      <c r="DL1311" s="119">
        <f>IF(DL$8="",0,IF(DL$8&lt;=Главная!$N$76,0,IF(DL$8=EOMONTH(Главная!$N$76,0)+1,SUM($Z$12:DL$12),DL$12)))*IF($W$1271=0,0,$W1279/$W$1271)</f>
        <v>0</v>
      </c>
      <c r="DM1311" s="119">
        <f>IF(DM$8="",0,IF(DM$8&lt;=Главная!$N$76,0,IF(DM$8=EOMONTH(Главная!$N$76,0)+1,SUM($Z$12:DM$12),DM$12)))*IF($W$1271=0,0,$W1279/$W$1271)</f>
        <v>0</v>
      </c>
      <c r="DN1311" s="119">
        <f>IF(DN$8="",0,IF(DN$8&lt;=Главная!$N$76,0,IF(DN$8=EOMONTH(Главная!$N$76,0)+1,SUM($Z$12:DN$12),DN$12)))*IF($W$1271=0,0,$W1279/$W$1271)</f>
        <v>0</v>
      </c>
      <c r="DO1311" s="119">
        <f>IF(DO$8="",0,IF(DO$8&lt;=Главная!$N$76,0,IF(DO$8=EOMONTH(Главная!$N$76,0)+1,SUM($Z$12:DO$12),DO$12)))*IF($W$1271=0,0,$W1279/$W$1271)</f>
        <v>0</v>
      </c>
      <c r="DP1311" s="119">
        <f>IF(DP$8="",0,IF(DP$8&lt;=Главная!$N$76,0,IF(DP$8=EOMONTH(Главная!$N$76,0)+1,SUM($Z$12:DP$12),DP$12)))*IF($W$1271=0,0,$W1279/$W$1271)</f>
        <v>0</v>
      </c>
      <c r="DQ1311" s="119">
        <f>IF(DQ$8="",0,IF(DQ$8&lt;=Главная!$N$76,0,IF(DQ$8=EOMONTH(Главная!$N$76,0)+1,SUM($Z$12:DQ$12),DQ$12)))*IF($W$1271=0,0,$W1279/$W$1271)</f>
        <v>0</v>
      </c>
      <c r="DR1311" s="119">
        <f>IF(DR$8="",0,IF(DR$8&lt;=Главная!$N$76,0,IF(DR$8=EOMONTH(Главная!$N$76,0)+1,SUM($Z$12:DR$12),DR$12)))*IF($W$1271=0,0,$W1279/$W$1271)</f>
        <v>0</v>
      </c>
      <c r="DS1311" s="119">
        <f>IF(DS$8="",0,IF(DS$8&lt;=Главная!$N$76,0,IF(DS$8=EOMONTH(Главная!$N$76,0)+1,SUM($Z$12:DS$12),DS$12)))*IF($W$1271=0,0,$W1279/$W$1271)</f>
        <v>0</v>
      </c>
      <c r="DT1311" s="119">
        <f>IF(DT$8="",0,IF(DT$8&lt;=Главная!$N$76,0,IF(DT$8=EOMONTH(Главная!$N$76,0)+1,SUM($Z$12:DT$12),DT$12)))*IF($W$1271=0,0,$W1279/$W$1271)</f>
        <v>0</v>
      </c>
      <c r="DU1311" s="59"/>
      <c r="DV1311" s="59"/>
    </row>
    <row r="1312" spans="1:126" s="120" customFormat="1" ht="10.199999999999999" customHeight="1">
      <c r="A1312" s="59"/>
      <c r="B1312" s="59"/>
      <c r="C1312" s="59"/>
      <c r="D1312" s="59"/>
      <c r="E1312" s="271"/>
      <c r="F1312" s="114"/>
      <c r="G1312" s="115"/>
      <c r="H1312" s="59"/>
      <c r="I1312" s="59"/>
      <c r="J1312" s="59"/>
      <c r="K1312" s="416">
        <f t="shared" si="2937"/>
        <v>0</v>
      </c>
      <c r="L1312" s="59"/>
      <c r="M1312" s="169"/>
      <c r="N1312" s="170" t="str">
        <f t="shared" si="2939"/>
        <v>списание в продажу</v>
      </c>
      <c r="O1312" s="1"/>
      <c r="P1312" s="5"/>
      <c r="Q1312" s="1" t="s">
        <v>34</v>
      </c>
      <c r="R1312" s="1"/>
      <c r="S1312" s="5" t="s">
        <v>6</v>
      </c>
      <c r="T1312" s="202"/>
      <c r="U1312" s="115"/>
      <c r="V1312" s="59"/>
      <c r="W1312" s="116">
        <f t="shared" si="2938"/>
        <v>0</v>
      </c>
      <c r="X1312" s="116"/>
      <c r="Y1312" s="117"/>
      <c r="Z1312" s="118"/>
      <c r="AA1312" s="119">
        <f>IF(AA$8="",0,IF(AA$8&lt;=Главная!$N$76,0,IF(AA$8=EOMONTH(Главная!$N$76,0)+1,SUM($Z$12:AA$12),AA$12)))*IF($W$1271=0,0,$W1280/$W$1271)</f>
        <v>0</v>
      </c>
      <c r="AB1312" s="119">
        <f>IF(AB$8="",0,IF(AB$8&lt;=Главная!$N$76,0,IF(AB$8=EOMONTH(Главная!$N$76,0)+1,SUM($Z$12:AB$12),AB$12)))*IF($W$1271=0,0,$W1280/$W$1271)</f>
        <v>0</v>
      </c>
      <c r="AC1312" s="119">
        <f>IF(AC$8="",0,IF(AC$8&lt;=Главная!$N$76,0,IF(AC$8=EOMONTH(Главная!$N$76,0)+1,SUM($Z$12:AC$12),AC$12)))*IF($W$1271=0,0,$W1280/$W$1271)</f>
        <v>0</v>
      </c>
      <c r="AD1312" s="119">
        <f>IF(AD$8="",0,IF(AD$8&lt;=Главная!$N$76,0,IF(AD$8=EOMONTH(Главная!$N$76,0)+1,SUM($Z$12:AD$12),AD$12)))*IF($W$1271=0,0,$W1280/$W$1271)</f>
        <v>0</v>
      </c>
      <c r="AE1312" s="119">
        <f>IF(AE$8="",0,IF(AE$8&lt;=Главная!$N$76,0,IF(AE$8=EOMONTH(Главная!$N$76,0)+1,SUM($Z$12:AE$12),AE$12)))*IF($W$1271=0,0,$W1280/$W$1271)</f>
        <v>0</v>
      </c>
      <c r="AF1312" s="119">
        <f>IF(AF$8="",0,IF(AF$8&lt;=Главная!$N$76,0,IF(AF$8=EOMONTH(Главная!$N$76,0)+1,SUM($Z$12:AF$12),AF$12)))*IF($W$1271=0,0,$W1280/$W$1271)</f>
        <v>0</v>
      </c>
      <c r="AG1312" s="119">
        <f>IF(AG$8="",0,IF(AG$8&lt;=Главная!$N$76,0,IF(AG$8=EOMONTH(Главная!$N$76,0)+1,SUM($Z$12:AG$12),AG$12)))*IF($W$1271=0,0,$W1280/$W$1271)</f>
        <v>0</v>
      </c>
      <c r="AH1312" s="119">
        <f>IF(AH$8="",0,IF(AH$8&lt;=Главная!$N$76,0,IF(AH$8=EOMONTH(Главная!$N$76,0)+1,SUM($Z$12:AH$12),AH$12)))*IF($W$1271=0,0,$W1280/$W$1271)</f>
        <v>0</v>
      </c>
      <c r="AI1312" s="119">
        <f>IF(AI$8="",0,IF(AI$8&lt;=Главная!$N$76,0,IF(AI$8=EOMONTH(Главная!$N$76,0)+1,SUM($Z$12:AI$12),AI$12)))*IF($W$1271=0,0,$W1280/$W$1271)</f>
        <v>0</v>
      </c>
      <c r="AJ1312" s="119">
        <f>IF(AJ$8="",0,IF(AJ$8&lt;=Главная!$N$76,0,IF(AJ$8=EOMONTH(Главная!$N$76,0)+1,SUM($Z$12:AJ$12),AJ$12)))*IF($W$1271=0,0,$W1280/$W$1271)</f>
        <v>0</v>
      </c>
      <c r="AK1312" s="119">
        <f>IF(AK$8="",0,IF(AK$8&lt;=Главная!$N$76,0,IF(AK$8=EOMONTH(Главная!$N$76,0)+1,SUM($Z$12:AK$12),AK$12)))*IF($W$1271=0,0,$W1280/$W$1271)</f>
        <v>0</v>
      </c>
      <c r="AL1312" s="119">
        <f>IF(AL$8="",0,IF(AL$8&lt;=Главная!$N$76,0,IF(AL$8=EOMONTH(Главная!$N$76,0)+1,SUM($Z$12:AL$12),AL$12)))*IF($W$1271=0,0,$W1280/$W$1271)</f>
        <v>0</v>
      </c>
      <c r="AM1312" s="119">
        <f>IF(AM$8="",0,IF(AM$8&lt;=Главная!$N$76,0,IF(AM$8=EOMONTH(Главная!$N$76,0)+1,SUM($Z$12:AM$12),AM$12)))*IF($W$1271=0,0,$W1280/$W$1271)</f>
        <v>0</v>
      </c>
      <c r="AN1312" s="119">
        <f>IF(AN$8="",0,IF(AN$8&lt;=Главная!$N$76,0,IF(AN$8=EOMONTH(Главная!$N$76,0)+1,SUM($Z$12:AN$12),AN$12)))*IF($W$1271=0,0,$W1280/$W$1271)</f>
        <v>0</v>
      </c>
      <c r="AO1312" s="119">
        <f>IF(AO$8="",0,IF(AO$8&lt;=Главная!$N$76,0,IF(AO$8=EOMONTH(Главная!$N$76,0)+1,SUM($Z$12:AO$12),AO$12)))*IF($W$1271=0,0,$W1280/$W$1271)</f>
        <v>0</v>
      </c>
      <c r="AP1312" s="119">
        <f>IF(AP$8="",0,IF(AP$8&lt;=Главная!$N$76,0,IF(AP$8=EOMONTH(Главная!$N$76,0)+1,SUM($Z$12:AP$12),AP$12)))*IF($W$1271=0,0,$W1280/$W$1271)</f>
        <v>0</v>
      </c>
      <c r="AQ1312" s="119">
        <f>IF(AQ$8="",0,IF(AQ$8&lt;=Главная!$N$76,0,IF(AQ$8=EOMONTH(Главная!$N$76,0)+1,SUM($Z$12:AQ$12),AQ$12)))*IF($W$1271=0,0,$W1280/$W$1271)</f>
        <v>0</v>
      </c>
      <c r="AR1312" s="119">
        <f>IF(AR$8="",0,IF(AR$8&lt;=Главная!$N$76,0,IF(AR$8=EOMONTH(Главная!$N$76,0)+1,SUM($Z$12:AR$12),AR$12)))*IF($W$1271=0,0,$W1280/$W$1271)</f>
        <v>0</v>
      </c>
      <c r="AS1312" s="119">
        <f>IF(AS$8="",0,IF(AS$8&lt;=Главная!$N$76,0,IF(AS$8=EOMONTH(Главная!$N$76,0)+1,SUM($Z$12:AS$12),AS$12)))*IF($W$1271=0,0,$W1280/$W$1271)</f>
        <v>0</v>
      </c>
      <c r="AT1312" s="119">
        <f>IF(AT$8="",0,IF(AT$8&lt;=Главная!$N$76,0,IF(AT$8=EOMONTH(Главная!$N$76,0)+1,SUM($Z$12:AT$12),AT$12)))*IF($W$1271=0,0,$W1280/$W$1271)</f>
        <v>0</v>
      </c>
      <c r="AU1312" s="119">
        <f>IF(AU$8="",0,IF(AU$8&lt;=Главная!$N$76,0,IF(AU$8=EOMONTH(Главная!$N$76,0)+1,SUM($Z$12:AU$12),AU$12)))*IF($W$1271=0,0,$W1280/$W$1271)</f>
        <v>0</v>
      </c>
      <c r="AV1312" s="119">
        <f>IF(AV$8="",0,IF(AV$8&lt;=Главная!$N$76,0,IF(AV$8=EOMONTH(Главная!$N$76,0)+1,SUM($Z$12:AV$12),AV$12)))*IF($W$1271=0,0,$W1280/$W$1271)</f>
        <v>0</v>
      </c>
      <c r="AW1312" s="119">
        <f>IF(AW$8="",0,IF(AW$8&lt;=Главная!$N$76,0,IF(AW$8=EOMONTH(Главная!$N$76,0)+1,SUM($Z$12:AW$12),AW$12)))*IF($W$1271=0,0,$W1280/$W$1271)</f>
        <v>0</v>
      </c>
      <c r="AX1312" s="119">
        <f>IF(AX$8="",0,IF(AX$8&lt;=Главная!$N$76,0,IF(AX$8=EOMONTH(Главная!$N$76,0)+1,SUM($Z$12:AX$12),AX$12)))*IF($W$1271=0,0,$W1280/$W$1271)</f>
        <v>0</v>
      </c>
      <c r="AY1312" s="119">
        <f>IF(AY$8="",0,IF(AY$8&lt;=Главная!$N$76,0,IF(AY$8=EOMONTH(Главная!$N$76,0)+1,SUM($Z$12:AY$12),AY$12)))*IF($W$1271=0,0,$W1280/$W$1271)</f>
        <v>0</v>
      </c>
      <c r="AZ1312" s="119">
        <f>IF(AZ$8="",0,IF(AZ$8&lt;=Главная!$N$76,0,IF(AZ$8=EOMONTH(Главная!$N$76,0)+1,SUM($Z$12:AZ$12),AZ$12)))*IF($W$1271=0,0,$W1280/$W$1271)</f>
        <v>0</v>
      </c>
      <c r="BA1312" s="119">
        <f>IF(BA$8="",0,IF(BA$8&lt;=Главная!$N$76,0,IF(BA$8=EOMONTH(Главная!$N$76,0)+1,SUM($Z$12:BA$12),BA$12)))*IF($W$1271=0,0,$W1280/$W$1271)</f>
        <v>0</v>
      </c>
      <c r="BB1312" s="119">
        <f>IF(BB$8="",0,IF(BB$8&lt;=Главная!$N$76,0,IF(BB$8=EOMONTH(Главная!$N$76,0)+1,SUM($Z$12:BB$12),BB$12)))*IF($W$1271=0,0,$W1280/$W$1271)</f>
        <v>0</v>
      </c>
      <c r="BC1312" s="119">
        <f>IF(BC$8="",0,IF(BC$8&lt;=Главная!$N$76,0,IF(BC$8=EOMONTH(Главная!$N$76,0)+1,SUM($Z$12:BC$12),BC$12)))*IF($W$1271=0,0,$W1280/$W$1271)</f>
        <v>0</v>
      </c>
      <c r="BD1312" s="119">
        <f>IF(BD$8="",0,IF(BD$8&lt;=Главная!$N$76,0,IF(BD$8=EOMONTH(Главная!$N$76,0)+1,SUM($Z$12:BD$12),BD$12)))*IF($W$1271=0,0,$W1280/$W$1271)</f>
        <v>0</v>
      </c>
      <c r="BE1312" s="119">
        <f>IF(BE$8="",0,IF(BE$8&lt;=Главная!$N$76,0,IF(BE$8=EOMONTH(Главная!$N$76,0)+1,SUM($Z$12:BE$12),BE$12)))*IF($W$1271=0,0,$W1280/$W$1271)</f>
        <v>0</v>
      </c>
      <c r="BF1312" s="119">
        <f>IF(BF$8="",0,IF(BF$8&lt;=Главная!$N$76,0,IF(BF$8=EOMONTH(Главная!$N$76,0)+1,SUM($Z$12:BF$12),BF$12)))*IF($W$1271=0,0,$W1280/$W$1271)</f>
        <v>0</v>
      </c>
      <c r="BG1312" s="119">
        <f>IF(BG$8="",0,IF(BG$8&lt;=Главная!$N$76,0,IF(BG$8=EOMONTH(Главная!$N$76,0)+1,SUM($Z$12:BG$12),BG$12)))*IF($W$1271=0,0,$W1280/$W$1271)</f>
        <v>0</v>
      </c>
      <c r="BH1312" s="119">
        <f>IF(BH$8="",0,IF(BH$8&lt;=Главная!$N$76,0,IF(BH$8=EOMONTH(Главная!$N$76,0)+1,SUM($Z$12:BH$12),BH$12)))*IF($W$1271=0,0,$W1280/$W$1271)</f>
        <v>0</v>
      </c>
      <c r="BI1312" s="119">
        <f>IF(BI$8="",0,IF(BI$8&lt;=Главная!$N$76,0,IF(BI$8=EOMONTH(Главная!$N$76,0)+1,SUM($Z$12:BI$12),BI$12)))*IF($W$1271=0,0,$W1280/$W$1271)</f>
        <v>0</v>
      </c>
      <c r="BJ1312" s="119">
        <f>IF(BJ$8="",0,IF(BJ$8&lt;=Главная!$N$76,0,IF(BJ$8=EOMONTH(Главная!$N$76,0)+1,SUM($Z$12:BJ$12),BJ$12)))*IF($W$1271=0,0,$W1280/$W$1271)</f>
        <v>0</v>
      </c>
      <c r="BK1312" s="119">
        <f>IF(BK$8="",0,IF(BK$8&lt;=Главная!$N$76,0,IF(BK$8=EOMONTH(Главная!$N$76,0)+1,SUM($Z$12:BK$12),BK$12)))*IF($W$1271=0,0,$W1280/$W$1271)</f>
        <v>0</v>
      </c>
      <c r="BL1312" s="119">
        <f>IF(BL$8="",0,IF(BL$8&lt;=Главная!$N$76,0,IF(BL$8=EOMONTH(Главная!$N$76,0)+1,SUM($Z$12:BL$12),BL$12)))*IF($W$1271=0,0,$W1280/$W$1271)</f>
        <v>0</v>
      </c>
      <c r="BM1312" s="119">
        <f>IF(BM$8="",0,IF(BM$8&lt;=Главная!$N$76,0,IF(BM$8=EOMONTH(Главная!$N$76,0)+1,SUM($Z$12:BM$12),BM$12)))*IF($W$1271=0,0,$W1280/$W$1271)</f>
        <v>0</v>
      </c>
      <c r="BN1312" s="119">
        <f>IF(BN$8="",0,IF(BN$8&lt;=Главная!$N$76,0,IF(BN$8=EOMONTH(Главная!$N$76,0)+1,SUM($Z$12:BN$12),BN$12)))*IF($W$1271=0,0,$W1280/$W$1271)</f>
        <v>0</v>
      </c>
      <c r="BO1312" s="119">
        <f>IF(BO$8="",0,IF(BO$8&lt;=Главная!$N$76,0,IF(BO$8=EOMONTH(Главная!$N$76,0)+1,SUM($Z$12:BO$12),BO$12)))*IF($W$1271=0,0,$W1280/$W$1271)</f>
        <v>0</v>
      </c>
      <c r="BP1312" s="119">
        <f>IF(BP$8="",0,IF(BP$8&lt;=Главная!$N$76,0,IF(BP$8=EOMONTH(Главная!$N$76,0)+1,SUM($Z$12:BP$12),BP$12)))*IF($W$1271=0,0,$W1280/$W$1271)</f>
        <v>0</v>
      </c>
      <c r="BQ1312" s="119">
        <f>IF(BQ$8="",0,IF(BQ$8&lt;=Главная!$N$76,0,IF(BQ$8=EOMONTH(Главная!$N$76,0)+1,SUM($Z$12:BQ$12),BQ$12)))*IF($W$1271=0,0,$W1280/$W$1271)</f>
        <v>0</v>
      </c>
      <c r="BR1312" s="119">
        <f>IF(BR$8="",0,IF(BR$8&lt;=Главная!$N$76,0,IF(BR$8=EOMONTH(Главная!$N$76,0)+1,SUM($Z$12:BR$12),BR$12)))*IF($W$1271=0,0,$W1280/$W$1271)</f>
        <v>0</v>
      </c>
      <c r="BS1312" s="119">
        <f>IF(BS$8="",0,IF(BS$8&lt;=Главная!$N$76,0,IF(BS$8=EOMONTH(Главная!$N$76,0)+1,SUM($Z$12:BS$12),BS$12)))*IF($W$1271=0,0,$W1280/$W$1271)</f>
        <v>0</v>
      </c>
      <c r="BT1312" s="119">
        <f>IF(BT$8="",0,IF(BT$8&lt;=Главная!$N$76,0,IF(BT$8=EOMONTH(Главная!$N$76,0)+1,SUM($Z$12:BT$12),BT$12)))*IF($W$1271=0,0,$W1280/$W$1271)</f>
        <v>0</v>
      </c>
      <c r="BU1312" s="119">
        <f>IF(BU$8="",0,IF(BU$8&lt;=Главная!$N$76,0,IF(BU$8=EOMONTH(Главная!$N$76,0)+1,SUM($Z$12:BU$12),BU$12)))*IF($W$1271=0,0,$W1280/$W$1271)</f>
        <v>0</v>
      </c>
      <c r="BV1312" s="119">
        <f>IF(BV$8="",0,IF(BV$8&lt;=Главная!$N$76,0,IF(BV$8=EOMONTH(Главная!$N$76,0)+1,SUM($Z$12:BV$12),BV$12)))*IF($W$1271=0,0,$W1280/$W$1271)</f>
        <v>0</v>
      </c>
      <c r="BW1312" s="119">
        <f>IF(BW$8="",0,IF(BW$8&lt;=Главная!$N$76,0,IF(BW$8=EOMONTH(Главная!$N$76,0)+1,SUM($Z$12:BW$12),BW$12)))*IF($W$1271=0,0,$W1280/$W$1271)</f>
        <v>0</v>
      </c>
      <c r="BX1312" s="119">
        <f>IF(BX$8="",0,IF(BX$8&lt;=Главная!$N$76,0,IF(BX$8=EOMONTH(Главная!$N$76,0)+1,SUM($Z$12:BX$12),BX$12)))*IF($W$1271=0,0,$W1280/$W$1271)</f>
        <v>0</v>
      </c>
      <c r="BY1312" s="119">
        <f>IF(BY$8="",0,IF(BY$8&lt;=Главная!$N$76,0,IF(BY$8=EOMONTH(Главная!$N$76,0)+1,SUM($Z$12:BY$12),BY$12)))*IF($W$1271=0,0,$W1280/$W$1271)</f>
        <v>0</v>
      </c>
      <c r="BZ1312" s="119">
        <f>IF(BZ$8="",0,IF(BZ$8&lt;=Главная!$N$76,0,IF(BZ$8=EOMONTH(Главная!$N$76,0)+1,SUM($Z$12:BZ$12),BZ$12)))*IF($W$1271=0,0,$W1280/$W$1271)</f>
        <v>0</v>
      </c>
      <c r="CA1312" s="119">
        <f>IF(CA$8="",0,IF(CA$8&lt;=Главная!$N$76,0,IF(CA$8=EOMONTH(Главная!$N$76,0)+1,SUM($Z$12:CA$12),CA$12)))*IF($W$1271=0,0,$W1280/$W$1271)</f>
        <v>0</v>
      </c>
      <c r="CB1312" s="119">
        <f>IF(CB$8="",0,IF(CB$8&lt;=Главная!$N$76,0,IF(CB$8=EOMONTH(Главная!$N$76,0)+1,SUM($Z$12:CB$12),CB$12)))*IF($W$1271=0,0,$W1280/$W$1271)</f>
        <v>0</v>
      </c>
      <c r="CC1312" s="119">
        <f>IF(CC$8="",0,IF(CC$8&lt;=Главная!$N$76,0,IF(CC$8=EOMONTH(Главная!$N$76,0)+1,SUM($Z$12:CC$12),CC$12)))*IF($W$1271=0,0,$W1280/$W$1271)</f>
        <v>0</v>
      </c>
      <c r="CD1312" s="119">
        <f>IF(CD$8="",0,IF(CD$8&lt;=Главная!$N$76,0,IF(CD$8=EOMONTH(Главная!$N$76,0)+1,SUM($Z$12:CD$12),CD$12)))*IF($W$1271=0,0,$W1280/$W$1271)</f>
        <v>0</v>
      </c>
      <c r="CE1312" s="119">
        <f>IF(CE$8="",0,IF(CE$8&lt;=Главная!$N$76,0,IF(CE$8=EOMONTH(Главная!$N$76,0)+1,SUM($Z$12:CE$12),CE$12)))*IF($W$1271=0,0,$W1280/$W$1271)</f>
        <v>0</v>
      </c>
      <c r="CF1312" s="119">
        <f>IF(CF$8="",0,IF(CF$8&lt;=Главная!$N$76,0,IF(CF$8=EOMONTH(Главная!$N$76,0)+1,SUM($Z$12:CF$12),CF$12)))*IF($W$1271=0,0,$W1280/$W$1271)</f>
        <v>0</v>
      </c>
      <c r="CG1312" s="119">
        <f>IF(CG$8="",0,IF(CG$8&lt;=Главная!$N$76,0,IF(CG$8=EOMONTH(Главная!$N$76,0)+1,SUM($Z$12:CG$12),CG$12)))*IF($W$1271=0,0,$W1280/$W$1271)</f>
        <v>0</v>
      </c>
      <c r="CH1312" s="119">
        <f>IF(CH$8="",0,IF(CH$8&lt;=Главная!$N$76,0,IF(CH$8=EOMONTH(Главная!$N$76,0)+1,SUM($Z$12:CH$12),CH$12)))*IF($W$1271=0,0,$W1280/$W$1271)</f>
        <v>0</v>
      </c>
      <c r="CI1312" s="119">
        <f>IF(CI$8="",0,IF(CI$8&lt;=Главная!$N$76,0,IF(CI$8=EOMONTH(Главная!$N$76,0)+1,SUM($Z$12:CI$12),CI$12)))*IF($W$1271=0,0,$W1280/$W$1271)</f>
        <v>0</v>
      </c>
      <c r="CJ1312" s="119">
        <f>IF(CJ$8="",0,IF(CJ$8&lt;=Главная!$N$76,0,IF(CJ$8=EOMONTH(Главная!$N$76,0)+1,SUM($Z$12:CJ$12),CJ$12)))*IF($W$1271=0,0,$W1280/$W$1271)</f>
        <v>0</v>
      </c>
      <c r="CK1312" s="119">
        <f>IF(CK$8="",0,IF(CK$8&lt;=Главная!$N$76,0,IF(CK$8=EOMONTH(Главная!$N$76,0)+1,SUM($Z$12:CK$12),CK$12)))*IF($W$1271=0,0,$W1280/$W$1271)</f>
        <v>0</v>
      </c>
      <c r="CL1312" s="119">
        <f>IF(CL$8="",0,IF(CL$8&lt;=Главная!$N$76,0,IF(CL$8=EOMONTH(Главная!$N$76,0)+1,SUM($Z$12:CL$12),CL$12)))*IF($W$1271=0,0,$W1280/$W$1271)</f>
        <v>0</v>
      </c>
      <c r="CM1312" s="119">
        <f>IF(CM$8="",0,IF(CM$8&lt;=Главная!$N$76,0,IF(CM$8=EOMONTH(Главная!$N$76,0)+1,SUM($Z$12:CM$12),CM$12)))*IF($W$1271=0,0,$W1280/$W$1271)</f>
        <v>0</v>
      </c>
      <c r="CN1312" s="119">
        <f>IF(CN$8="",0,IF(CN$8&lt;=Главная!$N$76,0,IF(CN$8=EOMONTH(Главная!$N$76,0)+1,SUM($Z$12:CN$12),CN$12)))*IF($W$1271=0,0,$W1280/$W$1271)</f>
        <v>0</v>
      </c>
      <c r="CO1312" s="119">
        <f>IF(CO$8="",0,IF(CO$8&lt;=Главная!$N$76,0,IF(CO$8=EOMONTH(Главная!$N$76,0)+1,SUM($Z$12:CO$12),CO$12)))*IF($W$1271=0,0,$W1280/$W$1271)</f>
        <v>0</v>
      </c>
      <c r="CP1312" s="119">
        <f>IF(CP$8="",0,IF(CP$8&lt;=Главная!$N$76,0,IF(CP$8=EOMONTH(Главная!$N$76,0)+1,SUM($Z$12:CP$12),CP$12)))*IF($W$1271=0,0,$W1280/$W$1271)</f>
        <v>0</v>
      </c>
      <c r="CQ1312" s="119">
        <f>IF(CQ$8="",0,IF(CQ$8&lt;=Главная!$N$76,0,IF(CQ$8=EOMONTH(Главная!$N$76,0)+1,SUM($Z$12:CQ$12),CQ$12)))*IF($W$1271=0,0,$W1280/$W$1271)</f>
        <v>0</v>
      </c>
      <c r="CR1312" s="119">
        <f>IF(CR$8="",0,IF(CR$8&lt;=Главная!$N$76,0,IF(CR$8=EOMONTH(Главная!$N$76,0)+1,SUM($Z$12:CR$12),CR$12)))*IF($W$1271=0,0,$W1280/$W$1271)</f>
        <v>0</v>
      </c>
      <c r="CS1312" s="119">
        <f>IF(CS$8="",0,IF(CS$8&lt;=Главная!$N$76,0,IF(CS$8=EOMONTH(Главная!$N$76,0)+1,SUM($Z$12:CS$12),CS$12)))*IF($W$1271=0,0,$W1280/$W$1271)</f>
        <v>0</v>
      </c>
      <c r="CT1312" s="119">
        <f>IF(CT$8="",0,IF(CT$8&lt;=Главная!$N$76,0,IF(CT$8=EOMONTH(Главная!$N$76,0)+1,SUM($Z$12:CT$12),CT$12)))*IF($W$1271=0,0,$W1280/$W$1271)</f>
        <v>0</v>
      </c>
      <c r="CU1312" s="119">
        <f>IF(CU$8="",0,IF(CU$8&lt;=Главная!$N$76,0,IF(CU$8=EOMONTH(Главная!$N$76,0)+1,SUM($Z$12:CU$12),CU$12)))*IF($W$1271=0,0,$W1280/$W$1271)</f>
        <v>0</v>
      </c>
      <c r="CV1312" s="119">
        <f>IF(CV$8="",0,IF(CV$8&lt;=Главная!$N$76,0,IF(CV$8=EOMONTH(Главная!$N$76,0)+1,SUM($Z$12:CV$12),CV$12)))*IF($W$1271=0,0,$W1280/$W$1271)</f>
        <v>0</v>
      </c>
      <c r="CW1312" s="119">
        <f>IF(CW$8="",0,IF(CW$8&lt;=Главная!$N$76,0,IF(CW$8=EOMONTH(Главная!$N$76,0)+1,SUM($Z$12:CW$12),CW$12)))*IF($W$1271=0,0,$W1280/$W$1271)</f>
        <v>0</v>
      </c>
      <c r="CX1312" s="119">
        <f>IF(CX$8="",0,IF(CX$8&lt;=Главная!$N$76,0,IF(CX$8=EOMONTH(Главная!$N$76,0)+1,SUM($Z$12:CX$12),CX$12)))*IF($W$1271=0,0,$W1280/$W$1271)</f>
        <v>0</v>
      </c>
      <c r="CY1312" s="119">
        <f>IF(CY$8="",0,IF(CY$8&lt;=Главная!$N$76,0,IF(CY$8=EOMONTH(Главная!$N$76,0)+1,SUM($Z$12:CY$12),CY$12)))*IF($W$1271=0,0,$W1280/$W$1271)</f>
        <v>0</v>
      </c>
      <c r="CZ1312" s="119">
        <f>IF(CZ$8="",0,IF(CZ$8&lt;=Главная!$N$76,0,IF(CZ$8=EOMONTH(Главная!$N$76,0)+1,SUM($Z$12:CZ$12),CZ$12)))*IF($W$1271=0,0,$W1280/$W$1271)</f>
        <v>0</v>
      </c>
      <c r="DA1312" s="119">
        <f>IF(DA$8="",0,IF(DA$8&lt;=Главная!$N$76,0,IF(DA$8=EOMONTH(Главная!$N$76,0)+1,SUM($Z$12:DA$12),DA$12)))*IF($W$1271=0,0,$W1280/$W$1271)</f>
        <v>0</v>
      </c>
      <c r="DB1312" s="119">
        <f>IF(DB$8="",0,IF(DB$8&lt;=Главная!$N$76,0,IF(DB$8=EOMONTH(Главная!$N$76,0)+1,SUM($Z$12:DB$12),DB$12)))*IF($W$1271=0,0,$W1280/$W$1271)</f>
        <v>0</v>
      </c>
      <c r="DC1312" s="119">
        <f>IF(DC$8="",0,IF(DC$8&lt;=Главная!$N$76,0,IF(DC$8=EOMONTH(Главная!$N$76,0)+1,SUM($Z$12:DC$12),DC$12)))*IF($W$1271=0,0,$W1280/$W$1271)</f>
        <v>0</v>
      </c>
      <c r="DD1312" s="119">
        <f>IF(DD$8="",0,IF(DD$8&lt;=Главная!$N$76,0,IF(DD$8=EOMONTH(Главная!$N$76,0)+1,SUM($Z$12:DD$12),DD$12)))*IF($W$1271=0,0,$W1280/$W$1271)</f>
        <v>0</v>
      </c>
      <c r="DE1312" s="119">
        <f>IF(DE$8="",0,IF(DE$8&lt;=Главная!$N$76,0,IF(DE$8=EOMONTH(Главная!$N$76,0)+1,SUM($Z$12:DE$12),DE$12)))*IF($W$1271=0,0,$W1280/$W$1271)</f>
        <v>0</v>
      </c>
      <c r="DF1312" s="119">
        <f>IF(DF$8="",0,IF(DF$8&lt;=Главная!$N$76,0,IF(DF$8=EOMONTH(Главная!$N$76,0)+1,SUM($Z$12:DF$12),DF$12)))*IF($W$1271=0,0,$W1280/$W$1271)</f>
        <v>0</v>
      </c>
      <c r="DG1312" s="119">
        <f>IF(DG$8="",0,IF(DG$8&lt;=Главная!$N$76,0,IF(DG$8=EOMONTH(Главная!$N$76,0)+1,SUM($Z$12:DG$12),DG$12)))*IF($W$1271=0,0,$W1280/$W$1271)</f>
        <v>0</v>
      </c>
      <c r="DH1312" s="119">
        <f>IF(DH$8="",0,IF(DH$8&lt;=Главная!$N$76,0,IF(DH$8=EOMONTH(Главная!$N$76,0)+1,SUM($Z$12:DH$12),DH$12)))*IF($W$1271=0,0,$W1280/$W$1271)</f>
        <v>0</v>
      </c>
      <c r="DI1312" s="119">
        <f>IF(DI$8="",0,IF(DI$8&lt;=Главная!$N$76,0,IF(DI$8=EOMONTH(Главная!$N$76,0)+1,SUM($Z$12:DI$12),DI$12)))*IF($W$1271=0,0,$W1280/$W$1271)</f>
        <v>0</v>
      </c>
      <c r="DJ1312" s="119">
        <f>IF(DJ$8="",0,IF(DJ$8&lt;=Главная!$N$76,0,IF(DJ$8=EOMONTH(Главная!$N$76,0)+1,SUM($Z$12:DJ$12),DJ$12)))*IF($W$1271=0,0,$W1280/$W$1271)</f>
        <v>0</v>
      </c>
      <c r="DK1312" s="119">
        <f>IF(DK$8="",0,IF(DK$8&lt;=Главная!$N$76,0,IF(DK$8=EOMONTH(Главная!$N$76,0)+1,SUM($Z$12:DK$12),DK$12)))*IF($W$1271=0,0,$W1280/$W$1271)</f>
        <v>0</v>
      </c>
      <c r="DL1312" s="119">
        <f>IF(DL$8="",0,IF(DL$8&lt;=Главная!$N$76,0,IF(DL$8=EOMONTH(Главная!$N$76,0)+1,SUM($Z$12:DL$12),DL$12)))*IF($W$1271=0,0,$W1280/$W$1271)</f>
        <v>0</v>
      </c>
      <c r="DM1312" s="119">
        <f>IF(DM$8="",0,IF(DM$8&lt;=Главная!$N$76,0,IF(DM$8=EOMONTH(Главная!$N$76,0)+1,SUM($Z$12:DM$12),DM$12)))*IF($W$1271=0,0,$W1280/$W$1271)</f>
        <v>0</v>
      </c>
      <c r="DN1312" s="119">
        <f>IF(DN$8="",0,IF(DN$8&lt;=Главная!$N$76,0,IF(DN$8=EOMONTH(Главная!$N$76,0)+1,SUM($Z$12:DN$12),DN$12)))*IF($W$1271=0,0,$W1280/$W$1271)</f>
        <v>0</v>
      </c>
      <c r="DO1312" s="119">
        <f>IF(DO$8="",0,IF(DO$8&lt;=Главная!$N$76,0,IF(DO$8=EOMONTH(Главная!$N$76,0)+1,SUM($Z$12:DO$12),DO$12)))*IF($W$1271=0,0,$W1280/$W$1271)</f>
        <v>0</v>
      </c>
      <c r="DP1312" s="119">
        <f>IF(DP$8="",0,IF(DP$8&lt;=Главная!$N$76,0,IF(DP$8=EOMONTH(Главная!$N$76,0)+1,SUM($Z$12:DP$12),DP$12)))*IF($W$1271=0,0,$W1280/$W$1271)</f>
        <v>0</v>
      </c>
      <c r="DQ1312" s="119">
        <f>IF(DQ$8="",0,IF(DQ$8&lt;=Главная!$N$76,0,IF(DQ$8=EOMONTH(Главная!$N$76,0)+1,SUM($Z$12:DQ$12),DQ$12)))*IF($W$1271=0,0,$W1280/$W$1271)</f>
        <v>0</v>
      </c>
      <c r="DR1312" s="119">
        <f>IF(DR$8="",0,IF(DR$8&lt;=Главная!$N$76,0,IF(DR$8=EOMONTH(Главная!$N$76,0)+1,SUM($Z$12:DR$12),DR$12)))*IF($W$1271=0,0,$W1280/$W$1271)</f>
        <v>0</v>
      </c>
      <c r="DS1312" s="119">
        <f>IF(DS$8="",0,IF(DS$8&lt;=Главная!$N$76,0,IF(DS$8=EOMONTH(Главная!$N$76,0)+1,SUM($Z$12:DS$12),DS$12)))*IF($W$1271=0,0,$W1280/$W$1271)</f>
        <v>0</v>
      </c>
      <c r="DT1312" s="119">
        <f>IF(DT$8="",0,IF(DT$8&lt;=Главная!$N$76,0,IF(DT$8=EOMONTH(Главная!$N$76,0)+1,SUM($Z$12:DT$12),DT$12)))*IF($W$1271=0,0,$W1280/$W$1271)</f>
        <v>0</v>
      </c>
      <c r="DU1312" s="59"/>
      <c r="DV1312" s="59"/>
    </row>
    <row r="1313" spans="1:126" s="120" customFormat="1" ht="10.199999999999999" customHeight="1">
      <c r="A1313" s="59"/>
      <c r="B1313" s="59"/>
      <c r="C1313" s="59"/>
      <c r="D1313" s="59"/>
      <c r="E1313" s="271"/>
      <c r="F1313" s="114"/>
      <c r="G1313" s="115"/>
      <c r="H1313" s="59"/>
      <c r="I1313" s="59"/>
      <c r="J1313" s="59"/>
      <c r="K1313" s="416">
        <f t="shared" si="2937"/>
        <v>0</v>
      </c>
      <c r="L1313" s="59"/>
      <c r="M1313" s="169"/>
      <c r="N1313" s="170" t="str">
        <f t="shared" si="2939"/>
        <v>списание в продажу</v>
      </c>
      <c r="O1313" s="1"/>
      <c r="P1313" s="5"/>
      <c r="Q1313" s="1" t="s">
        <v>34</v>
      </c>
      <c r="R1313" s="1"/>
      <c r="S1313" s="5" t="s">
        <v>6</v>
      </c>
      <c r="T1313" s="202"/>
      <c r="U1313" s="115"/>
      <c r="V1313" s="59"/>
      <c r="W1313" s="116">
        <f t="shared" si="2938"/>
        <v>0</v>
      </c>
      <c r="X1313" s="116"/>
      <c r="Y1313" s="117"/>
      <c r="Z1313" s="118"/>
      <c r="AA1313" s="119">
        <f>IF(AA$8="",0,IF(AA$8&lt;=Главная!$N$76,0,IF(AA$8=EOMONTH(Главная!$N$76,0)+1,SUM($Z$12:AA$12),AA$12)))*IF($W$1271=0,0,$W1281/$W$1271)</f>
        <v>0</v>
      </c>
      <c r="AB1313" s="119">
        <f>IF(AB$8="",0,IF(AB$8&lt;=Главная!$N$76,0,IF(AB$8=EOMONTH(Главная!$N$76,0)+1,SUM($Z$12:AB$12),AB$12)))*IF($W$1271=0,0,$W1281/$W$1271)</f>
        <v>0</v>
      </c>
      <c r="AC1313" s="119">
        <f>IF(AC$8="",0,IF(AC$8&lt;=Главная!$N$76,0,IF(AC$8=EOMONTH(Главная!$N$76,0)+1,SUM($Z$12:AC$12),AC$12)))*IF($W$1271=0,0,$W1281/$W$1271)</f>
        <v>0</v>
      </c>
      <c r="AD1313" s="119">
        <f>IF(AD$8="",0,IF(AD$8&lt;=Главная!$N$76,0,IF(AD$8=EOMONTH(Главная!$N$76,0)+1,SUM($Z$12:AD$12),AD$12)))*IF($W$1271=0,0,$W1281/$W$1271)</f>
        <v>0</v>
      </c>
      <c r="AE1313" s="119">
        <f>IF(AE$8="",0,IF(AE$8&lt;=Главная!$N$76,0,IF(AE$8=EOMONTH(Главная!$N$76,0)+1,SUM($Z$12:AE$12),AE$12)))*IF($W$1271=0,0,$W1281/$W$1271)</f>
        <v>0</v>
      </c>
      <c r="AF1313" s="119">
        <f>IF(AF$8="",0,IF(AF$8&lt;=Главная!$N$76,0,IF(AF$8=EOMONTH(Главная!$N$76,0)+1,SUM($Z$12:AF$12),AF$12)))*IF($W$1271=0,0,$W1281/$W$1271)</f>
        <v>0</v>
      </c>
      <c r="AG1313" s="119">
        <f>IF(AG$8="",0,IF(AG$8&lt;=Главная!$N$76,0,IF(AG$8=EOMONTH(Главная!$N$76,0)+1,SUM($Z$12:AG$12),AG$12)))*IF($W$1271=0,0,$W1281/$W$1271)</f>
        <v>0</v>
      </c>
      <c r="AH1313" s="119">
        <f>IF(AH$8="",0,IF(AH$8&lt;=Главная!$N$76,0,IF(AH$8=EOMONTH(Главная!$N$76,0)+1,SUM($Z$12:AH$12),AH$12)))*IF($W$1271=0,0,$W1281/$W$1271)</f>
        <v>0</v>
      </c>
      <c r="AI1313" s="119">
        <f>IF(AI$8="",0,IF(AI$8&lt;=Главная!$N$76,0,IF(AI$8=EOMONTH(Главная!$N$76,0)+1,SUM($Z$12:AI$12),AI$12)))*IF($W$1271=0,0,$W1281/$W$1271)</f>
        <v>0</v>
      </c>
      <c r="AJ1313" s="119">
        <f>IF(AJ$8="",0,IF(AJ$8&lt;=Главная!$N$76,0,IF(AJ$8=EOMONTH(Главная!$N$76,0)+1,SUM($Z$12:AJ$12),AJ$12)))*IF($W$1271=0,0,$W1281/$W$1271)</f>
        <v>0</v>
      </c>
      <c r="AK1313" s="119">
        <f>IF(AK$8="",0,IF(AK$8&lt;=Главная!$N$76,0,IF(AK$8=EOMONTH(Главная!$N$76,0)+1,SUM($Z$12:AK$12),AK$12)))*IF($W$1271=0,0,$W1281/$W$1271)</f>
        <v>0</v>
      </c>
      <c r="AL1313" s="119">
        <f>IF(AL$8="",0,IF(AL$8&lt;=Главная!$N$76,0,IF(AL$8=EOMONTH(Главная!$N$76,0)+1,SUM($Z$12:AL$12),AL$12)))*IF($W$1271=0,0,$W1281/$W$1271)</f>
        <v>0</v>
      </c>
      <c r="AM1313" s="119">
        <f>IF(AM$8="",0,IF(AM$8&lt;=Главная!$N$76,0,IF(AM$8=EOMONTH(Главная!$N$76,0)+1,SUM($Z$12:AM$12),AM$12)))*IF($W$1271=0,0,$W1281/$W$1271)</f>
        <v>0</v>
      </c>
      <c r="AN1313" s="119">
        <f>IF(AN$8="",0,IF(AN$8&lt;=Главная!$N$76,0,IF(AN$8=EOMONTH(Главная!$N$76,0)+1,SUM($Z$12:AN$12),AN$12)))*IF($W$1271=0,0,$W1281/$W$1271)</f>
        <v>0</v>
      </c>
      <c r="AO1313" s="119">
        <f>IF(AO$8="",0,IF(AO$8&lt;=Главная!$N$76,0,IF(AO$8=EOMONTH(Главная!$N$76,0)+1,SUM($Z$12:AO$12),AO$12)))*IF($W$1271=0,0,$W1281/$W$1271)</f>
        <v>0</v>
      </c>
      <c r="AP1313" s="119">
        <f>IF(AP$8="",0,IF(AP$8&lt;=Главная!$N$76,0,IF(AP$8=EOMONTH(Главная!$N$76,0)+1,SUM($Z$12:AP$12),AP$12)))*IF($W$1271=0,0,$W1281/$W$1271)</f>
        <v>0</v>
      </c>
      <c r="AQ1313" s="119">
        <f>IF(AQ$8="",0,IF(AQ$8&lt;=Главная!$N$76,0,IF(AQ$8=EOMONTH(Главная!$N$76,0)+1,SUM($Z$12:AQ$12),AQ$12)))*IF($W$1271=0,0,$W1281/$W$1271)</f>
        <v>0</v>
      </c>
      <c r="AR1313" s="119">
        <f>IF(AR$8="",0,IF(AR$8&lt;=Главная!$N$76,0,IF(AR$8=EOMONTH(Главная!$N$76,0)+1,SUM($Z$12:AR$12),AR$12)))*IF($W$1271=0,0,$W1281/$W$1271)</f>
        <v>0</v>
      </c>
      <c r="AS1313" s="119">
        <f>IF(AS$8="",0,IF(AS$8&lt;=Главная!$N$76,0,IF(AS$8=EOMONTH(Главная!$N$76,0)+1,SUM($Z$12:AS$12),AS$12)))*IF($W$1271=0,0,$W1281/$W$1271)</f>
        <v>0</v>
      </c>
      <c r="AT1313" s="119">
        <f>IF(AT$8="",0,IF(AT$8&lt;=Главная!$N$76,0,IF(AT$8=EOMONTH(Главная!$N$76,0)+1,SUM($Z$12:AT$12),AT$12)))*IF($W$1271=0,0,$W1281/$W$1271)</f>
        <v>0</v>
      </c>
      <c r="AU1313" s="119">
        <f>IF(AU$8="",0,IF(AU$8&lt;=Главная!$N$76,0,IF(AU$8=EOMONTH(Главная!$N$76,0)+1,SUM($Z$12:AU$12),AU$12)))*IF($W$1271=0,0,$W1281/$W$1271)</f>
        <v>0</v>
      </c>
      <c r="AV1313" s="119">
        <f>IF(AV$8="",0,IF(AV$8&lt;=Главная!$N$76,0,IF(AV$8=EOMONTH(Главная!$N$76,0)+1,SUM($Z$12:AV$12),AV$12)))*IF($W$1271=0,0,$W1281/$W$1271)</f>
        <v>0</v>
      </c>
      <c r="AW1313" s="119">
        <f>IF(AW$8="",0,IF(AW$8&lt;=Главная!$N$76,0,IF(AW$8=EOMONTH(Главная!$N$76,0)+1,SUM($Z$12:AW$12),AW$12)))*IF($W$1271=0,0,$W1281/$W$1271)</f>
        <v>0</v>
      </c>
      <c r="AX1313" s="119">
        <f>IF(AX$8="",0,IF(AX$8&lt;=Главная!$N$76,0,IF(AX$8=EOMONTH(Главная!$N$76,0)+1,SUM($Z$12:AX$12),AX$12)))*IF($W$1271=0,0,$W1281/$W$1271)</f>
        <v>0</v>
      </c>
      <c r="AY1313" s="119">
        <f>IF(AY$8="",0,IF(AY$8&lt;=Главная!$N$76,0,IF(AY$8=EOMONTH(Главная!$N$76,0)+1,SUM($Z$12:AY$12),AY$12)))*IF($W$1271=0,0,$W1281/$W$1271)</f>
        <v>0</v>
      </c>
      <c r="AZ1313" s="119">
        <f>IF(AZ$8="",0,IF(AZ$8&lt;=Главная!$N$76,0,IF(AZ$8=EOMONTH(Главная!$N$76,0)+1,SUM($Z$12:AZ$12),AZ$12)))*IF($W$1271=0,0,$W1281/$W$1271)</f>
        <v>0</v>
      </c>
      <c r="BA1313" s="119">
        <f>IF(BA$8="",0,IF(BA$8&lt;=Главная!$N$76,0,IF(BA$8=EOMONTH(Главная!$N$76,0)+1,SUM($Z$12:BA$12),BA$12)))*IF($W$1271=0,0,$W1281/$W$1271)</f>
        <v>0</v>
      </c>
      <c r="BB1313" s="119">
        <f>IF(BB$8="",0,IF(BB$8&lt;=Главная!$N$76,0,IF(BB$8=EOMONTH(Главная!$N$76,0)+1,SUM($Z$12:BB$12),BB$12)))*IF($W$1271=0,0,$W1281/$W$1271)</f>
        <v>0</v>
      </c>
      <c r="BC1313" s="119">
        <f>IF(BC$8="",0,IF(BC$8&lt;=Главная!$N$76,0,IF(BC$8=EOMONTH(Главная!$N$76,0)+1,SUM($Z$12:BC$12),BC$12)))*IF($W$1271=0,0,$W1281/$W$1271)</f>
        <v>0</v>
      </c>
      <c r="BD1313" s="119">
        <f>IF(BD$8="",0,IF(BD$8&lt;=Главная!$N$76,0,IF(BD$8=EOMONTH(Главная!$N$76,0)+1,SUM($Z$12:BD$12),BD$12)))*IF($W$1271=0,0,$W1281/$W$1271)</f>
        <v>0</v>
      </c>
      <c r="BE1313" s="119">
        <f>IF(BE$8="",0,IF(BE$8&lt;=Главная!$N$76,0,IF(BE$8=EOMONTH(Главная!$N$76,0)+1,SUM($Z$12:BE$12),BE$12)))*IF($W$1271=0,0,$W1281/$W$1271)</f>
        <v>0</v>
      </c>
      <c r="BF1313" s="119">
        <f>IF(BF$8="",0,IF(BF$8&lt;=Главная!$N$76,0,IF(BF$8=EOMONTH(Главная!$N$76,0)+1,SUM($Z$12:BF$12),BF$12)))*IF($W$1271=0,0,$W1281/$W$1271)</f>
        <v>0</v>
      </c>
      <c r="BG1313" s="119">
        <f>IF(BG$8="",0,IF(BG$8&lt;=Главная!$N$76,0,IF(BG$8=EOMONTH(Главная!$N$76,0)+1,SUM($Z$12:BG$12),BG$12)))*IF($W$1271=0,0,$W1281/$W$1271)</f>
        <v>0</v>
      </c>
      <c r="BH1313" s="119">
        <f>IF(BH$8="",0,IF(BH$8&lt;=Главная!$N$76,0,IF(BH$8=EOMONTH(Главная!$N$76,0)+1,SUM($Z$12:BH$12),BH$12)))*IF($W$1271=0,0,$W1281/$W$1271)</f>
        <v>0</v>
      </c>
      <c r="BI1313" s="119">
        <f>IF(BI$8="",0,IF(BI$8&lt;=Главная!$N$76,0,IF(BI$8=EOMONTH(Главная!$N$76,0)+1,SUM($Z$12:BI$12),BI$12)))*IF($W$1271=0,0,$W1281/$W$1271)</f>
        <v>0</v>
      </c>
      <c r="BJ1313" s="119">
        <f>IF(BJ$8="",0,IF(BJ$8&lt;=Главная!$N$76,0,IF(BJ$8=EOMONTH(Главная!$N$76,0)+1,SUM($Z$12:BJ$12),BJ$12)))*IF($W$1271=0,0,$W1281/$W$1271)</f>
        <v>0</v>
      </c>
      <c r="BK1313" s="119">
        <f>IF(BK$8="",0,IF(BK$8&lt;=Главная!$N$76,0,IF(BK$8=EOMONTH(Главная!$N$76,0)+1,SUM($Z$12:BK$12),BK$12)))*IF($W$1271=0,0,$W1281/$W$1271)</f>
        <v>0</v>
      </c>
      <c r="BL1313" s="119">
        <f>IF(BL$8="",0,IF(BL$8&lt;=Главная!$N$76,0,IF(BL$8=EOMONTH(Главная!$N$76,0)+1,SUM($Z$12:BL$12),BL$12)))*IF($W$1271=0,0,$W1281/$W$1271)</f>
        <v>0</v>
      </c>
      <c r="BM1313" s="119">
        <f>IF(BM$8="",0,IF(BM$8&lt;=Главная!$N$76,0,IF(BM$8=EOMONTH(Главная!$N$76,0)+1,SUM($Z$12:BM$12),BM$12)))*IF($W$1271=0,0,$W1281/$W$1271)</f>
        <v>0</v>
      </c>
      <c r="BN1313" s="119">
        <f>IF(BN$8="",0,IF(BN$8&lt;=Главная!$N$76,0,IF(BN$8=EOMONTH(Главная!$N$76,0)+1,SUM($Z$12:BN$12),BN$12)))*IF($W$1271=0,0,$W1281/$W$1271)</f>
        <v>0</v>
      </c>
      <c r="BO1313" s="119">
        <f>IF(BO$8="",0,IF(BO$8&lt;=Главная!$N$76,0,IF(BO$8=EOMONTH(Главная!$N$76,0)+1,SUM($Z$12:BO$12),BO$12)))*IF($W$1271=0,0,$W1281/$W$1271)</f>
        <v>0</v>
      </c>
      <c r="BP1313" s="119">
        <f>IF(BP$8="",0,IF(BP$8&lt;=Главная!$N$76,0,IF(BP$8=EOMONTH(Главная!$N$76,0)+1,SUM($Z$12:BP$12),BP$12)))*IF($W$1271=0,0,$W1281/$W$1271)</f>
        <v>0</v>
      </c>
      <c r="BQ1313" s="119">
        <f>IF(BQ$8="",0,IF(BQ$8&lt;=Главная!$N$76,0,IF(BQ$8=EOMONTH(Главная!$N$76,0)+1,SUM($Z$12:BQ$12),BQ$12)))*IF($W$1271=0,0,$W1281/$W$1271)</f>
        <v>0</v>
      </c>
      <c r="BR1313" s="119">
        <f>IF(BR$8="",0,IF(BR$8&lt;=Главная!$N$76,0,IF(BR$8=EOMONTH(Главная!$N$76,0)+1,SUM($Z$12:BR$12),BR$12)))*IF($W$1271=0,0,$W1281/$W$1271)</f>
        <v>0</v>
      </c>
      <c r="BS1313" s="119">
        <f>IF(BS$8="",0,IF(BS$8&lt;=Главная!$N$76,0,IF(BS$8=EOMONTH(Главная!$N$76,0)+1,SUM($Z$12:BS$12),BS$12)))*IF($W$1271=0,0,$W1281/$W$1271)</f>
        <v>0</v>
      </c>
      <c r="BT1313" s="119">
        <f>IF(BT$8="",0,IF(BT$8&lt;=Главная!$N$76,0,IF(BT$8=EOMONTH(Главная!$N$76,0)+1,SUM($Z$12:BT$12),BT$12)))*IF($W$1271=0,0,$W1281/$W$1271)</f>
        <v>0</v>
      </c>
      <c r="BU1313" s="119">
        <f>IF(BU$8="",0,IF(BU$8&lt;=Главная!$N$76,0,IF(BU$8=EOMONTH(Главная!$N$76,0)+1,SUM($Z$12:BU$12),BU$12)))*IF($W$1271=0,0,$W1281/$W$1271)</f>
        <v>0</v>
      </c>
      <c r="BV1313" s="119">
        <f>IF(BV$8="",0,IF(BV$8&lt;=Главная!$N$76,0,IF(BV$8=EOMONTH(Главная!$N$76,0)+1,SUM($Z$12:BV$12),BV$12)))*IF($W$1271=0,0,$W1281/$W$1271)</f>
        <v>0</v>
      </c>
      <c r="BW1313" s="119">
        <f>IF(BW$8="",0,IF(BW$8&lt;=Главная!$N$76,0,IF(BW$8=EOMONTH(Главная!$N$76,0)+1,SUM($Z$12:BW$12),BW$12)))*IF($W$1271=0,0,$W1281/$W$1271)</f>
        <v>0</v>
      </c>
      <c r="BX1313" s="119">
        <f>IF(BX$8="",0,IF(BX$8&lt;=Главная!$N$76,0,IF(BX$8=EOMONTH(Главная!$N$76,0)+1,SUM($Z$12:BX$12),BX$12)))*IF($W$1271=0,0,$W1281/$W$1271)</f>
        <v>0</v>
      </c>
      <c r="BY1313" s="119">
        <f>IF(BY$8="",0,IF(BY$8&lt;=Главная!$N$76,0,IF(BY$8=EOMONTH(Главная!$N$76,0)+1,SUM($Z$12:BY$12),BY$12)))*IF($W$1271=0,0,$W1281/$W$1271)</f>
        <v>0</v>
      </c>
      <c r="BZ1313" s="119">
        <f>IF(BZ$8="",0,IF(BZ$8&lt;=Главная!$N$76,0,IF(BZ$8=EOMONTH(Главная!$N$76,0)+1,SUM($Z$12:BZ$12),BZ$12)))*IF($W$1271=0,0,$W1281/$W$1271)</f>
        <v>0</v>
      </c>
      <c r="CA1313" s="119">
        <f>IF(CA$8="",0,IF(CA$8&lt;=Главная!$N$76,0,IF(CA$8=EOMONTH(Главная!$N$76,0)+1,SUM($Z$12:CA$12),CA$12)))*IF($W$1271=0,0,$W1281/$W$1271)</f>
        <v>0</v>
      </c>
      <c r="CB1313" s="119">
        <f>IF(CB$8="",0,IF(CB$8&lt;=Главная!$N$76,0,IF(CB$8=EOMONTH(Главная!$N$76,0)+1,SUM($Z$12:CB$12),CB$12)))*IF($W$1271=0,0,$W1281/$W$1271)</f>
        <v>0</v>
      </c>
      <c r="CC1313" s="119">
        <f>IF(CC$8="",0,IF(CC$8&lt;=Главная!$N$76,0,IF(CC$8=EOMONTH(Главная!$N$76,0)+1,SUM($Z$12:CC$12),CC$12)))*IF($W$1271=0,0,$W1281/$W$1271)</f>
        <v>0</v>
      </c>
      <c r="CD1313" s="119">
        <f>IF(CD$8="",0,IF(CD$8&lt;=Главная!$N$76,0,IF(CD$8=EOMONTH(Главная!$N$76,0)+1,SUM($Z$12:CD$12),CD$12)))*IF($W$1271=0,0,$W1281/$W$1271)</f>
        <v>0</v>
      </c>
      <c r="CE1313" s="119">
        <f>IF(CE$8="",0,IF(CE$8&lt;=Главная!$N$76,0,IF(CE$8=EOMONTH(Главная!$N$76,0)+1,SUM($Z$12:CE$12),CE$12)))*IF($W$1271=0,0,$W1281/$W$1271)</f>
        <v>0</v>
      </c>
      <c r="CF1313" s="119">
        <f>IF(CF$8="",0,IF(CF$8&lt;=Главная!$N$76,0,IF(CF$8=EOMONTH(Главная!$N$76,0)+1,SUM($Z$12:CF$12),CF$12)))*IF($W$1271=0,0,$W1281/$W$1271)</f>
        <v>0</v>
      </c>
      <c r="CG1313" s="119">
        <f>IF(CG$8="",0,IF(CG$8&lt;=Главная!$N$76,0,IF(CG$8=EOMONTH(Главная!$N$76,0)+1,SUM($Z$12:CG$12),CG$12)))*IF($W$1271=0,0,$W1281/$W$1271)</f>
        <v>0</v>
      </c>
      <c r="CH1313" s="119">
        <f>IF(CH$8="",0,IF(CH$8&lt;=Главная!$N$76,0,IF(CH$8=EOMONTH(Главная!$N$76,0)+1,SUM($Z$12:CH$12),CH$12)))*IF($W$1271=0,0,$W1281/$W$1271)</f>
        <v>0</v>
      </c>
      <c r="CI1313" s="119">
        <f>IF(CI$8="",0,IF(CI$8&lt;=Главная!$N$76,0,IF(CI$8=EOMONTH(Главная!$N$76,0)+1,SUM($Z$12:CI$12),CI$12)))*IF($W$1271=0,0,$W1281/$W$1271)</f>
        <v>0</v>
      </c>
      <c r="CJ1313" s="119">
        <f>IF(CJ$8="",0,IF(CJ$8&lt;=Главная!$N$76,0,IF(CJ$8=EOMONTH(Главная!$N$76,0)+1,SUM($Z$12:CJ$12),CJ$12)))*IF($W$1271=0,0,$W1281/$W$1271)</f>
        <v>0</v>
      </c>
      <c r="CK1313" s="119">
        <f>IF(CK$8="",0,IF(CK$8&lt;=Главная!$N$76,0,IF(CK$8=EOMONTH(Главная!$N$76,0)+1,SUM($Z$12:CK$12),CK$12)))*IF($W$1271=0,0,$W1281/$W$1271)</f>
        <v>0</v>
      </c>
      <c r="CL1313" s="119">
        <f>IF(CL$8="",0,IF(CL$8&lt;=Главная!$N$76,0,IF(CL$8=EOMONTH(Главная!$N$76,0)+1,SUM($Z$12:CL$12),CL$12)))*IF($W$1271=0,0,$W1281/$W$1271)</f>
        <v>0</v>
      </c>
      <c r="CM1313" s="119">
        <f>IF(CM$8="",0,IF(CM$8&lt;=Главная!$N$76,0,IF(CM$8=EOMONTH(Главная!$N$76,0)+1,SUM($Z$12:CM$12),CM$12)))*IF($W$1271=0,0,$W1281/$W$1271)</f>
        <v>0</v>
      </c>
      <c r="CN1313" s="119">
        <f>IF(CN$8="",0,IF(CN$8&lt;=Главная!$N$76,0,IF(CN$8=EOMONTH(Главная!$N$76,0)+1,SUM($Z$12:CN$12),CN$12)))*IF($W$1271=0,0,$W1281/$W$1271)</f>
        <v>0</v>
      </c>
      <c r="CO1313" s="119">
        <f>IF(CO$8="",0,IF(CO$8&lt;=Главная!$N$76,0,IF(CO$8=EOMONTH(Главная!$N$76,0)+1,SUM($Z$12:CO$12),CO$12)))*IF($W$1271=0,0,$W1281/$W$1271)</f>
        <v>0</v>
      </c>
      <c r="CP1313" s="119">
        <f>IF(CP$8="",0,IF(CP$8&lt;=Главная!$N$76,0,IF(CP$8=EOMONTH(Главная!$N$76,0)+1,SUM($Z$12:CP$12),CP$12)))*IF($W$1271=0,0,$W1281/$W$1271)</f>
        <v>0</v>
      </c>
      <c r="CQ1313" s="119">
        <f>IF(CQ$8="",0,IF(CQ$8&lt;=Главная!$N$76,0,IF(CQ$8=EOMONTH(Главная!$N$76,0)+1,SUM($Z$12:CQ$12),CQ$12)))*IF($W$1271=0,0,$W1281/$W$1271)</f>
        <v>0</v>
      </c>
      <c r="CR1313" s="119">
        <f>IF(CR$8="",0,IF(CR$8&lt;=Главная!$N$76,0,IF(CR$8=EOMONTH(Главная!$N$76,0)+1,SUM($Z$12:CR$12),CR$12)))*IF($W$1271=0,0,$W1281/$W$1271)</f>
        <v>0</v>
      </c>
      <c r="CS1313" s="119">
        <f>IF(CS$8="",0,IF(CS$8&lt;=Главная!$N$76,0,IF(CS$8=EOMONTH(Главная!$N$76,0)+1,SUM($Z$12:CS$12),CS$12)))*IF($W$1271=0,0,$W1281/$W$1271)</f>
        <v>0</v>
      </c>
      <c r="CT1313" s="119">
        <f>IF(CT$8="",0,IF(CT$8&lt;=Главная!$N$76,0,IF(CT$8=EOMONTH(Главная!$N$76,0)+1,SUM($Z$12:CT$12),CT$12)))*IF($W$1271=0,0,$W1281/$W$1271)</f>
        <v>0</v>
      </c>
      <c r="CU1313" s="119">
        <f>IF(CU$8="",0,IF(CU$8&lt;=Главная!$N$76,0,IF(CU$8=EOMONTH(Главная!$N$76,0)+1,SUM($Z$12:CU$12),CU$12)))*IF($W$1271=0,0,$W1281/$W$1271)</f>
        <v>0</v>
      </c>
      <c r="CV1313" s="119">
        <f>IF(CV$8="",0,IF(CV$8&lt;=Главная!$N$76,0,IF(CV$8=EOMONTH(Главная!$N$76,0)+1,SUM($Z$12:CV$12),CV$12)))*IF($W$1271=0,0,$W1281/$W$1271)</f>
        <v>0</v>
      </c>
      <c r="CW1313" s="119">
        <f>IF(CW$8="",0,IF(CW$8&lt;=Главная!$N$76,0,IF(CW$8=EOMONTH(Главная!$N$76,0)+1,SUM($Z$12:CW$12),CW$12)))*IF($W$1271=0,0,$W1281/$W$1271)</f>
        <v>0</v>
      </c>
      <c r="CX1313" s="119">
        <f>IF(CX$8="",0,IF(CX$8&lt;=Главная!$N$76,0,IF(CX$8=EOMONTH(Главная!$N$76,0)+1,SUM($Z$12:CX$12),CX$12)))*IF($W$1271=0,0,$W1281/$W$1271)</f>
        <v>0</v>
      </c>
      <c r="CY1313" s="119">
        <f>IF(CY$8="",0,IF(CY$8&lt;=Главная!$N$76,0,IF(CY$8=EOMONTH(Главная!$N$76,0)+1,SUM($Z$12:CY$12),CY$12)))*IF($W$1271=0,0,$W1281/$W$1271)</f>
        <v>0</v>
      </c>
      <c r="CZ1313" s="119">
        <f>IF(CZ$8="",0,IF(CZ$8&lt;=Главная!$N$76,0,IF(CZ$8=EOMONTH(Главная!$N$76,0)+1,SUM($Z$12:CZ$12),CZ$12)))*IF($W$1271=0,0,$W1281/$W$1271)</f>
        <v>0</v>
      </c>
      <c r="DA1313" s="119">
        <f>IF(DA$8="",0,IF(DA$8&lt;=Главная!$N$76,0,IF(DA$8=EOMONTH(Главная!$N$76,0)+1,SUM($Z$12:DA$12),DA$12)))*IF($W$1271=0,0,$W1281/$W$1271)</f>
        <v>0</v>
      </c>
      <c r="DB1313" s="119">
        <f>IF(DB$8="",0,IF(DB$8&lt;=Главная!$N$76,0,IF(DB$8=EOMONTH(Главная!$N$76,0)+1,SUM($Z$12:DB$12),DB$12)))*IF($W$1271=0,0,$W1281/$W$1271)</f>
        <v>0</v>
      </c>
      <c r="DC1313" s="119">
        <f>IF(DC$8="",0,IF(DC$8&lt;=Главная!$N$76,0,IF(DC$8=EOMONTH(Главная!$N$76,0)+1,SUM($Z$12:DC$12),DC$12)))*IF($W$1271=0,0,$W1281/$W$1271)</f>
        <v>0</v>
      </c>
      <c r="DD1313" s="119">
        <f>IF(DD$8="",0,IF(DD$8&lt;=Главная!$N$76,0,IF(DD$8=EOMONTH(Главная!$N$76,0)+1,SUM($Z$12:DD$12),DD$12)))*IF($W$1271=0,0,$W1281/$W$1271)</f>
        <v>0</v>
      </c>
      <c r="DE1313" s="119">
        <f>IF(DE$8="",0,IF(DE$8&lt;=Главная!$N$76,0,IF(DE$8=EOMONTH(Главная!$N$76,0)+1,SUM($Z$12:DE$12),DE$12)))*IF($W$1271=0,0,$W1281/$W$1271)</f>
        <v>0</v>
      </c>
      <c r="DF1313" s="119">
        <f>IF(DF$8="",0,IF(DF$8&lt;=Главная!$N$76,0,IF(DF$8=EOMONTH(Главная!$N$76,0)+1,SUM($Z$12:DF$12),DF$12)))*IF($W$1271=0,0,$W1281/$W$1271)</f>
        <v>0</v>
      </c>
      <c r="DG1313" s="119">
        <f>IF(DG$8="",0,IF(DG$8&lt;=Главная!$N$76,0,IF(DG$8=EOMONTH(Главная!$N$76,0)+1,SUM($Z$12:DG$12),DG$12)))*IF($W$1271=0,0,$W1281/$W$1271)</f>
        <v>0</v>
      </c>
      <c r="DH1313" s="119">
        <f>IF(DH$8="",0,IF(DH$8&lt;=Главная!$N$76,0,IF(DH$8=EOMONTH(Главная!$N$76,0)+1,SUM($Z$12:DH$12),DH$12)))*IF($W$1271=0,0,$W1281/$W$1271)</f>
        <v>0</v>
      </c>
      <c r="DI1313" s="119">
        <f>IF(DI$8="",0,IF(DI$8&lt;=Главная!$N$76,0,IF(DI$8=EOMONTH(Главная!$N$76,0)+1,SUM($Z$12:DI$12),DI$12)))*IF($W$1271=0,0,$W1281/$W$1271)</f>
        <v>0</v>
      </c>
      <c r="DJ1313" s="119">
        <f>IF(DJ$8="",0,IF(DJ$8&lt;=Главная!$N$76,0,IF(DJ$8=EOMONTH(Главная!$N$76,0)+1,SUM($Z$12:DJ$12),DJ$12)))*IF($W$1271=0,0,$W1281/$W$1271)</f>
        <v>0</v>
      </c>
      <c r="DK1313" s="119">
        <f>IF(DK$8="",0,IF(DK$8&lt;=Главная!$N$76,0,IF(DK$8=EOMONTH(Главная!$N$76,0)+1,SUM($Z$12:DK$12),DK$12)))*IF($W$1271=0,0,$W1281/$W$1271)</f>
        <v>0</v>
      </c>
      <c r="DL1313" s="119">
        <f>IF(DL$8="",0,IF(DL$8&lt;=Главная!$N$76,0,IF(DL$8=EOMONTH(Главная!$N$76,0)+1,SUM($Z$12:DL$12),DL$12)))*IF($W$1271=0,0,$W1281/$W$1271)</f>
        <v>0</v>
      </c>
      <c r="DM1313" s="119">
        <f>IF(DM$8="",0,IF(DM$8&lt;=Главная!$N$76,0,IF(DM$8=EOMONTH(Главная!$N$76,0)+1,SUM($Z$12:DM$12),DM$12)))*IF($W$1271=0,0,$W1281/$W$1271)</f>
        <v>0</v>
      </c>
      <c r="DN1313" s="119">
        <f>IF(DN$8="",0,IF(DN$8&lt;=Главная!$N$76,0,IF(DN$8=EOMONTH(Главная!$N$76,0)+1,SUM($Z$12:DN$12),DN$12)))*IF($W$1271=0,0,$W1281/$W$1271)</f>
        <v>0</v>
      </c>
      <c r="DO1313" s="119">
        <f>IF(DO$8="",0,IF(DO$8&lt;=Главная!$N$76,0,IF(DO$8=EOMONTH(Главная!$N$76,0)+1,SUM($Z$12:DO$12),DO$12)))*IF($W$1271=0,0,$W1281/$W$1271)</f>
        <v>0</v>
      </c>
      <c r="DP1313" s="119">
        <f>IF(DP$8="",0,IF(DP$8&lt;=Главная!$N$76,0,IF(DP$8=EOMONTH(Главная!$N$76,0)+1,SUM($Z$12:DP$12),DP$12)))*IF($W$1271=0,0,$W1281/$W$1271)</f>
        <v>0</v>
      </c>
      <c r="DQ1313" s="119">
        <f>IF(DQ$8="",0,IF(DQ$8&lt;=Главная!$N$76,0,IF(DQ$8=EOMONTH(Главная!$N$76,0)+1,SUM($Z$12:DQ$12),DQ$12)))*IF($W$1271=0,0,$W1281/$W$1271)</f>
        <v>0</v>
      </c>
      <c r="DR1313" s="119">
        <f>IF(DR$8="",0,IF(DR$8&lt;=Главная!$N$76,0,IF(DR$8=EOMONTH(Главная!$N$76,0)+1,SUM($Z$12:DR$12),DR$12)))*IF($W$1271=0,0,$W1281/$W$1271)</f>
        <v>0</v>
      </c>
      <c r="DS1313" s="119">
        <f>IF(DS$8="",0,IF(DS$8&lt;=Главная!$N$76,0,IF(DS$8=EOMONTH(Главная!$N$76,0)+1,SUM($Z$12:DS$12),DS$12)))*IF($W$1271=0,0,$W1281/$W$1271)</f>
        <v>0</v>
      </c>
      <c r="DT1313" s="119">
        <f>IF(DT$8="",0,IF(DT$8&lt;=Главная!$N$76,0,IF(DT$8=EOMONTH(Главная!$N$76,0)+1,SUM($Z$12:DT$12),DT$12)))*IF($W$1271=0,0,$W1281/$W$1271)</f>
        <v>0</v>
      </c>
      <c r="DU1313" s="59"/>
      <c r="DV1313" s="59"/>
    </row>
    <row r="1314" spans="1:126" s="120" customFormat="1" ht="10.199999999999999" customHeight="1">
      <c r="A1314" s="59"/>
      <c r="B1314" s="59"/>
      <c r="C1314" s="59"/>
      <c r="D1314" s="59"/>
      <c r="E1314" s="271"/>
      <c r="F1314" s="114"/>
      <c r="G1314" s="115"/>
      <c r="H1314" s="59"/>
      <c r="I1314" s="59"/>
      <c r="J1314" s="59"/>
      <c r="K1314" s="416">
        <f t="shared" si="2937"/>
        <v>0</v>
      </c>
      <c r="L1314" s="59"/>
      <c r="M1314" s="169"/>
      <c r="N1314" s="170" t="str">
        <f t="shared" si="2939"/>
        <v>списание в продажу</v>
      </c>
      <c r="O1314" s="1"/>
      <c r="P1314" s="5"/>
      <c r="Q1314" s="1" t="s">
        <v>34</v>
      </c>
      <c r="R1314" s="1"/>
      <c r="S1314" s="5" t="s">
        <v>6</v>
      </c>
      <c r="T1314" s="202"/>
      <c r="U1314" s="115"/>
      <c r="V1314" s="59"/>
      <c r="W1314" s="116">
        <f t="shared" si="2938"/>
        <v>0</v>
      </c>
      <c r="X1314" s="116"/>
      <c r="Y1314" s="117"/>
      <c r="Z1314" s="118"/>
      <c r="AA1314" s="119">
        <f>IF(AA$8="",0,IF(AA$8&lt;=Главная!$N$76,0,IF(AA$8=EOMONTH(Главная!$N$76,0)+1,SUM($Z$12:AA$12),AA$12)))*IF($W$1271=0,0,$W1282/$W$1271)</f>
        <v>0</v>
      </c>
      <c r="AB1314" s="119">
        <f>IF(AB$8="",0,IF(AB$8&lt;=Главная!$N$76,0,IF(AB$8=EOMONTH(Главная!$N$76,0)+1,SUM($Z$12:AB$12),AB$12)))*IF($W$1271=0,0,$W1282/$W$1271)</f>
        <v>0</v>
      </c>
      <c r="AC1314" s="119">
        <f>IF(AC$8="",0,IF(AC$8&lt;=Главная!$N$76,0,IF(AC$8=EOMONTH(Главная!$N$76,0)+1,SUM($Z$12:AC$12),AC$12)))*IF($W$1271=0,0,$W1282/$W$1271)</f>
        <v>0</v>
      </c>
      <c r="AD1314" s="119">
        <f>IF(AD$8="",0,IF(AD$8&lt;=Главная!$N$76,0,IF(AD$8=EOMONTH(Главная!$N$76,0)+1,SUM($Z$12:AD$12),AD$12)))*IF($W$1271=0,0,$W1282/$W$1271)</f>
        <v>0</v>
      </c>
      <c r="AE1314" s="119">
        <f>IF(AE$8="",0,IF(AE$8&lt;=Главная!$N$76,0,IF(AE$8=EOMONTH(Главная!$N$76,0)+1,SUM($Z$12:AE$12),AE$12)))*IF($W$1271=0,0,$W1282/$W$1271)</f>
        <v>0</v>
      </c>
      <c r="AF1314" s="119">
        <f>IF(AF$8="",0,IF(AF$8&lt;=Главная!$N$76,0,IF(AF$8=EOMONTH(Главная!$N$76,0)+1,SUM($Z$12:AF$12),AF$12)))*IF($W$1271=0,0,$W1282/$W$1271)</f>
        <v>0</v>
      </c>
      <c r="AG1314" s="119">
        <f>IF(AG$8="",0,IF(AG$8&lt;=Главная!$N$76,0,IF(AG$8=EOMONTH(Главная!$N$76,0)+1,SUM($Z$12:AG$12),AG$12)))*IF($W$1271=0,0,$W1282/$W$1271)</f>
        <v>0</v>
      </c>
      <c r="AH1314" s="119">
        <f>IF(AH$8="",0,IF(AH$8&lt;=Главная!$N$76,0,IF(AH$8=EOMONTH(Главная!$N$76,0)+1,SUM($Z$12:AH$12),AH$12)))*IF($W$1271=0,0,$W1282/$W$1271)</f>
        <v>0</v>
      </c>
      <c r="AI1314" s="119">
        <f>IF(AI$8="",0,IF(AI$8&lt;=Главная!$N$76,0,IF(AI$8=EOMONTH(Главная!$N$76,0)+1,SUM($Z$12:AI$12),AI$12)))*IF($W$1271=0,0,$W1282/$W$1271)</f>
        <v>0</v>
      </c>
      <c r="AJ1314" s="119">
        <f>IF(AJ$8="",0,IF(AJ$8&lt;=Главная!$N$76,0,IF(AJ$8=EOMONTH(Главная!$N$76,0)+1,SUM($Z$12:AJ$12),AJ$12)))*IF($W$1271=0,0,$W1282/$W$1271)</f>
        <v>0</v>
      </c>
      <c r="AK1314" s="119">
        <f>IF(AK$8="",0,IF(AK$8&lt;=Главная!$N$76,0,IF(AK$8=EOMONTH(Главная!$N$76,0)+1,SUM($Z$12:AK$12),AK$12)))*IF($W$1271=0,0,$W1282/$W$1271)</f>
        <v>0</v>
      </c>
      <c r="AL1314" s="119">
        <f>IF(AL$8="",0,IF(AL$8&lt;=Главная!$N$76,0,IF(AL$8=EOMONTH(Главная!$N$76,0)+1,SUM($Z$12:AL$12),AL$12)))*IF($W$1271=0,0,$W1282/$W$1271)</f>
        <v>0</v>
      </c>
      <c r="AM1314" s="119">
        <f>IF(AM$8="",0,IF(AM$8&lt;=Главная!$N$76,0,IF(AM$8=EOMONTH(Главная!$N$76,0)+1,SUM($Z$12:AM$12),AM$12)))*IF($W$1271=0,0,$W1282/$W$1271)</f>
        <v>0</v>
      </c>
      <c r="AN1314" s="119">
        <f>IF(AN$8="",0,IF(AN$8&lt;=Главная!$N$76,0,IF(AN$8=EOMONTH(Главная!$N$76,0)+1,SUM($Z$12:AN$12),AN$12)))*IF($W$1271=0,0,$W1282/$W$1271)</f>
        <v>0</v>
      </c>
      <c r="AO1314" s="119">
        <f>IF(AO$8="",0,IF(AO$8&lt;=Главная!$N$76,0,IF(AO$8=EOMONTH(Главная!$N$76,0)+1,SUM($Z$12:AO$12),AO$12)))*IF($W$1271=0,0,$W1282/$W$1271)</f>
        <v>0</v>
      </c>
      <c r="AP1314" s="119">
        <f>IF(AP$8="",0,IF(AP$8&lt;=Главная!$N$76,0,IF(AP$8=EOMONTH(Главная!$N$76,0)+1,SUM($Z$12:AP$12),AP$12)))*IF($W$1271=0,0,$W1282/$W$1271)</f>
        <v>0</v>
      </c>
      <c r="AQ1314" s="119">
        <f>IF(AQ$8="",0,IF(AQ$8&lt;=Главная!$N$76,0,IF(AQ$8=EOMONTH(Главная!$N$76,0)+1,SUM($Z$12:AQ$12),AQ$12)))*IF($W$1271=0,0,$W1282/$W$1271)</f>
        <v>0</v>
      </c>
      <c r="AR1314" s="119">
        <f>IF(AR$8="",0,IF(AR$8&lt;=Главная!$N$76,0,IF(AR$8=EOMONTH(Главная!$N$76,0)+1,SUM($Z$12:AR$12),AR$12)))*IF($W$1271=0,0,$W1282/$W$1271)</f>
        <v>0</v>
      </c>
      <c r="AS1314" s="119">
        <f>IF(AS$8="",0,IF(AS$8&lt;=Главная!$N$76,0,IF(AS$8=EOMONTH(Главная!$N$76,0)+1,SUM($Z$12:AS$12),AS$12)))*IF($W$1271=0,0,$W1282/$W$1271)</f>
        <v>0</v>
      </c>
      <c r="AT1314" s="119">
        <f>IF(AT$8="",0,IF(AT$8&lt;=Главная!$N$76,0,IF(AT$8=EOMONTH(Главная!$N$76,0)+1,SUM($Z$12:AT$12),AT$12)))*IF($W$1271=0,0,$W1282/$W$1271)</f>
        <v>0</v>
      </c>
      <c r="AU1314" s="119">
        <f>IF(AU$8="",0,IF(AU$8&lt;=Главная!$N$76,0,IF(AU$8=EOMONTH(Главная!$N$76,0)+1,SUM($Z$12:AU$12),AU$12)))*IF($W$1271=0,0,$W1282/$W$1271)</f>
        <v>0</v>
      </c>
      <c r="AV1314" s="119">
        <f>IF(AV$8="",0,IF(AV$8&lt;=Главная!$N$76,0,IF(AV$8=EOMONTH(Главная!$N$76,0)+1,SUM($Z$12:AV$12),AV$12)))*IF($W$1271=0,0,$W1282/$W$1271)</f>
        <v>0</v>
      </c>
      <c r="AW1314" s="119">
        <f>IF(AW$8="",0,IF(AW$8&lt;=Главная!$N$76,0,IF(AW$8=EOMONTH(Главная!$N$76,0)+1,SUM($Z$12:AW$12),AW$12)))*IF($W$1271=0,0,$W1282/$W$1271)</f>
        <v>0</v>
      </c>
      <c r="AX1314" s="119">
        <f>IF(AX$8="",0,IF(AX$8&lt;=Главная!$N$76,0,IF(AX$8=EOMONTH(Главная!$N$76,0)+1,SUM($Z$12:AX$12),AX$12)))*IF($W$1271=0,0,$W1282/$W$1271)</f>
        <v>0</v>
      </c>
      <c r="AY1314" s="119">
        <f>IF(AY$8="",0,IF(AY$8&lt;=Главная!$N$76,0,IF(AY$8=EOMONTH(Главная!$N$76,0)+1,SUM($Z$12:AY$12),AY$12)))*IF($W$1271=0,0,$W1282/$W$1271)</f>
        <v>0</v>
      </c>
      <c r="AZ1314" s="119">
        <f>IF(AZ$8="",0,IF(AZ$8&lt;=Главная!$N$76,0,IF(AZ$8=EOMONTH(Главная!$N$76,0)+1,SUM($Z$12:AZ$12),AZ$12)))*IF($W$1271=0,0,$W1282/$W$1271)</f>
        <v>0</v>
      </c>
      <c r="BA1314" s="119">
        <f>IF(BA$8="",0,IF(BA$8&lt;=Главная!$N$76,0,IF(BA$8=EOMONTH(Главная!$N$76,0)+1,SUM($Z$12:BA$12),BA$12)))*IF($W$1271=0,0,$W1282/$W$1271)</f>
        <v>0</v>
      </c>
      <c r="BB1314" s="119">
        <f>IF(BB$8="",0,IF(BB$8&lt;=Главная!$N$76,0,IF(BB$8=EOMONTH(Главная!$N$76,0)+1,SUM($Z$12:BB$12),BB$12)))*IF($W$1271=0,0,$W1282/$W$1271)</f>
        <v>0</v>
      </c>
      <c r="BC1314" s="119">
        <f>IF(BC$8="",0,IF(BC$8&lt;=Главная!$N$76,0,IF(BC$8=EOMONTH(Главная!$N$76,0)+1,SUM($Z$12:BC$12),BC$12)))*IF($W$1271=0,0,$W1282/$W$1271)</f>
        <v>0</v>
      </c>
      <c r="BD1314" s="119">
        <f>IF(BD$8="",0,IF(BD$8&lt;=Главная!$N$76,0,IF(BD$8=EOMONTH(Главная!$N$76,0)+1,SUM($Z$12:BD$12),BD$12)))*IF($W$1271=0,0,$W1282/$W$1271)</f>
        <v>0</v>
      </c>
      <c r="BE1314" s="119">
        <f>IF(BE$8="",0,IF(BE$8&lt;=Главная!$N$76,0,IF(BE$8=EOMONTH(Главная!$N$76,0)+1,SUM($Z$12:BE$12),BE$12)))*IF($W$1271=0,0,$W1282/$W$1271)</f>
        <v>0</v>
      </c>
      <c r="BF1314" s="119">
        <f>IF(BF$8="",0,IF(BF$8&lt;=Главная!$N$76,0,IF(BF$8=EOMONTH(Главная!$N$76,0)+1,SUM($Z$12:BF$12),BF$12)))*IF($W$1271=0,0,$W1282/$W$1271)</f>
        <v>0</v>
      </c>
      <c r="BG1314" s="119">
        <f>IF(BG$8="",0,IF(BG$8&lt;=Главная!$N$76,0,IF(BG$8=EOMONTH(Главная!$N$76,0)+1,SUM($Z$12:BG$12),BG$12)))*IF($W$1271=0,0,$W1282/$W$1271)</f>
        <v>0</v>
      </c>
      <c r="BH1314" s="119">
        <f>IF(BH$8="",0,IF(BH$8&lt;=Главная!$N$76,0,IF(BH$8=EOMONTH(Главная!$N$76,0)+1,SUM($Z$12:BH$12),BH$12)))*IF($W$1271=0,0,$W1282/$W$1271)</f>
        <v>0</v>
      </c>
      <c r="BI1314" s="119">
        <f>IF(BI$8="",0,IF(BI$8&lt;=Главная!$N$76,0,IF(BI$8=EOMONTH(Главная!$N$76,0)+1,SUM($Z$12:BI$12),BI$12)))*IF($W$1271=0,0,$W1282/$W$1271)</f>
        <v>0</v>
      </c>
      <c r="BJ1314" s="119">
        <f>IF(BJ$8="",0,IF(BJ$8&lt;=Главная!$N$76,0,IF(BJ$8=EOMONTH(Главная!$N$76,0)+1,SUM($Z$12:BJ$12),BJ$12)))*IF($W$1271=0,0,$W1282/$W$1271)</f>
        <v>0</v>
      </c>
      <c r="BK1314" s="119">
        <f>IF(BK$8="",0,IF(BK$8&lt;=Главная!$N$76,0,IF(BK$8=EOMONTH(Главная!$N$76,0)+1,SUM($Z$12:BK$12),BK$12)))*IF($W$1271=0,0,$W1282/$W$1271)</f>
        <v>0</v>
      </c>
      <c r="BL1314" s="119">
        <f>IF(BL$8="",0,IF(BL$8&lt;=Главная!$N$76,0,IF(BL$8=EOMONTH(Главная!$N$76,0)+1,SUM($Z$12:BL$12),BL$12)))*IF($W$1271=0,0,$W1282/$W$1271)</f>
        <v>0</v>
      </c>
      <c r="BM1314" s="119">
        <f>IF(BM$8="",0,IF(BM$8&lt;=Главная!$N$76,0,IF(BM$8=EOMONTH(Главная!$N$76,0)+1,SUM($Z$12:BM$12),BM$12)))*IF($W$1271=0,0,$W1282/$W$1271)</f>
        <v>0</v>
      </c>
      <c r="BN1314" s="119">
        <f>IF(BN$8="",0,IF(BN$8&lt;=Главная!$N$76,0,IF(BN$8=EOMONTH(Главная!$N$76,0)+1,SUM($Z$12:BN$12),BN$12)))*IF($W$1271=0,0,$W1282/$W$1271)</f>
        <v>0</v>
      </c>
      <c r="BO1314" s="119">
        <f>IF(BO$8="",0,IF(BO$8&lt;=Главная!$N$76,0,IF(BO$8=EOMONTH(Главная!$N$76,0)+1,SUM($Z$12:BO$12),BO$12)))*IF($W$1271=0,0,$W1282/$W$1271)</f>
        <v>0</v>
      </c>
      <c r="BP1314" s="119">
        <f>IF(BP$8="",0,IF(BP$8&lt;=Главная!$N$76,0,IF(BP$8=EOMONTH(Главная!$N$76,0)+1,SUM($Z$12:BP$12),BP$12)))*IF($W$1271=0,0,$W1282/$W$1271)</f>
        <v>0</v>
      </c>
      <c r="BQ1314" s="119">
        <f>IF(BQ$8="",0,IF(BQ$8&lt;=Главная!$N$76,0,IF(BQ$8=EOMONTH(Главная!$N$76,0)+1,SUM($Z$12:BQ$12),BQ$12)))*IF($W$1271=0,0,$W1282/$W$1271)</f>
        <v>0</v>
      </c>
      <c r="BR1314" s="119">
        <f>IF(BR$8="",0,IF(BR$8&lt;=Главная!$N$76,0,IF(BR$8=EOMONTH(Главная!$N$76,0)+1,SUM($Z$12:BR$12),BR$12)))*IF($W$1271=0,0,$W1282/$W$1271)</f>
        <v>0</v>
      </c>
      <c r="BS1314" s="119">
        <f>IF(BS$8="",0,IF(BS$8&lt;=Главная!$N$76,0,IF(BS$8=EOMONTH(Главная!$N$76,0)+1,SUM($Z$12:BS$12),BS$12)))*IF($W$1271=0,0,$W1282/$W$1271)</f>
        <v>0</v>
      </c>
      <c r="BT1314" s="119">
        <f>IF(BT$8="",0,IF(BT$8&lt;=Главная!$N$76,0,IF(BT$8=EOMONTH(Главная!$N$76,0)+1,SUM($Z$12:BT$12),BT$12)))*IF($W$1271=0,0,$W1282/$W$1271)</f>
        <v>0</v>
      </c>
      <c r="BU1314" s="119">
        <f>IF(BU$8="",0,IF(BU$8&lt;=Главная!$N$76,0,IF(BU$8=EOMONTH(Главная!$N$76,0)+1,SUM($Z$12:BU$12),BU$12)))*IF($W$1271=0,0,$W1282/$W$1271)</f>
        <v>0</v>
      </c>
      <c r="BV1314" s="119">
        <f>IF(BV$8="",0,IF(BV$8&lt;=Главная!$N$76,0,IF(BV$8=EOMONTH(Главная!$N$76,0)+1,SUM($Z$12:BV$12),BV$12)))*IF($W$1271=0,0,$W1282/$W$1271)</f>
        <v>0</v>
      </c>
      <c r="BW1314" s="119">
        <f>IF(BW$8="",0,IF(BW$8&lt;=Главная!$N$76,0,IF(BW$8=EOMONTH(Главная!$N$76,0)+1,SUM($Z$12:BW$12),BW$12)))*IF($W$1271=0,0,$W1282/$W$1271)</f>
        <v>0</v>
      </c>
      <c r="BX1314" s="119">
        <f>IF(BX$8="",0,IF(BX$8&lt;=Главная!$N$76,0,IF(BX$8=EOMONTH(Главная!$N$76,0)+1,SUM($Z$12:BX$12),BX$12)))*IF($W$1271=0,0,$W1282/$W$1271)</f>
        <v>0</v>
      </c>
      <c r="BY1314" s="119">
        <f>IF(BY$8="",0,IF(BY$8&lt;=Главная!$N$76,0,IF(BY$8=EOMONTH(Главная!$N$76,0)+1,SUM($Z$12:BY$12),BY$12)))*IF($W$1271=0,0,$W1282/$W$1271)</f>
        <v>0</v>
      </c>
      <c r="BZ1314" s="119">
        <f>IF(BZ$8="",0,IF(BZ$8&lt;=Главная!$N$76,0,IF(BZ$8=EOMONTH(Главная!$N$76,0)+1,SUM($Z$12:BZ$12),BZ$12)))*IF($W$1271=0,0,$W1282/$W$1271)</f>
        <v>0</v>
      </c>
      <c r="CA1314" s="119">
        <f>IF(CA$8="",0,IF(CA$8&lt;=Главная!$N$76,0,IF(CA$8=EOMONTH(Главная!$N$76,0)+1,SUM($Z$12:CA$12),CA$12)))*IF($W$1271=0,0,$W1282/$W$1271)</f>
        <v>0</v>
      </c>
      <c r="CB1314" s="119">
        <f>IF(CB$8="",0,IF(CB$8&lt;=Главная!$N$76,0,IF(CB$8=EOMONTH(Главная!$N$76,0)+1,SUM($Z$12:CB$12),CB$12)))*IF($W$1271=0,0,$W1282/$W$1271)</f>
        <v>0</v>
      </c>
      <c r="CC1314" s="119">
        <f>IF(CC$8="",0,IF(CC$8&lt;=Главная!$N$76,0,IF(CC$8=EOMONTH(Главная!$N$76,0)+1,SUM($Z$12:CC$12),CC$12)))*IF($W$1271=0,0,$W1282/$W$1271)</f>
        <v>0</v>
      </c>
      <c r="CD1314" s="119">
        <f>IF(CD$8="",0,IF(CD$8&lt;=Главная!$N$76,0,IF(CD$8=EOMONTH(Главная!$N$76,0)+1,SUM($Z$12:CD$12),CD$12)))*IF($W$1271=0,0,$W1282/$W$1271)</f>
        <v>0</v>
      </c>
      <c r="CE1314" s="119">
        <f>IF(CE$8="",0,IF(CE$8&lt;=Главная!$N$76,0,IF(CE$8=EOMONTH(Главная!$N$76,0)+1,SUM($Z$12:CE$12),CE$12)))*IF($W$1271=0,0,$W1282/$W$1271)</f>
        <v>0</v>
      </c>
      <c r="CF1314" s="119">
        <f>IF(CF$8="",0,IF(CF$8&lt;=Главная!$N$76,0,IF(CF$8=EOMONTH(Главная!$N$76,0)+1,SUM($Z$12:CF$12),CF$12)))*IF($W$1271=0,0,$W1282/$W$1271)</f>
        <v>0</v>
      </c>
      <c r="CG1314" s="119">
        <f>IF(CG$8="",0,IF(CG$8&lt;=Главная!$N$76,0,IF(CG$8=EOMONTH(Главная!$N$76,0)+1,SUM($Z$12:CG$12),CG$12)))*IF($W$1271=0,0,$W1282/$W$1271)</f>
        <v>0</v>
      </c>
      <c r="CH1314" s="119">
        <f>IF(CH$8="",0,IF(CH$8&lt;=Главная!$N$76,0,IF(CH$8=EOMONTH(Главная!$N$76,0)+1,SUM($Z$12:CH$12),CH$12)))*IF($W$1271=0,0,$W1282/$W$1271)</f>
        <v>0</v>
      </c>
      <c r="CI1314" s="119">
        <f>IF(CI$8="",0,IF(CI$8&lt;=Главная!$N$76,0,IF(CI$8=EOMONTH(Главная!$N$76,0)+1,SUM($Z$12:CI$12),CI$12)))*IF($W$1271=0,0,$W1282/$W$1271)</f>
        <v>0</v>
      </c>
      <c r="CJ1314" s="119">
        <f>IF(CJ$8="",0,IF(CJ$8&lt;=Главная!$N$76,0,IF(CJ$8=EOMONTH(Главная!$N$76,0)+1,SUM($Z$12:CJ$12),CJ$12)))*IF($W$1271=0,0,$W1282/$W$1271)</f>
        <v>0</v>
      </c>
      <c r="CK1314" s="119">
        <f>IF(CK$8="",0,IF(CK$8&lt;=Главная!$N$76,0,IF(CK$8=EOMONTH(Главная!$N$76,0)+1,SUM($Z$12:CK$12),CK$12)))*IF($W$1271=0,0,$W1282/$W$1271)</f>
        <v>0</v>
      </c>
      <c r="CL1314" s="119">
        <f>IF(CL$8="",0,IF(CL$8&lt;=Главная!$N$76,0,IF(CL$8=EOMONTH(Главная!$N$76,0)+1,SUM($Z$12:CL$12),CL$12)))*IF($W$1271=0,0,$W1282/$W$1271)</f>
        <v>0</v>
      </c>
      <c r="CM1314" s="119">
        <f>IF(CM$8="",0,IF(CM$8&lt;=Главная!$N$76,0,IF(CM$8=EOMONTH(Главная!$N$76,0)+1,SUM($Z$12:CM$12),CM$12)))*IF($W$1271=0,0,$W1282/$W$1271)</f>
        <v>0</v>
      </c>
      <c r="CN1314" s="119">
        <f>IF(CN$8="",0,IF(CN$8&lt;=Главная!$N$76,0,IF(CN$8=EOMONTH(Главная!$N$76,0)+1,SUM($Z$12:CN$12),CN$12)))*IF($W$1271=0,0,$W1282/$W$1271)</f>
        <v>0</v>
      </c>
      <c r="CO1314" s="119">
        <f>IF(CO$8="",0,IF(CO$8&lt;=Главная!$N$76,0,IF(CO$8=EOMONTH(Главная!$N$76,0)+1,SUM($Z$12:CO$12),CO$12)))*IF($W$1271=0,0,$W1282/$W$1271)</f>
        <v>0</v>
      </c>
      <c r="CP1314" s="119">
        <f>IF(CP$8="",0,IF(CP$8&lt;=Главная!$N$76,0,IF(CP$8=EOMONTH(Главная!$N$76,0)+1,SUM($Z$12:CP$12),CP$12)))*IF($W$1271=0,0,$W1282/$W$1271)</f>
        <v>0</v>
      </c>
      <c r="CQ1314" s="119">
        <f>IF(CQ$8="",0,IF(CQ$8&lt;=Главная!$N$76,0,IF(CQ$8=EOMONTH(Главная!$N$76,0)+1,SUM($Z$12:CQ$12),CQ$12)))*IF($W$1271=0,0,$W1282/$W$1271)</f>
        <v>0</v>
      </c>
      <c r="CR1314" s="119">
        <f>IF(CR$8="",0,IF(CR$8&lt;=Главная!$N$76,0,IF(CR$8=EOMONTH(Главная!$N$76,0)+1,SUM($Z$12:CR$12),CR$12)))*IF($W$1271=0,0,$W1282/$W$1271)</f>
        <v>0</v>
      </c>
      <c r="CS1314" s="119">
        <f>IF(CS$8="",0,IF(CS$8&lt;=Главная!$N$76,0,IF(CS$8=EOMONTH(Главная!$N$76,0)+1,SUM($Z$12:CS$12),CS$12)))*IF($W$1271=0,0,$W1282/$W$1271)</f>
        <v>0</v>
      </c>
      <c r="CT1314" s="119">
        <f>IF(CT$8="",0,IF(CT$8&lt;=Главная!$N$76,0,IF(CT$8=EOMONTH(Главная!$N$76,0)+1,SUM($Z$12:CT$12),CT$12)))*IF($W$1271=0,0,$W1282/$W$1271)</f>
        <v>0</v>
      </c>
      <c r="CU1314" s="119">
        <f>IF(CU$8="",0,IF(CU$8&lt;=Главная!$N$76,0,IF(CU$8=EOMONTH(Главная!$N$76,0)+1,SUM($Z$12:CU$12),CU$12)))*IF($W$1271=0,0,$W1282/$W$1271)</f>
        <v>0</v>
      </c>
      <c r="CV1314" s="119">
        <f>IF(CV$8="",0,IF(CV$8&lt;=Главная!$N$76,0,IF(CV$8=EOMONTH(Главная!$N$76,0)+1,SUM($Z$12:CV$12),CV$12)))*IF($W$1271=0,0,$W1282/$W$1271)</f>
        <v>0</v>
      </c>
      <c r="CW1314" s="119">
        <f>IF(CW$8="",0,IF(CW$8&lt;=Главная!$N$76,0,IF(CW$8=EOMONTH(Главная!$N$76,0)+1,SUM($Z$12:CW$12),CW$12)))*IF($W$1271=0,0,$W1282/$W$1271)</f>
        <v>0</v>
      </c>
      <c r="CX1314" s="119">
        <f>IF(CX$8="",0,IF(CX$8&lt;=Главная!$N$76,0,IF(CX$8=EOMONTH(Главная!$N$76,0)+1,SUM($Z$12:CX$12),CX$12)))*IF($W$1271=0,0,$W1282/$W$1271)</f>
        <v>0</v>
      </c>
      <c r="CY1314" s="119">
        <f>IF(CY$8="",0,IF(CY$8&lt;=Главная!$N$76,0,IF(CY$8=EOMONTH(Главная!$N$76,0)+1,SUM($Z$12:CY$12),CY$12)))*IF($W$1271=0,0,$W1282/$W$1271)</f>
        <v>0</v>
      </c>
      <c r="CZ1314" s="119">
        <f>IF(CZ$8="",0,IF(CZ$8&lt;=Главная!$N$76,0,IF(CZ$8=EOMONTH(Главная!$N$76,0)+1,SUM($Z$12:CZ$12),CZ$12)))*IF($W$1271=0,0,$W1282/$W$1271)</f>
        <v>0</v>
      </c>
      <c r="DA1314" s="119">
        <f>IF(DA$8="",0,IF(DA$8&lt;=Главная!$N$76,0,IF(DA$8=EOMONTH(Главная!$N$76,0)+1,SUM($Z$12:DA$12),DA$12)))*IF($W$1271=0,0,$W1282/$W$1271)</f>
        <v>0</v>
      </c>
      <c r="DB1314" s="119">
        <f>IF(DB$8="",0,IF(DB$8&lt;=Главная!$N$76,0,IF(DB$8=EOMONTH(Главная!$N$76,0)+1,SUM($Z$12:DB$12),DB$12)))*IF($W$1271=0,0,$W1282/$W$1271)</f>
        <v>0</v>
      </c>
      <c r="DC1314" s="119">
        <f>IF(DC$8="",0,IF(DC$8&lt;=Главная!$N$76,0,IF(DC$8=EOMONTH(Главная!$N$76,0)+1,SUM($Z$12:DC$12),DC$12)))*IF($W$1271=0,0,$W1282/$W$1271)</f>
        <v>0</v>
      </c>
      <c r="DD1314" s="119">
        <f>IF(DD$8="",0,IF(DD$8&lt;=Главная!$N$76,0,IF(DD$8=EOMONTH(Главная!$N$76,0)+1,SUM($Z$12:DD$12),DD$12)))*IF($W$1271=0,0,$W1282/$W$1271)</f>
        <v>0</v>
      </c>
      <c r="DE1314" s="119">
        <f>IF(DE$8="",0,IF(DE$8&lt;=Главная!$N$76,0,IF(DE$8=EOMONTH(Главная!$N$76,0)+1,SUM($Z$12:DE$12),DE$12)))*IF($W$1271=0,0,$W1282/$W$1271)</f>
        <v>0</v>
      </c>
      <c r="DF1314" s="119">
        <f>IF(DF$8="",0,IF(DF$8&lt;=Главная!$N$76,0,IF(DF$8=EOMONTH(Главная!$N$76,0)+1,SUM($Z$12:DF$12),DF$12)))*IF($W$1271=0,0,$W1282/$W$1271)</f>
        <v>0</v>
      </c>
      <c r="DG1314" s="119">
        <f>IF(DG$8="",0,IF(DG$8&lt;=Главная!$N$76,0,IF(DG$8=EOMONTH(Главная!$N$76,0)+1,SUM($Z$12:DG$12),DG$12)))*IF($W$1271=0,0,$W1282/$W$1271)</f>
        <v>0</v>
      </c>
      <c r="DH1314" s="119">
        <f>IF(DH$8="",0,IF(DH$8&lt;=Главная!$N$76,0,IF(DH$8=EOMONTH(Главная!$N$76,0)+1,SUM($Z$12:DH$12),DH$12)))*IF($W$1271=0,0,$W1282/$W$1271)</f>
        <v>0</v>
      </c>
      <c r="DI1314" s="119">
        <f>IF(DI$8="",0,IF(DI$8&lt;=Главная!$N$76,0,IF(DI$8=EOMONTH(Главная!$N$76,0)+1,SUM($Z$12:DI$12),DI$12)))*IF($W$1271=0,0,$W1282/$W$1271)</f>
        <v>0</v>
      </c>
      <c r="DJ1314" s="119">
        <f>IF(DJ$8="",0,IF(DJ$8&lt;=Главная!$N$76,0,IF(DJ$8=EOMONTH(Главная!$N$76,0)+1,SUM($Z$12:DJ$12),DJ$12)))*IF($W$1271=0,0,$W1282/$W$1271)</f>
        <v>0</v>
      </c>
      <c r="DK1314" s="119">
        <f>IF(DK$8="",0,IF(DK$8&lt;=Главная!$N$76,0,IF(DK$8=EOMONTH(Главная!$N$76,0)+1,SUM($Z$12:DK$12),DK$12)))*IF($W$1271=0,0,$W1282/$W$1271)</f>
        <v>0</v>
      </c>
      <c r="DL1314" s="119">
        <f>IF(DL$8="",0,IF(DL$8&lt;=Главная!$N$76,0,IF(DL$8=EOMONTH(Главная!$N$76,0)+1,SUM($Z$12:DL$12),DL$12)))*IF($W$1271=0,0,$W1282/$W$1271)</f>
        <v>0</v>
      </c>
      <c r="DM1314" s="119">
        <f>IF(DM$8="",0,IF(DM$8&lt;=Главная!$N$76,0,IF(DM$8=EOMONTH(Главная!$N$76,0)+1,SUM($Z$12:DM$12),DM$12)))*IF($W$1271=0,0,$W1282/$W$1271)</f>
        <v>0</v>
      </c>
      <c r="DN1314" s="119">
        <f>IF(DN$8="",0,IF(DN$8&lt;=Главная!$N$76,0,IF(DN$8=EOMONTH(Главная!$N$76,0)+1,SUM($Z$12:DN$12),DN$12)))*IF($W$1271=0,0,$W1282/$W$1271)</f>
        <v>0</v>
      </c>
      <c r="DO1314" s="119">
        <f>IF(DO$8="",0,IF(DO$8&lt;=Главная!$N$76,0,IF(DO$8=EOMONTH(Главная!$N$76,0)+1,SUM($Z$12:DO$12),DO$12)))*IF($W$1271=0,0,$W1282/$W$1271)</f>
        <v>0</v>
      </c>
      <c r="DP1314" s="119">
        <f>IF(DP$8="",0,IF(DP$8&lt;=Главная!$N$76,0,IF(DP$8=EOMONTH(Главная!$N$76,0)+1,SUM($Z$12:DP$12),DP$12)))*IF($W$1271=0,0,$W1282/$W$1271)</f>
        <v>0</v>
      </c>
      <c r="DQ1314" s="119">
        <f>IF(DQ$8="",0,IF(DQ$8&lt;=Главная!$N$76,0,IF(DQ$8=EOMONTH(Главная!$N$76,0)+1,SUM($Z$12:DQ$12),DQ$12)))*IF($W$1271=0,0,$W1282/$W$1271)</f>
        <v>0</v>
      </c>
      <c r="DR1314" s="119">
        <f>IF(DR$8="",0,IF(DR$8&lt;=Главная!$N$76,0,IF(DR$8=EOMONTH(Главная!$N$76,0)+1,SUM($Z$12:DR$12),DR$12)))*IF($W$1271=0,0,$W1282/$W$1271)</f>
        <v>0</v>
      </c>
      <c r="DS1314" s="119">
        <f>IF(DS$8="",0,IF(DS$8&lt;=Главная!$N$76,0,IF(DS$8=EOMONTH(Главная!$N$76,0)+1,SUM($Z$12:DS$12),DS$12)))*IF($W$1271=0,0,$W1282/$W$1271)</f>
        <v>0</v>
      </c>
      <c r="DT1314" s="119">
        <f>IF(DT$8="",0,IF(DT$8&lt;=Главная!$N$76,0,IF(DT$8=EOMONTH(Главная!$N$76,0)+1,SUM($Z$12:DT$12),DT$12)))*IF($W$1271=0,0,$W1282/$W$1271)</f>
        <v>0</v>
      </c>
      <c r="DU1314" s="59"/>
      <c r="DV1314" s="59"/>
    </row>
    <row r="1315" spans="1:126" s="120" customFormat="1" ht="10.199999999999999" customHeight="1">
      <c r="A1315" s="59"/>
      <c r="B1315" s="59"/>
      <c r="C1315" s="59"/>
      <c r="D1315" s="59"/>
      <c r="E1315" s="271"/>
      <c r="F1315" s="114"/>
      <c r="G1315" s="115"/>
      <c r="H1315" s="59"/>
      <c r="I1315" s="59"/>
      <c r="J1315" s="59"/>
      <c r="K1315" s="416">
        <f t="shared" si="2937"/>
        <v>0</v>
      </c>
      <c r="L1315" s="59"/>
      <c r="M1315" s="169"/>
      <c r="N1315" s="170" t="str">
        <f t="shared" si="2939"/>
        <v>списание в продажу</v>
      </c>
      <c r="O1315" s="1"/>
      <c r="P1315" s="5"/>
      <c r="Q1315" s="1" t="s">
        <v>34</v>
      </c>
      <c r="R1315" s="1"/>
      <c r="S1315" s="5" t="s">
        <v>6</v>
      </c>
      <c r="T1315" s="202"/>
      <c r="U1315" s="115"/>
      <c r="V1315" s="59"/>
      <c r="W1315" s="116">
        <f t="shared" si="2938"/>
        <v>0</v>
      </c>
      <c r="X1315" s="116"/>
      <c r="Y1315" s="117"/>
      <c r="Z1315" s="118"/>
      <c r="AA1315" s="119">
        <f>IF(AA$8="",0,IF(AA$8&lt;=Главная!$N$76,0,IF(AA$8=EOMONTH(Главная!$N$76,0)+1,SUM($Z$12:AA$12),AA$12)))*IF($W$1271=0,0,$W1283/$W$1271)</f>
        <v>0</v>
      </c>
      <c r="AB1315" s="119">
        <f>IF(AB$8="",0,IF(AB$8&lt;=Главная!$N$76,0,IF(AB$8=EOMONTH(Главная!$N$76,0)+1,SUM($Z$12:AB$12),AB$12)))*IF($W$1271=0,0,$W1283/$W$1271)</f>
        <v>0</v>
      </c>
      <c r="AC1315" s="119">
        <f>IF(AC$8="",0,IF(AC$8&lt;=Главная!$N$76,0,IF(AC$8=EOMONTH(Главная!$N$76,0)+1,SUM($Z$12:AC$12),AC$12)))*IF($W$1271=0,0,$W1283/$W$1271)</f>
        <v>0</v>
      </c>
      <c r="AD1315" s="119">
        <f>IF(AD$8="",0,IF(AD$8&lt;=Главная!$N$76,0,IF(AD$8=EOMONTH(Главная!$N$76,0)+1,SUM($Z$12:AD$12),AD$12)))*IF($W$1271=0,0,$W1283/$W$1271)</f>
        <v>0</v>
      </c>
      <c r="AE1315" s="119">
        <f>IF(AE$8="",0,IF(AE$8&lt;=Главная!$N$76,0,IF(AE$8=EOMONTH(Главная!$N$76,0)+1,SUM($Z$12:AE$12),AE$12)))*IF($W$1271=0,0,$W1283/$W$1271)</f>
        <v>0</v>
      </c>
      <c r="AF1315" s="119">
        <f>IF(AF$8="",0,IF(AF$8&lt;=Главная!$N$76,0,IF(AF$8=EOMONTH(Главная!$N$76,0)+1,SUM($Z$12:AF$12),AF$12)))*IF($W$1271=0,0,$W1283/$W$1271)</f>
        <v>0</v>
      </c>
      <c r="AG1315" s="119">
        <f>IF(AG$8="",0,IF(AG$8&lt;=Главная!$N$76,0,IF(AG$8=EOMONTH(Главная!$N$76,0)+1,SUM($Z$12:AG$12),AG$12)))*IF($W$1271=0,0,$W1283/$W$1271)</f>
        <v>0</v>
      </c>
      <c r="AH1315" s="119">
        <f>IF(AH$8="",0,IF(AH$8&lt;=Главная!$N$76,0,IF(AH$8=EOMONTH(Главная!$N$76,0)+1,SUM($Z$12:AH$12),AH$12)))*IF($W$1271=0,0,$W1283/$W$1271)</f>
        <v>0</v>
      </c>
      <c r="AI1315" s="119">
        <f>IF(AI$8="",0,IF(AI$8&lt;=Главная!$N$76,0,IF(AI$8=EOMONTH(Главная!$N$76,0)+1,SUM($Z$12:AI$12),AI$12)))*IF($W$1271=0,0,$W1283/$W$1271)</f>
        <v>0</v>
      </c>
      <c r="AJ1315" s="119">
        <f>IF(AJ$8="",0,IF(AJ$8&lt;=Главная!$N$76,0,IF(AJ$8=EOMONTH(Главная!$N$76,0)+1,SUM($Z$12:AJ$12),AJ$12)))*IF($W$1271=0,0,$W1283/$W$1271)</f>
        <v>0</v>
      </c>
      <c r="AK1315" s="119">
        <f>IF(AK$8="",0,IF(AK$8&lt;=Главная!$N$76,0,IF(AK$8=EOMONTH(Главная!$N$76,0)+1,SUM($Z$12:AK$12),AK$12)))*IF($W$1271=0,0,$W1283/$W$1271)</f>
        <v>0</v>
      </c>
      <c r="AL1315" s="119">
        <f>IF(AL$8="",0,IF(AL$8&lt;=Главная!$N$76,0,IF(AL$8=EOMONTH(Главная!$N$76,0)+1,SUM($Z$12:AL$12),AL$12)))*IF($W$1271=0,0,$W1283/$W$1271)</f>
        <v>0</v>
      </c>
      <c r="AM1315" s="119">
        <f>IF(AM$8="",0,IF(AM$8&lt;=Главная!$N$76,0,IF(AM$8=EOMONTH(Главная!$N$76,0)+1,SUM($Z$12:AM$12),AM$12)))*IF($W$1271=0,0,$W1283/$W$1271)</f>
        <v>0</v>
      </c>
      <c r="AN1315" s="119">
        <f>IF(AN$8="",0,IF(AN$8&lt;=Главная!$N$76,0,IF(AN$8=EOMONTH(Главная!$N$76,0)+1,SUM($Z$12:AN$12),AN$12)))*IF($W$1271=0,0,$W1283/$W$1271)</f>
        <v>0</v>
      </c>
      <c r="AO1315" s="119">
        <f>IF(AO$8="",0,IF(AO$8&lt;=Главная!$N$76,0,IF(AO$8=EOMONTH(Главная!$N$76,0)+1,SUM($Z$12:AO$12),AO$12)))*IF($W$1271=0,0,$W1283/$W$1271)</f>
        <v>0</v>
      </c>
      <c r="AP1315" s="119">
        <f>IF(AP$8="",0,IF(AP$8&lt;=Главная!$N$76,0,IF(AP$8=EOMONTH(Главная!$N$76,0)+1,SUM($Z$12:AP$12),AP$12)))*IF($W$1271=0,0,$W1283/$W$1271)</f>
        <v>0</v>
      </c>
      <c r="AQ1315" s="119">
        <f>IF(AQ$8="",0,IF(AQ$8&lt;=Главная!$N$76,0,IF(AQ$8=EOMONTH(Главная!$N$76,0)+1,SUM($Z$12:AQ$12),AQ$12)))*IF($W$1271=0,0,$W1283/$W$1271)</f>
        <v>0</v>
      </c>
      <c r="AR1315" s="119">
        <f>IF(AR$8="",0,IF(AR$8&lt;=Главная!$N$76,0,IF(AR$8=EOMONTH(Главная!$N$76,0)+1,SUM($Z$12:AR$12),AR$12)))*IF($W$1271=0,0,$W1283/$W$1271)</f>
        <v>0</v>
      </c>
      <c r="AS1315" s="119">
        <f>IF(AS$8="",0,IF(AS$8&lt;=Главная!$N$76,0,IF(AS$8=EOMONTH(Главная!$N$76,0)+1,SUM($Z$12:AS$12),AS$12)))*IF($W$1271=0,0,$W1283/$W$1271)</f>
        <v>0</v>
      </c>
      <c r="AT1315" s="119">
        <f>IF(AT$8="",0,IF(AT$8&lt;=Главная!$N$76,0,IF(AT$8=EOMONTH(Главная!$N$76,0)+1,SUM($Z$12:AT$12),AT$12)))*IF($W$1271=0,0,$W1283/$W$1271)</f>
        <v>0</v>
      </c>
      <c r="AU1315" s="119">
        <f>IF(AU$8="",0,IF(AU$8&lt;=Главная!$N$76,0,IF(AU$8=EOMONTH(Главная!$N$76,0)+1,SUM($Z$12:AU$12),AU$12)))*IF($W$1271=0,0,$W1283/$W$1271)</f>
        <v>0</v>
      </c>
      <c r="AV1315" s="119">
        <f>IF(AV$8="",0,IF(AV$8&lt;=Главная!$N$76,0,IF(AV$8=EOMONTH(Главная!$N$76,0)+1,SUM($Z$12:AV$12),AV$12)))*IF($W$1271=0,0,$W1283/$W$1271)</f>
        <v>0</v>
      </c>
      <c r="AW1315" s="119">
        <f>IF(AW$8="",0,IF(AW$8&lt;=Главная!$N$76,0,IF(AW$8=EOMONTH(Главная!$N$76,0)+1,SUM($Z$12:AW$12),AW$12)))*IF($W$1271=0,0,$W1283/$W$1271)</f>
        <v>0</v>
      </c>
      <c r="AX1315" s="119">
        <f>IF(AX$8="",0,IF(AX$8&lt;=Главная!$N$76,0,IF(AX$8=EOMONTH(Главная!$N$76,0)+1,SUM($Z$12:AX$12),AX$12)))*IF($W$1271=0,0,$W1283/$W$1271)</f>
        <v>0</v>
      </c>
      <c r="AY1315" s="119">
        <f>IF(AY$8="",0,IF(AY$8&lt;=Главная!$N$76,0,IF(AY$8=EOMONTH(Главная!$N$76,0)+1,SUM($Z$12:AY$12),AY$12)))*IF($W$1271=0,0,$W1283/$W$1271)</f>
        <v>0</v>
      </c>
      <c r="AZ1315" s="119">
        <f>IF(AZ$8="",0,IF(AZ$8&lt;=Главная!$N$76,0,IF(AZ$8=EOMONTH(Главная!$N$76,0)+1,SUM($Z$12:AZ$12),AZ$12)))*IF($W$1271=0,0,$W1283/$W$1271)</f>
        <v>0</v>
      </c>
      <c r="BA1315" s="119">
        <f>IF(BA$8="",0,IF(BA$8&lt;=Главная!$N$76,0,IF(BA$8=EOMONTH(Главная!$N$76,0)+1,SUM($Z$12:BA$12),BA$12)))*IF($W$1271=0,0,$W1283/$W$1271)</f>
        <v>0</v>
      </c>
      <c r="BB1315" s="119">
        <f>IF(BB$8="",0,IF(BB$8&lt;=Главная!$N$76,0,IF(BB$8=EOMONTH(Главная!$N$76,0)+1,SUM($Z$12:BB$12),BB$12)))*IF($W$1271=0,0,$W1283/$W$1271)</f>
        <v>0</v>
      </c>
      <c r="BC1315" s="119">
        <f>IF(BC$8="",0,IF(BC$8&lt;=Главная!$N$76,0,IF(BC$8=EOMONTH(Главная!$N$76,0)+1,SUM($Z$12:BC$12),BC$12)))*IF($W$1271=0,0,$W1283/$W$1271)</f>
        <v>0</v>
      </c>
      <c r="BD1315" s="119">
        <f>IF(BD$8="",0,IF(BD$8&lt;=Главная!$N$76,0,IF(BD$8=EOMONTH(Главная!$N$76,0)+1,SUM($Z$12:BD$12),BD$12)))*IF($W$1271=0,0,$W1283/$W$1271)</f>
        <v>0</v>
      </c>
      <c r="BE1315" s="119">
        <f>IF(BE$8="",0,IF(BE$8&lt;=Главная!$N$76,0,IF(BE$8=EOMONTH(Главная!$N$76,0)+1,SUM($Z$12:BE$12),BE$12)))*IF($W$1271=0,0,$W1283/$W$1271)</f>
        <v>0</v>
      </c>
      <c r="BF1315" s="119">
        <f>IF(BF$8="",0,IF(BF$8&lt;=Главная!$N$76,0,IF(BF$8=EOMONTH(Главная!$N$76,0)+1,SUM($Z$12:BF$12),BF$12)))*IF($W$1271=0,0,$W1283/$W$1271)</f>
        <v>0</v>
      </c>
      <c r="BG1315" s="119">
        <f>IF(BG$8="",0,IF(BG$8&lt;=Главная!$N$76,0,IF(BG$8=EOMONTH(Главная!$N$76,0)+1,SUM($Z$12:BG$12),BG$12)))*IF($W$1271=0,0,$W1283/$W$1271)</f>
        <v>0</v>
      </c>
      <c r="BH1315" s="119">
        <f>IF(BH$8="",0,IF(BH$8&lt;=Главная!$N$76,0,IF(BH$8=EOMONTH(Главная!$N$76,0)+1,SUM($Z$12:BH$12),BH$12)))*IF($W$1271=0,0,$W1283/$W$1271)</f>
        <v>0</v>
      </c>
      <c r="BI1315" s="119">
        <f>IF(BI$8="",0,IF(BI$8&lt;=Главная!$N$76,0,IF(BI$8=EOMONTH(Главная!$N$76,0)+1,SUM($Z$12:BI$12),BI$12)))*IF($W$1271=0,0,$W1283/$W$1271)</f>
        <v>0</v>
      </c>
      <c r="BJ1315" s="119">
        <f>IF(BJ$8="",0,IF(BJ$8&lt;=Главная!$N$76,0,IF(BJ$8=EOMONTH(Главная!$N$76,0)+1,SUM($Z$12:BJ$12),BJ$12)))*IF($W$1271=0,0,$W1283/$W$1271)</f>
        <v>0</v>
      </c>
      <c r="BK1315" s="119">
        <f>IF(BK$8="",0,IF(BK$8&lt;=Главная!$N$76,0,IF(BK$8=EOMONTH(Главная!$N$76,0)+1,SUM($Z$12:BK$12),BK$12)))*IF($W$1271=0,0,$W1283/$W$1271)</f>
        <v>0</v>
      </c>
      <c r="BL1315" s="119">
        <f>IF(BL$8="",0,IF(BL$8&lt;=Главная!$N$76,0,IF(BL$8=EOMONTH(Главная!$N$76,0)+1,SUM($Z$12:BL$12),BL$12)))*IF($W$1271=0,0,$W1283/$W$1271)</f>
        <v>0</v>
      </c>
      <c r="BM1315" s="119">
        <f>IF(BM$8="",0,IF(BM$8&lt;=Главная!$N$76,0,IF(BM$8=EOMONTH(Главная!$N$76,0)+1,SUM($Z$12:BM$12),BM$12)))*IF($W$1271=0,0,$W1283/$W$1271)</f>
        <v>0</v>
      </c>
      <c r="BN1315" s="119">
        <f>IF(BN$8="",0,IF(BN$8&lt;=Главная!$N$76,0,IF(BN$8=EOMONTH(Главная!$N$76,0)+1,SUM($Z$12:BN$12),BN$12)))*IF($W$1271=0,0,$W1283/$W$1271)</f>
        <v>0</v>
      </c>
      <c r="BO1315" s="119">
        <f>IF(BO$8="",0,IF(BO$8&lt;=Главная!$N$76,0,IF(BO$8=EOMONTH(Главная!$N$76,0)+1,SUM($Z$12:BO$12),BO$12)))*IF($W$1271=0,0,$W1283/$W$1271)</f>
        <v>0</v>
      </c>
      <c r="BP1315" s="119">
        <f>IF(BP$8="",0,IF(BP$8&lt;=Главная!$N$76,0,IF(BP$8=EOMONTH(Главная!$N$76,0)+1,SUM($Z$12:BP$12),BP$12)))*IF($W$1271=0,0,$W1283/$W$1271)</f>
        <v>0</v>
      </c>
      <c r="BQ1315" s="119">
        <f>IF(BQ$8="",0,IF(BQ$8&lt;=Главная!$N$76,0,IF(BQ$8=EOMONTH(Главная!$N$76,0)+1,SUM($Z$12:BQ$12),BQ$12)))*IF($W$1271=0,0,$W1283/$W$1271)</f>
        <v>0</v>
      </c>
      <c r="BR1315" s="119">
        <f>IF(BR$8="",0,IF(BR$8&lt;=Главная!$N$76,0,IF(BR$8=EOMONTH(Главная!$N$76,0)+1,SUM($Z$12:BR$12),BR$12)))*IF($W$1271=0,0,$W1283/$W$1271)</f>
        <v>0</v>
      </c>
      <c r="BS1315" s="119">
        <f>IF(BS$8="",0,IF(BS$8&lt;=Главная!$N$76,0,IF(BS$8=EOMONTH(Главная!$N$76,0)+1,SUM($Z$12:BS$12),BS$12)))*IF($W$1271=0,0,$W1283/$W$1271)</f>
        <v>0</v>
      </c>
      <c r="BT1315" s="119">
        <f>IF(BT$8="",0,IF(BT$8&lt;=Главная!$N$76,0,IF(BT$8=EOMONTH(Главная!$N$76,0)+1,SUM($Z$12:BT$12),BT$12)))*IF($W$1271=0,0,$W1283/$W$1271)</f>
        <v>0</v>
      </c>
      <c r="BU1315" s="119">
        <f>IF(BU$8="",0,IF(BU$8&lt;=Главная!$N$76,0,IF(BU$8=EOMONTH(Главная!$N$76,0)+1,SUM($Z$12:BU$12),BU$12)))*IF($W$1271=0,0,$W1283/$W$1271)</f>
        <v>0</v>
      </c>
      <c r="BV1315" s="119">
        <f>IF(BV$8="",0,IF(BV$8&lt;=Главная!$N$76,0,IF(BV$8=EOMONTH(Главная!$N$76,0)+1,SUM($Z$12:BV$12),BV$12)))*IF($W$1271=0,0,$W1283/$W$1271)</f>
        <v>0</v>
      </c>
      <c r="BW1315" s="119">
        <f>IF(BW$8="",0,IF(BW$8&lt;=Главная!$N$76,0,IF(BW$8=EOMONTH(Главная!$N$76,0)+1,SUM($Z$12:BW$12),BW$12)))*IF($W$1271=0,0,$W1283/$W$1271)</f>
        <v>0</v>
      </c>
      <c r="BX1315" s="119">
        <f>IF(BX$8="",0,IF(BX$8&lt;=Главная!$N$76,0,IF(BX$8=EOMONTH(Главная!$N$76,0)+1,SUM($Z$12:BX$12),BX$12)))*IF($W$1271=0,0,$W1283/$W$1271)</f>
        <v>0</v>
      </c>
      <c r="BY1315" s="119">
        <f>IF(BY$8="",0,IF(BY$8&lt;=Главная!$N$76,0,IF(BY$8=EOMONTH(Главная!$N$76,0)+1,SUM($Z$12:BY$12),BY$12)))*IF($W$1271=0,0,$W1283/$W$1271)</f>
        <v>0</v>
      </c>
      <c r="BZ1315" s="119">
        <f>IF(BZ$8="",0,IF(BZ$8&lt;=Главная!$N$76,0,IF(BZ$8=EOMONTH(Главная!$N$76,0)+1,SUM($Z$12:BZ$12),BZ$12)))*IF($W$1271=0,0,$W1283/$W$1271)</f>
        <v>0</v>
      </c>
      <c r="CA1315" s="119">
        <f>IF(CA$8="",0,IF(CA$8&lt;=Главная!$N$76,0,IF(CA$8=EOMONTH(Главная!$N$76,0)+1,SUM($Z$12:CA$12),CA$12)))*IF($W$1271=0,0,$W1283/$W$1271)</f>
        <v>0</v>
      </c>
      <c r="CB1315" s="119">
        <f>IF(CB$8="",0,IF(CB$8&lt;=Главная!$N$76,0,IF(CB$8=EOMONTH(Главная!$N$76,0)+1,SUM($Z$12:CB$12),CB$12)))*IF($W$1271=0,0,$W1283/$W$1271)</f>
        <v>0</v>
      </c>
      <c r="CC1315" s="119">
        <f>IF(CC$8="",0,IF(CC$8&lt;=Главная!$N$76,0,IF(CC$8=EOMONTH(Главная!$N$76,0)+1,SUM($Z$12:CC$12),CC$12)))*IF($W$1271=0,0,$W1283/$W$1271)</f>
        <v>0</v>
      </c>
      <c r="CD1315" s="119">
        <f>IF(CD$8="",0,IF(CD$8&lt;=Главная!$N$76,0,IF(CD$8=EOMONTH(Главная!$N$76,0)+1,SUM($Z$12:CD$12),CD$12)))*IF($W$1271=0,0,$W1283/$W$1271)</f>
        <v>0</v>
      </c>
      <c r="CE1315" s="119">
        <f>IF(CE$8="",0,IF(CE$8&lt;=Главная!$N$76,0,IF(CE$8=EOMONTH(Главная!$N$76,0)+1,SUM($Z$12:CE$12),CE$12)))*IF($W$1271=0,0,$W1283/$W$1271)</f>
        <v>0</v>
      </c>
      <c r="CF1315" s="119">
        <f>IF(CF$8="",0,IF(CF$8&lt;=Главная!$N$76,0,IF(CF$8=EOMONTH(Главная!$N$76,0)+1,SUM($Z$12:CF$12),CF$12)))*IF($W$1271=0,0,$W1283/$W$1271)</f>
        <v>0</v>
      </c>
      <c r="CG1315" s="119">
        <f>IF(CG$8="",0,IF(CG$8&lt;=Главная!$N$76,0,IF(CG$8=EOMONTH(Главная!$N$76,0)+1,SUM($Z$12:CG$12),CG$12)))*IF($W$1271=0,0,$W1283/$W$1271)</f>
        <v>0</v>
      </c>
      <c r="CH1315" s="119">
        <f>IF(CH$8="",0,IF(CH$8&lt;=Главная!$N$76,0,IF(CH$8=EOMONTH(Главная!$N$76,0)+1,SUM($Z$12:CH$12),CH$12)))*IF($W$1271=0,0,$W1283/$W$1271)</f>
        <v>0</v>
      </c>
      <c r="CI1315" s="119">
        <f>IF(CI$8="",0,IF(CI$8&lt;=Главная!$N$76,0,IF(CI$8=EOMONTH(Главная!$N$76,0)+1,SUM($Z$12:CI$12),CI$12)))*IF($W$1271=0,0,$W1283/$W$1271)</f>
        <v>0</v>
      </c>
      <c r="CJ1315" s="119">
        <f>IF(CJ$8="",0,IF(CJ$8&lt;=Главная!$N$76,0,IF(CJ$8=EOMONTH(Главная!$N$76,0)+1,SUM($Z$12:CJ$12),CJ$12)))*IF($W$1271=0,0,$W1283/$W$1271)</f>
        <v>0</v>
      </c>
      <c r="CK1315" s="119">
        <f>IF(CK$8="",0,IF(CK$8&lt;=Главная!$N$76,0,IF(CK$8=EOMONTH(Главная!$N$76,0)+1,SUM($Z$12:CK$12),CK$12)))*IF($W$1271=0,0,$W1283/$W$1271)</f>
        <v>0</v>
      </c>
      <c r="CL1315" s="119">
        <f>IF(CL$8="",0,IF(CL$8&lt;=Главная!$N$76,0,IF(CL$8=EOMONTH(Главная!$N$76,0)+1,SUM($Z$12:CL$12),CL$12)))*IF($W$1271=0,0,$W1283/$W$1271)</f>
        <v>0</v>
      </c>
      <c r="CM1315" s="119">
        <f>IF(CM$8="",0,IF(CM$8&lt;=Главная!$N$76,0,IF(CM$8=EOMONTH(Главная!$N$76,0)+1,SUM($Z$12:CM$12),CM$12)))*IF($W$1271=0,0,$W1283/$W$1271)</f>
        <v>0</v>
      </c>
      <c r="CN1315" s="119">
        <f>IF(CN$8="",0,IF(CN$8&lt;=Главная!$N$76,0,IF(CN$8=EOMONTH(Главная!$N$76,0)+1,SUM($Z$12:CN$12),CN$12)))*IF($W$1271=0,0,$W1283/$W$1271)</f>
        <v>0</v>
      </c>
      <c r="CO1315" s="119">
        <f>IF(CO$8="",0,IF(CO$8&lt;=Главная!$N$76,0,IF(CO$8=EOMONTH(Главная!$N$76,0)+1,SUM($Z$12:CO$12),CO$12)))*IF($W$1271=0,0,$W1283/$W$1271)</f>
        <v>0</v>
      </c>
      <c r="CP1315" s="119">
        <f>IF(CP$8="",0,IF(CP$8&lt;=Главная!$N$76,0,IF(CP$8=EOMONTH(Главная!$N$76,0)+1,SUM($Z$12:CP$12),CP$12)))*IF($W$1271=0,0,$W1283/$W$1271)</f>
        <v>0</v>
      </c>
      <c r="CQ1315" s="119">
        <f>IF(CQ$8="",0,IF(CQ$8&lt;=Главная!$N$76,0,IF(CQ$8=EOMONTH(Главная!$N$76,0)+1,SUM($Z$12:CQ$12),CQ$12)))*IF($W$1271=0,0,$W1283/$W$1271)</f>
        <v>0</v>
      </c>
      <c r="CR1315" s="119">
        <f>IF(CR$8="",0,IF(CR$8&lt;=Главная!$N$76,0,IF(CR$8=EOMONTH(Главная!$N$76,0)+1,SUM($Z$12:CR$12),CR$12)))*IF($W$1271=0,0,$W1283/$W$1271)</f>
        <v>0</v>
      </c>
      <c r="CS1315" s="119">
        <f>IF(CS$8="",0,IF(CS$8&lt;=Главная!$N$76,0,IF(CS$8=EOMONTH(Главная!$N$76,0)+1,SUM($Z$12:CS$12),CS$12)))*IF($W$1271=0,0,$W1283/$W$1271)</f>
        <v>0</v>
      </c>
      <c r="CT1315" s="119">
        <f>IF(CT$8="",0,IF(CT$8&lt;=Главная!$N$76,0,IF(CT$8=EOMONTH(Главная!$N$76,0)+1,SUM($Z$12:CT$12),CT$12)))*IF($W$1271=0,0,$W1283/$W$1271)</f>
        <v>0</v>
      </c>
      <c r="CU1315" s="119">
        <f>IF(CU$8="",0,IF(CU$8&lt;=Главная!$N$76,0,IF(CU$8=EOMONTH(Главная!$N$76,0)+1,SUM($Z$12:CU$12),CU$12)))*IF($W$1271=0,0,$W1283/$W$1271)</f>
        <v>0</v>
      </c>
      <c r="CV1315" s="119">
        <f>IF(CV$8="",0,IF(CV$8&lt;=Главная!$N$76,0,IF(CV$8=EOMONTH(Главная!$N$76,0)+1,SUM($Z$12:CV$12),CV$12)))*IF($W$1271=0,0,$W1283/$W$1271)</f>
        <v>0</v>
      </c>
      <c r="CW1315" s="119">
        <f>IF(CW$8="",0,IF(CW$8&lt;=Главная!$N$76,0,IF(CW$8=EOMONTH(Главная!$N$76,0)+1,SUM($Z$12:CW$12),CW$12)))*IF($W$1271=0,0,$W1283/$W$1271)</f>
        <v>0</v>
      </c>
      <c r="CX1315" s="119">
        <f>IF(CX$8="",0,IF(CX$8&lt;=Главная!$N$76,0,IF(CX$8=EOMONTH(Главная!$N$76,0)+1,SUM($Z$12:CX$12),CX$12)))*IF($W$1271=0,0,$W1283/$W$1271)</f>
        <v>0</v>
      </c>
      <c r="CY1315" s="119">
        <f>IF(CY$8="",0,IF(CY$8&lt;=Главная!$N$76,0,IF(CY$8=EOMONTH(Главная!$N$76,0)+1,SUM($Z$12:CY$12),CY$12)))*IF($W$1271=0,0,$W1283/$W$1271)</f>
        <v>0</v>
      </c>
      <c r="CZ1315" s="119">
        <f>IF(CZ$8="",0,IF(CZ$8&lt;=Главная!$N$76,0,IF(CZ$8=EOMONTH(Главная!$N$76,0)+1,SUM($Z$12:CZ$12),CZ$12)))*IF($W$1271=0,0,$W1283/$W$1271)</f>
        <v>0</v>
      </c>
      <c r="DA1315" s="119">
        <f>IF(DA$8="",0,IF(DA$8&lt;=Главная!$N$76,0,IF(DA$8=EOMONTH(Главная!$N$76,0)+1,SUM($Z$12:DA$12),DA$12)))*IF($W$1271=0,0,$W1283/$W$1271)</f>
        <v>0</v>
      </c>
      <c r="DB1315" s="119">
        <f>IF(DB$8="",0,IF(DB$8&lt;=Главная!$N$76,0,IF(DB$8=EOMONTH(Главная!$N$76,0)+1,SUM($Z$12:DB$12),DB$12)))*IF($W$1271=0,0,$W1283/$W$1271)</f>
        <v>0</v>
      </c>
      <c r="DC1315" s="119">
        <f>IF(DC$8="",0,IF(DC$8&lt;=Главная!$N$76,0,IF(DC$8=EOMONTH(Главная!$N$76,0)+1,SUM($Z$12:DC$12),DC$12)))*IF($W$1271=0,0,$W1283/$W$1271)</f>
        <v>0</v>
      </c>
      <c r="DD1315" s="119">
        <f>IF(DD$8="",0,IF(DD$8&lt;=Главная!$N$76,0,IF(DD$8=EOMONTH(Главная!$N$76,0)+1,SUM($Z$12:DD$12),DD$12)))*IF($W$1271=0,0,$W1283/$W$1271)</f>
        <v>0</v>
      </c>
      <c r="DE1315" s="119">
        <f>IF(DE$8="",0,IF(DE$8&lt;=Главная!$N$76,0,IF(DE$8=EOMONTH(Главная!$N$76,0)+1,SUM($Z$12:DE$12),DE$12)))*IF($W$1271=0,0,$W1283/$W$1271)</f>
        <v>0</v>
      </c>
      <c r="DF1315" s="119">
        <f>IF(DF$8="",0,IF(DF$8&lt;=Главная!$N$76,0,IF(DF$8=EOMONTH(Главная!$N$76,0)+1,SUM($Z$12:DF$12),DF$12)))*IF($W$1271=0,0,$W1283/$W$1271)</f>
        <v>0</v>
      </c>
      <c r="DG1315" s="119">
        <f>IF(DG$8="",0,IF(DG$8&lt;=Главная!$N$76,0,IF(DG$8=EOMONTH(Главная!$N$76,0)+1,SUM($Z$12:DG$12),DG$12)))*IF($W$1271=0,0,$W1283/$W$1271)</f>
        <v>0</v>
      </c>
      <c r="DH1315" s="119">
        <f>IF(DH$8="",0,IF(DH$8&lt;=Главная!$N$76,0,IF(DH$8=EOMONTH(Главная!$N$76,0)+1,SUM($Z$12:DH$12),DH$12)))*IF($W$1271=0,0,$W1283/$W$1271)</f>
        <v>0</v>
      </c>
      <c r="DI1315" s="119">
        <f>IF(DI$8="",0,IF(DI$8&lt;=Главная!$N$76,0,IF(DI$8=EOMONTH(Главная!$N$76,0)+1,SUM($Z$12:DI$12),DI$12)))*IF($W$1271=0,0,$W1283/$W$1271)</f>
        <v>0</v>
      </c>
      <c r="DJ1315" s="119">
        <f>IF(DJ$8="",0,IF(DJ$8&lt;=Главная!$N$76,0,IF(DJ$8=EOMONTH(Главная!$N$76,0)+1,SUM($Z$12:DJ$12),DJ$12)))*IF($W$1271=0,0,$W1283/$W$1271)</f>
        <v>0</v>
      </c>
      <c r="DK1315" s="119">
        <f>IF(DK$8="",0,IF(DK$8&lt;=Главная!$N$76,0,IF(DK$8=EOMONTH(Главная!$N$76,0)+1,SUM($Z$12:DK$12),DK$12)))*IF($W$1271=0,0,$W1283/$W$1271)</f>
        <v>0</v>
      </c>
      <c r="DL1315" s="119">
        <f>IF(DL$8="",0,IF(DL$8&lt;=Главная!$N$76,0,IF(DL$8=EOMONTH(Главная!$N$76,0)+1,SUM($Z$12:DL$12),DL$12)))*IF($W$1271=0,0,$W1283/$W$1271)</f>
        <v>0</v>
      </c>
      <c r="DM1315" s="119">
        <f>IF(DM$8="",0,IF(DM$8&lt;=Главная!$N$76,0,IF(DM$8=EOMONTH(Главная!$N$76,0)+1,SUM($Z$12:DM$12),DM$12)))*IF($W$1271=0,0,$W1283/$W$1271)</f>
        <v>0</v>
      </c>
      <c r="DN1315" s="119">
        <f>IF(DN$8="",0,IF(DN$8&lt;=Главная!$N$76,0,IF(DN$8=EOMONTH(Главная!$N$76,0)+1,SUM($Z$12:DN$12),DN$12)))*IF($W$1271=0,0,$W1283/$W$1271)</f>
        <v>0</v>
      </c>
      <c r="DO1315" s="119">
        <f>IF(DO$8="",0,IF(DO$8&lt;=Главная!$N$76,0,IF(DO$8=EOMONTH(Главная!$N$76,0)+1,SUM($Z$12:DO$12),DO$12)))*IF($W$1271=0,0,$W1283/$W$1271)</f>
        <v>0</v>
      </c>
      <c r="DP1315" s="119">
        <f>IF(DP$8="",0,IF(DP$8&lt;=Главная!$N$76,0,IF(DP$8=EOMONTH(Главная!$N$76,0)+1,SUM($Z$12:DP$12),DP$12)))*IF($W$1271=0,0,$W1283/$W$1271)</f>
        <v>0</v>
      </c>
      <c r="DQ1315" s="119">
        <f>IF(DQ$8="",0,IF(DQ$8&lt;=Главная!$N$76,0,IF(DQ$8=EOMONTH(Главная!$N$76,0)+1,SUM($Z$12:DQ$12),DQ$12)))*IF($W$1271=0,0,$W1283/$W$1271)</f>
        <v>0</v>
      </c>
      <c r="DR1315" s="119">
        <f>IF(DR$8="",0,IF(DR$8&lt;=Главная!$N$76,0,IF(DR$8=EOMONTH(Главная!$N$76,0)+1,SUM($Z$12:DR$12),DR$12)))*IF($W$1271=0,0,$W1283/$W$1271)</f>
        <v>0</v>
      </c>
      <c r="DS1315" s="119">
        <f>IF(DS$8="",0,IF(DS$8&lt;=Главная!$N$76,0,IF(DS$8=EOMONTH(Главная!$N$76,0)+1,SUM($Z$12:DS$12),DS$12)))*IF($W$1271=0,0,$W1283/$W$1271)</f>
        <v>0</v>
      </c>
      <c r="DT1315" s="119">
        <f>IF(DT$8="",0,IF(DT$8&lt;=Главная!$N$76,0,IF(DT$8=EOMONTH(Главная!$N$76,0)+1,SUM($Z$12:DT$12),DT$12)))*IF($W$1271=0,0,$W1283/$W$1271)</f>
        <v>0</v>
      </c>
      <c r="DU1315" s="59"/>
      <c r="DV1315" s="59"/>
    </row>
    <row r="1316" spans="1:126" s="120" customFormat="1" ht="10.199999999999999" customHeight="1">
      <c r="A1316" s="59"/>
      <c r="B1316" s="59"/>
      <c r="C1316" s="59"/>
      <c r="D1316" s="59"/>
      <c r="E1316" s="271"/>
      <c r="F1316" s="114"/>
      <c r="G1316" s="115"/>
      <c r="H1316" s="59"/>
      <c r="I1316" s="59"/>
      <c r="J1316" s="59"/>
      <c r="K1316" s="416">
        <f t="shared" si="2937"/>
        <v>0</v>
      </c>
      <c r="L1316" s="59"/>
      <c r="M1316" s="169"/>
      <c r="N1316" s="170" t="str">
        <f t="shared" si="2939"/>
        <v>списание в продажу</v>
      </c>
      <c r="O1316" s="1"/>
      <c r="P1316" s="5"/>
      <c r="Q1316" s="1" t="s">
        <v>34</v>
      </c>
      <c r="R1316" s="1"/>
      <c r="S1316" s="5" t="s">
        <v>6</v>
      </c>
      <c r="T1316" s="202"/>
      <c r="U1316" s="115"/>
      <c r="V1316" s="59"/>
      <c r="W1316" s="116">
        <f t="shared" si="2938"/>
        <v>0</v>
      </c>
      <c r="X1316" s="116"/>
      <c r="Y1316" s="117"/>
      <c r="Z1316" s="118"/>
      <c r="AA1316" s="119">
        <f>IF(AA$8="",0,IF(AA$8&lt;=Главная!$N$76,0,IF(AA$8=EOMONTH(Главная!$N$76,0)+1,SUM($Z$12:AA$12),AA$12)))*IF($W$1271=0,0,$W1284/$W$1271)</f>
        <v>0</v>
      </c>
      <c r="AB1316" s="119">
        <f>IF(AB$8="",0,IF(AB$8&lt;=Главная!$N$76,0,IF(AB$8=EOMONTH(Главная!$N$76,0)+1,SUM($Z$12:AB$12),AB$12)))*IF($W$1271=0,0,$W1284/$W$1271)</f>
        <v>0</v>
      </c>
      <c r="AC1316" s="119">
        <f>IF(AC$8="",0,IF(AC$8&lt;=Главная!$N$76,0,IF(AC$8=EOMONTH(Главная!$N$76,0)+1,SUM($Z$12:AC$12),AC$12)))*IF($W$1271=0,0,$W1284/$W$1271)</f>
        <v>0</v>
      </c>
      <c r="AD1316" s="119">
        <f>IF(AD$8="",0,IF(AD$8&lt;=Главная!$N$76,0,IF(AD$8=EOMONTH(Главная!$N$76,0)+1,SUM($Z$12:AD$12),AD$12)))*IF($W$1271=0,0,$W1284/$W$1271)</f>
        <v>0</v>
      </c>
      <c r="AE1316" s="119">
        <f>IF(AE$8="",0,IF(AE$8&lt;=Главная!$N$76,0,IF(AE$8=EOMONTH(Главная!$N$76,0)+1,SUM($Z$12:AE$12),AE$12)))*IF($W$1271=0,0,$W1284/$W$1271)</f>
        <v>0</v>
      </c>
      <c r="AF1316" s="119">
        <f>IF(AF$8="",0,IF(AF$8&lt;=Главная!$N$76,0,IF(AF$8=EOMONTH(Главная!$N$76,0)+1,SUM($Z$12:AF$12),AF$12)))*IF($W$1271=0,0,$W1284/$W$1271)</f>
        <v>0</v>
      </c>
      <c r="AG1316" s="119">
        <f>IF(AG$8="",0,IF(AG$8&lt;=Главная!$N$76,0,IF(AG$8=EOMONTH(Главная!$N$76,0)+1,SUM($Z$12:AG$12),AG$12)))*IF($W$1271=0,0,$W1284/$W$1271)</f>
        <v>0</v>
      </c>
      <c r="AH1316" s="119">
        <f>IF(AH$8="",0,IF(AH$8&lt;=Главная!$N$76,0,IF(AH$8=EOMONTH(Главная!$N$76,0)+1,SUM($Z$12:AH$12),AH$12)))*IF($W$1271=0,0,$W1284/$W$1271)</f>
        <v>0</v>
      </c>
      <c r="AI1316" s="119">
        <f>IF(AI$8="",0,IF(AI$8&lt;=Главная!$N$76,0,IF(AI$8=EOMONTH(Главная!$N$76,0)+1,SUM($Z$12:AI$12),AI$12)))*IF($W$1271=0,0,$W1284/$W$1271)</f>
        <v>0</v>
      </c>
      <c r="AJ1316" s="119">
        <f>IF(AJ$8="",0,IF(AJ$8&lt;=Главная!$N$76,0,IF(AJ$8=EOMONTH(Главная!$N$76,0)+1,SUM($Z$12:AJ$12),AJ$12)))*IF($W$1271=0,0,$W1284/$W$1271)</f>
        <v>0</v>
      </c>
      <c r="AK1316" s="119">
        <f>IF(AK$8="",0,IF(AK$8&lt;=Главная!$N$76,0,IF(AK$8=EOMONTH(Главная!$N$76,0)+1,SUM($Z$12:AK$12),AK$12)))*IF($W$1271=0,0,$W1284/$W$1271)</f>
        <v>0</v>
      </c>
      <c r="AL1316" s="119">
        <f>IF(AL$8="",0,IF(AL$8&lt;=Главная!$N$76,0,IF(AL$8=EOMONTH(Главная!$N$76,0)+1,SUM($Z$12:AL$12),AL$12)))*IF($W$1271=0,0,$W1284/$W$1271)</f>
        <v>0</v>
      </c>
      <c r="AM1316" s="119">
        <f>IF(AM$8="",0,IF(AM$8&lt;=Главная!$N$76,0,IF(AM$8=EOMONTH(Главная!$N$76,0)+1,SUM($Z$12:AM$12),AM$12)))*IF($W$1271=0,0,$W1284/$W$1271)</f>
        <v>0</v>
      </c>
      <c r="AN1316" s="119">
        <f>IF(AN$8="",0,IF(AN$8&lt;=Главная!$N$76,0,IF(AN$8=EOMONTH(Главная!$N$76,0)+1,SUM($Z$12:AN$12),AN$12)))*IF($W$1271=0,0,$W1284/$W$1271)</f>
        <v>0</v>
      </c>
      <c r="AO1316" s="119">
        <f>IF(AO$8="",0,IF(AO$8&lt;=Главная!$N$76,0,IF(AO$8=EOMONTH(Главная!$N$76,0)+1,SUM($Z$12:AO$12),AO$12)))*IF($W$1271=0,0,$W1284/$W$1271)</f>
        <v>0</v>
      </c>
      <c r="AP1316" s="119">
        <f>IF(AP$8="",0,IF(AP$8&lt;=Главная!$N$76,0,IF(AP$8=EOMONTH(Главная!$N$76,0)+1,SUM($Z$12:AP$12),AP$12)))*IF($W$1271=0,0,$W1284/$W$1271)</f>
        <v>0</v>
      </c>
      <c r="AQ1316" s="119">
        <f>IF(AQ$8="",0,IF(AQ$8&lt;=Главная!$N$76,0,IF(AQ$8=EOMONTH(Главная!$N$76,0)+1,SUM($Z$12:AQ$12),AQ$12)))*IF($W$1271=0,0,$W1284/$W$1271)</f>
        <v>0</v>
      </c>
      <c r="AR1316" s="119">
        <f>IF(AR$8="",0,IF(AR$8&lt;=Главная!$N$76,0,IF(AR$8=EOMONTH(Главная!$N$76,0)+1,SUM($Z$12:AR$12),AR$12)))*IF($W$1271=0,0,$W1284/$W$1271)</f>
        <v>0</v>
      </c>
      <c r="AS1316" s="119">
        <f>IF(AS$8="",0,IF(AS$8&lt;=Главная!$N$76,0,IF(AS$8=EOMONTH(Главная!$N$76,0)+1,SUM($Z$12:AS$12),AS$12)))*IF($W$1271=0,0,$W1284/$W$1271)</f>
        <v>0</v>
      </c>
      <c r="AT1316" s="119">
        <f>IF(AT$8="",0,IF(AT$8&lt;=Главная!$N$76,0,IF(AT$8=EOMONTH(Главная!$N$76,0)+1,SUM($Z$12:AT$12),AT$12)))*IF($W$1271=0,0,$W1284/$W$1271)</f>
        <v>0</v>
      </c>
      <c r="AU1316" s="119">
        <f>IF(AU$8="",0,IF(AU$8&lt;=Главная!$N$76,0,IF(AU$8=EOMONTH(Главная!$N$76,0)+1,SUM($Z$12:AU$12),AU$12)))*IF($W$1271=0,0,$W1284/$W$1271)</f>
        <v>0</v>
      </c>
      <c r="AV1316" s="119">
        <f>IF(AV$8="",0,IF(AV$8&lt;=Главная!$N$76,0,IF(AV$8=EOMONTH(Главная!$N$76,0)+1,SUM($Z$12:AV$12),AV$12)))*IF($W$1271=0,0,$W1284/$W$1271)</f>
        <v>0</v>
      </c>
      <c r="AW1316" s="119">
        <f>IF(AW$8="",0,IF(AW$8&lt;=Главная!$N$76,0,IF(AW$8=EOMONTH(Главная!$N$76,0)+1,SUM($Z$12:AW$12),AW$12)))*IF($W$1271=0,0,$W1284/$W$1271)</f>
        <v>0</v>
      </c>
      <c r="AX1316" s="119">
        <f>IF(AX$8="",0,IF(AX$8&lt;=Главная!$N$76,0,IF(AX$8=EOMONTH(Главная!$N$76,0)+1,SUM($Z$12:AX$12),AX$12)))*IF($W$1271=0,0,$W1284/$W$1271)</f>
        <v>0</v>
      </c>
      <c r="AY1316" s="119">
        <f>IF(AY$8="",0,IF(AY$8&lt;=Главная!$N$76,0,IF(AY$8=EOMONTH(Главная!$N$76,0)+1,SUM($Z$12:AY$12),AY$12)))*IF($W$1271=0,0,$W1284/$W$1271)</f>
        <v>0</v>
      </c>
      <c r="AZ1316" s="119">
        <f>IF(AZ$8="",0,IF(AZ$8&lt;=Главная!$N$76,0,IF(AZ$8=EOMONTH(Главная!$N$76,0)+1,SUM($Z$12:AZ$12),AZ$12)))*IF($W$1271=0,0,$W1284/$W$1271)</f>
        <v>0</v>
      </c>
      <c r="BA1316" s="119">
        <f>IF(BA$8="",0,IF(BA$8&lt;=Главная!$N$76,0,IF(BA$8=EOMONTH(Главная!$N$76,0)+1,SUM($Z$12:BA$12),BA$12)))*IF($W$1271=0,0,$W1284/$W$1271)</f>
        <v>0</v>
      </c>
      <c r="BB1316" s="119">
        <f>IF(BB$8="",0,IF(BB$8&lt;=Главная!$N$76,0,IF(BB$8=EOMONTH(Главная!$N$76,0)+1,SUM($Z$12:BB$12),BB$12)))*IF($W$1271=0,0,$W1284/$W$1271)</f>
        <v>0</v>
      </c>
      <c r="BC1316" s="119">
        <f>IF(BC$8="",0,IF(BC$8&lt;=Главная!$N$76,0,IF(BC$8=EOMONTH(Главная!$N$76,0)+1,SUM($Z$12:BC$12),BC$12)))*IF($W$1271=0,0,$W1284/$W$1271)</f>
        <v>0</v>
      </c>
      <c r="BD1316" s="119">
        <f>IF(BD$8="",0,IF(BD$8&lt;=Главная!$N$76,0,IF(BD$8=EOMONTH(Главная!$N$76,0)+1,SUM($Z$12:BD$12),BD$12)))*IF($W$1271=0,0,$W1284/$W$1271)</f>
        <v>0</v>
      </c>
      <c r="BE1316" s="119">
        <f>IF(BE$8="",0,IF(BE$8&lt;=Главная!$N$76,0,IF(BE$8=EOMONTH(Главная!$N$76,0)+1,SUM($Z$12:BE$12),BE$12)))*IF($W$1271=0,0,$W1284/$W$1271)</f>
        <v>0</v>
      </c>
      <c r="BF1316" s="119">
        <f>IF(BF$8="",0,IF(BF$8&lt;=Главная!$N$76,0,IF(BF$8=EOMONTH(Главная!$N$76,0)+1,SUM($Z$12:BF$12),BF$12)))*IF($W$1271=0,0,$W1284/$W$1271)</f>
        <v>0</v>
      </c>
      <c r="BG1316" s="119">
        <f>IF(BG$8="",0,IF(BG$8&lt;=Главная!$N$76,0,IF(BG$8=EOMONTH(Главная!$N$76,0)+1,SUM($Z$12:BG$12),BG$12)))*IF($W$1271=0,0,$W1284/$W$1271)</f>
        <v>0</v>
      </c>
      <c r="BH1316" s="119">
        <f>IF(BH$8="",0,IF(BH$8&lt;=Главная!$N$76,0,IF(BH$8=EOMONTH(Главная!$N$76,0)+1,SUM($Z$12:BH$12),BH$12)))*IF($W$1271=0,0,$W1284/$W$1271)</f>
        <v>0</v>
      </c>
      <c r="BI1316" s="119">
        <f>IF(BI$8="",0,IF(BI$8&lt;=Главная!$N$76,0,IF(BI$8=EOMONTH(Главная!$N$76,0)+1,SUM($Z$12:BI$12),BI$12)))*IF($W$1271=0,0,$W1284/$W$1271)</f>
        <v>0</v>
      </c>
      <c r="BJ1316" s="119">
        <f>IF(BJ$8="",0,IF(BJ$8&lt;=Главная!$N$76,0,IF(BJ$8=EOMONTH(Главная!$N$76,0)+1,SUM($Z$12:BJ$12),BJ$12)))*IF($W$1271=0,0,$W1284/$W$1271)</f>
        <v>0</v>
      </c>
      <c r="BK1316" s="119">
        <f>IF(BK$8="",0,IF(BK$8&lt;=Главная!$N$76,0,IF(BK$8=EOMONTH(Главная!$N$76,0)+1,SUM($Z$12:BK$12),BK$12)))*IF($W$1271=0,0,$W1284/$W$1271)</f>
        <v>0</v>
      </c>
      <c r="BL1316" s="119">
        <f>IF(BL$8="",0,IF(BL$8&lt;=Главная!$N$76,0,IF(BL$8=EOMONTH(Главная!$N$76,0)+1,SUM($Z$12:BL$12),BL$12)))*IF($W$1271=0,0,$W1284/$W$1271)</f>
        <v>0</v>
      </c>
      <c r="BM1316" s="119">
        <f>IF(BM$8="",0,IF(BM$8&lt;=Главная!$N$76,0,IF(BM$8=EOMONTH(Главная!$N$76,0)+1,SUM($Z$12:BM$12),BM$12)))*IF($W$1271=0,0,$W1284/$W$1271)</f>
        <v>0</v>
      </c>
      <c r="BN1316" s="119">
        <f>IF(BN$8="",0,IF(BN$8&lt;=Главная!$N$76,0,IF(BN$8=EOMONTH(Главная!$N$76,0)+1,SUM($Z$12:BN$12),BN$12)))*IF($W$1271=0,0,$W1284/$W$1271)</f>
        <v>0</v>
      </c>
      <c r="BO1316" s="119">
        <f>IF(BO$8="",0,IF(BO$8&lt;=Главная!$N$76,0,IF(BO$8=EOMONTH(Главная!$N$76,0)+1,SUM($Z$12:BO$12),BO$12)))*IF($W$1271=0,0,$W1284/$W$1271)</f>
        <v>0</v>
      </c>
      <c r="BP1316" s="119">
        <f>IF(BP$8="",0,IF(BP$8&lt;=Главная!$N$76,0,IF(BP$8=EOMONTH(Главная!$N$76,0)+1,SUM($Z$12:BP$12),BP$12)))*IF($W$1271=0,0,$W1284/$W$1271)</f>
        <v>0</v>
      </c>
      <c r="BQ1316" s="119">
        <f>IF(BQ$8="",0,IF(BQ$8&lt;=Главная!$N$76,0,IF(BQ$8=EOMONTH(Главная!$N$76,0)+1,SUM($Z$12:BQ$12),BQ$12)))*IF($W$1271=0,0,$W1284/$W$1271)</f>
        <v>0</v>
      </c>
      <c r="BR1316" s="119">
        <f>IF(BR$8="",0,IF(BR$8&lt;=Главная!$N$76,0,IF(BR$8=EOMONTH(Главная!$N$76,0)+1,SUM($Z$12:BR$12),BR$12)))*IF($W$1271=0,0,$W1284/$W$1271)</f>
        <v>0</v>
      </c>
      <c r="BS1316" s="119">
        <f>IF(BS$8="",0,IF(BS$8&lt;=Главная!$N$76,0,IF(BS$8=EOMONTH(Главная!$N$76,0)+1,SUM($Z$12:BS$12),BS$12)))*IF($W$1271=0,0,$W1284/$W$1271)</f>
        <v>0</v>
      </c>
      <c r="BT1316" s="119">
        <f>IF(BT$8="",0,IF(BT$8&lt;=Главная!$N$76,0,IF(BT$8=EOMONTH(Главная!$N$76,0)+1,SUM($Z$12:BT$12),BT$12)))*IF($W$1271=0,0,$W1284/$W$1271)</f>
        <v>0</v>
      </c>
      <c r="BU1316" s="119">
        <f>IF(BU$8="",0,IF(BU$8&lt;=Главная!$N$76,0,IF(BU$8=EOMONTH(Главная!$N$76,0)+1,SUM($Z$12:BU$12),BU$12)))*IF($W$1271=0,0,$W1284/$W$1271)</f>
        <v>0</v>
      </c>
      <c r="BV1316" s="119">
        <f>IF(BV$8="",0,IF(BV$8&lt;=Главная!$N$76,0,IF(BV$8=EOMONTH(Главная!$N$76,0)+1,SUM($Z$12:BV$12),BV$12)))*IF($W$1271=0,0,$W1284/$W$1271)</f>
        <v>0</v>
      </c>
      <c r="BW1316" s="119">
        <f>IF(BW$8="",0,IF(BW$8&lt;=Главная!$N$76,0,IF(BW$8=EOMONTH(Главная!$N$76,0)+1,SUM($Z$12:BW$12),BW$12)))*IF($W$1271=0,0,$W1284/$W$1271)</f>
        <v>0</v>
      </c>
      <c r="BX1316" s="119">
        <f>IF(BX$8="",0,IF(BX$8&lt;=Главная!$N$76,0,IF(BX$8=EOMONTH(Главная!$N$76,0)+1,SUM($Z$12:BX$12),BX$12)))*IF($W$1271=0,0,$W1284/$W$1271)</f>
        <v>0</v>
      </c>
      <c r="BY1316" s="119">
        <f>IF(BY$8="",0,IF(BY$8&lt;=Главная!$N$76,0,IF(BY$8=EOMONTH(Главная!$N$76,0)+1,SUM($Z$12:BY$12),BY$12)))*IF($W$1271=0,0,$W1284/$W$1271)</f>
        <v>0</v>
      </c>
      <c r="BZ1316" s="119">
        <f>IF(BZ$8="",0,IF(BZ$8&lt;=Главная!$N$76,0,IF(BZ$8=EOMONTH(Главная!$N$76,0)+1,SUM($Z$12:BZ$12),BZ$12)))*IF($W$1271=0,0,$W1284/$W$1271)</f>
        <v>0</v>
      </c>
      <c r="CA1316" s="119">
        <f>IF(CA$8="",0,IF(CA$8&lt;=Главная!$N$76,0,IF(CA$8=EOMONTH(Главная!$N$76,0)+1,SUM($Z$12:CA$12),CA$12)))*IF($W$1271=0,0,$W1284/$W$1271)</f>
        <v>0</v>
      </c>
      <c r="CB1316" s="119">
        <f>IF(CB$8="",0,IF(CB$8&lt;=Главная!$N$76,0,IF(CB$8=EOMONTH(Главная!$N$76,0)+1,SUM($Z$12:CB$12),CB$12)))*IF($W$1271=0,0,$W1284/$W$1271)</f>
        <v>0</v>
      </c>
      <c r="CC1316" s="119">
        <f>IF(CC$8="",0,IF(CC$8&lt;=Главная!$N$76,0,IF(CC$8=EOMONTH(Главная!$N$76,0)+1,SUM($Z$12:CC$12),CC$12)))*IF($W$1271=0,0,$W1284/$W$1271)</f>
        <v>0</v>
      </c>
      <c r="CD1316" s="119">
        <f>IF(CD$8="",0,IF(CD$8&lt;=Главная!$N$76,0,IF(CD$8=EOMONTH(Главная!$N$76,0)+1,SUM($Z$12:CD$12),CD$12)))*IF($W$1271=0,0,$W1284/$W$1271)</f>
        <v>0</v>
      </c>
      <c r="CE1316" s="119">
        <f>IF(CE$8="",0,IF(CE$8&lt;=Главная!$N$76,0,IF(CE$8=EOMONTH(Главная!$N$76,0)+1,SUM($Z$12:CE$12),CE$12)))*IF($W$1271=0,0,$W1284/$W$1271)</f>
        <v>0</v>
      </c>
      <c r="CF1316" s="119">
        <f>IF(CF$8="",0,IF(CF$8&lt;=Главная!$N$76,0,IF(CF$8=EOMONTH(Главная!$N$76,0)+1,SUM($Z$12:CF$12),CF$12)))*IF($W$1271=0,0,$W1284/$W$1271)</f>
        <v>0</v>
      </c>
      <c r="CG1316" s="119">
        <f>IF(CG$8="",0,IF(CG$8&lt;=Главная!$N$76,0,IF(CG$8=EOMONTH(Главная!$N$76,0)+1,SUM($Z$12:CG$12),CG$12)))*IF($W$1271=0,0,$W1284/$W$1271)</f>
        <v>0</v>
      </c>
      <c r="CH1316" s="119">
        <f>IF(CH$8="",0,IF(CH$8&lt;=Главная!$N$76,0,IF(CH$8=EOMONTH(Главная!$N$76,0)+1,SUM($Z$12:CH$12),CH$12)))*IF($W$1271=0,0,$W1284/$W$1271)</f>
        <v>0</v>
      </c>
      <c r="CI1316" s="119">
        <f>IF(CI$8="",0,IF(CI$8&lt;=Главная!$N$76,0,IF(CI$8=EOMONTH(Главная!$N$76,0)+1,SUM($Z$12:CI$12),CI$12)))*IF($W$1271=0,0,$W1284/$W$1271)</f>
        <v>0</v>
      </c>
      <c r="CJ1316" s="119">
        <f>IF(CJ$8="",0,IF(CJ$8&lt;=Главная!$N$76,0,IF(CJ$8=EOMONTH(Главная!$N$76,0)+1,SUM($Z$12:CJ$12),CJ$12)))*IF($W$1271=0,0,$W1284/$W$1271)</f>
        <v>0</v>
      </c>
      <c r="CK1316" s="119">
        <f>IF(CK$8="",0,IF(CK$8&lt;=Главная!$N$76,0,IF(CK$8=EOMONTH(Главная!$N$76,0)+1,SUM($Z$12:CK$12),CK$12)))*IF($W$1271=0,0,$W1284/$W$1271)</f>
        <v>0</v>
      </c>
      <c r="CL1316" s="119">
        <f>IF(CL$8="",0,IF(CL$8&lt;=Главная!$N$76,0,IF(CL$8=EOMONTH(Главная!$N$76,0)+1,SUM($Z$12:CL$12),CL$12)))*IF($W$1271=0,0,$W1284/$W$1271)</f>
        <v>0</v>
      </c>
      <c r="CM1316" s="119">
        <f>IF(CM$8="",0,IF(CM$8&lt;=Главная!$N$76,0,IF(CM$8=EOMONTH(Главная!$N$76,0)+1,SUM($Z$12:CM$12),CM$12)))*IF($W$1271=0,0,$W1284/$W$1271)</f>
        <v>0</v>
      </c>
      <c r="CN1316" s="119">
        <f>IF(CN$8="",0,IF(CN$8&lt;=Главная!$N$76,0,IF(CN$8=EOMONTH(Главная!$N$76,0)+1,SUM($Z$12:CN$12),CN$12)))*IF($W$1271=0,0,$W1284/$W$1271)</f>
        <v>0</v>
      </c>
      <c r="CO1316" s="119">
        <f>IF(CO$8="",0,IF(CO$8&lt;=Главная!$N$76,0,IF(CO$8=EOMONTH(Главная!$N$76,0)+1,SUM($Z$12:CO$12),CO$12)))*IF($W$1271=0,0,$W1284/$W$1271)</f>
        <v>0</v>
      </c>
      <c r="CP1316" s="119">
        <f>IF(CP$8="",0,IF(CP$8&lt;=Главная!$N$76,0,IF(CP$8=EOMONTH(Главная!$N$76,0)+1,SUM($Z$12:CP$12),CP$12)))*IF($W$1271=0,0,$W1284/$W$1271)</f>
        <v>0</v>
      </c>
      <c r="CQ1316" s="119">
        <f>IF(CQ$8="",0,IF(CQ$8&lt;=Главная!$N$76,0,IF(CQ$8=EOMONTH(Главная!$N$76,0)+1,SUM($Z$12:CQ$12),CQ$12)))*IF($W$1271=0,0,$W1284/$W$1271)</f>
        <v>0</v>
      </c>
      <c r="CR1316" s="119">
        <f>IF(CR$8="",0,IF(CR$8&lt;=Главная!$N$76,0,IF(CR$8=EOMONTH(Главная!$N$76,0)+1,SUM($Z$12:CR$12),CR$12)))*IF($W$1271=0,0,$W1284/$W$1271)</f>
        <v>0</v>
      </c>
      <c r="CS1316" s="119">
        <f>IF(CS$8="",0,IF(CS$8&lt;=Главная!$N$76,0,IF(CS$8=EOMONTH(Главная!$N$76,0)+1,SUM($Z$12:CS$12),CS$12)))*IF($W$1271=0,0,$W1284/$W$1271)</f>
        <v>0</v>
      </c>
      <c r="CT1316" s="119">
        <f>IF(CT$8="",0,IF(CT$8&lt;=Главная!$N$76,0,IF(CT$8=EOMONTH(Главная!$N$76,0)+1,SUM($Z$12:CT$12),CT$12)))*IF($W$1271=0,0,$W1284/$W$1271)</f>
        <v>0</v>
      </c>
      <c r="CU1316" s="119">
        <f>IF(CU$8="",0,IF(CU$8&lt;=Главная!$N$76,0,IF(CU$8=EOMONTH(Главная!$N$76,0)+1,SUM($Z$12:CU$12),CU$12)))*IF($W$1271=0,0,$W1284/$W$1271)</f>
        <v>0</v>
      </c>
      <c r="CV1316" s="119">
        <f>IF(CV$8="",0,IF(CV$8&lt;=Главная!$N$76,0,IF(CV$8=EOMONTH(Главная!$N$76,0)+1,SUM($Z$12:CV$12),CV$12)))*IF($W$1271=0,0,$W1284/$W$1271)</f>
        <v>0</v>
      </c>
      <c r="CW1316" s="119">
        <f>IF(CW$8="",0,IF(CW$8&lt;=Главная!$N$76,0,IF(CW$8=EOMONTH(Главная!$N$76,0)+1,SUM($Z$12:CW$12),CW$12)))*IF($W$1271=0,0,$W1284/$W$1271)</f>
        <v>0</v>
      </c>
      <c r="CX1316" s="119">
        <f>IF(CX$8="",0,IF(CX$8&lt;=Главная!$N$76,0,IF(CX$8=EOMONTH(Главная!$N$76,0)+1,SUM($Z$12:CX$12),CX$12)))*IF($W$1271=0,0,$W1284/$W$1271)</f>
        <v>0</v>
      </c>
      <c r="CY1316" s="119">
        <f>IF(CY$8="",0,IF(CY$8&lt;=Главная!$N$76,0,IF(CY$8=EOMONTH(Главная!$N$76,0)+1,SUM($Z$12:CY$12),CY$12)))*IF($W$1271=0,0,$W1284/$W$1271)</f>
        <v>0</v>
      </c>
      <c r="CZ1316" s="119">
        <f>IF(CZ$8="",0,IF(CZ$8&lt;=Главная!$N$76,0,IF(CZ$8=EOMONTH(Главная!$N$76,0)+1,SUM($Z$12:CZ$12),CZ$12)))*IF($W$1271=0,0,$W1284/$W$1271)</f>
        <v>0</v>
      </c>
      <c r="DA1316" s="119">
        <f>IF(DA$8="",0,IF(DA$8&lt;=Главная!$N$76,0,IF(DA$8=EOMONTH(Главная!$N$76,0)+1,SUM($Z$12:DA$12),DA$12)))*IF($W$1271=0,0,$W1284/$W$1271)</f>
        <v>0</v>
      </c>
      <c r="DB1316" s="119">
        <f>IF(DB$8="",0,IF(DB$8&lt;=Главная!$N$76,0,IF(DB$8=EOMONTH(Главная!$N$76,0)+1,SUM($Z$12:DB$12),DB$12)))*IF($W$1271=0,0,$W1284/$W$1271)</f>
        <v>0</v>
      </c>
      <c r="DC1316" s="119">
        <f>IF(DC$8="",0,IF(DC$8&lt;=Главная!$N$76,0,IF(DC$8=EOMONTH(Главная!$N$76,0)+1,SUM($Z$12:DC$12),DC$12)))*IF($W$1271=0,0,$W1284/$W$1271)</f>
        <v>0</v>
      </c>
      <c r="DD1316" s="119">
        <f>IF(DD$8="",0,IF(DD$8&lt;=Главная!$N$76,0,IF(DD$8=EOMONTH(Главная!$N$76,0)+1,SUM($Z$12:DD$12),DD$12)))*IF($W$1271=0,0,$W1284/$W$1271)</f>
        <v>0</v>
      </c>
      <c r="DE1316" s="119">
        <f>IF(DE$8="",0,IF(DE$8&lt;=Главная!$N$76,0,IF(DE$8=EOMONTH(Главная!$N$76,0)+1,SUM($Z$12:DE$12),DE$12)))*IF($W$1271=0,0,$W1284/$W$1271)</f>
        <v>0</v>
      </c>
      <c r="DF1316" s="119">
        <f>IF(DF$8="",0,IF(DF$8&lt;=Главная!$N$76,0,IF(DF$8=EOMONTH(Главная!$N$76,0)+1,SUM($Z$12:DF$12),DF$12)))*IF($W$1271=0,0,$W1284/$W$1271)</f>
        <v>0</v>
      </c>
      <c r="DG1316" s="119">
        <f>IF(DG$8="",0,IF(DG$8&lt;=Главная!$N$76,0,IF(DG$8=EOMONTH(Главная!$N$76,0)+1,SUM($Z$12:DG$12),DG$12)))*IF($W$1271=0,0,$W1284/$W$1271)</f>
        <v>0</v>
      </c>
      <c r="DH1316" s="119">
        <f>IF(DH$8="",0,IF(DH$8&lt;=Главная!$N$76,0,IF(DH$8=EOMONTH(Главная!$N$76,0)+1,SUM($Z$12:DH$12),DH$12)))*IF($W$1271=0,0,$W1284/$W$1271)</f>
        <v>0</v>
      </c>
      <c r="DI1316" s="119">
        <f>IF(DI$8="",0,IF(DI$8&lt;=Главная!$N$76,0,IF(DI$8=EOMONTH(Главная!$N$76,0)+1,SUM($Z$12:DI$12),DI$12)))*IF($W$1271=0,0,$W1284/$W$1271)</f>
        <v>0</v>
      </c>
      <c r="DJ1316" s="119">
        <f>IF(DJ$8="",0,IF(DJ$8&lt;=Главная!$N$76,0,IF(DJ$8=EOMONTH(Главная!$N$76,0)+1,SUM($Z$12:DJ$12),DJ$12)))*IF($W$1271=0,0,$W1284/$W$1271)</f>
        <v>0</v>
      </c>
      <c r="DK1316" s="119">
        <f>IF(DK$8="",0,IF(DK$8&lt;=Главная!$N$76,0,IF(DK$8=EOMONTH(Главная!$N$76,0)+1,SUM($Z$12:DK$12),DK$12)))*IF($W$1271=0,0,$W1284/$W$1271)</f>
        <v>0</v>
      </c>
      <c r="DL1316" s="119">
        <f>IF(DL$8="",0,IF(DL$8&lt;=Главная!$N$76,0,IF(DL$8=EOMONTH(Главная!$N$76,0)+1,SUM($Z$12:DL$12),DL$12)))*IF($W$1271=0,0,$W1284/$W$1271)</f>
        <v>0</v>
      </c>
      <c r="DM1316" s="119">
        <f>IF(DM$8="",0,IF(DM$8&lt;=Главная!$N$76,0,IF(DM$8=EOMONTH(Главная!$N$76,0)+1,SUM($Z$12:DM$12),DM$12)))*IF($W$1271=0,0,$W1284/$W$1271)</f>
        <v>0</v>
      </c>
      <c r="DN1316" s="119">
        <f>IF(DN$8="",0,IF(DN$8&lt;=Главная!$N$76,0,IF(DN$8=EOMONTH(Главная!$N$76,0)+1,SUM($Z$12:DN$12),DN$12)))*IF($W$1271=0,0,$W1284/$W$1271)</f>
        <v>0</v>
      </c>
      <c r="DO1316" s="119">
        <f>IF(DO$8="",0,IF(DO$8&lt;=Главная!$N$76,0,IF(DO$8=EOMONTH(Главная!$N$76,0)+1,SUM($Z$12:DO$12),DO$12)))*IF($W$1271=0,0,$W1284/$W$1271)</f>
        <v>0</v>
      </c>
      <c r="DP1316" s="119">
        <f>IF(DP$8="",0,IF(DP$8&lt;=Главная!$N$76,0,IF(DP$8=EOMONTH(Главная!$N$76,0)+1,SUM($Z$12:DP$12),DP$12)))*IF($W$1271=0,0,$W1284/$W$1271)</f>
        <v>0</v>
      </c>
      <c r="DQ1316" s="119">
        <f>IF(DQ$8="",0,IF(DQ$8&lt;=Главная!$N$76,0,IF(DQ$8=EOMONTH(Главная!$N$76,0)+1,SUM($Z$12:DQ$12),DQ$12)))*IF($W$1271=0,0,$W1284/$W$1271)</f>
        <v>0</v>
      </c>
      <c r="DR1316" s="119">
        <f>IF(DR$8="",0,IF(DR$8&lt;=Главная!$N$76,0,IF(DR$8=EOMONTH(Главная!$N$76,0)+1,SUM($Z$12:DR$12),DR$12)))*IF($W$1271=0,0,$W1284/$W$1271)</f>
        <v>0</v>
      </c>
      <c r="DS1316" s="119">
        <f>IF(DS$8="",0,IF(DS$8&lt;=Главная!$N$76,0,IF(DS$8=EOMONTH(Главная!$N$76,0)+1,SUM($Z$12:DS$12),DS$12)))*IF($W$1271=0,0,$W1284/$W$1271)</f>
        <v>0</v>
      </c>
      <c r="DT1316" s="119">
        <f>IF(DT$8="",0,IF(DT$8&lt;=Главная!$N$76,0,IF(DT$8=EOMONTH(Главная!$N$76,0)+1,SUM($Z$12:DT$12),DT$12)))*IF($W$1271=0,0,$W1284/$W$1271)</f>
        <v>0</v>
      </c>
      <c r="DU1316" s="59"/>
      <c r="DV1316" s="59"/>
    </row>
    <row r="1317" spans="1:126" s="120" customFormat="1" ht="10.199999999999999" customHeight="1">
      <c r="A1317" s="59"/>
      <c r="B1317" s="59"/>
      <c r="C1317" s="59"/>
      <c r="D1317" s="59"/>
      <c r="E1317" s="271"/>
      <c r="F1317" s="114"/>
      <c r="G1317" s="115"/>
      <c r="H1317" s="59"/>
      <c r="I1317" s="59"/>
      <c r="J1317" s="59"/>
      <c r="K1317" s="416">
        <f t="shared" si="2937"/>
        <v>0</v>
      </c>
      <c r="L1317" s="59"/>
      <c r="M1317" s="169"/>
      <c r="N1317" s="170" t="str">
        <f t="shared" si="2939"/>
        <v>списание в продажу</v>
      </c>
      <c r="O1317" s="1"/>
      <c r="P1317" s="5"/>
      <c r="Q1317" s="1" t="s">
        <v>34</v>
      </c>
      <c r="R1317" s="1"/>
      <c r="S1317" s="5" t="s">
        <v>6</v>
      </c>
      <c r="T1317" s="202"/>
      <c r="U1317" s="115"/>
      <c r="V1317" s="59"/>
      <c r="W1317" s="116">
        <f t="shared" si="2938"/>
        <v>0</v>
      </c>
      <c r="X1317" s="116"/>
      <c r="Y1317" s="117"/>
      <c r="Z1317" s="118"/>
      <c r="AA1317" s="119">
        <f>IF(AA$8="",0,IF(AA$8&lt;=Главная!$N$76,0,IF(AA$8=EOMONTH(Главная!$N$76,0)+1,SUM($Z$12:AA$12),AA$12)))*IF($W$1271=0,0,$W1285/$W$1271)</f>
        <v>0</v>
      </c>
      <c r="AB1317" s="119">
        <f>IF(AB$8="",0,IF(AB$8&lt;=Главная!$N$76,0,IF(AB$8=EOMONTH(Главная!$N$76,0)+1,SUM($Z$12:AB$12),AB$12)))*IF($W$1271=0,0,$W1285/$W$1271)</f>
        <v>0</v>
      </c>
      <c r="AC1317" s="119">
        <f>IF(AC$8="",0,IF(AC$8&lt;=Главная!$N$76,0,IF(AC$8=EOMONTH(Главная!$N$76,0)+1,SUM($Z$12:AC$12),AC$12)))*IF($W$1271=0,0,$W1285/$W$1271)</f>
        <v>0</v>
      </c>
      <c r="AD1317" s="119">
        <f>IF(AD$8="",0,IF(AD$8&lt;=Главная!$N$76,0,IF(AD$8=EOMONTH(Главная!$N$76,0)+1,SUM($Z$12:AD$12),AD$12)))*IF($W$1271=0,0,$W1285/$W$1271)</f>
        <v>0</v>
      </c>
      <c r="AE1317" s="119">
        <f>IF(AE$8="",0,IF(AE$8&lt;=Главная!$N$76,0,IF(AE$8=EOMONTH(Главная!$N$76,0)+1,SUM($Z$12:AE$12),AE$12)))*IF($W$1271=0,0,$W1285/$W$1271)</f>
        <v>0</v>
      </c>
      <c r="AF1317" s="119">
        <f>IF(AF$8="",0,IF(AF$8&lt;=Главная!$N$76,0,IF(AF$8=EOMONTH(Главная!$N$76,0)+1,SUM($Z$12:AF$12),AF$12)))*IF($W$1271=0,0,$W1285/$W$1271)</f>
        <v>0</v>
      </c>
      <c r="AG1317" s="119">
        <f>IF(AG$8="",0,IF(AG$8&lt;=Главная!$N$76,0,IF(AG$8=EOMONTH(Главная!$N$76,0)+1,SUM($Z$12:AG$12),AG$12)))*IF($W$1271=0,0,$W1285/$W$1271)</f>
        <v>0</v>
      </c>
      <c r="AH1317" s="119">
        <f>IF(AH$8="",0,IF(AH$8&lt;=Главная!$N$76,0,IF(AH$8=EOMONTH(Главная!$N$76,0)+1,SUM($Z$12:AH$12),AH$12)))*IF($W$1271=0,0,$W1285/$W$1271)</f>
        <v>0</v>
      </c>
      <c r="AI1317" s="119">
        <f>IF(AI$8="",0,IF(AI$8&lt;=Главная!$N$76,0,IF(AI$8=EOMONTH(Главная!$N$76,0)+1,SUM($Z$12:AI$12),AI$12)))*IF($W$1271=0,0,$W1285/$W$1271)</f>
        <v>0</v>
      </c>
      <c r="AJ1317" s="119">
        <f>IF(AJ$8="",0,IF(AJ$8&lt;=Главная!$N$76,0,IF(AJ$8=EOMONTH(Главная!$N$76,0)+1,SUM($Z$12:AJ$12),AJ$12)))*IF($W$1271=0,0,$W1285/$W$1271)</f>
        <v>0</v>
      </c>
      <c r="AK1317" s="119">
        <f>IF(AK$8="",0,IF(AK$8&lt;=Главная!$N$76,0,IF(AK$8=EOMONTH(Главная!$N$76,0)+1,SUM($Z$12:AK$12),AK$12)))*IF($W$1271=0,0,$W1285/$W$1271)</f>
        <v>0</v>
      </c>
      <c r="AL1317" s="119">
        <f>IF(AL$8="",0,IF(AL$8&lt;=Главная!$N$76,0,IF(AL$8=EOMONTH(Главная!$N$76,0)+1,SUM($Z$12:AL$12),AL$12)))*IF($W$1271=0,0,$W1285/$W$1271)</f>
        <v>0</v>
      </c>
      <c r="AM1317" s="119">
        <f>IF(AM$8="",0,IF(AM$8&lt;=Главная!$N$76,0,IF(AM$8=EOMONTH(Главная!$N$76,0)+1,SUM($Z$12:AM$12),AM$12)))*IF($W$1271=0,0,$W1285/$W$1271)</f>
        <v>0</v>
      </c>
      <c r="AN1317" s="119">
        <f>IF(AN$8="",0,IF(AN$8&lt;=Главная!$N$76,0,IF(AN$8=EOMONTH(Главная!$N$76,0)+1,SUM($Z$12:AN$12),AN$12)))*IF($W$1271=0,0,$W1285/$W$1271)</f>
        <v>0</v>
      </c>
      <c r="AO1317" s="119">
        <f>IF(AO$8="",0,IF(AO$8&lt;=Главная!$N$76,0,IF(AO$8=EOMONTH(Главная!$N$76,0)+1,SUM($Z$12:AO$12),AO$12)))*IF($W$1271=0,0,$W1285/$W$1271)</f>
        <v>0</v>
      </c>
      <c r="AP1317" s="119">
        <f>IF(AP$8="",0,IF(AP$8&lt;=Главная!$N$76,0,IF(AP$8=EOMONTH(Главная!$N$76,0)+1,SUM($Z$12:AP$12),AP$12)))*IF($W$1271=0,0,$W1285/$W$1271)</f>
        <v>0</v>
      </c>
      <c r="AQ1317" s="119">
        <f>IF(AQ$8="",0,IF(AQ$8&lt;=Главная!$N$76,0,IF(AQ$8=EOMONTH(Главная!$N$76,0)+1,SUM($Z$12:AQ$12),AQ$12)))*IF($W$1271=0,0,$W1285/$W$1271)</f>
        <v>0</v>
      </c>
      <c r="AR1317" s="119">
        <f>IF(AR$8="",0,IF(AR$8&lt;=Главная!$N$76,0,IF(AR$8=EOMONTH(Главная!$N$76,0)+1,SUM($Z$12:AR$12),AR$12)))*IF($W$1271=0,0,$W1285/$W$1271)</f>
        <v>0</v>
      </c>
      <c r="AS1317" s="119">
        <f>IF(AS$8="",0,IF(AS$8&lt;=Главная!$N$76,0,IF(AS$8=EOMONTH(Главная!$N$76,0)+1,SUM($Z$12:AS$12),AS$12)))*IF($W$1271=0,0,$W1285/$W$1271)</f>
        <v>0</v>
      </c>
      <c r="AT1317" s="119">
        <f>IF(AT$8="",0,IF(AT$8&lt;=Главная!$N$76,0,IF(AT$8=EOMONTH(Главная!$N$76,0)+1,SUM($Z$12:AT$12),AT$12)))*IF($W$1271=0,0,$W1285/$W$1271)</f>
        <v>0</v>
      </c>
      <c r="AU1317" s="119">
        <f>IF(AU$8="",0,IF(AU$8&lt;=Главная!$N$76,0,IF(AU$8=EOMONTH(Главная!$N$76,0)+1,SUM($Z$12:AU$12),AU$12)))*IF($W$1271=0,0,$W1285/$W$1271)</f>
        <v>0</v>
      </c>
      <c r="AV1317" s="119">
        <f>IF(AV$8="",0,IF(AV$8&lt;=Главная!$N$76,0,IF(AV$8=EOMONTH(Главная!$N$76,0)+1,SUM($Z$12:AV$12),AV$12)))*IF($W$1271=0,0,$W1285/$W$1271)</f>
        <v>0</v>
      </c>
      <c r="AW1317" s="119">
        <f>IF(AW$8="",0,IF(AW$8&lt;=Главная!$N$76,0,IF(AW$8=EOMONTH(Главная!$N$76,0)+1,SUM($Z$12:AW$12),AW$12)))*IF($W$1271=0,0,$W1285/$W$1271)</f>
        <v>0</v>
      </c>
      <c r="AX1317" s="119">
        <f>IF(AX$8="",0,IF(AX$8&lt;=Главная!$N$76,0,IF(AX$8=EOMONTH(Главная!$N$76,0)+1,SUM($Z$12:AX$12),AX$12)))*IF($W$1271=0,0,$W1285/$W$1271)</f>
        <v>0</v>
      </c>
      <c r="AY1317" s="119">
        <f>IF(AY$8="",0,IF(AY$8&lt;=Главная!$N$76,0,IF(AY$8=EOMONTH(Главная!$N$76,0)+1,SUM($Z$12:AY$12),AY$12)))*IF($W$1271=0,0,$W1285/$W$1271)</f>
        <v>0</v>
      </c>
      <c r="AZ1317" s="119">
        <f>IF(AZ$8="",0,IF(AZ$8&lt;=Главная!$N$76,0,IF(AZ$8=EOMONTH(Главная!$N$76,0)+1,SUM($Z$12:AZ$12),AZ$12)))*IF($W$1271=0,0,$W1285/$W$1271)</f>
        <v>0</v>
      </c>
      <c r="BA1317" s="119">
        <f>IF(BA$8="",0,IF(BA$8&lt;=Главная!$N$76,0,IF(BA$8=EOMONTH(Главная!$N$76,0)+1,SUM($Z$12:BA$12),BA$12)))*IF($W$1271=0,0,$W1285/$W$1271)</f>
        <v>0</v>
      </c>
      <c r="BB1317" s="119">
        <f>IF(BB$8="",0,IF(BB$8&lt;=Главная!$N$76,0,IF(BB$8=EOMONTH(Главная!$N$76,0)+1,SUM($Z$12:BB$12),BB$12)))*IF($W$1271=0,0,$W1285/$W$1271)</f>
        <v>0</v>
      </c>
      <c r="BC1317" s="119">
        <f>IF(BC$8="",0,IF(BC$8&lt;=Главная!$N$76,0,IF(BC$8=EOMONTH(Главная!$N$76,0)+1,SUM($Z$12:BC$12),BC$12)))*IF($W$1271=0,0,$W1285/$W$1271)</f>
        <v>0</v>
      </c>
      <c r="BD1317" s="119">
        <f>IF(BD$8="",0,IF(BD$8&lt;=Главная!$N$76,0,IF(BD$8=EOMONTH(Главная!$N$76,0)+1,SUM($Z$12:BD$12),BD$12)))*IF($W$1271=0,0,$W1285/$W$1271)</f>
        <v>0</v>
      </c>
      <c r="BE1317" s="119">
        <f>IF(BE$8="",0,IF(BE$8&lt;=Главная!$N$76,0,IF(BE$8=EOMONTH(Главная!$N$76,0)+1,SUM($Z$12:BE$12),BE$12)))*IF($W$1271=0,0,$W1285/$W$1271)</f>
        <v>0</v>
      </c>
      <c r="BF1317" s="119">
        <f>IF(BF$8="",0,IF(BF$8&lt;=Главная!$N$76,0,IF(BF$8=EOMONTH(Главная!$N$76,0)+1,SUM($Z$12:BF$12),BF$12)))*IF($W$1271=0,0,$W1285/$W$1271)</f>
        <v>0</v>
      </c>
      <c r="BG1317" s="119">
        <f>IF(BG$8="",0,IF(BG$8&lt;=Главная!$N$76,0,IF(BG$8=EOMONTH(Главная!$N$76,0)+1,SUM($Z$12:BG$12),BG$12)))*IF($W$1271=0,0,$W1285/$W$1271)</f>
        <v>0</v>
      </c>
      <c r="BH1317" s="119">
        <f>IF(BH$8="",0,IF(BH$8&lt;=Главная!$N$76,0,IF(BH$8=EOMONTH(Главная!$N$76,0)+1,SUM($Z$12:BH$12),BH$12)))*IF($W$1271=0,0,$W1285/$W$1271)</f>
        <v>0</v>
      </c>
      <c r="BI1317" s="119">
        <f>IF(BI$8="",0,IF(BI$8&lt;=Главная!$N$76,0,IF(BI$8=EOMONTH(Главная!$N$76,0)+1,SUM($Z$12:BI$12),BI$12)))*IF($W$1271=0,0,$W1285/$W$1271)</f>
        <v>0</v>
      </c>
      <c r="BJ1317" s="119">
        <f>IF(BJ$8="",0,IF(BJ$8&lt;=Главная!$N$76,0,IF(BJ$8=EOMONTH(Главная!$N$76,0)+1,SUM($Z$12:BJ$12),BJ$12)))*IF($W$1271=0,0,$W1285/$W$1271)</f>
        <v>0</v>
      </c>
      <c r="BK1317" s="119">
        <f>IF(BK$8="",0,IF(BK$8&lt;=Главная!$N$76,0,IF(BK$8=EOMONTH(Главная!$N$76,0)+1,SUM($Z$12:BK$12),BK$12)))*IF($W$1271=0,0,$W1285/$W$1271)</f>
        <v>0</v>
      </c>
      <c r="BL1317" s="119">
        <f>IF(BL$8="",0,IF(BL$8&lt;=Главная!$N$76,0,IF(BL$8=EOMONTH(Главная!$N$76,0)+1,SUM($Z$12:BL$12),BL$12)))*IF($W$1271=0,0,$W1285/$W$1271)</f>
        <v>0</v>
      </c>
      <c r="BM1317" s="119">
        <f>IF(BM$8="",0,IF(BM$8&lt;=Главная!$N$76,0,IF(BM$8=EOMONTH(Главная!$N$76,0)+1,SUM($Z$12:BM$12),BM$12)))*IF($W$1271=0,0,$W1285/$W$1271)</f>
        <v>0</v>
      </c>
      <c r="BN1317" s="119">
        <f>IF(BN$8="",0,IF(BN$8&lt;=Главная!$N$76,0,IF(BN$8=EOMONTH(Главная!$N$76,0)+1,SUM($Z$12:BN$12),BN$12)))*IF($W$1271=0,0,$W1285/$W$1271)</f>
        <v>0</v>
      </c>
      <c r="BO1317" s="119">
        <f>IF(BO$8="",0,IF(BO$8&lt;=Главная!$N$76,0,IF(BO$8=EOMONTH(Главная!$N$76,0)+1,SUM($Z$12:BO$12),BO$12)))*IF($W$1271=0,0,$W1285/$W$1271)</f>
        <v>0</v>
      </c>
      <c r="BP1317" s="119">
        <f>IF(BP$8="",0,IF(BP$8&lt;=Главная!$N$76,0,IF(BP$8=EOMONTH(Главная!$N$76,0)+1,SUM($Z$12:BP$12),BP$12)))*IF($W$1271=0,0,$W1285/$W$1271)</f>
        <v>0</v>
      </c>
      <c r="BQ1317" s="119">
        <f>IF(BQ$8="",0,IF(BQ$8&lt;=Главная!$N$76,0,IF(BQ$8=EOMONTH(Главная!$N$76,0)+1,SUM($Z$12:BQ$12),BQ$12)))*IF($W$1271=0,0,$W1285/$W$1271)</f>
        <v>0</v>
      </c>
      <c r="BR1317" s="119">
        <f>IF(BR$8="",0,IF(BR$8&lt;=Главная!$N$76,0,IF(BR$8=EOMONTH(Главная!$N$76,0)+1,SUM($Z$12:BR$12),BR$12)))*IF($W$1271=0,0,$W1285/$W$1271)</f>
        <v>0</v>
      </c>
      <c r="BS1317" s="119">
        <f>IF(BS$8="",0,IF(BS$8&lt;=Главная!$N$76,0,IF(BS$8=EOMONTH(Главная!$N$76,0)+1,SUM($Z$12:BS$12),BS$12)))*IF($W$1271=0,0,$W1285/$W$1271)</f>
        <v>0</v>
      </c>
      <c r="BT1317" s="119">
        <f>IF(BT$8="",0,IF(BT$8&lt;=Главная!$N$76,0,IF(BT$8=EOMONTH(Главная!$N$76,0)+1,SUM($Z$12:BT$12),BT$12)))*IF($W$1271=0,0,$W1285/$W$1271)</f>
        <v>0</v>
      </c>
      <c r="BU1317" s="119">
        <f>IF(BU$8="",0,IF(BU$8&lt;=Главная!$N$76,0,IF(BU$8=EOMONTH(Главная!$N$76,0)+1,SUM($Z$12:BU$12),BU$12)))*IF($W$1271=0,0,$W1285/$W$1271)</f>
        <v>0</v>
      </c>
      <c r="BV1317" s="119">
        <f>IF(BV$8="",0,IF(BV$8&lt;=Главная!$N$76,0,IF(BV$8=EOMONTH(Главная!$N$76,0)+1,SUM($Z$12:BV$12),BV$12)))*IF($W$1271=0,0,$W1285/$W$1271)</f>
        <v>0</v>
      </c>
      <c r="BW1317" s="119">
        <f>IF(BW$8="",0,IF(BW$8&lt;=Главная!$N$76,0,IF(BW$8=EOMONTH(Главная!$N$76,0)+1,SUM($Z$12:BW$12),BW$12)))*IF($W$1271=0,0,$W1285/$W$1271)</f>
        <v>0</v>
      </c>
      <c r="BX1317" s="119">
        <f>IF(BX$8="",0,IF(BX$8&lt;=Главная!$N$76,0,IF(BX$8=EOMONTH(Главная!$N$76,0)+1,SUM($Z$12:BX$12),BX$12)))*IF($W$1271=0,0,$W1285/$W$1271)</f>
        <v>0</v>
      </c>
      <c r="BY1317" s="119">
        <f>IF(BY$8="",0,IF(BY$8&lt;=Главная!$N$76,0,IF(BY$8=EOMONTH(Главная!$N$76,0)+1,SUM($Z$12:BY$12),BY$12)))*IF($W$1271=0,0,$W1285/$W$1271)</f>
        <v>0</v>
      </c>
      <c r="BZ1317" s="119">
        <f>IF(BZ$8="",0,IF(BZ$8&lt;=Главная!$N$76,0,IF(BZ$8=EOMONTH(Главная!$N$76,0)+1,SUM($Z$12:BZ$12),BZ$12)))*IF($W$1271=0,0,$W1285/$W$1271)</f>
        <v>0</v>
      </c>
      <c r="CA1317" s="119">
        <f>IF(CA$8="",0,IF(CA$8&lt;=Главная!$N$76,0,IF(CA$8=EOMONTH(Главная!$N$76,0)+1,SUM($Z$12:CA$12),CA$12)))*IF($W$1271=0,0,$W1285/$W$1271)</f>
        <v>0</v>
      </c>
      <c r="CB1317" s="119">
        <f>IF(CB$8="",0,IF(CB$8&lt;=Главная!$N$76,0,IF(CB$8=EOMONTH(Главная!$N$76,0)+1,SUM($Z$12:CB$12),CB$12)))*IF($W$1271=0,0,$W1285/$W$1271)</f>
        <v>0</v>
      </c>
      <c r="CC1317" s="119">
        <f>IF(CC$8="",0,IF(CC$8&lt;=Главная!$N$76,0,IF(CC$8=EOMONTH(Главная!$N$76,0)+1,SUM($Z$12:CC$12),CC$12)))*IF($W$1271=0,0,$W1285/$W$1271)</f>
        <v>0</v>
      </c>
      <c r="CD1317" s="119">
        <f>IF(CD$8="",0,IF(CD$8&lt;=Главная!$N$76,0,IF(CD$8=EOMONTH(Главная!$N$76,0)+1,SUM($Z$12:CD$12),CD$12)))*IF($W$1271=0,0,$W1285/$W$1271)</f>
        <v>0</v>
      </c>
      <c r="CE1317" s="119">
        <f>IF(CE$8="",0,IF(CE$8&lt;=Главная!$N$76,0,IF(CE$8=EOMONTH(Главная!$N$76,0)+1,SUM($Z$12:CE$12),CE$12)))*IF($W$1271=0,0,$W1285/$W$1271)</f>
        <v>0</v>
      </c>
      <c r="CF1317" s="119">
        <f>IF(CF$8="",0,IF(CF$8&lt;=Главная!$N$76,0,IF(CF$8=EOMONTH(Главная!$N$76,0)+1,SUM($Z$12:CF$12),CF$12)))*IF($W$1271=0,0,$W1285/$W$1271)</f>
        <v>0</v>
      </c>
      <c r="CG1317" s="119">
        <f>IF(CG$8="",0,IF(CG$8&lt;=Главная!$N$76,0,IF(CG$8=EOMONTH(Главная!$N$76,0)+1,SUM($Z$12:CG$12),CG$12)))*IF($W$1271=0,0,$W1285/$W$1271)</f>
        <v>0</v>
      </c>
      <c r="CH1317" s="119">
        <f>IF(CH$8="",0,IF(CH$8&lt;=Главная!$N$76,0,IF(CH$8=EOMONTH(Главная!$N$76,0)+1,SUM($Z$12:CH$12),CH$12)))*IF($W$1271=0,0,$W1285/$W$1271)</f>
        <v>0</v>
      </c>
      <c r="CI1317" s="119">
        <f>IF(CI$8="",0,IF(CI$8&lt;=Главная!$N$76,0,IF(CI$8=EOMONTH(Главная!$N$76,0)+1,SUM($Z$12:CI$12),CI$12)))*IF($W$1271=0,0,$W1285/$W$1271)</f>
        <v>0</v>
      </c>
      <c r="CJ1317" s="119">
        <f>IF(CJ$8="",0,IF(CJ$8&lt;=Главная!$N$76,0,IF(CJ$8=EOMONTH(Главная!$N$76,0)+1,SUM($Z$12:CJ$12),CJ$12)))*IF($W$1271=0,0,$W1285/$W$1271)</f>
        <v>0</v>
      </c>
      <c r="CK1317" s="119">
        <f>IF(CK$8="",0,IF(CK$8&lt;=Главная!$N$76,0,IF(CK$8=EOMONTH(Главная!$N$76,0)+1,SUM($Z$12:CK$12),CK$12)))*IF($W$1271=0,0,$W1285/$W$1271)</f>
        <v>0</v>
      </c>
      <c r="CL1317" s="119">
        <f>IF(CL$8="",0,IF(CL$8&lt;=Главная!$N$76,0,IF(CL$8=EOMONTH(Главная!$N$76,0)+1,SUM($Z$12:CL$12),CL$12)))*IF($W$1271=0,0,$W1285/$W$1271)</f>
        <v>0</v>
      </c>
      <c r="CM1317" s="119">
        <f>IF(CM$8="",0,IF(CM$8&lt;=Главная!$N$76,0,IF(CM$8=EOMONTH(Главная!$N$76,0)+1,SUM($Z$12:CM$12),CM$12)))*IF($W$1271=0,0,$W1285/$W$1271)</f>
        <v>0</v>
      </c>
      <c r="CN1317" s="119">
        <f>IF(CN$8="",0,IF(CN$8&lt;=Главная!$N$76,0,IF(CN$8=EOMONTH(Главная!$N$76,0)+1,SUM($Z$12:CN$12),CN$12)))*IF($W$1271=0,0,$W1285/$W$1271)</f>
        <v>0</v>
      </c>
      <c r="CO1317" s="119">
        <f>IF(CO$8="",0,IF(CO$8&lt;=Главная!$N$76,0,IF(CO$8=EOMONTH(Главная!$N$76,0)+1,SUM($Z$12:CO$12),CO$12)))*IF($W$1271=0,0,$W1285/$W$1271)</f>
        <v>0</v>
      </c>
      <c r="CP1317" s="119">
        <f>IF(CP$8="",0,IF(CP$8&lt;=Главная!$N$76,0,IF(CP$8=EOMONTH(Главная!$N$76,0)+1,SUM($Z$12:CP$12),CP$12)))*IF($W$1271=0,0,$W1285/$W$1271)</f>
        <v>0</v>
      </c>
      <c r="CQ1317" s="119">
        <f>IF(CQ$8="",0,IF(CQ$8&lt;=Главная!$N$76,0,IF(CQ$8=EOMONTH(Главная!$N$76,0)+1,SUM($Z$12:CQ$12),CQ$12)))*IF($W$1271=0,0,$W1285/$W$1271)</f>
        <v>0</v>
      </c>
      <c r="CR1317" s="119">
        <f>IF(CR$8="",0,IF(CR$8&lt;=Главная!$N$76,0,IF(CR$8=EOMONTH(Главная!$N$76,0)+1,SUM($Z$12:CR$12),CR$12)))*IF($W$1271=0,0,$W1285/$W$1271)</f>
        <v>0</v>
      </c>
      <c r="CS1317" s="119">
        <f>IF(CS$8="",0,IF(CS$8&lt;=Главная!$N$76,0,IF(CS$8=EOMONTH(Главная!$N$76,0)+1,SUM($Z$12:CS$12),CS$12)))*IF($W$1271=0,0,$W1285/$W$1271)</f>
        <v>0</v>
      </c>
      <c r="CT1317" s="119">
        <f>IF(CT$8="",0,IF(CT$8&lt;=Главная!$N$76,0,IF(CT$8=EOMONTH(Главная!$N$76,0)+1,SUM($Z$12:CT$12),CT$12)))*IF($W$1271=0,0,$W1285/$W$1271)</f>
        <v>0</v>
      </c>
      <c r="CU1317" s="119">
        <f>IF(CU$8="",0,IF(CU$8&lt;=Главная!$N$76,0,IF(CU$8=EOMONTH(Главная!$N$76,0)+1,SUM($Z$12:CU$12),CU$12)))*IF($W$1271=0,0,$W1285/$W$1271)</f>
        <v>0</v>
      </c>
      <c r="CV1317" s="119">
        <f>IF(CV$8="",0,IF(CV$8&lt;=Главная!$N$76,0,IF(CV$8=EOMONTH(Главная!$N$76,0)+1,SUM($Z$12:CV$12),CV$12)))*IF($W$1271=0,0,$W1285/$W$1271)</f>
        <v>0</v>
      </c>
      <c r="CW1317" s="119">
        <f>IF(CW$8="",0,IF(CW$8&lt;=Главная!$N$76,0,IF(CW$8=EOMONTH(Главная!$N$76,0)+1,SUM($Z$12:CW$12),CW$12)))*IF($W$1271=0,0,$W1285/$W$1271)</f>
        <v>0</v>
      </c>
      <c r="CX1317" s="119">
        <f>IF(CX$8="",0,IF(CX$8&lt;=Главная!$N$76,0,IF(CX$8=EOMONTH(Главная!$N$76,0)+1,SUM($Z$12:CX$12),CX$12)))*IF($W$1271=0,0,$W1285/$W$1271)</f>
        <v>0</v>
      </c>
      <c r="CY1317" s="119">
        <f>IF(CY$8="",0,IF(CY$8&lt;=Главная!$N$76,0,IF(CY$8=EOMONTH(Главная!$N$76,0)+1,SUM($Z$12:CY$12),CY$12)))*IF($W$1271=0,0,$W1285/$W$1271)</f>
        <v>0</v>
      </c>
      <c r="CZ1317" s="119">
        <f>IF(CZ$8="",0,IF(CZ$8&lt;=Главная!$N$76,0,IF(CZ$8=EOMONTH(Главная!$N$76,0)+1,SUM($Z$12:CZ$12),CZ$12)))*IF($W$1271=0,0,$W1285/$W$1271)</f>
        <v>0</v>
      </c>
      <c r="DA1317" s="119">
        <f>IF(DA$8="",0,IF(DA$8&lt;=Главная!$N$76,0,IF(DA$8=EOMONTH(Главная!$N$76,0)+1,SUM($Z$12:DA$12),DA$12)))*IF($W$1271=0,0,$W1285/$W$1271)</f>
        <v>0</v>
      </c>
      <c r="DB1317" s="119">
        <f>IF(DB$8="",0,IF(DB$8&lt;=Главная!$N$76,0,IF(DB$8=EOMONTH(Главная!$N$76,0)+1,SUM($Z$12:DB$12),DB$12)))*IF($W$1271=0,0,$W1285/$W$1271)</f>
        <v>0</v>
      </c>
      <c r="DC1317" s="119">
        <f>IF(DC$8="",0,IF(DC$8&lt;=Главная!$N$76,0,IF(DC$8=EOMONTH(Главная!$N$76,0)+1,SUM($Z$12:DC$12),DC$12)))*IF($W$1271=0,0,$W1285/$W$1271)</f>
        <v>0</v>
      </c>
      <c r="DD1317" s="119">
        <f>IF(DD$8="",0,IF(DD$8&lt;=Главная!$N$76,0,IF(DD$8=EOMONTH(Главная!$N$76,0)+1,SUM($Z$12:DD$12),DD$12)))*IF($W$1271=0,0,$W1285/$W$1271)</f>
        <v>0</v>
      </c>
      <c r="DE1317" s="119">
        <f>IF(DE$8="",0,IF(DE$8&lt;=Главная!$N$76,0,IF(DE$8=EOMONTH(Главная!$N$76,0)+1,SUM($Z$12:DE$12),DE$12)))*IF($W$1271=0,0,$W1285/$W$1271)</f>
        <v>0</v>
      </c>
      <c r="DF1317" s="119">
        <f>IF(DF$8="",0,IF(DF$8&lt;=Главная!$N$76,0,IF(DF$8=EOMONTH(Главная!$N$76,0)+1,SUM($Z$12:DF$12),DF$12)))*IF($W$1271=0,0,$W1285/$W$1271)</f>
        <v>0</v>
      </c>
      <c r="DG1317" s="119">
        <f>IF(DG$8="",0,IF(DG$8&lt;=Главная!$N$76,0,IF(DG$8=EOMONTH(Главная!$N$76,0)+1,SUM($Z$12:DG$12),DG$12)))*IF($W$1271=0,0,$W1285/$W$1271)</f>
        <v>0</v>
      </c>
      <c r="DH1317" s="119">
        <f>IF(DH$8="",0,IF(DH$8&lt;=Главная!$N$76,0,IF(DH$8=EOMONTH(Главная!$N$76,0)+1,SUM($Z$12:DH$12),DH$12)))*IF($W$1271=0,0,$W1285/$W$1271)</f>
        <v>0</v>
      </c>
      <c r="DI1317" s="119">
        <f>IF(DI$8="",0,IF(DI$8&lt;=Главная!$N$76,0,IF(DI$8=EOMONTH(Главная!$N$76,0)+1,SUM($Z$12:DI$12),DI$12)))*IF($W$1271=0,0,$W1285/$W$1271)</f>
        <v>0</v>
      </c>
      <c r="DJ1317" s="119">
        <f>IF(DJ$8="",0,IF(DJ$8&lt;=Главная!$N$76,0,IF(DJ$8=EOMONTH(Главная!$N$76,0)+1,SUM($Z$12:DJ$12),DJ$12)))*IF($W$1271=0,0,$W1285/$W$1271)</f>
        <v>0</v>
      </c>
      <c r="DK1317" s="119">
        <f>IF(DK$8="",0,IF(DK$8&lt;=Главная!$N$76,0,IF(DK$8=EOMONTH(Главная!$N$76,0)+1,SUM($Z$12:DK$12),DK$12)))*IF($W$1271=0,0,$W1285/$W$1271)</f>
        <v>0</v>
      </c>
      <c r="DL1317" s="119">
        <f>IF(DL$8="",0,IF(DL$8&lt;=Главная!$N$76,0,IF(DL$8=EOMONTH(Главная!$N$76,0)+1,SUM($Z$12:DL$12),DL$12)))*IF($W$1271=0,0,$W1285/$W$1271)</f>
        <v>0</v>
      </c>
      <c r="DM1317" s="119">
        <f>IF(DM$8="",0,IF(DM$8&lt;=Главная!$N$76,0,IF(DM$8=EOMONTH(Главная!$N$76,0)+1,SUM($Z$12:DM$12),DM$12)))*IF($W$1271=0,0,$W1285/$W$1271)</f>
        <v>0</v>
      </c>
      <c r="DN1317" s="119">
        <f>IF(DN$8="",0,IF(DN$8&lt;=Главная!$N$76,0,IF(DN$8=EOMONTH(Главная!$N$76,0)+1,SUM($Z$12:DN$12),DN$12)))*IF($W$1271=0,0,$W1285/$W$1271)</f>
        <v>0</v>
      </c>
      <c r="DO1317" s="119">
        <f>IF(DO$8="",0,IF(DO$8&lt;=Главная!$N$76,0,IF(DO$8=EOMONTH(Главная!$N$76,0)+1,SUM($Z$12:DO$12),DO$12)))*IF($W$1271=0,0,$W1285/$W$1271)</f>
        <v>0</v>
      </c>
      <c r="DP1317" s="119">
        <f>IF(DP$8="",0,IF(DP$8&lt;=Главная!$N$76,0,IF(DP$8=EOMONTH(Главная!$N$76,0)+1,SUM($Z$12:DP$12),DP$12)))*IF($W$1271=0,0,$W1285/$W$1271)</f>
        <v>0</v>
      </c>
      <c r="DQ1317" s="119">
        <f>IF(DQ$8="",0,IF(DQ$8&lt;=Главная!$N$76,0,IF(DQ$8=EOMONTH(Главная!$N$76,0)+1,SUM($Z$12:DQ$12),DQ$12)))*IF($W$1271=0,0,$W1285/$W$1271)</f>
        <v>0</v>
      </c>
      <c r="DR1317" s="119">
        <f>IF(DR$8="",0,IF(DR$8&lt;=Главная!$N$76,0,IF(DR$8=EOMONTH(Главная!$N$76,0)+1,SUM($Z$12:DR$12),DR$12)))*IF($W$1271=0,0,$W1285/$W$1271)</f>
        <v>0</v>
      </c>
      <c r="DS1317" s="119">
        <f>IF(DS$8="",0,IF(DS$8&lt;=Главная!$N$76,0,IF(DS$8=EOMONTH(Главная!$N$76,0)+1,SUM($Z$12:DS$12),DS$12)))*IF($W$1271=0,0,$W1285/$W$1271)</f>
        <v>0</v>
      </c>
      <c r="DT1317" s="119">
        <f>IF(DT$8="",0,IF(DT$8&lt;=Главная!$N$76,0,IF(DT$8=EOMONTH(Главная!$N$76,0)+1,SUM($Z$12:DT$12),DT$12)))*IF($W$1271=0,0,$W1285/$W$1271)</f>
        <v>0</v>
      </c>
      <c r="DU1317" s="59"/>
      <c r="DV1317" s="59"/>
    </row>
    <row r="1318" spans="1:126" s="120" customFormat="1" ht="10.199999999999999" customHeight="1">
      <c r="A1318" s="59"/>
      <c r="B1318" s="59"/>
      <c r="C1318" s="59"/>
      <c r="D1318" s="59"/>
      <c r="E1318" s="271"/>
      <c r="F1318" s="114"/>
      <c r="G1318" s="115"/>
      <c r="H1318" s="59"/>
      <c r="I1318" s="59"/>
      <c r="J1318" s="59"/>
      <c r="K1318" s="416">
        <f t="shared" si="2937"/>
        <v>0</v>
      </c>
      <c r="L1318" s="59"/>
      <c r="M1318" s="169"/>
      <c r="N1318" s="170" t="str">
        <f t="shared" si="2939"/>
        <v>списание в продажу</v>
      </c>
      <c r="O1318" s="1"/>
      <c r="P1318" s="5"/>
      <c r="Q1318" s="1" t="s">
        <v>34</v>
      </c>
      <c r="R1318" s="1"/>
      <c r="S1318" s="5" t="s">
        <v>6</v>
      </c>
      <c r="T1318" s="202"/>
      <c r="U1318" s="115"/>
      <c r="V1318" s="59"/>
      <c r="W1318" s="116">
        <f t="shared" si="2938"/>
        <v>0</v>
      </c>
      <c r="X1318" s="116"/>
      <c r="Y1318" s="117"/>
      <c r="Z1318" s="118"/>
      <c r="AA1318" s="119">
        <f>IF(AA$8="",0,IF(AA$8&lt;=Главная!$N$76,0,IF(AA$8=EOMONTH(Главная!$N$76,0)+1,SUM($Z$12:AA$12),AA$12)))*IF($W$1271=0,0,$W1286/$W$1271)</f>
        <v>0</v>
      </c>
      <c r="AB1318" s="119">
        <f>IF(AB$8="",0,IF(AB$8&lt;=Главная!$N$76,0,IF(AB$8=EOMONTH(Главная!$N$76,0)+1,SUM($Z$12:AB$12),AB$12)))*IF($W$1271=0,0,$W1286/$W$1271)</f>
        <v>0</v>
      </c>
      <c r="AC1318" s="119">
        <f>IF(AC$8="",0,IF(AC$8&lt;=Главная!$N$76,0,IF(AC$8=EOMONTH(Главная!$N$76,0)+1,SUM($Z$12:AC$12),AC$12)))*IF($W$1271=0,0,$W1286/$W$1271)</f>
        <v>0</v>
      </c>
      <c r="AD1318" s="119">
        <f>IF(AD$8="",0,IF(AD$8&lt;=Главная!$N$76,0,IF(AD$8=EOMONTH(Главная!$N$76,0)+1,SUM($Z$12:AD$12),AD$12)))*IF($W$1271=0,0,$W1286/$W$1271)</f>
        <v>0</v>
      </c>
      <c r="AE1318" s="119">
        <f>IF(AE$8="",0,IF(AE$8&lt;=Главная!$N$76,0,IF(AE$8=EOMONTH(Главная!$N$76,0)+1,SUM($Z$12:AE$12),AE$12)))*IF($W$1271=0,0,$W1286/$W$1271)</f>
        <v>0</v>
      </c>
      <c r="AF1318" s="119">
        <f>IF(AF$8="",0,IF(AF$8&lt;=Главная!$N$76,0,IF(AF$8=EOMONTH(Главная!$N$76,0)+1,SUM($Z$12:AF$12),AF$12)))*IF($W$1271=0,0,$W1286/$W$1271)</f>
        <v>0</v>
      </c>
      <c r="AG1318" s="119">
        <f>IF(AG$8="",0,IF(AG$8&lt;=Главная!$N$76,0,IF(AG$8=EOMONTH(Главная!$N$76,0)+1,SUM($Z$12:AG$12),AG$12)))*IF($W$1271=0,0,$W1286/$W$1271)</f>
        <v>0</v>
      </c>
      <c r="AH1318" s="119">
        <f>IF(AH$8="",0,IF(AH$8&lt;=Главная!$N$76,0,IF(AH$8=EOMONTH(Главная!$N$76,0)+1,SUM($Z$12:AH$12),AH$12)))*IF($W$1271=0,0,$W1286/$W$1271)</f>
        <v>0</v>
      </c>
      <c r="AI1318" s="119">
        <f>IF(AI$8="",0,IF(AI$8&lt;=Главная!$N$76,0,IF(AI$8=EOMONTH(Главная!$N$76,0)+1,SUM($Z$12:AI$12),AI$12)))*IF($W$1271=0,0,$W1286/$W$1271)</f>
        <v>0</v>
      </c>
      <c r="AJ1318" s="119">
        <f>IF(AJ$8="",0,IF(AJ$8&lt;=Главная!$N$76,0,IF(AJ$8=EOMONTH(Главная!$N$76,0)+1,SUM($Z$12:AJ$12),AJ$12)))*IF($W$1271=0,0,$W1286/$W$1271)</f>
        <v>0</v>
      </c>
      <c r="AK1318" s="119">
        <f>IF(AK$8="",0,IF(AK$8&lt;=Главная!$N$76,0,IF(AK$8=EOMONTH(Главная!$N$76,0)+1,SUM($Z$12:AK$12),AK$12)))*IF($W$1271=0,0,$W1286/$W$1271)</f>
        <v>0</v>
      </c>
      <c r="AL1318" s="119">
        <f>IF(AL$8="",0,IF(AL$8&lt;=Главная!$N$76,0,IF(AL$8=EOMONTH(Главная!$N$76,0)+1,SUM($Z$12:AL$12),AL$12)))*IF($W$1271=0,0,$W1286/$W$1271)</f>
        <v>0</v>
      </c>
      <c r="AM1318" s="119">
        <f>IF(AM$8="",0,IF(AM$8&lt;=Главная!$N$76,0,IF(AM$8=EOMONTH(Главная!$N$76,0)+1,SUM($Z$12:AM$12),AM$12)))*IF($W$1271=0,0,$W1286/$W$1271)</f>
        <v>0</v>
      </c>
      <c r="AN1318" s="119">
        <f>IF(AN$8="",0,IF(AN$8&lt;=Главная!$N$76,0,IF(AN$8=EOMONTH(Главная!$N$76,0)+1,SUM($Z$12:AN$12),AN$12)))*IF($W$1271=0,0,$W1286/$W$1271)</f>
        <v>0</v>
      </c>
      <c r="AO1318" s="119">
        <f>IF(AO$8="",0,IF(AO$8&lt;=Главная!$N$76,0,IF(AO$8=EOMONTH(Главная!$N$76,0)+1,SUM($Z$12:AO$12),AO$12)))*IF($W$1271=0,0,$W1286/$W$1271)</f>
        <v>0</v>
      </c>
      <c r="AP1318" s="119">
        <f>IF(AP$8="",0,IF(AP$8&lt;=Главная!$N$76,0,IF(AP$8=EOMONTH(Главная!$N$76,0)+1,SUM($Z$12:AP$12),AP$12)))*IF($W$1271=0,0,$W1286/$W$1271)</f>
        <v>0</v>
      </c>
      <c r="AQ1318" s="119">
        <f>IF(AQ$8="",0,IF(AQ$8&lt;=Главная!$N$76,0,IF(AQ$8=EOMONTH(Главная!$N$76,0)+1,SUM($Z$12:AQ$12),AQ$12)))*IF($W$1271=0,0,$W1286/$W$1271)</f>
        <v>0</v>
      </c>
      <c r="AR1318" s="119">
        <f>IF(AR$8="",0,IF(AR$8&lt;=Главная!$N$76,0,IF(AR$8=EOMONTH(Главная!$N$76,0)+1,SUM($Z$12:AR$12),AR$12)))*IF($W$1271=0,0,$W1286/$W$1271)</f>
        <v>0</v>
      </c>
      <c r="AS1318" s="119">
        <f>IF(AS$8="",0,IF(AS$8&lt;=Главная!$N$76,0,IF(AS$8=EOMONTH(Главная!$N$76,0)+1,SUM($Z$12:AS$12),AS$12)))*IF($W$1271=0,0,$W1286/$W$1271)</f>
        <v>0</v>
      </c>
      <c r="AT1318" s="119">
        <f>IF(AT$8="",0,IF(AT$8&lt;=Главная!$N$76,0,IF(AT$8=EOMONTH(Главная!$N$76,0)+1,SUM($Z$12:AT$12),AT$12)))*IF($W$1271=0,0,$W1286/$W$1271)</f>
        <v>0</v>
      </c>
      <c r="AU1318" s="119">
        <f>IF(AU$8="",0,IF(AU$8&lt;=Главная!$N$76,0,IF(AU$8=EOMONTH(Главная!$N$76,0)+1,SUM($Z$12:AU$12),AU$12)))*IF($W$1271=0,0,$W1286/$W$1271)</f>
        <v>0</v>
      </c>
      <c r="AV1318" s="119">
        <f>IF(AV$8="",0,IF(AV$8&lt;=Главная!$N$76,0,IF(AV$8=EOMONTH(Главная!$N$76,0)+1,SUM($Z$12:AV$12),AV$12)))*IF($W$1271=0,0,$W1286/$W$1271)</f>
        <v>0</v>
      </c>
      <c r="AW1318" s="119">
        <f>IF(AW$8="",0,IF(AW$8&lt;=Главная!$N$76,0,IF(AW$8=EOMONTH(Главная!$N$76,0)+1,SUM($Z$12:AW$12),AW$12)))*IF($W$1271=0,0,$W1286/$W$1271)</f>
        <v>0</v>
      </c>
      <c r="AX1318" s="119">
        <f>IF(AX$8="",0,IF(AX$8&lt;=Главная!$N$76,0,IF(AX$8=EOMONTH(Главная!$N$76,0)+1,SUM($Z$12:AX$12),AX$12)))*IF($W$1271=0,0,$W1286/$W$1271)</f>
        <v>0</v>
      </c>
      <c r="AY1318" s="119">
        <f>IF(AY$8="",0,IF(AY$8&lt;=Главная!$N$76,0,IF(AY$8=EOMONTH(Главная!$N$76,0)+1,SUM($Z$12:AY$12),AY$12)))*IF($W$1271=0,0,$W1286/$W$1271)</f>
        <v>0</v>
      </c>
      <c r="AZ1318" s="119">
        <f>IF(AZ$8="",0,IF(AZ$8&lt;=Главная!$N$76,0,IF(AZ$8=EOMONTH(Главная!$N$76,0)+1,SUM($Z$12:AZ$12),AZ$12)))*IF($W$1271=0,0,$W1286/$W$1271)</f>
        <v>0</v>
      </c>
      <c r="BA1318" s="119">
        <f>IF(BA$8="",0,IF(BA$8&lt;=Главная!$N$76,0,IF(BA$8=EOMONTH(Главная!$N$76,0)+1,SUM($Z$12:BA$12),BA$12)))*IF($W$1271=0,0,$W1286/$W$1271)</f>
        <v>0</v>
      </c>
      <c r="BB1318" s="119">
        <f>IF(BB$8="",0,IF(BB$8&lt;=Главная!$N$76,0,IF(BB$8=EOMONTH(Главная!$N$76,0)+1,SUM($Z$12:BB$12),BB$12)))*IF($W$1271=0,0,$W1286/$W$1271)</f>
        <v>0</v>
      </c>
      <c r="BC1318" s="119">
        <f>IF(BC$8="",0,IF(BC$8&lt;=Главная!$N$76,0,IF(BC$8=EOMONTH(Главная!$N$76,0)+1,SUM($Z$12:BC$12),BC$12)))*IF($W$1271=0,0,$W1286/$W$1271)</f>
        <v>0</v>
      </c>
      <c r="BD1318" s="119">
        <f>IF(BD$8="",0,IF(BD$8&lt;=Главная!$N$76,0,IF(BD$8=EOMONTH(Главная!$N$76,0)+1,SUM($Z$12:BD$12),BD$12)))*IF($W$1271=0,0,$W1286/$W$1271)</f>
        <v>0</v>
      </c>
      <c r="BE1318" s="119">
        <f>IF(BE$8="",0,IF(BE$8&lt;=Главная!$N$76,0,IF(BE$8=EOMONTH(Главная!$N$76,0)+1,SUM($Z$12:BE$12),BE$12)))*IF($W$1271=0,0,$W1286/$W$1271)</f>
        <v>0</v>
      </c>
      <c r="BF1318" s="119">
        <f>IF(BF$8="",0,IF(BF$8&lt;=Главная!$N$76,0,IF(BF$8=EOMONTH(Главная!$N$76,0)+1,SUM($Z$12:BF$12),BF$12)))*IF($W$1271=0,0,$W1286/$W$1271)</f>
        <v>0</v>
      </c>
      <c r="BG1318" s="119">
        <f>IF(BG$8="",0,IF(BG$8&lt;=Главная!$N$76,0,IF(BG$8=EOMONTH(Главная!$N$76,0)+1,SUM($Z$12:BG$12),BG$12)))*IF($W$1271=0,0,$W1286/$W$1271)</f>
        <v>0</v>
      </c>
      <c r="BH1318" s="119">
        <f>IF(BH$8="",0,IF(BH$8&lt;=Главная!$N$76,0,IF(BH$8=EOMONTH(Главная!$N$76,0)+1,SUM($Z$12:BH$12),BH$12)))*IF($W$1271=0,0,$W1286/$W$1271)</f>
        <v>0</v>
      </c>
      <c r="BI1318" s="119">
        <f>IF(BI$8="",0,IF(BI$8&lt;=Главная!$N$76,0,IF(BI$8=EOMONTH(Главная!$N$76,0)+1,SUM($Z$12:BI$12),BI$12)))*IF($W$1271=0,0,$W1286/$W$1271)</f>
        <v>0</v>
      </c>
      <c r="BJ1318" s="119">
        <f>IF(BJ$8="",0,IF(BJ$8&lt;=Главная!$N$76,0,IF(BJ$8=EOMONTH(Главная!$N$76,0)+1,SUM($Z$12:BJ$12),BJ$12)))*IF($W$1271=0,0,$W1286/$W$1271)</f>
        <v>0</v>
      </c>
      <c r="BK1318" s="119">
        <f>IF(BK$8="",0,IF(BK$8&lt;=Главная!$N$76,0,IF(BK$8=EOMONTH(Главная!$N$76,0)+1,SUM($Z$12:BK$12),BK$12)))*IF($W$1271=0,0,$W1286/$W$1271)</f>
        <v>0</v>
      </c>
      <c r="BL1318" s="119">
        <f>IF(BL$8="",0,IF(BL$8&lt;=Главная!$N$76,0,IF(BL$8=EOMONTH(Главная!$N$76,0)+1,SUM($Z$12:BL$12),BL$12)))*IF($W$1271=0,0,$W1286/$W$1271)</f>
        <v>0</v>
      </c>
      <c r="BM1318" s="119">
        <f>IF(BM$8="",0,IF(BM$8&lt;=Главная!$N$76,0,IF(BM$8=EOMONTH(Главная!$N$76,0)+1,SUM($Z$12:BM$12),BM$12)))*IF($W$1271=0,0,$W1286/$W$1271)</f>
        <v>0</v>
      </c>
      <c r="BN1318" s="119">
        <f>IF(BN$8="",0,IF(BN$8&lt;=Главная!$N$76,0,IF(BN$8=EOMONTH(Главная!$N$76,0)+1,SUM($Z$12:BN$12),BN$12)))*IF($W$1271=0,0,$W1286/$W$1271)</f>
        <v>0</v>
      </c>
      <c r="BO1318" s="119">
        <f>IF(BO$8="",0,IF(BO$8&lt;=Главная!$N$76,0,IF(BO$8=EOMONTH(Главная!$N$76,0)+1,SUM($Z$12:BO$12),BO$12)))*IF($W$1271=0,0,$W1286/$W$1271)</f>
        <v>0</v>
      </c>
      <c r="BP1318" s="119">
        <f>IF(BP$8="",0,IF(BP$8&lt;=Главная!$N$76,0,IF(BP$8=EOMONTH(Главная!$N$76,0)+1,SUM($Z$12:BP$12),BP$12)))*IF($W$1271=0,0,$W1286/$W$1271)</f>
        <v>0</v>
      </c>
      <c r="BQ1318" s="119">
        <f>IF(BQ$8="",0,IF(BQ$8&lt;=Главная!$N$76,0,IF(BQ$8=EOMONTH(Главная!$N$76,0)+1,SUM($Z$12:BQ$12),BQ$12)))*IF($W$1271=0,0,$W1286/$W$1271)</f>
        <v>0</v>
      </c>
      <c r="BR1318" s="119">
        <f>IF(BR$8="",0,IF(BR$8&lt;=Главная!$N$76,0,IF(BR$8=EOMONTH(Главная!$N$76,0)+1,SUM($Z$12:BR$12),BR$12)))*IF($W$1271=0,0,$W1286/$W$1271)</f>
        <v>0</v>
      </c>
      <c r="BS1318" s="119">
        <f>IF(BS$8="",0,IF(BS$8&lt;=Главная!$N$76,0,IF(BS$8=EOMONTH(Главная!$N$76,0)+1,SUM($Z$12:BS$12),BS$12)))*IF($W$1271=0,0,$W1286/$W$1271)</f>
        <v>0</v>
      </c>
      <c r="BT1318" s="119">
        <f>IF(BT$8="",0,IF(BT$8&lt;=Главная!$N$76,0,IF(BT$8=EOMONTH(Главная!$N$76,0)+1,SUM($Z$12:BT$12),BT$12)))*IF($W$1271=0,0,$W1286/$W$1271)</f>
        <v>0</v>
      </c>
      <c r="BU1318" s="119">
        <f>IF(BU$8="",0,IF(BU$8&lt;=Главная!$N$76,0,IF(BU$8=EOMONTH(Главная!$N$76,0)+1,SUM($Z$12:BU$12),BU$12)))*IF($W$1271=0,0,$W1286/$W$1271)</f>
        <v>0</v>
      </c>
      <c r="BV1318" s="119">
        <f>IF(BV$8="",0,IF(BV$8&lt;=Главная!$N$76,0,IF(BV$8=EOMONTH(Главная!$N$76,0)+1,SUM($Z$12:BV$12),BV$12)))*IF($W$1271=0,0,$W1286/$W$1271)</f>
        <v>0</v>
      </c>
      <c r="BW1318" s="119">
        <f>IF(BW$8="",0,IF(BW$8&lt;=Главная!$N$76,0,IF(BW$8=EOMONTH(Главная!$N$76,0)+1,SUM($Z$12:BW$12),BW$12)))*IF($W$1271=0,0,$W1286/$W$1271)</f>
        <v>0</v>
      </c>
      <c r="BX1318" s="119">
        <f>IF(BX$8="",0,IF(BX$8&lt;=Главная!$N$76,0,IF(BX$8=EOMONTH(Главная!$N$76,0)+1,SUM($Z$12:BX$12),BX$12)))*IF($W$1271=0,0,$W1286/$W$1271)</f>
        <v>0</v>
      </c>
      <c r="BY1318" s="119">
        <f>IF(BY$8="",0,IF(BY$8&lt;=Главная!$N$76,0,IF(BY$8=EOMONTH(Главная!$N$76,0)+1,SUM($Z$12:BY$12),BY$12)))*IF($W$1271=0,0,$W1286/$W$1271)</f>
        <v>0</v>
      </c>
      <c r="BZ1318" s="119">
        <f>IF(BZ$8="",0,IF(BZ$8&lt;=Главная!$N$76,0,IF(BZ$8=EOMONTH(Главная!$N$76,0)+1,SUM($Z$12:BZ$12),BZ$12)))*IF($W$1271=0,0,$W1286/$W$1271)</f>
        <v>0</v>
      </c>
      <c r="CA1318" s="119">
        <f>IF(CA$8="",0,IF(CA$8&lt;=Главная!$N$76,0,IF(CA$8=EOMONTH(Главная!$N$76,0)+1,SUM($Z$12:CA$12),CA$12)))*IF($W$1271=0,0,$W1286/$W$1271)</f>
        <v>0</v>
      </c>
      <c r="CB1318" s="119">
        <f>IF(CB$8="",0,IF(CB$8&lt;=Главная!$N$76,0,IF(CB$8=EOMONTH(Главная!$N$76,0)+1,SUM($Z$12:CB$12),CB$12)))*IF($W$1271=0,0,$W1286/$W$1271)</f>
        <v>0</v>
      </c>
      <c r="CC1318" s="119">
        <f>IF(CC$8="",0,IF(CC$8&lt;=Главная!$N$76,0,IF(CC$8=EOMONTH(Главная!$N$76,0)+1,SUM($Z$12:CC$12),CC$12)))*IF($W$1271=0,0,$W1286/$W$1271)</f>
        <v>0</v>
      </c>
      <c r="CD1318" s="119">
        <f>IF(CD$8="",0,IF(CD$8&lt;=Главная!$N$76,0,IF(CD$8=EOMONTH(Главная!$N$76,0)+1,SUM($Z$12:CD$12),CD$12)))*IF($W$1271=0,0,$W1286/$W$1271)</f>
        <v>0</v>
      </c>
      <c r="CE1318" s="119">
        <f>IF(CE$8="",0,IF(CE$8&lt;=Главная!$N$76,0,IF(CE$8=EOMONTH(Главная!$N$76,0)+1,SUM($Z$12:CE$12),CE$12)))*IF($W$1271=0,0,$W1286/$W$1271)</f>
        <v>0</v>
      </c>
      <c r="CF1318" s="119">
        <f>IF(CF$8="",0,IF(CF$8&lt;=Главная!$N$76,0,IF(CF$8=EOMONTH(Главная!$N$76,0)+1,SUM($Z$12:CF$12),CF$12)))*IF($W$1271=0,0,$W1286/$W$1271)</f>
        <v>0</v>
      </c>
      <c r="CG1318" s="119">
        <f>IF(CG$8="",0,IF(CG$8&lt;=Главная!$N$76,0,IF(CG$8=EOMONTH(Главная!$N$76,0)+1,SUM($Z$12:CG$12),CG$12)))*IF($W$1271=0,0,$W1286/$W$1271)</f>
        <v>0</v>
      </c>
      <c r="CH1318" s="119">
        <f>IF(CH$8="",0,IF(CH$8&lt;=Главная!$N$76,0,IF(CH$8=EOMONTH(Главная!$N$76,0)+1,SUM($Z$12:CH$12),CH$12)))*IF($W$1271=0,0,$W1286/$W$1271)</f>
        <v>0</v>
      </c>
      <c r="CI1318" s="119">
        <f>IF(CI$8="",0,IF(CI$8&lt;=Главная!$N$76,0,IF(CI$8=EOMONTH(Главная!$N$76,0)+1,SUM($Z$12:CI$12),CI$12)))*IF($W$1271=0,0,$W1286/$W$1271)</f>
        <v>0</v>
      </c>
      <c r="CJ1318" s="119">
        <f>IF(CJ$8="",0,IF(CJ$8&lt;=Главная!$N$76,0,IF(CJ$8=EOMONTH(Главная!$N$76,0)+1,SUM($Z$12:CJ$12),CJ$12)))*IF($W$1271=0,0,$W1286/$W$1271)</f>
        <v>0</v>
      </c>
      <c r="CK1318" s="119">
        <f>IF(CK$8="",0,IF(CK$8&lt;=Главная!$N$76,0,IF(CK$8=EOMONTH(Главная!$N$76,0)+1,SUM($Z$12:CK$12),CK$12)))*IF($W$1271=0,0,$W1286/$W$1271)</f>
        <v>0</v>
      </c>
      <c r="CL1318" s="119">
        <f>IF(CL$8="",0,IF(CL$8&lt;=Главная!$N$76,0,IF(CL$8=EOMONTH(Главная!$N$76,0)+1,SUM($Z$12:CL$12),CL$12)))*IF($W$1271=0,0,$W1286/$W$1271)</f>
        <v>0</v>
      </c>
      <c r="CM1318" s="119">
        <f>IF(CM$8="",0,IF(CM$8&lt;=Главная!$N$76,0,IF(CM$8=EOMONTH(Главная!$N$76,0)+1,SUM($Z$12:CM$12),CM$12)))*IF($W$1271=0,0,$W1286/$W$1271)</f>
        <v>0</v>
      </c>
      <c r="CN1318" s="119">
        <f>IF(CN$8="",0,IF(CN$8&lt;=Главная!$N$76,0,IF(CN$8=EOMONTH(Главная!$N$76,0)+1,SUM($Z$12:CN$12),CN$12)))*IF($W$1271=0,0,$W1286/$W$1271)</f>
        <v>0</v>
      </c>
      <c r="CO1318" s="119">
        <f>IF(CO$8="",0,IF(CO$8&lt;=Главная!$N$76,0,IF(CO$8=EOMONTH(Главная!$N$76,0)+1,SUM($Z$12:CO$12),CO$12)))*IF($W$1271=0,0,$W1286/$W$1271)</f>
        <v>0</v>
      </c>
      <c r="CP1318" s="119">
        <f>IF(CP$8="",0,IF(CP$8&lt;=Главная!$N$76,0,IF(CP$8=EOMONTH(Главная!$N$76,0)+1,SUM($Z$12:CP$12),CP$12)))*IF($W$1271=0,0,$W1286/$W$1271)</f>
        <v>0</v>
      </c>
      <c r="CQ1318" s="119">
        <f>IF(CQ$8="",0,IF(CQ$8&lt;=Главная!$N$76,0,IF(CQ$8=EOMONTH(Главная!$N$76,0)+1,SUM($Z$12:CQ$12),CQ$12)))*IF($W$1271=0,0,$W1286/$W$1271)</f>
        <v>0</v>
      </c>
      <c r="CR1318" s="119">
        <f>IF(CR$8="",0,IF(CR$8&lt;=Главная!$N$76,0,IF(CR$8=EOMONTH(Главная!$N$76,0)+1,SUM($Z$12:CR$12),CR$12)))*IF($W$1271=0,0,$W1286/$W$1271)</f>
        <v>0</v>
      </c>
      <c r="CS1318" s="119">
        <f>IF(CS$8="",0,IF(CS$8&lt;=Главная!$N$76,0,IF(CS$8=EOMONTH(Главная!$N$76,0)+1,SUM($Z$12:CS$12),CS$12)))*IF($W$1271=0,0,$W1286/$W$1271)</f>
        <v>0</v>
      </c>
      <c r="CT1318" s="119">
        <f>IF(CT$8="",0,IF(CT$8&lt;=Главная!$N$76,0,IF(CT$8=EOMONTH(Главная!$N$76,0)+1,SUM($Z$12:CT$12),CT$12)))*IF($W$1271=0,0,$W1286/$W$1271)</f>
        <v>0</v>
      </c>
      <c r="CU1318" s="119">
        <f>IF(CU$8="",0,IF(CU$8&lt;=Главная!$N$76,0,IF(CU$8=EOMONTH(Главная!$N$76,0)+1,SUM($Z$12:CU$12),CU$12)))*IF($W$1271=0,0,$W1286/$W$1271)</f>
        <v>0</v>
      </c>
      <c r="CV1318" s="119">
        <f>IF(CV$8="",0,IF(CV$8&lt;=Главная!$N$76,0,IF(CV$8=EOMONTH(Главная!$N$76,0)+1,SUM($Z$12:CV$12),CV$12)))*IF($W$1271=0,0,$W1286/$W$1271)</f>
        <v>0</v>
      </c>
      <c r="CW1318" s="119">
        <f>IF(CW$8="",0,IF(CW$8&lt;=Главная!$N$76,0,IF(CW$8=EOMONTH(Главная!$N$76,0)+1,SUM($Z$12:CW$12),CW$12)))*IF($W$1271=0,0,$W1286/$W$1271)</f>
        <v>0</v>
      </c>
      <c r="CX1318" s="119">
        <f>IF(CX$8="",0,IF(CX$8&lt;=Главная!$N$76,0,IF(CX$8=EOMONTH(Главная!$N$76,0)+1,SUM($Z$12:CX$12),CX$12)))*IF($W$1271=0,0,$W1286/$W$1271)</f>
        <v>0</v>
      </c>
      <c r="CY1318" s="119">
        <f>IF(CY$8="",0,IF(CY$8&lt;=Главная!$N$76,0,IF(CY$8=EOMONTH(Главная!$N$76,0)+1,SUM($Z$12:CY$12),CY$12)))*IF($W$1271=0,0,$W1286/$W$1271)</f>
        <v>0</v>
      </c>
      <c r="CZ1318" s="119">
        <f>IF(CZ$8="",0,IF(CZ$8&lt;=Главная!$N$76,0,IF(CZ$8=EOMONTH(Главная!$N$76,0)+1,SUM($Z$12:CZ$12),CZ$12)))*IF($W$1271=0,0,$W1286/$W$1271)</f>
        <v>0</v>
      </c>
      <c r="DA1318" s="119">
        <f>IF(DA$8="",0,IF(DA$8&lt;=Главная!$N$76,0,IF(DA$8=EOMONTH(Главная!$N$76,0)+1,SUM($Z$12:DA$12),DA$12)))*IF($W$1271=0,0,$W1286/$W$1271)</f>
        <v>0</v>
      </c>
      <c r="DB1318" s="119">
        <f>IF(DB$8="",0,IF(DB$8&lt;=Главная!$N$76,0,IF(DB$8=EOMONTH(Главная!$N$76,0)+1,SUM($Z$12:DB$12),DB$12)))*IF($W$1271=0,0,$W1286/$W$1271)</f>
        <v>0</v>
      </c>
      <c r="DC1318" s="119">
        <f>IF(DC$8="",0,IF(DC$8&lt;=Главная!$N$76,0,IF(DC$8=EOMONTH(Главная!$N$76,0)+1,SUM($Z$12:DC$12),DC$12)))*IF($W$1271=0,0,$W1286/$W$1271)</f>
        <v>0</v>
      </c>
      <c r="DD1318" s="119">
        <f>IF(DD$8="",0,IF(DD$8&lt;=Главная!$N$76,0,IF(DD$8=EOMONTH(Главная!$N$76,0)+1,SUM($Z$12:DD$12),DD$12)))*IF($W$1271=0,0,$W1286/$W$1271)</f>
        <v>0</v>
      </c>
      <c r="DE1318" s="119">
        <f>IF(DE$8="",0,IF(DE$8&lt;=Главная!$N$76,0,IF(DE$8=EOMONTH(Главная!$N$76,0)+1,SUM($Z$12:DE$12),DE$12)))*IF($W$1271=0,0,$W1286/$W$1271)</f>
        <v>0</v>
      </c>
      <c r="DF1318" s="119">
        <f>IF(DF$8="",0,IF(DF$8&lt;=Главная!$N$76,0,IF(DF$8=EOMONTH(Главная!$N$76,0)+1,SUM($Z$12:DF$12),DF$12)))*IF($W$1271=0,0,$W1286/$W$1271)</f>
        <v>0</v>
      </c>
      <c r="DG1318" s="119">
        <f>IF(DG$8="",0,IF(DG$8&lt;=Главная!$N$76,0,IF(DG$8=EOMONTH(Главная!$N$76,0)+1,SUM($Z$12:DG$12),DG$12)))*IF($W$1271=0,0,$W1286/$W$1271)</f>
        <v>0</v>
      </c>
      <c r="DH1318" s="119">
        <f>IF(DH$8="",0,IF(DH$8&lt;=Главная!$N$76,0,IF(DH$8=EOMONTH(Главная!$N$76,0)+1,SUM($Z$12:DH$12),DH$12)))*IF($W$1271=0,0,$W1286/$W$1271)</f>
        <v>0</v>
      </c>
      <c r="DI1318" s="119">
        <f>IF(DI$8="",0,IF(DI$8&lt;=Главная!$N$76,0,IF(DI$8=EOMONTH(Главная!$N$76,0)+1,SUM($Z$12:DI$12),DI$12)))*IF($W$1271=0,0,$W1286/$W$1271)</f>
        <v>0</v>
      </c>
      <c r="DJ1318" s="119">
        <f>IF(DJ$8="",0,IF(DJ$8&lt;=Главная!$N$76,0,IF(DJ$8=EOMONTH(Главная!$N$76,0)+1,SUM($Z$12:DJ$12),DJ$12)))*IF($W$1271=0,0,$W1286/$W$1271)</f>
        <v>0</v>
      </c>
      <c r="DK1318" s="119">
        <f>IF(DK$8="",0,IF(DK$8&lt;=Главная!$N$76,0,IF(DK$8=EOMONTH(Главная!$N$76,0)+1,SUM($Z$12:DK$12),DK$12)))*IF($W$1271=0,0,$W1286/$W$1271)</f>
        <v>0</v>
      </c>
      <c r="DL1318" s="119">
        <f>IF(DL$8="",0,IF(DL$8&lt;=Главная!$N$76,0,IF(DL$8=EOMONTH(Главная!$N$76,0)+1,SUM($Z$12:DL$12),DL$12)))*IF($W$1271=0,0,$W1286/$W$1271)</f>
        <v>0</v>
      </c>
      <c r="DM1318" s="119">
        <f>IF(DM$8="",0,IF(DM$8&lt;=Главная!$N$76,0,IF(DM$8=EOMONTH(Главная!$N$76,0)+1,SUM($Z$12:DM$12),DM$12)))*IF($W$1271=0,0,$W1286/$W$1271)</f>
        <v>0</v>
      </c>
      <c r="DN1318" s="119">
        <f>IF(DN$8="",0,IF(DN$8&lt;=Главная!$N$76,0,IF(DN$8=EOMONTH(Главная!$N$76,0)+1,SUM($Z$12:DN$12),DN$12)))*IF($W$1271=0,0,$W1286/$W$1271)</f>
        <v>0</v>
      </c>
      <c r="DO1318" s="119">
        <f>IF(DO$8="",0,IF(DO$8&lt;=Главная!$N$76,0,IF(DO$8=EOMONTH(Главная!$N$76,0)+1,SUM($Z$12:DO$12),DO$12)))*IF($W$1271=0,0,$W1286/$W$1271)</f>
        <v>0</v>
      </c>
      <c r="DP1318" s="119">
        <f>IF(DP$8="",0,IF(DP$8&lt;=Главная!$N$76,0,IF(DP$8=EOMONTH(Главная!$N$76,0)+1,SUM($Z$12:DP$12),DP$12)))*IF($W$1271=0,0,$W1286/$W$1271)</f>
        <v>0</v>
      </c>
      <c r="DQ1318" s="119">
        <f>IF(DQ$8="",0,IF(DQ$8&lt;=Главная!$N$76,0,IF(DQ$8=EOMONTH(Главная!$N$76,0)+1,SUM($Z$12:DQ$12),DQ$12)))*IF($W$1271=0,0,$W1286/$W$1271)</f>
        <v>0</v>
      </c>
      <c r="DR1318" s="119">
        <f>IF(DR$8="",0,IF(DR$8&lt;=Главная!$N$76,0,IF(DR$8=EOMONTH(Главная!$N$76,0)+1,SUM($Z$12:DR$12),DR$12)))*IF($W$1271=0,0,$W1286/$W$1271)</f>
        <v>0</v>
      </c>
      <c r="DS1318" s="119">
        <f>IF(DS$8="",0,IF(DS$8&lt;=Главная!$N$76,0,IF(DS$8=EOMONTH(Главная!$N$76,0)+1,SUM($Z$12:DS$12),DS$12)))*IF($W$1271=0,0,$W1286/$W$1271)</f>
        <v>0</v>
      </c>
      <c r="DT1318" s="119">
        <f>IF(DT$8="",0,IF(DT$8&lt;=Главная!$N$76,0,IF(DT$8=EOMONTH(Главная!$N$76,0)+1,SUM($Z$12:DT$12),DT$12)))*IF($W$1271=0,0,$W1286/$W$1271)</f>
        <v>0</v>
      </c>
      <c r="DU1318" s="59"/>
      <c r="DV1318" s="59"/>
    </row>
    <row r="1319" spans="1:126" s="120" customFormat="1" ht="10.199999999999999" customHeight="1">
      <c r="A1319" s="59"/>
      <c r="B1319" s="59"/>
      <c r="C1319" s="59"/>
      <c r="D1319" s="59"/>
      <c r="E1319" s="271"/>
      <c r="F1319" s="114"/>
      <c r="G1319" s="115"/>
      <c r="H1319" s="59"/>
      <c r="I1319" s="59"/>
      <c r="J1319" s="59"/>
      <c r="K1319" s="416">
        <f t="shared" si="2937"/>
        <v>0</v>
      </c>
      <c r="L1319" s="59"/>
      <c r="M1319" s="169"/>
      <c r="N1319" s="170" t="str">
        <f t="shared" si="2939"/>
        <v>списание в продажу</v>
      </c>
      <c r="O1319" s="1"/>
      <c r="P1319" s="5"/>
      <c r="Q1319" s="1" t="s">
        <v>34</v>
      </c>
      <c r="R1319" s="1"/>
      <c r="S1319" s="5" t="s">
        <v>6</v>
      </c>
      <c r="T1319" s="202"/>
      <c r="U1319" s="115"/>
      <c r="V1319" s="59"/>
      <c r="W1319" s="116">
        <f t="shared" si="2938"/>
        <v>0</v>
      </c>
      <c r="X1319" s="116"/>
      <c r="Y1319" s="117"/>
      <c r="Z1319" s="118"/>
      <c r="AA1319" s="119">
        <f>IF(AA$8="",0,IF(AA$8&lt;=Главная!$N$76,0,IF(AA$8=EOMONTH(Главная!$N$76,0)+1,SUM($Z$12:AA$12),AA$12)))*IF($W$1271=0,0,$W1287/$W$1271)</f>
        <v>0</v>
      </c>
      <c r="AB1319" s="119">
        <f>IF(AB$8="",0,IF(AB$8&lt;=Главная!$N$76,0,IF(AB$8=EOMONTH(Главная!$N$76,0)+1,SUM($Z$12:AB$12),AB$12)))*IF($W$1271=0,0,$W1287/$W$1271)</f>
        <v>0</v>
      </c>
      <c r="AC1319" s="119">
        <f>IF(AC$8="",0,IF(AC$8&lt;=Главная!$N$76,0,IF(AC$8=EOMONTH(Главная!$N$76,0)+1,SUM($Z$12:AC$12),AC$12)))*IF($W$1271=0,0,$W1287/$W$1271)</f>
        <v>0</v>
      </c>
      <c r="AD1319" s="119">
        <f>IF(AD$8="",0,IF(AD$8&lt;=Главная!$N$76,0,IF(AD$8=EOMONTH(Главная!$N$76,0)+1,SUM($Z$12:AD$12),AD$12)))*IF($W$1271=0,0,$W1287/$W$1271)</f>
        <v>0</v>
      </c>
      <c r="AE1319" s="119">
        <f>IF(AE$8="",0,IF(AE$8&lt;=Главная!$N$76,0,IF(AE$8=EOMONTH(Главная!$N$76,0)+1,SUM($Z$12:AE$12),AE$12)))*IF($W$1271=0,0,$W1287/$W$1271)</f>
        <v>0</v>
      </c>
      <c r="AF1319" s="119">
        <f>IF(AF$8="",0,IF(AF$8&lt;=Главная!$N$76,0,IF(AF$8=EOMONTH(Главная!$N$76,0)+1,SUM($Z$12:AF$12),AF$12)))*IF($W$1271=0,0,$W1287/$W$1271)</f>
        <v>0</v>
      </c>
      <c r="AG1319" s="119">
        <f>IF(AG$8="",0,IF(AG$8&lt;=Главная!$N$76,0,IF(AG$8=EOMONTH(Главная!$N$76,0)+1,SUM($Z$12:AG$12),AG$12)))*IF($W$1271=0,0,$W1287/$W$1271)</f>
        <v>0</v>
      </c>
      <c r="AH1319" s="119">
        <f>IF(AH$8="",0,IF(AH$8&lt;=Главная!$N$76,0,IF(AH$8=EOMONTH(Главная!$N$76,0)+1,SUM($Z$12:AH$12),AH$12)))*IF($W$1271=0,0,$W1287/$W$1271)</f>
        <v>0</v>
      </c>
      <c r="AI1319" s="119">
        <f>IF(AI$8="",0,IF(AI$8&lt;=Главная!$N$76,0,IF(AI$8=EOMONTH(Главная!$N$76,0)+1,SUM($Z$12:AI$12),AI$12)))*IF($W$1271=0,0,$W1287/$W$1271)</f>
        <v>0</v>
      </c>
      <c r="AJ1319" s="119">
        <f>IF(AJ$8="",0,IF(AJ$8&lt;=Главная!$N$76,0,IF(AJ$8=EOMONTH(Главная!$N$76,0)+1,SUM($Z$12:AJ$12),AJ$12)))*IF($W$1271=0,0,$W1287/$W$1271)</f>
        <v>0</v>
      </c>
      <c r="AK1319" s="119">
        <f>IF(AK$8="",0,IF(AK$8&lt;=Главная!$N$76,0,IF(AK$8=EOMONTH(Главная!$N$76,0)+1,SUM($Z$12:AK$12),AK$12)))*IF($W$1271=0,0,$W1287/$W$1271)</f>
        <v>0</v>
      </c>
      <c r="AL1319" s="119">
        <f>IF(AL$8="",0,IF(AL$8&lt;=Главная!$N$76,0,IF(AL$8=EOMONTH(Главная!$N$76,0)+1,SUM($Z$12:AL$12),AL$12)))*IF($W$1271=0,0,$W1287/$W$1271)</f>
        <v>0</v>
      </c>
      <c r="AM1319" s="119">
        <f>IF(AM$8="",0,IF(AM$8&lt;=Главная!$N$76,0,IF(AM$8=EOMONTH(Главная!$N$76,0)+1,SUM($Z$12:AM$12),AM$12)))*IF($W$1271=0,0,$W1287/$W$1271)</f>
        <v>0</v>
      </c>
      <c r="AN1319" s="119">
        <f>IF(AN$8="",0,IF(AN$8&lt;=Главная!$N$76,0,IF(AN$8=EOMONTH(Главная!$N$76,0)+1,SUM($Z$12:AN$12),AN$12)))*IF($W$1271=0,0,$W1287/$W$1271)</f>
        <v>0</v>
      </c>
      <c r="AO1319" s="119">
        <f>IF(AO$8="",0,IF(AO$8&lt;=Главная!$N$76,0,IF(AO$8=EOMONTH(Главная!$N$76,0)+1,SUM($Z$12:AO$12),AO$12)))*IF($W$1271=0,0,$W1287/$W$1271)</f>
        <v>0</v>
      </c>
      <c r="AP1319" s="119">
        <f>IF(AP$8="",0,IF(AP$8&lt;=Главная!$N$76,0,IF(AP$8=EOMONTH(Главная!$N$76,0)+1,SUM($Z$12:AP$12),AP$12)))*IF($W$1271=0,0,$W1287/$W$1271)</f>
        <v>0</v>
      </c>
      <c r="AQ1319" s="119">
        <f>IF(AQ$8="",0,IF(AQ$8&lt;=Главная!$N$76,0,IF(AQ$8=EOMONTH(Главная!$N$76,0)+1,SUM($Z$12:AQ$12),AQ$12)))*IF($W$1271=0,0,$W1287/$W$1271)</f>
        <v>0</v>
      </c>
      <c r="AR1319" s="119">
        <f>IF(AR$8="",0,IF(AR$8&lt;=Главная!$N$76,0,IF(AR$8=EOMONTH(Главная!$N$76,0)+1,SUM($Z$12:AR$12),AR$12)))*IF($W$1271=0,0,$W1287/$W$1271)</f>
        <v>0</v>
      </c>
      <c r="AS1319" s="119">
        <f>IF(AS$8="",0,IF(AS$8&lt;=Главная!$N$76,0,IF(AS$8=EOMONTH(Главная!$N$76,0)+1,SUM($Z$12:AS$12),AS$12)))*IF($W$1271=0,0,$W1287/$W$1271)</f>
        <v>0</v>
      </c>
      <c r="AT1319" s="119">
        <f>IF(AT$8="",0,IF(AT$8&lt;=Главная!$N$76,0,IF(AT$8=EOMONTH(Главная!$N$76,0)+1,SUM($Z$12:AT$12),AT$12)))*IF($W$1271=0,0,$W1287/$W$1271)</f>
        <v>0</v>
      </c>
      <c r="AU1319" s="119">
        <f>IF(AU$8="",0,IF(AU$8&lt;=Главная!$N$76,0,IF(AU$8=EOMONTH(Главная!$N$76,0)+1,SUM($Z$12:AU$12),AU$12)))*IF($W$1271=0,0,$W1287/$W$1271)</f>
        <v>0</v>
      </c>
      <c r="AV1319" s="119">
        <f>IF(AV$8="",0,IF(AV$8&lt;=Главная!$N$76,0,IF(AV$8=EOMONTH(Главная!$N$76,0)+1,SUM($Z$12:AV$12),AV$12)))*IF($W$1271=0,0,$W1287/$W$1271)</f>
        <v>0</v>
      </c>
      <c r="AW1319" s="119">
        <f>IF(AW$8="",0,IF(AW$8&lt;=Главная!$N$76,0,IF(AW$8=EOMONTH(Главная!$N$76,0)+1,SUM($Z$12:AW$12),AW$12)))*IF($W$1271=0,0,$W1287/$W$1271)</f>
        <v>0</v>
      </c>
      <c r="AX1319" s="119">
        <f>IF(AX$8="",0,IF(AX$8&lt;=Главная!$N$76,0,IF(AX$8=EOMONTH(Главная!$N$76,0)+1,SUM($Z$12:AX$12),AX$12)))*IF($W$1271=0,0,$W1287/$W$1271)</f>
        <v>0</v>
      </c>
      <c r="AY1319" s="119">
        <f>IF(AY$8="",0,IF(AY$8&lt;=Главная!$N$76,0,IF(AY$8=EOMONTH(Главная!$N$76,0)+1,SUM($Z$12:AY$12),AY$12)))*IF($W$1271=0,0,$W1287/$W$1271)</f>
        <v>0</v>
      </c>
      <c r="AZ1319" s="119">
        <f>IF(AZ$8="",0,IF(AZ$8&lt;=Главная!$N$76,0,IF(AZ$8=EOMONTH(Главная!$N$76,0)+1,SUM($Z$12:AZ$12),AZ$12)))*IF($W$1271=0,0,$W1287/$W$1271)</f>
        <v>0</v>
      </c>
      <c r="BA1319" s="119">
        <f>IF(BA$8="",0,IF(BA$8&lt;=Главная!$N$76,0,IF(BA$8=EOMONTH(Главная!$N$76,0)+1,SUM($Z$12:BA$12),BA$12)))*IF($W$1271=0,0,$W1287/$W$1271)</f>
        <v>0</v>
      </c>
      <c r="BB1319" s="119">
        <f>IF(BB$8="",0,IF(BB$8&lt;=Главная!$N$76,0,IF(BB$8=EOMONTH(Главная!$N$76,0)+1,SUM($Z$12:BB$12),BB$12)))*IF($W$1271=0,0,$W1287/$W$1271)</f>
        <v>0</v>
      </c>
      <c r="BC1319" s="119">
        <f>IF(BC$8="",0,IF(BC$8&lt;=Главная!$N$76,0,IF(BC$8=EOMONTH(Главная!$N$76,0)+1,SUM($Z$12:BC$12),BC$12)))*IF($W$1271=0,0,$W1287/$W$1271)</f>
        <v>0</v>
      </c>
      <c r="BD1319" s="119">
        <f>IF(BD$8="",0,IF(BD$8&lt;=Главная!$N$76,0,IF(BD$8=EOMONTH(Главная!$N$76,0)+1,SUM($Z$12:BD$12),BD$12)))*IF($W$1271=0,0,$W1287/$W$1271)</f>
        <v>0</v>
      </c>
      <c r="BE1319" s="119">
        <f>IF(BE$8="",0,IF(BE$8&lt;=Главная!$N$76,0,IF(BE$8=EOMONTH(Главная!$N$76,0)+1,SUM($Z$12:BE$12),BE$12)))*IF($W$1271=0,0,$W1287/$W$1271)</f>
        <v>0</v>
      </c>
      <c r="BF1319" s="119">
        <f>IF(BF$8="",0,IF(BF$8&lt;=Главная!$N$76,0,IF(BF$8=EOMONTH(Главная!$N$76,0)+1,SUM($Z$12:BF$12),BF$12)))*IF($W$1271=0,0,$W1287/$W$1271)</f>
        <v>0</v>
      </c>
      <c r="BG1319" s="119">
        <f>IF(BG$8="",0,IF(BG$8&lt;=Главная!$N$76,0,IF(BG$8=EOMONTH(Главная!$N$76,0)+1,SUM($Z$12:BG$12),BG$12)))*IF($W$1271=0,0,$W1287/$W$1271)</f>
        <v>0</v>
      </c>
      <c r="BH1319" s="119">
        <f>IF(BH$8="",0,IF(BH$8&lt;=Главная!$N$76,0,IF(BH$8=EOMONTH(Главная!$N$76,0)+1,SUM($Z$12:BH$12),BH$12)))*IF($W$1271=0,0,$W1287/$W$1271)</f>
        <v>0</v>
      </c>
      <c r="BI1319" s="119">
        <f>IF(BI$8="",0,IF(BI$8&lt;=Главная!$N$76,0,IF(BI$8=EOMONTH(Главная!$N$76,0)+1,SUM($Z$12:BI$12),BI$12)))*IF($W$1271=0,0,$W1287/$W$1271)</f>
        <v>0</v>
      </c>
      <c r="BJ1319" s="119">
        <f>IF(BJ$8="",0,IF(BJ$8&lt;=Главная!$N$76,0,IF(BJ$8=EOMONTH(Главная!$N$76,0)+1,SUM($Z$12:BJ$12),BJ$12)))*IF($W$1271=0,0,$W1287/$W$1271)</f>
        <v>0</v>
      </c>
      <c r="BK1319" s="119">
        <f>IF(BK$8="",0,IF(BK$8&lt;=Главная!$N$76,0,IF(BK$8=EOMONTH(Главная!$N$76,0)+1,SUM($Z$12:BK$12),BK$12)))*IF($W$1271=0,0,$W1287/$W$1271)</f>
        <v>0</v>
      </c>
      <c r="BL1319" s="119">
        <f>IF(BL$8="",0,IF(BL$8&lt;=Главная!$N$76,0,IF(BL$8=EOMONTH(Главная!$N$76,0)+1,SUM($Z$12:BL$12),BL$12)))*IF($W$1271=0,0,$W1287/$W$1271)</f>
        <v>0</v>
      </c>
      <c r="BM1319" s="119">
        <f>IF(BM$8="",0,IF(BM$8&lt;=Главная!$N$76,0,IF(BM$8=EOMONTH(Главная!$N$76,0)+1,SUM($Z$12:BM$12),BM$12)))*IF($W$1271=0,0,$W1287/$W$1271)</f>
        <v>0</v>
      </c>
      <c r="BN1319" s="119">
        <f>IF(BN$8="",0,IF(BN$8&lt;=Главная!$N$76,0,IF(BN$8=EOMONTH(Главная!$N$76,0)+1,SUM($Z$12:BN$12),BN$12)))*IF($W$1271=0,0,$W1287/$W$1271)</f>
        <v>0</v>
      </c>
      <c r="BO1319" s="119">
        <f>IF(BO$8="",0,IF(BO$8&lt;=Главная!$N$76,0,IF(BO$8=EOMONTH(Главная!$N$76,0)+1,SUM($Z$12:BO$12),BO$12)))*IF($W$1271=0,0,$W1287/$W$1271)</f>
        <v>0</v>
      </c>
      <c r="BP1319" s="119">
        <f>IF(BP$8="",0,IF(BP$8&lt;=Главная!$N$76,0,IF(BP$8=EOMONTH(Главная!$N$76,0)+1,SUM($Z$12:BP$12),BP$12)))*IF($W$1271=0,0,$W1287/$W$1271)</f>
        <v>0</v>
      </c>
      <c r="BQ1319" s="119">
        <f>IF(BQ$8="",0,IF(BQ$8&lt;=Главная!$N$76,0,IF(BQ$8=EOMONTH(Главная!$N$76,0)+1,SUM($Z$12:BQ$12),BQ$12)))*IF($W$1271=0,0,$W1287/$W$1271)</f>
        <v>0</v>
      </c>
      <c r="BR1319" s="119">
        <f>IF(BR$8="",0,IF(BR$8&lt;=Главная!$N$76,0,IF(BR$8=EOMONTH(Главная!$N$76,0)+1,SUM($Z$12:BR$12),BR$12)))*IF($W$1271=0,0,$W1287/$W$1271)</f>
        <v>0</v>
      </c>
      <c r="BS1319" s="119">
        <f>IF(BS$8="",0,IF(BS$8&lt;=Главная!$N$76,0,IF(BS$8=EOMONTH(Главная!$N$76,0)+1,SUM($Z$12:BS$12),BS$12)))*IF($W$1271=0,0,$W1287/$W$1271)</f>
        <v>0</v>
      </c>
      <c r="BT1319" s="119">
        <f>IF(BT$8="",0,IF(BT$8&lt;=Главная!$N$76,0,IF(BT$8=EOMONTH(Главная!$N$76,0)+1,SUM($Z$12:BT$12),BT$12)))*IF($W$1271=0,0,$W1287/$W$1271)</f>
        <v>0</v>
      </c>
      <c r="BU1319" s="119">
        <f>IF(BU$8="",0,IF(BU$8&lt;=Главная!$N$76,0,IF(BU$8=EOMONTH(Главная!$N$76,0)+1,SUM($Z$12:BU$12),BU$12)))*IF($W$1271=0,0,$W1287/$W$1271)</f>
        <v>0</v>
      </c>
      <c r="BV1319" s="119">
        <f>IF(BV$8="",0,IF(BV$8&lt;=Главная!$N$76,0,IF(BV$8=EOMONTH(Главная!$N$76,0)+1,SUM($Z$12:BV$12),BV$12)))*IF($W$1271=0,0,$W1287/$W$1271)</f>
        <v>0</v>
      </c>
      <c r="BW1319" s="119">
        <f>IF(BW$8="",0,IF(BW$8&lt;=Главная!$N$76,0,IF(BW$8=EOMONTH(Главная!$N$76,0)+1,SUM($Z$12:BW$12),BW$12)))*IF($W$1271=0,0,$W1287/$W$1271)</f>
        <v>0</v>
      </c>
      <c r="BX1319" s="119">
        <f>IF(BX$8="",0,IF(BX$8&lt;=Главная!$N$76,0,IF(BX$8=EOMONTH(Главная!$N$76,0)+1,SUM($Z$12:BX$12),BX$12)))*IF($W$1271=0,0,$W1287/$W$1271)</f>
        <v>0</v>
      </c>
      <c r="BY1319" s="119">
        <f>IF(BY$8="",0,IF(BY$8&lt;=Главная!$N$76,0,IF(BY$8=EOMONTH(Главная!$N$76,0)+1,SUM($Z$12:BY$12),BY$12)))*IF($W$1271=0,0,$W1287/$W$1271)</f>
        <v>0</v>
      </c>
      <c r="BZ1319" s="119">
        <f>IF(BZ$8="",0,IF(BZ$8&lt;=Главная!$N$76,0,IF(BZ$8=EOMONTH(Главная!$N$76,0)+1,SUM($Z$12:BZ$12),BZ$12)))*IF($W$1271=0,0,$W1287/$W$1271)</f>
        <v>0</v>
      </c>
      <c r="CA1319" s="119">
        <f>IF(CA$8="",0,IF(CA$8&lt;=Главная!$N$76,0,IF(CA$8=EOMONTH(Главная!$N$76,0)+1,SUM($Z$12:CA$12),CA$12)))*IF($W$1271=0,0,$W1287/$W$1271)</f>
        <v>0</v>
      </c>
      <c r="CB1319" s="119">
        <f>IF(CB$8="",0,IF(CB$8&lt;=Главная!$N$76,0,IF(CB$8=EOMONTH(Главная!$N$76,0)+1,SUM($Z$12:CB$12),CB$12)))*IF($W$1271=0,0,$W1287/$W$1271)</f>
        <v>0</v>
      </c>
      <c r="CC1319" s="119">
        <f>IF(CC$8="",0,IF(CC$8&lt;=Главная!$N$76,0,IF(CC$8=EOMONTH(Главная!$N$76,0)+1,SUM($Z$12:CC$12),CC$12)))*IF($W$1271=0,0,$W1287/$W$1271)</f>
        <v>0</v>
      </c>
      <c r="CD1319" s="119">
        <f>IF(CD$8="",0,IF(CD$8&lt;=Главная!$N$76,0,IF(CD$8=EOMONTH(Главная!$N$76,0)+1,SUM($Z$12:CD$12),CD$12)))*IF($W$1271=0,0,$W1287/$W$1271)</f>
        <v>0</v>
      </c>
      <c r="CE1319" s="119">
        <f>IF(CE$8="",0,IF(CE$8&lt;=Главная!$N$76,0,IF(CE$8=EOMONTH(Главная!$N$76,0)+1,SUM($Z$12:CE$12),CE$12)))*IF($W$1271=0,0,$W1287/$W$1271)</f>
        <v>0</v>
      </c>
      <c r="CF1319" s="119">
        <f>IF(CF$8="",0,IF(CF$8&lt;=Главная!$N$76,0,IF(CF$8=EOMONTH(Главная!$N$76,0)+1,SUM($Z$12:CF$12),CF$12)))*IF($W$1271=0,0,$W1287/$W$1271)</f>
        <v>0</v>
      </c>
      <c r="CG1319" s="119">
        <f>IF(CG$8="",0,IF(CG$8&lt;=Главная!$N$76,0,IF(CG$8=EOMONTH(Главная!$N$76,0)+1,SUM($Z$12:CG$12),CG$12)))*IF($W$1271=0,0,$W1287/$W$1271)</f>
        <v>0</v>
      </c>
      <c r="CH1319" s="119">
        <f>IF(CH$8="",0,IF(CH$8&lt;=Главная!$N$76,0,IF(CH$8=EOMONTH(Главная!$N$76,0)+1,SUM($Z$12:CH$12),CH$12)))*IF($W$1271=0,0,$W1287/$W$1271)</f>
        <v>0</v>
      </c>
      <c r="CI1319" s="119">
        <f>IF(CI$8="",0,IF(CI$8&lt;=Главная!$N$76,0,IF(CI$8=EOMONTH(Главная!$N$76,0)+1,SUM($Z$12:CI$12),CI$12)))*IF($W$1271=0,0,$W1287/$W$1271)</f>
        <v>0</v>
      </c>
      <c r="CJ1319" s="119">
        <f>IF(CJ$8="",0,IF(CJ$8&lt;=Главная!$N$76,0,IF(CJ$8=EOMONTH(Главная!$N$76,0)+1,SUM($Z$12:CJ$12),CJ$12)))*IF($W$1271=0,0,$W1287/$W$1271)</f>
        <v>0</v>
      </c>
      <c r="CK1319" s="119">
        <f>IF(CK$8="",0,IF(CK$8&lt;=Главная!$N$76,0,IF(CK$8=EOMONTH(Главная!$N$76,0)+1,SUM($Z$12:CK$12),CK$12)))*IF($W$1271=0,0,$W1287/$W$1271)</f>
        <v>0</v>
      </c>
      <c r="CL1319" s="119">
        <f>IF(CL$8="",0,IF(CL$8&lt;=Главная!$N$76,0,IF(CL$8=EOMONTH(Главная!$N$76,0)+1,SUM($Z$12:CL$12),CL$12)))*IF($W$1271=0,0,$W1287/$W$1271)</f>
        <v>0</v>
      </c>
      <c r="CM1319" s="119">
        <f>IF(CM$8="",0,IF(CM$8&lt;=Главная!$N$76,0,IF(CM$8=EOMONTH(Главная!$N$76,0)+1,SUM($Z$12:CM$12),CM$12)))*IF($W$1271=0,0,$W1287/$W$1271)</f>
        <v>0</v>
      </c>
      <c r="CN1319" s="119">
        <f>IF(CN$8="",0,IF(CN$8&lt;=Главная!$N$76,0,IF(CN$8=EOMONTH(Главная!$N$76,0)+1,SUM($Z$12:CN$12),CN$12)))*IF($W$1271=0,0,$W1287/$W$1271)</f>
        <v>0</v>
      </c>
      <c r="CO1319" s="119">
        <f>IF(CO$8="",0,IF(CO$8&lt;=Главная!$N$76,0,IF(CO$8=EOMONTH(Главная!$N$76,0)+1,SUM($Z$12:CO$12),CO$12)))*IF($W$1271=0,0,$W1287/$W$1271)</f>
        <v>0</v>
      </c>
      <c r="CP1319" s="119">
        <f>IF(CP$8="",0,IF(CP$8&lt;=Главная!$N$76,0,IF(CP$8=EOMONTH(Главная!$N$76,0)+1,SUM($Z$12:CP$12),CP$12)))*IF($W$1271=0,0,$W1287/$W$1271)</f>
        <v>0</v>
      </c>
      <c r="CQ1319" s="119">
        <f>IF(CQ$8="",0,IF(CQ$8&lt;=Главная!$N$76,0,IF(CQ$8=EOMONTH(Главная!$N$76,0)+1,SUM($Z$12:CQ$12),CQ$12)))*IF($W$1271=0,0,$W1287/$W$1271)</f>
        <v>0</v>
      </c>
      <c r="CR1319" s="119">
        <f>IF(CR$8="",0,IF(CR$8&lt;=Главная!$N$76,0,IF(CR$8=EOMONTH(Главная!$N$76,0)+1,SUM($Z$12:CR$12),CR$12)))*IF($W$1271=0,0,$W1287/$W$1271)</f>
        <v>0</v>
      </c>
      <c r="CS1319" s="119">
        <f>IF(CS$8="",0,IF(CS$8&lt;=Главная!$N$76,0,IF(CS$8=EOMONTH(Главная!$N$76,0)+1,SUM($Z$12:CS$12),CS$12)))*IF($W$1271=0,0,$W1287/$W$1271)</f>
        <v>0</v>
      </c>
      <c r="CT1319" s="119">
        <f>IF(CT$8="",0,IF(CT$8&lt;=Главная!$N$76,0,IF(CT$8=EOMONTH(Главная!$N$76,0)+1,SUM($Z$12:CT$12),CT$12)))*IF($W$1271=0,0,$W1287/$W$1271)</f>
        <v>0</v>
      </c>
      <c r="CU1319" s="119">
        <f>IF(CU$8="",0,IF(CU$8&lt;=Главная!$N$76,0,IF(CU$8=EOMONTH(Главная!$N$76,0)+1,SUM($Z$12:CU$12),CU$12)))*IF($W$1271=0,0,$W1287/$W$1271)</f>
        <v>0</v>
      </c>
      <c r="CV1319" s="119">
        <f>IF(CV$8="",0,IF(CV$8&lt;=Главная!$N$76,0,IF(CV$8=EOMONTH(Главная!$N$76,0)+1,SUM($Z$12:CV$12),CV$12)))*IF($W$1271=0,0,$W1287/$W$1271)</f>
        <v>0</v>
      </c>
      <c r="CW1319" s="119">
        <f>IF(CW$8="",0,IF(CW$8&lt;=Главная!$N$76,0,IF(CW$8=EOMONTH(Главная!$N$76,0)+1,SUM($Z$12:CW$12),CW$12)))*IF($W$1271=0,0,$W1287/$W$1271)</f>
        <v>0</v>
      </c>
      <c r="CX1319" s="119">
        <f>IF(CX$8="",0,IF(CX$8&lt;=Главная!$N$76,0,IF(CX$8=EOMONTH(Главная!$N$76,0)+1,SUM($Z$12:CX$12),CX$12)))*IF($W$1271=0,0,$W1287/$W$1271)</f>
        <v>0</v>
      </c>
      <c r="CY1319" s="119">
        <f>IF(CY$8="",0,IF(CY$8&lt;=Главная!$N$76,0,IF(CY$8=EOMONTH(Главная!$N$76,0)+1,SUM($Z$12:CY$12),CY$12)))*IF($W$1271=0,0,$W1287/$W$1271)</f>
        <v>0</v>
      </c>
      <c r="CZ1319" s="119">
        <f>IF(CZ$8="",0,IF(CZ$8&lt;=Главная!$N$76,0,IF(CZ$8=EOMONTH(Главная!$N$76,0)+1,SUM($Z$12:CZ$12),CZ$12)))*IF($W$1271=0,0,$W1287/$W$1271)</f>
        <v>0</v>
      </c>
      <c r="DA1319" s="119">
        <f>IF(DA$8="",0,IF(DA$8&lt;=Главная!$N$76,0,IF(DA$8=EOMONTH(Главная!$N$76,0)+1,SUM($Z$12:DA$12),DA$12)))*IF($W$1271=0,0,$W1287/$W$1271)</f>
        <v>0</v>
      </c>
      <c r="DB1319" s="119">
        <f>IF(DB$8="",0,IF(DB$8&lt;=Главная!$N$76,0,IF(DB$8=EOMONTH(Главная!$N$76,0)+1,SUM($Z$12:DB$12),DB$12)))*IF($W$1271=0,0,$W1287/$W$1271)</f>
        <v>0</v>
      </c>
      <c r="DC1319" s="119">
        <f>IF(DC$8="",0,IF(DC$8&lt;=Главная!$N$76,0,IF(DC$8=EOMONTH(Главная!$N$76,0)+1,SUM($Z$12:DC$12),DC$12)))*IF($W$1271=0,0,$W1287/$W$1271)</f>
        <v>0</v>
      </c>
      <c r="DD1319" s="119">
        <f>IF(DD$8="",0,IF(DD$8&lt;=Главная!$N$76,0,IF(DD$8=EOMONTH(Главная!$N$76,0)+1,SUM($Z$12:DD$12),DD$12)))*IF($W$1271=0,0,$W1287/$W$1271)</f>
        <v>0</v>
      </c>
      <c r="DE1319" s="119">
        <f>IF(DE$8="",0,IF(DE$8&lt;=Главная!$N$76,0,IF(DE$8=EOMONTH(Главная!$N$76,0)+1,SUM($Z$12:DE$12),DE$12)))*IF($W$1271=0,0,$W1287/$W$1271)</f>
        <v>0</v>
      </c>
      <c r="DF1319" s="119">
        <f>IF(DF$8="",0,IF(DF$8&lt;=Главная!$N$76,0,IF(DF$8=EOMONTH(Главная!$N$76,0)+1,SUM($Z$12:DF$12),DF$12)))*IF($W$1271=0,0,$W1287/$W$1271)</f>
        <v>0</v>
      </c>
      <c r="DG1319" s="119">
        <f>IF(DG$8="",0,IF(DG$8&lt;=Главная!$N$76,0,IF(DG$8=EOMONTH(Главная!$N$76,0)+1,SUM($Z$12:DG$12),DG$12)))*IF($W$1271=0,0,$W1287/$W$1271)</f>
        <v>0</v>
      </c>
      <c r="DH1319" s="119">
        <f>IF(DH$8="",0,IF(DH$8&lt;=Главная!$N$76,0,IF(DH$8=EOMONTH(Главная!$N$76,0)+1,SUM($Z$12:DH$12),DH$12)))*IF($W$1271=0,0,$W1287/$W$1271)</f>
        <v>0</v>
      </c>
      <c r="DI1319" s="119">
        <f>IF(DI$8="",0,IF(DI$8&lt;=Главная!$N$76,0,IF(DI$8=EOMONTH(Главная!$N$76,0)+1,SUM($Z$12:DI$12),DI$12)))*IF($W$1271=0,0,$W1287/$W$1271)</f>
        <v>0</v>
      </c>
      <c r="DJ1319" s="119">
        <f>IF(DJ$8="",0,IF(DJ$8&lt;=Главная!$N$76,0,IF(DJ$8=EOMONTH(Главная!$N$76,0)+1,SUM($Z$12:DJ$12),DJ$12)))*IF($W$1271=0,0,$W1287/$W$1271)</f>
        <v>0</v>
      </c>
      <c r="DK1319" s="119">
        <f>IF(DK$8="",0,IF(DK$8&lt;=Главная!$N$76,0,IF(DK$8=EOMONTH(Главная!$N$76,0)+1,SUM($Z$12:DK$12),DK$12)))*IF($W$1271=0,0,$W1287/$W$1271)</f>
        <v>0</v>
      </c>
      <c r="DL1319" s="119">
        <f>IF(DL$8="",0,IF(DL$8&lt;=Главная!$N$76,0,IF(DL$8=EOMONTH(Главная!$N$76,0)+1,SUM($Z$12:DL$12),DL$12)))*IF($W$1271=0,0,$W1287/$W$1271)</f>
        <v>0</v>
      </c>
      <c r="DM1319" s="119">
        <f>IF(DM$8="",0,IF(DM$8&lt;=Главная!$N$76,0,IF(DM$8=EOMONTH(Главная!$N$76,0)+1,SUM($Z$12:DM$12),DM$12)))*IF($W$1271=0,0,$W1287/$W$1271)</f>
        <v>0</v>
      </c>
      <c r="DN1319" s="119">
        <f>IF(DN$8="",0,IF(DN$8&lt;=Главная!$N$76,0,IF(DN$8=EOMONTH(Главная!$N$76,0)+1,SUM($Z$12:DN$12),DN$12)))*IF($W$1271=0,0,$W1287/$W$1271)</f>
        <v>0</v>
      </c>
      <c r="DO1319" s="119">
        <f>IF(DO$8="",0,IF(DO$8&lt;=Главная!$N$76,0,IF(DO$8=EOMONTH(Главная!$N$76,0)+1,SUM($Z$12:DO$12),DO$12)))*IF($W$1271=0,0,$W1287/$W$1271)</f>
        <v>0</v>
      </c>
      <c r="DP1319" s="119">
        <f>IF(DP$8="",0,IF(DP$8&lt;=Главная!$N$76,0,IF(DP$8=EOMONTH(Главная!$N$76,0)+1,SUM($Z$12:DP$12),DP$12)))*IF($W$1271=0,0,$W1287/$W$1271)</f>
        <v>0</v>
      </c>
      <c r="DQ1319" s="119">
        <f>IF(DQ$8="",0,IF(DQ$8&lt;=Главная!$N$76,0,IF(DQ$8=EOMONTH(Главная!$N$76,0)+1,SUM($Z$12:DQ$12),DQ$12)))*IF($W$1271=0,0,$W1287/$W$1271)</f>
        <v>0</v>
      </c>
      <c r="DR1319" s="119">
        <f>IF(DR$8="",0,IF(DR$8&lt;=Главная!$N$76,0,IF(DR$8=EOMONTH(Главная!$N$76,0)+1,SUM($Z$12:DR$12),DR$12)))*IF($W$1271=0,0,$W1287/$W$1271)</f>
        <v>0</v>
      </c>
      <c r="DS1319" s="119">
        <f>IF(DS$8="",0,IF(DS$8&lt;=Главная!$N$76,0,IF(DS$8=EOMONTH(Главная!$N$76,0)+1,SUM($Z$12:DS$12),DS$12)))*IF($W$1271=0,0,$W1287/$W$1271)</f>
        <v>0</v>
      </c>
      <c r="DT1319" s="119">
        <f>IF(DT$8="",0,IF(DT$8&lt;=Главная!$N$76,0,IF(DT$8=EOMONTH(Главная!$N$76,0)+1,SUM($Z$12:DT$12),DT$12)))*IF($W$1271=0,0,$W1287/$W$1271)</f>
        <v>0</v>
      </c>
      <c r="DU1319" s="59"/>
      <c r="DV1319" s="59"/>
    </row>
    <row r="1320" spans="1:126" s="120" customFormat="1" ht="10.199999999999999" customHeight="1">
      <c r="A1320" s="59"/>
      <c r="B1320" s="59"/>
      <c r="C1320" s="59"/>
      <c r="D1320" s="59"/>
      <c r="E1320" s="271"/>
      <c r="F1320" s="114"/>
      <c r="G1320" s="115"/>
      <c r="H1320" s="59"/>
      <c r="I1320" s="59"/>
      <c r="J1320" s="59"/>
      <c r="K1320" s="416">
        <f t="shared" si="2937"/>
        <v>0</v>
      </c>
      <c r="L1320" s="59"/>
      <c r="M1320" s="169"/>
      <c r="N1320" s="170" t="str">
        <f t="shared" si="2939"/>
        <v>списание в продажу</v>
      </c>
      <c r="O1320" s="1"/>
      <c r="P1320" s="5"/>
      <c r="Q1320" s="1" t="s">
        <v>34</v>
      </c>
      <c r="R1320" s="1"/>
      <c r="S1320" s="5" t="s">
        <v>6</v>
      </c>
      <c r="T1320" s="202"/>
      <c r="U1320" s="115"/>
      <c r="V1320" s="59"/>
      <c r="W1320" s="116">
        <f t="shared" si="2938"/>
        <v>0</v>
      </c>
      <c r="X1320" s="116"/>
      <c r="Y1320" s="117"/>
      <c r="Z1320" s="118"/>
      <c r="AA1320" s="119">
        <f>IF(AA$8="",0,IF(AA$8&lt;=Главная!$N$76,0,IF(AA$8=EOMONTH(Главная!$N$76,0)+1,SUM($Z$12:AA$12),AA$12)))*IF($W$1271=0,0,$W1288/$W$1271)</f>
        <v>0</v>
      </c>
      <c r="AB1320" s="119">
        <f>IF(AB$8="",0,IF(AB$8&lt;=Главная!$N$76,0,IF(AB$8=EOMONTH(Главная!$N$76,0)+1,SUM($Z$12:AB$12),AB$12)))*IF($W$1271=0,0,$W1288/$W$1271)</f>
        <v>0</v>
      </c>
      <c r="AC1320" s="119">
        <f>IF(AC$8="",0,IF(AC$8&lt;=Главная!$N$76,0,IF(AC$8=EOMONTH(Главная!$N$76,0)+1,SUM($Z$12:AC$12),AC$12)))*IF($W$1271=0,0,$W1288/$W$1271)</f>
        <v>0</v>
      </c>
      <c r="AD1320" s="119">
        <f>IF(AD$8="",0,IF(AD$8&lt;=Главная!$N$76,0,IF(AD$8=EOMONTH(Главная!$N$76,0)+1,SUM($Z$12:AD$12),AD$12)))*IF($W$1271=0,0,$W1288/$W$1271)</f>
        <v>0</v>
      </c>
      <c r="AE1320" s="119">
        <f>IF(AE$8="",0,IF(AE$8&lt;=Главная!$N$76,0,IF(AE$8=EOMONTH(Главная!$N$76,0)+1,SUM($Z$12:AE$12),AE$12)))*IF($W$1271=0,0,$W1288/$W$1271)</f>
        <v>0</v>
      </c>
      <c r="AF1320" s="119">
        <f>IF(AF$8="",0,IF(AF$8&lt;=Главная!$N$76,0,IF(AF$8=EOMONTH(Главная!$N$76,0)+1,SUM($Z$12:AF$12),AF$12)))*IF($W$1271=0,0,$W1288/$W$1271)</f>
        <v>0</v>
      </c>
      <c r="AG1320" s="119">
        <f>IF(AG$8="",0,IF(AG$8&lt;=Главная!$N$76,0,IF(AG$8=EOMONTH(Главная!$N$76,0)+1,SUM($Z$12:AG$12),AG$12)))*IF($W$1271=0,0,$W1288/$W$1271)</f>
        <v>0</v>
      </c>
      <c r="AH1320" s="119">
        <f>IF(AH$8="",0,IF(AH$8&lt;=Главная!$N$76,0,IF(AH$8=EOMONTH(Главная!$N$76,0)+1,SUM($Z$12:AH$12),AH$12)))*IF($W$1271=0,0,$W1288/$W$1271)</f>
        <v>0</v>
      </c>
      <c r="AI1320" s="119">
        <f>IF(AI$8="",0,IF(AI$8&lt;=Главная!$N$76,0,IF(AI$8=EOMONTH(Главная!$N$76,0)+1,SUM($Z$12:AI$12),AI$12)))*IF($W$1271=0,0,$W1288/$W$1271)</f>
        <v>0</v>
      </c>
      <c r="AJ1320" s="119">
        <f>IF(AJ$8="",0,IF(AJ$8&lt;=Главная!$N$76,0,IF(AJ$8=EOMONTH(Главная!$N$76,0)+1,SUM($Z$12:AJ$12),AJ$12)))*IF($W$1271=0,0,$W1288/$W$1271)</f>
        <v>0</v>
      </c>
      <c r="AK1320" s="119">
        <f>IF(AK$8="",0,IF(AK$8&lt;=Главная!$N$76,0,IF(AK$8=EOMONTH(Главная!$N$76,0)+1,SUM($Z$12:AK$12),AK$12)))*IF($W$1271=0,0,$W1288/$W$1271)</f>
        <v>0</v>
      </c>
      <c r="AL1320" s="119">
        <f>IF(AL$8="",0,IF(AL$8&lt;=Главная!$N$76,0,IF(AL$8=EOMONTH(Главная!$N$76,0)+1,SUM($Z$12:AL$12),AL$12)))*IF($W$1271=0,0,$W1288/$W$1271)</f>
        <v>0</v>
      </c>
      <c r="AM1320" s="119">
        <f>IF(AM$8="",0,IF(AM$8&lt;=Главная!$N$76,0,IF(AM$8=EOMONTH(Главная!$N$76,0)+1,SUM($Z$12:AM$12),AM$12)))*IF($W$1271=0,0,$W1288/$W$1271)</f>
        <v>0</v>
      </c>
      <c r="AN1320" s="119">
        <f>IF(AN$8="",0,IF(AN$8&lt;=Главная!$N$76,0,IF(AN$8=EOMONTH(Главная!$N$76,0)+1,SUM($Z$12:AN$12),AN$12)))*IF($W$1271=0,0,$W1288/$W$1271)</f>
        <v>0</v>
      </c>
      <c r="AO1320" s="119">
        <f>IF(AO$8="",0,IF(AO$8&lt;=Главная!$N$76,0,IF(AO$8=EOMONTH(Главная!$N$76,0)+1,SUM($Z$12:AO$12),AO$12)))*IF($W$1271=0,0,$W1288/$W$1271)</f>
        <v>0</v>
      </c>
      <c r="AP1320" s="119">
        <f>IF(AP$8="",0,IF(AP$8&lt;=Главная!$N$76,0,IF(AP$8=EOMONTH(Главная!$N$76,0)+1,SUM($Z$12:AP$12),AP$12)))*IF($W$1271=0,0,$W1288/$W$1271)</f>
        <v>0</v>
      </c>
      <c r="AQ1320" s="119">
        <f>IF(AQ$8="",0,IF(AQ$8&lt;=Главная!$N$76,0,IF(AQ$8=EOMONTH(Главная!$N$76,0)+1,SUM($Z$12:AQ$12),AQ$12)))*IF($W$1271=0,0,$W1288/$W$1271)</f>
        <v>0</v>
      </c>
      <c r="AR1320" s="119">
        <f>IF(AR$8="",0,IF(AR$8&lt;=Главная!$N$76,0,IF(AR$8=EOMONTH(Главная!$N$76,0)+1,SUM($Z$12:AR$12),AR$12)))*IF($W$1271=0,0,$W1288/$W$1271)</f>
        <v>0</v>
      </c>
      <c r="AS1320" s="119">
        <f>IF(AS$8="",0,IF(AS$8&lt;=Главная!$N$76,0,IF(AS$8=EOMONTH(Главная!$N$76,0)+1,SUM($Z$12:AS$12),AS$12)))*IF($W$1271=0,0,$W1288/$W$1271)</f>
        <v>0</v>
      </c>
      <c r="AT1320" s="119">
        <f>IF(AT$8="",0,IF(AT$8&lt;=Главная!$N$76,0,IF(AT$8=EOMONTH(Главная!$N$76,0)+1,SUM($Z$12:AT$12),AT$12)))*IF($W$1271=0,0,$W1288/$W$1271)</f>
        <v>0</v>
      </c>
      <c r="AU1320" s="119">
        <f>IF(AU$8="",0,IF(AU$8&lt;=Главная!$N$76,0,IF(AU$8=EOMONTH(Главная!$N$76,0)+1,SUM($Z$12:AU$12),AU$12)))*IF($W$1271=0,0,$W1288/$W$1271)</f>
        <v>0</v>
      </c>
      <c r="AV1320" s="119">
        <f>IF(AV$8="",0,IF(AV$8&lt;=Главная!$N$76,0,IF(AV$8=EOMONTH(Главная!$N$76,0)+1,SUM($Z$12:AV$12),AV$12)))*IF($W$1271=0,0,$W1288/$W$1271)</f>
        <v>0</v>
      </c>
      <c r="AW1320" s="119">
        <f>IF(AW$8="",0,IF(AW$8&lt;=Главная!$N$76,0,IF(AW$8=EOMONTH(Главная!$N$76,0)+1,SUM($Z$12:AW$12),AW$12)))*IF($W$1271=0,0,$W1288/$W$1271)</f>
        <v>0</v>
      </c>
      <c r="AX1320" s="119">
        <f>IF(AX$8="",0,IF(AX$8&lt;=Главная!$N$76,0,IF(AX$8=EOMONTH(Главная!$N$76,0)+1,SUM($Z$12:AX$12),AX$12)))*IF($W$1271=0,0,$W1288/$W$1271)</f>
        <v>0</v>
      </c>
      <c r="AY1320" s="119">
        <f>IF(AY$8="",0,IF(AY$8&lt;=Главная!$N$76,0,IF(AY$8=EOMONTH(Главная!$N$76,0)+1,SUM($Z$12:AY$12),AY$12)))*IF($W$1271=0,0,$W1288/$W$1271)</f>
        <v>0</v>
      </c>
      <c r="AZ1320" s="119">
        <f>IF(AZ$8="",0,IF(AZ$8&lt;=Главная!$N$76,0,IF(AZ$8=EOMONTH(Главная!$N$76,0)+1,SUM($Z$12:AZ$12),AZ$12)))*IF($W$1271=0,0,$W1288/$W$1271)</f>
        <v>0</v>
      </c>
      <c r="BA1320" s="119">
        <f>IF(BA$8="",0,IF(BA$8&lt;=Главная!$N$76,0,IF(BA$8=EOMONTH(Главная!$N$76,0)+1,SUM($Z$12:BA$12),BA$12)))*IF($W$1271=0,0,$W1288/$W$1271)</f>
        <v>0</v>
      </c>
      <c r="BB1320" s="119">
        <f>IF(BB$8="",0,IF(BB$8&lt;=Главная!$N$76,0,IF(BB$8=EOMONTH(Главная!$N$76,0)+1,SUM($Z$12:BB$12),BB$12)))*IF($W$1271=0,0,$W1288/$W$1271)</f>
        <v>0</v>
      </c>
      <c r="BC1320" s="119">
        <f>IF(BC$8="",0,IF(BC$8&lt;=Главная!$N$76,0,IF(BC$8=EOMONTH(Главная!$N$76,0)+1,SUM($Z$12:BC$12),BC$12)))*IF($W$1271=0,0,$W1288/$W$1271)</f>
        <v>0</v>
      </c>
      <c r="BD1320" s="119">
        <f>IF(BD$8="",0,IF(BD$8&lt;=Главная!$N$76,0,IF(BD$8=EOMONTH(Главная!$N$76,0)+1,SUM($Z$12:BD$12),BD$12)))*IF($W$1271=0,0,$W1288/$W$1271)</f>
        <v>0</v>
      </c>
      <c r="BE1320" s="119">
        <f>IF(BE$8="",0,IF(BE$8&lt;=Главная!$N$76,0,IF(BE$8=EOMONTH(Главная!$N$76,0)+1,SUM($Z$12:BE$12),BE$12)))*IF($W$1271=0,0,$W1288/$W$1271)</f>
        <v>0</v>
      </c>
      <c r="BF1320" s="119">
        <f>IF(BF$8="",0,IF(BF$8&lt;=Главная!$N$76,0,IF(BF$8=EOMONTH(Главная!$N$76,0)+1,SUM($Z$12:BF$12),BF$12)))*IF($W$1271=0,0,$W1288/$W$1271)</f>
        <v>0</v>
      </c>
      <c r="BG1320" s="119">
        <f>IF(BG$8="",0,IF(BG$8&lt;=Главная!$N$76,0,IF(BG$8=EOMONTH(Главная!$N$76,0)+1,SUM($Z$12:BG$12),BG$12)))*IF($W$1271=0,0,$W1288/$W$1271)</f>
        <v>0</v>
      </c>
      <c r="BH1320" s="119">
        <f>IF(BH$8="",0,IF(BH$8&lt;=Главная!$N$76,0,IF(BH$8=EOMONTH(Главная!$N$76,0)+1,SUM($Z$12:BH$12),BH$12)))*IF($W$1271=0,0,$W1288/$W$1271)</f>
        <v>0</v>
      </c>
      <c r="BI1320" s="119">
        <f>IF(BI$8="",0,IF(BI$8&lt;=Главная!$N$76,0,IF(BI$8=EOMONTH(Главная!$N$76,0)+1,SUM($Z$12:BI$12),BI$12)))*IF($W$1271=0,0,$W1288/$W$1271)</f>
        <v>0</v>
      </c>
      <c r="BJ1320" s="119">
        <f>IF(BJ$8="",0,IF(BJ$8&lt;=Главная!$N$76,0,IF(BJ$8=EOMONTH(Главная!$N$76,0)+1,SUM($Z$12:BJ$12),BJ$12)))*IF($W$1271=0,0,$W1288/$W$1271)</f>
        <v>0</v>
      </c>
      <c r="BK1320" s="119">
        <f>IF(BK$8="",0,IF(BK$8&lt;=Главная!$N$76,0,IF(BK$8=EOMONTH(Главная!$N$76,0)+1,SUM($Z$12:BK$12),BK$12)))*IF($W$1271=0,0,$W1288/$W$1271)</f>
        <v>0</v>
      </c>
      <c r="BL1320" s="119">
        <f>IF(BL$8="",0,IF(BL$8&lt;=Главная!$N$76,0,IF(BL$8=EOMONTH(Главная!$N$76,0)+1,SUM($Z$12:BL$12),BL$12)))*IF($W$1271=0,0,$W1288/$W$1271)</f>
        <v>0</v>
      </c>
      <c r="BM1320" s="119">
        <f>IF(BM$8="",0,IF(BM$8&lt;=Главная!$N$76,0,IF(BM$8=EOMONTH(Главная!$N$76,0)+1,SUM($Z$12:BM$12),BM$12)))*IF($W$1271=0,0,$W1288/$W$1271)</f>
        <v>0</v>
      </c>
      <c r="BN1320" s="119">
        <f>IF(BN$8="",0,IF(BN$8&lt;=Главная!$N$76,0,IF(BN$8=EOMONTH(Главная!$N$76,0)+1,SUM($Z$12:BN$12),BN$12)))*IF($W$1271=0,0,$W1288/$W$1271)</f>
        <v>0</v>
      </c>
      <c r="BO1320" s="119">
        <f>IF(BO$8="",0,IF(BO$8&lt;=Главная!$N$76,0,IF(BO$8=EOMONTH(Главная!$N$76,0)+1,SUM($Z$12:BO$12),BO$12)))*IF($W$1271=0,0,$W1288/$W$1271)</f>
        <v>0</v>
      </c>
      <c r="BP1320" s="119">
        <f>IF(BP$8="",0,IF(BP$8&lt;=Главная!$N$76,0,IF(BP$8=EOMONTH(Главная!$N$76,0)+1,SUM($Z$12:BP$12),BP$12)))*IF($W$1271=0,0,$W1288/$W$1271)</f>
        <v>0</v>
      </c>
      <c r="BQ1320" s="119">
        <f>IF(BQ$8="",0,IF(BQ$8&lt;=Главная!$N$76,0,IF(BQ$8=EOMONTH(Главная!$N$76,0)+1,SUM($Z$12:BQ$12),BQ$12)))*IF($W$1271=0,0,$W1288/$W$1271)</f>
        <v>0</v>
      </c>
      <c r="BR1320" s="119">
        <f>IF(BR$8="",0,IF(BR$8&lt;=Главная!$N$76,0,IF(BR$8=EOMONTH(Главная!$N$76,0)+1,SUM($Z$12:BR$12),BR$12)))*IF($W$1271=0,0,$W1288/$W$1271)</f>
        <v>0</v>
      </c>
      <c r="BS1320" s="119">
        <f>IF(BS$8="",0,IF(BS$8&lt;=Главная!$N$76,0,IF(BS$8=EOMONTH(Главная!$N$76,0)+1,SUM($Z$12:BS$12),BS$12)))*IF($W$1271=0,0,$W1288/$W$1271)</f>
        <v>0</v>
      </c>
      <c r="BT1320" s="119">
        <f>IF(BT$8="",0,IF(BT$8&lt;=Главная!$N$76,0,IF(BT$8=EOMONTH(Главная!$N$76,0)+1,SUM($Z$12:BT$12),BT$12)))*IF($W$1271=0,0,$W1288/$W$1271)</f>
        <v>0</v>
      </c>
      <c r="BU1320" s="119">
        <f>IF(BU$8="",0,IF(BU$8&lt;=Главная!$N$76,0,IF(BU$8=EOMONTH(Главная!$N$76,0)+1,SUM($Z$12:BU$12),BU$12)))*IF($W$1271=0,0,$W1288/$W$1271)</f>
        <v>0</v>
      </c>
      <c r="BV1320" s="119">
        <f>IF(BV$8="",0,IF(BV$8&lt;=Главная!$N$76,0,IF(BV$8=EOMONTH(Главная!$N$76,0)+1,SUM($Z$12:BV$12),BV$12)))*IF($W$1271=0,0,$W1288/$W$1271)</f>
        <v>0</v>
      </c>
      <c r="BW1320" s="119">
        <f>IF(BW$8="",0,IF(BW$8&lt;=Главная!$N$76,0,IF(BW$8=EOMONTH(Главная!$N$76,0)+1,SUM($Z$12:BW$12),BW$12)))*IF($W$1271=0,0,$W1288/$W$1271)</f>
        <v>0</v>
      </c>
      <c r="BX1320" s="119">
        <f>IF(BX$8="",0,IF(BX$8&lt;=Главная!$N$76,0,IF(BX$8=EOMONTH(Главная!$N$76,0)+1,SUM($Z$12:BX$12),BX$12)))*IF($W$1271=0,0,$W1288/$W$1271)</f>
        <v>0</v>
      </c>
      <c r="BY1320" s="119">
        <f>IF(BY$8="",0,IF(BY$8&lt;=Главная!$N$76,0,IF(BY$8=EOMONTH(Главная!$N$76,0)+1,SUM($Z$12:BY$12),BY$12)))*IF($W$1271=0,0,$W1288/$W$1271)</f>
        <v>0</v>
      </c>
      <c r="BZ1320" s="119">
        <f>IF(BZ$8="",0,IF(BZ$8&lt;=Главная!$N$76,0,IF(BZ$8=EOMONTH(Главная!$N$76,0)+1,SUM($Z$12:BZ$12),BZ$12)))*IF($W$1271=0,0,$W1288/$W$1271)</f>
        <v>0</v>
      </c>
      <c r="CA1320" s="119">
        <f>IF(CA$8="",0,IF(CA$8&lt;=Главная!$N$76,0,IF(CA$8=EOMONTH(Главная!$N$76,0)+1,SUM($Z$12:CA$12),CA$12)))*IF($W$1271=0,0,$W1288/$W$1271)</f>
        <v>0</v>
      </c>
      <c r="CB1320" s="119">
        <f>IF(CB$8="",0,IF(CB$8&lt;=Главная!$N$76,0,IF(CB$8=EOMONTH(Главная!$N$76,0)+1,SUM($Z$12:CB$12),CB$12)))*IF($W$1271=0,0,$W1288/$W$1271)</f>
        <v>0</v>
      </c>
      <c r="CC1320" s="119">
        <f>IF(CC$8="",0,IF(CC$8&lt;=Главная!$N$76,0,IF(CC$8=EOMONTH(Главная!$N$76,0)+1,SUM($Z$12:CC$12),CC$12)))*IF($W$1271=0,0,$W1288/$W$1271)</f>
        <v>0</v>
      </c>
      <c r="CD1320" s="119">
        <f>IF(CD$8="",0,IF(CD$8&lt;=Главная!$N$76,0,IF(CD$8=EOMONTH(Главная!$N$76,0)+1,SUM($Z$12:CD$12),CD$12)))*IF($W$1271=0,0,$W1288/$W$1271)</f>
        <v>0</v>
      </c>
      <c r="CE1320" s="119">
        <f>IF(CE$8="",0,IF(CE$8&lt;=Главная!$N$76,0,IF(CE$8=EOMONTH(Главная!$N$76,0)+1,SUM($Z$12:CE$12),CE$12)))*IF($W$1271=0,0,$W1288/$W$1271)</f>
        <v>0</v>
      </c>
      <c r="CF1320" s="119">
        <f>IF(CF$8="",0,IF(CF$8&lt;=Главная!$N$76,0,IF(CF$8=EOMONTH(Главная!$N$76,0)+1,SUM($Z$12:CF$12),CF$12)))*IF($W$1271=0,0,$W1288/$W$1271)</f>
        <v>0</v>
      </c>
      <c r="CG1320" s="119">
        <f>IF(CG$8="",0,IF(CG$8&lt;=Главная!$N$76,0,IF(CG$8=EOMONTH(Главная!$N$76,0)+1,SUM($Z$12:CG$12),CG$12)))*IF($W$1271=0,0,$W1288/$W$1271)</f>
        <v>0</v>
      </c>
      <c r="CH1320" s="119">
        <f>IF(CH$8="",0,IF(CH$8&lt;=Главная!$N$76,0,IF(CH$8=EOMONTH(Главная!$N$76,0)+1,SUM($Z$12:CH$12),CH$12)))*IF($W$1271=0,0,$W1288/$W$1271)</f>
        <v>0</v>
      </c>
      <c r="CI1320" s="119">
        <f>IF(CI$8="",0,IF(CI$8&lt;=Главная!$N$76,0,IF(CI$8=EOMONTH(Главная!$N$76,0)+1,SUM($Z$12:CI$12),CI$12)))*IF($W$1271=0,0,$W1288/$W$1271)</f>
        <v>0</v>
      </c>
      <c r="CJ1320" s="119">
        <f>IF(CJ$8="",0,IF(CJ$8&lt;=Главная!$N$76,0,IF(CJ$8=EOMONTH(Главная!$N$76,0)+1,SUM($Z$12:CJ$12),CJ$12)))*IF($W$1271=0,0,$W1288/$W$1271)</f>
        <v>0</v>
      </c>
      <c r="CK1320" s="119">
        <f>IF(CK$8="",0,IF(CK$8&lt;=Главная!$N$76,0,IF(CK$8=EOMONTH(Главная!$N$76,0)+1,SUM($Z$12:CK$12),CK$12)))*IF($W$1271=0,0,$W1288/$W$1271)</f>
        <v>0</v>
      </c>
      <c r="CL1320" s="119">
        <f>IF(CL$8="",0,IF(CL$8&lt;=Главная!$N$76,0,IF(CL$8=EOMONTH(Главная!$N$76,0)+1,SUM($Z$12:CL$12),CL$12)))*IF($W$1271=0,0,$W1288/$W$1271)</f>
        <v>0</v>
      </c>
      <c r="CM1320" s="119">
        <f>IF(CM$8="",0,IF(CM$8&lt;=Главная!$N$76,0,IF(CM$8=EOMONTH(Главная!$N$76,0)+1,SUM($Z$12:CM$12),CM$12)))*IF($W$1271=0,0,$W1288/$W$1271)</f>
        <v>0</v>
      </c>
      <c r="CN1320" s="119">
        <f>IF(CN$8="",0,IF(CN$8&lt;=Главная!$N$76,0,IF(CN$8=EOMONTH(Главная!$N$76,0)+1,SUM($Z$12:CN$12),CN$12)))*IF($W$1271=0,0,$W1288/$W$1271)</f>
        <v>0</v>
      </c>
      <c r="CO1320" s="119">
        <f>IF(CO$8="",0,IF(CO$8&lt;=Главная!$N$76,0,IF(CO$8=EOMONTH(Главная!$N$76,0)+1,SUM($Z$12:CO$12),CO$12)))*IF($W$1271=0,0,$W1288/$W$1271)</f>
        <v>0</v>
      </c>
      <c r="CP1320" s="119">
        <f>IF(CP$8="",0,IF(CP$8&lt;=Главная!$N$76,0,IF(CP$8=EOMONTH(Главная!$N$76,0)+1,SUM($Z$12:CP$12),CP$12)))*IF($W$1271=0,0,$W1288/$W$1271)</f>
        <v>0</v>
      </c>
      <c r="CQ1320" s="119">
        <f>IF(CQ$8="",0,IF(CQ$8&lt;=Главная!$N$76,0,IF(CQ$8=EOMONTH(Главная!$N$76,0)+1,SUM($Z$12:CQ$12),CQ$12)))*IF($W$1271=0,0,$W1288/$W$1271)</f>
        <v>0</v>
      </c>
      <c r="CR1320" s="119">
        <f>IF(CR$8="",0,IF(CR$8&lt;=Главная!$N$76,0,IF(CR$8=EOMONTH(Главная!$N$76,0)+1,SUM($Z$12:CR$12),CR$12)))*IF($W$1271=0,0,$W1288/$W$1271)</f>
        <v>0</v>
      </c>
      <c r="CS1320" s="119">
        <f>IF(CS$8="",0,IF(CS$8&lt;=Главная!$N$76,0,IF(CS$8=EOMONTH(Главная!$N$76,0)+1,SUM($Z$12:CS$12),CS$12)))*IF($W$1271=0,0,$W1288/$W$1271)</f>
        <v>0</v>
      </c>
      <c r="CT1320" s="119">
        <f>IF(CT$8="",0,IF(CT$8&lt;=Главная!$N$76,0,IF(CT$8=EOMONTH(Главная!$N$76,0)+1,SUM($Z$12:CT$12),CT$12)))*IF($W$1271=0,0,$W1288/$W$1271)</f>
        <v>0</v>
      </c>
      <c r="CU1320" s="119">
        <f>IF(CU$8="",0,IF(CU$8&lt;=Главная!$N$76,0,IF(CU$8=EOMONTH(Главная!$N$76,0)+1,SUM($Z$12:CU$12),CU$12)))*IF($W$1271=0,0,$W1288/$W$1271)</f>
        <v>0</v>
      </c>
      <c r="CV1320" s="119">
        <f>IF(CV$8="",0,IF(CV$8&lt;=Главная!$N$76,0,IF(CV$8=EOMONTH(Главная!$N$76,0)+1,SUM($Z$12:CV$12),CV$12)))*IF($W$1271=0,0,$W1288/$W$1271)</f>
        <v>0</v>
      </c>
      <c r="CW1320" s="119">
        <f>IF(CW$8="",0,IF(CW$8&lt;=Главная!$N$76,0,IF(CW$8=EOMONTH(Главная!$N$76,0)+1,SUM($Z$12:CW$12),CW$12)))*IF($W$1271=0,0,$W1288/$W$1271)</f>
        <v>0</v>
      </c>
      <c r="CX1320" s="119">
        <f>IF(CX$8="",0,IF(CX$8&lt;=Главная!$N$76,0,IF(CX$8=EOMONTH(Главная!$N$76,0)+1,SUM($Z$12:CX$12),CX$12)))*IF($W$1271=0,0,$W1288/$W$1271)</f>
        <v>0</v>
      </c>
      <c r="CY1320" s="119">
        <f>IF(CY$8="",0,IF(CY$8&lt;=Главная!$N$76,0,IF(CY$8=EOMONTH(Главная!$N$76,0)+1,SUM($Z$12:CY$12),CY$12)))*IF($W$1271=0,0,$W1288/$W$1271)</f>
        <v>0</v>
      </c>
      <c r="CZ1320" s="119">
        <f>IF(CZ$8="",0,IF(CZ$8&lt;=Главная!$N$76,0,IF(CZ$8=EOMONTH(Главная!$N$76,0)+1,SUM($Z$12:CZ$12),CZ$12)))*IF($W$1271=0,0,$W1288/$W$1271)</f>
        <v>0</v>
      </c>
      <c r="DA1320" s="119">
        <f>IF(DA$8="",0,IF(DA$8&lt;=Главная!$N$76,0,IF(DA$8=EOMONTH(Главная!$N$76,0)+1,SUM($Z$12:DA$12),DA$12)))*IF($W$1271=0,0,$W1288/$W$1271)</f>
        <v>0</v>
      </c>
      <c r="DB1320" s="119">
        <f>IF(DB$8="",0,IF(DB$8&lt;=Главная!$N$76,0,IF(DB$8=EOMONTH(Главная!$N$76,0)+1,SUM($Z$12:DB$12),DB$12)))*IF($W$1271=0,0,$W1288/$W$1271)</f>
        <v>0</v>
      </c>
      <c r="DC1320" s="119">
        <f>IF(DC$8="",0,IF(DC$8&lt;=Главная!$N$76,0,IF(DC$8=EOMONTH(Главная!$N$76,0)+1,SUM($Z$12:DC$12),DC$12)))*IF($W$1271=0,0,$W1288/$W$1271)</f>
        <v>0</v>
      </c>
      <c r="DD1320" s="119">
        <f>IF(DD$8="",0,IF(DD$8&lt;=Главная!$N$76,0,IF(DD$8=EOMONTH(Главная!$N$76,0)+1,SUM($Z$12:DD$12),DD$12)))*IF($W$1271=0,0,$W1288/$W$1271)</f>
        <v>0</v>
      </c>
      <c r="DE1320" s="119">
        <f>IF(DE$8="",0,IF(DE$8&lt;=Главная!$N$76,0,IF(DE$8=EOMONTH(Главная!$N$76,0)+1,SUM($Z$12:DE$12),DE$12)))*IF($W$1271=0,0,$W1288/$W$1271)</f>
        <v>0</v>
      </c>
      <c r="DF1320" s="119">
        <f>IF(DF$8="",0,IF(DF$8&lt;=Главная!$N$76,0,IF(DF$8=EOMONTH(Главная!$N$76,0)+1,SUM($Z$12:DF$12),DF$12)))*IF($W$1271=0,0,$W1288/$W$1271)</f>
        <v>0</v>
      </c>
      <c r="DG1320" s="119">
        <f>IF(DG$8="",0,IF(DG$8&lt;=Главная!$N$76,0,IF(DG$8=EOMONTH(Главная!$N$76,0)+1,SUM($Z$12:DG$12),DG$12)))*IF($W$1271=0,0,$W1288/$W$1271)</f>
        <v>0</v>
      </c>
      <c r="DH1320" s="119">
        <f>IF(DH$8="",0,IF(DH$8&lt;=Главная!$N$76,0,IF(DH$8=EOMONTH(Главная!$N$76,0)+1,SUM($Z$12:DH$12),DH$12)))*IF($W$1271=0,0,$W1288/$W$1271)</f>
        <v>0</v>
      </c>
      <c r="DI1320" s="119">
        <f>IF(DI$8="",0,IF(DI$8&lt;=Главная!$N$76,0,IF(DI$8=EOMONTH(Главная!$N$76,0)+1,SUM($Z$12:DI$12),DI$12)))*IF($W$1271=0,0,$W1288/$W$1271)</f>
        <v>0</v>
      </c>
      <c r="DJ1320" s="119">
        <f>IF(DJ$8="",0,IF(DJ$8&lt;=Главная!$N$76,0,IF(DJ$8=EOMONTH(Главная!$N$76,0)+1,SUM($Z$12:DJ$12),DJ$12)))*IF($W$1271=0,0,$W1288/$W$1271)</f>
        <v>0</v>
      </c>
      <c r="DK1320" s="119">
        <f>IF(DK$8="",0,IF(DK$8&lt;=Главная!$N$76,0,IF(DK$8=EOMONTH(Главная!$N$76,0)+1,SUM($Z$12:DK$12),DK$12)))*IF($W$1271=0,0,$W1288/$W$1271)</f>
        <v>0</v>
      </c>
      <c r="DL1320" s="119">
        <f>IF(DL$8="",0,IF(DL$8&lt;=Главная!$N$76,0,IF(DL$8=EOMONTH(Главная!$N$76,0)+1,SUM($Z$12:DL$12),DL$12)))*IF($W$1271=0,0,$W1288/$W$1271)</f>
        <v>0</v>
      </c>
      <c r="DM1320" s="119">
        <f>IF(DM$8="",0,IF(DM$8&lt;=Главная!$N$76,0,IF(DM$8=EOMONTH(Главная!$N$76,0)+1,SUM($Z$12:DM$12),DM$12)))*IF($W$1271=0,0,$W1288/$W$1271)</f>
        <v>0</v>
      </c>
      <c r="DN1320" s="119">
        <f>IF(DN$8="",0,IF(DN$8&lt;=Главная!$N$76,0,IF(DN$8=EOMONTH(Главная!$N$76,0)+1,SUM($Z$12:DN$12),DN$12)))*IF($W$1271=0,0,$W1288/$W$1271)</f>
        <v>0</v>
      </c>
      <c r="DO1320" s="119">
        <f>IF(DO$8="",0,IF(DO$8&lt;=Главная!$N$76,0,IF(DO$8=EOMONTH(Главная!$N$76,0)+1,SUM($Z$12:DO$12),DO$12)))*IF($W$1271=0,0,$W1288/$W$1271)</f>
        <v>0</v>
      </c>
      <c r="DP1320" s="119">
        <f>IF(DP$8="",0,IF(DP$8&lt;=Главная!$N$76,0,IF(DP$8=EOMONTH(Главная!$N$76,0)+1,SUM($Z$12:DP$12),DP$12)))*IF($W$1271=0,0,$W1288/$W$1271)</f>
        <v>0</v>
      </c>
      <c r="DQ1320" s="119">
        <f>IF(DQ$8="",0,IF(DQ$8&lt;=Главная!$N$76,0,IF(DQ$8=EOMONTH(Главная!$N$76,0)+1,SUM($Z$12:DQ$12),DQ$12)))*IF($W$1271=0,0,$W1288/$W$1271)</f>
        <v>0</v>
      </c>
      <c r="DR1320" s="119">
        <f>IF(DR$8="",0,IF(DR$8&lt;=Главная!$N$76,0,IF(DR$8=EOMONTH(Главная!$N$76,0)+1,SUM($Z$12:DR$12),DR$12)))*IF($W$1271=0,0,$W1288/$W$1271)</f>
        <v>0</v>
      </c>
      <c r="DS1320" s="119">
        <f>IF(DS$8="",0,IF(DS$8&lt;=Главная!$N$76,0,IF(DS$8=EOMONTH(Главная!$N$76,0)+1,SUM($Z$12:DS$12),DS$12)))*IF($W$1271=0,0,$W1288/$W$1271)</f>
        <v>0</v>
      </c>
      <c r="DT1320" s="119">
        <f>IF(DT$8="",0,IF(DT$8&lt;=Главная!$N$76,0,IF(DT$8=EOMONTH(Главная!$N$76,0)+1,SUM($Z$12:DT$12),DT$12)))*IF($W$1271=0,0,$W1288/$W$1271)</f>
        <v>0</v>
      </c>
      <c r="DU1320" s="59"/>
      <c r="DV1320" s="59"/>
    </row>
    <row r="1321" spans="1:126" s="120" customFormat="1" ht="10.199999999999999" customHeight="1">
      <c r="A1321" s="59"/>
      <c r="B1321" s="59"/>
      <c r="C1321" s="59"/>
      <c r="D1321" s="59"/>
      <c r="E1321" s="271"/>
      <c r="F1321" s="114"/>
      <c r="G1321" s="115"/>
      <c r="H1321" s="59"/>
      <c r="I1321" s="59"/>
      <c r="J1321" s="59"/>
      <c r="K1321" s="416">
        <f t="shared" si="2937"/>
        <v>0</v>
      </c>
      <c r="L1321" s="59"/>
      <c r="M1321" s="169"/>
      <c r="N1321" s="170" t="str">
        <f t="shared" si="2939"/>
        <v>списание в продажу</v>
      </c>
      <c r="O1321" s="1"/>
      <c r="P1321" s="5"/>
      <c r="Q1321" s="1" t="s">
        <v>34</v>
      </c>
      <c r="R1321" s="1"/>
      <c r="S1321" s="5" t="s">
        <v>6</v>
      </c>
      <c r="T1321" s="202"/>
      <c r="U1321" s="115"/>
      <c r="V1321" s="59"/>
      <c r="W1321" s="116">
        <f t="shared" si="2938"/>
        <v>0</v>
      </c>
      <c r="X1321" s="116"/>
      <c r="Y1321" s="117"/>
      <c r="Z1321" s="118"/>
      <c r="AA1321" s="119">
        <f>IF(AA$8="",0,IF(AA$8&lt;=Главная!$N$76,0,IF(AA$8=EOMONTH(Главная!$N$76,0)+1,SUM($Z$12:AA$12),AA$12)))*IF($W$1271=0,0,$W1289/$W$1271)</f>
        <v>0</v>
      </c>
      <c r="AB1321" s="119">
        <f>IF(AB$8="",0,IF(AB$8&lt;=Главная!$N$76,0,IF(AB$8=EOMONTH(Главная!$N$76,0)+1,SUM($Z$12:AB$12),AB$12)))*IF($W$1271=0,0,$W1289/$W$1271)</f>
        <v>0</v>
      </c>
      <c r="AC1321" s="119">
        <f>IF(AC$8="",0,IF(AC$8&lt;=Главная!$N$76,0,IF(AC$8=EOMONTH(Главная!$N$76,0)+1,SUM($Z$12:AC$12),AC$12)))*IF($W$1271=0,0,$W1289/$W$1271)</f>
        <v>0</v>
      </c>
      <c r="AD1321" s="119">
        <f>IF(AD$8="",0,IF(AD$8&lt;=Главная!$N$76,0,IF(AD$8=EOMONTH(Главная!$N$76,0)+1,SUM($Z$12:AD$12),AD$12)))*IF($W$1271=0,0,$W1289/$W$1271)</f>
        <v>0</v>
      </c>
      <c r="AE1321" s="119">
        <f>IF(AE$8="",0,IF(AE$8&lt;=Главная!$N$76,0,IF(AE$8=EOMONTH(Главная!$N$76,0)+1,SUM($Z$12:AE$12),AE$12)))*IF($W$1271=0,0,$W1289/$W$1271)</f>
        <v>0</v>
      </c>
      <c r="AF1321" s="119">
        <f>IF(AF$8="",0,IF(AF$8&lt;=Главная!$N$76,0,IF(AF$8=EOMONTH(Главная!$N$76,0)+1,SUM($Z$12:AF$12),AF$12)))*IF($W$1271=0,0,$W1289/$W$1271)</f>
        <v>0</v>
      </c>
      <c r="AG1321" s="119">
        <f>IF(AG$8="",0,IF(AG$8&lt;=Главная!$N$76,0,IF(AG$8=EOMONTH(Главная!$N$76,0)+1,SUM($Z$12:AG$12),AG$12)))*IF($W$1271=0,0,$W1289/$W$1271)</f>
        <v>0</v>
      </c>
      <c r="AH1321" s="119">
        <f>IF(AH$8="",0,IF(AH$8&lt;=Главная!$N$76,0,IF(AH$8=EOMONTH(Главная!$N$76,0)+1,SUM($Z$12:AH$12),AH$12)))*IF($W$1271=0,0,$W1289/$W$1271)</f>
        <v>0</v>
      </c>
      <c r="AI1321" s="119">
        <f>IF(AI$8="",0,IF(AI$8&lt;=Главная!$N$76,0,IF(AI$8=EOMONTH(Главная!$N$76,0)+1,SUM($Z$12:AI$12),AI$12)))*IF($W$1271=0,0,$W1289/$W$1271)</f>
        <v>0</v>
      </c>
      <c r="AJ1321" s="119">
        <f>IF(AJ$8="",0,IF(AJ$8&lt;=Главная!$N$76,0,IF(AJ$8=EOMONTH(Главная!$N$76,0)+1,SUM($Z$12:AJ$12),AJ$12)))*IF($W$1271=0,0,$W1289/$W$1271)</f>
        <v>0</v>
      </c>
      <c r="AK1321" s="119">
        <f>IF(AK$8="",0,IF(AK$8&lt;=Главная!$N$76,0,IF(AK$8=EOMONTH(Главная!$N$76,0)+1,SUM($Z$12:AK$12),AK$12)))*IF($W$1271=0,0,$W1289/$W$1271)</f>
        <v>0</v>
      </c>
      <c r="AL1321" s="119">
        <f>IF(AL$8="",0,IF(AL$8&lt;=Главная!$N$76,0,IF(AL$8=EOMONTH(Главная!$N$76,0)+1,SUM($Z$12:AL$12),AL$12)))*IF($W$1271=0,0,$W1289/$W$1271)</f>
        <v>0</v>
      </c>
      <c r="AM1321" s="119">
        <f>IF(AM$8="",0,IF(AM$8&lt;=Главная!$N$76,0,IF(AM$8=EOMONTH(Главная!$N$76,0)+1,SUM($Z$12:AM$12),AM$12)))*IF($W$1271=0,0,$W1289/$W$1271)</f>
        <v>0</v>
      </c>
      <c r="AN1321" s="119">
        <f>IF(AN$8="",0,IF(AN$8&lt;=Главная!$N$76,0,IF(AN$8=EOMONTH(Главная!$N$76,0)+1,SUM($Z$12:AN$12),AN$12)))*IF($W$1271=0,0,$W1289/$W$1271)</f>
        <v>0</v>
      </c>
      <c r="AO1321" s="119">
        <f>IF(AO$8="",0,IF(AO$8&lt;=Главная!$N$76,0,IF(AO$8=EOMONTH(Главная!$N$76,0)+1,SUM($Z$12:AO$12),AO$12)))*IF($W$1271=0,0,$W1289/$W$1271)</f>
        <v>0</v>
      </c>
      <c r="AP1321" s="119">
        <f>IF(AP$8="",0,IF(AP$8&lt;=Главная!$N$76,0,IF(AP$8=EOMONTH(Главная!$N$76,0)+1,SUM($Z$12:AP$12),AP$12)))*IF($W$1271=0,0,$W1289/$W$1271)</f>
        <v>0</v>
      </c>
      <c r="AQ1321" s="119">
        <f>IF(AQ$8="",0,IF(AQ$8&lt;=Главная!$N$76,0,IF(AQ$8=EOMONTH(Главная!$N$76,0)+1,SUM($Z$12:AQ$12),AQ$12)))*IF($W$1271=0,0,$W1289/$W$1271)</f>
        <v>0</v>
      </c>
      <c r="AR1321" s="119">
        <f>IF(AR$8="",0,IF(AR$8&lt;=Главная!$N$76,0,IF(AR$8=EOMONTH(Главная!$N$76,0)+1,SUM($Z$12:AR$12),AR$12)))*IF($W$1271=0,0,$W1289/$W$1271)</f>
        <v>0</v>
      </c>
      <c r="AS1321" s="119">
        <f>IF(AS$8="",0,IF(AS$8&lt;=Главная!$N$76,0,IF(AS$8=EOMONTH(Главная!$N$76,0)+1,SUM($Z$12:AS$12),AS$12)))*IF($W$1271=0,0,$W1289/$W$1271)</f>
        <v>0</v>
      </c>
      <c r="AT1321" s="119">
        <f>IF(AT$8="",0,IF(AT$8&lt;=Главная!$N$76,0,IF(AT$8=EOMONTH(Главная!$N$76,0)+1,SUM($Z$12:AT$12),AT$12)))*IF($W$1271=0,0,$W1289/$W$1271)</f>
        <v>0</v>
      </c>
      <c r="AU1321" s="119">
        <f>IF(AU$8="",0,IF(AU$8&lt;=Главная!$N$76,0,IF(AU$8=EOMONTH(Главная!$N$76,0)+1,SUM($Z$12:AU$12),AU$12)))*IF($W$1271=0,0,$W1289/$W$1271)</f>
        <v>0</v>
      </c>
      <c r="AV1321" s="119">
        <f>IF(AV$8="",0,IF(AV$8&lt;=Главная!$N$76,0,IF(AV$8=EOMONTH(Главная!$N$76,0)+1,SUM($Z$12:AV$12),AV$12)))*IF($W$1271=0,0,$W1289/$W$1271)</f>
        <v>0</v>
      </c>
      <c r="AW1321" s="119">
        <f>IF(AW$8="",0,IF(AW$8&lt;=Главная!$N$76,0,IF(AW$8=EOMONTH(Главная!$N$76,0)+1,SUM($Z$12:AW$12),AW$12)))*IF($W$1271=0,0,$W1289/$W$1271)</f>
        <v>0</v>
      </c>
      <c r="AX1321" s="119">
        <f>IF(AX$8="",0,IF(AX$8&lt;=Главная!$N$76,0,IF(AX$8=EOMONTH(Главная!$N$76,0)+1,SUM($Z$12:AX$12),AX$12)))*IF($W$1271=0,0,$W1289/$W$1271)</f>
        <v>0</v>
      </c>
      <c r="AY1321" s="119">
        <f>IF(AY$8="",0,IF(AY$8&lt;=Главная!$N$76,0,IF(AY$8=EOMONTH(Главная!$N$76,0)+1,SUM($Z$12:AY$12),AY$12)))*IF($W$1271=0,0,$W1289/$W$1271)</f>
        <v>0</v>
      </c>
      <c r="AZ1321" s="119">
        <f>IF(AZ$8="",0,IF(AZ$8&lt;=Главная!$N$76,0,IF(AZ$8=EOMONTH(Главная!$N$76,0)+1,SUM($Z$12:AZ$12),AZ$12)))*IF($W$1271=0,0,$W1289/$W$1271)</f>
        <v>0</v>
      </c>
      <c r="BA1321" s="119">
        <f>IF(BA$8="",0,IF(BA$8&lt;=Главная!$N$76,0,IF(BA$8=EOMONTH(Главная!$N$76,0)+1,SUM($Z$12:BA$12),BA$12)))*IF($W$1271=0,0,$W1289/$W$1271)</f>
        <v>0</v>
      </c>
      <c r="BB1321" s="119">
        <f>IF(BB$8="",0,IF(BB$8&lt;=Главная!$N$76,0,IF(BB$8=EOMONTH(Главная!$N$76,0)+1,SUM($Z$12:BB$12),BB$12)))*IF($W$1271=0,0,$W1289/$W$1271)</f>
        <v>0</v>
      </c>
      <c r="BC1321" s="119">
        <f>IF(BC$8="",0,IF(BC$8&lt;=Главная!$N$76,0,IF(BC$8=EOMONTH(Главная!$N$76,0)+1,SUM($Z$12:BC$12),BC$12)))*IF($W$1271=0,0,$W1289/$W$1271)</f>
        <v>0</v>
      </c>
      <c r="BD1321" s="119">
        <f>IF(BD$8="",0,IF(BD$8&lt;=Главная!$N$76,0,IF(BD$8=EOMONTH(Главная!$N$76,0)+1,SUM($Z$12:BD$12),BD$12)))*IF($W$1271=0,0,$W1289/$W$1271)</f>
        <v>0</v>
      </c>
      <c r="BE1321" s="119">
        <f>IF(BE$8="",0,IF(BE$8&lt;=Главная!$N$76,0,IF(BE$8=EOMONTH(Главная!$N$76,0)+1,SUM($Z$12:BE$12),BE$12)))*IF($W$1271=0,0,$W1289/$W$1271)</f>
        <v>0</v>
      </c>
      <c r="BF1321" s="119">
        <f>IF(BF$8="",0,IF(BF$8&lt;=Главная!$N$76,0,IF(BF$8=EOMONTH(Главная!$N$76,0)+1,SUM($Z$12:BF$12),BF$12)))*IF($W$1271=0,0,$W1289/$W$1271)</f>
        <v>0</v>
      </c>
      <c r="BG1321" s="119">
        <f>IF(BG$8="",0,IF(BG$8&lt;=Главная!$N$76,0,IF(BG$8=EOMONTH(Главная!$N$76,0)+1,SUM($Z$12:BG$12),BG$12)))*IF($W$1271=0,0,$W1289/$W$1271)</f>
        <v>0</v>
      </c>
      <c r="BH1321" s="119">
        <f>IF(BH$8="",0,IF(BH$8&lt;=Главная!$N$76,0,IF(BH$8=EOMONTH(Главная!$N$76,0)+1,SUM($Z$12:BH$12),BH$12)))*IF($W$1271=0,0,$W1289/$W$1271)</f>
        <v>0</v>
      </c>
      <c r="BI1321" s="119">
        <f>IF(BI$8="",0,IF(BI$8&lt;=Главная!$N$76,0,IF(BI$8=EOMONTH(Главная!$N$76,0)+1,SUM($Z$12:BI$12),BI$12)))*IF($W$1271=0,0,$W1289/$W$1271)</f>
        <v>0</v>
      </c>
      <c r="BJ1321" s="119">
        <f>IF(BJ$8="",0,IF(BJ$8&lt;=Главная!$N$76,0,IF(BJ$8=EOMONTH(Главная!$N$76,0)+1,SUM($Z$12:BJ$12),BJ$12)))*IF($W$1271=0,0,$W1289/$W$1271)</f>
        <v>0</v>
      </c>
      <c r="BK1321" s="119">
        <f>IF(BK$8="",0,IF(BK$8&lt;=Главная!$N$76,0,IF(BK$8=EOMONTH(Главная!$N$76,0)+1,SUM($Z$12:BK$12),BK$12)))*IF($W$1271=0,0,$W1289/$W$1271)</f>
        <v>0</v>
      </c>
      <c r="BL1321" s="119">
        <f>IF(BL$8="",0,IF(BL$8&lt;=Главная!$N$76,0,IF(BL$8=EOMONTH(Главная!$N$76,0)+1,SUM($Z$12:BL$12),BL$12)))*IF($W$1271=0,0,$W1289/$W$1271)</f>
        <v>0</v>
      </c>
      <c r="BM1321" s="119">
        <f>IF(BM$8="",0,IF(BM$8&lt;=Главная!$N$76,0,IF(BM$8=EOMONTH(Главная!$N$76,0)+1,SUM($Z$12:BM$12),BM$12)))*IF($W$1271=0,0,$W1289/$W$1271)</f>
        <v>0</v>
      </c>
      <c r="BN1321" s="119">
        <f>IF(BN$8="",0,IF(BN$8&lt;=Главная!$N$76,0,IF(BN$8=EOMONTH(Главная!$N$76,0)+1,SUM($Z$12:BN$12),BN$12)))*IF($W$1271=0,0,$W1289/$W$1271)</f>
        <v>0</v>
      </c>
      <c r="BO1321" s="119">
        <f>IF(BO$8="",0,IF(BO$8&lt;=Главная!$N$76,0,IF(BO$8=EOMONTH(Главная!$N$76,0)+1,SUM($Z$12:BO$12),BO$12)))*IF($W$1271=0,0,$W1289/$W$1271)</f>
        <v>0</v>
      </c>
      <c r="BP1321" s="119">
        <f>IF(BP$8="",0,IF(BP$8&lt;=Главная!$N$76,0,IF(BP$8=EOMONTH(Главная!$N$76,0)+1,SUM($Z$12:BP$12),BP$12)))*IF($W$1271=0,0,$W1289/$W$1271)</f>
        <v>0</v>
      </c>
      <c r="BQ1321" s="119">
        <f>IF(BQ$8="",0,IF(BQ$8&lt;=Главная!$N$76,0,IF(BQ$8=EOMONTH(Главная!$N$76,0)+1,SUM($Z$12:BQ$12),BQ$12)))*IF($W$1271=0,0,$W1289/$W$1271)</f>
        <v>0</v>
      </c>
      <c r="BR1321" s="119">
        <f>IF(BR$8="",0,IF(BR$8&lt;=Главная!$N$76,0,IF(BR$8=EOMONTH(Главная!$N$76,0)+1,SUM($Z$12:BR$12),BR$12)))*IF($W$1271=0,0,$W1289/$W$1271)</f>
        <v>0</v>
      </c>
      <c r="BS1321" s="119">
        <f>IF(BS$8="",0,IF(BS$8&lt;=Главная!$N$76,0,IF(BS$8=EOMONTH(Главная!$N$76,0)+1,SUM($Z$12:BS$12),BS$12)))*IF($W$1271=0,0,$W1289/$W$1271)</f>
        <v>0</v>
      </c>
      <c r="BT1321" s="119">
        <f>IF(BT$8="",0,IF(BT$8&lt;=Главная!$N$76,0,IF(BT$8=EOMONTH(Главная!$N$76,0)+1,SUM($Z$12:BT$12),BT$12)))*IF($W$1271=0,0,$W1289/$W$1271)</f>
        <v>0</v>
      </c>
      <c r="BU1321" s="119">
        <f>IF(BU$8="",0,IF(BU$8&lt;=Главная!$N$76,0,IF(BU$8=EOMONTH(Главная!$N$76,0)+1,SUM($Z$12:BU$12),BU$12)))*IF($W$1271=0,0,$W1289/$W$1271)</f>
        <v>0</v>
      </c>
      <c r="BV1321" s="119">
        <f>IF(BV$8="",0,IF(BV$8&lt;=Главная!$N$76,0,IF(BV$8=EOMONTH(Главная!$N$76,0)+1,SUM($Z$12:BV$12),BV$12)))*IF($W$1271=0,0,$W1289/$W$1271)</f>
        <v>0</v>
      </c>
      <c r="BW1321" s="119">
        <f>IF(BW$8="",0,IF(BW$8&lt;=Главная!$N$76,0,IF(BW$8=EOMONTH(Главная!$N$76,0)+1,SUM($Z$12:BW$12),BW$12)))*IF($W$1271=0,0,$W1289/$W$1271)</f>
        <v>0</v>
      </c>
      <c r="BX1321" s="119">
        <f>IF(BX$8="",0,IF(BX$8&lt;=Главная!$N$76,0,IF(BX$8=EOMONTH(Главная!$N$76,0)+1,SUM($Z$12:BX$12),BX$12)))*IF($W$1271=0,0,$W1289/$W$1271)</f>
        <v>0</v>
      </c>
      <c r="BY1321" s="119">
        <f>IF(BY$8="",0,IF(BY$8&lt;=Главная!$N$76,0,IF(BY$8=EOMONTH(Главная!$N$76,0)+1,SUM($Z$12:BY$12),BY$12)))*IF($W$1271=0,0,$W1289/$W$1271)</f>
        <v>0</v>
      </c>
      <c r="BZ1321" s="119">
        <f>IF(BZ$8="",0,IF(BZ$8&lt;=Главная!$N$76,0,IF(BZ$8=EOMONTH(Главная!$N$76,0)+1,SUM($Z$12:BZ$12),BZ$12)))*IF($W$1271=0,0,$W1289/$W$1271)</f>
        <v>0</v>
      </c>
      <c r="CA1321" s="119">
        <f>IF(CA$8="",0,IF(CA$8&lt;=Главная!$N$76,0,IF(CA$8=EOMONTH(Главная!$N$76,0)+1,SUM($Z$12:CA$12),CA$12)))*IF($W$1271=0,0,$W1289/$W$1271)</f>
        <v>0</v>
      </c>
      <c r="CB1321" s="119">
        <f>IF(CB$8="",0,IF(CB$8&lt;=Главная!$N$76,0,IF(CB$8=EOMONTH(Главная!$N$76,0)+1,SUM($Z$12:CB$12),CB$12)))*IF($W$1271=0,0,$W1289/$W$1271)</f>
        <v>0</v>
      </c>
      <c r="CC1321" s="119">
        <f>IF(CC$8="",0,IF(CC$8&lt;=Главная!$N$76,0,IF(CC$8=EOMONTH(Главная!$N$76,0)+1,SUM($Z$12:CC$12),CC$12)))*IF($W$1271=0,0,$W1289/$W$1271)</f>
        <v>0</v>
      </c>
      <c r="CD1321" s="119">
        <f>IF(CD$8="",0,IF(CD$8&lt;=Главная!$N$76,0,IF(CD$8=EOMONTH(Главная!$N$76,0)+1,SUM($Z$12:CD$12),CD$12)))*IF($W$1271=0,0,$W1289/$W$1271)</f>
        <v>0</v>
      </c>
      <c r="CE1321" s="119">
        <f>IF(CE$8="",0,IF(CE$8&lt;=Главная!$N$76,0,IF(CE$8=EOMONTH(Главная!$N$76,0)+1,SUM($Z$12:CE$12),CE$12)))*IF($W$1271=0,0,$W1289/$W$1271)</f>
        <v>0</v>
      </c>
      <c r="CF1321" s="119">
        <f>IF(CF$8="",0,IF(CF$8&lt;=Главная!$N$76,0,IF(CF$8=EOMONTH(Главная!$N$76,0)+1,SUM($Z$12:CF$12),CF$12)))*IF($W$1271=0,0,$W1289/$W$1271)</f>
        <v>0</v>
      </c>
      <c r="CG1321" s="119">
        <f>IF(CG$8="",0,IF(CG$8&lt;=Главная!$N$76,0,IF(CG$8=EOMONTH(Главная!$N$76,0)+1,SUM($Z$12:CG$12),CG$12)))*IF($W$1271=0,0,$W1289/$W$1271)</f>
        <v>0</v>
      </c>
      <c r="CH1321" s="119">
        <f>IF(CH$8="",0,IF(CH$8&lt;=Главная!$N$76,0,IF(CH$8=EOMONTH(Главная!$N$76,0)+1,SUM($Z$12:CH$12),CH$12)))*IF($W$1271=0,0,$W1289/$W$1271)</f>
        <v>0</v>
      </c>
      <c r="CI1321" s="119">
        <f>IF(CI$8="",0,IF(CI$8&lt;=Главная!$N$76,0,IF(CI$8=EOMONTH(Главная!$N$76,0)+1,SUM($Z$12:CI$12),CI$12)))*IF($W$1271=0,0,$W1289/$W$1271)</f>
        <v>0</v>
      </c>
      <c r="CJ1321" s="119">
        <f>IF(CJ$8="",0,IF(CJ$8&lt;=Главная!$N$76,0,IF(CJ$8=EOMONTH(Главная!$N$76,0)+1,SUM($Z$12:CJ$12),CJ$12)))*IF($W$1271=0,0,$W1289/$W$1271)</f>
        <v>0</v>
      </c>
      <c r="CK1321" s="119">
        <f>IF(CK$8="",0,IF(CK$8&lt;=Главная!$N$76,0,IF(CK$8=EOMONTH(Главная!$N$76,0)+1,SUM($Z$12:CK$12),CK$12)))*IF($W$1271=0,0,$W1289/$W$1271)</f>
        <v>0</v>
      </c>
      <c r="CL1321" s="119">
        <f>IF(CL$8="",0,IF(CL$8&lt;=Главная!$N$76,0,IF(CL$8=EOMONTH(Главная!$N$76,0)+1,SUM($Z$12:CL$12),CL$12)))*IF($W$1271=0,0,$W1289/$W$1271)</f>
        <v>0</v>
      </c>
      <c r="CM1321" s="119">
        <f>IF(CM$8="",0,IF(CM$8&lt;=Главная!$N$76,0,IF(CM$8=EOMONTH(Главная!$N$76,0)+1,SUM($Z$12:CM$12),CM$12)))*IF($W$1271=0,0,$W1289/$W$1271)</f>
        <v>0</v>
      </c>
      <c r="CN1321" s="119">
        <f>IF(CN$8="",0,IF(CN$8&lt;=Главная!$N$76,0,IF(CN$8=EOMONTH(Главная!$N$76,0)+1,SUM($Z$12:CN$12),CN$12)))*IF($W$1271=0,0,$W1289/$W$1271)</f>
        <v>0</v>
      </c>
      <c r="CO1321" s="119">
        <f>IF(CO$8="",0,IF(CO$8&lt;=Главная!$N$76,0,IF(CO$8=EOMONTH(Главная!$N$76,0)+1,SUM($Z$12:CO$12),CO$12)))*IF($W$1271=0,0,$W1289/$W$1271)</f>
        <v>0</v>
      </c>
      <c r="CP1321" s="119">
        <f>IF(CP$8="",0,IF(CP$8&lt;=Главная!$N$76,0,IF(CP$8=EOMONTH(Главная!$N$76,0)+1,SUM($Z$12:CP$12),CP$12)))*IF($W$1271=0,0,$W1289/$W$1271)</f>
        <v>0</v>
      </c>
      <c r="CQ1321" s="119">
        <f>IF(CQ$8="",0,IF(CQ$8&lt;=Главная!$N$76,0,IF(CQ$8=EOMONTH(Главная!$N$76,0)+1,SUM($Z$12:CQ$12),CQ$12)))*IF($W$1271=0,0,$W1289/$W$1271)</f>
        <v>0</v>
      </c>
      <c r="CR1321" s="119">
        <f>IF(CR$8="",0,IF(CR$8&lt;=Главная!$N$76,0,IF(CR$8=EOMONTH(Главная!$N$76,0)+1,SUM($Z$12:CR$12),CR$12)))*IF($W$1271=0,0,$W1289/$W$1271)</f>
        <v>0</v>
      </c>
      <c r="CS1321" s="119">
        <f>IF(CS$8="",0,IF(CS$8&lt;=Главная!$N$76,0,IF(CS$8=EOMONTH(Главная!$N$76,0)+1,SUM($Z$12:CS$12),CS$12)))*IF($W$1271=0,0,$W1289/$W$1271)</f>
        <v>0</v>
      </c>
      <c r="CT1321" s="119">
        <f>IF(CT$8="",0,IF(CT$8&lt;=Главная!$N$76,0,IF(CT$8=EOMONTH(Главная!$N$76,0)+1,SUM($Z$12:CT$12),CT$12)))*IF($W$1271=0,0,$W1289/$W$1271)</f>
        <v>0</v>
      </c>
      <c r="CU1321" s="119">
        <f>IF(CU$8="",0,IF(CU$8&lt;=Главная!$N$76,0,IF(CU$8=EOMONTH(Главная!$N$76,0)+1,SUM($Z$12:CU$12),CU$12)))*IF($W$1271=0,0,$W1289/$W$1271)</f>
        <v>0</v>
      </c>
      <c r="CV1321" s="119">
        <f>IF(CV$8="",0,IF(CV$8&lt;=Главная!$N$76,0,IF(CV$8=EOMONTH(Главная!$N$76,0)+1,SUM($Z$12:CV$12),CV$12)))*IF($W$1271=0,0,$W1289/$W$1271)</f>
        <v>0</v>
      </c>
      <c r="CW1321" s="119">
        <f>IF(CW$8="",0,IF(CW$8&lt;=Главная!$N$76,0,IF(CW$8=EOMONTH(Главная!$N$76,0)+1,SUM($Z$12:CW$12),CW$12)))*IF($W$1271=0,0,$W1289/$W$1271)</f>
        <v>0</v>
      </c>
      <c r="CX1321" s="119">
        <f>IF(CX$8="",0,IF(CX$8&lt;=Главная!$N$76,0,IF(CX$8=EOMONTH(Главная!$N$76,0)+1,SUM($Z$12:CX$12),CX$12)))*IF($W$1271=0,0,$W1289/$W$1271)</f>
        <v>0</v>
      </c>
      <c r="CY1321" s="119">
        <f>IF(CY$8="",0,IF(CY$8&lt;=Главная!$N$76,0,IF(CY$8=EOMONTH(Главная!$N$76,0)+1,SUM($Z$12:CY$12),CY$12)))*IF($W$1271=0,0,$W1289/$W$1271)</f>
        <v>0</v>
      </c>
      <c r="CZ1321" s="119">
        <f>IF(CZ$8="",0,IF(CZ$8&lt;=Главная!$N$76,0,IF(CZ$8=EOMONTH(Главная!$N$76,0)+1,SUM($Z$12:CZ$12),CZ$12)))*IF($W$1271=0,0,$W1289/$W$1271)</f>
        <v>0</v>
      </c>
      <c r="DA1321" s="119">
        <f>IF(DA$8="",0,IF(DA$8&lt;=Главная!$N$76,0,IF(DA$8=EOMONTH(Главная!$N$76,0)+1,SUM($Z$12:DA$12),DA$12)))*IF($W$1271=0,0,$W1289/$W$1271)</f>
        <v>0</v>
      </c>
      <c r="DB1321" s="119">
        <f>IF(DB$8="",0,IF(DB$8&lt;=Главная!$N$76,0,IF(DB$8=EOMONTH(Главная!$N$76,0)+1,SUM($Z$12:DB$12),DB$12)))*IF($W$1271=0,0,$W1289/$W$1271)</f>
        <v>0</v>
      </c>
      <c r="DC1321" s="119">
        <f>IF(DC$8="",0,IF(DC$8&lt;=Главная!$N$76,0,IF(DC$8=EOMONTH(Главная!$N$76,0)+1,SUM($Z$12:DC$12),DC$12)))*IF($W$1271=0,0,$W1289/$W$1271)</f>
        <v>0</v>
      </c>
      <c r="DD1321" s="119">
        <f>IF(DD$8="",0,IF(DD$8&lt;=Главная!$N$76,0,IF(DD$8=EOMONTH(Главная!$N$76,0)+1,SUM($Z$12:DD$12),DD$12)))*IF($W$1271=0,0,$W1289/$W$1271)</f>
        <v>0</v>
      </c>
      <c r="DE1321" s="119">
        <f>IF(DE$8="",0,IF(DE$8&lt;=Главная!$N$76,0,IF(DE$8=EOMONTH(Главная!$N$76,0)+1,SUM($Z$12:DE$12),DE$12)))*IF($W$1271=0,0,$W1289/$W$1271)</f>
        <v>0</v>
      </c>
      <c r="DF1321" s="119">
        <f>IF(DF$8="",0,IF(DF$8&lt;=Главная!$N$76,0,IF(DF$8=EOMONTH(Главная!$N$76,0)+1,SUM($Z$12:DF$12),DF$12)))*IF($W$1271=0,0,$W1289/$W$1271)</f>
        <v>0</v>
      </c>
      <c r="DG1321" s="119">
        <f>IF(DG$8="",0,IF(DG$8&lt;=Главная!$N$76,0,IF(DG$8=EOMONTH(Главная!$N$76,0)+1,SUM($Z$12:DG$12),DG$12)))*IF($W$1271=0,0,$W1289/$W$1271)</f>
        <v>0</v>
      </c>
      <c r="DH1321" s="119">
        <f>IF(DH$8="",0,IF(DH$8&lt;=Главная!$N$76,0,IF(DH$8=EOMONTH(Главная!$N$76,0)+1,SUM($Z$12:DH$12),DH$12)))*IF($W$1271=0,0,$W1289/$W$1271)</f>
        <v>0</v>
      </c>
      <c r="DI1321" s="119">
        <f>IF(DI$8="",0,IF(DI$8&lt;=Главная!$N$76,0,IF(DI$8=EOMONTH(Главная!$N$76,0)+1,SUM($Z$12:DI$12),DI$12)))*IF($W$1271=0,0,$W1289/$W$1271)</f>
        <v>0</v>
      </c>
      <c r="DJ1321" s="119">
        <f>IF(DJ$8="",0,IF(DJ$8&lt;=Главная!$N$76,0,IF(DJ$8=EOMONTH(Главная!$N$76,0)+1,SUM($Z$12:DJ$12),DJ$12)))*IF($W$1271=0,0,$W1289/$W$1271)</f>
        <v>0</v>
      </c>
      <c r="DK1321" s="119">
        <f>IF(DK$8="",0,IF(DK$8&lt;=Главная!$N$76,0,IF(DK$8=EOMONTH(Главная!$N$76,0)+1,SUM($Z$12:DK$12),DK$12)))*IF($W$1271=0,0,$W1289/$W$1271)</f>
        <v>0</v>
      </c>
      <c r="DL1321" s="119">
        <f>IF(DL$8="",0,IF(DL$8&lt;=Главная!$N$76,0,IF(DL$8=EOMONTH(Главная!$N$76,0)+1,SUM($Z$12:DL$12),DL$12)))*IF($W$1271=0,0,$W1289/$W$1271)</f>
        <v>0</v>
      </c>
      <c r="DM1321" s="119">
        <f>IF(DM$8="",0,IF(DM$8&lt;=Главная!$N$76,0,IF(DM$8=EOMONTH(Главная!$N$76,0)+1,SUM($Z$12:DM$12),DM$12)))*IF($W$1271=0,0,$W1289/$W$1271)</f>
        <v>0</v>
      </c>
      <c r="DN1321" s="119">
        <f>IF(DN$8="",0,IF(DN$8&lt;=Главная!$N$76,0,IF(DN$8=EOMONTH(Главная!$N$76,0)+1,SUM($Z$12:DN$12),DN$12)))*IF($W$1271=0,0,$W1289/$W$1271)</f>
        <v>0</v>
      </c>
      <c r="DO1321" s="119">
        <f>IF(DO$8="",0,IF(DO$8&lt;=Главная!$N$76,0,IF(DO$8=EOMONTH(Главная!$N$76,0)+1,SUM($Z$12:DO$12),DO$12)))*IF($W$1271=0,0,$W1289/$W$1271)</f>
        <v>0</v>
      </c>
      <c r="DP1321" s="119">
        <f>IF(DP$8="",0,IF(DP$8&lt;=Главная!$N$76,0,IF(DP$8=EOMONTH(Главная!$N$76,0)+1,SUM($Z$12:DP$12),DP$12)))*IF($W$1271=0,0,$W1289/$W$1271)</f>
        <v>0</v>
      </c>
      <c r="DQ1321" s="119">
        <f>IF(DQ$8="",0,IF(DQ$8&lt;=Главная!$N$76,0,IF(DQ$8=EOMONTH(Главная!$N$76,0)+1,SUM($Z$12:DQ$12),DQ$12)))*IF($W$1271=0,0,$W1289/$W$1271)</f>
        <v>0</v>
      </c>
      <c r="DR1321" s="119">
        <f>IF(DR$8="",0,IF(DR$8&lt;=Главная!$N$76,0,IF(DR$8=EOMONTH(Главная!$N$76,0)+1,SUM($Z$12:DR$12),DR$12)))*IF($W$1271=0,0,$W1289/$W$1271)</f>
        <v>0</v>
      </c>
      <c r="DS1321" s="119">
        <f>IF(DS$8="",0,IF(DS$8&lt;=Главная!$N$76,0,IF(DS$8=EOMONTH(Главная!$N$76,0)+1,SUM($Z$12:DS$12),DS$12)))*IF($W$1271=0,0,$W1289/$W$1271)</f>
        <v>0</v>
      </c>
      <c r="DT1321" s="119">
        <f>IF(DT$8="",0,IF(DT$8&lt;=Главная!$N$76,0,IF(DT$8=EOMONTH(Главная!$N$76,0)+1,SUM($Z$12:DT$12),DT$12)))*IF($W$1271=0,0,$W1289/$W$1271)</f>
        <v>0</v>
      </c>
      <c r="DU1321" s="59"/>
      <c r="DV1321" s="59"/>
    </row>
    <row r="1322" spans="1:126" s="120" customFormat="1" ht="10.199999999999999" customHeight="1">
      <c r="A1322" s="59"/>
      <c r="B1322" s="59"/>
      <c r="C1322" s="59"/>
      <c r="D1322" s="59"/>
      <c r="E1322" s="271"/>
      <c r="F1322" s="114"/>
      <c r="G1322" s="115"/>
      <c r="H1322" s="59"/>
      <c r="I1322" s="59"/>
      <c r="J1322" s="59"/>
      <c r="K1322" s="416">
        <f t="shared" si="2937"/>
        <v>0</v>
      </c>
      <c r="L1322" s="59"/>
      <c r="M1322" s="169"/>
      <c r="N1322" s="170" t="str">
        <f t="shared" si="2939"/>
        <v>списание в продажу</v>
      </c>
      <c r="O1322" s="1"/>
      <c r="P1322" s="5"/>
      <c r="Q1322" s="1" t="s">
        <v>34</v>
      </c>
      <c r="R1322" s="1"/>
      <c r="S1322" s="5" t="s">
        <v>6</v>
      </c>
      <c r="T1322" s="202"/>
      <c r="U1322" s="115"/>
      <c r="V1322" s="59"/>
      <c r="W1322" s="116">
        <f t="shared" si="2938"/>
        <v>0</v>
      </c>
      <c r="X1322" s="116"/>
      <c r="Y1322" s="117"/>
      <c r="Z1322" s="118"/>
      <c r="AA1322" s="119">
        <f>IF(AA$8="",0,IF(AA$8&lt;=Главная!$N$76,0,IF(AA$8=EOMONTH(Главная!$N$76,0)+1,SUM($Z$12:AA$12),AA$12)))*IF($W$1271=0,0,$W1290/$W$1271)</f>
        <v>0</v>
      </c>
      <c r="AB1322" s="119">
        <f>IF(AB$8="",0,IF(AB$8&lt;=Главная!$N$76,0,IF(AB$8=EOMONTH(Главная!$N$76,0)+1,SUM($Z$12:AB$12),AB$12)))*IF($W$1271=0,0,$W1290/$W$1271)</f>
        <v>0</v>
      </c>
      <c r="AC1322" s="119">
        <f>IF(AC$8="",0,IF(AC$8&lt;=Главная!$N$76,0,IF(AC$8=EOMONTH(Главная!$N$76,0)+1,SUM($Z$12:AC$12),AC$12)))*IF($W$1271=0,0,$W1290/$W$1271)</f>
        <v>0</v>
      </c>
      <c r="AD1322" s="119">
        <f>IF(AD$8="",0,IF(AD$8&lt;=Главная!$N$76,0,IF(AD$8=EOMONTH(Главная!$N$76,0)+1,SUM($Z$12:AD$12),AD$12)))*IF($W$1271=0,0,$W1290/$W$1271)</f>
        <v>0</v>
      </c>
      <c r="AE1322" s="119">
        <f>IF(AE$8="",0,IF(AE$8&lt;=Главная!$N$76,0,IF(AE$8=EOMONTH(Главная!$N$76,0)+1,SUM($Z$12:AE$12),AE$12)))*IF($W$1271=0,0,$W1290/$W$1271)</f>
        <v>0</v>
      </c>
      <c r="AF1322" s="119">
        <f>IF(AF$8="",0,IF(AF$8&lt;=Главная!$N$76,0,IF(AF$8=EOMONTH(Главная!$N$76,0)+1,SUM($Z$12:AF$12),AF$12)))*IF($W$1271=0,0,$W1290/$W$1271)</f>
        <v>0</v>
      </c>
      <c r="AG1322" s="119">
        <f>IF(AG$8="",0,IF(AG$8&lt;=Главная!$N$76,0,IF(AG$8=EOMONTH(Главная!$N$76,0)+1,SUM($Z$12:AG$12),AG$12)))*IF($W$1271=0,0,$W1290/$W$1271)</f>
        <v>0</v>
      </c>
      <c r="AH1322" s="119">
        <f>IF(AH$8="",0,IF(AH$8&lt;=Главная!$N$76,0,IF(AH$8=EOMONTH(Главная!$N$76,0)+1,SUM($Z$12:AH$12),AH$12)))*IF($W$1271=0,0,$W1290/$W$1271)</f>
        <v>0</v>
      </c>
      <c r="AI1322" s="119">
        <f>IF(AI$8="",0,IF(AI$8&lt;=Главная!$N$76,0,IF(AI$8=EOMONTH(Главная!$N$76,0)+1,SUM($Z$12:AI$12),AI$12)))*IF($W$1271=0,0,$W1290/$W$1271)</f>
        <v>0</v>
      </c>
      <c r="AJ1322" s="119">
        <f>IF(AJ$8="",0,IF(AJ$8&lt;=Главная!$N$76,0,IF(AJ$8=EOMONTH(Главная!$N$76,0)+1,SUM($Z$12:AJ$12),AJ$12)))*IF($W$1271=0,0,$W1290/$W$1271)</f>
        <v>0</v>
      </c>
      <c r="AK1322" s="119">
        <f>IF(AK$8="",0,IF(AK$8&lt;=Главная!$N$76,0,IF(AK$8=EOMONTH(Главная!$N$76,0)+1,SUM($Z$12:AK$12),AK$12)))*IF($W$1271=0,0,$W1290/$W$1271)</f>
        <v>0</v>
      </c>
      <c r="AL1322" s="119">
        <f>IF(AL$8="",0,IF(AL$8&lt;=Главная!$N$76,0,IF(AL$8=EOMONTH(Главная!$N$76,0)+1,SUM($Z$12:AL$12),AL$12)))*IF($W$1271=0,0,$W1290/$W$1271)</f>
        <v>0</v>
      </c>
      <c r="AM1322" s="119">
        <f>IF(AM$8="",0,IF(AM$8&lt;=Главная!$N$76,0,IF(AM$8=EOMONTH(Главная!$N$76,0)+1,SUM($Z$12:AM$12),AM$12)))*IF($W$1271=0,0,$W1290/$W$1271)</f>
        <v>0</v>
      </c>
      <c r="AN1322" s="119">
        <f>IF(AN$8="",0,IF(AN$8&lt;=Главная!$N$76,0,IF(AN$8=EOMONTH(Главная!$N$76,0)+1,SUM($Z$12:AN$12),AN$12)))*IF($W$1271=0,0,$W1290/$W$1271)</f>
        <v>0</v>
      </c>
      <c r="AO1322" s="119">
        <f>IF(AO$8="",0,IF(AO$8&lt;=Главная!$N$76,0,IF(AO$8=EOMONTH(Главная!$N$76,0)+1,SUM($Z$12:AO$12),AO$12)))*IF($W$1271=0,0,$W1290/$W$1271)</f>
        <v>0</v>
      </c>
      <c r="AP1322" s="119">
        <f>IF(AP$8="",0,IF(AP$8&lt;=Главная!$N$76,0,IF(AP$8=EOMONTH(Главная!$N$76,0)+1,SUM($Z$12:AP$12),AP$12)))*IF($W$1271=0,0,$W1290/$W$1271)</f>
        <v>0</v>
      </c>
      <c r="AQ1322" s="119">
        <f>IF(AQ$8="",0,IF(AQ$8&lt;=Главная!$N$76,0,IF(AQ$8=EOMONTH(Главная!$N$76,0)+1,SUM($Z$12:AQ$12),AQ$12)))*IF($W$1271=0,0,$W1290/$W$1271)</f>
        <v>0</v>
      </c>
      <c r="AR1322" s="119">
        <f>IF(AR$8="",0,IF(AR$8&lt;=Главная!$N$76,0,IF(AR$8=EOMONTH(Главная!$N$76,0)+1,SUM($Z$12:AR$12),AR$12)))*IF($W$1271=0,0,$W1290/$W$1271)</f>
        <v>0</v>
      </c>
      <c r="AS1322" s="119">
        <f>IF(AS$8="",0,IF(AS$8&lt;=Главная!$N$76,0,IF(AS$8=EOMONTH(Главная!$N$76,0)+1,SUM($Z$12:AS$12),AS$12)))*IF($W$1271=0,0,$W1290/$W$1271)</f>
        <v>0</v>
      </c>
      <c r="AT1322" s="119">
        <f>IF(AT$8="",0,IF(AT$8&lt;=Главная!$N$76,0,IF(AT$8=EOMONTH(Главная!$N$76,0)+1,SUM($Z$12:AT$12),AT$12)))*IF($W$1271=0,0,$W1290/$W$1271)</f>
        <v>0</v>
      </c>
      <c r="AU1322" s="119">
        <f>IF(AU$8="",0,IF(AU$8&lt;=Главная!$N$76,0,IF(AU$8=EOMONTH(Главная!$N$76,0)+1,SUM($Z$12:AU$12),AU$12)))*IF($W$1271=0,0,$W1290/$W$1271)</f>
        <v>0</v>
      </c>
      <c r="AV1322" s="119">
        <f>IF(AV$8="",0,IF(AV$8&lt;=Главная!$N$76,0,IF(AV$8=EOMONTH(Главная!$N$76,0)+1,SUM($Z$12:AV$12),AV$12)))*IF($W$1271=0,0,$W1290/$W$1271)</f>
        <v>0</v>
      </c>
      <c r="AW1322" s="119">
        <f>IF(AW$8="",0,IF(AW$8&lt;=Главная!$N$76,0,IF(AW$8=EOMONTH(Главная!$N$76,0)+1,SUM($Z$12:AW$12),AW$12)))*IF($W$1271=0,0,$W1290/$W$1271)</f>
        <v>0</v>
      </c>
      <c r="AX1322" s="119">
        <f>IF(AX$8="",0,IF(AX$8&lt;=Главная!$N$76,0,IF(AX$8=EOMONTH(Главная!$N$76,0)+1,SUM($Z$12:AX$12),AX$12)))*IF($W$1271=0,0,$W1290/$W$1271)</f>
        <v>0</v>
      </c>
      <c r="AY1322" s="119">
        <f>IF(AY$8="",0,IF(AY$8&lt;=Главная!$N$76,0,IF(AY$8=EOMONTH(Главная!$N$76,0)+1,SUM($Z$12:AY$12),AY$12)))*IF($W$1271=0,0,$W1290/$W$1271)</f>
        <v>0</v>
      </c>
      <c r="AZ1322" s="119">
        <f>IF(AZ$8="",0,IF(AZ$8&lt;=Главная!$N$76,0,IF(AZ$8=EOMONTH(Главная!$N$76,0)+1,SUM($Z$12:AZ$12),AZ$12)))*IF($W$1271=0,0,$W1290/$W$1271)</f>
        <v>0</v>
      </c>
      <c r="BA1322" s="119">
        <f>IF(BA$8="",0,IF(BA$8&lt;=Главная!$N$76,0,IF(BA$8=EOMONTH(Главная!$N$76,0)+1,SUM($Z$12:BA$12),BA$12)))*IF($W$1271=0,0,$W1290/$W$1271)</f>
        <v>0</v>
      </c>
      <c r="BB1322" s="119">
        <f>IF(BB$8="",0,IF(BB$8&lt;=Главная!$N$76,0,IF(BB$8=EOMONTH(Главная!$N$76,0)+1,SUM($Z$12:BB$12),BB$12)))*IF($W$1271=0,0,$W1290/$W$1271)</f>
        <v>0</v>
      </c>
      <c r="BC1322" s="119">
        <f>IF(BC$8="",0,IF(BC$8&lt;=Главная!$N$76,0,IF(BC$8=EOMONTH(Главная!$N$76,0)+1,SUM($Z$12:BC$12),BC$12)))*IF($W$1271=0,0,$W1290/$W$1271)</f>
        <v>0</v>
      </c>
      <c r="BD1322" s="119">
        <f>IF(BD$8="",0,IF(BD$8&lt;=Главная!$N$76,0,IF(BD$8=EOMONTH(Главная!$N$76,0)+1,SUM($Z$12:BD$12),BD$12)))*IF($W$1271=0,0,$W1290/$W$1271)</f>
        <v>0</v>
      </c>
      <c r="BE1322" s="119">
        <f>IF(BE$8="",0,IF(BE$8&lt;=Главная!$N$76,0,IF(BE$8=EOMONTH(Главная!$N$76,0)+1,SUM($Z$12:BE$12),BE$12)))*IF($W$1271=0,0,$W1290/$W$1271)</f>
        <v>0</v>
      </c>
      <c r="BF1322" s="119">
        <f>IF(BF$8="",0,IF(BF$8&lt;=Главная!$N$76,0,IF(BF$8=EOMONTH(Главная!$N$76,0)+1,SUM($Z$12:BF$12),BF$12)))*IF($W$1271=0,0,$W1290/$W$1271)</f>
        <v>0</v>
      </c>
      <c r="BG1322" s="119">
        <f>IF(BG$8="",0,IF(BG$8&lt;=Главная!$N$76,0,IF(BG$8=EOMONTH(Главная!$N$76,0)+1,SUM($Z$12:BG$12),BG$12)))*IF($W$1271=0,0,$W1290/$W$1271)</f>
        <v>0</v>
      </c>
      <c r="BH1322" s="119">
        <f>IF(BH$8="",0,IF(BH$8&lt;=Главная!$N$76,0,IF(BH$8=EOMONTH(Главная!$N$76,0)+1,SUM($Z$12:BH$12),BH$12)))*IF($W$1271=0,0,$W1290/$W$1271)</f>
        <v>0</v>
      </c>
      <c r="BI1322" s="119">
        <f>IF(BI$8="",0,IF(BI$8&lt;=Главная!$N$76,0,IF(BI$8=EOMONTH(Главная!$N$76,0)+1,SUM($Z$12:BI$12),BI$12)))*IF($W$1271=0,0,$W1290/$W$1271)</f>
        <v>0</v>
      </c>
      <c r="BJ1322" s="119">
        <f>IF(BJ$8="",0,IF(BJ$8&lt;=Главная!$N$76,0,IF(BJ$8=EOMONTH(Главная!$N$76,0)+1,SUM($Z$12:BJ$12),BJ$12)))*IF($W$1271=0,0,$W1290/$W$1271)</f>
        <v>0</v>
      </c>
      <c r="BK1322" s="119">
        <f>IF(BK$8="",0,IF(BK$8&lt;=Главная!$N$76,0,IF(BK$8=EOMONTH(Главная!$N$76,0)+1,SUM($Z$12:BK$12),BK$12)))*IF($W$1271=0,0,$W1290/$W$1271)</f>
        <v>0</v>
      </c>
      <c r="BL1322" s="119">
        <f>IF(BL$8="",0,IF(BL$8&lt;=Главная!$N$76,0,IF(BL$8=EOMONTH(Главная!$N$76,0)+1,SUM($Z$12:BL$12),BL$12)))*IF($W$1271=0,0,$W1290/$W$1271)</f>
        <v>0</v>
      </c>
      <c r="BM1322" s="119">
        <f>IF(BM$8="",0,IF(BM$8&lt;=Главная!$N$76,0,IF(BM$8=EOMONTH(Главная!$N$76,0)+1,SUM($Z$12:BM$12),BM$12)))*IF($W$1271=0,0,$W1290/$W$1271)</f>
        <v>0</v>
      </c>
      <c r="BN1322" s="119">
        <f>IF(BN$8="",0,IF(BN$8&lt;=Главная!$N$76,0,IF(BN$8=EOMONTH(Главная!$N$76,0)+1,SUM($Z$12:BN$12),BN$12)))*IF($W$1271=0,0,$W1290/$W$1271)</f>
        <v>0</v>
      </c>
      <c r="BO1322" s="119">
        <f>IF(BO$8="",0,IF(BO$8&lt;=Главная!$N$76,0,IF(BO$8=EOMONTH(Главная!$N$76,0)+1,SUM($Z$12:BO$12),BO$12)))*IF($W$1271=0,0,$W1290/$W$1271)</f>
        <v>0</v>
      </c>
      <c r="BP1322" s="119">
        <f>IF(BP$8="",0,IF(BP$8&lt;=Главная!$N$76,0,IF(BP$8=EOMONTH(Главная!$N$76,0)+1,SUM($Z$12:BP$12),BP$12)))*IF($W$1271=0,0,$W1290/$W$1271)</f>
        <v>0</v>
      </c>
      <c r="BQ1322" s="119">
        <f>IF(BQ$8="",0,IF(BQ$8&lt;=Главная!$N$76,0,IF(BQ$8=EOMONTH(Главная!$N$76,0)+1,SUM($Z$12:BQ$12),BQ$12)))*IF($W$1271=0,0,$W1290/$W$1271)</f>
        <v>0</v>
      </c>
      <c r="BR1322" s="119">
        <f>IF(BR$8="",0,IF(BR$8&lt;=Главная!$N$76,0,IF(BR$8=EOMONTH(Главная!$N$76,0)+1,SUM($Z$12:BR$12),BR$12)))*IF($W$1271=0,0,$W1290/$W$1271)</f>
        <v>0</v>
      </c>
      <c r="BS1322" s="119">
        <f>IF(BS$8="",0,IF(BS$8&lt;=Главная!$N$76,0,IF(BS$8=EOMONTH(Главная!$N$76,0)+1,SUM($Z$12:BS$12),BS$12)))*IF($W$1271=0,0,$W1290/$W$1271)</f>
        <v>0</v>
      </c>
      <c r="BT1322" s="119">
        <f>IF(BT$8="",0,IF(BT$8&lt;=Главная!$N$76,0,IF(BT$8=EOMONTH(Главная!$N$76,0)+1,SUM($Z$12:BT$12),BT$12)))*IF($W$1271=0,0,$W1290/$W$1271)</f>
        <v>0</v>
      </c>
      <c r="BU1322" s="119">
        <f>IF(BU$8="",0,IF(BU$8&lt;=Главная!$N$76,0,IF(BU$8=EOMONTH(Главная!$N$76,0)+1,SUM($Z$12:BU$12),BU$12)))*IF($W$1271=0,0,$W1290/$W$1271)</f>
        <v>0</v>
      </c>
      <c r="BV1322" s="119">
        <f>IF(BV$8="",0,IF(BV$8&lt;=Главная!$N$76,0,IF(BV$8=EOMONTH(Главная!$N$76,0)+1,SUM($Z$12:BV$12),BV$12)))*IF($W$1271=0,0,$W1290/$W$1271)</f>
        <v>0</v>
      </c>
      <c r="BW1322" s="119">
        <f>IF(BW$8="",0,IF(BW$8&lt;=Главная!$N$76,0,IF(BW$8=EOMONTH(Главная!$N$76,0)+1,SUM($Z$12:BW$12),BW$12)))*IF($W$1271=0,0,$W1290/$W$1271)</f>
        <v>0</v>
      </c>
      <c r="BX1322" s="119">
        <f>IF(BX$8="",0,IF(BX$8&lt;=Главная!$N$76,0,IF(BX$8=EOMONTH(Главная!$N$76,0)+1,SUM($Z$12:BX$12),BX$12)))*IF($W$1271=0,0,$W1290/$W$1271)</f>
        <v>0</v>
      </c>
      <c r="BY1322" s="119">
        <f>IF(BY$8="",0,IF(BY$8&lt;=Главная!$N$76,0,IF(BY$8=EOMONTH(Главная!$N$76,0)+1,SUM($Z$12:BY$12),BY$12)))*IF($W$1271=0,0,$W1290/$W$1271)</f>
        <v>0</v>
      </c>
      <c r="BZ1322" s="119">
        <f>IF(BZ$8="",0,IF(BZ$8&lt;=Главная!$N$76,0,IF(BZ$8=EOMONTH(Главная!$N$76,0)+1,SUM($Z$12:BZ$12),BZ$12)))*IF($W$1271=0,0,$W1290/$W$1271)</f>
        <v>0</v>
      </c>
      <c r="CA1322" s="119">
        <f>IF(CA$8="",0,IF(CA$8&lt;=Главная!$N$76,0,IF(CA$8=EOMONTH(Главная!$N$76,0)+1,SUM($Z$12:CA$12),CA$12)))*IF($W$1271=0,0,$W1290/$W$1271)</f>
        <v>0</v>
      </c>
      <c r="CB1322" s="119">
        <f>IF(CB$8="",0,IF(CB$8&lt;=Главная!$N$76,0,IF(CB$8=EOMONTH(Главная!$N$76,0)+1,SUM($Z$12:CB$12),CB$12)))*IF($W$1271=0,0,$W1290/$W$1271)</f>
        <v>0</v>
      </c>
      <c r="CC1322" s="119">
        <f>IF(CC$8="",0,IF(CC$8&lt;=Главная!$N$76,0,IF(CC$8=EOMONTH(Главная!$N$76,0)+1,SUM($Z$12:CC$12),CC$12)))*IF($W$1271=0,0,$W1290/$W$1271)</f>
        <v>0</v>
      </c>
      <c r="CD1322" s="119">
        <f>IF(CD$8="",0,IF(CD$8&lt;=Главная!$N$76,0,IF(CD$8=EOMONTH(Главная!$N$76,0)+1,SUM($Z$12:CD$12),CD$12)))*IF($W$1271=0,0,$W1290/$W$1271)</f>
        <v>0</v>
      </c>
      <c r="CE1322" s="119">
        <f>IF(CE$8="",0,IF(CE$8&lt;=Главная!$N$76,0,IF(CE$8=EOMONTH(Главная!$N$76,0)+1,SUM($Z$12:CE$12),CE$12)))*IF($W$1271=0,0,$W1290/$W$1271)</f>
        <v>0</v>
      </c>
      <c r="CF1322" s="119">
        <f>IF(CF$8="",0,IF(CF$8&lt;=Главная!$N$76,0,IF(CF$8=EOMONTH(Главная!$N$76,0)+1,SUM($Z$12:CF$12),CF$12)))*IF($W$1271=0,0,$W1290/$W$1271)</f>
        <v>0</v>
      </c>
      <c r="CG1322" s="119">
        <f>IF(CG$8="",0,IF(CG$8&lt;=Главная!$N$76,0,IF(CG$8=EOMONTH(Главная!$N$76,0)+1,SUM($Z$12:CG$12),CG$12)))*IF($W$1271=0,0,$W1290/$W$1271)</f>
        <v>0</v>
      </c>
      <c r="CH1322" s="119">
        <f>IF(CH$8="",0,IF(CH$8&lt;=Главная!$N$76,0,IF(CH$8=EOMONTH(Главная!$N$76,0)+1,SUM($Z$12:CH$12),CH$12)))*IF($W$1271=0,0,$W1290/$W$1271)</f>
        <v>0</v>
      </c>
      <c r="CI1322" s="119">
        <f>IF(CI$8="",0,IF(CI$8&lt;=Главная!$N$76,0,IF(CI$8=EOMONTH(Главная!$N$76,0)+1,SUM($Z$12:CI$12),CI$12)))*IF($W$1271=0,0,$W1290/$W$1271)</f>
        <v>0</v>
      </c>
      <c r="CJ1322" s="119">
        <f>IF(CJ$8="",0,IF(CJ$8&lt;=Главная!$N$76,0,IF(CJ$8=EOMONTH(Главная!$N$76,0)+1,SUM($Z$12:CJ$12),CJ$12)))*IF($W$1271=0,0,$W1290/$W$1271)</f>
        <v>0</v>
      </c>
      <c r="CK1322" s="119">
        <f>IF(CK$8="",0,IF(CK$8&lt;=Главная!$N$76,0,IF(CK$8=EOMONTH(Главная!$N$76,0)+1,SUM($Z$12:CK$12),CK$12)))*IF($W$1271=0,0,$W1290/$W$1271)</f>
        <v>0</v>
      </c>
      <c r="CL1322" s="119">
        <f>IF(CL$8="",0,IF(CL$8&lt;=Главная!$N$76,0,IF(CL$8=EOMONTH(Главная!$N$76,0)+1,SUM($Z$12:CL$12),CL$12)))*IF($W$1271=0,0,$W1290/$W$1271)</f>
        <v>0</v>
      </c>
      <c r="CM1322" s="119">
        <f>IF(CM$8="",0,IF(CM$8&lt;=Главная!$N$76,0,IF(CM$8=EOMONTH(Главная!$N$76,0)+1,SUM($Z$12:CM$12),CM$12)))*IF($W$1271=0,0,$W1290/$W$1271)</f>
        <v>0</v>
      </c>
      <c r="CN1322" s="119">
        <f>IF(CN$8="",0,IF(CN$8&lt;=Главная!$N$76,0,IF(CN$8=EOMONTH(Главная!$N$76,0)+1,SUM($Z$12:CN$12),CN$12)))*IF($W$1271=0,0,$W1290/$W$1271)</f>
        <v>0</v>
      </c>
      <c r="CO1322" s="119">
        <f>IF(CO$8="",0,IF(CO$8&lt;=Главная!$N$76,0,IF(CO$8=EOMONTH(Главная!$N$76,0)+1,SUM($Z$12:CO$12),CO$12)))*IF($W$1271=0,0,$W1290/$W$1271)</f>
        <v>0</v>
      </c>
      <c r="CP1322" s="119">
        <f>IF(CP$8="",0,IF(CP$8&lt;=Главная!$N$76,0,IF(CP$8=EOMONTH(Главная!$N$76,0)+1,SUM($Z$12:CP$12),CP$12)))*IF($W$1271=0,0,$W1290/$W$1271)</f>
        <v>0</v>
      </c>
      <c r="CQ1322" s="119">
        <f>IF(CQ$8="",0,IF(CQ$8&lt;=Главная!$N$76,0,IF(CQ$8=EOMONTH(Главная!$N$76,0)+1,SUM($Z$12:CQ$12),CQ$12)))*IF($W$1271=0,0,$W1290/$W$1271)</f>
        <v>0</v>
      </c>
      <c r="CR1322" s="119">
        <f>IF(CR$8="",0,IF(CR$8&lt;=Главная!$N$76,0,IF(CR$8=EOMONTH(Главная!$N$76,0)+1,SUM($Z$12:CR$12),CR$12)))*IF($W$1271=0,0,$W1290/$W$1271)</f>
        <v>0</v>
      </c>
      <c r="CS1322" s="119">
        <f>IF(CS$8="",0,IF(CS$8&lt;=Главная!$N$76,0,IF(CS$8=EOMONTH(Главная!$N$76,0)+1,SUM($Z$12:CS$12),CS$12)))*IF($W$1271=0,0,$W1290/$W$1271)</f>
        <v>0</v>
      </c>
      <c r="CT1322" s="119">
        <f>IF(CT$8="",0,IF(CT$8&lt;=Главная!$N$76,0,IF(CT$8=EOMONTH(Главная!$N$76,0)+1,SUM($Z$12:CT$12),CT$12)))*IF($W$1271=0,0,$W1290/$W$1271)</f>
        <v>0</v>
      </c>
      <c r="CU1322" s="119">
        <f>IF(CU$8="",0,IF(CU$8&lt;=Главная!$N$76,0,IF(CU$8=EOMONTH(Главная!$N$76,0)+1,SUM($Z$12:CU$12),CU$12)))*IF($W$1271=0,0,$W1290/$W$1271)</f>
        <v>0</v>
      </c>
      <c r="CV1322" s="119">
        <f>IF(CV$8="",0,IF(CV$8&lt;=Главная!$N$76,0,IF(CV$8=EOMONTH(Главная!$N$76,0)+1,SUM($Z$12:CV$12),CV$12)))*IF($W$1271=0,0,$W1290/$W$1271)</f>
        <v>0</v>
      </c>
      <c r="CW1322" s="119">
        <f>IF(CW$8="",0,IF(CW$8&lt;=Главная!$N$76,0,IF(CW$8=EOMONTH(Главная!$N$76,0)+1,SUM($Z$12:CW$12),CW$12)))*IF($W$1271=0,0,$W1290/$W$1271)</f>
        <v>0</v>
      </c>
      <c r="CX1322" s="119">
        <f>IF(CX$8="",0,IF(CX$8&lt;=Главная!$N$76,0,IF(CX$8=EOMONTH(Главная!$N$76,0)+1,SUM($Z$12:CX$12),CX$12)))*IF($W$1271=0,0,$W1290/$W$1271)</f>
        <v>0</v>
      </c>
      <c r="CY1322" s="119">
        <f>IF(CY$8="",0,IF(CY$8&lt;=Главная!$N$76,0,IF(CY$8=EOMONTH(Главная!$N$76,0)+1,SUM($Z$12:CY$12),CY$12)))*IF($W$1271=0,0,$W1290/$W$1271)</f>
        <v>0</v>
      </c>
      <c r="CZ1322" s="119">
        <f>IF(CZ$8="",0,IF(CZ$8&lt;=Главная!$N$76,0,IF(CZ$8=EOMONTH(Главная!$N$76,0)+1,SUM($Z$12:CZ$12),CZ$12)))*IF($W$1271=0,0,$W1290/$W$1271)</f>
        <v>0</v>
      </c>
      <c r="DA1322" s="119">
        <f>IF(DA$8="",0,IF(DA$8&lt;=Главная!$N$76,0,IF(DA$8=EOMONTH(Главная!$N$76,0)+1,SUM($Z$12:DA$12),DA$12)))*IF($W$1271=0,0,$W1290/$W$1271)</f>
        <v>0</v>
      </c>
      <c r="DB1322" s="119">
        <f>IF(DB$8="",0,IF(DB$8&lt;=Главная!$N$76,0,IF(DB$8=EOMONTH(Главная!$N$76,0)+1,SUM($Z$12:DB$12),DB$12)))*IF($W$1271=0,0,$W1290/$W$1271)</f>
        <v>0</v>
      </c>
      <c r="DC1322" s="119">
        <f>IF(DC$8="",0,IF(DC$8&lt;=Главная!$N$76,0,IF(DC$8=EOMONTH(Главная!$N$76,0)+1,SUM($Z$12:DC$12),DC$12)))*IF($W$1271=0,0,$W1290/$W$1271)</f>
        <v>0</v>
      </c>
      <c r="DD1322" s="119">
        <f>IF(DD$8="",0,IF(DD$8&lt;=Главная!$N$76,0,IF(DD$8=EOMONTH(Главная!$N$76,0)+1,SUM($Z$12:DD$12),DD$12)))*IF($W$1271=0,0,$W1290/$W$1271)</f>
        <v>0</v>
      </c>
      <c r="DE1322" s="119">
        <f>IF(DE$8="",0,IF(DE$8&lt;=Главная!$N$76,0,IF(DE$8=EOMONTH(Главная!$N$76,0)+1,SUM($Z$12:DE$12),DE$12)))*IF($W$1271=0,0,$W1290/$W$1271)</f>
        <v>0</v>
      </c>
      <c r="DF1322" s="119">
        <f>IF(DF$8="",0,IF(DF$8&lt;=Главная!$N$76,0,IF(DF$8=EOMONTH(Главная!$N$76,0)+1,SUM($Z$12:DF$12),DF$12)))*IF($W$1271=0,0,$W1290/$W$1271)</f>
        <v>0</v>
      </c>
      <c r="DG1322" s="119">
        <f>IF(DG$8="",0,IF(DG$8&lt;=Главная!$N$76,0,IF(DG$8=EOMONTH(Главная!$N$76,0)+1,SUM($Z$12:DG$12),DG$12)))*IF($W$1271=0,0,$W1290/$W$1271)</f>
        <v>0</v>
      </c>
      <c r="DH1322" s="119">
        <f>IF(DH$8="",0,IF(DH$8&lt;=Главная!$N$76,0,IF(DH$8=EOMONTH(Главная!$N$76,0)+1,SUM($Z$12:DH$12),DH$12)))*IF($W$1271=0,0,$W1290/$W$1271)</f>
        <v>0</v>
      </c>
      <c r="DI1322" s="119">
        <f>IF(DI$8="",0,IF(DI$8&lt;=Главная!$N$76,0,IF(DI$8=EOMONTH(Главная!$N$76,0)+1,SUM($Z$12:DI$12),DI$12)))*IF($W$1271=0,0,$W1290/$W$1271)</f>
        <v>0</v>
      </c>
      <c r="DJ1322" s="119">
        <f>IF(DJ$8="",0,IF(DJ$8&lt;=Главная!$N$76,0,IF(DJ$8=EOMONTH(Главная!$N$76,0)+1,SUM($Z$12:DJ$12),DJ$12)))*IF($W$1271=0,0,$W1290/$W$1271)</f>
        <v>0</v>
      </c>
      <c r="DK1322" s="119">
        <f>IF(DK$8="",0,IF(DK$8&lt;=Главная!$N$76,0,IF(DK$8=EOMONTH(Главная!$N$76,0)+1,SUM($Z$12:DK$12),DK$12)))*IF($W$1271=0,0,$W1290/$W$1271)</f>
        <v>0</v>
      </c>
      <c r="DL1322" s="119">
        <f>IF(DL$8="",0,IF(DL$8&lt;=Главная!$N$76,0,IF(DL$8=EOMONTH(Главная!$N$76,0)+1,SUM($Z$12:DL$12),DL$12)))*IF($W$1271=0,0,$W1290/$W$1271)</f>
        <v>0</v>
      </c>
      <c r="DM1322" s="119">
        <f>IF(DM$8="",0,IF(DM$8&lt;=Главная!$N$76,0,IF(DM$8=EOMONTH(Главная!$N$76,0)+1,SUM($Z$12:DM$12),DM$12)))*IF($W$1271=0,0,$W1290/$W$1271)</f>
        <v>0</v>
      </c>
      <c r="DN1322" s="119">
        <f>IF(DN$8="",0,IF(DN$8&lt;=Главная!$N$76,0,IF(DN$8=EOMONTH(Главная!$N$76,0)+1,SUM($Z$12:DN$12),DN$12)))*IF($W$1271=0,0,$W1290/$W$1271)</f>
        <v>0</v>
      </c>
      <c r="DO1322" s="119">
        <f>IF(DO$8="",0,IF(DO$8&lt;=Главная!$N$76,0,IF(DO$8=EOMONTH(Главная!$N$76,0)+1,SUM($Z$12:DO$12),DO$12)))*IF($W$1271=0,0,$W1290/$W$1271)</f>
        <v>0</v>
      </c>
      <c r="DP1322" s="119">
        <f>IF(DP$8="",0,IF(DP$8&lt;=Главная!$N$76,0,IF(DP$8=EOMONTH(Главная!$N$76,0)+1,SUM($Z$12:DP$12),DP$12)))*IF($W$1271=0,0,$W1290/$W$1271)</f>
        <v>0</v>
      </c>
      <c r="DQ1322" s="119">
        <f>IF(DQ$8="",0,IF(DQ$8&lt;=Главная!$N$76,0,IF(DQ$8=EOMONTH(Главная!$N$76,0)+1,SUM($Z$12:DQ$12),DQ$12)))*IF($W$1271=0,0,$W1290/$W$1271)</f>
        <v>0</v>
      </c>
      <c r="DR1322" s="119">
        <f>IF(DR$8="",0,IF(DR$8&lt;=Главная!$N$76,0,IF(DR$8=EOMONTH(Главная!$N$76,0)+1,SUM($Z$12:DR$12),DR$12)))*IF($W$1271=0,0,$W1290/$W$1271)</f>
        <v>0</v>
      </c>
      <c r="DS1322" s="119">
        <f>IF(DS$8="",0,IF(DS$8&lt;=Главная!$N$76,0,IF(DS$8=EOMONTH(Главная!$N$76,0)+1,SUM($Z$12:DS$12),DS$12)))*IF($W$1271=0,0,$W1290/$W$1271)</f>
        <v>0</v>
      </c>
      <c r="DT1322" s="119">
        <f>IF(DT$8="",0,IF(DT$8&lt;=Главная!$N$76,0,IF(DT$8=EOMONTH(Главная!$N$76,0)+1,SUM($Z$12:DT$12),DT$12)))*IF($W$1271=0,0,$W1290/$W$1271)</f>
        <v>0</v>
      </c>
      <c r="DU1322" s="59"/>
      <c r="DV1322" s="59"/>
    </row>
    <row r="1323" spans="1:126" s="120" customFormat="1" ht="10.199999999999999" customHeight="1">
      <c r="A1323" s="59"/>
      <c r="B1323" s="59"/>
      <c r="C1323" s="59"/>
      <c r="D1323" s="59"/>
      <c r="E1323" s="271"/>
      <c r="F1323" s="114"/>
      <c r="G1323" s="115"/>
      <c r="H1323" s="59"/>
      <c r="I1323" s="59"/>
      <c r="J1323" s="59"/>
      <c r="K1323" s="416">
        <f t="shared" si="2937"/>
        <v>0</v>
      </c>
      <c r="L1323" s="59"/>
      <c r="M1323" s="169"/>
      <c r="N1323" s="170" t="str">
        <f t="shared" si="2939"/>
        <v>списание в продажу</v>
      </c>
      <c r="O1323" s="1"/>
      <c r="P1323" s="5"/>
      <c r="Q1323" s="1" t="s">
        <v>34</v>
      </c>
      <c r="R1323" s="1"/>
      <c r="S1323" s="5" t="s">
        <v>6</v>
      </c>
      <c r="T1323" s="202"/>
      <c r="U1323" s="115"/>
      <c r="V1323" s="59"/>
      <c r="W1323" s="116">
        <f t="shared" si="2938"/>
        <v>0</v>
      </c>
      <c r="X1323" s="116"/>
      <c r="Y1323" s="117"/>
      <c r="Z1323" s="118"/>
      <c r="AA1323" s="119">
        <f>IF(AA$8="",0,IF(AA$8&lt;=Главная!$N$76,0,IF(AA$8=EOMONTH(Главная!$N$76,0)+1,SUM($Z$12:AA$12),AA$12)))*IF($W$1271=0,0,$W1291/$W$1271)</f>
        <v>0</v>
      </c>
      <c r="AB1323" s="119">
        <f>IF(AB$8="",0,IF(AB$8&lt;=Главная!$N$76,0,IF(AB$8=EOMONTH(Главная!$N$76,0)+1,SUM($Z$12:AB$12),AB$12)))*IF($W$1271=0,0,$W1291/$W$1271)</f>
        <v>0</v>
      </c>
      <c r="AC1323" s="119">
        <f>IF(AC$8="",0,IF(AC$8&lt;=Главная!$N$76,0,IF(AC$8=EOMONTH(Главная!$N$76,0)+1,SUM($Z$12:AC$12),AC$12)))*IF($W$1271=0,0,$W1291/$W$1271)</f>
        <v>0</v>
      </c>
      <c r="AD1323" s="119">
        <f>IF(AD$8="",0,IF(AD$8&lt;=Главная!$N$76,0,IF(AD$8=EOMONTH(Главная!$N$76,0)+1,SUM($Z$12:AD$12),AD$12)))*IF($W$1271=0,0,$W1291/$W$1271)</f>
        <v>0</v>
      </c>
      <c r="AE1323" s="119">
        <f>IF(AE$8="",0,IF(AE$8&lt;=Главная!$N$76,0,IF(AE$8=EOMONTH(Главная!$N$76,0)+1,SUM($Z$12:AE$12),AE$12)))*IF($W$1271=0,0,$W1291/$W$1271)</f>
        <v>0</v>
      </c>
      <c r="AF1323" s="119">
        <f>IF(AF$8="",0,IF(AF$8&lt;=Главная!$N$76,0,IF(AF$8=EOMONTH(Главная!$N$76,0)+1,SUM($Z$12:AF$12),AF$12)))*IF($W$1271=0,0,$W1291/$W$1271)</f>
        <v>0</v>
      </c>
      <c r="AG1323" s="119">
        <f>IF(AG$8="",0,IF(AG$8&lt;=Главная!$N$76,0,IF(AG$8=EOMONTH(Главная!$N$76,0)+1,SUM($Z$12:AG$12),AG$12)))*IF($W$1271=0,0,$W1291/$W$1271)</f>
        <v>0</v>
      </c>
      <c r="AH1323" s="119">
        <f>IF(AH$8="",0,IF(AH$8&lt;=Главная!$N$76,0,IF(AH$8=EOMONTH(Главная!$N$76,0)+1,SUM($Z$12:AH$12),AH$12)))*IF($W$1271=0,0,$W1291/$W$1271)</f>
        <v>0</v>
      </c>
      <c r="AI1323" s="119">
        <f>IF(AI$8="",0,IF(AI$8&lt;=Главная!$N$76,0,IF(AI$8=EOMONTH(Главная!$N$76,0)+1,SUM($Z$12:AI$12),AI$12)))*IF($W$1271=0,0,$W1291/$W$1271)</f>
        <v>0</v>
      </c>
      <c r="AJ1323" s="119">
        <f>IF(AJ$8="",0,IF(AJ$8&lt;=Главная!$N$76,0,IF(AJ$8=EOMONTH(Главная!$N$76,0)+1,SUM($Z$12:AJ$12),AJ$12)))*IF($W$1271=0,0,$W1291/$W$1271)</f>
        <v>0</v>
      </c>
      <c r="AK1323" s="119">
        <f>IF(AK$8="",0,IF(AK$8&lt;=Главная!$N$76,0,IF(AK$8=EOMONTH(Главная!$N$76,0)+1,SUM($Z$12:AK$12),AK$12)))*IF($W$1271=0,0,$W1291/$W$1271)</f>
        <v>0</v>
      </c>
      <c r="AL1323" s="119">
        <f>IF(AL$8="",0,IF(AL$8&lt;=Главная!$N$76,0,IF(AL$8=EOMONTH(Главная!$N$76,0)+1,SUM($Z$12:AL$12),AL$12)))*IF($W$1271=0,0,$W1291/$W$1271)</f>
        <v>0</v>
      </c>
      <c r="AM1323" s="119">
        <f>IF(AM$8="",0,IF(AM$8&lt;=Главная!$N$76,0,IF(AM$8=EOMONTH(Главная!$N$76,0)+1,SUM($Z$12:AM$12),AM$12)))*IF($W$1271=0,0,$W1291/$W$1271)</f>
        <v>0</v>
      </c>
      <c r="AN1323" s="119">
        <f>IF(AN$8="",0,IF(AN$8&lt;=Главная!$N$76,0,IF(AN$8=EOMONTH(Главная!$N$76,0)+1,SUM($Z$12:AN$12),AN$12)))*IF($W$1271=0,0,$W1291/$W$1271)</f>
        <v>0</v>
      </c>
      <c r="AO1323" s="119">
        <f>IF(AO$8="",0,IF(AO$8&lt;=Главная!$N$76,0,IF(AO$8=EOMONTH(Главная!$N$76,0)+1,SUM($Z$12:AO$12),AO$12)))*IF($W$1271=0,0,$W1291/$W$1271)</f>
        <v>0</v>
      </c>
      <c r="AP1323" s="119">
        <f>IF(AP$8="",0,IF(AP$8&lt;=Главная!$N$76,0,IF(AP$8=EOMONTH(Главная!$N$76,0)+1,SUM($Z$12:AP$12),AP$12)))*IF($W$1271=0,0,$W1291/$W$1271)</f>
        <v>0</v>
      </c>
      <c r="AQ1323" s="119">
        <f>IF(AQ$8="",0,IF(AQ$8&lt;=Главная!$N$76,0,IF(AQ$8=EOMONTH(Главная!$N$76,0)+1,SUM($Z$12:AQ$12),AQ$12)))*IF($W$1271=0,0,$W1291/$W$1271)</f>
        <v>0</v>
      </c>
      <c r="AR1323" s="119">
        <f>IF(AR$8="",0,IF(AR$8&lt;=Главная!$N$76,0,IF(AR$8=EOMONTH(Главная!$N$76,0)+1,SUM($Z$12:AR$12),AR$12)))*IF($W$1271=0,0,$W1291/$W$1271)</f>
        <v>0</v>
      </c>
      <c r="AS1323" s="119">
        <f>IF(AS$8="",0,IF(AS$8&lt;=Главная!$N$76,0,IF(AS$8=EOMONTH(Главная!$N$76,0)+1,SUM($Z$12:AS$12),AS$12)))*IF($W$1271=0,0,$W1291/$W$1271)</f>
        <v>0</v>
      </c>
      <c r="AT1323" s="119">
        <f>IF(AT$8="",0,IF(AT$8&lt;=Главная!$N$76,0,IF(AT$8=EOMONTH(Главная!$N$76,0)+1,SUM($Z$12:AT$12),AT$12)))*IF($W$1271=0,0,$W1291/$W$1271)</f>
        <v>0</v>
      </c>
      <c r="AU1323" s="119">
        <f>IF(AU$8="",0,IF(AU$8&lt;=Главная!$N$76,0,IF(AU$8=EOMONTH(Главная!$N$76,0)+1,SUM($Z$12:AU$12),AU$12)))*IF($W$1271=0,0,$W1291/$W$1271)</f>
        <v>0</v>
      </c>
      <c r="AV1323" s="119">
        <f>IF(AV$8="",0,IF(AV$8&lt;=Главная!$N$76,0,IF(AV$8=EOMONTH(Главная!$N$76,0)+1,SUM($Z$12:AV$12),AV$12)))*IF($W$1271=0,0,$W1291/$W$1271)</f>
        <v>0</v>
      </c>
      <c r="AW1323" s="119">
        <f>IF(AW$8="",0,IF(AW$8&lt;=Главная!$N$76,0,IF(AW$8=EOMONTH(Главная!$N$76,0)+1,SUM($Z$12:AW$12),AW$12)))*IF($W$1271=0,0,$W1291/$W$1271)</f>
        <v>0</v>
      </c>
      <c r="AX1323" s="119">
        <f>IF(AX$8="",0,IF(AX$8&lt;=Главная!$N$76,0,IF(AX$8=EOMONTH(Главная!$N$76,0)+1,SUM($Z$12:AX$12),AX$12)))*IF($W$1271=0,0,$W1291/$W$1271)</f>
        <v>0</v>
      </c>
      <c r="AY1323" s="119">
        <f>IF(AY$8="",0,IF(AY$8&lt;=Главная!$N$76,0,IF(AY$8=EOMONTH(Главная!$N$76,0)+1,SUM($Z$12:AY$12),AY$12)))*IF($W$1271=0,0,$W1291/$W$1271)</f>
        <v>0</v>
      </c>
      <c r="AZ1323" s="119">
        <f>IF(AZ$8="",0,IF(AZ$8&lt;=Главная!$N$76,0,IF(AZ$8=EOMONTH(Главная!$N$76,0)+1,SUM($Z$12:AZ$12),AZ$12)))*IF($W$1271=0,0,$W1291/$W$1271)</f>
        <v>0</v>
      </c>
      <c r="BA1323" s="119">
        <f>IF(BA$8="",0,IF(BA$8&lt;=Главная!$N$76,0,IF(BA$8=EOMONTH(Главная!$N$76,0)+1,SUM($Z$12:BA$12),BA$12)))*IF($W$1271=0,0,$W1291/$W$1271)</f>
        <v>0</v>
      </c>
      <c r="BB1323" s="119">
        <f>IF(BB$8="",0,IF(BB$8&lt;=Главная!$N$76,0,IF(BB$8=EOMONTH(Главная!$N$76,0)+1,SUM($Z$12:BB$12),BB$12)))*IF($W$1271=0,0,$W1291/$W$1271)</f>
        <v>0</v>
      </c>
      <c r="BC1323" s="119">
        <f>IF(BC$8="",0,IF(BC$8&lt;=Главная!$N$76,0,IF(BC$8=EOMONTH(Главная!$N$76,0)+1,SUM($Z$12:BC$12),BC$12)))*IF($W$1271=0,0,$W1291/$W$1271)</f>
        <v>0</v>
      </c>
      <c r="BD1323" s="119">
        <f>IF(BD$8="",0,IF(BD$8&lt;=Главная!$N$76,0,IF(BD$8=EOMONTH(Главная!$N$76,0)+1,SUM($Z$12:BD$12),BD$12)))*IF($W$1271=0,0,$W1291/$W$1271)</f>
        <v>0</v>
      </c>
      <c r="BE1323" s="119">
        <f>IF(BE$8="",0,IF(BE$8&lt;=Главная!$N$76,0,IF(BE$8=EOMONTH(Главная!$N$76,0)+1,SUM($Z$12:BE$12),BE$12)))*IF($W$1271=0,0,$W1291/$W$1271)</f>
        <v>0</v>
      </c>
      <c r="BF1323" s="119">
        <f>IF(BF$8="",0,IF(BF$8&lt;=Главная!$N$76,0,IF(BF$8=EOMONTH(Главная!$N$76,0)+1,SUM($Z$12:BF$12),BF$12)))*IF($W$1271=0,0,$W1291/$W$1271)</f>
        <v>0</v>
      </c>
      <c r="BG1323" s="119">
        <f>IF(BG$8="",0,IF(BG$8&lt;=Главная!$N$76,0,IF(BG$8=EOMONTH(Главная!$N$76,0)+1,SUM($Z$12:BG$12),BG$12)))*IF($W$1271=0,0,$W1291/$W$1271)</f>
        <v>0</v>
      </c>
      <c r="BH1323" s="119">
        <f>IF(BH$8="",0,IF(BH$8&lt;=Главная!$N$76,0,IF(BH$8=EOMONTH(Главная!$N$76,0)+1,SUM($Z$12:BH$12),BH$12)))*IF($W$1271=0,0,$W1291/$W$1271)</f>
        <v>0</v>
      </c>
      <c r="BI1323" s="119">
        <f>IF(BI$8="",0,IF(BI$8&lt;=Главная!$N$76,0,IF(BI$8=EOMONTH(Главная!$N$76,0)+1,SUM($Z$12:BI$12),BI$12)))*IF($W$1271=0,0,$W1291/$W$1271)</f>
        <v>0</v>
      </c>
      <c r="BJ1323" s="119">
        <f>IF(BJ$8="",0,IF(BJ$8&lt;=Главная!$N$76,0,IF(BJ$8=EOMONTH(Главная!$N$76,0)+1,SUM($Z$12:BJ$12),BJ$12)))*IF($W$1271=0,0,$W1291/$W$1271)</f>
        <v>0</v>
      </c>
      <c r="BK1323" s="119">
        <f>IF(BK$8="",0,IF(BK$8&lt;=Главная!$N$76,0,IF(BK$8=EOMONTH(Главная!$N$76,0)+1,SUM($Z$12:BK$12),BK$12)))*IF($W$1271=0,0,$W1291/$W$1271)</f>
        <v>0</v>
      </c>
      <c r="BL1323" s="119">
        <f>IF(BL$8="",0,IF(BL$8&lt;=Главная!$N$76,0,IF(BL$8=EOMONTH(Главная!$N$76,0)+1,SUM($Z$12:BL$12),BL$12)))*IF($W$1271=0,0,$W1291/$W$1271)</f>
        <v>0</v>
      </c>
      <c r="BM1323" s="119">
        <f>IF(BM$8="",0,IF(BM$8&lt;=Главная!$N$76,0,IF(BM$8=EOMONTH(Главная!$N$76,0)+1,SUM($Z$12:BM$12),BM$12)))*IF($W$1271=0,0,$W1291/$W$1271)</f>
        <v>0</v>
      </c>
      <c r="BN1323" s="119">
        <f>IF(BN$8="",0,IF(BN$8&lt;=Главная!$N$76,0,IF(BN$8=EOMONTH(Главная!$N$76,0)+1,SUM($Z$12:BN$12),BN$12)))*IF($W$1271=0,0,$W1291/$W$1271)</f>
        <v>0</v>
      </c>
      <c r="BO1323" s="119">
        <f>IF(BO$8="",0,IF(BO$8&lt;=Главная!$N$76,0,IF(BO$8=EOMONTH(Главная!$N$76,0)+1,SUM($Z$12:BO$12),BO$12)))*IF($W$1271=0,0,$W1291/$W$1271)</f>
        <v>0</v>
      </c>
      <c r="BP1323" s="119">
        <f>IF(BP$8="",0,IF(BP$8&lt;=Главная!$N$76,0,IF(BP$8=EOMONTH(Главная!$N$76,0)+1,SUM($Z$12:BP$12),BP$12)))*IF($W$1271=0,0,$W1291/$W$1271)</f>
        <v>0</v>
      </c>
      <c r="BQ1323" s="119">
        <f>IF(BQ$8="",0,IF(BQ$8&lt;=Главная!$N$76,0,IF(BQ$8=EOMONTH(Главная!$N$76,0)+1,SUM($Z$12:BQ$12),BQ$12)))*IF($W$1271=0,0,$W1291/$W$1271)</f>
        <v>0</v>
      </c>
      <c r="BR1323" s="119">
        <f>IF(BR$8="",0,IF(BR$8&lt;=Главная!$N$76,0,IF(BR$8=EOMONTH(Главная!$N$76,0)+1,SUM($Z$12:BR$12),BR$12)))*IF($W$1271=0,0,$W1291/$W$1271)</f>
        <v>0</v>
      </c>
      <c r="BS1323" s="119">
        <f>IF(BS$8="",0,IF(BS$8&lt;=Главная!$N$76,0,IF(BS$8=EOMONTH(Главная!$N$76,0)+1,SUM($Z$12:BS$12),BS$12)))*IF($W$1271=0,0,$W1291/$W$1271)</f>
        <v>0</v>
      </c>
      <c r="BT1323" s="119">
        <f>IF(BT$8="",0,IF(BT$8&lt;=Главная!$N$76,0,IF(BT$8=EOMONTH(Главная!$N$76,0)+1,SUM($Z$12:BT$12),BT$12)))*IF($W$1271=0,0,$W1291/$W$1271)</f>
        <v>0</v>
      </c>
      <c r="BU1323" s="119">
        <f>IF(BU$8="",0,IF(BU$8&lt;=Главная!$N$76,0,IF(BU$8=EOMONTH(Главная!$N$76,0)+1,SUM($Z$12:BU$12),BU$12)))*IF($W$1271=0,0,$W1291/$W$1271)</f>
        <v>0</v>
      </c>
      <c r="BV1323" s="119">
        <f>IF(BV$8="",0,IF(BV$8&lt;=Главная!$N$76,0,IF(BV$8=EOMONTH(Главная!$N$76,0)+1,SUM($Z$12:BV$12),BV$12)))*IF($W$1271=0,0,$W1291/$W$1271)</f>
        <v>0</v>
      </c>
      <c r="BW1323" s="119">
        <f>IF(BW$8="",0,IF(BW$8&lt;=Главная!$N$76,0,IF(BW$8=EOMONTH(Главная!$N$76,0)+1,SUM($Z$12:BW$12),BW$12)))*IF($W$1271=0,0,$W1291/$W$1271)</f>
        <v>0</v>
      </c>
      <c r="BX1323" s="119">
        <f>IF(BX$8="",0,IF(BX$8&lt;=Главная!$N$76,0,IF(BX$8=EOMONTH(Главная!$N$76,0)+1,SUM($Z$12:BX$12),BX$12)))*IF($W$1271=0,0,$W1291/$W$1271)</f>
        <v>0</v>
      </c>
      <c r="BY1323" s="119">
        <f>IF(BY$8="",0,IF(BY$8&lt;=Главная!$N$76,0,IF(BY$8=EOMONTH(Главная!$N$76,0)+1,SUM($Z$12:BY$12),BY$12)))*IF($W$1271=0,0,$W1291/$W$1271)</f>
        <v>0</v>
      </c>
      <c r="BZ1323" s="119">
        <f>IF(BZ$8="",0,IF(BZ$8&lt;=Главная!$N$76,0,IF(BZ$8=EOMONTH(Главная!$N$76,0)+1,SUM($Z$12:BZ$12),BZ$12)))*IF($W$1271=0,0,$W1291/$W$1271)</f>
        <v>0</v>
      </c>
      <c r="CA1323" s="119">
        <f>IF(CA$8="",0,IF(CA$8&lt;=Главная!$N$76,0,IF(CA$8=EOMONTH(Главная!$N$76,0)+1,SUM($Z$12:CA$12),CA$12)))*IF($W$1271=0,0,$W1291/$W$1271)</f>
        <v>0</v>
      </c>
      <c r="CB1323" s="119">
        <f>IF(CB$8="",0,IF(CB$8&lt;=Главная!$N$76,0,IF(CB$8=EOMONTH(Главная!$N$76,0)+1,SUM($Z$12:CB$12),CB$12)))*IF($W$1271=0,0,$W1291/$W$1271)</f>
        <v>0</v>
      </c>
      <c r="CC1323" s="119">
        <f>IF(CC$8="",0,IF(CC$8&lt;=Главная!$N$76,0,IF(CC$8=EOMONTH(Главная!$N$76,0)+1,SUM($Z$12:CC$12),CC$12)))*IF($W$1271=0,0,$W1291/$W$1271)</f>
        <v>0</v>
      </c>
      <c r="CD1323" s="119">
        <f>IF(CD$8="",0,IF(CD$8&lt;=Главная!$N$76,0,IF(CD$8=EOMONTH(Главная!$N$76,0)+1,SUM($Z$12:CD$12),CD$12)))*IF($W$1271=0,0,$W1291/$W$1271)</f>
        <v>0</v>
      </c>
      <c r="CE1323" s="119">
        <f>IF(CE$8="",0,IF(CE$8&lt;=Главная!$N$76,0,IF(CE$8=EOMONTH(Главная!$N$76,0)+1,SUM($Z$12:CE$12),CE$12)))*IF($W$1271=0,0,$W1291/$W$1271)</f>
        <v>0</v>
      </c>
      <c r="CF1323" s="119">
        <f>IF(CF$8="",0,IF(CF$8&lt;=Главная!$N$76,0,IF(CF$8=EOMONTH(Главная!$N$76,0)+1,SUM($Z$12:CF$12),CF$12)))*IF($W$1271=0,0,$W1291/$W$1271)</f>
        <v>0</v>
      </c>
      <c r="CG1323" s="119">
        <f>IF(CG$8="",0,IF(CG$8&lt;=Главная!$N$76,0,IF(CG$8=EOMONTH(Главная!$N$76,0)+1,SUM($Z$12:CG$12),CG$12)))*IF($W$1271=0,0,$W1291/$W$1271)</f>
        <v>0</v>
      </c>
      <c r="CH1323" s="119">
        <f>IF(CH$8="",0,IF(CH$8&lt;=Главная!$N$76,0,IF(CH$8=EOMONTH(Главная!$N$76,0)+1,SUM($Z$12:CH$12),CH$12)))*IF($W$1271=0,0,$W1291/$W$1271)</f>
        <v>0</v>
      </c>
      <c r="CI1323" s="119">
        <f>IF(CI$8="",0,IF(CI$8&lt;=Главная!$N$76,0,IF(CI$8=EOMONTH(Главная!$N$76,0)+1,SUM($Z$12:CI$12),CI$12)))*IF($W$1271=0,0,$W1291/$W$1271)</f>
        <v>0</v>
      </c>
      <c r="CJ1323" s="119">
        <f>IF(CJ$8="",0,IF(CJ$8&lt;=Главная!$N$76,0,IF(CJ$8=EOMONTH(Главная!$N$76,0)+1,SUM($Z$12:CJ$12),CJ$12)))*IF($W$1271=0,0,$W1291/$W$1271)</f>
        <v>0</v>
      </c>
      <c r="CK1323" s="119">
        <f>IF(CK$8="",0,IF(CK$8&lt;=Главная!$N$76,0,IF(CK$8=EOMONTH(Главная!$N$76,0)+1,SUM($Z$12:CK$12),CK$12)))*IF($W$1271=0,0,$W1291/$W$1271)</f>
        <v>0</v>
      </c>
      <c r="CL1323" s="119">
        <f>IF(CL$8="",0,IF(CL$8&lt;=Главная!$N$76,0,IF(CL$8=EOMONTH(Главная!$N$76,0)+1,SUM($Z$12:CL$12),CL$12)))*IF($W$1271=0,0,$W1291/$W$1271)</f>
        <v>0</v>
      </c>
      <c r="CM1323" s="119">
        <f>IF(CM$8="",0,IF(CM$8&lt;=Главная!$N$76,0,IF(CM$8=EOMONTH(Главная!$N$76,0)+1,SUM($Z$12:CM$12),CM$12)))*IF($W$1271=0,0,$W1291/$W$1271)</f>
        <v>0</v>
      </c>
      <c r="CN1323" s="119">
        <f>IF(CN$8="",0,IF(CN$8&lt;=Главная!$N$76,0,IF(CN$8=EOMONTH(Главная!$N$76,0)+1,SUM($Z$12:CN$12),CN$12)))*IF($W$1271=0,0,$W1291/$W$1271)</f>
        <v>0</v>
      </c>
      <c r="CO1323" s="119">
        <f>IF(CO$8="",0,IF(CO$8&lt;=Главная!$N$76,0,IF(CO$8=EOMONTH(Главная!$N$76,0)+1,SUM($Z$12:CO$12),CO$12)))*IF($W$1271=0,0,$W1291/$W$1271)</f>
        <v>0</v>
      </c>
      <c r="CP1323" s="119">
        <f>IF(CP$8="",0,IF(CP$8&lt;=Главная!$N$76,0,IF(CP$8=EOMONTH(Главная!$N$76,0)+1,SUM($Z$12:CP$12),CP$12)))*IF($W$1271=0,0,$W1291/$W$1271)</f>
        <v>0</v>
      </c>
      <c r="CQ1323" s="119">
        <f>IF(CQ$8="",0,IF(CQ$8&lt;=Главная!$N$76,0,IF(CQ$8=EOMONTH(Главная!$N$76,0)+1,SUM($Z$12:CQ$12),CQ$12)))*IF($W$1271=0,0,$W1291/$W$1271)</f>
        <v>0</v>
      </c>
      <c r="CR1323" s="119">
        <f>IF(CR$8="",0,IF(CR$8&lt;=Главная!$N$76,0,IF(CR$8=EOMONTH(Главная!$N$76,0)+1,SUM($Z$12:CR$12),CR$12)))*IF($W$1271=0,0,$W1291/$W$1271)</f>
        <v>0</v>
      </c>
      <c r="CS1323" s="119">
        <f>IF(CS$8="",0,IF(CS$8&lt;=Главная!$N$76,0,IF(CS$8=EOMONTH(Главная!$N$76,0)+1,SUM($Z$12:CS$12),CS$12)))*IF($W$1271=0,0,$W1291/$W$1271)</f>
        <v>0</v>
      </c>
      <c r="CT1323" s="119">
        <f>IF(CT$8="",0,IF(CT$8&lt;=Главная!$N$76,0,IF(CT$8=EOMONTH(Главная!$N$76,0)+1,SUM($Z$12:CT$12),CT$12)))*IF($W$1271=0,0,$W1291/$W$1271)</f>
        <v>0</v>
      </c>
      <c r="CU1323" s="119">
        <f>IF(CU$8="",0,IF(CU$8&lt;=Главная!$N$76,0,IF(CU$8=EOMONTH(Главная!$N$76,0)+1,SUM($Z$12:CU$12),CU$12)))*IF($W$1271=0,0,$W1291/$W$1271)</f>
        <v>0</v>
      </c>
      <c r="CV1323" s="119">
        <f>IF(CV$8="",0,IF(CV$8&lt;=Главная!$N$76,0,IF(CV$8=EOMONTH(Главная!$N$76,0)+1,SUM($Z$12:CV$12),CV$12)))*IF($W$1271=0,0,$W1291/$W$1271)</f>
        <v>0</v>
      </c>
      <c r="CW1323" s="119">
        <f>IF(CW$8="",0,IF(CW$8&lt;=Главная!$N$76,0,IF(CW$8=EOMONTH(Главная!$N$76,0)+1,SUM($Z$12:CW$12),CW$12)))*IF($W$1271=0,0,$W1291/$W$1271)</f>
        <v>0</v>
      </c>
      <c r="CX1323" s="119">
        <f>IF(CX$8="",0,IF(CX$8&lt;=Главная!$N$76,0,IF(CX$8=EOMONTH(Главная!$N$76,0)+1,SUM($Z$12:CX$12),CX$12)))*IF($W$1271=0,0,$W1291/$W$1271)</f>
        <v>0</v>
      </c>
      <c r="CY1323" s="119">
        <f>IF(CY$8="",0,IF(CY$8&lt;=Главная!$N$76,0,IF(CY$8=EOMONTH(Главная!$N$76,0)+1,SUM($Z$12:CY$12),CY$12)))*IF($W$1271=0,0,$W1291/$W$1271)</f>
        <v>0</v>
      </c>
      <c r="CZ1323" s="119">
        <f>IF(CZ$8="",0,IF(CZ$8&lt;=Главная!$N$76,0,IF(CZ$8=EOMONTH(Главная!$N$76,0)+1,SUM($Z$12:CZ$12),CZ$12)))*IF($W$1271=0,0,$W1291/$W$1271)</f>
        <v>0</v>
      </c>
      <c r="DA1323" s="119">
        <f>IF(DA$8="",0,IF(DA$8&lt;=Главная!$N$76,0,IF(DA$8=EOMONTH(Главная!$N$76,0)+1,SUM($Z$12:DA$12),DA$12)))*IF($W$1271=0,0,$W1291/$W$1271)</f>
        <v>0</v>
      </c>
      <c r="DB1323" s="119">
        <f>IF(DB$8="",0,IF(DB$8&lt;=Главная!$N$76,0,IF(DB$8=EOMONTH(Главная!$N$76,0)+1,SUM($Z$12:DB$12),DB$12)))*IF($W$1271=0,0,$W1291/$W$1271)</f>
        <v>0</v>
      </c>
      <c r="DC1323" s="119">
        <f>IF(DC$8="",0,IF(DC$8&lt;=Главная!$N$76,0,IF(DC$8=EOMONTH(Главная!$N$76,0)+1,SUM($Z$12:DC$12),DC$12)))*IF($W$1271=0,0,$W1291/$W$1271)</f>
        <v>0</v>
      </c>
      <c r="DD1323" s="119">
        <f>IF(DD$8="",0,IF(DD$8&lt;=Главная!$N$76,0,IF(DD$8=EOMONTH(Главная!$N$76,0)+1,SUM($Z$12:DD$12),DD$12)))*IF($W$1271=0,0,$W1291/$W$1271)</f>
        <v>0</v>
      </c>
      <c r="DE1323" s="119">
        <f>IF(DE$8="",0,IF(DE$8&lt;=Главная!$N$76,0,IF(DE$8=EOMONTH(Главная!$N$76,0)+1,SUM($Z$12:DE$12),DE$12)))*IF($W$1271=0,0,$W1291/$W$1271)</f>
        <v>0</v>
      </c>
      <c r="DF1323" s="119">
        <f>IF(DF$8="",0,IF(DF$8&lt;=Главная!$N$76,0,IF(DF$8=EOMONTH(Главная!$N$76,0)+1,SUM($Z$12:DF$12),DF$12)))*IF($W$1271=0,0,$W1291/$W$1271)</f>
        <v>0</v>
      </c>
      <c r="DG1323" s="119">
        <f>IF(DG$8="",0,IF(DG$8&lt;=Главная!$N$76,0,IF(DG$8=EOMONTH(Главная!$N$76,0)+1,SUM($Z$12:DG$12),DG$12)))*IF($W$1271=0,0,$W1291/$W$1271)</f>
        <v>0</v>
      </c>
      <c r="DH1323" s="119">
        <f>IF(DH$8="",0,IF(DH$8&lt;=Главная!$N$76,0,IF(DH$8=EOMONTH(Главная!$N$76,0)+1,SUM($Z$12:DH$12),DH$12)))*IF($W$1271=0,0,$W1291/$W$1271)</f>
        <v>0</v>
      </c>
      <c r="DI1323" s="119">
        <f>IF(DI$8="",0,IF(DI$8&lt;=Главная!$N$76,0,IF(DI$8=EOMONTH(Главная!$N$76,0)+1,SUM($Z$12:DI$12),DI$12)))*IF($W$1271=0,0,$W1291/$W$1271)</f>
        <v>0</v>
      </c>
      <c r="DJ1323" s="119">
        <f>IF(DJ$8="",0,IF(DJ$8&lt;=Главная!$N$76,0,IF(DJ$8=EOMONTH(Главная!$N$76,0)+1,SUM($Z$12:DJ$12),DJ$12)))*IF($W$1271=0,0,$W1291/$W$1271)</f>
        <v>0</v>
      </c>
      <c r="DK1323" s="119">
        <f>IF(DK$8="",0,IF(DK$8&lt;=Главная!$N$76,0,IF(DK$8=EOMONTH(Главная!$N$76,0)+1,SUM($Z$12:DK$12),DK$12)))*IF($W$1271=0,0,$W1291/$W$1271)</f>
        <v>0</v>
      </c>
      <c r="DL1323" s="119">
        <f>IF(DL$8="",0,IF(DL$8&lt;=Главная!$N$76,0,IF(DL$8=EOMONTH(Главная!$N$76,0)+1,SUM($Z$12:DL$12),DL$12)))*IF($W$1271=0,0,$W1291/$W$1271)</f>
        <v>0</v>
      </c>
      <c r="DM1323" s="119">
        <f>IF(DM$8="",0,IF(DM$8&lt;=Главная!$N$76,0,IF(DM$8=EOMONTH(Главная!$N$76,0)+1,SUM($Z$12:DM$12),DM$12)))*IF($W$1271=0,0,$W1291/$W$1271)</f>
        <v>0</v>
      </c>
      <c r="DN1323" s="119">
        <f>IF(DN$8="",0,IF(DN$8&lt;=Главная!$N$76,0,IF(DN$8=EOMONTH(Главная!$N$76,0)+1,SUM($Z$12:DN$12),DN$12)))*IF($W$1271=0,0,$W1291/$W$1271)</f>
        <v>0</v>
      </c>
      <c r="DO1323" s="119">
        <f>IF(DO$8="",0,IF(DO$8&lt;=Главная!$N$76,0,IF(DO$8=EOMONTH(Главная!$N$76,0)+1,SUM($Z$12:DO$12),DO$12)))*IF($W$1271=0,0,$W1291/$W$1271)</f>
        <v>0</v>
      </c>
      <c r="DP1323" s="119">
        <f>IF(DP$8="",0,IF(DP$8&lt;=Главная!$N$76,0,IF(DP$8=EOMONTH(Главная!$N$76,0)+1,SUM($Z$12:DP$12),DP$12)))*IF($W$1271=0,0,$W1291/$W$1271)</f>
        <v>0</v>
      </c>
      <c r="DQ1323" s="119">
        <f>IF(DQ$8="",0,IF(DQ$8&lt;=Главная!$N$76,0,IF(DQ$8=EOMONTH(Главная!$N$76,0)+1,SUM($Z$12:DQ$12),DQ$12)))*IF($W$1271=0,0,$W1291/$W$1271)</f>
        <v>0</v>
      </c>
      <c r="DR1323" s="119">
        <f>IF(DR$8="",0,IF(DR$8&lt;=Главная!$N$76,0,IF(DR$8=EOMONTH(Главная!$N$76,0)+1,SUM($Z$12:DR$12),DR$12)))*IF($W$1271=0,0,$W1291/$W$1271)</f>
        <v>0</v>
      </c>
      <c r="DS1323" s="119">
        <f>IF(DS$8="",0,IF(DS$8&lt;=Главная!$N$76,0,IF(DS$8=EOMONTH(Главная!$N$76,0)+1,SUM($Z$12:DS$12),DS$12)))*IF($W$1271=0,0,$W1291/$W$1271)</f>
        <v>0</v>
      </c>
      <c r="DT1323" s="119">
        <f>IF(DT$8="",0,IF(DT$8&lt;=Главная!$N$76,0,IF(DT$8=EOMONTH(Главная!$N$76,0)+1,SUM($Z$12:DT$12),DT$12)))*IF($W$1271=0,0,$W1291/$W$1271)</f>
        <v>0</v>
      </c>
      <c r="DU1323" s="59"/>
      <c r="DV1323" s="59"/>
    </row>
    <row r="1324" spans="1:126" s="120" customFormat="1" ht="10.199999999999999" customHeight="1">
      <c r="A1324" s="59"/>
      <c r="B1324" s="59"/>
      <c r="C1324" s="59"/>
      <c r="D1324" s="59"/>
      <c r="E1324" s="271"/>
      <c r="F1324" s="114"/>
      <c r="G1324" s="115"/>
      <c r="H1324" s="59"/>
      <c r="I1324" s="59"/>
      <c r="J1324" s="59"/>
      <c r="K1324" s="416">
        <f t="shared" si="2937"/>
        <v>0</v>
      </c>
      <c r="L1324" s="59"/>
      <c r="M1324" s="169"/>
      <c r="N1324" s="170" t="str">
        <f t="shared" si="2939"/>
        <v>списание в продажу</v>
      </c>
      <c r="O1324" s="1"/>
      <c r="P1324" s="5"/>
      <c r="Q1324" s="1" t="s">
        <v>34</v>
      </c>
      <c r="R1324" s="1"/>
      <c r="S1324" s="5" t="s">
        <v>6</v>
      </c>
      <c r="T1324" s="202"/>
      <c r="U1324" s="115"/>
      <c r="V1324" s="59"/>
      <c r="W1324" s="116">
        <f t="shared" si="2938"/>
        <v>0</v>
      </c>
      <c r="X1324" s="116"/>
      <c r="Y1324" s="117"/>
      <c r="Z1324" s="118"/>
      <c r="AA1324" s="119">
        <f>IF(AA$8="",0,IF(AA$8&lt;=Главная!$N$76,0,IF(AA$8=EOMONTH(Главная!$N$76,0)+1,SUM($Z$12:AA$12),AA$12)))*IF($W$1271=0,0,$W1292/$W$1271)</f>
        <v>0</v>
      </c>
      <c r="AB1324" s="119">
        <f>IF(AB$8="",0,IF(AB$8&lt;=Главная!$N$76,0,IF(AB$8=EOMONTH(Главная!$N$76,0)+1,SUM($Z$12:AB$12),AB$12)))*IF($W$1271=0,0,$W1292/$W$1271)</f>
        <v>0</v>
      </c>
      <c r="AC1324" s="119">
        <f>IF(AC$8="",0,IF(AC$8&lt;=Главная!$N$76,0,IF(AC$8=EOMONTH(Главная!$N$76,0)+1,SUM($Z$12:AC$12),AC$12)))*IF($W$1271=0,0,$W1292/$W$1271)</f>
        <v>0</v>
      </c>
      <c r="AD1324" s="119">
        <f>IF(AD$8="",0,IF(AD$8&lt;=Главная!$N$76,0,IF(AD$8=EOMONTH(Главная!$N$76,0)+1,SUM($Z$12:AD$12),AD$12)))*IF($W$1271=0,0,$W1292/$W$1271)</f>
        <v>0</v>
      </c>
      <c r="AE1324" s="119">
        <f>IF(AE$8="",0,IF(AE$8&lt;=Главная!$N$76,0,IF(AE$8=EOMONTH(Главная!$N$76,0)+1,SUM($Z$12:AE$12),AE$12)))*IF($W$1271=0,0,$W1292/$W$1271)</f>
        <v>0</v>
      </c>
      <c r="AF1324" s="119">
        <f>IF(AF$8="",0,IF(AF$8&lt;=Главная!$N$76,0,IF(AF$8=EOMONTH(Главная!$N$76,0)+1,SUM($Z$12:AF$12),AF$12)))*IF($W$1271=0,0,$W1292/$W$1271)</f>
        <v>0</v>
      </c>
      <c r="AG1324" s="119">
        <f>IF(AG$8="",0,IF(AG$8&lt;=Главная!$N$76,0,IF(AG$8=EOMONTH(Главная!$N$76,0)+1,SUM($Z$12:AG$12),AG$12)))*IF($W$1271=0,0,$W1292/$W$1271)</f>
        <v>0</v>
      </c>
      <c r="AH1324" s="119">
        <f>IF(AH$8="",0,IF(AH$8&lt;=Главная!$N$76,0,IF(AH$8=EOMONTH(Главная!$N$76,0)+1,SUM($Z$12:AH$12),AH$12)))*IF($W$1271=0,0,$W1292/$W$1271)</f>
        <v>0</v>
      </c>
      <c r="AI1324" s="119">
        <f>IF(AI$8="",0,IF(AI$8&lt;=Главная!$N$76,0,IF(AI$8=EOMONTH(Главная!$N$76,0)+1,SUM($Z$12:AI$12),AI$12)))*IF($W$1271=0,0,$W1292/$W$1271)</f>
        <v>0</v>
      </c>
      <c r="AJ1324" s="119">
        <f>IF(AJ$8="",0,IF(AJ$8&lt;=Главная!$N$76,0,IF(AJ$8=EOMONTH(Главная!$N$76,0)+1,SUM($Z$12:AJ$12),AJ$12)))*IF($W$1271=0,0,$W1292/$W$1271)</f>
        <v>0</v>
      </c>
      <c r="AK1324" s="119">
        <f>IF(AK$8="",0,IF(AK$8&lt;=Главная!$N$76,0,IF(AK$8=EOMONTH(Главная!$N$76,0)+1,SUM($Z$12:AK$12),AK$12)))*IF($W$1271=0,0,$W1292/$W$1271)</f>
        <v>0</v>
      </c>
      <c r="AL1324" s="119">
        <f>IF(AL$8="",0,IF(AL$8&lt;=Главная!$N$76,0,IF(AL$8=EOMONTH(Главная!$N$76,0)+1,SUM($Z$12:AL$12),AL$12)))*IF($W$1271=0,0,$W1292/$W$1271)</f>
        <v>0</v>
      </c>
      <c r="AM1324" s="119">
        <f>IF(AM$8="",0,IF(AM$8&lt;=Главная!$N$76,0,IF(AM$8=EOMONTH(Главная!$N$76,0)+1,SUM($Z$12:AM$12),AM$12)))*IF($W$1271=0,0,$W1292/$W$1271)</f>
        <v>0</v>
      </c>
      <c r="AN1324" s="119">
        <f>IF(AN$8="",0,IF(AN$8&lt;=Главная!$N$76,0,IF(AN$8=EOMONTH(Главная!$N$76,0)+1,SUM($Z$12:AN$12),AN$12)))*IF($W$1271=0,0,$W1292/$W$1271)</f>
        <v>0</v>
      </c>
      <c r="AO1324" s="119">
        <f>IF(AO$8="",0,IF(AO$8&lt;=Главная!$N$76,0,IF(AO$8=EOMONTH(Главная!$N$76,0)+1,SUM($Z$12:AO$12),AO$12)))*IF($W$1271=0,0,$W1292/$W$1271)</f>
        <v>0</v>
      </c>
      <c r="AP1324" s="119">
        <f>IF(AP$8="",0,IF(AP$8&lt;=Главная!$N$76,0,IF(AP$8=EOMONTH(Главная!$N$76,0)+1,SUM($Z$12:AP$12),AP$12)))*IF($W$1271=0,0,$W1292/$W$1271)</f>
        <v>0</v>
      </c>
      <c r="AQ1324" s="119">
        <f>IF(AQ$8="",0,IF(AQ$8&lt;=Главная!$N$76,0,IF(AQ$8=EOMONTH(Главная!$N$76,0)+1,SUM($Z$12:AQ$12),AQ$12)))*IF($W$1271=0,0,$W1292/$W$1271)</f>
        <v>0</v>
      </c>
      <c r="AR1324" s="119">
        <f>IF(AR$8="",0,IF(AR$8&lt;=Главная!$N$76,0,IF(AR$8=EOMONTH(Главная!$N$76,0)+1,SUM($Z$12:AR$12),AR$12)))*IF($W$1271=0,0,$W1292/$W$1271)</f>
        <v>0</v>
      </c>
      <c r="AS1324" s="119">
        <f>IF(AS$8="",0,IF(AS$8&lt;=Главная!$N$76,0,IF(AS$8=EOMONTH(Главная!$N$76,0)+1,SUM($Z$12:AS$12),AS$12)))*IF($W$1271=0,0,$W1292/$W$1271)</f>
        <v>0</v>
      </c>
      <c r="AT1324" s="119">
        <f>IF(AT$8="",0,IF(AT$8&lt;=Главная!$N$76,0,IF(AT$8=EOMONTH(Главная!$N$76,0)+1,SUM($Z$12:AT$12),AT$12)))*IF($W$1271=0,0,$W1292/$W$1271)</f>
        <v>0</v>
      </c>
      <c r="AU1324" s="119">
        <f>IF(AU$8="",0,IF(AU$8&lt;=Главная!$N$76,0,IF(AU$8=EOMONTH(Главная!$N$76,0)+1,SUM($Z$12:AU$12),AU$12)))*IF($W$1271=0,0,$W1292/$W$1271)</f>
        <v>0</v>
      </c>
      <c r="AV1324" s="119">
        <f>IF(AV$8="",0,IF(AV$8&lt;=Главная!$N$76,0,IF(AV$8=EOMONTH(Главная!$N$76,0)+1,SUM($Z$12:AV$12),AV$12)))*IF($W$1271=0,0,$W1292/$W$1271)</f>
        <v>0</v>
      </c>
      <c r="AW1324" s="119">
        <f>IF(AW$8="",0,IF(AW$8&lt;=Главная!$N$76,0,IF(AW$8=EOMONTH(Главная!$N$76,0)+1,SUM($Z$12:AW$12),AW$12)))*IF($W$1271=0,0,$W1292/$W$1271)</f>
        <v>0</v>
      </c>
      <c r="AX1324" s="119">
        <f>IF(AX$8="",0,IF(AX$8&lt;=Главная!$N$76,0,IF(AX$8=EOMONTH(Главная!$N$76,0)+1,SUM($Z$12:AX$12),AX$12)))*IF($W$1271=0,0,$W1292/$W$1271)</f>
        <v>0</v>
      </c>
      <c r="AY1324" s="119">
        <f>IF(AY$8="",0,IF(AY$8&lt;=Главная!$N$76,0,IF(AY$8=EOMONTH(Главная!$N$76,0)+1,SUM($Z$12:AY$12),AY$12)))*IF($W$1271=0,0,$W1292/$W$1271)</f>
        <v>0</v>
      </c>
      <c r="AZ1324" s="119">
        <f>IF(AZ$8="",0,IF(AZ$8&lt;=Главная!$N$76,0,IF(AZ$8=EOMONTH(Главная!$N$76,0)+1,SUM($Z$12:AZ$12),AZ$12)))*IF($W$1271=0,0,$W1292/$W$1271)</f>
        <v>0</v>
      </c>
      <c r="BA1324" s="119">
        <f>IF(BA$8="",0,IF(BA$8&lt;=Главная!$N$76,0,IF(BA$8=EOMONTH(Главная!$N$76,0)+1,SUM($Z$12:BA$12),BA$12)))*IF($W$1271=0,0,$W1292/$W$1271)</f>
        <v>0</v>
      </c>
      <c r="BB1324" s="119">
        <f>IF(BB$8="",0,IF(BB$8&lt;=Главная!$N$76,0,IF(BB$8=EOMONTH(Главная!$N$76,0)+1,SUM($Z$12:BB$12),BB$12)))*IF($W$1271=0,0,$W1292/$W$1271)</f>
        <v>0</v>
      </c>
      <c r="BC1324" s="119">
        <f>IF(BC$8="",0,IF(BC$8&lt;=Главная!$N$76,0,IF(BC$8=EOMONTH(Главная!$N$76,0)+1,SUM($Z$12:BC$12),BC$12)))*IF($W$1271=0,0,$W1292/$W$1271)</f>
        <v>0</v>
      </c>
      <c r="BD1324" s="119">
        <f>IF(BD$8="",0,IF(BD$8&lt;=Главная!$N$76,0,IF(BD$8=EOMONTH(Главная!$N$76,0)+1,SUM($Z$12:BD$12),BD$12)))*IF($W$1271=0,0,$W1292/$W$1271)</f>
        <v>0</v>
      </c>
      <c r="BE1324" s="119">
        <f>IF(BE$8="",0,IF(BE$8&lt;=Главная!$N$76,0,IF(BE$8=EOMONTH(Главная!$N$76,0)+1,SUM($Z$12:BE$12),BE$12)))*IF($W$1271=0,0,$W1292/$W$1271)</f>
        <v>0</v>
      </c>
      <c r="BF1324" s="119">
        <f>IF(BF$8="",0,IF(BF$8&lt;=Главная!$N$76,0,IF(BF$8=EOMONTH(Главная!$N$76,0)+1,SUM($Z$12:BF$12),BF$12)))*IF($W$1271=0,0,$W1292/$W$1271)</f>
        <v>0</v>
      </c>
      <c r="BG1324" s="119">
        <f>IF(BG$8="",0,IF(BG$8&lt;=Главная!$N$76,0,IF(BG$8=EOMONTH(Главная!$N$76,0)+1,SUM($Z$12:BG$12),BG$12)))*IF($W$1271=0,0,$W1292/$W$1271)</f>
        <v>0</v>
      </c>
      <c r="BH1324" s="119">
        <f>IF(BH$8="",0,IF(BH$8&lt;=Главная!$N$76,0,IF(BH$8=EOMONTH(Главная!$N$76,0)+1,SUM($Z$12:BH$12),BH$12)))*IF($W$1271=0,0,$W1292/$W$1271)</f>
        <v>0</v>
      </c>
      <c r="BI1324" s="119">
        <f>IF(BI$8="",0,IF(BI$8&lt;=Главная!$N$76,0,IF(BI$8=EOMONTH(Главная!$N$76,0)+1,SUM($Z$12:BI$12),BI$12)))*IF($W$1271=0,0,$W1292/$W$1271)</f>
        <v>0</v>
      </c>
      <c r="BJ1324" s="119">
        <f>IF(BJ$8="",0,IF(BJ$8&lt;=Главная!$N$76,0,IF(BJ$8=EOMONTH(Главная!$N$76,0)+1,SUM($Z$12:BJ$12),BJ$12)))*IF($W$1271=0,0,$W1292/$W$1271)</f>
        <v>0</v>
      </c>
      <c r="BK1324" s="119">
        <f>IF(BK$8="",0,IF(BK$8&lt;=Главная!$N$76,0,IF(BK$8=EOMONTH(Главная!$N$76,0)+1,SUM($Z$12:BK$12),BK$12)))*IF($W$1271=0,0,$W1292/$W$1271)</f>
        <v>0</v>
      </c>
      <c r="BL1324" s="119">
        <f>IF(BL$8="",0,IF(BL$8&lt;=Главная!$N$76,0,IF(BL$8=EOMONTH(Главная!$N$76,0)+1,SUM($Z$12:BL$12),BL$12)))*IF($W$1271=0,0,$W1292/$W$1271)</f>
        <v>0</v>
      </c>
      <c r="BM1324" s="119">
        <f>IF(BM$8="",0,IF(BM$8&lt;=Главная!$N$76,0,IF(BM$8=EOMONTH(Главная!$N$76,0)+1,SUM($Z$12:BM$12),BM$12)))*IF($W$1271=0,0,$W1292/$W$1271)</f>
        <v>0</v>
      </c>
      <c r="BN1324" s="119">
        <f>IF(BN$8="",0,IF(BN$8&lt;=Главная!$N$76,0,IF(BN$8=EOMONTH(Главная!$N$76,0)+1,SUM($Z$12:BN$12),BN$12)))*IF($W$1271=0,0,$W1292/$W$1271)</f>
        <v>0</v>
      </c>
      <c r="BO1324" s="119">
        <f>IF(BO$8="",0,IF(BO$8&lt;=Главная!$N$76,0,IF(BO$8=EOMONTH(Главная!$N$76,0)+1,SUM($Z$12:BO$12),BO$12)))*IF($W$1271=0,0,$W1292/$W$1271)</f>
        <v>0</v>
      </c>
      <c r="BP1324" s="119">
        <f>IF(BP$8="",0,IF(BP$8&lt;=Главная!$N$76,0,IF(BP$8=EOMONTH(Главная!$N$76,0)+1,SUM($Z$12:BP$12),BP$12)))*IF($W$1271=0,0,$W1292/$W$1271)</f>
        <v>0</v>
      </c>
      <c r="BQ1324" s="119">
        <f>IF(BQ$8="",0,IF(BQ$8&lt;=Главная!$N$76,0,IF(BQ$8=EOMONTH(Главная!$N$76,0)+1,SUM($Z$12:BQ$12),BQ$12)))*IF($W$1271=0,0,$W1292/$W$1271)</f>
        <v>0</v>
      </c>
      <c r="BR1324" s="119">
        <f>IF(BR$8="",0,IF(BR$8&lt;=Главная!$N$76,0,IF(BR$8=EOMONTH(Главная!$N$76,0)+1,SUM($Z$12:BR$12),BR$12)))*IF($W$1271=0,0,$W1292/$W$1271)</f>
        <v>0</v>
      </c>
      <c r="BS1324" s="119">
        <f>IF(BS$8="",0,IF(BS$8&lt;=Главная!$N$76,0,IF(BS$8=EOMONTH(Главная!$N$76,0)+1,SUM($Z$12:BS$12),BS$12)))*IF($W$1271=0,0,$W1292/$W$1271)</f>
        <v>0</v>
      </c>
      <c r="BT1324" s="119">
        <f>IF(BT$8="",0,IF(BT$8&lt;=Главная!$N$76,0,IF(BT$8=EOMONTH(Главная!$N$76,0)+1,SUM($Z$12:BT$12),BT$12)))*IF($W$1271=0,0,$W1292/$W$1271)</f>
        <v>0</v>
      </c>
      <c r="BU1324" s="119">
        <f>IF(BU$8="",0,IF(BU$8&lt;=Главная!$N$76,0,IF(BU$8=EOMONTH(Главная!$N$76,0)+1,SUM($Z$12:BU$12),BU$12)))*IF($W$1271=0,0,$W1292/$W$1271)</f>
        <v>0</v>
      </c>
      <c r="BV1324" s="119">
        <f>IF(BV$8="",0,IF(BV$8&lt;=Главная!$N$76,0,IF(BV$8=EOMONTH(Главная!$N$76,0)+1,SUM($Z$12:BV$12),BV$12)))*IF($W$1271=0,0,$W1292/$W$1271)</f>
        <v>0</v>
      </c>
      <c r="BW1324" s="119">
        <f>IF(BW$8="",0,IF(BW$8&lt;=Главная!$N$76,0,IF(BW$8=EOMONTH(Главная!$N$76,0)+1,SUM($Z$12:BW$12),BW$12)))*IF($W$1271=0,0,$W1292/$W$1271)</f>
        <v>0</v>
      </c>
      <c r="BX1324" s="119">
        <f>IF(BX$8="",0,IF(BX$8&lt;=Главная!$N$76,0,IF(BX$8=EOMONTH(Главная!$N$76,0)+1,SUM($Z$12:BX$12),BX$12)))*IF($W$1271=0,0,$W1292/$W$1271)</f>
        <v>0</v>
      </c>
      <c r="BY1324" s="119">
        <f>IF(BY$8="",0,IF(BY$8&lt;=Главная!$N$76,0,IF(BY$8=EOMONTH(Главная!$N$76,0)+1,SUM($Z$12:BY$12),BY$12)))*IF($W$1271=0,0,$W1292/$W$1271)</f>
        <v>0</v>
      </c>
      <c r="BZ1324" s="119">
        <f>IF(BZ$8="",0,IF(BZ$8&lt;=Главная!$N$76,0,IF(BZ$8=EOMONTH(Главная!$N$76,0)+1,SUM($Z$12:BZ$12),BZ$12)))*IF($W$1271=0,0,$W1292/$W$1271)</f>
        <v>0</v>
      </c>
      <c r="CA1324" s="119">
        <f>IF(CA$8="",0,IF(CA$8&lt;=Главная!$N$76,0,IF(CA$8=EOMONTH(Главная!$N$76,0)+1,SUM($Z$12:CA$12),CA$12)))*IF($W$1271=0,0,$W1292/$W$1271)</f>
        <v>0</v>
      </c>
      <c r="CB1324" s="119">
        <f>IF(CB$8="",0,IF(CB$8&lt;=Главная!$N$76,0,IF(CB$8=EOMONTH(Главная!$N$76,0)+1,SUM($Z$12:CB$12),CB$12)))*IF($W$1271=0,0,$W1292/$W$1271)</f>
        <v>0</v>
      </c>
      <c r="CC1324" s="119">
        <f>IF(CC$8="",0,IF(CC$8&lt;=Главная!$N$76,0,IF(CC$8=EOMONTH(Главная!$N$76,0)+1,SUM($Z$12:CC$12),CC$12)))*IF($W$1271=0,0,$W1292/$W$1271)</f>
        <v>0</v>
      </c>
      <c r="CD1324" s="119">
        <f>IF(CD$8="",0,IF(CD$8&lt;=Главная!$N$76,0,IF(CD$8=EOMONTH(Главная!$N$76,0)+1,SUM($Z$12:CD$12),CD$12)))*IF($W$1271=0,0,$W1292/$W$1271)</f>
        <v>0</v>
      </c>
      <c r="CE1324" s="119">
        <f>IF(CE$8="",0,IF(CE$8&lt;=Главная!$N$76,0,IF(CE$8=EOMONTH(Главная!$N$76,0)+1,SUM($Z$12:CE$12),CE$12)))*IF($W$1271=0,0,$W1292/$W$1271)</f>
        <v>0</v>
      </c>
      <c r="CF1324" s="119">
        <f>IF(CF$8="",0,IF(CF$8&lt;=Главная!$N$76,0,IF(CF$8=EOMONTH(Главная!$N$76,0)+1,SUM($Z$12:CF$12),CF$12)))*IF($W$1271=0,0,$W1292/$W$1271)</f>
        <v>0</v>
      </c>
      <c r="CG1324" s="119">
        <f>IF(CG$8="",0,IF(CG$8&lt;=Главная!$N$76,0,IF(CG$8=EOMONTH(Главная!$N$76,0)+1,SUM($Z$12:CG$12),CG$12)))*IF($W$1271=0,0,$W1292/$W$1271)</f>
        <v>0</v>
      </c>
      <c r="CH1324" s="119">
        <f>IF(CH$8="",0,IF(CH$8&lt;=Главная!$N$76,0,IF(CH$8=EOMONTH(Главная!$N$76,0)+1,SUM($Z$12:CH$12),CH$12)))*IF($W$1271=0,0,$W1292/$W$1271)</f>
        <v>0</v>
      </c>
      <c r="CI1324" s="119">
        <f>IF(CI$8="",0,IF(CI$8&lt;=Главная!$N$76,0,IF(CI$8=EOMONTH(Главная!$N$76,0)+1,SUM($Z$12:CI$12),CI$12)))*IF($W$1271=0,0,$W1292/$W$1271)</f>
        <v>0</v>
      </c>
      <c r="CJ1324" s="119">
        <f>IF(CJ$8="",0,IF(CJ$8&lt;=Главная!$N$76,0,IF(CJ$8=EOMONTH(Главная!$N$76,0)+1,SUM($Z$12:CJ$12),CJ$12)))*IF($W$1271=0,0,$W1292/$W$1271)</f>
        <v>0</v>
      </c>
      <c r="CK1324" s="119">
        <f>IF(CK$8="",0,IF(CK$8&lt;=Главная!$N$76,0,IF(CK$8=EOMONTH(Главная!$N$76,0)+1,SUM($Z$12:CK$12),CK$12)))*IF($W$1271=0,0,$W1292/$W$1271)</f>
        <v>0</v>
      </c>
      <c r="CL1324" s="119">
        <f>IF(CL$8="",0,IF(CL$8&lt;=Главная!$N$76,0,IF(CL$8=EOMONTH(Главная!$N$76,0)+1,SUM($Z$12:CL$12),CL$12)))*IF($W$1271=0,0,$W1292/$W$1271)</f>
        <v>0</v>
      </c>
      <c r="CM1324" s="119">
        <f>IF(CM$8="",0,IF(CM$8&lt;=Главная!$N$76,0,IF(CM$8=EOMONTH(Главная!$N$76,0)+1,SUM($Z$12:CM$12),CM$12)))*IF($W$1271=0,0,$W1292/$W$1271)</f>
        <v>0</v>
      </c>
      <c r="CN1324" s="119">
        <f>IF(CN$8="",0,IF(CN$8&lt;=Главная!$N$76,0,IF(CN$8=EOMONTH(Главная!$N$76,0)+1,SUM($Z$12:CN$12),CN$12)))*IF($W$1271=0,0,$W1292/$W$1271)</f>
        <v>0</v>
      </c>
      <c r="CO1324" s="119">
        <f>IF(CO$8="",0,IF(CO$8&lt;=Главная!$N$76,0,IF(CO$8=EOMONTH(Главная!$N$76,0)+1,SUM($Z$12:CO$12),CO$12)))*IF($W$1271=0,0,$W1292/$W$1271)</f>
        <v>0</v>
      </c>
      <c r="CP1324" s="119">
        <f>IF(CP$8="",0,IF(CP$8&lt;=Главная!$N$76,0,IF(CP$8=EOMONTH(Главная!$N$76,0)+1,SUM($Z$12:CP$12),CP$12)))*IF($W$1271=0,0,$W1292/$W$1271)</f>
        <v>0</v>
      </c>
      <c r="CQ1324" s="119">
        <f>IF(CQ$8="",0,IF(CQ$8&lt;=Главная!$N$76,0,IF(CQ$8=EOMONTH(Главная!$N$76,0)+1,SUM($Z$12:CQ$12),CQ$12)))*IF($W$1271=0,0,$W1292/$W$1271)</f>
        <v>0</v>
      </c>
      <c r="CR1324" s="119">
        <f>IF(CR$8="",0,IF(CR$8&lt;=Главная!$N$76,0,IF(CR$8=EOMONTH(Главная!$N$76,0)+1,SUM($Z$12:CR$12),CR$12)))*IF($W$1271=0,0,$W1292/$W$1271)</f>
        <v>0</v>
      </c>
      <c r="CS1324" s="119">
        <f>IF(CS$8="",0,IF(CS$8&lt;=Главная!$N$76,0,IF(CS$8=EOMONTH(Главная!$N$76,0)+1,SUM($Z$12:CS$12),CS$12)))*IF($W$1271=0,0,$W1292/$W$1271)</f>
        <v>0</v>
      </c>
      <c r="CT1324" s="119">
        <f>IF(CT$8="",0,IF(CT$8&lt;=Главная!$N$76,0,IF(CT$8=EOMONTH(Главная!$N$76,0)+1,SUM($Z$12:CT$12),CT$12)))*IF($W$1271=0,0,$W1292/$W$1271)</f>
        <v>0</v>
      </c>
      <c r="CU1324" s="119">
        <f>IF(CU$8="",0,IF(CU$8&lt;=Главная!$N$76,0,IF(CU$8=EOMONTH(Главная!$N$76,0)+1,SUM($Z$12:CU$12),CU$12)))*IF($W$1271=0,0,$W1292/$W$1271)</f>
        <v>0</v>
      </c>
      <c r="CV1324" s="119">
        <f>IF(CV$8="",0,IF(CV$8&lt;=Главная!$N$76,0,IF(CV$8=EOMONTH(Главная!$N$76,0)+1,SUM($Z$12:CV$12),CV$12)))*IF($W$1271=0,0,$W1292/$W$1271)</f>
        <v>0</v>
      </c>
      <c r="CW1324" s="119">
        <f>IF(CW$8="",0,IF(CW$8&lt;=Главная!$N$76,0,IF(CW$8=EOMONTH(Главная!$N$76,0)+1,SUM($Z$12:CW$12),CW$12)))*IF($W$1271=0,0,$W1292/$W$1271)</f>
        <v>0</v>
      </c>
      <c r="CX1324" s="119">
        <f>IF(CX$8="",0,IF(CX$8&lt;=Главная!$N$76,0,IF(CX$8=EOMONTH(Главная!$N$76,0)+1,SUM($Z$12:CX$12),CX$12)))*IF($W$1271=0,0,$W1292/$W$1271)</f>
        <v>0</v>
      </c>
      <c r="CY1324" s="119">
        <f>IF(CY$8="",0,IF(CY$8&lt;=Главная!$N$76,0,IF(CY$8=EOMONTH(Главная!$N$76,0)+1,SUM($Z$12:CY$12),CY$12)))*IF($W$1271=0,0,$W1292/$W$1271)</f>
        <v>0</v>
      </c>
      <c r="CZ1324" s="119">
        <f>IF(CZ$8="",0,IF(CZ$8&lt;=Главная!$N$76,0,IF(CZ$8=EOMONTH(Главная!$N$76,0)+1,SUM($Z$12:CZ$12),CZ$12)))*IF($W$1271=0,0,$W1292/$W$1271)</f>
        <v>0</v>
      </c>
      <c r="DA1324" s="119">
        <f>IF(DA$8="",0,IF(DA$8&lt;=Главная!$N$76,0,IF(DA$8=EOMONTH(Главная!$N$76,0)+1,SUM($Z$12:DA$12),DA$12)))*IF($W$1271=0,0,$W1292/$W$1271)</f>
        <v>0</v>
      </c>
      <c r="DB1324" s="119">
        <f>IF(DB$8="",0,IF(DB$8&lt;=Главная!$N$76,0,IF(DB$8=EOMONTH(Главная!$N$76,0)+1,SUM($Z$12:DB$12),DB$12)))*IF($W$1271=0,0,$W1292/$W$1271)</f>
        <v>0</v>
      </c>
      <c r="DC1324" s="119">
        <f>IF(DC$8="",0,IF(DC$8&lt;=Главная!$N$76,0,IF(DC$8=EOMONTH(Главная!$N$76,0)+1,SUM($Z$12:DC$12),DC$12)))*IF($W$1271=0,0,$W1292/$W$1271)</f>
        <v>0</v>
      </c>
      <c r="DD1324" s="119">
        <f>IF(DD$8="",0,IF(DD$8&lt;=Главная!$N$76,0,IF(DD$8=EOMONTH(Главная!$N$76,0)+1,SUM($Z$12:DD$12),DD$12)))*IF($W$1271=0,0,$W1292/$W$1271)</f>
        <v>0</v>
      </c>
      <c r="DE1324" s="119">
        <f>IF(DE$8="",0,IF(DE$8&lt;=Главная!$N$76,0,IF(DE$8=EOMONTH(Главная!$N$76,0)+1,SUM($Z$12:DE$12),DE$12)))*IF($W$1271=0,0,$W1292/$W$1271)</f>
        <v>0</v>
      </c>
      <c r="DF1324" s="119">
        <f>IF(DF$8="",0,IF(DF$8&lt;=Главная!$N$76,0,IF(DF$8=EOMONTH(Главная!$N$76,0)+1,SUM($Z$12:DF$12),DF$12)))*IF($W$1271=0,0,$W1292/$W$1271)</f>
        <v>0</v>
      </c>
      <c r="DG1324" s="119">
        <f>IF(DG$8="",0,IF(DG$8&lt;=Главная!$N$76,0,IF(DG$8=EOMONTH(Главная!$N$76,0)+1,SUM($Z$12:DG$12),DG$12)))*IF($W$1271=0,0,$W1292/$W$1271)</f>
        <v>0</v>
      </c>
      <c r="DH1324" s="119">
        <f>IF(DH$8="",0,IF(DH$8&lt;=Главная!$N$76,0,IF(DH$8=EOMONTH(Главная!$N$76,0)+1,SUM($Z$12:DH$12),DH$12)))*IF($W$1271=0,0,$W1292/$W$1271)</f>
        <v>0</v>
      </c>
      <c r="DI1324" s="119">
        <f>IF(DI$8="",0,IF(DI$8&lt;=Главная!$N$76,0,IF(DI$8=EOMONTH(Главная!$N$76,0)+1,SUM($Z$12:DI$12),DI$12)))*IF($W$1271=0,0,$W1292/$W$1271)</f>
        <v>0</v>
      </c>
      <c r="DJ1324" s="119">
        <f>IF(DJ$8="",0,IF(DJ$8&lt;=Главная!$N$76,0,IF(DJ$8=EOMONTH(Главная!$N$76,0)+1,SUM($Z$12:DJ$12),DJ$12)))*IF($W$1271=0,0,$W1292/$W$1271)</f>
        <v>0</v>
      </c>
      <c r="DK1324" s="119">
        <f>IF(DK$8="",0,IF(DK$8&lt;=Главная!$N$76,0,IF(DK$8=EOMONTH(Главная!$N$76,0)+1,SUM($Z$12:DK$12),DK$12)))*IF($W$1271=0,0,$W1292/$W$1271)</f>
        <v>0</v>
      </c>
      <c r="DL1324" s="119">
        <f>IF(DL$8="",0,IF(DL$8&lt;=Главная!$N$76,0,IF(DL$8=EOMONTH(Главная!$N$76,0)+1,SUM($Z$12:DL$12),DL$12)))*IF($W$1271=0,0,$W1292/$W$1271)</f>
        <v>0</v>
      </c>
      <c r="DM1324" s="119">
        <f>IF(DM$8="",0,IF(DM$8&lt;=Главная!$N$76,0,IF(DM$8=EOMONTH(Главная!$N$76,0)+1,SUM($Z$12:DM$12),DM$12)))*IF($W$1271=0,0,$W1292/$W$1271)</f>
        <v>0</v>
      </c>
      <c r="DN1324" s="119">
        <f>IF(DN$8="",0,IF(DN$8&lt;=Главная!$N$76,0,IF(DN$8=EOMONTH(Главная!$N$76,0)+1,SUM($Z$12:DN$12),DN$12)))*IF($W$1271=0,0,$W1292/$W$1271)</f>
        <v>0</v>
      </c>
      <c r="DO1324" s="119">
        <f>IF(DO$8="",0,IF(DO$8&lt;=Главная!$N$76,0,IF(DO$8=EOMONTH(Главная!$N$76,0)+1,SUM($Z$12:DO$12),DO$12)))*IF($W$1271=0,0,$W1292/$W$1271)</f>
        <v>0</v>
      </c>
      <c r="DP1324" s="119">
        <f>IF(DP$8="",0,IF(DP$8&lt;=Главная!$N$76,0,IF(DP$8=EOMONTH(Главная!$N$76,0)+1,SUM($Z$12:DP$12),DP$12)))*IF($W$1271=0,0,$W1292/$W$1271)</f>
        <v>0</v>
      </c>
      <c r="DQ1324" s="119">
        <f>IF(DQ$8="",0,IF(DQ$8&lt;=Главная!$N$76,0,IF(DQ$8=EOMONTH(Главная!$N$76,0)+1,SUM($Z$12:DQ$12),DQ$12)))*IF($W$1271=0,0,$W1292/$W$1271)</f>
        <v>0</v>
      </c>
      <c r="DR1324" s="119">
        <f>IF(DR$8="",0,IF(DR$8&lt;=Главная!$N$76,0,IF(DR$8=EOMONTH(Главная!$N$76,0)+1,SUM($Z$12:DR$12),DR$12)))*IF($W$1271=0,0,$W1292/$W$1271)</f>
        <v>0</v>
      </c>
      <c r="DS1324" s="119">
        <f>IF(DS$8="",0,IF(DS$8&lt;=Главная!$N$76,0,IF(DS$8=EOMONTH(Главная!$N$76,0)+1,SUM($Z$12:DS$12),DS$12)))*IF($W$1271=0,0,$W1292/$W$1271)</f>
        <v>0</v>
      </c>
      <c r="DT1324" s="119">
        <f>IF(DT$8="",0,IF(DT$8&lt;=Главная!$N$76,0,IF(DT$8=EOMONTH(Главная!$N$76,0)+1,SUM($Z$12:DT$12),DT$12)))*IF($W$1271=0,0,$W1292/$W$1271)</f>
        <v>0</v>
      </c>
      <c r="DU1324" s="59"/>
      <c r="DV1324" s="59"/>
    </row>
    <row r="1325" spans="1:126" s="120" customFormat="1" ht="10.199999999999999" customHeight="1">
      <c r="A1325" s="59"/>
      <c r="B1325" s="59"/>
      <c r="C1325" s="59"/>
      <c r="D1325" s="59"/>
      <c r="E1325" s="271"/>
      <c r="F1325" s="114"/>
      <c r="G1325" s="115"/>
      <c r="H1325" s="59"/>
      <c r="I1325" s="59"/>
      <c r="J1325" s="59"/>
      <c r="K1325" s="416">
        <f t="shared" si="2937"/>
        <v>0</v>
      </c>
      <c r="L1325" s="59"/>
      <c r="M1325" s="169"/>
      <c r="N1325" s="170" t="str">
        <f t="shared" si="2939"/>
        <v>списание в продажу</v>
      </c>
      <c r="O1325" s="1"/>
      <c r="P1325" s="5"/>
      <c r="Q1325" s="1" t="s">
        <v>34</v>
      </c>
      <c r="R1325" s="1"/>
      <c r="S1325" s="5" t="s">
        <v>6</v>
      </c>
      <c r="T1325" s="202"/>
      <c r="U1325" s="115"/>
      <c r="V1325" s="59"/>
      <c r="W1325" s="116">
        <f t="shared" si="2938"/>
        <v>0</v>
      </c>
      <c r="X1325" s="116"/>
      <c r="Y1325" s="117"/>
      <c r="Z1325" s="118"/>
      <c r="AA1325" s="119">
        <f>IF(AA$8="",0,IF(AA$8&lt;=Главная!$N$76,0,IF(AA$8=EOMONTH(Главная!$N$76,0)+1,SUM($Z$12:AA$12),AA$12)))*IF($W$1271=0,0,$W1293/$W$1271)</f>
        <v>0</v>
      </c>
      <c r="AB1325" s="119">
        <f>IF(AB$8="",0,IF(AB$8&lt;=Главная!$N$76,0,IF(AB$8=EOMONTH(Главная!$N$76,0)+1,SUM($Z$12:AB$12),AB$12)))*IF($W$1271=0,0,$W1293/$W$1271)</f>
        <v>0</v>
      </c>
      <c r="AC1325" s="119">
        <f>IF(AC$8="",0,IF(AC$8&lt;=Главная!$N$76,0,IF(AC$8=EOMONTH(Главная!$N$76,0)+1,SUM($Z$12:AC$12),AC$12)))*IF($W$1271=0,0,$W1293/$W$1271)</f>
        <v>0</v>
      </c>
      <c r="AD1325" s="119">
        <f>IF(AD$8="",0,IF(AD$8&lt;=Главная!$N$76,0,IF(AD$8=EOMONTH(Главная!$N$76,0)+1,SUM($Z$12:AD$12),AD$12)))*IF($W$1271=0,0,$W1293/$W$1271)</f>
        <v>0</v>
      </c>
      <c r="AE1325" s="119">
        <f>IF(AE$8="",0,IF(AE$8&lt;=Главная!$N$76,0,IF(AE$8=EOMONTH(Главная!$N$76,0)+1,SUM($Z$12:AE$12),AE$12)))*IF($W$1271=0,0,$W1293/$W$1271)</f>
        <v>0</v>
      </c>
      <c r="AF1325" s="119">
        <f>IF(AF$8="",0,IF(AF$8&lt;=Главная!$N$76,0,IF(AF$8=EOMONTH(Главная!$N$76,0)+1,SUM($Z$12:AF$12),AF$12)))*IF($W$1271=0,0,$W1293/$W$1271)</f>
        <v>0</v>
      </c>
      <c r="AG1325" s="119">
        <f>IF(AG$8="",0,IF(AG$8&lt;=Главная!$N$76,0,IF(AG$8=EOMONTH(Главная!$N$76,0)+1,SUM($Z$12:AG$12),AG$12)))*IF($W$1271=0,0,$W1293/$W$1271)</f>
        <v>0</v>
      </c>
      <c r="AH1325" s="119">
        <f>IF(AH$8="",0,IF(AH$8&lt;=Главная!$N$76,0,IF(AH$8=EOMONTH(Главная!$N$76,0)+1,SUM($Z$12:AH$12),AH$12)))*IF($W$1271=0,0,$W1293/$W$1271)</f>
        <v>0</v>
      </c>
      <c r="AI1325" s="119">
        <f>IF(AI$8="",0,IF(AI$8&lt;=Главная!$N$76,0,IF(AI$8=EOMONTH(Главная!$N$76,0)+1,SUM($Z$12:AI$12),AI$12)))*IF($W$1271=0,0,$W1293/$W$1271)</f>
        <v>0</v>
      </c>
      <c r="AJ1325" s="119">
        <f>IF(AJ$8="",0,IF(AJ$8&lt;=Главная!$N$76,0,IF(AJ$8=EOMONTH(Главная!$N$76,0)+1,SUM($Z$12:AJ$12),AJ$12)))*IF($W$1271=0,0,$W1293/$W$1271)</f>
        <v>0</v>
      </c>
      <c r="AK1325" s="119">
        <f>IF(AK$8="",0,IF(AK$8&lt;=Главная!$N$76,0,IF(AK$8=EOMONTH(Главная!$N$76,0)+1,SUM($Z$12:AK$12),AK$12)))*IF($W$1271=0,0,$W1293/$W$1271)</f>
        <v>0</v>
      </c>
      <c r="AL1325" s="119">
        <f>IF(AL$8="",0,IF(AL$8&lt;=Главная!$N$76,0,IF(AL$8=EOMONTH(Главная!$N$76,0)+1,SUM($Z$12:AL$12),AL$12)))*IF($W$1271=0,0,$W1293/$W$1271)</f>
        <v>0</v>
      </c>
      <c r="AM1325" s="119">
        <f>IF(AM$8="",0,IF(AM$8&lt;=Главная!$N$76,0,IF(AM$8=EOMONTH(Главная!$N$76,0)+1,SUM($Z$12:AM$12),AM$12)))*IF($W$1271=0,0,$W1293/$W$1271)</f>
        <v>0</v>
      </c>
      <c r="AN1325" s="119">
        <f>IF(AN$8="",0,IF(AN$8&lt;=Главная!$N$76,0,IF(AN$8=EOMONTH(Главная!$N$76,0)+1,SUM($Z$12:AN$12),AN$12)))*IF($W$1271=0,0,$W1293/$W$1271)</f>
        <v>0</v>
      </c>
      <c r="AO1325" s="119">
        <f>IF(AO$8="",0,IF(AO$8&lt;=Главная!$N$76,0,IF(AO$8=EOMONTH(Главная!$N$76,0)+1,SUM($Z$12:AO$12),AO$12)))*IF($W$1271=0,0,$W1293/$W$1271)</f>
        <v>0</v>
      </c>
      <c r="AP1325" s="119">
        <f>IF(AP$8="",0,IF(AP$8&lt;=Главная!$N$76,0,IF(AP$8=EOMONTH(Главная!$N$76,0)+1,SUM($Z$12:AP$12),AP$12)))*IF($W$1271=0,0,$W1293/$W$1271)</f>
        <v>0</v>
      </c>
      <c r="AQ1325" s="119">
        <f>IF(AQ$8="",0,IF(AQ$8&lt;=Главная!$N$76,0,IF(AQ$8=EOMONTH(Главная!$N$76,0)+1,SUM($Z$12:AQ$12),AQ$12)))*IF($W$1271=0,0,$W1293/$W$1271)</f>
        <v>0</v>
      </c>
      <c r="AR1325" s="119">
        <f>IF(AR$8="",0,IF(AR$8&lt;=Главная!$N$76,0,IF(AR$8=EOMONTH(Главная!$N$76,0)+1,SUM($Z$12:AR$12),AR$12)))*IF($W$1271=0,0,$W1293/$W$1271)</f>
        <v>0</v>
      </c>
      <c r="AS1325" s="119">
        <f>IF(AS$8="",0,IF(AS$8&lt;=Главная!$N$76,0,IF(AS$8=EOMONTH(Главная!$N$76,0)+1,SUM($Z$12:AS$12),AS$12)))*IF($W$1271=0,0,$W1293/$W$1271)</f>
        <v>0</v>
      </c>
      <c r="AT1325" s="119">
        <f>IF(AT$8="",0,IF(AT$8&lt;=Главная!$N$76,0,IF(AT$8=EOMONTH(Главная!$N$76,0)+1,SUM($Z$12:AT$12),AT$12)))*IF($W$1271=0,0,$W1293/$W$1271)</f>
        <v>0</v>
      </c>
      <c r="AU1325" s="119">
        <f>IF(AU$8="",0,IF(AU$8&lt;=Главная!$N$76,0,IF(AU$8=EOMONTH(Главная!$N$76,0)+1,SUM($Z$12:AU$12),AU$12)))*IF($W$1271=0,0,$W1293/$W$1271)</f>
        <v>0</v>
      </c>
      <c r="AV1325" s="119">
        <f>IF(AV$8="",0,IF(AV$8&lt;=Главная!$N$76,0,IF(AV$8=EOMONTH(Главная!$N$76,0)+1,SUM($Z$12:AV$12),AV$12)))*IF($W$1271=0,0,$W1293/$W$1271)</f>
        <v>0</v>
      </c>
      <c r="AW1325" s="119">
        <f>IF(AW$8="",0,IF(AW$8&lt;=Главная!$N$76,0,IF(AW$8=EOMONTH(Главная!$N$76,0)+1,SUM($Z$12:AW$12),AW$12)))*IF($W$1271=0,0,$W1293/$W$1271)</f>
        <v>0</v>
      </c>
      <c r="AX1325" s="119">
        <f>IF(AX$8="",0,IF(AX$8&lt;=Главная!$N$76,0,IF(AX$8=EOMONTH(Главная!$N$76,0)+1,SUM($Z$12:AX$12),AX$12)))*IF($W$1271=0,0,$W1293/$W$1271)</f>
        <v>0</v>
      </c>
      <c r="AY1325" s="119">
        <f>IF(AY$8="",0,IF(AY$8&lt;=Главная!$N$76,0,IF(AY$8=EOMONTH(Главная!$N$76,0)+1,SUM($Z$12:AY$12),AY$12)))*IF($W$1271=0,0,$W1293/$W$1271)</f>
        <v>0</v>
      </c>
      <c r="AZ1325" s="119">
        <f>IF(AZ$8="",0,IF(AZ$8&lt;=Главная!$N$76,0,IF(AZ$8=EOMONTH(Главная!$N$76,0)+1,SUM($Z$12:AZ$12),AZ$12)))*IF($W$1271=0,0,$W1293/$W$1271)</f>
        <v>0</v>
      </c>
      <c r="BA1325" s="119">
        <f>IF(BA$8="",0,IF(BA$8&lt;=Главная!$N$76,0,IF(BA$8=EOMONTH(Главная!$N$76,0)+1,SUM($Z$12:BA$12),BA$12)))*IF($W$1271=0,0,$W1293/$W$1271)</f>
        <v>0</v>
      </c>
      <c r="BB1325" s="119">
        <f>IF(BB$8="",0,IF(BB$8&lt;=Главная!$N$76,0,IF(BB$8=EOMONTH(Главная!$N$76,0)+1,SUM($Z$12:BB$12),BB$12)))*IF($W$1271=0,0,$W1293/$W$1271)</f>
        <v>0</v>
      </c>
      <c r="BC1325" s="119">
        <f>IF(BC$8="",0,IF(BC$8&lt;=Главная!$N$76,0,IF(BC$8=EOMONTH(Главная!$N$76,0)+1,SUM($Z$12:BC$12),BC$12)))*IF($W$1271=0,0,$W1293/$W$1271)</f>
        <v>0</v>
      </c>
      <c r="BD1325" s="119">
        <f>IF(BD$8="",0,IF(BD$8&lt;=Главная!$N$76,0,IF(BD$8=EOMONTH(Главная!$N$76,0)+1,SUM($Z$12:BD$12),BD$12)))*IF($W$1271=0,0,$W1293/$W$1271)</f>
        <v>0</v>
      </c>
      <c r="BE1325" s="119">
        <f>IF(BE$8="",0,IF(BE$8&lt;=Главная!$N$76,0,IF(BE$8=EOMONTH(Главная!$N$76,0)+1,SUM($Z$12:BE$12),BE$12)))*IF($W$1271=0,0,$W1293/$W$1271)</f>
        <v>0</v>
      </c>
      <c r="BF1325" s="119">
        <f>IF(BF$8="",0,IF(BF$8&lt;=Главная!$N$76,0,IF(BF$8=EOMONTH(Главная!$N$76,0)+1,SUM($Z$12:BF$12),BF$12)))*IF($W$1271=0,0,$W1293/$W$1271)</f>
        <v>0</v>
      </c>
      <c r="BG1325" s="119">
        <f>IF(BG$8="",0,IF(BG$8&lt;=Главная!$N$76,0,IF(BG$8=EOMONTH(Главная!$N$76,0)+1,SUM($Z$12:BG$12),BG$12)))*IF($W$1271=0,0,$W1293/$W$1271)</f>
        <v>0</v>
      </c>
      <c r="BH1325" s="119">
        <f>IF(BH$8="",0,IF(BH$8&lt;=Главная!$N$76,0,IF(BH$8=EOMONTH(Главная!$N$76,0)+1,SUM($Z$12:BH$12),BH$12)))*IF($W$1271=0,0,$W1293/$W$1271)</f>
        <v>0</v>
      </c>
      <c r="BI1325" s="119">
        <f>IF(BI$8="",0,IF(BI$8&lt;=Главная!$N$76,0,IF(BI$8=EOMONTH(Главная!$N$76,0)+1,SUM($Z$12:BI$12),BI$12)))*IF($W$1271=0,0,$W1293/$W$1271)</f>
        <v>0</v>
      </c>
      <c r="BJ1325" s="119">
        <f>IF(BJ$8="",0,IF(BJ$8&lt;=Главная!$N$76,0,IF(BJ$8=EOMONTH(Главная!$N$76,0)+1,SUM($Z$12:BJ$12),BJ$12)))*IF($W$1271=0,0,$W1293/$W$1271)</f>
        <v>0</v>
      </c>
      <c r="BK1325" s="119">
        <f>IF(BK$8="",0,IF(BK$8&lt;=Главная!$N$76,0,IF(BK$8=EOMONTH(Главная!$N$76,0)+1,SUM($Z$12:BK$12),BK$12)))*IF($W$1271=0,0,$W1293/$W$1271)</f>
        <v>0</v>
      </c>
      <c r="BL1325" s="119">
        <f>IF(BL$8="",0,IF(BL$8&lt;=Главная!$N$76,0,IF(BL$8=EOMONTH(Главная!$N$76,0)+1,SUM($Z$12:BL$12),BL$12)))*IF($W$1271=0,0,$W1293/$W$1271)</f>
        <v>0</v>
      </c>
      <c r="BM1325" s="119">
        <f>IF(BM$8="",0,IF(BM$8&lt;=Главная!$N$76,0,IF(BM$8=EOMONTH(Главная!$N$76,0)+1,SUM($Z$12:BM$12),BM$12)))*IF($W$1271=0,0,$W1293/$W$1271)</f>
        <v>0</v>
      </c>
      <c r="BN1325" s="119">
        <f>IF(BN$8="",0,IF(BN$8&lt;=Главная!$N$76,0,IF(BN$8=EOMONTH(Главная!$N$76,0)+1,SUM($Z$12:BN$12),BN$12)))*IF($W$1271=0,0,$W1293/$W$1271)</f>
        <v>0</v>
      </c>
      <c r="BO1325" s="119">
        <f>IF(BO$8="",0,IF(BO$8&lt;=Главная!$N$76,0,IF(BO$8=EOMONTH(Главная!$N$76,0)+1,SUM($Z$12:BO$12),BO$12)))*IF($W$1271=0,0,$W1293/$W$1271)</f>
        <v>0</v>
      </c>
      <c r="BP1325" s="119">
        <f>IF(BP$8="",0,IF(BP$8&lt;=Главная!$N$76,0,IF(BP$8=EOMONTH(Главная!$N$76,0)+1,SUM($Z$12:BP$12),BP$12)))*IF($W$1271=0,0,$W1293/$W$1271)</f>
        <v>0</v>
      </c>
      <c r="BQ1325" s="119">
        <f>IF(BQ$8="",0,IF(BQ$8&lt;=Главная!$N$76,0,IF(BQ$8=EOMONTH(Главная!$N$76,0)+1,SUM($Z$12:BQ$12),BQ$12)))*IF($W$1271=0,0,$W1293/$W$1271)</f>
        <v>0</v>
      </c>
      <c r="BR1325" s="119">
        <f>IF(BR$8="",0,IF(BR$8&lt;=Главная!$N$76,0,IF(BR$8=EOMONTH(Главная!$N$76,0)+1,SUM($Z$12:BR$12),BR$12)))*IF($W$1271=0,0,$W1293/$W$1271)</f>
        <v>0</v>
      </c>
      <c r="BS1325" s="119">
        <f>IF(BS$8="",0,IF(BS$8&lt;=Главная!$N$76,0,IF(BS$8=EOMONTH(Главная!$N$76,0)+1,SUM($Z$12:BS$12),BS$12)))*IF($W$1271=0,0,$W1293/$W$1271)</f>
        <v>0</v>
      </c>
      <c r="BT1325" s="119">
        <f>IF(BT$8="",0,IF(BT$8&lt;=Главная!$N$76,0,IF(BT$8=EOMONTH(Главная!$N$76,0)+1,SUM($Z$12:BT$12),BT$12)))*IF($W$1271=0,0,$W1293/$W$1271)</f>
        <v>0</v>
      </c>
      <c r="BU1325" s="119">
        <f>IF(BU$8="",0,IF(BU$8&lt;=Главная!$N$76,0,IF(BU$8=EOMONTH(Главная!$N$76,0)+1,SUM($Z$12:BU$12),BU$12)))*IF($W$1271=0,0,$W1293/$W$1271)</f>
        <v>0</v>
      </c>
      <c r="BV1325" s="119">
        <f>IF(BV$8="",0,IF(BV$8&lt;=Главная!$N$76,0,IF(BV$8=EOMONTH(Главная!$N$76,0)+1,SUM($Z$12:BV$12),BV$12)))*IF($W$1271=0,0,$W1293/$W$1271)</f>
        <v>0</v>
      </c>
      <c r="BW1325" s="119">
        <f>IF(BW$8="",0,IF(BW$8&lt;=Главная!$N$76,0,IF(BW$8=EOMONTH(Главная!$N$76,0)+1,SUM($Z$12:BW$12),BW$12)))*IF($W$1271=0,0,$W1293/$W$1271)</f>
        <v>0</v>
      </c>
      <c r="BX1325" s="119">
        <f>IF(BX$8="",0,IF(BX$8&lt;=Главная!$N$76,0,IF(BX$8=EOMONTH(Главная!$N$76,0)+1,SUM($Z$12:BX$12),BX$12)))*IF($W$1271=0,0,$W1293/$W$1271)</f>
        <v>0</v>
      </c>
      <c r="BY1325" s="119">
        <f>IF(BY$8="",0,IF(BY$8&lt;=Главная!$N$76,0,IF(BY$8=EOMONTH(Главная!$N$76,0)+1,SUM($Z$12:BY$12),BY$12)))*IF($W$1271=0,0,$W1293/$W$1271)</f>
        <v>0</v>
      </c>
      <c r="BZ1325" s="119">
        <f>IF(BZ$8="",0,IF(BZ$8&lt;=Главная!$N$76,0,IF(BZ$8=EOMONTH(Главная!$N$76,0)+1,SUM($Z$12:BZ$12),BZ$12)))*IF($W$1271=0,0,$W1293/$W$1271)</f>
        <v>0</v>
      </c>
      <c r="CA1325" s="119">
        <f>IF(CA$8="",0,IF(CA$8&lt;=Главная!$N$76,0,IF(CA$8=EOMONTH(Главная!$N$76,0)+1,SUM($Z$12:CA$12),CA$12)))*IF($W$1271=0,0,$W1293/$W$1271)</f>
        <v>0</v>
      </c>
      <c r="CB1325" s="119">
        <f>IF(CB$8="",0,IF(CB$8&lt;=Главная!$N$76,0,IF(CB$8=EOMONTH(Главная!$N$76,0)+1,SUM($Z$12:CB$12),CB$12)))*IF($W$1271=0,0,$W1293/$W$1271)</f>
        <v>0</v>
      </c>
      <c r="CC1325" s="119">
        <f>IF(CC$8="",0,IF(CC$8&lt;=Главная!$N$76,0,IF(CC$8=EOMONTH(Главная!$N$76,0)+1,SUM($Z$12:CC$12),CC$12)))*IF($W$1271=0,0,$W1293/$W$1271)</f>
        <v>0</v>
      </c>
      <c r="CD1325" s="119">
        <f>IF(CD$8="",0,IF(CD$8&lt;=Главная!$N$76,0,IF(CD$8=EOMONTH(Главная!$N$76,0)+1,SUM($Z$12:CD$12),CD$12)))*IF($W$1271=0,0,$W1293/$W$1271)</f>
        <v>0</v>
      </c>
      <c r="CE1325" s="119">
        <f>IF(CE$8="",0,IF(CE$8&lt;=Главная!$N$76,0,IF(CE$8=EOMONTH(Главная!$N$76,0)+1,SUM($Z$12:CE$12),CE$12)))*IF($W$1271=0,0,$W1293/$W$1271)</f>
        <v>0</v>
      </c>
      <c r="CF1325" s="119">
        <f>IF(CF$8="",0,IF(CF$8&lt;=Главная!$N$76,0,IF(CF$8=EOMONTH(Главная!$N$76,0)+1,SUM($Z$12:CF$12),CF$12)))*IF($W$1271=0,0,$W1293/$W$1271)</f>
        <v>0</v>
      </c>
      <c r="CG1325" s="119">
        <f>IF(CG$8="",0,IF(CG$8&lt;=Главная!$N$76,0,IF(CG$8=EOMONTH(Главная!$N$76,0)+1,SUM($Z$12:CG$12),CG$12)))*IF($W$1271=0,0,$W1293/$W$1271)</f>
        <v>0</v>
      </c>
      <c r="CH1325" s="119">
        <f>IF(CH$8="",0,IF(CH$8&lt;=Главная!$N$76,0,IF(CH$8=EOMONTH(Главная!$N$76,0)+1,SUM($Z$12:CH$12),CH$12)))*IF($W$1271=0,0,$W1293/$W$1271)</f>
        <v>0</v>
      </c>
      <c r="CI1325" s="119">
        <f>IF(CI$8="",0,IF(CI$8&lt;=Главная!$N$76,0,IF(CI$8=EOMONTH(Главная!$N$76,0)+1,SUM($Z$12:CI$12),CI$12)))*IF($W$1271=0,0,$W1293/$W$1271)</f>
        <v>0</v>
      </c>
      <c r="CJ1325" s="119">
        <f>IF(CJ$8="",0,IF(CJ$8&lt;=Главная!$N$76,0,IF(CJ$8=EOMONTH(Главная!$N$76,0)+1,SUM($Z$12:CJ$12),CJ$12)))*IF($W$1271=0,0,$W1293/$W$1271)</f>
        <v>0</v>
      </c>
      <c r="CK1325" s="119">
        <f>IF(CK$8="",0,IF(CK$8&lt;=Главная!$N$76,0,IF(CK$8=EOMONTH(Главная!$N$76,0)+1,SUM($Z$12:CK$12),CK$12)))*IF($W$1271=0,0,$W1293/$W$1271)</f>
        <v>0</v>
      </c>
      <c r="CL1325" s="119">
        <f>IF(CL$8="",0,IF(CL$8&lt;=Главная!$N$76,0,IF(CL$8=EOMONTH(Главная!$N$76,0)+1,SUM($Z$12:CL$12),CL$12)))*IF($W$1271=0,0,$W1293/$W$1271)</f>
        <v>0</v>
      </c>
      <c r="CM1325" s="119">
        <f>IF(CM$8="",0,IF(CM$8&lt;=Главная!$N$76,0,IF(CM$8=EOMONTH(Главная!$N$76,0)+1,SUM($Z$12:CM$12),CM$12)))*IF($W$1271=0,0,$W1293/$W$1271)</f>
        <v>0</v>
      </c>
      <c r="CN1325" s="119">
        <f>IF(CN$8="",0,IF(CN$8&lt;=Главная!$N$76,0,IF(CN$8=EOMONTH(Главная!$N$76,0)+1,SUM($Z$12:CN$12),CN$12)))*IF($W$1271=0,0,$W1293/$W$1271)</f>
        <v>0</v>
      </c>
      <c r="CO1325" s="119">
        <f>IF(CO$8="",0,IF(CO$8&lt;=Главная!$N$76,0,IF(CO$8=EOMONTH(Главная!$N$76,0)+1,SUM($Z$12:CO$12),CO$12)))*IF($W$1271=0,0,$W1293/$W$1271)</f>
        <v>0</v>
      </c>
      <c r="CP1325" s="119">
        <f>IF(CP$8="",0,IF(CP$8&lt;=Главная!$N$76,0,IF(CP$8=EOMONTH(Главная!$N$76,0)+1,SUM($Z$12:CP$12),CP$12)))*IF($W$1271=0,0,$W1293/$W$1271)</f>
        <v>0</v>
      </c>
      <c r="CQ1325" s="119">
        <f>IF(CQ$8="",0,IF(CQ$8&lt;=Главная!$N$76,0,IF(CQ$8=EOMONTH(Главная!$N$76,0)+1,SUM($Z$12:CQ$12),CQ$12)))*IF($W$1271=0,0,$W1293/$W$1271)</f>
        <v>0</v>
      </c>
      <c r="CR1325" s="119">
        <f>IF(CR$8="",0,IF(CR$8&lt;=Главная!$N$76,0,IF(CR$8=EOMONTH(Главная!$N$76,0)+1,SUM($Z$12:CR$12),CR$12)))*IF($W$1271=0,0,$W1293/$W$1271)</f>
        <v>0</v>
      </c>
      <c r="CS1325" s="119">
        <f>IF(CS$8="",0,IF(CS$8&lt;=Главная!$N$76,0,IF(CS$8=EOMONTH(Главная!$N$76,0)+1,SUM($Z$12:CS$12),CS$12)))*IF($W$1271=0,0,$W1293/$W$1271)</f>
        <v>0</v>
      </c>
      <c r="CT1325" s="119">
        <f>IF(CT$8="",0,IF(CT$8&lt;=Главная!$N$76,0,IF(CT$8=EOMONTH(Главная!$N$76,0)+1,SUM($Z$12:CT$12),CT$12)))*IF($W$1271=0,0,$W1293/$W$1271)</f>
        <v>0</v>
      </c>
      <c r="CU1325" s="119">
        <f>IF(CU$8="",0,IF(CU$8&lt;=Главная!$N$76,0,IF(CU$8=EOMONTH(Главная!$N$76,0)+1,SUM($Z$12:CU$12),CU$12)))*IF($W$1271=0,0,$W1293/$W$1271)</f>
        <v>0</v>
      </c>
      <c r="CV1325" s="119">
        <f>IF(CV$8="",0,IF(CV$8&lt;=Главная!$N$76,0,IF(CV$8=EOMONTH(Главная!$N$76,0)+1,SUM($Z$12:CV$12),CV$12)))*IF($W$1271=0,0,$W1293/$W$1271)</f>
        <v>0</v>
      </c>
      <c r="CW1325" s="119">
        <f>IF(CW$8="",0,IF(CW$8&lt;=Главная!$N$76,0,IF(CW$8=EOMONTH(Главная!$N$76,0)+1,SUM($Z$12:CW$12),CW$12)))*IF($W$1271=0,0,$W1293/$W$1271)</f>
        <v>0</v>
      </c>
      <c r="CX1325" s="119">
        <f>IF(CX$8="",0,IF(CX$8&lt;=Главная!$N$76,0,IF(CX$8=EOMONTH(Главная!$N$76,0)+1,SUM($Z$12:CX$12),CX$12)))*IF($W$1271=0,0,$W1293/$W$1271)</f>
        <v>0</v>
      </c>
      <c r="CY1325" s="119">
        <f>IF(CY$8="",0,IF(CY$8&lt;=Главная!$N$76,0,IF(CY$8=EOMONTH(Главная!$N$76,0)+1,SUM($Z$12:CY$12),CY$12)))*IF($W$1271=0,0,$W1293/$W$1271)</f>
        <v>0</v>
      </c>
      <c r="CZ1325" s="119">
        <f>IF(CZ$8="",0,IF(CZ$8&lt;=Главная!$N$76,0,IF(CZ$8=EOMONTH(Главная!$N$76,0)+1,SUM($Z$12:CZ$12),CZ$12)))*IF($W$1271=0,0,$W1293/$W$1271)</f>
        <v>0</v>
      </c>
      <c r="DA1325" s="119">
        <f>IF(DA$8="",0,IF(DA$8&lt;=Главная!$N$76,0,IF(DA$8=EOMONTH(Главная!$N$76,0)+1,SUM($Z$12:DA$12),DA$12)))*IF($W$1271=0,0,$W1293/$W$1271)</f>
        <v>0</v>
      </c>
      <c r="DB1325" s="119">
        <f>IF(DB$8="",0,IF(DB$8&lt;=Главная!$N$76,0,IF(DB$8=EOMONTH(Главная!$N$76,0)+1,SUM($Z$12:DB$12),DB$12)))*IF($W$1271=0,0,$W1293/$W$1271)</f>
        <v>0</v>
      </c>
      <c r="DC1325" s="119">
        <f>IF(DC$8="",0,IF(DC$8&lt;=Главная!$N$76,0,IF(DC$8=EOMONTH(Главная!$N$76,0)+1,SUM($Z$12:DC$12),DC$12)))*IF($W$1271=0,0,$W1293/$W$1271)</f>
        <v>0</v>
      </c>
      <c r="DD1325" s="119">
        <f>IF(DD$8="",0,IF(DD$8&lt;=Главная!$N$76,0,IF(DD$8=EOMONTH(Главная!$N$76,0)+1,SUM($Z$12:DD$12),DD$12)))*IF($W$1271=0,0,$W1293/$W$1271)</f>
        <v>0</v>
      </c>
      <c r="DE1325" s="119">
        <f>IF(DE$8="",0,IF(DE$8&lt;=Главная!$N$76,0,IF(DE$8=EOMONTH(Главная!$N$76,0)+1,SUM($Z$12:DE$12),DE$12)))*IF($W$1271=0,0,$W1293/$W$1271)</f>
        <v>0</v>
      </c>
      <c r="DF1325" s="119">
        <f>IF(DF$8="",0,IF(DF$8&lt;=Главная!$N$76,0,IF(DF$8=EOMONTH(Главная!$N$76,0)+1,SUM($Z$12:DF$12),DF$12)))*IF($W$1271=0,0,$W1293/$W$1271)</f>
        <v>0</v>
      </c>
      <c r="DG1325" s="119">
        <f>IF(DG$8="",0,IF(DG$8&lt;=Главная!$N$76,0,IF(DG$8=EOMONTH(Главная!$N$76,0)+1,SUM($Z$12:DG$12),DG$12)))*IF($W$1271=0,0,$W1293/$W$1271)</f>
        <v>0</v>
      </c>
      <c r="DH1325" s="119">
        <f>IF(DH$8="",0,IF(DH$8&lt;=Главная!$N$76,0,IF(DH$8=EOMONTH(Главная!$N$76,0)+1,SUM($Z$12:DH$12),DH$12)))*IF($W$1271=0,0,$W1293/$W$1271)</f>
        <v>0</v>
      </c>
      <c r="DI1325" s="119">
        <f>IF(DI$8="",0,IF(DI$8&lt;=Главная!$N$76,0,IF(DI$8=EOMONTH(Главная!$N$76,0)+1,SUM($Z$12:DI$12),DI$12)))*IF($W$1271=0,0,$W1293/$W$1271)</f>
        <v>0</v>
      </c>
      <c r="DJ1325" s="119">
        <f>IF(DJ$8="",0,IF(DJ$8&lt;=Главная!$N$76,0,IF(DJ$8=EOMONTH(Главная!$N$76,0)+1,SUM($Z$12:DJ$12),DJ$12)))*IF($W$1271=0,0,$W1293/$W$1271)</f>
        <v>0</v>
      </c>
      <c r="DK1325" s="119">
        <f>IF(DK$8="",0,IF(DK$8&lt;=Главная!$N$76,0,IF(DK$8=EOMONTH(Главная!$N$76,0)+1,SUM($Z$12:DK$12),DK$12)))*IF($W$1271=0,0,$W1293/$W$1271)</f>
        <v>0</v>
      </c>
      <c r="DL1325" s="119">
        <f>IF(DL$8="",0,IF(DL$8&lt;=Главная!$N$76,0,IF(DL$8=EOMONTH(Главная!$N$76,0)+1,SUM($Z$12:DL$12),DL$12)))*IF($W$1271=0,0,$W1293/$W$1271)</f>
        <v>0</v>
      </c>
      <c r="DM1325" s="119">
        <f>IF(DM$8="",0,IF(DM$8&lt;=Главная!$N$76,0,IF(DM$8=EOMONTH(Главная!$N$76,0)+1,SUM($Z$12:DM$12),DM$12)))*IF($W$1271=0,0,$W1293/$W$1271)</f>
        <v>0</v>
      </c>
      <c r="DN1325" s="119">
        <f>IF(DN$8="",0,IF(DN$8&lt;=Главная!$N$76,0,IF(DN$8=EOMONTH(Главная!$N$76,0)+1,SUM($Z$12:DN$12),DN$12)))*IF($W$1271=0,0,$W1293/$W$1271)</f>
        <v>0</v>
      </c>
      <c r="DO1325" s="119">
        <f>IF(DO$8="",0,IF(DO$8&lt;=Главная!$N$76,0,IF(DO$8=EOMONTH(Главная!$N$76,0)+1,SUM($Z$12:DO$12),DO$12)))*IF($W$1271=0,0,$W1293/$W$1271)</f>
        <v>0</v>
      </c>
      <c r="DP1325" s="119">
        <f>IF(DP$8="",0,IF(DP$8&lt;=Главная!$N$76,0,IF(DP$8=EOMONTH(Главная!$N$76,0)+1,SUM($Z$12:DP$12),DP$12)))*IF($W$1271=0,0,$W1293/$W$1271)</f>
        <v>0</v>
      </c>
      <c r="DQ1325" s="119">
        <f>IF(DQ$8="",0,IF(DQ$8&lt;=Главная!$N$76,0,IF(DQ$8=EOMONTH(Главная!$N$76,0)+1,SUM($Z$12:DQ$12),DQ$12)))*IF($W$1271=0,0,$W1293/$W$1271)</f>
        <v>0</v>
      </c>
      <c r="DR1325" s="119">
        <f>IF(DR$8="",0,IF(DR$8&lt;=Главная!$N$76,0,IF(DR$8=EOMONTH(Главная!$N$76,0)+1,SUM($Z$12:DR$12),DR$12)))*IF($W$1271=0,0,$W1293/$W$1271)</f>
        <v>0</v>
      </c>
      <c r="DS1325" s="119">
        <f>IF(DS$8="",0,IF(DS$8&lt;=Главная!$N$76,0,IF(DS$8=EOMONTH(Главная!$N$76,0)+1,SUM($Z$12:DS$12),DS$12)))*IF($W$1271=0,0,$W1293/$W$1271)</f>
        <v>0</v>
      </c>
      <c r="DT1325" s="119">
        <f>IF(DT$8="",0,IF(DT$8&lt;=Главная!$N$76,0,IF(DT$8=EOMONTH(Главная!$N$76,0)+1,SUM($Z$12:DT$12),DT$12)))*IF($W$1271=0,0,$W1293/$W$1271)</f>
        <v>0</v>
      </c>
      <c r="DU1325" s="59"/>
      <c r="DV1325" s="59"/>
    </row>
    <row r="1326" spans="1:126" s="120" customFormat="1" ht="10.199999999999999" customHeight="1">
      <c r="A1326" s="59"/>
      <c r="B1326" s="59"/>
      <c r="C1326" s="59"/>
      <c r="D1326" s="59"/>
      <c r="E1326" s="271"/>
      <c r="F1326" s="114"/>
      <c r="G1326" s="115"/>
      <c r="H1326" s="59"/>
      <c r="I1326" s="59"/>
      <c r="J1326" s="59"/>
      <c r="K1326" s="416">
        <f t="shared" si="2937"/>
        <v>0</v>
      </c>
      <c r="L1326" s="59"/>
      <c r="M1326" s="169"/>
      <c r="N1326" s="170" t="str">
        <f t="shared" si="2939"/>
        <v>списание в продажу</v>
      </c>
      <c r="O1326" s="1"/>
      <c r="P1326" s="5"/>
      <c r="Q1326" s="1" t="s">
        <v>34</v>
      </c>
      <c r="R1326" s="1"/>
      <c r="S1326" s="5" t="s">
        <v>6</v>
      </c>
      <c r="T1326" s="202"/>
      <c r="U1326" s="115"/>
      <c r="V1326" s="59"/>
      <c r="W1326" s="116">
        <f t="shared" si="2938"/>
        <v>0</v>
      </c>
      <c r="X1326" s="116"/>
      <c r="Y1326" s="117"/>
      <c r="Z1326" s="118"/>
      <c r="AA1326" s="119">
        <f>IF(AA$8="",0,IF(AA$8&lt;=Главная!$N$76,0,IF(AA$8=EOMONTH(Главная!$N$76,0)+1,SUM($Z$12:AA$12),AA$12)))*IF($W$1271=0,0,$W1294/$W$1271)</f>
        <v>0</v>
      </c>
      <c r="AB1326" s="119">
        <f>IF(AB$8="",0,IF(AB$8&lt;=Главная!$N$76,0,IF(AB$8=EOMONTH(Главная!$N$76,0)+1,SUM($Z$12:AB$12),AB$12)))*IF($W$1271=0,0,$W1294/$W$1271)</f>
        <v>0</v>
      </c>
      <c r="AC1326" s="119">
        <f>IF(AC$8="",0,IF(AC$8&lt;=Главная!$N$76,0,IF(AC$8=EOMONTH(Главная!$N$76,0)+1,SUM($Z$12:AC$12),AC$12)))*IF($W$1271=0,0,$W1294/$W$1271)</f>
        <v>0</v>
      </c>
      <c r="AD1326" s="119">
        <f>IF(AD$8="",0,IF(AD$8&lt;=Главная!$N$76,0,IF(AD$8=EOMONTH(Главная!$N$76,0)+1,SUM($Z$12:AD$12),AD$12)))*IF($W$1271=0,0,$W1294/$W$1271)</f>
        <v>0</v>
      </c>
      <c r="AE1326" s="119">
        <f>IF(AE$8="",0,IF(AE$8&lt;=Главная!$N$76,0,IF(AE$8=EOMONTH(Главная!$N$76,0)+1,SUM($Z$12:AE$12),AE$12)))*IF($W$1271=0,0,$W1294/$W$1271)</f>
        <v>0</v>
      </c>
      <c r="AF1326" s="119">
        <f>IF(AF$8="",0,IF(AF$8&lt;=Главная!$N$76,0,IF(AF$8=EOMONTH(Главная!$N$76,0)+1,SUM($Z$12:AF$12),AF$12)))*IF($W$1271=0,0,$W1294/$W$1271)</f>
        <v>0</v>
      </c>
      <c r="AG1326" s="119">
        <f>IF(AG$8="",0,IF(AG$8&lt;=Главная!$N$76,0,IF(AG$8=EOMONTH(Главная!$N$76,0)+1,SUM($Z$12:AG$12),AG$12)))*IF($W$1271=0,0,$W1294/$W$1271)</f>
        <v>0</v>
      </c>
      <c r="AH1326" s="119">
        <f>IF(AH$8="",0,IF(AH$8&lt;=Главная!$N$76,0,IF(AH$8=EOMONTH(Главная!$N$76,0)+1,SUM($Z$12:AH$12),AH$12)))*IF($W$1271=0,0,$W1294/$W$1271)</f>
        <v>0</v>
      </c>
      <c r="AI1326" s="119">
        <f>IF(AI$8="",0,IF(AI$8&lt;=Главная!$N$76,0,IF(AI$8=EOMONTH(Главная!$N$76,0)+1,SUM($Z$12:AI$12),AI$12)))*IF($W$1271=0,0,$W1294/$W$1271)</f>
        <v>0</v>
      </c>
      <c r="AJ1326" s="119">
        <f>IF(AJ$8="",0,IF(AJ$8&lt;=Главная!$N$76,0,IF(AJ$8=EOMONTH(Главная!$N$76,0)+1,SUM($Z$12:AJ$12),AJ$12)))*IF($W$1271=0,0,$W1294/$W$1271)</f>
        <v>0</v>
      </c>
      <c r="AK1326" s="119">
        <f>IF(AK$8="",0,IF(AK$8&lt;=Главная!$N$76,0,IF(AK$8=EOMONTH(Главная!$N$76,0)+1,SUM($Z$12:AK$12),AK$12)))*IF($W$1271=0,0,$W1294/$W$1271)</f>
        <v>0</v>
      </c>
      <c r="AL1326" s="119">
        <f>IF(AL$8="",0,IF(AL$8&lt;=Главная!$N$76,0,IF(AL$8=EOMONTH(Главная!$N$76,0)+1,SUM($Z$12:AL$12),AL$12)))*IF($W$1271=0,0,$W1294/$W$1271)</f>
        <v>0</v>
      </c>
      <c r="AM1326" s="119">
        <f>IF(AM$8="",0,IF(AM$8&lt;=Главная!$N$76,0,IF(AM$8=EOMONTH(Главная!$N$76,0)+1,SUM($Z$12:AM$12),AM$12)))*IF($W$1271=0,0,$W1294/$W$1271)</f>
        <v>0</v>
      </c>
      <c r="AN1326" s="119">
        <f>IF(AN$8="",0,IF(AN$8&lt;=Главная!$N$76,0,IF(AN$8=EOMONTH(Главная!$N$76,0)+1,SUM($Z$12:AN$12),AN$12)))*IF($W$1271=0,0,$W1294/$W$1271)</f>
        <v>0</v>
      </c>
      <c r="AO1326" s="119">
        <f>IF(AO$8="",0,IF(AO$8&lt;=Главная!$N$76,0,IF(AO$8=EOMONTH(Главная!$N$76,0)+1,SUM($Z$12:AO$12),AO$12)))*IF($W$1271=0,0,$W1294/$W$1271)</f>
        <v>0</v>
      </c>
      <c r="AP1326" s="119">
        <f>IF(AP$8="",0,IF(AP$8&lt;=Главная!$N$76,0,IF(AP$8=EOMONTH(Главная!$N$76,0)+1,SUM($Z$12:AP$12),AP$12)))*IF($W$1271=0,0,$W1294/$W$1271)</f>
        <v>0</v>
      </c>
      <c r="AQ1326" s="119">
        <f>IF(AQ$8="",0,IF(AQ$8&lt;=Главная!$N$76,0,IF(AQ$8=EOMONTH(Главная!$N$76,0)+1,SUM($Z$12:AQ$12),AQ$12)))*IF($W$1271=0,0,$W1294/$W$1271)</f>
        <v>0</v>
      </c>
      <c r="AR1326" s="119">
        <f>IF(AR$8="",0,IF(AR$8&lt;=Главная!$N$76,0,IF(AR$8=EOMONTH(Главная!$N$76,0)+1,SUM($Z$12:AR$12),AR$12)))*IF($W$1271=0,0,$W1294/$W$1271)</f>
        <v>0</v>
      </c>
      <c r="AS1326" s="119">
        <f>IF(AS$8="",0,IF(AS$8&lt;=Главная!$N$76,0,IF(AS$8=EOMONTH(Главная!$N$76,0)+1,SUM($Z$12:AS$12),AS$12)))*IF($W$1271=0,0,$W1294/$W$1271)</f>
        <v>0</v>
      </c>
      <c r="AT1326" s="119">
        <f>IF(AT$8="",0,IF(AT$8&lt;=Главная!$N$76,0,IF(AT$8=EOMONTH(Главная!$N$76,0)+1,SUM($Z$12:AT$12),AT$12)))*IF($W$1271=0,0,$W1294/$W$1271)</f>
        <v>0</v>
      </c>
      <c r="AU1326" s="119">
        <f>IF(AU$8="",0,IF(AU$8&lt;=Главная!$N$76,0,IF(AU$8=EOMONTH(Главная!$N$76,0)+1,SUM($Z$12:AU$12),AU$12)))*IF($W$1271=0,0,$W1294/$W$1271)</f>
        <v>0</v>
      </c>
      <c r="AV1326" s="119">
        <f>IF(AV$8="",0,IF(AV$8&lt;=Главная!$N$76,0,IF(AV$8=EOMONTH(Главная!$N$76,0)+1,SUM($Z$12:AV$12),AV$12)))*IF($W$1271=0,0,$W1294/$W$1271)</f>
        <v>0</v>
      </c>
      <c r="AW1326" s="119">
        <f>IF(AW$8="",0,IF(AW$8&lt;=Главная!$N$76,0,IF(AW$8=EOMONTH(Главная!$N$76,0)+1,SUM($Z$12:AW$12),AW$12)))*IF($W$1271=0,0,$W1294/$W$1271)</f>
        <v>0</v>
      </c>
      <c r="AX1326" s="119">
        <f>IF(AX$8="",0,IF(AX$8&lt;=Главная!$N$76,0,IF(AX$8=EOMONTH(Главная!$N$76,0)+1,SUM($Z$12:AX$12),AX$12)))*IF($W$1271=0,0,$W1294/$W$1271)</f>
        <v>0</v>
      </c>
      <c r="AY1326" s="119">
        <f>IF(AY$8="",0,IF(AY$8&lt;=Главная!$N$76,0,IF(AY$8=EOMONTH(Главная!$N$76,0)+1,SUM($Z$12:AY$12),AY$12)))*IF($W$1271=0,0,$W1294/$W$1271)</f>
        <v>0</v>
      </c>
      <c r="AZ1326" s="119">
        <f>IF(AZ$8="",0,IF(AZ$8&lt;=Главная!$N$76,0,IF(AZ$8=EOMONTH(Главная!$N$76,0)+1,SUM($Z$12:AZ$12),AZ$12)))*IF($W$1271=0,0,$W1294/$W$1271)</f>
        <v>0</v>
      </c>
      <c r="BA1326" s="119">
        <f>IF(BA$8="",0,IF(BA$8&lt;=Главная!$N$76,0,IF(BA$8=EOMONTH(Главная!$N$76,0)+1,SUM($Z$12:BA$12),BA$12)))*IF($W$1271=0,0,$W1294/$W$1271)</f>
        <v>0</v>
      </c>
      <c r="BB1326" s="119">
        <f>IF(BB$8="",0,IF(BB$8&lt;=Главная!$N$76,0,IF(BB$8=EOMONTH(Главная!$N$76,0)+1,SUM($Z$12:BB$12),BB$12)))*IF($W$1271=0,0,$W1294/$W$1271)</f>
        <v>0</v>
      </c>
      <c r="BC1326" s="119">
        <f>IF(BC$8="",0,IF(BC$8&lt;=Главная!$N$76,0,IF(BC$8=EOMONTH(Главная!$N$76,0)+1,SUM($Z$12:BC$12),BC$12)))*IF($W$1271=0,0,$W1294/$W$1271)</f>
        <v>0</v>
      </c>
      <c r="BD1326" s="119">
        <f>IF(BD$8="",0,IF(BD$8&lt;=Главная!$N$76,0,IF(BD$8=EOMONTH(Главная!$N$76,0)+1,SUM($Z$12:BD$12),BD$12)))*IF($W$1271=0,0,$W1294/$W$1271)</f>
        <v>0</v>
      </c>
      <c r="BE1326" s="119">
        <f>IF(BE$8="",0,IF(BE$8&lt;=Главная!$N$76,0,IF(BE$8=EOMONTH(Главная!$N$76,0)+1,SUM($Z$12:BE$12),BE$12)))*IF($W$1271=0,0,$W1294/$W$1271)</f>
        <v>0</v>
      </c>
      <c r="BF1326" s="119">
        <f>IF(BF$8="",0,IF(BF$8&lt;=Главная!$N$76,0,IF(BF$8=EOMONTH(Главная!$N$76,0)+1,SUM($Z$12:BF$12),BF$12)))*IF($W$1271=0,0,$W1294/$W$1271)</f>
        <v>0</v>
      </c>
      <c r="BG1326" s="119">
        <f>IF(BG$8="",0,IF(BG$8&lt;=Главная!$N$76,0,IF(BG$8=EOMONTH(Главная!$N$76,0)+1,SUM($Z$12:BG$12),BG$12)))*IF($W$1271=0,0,$W1294/$W$1271)</f>
        <v>0</v>
      </c>
      <c r="BH1326" s="119">
        <f>IF(BH$8="",0,IF(BH$8&lt;=Главная!$N$76,0,IF(BH$8=EOMONTH(Главная!$N$76,0)+1,SUM($Z$12:BH$12),BH$12)))*IF($W$1271=0,0,$W1294/$W$1271)</f>
        <v>0</v>
      </c>
      <c r="BI1326" s="119">
        <f>IF(BI$8="",0,IF(BI$8&lt;=Главная!$N$76,0,IF(BI$8=EOMONTH(Главная!$N$76,0)+1,SUM($Z$12:BI$12),BI$12)))*IF($W$1271=0,0,$W1294/$W$1271)</f>
        <v>0</v>
      </c>
      <c r="BJ1326" s="119">
        <f>IF(BJ$8="",0,IF(BJ$8&lt;=Главная!$N$76,0,IF(BJ$8=EOMONTH(Главная!$N$76,0)+1,SUM($Z$12:BJ$12),BJ$12)))*IF($W$1271=0,0,$W1294/$W$1271)</f>
        <v>0</v>
      </c>
      <c r="BK1326" s="119">
        <f>IF(BK$8="",0,IF(BK$8&lt;=Главная!$N$76,0,IF(BK$8=EOMONTH(Главная!$N$76,0)+1,SUM($Z$12:BK$12),BK$12)))*IF($W$1271=0,0,$W1294/$W$1271)</f>
        <v>0</v>
      </c>
      <c r="BL1326" s="119">
        <f>IF(BL$8="",0,IF(BL$8&lt;=Главная!$N$76,0,IF(BL$8=EOMONTH(Главная!$N$76,0)+1,SUM($Z$12:BL$12),BL$12)))*IF($W$1271=0,0,$W1294/$W$1271)</f>
        <v>0</v>
      </c>
      <c r="BM1326" s="119">
        <f>IF(BM$8="",0,IF(BM$8&lt;=Главная!$N$76,0,IF(BM$8=EOMONTH(Главная!$N$76,0)+1,SUM($Z$12:BM$12),BM$12)))*IF($W$1271=0,0,$W1294/$W$1271)</f>
        <v>0</v>
      </c>
      <c r="BN1326" s="119">
        <f>IF(BN$8="",0,IF(BN$8&lt;=Главная!$N$76,0,IF(BN$8=EOMONTH(Главная!$N$76,0)+1,SUM($Z$12:BN$12),BN$12)))*IF($W$1271=0,0,$W1294/$W$1271)</f>
        <v>0</v>
      </c>
      <c r="BO1326" s="119">
        <f>IF(BO$8="",0,IF(BO$8&lt;=Главная!$N$76,0,IF(BO$8=EOMONTH(Главная!$N$76,0)+1,SUM($Z$12:BO$12),BO$12)))*IF($W$1271=0,0,$W1294/$W$1271)</f>
        <v>0</v>
      </c>
      <c r="BP1326" s="119">
        <f>IF(BP$8="",0,IF(BP$8&lt;=Главная!$N$76,0,IF(BP$8=EOMONTH(Главная!$N$76,0)+1,SUM($Z$12:BP$12),BP$12)))*IF($W$1271=0,0,$W1294/$W$1271)</f>
        <v>0</v>
      </c>
      <c r="BQ1326" s="119">
        <f>IF(BQ$8="",0,IF(BQ$8&lt;=Главная!$N$76,0,IF(BQ$8=EOMONTH(Главная!$N$76,0)+1,SUM($Z$12:BQ$12),BQ$12)))*IF($W$1271=0,0,$W1294/$W$1271)</f>
        <v>0</v>
      </c>
      <c r="BR1326" s="119">
        <f>IF(BR$8="",0,IF(BR$8&lt;=Главная!$N$76,0,IF(BR$8=EOMONTH(Главная!$N$76,0)+1,SUM($Z$12:BR$12),BR$12)))*IF($W$1271=0,0,$W1294/$W$1271)</f>
        <v>0</v>
      </c>
      <c r="BS1326" s="119">
        <f>IF(BS$8="",0,IF(BS$8&lt;=Главная!$N$76,0,IF(BS$8=EOMONTH(Главная!$N$76,0)+1,SUM($Z$12:BS$12),BS$12)))*IF($W$1271=0,0,$W1294/$W$1271)</f>
        <v>0</v>
      </c>
      <c r="BT1326" s="119">
        <f>IF(BT$8="",0,IF(BT$8&lt;=Главная!$N$76,0,IF(BT$8=EOMONTH(Главная!$N$76,0)+1,SUM($Z$12:BT$12),BT$12)))*IF($W$1271=0,0,$W1294/$W$1271)</f>
        <v>0</v>
      </c>
      <c r="BU1326" s="119">
        <f>IF(BU$8="",0,IF(BU$8&lt;=Главная!$N$76,0,IF(BU$8=EOMONTH(Главная!$N$76,0)+1,SUM($Z$12:BU$12),BU$12)))*IF($W$1271=0,0,$W1294/$W$1271)</f>
        <v>0</v>
      </c>
      <c r="BV1326" s="119">
        <f>IF(BV$8="",0,IF(BV$8&lt;=Главная!$N$76,0,IF(BV$8=EOMONTH(Главная!$N$76,0)+1,SUM($Z$12:BV$12),BV$12)))*IF($W$1271=0,0,$W1294/$W$1271)</f>
        <v>0</v>
      </c>
      <c r="BW1326" s="119">
        <f>IF(BW$8="",0,IF(BW$8&lt;=Главная!$N$76,0,IF(BW$8=EOMONTH(Главная!$N$76,0)+1,SUM($Z$12:BW$12),BW$12)))*IF($W$1271=0,0,$W1294/$W$1271)</f>
        <v>0</v>
      </c>
      <c r="BX1326" s="119">
        <f>IF(BX$8="",0,IF(BX$8&lt;=Главная!$N$76,0,IF(BX$8=EOMONTH(Главная!$N$76,0)+1,SUM($Z$12:BX$12),BX$12)))*IF($W$1271=0,0,$W1294/$W$1271)</f>
        <v>0</v>
      </c>
      <c r="BY1326" s="119">
        <f>IF(BY$8="",0,IF(BY$8&lt;=Главная!$N$76,0,IF(BY$8=EOMONTH(Главная!$N$76,0)+1,SUM($Z$12:BY$12),BY$12)))*IF($W$1271=0,0,$W1294/$W$1271)</f>
        <v>0</v>
      </c>
      <c r="BZ1326" s="119">
        <f>IF(BZ$8="",0,IF(BZ$8&lt;=Главная!$N$76,0,IF(BZ$8=EOMONTH(Главная!$N$76,0)+1,SUM($Z$12:BZ$12),BZ$12)))*IF($W$1271=0,0,$W1294/$W$1271)</f>
        <v>0</v>
      </c>
      <c r="CA1326" s="119">
        <f>IF(CA$8="",0,IF(CA$8&lt;=Главная!$N$76,0,IF(CA$8=EOMONTH(Главная!$N$76,0)+1,SUM($Z$12:CA$12),CA$12)))*IF($W$1271=0,0,$W1294/$W$1271)</f>
        <v>0</v>
      </c>
      <c r="CB1326" s="119">
        <f>IF(CB$8="",0,IF(CB$8&lt;=Главная!$N$76,0,IF(CB$8=EOMONTH(Главная!$N$76,0)+1,SUM($Z$12:CB$12),CB$12)))*IF($W$1271=0,0,$W1294/$W$1271)</f>
        <v>0</v>
      </c>
      <c r="CC1326" s="119">
        <f>IF(CC$8="",0,IF(CC$8&lt;=Главная!$N$76,0,IF(CC$8=EOMONTH(Главная!$N$76,0)+1,SUM($Z$12:CC$12),CC$12)))*IF($W$1271=0,0,$W1294/$W$1271)</f>
        <v>0</v>
      </c>
      <c r="CD1326" s="119">
        <f>IF(CD$8="",0,IF(CD$8&lt;=Главная!$N$76,0,IF(CD$8=EOMONTH(Главная!$N$76,0)+1,SUM($Z$12:CD$12),CD$12)))*IF($W$1271=0,0,$W1294/$W$1271)</f>
        <v>0</v>
      </c>
      <c r="CE1326" s="119">
        <f>IF(CE$8="",0,IF(CE$8&lt;=Главная!$N$76,0,IF(CE$8=EOMONTH(Главная!$N$76,0)+1,SUM($Z$12:CE$12),CE$12)))*IF($W$1271=0,0,$W1294/$W$1271)</f>
        <v>0</v>
      </c>
      <c r="CF1326" s="119">
        <f>IF(CF$8="",0,IF(CF$8&lt;=Главная!$N$76,0,IF(CF$8=EOMONTH(Главная!$N$76,0)+1,SUM($Z$12:CF$12),CF$12)))*IF($W$1271=0,0,$W1294/$W$1271)</f>
        <v>0</v>
      </c>
      <c r="CG1326" s="119">
        <f>IF(CG$8="",0,IF(CG$8&lt;=Главная!$N$76,0,IF(CG$8=EOMONTH(Главная!$N$76,0)+1,SUM($Z$12:CG$12),CG$12)))*IF($W$1271=0,0,$W1294/$W$1271)</f>
        <v>0</v>
      </c>
      <c r="CH1326" s="119">
        <f>IF(CH$8="",0,IF(CH$8&lt;=Главная!$N$76,0,IF(CH$8=EOMONTH(Главная!$N$76,0)+1,SUM($Z$12:CH$12),CH$12)))*IF($W$1271=0,0,$W1294/$W$1271)</f>
        <v>0</v>
      </c>
      <c r="CI1326" s="119">
        <f>IF(CI$8="",0,IF(CI$8&lt;=Главная!$N$76,0,IF(CI$8=EOMONTH(Главная!$N$76,0)+1,SUM($Z$12:CI$12),CI$12)))*IF($W$1271=0,0,$W1294/$W$1271)</f>
        <v>0</v>
      </c>
      <c r="CJ1326" s="119">
        <f>IF(CJ$8="",0,IF(CJ$8&lt;=Главная!$N$76,0,IF(CJ$8=EOMONTH(Главная!$N$76,0)+1,SUM($Z$12:CJ$12),CJ$12)))*IF($W$1271=0,0,$W1294/$W$1271)</f>
        <v>0</v>
      </c>
      <c r="CK1326" s="119">
        <f>IF(CK$8="",0,IF(CK$8&lt;=Главная!$N$76,0,IF(CK$8=EOMONTH(Главная!$N$76,0)+1,SUM($Z$12:CK$12),CK$12)))*IF($W$1271=0,0,$W1294/$W$1271)</f>
        <v>0</v>
      </c>
      <c r="CL1326" s="119">
        <f>IF(CL$8="",0,IF(CL$8&lt;=Главная!$N$76,0,IF(CL$8=EOMONTH(Главная!$N$76,0)+1,SUM($Z$12:CL$12),CL$12)))*IF($W$1271=0,0,$W1294/$W$1271)</f>
        <v>0</v>
      </c>
      <c r="CM1326" s="119">
        <f>IF(CM$8="",0,IF(CM$8&lt;=Главная!$N$76,0,IF(CM$8=EOMONTH(Главная!$N$76,0)+1,SUM($Z$12:CM$12),CM$12)))*IF($W$1271=0,0,$W1294/$W$1271)</f>
        <v>0</v>
      </c>
      <c r="CN1326" s="119">
        <f>IF(CN$8="",0,IF(CN$8&lt;=Главная!$N$76,0,IF(CN$8=EOMONTH(Главная!$N$76,0)+1,SUM($Z$12:CN$12),CN$12)))*IF($W$1271=0,0,$W1294/$W$1271)</f>
        <v>0</v>
      </c>
      <c r="CO1326" s="119">
        <f>IF(CO$8="",0,IF(CO$8&lt;=Главная!$N$76,0,IF(CO$8=EOMONTH(Главная!$N$76,0)+1,SUM($Z$12:CO$12),CO$12)))*IF($W$1271=0,0,$W1294/$W$1271)</f>
        <v>0</v>
      </c>
      <c r="CP1326" s="119">
        <f>IF(CP$8="",0,IF(CP$8&lt;=Главная!$N$76,0,IF(CP$8=EOMONTH(Главная!$N$76,0)+1,SUM($Z$12:CP$12),CP$12)))*IF($W$1271=0,0,$W1294/$W$1271)</f>
        <v>0</v>
      </c>
      <c r="CQ1326" s="119">
        <f>IF(CQ$8="",0,IF(CQ$8&lt;=Главная!$N$76,0,IF(CQ$8=EOMONTH(Главная!$N$76,0)+1,SUM($Z$12:CQ$12),CQ$12)))*IF($W$1271=0,0,$W1294/$W$1271)</f>
        <v>0</v>
      </c>
      <c r="CR1326" s="119">
        <f>IF(CR$8="",0,IF(CR$8&lt;=Главная!$N$76,0,IF(CR$8=EOMONTH(Главная!$N$76,0)+1,SUM($Z$12:CR$12),CR$12)))*IF($W$1271=0,0,$W1294/$W$1271)</f>
        <v>0</v>
      </c>
      <c r="CS1326" s="119">
        <f>IF(CS$8="",0,IF(CS$8&lt;=Главная!$N$76,0,IF(CS$8=EOMONTH(Главная!$N$76,0)+1,SUM($Z$12:CS$12),CS$12)))*IF($W$1271=0,0,$W1294/$W$1271)</f>
        <v>0</v>
      </c>
      <c r="CT1326" s="119">
        <f>IF(CT$8="",0,IF(CT$8&lt;=Главная!$N$76,0,IF(CT$8=EOMONTH(Главная!$N$76,0)+1,SUM($Z$12:CT$12),CT$12)))*IF($W$1271=0,0,$W1294/$W$1271)</f>
        <v>0</v>
      </c>
      <c r="CU1326" s="119">
        <f>IF(CU$8="",0,IF(CU$8&lt;=Главная!$N$76,0,IF(CU$8=EOMONTH(Главная!$N$76,0)+1,SUM($Z$12:CU$12),CU$12)))*IF($W$1271=0,0,$W1294/$W$1271)</f>
        <v>0</v>
      </c>
      <c r="CV1326" s="119">
        <f>IF(CV$8="",0,IF(CV$8&lt;=Главная!$N$76,0,IF(CV$8=EOMONTH(Главная!$N$76,0)+1,SUM($Z$12:CV$12),CV$12)))*IF($W$1271=0,0,$W1294/$W$1271)</f>
        <v>0</v>
      </c>
      <c r="CW1326" s="119">
        <f>IF(CW$8="",0,IF(CW$8&lt;=Главная!$N$76,0,IF(CW$8=EOMONTH(Главная!$N$76,0)+1,SUM($Z$12:CW$12),CW$12)))*IF($W$1271=0,0,$W1294/$W$1271)</f>
        <v>0</v>
      </c>
      <c r="CX1326" s="119">
        <f>IF(CX$8="",0,IF(CX$8&lt;=Главная!$N$76,0,IF(CX$8=EOMONTH(Главная!$N$76,0)+1,SUM($Z$12:CX$12),CX$12)))*IF($W$1271=0,0,$W1294/$W$1271)</f>
        <v>0</v>
      </c>
      <c r="CY1326" s="119">
        <f>IF(CY$8="",0,IF(CY$8&lt;=Главная!$N$76,0,IF(CY$8=EOMONTH(Главная!$N$76,0)+1,SUM($Z$12:CY$12),CY$12)))*IF($W$1271=0,0,$W1294/$W$1271)</f>
        <v>0</v>
      </c>
      <c r="CZ1326" s="119">
        <f>IF(CZ$8="",0,IF(CZ$8&lt;=Главная!$N$76,0,IF(CZ$8=EOMONTH(Главная!$N$76,0)+1,SUM($Z$12:CZ$12),CZ$12)))*IF($W$1271=0,0,$W1294/$W$1271)</f>
        <v>0</v>
      </c>
      <c r="DA1326" s="119">
        <f>IF(DA$8="",0,IF(DA$8&lt;=Главная!$N$76,0,IF(DA$8=EOMONTH(Главная!$N$76,0)+1,SUM($Z$12:DA$12),DA$12)))*IF($W$1271=0,0,$W1294/$W$1271)</f>
        <v>0</v>
      </c>
      <c r="DB1326" s="119">
        <f>IF(DB$8="",0,IF(DB$8&lt;=Главная!$N$76,0,IF(DB$8=EOMONTH(Главная!$N$76,0)+1,SUM($Z$12:DB$12),DB$12)))*IF($W$1271=0,0,$W1294/$W$1271)</f>
        <v>0</v>
      </c>
      <c r="DC1326" s="119">
        <f>IF(DC$8="",0,IF(DC$8&lt;=Главная!$N$76,0,IF(DC$8=EOMONTH(Главная!$N$76,0)+1,SUM($Z$12:DC$12),DC$12)))*IF($W$1271=0,0,$W1294/$W$1271)</f>
        <v>0</v>
      </c>
      <c r="DD1326" s="119">
        <f>IF(DD$8="",0,IF(DD$8&lt;=Главная!$N$76,0,IF(DD$8=EOMONTH(Главная!$N$76,0)+1,SUM($Z$12:DD$12),DD$12)))*IF($W$1271=0,0,$W1294/$W$1271)</f>
        <v>0</v>
      </c>
      <c r="DE1326" s="119">
        <f>IF(DE$8="",0,IF(DE$8&lt;=Главная!$N$76,0,IF(DE$8=EOMONTH(Главная!$N$76,0)+1,SUM($Z$12:DE$12),DE$12)))*IF($W$1271=0,0,$W1294/$W$1271)</f>
        <v>0</v>
      </c>
      <c r="DF1326" s="119">
        <f>IF(DF$8="",0,IF(DF$8&lt;=Главная!$N$76,0,IF(DF$8=EOMONTH(Главная!$N$76,0)+1,SUM($Z$12:DF$12),DF$12)))*IF($W$1271=0,0,$W1294/$W$1271)</f>
        <v>0</v>
      </c>
      <c r="DG1326" s="119">
        <f>IF(DG$8="",0,IF(DG$8&lt;=Главная!$N$76,0,IF(DG$8=EOMONTH(Главная!$N$76,0)+1,SUM($Z$12:DG$12),DG$12)))*IF($W$1271=0,0,$W1294/$W$1271)</f>
        <v>0</v>
      </c>
      <c r="DH1326" s="119">
        <f>IF(DH$8="",0,IF(DH$8&lt;=Главная!$N$76,0,IF(DH$8=EOMONTH(Главная!$N$76,0)+1,SUM($Z$12:DH$12),DH$12)))*IF($W$1271=0,0,$W1294/$W$1271)</f>
        <v>0</v>
      </c>
      <c r="DI1326" s="119">
        <f>IF(DI$8="",0,IF(DI$8&lt;=Главная!$N$76,0,IF(DI$8=EOMONTH(Главная!$N$76,0)+1,SUM($Z$12:DI$12),DI$12)))*IF($W$1271=0,0,$W1294/$W$1271)</f>
        <v>0</v>
      </c>
      <c r="DJ1326" s="119">
        <f>IF(DJ$8="",0,IF(DJ$8&lt;=Главная!$N$76,0,IF(DJ$8=EOMONTH(Главная!$N$76,0)+1,SUM($Z$12:DJ$12),DJ$12)))*IF($W$1271=0,0,$W1294/$W$1271)</f>
        <v>0</v>
      </c>
      <c r="DK1326" s="119">
        <f>IF(DK$8="",0,IF(DK$8&lt;=Главная!$N$76,0,IF(DK$8=EOMONTH(Главная!$N$76,0)+1,SUM($Z$12:DK$12),DK$12)))*IF($W$1271=0,0,$W1294/$W$1271)</f>
        <v>0</v>
      </c>
      <c r="DL1326" s="119">
        <f>IF(DL$8="",0,IF(DL$8&lt;=Главная!$N$76,0,IF(DL$8=EOMONTH(Главная!$N$76,0)+1,SUM($Z$12:DL$12),DL$12)))*IF($W$1271=0,0,$W1294/$W$1271)</f>
        <v>0</v>
      </c>
      <c r="DM1326" s="119">
        <f>IF(DM$8="",0,IF(DM$8&lt;=Главная!$N$76,0,IF(DM$8=EOMONTH(Главная!$N$76,0)+1,SUM($Z$12:DM$12),DM$12)))*IF($W$1271=0,0,$W1294/$W$1271)</f>
        <v>0</v>
      </c>
      <c r="DN1326" s="119">
        <f>IF(DN$8="",0,IF(DN$8&lt;=Главная!$N$76,0,IF(DN$8=EOMONTH(Главная!$N$76,0)+1,SUM($Z$12:DN$12),DN$12)))*IF($W$1271=0,0,$W1294/$W$1271)</f>
        <v>0</v>
      </c>
      <c r="DO1326" s="119">
        <f>IF(DO$8="",0,IF(DO$8&lt;=Главная!$N$76,0,IF(DO$8=EOMONTH(Главная!$N$76,0)+1,SUM($Z$12:DO$12),DO$12)))*IF($W$1271=0,0,$W1294/$W$1271)</f>
        <v>0</v>
      </c>
      <c r="DP1326" s="119">
        <f>IF(DP$8="",0,IF(DP$8&lt;=Главная!$N$76,0,IF(DP$8=EOMONTH(Главная!$N$76,0)+1,SUM($Z$12:DP$12),DP$12)))*IF($W$1271=0,0,$W1294/$W$1271)</f>
        <v>0</v>
      </c>
      <c r="DQ1326" s="119">
        <f>IF(DQ$8="",0,IF(DQ$8&lt;=Главная!$N$76,0,IF(DQ$8=EOMONTH(Главная!$N$76,0)+1,SUM($Z$12:DQ$12),DQ$12)))*IF($W$1271=0,0,$W1294/$W$1271)</f>
        <v>0</v>
      </c>
      <c r="DR1326" s="119">
        <f>IF(DR$8="",0,IF(DR$8&lt;=Главная!$N$76,0,IF(DR$8=EOMONTH(Главная!$N$76,0)+1,SUM($Z$12:DR$12),DR$12)))*IF($W$1271=0,0,$W1294/$W$1271)</f>
        <v>0</v>
      </c>
      <c r="DS1326" s="119">
        <f>IF(DS$8="",0,IF(DS$8&lt;=Главная!$N$76,0,IF(DS$8=EOMONTH(Главная!$N$76,0)+1,SUM($Z$12:DS$12),DS$12)))*IF($W$1271=0,0,$W1294/$W$1271)</f>
        <v>0</v>
      </c>
      <c r="DT1326" s="119">
        <f>IF(DT$8="",0,IF(DT$8&lt;=Главная!$N$76,0,IF(DT$8=EOMONTH(Главная!$N$76,0)+1,SUM($Z$12:DT$12),DT$12)))*IF($W$1271=0,0,$W1294/$W$1271)</f>
        <v>0</v>
      </c>
      <c r="DU1326" s="59"/>
      <c r="DV1326" s="59"/>
    </row>
    <row r="1327" spans="1:126" s="120" customFormat="1" ht="10.199999999999999" customHeight="1">
      <c r="A1327" s="59"/>
      <c r="B1327" s="59"/>
      <c r="C1327" s="59"/>
      <c r="D1327" s="59"/>
      <c r="E1327" s="271"/>
      <c r="F1327" s="114"/>
      <c r="G1327" s="115"/>
      <c r="H1327" s="59"/>
      <c r="I1327" s="59"/>
      <c r="J1327" s="59"/>
      <c r="K1327" s="416">
        <f t="shared" si="2937"/>
        <v>0</v>
      </c>
      <c r="L1327" s="59"/>
      <c r="M1327" s="169"/>
      <c r="N1327" s="170" t="str">
        <f t="shared" si="2939"/>
        <v>списание в продажу</v>
      </c>
      <c r="O1327" s="1"/>
      <c r="P1327" s="5"/>
      <c r="Q1327" s="1" t="s">
        <v>34</v>
      </c>
      <c r="R1327" s="1"/>
      <c r="S1327" s="5" t="s">
        <v>6</v>
      </c>
      <c r="T1327" s="202"/>
      <c r="U1327" s="115"/>
      <c r="V1327" s="59"/>
      <c r="W1327" s="116">
        <f t="shared" si="2938"/>
        <v>0</v>
      </c>
      <c r="X1327" s="116"/>
      <c r="Y1327" s="117"/>
      <c r="Z1327" s="118"/>
      <c r="AA1327" s="119">
        <f>IF(AA$8="",0,IF(AA$8&lt;=Главная!$N$76,0,IF(AA$8=EOMONTH(Главная!$N$76,0)+1,SUM($Z$12:AA$12),AA$12)))*IF($W$1271=0,0,$W1295/$W$1271)</f>
        <v>0</v>
      </c>
      <c r="AB1327" s="119">
        <f>IF(AB$8="",0,IF(AB$8&lt;=Главная!$N$76,0,IF(AB$8=EOMONTH(Главная!$N$76,0)+1,SUM($Z$12:AB$12),AB$12)))*IF($W$1271=0,0,$W1295/$W$1271)</f>
        <v>0</v>
      </c>
      <c r="AC1327" s="119">
        <f>IF(AC$8="",0,IF(AC$8&lt;=Главная!$N$76,0,IF(AC$8=EOMONTH(Главная!$N$76,0)+1,SUM($Z$12:AC$12),AC$12)))*IF($W$1271=0,0,$W1295/$W$1271)</f>
        <v>0</v>
      </c>
      <c r="AD1327" s="119">
        <f>IF(AD$8="",0,IF(AD$8&lt;=Главная!$N$76,0,IF(AD$8=EOMONTH(Главная!$N$76,0)+1,SUM($Z$12:AD$12),AD$12)))*IF($W$1271=0,0,$W1295/$W$1271)</f>
        <v>0</v>
      </c>
      <c r="AE1327" s="119">
        <f>IF(AE$8="",0,IF(AE$8&lt;=Главная!$N$76,0,IF(AE$8=EOMONTH(Главная!$N$76,0)+1,SUM($Z$12:AE$12),AE$12)))*IF($W$1271=0,0,$W1295/$W$1271)</f>
        <v>0</v>
      </c>
      <c r="AF1327" s="119">
        <f>IF(AF$8="",0,IF(AF$8&lt;=Главная!$N$76,0,IF(AF$8=EOMONTH(Главная!$N$76,0)+1,SUM($Z$12:AF$12),AF$12)))*IF($W$1271=0,0,$W1295/$W$1271)</f>
        <v>0</v>
      </c>
      <c r="AG1327" s="119">
        <f>IF(AG$8="",0,IF(AG$8&lt;=Главная!$N$76,0,IF(AG$8=EOMONTH(Главная!$N$76,0)+1,SUM($Z$12:AG$12),AG$12)))*IF($W$1271=0,0,$W1295/$W$1271)</f>
        <v>0</v>
      </c>
      <c r="AH1327" s="119">
        <f>IF(AH$8="",0,IF(AH$8&lt;=Главная!$N$76,0,IF(AH$8=EOMONTH(Главная!$N$76,0)+1,SUM($Z$12:AH$12),AH$12)))*IF($W$1271=0,0,$W1295/$W$1271)</f>
        <v>0</v>
      </c>
      <c r="AI1327" s="119">
        <f>IF(AI$8="",0,IF(AI$8&lt;=Главная!$N$76,0,IF(AI$8=EOMONTH(Главная!$N$76,0)+1,SUM($Z$12:AI$12),AI$12)))*IF($W$1271=0,0,$W1295/$W$1271)</f>
        <v>0</v>
      </c>
      <c r="AJ1327" s="119">
        <f>IF(AJ$8="",0,IF(AJ$8&lt;=Главная!$N$76,0,IF(AJ$8=EOMONTH(Главная!$N$76,0)+1,SUM($Z$12:AJ$12),AJ$12)))*IF($W$1271=0,0,$W1295/$W$1271)</f>
        <v>0</v>
      </c>
      <c r="AK1327" s="119">
        <f>IF(AK$8="",0,IF(AK$8&lt;=Главная!$N$76,0,IF(AK$8=EOMONTH(Главная!$N$76,0)+1,SUM($Z$12:AK$12),AK$12)))*IF($W$1271=0,0,$W1295/$W$1271)</f>
        <v>0</v>
      </c>
      <c r="AL1327" s="119">
        <f>IF(AL$8="",0,IF(AL$8&lt;=Главная!$N$76,0,IF(AL$8=EOMONTH(Главная!$N$76,0)+1,SUM($Z$12:AL$12),AL$12)))*IF($W$1271=0,0,$W1295/$W$1271)</f>
        <v>0</v>
      </c>
      <c r="AM1327" s="119">
        <f>IF(AM$8="",0,IF(AM$8&lt;=Главная!$N$76,0,IF(AM$8=EOMONTH(Главная!$N$76,0)+1,SUM($Z$12:AM$12),AM$12)))*IF($W$1271=0,0,$W1295/$W$1271)</f>
        <v>0</v>
      </c>
      <c r="AN1327" s="119">
        <f>IF(AN$8="",0,IF(AN$8&lt;=Главная!$N$76,0,IF(AN$8=EOMONTH(Главная!$N$76,0)+1,SUM($Z$12:AN$12),AN$12)))*IF($W$1271=0,0,$W1295/$W$1271)</f>
        <v>0</v>
      </c>
      <c r="AO1327" s="119">
        <f>IF(AO$8="",0,IF(AO$8&lt;=Главная!$N$76,0,IF(AO$8=EOMONTH(Главная!$N$76,0)+1,SUM($Z$12:AO$12),AO$12)))*IF($W$1271=0,0,$W1295/$W$1271)</f>
        <v>0</v>
      </c>
      <c r="AP1327" s="119">
        <f>IF(AP$8="",0,IF(AP$8&lt;=Главная!$N$76,0,IF(AP$8=EOMONTH(Главная!$N$76,0)+1,SUM($Z$12:AP$12),AP$12)))*IF($W$1271=0,0,$W1295/$W$1271)</f>
        <v>0</v>
      </c>
      <c r="AQ1327" s="119">
        <f>IF(AQ$8="",0,IF(AQ$8&lt;=Главная!$N$76,0,IF(AQ$8=EOMONTH(Главная!$N$76,0)+1,SUM($Z$12:AQ$12),AQ$12)))*IF($W$1271=0,0,$W1295/$W$1271)</f>
        <v>0</v>
      </c>
      <c r="AR1327" s="119">
        <f>IF(AR$8="",0,IF(AR$8&lt;=Главная!$N$76,0,IF(AR$8=EOMONTH(Главная!$N$76,0)+1,SUM($Z$12:AR$12),AR$12)))*IF($W$1271=0,0,$W1295/$W$1271)</f>
        <v>0</v>
      </c>
      <c r="AS1327" s="119">
        <f>IF(AS$8="",0,IF(AS$8&lt;=Главная!$N$76,0,IF(AS$8=EOMONTH(Главная!$N$76,0)+1,SUM($Z$12:AS$12),AS$12)))*IF($W$1271=0,0,$W1295/$W$1271)</f>
        <v>0</v>
      </c>
      <c r="AT1327" s="119">
        <f>IF(AT$8="",0,IF(AT$8&lt;=Главная!$N$76,0,IF(AT$8=EOMONTH(Главная!$N$76,0)+1,SUM($Z$12:AT$12),AT$12)))*IF($W$1271=0,0,$W1295/$W$1271)</f>
        <v>0</v>
      </c>
      <c r="AU1327" s="119">
        <f>IF(AU$8="",0,IF(AU$8&lt;=Главная!$N$76,0,IF(AU$8=EOMONTH(Главная!$N$76,0)+1,SUM($Z$12:AU$12),AU$12)))*IF($W$1271=0,0,$W1295/$W$1271)</f>
        <v>0</v>
      </c>
      <c r="AV1327" s="119">
        <f>IF(AV$8="",0,IF(AV$8&lt;=Главная!$N$76,0,IF(AV$8=EOMONTH(Главная!$N$76,0)+1,SUM($Z$12:AV$12),AV$12)))*IF($W$1271=0,0,$W1295/$W$1271)</f>
        <v>0</v>
      </c>
      <c r="AW1327" s="119">
        <f>IF(AW$8="",0,IF(AW$8&lt;=Главная!$N$76,0,IF(AW$8=EOMONTH(Главная!$N$76,0)+1,SUM($Z$12:AW$12),AW$12)))*IF($W$1271=0,0,$W1295/$W$1271)</f>
        <v>0</v>
      </c>
      <c r="AX1327" s="119">
        <f>IF(AX$8="",0,IF(AX$8&lt;=Главная!$N$76,0,IF(AX$8=EOMONTH(Главная!$N$76,0)+1,SUM($Z$12:AX$12),AX$12)))*IF($W$1271=0,0,$W1295/$W$1271)</f>
        <v>0</v>
      </c>
      <c r="AY1327" s="119">
        <f>IF(AY$8="",0,IF(AY$8&lt;=Главная!$N$76,0,IF(AY$8=EOMONTH(Главная!$N$76,0)+1,SUM($Z$12:AY$12),AY$12)))*IF($W$1271=0,0,$W1295/$W$1271)</f>
        <v>0</v>
      </c>
      <c r="AZ1327" s="119">
        <f>IF(AZ$8="",0,IF(AZ$8&lt;=Главная!$N$76,0,IF(AZ$8=EOMONTH(Главная!$N$76,0)+1,SUM($Z$12:AZ$12),AZ$12)))*IF($W$1271=0,0,$W1295/$W$1271)</f>
        <v>0</v>
      </c>
      <c r="BA1327" s="119">
        <f>IF(BA$8="",0,IF(BA$8&lt;=Главная!$N$76,0,IF(BA$8=EOMONTH(Главная!$N$76,0)+1,SUM($Z$12:BA$12),BA$12)))*IF($W$1271=0,0,$W1295/$W$1271)</f>
        <v>0</v>
      </c>
      <c r="BB1327" s="119">
        <f>IF(BB$8="",0,IF(BB$8&lt;=Главная!$N$76,0,IF(BB$8=EOMONTH(Главная!$N$76,0)+1,SUM($Z$12:BB$12),BB$12)))*IF($W$1271=0,0,$W1295/$W$1271)</f>
        <v>0</v>
      </c>
      <c r="BC1327" s="119">
        <f>IF(BC$8="",0,IF(BC$8&lt;=Главная!$N$76,0,IF(BC$8=EOMONTH(Главная!$N$76,0)+1,SUM($Z$12:BC$12),BC$12)))*IF($W$1271=0,0,$W1295/$W$1271)</f>
        <v>0</v>
      </c>
      <c r="BD1327" s="119">
        <f>IF(BD$8="",0,IF(BD$8&lt;=Главная!$N$76,0,IF(BD$8=EOMONTH(Главная!$N$76,0)+1,SUM($Z$12:BD$12),BD$12)))*IF($W$1271=0,0,$W1295/$W$1271)</f>
        <v>0</v>
      </c>
      <c r="BE1327" s="119">
        <f>IF(BE$8="",0,IF(BE$8&lt;=Главная!$N$76,0,IF(BE$8=EOMONTH(Главная!$N$76,0)+1,SUM($Z$12:BE$12),BE$12)))*IF($W$1271=0,0,$W1295/$W$1271)</f>
        <v>0</v>
      </c>
      <c r="BF1327" s="119">
        <f>IF(BF$8="",0,IF(BF$8&lt;=Главная!$N$76,0,IF(BF$8=EOMONTH(Главная!$N$76,0)+1,SUM($Z$12:BF$12),BF$12)))*IF($W$1271=0,0,$W1295/$W$1271)</f>
        <v>0</v>
      </c>
      <c r="BG1327" s="119">
        <f>IF(BG$8="",0,IF(BG$8&lt;=Главная!$N$76,0,IF(BG$8=EOMONTH(Главная!$N$76,0)+1,SUM($Z$12:BG$12),BG$12)))*IF($W$1271=0,0,$W1295/$W$1271)</f>
        <v>0</v>
      </c>
      <c r="BH1327" s="119">
        <f>IF(BH$8="",0,IF(BH$8&lt;=Главная!$N$76,0,IF(BH$8=EOMONTH(Главная!$N$76,0)+1,SUM($Z$12:BH$12),BH$12)))*IF($W$1271=0,0,$W1295/$W$1271)</f>
        <v>0</v>
      </c>
      <c r="BI1327" s="119">
        <f>IF(BI$8="",0,IF(BI$8&lt;=Главная!$N$76,0,IF(BI$8=EOMONTH(Главная!$N$76,0)+1,SUM($Z$12:BI$12),BI$12)))*IF($W$1271=0,0,$W1295/$W$1271)</f>
        <v>0</v>
      </c>
      <c r="BJ1327" s="119">
        <f>IF(BJ$8="",0,IF(BJ$8&lt;=Главная!$N$76,0,IF(BJ$8=EOMONTH(Главная!$N$76,0)+1,SUM($Z$12:BJ$12),BJ$12)))*IF($W$1271=0,0,$W1295/$W$1271)</f>
        <v>0</v>
      </c>
      <c r="BK1327" s="119">
        <f>IF(BK$8="",0,IF(BK$8&lt;=Главная!$N$76,0,IF(BK$8=EOMONTH(Главная!$N$76,0)+1,SUM($Z$12:BK$12),BK$12)))*IF($W$1271=0,0,$W1295/$W$1271)</f>
        <v>0</v>
      </c>
      <c r="BL1327" s="119">
        <f>IF(BL$8="",0,IF(BL$8&lt;=Главная!$N$76,0,IF(BL$8=EOMONTH(Главная!$N$76,0)+1,SUM($Z$12:BL$12),BL$12)))*IF($W$1271=0,0,$W1295/$W$1271)</f>
        <v>0</v>
      </c>
      <c r="BM1327" s="119">
        <f>IF(BM$8="",0,IF(BM$8&lt;=Главная!$N$76,0,IF(BM$8=EOMONTH(Главная!$N$76,0)+1,SUM($Z$12:BM$12),BM$12)))*IF($W$1271=0,0,$W1295/$W$1271)</f>
        <v>0</v>
      </c>
      <c r="BN1327" s="119">
        <f>IF(BN$8="",0,IF(BN$8&lt;=Главная!$N$76,0,IF(BN$8=EOMONTH(Главная!$N$76,0)+1,SUM($Z$12:BN$12),BN$12)))*IF($W$1271=0,0,$W1295/$W$1271)</f>
        <v>0</v>
      </c>
      <c r="BO1327" s="119">
        <f>IF(BO$8="",0,IF(BO$8&lt;=Главная!$N$76,0,IF(BO$8=EOMONTH(Главная!$N$76,0)+1,SUM($Z$12:BO$12),BO$12)))*IF($W$1271=0,0,$W1295/$W$1271)</f>
        <v>0</v>
      </c>
      <c r="BP1327" s="119">
        <f>IF(BP$8="",0,IF(BP$8&lt;=Главная!$N$76,0,IF(BP$8=EOMONTH(Главная!$N$76,0)+1,SUM($Z$12:BP$12),BP$12)))*IF($W$1271=0,0,$W1295/$W$1271)</f>
        <v>0</v>
      </c>
      <c r="BQ1327" s="119">
        <f>IF(BQ$8="",0,IF(BQ$8&lt;=Главная!$N$76,0,IF(BQ$8=EOMONTH(Главная!$N$76,0)+1,SUM($Z$12:BQ$12),BQ$12)))*IF($W$1271=0,0,$W1295/$W$1271)</f>
        <v>0</v>
      </c>
      <c r="BR1327" s="119">
        <f>IF(BR$8="",0,IF(BR$8&lt;=Главная!$N$76,0,IF(BR$8=EOMONTH(Главная!$N$76,0)+1,SUM($Z$12:BR$12),BR$12)))*IF($W$1271=0,0,$W1295/$W$1271)</f>
        <v>0</v>
      </c>
      <c r="BS1327" s="119">
        <f>IF(BS$8="",0,IF(BS$8&lt;=Главная!$N$76,0,IF(BS$8=EOMONTH(Главная!$N$76,0)+1,SUM($Z$12:BS$12),BS$12)))*IF($W$1271=0,0,$W1295/$W$1271)</f>
        <v>0</v>
      </c>
      <c r="BT1327" s="119">
        <f>IF(BT$8="",0,IF(BT$8&lt;=Главная!$N$76,0,IF(BT$8=EOMONTH(Главная!$N$76,0)+1,SUM($Z$12:BT$12),BT$12)))*IF($W$1271=0,0,$W1295/$W$1271)</f>
        <v>0</v>
      </c>
      <c r="BU1327" s="119">
        <f>IF(BU$8="",0,IF(BU$8&lt;=Главная!$N$76,0,IF(BU$8=EOMONTH(Главная!$N$76,0)+1,SUM($Z$12:BU$12),BU$12)))*IF($W$1271=0,0,$W1295/$W$1271)</f>
        <v>0</v>
      </c>
      <c r="BV1327" s="119">
        <f>IF(BV$8="",0,IF(BV$8&lt;=Главная!$N$76,0,IF(BV$8=EOMONTH(Главная!$N$76,0)+1,SUM($Z$12:BV$12),BV$12)))*IF($W$1271=0,0,$W1295/$W$1271)</f>
        <v>0</v>
      </c>
      <c r="BW1327" s="119">
        <f>IF(BW$8="",0,IF(BW$8&lt;=Главная!$N$76,0,IF(BW$8=EOMONTH(Главная!$N$76,0)+1,SUM($Z$12:BW$12),BW$12)))*IF($W$1271=0,0,$W1295/$W$1271)</f>
        <v>0</v>
      </c>
      <c r="BX1327" s="119">
        <f>IF(BX$8="",0,IF(BX$8&lt;=Главная!$N$76,0,IF(BX$8=EOMONTH(Главная!$N$76,0)+1,SUM($Z$12:BX$12),BX$12)))*IF($W$1271=0,0,$W1295/$W$1271)</f>
        <v>0</v>
      </c>
      <c r="BY1327" s="119">
        <f>IF(BY$8="",0,IF(BY$8&lt;=Главная!$N$76,0,IF(BY$8=EOMONTH(Главная!$N$76,0)+1,SUM($Z$12:BY$12),BY$12)))*IF($W$1271=0,0,$W1295/$W$1271)</f>
        <v>0</v>
      </c>
      <c r="BZ1327" s="119">
        <f>IF(BZ$8="",0,IF(BZ$8&lt;=Главная!$N$76,0,IF(BZ$8=EOMONTH(Главная!$N$76,0)+1,SUM($Z$12:BZ$12),BZ$12)))*IF($W$1271=0,0,$W1295/$W$1271)</f>
        <v>0</v>
      </c>
      <c r="CA1327" s="119">
        <f>IF(CA$8="",0,IF(CA$8&lt;=Главная!$N$76,0,IF(CA$8=EOMONTH(Главная!$N$76,0)+1,SUM($Z$12:CA$12),CA$12)))*IF($W$1271=0,0,$W1295/$W$1271)</f>
        <v>0</v>
      </c>
      <c r="CB1327" s="119">
        <f>IF(CB$8="",0,IF(CB$8&lt;=Главная!$N$76,0,IF(CB$8=EOMONTH(Главная!$N$76,0)+1,SUM($Z$12:CB$12),CB$12)))*IF($W$1271=0,0,$W1295/$W$1271)</f>
        <v>0</v>
      </c>
      <c r="CC1327" s="119">
        <f>IF(CC$8="",0,IF(CC$8&lt;=Главная!$N$76,0,IF(CC$8=EOMONTH(Главная!$N$76,0)+1,SUM($Z$12:CC$12),CC$12)))*IF($W$1271=0,0,$W1295/$W$1271)</f>
        <v>0</v>
      </c>
      <c r="CD1327" s="119">
        <f>IF(CD$8="",0,IF(CD$8&lt;=Главная!$N$76,0,IF(CD$8=EOMONTH(Главная!$N$76,0)+1,SUM($Z$12:CD$12),CD$12)))*IF($W$1271=0,0,$W1295/$W$1271)</f>
        <v>0</v>
      </c>
      <c r="CE1327" s="119">
        <f>IF(CE$8="",0,IF(CE$8&lt;=Главная!$N$76,0,IF(CE$8=EOMONTH(Главная!$N$76,0)+1,SUM($Z$12:CE$12),CE$12)))*IF($W$1271=0,0,$W1295/$W$1271)</f>
        <v>0</v>
      </c>
      <c r="CF1327" s="119">
        <f>IF(CF$8="",0,IF(CF$8&lt;=Главная!$N$76,0,IF(CF$8=EOMONTH(Главная!$N$76,0)+1,SUM($Z$12:CF$12),CF$12)))*IF($W$1271=0,0,$W1295/$W$1271)</f>
        <v>0</v>
      </c>
      <c r="CG1327" s="119">
        <f>IF(CG$8="",0,IF(CG$8&lt;=Главная!$N$76,0,IF(CG$8=EOMONTH(Главная!$N$76,0)+1,SUM($Z$12:CG$12),CG$12)))*IF($W$1271=0,0,$W1295/$W$1271)</f>
        <v>0</v>
      </c>
      <c r="CH1327" s="119">
        <f>IF(CH$8="",0,IF(CH$8&lt;=Главная!$N$76,0,IF(CH$8=EOMONTH(Главная!$N$76,0)+1,SUM($Z$12:CH$12),CH$12)))*IF($W$1271=0,0,$W1295/$W$1271)</f>
        <v>0</v>
      </c>
      <c r="CI1327" s="119">
        <f>IF(CI$8="",0,IF(CI$8&lt;=Главная!$N$76,0,IF(CI$8=EOMONTH(Главная!$N$76,0)+1,SUM($Z$12:CI$12),CI$12)))*IF($W$1271=0,0,$W1295/$W$1271)</f>
        <v>0</v>
      </c>
      <c r="CJ1327" s="119">
        <f>IF(CJ$8="",0,IF(CJ$8&lt;=Главная!$N$76,0,IF(CJ$8=EOMONTH(Главная!$N$76,0)+1,SUM($Z$12:CJ$12),CJ$12)))*IF($W$1271=0,0,$W1295/$W$1271)</f>
        <v>0</v>
      </c>
      <c r="CK1327" s="119">
        <f>IF(CK$8="",0,IF(CK$8&lt;=Главная!$N$76,0,IF(CK$8=EOMONTH(Главная!$N$76,0)+1,SUM($Z$12:CK$12),CK$12)))*IF($W$1271=0,0,$W1295/$W$1271)</f>
        <v>0</v>
      </c>
      <c r="CL1327" s="119">
        <f>IF(CL$8="",0,IF(CL$8&lt;=Главная!$N$76,0,IF(CL$8=EOMONTH(Главная!$N$76,0)+1,SUM($Z$12:CL$12),CL$12)))*IF($W$1271=0,0,$W1295/$W$1271)</f>
        <v>0</v>
      </c>
      <c r="CM1327" s="119">
        <f>IF(CM$8="",0,IF(CM$8&lt;=Главная!$N$76,0,IF(CM$8=EOMONTH(Главная!$N$76,0)+1,SUM($Z$12:CM$12),CM$12)))*IF($W$1271=0,0,$W1295/$W$1271)</f>
        <v>0</v>
      </c>
      <c r="CN1327" s="119">
        <f>IF(CN$8="",0,IF(CN$8&lt;=Главная!$N$76,0,IF(CN$8=EOMONTH(Главная!$N$76,0)+1,SUM($Z$12:CN$12),CN$12)))*IF($W$1271=0,0,$W1295/$W$1271)</f>
        <v>0</v>
      </c>
      <c r="CO1327" s="119">
        <f>IF(CO$8="",0,IF(CO$8&lt;=Главная!$N$76,0,IF(CO$8=EOMONTH(Главная!$N$76,0)+1,SUM($Z$12:CO$12),CO$12)))*IF($W$1271=0,0,$W1295/$W$1271)</f>
        <v>0</v>
      </c>
      <c r="CP1327" s="119">
        <f>IF(CP$8="",0,IF(CP$8&lt;=Главная!$N$76,0,IF(CP$8=EOMONTH(Главная!$N$76,0)+1,SUM($Z$12:CP$12),CP$12)))*IF($W$1271=0,0,$W1295/$W$1271)</f>
        <v>0</v>
      </c>
      <c r="CQ1327" s="119">
        <f>IF(CQ$8="",0,IF(CQ$8&lt;=Главная!$N$76,0,IF(CQ$8=EOMONTH(Главная!$N$76,0)+1,SUM($Z$12:CQ$12),CQ$12)))*IF($W$1271=0,0,$W1295/$W$1271)</f>
        <v>0</v>
      </c>
      <c r="CR1327" s="119">
        <f>IF(CR$8="",0,IF(CR$8&lt;=Главная!$N$76,0,IF(CR$8=EOMONTH(Главная!$N$76,0)+1,SUM($Z$12:CR$12),CR$12)))*IF($W$1271=0,0,$W1295/$W$1271)</f>
        <v>0</v>
      </c>
      <c r="CS1327" s="119">
        <f>IF(CS$8="",0,IF(CS$8&lt;=Главная!$N$76,0,IF(CS$8=EOMONTH(Главная!$N$76,0)+1,SUM($Z$12:CS$12),CS$12)))*IF($W$1271=0,0,$W1295/$W$1271)</f>
        <v>0</v>
      </c>
      <c r="CT1327" s="119">
        <f>IF(CT$8="",0,IF(CT$8&lt;=Главная!$N$76,0,IF(CT$8=EOMONTH(Главная!$N$76,0)+1,SUM($Z$12:CT$12),CT$12)))*IF($W$1271=0,0,$W1295/$W$1271)</f>
        <v>0</v>
      </c>
      <c r="CU1327" s="119">
        <f>IF(CU$8="",0,IF(CU$8&lt;=Главная!$N$76,0,IF(CU$8=EOMONTH(Главная!$N$76,0)+1,SUM($Z$12:CU$12),CU$12)))*IF($W$1271=0,0,$W1295/$W$1271)</f>
        <v>0</v>
      </c>
      <c r="CV1327" s="119">
        <f>IF(CV$8="",0,IF(CV$8&lt;=Главная!$N$76,0,IF(CV$8=EOMONTH(Главная!$N$76,0)+1,SUM($Z$12:CV$12),CV$12)))*IF($W$1271=0,0,$W1295/$W$1271)</f>
        <v>0</v>
      </c>
      <c r="CW1327" s="119">
        <f>IF(CW$8="",0,IF(CW$8&lt;=Главная!$N$76,0,IF(CW$8=EOMONTH(Главная!$N$76,0)+1,SUM($Z$12:CW$12),CW$12)))*IF($W$1271=0,0,$W1295/$W$1271)</f>
        <v>0</v>
      </c>
      <c r="CX1327" s="119">
        <f>IF(CX$8="",0,IF(CX$8&lt;=Главная!$N$76,0,IF(CX$8=EOMONTH(Главная!$N$76,0)+1,SUM($Z$12:CX$12),CX$12)))*IF($W$1271=0,0,$W1295/$W$1271)</f>
        <v>0</v>
      </c>
      <c r="CY1327" s="119">
        <f>IF(CY$8="",0,IF(CY$8&lt;=Главная!$N$76,0,IF(CY$8=EOMONTH(Главная!$N$76,0)+1,SUM($Z$12:CY$12),CY$12)))*IF($W$1271=0,0,$W1295/$W$1271)</f>
        <v>0</v>
      </c>
      <c r="CZ1327" s="119">
        <f>IF(CZ$8="",0,IF(CZ$8&lt;=Главная!$N$76,0,IF(CZ$8=EOMONTH(Главная!$N$76,0)+1,SUM($Z$12:CZ$12),CZ$12)))*IF($W$1271=0,0,$W1295/$W$1271)</f>
        <v>0</v>
      </c>
      <c r="DA1327" s="119">
        <f>IF(DA$8="",0,IF(DA$8&lt;=Главная!$N$76,0,IF(DA$8=EOMONTH(Главная!$N$76,0)+1,SUM($Z$12:DA$12),DA$12)))*IF($W$1271=0,0,$W1295/$W$1271)</f>
        <v>0</v>
      </c>
      <c r="DB1327" s="119">
        <f>IF(DB$8="",0,IF(DB$8&lt;=Главная!$N$76,0,IF(DB$8=EOMONTH(Главная!$N$76,0)+1,SUM($Z$12:DB$12),DB$12)))*IF($W$1271=0,0,$W1295/$W$1271)</f>
        <v>0</v>
      </c>
      <c r="DC1327" s="119">
        <f>IF(DC$8="",0,IF(DC$8&lt;=Главная!$N$76,0,IF(DC$8=EOMONTH(Главная!$N$76,0)+1,SUM($Z$12:DC$12),DC$12)))*IF($W$1271=0,0,$W1295/$W$1271)</f>
        <v>0</v>
      </c>
      <c r="DD1327" s="119">
        <f>IF(DD$8="",0,IF(DD$8&lt;=Главная!$N$76,0,IF(DD$8=EOMONTH(Главная!$N$76,0)+1,SUM($Z$12:DD$12),DD$12)))*IF($W$1271=0,0,$W1295/$W$1271)</f>
        <v>0</v>
      </c>
      <c r="DE1327" s="119">
        <f>IF(DE$8="",0,IF(DE$8&lt;=Главная!$N$76,0,IF(DE$8=EOMONTH(Главная!$N$76,0)+1,SUM($Z$12:DE$12),DE$12)))*IF($W$1271=0,0,$W1295/$W$1271)</f>
        <v>0</v>
      </c>
      <c r="DF1327" s="119">
        <f>IF(DF$8="",0,IF(DF$8&lt;=Главная!$N$76,0,IF(DF$8=EOMONTH(Главная!$N$76,0)+1,SUM($Z$12:DF$12),DF$12)))*IF($W$1271=0,0,$W1295/$W$1271)</f>
        <v>0</v>
      </c>
      <c r="DG1327" s="119">
        <f>IF(DG$8="",0,IF(DG$8&lt;=Главная!$N$76,0,IF(DG$8=EOMONTH(Главная!$N$76,0)+1,SUM($Z$12:DG$12),DG$12)))*IF($W$1271=0,0,$W1295/$W$1271)</f>
        <v>0</v>
      </c>
      <c r="DH1327" s="119">
        <f>IF(DH$8="",0,IF(DH$8&lt;=Главная!$N$76,0,IF(DH$8=EOMONTH(Главная!$N$76,0)+1,SUM($Z$12:DH$12),DH$12)))*IF($W$1271=0,0,$W1295/$W$1271)</f>
        <v>0</v>
      </c>
      <c r="DI1327" s="119">
        <f>IF(DI$8="",0,IF(DI$8&lt;=Главная!$N$76,0,IF(DI$8=EOMONTH(Главная!$N$76,0)+1,SUM($Z$12:DI$12),DI$12)))*IF($W$1271=0,0,$W1295/$W$1271)</f>
        <v>0</v>
      </c>
      <c r="DJ1327" s="119">
        <f>IF(DJ$8="",0,IF(DJ$8&lt;=Главная!$N$76,0,IF(DJ$8=EOMONTH(Главная!$N$76,0)+1,SUM($Z$12:DJ$12),DJ$12)))*IF($W$1271=0,0,$W1295/$W$1271)</f>
        <v>0</v>
      </c>
      <c r="DK1327" s="119">
        <f>IF(DK$8="",0,IF(DK$8&lt;=Главная!$N$76,0,IF(DK$8=EOMONTH(Главная!$N$76,0)+1,SUM($Z$12:DK$12),DK$12)))*IF($W$1271=0,0,$W1295/$W$1271)</f>
        <v>0</v>
      </c>
      <c r="DL1327" s="119">
        <f>IF(DL$8="",0,IF(DL$8&lt;=Главная!$N$76,0,IF(DL$8=EOMONTH(Главная!$N$76,0)+1,SUM($Z$12:DL$12),DL$12)))*IF($W$1271=0,0,$W1295/$W$1271)</f>
        <v>0</v>
      </c>
      <c r="DM1327" s="119">
        <f>IF(DM$8="",0,IF(DM$8&lt;=Главная!$N$76,0,IF(DM$8=EOMONTH(Главная!$N$76,0)+1,SUM($Z$12:DM$12),DM$12)))*IF($W$1271=0,0,$W1295/$W$1271)</f>
        <v>0</v>
      </c>
      <c r="DN1327" s="119">
        <f>IF(DN$8="",0,IF(DN$8&lt;=Главная!$N$76,0,IF(DN$8=EOMONTH(Главная!$N$76,0)+1,SUM($Z$12:DN$12),DN$12)))*IF($W$1271=0,0,$W1295/$W$1271)</f>
        <v>0</v>
      </c>
      <c r="DO1327" s="119">
        <f>IF(DO$8="",0,IF(DO$8&lt;=Главная!$N$76,0,IF(DO$8=EOMONTH(Главная!$N$76,0)+1,SUM($Z$12:DO$12),DO$12)))*IF($W$1271=0,0,$W1295/$W$1271)</f>
        <v>0</v>
      </c>
      <c r="DP1327" s="119">
        <f>IF(DP$8="",0,IF(DP$8&lt;=Главная!$N$76,0,IF(DP$8=EOMONTH(Главная!$N$76,0)+1,SUM($Z$12:DP$12),DP$12)))*IF($W$1271=0,0,$W1295/$W$1271)</f>
        <v>0</v>
      </c>
      <c r="DQ1327" s="119">
        <f>IF(DQ$8="",0,IF(DQ$8&lt;=Главная!$N$76,0,IF(DQ$8=EOMONTH(Главная!$N$76,0)+1,SUM($Z$12:DQ$12),DQ$12)))*IF($W$1271=0,0,$W1295/$W$1271)</f>
        <v>0</v>
      </c>
      <c r="DR1327" s="119">
        <f>IF(DR$8="",0,IF(DR$8&lt;=Главная!$N$76,0,IF(DR$8=EOMONTH(Главная!$N$76,0)+1,SUM($Z$12:DR$12),DR$12)))*IF($W$1271=0,0,$W1295/$W$1271)</f>
        <v>0</v>
      </c>
      <c r="DS1327" s="119">
        <f>IF(DS$8="",0,IF(DS$8&lt;=Главная!$N$76,0,IF(DS$8=EOMONTH(Главная!$N$76,0)+1,SUM($Z$12:DS$12),DS$12)))*IF($W$1271=0,0,$W1295/$W$1271)</f>
        <v>0</v>
      </c>
      <c r="DT1327" s="119">
        <f>IF(DT$8="",0,IF(DT$8&lt;=Главная!$N$76,0,IF(DT$8=EOMONTH(Главная!$N$76,0)+1,SUM($Z$12:DT$12),DT$12)))*IF($W$1271=0,0,$W1295/$W$1271)</f>
        <v>0</v>
      </c>
      <c r="DU1327" s="59"/>
      <c r="DV1327" s="59"/>
    </row>
    <row r="1328" spans="1:126" s="120" customFormat="1" ht="10.199999999999999" customHeight="1">
      <c r="A1328" s="59"/>
      <c r="B1328" s="59"/>
      <c r="C1328" s="59"/>
      <c r="D1328" s="59"/>
      <c r="E1328" s="271"/>
      <c r="F1328" s="114"/>
      <c r="G1328" s="115"/>
      <c r="H1328" s="59"/>
      <c r="I1328" s="59"/>
      <c r="J1328" s="59"/>
      <c r="K1328" s="416">
        <f t="shared" si="2937"/>
        <v>0</v>
      </c>
      <c r="L1328" s="59"/>
      <c r="M1328" s="169"/>
      <c r="N1328" s="170" t="str">
        <f t="shared" si="2939"/>
        <v>списание в продажу</v>
      </c>
      <c r="O1328" s="1"/>
      <c r="P1328" s="5"/>
      <c r="Q1328" s="1" t="s">
        <v>34</v>
      </c>
      <c r="R1328" s="1"/>
      <c r="S1328" s="5" t="s">
        <v>6</v>
      </c>
      <c r="T1328" s="202"/>
      <c r="U1328" s="115"/>
      <c r="V1328" s="59"/>
      <c r="W1328" s="116">
        <f t="shared" si="2938"/>
        <v>0</v>
      </c>
      <c r="X1328" s="116"/>
      <c r="Y1328" s="117"/>
      <c r="Z1328" s="118"/>
      <c r="AA1328" s="119">
        <f>IF(AA$8="",0,IF(AA$8&lt;=Главная!$N$76,0,IF(AA$8=EOMONTH(Главная!$N$76,0)+1,SUM($Z$12:AA$12),AA$12)))*IF($W$1271=0,0,$W1296/$W$1271)</f>
        <v>0</v>
      </c>
      <c r="AB1328" s="119">
        <f>IF(AB$8="",0,IF(AB$8&lt;=Главная!$N$76,0,IF(AB$8=EOMONTH(Главная!$N$76,0)+1,SUM($Z$12:AB$12),AB$12)))*IF($W$1271=0,0,$W1296/$W$1271)</f>
        <v>0</v>
      </c>
      <c r="AC1328" s="119">
        <f>IF(AC$8="",0,IF(AC$8&lt;=Главная!$N$76,0,IF(AC$8=EOMONTH(Главная!$N$76,0)+1,SUM($Z$12:AC$12),AC$12)))*IF($W$1271=0,0,$W1296/$W$1271)</f>
        <v>0</v>
      </c>
      <c r="AD1328" s="119">
        <f>IF(AD$8="",0,IF(AD$8&lt;=Главная!$N$76,0,IF(AD$8=EOMONTH(Главная!$N$76,0)+1,SUM($Z$12:AD$12),AD$12)))*IF($W$1271=0,0,$W1296/$W$1271)</f>
        <v>0</v>
      </c>
      <c r="AE1328" s="119">
        <f>IF(AE$8="",0,IF(AE$8&lt;=Главная!$N$76,0,IF(AE$8=EOMONTH(Главная!$N$76,0)+1,SUM($Z$12:AE$12),AE$12)))*IF($W$1271=0,0,$W1296/$W$1271)</f>
        <v>0</v>
      </c>
      <c r="AF1328" s="119">
        <f>IF(AF$8="",0,IF(AF$8&lt;=Главная!$N$76,0,IF(AF$8=EOMONTH(Главная!$N$76,0)+1,SUM($Z$12:AF$12),AF$12)))*IF($W$1271=0,0,$W1296/$W$1271)</f>
        <v>0</v>
      </c>
      <c r="AG1328" s="119">
        <f>IF(AG$8="",0,IF(AG$8&lt;=Главная!$N$76,0,IF(AG$8=EOMONTH(Главная!$N$76,0)+1,SUM($Z$12:AG$12),AG$12)))*IF($W$1271=0,0,$W1296/$W$1271)</f>
        <v>0</v>
      </c>
      <c r="AH1328" s="119">
        <f>IF(AH$8="",0,IF(AH$8&lt;=Главная!$N$76,0,IF(AH$8=EOMONTH(Главная!$N$76,0)+1,SUM($Z$12:AH$12),AH$12)))*IF($W$1271=0,0,$W1296/$W$1271)</f>
        <v>0</v>
      </c>
      <c r="AI1328" s="119">
        <f>IF(AI$8="",0,IF(AI$8&lt;=Главная!$N$76,0,IF(AI$8=EOMONTH(Главная!$N$76,0)+1,SUM($Z$12:AI$12),AI$12)))*IF($W$1271=0,0,$W1296/$W$1271)</f>
        <v>0</v>
      </c>
      <c r="AJ1328" s="119">
        <f>IF(AJ$8="",0,IF(AJ$8&lt;=Главная!$N$76,0,IF(AJ$8=EOMONTH(Главная!$N$76,0)+1,SUM($Z$12:AJ$12),AJ$12)))*IF($W$1271=0,0,$W1296/$W$1271)</f>
        <v>0</v>
      </c>
      <c r="AK1328" s="119">
        <f>IF(AK$8="",0,IF(AK$8&lt;=Главная!$N$76,0,IF(AK$8=EOMONTH(Главная!$N$76,0)+1,SUM($Z$12:AK$12),AK$12)))*IF($W$1271=0,0,$W1296/$W$1271)</f>
        <v>0</v>
      </c>
      <c r="AL1328" s="119">
        <f>IF(AL$8="",0,IF(AL$8&lt;=Главная!$N$76,0,IF(AL$8=EOMONTH(Главная!$N$76,0)+1,SUM($Z$12:AL$12),AL$12)))*IF($W$1271=0,0,$W1296/$W$1271)</f>
        <v>0</v>
      </c>
      <c r="AM1328" s="119">
        <f>IF(AM$8="",0,IF(AM$8&lt;=Главная!$N$76,0,IF(AM$8=EOMONTH(Главная!$N$76,0)+1,SUM($Z$12:AM$12),AM$12)))*IF($W$1271=0,0,$W1296/$W$1271)</f>
        <v>0</v>
      </c>
      <c r="AN1328" s="119">
        <f>IF(AN$8="",0,IF(AN$8&lt;=Главная!$N$76,0,IF(AN$8=EOMONTH(Главная!$N$76,0)+1,SUM($Z$12:AN$12),AN$12)))*IF($W$1271=0,0,$W1296/$W$1271)</f>
        <v>0</v>
      </c>
      <c r="AO1328" s="119">
        <f>IF(AO$8="",0,IF(AO$8&lt;=Главная!$N$76,0,IF(AO$8=EOMONTH(Главная!$N$76,0)+1,SUM($Z$12:AO$12),AO$12)))*IF($W$1271=0,0,$W1296/$W$1271)</f>
        <v>0</v>
      </c>
      <c r="AP1328" s="119">
        <f>IF(AP$8="",0,IF(AP$8&lt;=Главная!$N$76,0,IF(AP$8=EOMONTH(Главная!$N$76,0)+1,SUM($Z$12:AP$12),AP$12)))*IF($W$1271=0,0,$W1296/$W$1271)</f>
        <v>0</v>
      </c>
      <c r="AQ1328" s="119">
        <f>IF(AQ$8="",0,IF(AQ$8&lt;=Главная!$N$76,0,IF(AQ$8=EOMONTH(Главная!$N$76,0)+1,SUM($Z$12:AQ$12),AQ$12)))*IF($W$1271=0,0,$W1296/$W$1271)</f>
        <v>0</v>
      </c>
      <c r="AR1328" s="119">
        <f>IF(AR$8="",0,IF(AR$8&lt;=Главная!$N$76,0,IF(AR$8=EOMONTH(Главная!$N$76,0)+1,SUM($Z$12:AR$12),AR$12)))*IF($W$1271=0,0,$W1296/$W$1271)</f>
        <v>0</v>
      </c>
      <c r="AS1328" s="119">
        <f>IF(AS$8="",0,IF(AS$8&lt;=Главная!$N$76,0,IF(AS$8=EOMONTH(Главная!$N$76,0)+1,SUM($Z$12:AS$12),AS$12)))*IF($W$1271=0,0,$W1296/$W$1271)</f>
        <v>0</v>
      </c>
      <c r="AT1328" s="119">
        <f>IF(AT$8="",0,IF(AT$8&lt;=Главная!$N$76,0,IF(AT$8=EOMONTH(Главная!$N$76,0)+1,SUM($Z$12:AT$12),AT$12)))*IF($W$1271=0,0,$W1296/$W$1271)</f>
        <v>0</v>
      </c>
      <c r="AU1328" s="119">
        <f>IF(AU$8="",0,IF(AU$8&lt;=Главная!$N$76,0,IF(AU$8=EOMONTH(Главная!$N$76,0)+1,SUM($Z$12:AU$12),AU$12)))*IF($W$1271=0,0,$W1296/$W$1271)</f>
        <v>0</v>
      </c>
      <c r="AV1328" s="119">
        <f>IF(AV$8="",0,IF(AV$8&lt;=Главная!$N$76,0,IF(AV$8=EOMONTH(Главная!$N$76,0)+1,SUM($Z$12:AV$12),AV$12)))*IF($W$1271=0,0,$W1296/$W$1271)</f>
        <v>0</v>
      </c>
      <c r="AW1328" s="119">
        <f>IF(AW$8="",0,IF(AW$8&lt;=Главная!$N$76,0,IF(AW$8=EOMONTH(Главная!$N$76,0)+1,SUM($Z$12:AW$12),AW$12)))*IF($W$1271=0,0,$W1296/$W$1271)</f>
        <v>0</v>
      </c>
      <c r="AX1328" s="119">
        <f>IF(AX$8="",0,IF(AX$8&lt;=Главная!$N$76,0,IF(AX$8=EOMONTH(Главная!$N$76,0)+1,SUM($Z$12:AX$12),AX$12)))*IF($W$1271=0,0,$W1296/$W$1271)</f>
        <v>0</v>
      </c>
      <c r="AY1328" s="119">
        <f>IF(AY$8="",0,IF(AY$8&lt;=Главная!$N$76,0,IF(AY$8=EOMONTH(Главная!$N$76,0)+1,SUM($Z$12:AY$12),AY$12)))*IF($W$1271=0,0,$W1296/$W$1271)</f>
        <v>0</v>
      </c>
      <c r="AZ1328" s="119">
        <f>IF(AZ$8="",0,IF(AZ$8&lt;=Главная!$N$76,0,IF(AZ$8=EOMONTH(Главная!$N$76,0)+1,SUM($Z$12:AZ$12),AZ$12)))*IF($W$1271=0,0,$W1296/$W$1271)</f>
        <v>0</v>
      </c>
      <c r="BA1328" s="119">
        <f>IF(BA$8="",0,IF(BA$8&lt;=Главная!$N$76,0,IF(BA$8=EOMONTH(Главная!$N$76,0)+1,SUM($Z$12:BA$12),BA$12)))*IF($W$1271=0,0,$W1296/$W$1271)</f>
        <v>0</v>
      </c>
      <c r="BB1328" s="119">
        <f>IF(BB$8="",0,IF(BB$8&lt;=Главная!$N$76,0,IF(BB$8=EOMONTH(Главная!$N$76,0)+1,SUM($Z$12:BB$12),BB$12)))*IF($W$1271=0,0,$W1296/$W$1271)</f>
        <v>0</v>
      </c>
      <c r="BC1328" s="119">
        <f>IF(BC$8="",0,IF(BC$8&lt;=Главная!$N$76,0,IF(BC$8=EOMONTH(Главная!$N$76,0)+1,SUM($Z$12:BC$12),BC$12)))*IF($W$1271=0,0,$W1296/$W$1271)</f>
        <v>0</v>
      </c>
      <c r="BD1328" s="119">
        <f>IF(BD$8="",0,IF(BD$8&lt;=Главная!$N$76,0,IF(BD$8=EOMONTH(Главная!$N$76,0)+1,SUM($Z$12:BD$12),BD$12)))*IF($W$1271=0,0,$W1296/$W$1271)</f>
        <v>0</v>
      </c>
      <c r="BE1328" s="119">
        <f>IF(BE$8="",0,IF(BE$8&lt;=Главная!$N$76,0,IF(BE$8=EOMONTH(Главная!$N$76,0)+1,SUM($Z$12:BE$12),BE$12)))*IF($W$1271=0,0,$W1296/$W$1271)</f>
        <v>0</v>
      </c>
      <c r="BF1328" s="119">
        <f>IF(BF$8="",0,IF(BF$8&lt;=Главная!$N$76,0,IF(BF$8=EOMONTH(Главная!$N$76,0)+1,SUM($Z$12:BF$12),BF$12)))*IF($W$1271=0,0,$W1296/$W$1271)</f>
        <v>0</v>
      </c>
      <c r="BG1328" s="119">
        <f>IF(BG$8="",0,IF(BG$8&lt;=Главная!$N$76,0,IF(BG$8=EOMONTH(Главная!$N$76,0)+1,SUM($Z$12:BG$12),BG$12)))*IF($W$1271=0,0,$W1296/$W$1271)</f>
        <v>0</v>
      </c>
      <c r="BH1328" s="119">
        <f>IF(BH$8="",0,IF(BH$8&lt;=Главная!$N$76,0,IF(BH$8=EOMONTH(Главная!$N$76,0)+1,SUM($Z$12:BH$12),BH$12)))*IF($W$1271=0,0,$W1296/$W$1271)</f>
        <v>0</v>
      </c>
      <c r="BI1328" s="119">
        <f>IF(BI$8="",0,IF(BI$8&lt;=Главная!$N$76,0,IF(BI$8=EOMONTH(Главная!$N$76,0)+1,SUM($Z$12:BI$12),BI$12)))*IF($W$1271=0,0,$W1296/$W$1271)</f>
        <v>0</v>
      </c>
      <c r="BJ1328" s="119">
        <f>IF(BJ$8="",0,IF(BJ$8&lt;=Главная!$N$76,0,IF(BJ$8=EOMONTH(Главная!$N$76,0)+1,SUM($Z$12:BJ$12),BJ$12)))*IF($W$1271=0,0,$W1296/$W$1271)</f>
        <v>0</v>
      </c>
      <c r="BK1328" s="119">
        <f>IF(BK$8="",0,IF(BK$8&lt;=Главная!$N$76,0,IF(BK$8=EOMONTH(Главная!$N$76,0)+1,SUM($Z$12:BK$12),BK$12)))*IF($W$1271=0,0,$W1296/$W$1271)</f>
        <v>0</v>
      </c>
      <c r="BL1328" s="119">
        <f>IF(BL$8="",0,IF(BL$8&lt;=Главная!$N$76,0,IF(BL$8=EOMONTH(Главная!$N$76,0)+1,SUM($Z$12:BL$12),BL$12)))*IF($W$1271=0,0,$W1296/$W$1271)</f>
        <v>0</v>
      </c>
      <c r="BM1328" s="119">
        <f>IF(BM$8="",0,IF(BM$8&lt;=Главная!$N$76,0,IF(BM$8=EOMONTH(Главная!$N$76,0)+1,SUM($Z$12:BM$12),BM$12)))*IF($W$1271=0,0,$W1296/$W$1271)</f>
        <v>0</v>
      </c>
      <c r="BN1328" s="119">
        <f>IF(BN$8="",0,IF(BN$8&lt;=Главная!$N$76,0,IF(BN$8=EOMONTH(Главная!$N$76,0)+1,SUM($Z$12:BN$12),BN$12)))*IF($W$1271=0,0,$W1296/$W$1271)</f>
        <v>0</v>
      </c>
      <c r="BO1328" s="119">
        <f>IF(BO$8="",0,IF(BO$8&lt;=Главная!$N$76,0,IF(BO$8=EOMONTH(Главная!$N$76,0)+1,SUM($Z$12:BO$12),BO$12)))*IF($W$1271=0,0,$W1296/$W$1271)</f>
        <v>0</v>
      </c>
      <c r="BP1328" s="119">
        <f>IF(BP$8="",0,IF(BP$8&lt;=Главная!$N$76,0,IF(BP$8=EOMONTH(Главная!$N$76,0)+1,SUM($Z$12:BP$12),BP$12)))*IF($W$1271=0,0,$W1296/$W$1271)</f>
        <v>0</v>
      </c>
      <c r="BQ1328" s="119">
        <f>IF(BQ$8="",0,IF(BQ$8&lt;=Главная!$N$76,0,IF(BQ$8=EOMONTH(Главная!$N$76,0)+1,SUM($Z$12:BQ$12),BQ$12)))*IF($W$1271=0,0,$W1296/$W$1271)</f>
        <v>0</v>
      </c>
      <c r="BR1328" s="119">
        <f>IF(BR$8="",0,IF(BR$8&lt;=Главная!$N$76,0,IF(BR$8=EOMONTH(Главная!$N$76,0)+1,SUM($Z$12:BR$12),BR$12)))*IF($W$1271=0,0,$W1296/$W$1271)</f>
        <v>0</v>
      </c>
      <c r="BS1328" s="119">
        <f>IF(BS$8="",0,IF(BS$8&lt;=Главная!$N$76,0,IF(BS$8=EOMONTH(Главная!$N$76,0)+1,SUM($Z$12:BS$12),BS$12)))*IF($W$1271=0,0,$W1296/$W$1271)</f>
        <v>0</v>
      </c>
      <c r="BT1328" s="119">
        <f>IF(BT$8="",0,IF(BT$8&lt;=Главная!$N$76,0,IF(BT$8=EOMONTH(Главная!$N$76,0)+1,SUM($Z$12:BT$12),BT$12)))*IF($W$1271=0,0,$W1296/$W$1271)</f>
        <v>0</v>
      </c>
      <c r="BU1328" s="119">
        <f>IF(BU$8="",0,IF(BU$8&lt;=Главная!$N$76,0,IF(BU$8=EOMONTH(Главная!$N$76,0)+1,SUM($Z$12:BU$12),BU$12)))*IF($W$1271=0,0,$W1296/$W$1271)</f>
        <v>0</v>
      </c>
      <c r="BV1328" s="119">
        <f>IF(BV$8="",0,IF(BV$8&lt;=Главная!$N$76,0,IF(BV$8=EOMONTH(Главная!$N$76,0)+1,SUM($Z$12:BV$12),BV$12)))*IF($W$1271=0,0,$W1296/$W$1271)</f>
        <v>0</v>
      </c>
      <c r="BW1328" s="119">
        <f>IF(BW$8="",0,IF(BW$8&lt;=Главная!$N$76,0,IF(BW$8=EOMONTH(Главная!$N$76,0)+1,SUM($Z$12:BW$12),BW$12)))*IF($W$1271=0,0,$W1296/$W$1271)</f>
        <v>0</v>
      </c>
      <c r="BX1328" s="119">
        <f>IF(BX$8="",0,IF(BX$8&lt;=Главная!$N$76,0,IF(BX$8=EOMONTH(Главная!$N$76,0)+1,SUM($Z$12:BX$12),BX$12)))*IF($W$1271=0,0,$W1296/$W$1271)</f>
        <v>0</v>
      </c>
      <c r="BY1328" s="119">
        <f>IF(BY$8="",0,IF(BY$8&lt;=Главная!$N$76,0,IF(BY$8=EOMONTH(Главная!$N$76,0)+1,SUM($Z$12:BY$12),BY$12)))*IF($W$1271=0,0,$W1296/$W$1271)</f>
        <v>0</v>
      </c>
      <c r="BZ1328" s="119">
        <f>IF(BZ$8="",0,IF(BZ$8&lt;=Главная!$N$76,0,IF(BZ$8=EOMONTH(Главная!$N$76,0)+1,SUM($Z$12:BZ$12),BZ$12)))*IF($W$1271=0,0,$W1296/$W$1271)</f>
        <v>0</v>
      </c>
      <c r="CA1328" s="119">
        <f>IF(CA$8="",0,IF(CA$8&lt;=Главная!$N$76,0,IF(CA$8=EOMONTH(Главная!$N$76,0)+1,SUM($Z$12:CA$12),CA$12)))*IF($W$1271=0,0,$W1296/$W$1271)</f>
        <v>0</v>
      </c>
      <c r="CB1328" s="119">
        <f>IF(CB$8="",0,IF(CB$8&lt;=Главная!$N$76,0,IF(CB$8=EOMONTH(Главная!$N$76,0)+1,SUM($Z$12:CB$12),CB$12)))*IF($W$1271=0,0,$W1296/$W$1271)</f>
        <v>0</v>
      </c>
      <c r="CC1328" s="119">
        <f>IF(CC$8="",0,IF(CC$8&lt;=Главная!$N$76,0,IF(CC$8=EOMONTH(Главная!$N$76,0)+1,SUM($Z$12:CC$12),CC$12)))*IF($W$1271=0,0,$W1296/$W$1271)</f>
        <v>0</v>
      </c>
      <c r="CD1328" s="119">
        <f>IF(CD$8="",0,IF(CD$8&lt;=Главная!$N$76,0,IF(CD$8=EOMONTH(Главная!$N$76,0)+1,SUM($Z$12:CD$12),CD$12)))*IF($W$1271=0,0,$W1296/$W$1271)</f>
        <v>0</v>
      </c>
      <c r="CE1328" s="119">
        <f>IF(CE$8="",0,IF(CE$8&lt;=Главная!$N$76,0,IF(CE$8=EOMONTH(Главная!$N$76,0)+1,SUM($Z$12:CE$12),CE$12)))*IF($W$1271=0,0,$W1296/$W$1271)</f>
        <v>0</v>
      </c>
      <c r="CF1328" s="119">
        <f>IF(CF$8="",0,IF(CF$8&lt;=Главная!$N$76,0,IF(CF$8=EOMONTH(Главная!$N$76,0)+1,SUM($Z$12:CF$12),CF$12)))*IF($W$1271=0,0,$W1296/$W$1271)</f>
        <v>0</v>
      </c>
      <c r="CG1328" s="119">
        <f>IF(CG$8="",0,IF(CG$8&lt;=Главная!$N$76,0,IF(CG$8=EOMONTH(Главная!$N$76,0)+1,SUM($Z$12:CG$12),CG$12)))*IF($W$1271=0,0,$W1296/$W$1271)</f>
        <v>0</v>
      </c>
      <c r="CH1328" s="119">
        <f>IF(CH$8="",0,IF(CH$8&lt;=Главная!$N$76,0,IF(CH$8=EOMONTH(Главная!$N$76,0)+1,SUM($Z$12:CH$12),CH$12)))*IF($W$1271=0,0,$W1296/$W$1271)</f>
        <v>0</v>
      </c>
      <c r="CI1328" s="119">
        <f>IF(CI$8="",0,IF(CI$8&lt;=Главная!$N$76,0,IF(CI$8=EOMONTH(Главная!$N$76,0)+1,SUM($Z$12:CI$12),CI$12)))*IF($W$1271=0,0,$W1296/$W$1271)</f>
        <v>0</v>
      </c>
      <c r="CJ1328" s="119">
        <f>IF(CJ$8="",0,IF(CJ$8&lt;=Главная!$N$76,0,IF(CJ$8=EOMONTH(Главная!$N$76,0)+1,SUM($Z$12:CJ$12),CJ$12)))*IF($W$1271=0,0,$W1296/$W$1271)</f>
        <v>0</v>
      </c>
      <c r="CK1328" s="119">
        <f>IF(CK$8="",0,IF(CK$8&lt;=Главная!$N$76,0,IF(CK$8=EOMONTH(Главная!$N$76,0)+1,SUM($Z$12:CK$12),CK$12)))*IF($W$1271=0,0,$W1296/$W$1271)</f>
        <v>0</v>
      </c>
      <c r="CL1328" s="119">
        <f>IF(CL$8="",0,IF(CL$8&lt;=Главная!$N$76,0,IF(CL$8=EOMONTH(Главная!$N$76,0)+1,SUM($Z$12:CL$12),CL$12)))*IF($W$1271=0,0,$W1296/$W$1271)</f>
        <v>0</v>
      </c>
      <c r="CM1328" s="119">
        <f>IF(CM$8="",0,IF(CM$8&lt;=Главная!$N$76,0,IF(CM$8=EOMONTH(Главная!$N$76,0)+1,SUM($Z$12:CM$12),CM$12)))*IF($W$1271=0,0,$W1296/$W$1271)</f>
        <v>0</v>
      </c>
      <c r="CN1328" s="119">
        <f>IF(CN$8="",0,IF(CN$8&lt;=Главная!$N$76,0,IF(CN$8=EOMONTH(Главная!$N$76,0)+1,SUM($Z$12:CN$12),CN$12)))*IF($W$1271=0,0,$W1296/$W$1271)</f>
        <v>0</v>
      </c>
      <c r="CO1328" s="119">
        <f>IF(CO$8="",0,IF(CO$8&lt;=Главная!$N$76,0,IF(CO$8=EOMONTH(Главная!$N$76,0)+1,SUM($Z$12:CO$12),CO$12)))*IF($W$1271=0,0,$W1296/$W$1271)</f>
        <v>0</v>
      </c>
      <c r="CP1328" s="119">
        <f>IF(CP$8="",0,IF(CP$8&lt;=Главная!$N$76,0,IF(CP$8=EOMONTH(Главная!$N$76,0)+1,SUM($Z$12:CP$12),CP$12)))*IF($W$1271=0,0,$W1296/$W$1271)</f>
        <v>0</v>
      </c>
      <c r="CQ1328" s="119">
        <f>IF(CQ$8="",0,IF(CQ$8&lt;=Главная!$N$76,0,IF(CQ$8=EOMONTH(Главная!$N$76,0)+1,SUM($Z$12:CQ$12),CQ$12)))*IF($W$1271=0,0,$W1296/$W$1271)</f>
        <v>0</v>
      </c>
      <c r="CR1328" s="119">
        <f>IF(CR$8="",0,IF(CR$8&lt;=Главная!$N$76,0,IF(CR$8=EOMONTH(Главная!$N$76,0)+1,SUM($Z$12:CR$12),CR$12)))*IF($W$1271=0,0,$W1296/$W$1271)</f>
        <v>0</v>
      </c>
      <c r="CS1328" s="119">
        <f>IF(CS$8="",0,IF(CS$8&lt;=Главная!$N$76,0,IF(CS$8=EOMONTH(Главная!$N$76,0)+1,SUM($Z$12:CS$12),CS$12)))*IF($W$1271=0,0,$W1296/$W$1271)</f>
        <v>0</v>
      </c>
      <c r="CT1328" s="119">
        <f>IF(CT$8="",0,IF(CT$8&lt;=Главная!$N$76,0,IF(CT$8=EOMONTH(Главная!$N$76,0)+1,SUM($Z$12:CT$12),CT$12)))*IF($W$1271=0,0,$W1296/$W$1271)</f>
        <v>0</v>
      </c>
      <c r="CU1328" s="119">
        <f>IF(CU$8="",0,IF(CU$8&lt;=Главная!$N$76,0,IF(CU$8=EOMONTH(Главная!$N$76,0)+1,SUM($Z$12:CU$12),CU$12)))*IF($W$1271=0,0,$W1296/$W$1271)</f>
        <v>0</v>
      </c>
      <c r="CV1328" s="119">
        <f>IF(CV$8="",0,IF(CV$8&lt;=Главная!$N$76,0,IF(CV$8=EOMONTH(Главная!$N$76,0)+1,SUM($Z$12:CV$12),CV$12)))*IF($W$1271=0,0,$W1296/$W$1271)</f>
        <v>0</v>
      </c>
      <c r="CW1328" s="119">
        <f>IF(CW$8="",0,IF(CW$8&lt;=Главная!$N$76,0,IF(CW$8=EOMONTH(Главная!$N$76,0)+1,SUM($Z$12:CW$12),CW$12)))*IF($W$1271=0,0,$W1296/$W$1271)</f>
        <v>0</v>
      </c>
      <c r="CX1328" s="119">
        <f>IF(CX$8="",0,IF(CX$8&lt;=Главная!$N$76,0,IF(CX$8=EOMONTH(Главная!$N$76,0)+1,SUM($Z$12:CX$12),CX$12)))*IF($W$1271=0,0,$W1296/$W$1271)</f>
        <v>0</v>
      </c>
      <c r="CY1328" s="119">
        <f>IF(CY$8="",0,IF(CY$8&lt;=Главная!$N$76,0,IF(CY$8=EOMONTH(Главная!$N$76,0)+1,SUM($Z$12:CY$12),CY$12)))*IF($W$1271=0,0,$W1296/$W$1271)</f>
        <v>0</v>
      </c>
      <c r="CZ1328" s="119">
        <f>IF(CZ$8="",0,IF(CZ$8&lt;=Главная!$N$76,0,IF(CZ$8=EOMONTH(Главная!$N$76,0)+1,SUM($Z$12:CZ$12),CZ$12)))*IF($W$1271=0,0,$W1296/$W$1271)</f>
        <v>0</v>
      </c>
      <c r="DA1328" s="119">
        <f>IF(DA$8="",0,IF(DA$8&lt;=Главная!$N$76,0,IF(DA$8=EOMONTH(Главная!$N$76,0)+1,SUM($Z$12:DA$12),DA$12)))*IF($W$1271=0,0,$W1296/$W$1271)</f>
        <v>0</v>
      </c>
      <c r="DB1328" s="119">
        <f>IF(DB$8="",0,IF(DB$8&lt;=Главная!$N$76,0,IF(DB$8=EOMONTH(Главная!$N$76,0)+1,SUM($Z$12:DB$12),DB$12)))*IF($W$1271=0,0,$W1296/$W$1271)</f>
        <v>0</v>
      </c>
      <c r="DC1328" s="119">
        <f>IF(DC$8="",0,IF(DC$8&lt;=Главная!$N$76,0,IF(DC$8=EOMONTH(Главная!$N$76,0)+1,SUM($Z$12:DC$12),DC$12)))*IF($W$1271=0,0,$W1296/$W$1271)</f>
        <v>0</v>
      </c>
      <c r="DD1328" s="119">
        <f>IF(DD$8="",0,IF(DD$8&lt;=Главная!$N$76,0,IF(DD$8=EOMONTH(Главная!$N$76,0)+1,SUM($Z$12:DD$12),DD$12)))*IF($W$1271=0,0,$W1296/$W$1271)</f>
        <v>0</v>
      </c>
      <c r="DE1328" s="119">
        <f>IF(DE$8="",0,IF(DE$8&lt;=Главная!$N$76,0,IF(DE$8=EOMONTH(Главная!$N$76,0)+1,SUM($Z$12:DE$12),DE$12)))*IF($W$1271=0,0,$W1296/$W$1271)</f>
        <v>0</v>
      </c>
      <c r="DF1328" s="119">
        <f>IF(DF$8="",0,IF(DF$8&lt;=Главная!$N$76,0,IF(DF$8=EOMONTH(Главная!$N$76,0)+1,SUM($Z$12:DF$12),DF$12)))*IF($W$1271=0,0,$W1296/$W$1271)</f>
        <v>0</v>
      </c>
      <c r="DG1328" s="119">
        <f>IF(DG$8="",0,IF(DG$8&lt;=Главная!$N$76,0,IF(DG$8=EOMONTH(Главная!$N$76,0)+1,SUM($Z$12:DG$12),DG$12)))*IF($W$1271=0,0,$W1296/$W$1271)</f>
        <v>0</v>
      </c>
      <c r="DH1328" s="119">
        <f>IF(DH$8="",0,IF(DH$8&lt;=Главная!$N$76,0,IF(DH$8=EOMONTH(Главная!$N$76,0)+1,SUM($Z$12:DH$12),DH$12)))*IF($W$1271=0,0,$W1296/$W$1271)</f>
        <v>0</v>
      </c>
      <c r="DI1328" s="119">
        <f>IF(DI$8="",0,IF(DI$8&lt;=Главная!$N$76,0,IF(DI$8=EOMONTH(Главная!$N$76,0)+1,SUM($Z$12:DI$12),DI$12)))*IF($W$1271=0,0,$W1296/$W$1271)</f>
        <v>0</v>
      </c>
      <c r="DJ1328" s="119">
        <f>IF(DJ$8="",0,IF(DJ$8&lt;=Главная!$N$76,0,IF(DJ$8=EOMONTH(Главная!$N$76,0)+1,SUM($Z$12:DJ$12),DJ$12)))*IF($W$1271=0,0,$W1296/$W$1271)</f>
        <v>0</v>
      </c>
      <c r="DK1328" s="119">
        <f>IF(DK$8="",0,IF(DK$8&lt;=Главная!$N$76,0,IF(DK$8=EOMONTH(Главная!$N$76,0)+1,SUM($Z$12:DK$12),DK$12)))*IF($W$1271=0,0,$W1296/$W$1271)</f>
        <v>0</v>
      </c>
      <c r="DL1328" s="119">
        <f>IF(DL$8="",0,IF(DL$8&lt;=Главная!$N$76,0,IF(DL$8=EOMONTH(Главная!$N$76,0)+1,SUM($Z$12:DL$12),DL$12)))*IF($W$1271=0,0,$W1296/$W$1271)</f>
        <v>0</v>
      </c>
      <c r="DM1328" s="119">
        <f>IF(DM$8="",0,IF(DM$8&lt;=Главная!$N$76,0,IF(DM$8=EOMONTH(Главная!$N$76,0)+1,SUM($Z$12:DM$12),DM$12)))*IF($W$1271=0,0,$W1296/$W$1271)</f>
        <v>0</v>
      </c>
      <c r="DN1328" s="119">
        <f>IF(DN$8="",0,IF(DN$8&lt;=Главная!$N$76,0,IF(DN$8=EOMONTH(Главная!$N$76,0)+1,SUM($Z$12:DN$12),DN$12)))*IF($W$1271=0,0,$W1296/$W$1271)</f>
        <v>0</v>
      </c>
      <c r="DO1328" s="119">
        <f>IF(DO$8="",0,IF(DO$8&lt;=Главная!$N$76,0,IF(DO$8=EOMONTH(Главная!$N$76,0)+1,SUM($Z$12:DO$12),DO$12)))*IF($W$1271=0,0,$W1296/$W$1271)</f>
        <v>0</v>
      </c>
      <c r="DP1328" s="119">
        <f>IF(DP$8="",0,IF(DP$8&lt;=Главная!$N$76,0,IF(DP$8=EOMONTH(Главная!$N$76,0)+1,SUM($Z$12:DP$12),DP$12)))*IF($W$1271=0,0,$W1296/$W$1271)</f>
        <v>0</v>
      </c>
      <c r="DQ1328" s="119">
        <f>IF(DQ$8="",0,IF(DQ$8&lt;=Главная!$N$76,0,IF(DQ$8=EOMONTH(Главная!$N$76,0)+1,SUM($Z$12:DQ$12),DQ$12)))*IF($W$1271=0,0,$W1296/$W$1271)</f>
        <v>0</v>
      </c>
      <c r="DR1328" s="119">
        <f>IF(DR$8="",0,IF(DR$8&lt;=Главная!$N$76,0,IF(DR$8=EOMONTH(Главная!$N$76,0)+1,SUM($Z$12:DR$12),DR$12)))*IF($W$1271=0,0,$W1296/$W$1271)</f>
        <v>0</v>
      </c>
      <c r="DS1328" s="119">
        <f>IF(DS$8="",0,IF(DS$8&lt;=Главная!$N$76,0,IF(DS$8=EOMONTH(Главная!$N$76,0)+1,SUM($Z$12:DS$12),DS$12)))*IF($W$1271=0,0,$W1296/$W$1271)</f>
        <v>0</v>
      </c>
      <c r="DT1328" s="119">
        <f>IF(DT$8="",0,IF(DT$8&lt;=Главная!$N$76,0,IF(DT$8=EOMONTH(Главная!$N$76,0)+1,SUM($Z$12:DT$12),DT$12)))*IF($W$1271=0,0,$W1296/$W$1271)</f>
        <v>0</v>
      </c>
      <c r="DU1328" s="59"/>
      <c r="DV1328" s="59"/>
    </row>
    <row r="1329" spans="1:126" s="120" customFormat="1" ht="10.199999999999999" customHeight="1">
      <c r="A1329" s="59"/>
      <c r="B1329" s="59"/>
      <c r="C1329" s="59"/>
      <c r="D1329" s="59"/>
      <c r="E1329" s="271"/>
      <c r="F1329" s="114"/>
      <c r="G1329" s="115"/>
      <c r="H1329" s="59"/>
      <c r="I1329" s="59"/>
      <c r="J1329" s="59"/>
      <c r="K1329" s="416">
        <f t="shared" si="2937"/>
        <v>0</v>
      </c>
      <c r="L1329" s="59"/>
      <c r="M1329" s="169"/>
      <c r="N1329" s="170" t="str">
        <f t="shared" si="2939"/>
        <v>списание в продажу</v>
      </c>
      <c r="O1329" s="1"/>
      <c r="P1329" s="5"/>
      <c r="Q1329" s="1" t="s">
        <v>34</v>
      </c>
      <c r="R1329" s="1"/>
      <c r="S1329" s="5" t="s">
        <v>6</v>
      </c>
      <c r="T1329" s="202"/>
      <c r="U1329" s="115"/>
      <c r="V1329" s="59"/>
      <c r="W1329" s="116">
        <f t="shared" si="2938"/>
        <v>0</v>
      </c>
      <c r="X1329" s="116"/>
      <c r="Y1329" s="117"/>
      <c r="Z1329" s="118"/>
      <c r="AA1329" s="119">
        <f>IF(AA$8="",0,IF(AA$8&lt;=Главная!$N$76,0,IF(AA$8=EOMONTH(Главная!$N$76,0)+1,SUM($Z$12:AA$12),AA$12)))*IF($W$1271=0,0,$W1297/$W$1271)</f>
        <v>0</v>
      </c>
      <c r="AB1329" s="119">
        <f>IF(AB$8="",0,IF(AB$8&lt;=Главная!$N$76,0,IF(AB$8=EOMONTH(Главная!$N$76,0)+1,SUM($Z$12:AB$12),AB$12)))*IF($W$1271=0,0,$W1297/$W$1271)</f>
        <v>0</v>
      </c>
      <c r="AC1329" s="119">
        <f>IF(AC$8="",0,IF(AC$8&lt;=Главная!$N$76,0,IF(AC$8=EOMONTH(Главная!$N$76,0)+1,SUM($Z$12:AC$12),AC$12)))*IF($W$1271=0,0,$W1297/$W$1271)</f>
        <v>0</v>
      </c>
      <c r="AD1329" s="119">
        <f>IF(AD$8="",0,IF(AD$8&lt;=Главная!$N$76,0,IF(AD$8=EOMONTH(Главная!$N$76,0)+1,SUM($Z$12:AD$12),AD$12)))*IF($W$1271=0,0,$W1297/$W$1271)</f>
        <v>0</v>
      </c>
      <c r="AE1329" s="119">
        <f>IF(AE$8="",0,IF(AE$8&lt;=Главная!$N$76,0,IF(AE$8=EOMONTH(Главная!$N$76,0)+1,SUM($Z$12:AE$12),AE$12)))*IF($W$1271=0,0,$W1297/$W$1271)</f>
        <v>0</v>
      </c>
      <c r="AF1329" s="119">
        <f>IF(AF$8="",0,IF(AF$8&lt;=Главная!$N$76,0,IF(AF$8=EOMONTH(Главная!$N$76,0)+1,SUM($Z$12:AF$12),AF$12)))*IF($W$1271=0,0,$W1297/$W$1271)</f>
        <v>0</v>
      </c>
      <c r="AG1329" s="119">
        <f>IF(AG$8="",0,IF(AG$8&lt;=Главная!$N$76,0,IF(AG$8=EOMONTH(Главная!$N$76,0)+1,SUM($Z$12:AG$12),AG$12)))*IF($W$1271=0,0,$W1297/$W$1271)</f>
        <v>0</v>
      </c>
      <c r="AH1329" s="119">
        <f>IF(AH$8="",0,IF(AH$8&lt;=Главная!$N$76,0,IF(AH$8=EOMONTH(Главная!$N$76,0)+1,SUM($Z$12:AH$12),AH$12)))*IF($W$1271=0,0,$W1297/$W$1271)</f>
        <v>0</v>
      </c>
      <c r="AI1329" s="119">
        <f>IF(AI$8="",0,IF(AI$8&lt;=Главная!$N$76,0,IF(AI$8=EOMONTH(Главная!$N$76,0)+1,SUM($Z$12:AI$12),AI$12)))*IF($W$1271=0,0,$W1297/$W$1271)</f>
        <v>0</v>
      </c>
      <c r="AJ1329" s="119">
        <f>IF(AJ$8="",0,IF(AJ$8&lt;=Главная!$N$76,0,IF(AJ$8=EOMONTH(Главная!$N$76,0)+1,SUM($Z$12:AJ$12),AJ$12)))*IF($W$1271=0,0,$W1297/$W$1271)</f>
        <v>0</v>
      </c>
      <c r="AK1329" s="119">
        <f>IF(AK$8="",0,IF(AK$8&lt;=Главная!$N$76,0,IF(AK$8=EOMONTH(Главная!$N$76,0)+1,SUM($Z$12:AK$12),AK$12)))*IF($W$1271=0,0,$W1297/$W$1271)</f>
        <v>0</v>
      </c>
      <c r="AL1329" s="119">
        <f>IF(AL$8="",0,IF(AL$8&lt;=Главная!$N$76,0,IF(AL$8=EOMONTH(Главная!$N$76,0)+1,SUM($Z$12:AL$12),AL$12)))*IF($W$1271=0,0,$W1297/$W$1271)</f>
        <v>0</v>
      </c>
      <c r="AM1329" s="119">
        <f>IF(AM$8="",0,IF(AM$8&lt;=Главная!$N$76,0,IF(AM$8=EOMONTH(Главная!$N$76,0)+1,SUM($Z$12:AM$12),AM$12)))*IF($W$1271=0,0,$W1297/$W$1271)</f>
        <v>0</v>
      </c>
      <c r="AN1329" s="119">
        <f>IF(AN$8="",0,IF(AN$8&lt;=Главная!$N$76,0,IF(AN$8=EOMONTH(Главная!$N$76,0)+1,SUM($Z$12:AN$12),AN$12)))*IF($W$1271=0,0,$W1297/$W$1271)</f>
        <v>0</v>
      </c>
      <c r="AO1329" s="119">
        <f>IF(AO$8="",0,IF(AO$8&lt;=Главная!$N$76,0,IF(AO$8=EOMONTH(Главная!$N$76,0)+1,SUM($Z$12:AO$12),AO$12)))*IF($W$1271=0,0,$W1297/$W$1271)</f>
        <v>0</v>
      </c>
      <c r="AP1329" s="119">
        <f>IF(AP$8="",0,IF(AP$8&lt;=Главная!$N$76,0,IF(AP$8=EOMONTH(Главная!$N$76,0)+1,SUM($Z$12:AP$12),AP$12)))*IF($W$1271=0,0,$W1297/$W$1271)</f>
        <v>0</v>
      </c>
      <c r="AQ1329" s="119">
        <f>IF(AQ$8="",0,IF(AQ$8&lt;=Главная!$N$76,0,IF(AQ$8=EOMONTH(Главная!$N$76,0)+1,SUM($Z$12:AQ$12),AQ$12)))*IF($W$1271=0,0,$W1297/$W$1271)</f>
        <v>0</v>
      </c>
      <c r="AR1329" s="119">
        <f>IF(AR$8="",0,IF(AR$8&lt;=Главная!$N$76,0,IF(AR$8=EOMONTH(Главная!$N$76,0)+1,SUM($Z$12:AR$12),AR$12)))*IF($W$1271=0,0,$W1297/$W$1271)</f>
        <v>0</v>
      </c>
      <c r="AS1329" s="119">
        <f>IF(AS$8="",0,IF(AS$8&lt;=Главная!$N$76,0,IF(AS$8=EOMONTH(Главная!$N$76,0)+1,SUM($Z$12:AS$12),AS$12)))*IF($W$1271=0,0,$W1297/$W$1271)</f>
        <v>0</v>
      </c>
      <c r="AT1329" s="119">
        <f>IF(AT$8="",0,IF(AT$8&lt;=Главная!$N$76,0,IF(AT$8=EOMONTH(Главная!$N$76,0)+1,SUM($Z$12:AT$12),AT$12)))*IF($W$1271=0,0,$W1297/$W$1271)</f>
        <v>0</v>
      </c>
      <c r="AU1329" s="119">
        <f>IF(AU$8="",0,IF(AU$8&lt;=Главная!$N$76,0,IF(AU$8=EOMONTH(Главная!$N$76,0)+1,SUM($Z$12:AU$12),AU$12)))*IF($W$1271=0,0,$W1297/$W$1271)</f>
        <v>0</v>
      </c>
      <c r="AV1329" s="119">
        <f>IF(AV$8="",0,IF(AV$8&lt;=Главная!$N$76,0,IF(AV$8=EOMONTH(Главная!$N$76,0)+1,SUM($Z$12:AV$12),AV$12)))*IF($W$1271=0,0,$W1297/$W$1271)</f>
        <v>0</v>
      </c>
      <c r="AW1329" s="119">
        <f>IF(AW$8="",0,IF(AW$8&lt;=Главная!$N$76,0,IF(AW$8=EOMONTH(Главная!$N$76,0)+1,SUM($Z$12:AW$12),AW$12)))*IF($W$1271=0,0,$W1297/$W$1271)</f>
        <v>0</v>
      </c>
      <c r="AX1329" s="119">
        <f>IF(AX$8="",0,IF(AX$8&lt;=Главная!$N$76,0,IF(AX$8=EOMONTH(Главная!$N$76,0)+1,SUM($Z$12:AX$12),AX$12)))*IF($W$1271=0,0,$W1297/$W$1271)</f>
        <v>0</v>
      </c>
      <c r="AY1329" s="119">
        <f>IF(AY$8="",0,IF(AY$8&lt;=Главная!$N$76,0,IF(AY$8=EOMONTH(Главная!$N$76,0)+1,SUM($Z$12:AY$12),AY$12)))*IF($W$1271=0,0,$W1297/$W$1271)</f>
        <v>0</v>
      </c>
      <c r="AZ1329" s="119">
        <f>IF(AZ$8="",0,IF(AZ$8&lt;=Главная!$N$76,0,IF(AZ$8=EOMONTH(Главная!$N$76,0)+1,SUM($Z$12:AZ$12),AZ$12)))*IF($W$1271=0,0,$W1297/$W$1271)</f>
        <v>0</v>
      </c>
      <c r="BA1329" s="119">
        <f>IF(BA$8="",0,IF(BA$8&lt;=Главная!$N$76,0,IF(BA$8=EOMONTH(Главная!$N$76,0)+1,SUM($Z$12:BA$12),BA$12)))*IF($W$1271=0,0,$W1297/$W$1271)</f>
        <v>0</v>
      </c>
      <c r="BB1329" s="119">
        <f>IF(BB$8="",0,IF(BB$8&lt;=Главная!$N$76,0,IF(BB$8=EOMONTH(Главная!$N$76,0)+1,SUM($Z$12:BB$12),BB$12)))*IF($W$1271=0,0,$W1297/$W$1271)</f>
        <v>0</v>
      </c>
      <c r="BC1329" s="119">
        <f>IF(BC$8="",0,IF(BC$8&lt;=Главная!$N$76,0,IF(BC$8=EOMONTH(Главная!$N$76,0)+1,SUM($Z$12:BC$12),BC$12)))*IF($W$1271=0,0,$W1297/$W$1271)</f>
        <v>0</v>
      </c>
      <c r="BD1329" s="119">
        <f>IF(BD$8="",0,IF(BD$8&lt;=Главная!$N$76,0,IF(BD$8=EOMONTH(Главная!$N$76,0)+1,SUM($Z$12:BD$12),BD$12)))*IF($W$1271=0,0,$W1297/$W$1271)</f>
        <v>0</v>
      </c>
      <c r="BE1329" s="119">
        <f>IF(BE$8="",0,IF(BE$8&lt;=Главная!$N$76,0,IF(BE$8=EOMONTH(Главная!$N$76,0)+1,SUM($Z$12:BE$12),BE$12)))*IF($W$1271=0,0,$W1297/$W$1271)</f>
        <v>0</v>
      </c>
      <c r="BF1329" s="119">
        <f>IF(BF$8="",0,IF(BF$8&lt;=Главная!$N$76,0,IF(BF$8=EOMONTH(Главная!$N$76,0)+1,SUM($Z$12:BF$12),BF$12)))*IF($W$1271=0,0,$W1297/$W$1271)</f>
        <v>0</v>
      </c>
      <c r="BG1329" s="119">
        <f>IF(BG$8="",0,IF(BG$8&lt;=Главная!$N$76,0,IF(BG$8=EOMONTH(Главная!$N$76,0)+1,SUM($Z$12:BG$12),BG$12)))*IF($W$1271=0,0,$W1297/$W$1271)</f>
        <v>0</v>
      </c>
      <c r="BH1329" s="119">
        <f>IF(BH$8="",0,IF(BH$8&lt;=Главная!$N$76,0,IF(BH$8=EOMONTH(Главная!$N$76,0)+1,SUM($Z$12:BH$12),BH$12)))*IF($W$1271=0,0,$W1297/$W$1271)</f>
        <v>0</v>
      </c>
      <c r="BI1329" s="119">
        <f>IF(BI$8="",0,IF(BI$8&lt;=Главная!$N$76,0,IF(BI$8=EOMONTH(Главная!$N$76,0)+1,SUM($Z$12:BI$12),BI$12)))*IF($W$1271=0,0,$W1297/$W$1271)</f>
        <v>0</v>
      </c>
      <c r="BJ1329" s="119">
        <f>IF(BJ$8="",0,IF(BJ$8&lt;=Главная!$N$76,0,IF(BJ$8=EOMONTH(Главная!$N$76,0)+1,SUM($Z$12:BJ$12),BJ$12)))*IF($W$1271=0,0,$W1297/$W$1271)</f>
        <v>0</v>
      </c>
      <c r="BK1329" s="119">
        <f>IF(BK$8="",0,IF(BK$8&lt;=Главная!$N$76,0,IF(BK$8=EOMONTH(Главная!$N$76,0)+1,SUM($Z$12:BK$12),BK$12)))*IF($W$1271=0,0,$W1297/$W$1271)</f>
        <v>0</v>
      </c>
      <c r="BL1329" s="119">
        <f>IF(BL$8="",0,IF(BL$8&lt;=Главная!$N$76,0,IF(BL$8=EOMONTH(Главная!$N$76,0)+1,SUM($Z$12:BL$12),BL$12)))*IF($W$1271=0,0,$W1297/$W$1271)</f>
        <v>0</v>
      </c>
      <c r="BM1329" s="119">
        <f>IF(BM$8="",0,IF(BM$8&lt;=Главная!$N$76,0,IF(BM$8=EOMONTH(Главная!$N$76,0)+1,SUM($Z$12:BM$12),BM$12)))*IF($W$1271=0,0,$W1297/$W$1271)</f>
        <v>0</v>
      </c>
      <c r="BN1329" s="119">
        <f>IF(BN$8="",0,IF(BN$8&lt;=Главная!$N$76,0,IF(BN$8=EOMONTH(Главная!$N$76,0)+1,SUM($Z$12:BN$12),BN$12)))*IF($W$1271=0,0,$W1297/$W$1271)</f>
        <v>0</v>
      </c>
      <c r="BO1329" s="119">
        <f>IF(BO$8="",0,IF(BO$8&lt;=Главная!$N$76,0,IF(BO$8=EOMONTH(Главная!$N$76,0)+1,SUM($Z$12:BO$12),BO$12)))*IF($W$1271=0,0,$W1297/$W$1271)</f>
        <v>0</v>
      </c>
      <c r="BP1329" s="119">
        <f>IF(BP$8="",0,IF(BP$8&lt;=Главная!$N$76,0,IF(BP$8=EOMONTH(Главная!$N$76,0)+1,SUM($Z$12:BP$12),BP$12)))*IF($W$1271=0,0,$W1297/$W$1271)</f>
        <v>0</v>
      </c>
      <c r="BQ1329" s="119">
        <f>IF(BQ$8="",0,IF(BQ$8&lt;=Главная!$N$76,0,IF(BQ$8=EOMONTH(Главная!$N$76,0)+1,SUM($Z$12:BQ$12),BQ$12)))*IF($W$1271=0,0,$W1297/$W$1271)</f>
        <v>0</v>
      </c>
      <c r="BR1329" s="119">
        <f>IF(BR$8="",0,IF(BR$8&lt;=Главная!$N$76,0,IF(BR$8=EOMONTH(Главная!$N$76,0)+1,SUM($Z$12:BR$12),BR$12)))*IF($W$1271=0,0,$W1297/$W$1271)</f>
        <v>0</v>
      </c>
      <c r="BS1329" s="119">
        <f>IF(BS$8="",0,IF(BS$8&lt;=Главная!$N$76,0,IF(BS$8=EOMONTH(Главная!$N$76,0)+1,SUM($Z$12:BS$12),BS$12)))*IF($W$1271=0,0,$W1297/$W$1271)</f>
        <v>0</v>
      </c>
      <c r="BT1329" s="119">
        <f>IF(BT$8="",0,IF(BT$8&lt;=Главная!$N$76,0,IF(BT$8=EOMONTH(Главная!$N$76,0)+1,SUM($Z$12:BT$12),BT$12)))*IF($W$1271=0,0,$W1297/$W$1271)</f>
        <v>0</v>
      </c>
      <c r="BU1329" s="119">
        <f>IF(BU$8="",0,IF(BU$8&lt;=Главная!$N$76,0,IF(BU$8=EOMONTH(Главная!$N$76,0)+1,SUM($Z$12:BU$12),BU$12)))*IF($W$1271=0,0,$W1297/$W$1271)</f>
        <v>0</v>
      </c>
      <c r="BV1329" s="119">
        <f>IF(BV$8="",0,IF(BV$8&lt;=Главная!$N$76,0,IF(BV$8=EOMONTH(Главная!$N$76,0)+1,SUM($Z$12:BV$12),BV$12)))*IF($W$1271=0,0,$W1297/$W$1271)</f>
        <v>0</v>
      </c>
      <c r="BW1329" s="119">
        <f>IF(BW$8="",0,IF(BW$8&lt;=Главная!$N$76,0,IF(BW$8=EOMONTH(Главная!$N$76,0)+1,SUM($Z$12:BW$12),BW$12)))*IF($W$1271=0,0,$W1297/$W$1271)</f>
        <v>0</v>
      </c>
      <c r="BX1329" s="119">
        <f>IF(BX$8="",0,IF(BX$8&lt;=Главная!$N$76,0,IF(BX$8=EOMONTH(Главная!$N$76,0)+1,SUM($Z$12:BX$12),BX$12)))*IF($W$1271=0,0,$W1297/$W$1271)</f>
        <v>0</v>
      </c>
      <c r="BY1329" s="119">
        <f>IF(BY$8="",0,IF(BY$8&lt;=Главная!$N$76,0,IF(BY$8=EOMONTH(Главная!$N$76,0)+1,SUM($Z$12:BY$12),BY$12)))*IF($W$1271=0,0,$W1297/$W$1271)</f>
        <v>0</v>
      </c>
      <c r="BZ1329" s="119">
        <f>IF(BZ$8="",0,IF(BZ$8&lt;=Главная!$N$76,0,IF(BZ$8=EOMONTH(Главная!$N$76,0)+1,SUM($Z$12:BZ$12),BZ$12)))*IF($W$1271=0,0,$W1297/$W$1271)</f>
        <v>0</v>
      </c>
      <c r="CA1329" s="119">
        <f>IF(CA$8="",0,IF(CA$8&lt;=Главная!$N$76,0,IF(CA$8=EOMONTH(Главная!$N$76,0)+1,SUM($Z$12:CA$12),CA$12)))*IF($W$1271=0,0,$W1297/$W$1271)</f>
        <v>0</v>
      </c>
      <c r="CB1329" s="119">
        <f>IF(CB$8="",0,IF(CB$8&lt;=Главная!$N$76,0,IF(CB$8=EOMONTH(Главная!$N$76,0)+1,SUM($Z$12:CB$12),CB$12)))*IF($W$1271=0,0,$W1297/$W$1271)</f>
        <v>0</v>
      </c>
      <c r="CC1329" s="119">
        <f>IF(CC$8="",0,IF(CC$8&lt;=Главная!$N$76,0,IF(CC$8=EOMONTH(Главная!$N$76,0)+1,SUM($Z$12:CC$12),CC$12)))*IF($W$1271=0,0,$W1297/$W$1271)</f>
        <v>0</v>
      </c>
      <c r="CD1329" s="119">
        <f>IF(CD$8="",0,IF(CD$8&lt;=Главная!$N$76,0,IF(CD$8=EOMONTH(Главная!$N$76,0)+1,SUM($Z$12:CD$12),CD$12)))*IF($W$1271=0,0,$W1297/$W$1271)</f>
        <v>0</v>
      </c>
      <c r="CE1329" s="119">
        <f>IF(CE$8="",0,IF(CE$8&lt;=Главная!$N$76,0,IF(CE$8=EOMONTH(Главная!$N$76,0)+1,SUM($Z$12:CE$12),CE$12)))*IF($W$1271=0,0,$W1297/$W$1271)</f>
        <v>0</v>
      </c>
      <c r="CF1329" s="119">
        <f>IF(CF$8="",0,IF(CF$8&lt;=Главная!$N$76,0,IF(CF$8=EOMONTH(Главная!$N$76,0)+1,SUM($Z$12:CF$12),CF$12)))*IF($W$1271=0,0,$W1297/$W$1271)</f>
        <v>0</v>
      </c>
      <c r="CG1329" s="119">
        <f>IF(CG$8="",0,IF(CG$8&lt;=Главная!$N$76,0,IF(CG$8=EOMONTH(Главная!$N$76,0)+1,SUM($Z$12:CG$12),CG$12)))*IF($W$1271=0,0,$W1297/$W$1271)</f>
        <v>0</v>
      </c>
      <c r="CH1329" s="119">
        <f>IF(CH$8="",0,IF(CH$8&lt;=Главная!$N$76,0,IF(CH$8=EOMONTH(Главная!$N$76,0)+1,SUM($Z$12:CH$12),CH$12)))*IF($W$1271=0,0,$W1297/$W$1271)</f>
        <v>0</v>
      </c>
      <c r="CI1329" s="119">
        <f>IF(CI$8="",0,IF(CI$8&lt;=Главная!$N$76,0,IF(CI$8=EOMONTH(Главная!$N$76,0)+1,SUM($Z$12:CI$12),CI$12)))*IF($W$1271=0,0,$W1297/$W$1271)</f>
        <v>0</v>
      </c>
      <c r="CJ1329" s="119">
        <f>IF(CJ$8="",0,IF(CJ$8&lt;=Главная!$N$76,0,IF(CJ$8=EOMONTH(Главная!$N$76,0)+1,SUM($Z$12:CJ$12),CJ$12)))*IF($W$1271=0,0,$W1297/$W$1271)</f>
        <v>0</v>
      </c>
      <c r="CK1329" s="119">
        <f>IF(CK$8="",0,IF(CK$8&lt;=Главная!$N$76,0,IF(CK$8=EOMONTH(Главная!$N$76,0)+1,SUM($Z$12:CK$12),CK$12)))*IF($W$1271=0,0,$W1297/$W$1271)</f>
        <v>0</v>
      </c>
      <c r="CL1329" s="119">
        <f>IF(CL$8="",0,IF(CL$8&lt;=Главная!$N$76,0,IF(CL$8=EOMONTH(Главная!$N$76,0)+1,SUM($Z$12:CL$12),CL$12)))*IF($W$1271=0,0,$W1297/$W$1271)</f>
        <v>0</v>
      </c>
      <c r="CM1329" s="119">
        <f>IF(CM$8="",0,IF(CM$8&lt;=Главная!$N$76,0,IF(CM$8=EOMONTH(Главная!$N$76,0)+1,SUM($Z$12:CM$12),CM$12)))*IF($W$1271=0,0,$W1297/$W$1271)</f>
        <v>0</v>
      </c>
      <c r="CN1329" s="119">
        <f>IF(CN$8="",0,IF(CN$8&lt;=Главная!$N$76,0,IF(CN$8=EOMONTH(Главная!$N$76,0)+1,SUM($Z$12:CN$12),CN$12)))*IF($W$1271=0,0,$W1297/$W$1271)</f>
        <v>0</v>
      </c>
      <c r="CO1329" s="119">
        <f>IF(CO$8="",0,IF(CO$8&lt;=Главная!$N$76,0,IF(CO$8=EOMONTH(Главная!$N$76,0)+1,SUM($Z$12:CO$12),CO$12)))*IF($W$1271=0,0,$W1297/$W$1271)</f>
        <v>0</v>
      </c>
      <c r="CP1329" s="119">
        <f>IF(CP$8="",0,IF(CP$8&lt;=Главная!$N$76,0,IF(CP$8=EOMONTH(Главная!$N$76,0)+1,SUM($Z$12:CP$12),CP$12)))*IF($W$1271=0,0,$W1297/$W$1271)</f>
        <v>0</v>
      </c>
      <c r="CQ1329" s="119">
        <f>IF(CQ$8="",0,IF(CQ$8&lt;=Главная!$N$76,0,IF(CQ$8=EOMONTH(Главная!$N$76,0)+1,SUM($Z$12:CQ$12),CQ$12)))*IF($W$1271=0,0,$W1297/$W$1271)</f>
        <v>0</v>
      </c>
      <c r="CR1329" s="119">
        <f>IF(CR$8="",0,IF(CR$8&lt;=Главная!$N$76,0,IF(CR$8=EOMONTH(Главная!$N$76,0)+1,SUM($Z$12:CR$12),CR$12)))*IF($W$1271=0,0,$W1297/$W$1271)</f>
        <v>0</v>
      </c>
      <c r="CS1329" s="119">
        <f>IF(CS$8="",0,IF(CS$8&lt;=Главная!$N$76,0,IF(CS$8=EOMONTH(Главная!$N$76,0)+1,SUM($Z$12:CS$12),CS$12)))*IF($W$1271=0,0,$W1297/$W$1271)</f>
        <v>0</v>
      </c>
      <c r="CT1329" s="119">
        <f>IF(CT$8="",0,IF(CT$8&lt;=Главная!$N$76,0,IF(CT$8=EOMONTH(Главная!$N$76,0)+1,SUM($Z$12:CT$12),CT$12)))*IF($W$1271=0,0,$W1297/$W$1271)</f>
        <v>0</v>
      </c>
      <c r="CU1329" s="119">
        <f>IF(CU$8="",0,IF(CU$8&lt;=Главная!$N$76,0,IF(CU$8=EOMONTH(Главная!$N$76,0)+1,SUM($Z$12:CU$12),CU$12)))*IF($W$1271=0,0,$W1297/$W$1271)</f>
        <v>0</v>
      </c>
      <c r="CV1329" s="119">
        <f>IF(CV$8="",0,IF(CV$8&lt;=Главная!$N$76,0,IF(CV$8=EOMONTH(Главная!$N$76,0)+1,SUM($Z$12:CV$12),CV$12)))*IF($W$1271=0,0,$W1297/$W$1271)</f>
        <v>0</v>
      </c>
      <c r="CW1329" s="119">
        <f>IF(CW$8="",0,IF(CW$8&lt;=Главная!$N$76,0,IF(CW$8=EOMONTH(Главная!$N$76,0)+1,SUM($Z$12:CW$12),CW$12)))*IF($W$1271=0,0,$W1297/$W$1271)</f>
        <v>0</v>
      </c>
      <c r="CX1329" s="119">
        <f>IF(CX$8="",0,IF(CX$8&lt;=Главная!$N$76,0,IF(CX$8=EOMONTH(Главная!$N$76,0)+1,SUM($Z$12:CX$12),CX$12)))*IF($W$1271=0,0,$W1297/$W$1271)</f>
        <v>0</v>
      </c>
      <c r="CY1329" s="119">
        <f>IF(CY$8="",0,IF(CY$8&lt;=Главная!$N$76,0,IF(CY$8=EOMONTH(Главная!$N$76,0)+1,SUM($Z$12:CY$12),CY$12)))*IF($W$1271=0,0,$W1297/$W$1271)</f>
        <v>0</v>
      </c>
      <c r="CZ1329" s="119">
        <f>IF(CZ$8="",0,IF(CZ$8&lt;=Главная!$N$76,0,IF(CZ$8=EOMONTH(Главная!$N$76,0)+1,SUM($Z$12:CZ$12),CZ$12)))*IF($W$1271=0,0,$W1297/$W$1271)</f>
        <v>0</v>
      </c>
      <c r="DA1329" s="119">
        <f>IF(DA$8="",0,IF(DA$8&lt;=Главная!$N$76,0,IF(DA$8=EOMONTH(Главная!$N$76,0)+1,SUM($Z$12:DA$12),DA$12)))*IF($W$1271=0,0,$W1297/$W$1271)</f>
        <v>0</v>
      </c>
      <c r="DB1329" s="119">
        <f>IF(DB$8="",0,IF(DB$8&lt;=Главная!$N$76,0,IF(DB$8=EOMONTH(Главная!$N$76,0)+1,SUM($Z$12:DB$12),DB$12)))*IF($W$1271=0,0,$W1297/$W$1271)</f>
        <v>0</v>
      </c>
      <c r="DC1329" s="119">
        <f>IF(DC$8="",0,IF(DC$8&lt;=Главная!$N$76,0,IF(DC$8=EOMONTH(Главная!$N$76,0)+1,SUM($Z$12:DC$12),DC$12)))*IF($W$1271=0,0,$W1297/$W$1271)</f>
        <v>0</v>
      </c>
      <c r="DD1329" s="119">
        <f>IF(DD$8="",0,IF(DD$8&lt;=Главная!$N$76,0,IF(DD$8=EOMONTH(Главная!$N$76,0)+1,SUM($Z$12:DD$12),DD$12)))*IF($W$1271=0,0,$W1297/$W$1271)</f>
        <v>0</v>
      </c>
      <c r="DE1329" s="119">
        <f>IF(DE$8="",0,IF(DE$8&lt;=Главная!$N$76,0,IF(DE$8=EOMONTH(Главная!$N$76,0)+1,SUM($Z$12:DE$12),DE$12)))*IF($W$1271=0,0,$W1297/$W$1271)</f>
        <v>0</v>
      </c>
      <c r="DF1329" s="119">
        <f>IF(DF$8="",0,IF(DF$8&lt;=Главная!$N$76,0,IF(DF$8=EOMONTH(Главная!$N$76,0)+1,SUM($Z$12:DF$12),DF$12)))*IF($W$1271=0,0,$W1297/$W$1271)</f>
        <v>0</v>
      </c>
      <c r="DG1329" s="119">
        <f>IF(DG$8="",0,IF(DG$8&lt;=Главная!$N$76,0,IF(DG$8=EOMONTH(Главная!$N$76,0)+1,SUM($Z$12:DG$12),DG$12)))*IF($W$1271=0,0,$W1297/$W$1271)</f>
        <v>0</v>
      </c>
      <c r="DH1329" s="119">
        <f>IF(DH$8="",0,IF(DH$8&lt;=Главная!$N$76,0,IF(DH$8=EOMONTH(Главная!$N$76,0)+1,SUM($Z$12:DH$12),DH$12)))*IF($W$1271=0,0,$W1297/$W$1271)</f>
        <v>0</v>
      </c>
      <c r="DI1329" s="119">
        <f>IF(DI$8="",0,IF(DI$8&lt;=Главная!$N$76,0,IF(DI$8=EOMONTH(Главная!$N$76,0)+1,SUM($Z$12:DI$12),DI$12)))*IF($W$1271=0,0,$W1297/$W$1271)</f>
        <v>0</v>
      </c>
      <c r="DJ1329" s="119">
        <f>IF(DJ$8="",0,IF(DJ$8&lt;=Главная!$N$76,0,IF(DJ$8=EOMONTH(Главная!$N$76,0)+1,SUM($Z$12:DJ$12),DJ$12)))*IF($W$1271=0,0,$W1297/$W$1271)</f>
        <v>0</v>
      </c>
      <c r="DK1329" s="119">
        <f>IF(DK$8="",0,IF(DK$8&lt;=Главная!$N$76,0,IF(DK$8=EOMONTH(Главная!$N$76,0)+1,SUM($Z$12:DK$12),DK$12)))*IF($W$1271=0,0,$W1297/$W$1271)</f>
        <v>0</v>
      </c>
      <c r="DL1329" s="119">
        <f>IF(DL$8="",0,IF(DL$8&lt;=Главная!$N$76,0,IF(DL$8=EOMONTH(Главная!$N$76,0)+1,SUM($Z$12:DL$12),DL$12)))*IF($W$1271=0,0,$W1297/$W$1271)</f>
        <v>0</v>
      </c>
      <c r="DM1329" s="119">
        <f>IF(DM$8="",0,IF(DM$8&lt;=Главная!$N$76,0,IF(DM$8=EOMONTH(Главная!$N$76,0)+1,SUM($Z$12:DM$12),DM$12)))*IF($W$1271=0,0,$W1297/$W$1271)</f>
        <v>0</v>
      </c>
      <c r="DN1329" s="119">
        <f>IF(DN$8="",0,IF(DN$8&lt;=Главная!$N$76,0,IF(DN$8=EOMONTH(Главная!$N$76,0)+1,SUM($Z$12:DN$12),DN$12)))*IF($W$1271=0,0,$W1297/$W$1271)</f>
        <v>0</v>
      </c>
      <c r="DO1329" s="119">
        <f>IF(DO$8="",0,IF(DO$8&lt;=Главная!$N$76,0,IF(DO$8=EOMONTH(Главная!$N$76,0)+1,SUM($Z$12:DO$12),DO$12)))*IF($W$1271=0,0,$W1297/$W$1271)</f>
        <v>0</v>
      </c>
      <c r="DP1329" s="119">
        <f>IF(DP$8="",0,IF(DP$8&lt;=Главная!$N$76,0,IF(DP$8=EOMONTH(Главная!$N$76,0)+1,SUM($Z$12:DP$12),DP$12)))*IF($W$1271=0,0,$W1297/$W$1271)</f>
        <v>0</v>
      </c>
      <c r="DQ1329" s="119">
        <f>IF(DQ$8="",0,IF(DQ$8&lt;=Главная!$N$76,0,IF(DQ$8=EOMONTH(Главная!$N$76,0)+1,SUM($Z$12:DQ$12),DQ$12)))*IF($W$1271=0,0,$W1297/$W$1271)</f>
        <v>0</v>
      </c>
      <c r="DR1329" s="119">
        <f>IF(DR$8="",0,IF(DR$8&lt;=Главная!$N$76,0,IF(DR$8=EOMONTH(Главная!$N$76,0)+1,SUM($Z$12:DR$12),DR$12)))*IF($W$1271=0,0,$W1297/$W$1271)</f>
        <v>0</v>
      </c>
      <c r="DS1329" s="119">
        <f>IF(DS$8="",0,IF(DS$8&lt;=Главная!$N$76,0,IF(DS$8=EOMONTH(Главная!$N$76,0)+1,SUM($Z$12:DS$12),DS$12)))*IF($W$1271=0,0,$W1297/$W$1271)</f>
        <v>0</v>
      </c>
      <c r="DT1329" s="119">
        <f>IF(DT$8="",0,IF(DT$8&lt;=Главная!$N$76,0,IF(DT$8=EOMONTH(Главная!$N$76,0)+1,SUM($Z$12:DT$12),DT$12)))*IF($W$1271=0,0,$W1297/$W$1271)</f>
        <v>0</v>
      </c>
      <c r="DU1329" s="59"/>
      <c r="DV1329" s="59"/>
    </row>
    <row r="1330" spans="1:126" s="120" customFormat="1" ht="10.199999999999999" customHeight="1">
      <c r="A1330" s="59"/>
      <c r="B1330" s="59"/>
      <c r="C1330" s="59"/>
      <c r="D1330" s="59"/>
      <c r="E1330" s="271"/>
      <c r="F1330" s="114"/>
      <c r="G1330" s="115"/>
      <c r="H1330" s="59"/>
      <c r="I1330" s="59"/>
      <c r="J1330" s="59"/>
      <c r="K1330" s="416">
        <f t="shared" si="2937"/>
        <v>0</v>
      </c>
      <c r="L1330" s="59"/>
      <c r="M1330" s="169"/>
      <c r="N1330" s="170" t="str">
        <f t="shared" si="2939"/>
        <v>списание в продажу</v>
      </c>
      <c r="O1330" s="1"/>
      <c r="P1330" s="5"/>
      <c r="Q1330" s="1" t="s">
        <v>34</v>
      </c>
      <c r="R1330" s="1"/>
      <c r="S1330" s="5" t="s">
        <v>6</v>
      </c>
      <c r="T1330" s="202"/>
      <c r="U1330" s="115"/>
      <c r="V1330" s="59"/>
      <c r="W1330" s="116">
        <f t="shared" si="2938"/>
        <v>0</v>
      </c>
      <c r="X1330" s="116"/>
      <c r="Y1330" s="117"/>
      <c r="Z1330" s="118"/>
      <c r="AA1330" s="119">
        <f>IF(AA$8="",0,IF(AA$8&lt;=Главная!$N$76,0,IF(AA$8=EOMONTH(Главная!$N$76,0)+1,SUM($Z$12:AA$12),AA$12)))*IF($W$1271=0,0,$W1298/$W$1271)</f>
        <v>0</v>
      </c>
      <c r="AB1330" s="119">
        <f>IF(AB$8="",0,IF(AB$8&lt;=Главная!$N$76,0,IF(AB$8=EOMONTH(Главная!$N$76,0)+1,SUM($Z$12:AB$12),AB$12)))*IF($W$1271=0,0,$W1298/$W$1271)</f>
        <v>0</v>
      </c>
      <c r="AC1330" s="119">
        <f>IF(AC$8="",0,IF(AC$8&lt;=Главная!$N$76,0,IF(AC$8=EOMONTH(Главная!$N$76,0)+1,SUM($Z$12:AC$12),AC$12)))*IF($W$1271=0,0,$W1298/$W$1271)</f>
        <v>0</v>
      </c>
      <c r="AD1330" s="119">
        <f>IF(AD$8="",0,IF(AD$8&lt;=Главная!$N$76,0,IF(AD$8=EOMONTH(Главная!$N$76,0)+1,SUM($Z$12:AD$12),AD$12)))*IF($W$1271=0,0,$W1298/$W$1271)</f>
        <v>0</v>
      </c>
      <c r="AE1330" s="119">
        <f>IF(AE$8="",0,IF(AE$8&lt;=Главная!$N$76,0,IF(AE$8=EOMONTH(Главная!$N$76,0)+1,SUM($Z$12:AE$12),AE$12)))*IF($W$1271=0,0,$W1298/$W$1271)</f>
        <v>0</v>
      </c>
      <c r="AF1330" s="119">
        <f>IF(AF$8="",0,IF(AF$8&lt;=Главная!$N$76,0,IF(AF$8=EOMONTH(Главная!$N$76,0)+1,SUM($Z$12:AF$12),AF$12)))*IF($W$1271=0,0,$W1298/$W$1271)</f>
        <v>0</v>
      </c>
      <c r="AG1330" s="119">
        <f>IF(AG$8="",0,IF(AG$8&lt;=Главная!$N$76,0,IF(AG$8=EOMONTH(Главная!$N$76,0)+1,SUM($Z$12:AG$12),AG$12)))*IF($W$1271=0,0,$W1298/$W$1271)</f>
        <v>0</v>
      </c>
      <c r="AH1330" s="119">
        <f>IF(AH$8="",0,IF(AH$8&lt;=Главная!$N$76,0,IF(AH$8=EOMONTH(Главная!$N$76,0)+1,SUM($Z$12:AH$12),AH$12)))*IF($W$1271=0,0,$W1298/$W$1271)</f>
        <v>0</v>
      </c>
      <c r="AI1330" s="119">
        <f>IF(AI$8="",0,IF(AI$8&lt;=Главная!$N$76,0,IF(AI$8=EOMONTH(Главная!$N$76,0)+1,SUM($Z$12:AI$12),AI$12)))*IF($W$1271=0,0,$W1298/$W$1271)</f>
        <v>0</v>
      </c>
      <c r="AJ1330" s="119">
        <f>IF(AJ$8="",0,IF(AJ$8&lt;=Главная!$N$76,0,IF(AJ$8=EOMONTH(Главная!$N$76,0)+1,SUM($Z$12:AJ$12),AJ$12)))*IF($W$1271=0,0,$W1298/$W$1271)</f>
        <v>0</v>
      </c>
      <c r="AK1330" s="119">
        <f>IF(AK$8="",0,IF(AK$8&lt;=Главная!$N$76,0,IF(AK$8=EOMONTH(Главная!$N$76,0)+1,SUM($Z$12:AK$12),AK$12)))*IF($W$1271=0,0,$W1298/$W$1271)</f>
        <v>0</v>
      </c>
      <c r="AL1330" s="119">
        <f>IF(AL$8="",0,IF(AL$8&lt;=Главная!$N$76,0,IF(AL$8=EOMONTH(Главная!$N$76,0)+1,SUM($Z$12:AL$12),AL$12)))*IF($W$1271=0,0,$W1298/$W$1271)</f>
        <v>0</v>
      </c>
      <c r="AM1330" s="119">
        <f>IF(AM$8="",0,IF(AM$8&lt;=Главная!$N$76,0,IF(AM$8=EOMONTH(Главная!$N$76,0)+1,SUM($Z$12:AM$12),AM$12)))*IF($W$1271=0,0,$W1298/$W$1271)</f>
        <v>0</v>
      </c>
      <c r="AN1330" s="119">
        <f>IF(AN$8="",0,IF(AN$8&lt;=Главная!$N$76,0,IF(AN$8=EOMONTH(Главная!$N$76,0)+1,SUM($Z$12:AN$12),AN$12)))*IF($W$1271=0,0,$W1298/$W$1271)</f>
        <v>0</v>
      </c>
      <c r="AO1330" s="119">
        <f>IF(AO$8="",0,IF(AO$8&lt;=Главная!$N$76,0,IF(AO$8=EOMONTH(Главная!$N$76,0)+1,SUM($Z$12:AO$12),AO$12)))*IF($W$1271=0,0,$W1298/$W$1271)</f>
        <v>0</v>
      </c>
      <c r="AP1330" s="119">
        <f>IF(AP$8="",0,IF(AP$8&lt;=Главная!$N$76,0,IF(AP$8=EOMONTH(Главная!$N$76,0)+1,SUM($Z$12:AP$12),AP$12)))*IF($W$1271=0,0,$W1298/$W$1271)</f>
        <v>0</v>
      </c>
      <c r="AQ1330" s="119">
        <f>IF(AQ$8="",0,IF(AQ$8&lt;=Главная!$N$76,0,IF(AQ$8=EOMONTH(Главная!$N$76,0)+1,SUM($Z$12:AQ$12),AQ$12)))*IF($W$1271=0,0,$W1298/$W$1271)</f>
        <v>0</v>
      </c>
      <c r="AR1330" s="119">
        <f>IF(AR$8="",0,IF(AR$8&lt;=Главная!$N$76,0,IF(AR$8=EOMONTH(Главная!$N$76,0)+1,SUM($Z$12:AR$12),AR$12)))*IF($W$1271=0,0,$W1298/$W$1271)</f>
        <v>0</v>
      </c>
      <c r="AS1330" s="119">
        <f>IF(AS$8="",0,IF(AS$8&lt;=Главная!$N$76,0,IF(AS$8=EOMONTH(Главная!$N$76,0)+1,SUM($Z$12:AS$12),AS$12)))*IF($W$1271=0,0,$W1298/$W$1271)</f>
        <v>0</v>
      </c>
      <c r="AT1330" s="119">
        <f>IF(AT$8="",0,IF(AT$8&lt;=Главная!$N$76,0,IF(AT$8=EOMONTH(Главная!$N$76,0)+1,SUM($Z$12:AT$12),AT$12)))*IF($W$1271=0,0,$W1298/$W$1271)</f>
        <v>0</v>
      </c>
      <c r="AU1330" s="119">
        <f>IF(AU$8="",0,IF(AU$8&lt;=Главная!$N$76,0,IF(AU$8=EOMONTH(Главная!$N$76,0)+1,SUM($Z$12:AU$12),AU$12)))*IF($W$1271=0,0,$W1298/$W$1271)</f>
        <v>0</v>
      </c>
      <c r="AV1330" s="119">
        <f>IF(AV$8="",0,IF(AV$8&lt;=Главная!$N$76,0,IF(AV$8=EOMONTH(Главная!$N$76,0)+1,SUM($Z$12:AV$12),AV$12)))*IF($W$1271=0,0,$W1298/$W$1271)</f>
        <v>0</v>
      </c>
      <c r="AW1330" s="119">
        <f>IF(AW$8="",0,IF(AW$8&lt;=Главная!$N$76,0,IF(AW$8=EOMONTH(Главная!$N$76,0)+1,SUM($Z$12:AW$12),AW$12)))*IF($W$1271=0,0,$W1298/$W$1271)</f>
        <v>0</v>
      </c>
      <c r="AX1330" s="119">
        <f>IF(AX$8="",0,IF(AX$8&lt;=Главная!$N$76,0,IF(AX$8=EOMONTH(Главная!$N$76,0)+1,SUM($Z$12:AX$12),AX$12)))*IF($W$1271=0,0,$W1298/$W$1271)</f>
        <v>0</v>
      </c>
      <c r="AY1330" s="119">
        <f>IF(AY$8="",0,IF(AY$8&lt;=Главная!$N$76,0,IF(AY$8=EOMONTH(Главная!$N$76,0)+1,SUM($Z$12:AY$12),AY$12)))*IF($W$1271=0,0,$W1298/$W$1271)</f>
        <v>0</v>
      </c>
      <c r="AZ1330" s="119">
        <f>IF(AZ$8="",0,IF(AZ$8&lt;=Главная!$N$76,0,IF(AZ$8=EOMONTH(Главная!$N$76,0)+1,SUM($Z$12:AZ$12),AZ$12)))*IF($W$1271=0,0,$W1298/$W$1271)</f>
        <v>0</v>
      </c>
      <c r="BA1330" s="119">
        <f>IF(BA$8="",0,IF(BA$8&lt;=Главная!$N$76,0,IF(BA$8=EOMONTH(Главная!$N$76,0)+1,SUM($Z$12:BA$12),BA$12)))*IF($W$1271=0,0,$W1298/$W$1271)</f>
        <v>0</v>
      </c>
      <c r="BB1330" s="119">
        <f>IF(BB$8="",0,IF(BB$8&lt;=Главная!$N$76,0,IF(BB$8=EOMONTH(Главная!$N$76,0)+1,SUM($Z$12:BB$12),BB$12)))*IF($W$1271=0,0,$W1298/$W$1271)</f>
        <v>0</v>
      </c>
      <c r="BC1330" s="119">
        <f>IF(BC$8="",0,IF(BC$8&lt;=Главная!$N$76,0,IF(BC$8=EOMONTH(Главная!$N$76,0)+1,SUM($Z$12:BC$12),BC$12)))*IF($W$1271=0,0,$W1298/$W$1271)</f>
        <v>0</v>
      </c>
      <c r="BD1330" s="119">
        <f>IF(BD$8="",0,IF(BD$8&lt;=Главная!$N$76,0,IF(BD$8=EOMONTH(Главная!$N$76,0)+1,SUM($Z$12:BD$12),BD$12)))*IF($W$1271=0,0,$W1298/$W$1271)</f>
        <v>0</v>
      </c>
      <c r="BE1330" s="119">
        <f>IF(BE$8="",0,IF(BE$8&lt;=Главная!$N$76,0,IF(BE$8=EOMONTH(Главная!$N$76,0)+1,SUM($Z$12:BE$12),BE$12)))*IF($W$1271=0,0,$W1298/$W$1271)</f>
        <v>0</v>
      </c>
      <c r="BF1330" s="119">
        <f>IF(BF$8="",0,IF(BF$8&lt;=Главная!$N$76,0,IF(BF$8=EOMONTH(Главная!$N$76,0)+1,SUM($Z$12:BF$12),BF$12)))*IF($W$1271=0,0,$W1298/$W$1271)</f>
        <v>0</v>
      </c>
      <c r="BG1330" s="119">
        <f>IF(BG$8="",0,IF(BG$8&lt;=Главная!$N$76,0,IF(BG$8=EOMONTH(Главная!$N$76,0)+1,SUM($Z$12:BG$12),BG$12)))*IF($W$1271=0,0,$W1298/$W$1271)</f>
        <v>0</v>
      </c>
      <c r="BH1330" s="119">
        <f>IF(BH$8="",0,IF(BH$8&lt;=Главная!$N$76,0,IF(BH$8=EOMONTH(Главная!$N$76,0)+1,SUM($Z$12:BH$12),BH$12)))*IF($W$1271=0,0,$W1298/$W$1271)</f>
        <v>0</v>
      </c>
      <c r="BI1330" s="119">
        <f>IF(BI$8="",0,IF(BI$8&lt;=Главная!$N$76,0,IF(BI$8=EOMONTH(Главная!$N$76,0)+1,SUM($Z$12:BI$12),BI$12)))*IF($W$1271=0,0,$W1298/$W$1271)</f>
        <v>0</v>
      </c>
      <c r="BJ1330" s="119">
        <f>IF(BJ$8="",0,IF(BJ$8&lt;=Главная!$N$76,0,IF(BJ$8=EOMONTH(Главная!$N$76,0)+1,SUM($Z$12:BJ$12),BJ$12)))*IF($W$1271=0,0,$W1298/$W$1271)</f>
        <v>0</v>
      </c>
      <c r="BK1330" s="119">
        <f>IF(BK$8="",0,IF(BK$8&lt;=Главная!$N$76,0,IF(BK$8=EOMONTH(Главная!$N$76,0)+1,SUM($Z$12:BK$12),BK$12)))*IF($W$1271=0,0,$W1298/$W$1271)</f>
        <v>0</v>
      </c>
      <c r="BL1330" s="119">
        <f>IF(BL$8="",0,IF(BL$8&lt;=Главная!$N$76,0,IF(BL$8=EOMONTH(Главная!$N$76,0)+1,SUM($Z$12:BL$12),BL$12)))*IF($W$1271=0,0,$W1298/$W$1271)</f>
        <v>0</v>
      </c>
      <c r="BM1330" s="119">
        <f>IF(BM$8="",0,IF(BM$8&lt;=Главная!$N$76,0,IF(BM$8=EOMONTH(Главная!$N$76,0)+1,SUM($Z$12:BM$12),BM$12)))*IF($W$1271=0,0,$W1298/$W$1271)</f>
        <v>0</v>
      </c>
      <c r="BN1330" s="119">
        <f>IF(BN$8="",0,IF(BN$8&lt;=Главная!$N$76,0,IF(BN$8=EOMONTH(Главная!$N$76,0)+1,SUM($Z$12:BN$12),BN$12)))*IF($W$1271=0,0,$W1298/$W$1271)</f>
        <v>0</v>
      </c>
      <c r="BO1330" s="119">
        <f>IF(BO$8="",0,IF(BO$8&lt;=Главная!$N$76,0,IF(BO$8=EOMONTH(Главная!$N$76,0)+1,SUM($Z$12:BO$12),BO$12)))*IF($W$1271=0,0,$W1298/$W$1271)</f>
        <v>0</v>
      </c>
      <c r="BP1330" s="119">
        <f>IF(BP$8="",0,IF(BP$8&lt;=Главная!$N$76,0,IF(BP$8=EOMONTH(Главная!$N$76,0)+1,SUM($Z$12:BP$12),BP$12)))*IF($W$1271=0,0,$W1298/$W$1271)</f>
        <v>0</v>
      </c>
      <c r="BQ1330" s="119">
        <f>IF(BQ$8="",0,IF(BQ$8&lt;=Главная!$N$76,0,IF(BQ$8=EOMONTH(Главная!$N$76,0)+1,SUM($Z$12:BQ$12),BQ$12)))*IF($W$1271=0,0,$W1298/$W$1271)</f>
        <v>0</v>
      </c>
      <c r="BR1330" s="119">
        <f>IF(BR$8="",0,IF(BR$8&lt;=Главная!$N$76,0,IF(BR$8=EOMONTH(Главная!$N$76,0)+1,SUM($Z$12:BR$12),BR$12)))*IF($W$1271=0,0,$W1298/$W$1271)</f>
        <v>0</v>
      </c>
      <c r="BS1330" s="119">
        <f>IF(BS$8="",0,IF(BS$8&lt;=Главная!$N$76,0,IF(BS$8=EOMONTH(Главная!$N$76,0)+1,SUM($Z$12:BS$12),BS$12)))*IF($W$1271=0,0,$W1298/$W$1271)</f>
        <v>0</v>
      </c>
      <c r="BT1330" s="119">
        <f>IF(BT$8="",0,IF(BT$8&lt;=Главная!$N$76,0,IF(BT$8=EOMONTH(Главная!$N$76,0)+1,SUM($Z$12:BT$12),BT$12)))*IF($W$1271=0,0,$W1298/$W$1271)</f>
        <v>0</v>
      </c>
      <c r="BU1330" s="119">
        <f>IF(BU$8="",0,IF(BU$8&lt;=Главная!$N$76,0,IF(BU$8=EOMONTH(Главная!$N$76,0)+1,SUM($Z$12:BU$12),BU$12)))*IF($W$1271=0,0,$W1298/$W$1271)</f>
        <v>0</v>
      </c>
      <c r="BV1330" s="119">
        <f>IF(BV$8="",0,IF(BV$8&lt;=Главная!$N$76,0,IF(BV$8=EOMONTH(Главная!$N$76,0)+1,SUM($Z$12:BV$12),BV$12)))*IF($W$1271=0,0,$W1298/$W$1271)</f>
        <v>0</v>
      </c>
      <c r="BW1330" s="119">
        <f>IF(BW$8="",0,IF(BW$8&lt;=Главная!$N$76,0,IF(BW$8=EOMONTH(Главная!$N$76,0)+1,SUM($Z$12:BW$12),BW$12)))*IF($W$1271=0,0,$W1298/$W$1271)</f>
        <v>0</v>
      </c>
      <c r="BX1330" s="119">
        <f>IF(BX$8="",0,IF(BX$8&lt;=Главная!$N$76,0,IF(BX$8=EOMONTH(Главная!$N$76,0)+1,SUM($Z$12:BX$12),BX$12)))*IF($W$1271=0,0,$W1298/$W$1271)</f>
        <v>0</v>
      </c>
      <c r="BY1330" s="119">
        <f>IF(BY$8="",0,IF(BY$8&lt;=Главная!$N$76,0,IF(BY$8=EOMONTH(Главная!$N$76,0)+1,SUM($Z$12:BY$12),BY$12)))*IF($W$1271=0,0,$W1298/$W$1271)</f>
        <v>0</v>
      </c>
      <c r="BZ1330" s="119">
        <f>IF(BZ$8="",0,IF(BZ$8&lt;=Главная!$N$76,0,IF(BZ$8=EOMONTH(Главная!$N$76,0)+1,SUM($Z$12:BZ$12),BZ$12)))*IF($W$1271=0,0,$W1298/$W$1271)</f>
        <v>0</v>
      </c>
      <c r="CA1330" s="119">
        <f>IF(CA$8="",0,IF(CA$8&lt;=Главная!$N$76,0,IF(CA$8=EOMONTH(Главная!$N$76,0)+1,SUM($Z$12:CA$12),CA$12)))*IF($W$1271=0,0,$W1298/$W$1271)</f>
        <v>0</v>
      </c>
      <c r="CB1330" s="119">
        <f>IF(CB$8="",0,IF(CB$8&lt;=Главная!$N$76,0,IF(CB$8=EOMONTH(Главная!$N$76,0)+1,SUM($Z$12:CB$12),CB$12)))*IF($W$1271=0,0,$W1298/$W$1271)</f>
        <v>0</v>
      </c>
      <c r="CC1330" s="119">
        <f>IF(CC$8="",0,IF(CC$8&lt;=Главная!$N$76,0,IF(CC$8=EOMONTH(Главная!$N$76,0)+1,SUM($Z$12:CC$12),CC$12)))*IF($W$1271=0,0,$W1298/$W$1271)</f>
        <v>0</v>
      </c>
      <c r="CD1330" s="119">
        <f>IF(CD$8="",0,IF(CD$8&lt;=Главная!$N$76,0,IF(CD$8=EOMONTH(Главная!$N$76,0)+1,SUM($Z$12:CD$12),CD$12)))*IF($W$1271=0,0,$W1298/$W$1271)</f>
        <v>0</v>
      </c>
      <c r="CE1330" s="119">
        <f>IF(CE$8="",0,IF(CE$8&lt;=Главная!$N$76,0,IF(CE$8=EOMONTH(Главная!$N$76,0)+1,SUM($Z$12:CE$12),CE$12)))*IF($W$1271=0,0,$W1298/$W$1271)</f>
        <v>0</v>
      </c>
      <c r="CF1330" s="119">
        <f>IF(CF$8="",0,IF(CF$8&lt;=Главная!$N$76,0,IF(CF$8=EOMONTH(Главная!$N$76,0)+1,SUM($Z$12:CF$12),CF$12)))*IF($W$1271=0,0,$W1298/$W$1271)</f>
        <v>0</v>
      </c>
      <c r="CG1330" s="119">
        <f>IF(CG$8="",0,IF(CG$8&lt;=Главная!$N$76,0,IF(CG$8=EOMONTH(Главная!$N$76,0)+1,SUM($Z$12:CG$12),CG$12)))*IF($W$1271=0,0,$W1298/$W$1271)</f>
        <v>0</v>
      </c>
      <c r="CH1330" s="119">
        <f>IF(CH$8="",0,IF(CH$8&lt;=Главная!$N$76,0,IF(CH$8=EOMONTH(Главная!$N$76,0)+1,SUM($Z$12:CH$12),CH$12)))*IF($W$1271=0,0,$W1298/$W$1271)</f>
        <v>0</v>
      </c>
      <c r="CI1330" s="119">
        <f>IF(CI$8="",0,IF(CI$8&lt;=Главная!$N$76,0,IF(CI$8=EOMONTH(Главная!$N$76,0)+1,SUM($Z$12:CI$12),CI$12)))*IF($W$1271=0,0,$W1298/$W$1271)</f>
        <v>0</v>
      </c>
      <c r="CJ1330" s="119">
        <f>IF(CJ$8="",0,IF(CJ$8&lt;=Главная!$N$76,0,IF(CJ$8=EOMONTH(Главная!$N$76,0)+1,SUM($Z$12:CJ$12),CJ$12)))*IF($W$1271=0,0,$W1298/$W$1271)</f>
        <v>0</v>
      </c>
      <c r="CK1330" s="119">
        <f>IF(CK$8="",0,IF(CK$8&lt;=Главная!$N$76,0,IF(CK$8=EOMONTH(Главная!$N$76,0)+1,SUM($Z$12:CK$12),CK$12)))*IF($W$1271=0,0,$W1298/$W$1271)</f>
        <v>0</v>
      </c>
      <c r="CL1330" s="119">
        <f>IF(CL$8="",0,IF(CL$8&lt;=Главная!$N$76,0,IF(CL$8=EOMONTH(Главная!$N$76,0)+1,SUM($Z$12:CL$12),CL$12)))*IF($W$1271=0,0,$W1298/$W$1271)</f>
        <v>0</v>
      </c>
      <c r="CM1330" s="119">
        <f>IF(CM$8="",0,IF(CM$8&lt;=Главная!$N$76,0,IF(CM$8=EOMONTH(Главная!$N$76,0)+1,SUM($Z$12:CM$12),CM$12)))*IF($W$1271=0,0,$W1298/$W$1271)</f>
        <v>0</v>
      </c>
      <c r="CN1330" s="119">
        <f>IF(CN$8="",0,IF(CN$8&lt;=Главная!$N$76,0,IF(CN$8=EOMONTH(Главная!$N$76,0)+1,SUM($Z$12:CN$12),CN$12)))*IF($W$1271=0,0,$W1298/$W$1271)</f>
        <v>0</v>
      </c>
      <c r="CO1330" s="119">
        <f>IF(CO$8="",0,IF(CO$8&lt;=Главная!$N$76,0,IF(CO$8=EOMONTH(Главная!$N$76,0)+1,SUM($Z$12:CO$12),CO$12)))*IF($W$1271=0,0,$W1298/$W$1271)</f>
        <v>0</v>
      </c>
      <c r="CP1330" s="119">
        <f>IF(CP$8="",0,IF(CP$8&lt;=Главная!$N$76,0,IF(CP$8=EOMONTH(Главная!$N$76,0)+1,SUM($Z$12:CP$12),CP$12)))*IF($W$1271=0,0,$W1298/$W$1271)</f>
        <v>0</v>
      </c>
      <c r="CQ1330" s="119">
        <f>IF(CQ$8="",0,IF(CQ$8&lt;=Главная!$N$76,0,IF(CQ$8=EOMONTH(Главная!$N$76,0)+1,SUM($Z$12:CQ$12),CQ$12)))*IF($W$1271=0,0,$W1298/$W$1271)</f>
        <v>0</v>
      </c>
      <c r="CR1330" s="119">
        <f>IF(CR$8="",0,IF(CR$8&lt;=Главная!$N$76,0,IF(CR$8=EOMONTH(Главная!$N$76,0)+1,SUM($Z$12:CR$12),CR$12)))*IF($W$1271=0,0,$W1298/$W$1271)</f>
        <v>0</v>
      </c>
      <c r="CS1330" s="119">
        <f>IF(CS$8="",0,IF(CS$8&lt;=Главная!$N$76,0,IF(CS$8=EOMONTH(Главная!$N$76,0)+1,SUM($Z$12:CS$12),CS$12)))*IF($W$1271=0,0,$W1298/$W$1271)</f>
        <v>0</v>
      </c>
      <c r="CT1330" s="119">
        <f>IF(CT$8="",0,IF(CT$8&lt;=Главная!$N$76,0,IF(CT$8=EOMONTH(Главная!$N$76,0)+1,SUM($Z$12:CT$12),CT$12)))*IF($W$1271=0,0,$W1298/$W$1271)</f>
        <v>0</v>
      </c>
      <c r="CU1330" s="119">
        <f>IF(CU$8="",0,IF(CU$8&lt;=Главная!$N$76,0,IF(CU$8=EOMONTH(Главная!$N$76,0)+1,SUM($Z$12:CU$12),CU$12)))*IF($W$1271=0,0,$W1298/$W$1271)</f>
        <v>0</v>
      </c>
      <c r="CV1330" s="119">
        <f>IF(CV$8="",0,IF(CV$8&lt;=Главная!$N$76,0,IF(CV$8=EOMONTH(Главная!$N$76,0)+1,SUM($Z$12:CV$12),CV$12)))*IF($W$1271=0,0,$W1298/$W$1271)</f>
        <v>0</v>
      </c>
      <c r="CW1330" s="119">
        <f>IF(CW$8="",0,IF(CW$8&lt;=Главная!$N$76,0,IF(CW$8=EOMONTH(Главная!$N$76,0)+1,SUM($Z$12:CW$12),CW$12)))*IF($W$1271=0,0,$W1298/$W$1271)</f>
        <v>0</v>
      </c>
      <c r="CX1330" s="119">
        <f>IF(CX$8="",0,IF(CX$8&lt;=Главная!$N$76,0,IF(CX$8=EOMONTH(Главная!$N$76,0)+1,SUM($Z$12:CX$12),CX$12)))*IF($W$1271=0,0,$W1298/$W$1271)</f>
        <v>0</v>
      </c>
      <c r="CY1330" s="119">
        <f>IF(CY$8="",0,IF(CY$8&lt;=Главная!$N$76,0,IF(CY$8=EOMONTH(Главная!$N$76,0)+1,SUM($Z$12:CY$12),CY$12)))*IF($W$1271=0,0,$W1298/$W$1271)</f>
        <v>0</v>
      </c>
      <c r="CZ1330" s="119">
        <f>IF(CZ$8="",0,IF(CZ$8&lt;=Главная!$N$76,0,IF(CZ$8=EOMONTH(Главная!$N$76,0)+1,SUM($Z$12:CZ$12),CZ$12)))*IF($W$1271=0,0,$W1298/$W$1271)</f>
        <v>0</v>
      </c>
      <c r="DA1330" s="119">
        <f>IF(DA$8="",0,IF(DA$8&lt;=Главная!$N$76,0,IF(DA$8=EOMONTH(Главная!$N$76,0)+1,SUM($Z$12:DA$12),DA$12)))*IF($W$1271=0,0,$W1298/$W$1271)</f>
        <v>0</v>
      </c>
      <c r="DB1330" s="119">
        <f>IF(DB$8="",0,IF(DB$8&lt;=Главная!$N$76,0,IF(DB$8=EOMONTH(Главная!$N$76,0)+1,SUM($Z$12:DB$12),DB$12)))*IF($W$1271=0,0,$W1298/$W$1271)</f>
        <v>0</v>
      </c>
      <c r="DC1330" s="119">
        <f>IF(DC$8="",0,IF(DC$8&lt;=Главная!$N$76,0,IF(DC$8=EOMONTH(Главная!$N$76,0)+1,SUM($Z$12:DC$12),DC$12)))*IF($W$1271=0,0,$W1298/$W$1271)</f>
        <v>0</v>
      </c>
      <c r="DD1330" s="119">
        <f>IF(DD$8="",0,IF(DD$8&lt;=Главная!$N$76,0,IF(DD$8=EOMONTH(Главная!$N$76,0)+1,SUM($Z$12:DD$12),DD$12)))*IF($W$1271=0,0,$W1298/$W$1271)</f>
        <v>0</v>
      </c>
      <c r="DE1330" s="119">
        <f>IF(DE$8="",0,IF(DE$8&lt;=Главная!$N$76,0,IF(DE$8=EOMONTH(Главная!$N$76,0)+1,SUM($Z$12:DE$12),DE$12)))*IF($W$1271=0,0,$W1298/$W$1271)</f>
        <v>0</v>
      </c>
      <c r="DF1330" s="119">
        <f>IF(DF$8="",0,IF(DF$8&lt;=Главная!$N$76,0,IF(DF$8=EOMONTH(Главная!$N$76,0)+1,SUM($Z$12:DF$12),DF$12)))*IF($W$1271=0,0,$W1298/$W$1271)</f>
        <v>0</v>
      </c>
      <c r="DG1330" s="119">
        <f>IF(DG$8="",0,IF(DG$8&lt;=Главная!$N$76,0,IF(DG$8=EOMONTH(Главная!$N$76,0)+1,SUM($Z$12:DG$12),DG$12)))*IF($W$1271=0,0,$W1298/$W$1271)</f>
        <v>0</v>
      </c>
      <c r="DH1330" s="119">
        <f>IF(DH$8="",0,IF(DH$8&lt;=Главная!$N$76,0,IF(DH$8=EOMONTH(Главная!$N$76,0)+1,SUM($Z$12:DH$12),DH$12)))*IF($W$1271=0,0,$W1298/$W$1271)</f>
        <v>0</v>
      </c>
      <c r="DI1330" s="119">
        <f>IF(DI$8="",0,IF(DI$8&lt;=Главная!$N$76,0,IF(DI$8=EOMONTH(Главная!$N$76,0)+1,SUM($Z$12:DI$12),DI$12)))*IF($W$1271=0,0,$W1298/$W$1271)</f>
        <v>0</v>
      </c>
      <c r="DJ1330" s="119">
        <f>IF(DJ$8="",0,IF(DJ$8&lt;=Главная!$N$76,0,IF(DJ$8=EOMONTH(Главная!$N$76,0)+1,SUM($Z$12:DJ$12),DJ$12)))*IF($W$1271=0,0,$W1298/$W$1271)</f>
        <v>0</v>
      </c>
      <c r="DK1330" s="119">
        <f>IF(DK$8="",0,IF(DK$8&lt;=Главная!$N$76,0,IF(DK$8=EOMONTH(Главная!$N$76,0)+1,SUM($Z$12:DK$12),DK$12)))*IF($W$1271=0,0,$W1298/$W$1271)</f>
        <v>0</v>
      </c>
      <c r="DL1330" s="119">
        <f>IF(DL$8="",0,IF(DL$8&lt;=Главная!$N$76,0,IF(DL$8=EOMONTH(Главная!$N$76,0)+1,SUM($Z$12:DL$12),DL$12)))*IF($W$1271=0,0,$W1298/$W$1271)</f>
        <v>0</v>
      </c>
      <c r="DM1330" s="119">
        <f>IF(DM$8="",0,IF(DM$8&lt;=Главная!$N$76,0,IF(DM$8=EOMONTH(Главная!$N$76,0)+1,SUM($Z$12:DM$12),DM$12)))*IF($W$1271=0,0,$W1298/$W$1271)</f>
        <v>0</v>
      </c>
      <c r="DN1330" s="119">
        <f>IF(DN$8="",0,IF(DN$8&lt;=Главная!$N$76,0,IF(DN$8=EOMONTH(Главная!$N$76,0)+1,SUM($Z$12:DN$12),DN$12)))*IF($W$1271=0,0,$W1298/$W$1271)</f>
        <v>0</v>
      </c>
      <c r="DO1330" s="119">
        <f>IF(DO$8="",0,IF(DO$8&lt;=Главная!$N$76,0,IF(DO$8=EOMONTH(Главная!$N$76,0)+1,SUM($Z$12:DO$12),DO$12)))*IF($W$1271=0,0,$W1298/$W$1271)</f>
        <v>0</v>
      </c>
      <c r="DP1330" s="119">
        <f>IF(DP$8="",0,IF(DP$8&lt;=Главная!$N$76,0,IF(DP$8=EOMONTH(Главная!$N$76,0)+1,SUM($Z$12:DP$12),DP$12)))*IF($W$1271=0,0,$W1298/$W$1271)</f>
        <v>0</v>
      </c>
      <c r="DQ1330" s="119">
        <f>IF(DQ$8="",0,IF(DQ$8&lt;=Главная!$N$76,0,IF(DQ$8=EOMONTH(Главная!$N$76,0)+1,SUM($Z$12:DQ$12),DQ$12)))*IF($W$1271=0,0,$W1298/$W$1271)</f>
        <v>0</v>
      </c>
      <c r="DR1330" s="119">
        <f>IF(DR$8="",0,IF(DR$8&lt;=Главная!$N$76,0,IF(DR$8=EOMONTH(Главная!$N$76,0)+1,SUM($Z$12:DR$12),DR$12)))*IF($W$1271=0,0,$W1298/$W$1271)</f>
        <v>0</v>
      </c>
      <c r="DS1330" s="119">
        <f>IF(DS$8="",0,IF(DS$8&lt;=Главная!$N$76,0,IF(DS$8=EOMONTH(Главная!$N$76,0)+1,SUM($Z$12:DS$12),DS$12)))*IF($W$1271=0,0,$W1298/$W$1271)</f>
        <v>0</v>
      </c>
      <c r="DT1330" s="119">
        <f>IF(DT$8="",0,IF(DT$8&lt;=Главная!$N$76,0,IF(DT$8=EOMONTH(Главная!$N$76,0)+1,SUM($Z$12:DT$12),DT$12)))*IF($W$1271=0,0,$W1298/$W$1271)</f>
        <v>0</v>
      </c>
      <c r="DU1330" s="59"/>
      <c r="DV1330" s="59"/>
    </row>
    <row r="1331" spans="1:126" s="120" customFormat="1" ht="10.199999999999999" customHeight="1">
      <c r="A1331" s="59"/>
      <c r="B1331" s="59"/>
      <c r="C1331" s="59"/>
      <c r="D1331" s="59"/>
      <c r="E1331" s="271"/>
      <c r="F1331" s="114"/>
      <c r="G1331" s="115"/>
      <c r="H1331" s="59"/>
      <c r="I1331" s="59"/>
      <c r="J1331" s="59"/>
      <c r="K1331" s="416">
        <f t="shared" si="2937"/>
        <v>0</v>
      </c>
      <c r="L1331" s="59"/>
      <c r="M1331" s="169"/>
      <c r="N1331" s="170" t="str">
        <f t="shared" si="2939"/>
        <v>списание в продажу</v>
      </c>
      <c r="O1331" s="1"/>
      <c r="P1331" s="5"/>
      <c r="Q1331" s="1" t="s">
        <v>34</v>
      </c>
      <c r="R1331" s="1"/>
      <c r="S1331" s="5" t="s">
        <v>6</v>
      </c>
      <c r="T1331" s="202"/>
      <c r="U1331" s="115"/>
      <c r="V1331" s="59"/>
      <c r="W1331" s="116">
        <f t="shared" si="2938"/>
        <v>0</v>
      </c>
      <c r="X1331" s="116"/>
      <c r="Y1331" s="117"/>
      <c r="Z1331" s="118"/>
      <c r="AA1331" s="119">
        <f>IF(AA$8="",0,IF(AA$8&lt;=Главная!$N$76,0,IF(AA$8=EOMONTH(Главная!$N$76,0)+1,SUM($Z$12:AA$12),AA$12)))*IF($W$1271=0,0,$W1299/$W$1271)</f>
        <v>0</v>
      </c>
      <c r="AB1331" s="119">
        <f>IF(AB$8="",0,IF(AB$8&lt;=Главная!$N$76,0,IF(AB$8=EOMONTH(Главная!$N$76,0)+1,SUM($Z$12:AB$12),AB$12)))*IF($W$1271=0,0,$W1299/$W$1271)</f>
        <v>0</v>
      </c>
      <c r="AC1331" s="119">
        <f>IF(AC$8="",0,IF(AC$8&lt;=Главная!$N$76,0,IF(AC$8=EOMONTH(Главная!$N$76,0)+1,SUM($Z$12:AC$12),AC$12)))*IF($W$1271=0,0,$W1299/$W$1271)</f>
        <v>0</v>
      </c>
      <c r="AD1331" s="119">
        <f>IF(AD$8="",0,IF(AD$8&lt;=Главная!$N$76,0,IF(AD$8=EOMONTH(Главная!$N$76,0)+1,SUM($Z$12:AD$12),AD$12)))*IF($W$1271=0,0,$W1299/$W$1271)</f>
        <v>0</v>
      </c>
      <c r="AE1331" s="119">
        <f>IF(AE$8="",0,IF(AE$8&lt;=Главная!$N$76,0,IF(AE$8=EOMONTH(Главная!$N$76,0)+1,SUM($Z$12:AE$12),AE$12)))*IF($W$1271=0,0,$W1299/$W$1271)</f>
        <v>0</v>
      </c>
      <c r="AF1331" s="119">
        <f>IF(AF$8="",0,IF(AF$8&lt;=Главная!$N$76,0,IF(AF$8=EOMONTH(Главная!$N$76,0)+1,SUM($Z$12:AF$12),AF$12)))*IF($W$1271=0,0,$W1299/$W$1271)</f>
        <v>0</v>
      </c>
      <c r="AG1331" s="119">
        <f>IF(AG$8="",0,IF(AG$8&lt;=Главная!$N$76,0,IF(AG$8=EOMONTH(Главная!$N$76,0)+1,SUM($Z$12:AG$12),AG$12)))*IF($W$1271=0,0,$W1299/$W$1271)</f>
        <v>0</v>
      </c>
      <c r="AH1331" s="119">
        <f>IF(AH$8="",0,IF(AH$8&lt;=Главная!$N$76,0,IF(AH$8=EOMONTH(Главная!$N$76,0)+1,SUM($Z$12:AH$12),AH$12)))*IF($W$1271=0,0,$W1299/$W$1271)</f>
        <v>0</v>
      </c>
      <c r="AI1331" s="119">
        <f>IF(AI$8="",0,IF(AI$8&lt;=Главная!$N$76,0,IF(AI$8=EOMONTH(Главная!$N$76,0)+1,SUM($Z$12:AI$12),AI$12)))*IF($W$1271=0,0,$W1299/$W$1271)</f>
        <v>0</v>
      </c>
      <c r="AJ1331" s="119">
        <f>IF(AJ$8="",0,IF(AJ$8&lt;=Главная!$N$76,0,IF(AJ$8=EOMONTH(Главная!$N$76,0)+1,SUM($Z$12:AJ$12),AJ$12)))*IF($W$1271=0,0,$W1299/$W$1271)</f>
        <v>0</v>
      </c>
      <c r="AK1331" s="119">
        <f>IF(AK$8="",0,IF(AK$8&lt;=Главная!$N$76,0,IF(AK$8=EOMONTH(Главная!$N$76,0)+1,SUM($Z$12:AK$12),AK$12)))*IF($W$1271=0,0,$W1299/$W$1271)</f>
        <v>0</v>
      </c>
      <c r="AL1331" s="119">
        <f>IF(AL$8="",0,IF(AL$8&lt;=Главная!$N$76,0,IF(AL$8=EOMONTH(Главная!$N$76,0)+1,SUM($Z$12:AL$12),AL$12)))*IF($W$1271=0,0,$W1299/$W$1271)</f>
        <v>0</v>
      </c>
      <c r="AM1331" s="119">
        <f>IF(AM$8="",0,IF(AM$8&lt;=Главная!$N$76,0,IF(AM$8=EOMONTH(Главная!$N$76,0)+1,SUM($Z$12:AM$12),AM$12)))*IF($W$1271=0,0,$W1299/$W$1271)</f>
        <v>0</v>
      </c>
      <c r="AN1331" s="119">
        <f>IF(AN$8="",0,IF(AN$8&lt;=Главная!$N$76,0,IF(AN$8=EOMONTH(Главная!$N$76,0)+1,SUM($Z$12:AN$12),AN$12)))*IF($W$1271=0,0,$W1299/$W$1271)</f>
        <v>0</v>
      </c>
      <c r="AO1331" s="119">
        <f>IF(AO$8="",0,IF(AO$8&lt;=Главная!$N$76,0,IF(AO$8=EOMONTH(Главная!$N$76,0)+1,SUM($Z$12:AO$12),AO$12)))*IF($W$1271=0,0,$W1299/$W$1271)</f>
        <v>0</v>
      </c>
      <c r="AP1331" s="119">
        <f>IF(AP$8="",0,IF(AP$8&lt;=Главная!$N$76,0,IF(AP$8=EOMONTH(Главная!$N$76,0)+1,SUM($Z$12:AP$12),AP$12)))*IF($W$1271=0,0,$W1299/$W$1271)</f>
        <v>0</v>
      </c>
      <c r="AQ1331" s="119">
        <f>IF(AQ$8="",0,IF(AQ$8&lt;=Главная!$N$76,0,IF(AQ$8=EOMONTH(Главная!$N$76,0)+1,SUM($Z$12:AQ$12),AQ$12)))*IF($W$1271=0,0,$W1299/$W$1271)</f>
        <v>0</v>
      </c>
      <c r="AR1331" s="119">
        <f>IF(AR$8="",0,IF(AR$8&lt;=Главная!$N$76,0,IF(AR$8=EOMONTH(Главная!$N$76,0)+1,SUM($Z$12:AR$12),AR$12)))*IF($W$1271=0,0,$W1299/$W$1271)</f>
        <v>0</v>
      </c>
      <c r="AS1331" s="119">
        <f>IF(AS$8="",0,IF(AS$8&lt;=Главная!$N$76,0,IF(AS$8=EOMONTH(Главная!$N$76,0)+1,SUM($Z$12:AS$12),AS$12)))*IF($W$1271=0,0,$W1299/$W$1271)</f>
        <v>0</v>
      </c>
      <c r="AT1331" s="119">
        <f>IF(AT$8="",0,IF(AT$8&lt;=Главная!$N$76,0,IF(AT$8=EOMONTH(Главная!$N$76,0)+1,SUM($Z$12:AT$12),AT$12)))*IF($W$1271=0,0,$W1299/$W$1271)</f>
        <v>0</v>
      </c>
      <c r="AU1331" s="119">
        <f>IF(AU$8="",0,IF(AU$8&lt;=Главная!$N$76,0,IF(AU$8=EOMONTH(Главная!$N$76,0)+1,SUM($Z$12:AU$12),AU$12)))*IF($W$1271=0,0,$W1299/$W$1271)</f>
        <v>0</v>
      </c>
      <c r="AV1331" s="119">
        <f>IF(AV$8="",0,IF(AV$8&lt;=Главная!$N$76,0,IF(AV$8=EOMONTH(Главная!$N$76,0)+1,SUM($Z$12:AV$12),AV$12)))*IF($W$1271=0,0,$W1299/$W$1271)</f>
        <v>0</v>
      </c>
      <c r="AW1331" s="119">
        <f>IF(AW$8="",0,IF(AW$8&lt;=Главная!$N$76,0,IF(AW$8=EOMONTH(Главная!$N$76,0)+1,SUM($Z$12:AW$12),AW$12)))*IF($W$1271=0,0,$W1299/$W$1271)</f>
        <v>0</v>
      </c>
      <c r="AX1331" s="119">
        <f>IF(AX$8="",0,IF(AX$8&lt;=Главная!$N$76,0,IF(AX$8=EOMONTH(Главная!$N$76,0)+1,SUM($Z$12:AX$12),AX$12)))*IF($W$1271=0,0,$W1299/$W$1271)</f>
        <v>0</v>
      </c>
      <c r="AY1331" s="119">
        <f>IF(AY$8="",0,IF(AY$8&lt;=Главная!$N$76,0,IF(AY$8=EOMONTH(Главная!$N$76,0)+1,SUM($Z$12:AY$12),AY$12)))*IF($W$1271=0,0,$W1299/$W$1271)</f>
        <v>0</v>
      </c>
      <c r="AZ1331" s="119">
        <f>IF(AZ$8="",0,IF(AZ$8&lt;=Главная!$N$76,0,IF(AZ$8=EOMONTH(Главная!$N$76,0)+1,SUM($Z$12:AZ$12),AZ$12)))*IF($W$1271=0,0,$W1299/$W$1271)</f>
        <v>0</v>
      </c>
      <c r="BA1331" s="119">
        <f>IF(BA$8="",0,IF(BA$8&lt;=Главная!$N$76,0,IF(BA$8=EOMONTH(Главная!$N$76,0)+1,SUM($Z$12:BA$12),BA$12)))*IF($W$1271=0,0,$W1299/$W$1271)</f>
        <v>0</v>
      </c>
      <c r="BB1331" s="119">
        <f>IF(BB$8="",0,IF(BB$8&lt;=Главная!$N$76,0,IF(BB$8=EOMONTH(Главная!$N$76,0)+1,SUM($Z$12:BB$12),BB$12)))*IF($W$1271=0,0,$W1299/$W$1271)</f>
        <v>0</v>
      </c>
      <c r="BC1331" s="119">
        <f>IF(BC$8="",0,IF(BC$8&lt;=Главная!$N$76,0,IF(BC$8=EOMONTH(Главная!$N$76,0)+1,SUM($Z$12:BC$12),BC$12)))*IF($W$1271=0,0,$W1299/$W$1271)</f>
        <v>0</v>
      </c>
      <c r="BD1331" s="119">
        <f>IF(BD$8="",0,IF(BD$8&lt;=Главная!$N$76,0,IF(BD$8=EOMONTH(Главная!$N$76,0)+1,SUM($Z$12:BD$12),BD$12)))*IF($W$1271=0,0,$W1299/$W$1271)</f>
        <v>0</v>
      </c>
      <c r="BE1331" s="119">
        <f>IF(BE$8="",0,IF(BE$8&lt;=Главная!$N$76,0,IF(BE$8=EOMONTH(Главная!$N$76,0)+1,SUM($Z$12:BE$12),BE$12)))*IF($W$1271=0,0,$W1299/$W$1271)</f>
        <v>0</v>
      </c>
      <c r="BF1331" s="119">
        <f>IF(BF$8="",0,IF(BF$8&lt;=Главная!$N$76,0,IF(BF$8=EOMONTH(Главная!$N$76,0)+1,SUM($Z$12:BF$12),BF$12)))*IF($W$1271=0,0,$W1299/$W$1271)</f>
        <v>0</v>
      </c>
      <c r="BG1331" s="119">
        <f>IF(BG$8="",0,IF(BG$8&lt;=Главная!$N$76,0,IF(BG$8=EOMONTH(Главная!$N$76,0)+1,SUM($Z$12:BG$12),BG$12)))*IF($W$1271=0,0,$W1299/$W$1271)</f>
        <v>0</v>
      </c>
      <c r="BH1331" s="119">
        <f>IF(BH$8="",0,IF(BH$8&lt;=Главная!$N$76,0,IF(BH$8=EOMONTH(Главная!$N$76,0)+1,SUM($Z$12:BH$12),BH$12)))*IF($W$1271=0,0,$W1299/$W$1271)</f>
        <v>0</v>
      </c>
      <c r="BI1331" s="119">
        <f>IF(BI$8="",0,IF(BI$8&lt;=Главная!$N$76,0,IF(BI$8=EOMONTH(Главная!$N$76,0)+1,SUM($Z$12:BI$12),BI$12)))*IF($W$1271=0,0,$W1299/$W$1271)</f>
        <v>0</v>
      </c>
      <c r="BJ1331" s="119">
        <f>IF(BJ$8="",0,IF(BJ$8&lt;=Главная!$N$76,0,IF(BJ$8=EOMONTH(Главная!$N$76,0)+1,SUM($Z$12:BJ$12),BJ$12)))*IF($W$1271=0,0,$W1299/$W$1271)</f>
        <v>0</v>
      </c>
      <c r="BK1331" s="119">
        <f>IF(BK$8="",0,IF(BK$8&lt;=Главная!$N$76,0,IF(BK$8=EOMONTH(Главная!$N$76,0)+1,SUM($Z$12:BK$12),BK$12)))*IF($W$1271=0,0,$W1299/$W$1271)</f>
        <v>0</v>
      </c>
      <c r="BL1331" s="119">
        <f>IF(BL$8="",0,IF(BL$8&lt;=Главная!$N$76,0,IF(BL$8=EOMONTH(Главная!$N$76,0)+1,SUM($Z$12:BL$12),BL$12)))*IF($W$1271=0,0,$W1299/$W$1271)</f>
        <v>0</v>
      </c>
      <c r="BM1331" s="119">
        <f>IF(BM$8="",0,IF(BM$8&lt;=Главная!$N$76,0,IF(BM$8=EOMONTH(Главная!$N$76,0)+1,SUM($Z$12:BM$12),BM$12)))*IF($W$1271=0,0,$W1299/$W$1271)</f>
        <v>0</v>
      </c>
      <c r="BN1331" s="119">
        <f>IF(BN$8="",0,IF(BN$8&lt;=Главная!$N$76,0,IF(BN$8=EOMONTH(Главная!$N$76,0)+1,SUM($Z$12:BN$12),BN$12)))*IF($W$1271=0,0,$W1299/$W$1271)</f>
        <v>0</v>
      </c>
      <c r="BO1331" s="119">
        <f>IF(BO$8="",0,IF(BO$8&lt;=Главная!$N$76,0,IF(BO$8=EOMONTH(Главная!$N$76,0)+1,SUM($Z$12:BO$12),BO$12)))*IF($W$1271=0,0,$W1299/$W$1271)</f>
        <v>0</v>
      </c>
      <c r="BP1331" s="119">
        <f>IF(BP$8="",0,IF(BP$8&lt;=Главная!$N$76,0,IF(BP$8=EOMONTH(Главная!$N$76,0)+1,SUM($Z$12:BP$12),BP$12)))*IF($W$1271=0,0,$W1299/$W$1271)</f>
        <v>0</v>
      </c>
      <c r="BQ1331" s="119">
        <f>IF(BQ$8="",0,IF(BQ$8&lt;=Главная!$N$76,0,IF(BQ$8=EOMONTH(Главная!$N$76,0)+1,SUM($Z$12:BQ$12),BQ$12)))*IF($W$1271=0,0,$W1299/$W$1271)</f>
        <v>0</v>
      </c>
      <c r="BR1331" s="119">
        <f>IF(BR$8="",0,IF(BR$8&lt;=Главная!$N$76,0,IF(BR$8=EOMONTH(Главная!$N$76,0)+1,SUM($Z$12:BR$12),BR$12)))*IF($W$1271=0,0,$W1299/$W$1271)</f>
        <v>0</v>
      </c>
      <c r="BS1331" s="119">
        <f>IF(BS$8="",0,IF(BS$8&lt;=Главная!$N$76,0,IF(BS$8=EOMONTH(Главная!$N$76,0)+1,SUM($Z$12:BS$12),BS$12)))*IF($W$1271=0,0,$W1299/$W$1271)</f>
        <v>0</v>
      </c>
      <c r="BT1331" s="119">
        <f>IF(BT$8="",0,IF(BT$8&lt;=Главная!$N$76,0,IF(BT$8=EOMONTH(Главная!$N$76,0)+1,SUM($Z$12:BT$12),BT$12)))*IF($W$1271=0,0,$W1299/$W$1271)</f>
        <v>0</v>
      </c>
      <c r="BU1331" s="119">
        <f>IF(BU$8="",0,IF(BU$8&lt;=Главная!$N$76,0,IF(BU$8=EOMONTH(Главная!$N$76,0)+1,SUM($Z$12:BU$12),BU$12)))*IF($W$1271=0,0,$W1299/$W$1271)</f>
        <v>0</v>
      </c>
      <c r="BV1331" s="119">
        <f>IF(BV$8="",0,IF(BV$8&lt;=Главная!$N$76,0,IF(BV$8=EOMONTH(Главная!$N$76,0)+1,SUM($Z$12:BV$12),BV$12)))*IF($W$1271=0,0,$W1299/$W$1271)</f>
        <v>0</v>
      </c>
      <c r="BW1331" s="119">
        <f>IF(BW$8="",0,IF(BW$8&lt;=Главная!$N$76,0,IF(BW$8=EOMONTH(Главная!$N$76,0)+1,SUM($Z$12:BW$12),BW$12)))*IF($W$1271=0,0,$W1299/$W$1271)</f>
        <v>0</v>
      </c>
      <c r="BX1331" s="119">
        <f>IF(BX$8="",0,IF(BX$8&lt;=Главная!$N$76,0,IF(BX$8=EOMONTH(Главная!$N$76,0)+1,SUM($Z$12:BX$12),BX$12)))*IF($W$1271=0,0,$W1299/$W$1271)</f>
        <v>0</v>
      </c>
      <c r="BY1331" s="119">
        <f>IF(BY$8="",0,IF(BY$8&lt;=Главная!$N$76,0,IF(BY$8=EOMONTH(Главная!$N$76,0)+1,SUM($Z$12:BY$12),BY$12)))*IF($W$1271=0,0,$W1299/$W$1271)</f>
        <v>0</v>
      </c>
      <c r="BZ1331" s="119">
        <f>IF(BZ$8="",0,IF(BZ$8&lt;=Главная!$N$76,0,IF(BZ$8=EOMONTH(Главная!$N$76,0)+1,SUM($Z$12:BZ$12),BZ$12)))*IF($W$1271=0,0,$W1299/$W$1271)</f>
        <v>0</v>
      </c>
      <c r="CA1331" s="119">
        <f>IF(CA$8="",0,IF(CA$8&lt;=Главная!$N$76,0,IF(CA$8=EOMONTH(Главная!$N$76,0)+1,SUM($Z$12:CA$12),CA$12)))*IF($W$1271=0,0,$W1299/$W$1271)</f>
        <v>0</v>
      </c>
      <c r="CB1331" s="119">
        <f>IF(CB$8="",0,IF(CB$8&lt;=Главная!$N$76,0,IF(CB$8=EOMONTH(Главная!$N$76,0)+1,SUM($Z$12:CB$12),CB$12)))*IF($W$1271=0,0,$W1299/$W$1271)</f>
        <v>0</v>
      </c>
      <c r="CC1331" s="119">
        <f>IF(CC$8="",0,IF(CC$8&lt;=Главная!$N$76,0,IF(CC$8=EOMONTH(Главная!$N$76,0)+1,SUM($Z$12:CC$12),CC$12)))*IF($W$1271=0,0,$W1299/$W$1271)</f>
        <v>0</v>
      </c>
      <c r="CD1331" s="119">
        <f>IF(CD$8="",0,IF(CD$8&lt;=Главная!$N$76,0,IF(CD$8=EOMONTH(Главная!$N$76,0)+1,SUM($Z$12:CD$12),CD$12)))*IF($W$1271=0,0,$W1299/$W$1271)</f>
        <v>0</v>
      </c>
      <c r="CE1331" s="119">
        <f>IF(CE$8="",0,IF(CE$8&lt;=Главная!$N$76,0,IF(CE$8=EOMONTH(Главная!$N$76,0)+1,SUM($Z$12:CE$12),CE$12)))*IF($W$1271=0,0,$W1299/$W$1271)</f>
        <v>0</v>
      </c>
      <c r="CF1331" s="119">
        <f>IF(CF$8="",0,IF(CF$8&lt;=Главная!$N$76,0,IF(CF$8=EOMONTH(Главная!$N$76,0)+1,SUM($Z$12:CF$12),CF$12)))*IF($W$1271=0,0,$W1299/$W$1271)</f>
        <v>0</v>
      </c>
      <c r="CG1331" s="119">
        <f>IF(CG$8="",0,IF(CG$8&lt;=Главная!$N$76,0,IF(CG$8=EOMONTH(Главная!$N$76,0)+1,SUM($Z$12:CG$12),CG$12)))*IF($W$1271=0,0,$W1299/$W$1271)</f>
        <v>0</v>
      </c>
      <c r="CH1331" s="119">
        <f>IF(CH$8="",0,IF(CH$8&lt;=Главная!$N$76,0,IF(CH$8=EOMONTH(Главная!$N$76,0)+1,SUM($Z$12:CH$12),CH$12)))*IF($W$1271=0,0,$W1299/$W$1271)</f>
        <v>0</v>
      </c>
      <c r="CI1331" s="119">
        <f>IF(CI$8="",0,IF(CI$8&lt;=Главная!$N$76,0,IF(CI$8=EOMONTH(Главная!$N$76,0)+1,SUM($Z$12:CI$12),CI$12)))*IF($W$1271=0,0,$W1299/$W$1271)</f>
        <v>0</v>
      </c>
      <c r="CJ1331" s="119">
        <f>IF(CJ$8="",0,IF(CJ$8&lt;=Главная!$N$76,0,IF(CJ$8=EOMONTH(Главная!$N$76,0)+1,SUM($Z$12:CJ$12),CJ$12)))*IF($W$1271=0,0,$W1299/$W$1271)</f>
        <v>0</v>
      </c>
      <c r="CK1331" s="119">
        <f>IF(CK$8="",0,IF(CK$8&lt;=Главная!$N$76,0,IF(CK$8=EOMONTH(Главная!$N$76,0)+1,SUM($Z$12:CK$12),CK$12)))*IF($W$1271=0,0,$W1299/$W$1271)</f>
        <v>0</v>
      </c>
      <c r="CL1331" s="119">
        <f>IF(CL$8="",0,IF(CL$8&lt;=Главная!$N$76,0,IF(CL$8=EOMONTH(Главная!$N$76,0)+1,SUM($Z$12:CL$12),CL$12)))*IF($W$1271=0,0,$W1299/$W$1271)</f>
        <v>0</v>
      </c>
      <c r="CM1331" s="119">
        <f>IF(CM$8="",0,IF(CM$8&lt;=Главная!$N$76,0,IF(CM$8=EOMONTH(Главная!$N$76,0)+1,SUM($Z$12:CM$12),CM$12)))*IF($W$1271=0,0,$W1299/$W$1271)</f>
        <v>0</v>
      </c>
      <c r="CN1331" s="119">
        <f>IF(CN$8="",0,IF(CN$8&lt;=Главная!$N$76,0,IF(CN$8=EOMONTH(Главная!$N$76,0)+1,SUM($Z$12:CN$12),CN$12)))*IF($W$1271=0,0,$W1299/$W$1271)</f>
        <v>0</v>
      </c>
      <c r="CO1331" s="119">
        <f>IF(CO$8="",0,IF(CO$8&lt;=Главная!$N$76,0,IF(CO$8=EOMONTH(Главная!$N$76,0)+1,SUM($Z$12:CO$12),CO$12)))*IF($W$1271=0,0,$W1299/$W$1271)</f>
        <v>0</v>
      </c>
      <c r="CP1331" s="119">
        <f>IF(CP$8="",0,IF(CP$8&lt;=Главная!$N$76,0,IF(CP$8=EOMONTH(Главная!$N$76,0)+1,SUM($Z$12:CP$12),CP$12)))*IF($W$1271=0,0,$W1299/$W$1271)</f>
        <v>0</v>
      </c>
      <c r="CQ1331" s="119">
        <f>IF(CQ$8="",0,IF(CQ$8&lt;=Главная!$N$76,0,IF(CQ$8=EOMONTH(Главная!$N$76,0)+1,SUM($Z$12:CQ$12),CQ$12)))*IF($W$1271=0,0,$W1299/$W$1271)</f>
        <v>0</v>
      </c>
      <c r="CR1331" s="119">
        <f>IF(CR$8="",0,IF(CR$8&lt;=Главная!$N$76,0,IF(CR$8=EOMONTH(Главная!$N$76,0)+1,SUM($Z$12:CR$12),CR$12)))*IF($W$1271=0,0,$W1299/$W$1271)</f>
        <v>0</v>
      </c>
      <c r="CS1331" s="119">
        <f>IF(CS$8="",0,IF(CS$8&lt;=Главная!$N$76,0,IF(CS$8=EOMONTH(Главная!$N$76,0)+1,SUM($Z$12:CS$12),CS$12)))*IF($W$1271=0,0,$W1299/$W$1271)</f>
        <v>0</v>
      </c>
      <c r="CT1331" s="119">
        <f>IF(CT$8="",0,IF(CT$8&lt;=Главная!$N$76,0,IF(CT$8=EOMONTH(Главная!$N$76,0)+1,SUM($Z$12:CT$12),CT$12)))*IF($W$1271=0,0,$W1299/$W$1271)</f>
        <v>0</v>
      </c>
      <c r="CU1331" s="119">
        <f>IF(CU$8="",0,IF(CU$8&lt;=Главная!$N$76,0,IF(CU$8=EOMONTH(Главная!$N$76,0)+1,SUM($Z$12:CU$12),CU$12)))*IF($W$1271=0,0,$W1299/$W$1271)</f>
        <v>0</v>
      </c>
      <c r="CV1331" s="119">
        <f>IF(CV$8="",0,IF(CV$8&lt;=Главная!$N$76,0,IF(CV$8=EOMONTH(Главная!$N$76,0)+1,SUM($Z$12:CV$12),CV$12)))*IF($W$1271=0,0,$W1299/$W$1271)</f>
        <v>0</v>
      </c>
      <c r="CW1331" s="119">
        <f>IF(CW$8="",0,IF(CW$8&lt;=Главная!$N$76,0,IF(CW$8=EOMONTH(Главная!$N$76,0)+1,SUM($Z$12:CW$12),CW$12)))*IF($W$1271=0,0,$W1299/$W$1271)</f>
        <v>0</v>
      </c>
      <c r="CX1331" s="119">
        <f>IF(CX$8="",0,IF(CX$8&lt;=Главная!$N$76,0,IF(CX$8=EOMONTH(Главная!$N$76,0)+1,SUM($Z$12:CX$12),CX$12)))*IF($W$1271=0,0,$W1299/$W$1271)</f>
        <v>0</v>
      </c>
      <c r="CY1331" s="119">
        <f>IF(CY$8="",0,IF(CY$8&lt;=Главная!$N$76,0,IF(CY$8=EOMONTH(Главная!$N$76,0)+1,SUM($Z$12:CY$12),CY$12)))*IF($W$1271=0,0,$W1299/$W$1271)</f>
        <v>0</v>
      </c>
      <c r="CZ1331" s="119">
        <f>IF(CZ$8="",0,IF(CZ$8&lt;=Главная!$N$76,0,IF(CZ$8=EOMONTH(Главная!$N$76,0)+1,SUM($Z$12:CZ$12),CZ$12)))*IF($W$1271=0,0,$W1299/$W$1271)</f>
        <v>0</v>
      </c>
      <c r="DA1331" s="119">
        <f>IF(DA$8="",0,IF(DA$8&lt;=Главная!$N$76,0,IF(DA$8=EOMONTH(Главная!$N$76,0)+1,SUM($Z$12:DA$12),DA$12)))*IF($W$1271=0,0,$W1299/$W$1271)</f>
        <v>0</v>
      </c>
      <c r="DB1331" s="119">
        <f>IF(DB$8="",0,IF(DB$8&lt;=Главная!$N$76,0,IF(DB$8=EOMONTH(Главная!$N$76,0)+1,SUM($Z$12:DB$12),DB$12)))*IF($W$1271=0,0,$W1299/$W$1271)</f>
        <v>0</v>
      </c>
      <c r="DC1331" s="119">
        <f>IF(DC$8="",0,IF(DC$8&lt;=Главная!$N$76,0,IF(DC$8=EOMONTH(Главная!$N$76,0)+1,SUM($Z$12:DC$12),DC$12)))*IF($W$1271=0,0,$W1299/$W$1271)</f>
        <v>0</v>
      </c>
      <c r="DD1331" s="119">
        <f>IF(DD$8="",0,IF(DD$8&lt;=Главная!$N$76,0,IF(DD$8=EOMONTH(Главная!$N$76,0)+1,SUM($Z$12:DD$12),DD$12)))*IF($W$1271=0,0,$W1299/$W$1271)</f>
        <v>0</v>
      </c>
      <c r="DE1331" s="119">
        <f>IF(DE$8="",0,IF(DE$8&lt;=Главная!$N$76,0,IF(DE$8=EOMONTH(Главная!$N$76,0)+1,SUM($Z$12:DE$12),DE$12)))*IF($W$1271=0,0,$W1299/$W$1271)</f>
        <v>0</v>
      </c>
      <c r="DF1331" s="119">
        <f>IF(DF$8="",0,IF(DF$8&lt;=Главная!$N$76,0,IF(DF$8=EOMONTH(Главная!$N$76,0)+1,SUM($Z$12:DF$12),DF$12)))*IF($W$1271=0,0,$W1299/$W$1271)</f>
        <v>0</v>
      </c>
      <c r="DG1331" s="119">
        <f>IF(DG$8="",0,IF(DG$8&lt;=Главная!$N$76,0,IF(DG$8=EOMONTH(Главная!$N$76,0)+1,SUM($Z$12:DG$12),DG$12)))*IF($W$1271=0,0,$W1299/$W$1271)</f>
        <v>0</v>
      </c>
      <c r="DH1331" s="119">
        <f>IF(DH$8="",0,IF(DH$8&lt;=Главная!$N$76,0,IF(DH$8=EOMONTH(Главная!$N$76,0)+1,SUM($Z$12:DH$12),DH$12)))*IF($W$1271=0,0,$W1299/$W$1271)</f>
        <v>0</v>
      </c>
      <c r="DI1331" s="119">
        <f>IF(DI$8="",0,IF(DI$8&lt;=Главная!$N$76,0,IF(DI$8=EOMONTH(Главная!$N$76,0)+1,SUM($Z$12:DI$12),DI$12)))*IF($W$1271=0,0,$W1299/$W$1271)</f>
        <v>0</v>
      </c>
      <c r="DJ1331" s="119">
        <f>IF(DJ$8="",0,IF(DJ$8&lt;=Главная!$N$76,0,IF(DJ$8=EOMONTH(Главная!$N$76,0)+1,SUM($Z$12:DJ$12),DJ$12)))*IF($W$1271=0,0,$W1299/$W$1271)</f>
        <v>0</v>
      </c>
      <c r="DK1331" s="119">
        <f>IF(DK$8="",0,IF(DK$8&lt;=Главная!$N$76,0,IF(DK$8=EOMONTH(Главная!$N$76,0)+1,SUM($Z$12:DK$12),DK$12)))*IF($W$1271=0,0,$W1299/$W$1271)</f>
        <v>0</v>
      </c>
      <c r="DL1331" s="119">
        <f>IF(DL$8="",0,IF(DL$8&lt;=Главная!$N$76,0,IF(DL$8=EOMONTH(Главная!$N$76,0)+1,SUM($Z$12:DL$12),DL$12)))*IF($W$1271=0,0,$W1299/$W$1271)</f>
        <v>0</v>
      </c>
      <c r="DM1331" s="119">
        <f>IF(DM$8="",0,IF(DM$8&lt;=Главная!$N$76,0,IF(DM$8=EOMONTH(Главная!$N$76,0)+1,SUM($Z$12:DM$12),DM$12)))*IF($W$1271=0,0,$W1299/$W$1271)</f>
        <v>0</v>
      </c>
      <c r="DN1331" s="119">
        <f>IF(DN$8="",0,IF(DN$8&lt;=Главная!$N$76,0,IF(DN$8=EOMONTH(Главная!$N$76,0)+1,SUM($Z$12:DN$12),DN$12)))*IF($W$1271=0,0,$W1299/$W$1271)</f>
        <v>0</v>
      </c>
      <c r="DO1331" s="119">
        <f>IF(DO$8="",0,IF(DO$8&lt;=Главная!$N$76,0,IF(DO$8=EOMONTH(Главная!$N$76,0)+1,SUM($Z$12:DO$12),DO$12)))*IF($W$1271=0,0,$W1299/$W$1271)</f>
        <v>0</v>
      </c>
      <c r="DP1331" s="119">
        <f>IF(DP$8="",0,IF(DP$8&lt;=Главная!$N$76,0,IF(DP$8=EOMONTH(Главная!$N$76,0)+1,SUM($Z$12:DP$12),DP$12)))*IF($W$1271=0,0,$W1299/$W$1271)</f>
        <v>0</v>
      </c>
      <c r="DQ1331" s="119">
        <f>IF(DQ$8="",0,IF(DQ$8&lt;=Главная!$N$76,0,IF(DQ$8=EOMONTH(Главная!$N$76,0)+1,SUM($Z$12:DQ$12),DQ$12)))*IF($W$1271=0,0,$W1299/$W$1271)</f>
        <v>0</v>
      </c>
      <c r="DR1331" s="119">
        <f>IF(DR$8="",0,IF(DR$8&lt;=Главная!$N$76,0,IF(DR$8=EOMONTH(Главная!$N$76,0)+1,SUM($Z$12:DR$12),DR$12)))*IF($W$1271=0,0,$W1299/$W$1271)</f>
        <v>0</v>
      </c>
      <c r="DS1331" s="119">
        <f>IF(DS$8="",0,IF(DS$8&lt;=Главная!$N$76,0,IF(DS$8=EOMONTH(Главная!$N$76,0)+1,SUM($Z$12:DS$12),DS$12)))*IF($W$1271=0,0,$W1299/$W$1271)</f>
        <v>0</v>
      </c>
      <c r="DT1331" s="119">
        <f>IF(DT$8="",0,IF(DT$8&lt;=Главная!$N$76,0,IF(DT$8=EOMONTH(Главная!$N$76,0)+1,SUM($Z$12:DT$12),DT$12)))*IF($W$1271=0,0,$W1299/$W$1271)</f>
        <v>0</v>
      </c>
      <c r="DU1331" s="59"/>
      <c r="DV1331" s="59"/>
    </row>
    <row r="1332" spans="1:126" s="120" customFormat="1" ht="10.199999999999999" customHeight="1">
      <c r="A1332" s="59"/>
      <c r="B1332" s="59"/>
      <c r="C1332" s="59"/>
      <c r="D1332" s="59"/>
      <c r="E1332" s="271"/>
      <c r="F1332" s="114"/>
      <c r="G1332" s="115"/>
      <c r="H1332" s="59"/>
      <c r="I1332" s="59"/>
      <c r="J1332" s="59"/>
      <c r="K1332" s="416">
        <f t="shared" si="2937"/>
        <v>0</v>
      </c>
      <c r="L1332" s="59"/>
      <c r="M1332" s="169"/>
      <c r="N1332" s="170" t="str">
        <f t="shared" si="2939"/>
        <v>списание в продажу</v>
      </c>
      <c r="O1332" s="1"/>
      <c r="P1332" s="5"/>
      <c r="Q1332" s="1" t="s">
        <v>34</v>
      </c>
      <c r="R1332" s="1"/>
      <c r="S1332" s="5" t="s">
        <v>6</v>
      </c>
      <c r="T1332" s="202"/>
      <c r="U1332" s="115"/>
      <c r="V1332" s="59"/>
      <c r="W1332" s="116">
        <f t="shared" si="2938"/>
        <v>0</v>
      </c>
      <c r="X1332" s="116"/>
      <c r="Y1332" s="117"/>
      <c r="Z1332" s="118"/>
      <c r="AA1332" s="119">
        <f>IF(AA$8="",0,IF(AA$8&lt;=Главная!$N$76,0,IF(AA$8=EOMONTH(Главная!$N$76,0)+1,SUM($Z$12:AA$12),AA$12)))*IF($W$1271=0,0,$W1300/$W$1271)</f>
        <v>0</v>
      </c>
      <c r="AB1332" s="119">
        <f>IF(AB$8="",0,IF(AB$8&lt;=Главная!$N$76,0,IF(AB$8=EOMONTH(Главная!$N$76,0)+1,SUM($Z$12:AB$12),AB$12)))*IF($W$1271=0,0,$W1300/$W$1271)</f>
        <v>0</v>
      </c>
      <c r="AC1332" s="119">
        <f>IF(AC$8="",0,IF(AC$8&lt;=Главная!$N$76,0,IF(AC$8=EOMONTH(Главная!$N$76,0)+1,SUM($Z$12:AC$12),AC$12)))*IF($W$1271=0,0,$W1300/$W$1271)</f>
        <v>0</v>
      </c>
      <c r="AD1332" s="119">
        <f>IF(AD$8="",0,IF(AD$8&lt;=Главная!$N$76,0,IF(AD$8=EOMONTH(Главная!$N$76,0)+1,SUM($Z$12:AD$12),AD$12)))*IF($W$1271=0,0,$W1300/$W$1271)</f>
        <v>0</v>
      </c>
      <c r="AE1332" s="119">
        <f>IF(AE$8="",0,IF(AE$8&lt;=Главная!$N$76,0,IF(AE$8=EOMONTH(Главная!$N$76,0)+1,SUM($Z$12:AE$12),AE$12)))*IF($W$1271=0,0,$W1300/$W$1271)</f>
        <v>0</v>
      </c>
      <c r="AF1332" s="119">
        <f>IF(AF$8="",0,IF(AF$8&lt;=Главная!$N$76,0,IF(AF$8=EOMONTH(Главная!$N$76,0)+1,SUM($Z$12:AF$12),AF$12)))*IF($W$1271=0,0,$W1300/$W$1271)</f>
        <v>0</v>
      </c>
      <c r="AG1332" s="119">
        <f>IF(AG$8="",0,IF(AG$8&lt;=Главная!$N$76,0,IF(AG$8=EOMONTH(Главная!$N$76,0)+1,SUM($Z$12:AG$12),AG$12)))*IF($W$1271=0,0,$W1300/$W$1271)</f>
        <v>0</v>
      </c>
      <c r="AH1332" s="119">
        <f>IF(AH$8="",0,IF(AH$8&lt;=Главная!$N$76,0,IF(AH$8=EOMONTH(Главная!$N$76,0)+1,SUM($Z$12:AH$12),AH$12)))*IF($W$1271=0,0,$W1300/$W$1271)</f>
        <v>0</v>
      </c>
      <c r="AI1332" s="119">
        <f>IF(AI$8="",0,IF(AI$8&lt;=Главная!$N$76,0,IF(AI$8=EOMONTH(Главная!$N$76,0)+1,SUM($Z$12:AI$12),AI$12)))*IF($W$1271=0,0,$W1300/$W$1271)</f>
        <v>0</v>
      </c>
      <c r="AJ1332" s="119">
        <f>IF(AJ$8="",0,IF(AJ$8&lt;=Главная!$N$76,0,IF(AJ$8=EOMONTH(Главная!$N$76,0)+1,SUM($Z$12:AJ$12),AJ$12)))*IF($W$1271=0,0,$W1300/$W$1271)</f>
        <v>0</v>
      </c>
      <c r="AK1332" s="119">
        <f>IF(AK$8="",0,IF(AK$8&lt;=Главная!$N$76,0,IF(AK$8=EOMONTH(Главная!$N$76,0)+1,SUM($Z$12:AK$12),AK$12)))*IF($W$1271=0,0,$W1300/$W$1271)</f>
        <v>0</v>
      </c>
      <c r="AL1332" s="119">
        <f>IF(AL$8="",0,IF(AL$8&lt;=Главная!$N$76,0,IF(AL$8=EOMONTH(Главная!$N$76,0)+1,SUM($Z$12:AL$12),AL$12)))*IF($W$1271=0,0,$W1300/$W$1271)</f>
        <v>0</v>
      </c>
      <c r="AM1332" s="119">
        <f>IF(AM$8="",0,IF(AM$8&lt;=Главная!$N$76,0,IF(AM$8=EOMONTH(Главная!$N$76,0)+1,SUM($Z$12:AM$12),AM$12)))*IF($W$1271=0,0,$W1300/$W$1271)</f>
        <v>0</v>
      </c>
      <c r="AN1332" s="119">
        <f>IF(AN$8="",0,IF(AN$8&lt;=Главная!$N$76,0,IF(AN$8=EOMONTH(Главная!$N$76,0)+1,SUM($Z$12:AN$12),AN$12)))*IF($W$1271=0,0,$W1300/$W$1271)</f>
        <v>0</v>
      </c>
      <c r="AO1332" s="119">
        <f>IF(AO$8="",0,IF(AO$8&lt;=Главная!$N$76,0,IF(AO$8=EOMONTH(Главная!$N$76,0)+1,SUM($Z$12:AO$12),AO$12)))*IF($W$1271=0,0,$W1300/$W$1271)</f>
        <v>0</v>
      </c>
      <c r="AP1332" s="119">
        <f>IF(AP$8="",0,IF(AP$8&lt;=Главная!$N$76,0,IF(AP$8=EOMONTH(Главная!$N$76,0)+1,SUM($Z$12:AP$12),AP$12)))*IF($W$1271=0,0,$W1300/$W$1271)</f>
        <v>0</v>
      </c>
      <c r="AQ1332" s="119">
        <f>IF(AQ$8="",0,IF(AQ$8&lt;=Главная!$N$76,0,IF(AQ$8=EOMONTH(Главная!$N$76,0)+1,SUM($Z$12:AQ$12),AQ$12)))*IF($W$1271=0,0,$W1300/$W$1271)</f>
        <v>0</v>
      </c>
      <c r="AR1332" s="119">
        <f>IF(AR$8="",0,IF(AR$8&lt;=Главная!$N$76,0,IF(AR$8=EOMONTH(Главная!$N$76,0)+1,SUM($Z$12:AR$12),AR$12)))*IF($W$1271=0,0,$W1300/$W$1271)</f>
        <v>0</v>
      </c>
      <c r="AS1332" s="119">
        <f>IF(AS$8="",0,IF(AS$8&lt;=Главная!$N$76,0,IF(AS$8=EOMONTH(Главная!$N$76,0)+1,SUM($Z$12:AS$12),AS$12)))*IF($W$1271=0,0,$W1300/$W$1271)</f>
        <v>0</v>
      </c>
      <c r="AT1332" s="119">
        <f>IF(AT$8="",0,IF(AT$8&lt;=Главная!$N$76,0,IF(AT$8=EOMONTH(Главная!$N$76,0)+1,SUM($Z$12:AT$12),AT$12)))*IF($W$1271=0,0,$W1300/$W$1271)</f>
        <v>0</v>
      </c>
      <c r="AU1332" s="119">
        <f>IF(AU$8="",0,IF(AU$8&lt;=Главная!$N$76,0,IF(AU$8=EOMONTH(Главная!$N$76,0)+1,SUM($Z$12:AU$12),AU$12)))*IF($W$1271=0,0,$W1300/$W$1271)</f>
        <v>0</v>
      </c>
      <c r="AV1332" s="119">
        <f>IF(AV$8="",0,IF(AV$8&lt;=Главная!$N$76,0,IF(AV$8=EOMONTH(Главная!$N$76,0)+1,SUM($Z$12:AV$12),AV$12)))*IF($W$1271=0,0,$W1300/$W$1271)</f>
        <v>0</v>
      </c>
      <c r="AW1332" s="119">
        <f>IF(AW$8="",0,IF(AW$8&lt;=Главная!$N$76,0,IF(AW$8=EOMONTH(Главная!$N$76,0)+1,SUM($Z$12:AW$12),AW$12)))*IF($W$1271=0,0,$W1300/$W$1271)</f>
        <v>0</v>
      </c>
      <c r="AX1332" s="119">
        <f>IF(AX$8="",0,IF(AX$8&lt;=Главная!$N$76,0,IF(AX$8=EOMONTH(Главная!$N$76,0)+1,SUM($Z$12:AX$12),AX$12)))*IF($W$1271=0,0,$W1300/$W$1271)</f>
        <v>0</v>
      </c>
      <c r="AY1332" s="119">
        <f>IF(AY$8="",0,IF(AY$8&lt;=Главная!$N$76,0,IF(AY$8=EOMONTH(Главная!$N$76,0)+1,SUM($Z$12:AY$12),AY$12)))*IF($W$1271=0,0,$W1300/$W$1271)</f>
        <v>0</v>
      </c>
      <c r="AZ1332" s="119">
        <f>IF(AZ$8="",0,IF(AZ$8&lt;=Главная!$N$76,0,IF(AZ$8=EOMONTH(Главная!$N$76,0)+1,SUM($Z$12:AZ$12),AZ$12)))*IF($W$1271=0,0,$W1300/$W$1271)</f>
        <v>0</v>
      </c>
      <c r="BA1332" s="119">
        <f>IF(BA$8="",0,IF(BA$8&lt;=Главная!$N$76,0,IF(BA$8=EOMONTH(Главная!$N$76,0)+1,SUM($Z$12:BA$12),BA$12)))*IF($W$1271=0,0,$W1300/$W$1271)</f>
        <v>0</v>
      </c>
      <c r="BB1332" s="119">
        <f>IF(BB$8="",0,IF(BB$8&lt;=Главная!$N$76,0,IF(BB$8=EOMONTH(Главная!$N$76,0)+1,SUM($Z$12:BB$12),BB$12)))*IF($W$1271=0,0,$W1300/$W$1271)</f>
        <v>0</v>
      </c>
      <c r="BC1332" s="119">
        <f>IF(BC$8="",0,IF(BC$8&lt;=Главная!$N$76,0,IF(BC$8=EOMONTH(Главная!$N$76,0)+1,SUM($Z$12:BC$12),BC$12)))*IF($W$1271=0,0,$W1300/$W$1271)</f>
        <v>0</v>
      </c>
      <c r="BD1332" s="119">
        <f>IF(BD$8="",0,IF(BD$8&lt;=Главная!$N$76,0,IF(BD$8=EOMONTH(Главная!$N$76,0)+1,SUM($Z$12:BD$12),BD$12)))*IF($W$1271=0,0,$W1300/$W$1271)</f>
        <v>0</v>
      </c>
      <c r="BE1332" s="119">
        <f>IF(BE$8="",0,IF(BE$8&lt;=Главная!$N$76,0,IF(BE$8=EOMONTH(Главная!$N$76,0)+1,SUM($Z$12:BE$12),BE$12)))*IF($W$1271=0,0,$W1300/$W$1271)</f>
        <v>0</v>
      </c>
      <c r="BF1332" s="119">
        <f>IF(BF$8="",0,IF(BF$8&lt;=Главная!$N$76,0,IF(BF$8=EOMONTH(Главная!$N$76,0)+1,SUM($Z$12:BF$12),BF$12)))*IF($W$1271=0,0,$W1300/$W$1271)</f>
        <v>0</v>
      </c>
      <c r="BG1332" s="119">
        <f>IF(BG$8="",0,IF(BG$8&lt;=Главная!$N$76,0,IF(BG$8=EOMONTH(Главная!$N$76,0)+1,SUM($Z$12:BG$12),BG$12)))*IF($W$1271=0,0,$W1300/$W$1271)</f>
        <v>0</v>
      </c>
      <c r="BH1332" s="119">
        <f>IF(BH$8="",0,IF(BH$8&lt;=Главная!$N$76,0,IF(BH$8=EOMONTH(Главная!$N$76,0)+1,SUM($Z$12:BH$12),BH$12)))*IF($W$1271=0,0,$W1300/$W$1271)</f>
        <v>0</v>
      </c>
      <c r="BI1332" s="119">
        <f>IF(BI$8="",0,IF(BI$8&lt;=Главная!$N$76,0,IF(BI$8=EOMONTH(Главная!$N$76,0)+1,SUM($Z$12:BI$12),BI$12)))*IF($W$1271=0,0,$W1300/$W$1271)</f>
        <v>0</v>
      </c>
      <c r="BJ1332" s="119">
        <f>IF(BJ$8="",0,IF(BJ$8&lt;=Главная!$N$76,0,IF(BJ$8=EOMONTH(Главная!$N$76,0)+1,SUM($Z$12:BJ$12),BJ$12)))*IF($W$1271=0,0,$W1300/$W$1271)</f>
        <v>0</v>
      </c>
      <c r="BK1332" s="119">
        <f>IF(BK$8="",0,IF(BK$8&lt;=Главная!$N$76,0,IF(BK$8=EOMONTH(Главная!$N$76,0)+1,SUM($Z$12:BK$12),BK$12)))*IF($W$1271=0,0,$W1300/$W$1271)</f>
        <v>0</v>
      </c>
      <c r="BL1332" s="119">
        <f>IF(BL$8="",0,IF(BL$8&lt;=Главная!$N$76,0,IF(BL$8=EOMONTH(Главная!$N$76,0)+1,SUM($Z$12:BL$12),BL$12)))*IF($W$1271=0,0,$W1300/$W$1271)</f>
        <v>0</v>
      </c>
      <c r="BM1332" s="119">
        <f>IF(BM$8="",0,IF(BM$8&lt;=Главная!$N$76,0,IF(BM$8=EOMONTH(Главная!$N$76,0)+1,SUM($Z$12:BM$12),BM$12)))*IF($W$1271=0,0,$W1300/$W$1271)</f>
        <v>0</v>
      </c>
      <c r="BN1332" s="119">
        <f>IF(BN$8="",0,IF(BN$8&lt;=Главная!$N$76,0,IF(BN$8=EOMONTH(Главная!$N$76,0)+1,SUM($Z$12:BN$12),BN$12)))*IF($W$1271=0,0,$W1300/$W$1271)</f>
        <v>0</v>
      </c>
      <c r="BO1332" s="119">
        <f>IF(BO$8="",0,IF(BO$8&lt;=Главная!$N$76,0,IF(BO$8=EOMONTH(Главная!$N$76,0)+1,SUM($Z$12:BO$12),BO$12)))*IF($W$1271=0,0,$W1300/$W$1271)</f>
        <v>0</v>
      </c>
      <c r="BP1332" s="119">
        <f>IF(BP$8="",0,IF(BP$8&lt;=Главная!$N$76,0,IF(BP$8=EOMONTH(Главная!$N$76,0)+1,SUM($Z$12:BP$12),BP$12)))*IF($W$1271=0,0,$W1300/$W$1271)</f>
        <v>0</v>
      </c>
      <c r="BQ1332" s="119">
        <f>IF(BQ$8="",0,IF(BQ$8&lt;=Главная!$N$76,0,IF(BQ$8=EOMONTH(Главная!$N$76,0)+1,SUM($Z$12:BQ$12),BQ$12)))*IF($W$1271=0,0,$W1300/$W$1271)</f>
        <v>0</v>
      </c>
      <c r="BR1332" s="119">
        <f>IF(BR$8="",0,IF(BR$8&lt;=Главная!$N$76,0,IF(BR$8=EOMONTH(Главная!$N$76,0)+1,SUM($Z$12:BR$12),BR$12)))*IF($W$1271=0,0,$W1300/$W$1271)</f>
        <v>0</v>
      </c>
      <c r="BS1332" s="119">
        <f>IF(BS$8="",0,IF(BS$8&lt;=Главная!$N$76,0,IF(BS$8=EOMONTH(Главная!$N$76,0)+1,SUM($Z$12:BS$12),BS$12)))*IF($W$1271=0,0,$W1300/$W$1271)</f>
        <v>0</v>
      </c>
      <c r="BT1332" s="119">
        <f>IF(BT$8="",0,IF(BT$8&lt;=Главная!$N$76,0,IF(BT$8=EOMONTH(Главная!$N$76,0)+1,SUM($Z$12:BT$12),BT$12)))*IF($W$1271=0,0,$W1300/$W$1271)</f>
        <v>0</v>
      </c>
      <c r="BU1332" s="119">
        <f>IF(BU$8="",0,IF(BU$8&lt;=Главная!$N$76,0,IF(BU$8=EOMONTH(Главная!$N$76,0)+1,SUM($Z$12:BU$12),BU$12)))*IF($W$1271=0,0,$W1300/$W$1271)</f>
        <v>0</v>
      </c>
      <c r="BV1332" s="119">
        <f>IF(BV$8="",0,IF(BV$8&lt;=Главная!$N$76,0,IF(BV$8=EOMONTH(Главная!$N$76,0)+1,SUM($Z$12:BV$12),BV$12)))*IF($W$1271=0,0,$W1300/$W$1271)</f>
        <v>0</v>
      </c>
      <c r="BW1332" s="119">
        <f>IF(BW$8="",0,IF(BW$8&lt;=Главная!$N$76,0,IF(BW$8=EOMONTH(Главная!$N$76,0)+1,SUM($Z$12:BW$12),BW$12)))*IF($W$1271=0,0,$W1300/$W$1271)</f>
        <v>0</v>
      </c>
      <c r="BX1332" s="119">
        <f>IF(BX$8="",0,IF(BX$8&lt;=Главная!$N$76,0,IF(BX$8=EOMONTH(Главная!$N$76,0)+1,SUM($Z$12:BX$12),BX$12)))*IF($W$1271=0,0,$W1300/$W$1271)</f>
        <v>0</v>
      </c>
      <c r="BY1332" s="119">
        <f>IF(BY$8="",0,IF(BY$8&lt;=Главная!$N$76,0,IF(BY$8=EOMONTH(Главная!$N$76,0)+1,SUM($Z$12:BY$12),BY$12)))*IF($W$1271=0,0,$W1300/$W$1271)</f>
        <v>0</v>
      </c>
      <c r="BZ1332" s="119">
        <f>IF(BZ$8="",0,IF(BZ$8&lt;=Главная!$N$76,0,IF(BZ$8=EOMONTH(Главная!$N$76,0)+1,SUM($Z$12:BZ$12),BZ$12)))*IF($W$1271=0,0,$W1300/$W$1271)</f>
        <v>0</v>
      </c>
      <c r="CA1332" s="119">
        <f>IF(CA$8="",0,IF(CA$8&lt;=Главная!$N$76,0,IF(CA$8=EOMONTH(Главная!$N$76,0)+1,SUM($Z$12:CA$12),CA$12)))*IF($W$1271=0,0,$W1300/$W$1271)</f>
        <v>0</v>
      </c>
      <c r="CB1332" s="119">
        <f>IF(CB$8="",0,IF(CB$8&lt;=Главная!$N$76,0,IF(CB$8=EOMONTH(Главная!$N$76,0)+1,SUM($Z$12:CB$12),CB$12)))*IF($W$1271=0,0,$W1300/$W$1271)</f>
        <v>0</v>
      </c>
      <c r="CC1332" s="119">
        <f>IF(CC$8="",0,IF(CC$8&lt;=Главная!$N$76,0,IF(CC$8=EOMONTH(Главная!$N$76,0)+1,SUM($Z$12:CC$12),CC$12)))*IF($W$1271=0,0,$W1300/$W$1271)</f>
        <v>0</v>
      </c>
      <c r="CD1332" s="119">
        <f>IF(CD$8="",0,IF(CD$8&lt;=Главная!$N$76,0,IF(CD$8=EOMONTH(Главная!$N$76,0)+1,SUM($Z$12:CD$12),CD$12)))*IF($W$1271=0,0,$W1300/$W$1271)</f>
        <v>0</v>
      </c>
      <c r="CE1332" s="119">
        <f>IF(CE$8="",0,IF(CE$8&lt;=Главная!$N$76,0,IF(CE$8=EOMONTH(Главная!$N$76,0)+1,SUM($Z$12:CE$12),CE$12)))*IF($W$1271=0,0,$W1300/$W$1271)</f>
        <v>0</v>
      </c>
      <c r="CF1332" s="119">
        <f>IF(CF$8="",0,IF(CF$8&lt;=Главная!$N$76,0,IF(CF$8=EOMONTH(Главная!$N$76,0)+1,SUM($Z$12:CF$12),CF$12)))*IF($W$1271=0,0,$W1300/$W$1271)</f>
        <v>0</v>
      </c>
      <c r="CG1332" s="119">
        <f>IF(CG$8="",0,IF(CG$8&lt;=Главная!$N$76,0,IF(CG$8=EOMONTH(Главная!$N$76,0)+1,SUM($Z$12:CG$12),CG$12)))*IF($W$1271=0,0,$W1300/$W$1271)</f>
        <v>0</v>
      </c>
      <c r="CH1332" s="119">
        <f>IF(CH$8="",0,IF(CH$8&lt;=Главная!$N$76,0,IF(CH$8=EOMONTH(Главная!$N$76,0)+1,SUM($Z$12:CH$12),CH$12)))*IF($W$1271=0,0,$W1300/$W$1271)</f>
        <v>0</v>
      </c>
      <c r="CI1332" s="119">
        <f>IF(CI$8="",0,IF(CI$8&lt;=Главная!$N$76,0,IF(CI$8=EOMONTH(Главная!$N$76,0)+1,SUM($Z$12:CI$12),CI$12)))*IF($W$1271=0,0,$W1300/$W$1271)</f>
        <v>0</v>
      </c>
      <c r="CJ1332" s="119">
        <f>IF(CJ$8="",0,IF(CJ$8&lt;=Главная!$N$76,0,IF(CJ$8=EOMONTH(Главная!$N$76,0)+1,SUM($Z$12:CJ$12),CJ$12)))*IF($W$1271=0,0,$W1300/$W$1271)</f>
        <v>0</v>
      </c>
      <c r="CK1332" s="119">
        <f>IF(CK$8="",0,IF(CK$8&lt;=Главная!$N$76,0,IF(CK$8=EOMONTH(Главная!$N$76,0)+1,SUM($Z$12:CK$12),CK$12)))*IF($W$1271=0,0,$W1300/$W$1271)</f>
        <v>0</v>
      </c>
      <c r="CL1332" s="119">
        <f>IF(CL$8="",0,IF(CL$8&lt;=Главная!$N$76,0,IF(CL$8=EOMONTH(Главная!$N$76,0)+1,SUM($Z$12:CL$12),CL$12)))*IF($W$1271=0,0,$W1300/$W$1271)</f>
        <v>0</v>
      </c>
      <c r="CM1332" s="119">
        <f>IF(CM$8="",0,IF(CM$8&lt;=Главная!$N$76,0,IF(CM$8=EOMONTH(Главная!$N$76,0)+1,SUM($Z$12:CM$12),CM$12)))*IF($W$1271=0,0,$W1300/$W$1271)</f>
        <v>0</v>
      </c>
      <c r="CN1332" s="119">
        <f>IF(CN$8="",0,IF(CN$8&lt;=Главная!$N$76,0,IF(CN$8=EOMONTH(Главная!$N$76,0)+1,SUM($Z$12:CN$12),CN$12)))*IF($W$1271=0,0,$W1300/$W$1271)</f>
        <v>0</v>
      </c>
      <c r="CO1332" s="119">
        <f>IF(CO$8="",0,IF(CO$8&lt;=Главная!$N$76,0,IF(CO$8=EOMONTH(Главная!$N$76,0)+1,SUM($Z$12:CO$12),CO$12)))*IF($W$1271=0,0,$W1300/$W$1271)</f>
        <v>0</v>
      </c>
      <c r="CP1332" s="119">
        <f>IF(CP$8="",0,IF(CP$8&lt;=Главная!$N$76,0,IF(CP$8=EOMONTH(Главная!$N$76,0)+1,SUM($Z$12:CP$12),CP$12)))*IF($W$1271=0,0,$W1300/$W$1271)</f>
        <v>0</v>
      </c>
      <c r="CQ1332" s="119">
        <f>IF(CQ$8="",0,IF(CQ$8&lt;=Главная!$N$76,0,IF(CQ$8=EOMONTH(Главная!$N$76,0)+1,SUM($Z$12:CQ$12),CQ$12)))*IF($W$1271=0,0,$W1300/$W$1271)</f>
        <v>0</v>
      </c>
      <c r="CR1332" s="119">
        <f>IF(CR$8="",0,IF(CR$8&lt;=Главная!$N$76,0,IF(CR$8=EOMONTH(Главная!$N$76,0)+1,SUM($Z$12:CR$12),CR$12)))*IF($W$1271=0,0,$W1300/$W$1271)</f>
        <v>0</v>
      </c>
      <c r="CS1332" s="119">
        <f>IF(CS$8="",0,IF(CS$8&lt;=Главная!$N$76,0,IF(CS$8=EOMONTH(Главная!$N$76,0)+1,SUM($Z$12:CS$12),CS$12)))*IF($W$1271=0,0,$W1300/$W$1271)</f>
        <v>0</v>
      </c>
      <c r="CT1332" s="119">
        <f>IF(CT$8="",0,IF(CT$8&lt;=Главная!$N$76,0,IF(CT$8=EOMONTH(Главная!$N$76,0)+1,SUM($Z$12:CT$12),CT$12)))*IF($W$1271=0,0,$W1300/$W$1271)</f>
        <v>0</v>
      </c>
      <c r="CU1332" s="119">
        <f>IF(CU$8="",0,IF(CU$8&lt;=Главная!$N$76,0,IF(CU$8=EOMONTH(Главная!$N$76,0)+1,SUM($Z$12:CU$12),CU$12)))*IF($W$1271=0,0,$W1300/$W$1271)</f>
        <v>0</v>
      </c>
      <c r="CV1332" s="119">
        <f>IF(CV$8="",0,IF(CV$8&lt;=Главная!$N$76,0,IF(CV$8=EOMONTH(Главная!$N$76,0)+1,SUM($Z$12:CV$12),CV$12)))*IF($W$1271=0,0,$W1300/$W$1271)</f>
        <v>0</v>
      </c>
      <c r="CW1332" s="119">
        <f>IF(CW$8="",0,IF(CW$8&lt;=Главная!$N$76,0,IF(CW$8=EOMONTH(Главная!$N$76,0)+1,SUM($Z$12:CW$12),CW$12)))*IF($W$1271=0,0,$W1300/$W$1271)</f>
        <v>0</v>
      </c>
      <c r="CX1332" s="119">
        <f>IF(CX$8="",0,IF(CX$8&lt;=Главная!$N$76,0,IF(CX$8=EOMONTH(Главная!$N$76,0)+1,SUM($Z$12:CX$12),CX$12)))*IF($W$1271=0,0,$W1300/$W$1271)</f>
        <v>0</v>
      </c>
      <c r="CY1332" s="119">
        <f>IF(CY$8="",0,IF(CY$8&lt;=Главная!$N$76,0,IF(CY$8=EOMONTH(Главная!$N$76,0)+1,SUM($Z$12:CY$12),CY$12)))*IF($W$1271=0,0,$W1300/$W$1271)</f>
        <v>0</v>
      </c>
      <c r="CZ1332" s="119">
        <f>IF(CZ$8="",0,IF(CZ$8&lt;=Главная!$N$76,0,IF(CZ$8=EOMONTH(Главная!$N$76,0)+1,SUM($Z$12:CZ$12),CZ$12)))*IF($W$1271=0,0,$W1300/$W$1271)</f>
        <v>0</v>
      </c>
      <c r="DA1332" s="119">
        <f>IF(DA$8="",0,IF(DA$8&lt;=Главная!$N$76,0,IF(DA$8=EOMONTH(Главная!$N$76,0)+1,SUM($Z$12:DA$12),DA$12)))*IF($W$1271=0,0,$W1300/$W$1271)</f>
        <v>0</v>
      </c>
      <c r="DB1332" s="119">
        <f>IF(DB$8="",0,IF(DB$8&lt;=Главная!$N$76,0,IF(DB$8=EOMONTH(Главная!$N$76,0)+1,SUM($Z$12:DB$12),DB$12)))*IF($W$1271=0,0,$W1300/$W$1271)</f>
        <v>0</v>
      </c>
      <c r="DC1332" s="119">
        <f>IF(DC$8="",0,IF(DC$8&lt;=Главная!$N$76,0,IF(DC$8=EOMONTH(Главная!$N$76,0)+1,SUM($Z$12:DC$12),DC$12)))*IF($W$1271=0,0,$W1300/$W$1271)</f>
        <v>0</v>
      </c>
      <c r="DD1332" s="119">
        <f>IF(DD$8="",0,IF(DD$8&lt;=Главная!$N$76,0,IF(DD$8=EOMONTH(Главная!$N$76,0)+1,SUM($Z$12:DD$12),DD$12)))*IF($W$1271=0,0,$W1300/$W$1271)</f>
        <v>0</v>
      </c>
      <c r="DE1332" s="119">
        <f>IF(DE$8="",0,IF(DE$8&lt;=Главная!$N$76,0,IF(DE$8=EOMONTH(Главная!$N$76,0)+1,SUM($Z$12:DE$12),DE$12)))*IF($W$1271=0,0,$W1300/$W$1271)</f>
        <v>0</v>
      </c>
      <c r="DF1332" s="119">
        <f>IF(DF$8="",0,IF(DF$8&lt;=Главная!$N$76,0,IF(DF$8=EOMONTH(Главная!$N$76,0)+1,SUM($Z$12:DF$12),DF$12)))*IF($W$1271=0,0,$W1300/$W$1271)</f>
        <v>0</v>
      </c>
      <c r="DG1332" s="119">
        <f>IF(DG$8="",0,IF(DG$8&lt;=Главная!$N$76,0,IF(DG$8=EOMONTH(Главная!$N$76,0)+1,SUM($Z$12:DG$12),DG$12)))*IF($W$1271=0,0,$W1300/$W$1271)</f>
        <v>0</v>
      </c>
      <c r="DH1332" s="119">
        <f>IF(DH$8="",0,IF(DH$8&lt;=Главная!$N$76,0,IF(DH$8=EOMONTH(Главная!$N$76,0)+1,SUM($Z$12:DH$12),DH$12)))*IF($W$1271=0,0,$W1300/$W$1271)</f>
        <v>0</v>
      </c>
      <c r="DI1332" s="119">
        <f>IF(DI$8="",0,IF(DI$8&lt;=Главная!$N$76,0,IF(DI$8=EOMONTH(Главная!$N$76,0)+1,SUM($Z$12:DI$12),DI$12)))*IF($W$1271=0,0,$W1300/$W$1271)</f>
        <v>0</v>
      </c>
      <c r="DJ1332" s="119">
        <f>IF(DJ$8="",0,IF(DJ$8&lt;=Главная!$N$76,0,IF(DJ$8=EOMONTH(Главная!$N$76,0)+1,SUM($Z$12:DJ$12),DJ$12)))*IF($W$1271=0,0,$W1300/$W$1271)</f>
        <v>0</v>
      </c>
      <c r="DK1332" s="119">
        <f>IF(DK$8="",0,IF(DK$8&lt;=Главная!$N$76,0,IF(DK$8=EOMONTH(Главная!$N$76,0)+1,SUM($Z$12:DK$12),DK$12)))*IF($W$1271=0,0,$W1300/$W$1271)</f>
        <v>0</v>
      </c>
      <c r="DL1332" s="119">
        <f>IF(DL$8="",0,IF(DL$8&lt;=Главная!$N$76,0,IF(DL$8=EOMONTH(Главная!$N$76,0)+1,SUM($Z$12:DL$12),DL$12)))*IF($W$1271=0,0,$W1300/$W$1271)</f>
        <v>0</v>
      </c>
      <c r="DM1332" s="119">
        <f>IF(DM$8="",0,IF(DM$8&lt;=Главная!$N$76,0,IF(DM$8=EOMONTH(Главная!$N$76,0)+1,SUM($Z$12:DM$12),DM$12)))*IF($W$1271=0,0,$W1300/$W$1271)</f>
        <v>0</v>
      </c>
      <c r="DN1332" s="119">
        <f>IF(DN$8="",0,IF(DN$8&lt;=Главная!$N$76,0,IF(DN$8=EOMONTH(Главная!$N$76,0)+1,SUM($Z$12:DN$12),DN$12)))*IF($W$1271=0,0,$W1300/$W$1271)</f>
        <v>0</v>
      </c>
      <c r="DO1332" s="119">
        <f>IF(DO$8="",0,IF(DO$8&lt;=Главная!$N$76,0,IF(DO$8=EOMONTH(Главная!$N$76,0)+1,SUM($Z$12:DO$12),DO$12)))*IF($W$1271=0,0,$W1300/$W$1271)</f>
        <v>0</v>
      </c>
      <c r="DP1332" s="119">
        <f>IF(DP$8="",0,IF(DP$8&lt;=Главная!$N$76,0,IF(DP$8=EOMONTH(Главная!$N$76,0)+1,SUM($Z$12:DP$12),DP$12)))*IF($W$1271=0,0,$W1300/$W$1271)</f>
        <v>0</v>
      </c>
      <c r="DQ1332" s="119">
        <f>IF(DQ$8="",0,IF(DQ$8&lt;=Главная!$N$76,0,IF(DQ$8=EOMONTH(Главная!$N$76,0)+1,SUM($Z$12:DQ$12),DQ$12)))*IF($W$1271=0,0,$W1300/$W$1271)</f>
        <v>0</v>
      </c>
      <c r="DR1332" s="119">
        <f>IF(DR$8="",0,IF(DR$8&lt;=Главная!$N$76,0,IF(DR$8=EOMONTH(Главная!$N$76,0)+1,SUM($Z$12:DR$12),DR$12)))*IF($W$1271=0,0,$W1300/$W$1271)</f>
        <v>0</v>
      </c>
      <c r="DS1332" s="119">
        <f>IF(DS$8="",0,IF(DS$8&lt;=Главная!$N$76,0,IF(DS$8=EOMONTH(Главная!$N$76,0)+1,SUM($Z$12:DS$12),DS$12)))*IF($W$1271=0,0,$W1300/$W$1271)</f>
        <v>0</v>
      </c>
      <c r="DT1332" s="119">
        <f>IF(DT$8="",0,IF(DT$8&lt;=Главная!$N$76,0,IF(DT$8=EOMONTH(Главная!$N$76,0)+1,SUM($Z$12:DT$12),DT$12)))*IF($W$1271=0,0,$W1300/$W$1271)</f>
        <v>0</v>
      </c>
      <c r="DU1332" s="59"/>
      <c r="DV1332" s="59"/>
    </row>
    <row r="1333" spans="1:126" s="120" customFormat="1" ht="10.199999999999999" customHeight="1">
      <c r="A1333" s="59"/>
      <c r="B1333" s="59"/>
      <c r="C1333" s="59"/>
      <c r="D1333" s="59"/>
      <c r="E1333" s="271"/>
      <c r="F1333" s="114"/>
      <c r="G1333" s="115"/>
      <c r="H1333" s="59"/>
      <c r="I1333" s="59"/>
      <c r="J1333" s="59"/>
      <c r="K1333" s="416">
        <f t="shared" si="2937"/>
        <v>0</v>
      </c>
      <c r="L1333" s="59"/>
      <c r="M1333" s="169"/>
      <c r="N1333" s="170" t="str">
        <f t="shared" si="2939"/>
        <v>списание в продажу</v>
      </c>
      <c r="O1333" s="1"/>
      <c r="P1333" s="5"/>
      <c r="Q1333" s="1" t="s">
        <v>34</v>
      </c>
      <c r="R1333" s="1"/>
      <c r="S1333" s="5" t="s">
        <v>6</v>
      </c>
      <c r="T1333" s="202"/>
      <c r="U1333" s="115"/>
      <c r="V1333" s="59"/>
      <c r="W1333" s="116">
        <f t="shared" si="2938"/>
        <v>0</v>
      </c>
      <c r="X1333" s="116"/>
      <c r="Y1333" s="117"/>
      <c r="Z1333" s="118"/>
      <c r="AA1333" s="119">
        <f>IF(AA$8="",0,IF(AA$8&lt;=Главная!$N$76,0,IF(AA$8=EOMONTH(Главная!$N$76,0)+1,SUM($Z$12:AA$12),AA$12)))*IF($W$1271=0,0,$W1301/$W$1271)</f>
        <v>0</v>
      </c>
      <c r="AB1333" s="119">
        <f>IF(AB$8="",0,IF(AB$8&lt;=Главная!$N$76,0,IF(AB$8=EOMONTH(Главная!$N$76,0)+1,SUM($Z$12:AB$12),AB$12)))*IF($W$1271=0,0,$W1301/$W$1271)</f>
        <v>0</v>
      </c>
      <c r="AC1333" s="119">
        <f>IF(AC$8="",0,IF(AC$8&lt;=Главная!$N$76,0,IF(AC$8=EOMONTH(Главная!$N$76,0)+1,SUM($Z$12:AC$12),AC$12)))*IF($W$1271=0,0,$W1301/$W$1271)</f>
        <v>0</v>
      </c>
      <c r="AD1333" s="119">
        <f>IF(AD$8="",0,IF(AD$8&lt;=Главная!$N$76,0,IF(AD$8=EOMONTH(Главная!$N$76,0)+1,SUM($Z$12:AD$12),AD$12)))*IF($W$1271=0,0,$W1301/$W$1271)</f>
        <v>0</v>
      </c>
      <c r="AE1333" s="119">
        <f>IF(AE$8="",0,IF(AE$8&lt;=Главная!$N$76,0,IF(AE$8=EOMONTH(Главная!$N$76,0)+1,SUM($Z$12:AE$12),AE$12)))*IF($W$1271=0,0,$W1301/$W$1271)</f>
        <v>0</v>
      </c>
      <c r="AF1333" s="119">
        <f>IF(AF$8="",0,IF(AF$8&lt;=Главная!$N$76,0,IF(AF$8=EOMONTH(Главная!$N$76,0)+1,SUM($Z$12:AF$12),AF$12)))*IF($W$1271=0,0,$W1301/$W$1271)</f>
        <v>0</v>
      </c>
      <c r="AG1333" s="119">
        <f>IF(AG$8="",0,IF(AG$8&lt;=Главная!$N$76,0,IF(AG$8=EOMONTH(Главная!$N$76,0)+1,SUM($Z$12:AG$12),AG$12)))*IF($W$1271=0,0,$W1301/$W$1271)</f>
        <v>0</v>
      </c>
      <c r="AH1333" s="119">
        <f>IF(AH$8="",0,IF(AH$8&lt;=Главная!$N$76,0,IF(AH$8=EOMONTH(Главная!$N$76,0)+1,SUM($Z$12:AH$12),AH$12)))*IF($W$1271=0,0,$W1301/$W$1271)</f>
        <v>0</v>
      </c>
      <c r="AI1333" s="119">
        <f>IF(AI$8="",0,IF(AI$8&lt;=Главная!$N$76,0,IF(AI$8=EOMONTH(Главная!$N$76,0)+1,SUM($Z$12:AI$12),AI$12)))*IF($W$1271=0,0,$W1301/$W$1271)</f>
        <v>0</v>
      </c>
      <c r="AJ1333" s="119">
        <f>IF(AJ$8="",0,IF(AJ$8&lt;=Главная!$N$76,0,IF(AJ$8=EOMONTH(Главная!$N$76,0)+1,SUM($Z$12:AJ$12),AJ$12)))*IF($W$1271=0,0,$W1301/$W$1271)</f>
        <v>0</v>
      </c>
      <c r="AK1333" s="119">
        <f>IF(AK$8="",0,IF(AK$8&lt;=Главная!$N$76,0,IF(AK$8=EOMONTH(Главная!$N$76,0)+1,SUM($Z$12:AK$12),AK$12)))*IF($W$1271=0,0,$W1301/$W$1271)</f>
        <v>0</v>
      </c>
      <c r="AL1333" s="119">
        <f>IF(AL$8="",0,IF(AL$8&lt;=Главная!$N$76,0,IF(AL$8=EOMONTH(Главная!$N$76,0)+1,SUM($Z$12:AL$12),AL$12)))*IF($W$1271=0,0,$W1301/$W$1271)</f>
        <v>0</v>
      </c>
      <c r="AM1333" s="119">
        <f>IF(AM$8="",0,IF(AM$8&lt;=Главная!$N$76,0,IF(AM$8=EOMONTH(Главная!$N$76,0)+1,SUM($Z$12:AM$12),AM$12)))*IF($W$1271=0,0,$W1301/$W$1271)</f>
        <v>0</v>
      </c>
      <c r="AN1333" s="119">
        <f>IF(AN$8="",0,IF(AN$8&lt;=Главная!$N$76,0,IF(AN$8=EOMONTH(Главная!$N$76,0)+1,SUM($Z$12:AN$12),AN$12)))*IF($W$1271=0,0,$W1301/$W$1271)</f>
        <v>0</v>
      </c>
      <c r="AO1333" s="119">
        <f>IF(AO$8="",0,IF(AO$8&lt;=Главная!$N$76,0,IF(AO$8=EOMONTH(Главная!$N$76,0)+1,SUM($Z$12:AO$12),AO$12)))*IF($W$1271=0,0,$W1301/$W$1271)</f>
        <v>0</v>
      </c>
      <c r="AP1333" s="119">
        <f>IF(AP$8="",0,IF(AP$8&lt;=Главная!$N$76,0,IF(AP$8=EOMONTH(Главная!$N$76,0)+1,SUM($Z$12:AP$12),AP$12)))*IF($W$1271=0,0,$W1301/$W$1271)</f>
        <v>0</v>
      </c>
      <c r="AQ1333" s="119">
        <f>IF(AQ$8="",0,IF(AQ$8&lt;=Главная!$N$76,0,IF(AQ$8=EOMONTH(Главная!$N$76,0)+1,SUM($Z$12:AQ$12),AQ$12)))*IF($W$1271=0,0,$W1301/$W$1271)</f>
        <v>0</v>
      </c>
      <c r="AR1333" s="119">
        <f>IF(AR$8="",0,IF(AR$8&lt;=Главная!$N$76,0,IF(AR$8=EOMONTH(Главная!$N$76,0)+1,SUM($Z$12:AR$12),AR$12)))*IF($W$1271=0,0,$W1301/$W$1271)</f>
        <v>0</v>
      </c>
      <c r="AS1333" s="119">
        <f>IF(AS$8="",0,IF(AS$8&lt;=Главная!$N$76,0,IF(AS$8=EOMONTH(Главная!$N$76,0)+1,SUM($Z$12:AS$12),AS$12)))*IF($W$1271=0,0,$W1301/$W$1271)</f>
        <v>0</v>
      </c>
      <c r="AT1333" s="119">
        <f>IF(AT$8="",0,IF(AT$8&lt;=Главная!$N$76,0,IF(AT$8=EOMONTH(Главная!$N$76,0)+1,SUM($Z$12:AT$12),AT$12)))*IF($W$1271=0,0,$W1301/$W$1271)</f>
        <v>0</v>
      </c>
      <c r="AU1333" s="119">
        <f>IF(AU$8="",0,IF(AU$8&lt;=Главная!$N$76,0,IF(AU$8=EOMONTH(Главная!$N$76,0)+1,SUM($Z$12:AU$12),AU$12)))*IF($W$1271=0,0,$W1301/$W$1271)</f>
        <v>0</v>
      </c>
      <c r="AV1333" s="119">
        <f>IF(AV$8="",0,IF(AV$8&lt;=Главная!$N$76,0,IF(AV$8=EOMONTH(Главная!$N$76,0)+1,SUM($Z$12:AV$12),AV$12)))*IF($W$1271=0,0,$W1301/$W$1271)</f>
        <v>0</v>
      </c>
      <c r="AW1333" s="119">
        <f>IF(AW$8="",0,IF(AW$8&lt;=Главная!$N$76,0,IF(AW$8=EOMONTH(Главная!$N$76,0)+1,SUM($Z$12:AW$12),AW$12)))*IF($W$1271=0,0,$W1301/$W$1271)</f>
        <v>0</v>
      </c>
      <c r="AX1333" s="119">
        <f>IF(AX$8="",0,IF(AX$8&lt;=Главная!$N$76,0,IF(AX$8=EOMONTH(Главная!$N$76,0)+1,SUM($Z$12:AX$12),AX$12)))*IF($W$1271=0,0,$W1301/$W$1271)</f>
        <v>0</v>
      </c>
      <c r="AY1333" s="119">
        <f>IF(AY$8="",0,IF(AY$8&lt;=Главная!$N$76,0,IF(AY$8=EOMONTH(Главная!$N$76,0)+1,SUM($Z$12:AY$12),AY$12)))*IF($W$1271=0,0,$W1301/$W$1271)</f>
        <v>0</v>
      </c>
      <c r="AZ1333" s="119">
        <f>IF(AZ$8="",0,IF(AZ$8&lt;=Главная!$N$76,0,IF(AZ$8=EOMONTH(Главная!$N$76,0)+1,SUM($Z$12:AZ$12),AZ$12)))*IF($W$1271=0,0,$W1301/$W$1271)</f>
        <v>0</v>
      </c>
      <c r="BA1333" s="119">
        <f>IF(BA$8="",0,IF(BA$8&lt;=Главная!$N$76,0,IF(BA$8=EOMONTH(Главная!$N$76,0)+1,SUM($Z$12:BA$12),BA$12)))*IF($W$1271=0,0,$W1301/$W$1271)</f>
        <v>0</v>
      </c>
      <c r="BB1333" s="119">
        <f>IF(BB$8="",0,IF(BB$8&lt;=Главная!$N$76,0,IF(BB$8=EOMONTH(Главная!$N$76,0)+1,SUM($Z$12:BB$12),BB$12)))*IF($W$1271=0,0,$W1301/$W$1271)</f>
        <v>0</v>
      </c>
      <c r="BC1333" s="119">
        <f>IF(BC$8="",0,IF(BC$8&lt;=Главная!$N$76,0,IF(BC$8=EOMONTH(Главная!$N$76,0)+1,SUM($Z$12:BC$12),BC$12)))*IF($W$1271=0,0,$W1301/$W$1271)</f>
        <v>0</v>
      </c>
      <c r="BD1333" s="119">
        <f>IF(BD$8="",0,IF(BD$8&lt;=Главная!$N$76,0,IF(BD$8=EOMONTH(Главная!$N$76,0)+1,SUM($Z$12:BD$12),BD$12)))*IF($W$1271=0,0,$W1301/$W$1271)</f>
        <v>0</v>
      </c>
      <c r="BE1333" s="119">
        <f>IF(BE$8="",0,IF(BE$8&lt;=Главная!$N$76,0,IF(BE$8=EOMONTH(Главная!$N$76,0)+1,SUM($Z$12:BE$12),BE$12)))*IF($W$1271=0,0,$W1301/$W$1271)</f>
        <v>0</v>
      </c>
      <c r="BF1333" s="119">
        <f>IF(BF$8="",0,IF(BF$8&lt;=Главная!$N$76,0,IF(BF$8=EOMONTH(Главная!$N$76,0)+1,SUM($Z$12:BF$12),BF$12)))*IF($W$1271=0,0,$W1301/$W$1271)</f>
        <v>0</v>
      </c>
      <c r="BG1333" s="119">
        <f>IF(BG$8="",0,IF(BG$8&lt;=Главная!$N$76,0,IF(BG$8=EOMONTH(Главная!$N$76,0)+1,SUM($Z$12:BG$12),BG$12)))*IF($W$1271=0,0,$W1301/$W$1271)</f>
        <v>0</v>
      </c>
      <c r="BH1333" s="119">
        <f>IF(BH$8="",0,IF(BH$8&lt;=Главная!$N$76,0,IF(BH$8=EOMONTH(Главная!$N$76,0)+1,SUM($Z$12:BH$12),BH$12)))*IF($W$1271=0,0,$W1301/$W$1271)</f>
        <v>0</v>
      </c>
      <c r="BI1333" s="119">
        <f>IF(BI$8="",0,IF(BI$8&lt;=Главная!$N$76,0,IF(BI$8=EOMONTH(Главная!$N$76,0)+1,SUM($Z$12:BI$12),BI$12)))*IF($W$1271=0,0,$W1301/$W$1271)</f>
        <v>0</v>
      </c>
      <c r="BJ1333" s="119">
        <f>IF(BJ$8="",0,IF(BJ$8&lt;=Главная!$N$76,0,IF(BJ$8=EOMONTH(Главная!$N$76,0)+1,SUM($Z$12:BJ$12),BJ$12)))*IF($W$1271=0,0,$W1301/$W$1271)</f>
        <v>0</v>
      </c>
      <c r="BK1333" s="119">
        <f>IF(BK$8="",0,IF(BK$8&lt;=Главная!$N$76,0,IF(BK$8=EOMONTH(Главная!$N$76,0)+1,SUM($Z$12:BK$12),BK$12)))*IF($W$1271=0,0,$W1301/$W$1271)</f>
        <v>0</v>
      </c>
      <c r="BL1333" s="119">
        <f>IF(BL$8="",0,IF(BL$8&lt;=Главная!$N$76,0,IF(BL$8=EOMONTH(Главная!$N$76,0)+1,SUM($Z$12:BL$12),BL$12)))*IF($W$1271=0,0,$W1301/$W$1271)</f>
        <v>0</v>
      </c>
      <c r="BM1333" s="119">
        <f>IF(BM$8="",0,IF(BM$8&lt;=Главная!$N$76,0,IF(BM$8=EOMONTH(Главная!$N$76,0)+1,SUM($Z$12:BM$12),BM$12)))*IF($W$1271=0,0,$W1301/$W$1271)</f>
        <v>0</v>
      </c>
      <c r="BN1333" s="119">
        <f>IF(BN$8="",0,IF(BN$8&lt;=Главная!$N$76,0,IF(BN$8=EOMONTH(Главная!$N$76,0)+1,SUM($Z$12:BN$12),BN$12)))*IF($W$1271=0,0,$W1301/$W$1271)</f>
        <v>0</v>
      </c>
      <c r="BO1333" s="119">
        <f>IF(BO$8="",0,IF(BO$8&lt;=Главная!$N$76,0,IF(BO$8=EOMONTH(Главная!$N$76,0)+1,SUM($Z$12:BO$12),BO$12)))*IF($W$1271=0,0,$W1301/$W$1271)</f>
        <v>0</v>
      </c>
      <c r="BP1333" s="119">
        <f>IF(BP$8="",0,IF(BP$8&lt;=Главная!$N$76,0,IF(BP$8=EOMONTH(Главная!$N$76,0)+1,SUM($Z$12:BP$12),BP$12)))*IF($W$1271=0,0,$W1301/$W$1271)</f>
        <v>0</v>
      </c>
      <c r="BQ1333" s="119">
        <f>IF(BQ$8="",0,IF(BQ$8&lt;=Главная!$N$76,0,IF(BQ$8=EOMONTH(Главная!$N$76,0)+1,SUM($Z$12:BQ$12),BQ$12)))*IF($W$1271=0,0,$W1301/$W$1271)</f>
        <v>0</v>
      </c>
      <c r="BR1333" s="119">
        <f>IF(BR$8="",0,IF(BR$8&lt;=Главная!$N$76,0,IF(BR$8=EOMONTH(Главная!$N$76,0)+1,SUM($Z$12:BR$12),BR$12)))*IF($W$1271=0,0,$W1301/$W$1271)</f>
        <v>0</v>
      </c>
      <c r="BS1333" s="119">
        <f>IF(BS$8="",0,IF(BS$8&lt;=Главная!$N$76,0,IF(BS$8=EOMONTH(Главная!$N$76,0)+1,SUM($Z$12:BS$12),BS$12)))*IF($W$1271=0,0,$W1301/$W$1271)</f>
        <v>0</v>
      </c>
      <c r="BT1333" s="119">
        <f>IF(BT$8="",0,IF(BT$8&lt;=Главная!$N$76,0,IF(BT$8=EOMONTH(Главная!$N$76,0)+1,SUM($Z$12:BT$12),BT$12)))*IF($W$1271=0,0,$W1301/$W$1271)</f>
        <v>0</v>
      </c>
      <c r="BU1333" s="119">
        <f>IF(BU$8="",0,IF(BU$8&lt;=Главная!$N$76,0,IF(BU$8=EOMONTH(Главная!$N$76,0)+1,SUM($Z$12:BU$12),BU$12)))*IF($W$1271=0,0,$W1301/$W$1271)</f>
        <v>0</v>
      </c>
      <c r="BV1333" s="119">
        <f>IF(BV$8="",0,IF(BV$8&lt;=Главная!$N$76,0,IF(BV$8=EOMONTH(Главная!$N$76,0)+1,SUM($Z$12:BV$12),BV$12)))*IF($W$1271=0,0,$W1301/$W$1271)</f>
        <v>0</v>
      </c>
      <c r="BW1333" s="119">
        <f>IF(BW$8="",0,IF(BW$8&lt;=Главная!$N$76,0,IF(BW$8=EOMONTH(Главная!$N$76,0)+1,SUM($Z$12:BW$12),BW$12)))*IF($W$1271=0,0,$W1301/$W$1271)</f>
        <v>0</v>
      </c>
      <c r="BX1333" s="119">
        <f>IF(BX$8="",0,IF(BX$8&lt;=Главная!$N$76,0,IF(BX$8=EOMONTH(Главная!$N$76,0)+1,SUM($Z$12:BX$12),BX$12)))*IF($W$1271=0,0,$W1301/$W$1271)</f>
        <v>0</v>
      </c>
      <c r="BY1333" s="119">
        <f>IF(BY$8="",0,IF(BY$8&lt;=Главная!$N$76,0,IF(BY$8=EOMONTH(Главная!$N$76,0)+1,SUM($Z$12:BY$12),BY$12)))*IF($W$1271=0,0,$W1301/$W$1271)</f>
        <v>0</v>
      </c>
      <c r="BZ1333" s="119">
        <f>IF(BZ$8="",0,IF(BZ$8&lt;=Главная!$N$76,0,IF(BZ$8=EOMONTH(Главная!$N$76,0)+1,SUM($Z$12:BZ$12),BZ$12)))*IF($W$1271=0,0,$W1301/$W$1271)</f>
        <v>0</v>
      </c>
      <c r="CA1333" s="119">
        <f>IF(CA$8="",0,IF(CA$8&lt;=Главная!$N$76,0,IF(CA$8=EOMONTH(Главная!$N$76,0)+1,SUM($Z$12:CA$12),CA$12)))*IF($W$1271=0,0,$W1301/$W$1271)</f>
        <v>0</v>
      </c>
      <c r="CB1333" s="119">
        <f>IF(CB$8="",0,IF(CB$8&lt;=Главная!$N$76,0,IF(CB$8=EOMONTH(Главная!$N$76,0)+1,SUM($Z$12:CB$12),CB$12)))*IF($W$1271=0,0,$W1301/$W$1271)</f>
        <v>0</v>
      </c>
      <c r="CC1333" s="119">
        <f>IF(CC$8="",0,IF(CC$8&lt;=Главная!$N$76,0,IF(CC$8=EOMONTH(Главная!$N$76,0)+1,SUM($Z$12:CC$12),CC$12)))*IF($W$1271=0,0,$W1301/$W$1271)</f>
        <v>0</v>
      </c>
      <c r="CD1333" s="119">
        <f>IF(CD$8="",0,IF(CD$8&lt;=Главная!$N$76,0,IF(CD$8=EOMONTH(Главная!$N$76,0)+1,SUM($Z$12:CD$12),CD$12)))*IF($W$1271=0,0,$W1301/$W$1271)</f>
        <v>0</v>
      </c>
      <c r="CE1333" s="119">
        <f>IF(CE$8="",0,IF(CE$8&lt;=Главная!$N$76,0,IF(CE$8=EOMONTH(Главная!$N$76,0)+1,SUM($Z$12:CE$12),CE$12)))*IF($W$1271=0,0,$W1301/$W$1271)</f>
        <v>0</v>
      </c>
      <c r="CF1333" s="119">
        <f>IF(CF$8="",0,IF(CF$8&lt;=Главная!$N$76,0,IF(CF$8=EOMONTH(Главная!$N$76,0)+1,SUM($Z$12:CF$12),CF$12)))*IF($W$1271=0,0,$W1301/$W$1271)</f>
        <v>0</v>
      </c>
      <c r="CG1333" s="119">
        <f>IF(CG$8="",0,IF(CG$8&lt;=Главная!$N$76,0,IF(CG$8=EOMONTH(Главная!$N$76,0)+1,SUM($Z$12:CG$12),CG$12)))*IF($W$1271=0,0,$W1301/$W$1271)</f>
        <v>0</v>
      </c>
      <c r="CH1333" s="119">
        <f>IF(CH$8="",0,IF(CH$8&lt;=Главная!$N$76,0,IF(CH$8=EOMONTH(Главная!$N$76,0)+1,SUM($Z$12:CH$12),CH$12)))*IF($W$1271=0,0,$W1301/$W$1271)</f>
        <v>0</v>
      </c>
      <c r="CI1333" s="119">
        <f>IF(CI$8="",0,IF(CI$8&lt;=Главная!$N$76,0,IF(CI$8=EOMONTH(Главная!$N$76,0)+1,SUM($Z$12:CI$12),CI$12)))*IF($W$1271=0,0,$W1301/$W$1271)</f>
        <v>0</v>
      </c>
      <c r="CJ1333" s="119">
        <f>IF(CJ$8="",0,IF(CJ$8&lt;=Главная!$N$76,0,IF(CJ$8=EOMONTH(Главная!$N$76,0)+1,SUM($Z$12:CJ$12),CJ$12)))*IF($W$1271=0,0,$W1301/$W$1271)</f>
        <v>0</v>
      </c>
      <c r="CK1333" s="119">
        <f>IF(CK$8="",0,IF(CK$8&lt;=Главная!$N$76,0,IF(CK$8=EOMONTH(Главная!$N$76,0)+1,SUM($Z$12:CK$12),CK$12)))*IF($W$1271=0,0,$W1301/$W$1271)</f>
        <v>0</v>
      </c>
      <c r="CL1333" s="119">
        <f>IF(CL$8="",0,IF(CL$8&lt;=Главная!$N$76,0,IF(CL$8=EOMONTH(Главная!$N$76,0)+1,SUM($Z$12:CL$12),CL$12)))*IF($W$1271=0,0,$W1301/$W$1271)</f>
        <v>0</v>
      </c>
      <c r="CM1333" s="119">
        <f>IF(CM$8="",0,IF(CM$8&lt;=Главная!$N$76,0,IF(CM$8=EOMONTH(Главная!$N$76,0)+1,SUM($Z$12:CM$12),CM$12)))*IF($W$1271=0,0,$W1301/$W$1271)</f>
        <v>0</v>
      </c>
      <c r="CN1333" s="119">
        <f>IF(CN$8="",0,IF(CN$8&lt;=Главная!$N$76,0,IF(CN$8=EOMONTH(Главная!$N$76,0)+1,SUM($Z$12:CN$12),CN$12)))*IF($W$1271=0,0,$W1301/$W$1271)</f>
        <v>0</v>
      </c>
      <c r="CO1333" s="119">
        <f>IF(CO$8="",0,IF(CO$8&lt;=Главная!$N$76,0,IF(CO$8=EOMONTH(Главная!$N$76,0)+1,SUM($Z$12:CO$12),CO$12)))*IF($W$1271=0,0,$W1301/$W$1271)</f>
        <v>0</v>
      </c>
      <c r="CP1333" s="119">
        <f>IF(CP$8="",0,IF(CP$8&lt;=Главная!$N$76,0,IF(CP$8=EOMONTH(Главная!$N$76,0)+1,SUM($Z$12:CP$12),CP$12)))*IF($W$1271=0,0,$W1301/$W$1271)</f>
        <v>0</v>
      </c>
      <c r="CQ1333" s="119">
        <f>IF(CQ$8="",0,IF(CQ$8&lt;=Главная!$N$76,0,IF(CQ$8=EOMONTH(Главная!$N$76,0)+1,SUM($Z$12:CQ$12),CQ$12)))*IF($W$1271=0,0,$W1301/$W$1271)</f>
        <v>0</v>
      </c>
      <c r="CR1333" s="119">
        <f>IF(CR$8="",0,IF(CR$8&lt;=Главная!$N$76,0,IF(CR$8=EOMONTH(Главная!$N$76,0)+1,SUM($Z$12:CR$12),CR$12)))*IF($W$1271=0,0,$W1301/$W$1271)</f>
        <v>0</v>
      </c>
      <c r="CS1333" s="119">
        <f>IF(CS$8="",0,IF(CS$8&lt;=Главная!$N$76,0,IF(CS$8=EOMONTH(Главная!$N$76,0)+1,SUM($Z$12:CS$12),CS$12)))*IF($W$1271=0,0,$W1301/$W$1271)</f>
        <v>0</v>
      </c>
      <c r="CT1333" s="119">
        <f>IF(CT$8="",0,IF(CT$8&lt;=Главная!$N$76,0,IF(CT$8=EOMONTH(Главная!$N$76,0)+1,SUM($Z$12:CT$12),CT$12)))*IF($W$1271=0,0,$W1301/$W$1271)</f>
        <v>0</v>
      </c>
      <c r="CU1333" s="119">
        <f>IF(CU$8="",0,IF(CU$8&lt;=Главная!$N$76,0,IF(CU$8=EOMONTH(Главная!$N$76,0)+1,SUM($Z$12:CU$12),CU$12)))*IF($W$1271=0,0,$W1301/$W$1271)</f>
        <v>0</v>
      </c>
      <c r="CV1333" s="119">
        <f>IF(CV$8="",0,IF(CV$8&lt;=Главная!$N$76,0,IF(CV$8=EOMONTH(Главная!$N$76,0)+1,SUM($Z$12:CV$12),CV$12)))*IF($W$1271=0,0,$W1301/$W$1271)</f>
        <v>0</v>
      </c>
      <c r="CW1333" s="119">
        <f>IF(CW$8="",0,IF(CW$8&lt;=Главная!$N$76,0,IF(CW$8=EOMONTH(Главная!$N$76,0)+1,SUM($Z$12:CW$12),CW$12)))*IF($W$1271=0,0,$W1301/$W$1271)</f>
        <v>0</v>
      </c>
      <c r="CX1333" s="119">
        <f>IF(CX$8="",0,IF(CX$8&lt;=Главная!$N$76,0,IF(CX$8=EOMONTH(Главная!$N$76,0)+1,SUM($Z$12:CX$12),CX$12)))*IF($W$1271=0,0,$W1301/$W$1271)</f>
        <v>0</v>
      </c>
      <c r="CY1333" s="119">
        <f>IF(CY$8="",0,IF(CY$8&lt;=Главная!$N$76,0,IF(CY$8=EOMONTH(Главная!$N$76,0)+1,SUM($Z$12:CY$12),CY$12)))*IF($W$1271=0,0,$W1301/$W$1271)</f>
        <v>0</v>
      </c>
      <c r="CZ1333" s="119">
        <f>IF(CZ$8="",0,IF(CZ$8&lt;=Главная!$N$76,0,IF(CZ$8=EOMONTH(Главная!$N$76,0)+1,SUM($Z$12:CZ$12),CZ$12)))*IF($W$1271=0,0,$W1301/$W$1271)</f>
        <v>0</v>
      </c>
      <c r="DA1333" s="119">
        <f>IF(DA$8="",0,IF(DA$8&lt;=Главная!$N$76,0,IF(DA$8=EOMONTH(Главная!$N$76,0)+1,SUM($Z$12:DA$12),DA$12)))*IF($W$1271=0,0,$W1301/$W$1271)</f>
        <v>0</v>
      </c>
      <c r="DB1333" s="119">
        <f>IF(DB$8="",0,IF(DB$8&lt;=Главная!$N$76,0,IF(DB$8=EOMONTH(Главная!$N$76,0)+1,SUM($Z$12:DB$12),DB$12)))*IF($W$1271=0,0,$W1301/$W$1271)</f>
        <v>0</v>
      </c>
      <c r="DC1333" s="119">
        <f>IF(DC$8="",0,IF(DC$8&lt;=Главная!$N$76,0,IF(DC$8=EOMONTH(Главная!$N$76,0)+1,SUM($Z$12:DC$12),DC$12)))*IF($W$1271=0,0,$W1301/$W$1271)</f>
        <v>0</v>
      </c>
      <c r="DD1333" s="119">
        <f>IF(DD$8="",0,IF(DD$8&lt;=Главная!$N$76,0,IF(DD$8=EOMONTH(Главная!$N$76,0)+1,SUM($Z$12:DD$12),DD$12)))*IF($W$1271=0,0,$W1301/$W$1271)</f>
        <v>0</v>
      </c>
      <c r="DE1333" s="119">
        <f>IF(DE$8="",0,IF(DE$8&lt;=Главная!$N$76,0,IF(DE$8=EOMONTH(Главная!$N$76,0)+1,SUM($Z$12:DE$12),DE$12)))*IF($W$1271=0,0,$W1301/$W$1271)</f>
        <v>0</v>
      </c>
      <c r="DF1333" s="119">
        <f>IF(DF$8="",0,IF(DF$8&lt;=Главная!$N$76,0,IF(DF$8=EOMONTH(Главная!$N$76,0)+1,SUM($Z$12:DF$12),DF$12)))*IF($W$1271=0,0,$W1301/$W$1271)</f>
        <v>0</v>
      </c>
      <c r="DG1333" s="119">
        <f>IF(DG$8="",0,IF(DG$8&lt;=Главная!$N$76,0,IF(DG$8=EOMONTH(Главная!$N$76,0)+1,SUM($Z$12:DG$12),DG$12)))*IF($W$1271=0,0,$W1301/$W$1271)</f>
        <v>0</v>
      </c>
      <c r="DH1333" s="119">
        <f>IF(DH$8="",0,IF(DH$8&lt;=Главная!$N$76,0,IF(DH$8=EOMONTH(Главная!$N$76,0)+1,SUM($Z$12:DH$12),DH$12)))*IF($W$1271=0,0,$W1301/$W$1271)</f>
        <v>0</v>
      </c>
      <c r="DI1333" s="119">
        <f>IF(DI$8="",0,IF(DI$8&lt;=Главная!$N$76,0,IF(DI$8=EOMONTH(Главная!$N$76,0)+1,SUM($Z$12:DI$12),DI$12)))*IF($W$1271=0,0,$W1301/$W$1271)</f>
        <v>0</v>
      </c>
      <c r="DJ1333" s="119">
        <f>IF(DJ$8="",0,IF(DJ$8&lt;=Главная!$N$76,0,IF(DJ$8=EOMONTH(Главная!$N$76,0)+1,SUM($Z$12:DJ$12),DJ$12)))*IF($W$1271=0,0,$W1301/$W$1271)</f>
        <v>0</v>
      </c>
      <c r="DK1333" s="119">
        <f>IF(DK$8="",0,IF(DK$8&lt;=Главная!$N$76,0,IF(DK$8=EOMONTH(Главная!$N$76,0)+1,SUM($Z$12:DK$12),DK$12)))*IF($W$1271=0,0,$W1301/$W$1271)</f>
        <v>0</v>
      </c>
      <c r="DL1333" s="119">
        <f>IF(DL$8="",0,IF(DL$8&lt;=Главная!$N$76,0,IF(DL$8=EOMONTH(Главная!$N$76,0)+1,SUM($Z$12:DL$12),DL$12)))*IF($W$1271=0,0,$W1301/$W$1271)</f>
        <v>0</v>
      </c>
      <c r="DM1333" s="119">
        <f>IF(DM$8="",0,IF(DM$8&lt;=Главная!$N$76,0,IF(DM$8=EOMONTH(Главная!$N$76,0)+1,SUM($Z$12:DM$12),DM$12)))*IF($W$1271=0,0,$W1301/$W$1271)</f>
        <v>0</v>
      </c>
      <c r="DN1333" s="119">
        <f>IF(DN$8="",0,IF(DN$8&lt;=Главная!$N$76,0,IF(DN$8=EOMONTH(Главная!$N$76,0)+1,SUM($Z$12:DN$12),DN$12)))*IF($W$1271=0,0,$W1301/$W$1271)</f>
        <v>0</v>
      </c>
      <c r="DO1333" s="119">
        <f>IF(DO$8="",0,IF(DO$8&lt;=Главная!$N$76,0,IF(DO$8=EOMONTH(Главная!$N$76,0)+1,SUM($Z$12:DO$12),DO$12)))*IF($W$1271=0,0,$W1301/$W$1271)</f>
        <v>0</v>
      </c>
      <c r="DP1333" s="119">
        <f>IF(DP$8="",0,IF(DP$8&lt;=Главная!$N$76,0,IF(DP$8=EOMONTH(Главная!$N$76,0)+1,SUM($Z$12:DP$12),DP$12)))*IF($W$1271=0,0,$W1301/$W$1271)</f>
        <v>0</v>
      </c>
      <c r="DQ1333" s="119">
        <f>IF(DQ$8="",0,IF(DQ$8&lt;=Главная!$N$76,0,IF(DQ$8=EOMONTH(Главная!$N$76,0)+1,SUM($Z$12:DQ$12),DQ$12)))*IF($W$1271=0,0,$W1301/$W$1271)</f>
        <v>0</v>
      </c>
      <c r="DR1333" s="119">
        <f>IF(DR$8="",0,IF(DR$8&lt;=Главная!$N$76,0,IF(DR$8=EOMONTH(Главная!$N$76,0)+1,SUM($Z$12:DR$12),DR$12)))*IF($W$1271=0,0,$W1301/$W$1271)</f>
        <v>0</v>
      </c>
      <c r="DS1333" s="119">
        <f>IF(DS$8="",0,IF(DS$8&lt;=Главная!$N$76,0,IF(DS$8=EOMONTH(Главная!$N$76,0)+1,SUM($Z$12:DS$12),DS$12)))*IF($W$1271=0,0,$W1301/$W$1271)</f>
        <v>0</v>
      </c>
      <c r="DT1333" s="119">
        <f>IF(DT$8="",0,IF(DT$8&lt;=Главная!$N$76,0,IF(DT$8=EOMONTH(Главная!$N$76,0)+1,SUM($Z$12:DT$12),DT$12)))*IF($W$1271=0,0,$W1301/$W$1271)</f>
        <v>0</v>
      </c>
      <c r="DU1333" s="59"/>
      <c r="DV1333" s="59"/>
    </row>
    <row r="1334" spans="1:126" s="120" customFormat="1" ht="10.199999999999999" customHeight="1">
      <c r="A1334" s="59"/>
      <c r="B1334" s="59"/>
      <c r="C1334" s="59"/>
      <c r="D1334" s="59"/>
      <c r="E1334" s="271"/>
      <c r="F1334" s="114"/>
      <c r="G1334" s="115"/>
      <c r="H1334" s="59"/>
      <c r="I1334" s="59"/>
      <c r="J1334" s="59"/>
      <c r="K1334" s="416">
        <f t="shared" si="2937"/>
        <v>0</v>
      </c>
      <c r="L1334" s="59"/>
      <c r="M1334" s="169"/>
      <c r="N1334" s="170" t="str">
        <f t="shared" si="2939"/>
        <v>списание в продажу</v>
      </c>
      <c r="O1334" s="1"/>
      <c r="P1334" s="5"/>
      <c r="Q1334" s="1" t="s">
        <v>34</v>
      </c>
      <c r="R1334" s="1"/>
      <c r="S1334" s="5" t="s">
        <v>6</v>
      </c>
      <c r="T1334" s="202"/>
      <c r="U1334" s="115"/>
      <c r="V1334" s="59"/>
      <c r="W1334" s="116">
        <f t="shared" si="2938"/>
        <v>0</v>
      </c>
      <c r="X1334" s="116"/>
      <c r="Y1334" s="117"/>
      <c r="Z1334" s="118"/>
      <c r="AA1334" s="119">
        <f>IF(AA$8="",0,IF(AA$8&lt;=Главная!$N$76,0,IF(AA$8=EOMONTH(Главная!$N$76,0)+1,SUM($Z$12:AA$12),AA$12)))*IF($W$1271=0,0,$W1302/$W$1271)</f>
        <v>0</v>
      </c>
      <c r="AB1334" s="119">
        <f>IF(AB$8="",0,IF(AB$8&lt;=Главная!$N$76,0,IF(AB$8=EOMONTH(Главная!$N$76,0)+1,SUM($Z$12:AB$12),AB$12)))*IF($W$1271=0,0,$W1302/$W$1271)</f>
        <v>0</v>
      </c>
      <c r="AC1334" s="119">
        <f>IF(AC$8="",0,IF(AC$8&lt;=Главная!$N$76,0,IF(AC$8=EOMONTH(Главная!$N$76,0)+1,SUM($Z$12:AC$12),AC$12)))*IF($W$1271=0,0,$W1302/$W$1271)</f>
        <v>0</v>
      </c>
      <c r="AD1334" s="119">
        <f>IF(AD$8="",0,IF(AD$8&lt;=Главная!$N$76,0,IF(AD$8=EOMONTH(Главная!$N$76,0)+1,SUM($Z$12:AD$12),AD$12)))*IF($W$1271=0,0,$W1302/$W$1271)</f>
        <v>0</v>
      </c>
      <c r="AE1334" s="119">
        <f>IF(AE$8="",0,IF(AE$8&lt;=Главная!$N$76,0,IF(AE$8=EOMONTH(Главная!$N$76,0)+1,SUM($Z$12:AE$12),AE$12)))*IF($W$1271=0,0,$W1302/$W$1271)</f>
        <v>0</v>
      </c>
      <c r="AF1334" s="119">
        <f>IF(AF$8="",0,IF(AF$8&lt;=Главная!$N$76,0,IF(AF$8=EOMONTH(Главная!$N$76,0)+1,SUM($Z$12:AF$12),AF$12)))*IF($W$1271=0,0,$W1302/$W$1271)</f>
        <v>0</v>
      </c>
      <c r="AG1334" s="119">
        <f>IF(AG$8="",0,IF(AG$8&lt;=Главная!$N$76,0,IF(AG$8=EOMONTH(Главная!$N$76,0)+1,SUM($Z$12:AG$12),AG$12)))*IF($W$1271=0,0,$W1302/$W$1271)</f>
        <v>0</v>
      </c>
      <c r="AH1334" s="119">
        <f>IF(AH$8="",0,IF(AH$8&lt;=Главная!$N$76,0,IF(AH$8=EOMONTH(Главная!$N$76,0)+1,SUM($Z$12:AH$12),AH$12)))*IF($W$1271=0,0,$W1302/$W$1271)</f>
        <v>0</v>
      </c>
      <c r="AI1334" s="119">
        <f>IF(AI$8="",0,IF(AI$8&lt;=Главная!$N$76,0,IF(AI$8=EOMONTH(Главная!$N$76,0)+1,SUM($Z$12:AI$12),AI$12)))*IF($W$1271=0,0,$W1302/$W$1271)</f>
        <v>0</v>
      </c>
      <c r="AJ1334" s="119">
        <f>IF(AJ$8="",0,IF(AJ$8&lt;=Главная!$N$76,0,IF(AJ$8=EOMONTH(Главная!$N$76,0)+1,SUM($Z$12:AJ$12),AJ$12)))*IF($W$1271=0,0,$W1302/$W$1271)</f>
        <v>0</v>
      </c>
      <c r="AK1334" s="119">
        <f>IF(AK$8="",0,IF(AK$8&lt;=Главная!$N$76,0,IF(AK$8=EOMONTH(Главная!$N$76,0)+1,SUM($Z$12:AK$12),AK$12)))*IF($W$1271=0,0,$W1302/$W$1271)</f>
        <v>0</v>
      </c>
      <c r="AL1334" s="119">
        <f>IF(AL$8="",0,IF(AL$8&lt;=Главная!$N$76,0,IF(AL$8=EOMONTH(Главная!$N$76,0)+1,SUM($Z$12:AL$12),AL$12)))*IF($W$1271=0,0,$W1302/$W$1271)</f>
        <v>0</v>
      </c>
      <c r="AM1334" s="119">
        <f>IF(AM$8="",0,IF(AM$8&lt;=Главная!$N$76,0,IF(AM$8=EOMONTH(Главная!$N$76,0)+1,SUM($Z$12:AM$12),AM$12)))*IF($W$1271=0,0,$W1302/$W$1271)</f>
        <v>0</v>
      </c>
      <c r="AN1334" s="119">
        <f>IF(AN$8="",0,IF(AN$8&lt;=Главная!$N$76,0,IF(AN$8=EOMONTH(Главная!$N$76,0)+1,SUM($Z$12:AN$12),AN$12)))*IF($W$1271=0,0,$W1302/$W$1271)</f>
        <v>0</v>
      </c>
      <c r="AO1334" s="119">
        <f>IF(AO$8="",0,IF(AO$8&lt;=Главная!$N$76,0,IF(AO$8=EOMONTH(Главная!$N$76,0)+1,SUM($Z$12:AO$12),AO$12)))*IF($W$1271=0,0,$W1302/$W$1271)</f>
        <v>0</v>
      </c>
      <c r="AP1334" s="119">
        <f>IF(AP$8="",0,IF(AP$8&lt;=Главная!$N$76,0,IF(AP$8=EOMONTH(Главная!$N$76,0)+1,SUM($Z$12:AP$12),AP$12)))*IF($W$1271=0,0,$W1302/$W$1271)</f>
        <v>0</v>
      </c>
      <c r="AQ1334" s="119">
        <f>IF(AQ$8="",0,IF(AQ$8&lt;=Главная!$N$76,0,IF(AQ$8=EOMONTH(Главная!$N$76,0)+1,SUM($Z$12:AQ$12),AQ$12)))*IF($W$1271=0,0,$W1302/$W$1271)</f>
        <v>0</v>
      </c>
      <c r="AR1334" s="119">
        <f>IF(AR$8="",0,IF(AR$8&lt;=Главная!$N$76,0,IF(AR$8=EOMONTH(Главная!$N$76,0)+1,SUM($Z$12:AR$12),AR$12)))*IF($W$1271=0,0,$W1302/$W$1271)</f>
        <v>0</v>
      </c>
      <c r="AS1334" s="119">
        <f>IF(AS$8="",0,IF(AS$8&lt;=Главная!$N$76,0,IF(AS$8=EOMONTH(Главная!$N$76,0)+1,SUM($Z$12:AS$12),AS$12)))*IF($W$1271=0,0,$W1302/$W$1271)</f>
        <v>0</v>
      </c>
      <c r="AT1334" s="119">
        <f>IF(AT$8="",0,IF(AT$8&lt;=Главная!$N$76,0,IF(AT$8=EOMONTH(Главная!$N$76,0)+1,SUM($Z$12:AT$12),AT$12)))*IF($W$1271=0,0,$W1302/$W$1271)</f>
        <v>0</v>
      </c>
      <c r="AU1334" s="119">
        <f>IF(AU$8="",0,IF(AU$8&lt;=Главная!$N$76,0,IF(AU$8=EOMONTH(Главная!$N$76,0)+1,SUM($Z$12:AU$12),AU$12)))*IF($W$1271=0,0,$W1302/$W$1271)</f>
        <v>0</v>
      </c>
      <c r="AV1334" s="119">
        <f>IF(AV$8="",0,IF(AV$8&lt;=Главная!$N$76,0,IF(AV$8=EOMONTH(Главная!$N$76,0)+1,SUM($Z$12:AV$12),AV$12)))*IF($W$1271=0,0,$W1302/$W$1271)</f>
        <v>0</v>
      </c>
      <c r="AW1334" s="119">
        <f>IF(AW$8="",0,IF(AW$8&lt;=Главная!$N$76,0,IF(AW$8=EOMONTH(Главная!$N$76,0)+1,SUM($Z$12:AW$12),AW$12)))*IF($W$1271=0,0,$W1302/$W$1271)</f>
        <v>0</v>
      </c>
      <c r="AX1334" s="119">
        <f>IF(AX$8="",0,IF(AX$8&lt;=Главная!$N$76,0,IF(AX$8=EOMONTH(Главная!$N$76,0)+1,SUM($Z$12:AX$12),AX$12)))*IF($W$1271=0,0,$W1302/$W$1271)</f>
        <v>0</v>
      </c>
      <c r="AY1334" s="119">
        <f>IF(AY$8="",0,IF(AY$8&lt;=Главная!$N$76,0,IF(AY$8=EOMONTH(Главная!$N$76,0)+1,SUM($Z$12:AY$12),AY$12)))*IF($W$1271=0,0,$W1302/$W$1271)</f>
        <v>0</v>
      </c>
      <c r="AZ1334" s="119">
        <f>IF(AZ$8="",0,IF(AZ$8&lt;=Главная!$N$76,0,IF(AZ$8=EOMONTH(Главная!$N$76,0)+1,SUM($Z$12:AZ$12),AZ$12)))*IF($W$1271=0,0,$W1302/$W$1271)</f>
        <v>0</v>
      </c>
      <c r="BA1334" s="119">
        <f>IF(BA$8="",0,IF(BA$8&lt;=Главная!$N$76,0,IF(BA$8=EOMONTH(Главная!$N$76,0)+1,SUM($Z$12:BA$12),BA$12)))*IF($W$1271=0,0,$W1302/$W$1271)</f>
        <v>0</v>
      </c>
      <c r="BB1334" s="119">
        <f>IF(BB$8="",0,IF(BB$8&lt;=Главная!$N$76,0,IF(BB$8=EOMONTH(Главная!$N$76,0)+1,SUM($Z$12:BB$12),BB$12)))*IF($W$1271=0,0,$W1302/$W$1271)</f>
        <v>0</v>
      </c>
      <c r="BC1334" s="119">
        <f>IF(BC$8="",0,IF(BC$8&lt;=Главная!$N$76,0,IF(BC$8=EOMONTH(Главная!$N$76,0)+1,SUM($Z$12:BC$12),BC$12)))*IF($W$1271=0,0,$W1302/$W$1271)</f>
        <v>0</v>
      </c>
      <c r="BD1334" s="119">
        <f>IF(BD$8="",0,IF(BD$8&lt;=Главная!$N$76,0,IF(BD$8=EOMONTH(Главная!$N$76,0)+1,SUM($Z$12:BD$12),BD$12)))*IF($W$1271=0,0,$W1302/$W$1271)</f>
        <v>0</v>
      </c>
      <c r="BE1334" s="119">
        <f>IF(BE$8="",0,IF(BE$8&lt;=Главная!$N$76,0,IF(BE$8=EOMONTH(Главная!$N$76,0)+1,SUM($Z$12:BE$12),BE$12)))*IF($W$1271=0,0,$W1302/$W$1271)</f>
        <v>0</v>
      </c>
      <c r="BF1334" s="119">
        <f>IF(BF$8="",0,IF(BF$8&lt;=Главная!$N$76,0,IF(BF$8=EOMONTH(Главная!$N$76,0)+1,SUM($Z$12:BF$12),BF$12)))*IF($W$1271=0,0,$W1302/$W$1271)</f>
        <v>0</v>
      </c>
      <c r="BG1334" s="119">
        <f>IF(BG$8="",0,IF(BG$8&lt;=Главная!$N$76,0,IF(BG$8=EOMONTH(Главная!$N$76,0)+1,SUM($Z$12:BG$12),BG$12)))*IF($W$1271=0,0,$W1302/$W$1271)</f>
        <v>0</v>
      </c>
      <c r="BH1334" s="119">
        <f>IF(BH$8="",0,IF(BH$8&lt;=Главная!$N$76,0,IF(BH$8=EOMONTH(Главная!$N$76,0)+1,SUM($Z$12:BH$12),BH$12)))*IF($W$1271=0,0,$W1302/$W$1271)</f>
        <v>0</v>
      </c>
      <c r="BI1334" s="119">
        <f>IF(BI$8="",0,IF(BI$8&lt;=Главная!$N$76,0,IF(BI$8=EOMONTH(Главная!$N$76,0)+1,SUM($Z$12:BI$12),BI$12)))*IF($W$1271=0,0,$W1302/$W$1271)</f>
        <v>0</v>
      </c>
      <c r="BJ1334" s="119">
        <f>IF(BJ$8="",0,IF(BJ$8&lt;=Главная!$N$76,0,IF(BJ$8=EOMONTH(Главная!$N$76,0)+1,SUM($Z$12:BJ$12),BJ$12)))*IF($W$1271=0,0,$W1302/$W$1271)</f>
        <v>0</v>
      </c>
      <c r="BK1334" s="119">
        <f>IF(BK$8="",0,IF(BK$8&lt;=Главная!$N$76,0,IF(BK$8=EOMONTH(Главная!$N$76,0)+1,SUM($Z$12:BK$12),BK$12)))*IF($W$1271=0,0,$W1302/$W$1271)</f>
        <v>0</v>
      </c>
      <c r="BL1334" s="119">
        <f>IF(BL$8="",0,IF(BL$8&lt;=Главная!$N$76,0,IF(BL$8=EOMONTH(Главная!$N$76,0)+1,SUM($Z$12:BL$12),BL$12)))*IF($W$1271=0,0,$W1302/$W$1271)</f>
        <v>0</v>
      </c>
      <c r="BM1334" s="119">
        <f>IF(BM$8="",0,IF(BM$8&lt;=Главная!$N$76,0,IF(BM$8=EOMONTH(Главная!$N$76,0)+1,SUM($Z$12:BM$12),BM$12)))*IF($W$1271=0,0,$W1302/$W$1271)</f>
        <v>0</v>
      </c>
      <c r="BN1334" s="119">
        <f>IF(BN$8="",0,IF(BN$8&lt;=Главная!$N$76,0,IF(BN$8=EOMONTH(Главная!$N$76,0)+1,SUM($Z$12:BN$12),BN$12)))*IF($W$1271=0,0,$W1302/$W$1271)</f>
        <v>0</v>
      </c>
      <c r="BO1334" s="119">
        <f>IF(BO$8="",0,IF(BO$8&lt;=Главная!$N$76,0,IF(BO$8=EOMONTH(Главная!$N$76,0)+1,SUM($Z$12:BO$12),BO$12)))*IF($W$1271=0,0,$W1302/$W$1271)</f>
        <v>0</v>
      </c>
      <c r="BP1334" s="119">
        <f>IF(BP$8="",0,IF(BP$8&lt;=Главная!$N$76,0,IF(BP$8=EOMONTH(Главная!$N$76,0)+1,SUM($Z$12:BP$12),BP$12)))*IF($W$1271=0,0,$W1302/$W$1271)</f>
        <v>0</v>
      </c>
      <c r="BQ1334" s="119">
        <f>IF(BQ$8="",0,IF(BQ$8&lt;=Главная!$N$76,0,IF(BQ$8=EOMONTH(Главная!$N$76,0)+1,SUM($Z$12:BQ$12),BQ$12)))*IF($W$1271=0,0,$W1302/$W$1271)</f>
        <v>0</v>
      </c>
      <c r="BR1334" s="119">
        <f>IF(BR$8="",0,IF(BR$8&lt;=Главная!$N$76,0,IF(BR$8=EOMONTH(Главная!$N$76,0)+1,SUM($Z$12:BR$12),BR$12)))*IF($W$1271=0,0,$W1302/$W$1271)</f>
        <v>0</v>
      </c>
      <c r="BS1334" s="119">
        <f>IF(BS$8="",0,IF(BS$8&lt;=Главная!$N$76,0,IF(BS$8=EOMONTH(Главная!$N$76,0)+1,SUM($Z$12:BS$12),BS$12)))*IF($W$1271=0,0,$W1302/$W$1271)</f>
        <v>0</v>
      </c>
      <c r="BT1334" s="119">
        <f>IF(BT$8="",0,IF(BT$8&lt;=Главная!$N$76,0,IF(BT$8=EOMONTH(Главная!$N$76,0)+1,SUM($Z$12:BT$12),BT$12)))*IF($W$1271=0,0,$W1302/$W$1271)</f>
        <v>0</v>
      </c>
      <c r="BU1334" s="119">
        <f>IF(BU$8="",0,IF(BU$8&lt;=Главная!$N$76,0,IF(BU$8=EOMONTH(Главная!$N$76,0)+1,SUM($Z$12:BU$12),BU$12)))*IF($W$1271=0,0,$W1302/$W$1271)</f>
        <v>0</v>
      </c>
      <c r="BV1334" s="119">
        <f>IF(BV$8="",0,IF(BV$8&lt;=Главная!$N$76,0,IF(BV$8=EOMONTH(Главная!$N$76,0)+1,SUM($Z$12:BV$12),BV$12)))*IF($W$1271=0,0,$W1302/$W$1271)</f>
        <v>0</v>
      </c>
      <c r="BW1334" s="119">
        <f>IF(BW$8="",0,IF(BW$8&lt;=Главная!$N$76,0,IF(BW$8=EOMONTH(Главная!$N$76,0)+1,SUM($Z$12:BW$12),BW$12)))*IF($W$1271=0,0,$W1302/$W$1271)</f>
        <v>0</v>
      </c>
      <c r="BX1334" s="119">
        <f>IF(BX$8="",0,IF(BX$8&lt;=Главная!$N$76,0,IF(BX$8=EOMONTH(Главная!$N$76,0)+1,SUM($Z$12:BX$12),BX$12)))*IF($W$1271=0,0,$W1302/$W$1271)</f>
        <v>0</v>
      </c>
      <c r="BY1334" s="119">
        <f>IF(BY$8="",0,IF(BY$8&lt;=Главная!$N$76,0,IF(BY$8=EOMONTH(Главная!$N$76,0)+1,SUM($Z$12:BY$12),BY$12)))*IF($W$1271=0,0,$W1302/$W$1271)</f>
        <v>0</v>
      </c>
      <c r="BZ1334" s="119">
        <f>IF(BZ$8="",0,IF(BZ$8&lt;=Главная!$N$76,0,IF(BZ$8=EOMONTH(Главная!$N$76,0)+1,SUM($Z$12:BZ$12),BZ$12)))*IF($W$1271=0,0,$W1302/$W$1271)</f>
        <v>0</v>
      </c>
      <c r="CA1334" s="119">
        <f>IF(CA$8="",0,IF(CA$8&lt;=Главная!$N$76,0,IF(CA$8=EOMONTH(Главная!$N$76,0)+1,SUM($Z$12:CA$12),CA$12)))*IF($W$1271=0,0,$W1302/$W$1271)</f>
        <v>0</v>
      </c>
      <c r="CB1334" s="119">
        <f>IF(CB$8="",0,IF(CB$8&lt;=Главная!$N$76,0,IF(CB$8=EOMONTH(Главная!$N$76,0)+1,SUM($Z$12:CB$12),CB$12)))*IF($W$1271=0,0,$W1302/$W$1271)</f>
        <v>0</v>
      </c>
      <c r="CC1334" s="119">
        <f>IF(CC$8="",0,IF(CC$8&lt;=Главная!$N$76,0,IF(CC$8=EOMONTH(Главная!$N$76,0)+1,SUM($Z$12:CC$12),CC$12)))*IF($W$1271=0,0,$W1302/$W$1271)</f>
        <v>0</v>
      </c>
      <c r="CD1334" s="119">
        <f>IF(CD$8="",0,IF(CD$8&lt;=Главная!$N$76,0,IF(CD$8=EOMONTH(Главная!$N$76,0)+1,SUM($Z$12:CD$12),CD$12)))*IF($W$1271=0,0,$W1302/$W$1271)</f>
        <v>0</v>
      </c>
      <c r="CE1334" s="119">
        <f>IF(CE$8="",0,IF(CE$8&lt;=Главная!$N$76,0,IF(CE$8=EOMONTH(Главная!$N$76,0)+1,SUM($Z$12:CE$12),CE$12)))*IF($W$1271=0,0,$W1302/$W$1271)</f>
        <v>0</v>
      </c>
      <c r="CF1334" s="119">
        <f>IF(CF$8="",0,IF(CF$8&lt;=Главная!$N$76,0,IF(CF$8=EOMONTH(Главная!$N$76,0)+1,SUM($Z$12:CF$12),CF$12)))*IF($W$1271=0,0,$W1302/$W$1271)</f>
        <v>0</v>
      </c>
      <c r="CG1334" s="119">
        <f>IF(CG$8="",0,IF(CG$8&lt;=Главная!$N$76,0,IF(CG$8=EOMONTH(Главная!$N$76,0)+1,SUM($Z$12:CG$12),CG$12)))*IF($W$1271=0,0,$W1302/$W$1271)</f>
        <v>0</v>
      </c>
      <c r="CH1334" s="119">
        <f>IF(CH$8="",0,IF(CH$8&lt;=Главная!$N$76,0,IF(CH$8=EOMONTH(Главная!$N$76,0)+1,SUM($Z$12:CH$12),CH$12)))*IF($W$1271=0,0,$W1302/$W$1271)</f>
        <v>0</v>
      </c>
      <c r="CI1334" s="119">
        <f>IF(CI$8="",0,IF(CI$8&lt;=Главная!$N$76,0,IF(CI$8=EOMONTH(Главная!$N$76,0)+1,SUM($Z$12:CI$12),CI$12)))*IF($W$1271=0,0,$W1302/$W$1271)</f>
        <v>0</v>
      </c>
      <c r="CJ1334" s="119">
        <f>IF(CJ$8="",0,IF(CJ$8&lt;=Главная!$N$76,0,IF(CJ$8=EOMONTH(Главная!$N$76,0)+1,SUM($Z$12:CJ$12),CJ$12)))*IF($W$1271=0,0,$W1302/$W$1271)</f>
        <v>0</v>
      </c>
      <c r="CK1334" s="119">
        <f>IF(CK$8="",0,IF(CK$8&lt;=Главная!$N$76,0,IF(CK$8=EOMONTH(Главная!$N$76,0)+1,SUM($Z$12:CK$12),CK$12)))*IF($W$1271=0,0,$W1302/$W$1271)</f>
        <v>0</v>
      </c>
      <c r="CL1334" s="119">
        <f>IF(CL$8="",0,IF(CL$8&lt;=Главная!$N$76,0,IF(CL$8=EOMONTH(Главная!$N$76,0)+1,SUM($Z$12:CL$12),CL$12)))*IF($W$1271=0,0,$W1302/$W$1271)</f>
        <v>0</v>
      </c>
      <c r="CM1334" s="119">
        <f>IF(CM$8="",0,IF(CM$8&lt;=Главная!$N$76,0,IF(CM$8=EOMONTH(Главная!$N$76,0)+1,SUM($Z$12:CM$12),CM$12)))*IF($W$1271=0,0,$W1302/$W$1271)</f>
        <v>0</v>
      </c>
      <c r="CN1334" s="119">
        <f>IF(CN$8="",0,IF(CN$8&lt;=Главная!$N$76,0,IF(CN$8=EOMONTH(Главная!$N$76,0)+1,SUM($Z$12:CN$12),CN$12)))*IF($W$1271=0,0,$W1302/$W$1271)</f>
        <v>0</v>
      </c>
      <c r="CO1334" s="119">
        <f>IF(CO$8="",0,IF(CO$8&lt;=Главная!$N$76,0,IF(CO$8=EOMONTH(Главная!$N$76,0)+1,SUM($Z$12:CO$12),CO$12)))*IF($W$1271=0,0,$W1302/$W$1271)</f>
        <v>0</v>
      </c>
      <c r="CP1334" s="119">
        <f>IF(CP$8="",0,IF(CP$8&lt;=Главная!$N$76,0,IF(CP$8=EOMONTH(Главная!$N$76,0)+1,SUM($Z$12:CP$12),CP$12)))*IF($W$1271=0,0,$W1302/$W$1271)</f>
        <v>0</v>
      </c>
      <c r="CQ1334" s="119">
        <f>IF(CQ$8="",0,IF(CQ$8&lt;=Главная!$N$76,0,IF(CQ$8=EOMONTH(Главная!$N$76,0)+1,SUM($Z$12:CQ$12),CQ$12)))*IF($W$1271=0,0,$W1302/$W$1271)</f>
        <v>0</v>
      </c>
      <c r="CR1334" s="119">
        <f>IF(CR$8="",0,IF(CR$8&lt;=Главная!$N$76,0,IF(CR$8=EOMONTH(Главная!$N$76,0)+1,SUM($Z$12:CR$12),CR$12)))*IF($W$1271=0,0,$W1302/$W$1271)</f>
        <v>0</v>
      </c>
      <c r="CS1334" s="119">
        <f>IF(CS$8="",0,IF(CS$8&lt;=Главная!$N$76,0,IF(CS$8=EOMONTH(Главная!$N$76,0)+1,SUM($Z$12:CS$12),CS$12)))*IF($W$1271=0,0,$W1302/$W$1271)</f>
        <v>0</v>
      </c>
      <c r="CT1334" s="119">
        <f>IF(CT$8="",0,IF(CT$8&lt;=Главная!$N$76,0,IF(CT$8=EOMONTH(Главная!$N$76,0)+1,SUM($Z$12:CT$12),CT$12)))*IF($W$1271=0,0,$W1302/$W$1271)</f>
        <v>0</v>
      </c>
      <c r="CU1334" s="119">
        <f>IF(CU$8="",0,IF(CU$8&lt;=Главная!$N$76,0,IF(CU$8=EOMONTH(Главная!$N$76,0)+1,SUM($Z$12:CU$12),CU$12)))*IF($W$1271=0,0,$W1302/$W$1271)</f>
        <v>0</v>
      </c>
      <c r="CV1334" s="119">
        <f>IF(CV$8="",0,IF(CV$8&lt;=Главная!$N$76,0,IF(CV$8=EOMONTH(Главная!$N$76,0)+1,SUM($Z$12:CV$12),CV$12)))*IF($W$1271=0,0,$W1302/$W$1271)</f>
        <v>0</v>
      </c>
      <c r="CW1334" s="119">
        <f>IF(CW$8="",0,IF(CW$8&lt;=Главная!$N$76,0,IF(CW$8=EOMONTH(Главная!$N$76,0)+1,SUM($Z$12:CW$12),CW$12)))*IF($W$1271=0,0,$W1302/$W$1271)</f>
        <v>0</v>
      </c>
      <c r="CX1334" s="119">
        <f>IF(CX$8="",0,IF(CX$8&lt;=Главная!$N$76,0,IF(CX$8=EOMONTH(Главная!$N$76,0)+1,SUM($Z$12:CX$12),CX$12)))*IF($W$1271=0,0,$W1302/$W$1271)</f>
        <v>0</v>
      </c>
      <c r="CY1334" s="119">
        <f>IF(CY$8="",0,IF(CY$8&lt;=Главная!$N$76,0,IF(CY$8=EOMONTH(Главная!$N$76,0)+1,SUM($Z$12:CY$12),CY$12)))*IF($W$1271=0,0,$W1302/$W$1271)</f>
        <v>0</v>
      </c>
      <c r="CZ1334" s="119">
        <f>IF(CZ$8="",0,IF(CZ$8&lt;=Главная!$N$76,0,IF(CZ$8=EOMONTH(Главная!$N$76,0)+1,SUM($Z$12:CZ$12),CZ$12)))*IF($W$1271=0,0,$W1302/$W$1271)</f>
        <v>0</v>
      </c>
      <c r="DA1334" s="119">
        <f>IF(DA$8="",0,IF(DA$8&lt;=Главная!$N$76,0,IF(DA$8=EOMONTH(Главная!$N$76,0)+1,SUM($Z$12:DA$12),DA$12)))*IF($W$1271=0,0,$W1302/$W$1271)</f>
        <v>0</v>
      </c>
      <c r="DB1334" s="119">
        <f>IF(DB$8="",0,IF(DB$8&lt;=Главная!$N$76,0,IF(DB$8=EOMONTH(Главная!$N$76,0)+1,SUM($Z$12:DB$12),DB$12)))*IF($W$1271=0,0,$W1302/$W$1271)</f>
        <v>0</v>
      </c>
      <c r="DC1334" s="119">
        <f>IF(DC$8="",0,IF(DC$8&lt;=Главная!$N$76,0,IF(DC$8=EOMONTH(Главная!$N$76,0)+1,SUM($Z$12:DC$12),DC$12)))*IF($W$1271=0,0,$W1302/$W$1271)</f>
        <v>0</v>
      </c>
      <c r="DD1334" s="119">
        <f>IF(DD$8="",0,IF(DD$8&lt;=Главная!$N$76,0,IF(DD$8=EOMONTH(Главная!$N$76,0)+1,SUM($Z$12:DD$12),DD$12)))*IF($W$1271=0,0,$W1302/$W$1271)</f>
        <v>0</v>
      </c>
      <c r="DE1334" s="119">
        <f>IF(DE$8="",0,IF(DE$8&lt;=Главная!$N$76,0,IF(DE$8=EOMONTH(Главная!$N$76,0)+1,SUM($Z$12:DE$12),DE$12)))*IF($W$1271=0,0,$W1302/$W$1271)</f>
        <v>0</v>
      </c>
      <c r="DF1334" s="119">
        <f>IF(DF$8="",0,IF(DF$8&lt;=Главная!$N$76,0,IF(DF$8=EOMONTH(Главная!$N$76,0)+1,SUM($Z$12:DF$12),DF$12)))*IF($W$1271=0,0,$W1302/$W$1271)</f>
        <v>0</v>
      </c>
      <c r="DG1334" s="119">
        <f>IF(DG$8="",0,IF(DG$8&lt;=Главная!$N$76,0,IF(DG$8=EOMONTH(Главная!$N$76,0)+1,SUM($Z$12:DG$12),DG$12)))*IF($W$1271=0,0,$W1302/$W$1271)</f>
        <v>0</v>
      </c>
      <c r="DH1334" s="119">
        <f>IF(DH$8="",0,IF(DH$8&lt;=Главная!$N$76,0,IF(DH$8=EOMONTH(Главная!$N$76,0)+1,SUM($Z$12:DH$12),DH$12)))*IF($W$1271=0,0,$W1302/$W$1271)</f>
        <v>0</v>
      </c>
      <c r="DI1334" s="119">
        <f>IF(DI$8="",0,IF(DI$8&lt;=Главная!$N$76,0,IF(DI$8=EOMONTH(Главная!$N$76,0)+1,SUM($Z$12:DI$12),DI$12)))*IF($W$1271=0,0,$W1302/$W$1271)</f>
        <v>0</v>
      </c>
      <c r="DJ1334" s="119">
        <f>IF(DJ$8="",0,IF(DJ$8&lt;=Главная!$N$76,0,IF(DJ$8=EOMONTH(Главная!$N$76,0)+1,SUM($Z$12:DJ$12),DJ$12)))*IF($W$1271=0,0,$W1302/$W$1271)</f>
        <v>0</v>
      </c>
      <c r="DK1334" s="119">
        <f>IF(DK$8="",0,IF(DK$8&lt;=Главная!$N$76,0,IF(DK$8=EOMONTH(Главная!$N$76,0)+1,SUM($Z$12:DK$12),DK$12)))*IF($W$1271=0,0,$W1302/$W$1271)</f>
        <v>0</v>
      </c>
      <c r="DL1334" s="119">
        <f>IF(DL$8="",0,IF(DL$8&lt;=Главная!$N$76,0,IF(DL$8=EOMONTH(Главная!$N$76,0)+1,SUM($Z$12:DL$12),DL$12)))*IF($W$1271=0,0,$W1302/$W$1271)</f>
        <v>0</v>
      </c>
      <c r="DM1334" s="119">
        <f>IF(DM$8="",0,IF(DM$8&lt;=Главная!$N$76,0,IF(DM$8=EOMONTH(Главная!$N$76,0)+1,SUM($Z$12:DM$12),DM$12)))*IF($W$1271=0,0,$W1302/$W$1271)</f>
        <v>0</v>
      </c>
      <c r="DN1334" s="119">
        <f>IF(DN$8="",0,IF(DN$8&lt;=Главная!$N$76,0,IF(DN$8=EOMONTH(Главная!$N$76,0)+1,SUM($Z$12:DN$12),DN$12)))*IF($W$1271=0,0,$W1302/$W$1271)</f>
        <v>0</v>
      </c>
      <c r="DO1334" s="119">
        <f>IF(DO$8="",0,IF(DO$8&lt;=Главная!$N$76,0,IF(DO$8=EOMONTH(Главная!$N$76,0)+1,SUM($Z$12:DO$12),DO$12)))*IF($W$1271=0,0,$W1302/$W$1271)</f>
        <v>0</v>
      </c>
      <c r="DP1334" s="119">
        <f>IF(DP$8="",0,IF(DP$8&lt;=Главная!$N$76,0,IF(DP$8=EOMONTH(Главная!$N$76,0)+1,SUM($Z$12:DP$12),DP$12)))*IF($W$1271=0,0,$W1302/$W$1271)</f>
        <v>0</v>
      </c>
      <c r="DQ1334" s="119">
        <f>IF(DQ$8="",0,IF(DQ$8&lt;=Главная!$N$76,0,IF(DQ$8=EOMONTH(Главная!$N$76,0)+1,SUM($Z$12:DQ$12),DQ$12)))*IF($W$1271=0,0,$W1302/$W$1271)</f>
        <v>0</v>
      </c>
      <c r="DR1334" s="119">
        <f>IF(DR$8="",0,IF(DR$8&lt;=Главная!$N$76,0,IF(DR$8=EOMONTH(Главная!$N$76,0)+1,SUM($Z$12:DR$12),DR$12)))*IF($W$1271=0,0,$W1302/$W$1271)</f>
        <v>0</v>
      </c>
      <c r="DS1334" s="119">
        <f>IF(DS$8="",0,IF(DS$8&lt;=Главная!$N$76,0,IF(DS$8=EOMONTH(Главная!$N$76,0)+1,SUM($Z$12:DS$12),DS$12)))*IF($W$1271=0,0,$W1302/$W$1271)</f>
        <v>0</v>
      </c>
      <c r="DT1334" s="119">
        <f>IF(DT$8="",0,IF(DT$8&lt;=Главная!$N$76,0,IF(DT$8=EOMONTH(Главная!$N$76,0)+1,SUM($Z$12:DT$12),DT$12)))*IF($W$1271=0,0,$W1302/$W$1271)</f>
        <v>0</v>
      </c>
      <c r="DU1334" s="59"/>
      <c r="DV1334" s="59"/>
    </row>
    <row r="1335" spans="1:126" s="120" customFormat="1" ht="10.199999999999999" customHeight="1">
      <c r="A1335" s="59"/>
      <c r="B1335" s="59"/>
      <c r="C1335" s="59"/>
      <c r="D1335" s="59"/>
      <c r="E1335" s="271"/>
      <c r="F1335" s="114"/>
      <c r="G1335" s="115"/>
      <c r="H1335" s="59"/>
      <c r="I1335" s="59"/>
      <c r="J1335" s="59"/>
      <c r="K1335" s="416">
        <f t="shared" si="2937"/>
        <v>0</v>
      </c>
      <c r="L1335" s="59"/>
      <c r="M1335" s="169"/>
      <c r="N1335" s="170" t="str">
        <f t="shared" si="2939"/>
        <v>списание в продажу</v>
      </c>
      <c r="O1335" s="1"/>
      <c r="P1335" s="5"/>
      <c r="Q1335" s="1" t="s">
        <v>34</v>
      </c>
      <c r="R1335" s="1"/>
      <c r="S1335" s="5" t="s">
        <v>6</v>
      </c>
      <c r="T1335" s="202"/>
      <c r="U1335" s="115"/>
      <c r="V1335" s="59"/>
      <c r="W1335" s="116">
        <f t="shared" si="2938"/>
        <v>0</v>
      </c>
      <c r="X1335" s="116"/>
      <c r="Y1335" s="117"/>
      <c r="Z1335" s="118"/>
      <c r="AA1335" s="119">
        <f>IF(AA$8="",0,IF(AA$8&lt;=Главная!$N$76,0,IF(AA$8=EOMONTH(Главная!$N$76,0)+1,SUM($Z$12:AA$12),AA$12)))*IF($W$1271=0,0,$W1303/$W$1271)</f>
        <v>0</v>
      </c>
      <c r="AB1335" s="119">
        <f>IF(AB$8="",0,IF(AB$8&lt;=Главная!$N$76,0,IF(AB$8=EOMONTH(Главная!$N$76,0)+1,SUM($Z$12:AB$12),AB$12)))*IF($W$1271=0,0,$W1303/$W$1271)</f>
        <v>0</v>
      </c>
      <c r="AC1335" s="119">
        <f>IF(AC$8="",0,IF(AC$8&lt;=Главная!$N$76,0,IF(AC$8=EOMONTH(Главная!$N$76,0)+1,SUM($Z$12:AC$12),AC$12)))*IF($W$1271=0,0,$W1303/$W$1271)</f>
        <v>0</v>
      </c>
      <c r="AD1335" s="119">
        <f>IF(AD$8="",0,IF(AD$8&lt;=Главная!$N$76,0,IF(AD$8=EOMONTH(Главная!$N$76,0)+1,SUM($Z$12:AD$12),AD$12)))*IF($W$1271=0,0,$W1303/$W$1271)</f>
        <v>0</v>
      </c>
      <c r="AE1335" s="119">
        <f>IF(AE$8="",0,IF(AE$8&lt;=Главная!$N$76,0,IF(AE$8=EOMONTH(Главная!$N$76,0)+1,SUM($Z$12:AE$12),AE$12)))*IF($W$1271=0,0,$W1303/$W$1271)</f>
        <v>0</v>
      </c>
      <c r="AF1335" s="119">
        <f>IF(AF$8="",0,IF(AF$8&lt;=Главная!$N$76,0,IF(AF$8=EOMONTH(Главная!$N$76,0)+1,SUM($Z$12:AF$12),AF$12)))*IF($W$1271=0,0,$W1303/$W$1271)</f>
        <v>0</v>
      </c>
      <c r="AG1335" s="119">
        <f>IF(AG$8="",0,IF(AG$8&lt;=Главная!$N$76,0,IF(AG$8=EOMONTH(Главная!$N$76,0)+1,SUM($Z$12:AG$12),AG$12)))*IF($W$1271=0,0,$W1303/$W$1271)</f>
        <v>0</v>
      </c>
      <c r="AH1335" s="119">
        <f>IF(AH$8="",0,IF(AH$8&lt;=Главная!$N$76,0,IF(AH$8=EOMONTH(Главная!$N$76,0)+1,SUM($Z$12:AH$12),AH$12)))*IF($W$1271=0,0,$W1303/$W$1271)</f>
        <v>0</v>
      </c>
      <c r="AI1335" s="119">
        <f>IF(AI$8="",0,IF(AI$8&lt;=Главная!$N$76,0,IF(AI$8=EOMONTH(Главная!$N$76,0)+1,SUM($Z$12:AI$12),AI$12)))*IF($W$1271=0,0,$W1303/$W$1271)</f>
        <v>0</v>
      </c>
      <c r="AJ1335" s="119">
        <f>IF(AJ$8="",0,IF(AJ$8&lt;=Главная!$N$76,0,IF(AJ$8=EOMONTH(Главная!$N$76,0)+1,SUM($Z$12:AJ$12),AJ$12)))*IF($W$1271=0,0,$W1303/$W$1271)</f>
        <v>0</v>
      </c>
      <c r="AK1335" s="119">
        <f>IF(AK$8="",0,IF(AK$8&lt;=Главная!$N$76,0,IF(AK$8=EOMONTH(Главная!$N$76,0)+1,SUM($Z$12:AK$12),AK$12)))*IF($W$1271=0,0,$W1303/$W$1271)</f>
        <v>0</v>
      </c>
      <c r="AL1335" s="119">
        <f>IF(AL$8="",0,IF(AL$8&lt;=Главная!$N$76,0,IF(AL$8=EOMONTH(Главная!$N$76,0)+1,SUM($Z$12:AL$12),AL$12)))*IF($W$1271=0,0,$W1303/$W$1271)</f>
        <v>0</v>
      </c>
      <c r="AM1335" s="119">
        <f>IF(AM$8="",0,IF(AM$8&lt;=Главная!$N$76,0,IF(AM$8=EOMONTH(Главная!$N$76,0)+1,SUM($Z$12:AM$12),AM$12)))*IF($W$1271=0,0,$W1303/$W$1271)</f>
        <v>0</v>
      </c>
      <c r="AN1335" s="119">
        <f>IF(AN$8="",0,IF(AN$8&lt;=Главная!$N$76,0,IF(AN$8=EOMONTH(Главная!$N$76,0)+1,SUM($Z$12:AN$12),AN$12)))*IF($W$1271=0,0,$W1303/$W$1271)</f>
        <v>0</v>
      </c>
      <c r="AO1335" s="119">
        <f>IF(AO$8="",0,IF(AO$8&lt;=Главная!$N$76,0,IF(AO$8=EOMONTH(Главная!$N$76,0)+1,SUM($Z$12:AO$12),AO$12)))*IF($W$1271=0,0,$W1303/$W$1271)</f>
        <v>0</v>
      </c>
      <c r="AP1335" s="119">
        <f>IF(AP$8="",0,IF(AP$8&lt;=Главная!$N$76,0,IF(AP$8=EOMONTH(Главная!$N$76,0)+1,SUM($Z$12:AP$12),AP$12)))*IF($W$1271=0,0,$W1303/$W$1271)</f>
        <v>0</v>
      </c>
      <c r="AQ1335" s="119">
        <f>IF(AQ$8="",0,IF(AQ$8&lt;=Главная!$N$76,0,IF(AQ$8=EOMONTH(Главная!$N$76,0)+1,SUM($Z$12:AQ$12),AQ$12)))*IF($W$1271=0,0,$W1303/$W$1271)</f>
        <v>0</v>
      </c>
      <c r="AR1335" s="119">
        <f>IF(AR$8="",0,IF(AR$8&lt;=Главная!$N$76,0,IF(AR$8=EOMONTH(Главная!$N$76,0)+1,SUM($Z$12:AR$12),AR$12)))*IF($W$1271=0,0,$W1303/$W$1271)</f>
        <v>0</v>
      </c>
      <c r="AS1335" s="119">
        <f>IF(AS$8="",0,IF(AS$8&lt;=Главная!$N$76,0,IF(AS$8=EOMONTH(Главная!$N$76,0)+1,SUM($Z$12:AS$12),AS$12)))*IF($W$1271=0,0,$W1303/$W$1271)</f>
        <v>0</v>
      </c>
      <c r="AT1335" s="119">
        <f>IF(AT$8="",0,IF(AT$8&lt;=Главная!$N$76,0,IF(AT$8=EOMONTH(Главная!$N$76,0)+1,SUM($Z$12:AT$12),AT$12)))*IF($W$1271=0,0,$W1303/$W$1271)</f>
        <v>0</v>
      </c>
      <c r="AU1335" s="119">
        <f>IF(AU$8="",0,IF(AU$8&lt;=Главная!$N$76,0,IF(AU$8=EOMONTH(Главная!$N$76,0)+1,SUM($Z$12:AU$12),AU$12)))*IF($W$1271=0,0,$W1303/$W$1271)</f>
        <v>0</v>
      </c>
      <c r="AV1335" s="119">
        <f>IF(AV$8="",0,IF(AV$8&lt;=Главная!$N$76,0,IF(AV$8=EOMONTH(Главная!$N$76,0)+1,SUM($Z$12:AV$12),AV$12)))*IF($W$1271=0,0,$W1303/$W$1271)</f>
        <v>0</v>
      </c>
      <c r="AW1335" s="119">
        <f>IF(AW$8="",0,IF(AW$8&lt;=Главная!$N$76,0,IF(AW$8=EOMONTH(Главная!$N$76,0)+1,SUM($Z$12:AW$12),AW$12)))*IF($W$1271=0,0,$W1303/$W$1271)</f>
        <v>0</v>
      </c>
      <c r="AX1335" s="119">
        <f>IF(AX$8="",0,IF(AX$8&lt;=Главная!$N$76,0,IF(AX$8=EOMONTH(Главная!$N$76,0)+1,SUM($Z$12:AX$12),AX$12)))*IF($W$1271=0,0,$W1303/$W$1271)</f>
        <v>0</v>
      </c>
      <c r="AY1335" s="119">
        <f>IF(AY$8="",0,IF(AY$8&lt;=Главная!$N$76,0,IF(AY$8=EOMONTH(Главная!$N$76,0)+1,SUM($Z$12:AY$12),AY$12)))*IF($W$1271=0,0,$W1303/$W$1271)</f>
        <v>0</v>
      </c>
      <c r="AZ1335" s="119">
        <f>IF(AZ$8="",0,IF(AZ$8&lt;=Главная!$N$76,0,IF(AZ$8=EOMONTH(Главная!$N$76,0)+1,SUM($Z$12:AZ$12),AZ$12)))*IF($W$1271=0,0,$W1303/$W$1271)</f>
        <v>0</v>
      </c>
      <c r="BA1335" s="119">
        <f>IF(BA$8="",0,IF(BA$8&lt;=Главная!$N$76,0,IF(BA$8=EOMONTH(Главная!$N$76,0)+1,SUM($Z$12:BA$12),BA$12)))*IF($W$1271=0,0,$W1303/$W$1271)</f>
        <v>0</v>
      </c>
      <c r="BB1335" s="119">
        <f>IF(BB$8="",0,IF(BB$8&lt;=Главная!$N$76,0,IF(BB$8=EOMONTH(Главная!$N$76,0)+1,SUM($Z$12:BB$12),BB$12)))*IF($W$1271=0,0,$W1303/$W$1271)</f>
        <v>0</v>
      </c>
      <c r="BC1335" s="119">
        <f>IF(BC$8="",0,IF(BC$8&lt;=Главная!$N$76,0,IF(BC$8=EOMONTH(Главная!$N$76,0)+1,SUM($Z$12:BC$12),BC$12)))*IF($W$1271=0,0,$W1303/$W$1271)</f>
        <v>0</v>
      </c>
      <c r="BD1335" s="119">
        <f>IF(BD$8="",0,IF(BD$8&lt;=Главная!$N$76,0,IF(BD$8=EOMONTH(Главная!$N$76,0)+1,SUM($Z$12:BD$12),BD$12)))*IF($W$1271=0,0,$W1303/$W$1271)</f>
        <v>0</v>
      </c>
      <c r="BE1335" s="119">
        <f>IF(BE$8="",0,IF(BE$8&lt;=Главная!$N$76,0,IF(BE$8=EOMONTH(Главная!$N$76,0)+1,SUM($Z$12:BE$12),BE$12)))*IF($W$1271=0,0,$W1303/$W$1271)</f>
        <v>0</v>
      </c>
      <c r="BF1335" s="119">
        <f>IF(BF$8="",0,IF(BF$8&lt;=Главная!$N$76,0,IF(BF$8=EOMONTH(Главная!$N$76,0)+1,SUM($Z$12:BF$12),BF$12)))*IF($W$1271=0,0,$W1303/$W$1271)</f>
        <v>0</v>
      </c>
      <c r="BG1335" s="119">
        <f>IF(BG$8="",0,IF(BG$8&lt;=Главная!$N$76,0,IF(BG$8=EOMONTH(Главная!$N$76,0)+1,SUM($Z$12:BG$12),BG$12)))*IF($W$1271=0,0,$W1303/$W$1271)</f>
        <v>0</v>
      </c>
      <c r="BH1335" s="119">
        <f>IF(BH$8="",0,IF(BH$8&lt;=Главная!$N$76,0,IF(BH$8=EOMONTH(Главная!$N$76,0)+1,SUM($Z$12:BH$12),BH$12)))*IF($W$1271=0,0,$W1303/$W$1271)</f>
        <v>0</v>
      </c>
      <c r="BI1335" s="119">
        <f>IF(BI$8="",0,IF(BI$8&lt;=Главная!$N$76,0,IF(BI$8=EOMONTH(Главная!$N$76,0)+1,SUM($Z$12:BI$12),BI$12)))*IF($W$1271=0,0,$W1303/$W$1271)</f>
        <v>0</v>
      </c>
      <c r="BJ1335" s="119">
        <f>IF(BJ$8="",0,IF(BJ$8&lt;=Главная!$N$76,0,IF(BJ$8=EOMONTH(Главная!$N$76,0)+1,SUM($Z$12:BJ$12),BJ$12)))*IF($W$1271=0,0,$W1303/$W$1271)</f>
        <v>0</v>
      </c>
      <c r="BK1335" s="119">
        <f>IF(BK$8="",0,IF(BK$8&lt;=Главная!$N$76,0,IF(BK$8=EOMONTH(Главная!$N$76,0)+1,SUM($Z$12:BK$12),BK$12)))*IF($W$1271=0,0,$W1303/$W$1271)</f>
        <v>0</v>
      </c>
      <c r="BL1335" s="119">
        <f>IF(BL$8="",0,IF(BL$8&lt;=Главная!$N$76,0,IF(BL$8=EOMONTH(Главная!$N$76,0)+1,SUM($Z$12:BL$12),BL$12)))*IF($W$1271=0,0,$W1303/$W$1271)</f>
        <v>0</v>
      </c>
      <c r="BM1335" s="119">
        <f>IF(BM$8="",0,IF(BM$8&lt;=Главная!$N$76,0,IF(BM$8=EOMONTH(Главная!$N$76,0)+1,SUM($Z$12:BM$12),BM$12)))*IF($W$1271=0,0,$W1303/$W$1271)</f>
        <v>0</v>
      </c>
      <c r="BN1335" s="119">
        <f>IF(BN$8="",0,IF(BN$8&lt;=Главная!$N$76,0,IF(BN$8=EOMONTH(Главная!$N$76,0)+1,SUM($Z$12:BN$12),BN$12)))*IF($W$1271=0,0,$W1303/$W$1271)</f>
        <v>0</v>
      </c>
      <c r="BO1335" s="119">
        <f>IF(BO$8="",0,IF(BO$8&lt;=Главная!$N$76,0,IF(BO$8=EOMONTH(Главная!$N$76,0)+1,SUM($Z$12:BO$12),BO$12)))*IF($W$1271=0,0,$W1303/$W$1271)</f>
        <v>0</v>
      </c>
      <c r="BP1335" s="119">
        <f>IF(BP$8="",0,IF(BP$8&lt;=Главная!$N$76,0,IF(BP$8=EOMONTH(Главная!$N$76,0)+1,SUM($Z$12:BP$12),BP$12)))*IF($W$1271=0,0,$W1303/$W$1271)</f>
        <v>0</v>
      </c>
      <c r="BQ1335" s="119">
        <f>IF(BQ$8="",0,IF(BQ$8&lt;=Главная!$N$76,0,IF(BQ$8=EOMONTH(Главная!$N$76,0)+1,SUM($Z$12:BQ$12),BQ$12)))*IF($W$1271=0,0,$W1303/$W$1271)</f>
        <v>0</v>
      </c>
      <c r="BR1335" s="119">
        <f>IF(BR$8="",0,IF(BR$8&lt;=Главная!$N$76,0,IF(BR$8=EOMONTH(Главная!$N$76,0)+1,SUM($Z$12:BR$12),BR$12)))*IF($W$1271=0,0,$W1303/$W$1271)</f>
        <v>0</v>
      </c>
      <c r="BS1335" s="119">
        <f>IF(BS$8="",0,IF(BS$8&lt;=Главная!$N$76,0,IF(BS$8=EOMONTH(Главная!$N$76,0)+1,SUM($Z$12:BS$12),BS$12)))*IF($W$1271=0,0,$W1303/$W$1271)</f>
        <v>0</v>
      </c>
      <c r="BT1335" s="119">
        <f>IF(BT$8="",0,IF(BT$8&lt;=Главная!$N$76,0,IF(BT$8=EOMONTH(Главная!$N$76,0)+1,SUM($Z$12:BT$12),BT$12)))*IF($W$1271=0,0,$W1303/$W$1271)</f>
        <v>0</v>
      </c>
      <c r="BU1335" s="119">
        <f>IF(BU$8="",0,IF(BU$8&lt;=Главная!$N$76,0,IF(BU$8=EOMONTH(Главная!$N$76,0)+1,SUM($Z$12:BU$12),BU$12)))*IF($W$1271=0,0,$W1303/$W$1271)</f>
        <v>0</v>
      </c>
      <c r="BV1335" s="119">
        <f>IF(BV$8="",0,IF(BV$8&lt;=Главная!$N$76,0,IF(BV$8=EOMONTH(Главная!$N$76,0)+1,SUM($Z$12:BV$12),BV$12)))*IF($W$1271=0,0,$W1303/$W$1271)</f>
        <v>0</v>
      </c>
      <c r="BW1335" s="119">
        <f>IF(BW$8="",0,IF(BW$8&lt;=Главная!$N$76,0,IF(BW$8=EOMONTH(Главная!$N$76,0)+1,SUM($Z$12:BW$12),BW$12)))*IF($W$1271=0,0,$W1303/$W$1271)</f>
        <v>0</v>
      </c>
      <c r="BX1335" s="119">
        <f>IF(BX$8="",0,IF(BX$8&lt;=Главная!$N$76,0,IF(BX$8=EOMONTH(Главная!$N$76,0)+1,SUM($Z$12:BX$12),BX$12)))*IF($W$1271=0,0,$W1303/$W$1271)</f>
        <v>0</v>
      </c>
      <c r="BY1335" s="119">
        <f>IF(BY$8="",0,IF(BY$8&lt;=Главная!$N$76,0,IF(BY$8=EOMONTH(Главная!$N$76,0)+1,SUM($Z$12:BY$12),BY$12)))*IF($W$1271=0,0,$W1303/$W$1271)</f>
        <v>0</v>
      </c>
      <c r="BZ1335" s="119">
        <f>IF(BZ$8="",0,IF(BZ$8&lt;=Главная!$N$76,0,IF(BZ$8=EOMONTH(Главная!$N$76,0)+1,SUM($Z$12:BZ$12),BZ$12)))*IF($W$1271=0,0,$W1303/$W$1271)</f>
        <v>0</v>
      </c>
      <c r="CA1335" s="119">
        <f>IF(CA$8="",0,IF(CA$8&lt;=Главная!$N$76,0,IF(CA$8=EOMONTH(Главная!$N$76,0)+1,SUM($Z$12:CA$12),CA$12)))*IF($W$1271=0,0,$W1303/$W$1271)</f>
        <v>0</v>
      </c>
      <c r="CB1335" s="119">
        <f>IF(CB$8="",0,IF(CB$8&lt;=Главная!$N$76,0,IF(CB$8=EOMONTH(Главная!$N$76,0)+1,SUM($Z$12:CB$12),CB$12)))*IF($W$1271=0,0,$W1303/$W$1271)</f>
        <v>0</v>
      </c>
      <c r="CC1335" s="119">
        <f>IF(CC$8="",0,IF(CC$8&lt;=Главная!$N$76,0,IF(CC$8=EOMONTH(Главная!$N$76,0)+1,SUM($Z$12:CC$12),CC$12)))*IF($W$1271=0,0,$W1303/$W$1271)</f>
        <v>0</v>
      </c>
      <c r="CD1335" s="119">
        <f>IF(CD$8="",0,IF(CD$8&lt;=Главная!$N$76,0,IF(CD$8=EOMONTH(Главная!$N$76,0)+1,SUM($Z$12:CD$12),CD$12)))*IF($W$1271=0,0,$W1303/$W$1271)</f>
        <v>0</v>
      </c>
      <c r="CE1335" s="119">
        <f>IF(CE$8="",0,IF(CE$8&lt;=Главная!$N$76,0,IF(CE$8=EOMONTH(Главная!$N$76,0)+1,SUM($Z$12:CE$12),CE$12)))*IF($W$1271=0,0,$W1303/$W$1271)</f>
        <v>0</v>
      </c>
      <c r="CF1335" s="119">
        <f>IF(CF$8="",0,IF(CF$8&lt;=Главная!$N$76,0,IF(CF$8=EOMONTH(Главная!$N$76,0)+1,SUM($Z$12:CF$12),CF$12)))*IF($W$1271=0,0,$W1303/$W$1271)</f>
        <v>0</v>
      </c>
      <c r="CG1335" s="119">
        <f>IF(CG$8="",0,IF(CG$8&lt;=Главная!$N$76,0,IF(CG$8=EOMONTH(Главная!$N$76,0)+1,SUM($Z$12:CG$12),CG$12)))*IF($W$1271=0,0,$W1303/$W$1271)</f>
        <v>0</v>
      </c>
      <c r="CH1335" s="119">
        <f>IF(CH$8="",0,IF(CH$8&lt;=Главная!$N$76,0,IF(CH$8=EOMONTH(Главная!$N$76,0)+1,SUM($Z$12:CH$12),CH$12)))*IF($W$1271=0,0,$W1303/$W$1271)</f>
        <v>0</v>
      </c>
      <c r="CI1335" s="119">
        <f>IF(CI$8="",0,IF(CI$8&lt;=Главная!$N$76,0,IF(CI$8=EOMONTH(Главная!$N$76,0)+1,SUM($Z$12:CI$12),CI$12)))*IF($W$1271=0,0,$W1303/$W$1271)</f>
        <v>0</v>
      </c>
      <c r="CJ1335" s="119">
        <f>IF(CJ$8="",0,IF(CJ$8&lt;=Главная!$N$76,0,IF(CJ$8=EOMONTH(Главная!$N$76,0)+1,SUM($Z$12:CJ$12),CJ$12)))*IF($W$1271=0,0,$W1303/$W$1271)</f>
        <v>0</v>
      </c>
      <c r="CK1335" s="119">
        <f>IF(CK$8="",0,IF(CK$8&lt;=Главная!$N$76,0,IF(CK$8=EOMONTH(Главная!$N$76,0)+1,SUM($Z$12:CK$12),CK$12)))*IF($W$1271=0,0,$W1303/$W$1271)</f>
        <v>0</v>
      </c>
      <c r="CL1335" s="119">
        <f>IF(CL$8="",0,IF(CL$8&lt;=Главная!$N$76,0,IF(CL$8=EOMONTH(Главная!$N$76,0)+1,SUM($Z$12:CL$12),CL$12)))*IF($W$1271=0,0,$W1303/$W$1271)</f>
        <v>0</v>
      </c>
      <c r="CM1335" s="119">
        <f>IF(CM$8="",0,IF(CM$8&lt;=Главная!$N$76,0,IF(CM$8=EOMONTH(Главная!$N$76,0)+1,SUM($Z$12:CM$12),CM$12)))*IF($W$1271=0,0,$W1303/$W$1271)</f>
        <v>0</v>
      </c>
      <c r="CN1335" s="119">
        <f>IF(CN$8="",0,IF(CN$8&lt;=Главная!$N$76,0,IF(CN$8=EOMONTH(Главная!$N$76,0)+1,SUM($Z$12:CN$12),CN$12)))*IF($W$1271=0,0,$W1303/$W$1271)</f>
        <v>0</v>
      </c>
      <c r="CO1335" s="119">
        <f>IF(CO$8="",0,IF(CO$8&lt;=Главная!$N$76,0,IF(CO$8=EOMONTH(Главная!$N$76,0)+1,SUM($Z$12:CO$12),CO$12)))*IF($W$1271=0,0,$W1303/$W$1271)</f>
        <v>0</v>
      </c>
      <c r="CP1335" s="119">
        <f>IF(CP$8="",0,IF(CP$8&lt;=Главная!$N$76,0,IF(CP$8=EOMONTH(Главная!$N$76,0)+1,SUM($Z$12:CP$12),CP$12)))*IF($W$1271=0,0,$W1303/$W$1271)</f>
        <v>0</v>
      </c>
      <c r="CQ1335" s="119">
        <f>IF(CQ$8="",0,IF(CQ$8&lt;=Главная!$N$76,0,IF(CQ$8=EOMONTH(Главная!$N$76,0)+1,SUM($Z$12:CQ$12),CQ$12)))*IF($W$1271=0,0,$W1303/$W$1271)</f>
        <v>0</v>
      </c>
      <c r="CR1335" s="119">
        <f>IF(CR$8="",0,IF(CR$8&lt;=Главная!$N$76,0,IF(CR$8=EOMONTH(Главная!$N$76,0)+1,SUM($Z$12:CR$12),CR$12)))*IF($W$1271=0,0,$W1303/$W$1271)</f>
        <v>0</v>
      </c>
      <c r="CS1335" s="119">
        <f>IF(CS$8="",0,IF(CS$8&lt;=Главная!$N$76,0,IF(CS$8=EOMONTH(Главная!$N$76,0)+1,SUM($Z$12:CS$12),CS$12)))*IF($W$1271=0,0,$W1303/$W$1271)</f>
        <v>0</v>
      </c>
      <c r="CT1335" s="119">
        <f>IF(CT$8="",0,IF(CT$8&lt;=Главная!$N$76,0,IF(CT$8=EOMONTH(Главная!$N$76,0)+1,SUM($Z$12:CT$12),CT$12)))*IF($W$1271=0,0,$W1303/$W$1271)</f>
        <v>0</v>
      </c>
      <c r="CU1335" s="119">
        <f>IF(CU$8="",0,IF(CU$8&lt;=Главная!$N$76,0,IF(CU$8=EOMONTH(Главная!$N$76,0)+1,SUM($Z$12:CU$12),CU$12)))*IF($W$1271=0,0,$W1303/$W$1271)</f>
        <v>0</v>
      </c>
      <c r="CV1335" s="119">
        <f>IF(CV$8="",0,IF(CV$8&lt;=Главная!$N$76,0,IF(CV$8=EOMONTH(Главная!$N$76,0)+1,SUM($Z$12:CV$12),CV$12)))*IF($W$1271=0,0,$W1303/$W$1271)</f>
        <v>0</v>
      </c>
      <c r="CW1335" s="119">
        <f>IF(CW$8="",0,IF(CW$8&lt;=Главная!$N$76,0,IF(CW$8=EOMONTH(Главная!$N$76,0)+1,SUM($Z$12:CW$12),CW$12)))*IF($W$1271=0,0,$W1303/$W$1271)</f>
        <v>0</v>
      </c>
      <c r="CX1335" s="119">
        <f>IF(CX$8="",0,IF(CX$8&lt;=Главная!$N$76,0,IF(CX$8=EOMONTH(Главная!$N$76,0)+1,SUM($Z$12:CX$12),CX$12)))*IF($W$1271=0,0,$W1303/$W$1271)</f>
        <v>0</v>
      </c>
      <c r="CY1335" s="119">
        <f>IF(CY$8="",0,IF(CY$8&lt;=Главная!$N$76,0,IF(CY$8=EOMONTH(Главная!$N$76,0)+1,SUM($Z$12:CY$12),CY$12)))*IF($W$1271=0,0,$W1303/$W$1271)</f>
        <v>0</v>
      </c>
      <c r="CZ1335" s="119">
        <f>IF(CZ$8="",0,IF(CZ$8&lt;=Главная!$N$76,0,IF(CZ$8=EOMONTH(Главная!$N$76,0)+1,SUM($Z$12:CZ$12),CZ$12)))*IF($W$1271=0,0,$W1303/$W$1271)</f>
        <v>0</v>
      </c>
      <c r="DA1335" s="119">
        <f>IF(DA$8="",0,IF(DA$8&lt;=Главная!$N$76,0,IF(DA$8=EOMONTH(Главная!$N$76,0)+1,SUM($Z$12:DA$12),DA$12)))*IF($W$1271=0,0,$W1303/$W$1271)</f>
        <v>0</v>
      </c>
      <c r="DB1335" s="119">
        <f>IF(DB$8="",0,IF(DB$8&lt;=Главная!$N$76,0,IF(DB$8=EOMONTH(Главная!$N$76,0)+1,SUM($Z$12:DB$12),DB$12)))*IF($W$1271=0,0,$W1303/$W$1271)</f>
        <v>0</v>
      </c>
      <c r="DC1335" s="119">
        <f>IF(DC$8="",0,IF(DC$8&lt;=Главная!$N$76,0,IF(DC$8=EOMONTH(Главная!$N$76,0)+1,SUM($Z$12:DC$12),DC$12)))*IF($W$1271=0,0,$W1303/$W$1271)</f>
        <v>0</v>
      </c>
      <c r="DD1335" s="119">
        <f>IF(DD$8="",0,IF(DD$8&lt;=Главная!$N$76,0,IF(DD$8=EOMONTH(Главная!$N$76,0)+1,SUM($Z$12:DD$12),DD$12)))*IF($W$1271=0,0,$W1303/$W$1271)</f>
        <v>0</v>
      </c>
      <c r="DE1335" s="119">
        <f>IF(DE$8="",0,IF(DE$8&lt;=Главная!$N$76,0,IF(DE$8=EOMONTH(Главная!$N$76,0)+1,SUM($Z$12:DE$12),DE$12)))*IF($W$1271=0,0,$W1303/$W$1271)</f>
        <v>0</v>
      </c>
      <c r="DF1335" s="119">
        <f>IF(DF$8="",0,IF(DF$8&lt;=Главная!$N$76,0,IF(DF$8=EOMONTH(Главная!$N$76,0)+1,SUM($Z$12:DF$12),DF$12)))*IF($W$1271=0,0,$W1303/$W$1271)</f>
        <v>0</v>
      </c>
      <c r="DG1335" s="119">
        <f>IF(DG$8="",0,IF(DG$8&lt;=Главная!$N$76,0,IF(DG$8=EOMONTH(Главная!$N$76,0)+1,SUM($Z$12:DG$12),DG$12)))*IF($W$1271=0,0,$W1303/$W$1271)</f>
        <v>0</v>
      </c>
      <c r="DH1335" s="119">
        <f>IF(DH$8="",0,IF(DH$8&lt;=Главная!$N$76,0,IF(DH$8=EOMONTH(Главная!$N$76,0)+1,SUM($Z$12:DH$12),DH$12)))*IF($W$1271=0,0,$W1303/$W$1271)</f>
        <v>0</v>
      </c>
      <c r="DI1335" s="119">
        <f>IF(DI$8="",0,IF(DI$8&lt;=Главная!$N$76,0,IF(DI$8=EOMONTH(Главная!$N$76,0)+1,SUM($Z$12:DI$12),DI$12)))*IF($W$1271=0,0,$W1303/$W$1271)</f>
        <v>0</v>
      </c>
      <c r="DJ1335" s="119">
        <f>IF(DJ$8="",0,IF(DJ$8&lt;=Главная!$N$76,0,IF(DJ$8=EOMONTH(Главная!$N$76,0)+1,SUM($Z$12:DJ$12),DJ$12)))*IF($W$1271=0,0,$W1303/$W$1271)</f>
        <v>0</v>
      </c>
      <c r="DK1335" s="119">
        <f>IF(DK$8="",0,IF(DK$8&lt;=Главная!$N$76,0,IF(DK$8=EOMONTH(Главная!$N$76,0)+1,SUM($Z$12:DK$12),DK$12)))*IF($W$1271=0,0,$W1303/$W$1271)</f>
        <v>0</v>
      </c>
      <c r="DL1335" s="119">
        <f>IF(DL$8="",0,IF(DL$8&lt;=Главная!$N$76,0,IF(DL$8=EOMONTH(Главная!$N$76,0)+1,SUM($Z$12:DL$12),DL$12)))*IF($W$1271=0,0,$W1303/$W$1271)</f>
        <v>0</v>
      </c>
      <c r="DM1335" s="119">
        <f>IF(DM$8="",0,IF(DM$8&lt;=Главная!$N$76,0,IF(DM$8=EOMONTH(Главная!$N$76,0)+1,SUM($Z$12:DM$12),DM$12)))*IF($W$1271=0,0,$W1303/$W$1271)</f>
        <v>0</v>
      </c>
      <c r="DN1335" s="119">
        <f>IF(DN$8="",0,IF(DN$8&lt;=Главная!$N$76,0,IF(DN$8=EOMONTH(Главная!$N$76,0)+1,SUM($Z$12:DN$12),DN$12)))*IF($W$1271=0,0,$W1303/$W$1271)</f>
        <v>0</v>
      </c>
      <c r="DO1335" s="119">
        <f>IF(DO$8="",0,IF(DO$8&lt;=Главная!$N$76,0,IF(DO$8=EOMONTH(Главная!$N$76,0)+1,SUM($Z$12:DO$12),DO$12)))*IF($W$1271=0,0,$W1303/$W$1271)</f>
        <v>0</v>
      </c>
      <c r="DP1335" s="119">
        <f>IF(DP$8="",0,IF(DP$8&lt;=Главная!$N$76,0,IF(DP$8=EOMONTH(Главная!$N$76,0)+1,SUM($Z$12:DP$12),DP$12)))*IF($W$1271=0,0,$W1303/$W$1271)</f>
        <v>0</v>
      </c>
      <c r="DQ1335" s="119">
        <f>IF(DQ$8="",0,IF(DQ$8&lt;=Главная!$N$76,0,IF(DQ$8=EOMONTH(Главная!$N$76,0)+1,SUM($Z$12:DQ$12),DQ$12)))*IF($W$1271=0,0,$W1303/$W$1271)</f>
        <v>0</v>
      </c>
      <c r="DR1335" s="119">
        <f>IF(DR$8="",0,IF(DR$8&lt;=Главная!$N$76,0,IF(DR$8=EOMONTH(Главная!$N$76,0)+1,SUM($Z$12:DR$12),DR$12)))*IF($W$1271=0,0,$W1303/$W$1271)</f>
        <v>0</v>
      </c>
      <c r="DS1335" s="119">
        <f>IF(DS$8="",0,IF(DS$8&lt;=Главная!$N$76,0,IF(DS$8=EOMONTH(Главная!$N$76,0)+1,SUM($Z$12:DS$12),DS$12)))*IF($W$1271=0,0,$W1303/$W$1271)</f>
        <v>0</v>
      </c>
      <c r="DT1335" s="119">
        <f>IF(DT$8="",0,IF(DT$8&lt;=Главная!$N$76,0,IF(DT$8=EOMONTH(Главная!$N$76,0)+1,SUM($Z$12:DT$12),DT$12)))*IF($W$1271=0,0,$W1303/$W$1271)</f>
        <v>0</v>
      </c>
      <c r="DU1335" s="59"/>
      <c r="DV1335" s="59"/>
    </row>
    <row r="1336" spans="1:126" s="120" customFormat="1" ht="4.2" customHeight="1">
      <c r="A1336" s="59"/>
      <c r="B1336" s="59"/>
      <c r="C1336" s="59"/>
      <c r="D1336" s="59"/>
      <c r="E1336" s="271"/>
      <c r="F1336" s="114"/>
      <c r="G1336" s="115"/>
      <c r="H1336" s="59"/>
      <c r="I1336" s="59"/>
      <c r="J1336" s="59"/>
      <c r="K1336" s="59"/>
      <c r="L1336" s="59"/>
      <c r="M1336" s="115"/>
      <c r="N1336" s="59"/>
      <c r="O1336" s="59"/>
      <c r="P1336" s="229"/>
      <c r="Q1336" s="59"/>
      <c r="R1336" s="59"/>
      <c r="S1336" s="115"/>
      <c r="T1336" s="210"/>
      <c r="U1336" s="115"/>
      <c r="V1336" s="59"/>
      <c r="W1336" s="116"/>
      <c r="X1336" s="116"/>
      <c r="Y1336" s="117"/>
      <c r="Z1336" s="118"/>
      <c r="AA1336" s="119"/>
      <c r="AB1336" s="119"/>
      <c r="AC1336" s="119"/>
      <c r="AD1336" s="119"/>
      <c r="AE1336" s="119"/>
      <c r="AF1336" s="119"/>
      <c r="AG1336" s="119"/>
      <c r="AH1336" s="119"/>
      <c r="AI1336" s="119"/>
      <c r="AJ1336" s="119"/>
      <c r="AK1336" s="119"/>
      <c r="AL1336" s="119"/>
      <c r="AM1336" s="119"/>
      <c r="AN1336" s="119"/>
      <c r="AO1336" s="119"/>
      <c r="AP1336" s="119"/>
      <c r="AQ1336" s="119"/>
      <c r="AR1336" s="119"/>
      <c r="AS1336" s="119"/>
      <c r="AT1336" s="119"/>
      <c r="AU1336" s="119"/>
      <c r="AV1336" s="119"/>
      <c r="AW1336" s="119"/>
      <c r="AX1336" s="119"/>
      <c r="AY1336" s="119"/>
      <c r="AZ1336" s="119"/>
      <c r="BA1336" s="119"/>
      <c r="BB1336" s="119"/>
      <c r="BC1336" s="119"/>
      <c r="BD1336" s="119"/>
      <c r="BE1336" s="119"/>
      <c r="BF1336" s="119"/>
      <c r="BG1336" s="119"/>
      <c r="BH1336" s="119"/>
      <c r="BI1336" s="119"/>
      <c r="BJ1336" s="119"/>
      <c r="BK1336" s="119"/>
      <c r="BL1336" s="119"/>
      <c r="BM1336" s="119"/>
      <c r="BN1336" s="119"/>
      <c r="BO1336" s="119"/>
      <c r="BP1336" s="119"/>
      <c r="BQ1336" s="119"/>
      <c r="BR1336" s="119"/>
      <c r="BS1336" s="119"/>
      <c r="BT1336" s="119"/>
      <c r="BU1336" s="119"/>
      <c r="BV1336" s="119"/>
      <c r="BW1336" s="119"/>
      <c r="BX1336" s="119"/>
      <c r="BY1336" s="119"/>
      <c r="BZ1336" s="119"/>
      <c r="CA1336" s="119"/>
      <c r="CB1336" s="119"/>
      <c r="CC1336" s="119"/>
      <c r="CD1336" s="119"/>
      <c r="CE1336" s="119"/>
      <c r="CF1336" s="119"/>
      <c r="CG1336" s="119"/>
      <c r="CH1336" s="119"/>
      <c r="CI1336" s="119"/>
      <c r="CJ1336" s="119"/>
      <c r="CK1336" s="119"/>
      <c r="CL1336" s="119"/>
      <c r="CM1336" s="119"/>
      <c r="CN1336" s="119"/>
      <c r="CO1336" s="119"/>
      <c r="CP1336" s="119"/>
      <c r="CQ1336" s="119"/>
      <c r="CR1336" s="119"/>
      <c r="CS1336" s="119"/>
      <c r="CT1336" s="119"/>
      <c r="CU1336" s="119"/>
      <c r="CV1336" s="119"/>
      <c r="CW1336" s="119"/>
      <c r="CX1336" s="119"/>
      <c r="CY1336" s="119"/>
      <c r="CZ1336" s="119"/>
      <c r="DA1336" s="119"/>
      <c r="DB1336" s="119"/>
      <c r="DC1336" s="119"/>
      <c r="DD1336" s="119"/>
      <c r="DE1336" s="119"/>
      <c r="DF1336" s="119"/>
      <c r="DG1336" s="119"/>
      <c r="DH1336" s="119"/>
      <c r="DI1336" s="119"/>
      <c r="DJ1336" s="119"/>
      <c r="DK1336" s="119"/>
      <c r="DL1336" s="119"/>
      <c r="DM1336" s="119"/>
      <c r="DN1336" s="119"/>
      <c r="DO1336" s="119"/>
      <c r="DP1336" s="119"/>
      <c r="DQ1336" s="119"/>
      <c r="DR1336" s="119"/>
      <c r="DS1336" s="119"/>
      <c r="DT1336" s="119"/>
      <c r="DU1336" s="59"/>
      <c r="DV1336" s="59"/>
    </row>
    <row r="1337" spans="1:126" s="38" customFormat="1">
      <c r="A1337" s="35"/>
      <c r="B1337" s="258" t="s">
        <v>105</v>
      </c>
      <c r="C1337" s="35"/>
      <c r="D1337" s="35"/>
      <c r="E1337" s="272" t="s">
        <v>107</v>
      </c>
      <c r="F1337" s="50"/>
      <c r="G1337" s="408" t="s">
        <v>6</v>
      </c>
      <c r="H1337" s="35" t="s">
        <v>404</v>
      </c>
      <c r="I1337" s="35"/>
      <c r="J1337" s="35"/>
      <c r="K1337" s="35"/>
      <c r="L1337" s="35"/>
      <c r="M1337" s="5"/>
      <c r="N1337" s="35" t="str">
        <f>Главная!$Y$8</f>
        <v>итого</v>
      </c>
      <c r="O1337" s="35"/>
      <c r="P1337" s="5"/>
      <c r="Q1337" s="35" t="s">
        <v>25</v>
      </c>
      <c r="R1337" s="35"/>
      <c r="S1337" s="36"/>
      <c r="T1337" s="201"/>
      <c r="U1337" s="36"/>
      <c r="V1337" s="35"/>
      <c r="W1337" s="37">
        <f>SUM($Y1337:$DU1337)</f>
        <v>0</v>
      </c>
      <c r="X1337" s="37"/>
      <c r="Y1337" s="45"/>
      <c r="Z1337" s="98"/>
      <c r="AA1337" s="99">
        <f>IF(AA$8="",0,SUMIFS(AA1305:AA1336,$T1273:$T1304,справочники!$P$10)+SUMIFS(AA1305:AA1336,$T1273:$T1304,"&lt;&gt;"&amp;справочники!$P$10)*(1-Главная!$N$86)+Главная!$N$86*SUMIFS(AA1305:AA1336,$T1273:$T1304,"&lt;&gt;"&amp;справочники!$P$10)/(1+Главная!$N$23))</f>
        <v>0</v>
      </c>
      <c r="AB1337" s="99">
        <f>IF(AB$8="",0,SUMIFS(AB1305:AB1336,$T1273:$T1304,справочники!$P$10)+SUMIFS(AB1305:AB1336,$T1273:$T1304,"&lt;&gt;"&amp;справочники!$P$10)*(1-Главная!$N$86)+Главная!$N$86*SUMIFS(AB1305:AB1336,$T1273:$T1304,"&lt;&gt;"&amp;справочники!$P$10)/(1+Главная!$N$23))</f>
        <v>0</v>
      </c>
      <c r="AC1337" s="99">
        <f>IF(AC$8="",0,SUMIFS(AC1305:AC1336,$T1273:$T1304,справочники!$P$10)+SUMIFS(AC1305:AC1336,$T1273:$T1304,"&lt;&gt;"&amp;справочники!$P$10)*(1-Главная!$N$86)+Главная!$N$86*SUMIFS(AC1305:AC1336,$T1273:$T1304,"&lt;&gt;"&amp;справочники!$P$10)/(1+Главная!$N$23))</f>
        <v>0</v>
      </c>
      <c r="AD1337" s="99">
        <f>IF(AD$8="",0,SUMIFS(AD1305:AD1336,$T1273:$T1304,справочники!$P$10)+SUMIFS(AD1305:AD1336,$T1273:$T1304,"&lt;&gt;"&amp;справочники!$P$10)*(1-Главная!$N$86)+Главная!$N$86*SUMIFS(AD1305:AD1336,$T1273:$T1304,"&lt;&gt;"&amp;справочники!$P$10)/(1+Главная!$N$23))</f>
        <v>0</v>
      </c>
      <c r="AE1337" s="99">
        <f>IF(AE$8="",0,SUMIFS(AE1305:AE1336,$T1273:$T1304,справочники!$P$10)+SUMIFS(AE1305:AE1336,$T1273:$T1304,"&lt;&gt;"&amp;справочники!$P$10)*(1-Главная!$N$86)+Главная!$N$86*SUMIFS(AE1305:AE1336,$T1273:$T1304,"&lt;&gt;"&amp;справочники!$P$10)/(1+Главная!$N$23))</f>
        <v>0</v>
      </c>
      <c r="AF1337" s="99">
        <f>IF(AF$8="",0,SUMIFS(AF1305:AF1336,$T1273:$T1304,справочники!$P$10)+SUMIFS(AF1305:AF1336,$T1273:$T1304,"&lt;&gt;"&amp;справочники!$P$10)*(1-Главная!$N$86)+Главная!$N$86*SUMIFS(AF1305:AF1336,$T1273:$T1304,"&lt;&gt;"&amp;справочники!$P$10)/(1+Главная!$N$23))</f>
        <v>0</v>
      </c>
      <c r="AG1337" s="99">
        <f>IF(AG$8="",0,SUMIFS(AG1305:AG1336,$T1273:$T1304,справочники!$P$10)+SUMIFS(AG1305:AG1336,$T1273:$T1304,"&lt;&gt;"&amp;справочники!$P$10)*(1-Главная!$N$86)+Главная!$N$86*SUMIFS(AG1305:AG1336,$T1273:$T1304,"&lt;&gt;"&amp;справочники!$P$10)/(1+Главная!$N$23))</f>
        <v>0</v>
      </c>
      <c r="AH1337" s="99">
        <f>IF(AH$8="",0,SUMIFS(AH1305:AH1336,$T1273:$T1304,справочники!$P$10)+SUMIFS(AH1305:AH1336,$T1273:$T1304,"&lt;&gt;"&amp;справочники!$P$10)*(1-Главная!$N$86)+Главная!$N$86*SUMIFS(AH1305:AH1336,$T1273:$T1304,"&lt;&gt;"&amp;справочники!$P$10)/(1+Главная!$N$23))</f>
        <v>0</v>
      </c>
      <c r="AI1337" s="99">
        <f>IF(AI$8="",0,SUMIFS(AI1305:AI1336,$T1273:$T1304,справочники!$P$10)+SUMIFS(AI1305:AI1336,$T1273:$T1304,"&lt;&gt;"&amp;справочники!$P$10)*(1-Главная!$N$86)+Главная!$N$86*SUMIFS(AI1305:AI1336,$T1273:$T1304,"&lt;&gt;"&amp;справочники!$P$10)/(1+Главная!$N$23))</f>
        <v>0</v>
      </c>
      <c r="AJ1337" s="99">
        <f>IF(AJ$8="",0,SUMIFS(AJ1305:AJ1336,$T1273:$T1304,справочники!$P$10)+SUMIFS(AJ1305:AJ1336,$T1273:$T1304,"&lt;&gt;"&amp;справочники!$P$10)*(1-Главная!$N$86)+Главная!$N$86*SUMIFS(AJ1305:AJ1336,$T1273:$T1304,"&lt;&gt;"&amp;справочники!$P$10)/(1+Главная!$N$23))</f>
        <v>0</v>
      </c>
      <c r="AK1337" s="99">
        <f>IF(AK$8="",0,SUMIFS(AK1305:AK1336,$T1273:$T1304,справочники!$P$10)+SUMIFS(AK1305:AK1336,$T1273:$T1304,"&lt;&gt;"&amp;справочники!$P$10)*(1-Главная!$N$86)+Главная!$N$86*SUMIFS(AK1305:AK1336,$T1273:$T1304,"&lt;&gt;"&amp;справочники!$P$10)/(1+Главная!$N$23))</f>
        <v>0</v>
      </c>
      <c r="AL1337" s="99">
        <f>IF(AL$8="",0,SUMIFS(AL1305:AL1336,$T1273:$T1304,справочники!$P$10)+SUMIFS(AL1305:AL1336,$T1273:$T1304,"&lt;&gt;"&amp;справочники!$P$10)*(1-Главная!$N$86)+Главная!$N$86*SUMIFS(AL1305:AL1336,$T1273:$T1304,"&lt;&gt;"&amp;справочники!$P$10)/(1+Главная!$N$23))</f>
        <v>0</v>
      </c>
      <c r="AM1337" s="99">
        <f>IF(AM$8="",0,SUMIFS(AM1305:AM1336,$T1273:$T1304,справочники!$P$10)+SUMIFS(AM1305:AM1336,$T1273:$T1304,"&lt;&gt;"&amp;справочники!$P$10)*(1-Главная!$N$86)+Главная!$N$86*SUMIFS(AM1305:AM1336,$T1273:$T1304,"&lt;&gt;"&amp;справочники!$P$10)/(1+Главная!$N$23))</f>
        <v>0</v>
      </c>
      <c r="AN1337" s="99">
        <f>IF(AN$8="",0,SUMIFS(AN1305:AN1336,$T1273:$T1304,справочники!$P$10)+SUMIFS(AN1305:AN1336,$T1273:$T1304,"&lt;&gt;"&amp;справочники!$P$10)*(1-Главная!$N$86)+Главная!$N$86*SUMIFS(AN1305:AN1336,$T1273:$T1304,"&lt;&gt;"&amp;справочники!$P$10)/(1+Главная!$N$23))</f>
        <v>0</v>
      </c>
      <c r="AO1337" s="99">
        <f>IF(AO$8="",0,SUMIFS(AO1305:AO1336,$T1273:$T1304,справочники!$P$10)+SUMIFS(AO1305:AO1336,$T1273:$T1304,"&lt;&gt;"&amp;справочники!$P$10)*(1-Главная!$N$86)+Главная!$N$86*SUMIFS(AO1305:AO1336,$T1273:$T1304,"&lt;&gt;"&amp;справочники!$P$10)/(1+Главная!$N$23))</f>
        <v>0</v>
      </c>
      <c r="AP1337" s="99">
        <f>IF(AP$8="",0,SUMIFS(AP1305:AP1336,$T1273:$T1304,справочники!$P$10)+SUMIFS(AP1305:AP1336,$T1273:$T1304,"&lt;&gt;"&amp;справочники!$P$10)*(1-Главная!$N$86)+Главная!$N$86*SUMIFS(AP1305:AP1336,$T1273:$T1304,"&lt;&gt;"&amp;справочники!$P$10)/(1+Главная!$N$23))</f>
        <v>0</v>
      </c>
      <c r="AQ1337" s="99">
        <f>IF(AQ$8="",0,SUMIFS(AQ1305:AQ1336,$T1273:$T1304,справочники!$P$10)+SUMIFS(AQ1305:AQ1336,$T1273:$T1304,"&lt;&gt;"&amp;справочники!$P$10)*(1-Главная!$N$86)+Главная!$N$86*SUMIFS(AQ1305:AQ1336,$T1273:$T1304,"&lt;&gt;"&amp;справочники!$P$10)/(1+Главная!$N$23))</f>
        <v>0</v>
      </c>
      <c r="AR1337" s="99">
        <f>IF(AR$8="",0,SUMIFS(AR1305:AR1336,$T1273:$T1304,справочники!$P$10)+SUMIFS(AR1305:AR1336,$T1273:$T1304,"&lt;&gt;"&amp;справочники!$P$10)*(1-Главная!$N$86)+Главная!$N$86*SUMIFS(AR1305:AR1336,$T1273:$T1304,"&lt;&gt;"&amp;справочники!$P$10)/(1+Главная!$N$23))</f>
        <v>0</v>
      </c>
      <c r="AS1337" s="99">
        <f>IF(AS$8="",0,SUMIFS(AS1305:AS1336,$T1273:$T1304,справочники!$P$10)+SUMIFS(AS1305:AS1336,$T1273:$T1304,"&lt;&gt;"&amp;справочники!$P$10)*(1-Главная!$N$86)+Главная!$N$86*SUMIFS(AS1305:AS1336,$T1273:$T1304,"&lt;&gt;"&amp;справочники!$P$10)/(1+Главная!$N$23))</f>
        <v>0</v>
      </c>
      <c r="AT1337" s="99">
        <f>IF(AT$8="",0,SUMIFS(AT1305:AT1336,$T1273:$T1304,справочники!$P$10)+SUMIFS(AT1305:AT1336,$T1273:$T1304,"&lt;&gt;"&amp;справочники!$P$10)*(1-Главная!$N$86)+Главная!$N$86*SUMIFS(AT1305:AT1336,$T1273:$T1304,"&lt;&gt;"&amp;справочники!$P$10)/(1+Главная!$N$23))</f>
        <v>0</v>
      </c>
      <c r="AU1337" s="99">
        <f>IF(AU$8="",0,SUMIFS(AU1305:AU1336,$T1273:$T1304,справочники!$P$10)+SUMIFS(AU1305:AU1336,$T1273:$T1304,"&lt;&gt;"&amp;справочники!$P$10)*(1-Главная!$N$86)+Главная!$N$86*SUMIFS(AU1305:AU1336,$T1273:$T1304,"&lt;&gt;"&amp;справочники!$P$10)/(1+Главная!$N$23))</f>
        <v>0</v>
      </c>
      <c r="AV1337" s="99">
        <f>IF(AV$8="",0,SUMIFS(AV1305:AV1336,$T1273:$T1304,справочники!$P$10)+SUMIFS(AV1305:AV1336,$T1273:$T1304,"&lt;&gt;"&amp;справочники!$P$10)*(1-Главная!$N$86)+Главная!$N$86*SUMIFS(AV1305:AV1336,$T1273:$T1304,"&lt;&gt;"&amp;справочники!$P$10)/(1+Главная!$N$23))</f>
        <v>0</v>
      </c>
      <c r="AW1337" s="99">
        <f>IF(AW$8="",0,SUMIFS(AW1305:AW1336,$T1273:$T1304,справочники!$P$10)+SUMIFS(AW1305:AW1336,$T1273:$T1304,"&lt;&gt;"&amp;справочники!$P$10)*(1-Главная!$N$86)+Главная!$N$86*SUMIFS(AW1305:AW1336,$T1273:$T1304,"&lt;&gt;"&amp;справочники!$P$10)/(1+Главная!$N$23))</f>
        <v>0</v>
      </c>
      <c r="AX1337" s="99">
        <f>IF(AX$8="",0,SUMIFS(AX1305:AX1336,$T1273:$T1304,справочники!$P$10)+SUMIFS(AX1305:AX1336,$T1273:$T1304,"&lt;&gt;"&amp;справочники!$P$10)*(1-Главная!$N$86)+Главная!$N$86*SUMIFS(AX1305:AX1336,$T1273:$T1304,"&lt;&gt;"&amp;справочники!$P$10)/(1+Главная!$N$23))</f>
        <v>0</v>
      </c>
      <c r="AY1337" s="99">
        <f>IF(AY$8="",0,SUMIFS(AY1305:AY1336,$T1273:$T1304,справочники!$P$10)+SUMIFS(AY1305:AY1336,$T1273:$T1304,"&lt;&gt;"&amp;справочники!$P$10)*(1-Главная!$N$86)+Главная!$N$86*SUMIFS(AY1305:AY1336,$T1273:$T1304,"&lt;&gt;"&amp;справочники!$P$10)/(1+Главная!$N$23))</f>
        <v>0</v>
      </c>
      <c r="AZ1337" s="99">
        <f>IF(AZ$8="",0,SUMIFS(AZ1305:AZ1336,$T1273:$T1304,справочники!$P$10)+SUMIFS(AZ1305:AZ1336,$T1273:$T1304,"&lt;&gt;"&amp;справочники!$P$10)*(1-Главная!$N$86)+Главная!$N$86*SUMIFS(AZ1305:AZ1336,$T1273:$T1304,"&lt;&gt;"&amp;справочники!$P$10)/(1+Главная!$N$23))</f>
        <v>0</v>
      </c>
      <c r="BA1337" s="99">
        <f>IF(BA$8="",0,SUMIFS(BA1305:BA1336,$T1273:$T1304,справочники!$P$10)+SUMIFS(BA1305:BA1336,$T1273:$T1304,"&lt;&gt;"&amp;справочники!$P$10)*(1-Главная!$N$86)+Главная!$N$86*SUMIFS(BA1305:BA1336,$T1273:$T1304,"&lt;&gt;"&amp;справочники!$P$10)/(1+Главная!$N$23))</f>
        <v>0</v>
      </c>
      <c r="BB1337" s="99">
        <f>IF(BB$8="",0,SUMIFS(BB1305:BB1336,$T1273:$T1304,справочники!$P$10)+SUMIFS(BB1305:BB1336,$T1273:$T1304,"&lt;&gt;"&amp;справочники!$P$10)*(1-Главная!$N$86)+Главная!$N$86*SUMIFS(BB1305:BB1336,$T1273:$T1304,"&lt;&gt;"&amp;справочники!$P$10)/(1+Главная!$N$23))</f>
        <v>0</v>
      </c>
      <c r="BC1337" s="99">
        <f>IF(BC$8="",0,SUMIFS(BC1305:BC1336,$T1273:$T1304,справочники!$P$10)+SUMIFS(BC1305:BC1336,$T1273:$T1304,"&lt;&gt;"&amp;справочники!$P$10)*(1-Главная!$N$86)+Главная!$N$86*SUMIFS(BC1305:BC1336,$T1273:$T1304,"&lt;&gt;"&amp;справочники!$P$10)/(1+Главная!$N$23))</f>
        <v>0</v>
      </c>
      <c r="BD1337" s="99">
        <f>IF(BD$8="",0,SUMIFS(BD1305:BD1336,$T1273:$T1304,справочники!$P$10)+SUMIFS(BD1305:BD1336,$T1273:$T1304,"&lt;&gt;"&amp;справочники!$P$10)*(1-Главная!$N$86)+Главная!$N$86*SUMIFS(BD1305:BD1336,$T1273:$T1304,"&lt;&gt;"&amp;справочники!$P$10)/(1+Главная!$N$23))</f>
        <v>0</v>
      </c>
      <c r="BE1337" s="99">
        <f>IF(BE$8="",0,SUMIFS(BE1305:BE1336,$T1273:$T1304,справочники!$P$10)+SUMIFS(BE1305:BE1336,$T1273:$T1304,"&lt;&gt;"&amp;справочники!$P$10)*(1-Главная!$N$86)+Главная!$N$86*SUMIFS(BE1305:BE1336,$T1273:$T1304,"&lt;&gt;"&amp;справочники!$P$10)/(1+Главная!$N$23))</f>
        <v>0</v>
      </c>
      <c r="BF1337" s="99">
        <f>IF(BF$8="",0,SUMIFS(BF1305:BF1336,$T1273:$T1304,справочники!$P$10)+SUMIFS(BF1305:BF1336,$T1273:$T1304,"&lt;&gt;"&amp;справочники!$P$10)*(1-Главная!$N$86)+Главная!$N$86*SUMIFS(BF1305:BF1336,$T1273:$T1304,"&lt;&gt;"&amp;справочники!$P$10)/(1+Главная!$N$23))</f>
        <v>0</v>
      </c>
      <c r="BG1337" s="99">
        <f>IF(BG$8="",0,SUMIFS(BG1305:BG1336,$T1273:$T1304,справочники!$P$10)+SUMIFS(BG1305:BG1336,$T1273:$T1304,"&lt;&gt;"&amp;справочники!$P$10)*(1-Главная!$N$86)+Главная!$N$86*SUMIFS(BG1305:BG1336,$T1273:$T1304,"&lt;&gt;"&amp;справочники!$P$10)/(1+Главная!$N$23))</f>
        <v>0</v>
      </c>
      <c r="BH1337" s="99">
        <f>IF(BH$8="",0,SUMIFS(BH1305:BH1336,$T1273:$T1304,справочники!$P$10)+SUMIFS(BH1305:BH1336,$T1273:$T1304,"&lt;&gt;"&amp;справочники!$P$10)*(1-Главная!$N$86)+Главная!$N$86*SUMIFS(BH1305:BH1336,$T1273:$T1304,"&lt;&gt;"&amp;справочники!$P$10)/(1+Главная!$N$23))</f>
        <v>0</v>
      </c>
      <c r="BI1337" s="99">
        <f>IF(BI$8="",0,SUMIFS(BI1305:BI1336,$T1273:$T1304,справочники!$P$10)+SUMIFS(BI1305:BI1336,$T1273:$T1304,"&lt;&gt;"&amp;справочники!$P$10)*(1-Главная!$N$86)+Главная!$N$86*SUMIFS(BI1305:BI1336,$T1273:$T1304,"&lt;&gt;"&amp;справочники!$P$10)/(1+Главная!$N$23))</f>
        <v>0</v>
      </c>
      <c r="BJ1337" s="99">
        <f>IF(BJ$8="",0,SUMIFS(BJ1305:BJ1336,$T1273:$T1304,справочники!$P$10)+SUMIFS(BJ1305:BJ1336,$T1273:$T1304,"&lt;&gt;"&amp;справочники!$P$10)*(1-Главная!$N$86)+Главная!$N$86*SUMIFS(BJ1305:BJ1336,$T1273:$T1304,"&lt;&gt;"&amp;справочники!$P$10)/(1+Главная!$N$23))</f>
        <v>0</v>
      </c>
      <c r="BK1337" s="99">
        <f>IF(BK$8="",0,SUMIFS(BK1305:BK1336,$T1273:$T1304,справочники!$P$10)+SUMIFS(BK1305:BK1336,$T1273:$T1304,"&lt;&gt;"&amp;справочники!$P$10)*(1-Главная!$N$86)+Главная!$N$86*SUMIFS(BK1305:BK1336,$T1273:$T1304,"&lt;&gt;"&amp;справочники!$P$10)/(1+Главная!$N$23))</f>
        <v>0</v>
      </c>
      <c r="BL1337" s="99">
        <f>IF(BL$8="",0,SUMIFS(BL1305:BL1336,$T1273:$T1304,справочники!$P$10)+SUMIFS(BL1305:BL1336,$T1273:$T1304,"&lt;&gt;"&amp;справочники!$P$10)*(1-Главная!$N$86)+Главная!$N$86*SUMIFS(BL1305:BL1336,$T1273:$T1304,"&lt;&gt;"&amp;справочники!$P$10)/(1+Главная!$N$23))</f>
        <v>0</v>
      </c>
      <c r="BM1337" s="99">
        <f>IF(BM$8="",0,SUMIFS(BM1305:BM1336,$T1273:$T1304,справочники!$P$10)+SUMIFS(BM1305:BM1336,$T1273:$T1304,"&lt;&gt;"&amp;справочники!$P$10)*(1-Главная!$N$86)+Главная!$N$86*SUMIFS(BM1305:BM1336,$T1273:$T1304,"&lt;&gt;"&amp;справочники!$P$10)/(1+Главная!$N$23))</f>
        <v>0</v>
      </c>
      <c r="BN1337" s="99">
        <f>IF(BN$8="",0,SUMIFS(BN1305:BN1336,$T1273:$T1304,справочники!$P$10)+SUMIFS(BN1305:BN1336,$T1273:$T1304,"&lt;&gt;"&amp;справочники!$P$10)*(1-Главная!$N$86)+Главная!$N$86*SUMIFS(BN1305:BN1336,$T1273:$T1304,"&lt;&gt;"&amp;справочники!$P$10)/(1+Главная!$N$23))</f>
        <v>0</v>
      </c>
      <c r="BO1337" s="99">
        <f>IF(BO$8="",0,SUMIFS(BO1305:BO1336,$T1273:$T1304,справочники!$P$10)+SUMIFS(BO1305:BO1336,$T1273:$T1304,"&lt;&gt;"&amp;справочники!$P$10)*(1-Главная!$N$86)+Главная!$N$86*SUMIFS(BO1305:BO1336,$T1273:$T1304,"&lt;&gt;"&amp;справочники!$P$10)/(1+Главная!$N$23))</f>
        <v>0</v>
      </c>
      <c r="BP1337" s="99">
        <f>IF(BP$8="",0,SUMIFS(BP1305:BP1336,$T1273:$T1304,справочники!$P$10)+SUMIFS(BP1305:BP1336,$T1273:$T1304,"&lt;&gt;"&amp;справочники!$P$10)*(1-Главная!$N$86)+Главная!$N$86*SUMIFS(BP1305:BP1336,$T1273:$T1304,"&lt;&gt;"&amp;справочники!$P$10)/(1+Главная!$N$23))</f>
        <v>0</v>
      </c>
      <c r="BQ1337" s="99">
        <f>IF(BQ$8="",0,SUMIFS(BQ1305:BQ1336,$T1273:$T1304,справочники!$P$10)+SUMIFS(BQ1305:BQ1336,$T1273:$T1304,"&lt;&gt;"&amp;справочники!$P$10)*(1-Главная!$N$86)+Главная!$N$86*SUMIFS(BQ1305:BQ1336,$T1273:$T1304,"&lt;&gt;"&amp;справочники!$P$10)/(1+Главная!$N$23))</f>
        <v>0</v>
      </c>
      <c r="BR1337" s="99">
        <f>IF(BR$8="",0,SUMIFS(BR1305:BR1336,$T1273:$T1304,справочники!$P$10)+SUMIFS(BR1305:BR1336,$T1273:$T1304,"&lt;&gt;"&amp;справочники!$P$10)*(1-Главная!$N$86)+Главная!$N$86*SUMIFS(BR1305:BR1336,$T1273:$T1304,"&lt;&gt;"&amp;справочники!$P$10)/(1+Главная!$N$23))</f>
        <v>0</v>
      </c>
      <c r="BS1337" s="99">
        <f>IF(BS$8="",0,SUMIFS(BS1305:BS1336,$T1273:$T1304,справочники!$P$10)+SUMIFS(BS1305:BS1336,$T1273:$T1304,"&lt;&gt;"&amp;справочники!$P$10)*(1-Главная!$N$86)+Главная!$N$86*SUMIFS(BS1305:BS1336,$T1273:$T1304,"&lt;&gt;"&amp;справочники!$P$10)/(1+Главная!$N$23))</f>
        <v>0</v>
      </c>
      <c r="BT1337" s="99">
        <f>IF(BT$8="",0,SUMIFS(BT1305:BT1336,$T1273:$T1304,справочники!$P$10)+SUMIFS(BT1305:BT1336,$T1273:$T1304,"&lt;&gt;"&amp;справочники!$P$10)*(1-Главная!$N$86)+Главная!$N$86*SUMIFS(BT1305:BT1336,$T1273:$T1304,"&lt;&gt;"&amp;справочники!$P$10)/(1+Главная!$N$23))</f>
        <v>0</v>
      </c>
      <c r="BU1337" s="99">
        <f>IF(BU$8="",0,SUMIFS(BU1305:BU1336,$T1273:$T1304,справочники!$P$10)+SUMIFS(BU1305:BU1336,$T1273:$T1304,"&lt;&gt;"&amp;справочники!$P$10)*(1-Главная!$N$86)+Главная!$N$86*SUMIFS(BU1305:BU1336,$T1273:$T1304,"&lt;&gt;"&amp;справочники!$P$10)/(1+Главная!$N$23))</f>
        <v>0</v>
      </c>
      <c r="BV1337" s="99">
        <f>IF(BV$8="",0,SUMIFS(BV1305:BV1336,$T1273:$T1304,справочники!$P$10)+SUMIFS(BV1305:BV1336,$T1273:$T1304,"&lt;&gt;"&amp;справочники!$P$10)*(1-Главная!$N$86)+Главная!$N$86*SUMIFS(BV1305:BV1336,$T1273:$T1304,"&lt;&gt;"&amp;справочники!$P$10)/(1+Главная!$N$23))</f>
        <v>0</v>
      </c>
      <c r="BW1337" s="99">
        <f>IF(BW$8="",0,SUMIFS(BW1305:BW1336,$T1273:$T1304,справочники!$P$10)+SUMIFS(BW1305:BW1336,$T1273:$T1304,"&lt;&gt;"&amp;справочники!$P$10)*(1-Главная!$N$86)+Главная!$N$86*SUMIFS(BW1305:BW1336,$T1273:$T1304,"&lt;&gt;"&amp;справочники!$P$10)/(1+Главная!$N$23))</f>
        <v>0</v>
      </c>
      <c r="BX1337" s="99">
        <f>IF(BX$8="",0,SUMIFS(BX1305:BX1336,$T1273:$T1304,справочники!$P$10)+SUMIFS(BX1305:BX1336,$T1273:$T1304,"&lt;&gt;"&amp;справочники!$P$10)*(1-Главная!$N$86)+Главная!$N$86*SUMIFS(BX1305:BX1336,$T1273:$T1304,"&lt;&gt;"&amp;справочники!$P$10)/(1+Главная!$N$23))</f>
        <v>0</v>
      </c>
      <c r="BY1337" s="99">
        <f>IF(BY$8="",0,SUMIFS(BY1305:BY1336,$T1273:$T1304,справочники!$P$10)+SUMIFS(BY1305:BY1336,$T1273:$T1304,"&lt;&gt;"&amp;справочники!$P$10)*(1-Главная!$N$86)+Главная!$N$86*SUMIFS(BY1305:BY1336,$T1273:$T1304,"&lt;&gt;"&amp;справочники!$P$10)/(1+Главная!$N$23))</f>
        <v>0</v>
      </c>
      <c r="BZ1337" s="99">
        <f>IF(BZ$8="",0,SUMIFS(BZ1305:BZ1336,$T1273:$T1304,справочники!$P$10)+SUMIFS(BZ1305:BZ1336,$T1273:$T1304,"&lt;&gt;"&amp;справочники!$P$10)*(1-Главная!$N$86)+Главная!$N$86*SUMIFS(BZ1305:BZ1336,$T1273:$T1304,"&lt;&gt;"&amp;справочники!$P$10)/(1+Главная!$N$23))</f>
        <v>0</v>
      </c>
      <c r="CA1337" s="99">
        <f>IF(CA$8="",0,SUMIFS(CA1305:CA1336,$T1273:$T1304,справочники!$P$10)+SUMIFS(CA1305:CA1336,$T1273:$T1304,"&lt;&gt;"&amp;справочники!$P$10)*(1-Главная!$N$86)+Главная!$N$86*SUMIFS(CA1305:CA1336,$T1273:$T1304,"&lt;&gt;"&amp;справочники!$P$10)/(1+Главная!$N$23))</f>
        <v>0</v>
      </c>
      <c r="CB1337" s="99">
        <f>IF(CB$8="",0,SUMIFS(CB1305:CB1336,$T1273:$T1304,справочники!$P$10)+SUMIFS(CB1305:CB1336,$T1273:$T1304,"&lt;&gt;"&amp;справочники!$P$10)*(1-Главная!$N$86)+Главная!$N$86*SUMIFS(CB1305:CB1336,$T1273:$T1304,"&lt;&gt;"&amp;справочники!$P$10)/(1+Главная!$N$23))</f>
        <v>0</v>
      </c>
      <c r="CC1337" s="99">
        <f>IF(CC$8="",0,SUMIFS(CC1305:CC1336,$T1273:$T1304,справочники!$P$10)+SUMIFS(CC1305:CC1336,$T1273:$T1304,"&lt;&gt;"&amp;справочники!$P$10)*(1-Главная!$N$86)+Главная!$N$86*SUMIFS(CC1305:CC1336,$T1273:$T1304,"&lt;&gt;"&amp;справочники!$P$10)/(1+Главная!$N$23))</f>
        <v>0</v>
      </c>
      <c r="CD1337" s="99">
        <f>IF(CD$8="",0,SUMIFS(CD1305:CD1336,$T1273:$T1304,справочники!$P$10)+SUMIFS(CD1305:CD1336,$T1273:$T1304,"&lt;&gt;"&amp;справочники!$P$10)*(1-Главная!$N$86)+Главная!$N$86*SUMIFS(CD1305:CD1336,$T1273:$T1304,"&lt;&gt;"&amp;справочники!$P$10)/(1+Главная!$N$23))</f>
        <v>0</v>
      </c>
      <c r="CE1337" s="99">
        <f>IF(CE$8="",0,SUMIFS(CE1305:CE1336,$T1273:$T1304,справочники!$P$10)+SUMIFS(CE1305:CE1336,$T1273:$T1304,"&lt;&gt;"&amp;справочники!$P$10)*(1-Главная!$N$86)+Главная!$N$86*SUMIFS(CE1305:CE1336,$T1273:$T1304,"&lt;&gt;"&amp;справочники!$P$10)/(1+Главная!$N$23))</f>
        <v>0</v>
      </c>
      <c r="CF1337" s="99">
        <f>IF(CF$8="",0,SUMIFS(CF1305:CF1336,$T1273:$T1304,справочники!$P$10)+SUMIFS(CF1305:CF1336,$T1273:$T1304,"&lt;&gt;"&amp;справочники!$P$10)*(1-Главная!$N$86)+Главная!$N$86*SUMIFS(CF1305:CF1336,$T1273:$T1304,"&lt;&gt;"&amp;справочники!$P$10)/(1+Главная!$N$23))</f>
        <v>0</v>
      </c>
      <c r="CG1337" s="99">
        <f>IF(CG$8="",0,SUMIFS(CG1305:CG1336,$T1273:$T1304,справочники!$P$10)+SUMIFS(CG1305:CG1336,$T1273:$T1304,"&lt;&gt;"&amp;справочники!$P$10)*(1-Главная!$N$86)+Главная!$N$86*SUMIFS(CG1305:CG1336,$T1273:$T1304,"&lt;&gt;"&amp;справочники!$P$10)/(1+Главная!$N$23))</f>
        <v>0</v>
      </c>
      <c r="CH1337" s="99">
        <f>IF(CH$8="",0,SUMIFS(CH1305:CH1336,$T1273:$T1304,справочники!$P$10)+SUMIFS(CH1305:CH1336,$T1273:$T1304,"&lt;&gt;"&amp;справочники!$P$10)*(1-Главная!$N$86)+Главная!$N$86*SUMIFS(CH1305:CH1336,$T1273:$T1304,"&lt;&gt;"&amp;справочники!$P$10)/(1+Главная!$N$23))</f>
        <v>0</v>
      </c>
      <c r="CI1337" s="99">
        <f>IF(CI$8="",0,SUMIFS(CI1305:CI1336,$T1273:$T1304,справочники!$P$10)+SUMIFS(CI1305:CI1336,$T1273:$T1304,"&lt;&gt;"&amp;справочники!$P$10)*(1-Главная!$N$86)+Главная!$N$86*SUMIFS(CI1305:CI1336,$T1273:$T1304,"&lt;&gt;"&amp;справочники!$P$10)/(1+Главная!$N$23))</f>
        <v>0</v>
      </c>
      <c r="CJ1337" s="99">
        <f>IF(CJ$8="",0,SUMIFS(CJ1305:CJ1336,$T1273:$T1304,справочники!$P$10)+SUMIFS(CJ1305:CJ1336,$T1273:$T1304,"&lt;&gt;"&amp;справочники!$P$10)*(1-Главная!$N$86)+Главная!$N$86*SUMIFS(CJ1305:CJ1336,$T1273:$T1304,"&lt;&gt;"&amp;справочники!$P$10)/(1+Главная!$N$23))</f>
        <v>0</v>
      </c>
      <c r="CK1337" s="99">
        <f>IF(CK$8="",0,SUMIFS(CK1305:CK1336,$T1273:$T1304,справочники!$P$10)+SUMIFS(CK1305:CK1336,$T1273:$T1304,"&lt;&gt;"&amp;справочники!$P$10)*(1-Главная!$N$86)+Главная!$N$86*SUMIFS(CK1305:CK1336,$T1273:$T1304,"&lt;&gt;"&amp;справочники!$P$10)/(1+Главная!$N$23))</f>
        <v>0</v>
      </c>
      <c r="CL1337" s="99">
        <f>IF(CL$8="",0,SUMIFS(CL1305:CL1336,$T1273:$T1304,справочники!$P$10)+SUMIFS(CL1305:CL1336,$T1273:$T1304,"&lt;&gt;"&amp;справочники!$P$10)*(1-Главная!$N$86)+Главная!$N$86*SUMIFS(CL1305:CL1336,$T1273:$T1304,"&lt;&gt;"&amp;справочники!$P$10)/(1+Главная!$N$23))</f>
        <v>0</v>
      </c>
      <c r="CM1337" s="99">
        <f>IF(CM$8="",0,SUMIFS(CM1305:CM1336,$T1273:$T1304,справочники!$P$10)+SUMIFS(CM1305:CM1336,$T1273:$T1304,"&lt;&gt;"&amp;справочники!$P$10)*(1-Главная!$N$86)+Главная!$N$86*SUMIFS(CM1305:CM1336,$T1273:$T1304,"&lt;&gt;"&amp;справочники!$P$10)/(1+Главная!$N$23))</f>
        <v>0</v>
      </c>
      <c r="CN1337" s="99">
        <f>IF(CN$8="",0,SUMIFS(CN1305:CN1336,$T1273:$T1304,справочники!$P$10)+SUMIFS(CN1305:CN1336,$T1273:$T1304,"&lt;&gt;"&amp;справочники!$P$10)*(1-Главная!$N$86)+Главная!$N$86*SUMIFS(CN1305:CN1336,$T1273:$T1304,"&lt;&gt;"&amp;справочники!$P$10)/(1+Главная!$N$23))</f>
        <v>0</v>
      </c>
      <c r="CO1337" s="99">
        <f>IF(CO$8="",0,SUMIFS(CO1305:CO1336,$T1273:$T1304,справочники!$P$10)+SUMIFS(CO1305:CO1336,$T1273:$T1304,"&lt;&gt;"&amp;справочники!$P$10)*(1-Главная!$N$86)+Главная!$N$86*SUMIFS(CO1305:CO1336,$T1273:$T1304,"&lt;&gt;"&amp;справочники!$P$10)/(1+Главная!$N$23))</f>
        <v>0</v>
      </c>
      <c r="CP1337" s="99">
        <f>IF(CP$8="",0,SUMIFS(CP1305:CP1336,$T1273:$T1304,справочники!$P$10)+SUMIFS(CP1305:CP1336,$T1273:$T1304,"&lt;&gt;"&amp;справочники!$P$10)*(1-Главная!$N$86)+Главная!$N$86*SUMIFS(CP1305:CP1336,$T1273:$T1304,"&lt;&gt;"&amp;справочники!$P$10)/(1+Главная!$N$23))</f>
        <v>0</v>
      </c>
      <c r="CQ1337" s="99">
        <f>IF(CQ$8="",0,SUMIFS(CQ1305:CQ1336,$T1273:$T1304,справочники!$P$10)+SUMIFS(CQ1305:CQ1336,$T1273:$T1304,"&lt;&gt;"&amp;справочники!$P$10)*(1-Главная!$N$86)+Главная!$N$86*SUMIFS(CQ1305:CQ1336,$T1273:$T1304,"&lt;&gt;"&amp;справочники!$P$10)/(1+Главная!$N$23))</f>
        <v>0</v>
      </c>
      <c r="CR1337" s="99">
        <f>IF(CR$8="",0,SUMIFS(CR1305:CR1336,$T1273:$T1304,справочники!$P$10)+SUMIFS(CR1305:CR1336,$T1273:$T1304,"&lt;&gt;"&amp;справочники!$P$10)*(1-Главная!$N$86)+Главная!$N$86*SUMIFS(CR1305:CR1336,$T1273:$T1304,"&lt;&gt;"&amp;справочники!$P$10)/(1+Главная!$N$23))</f>
        <v>0</v>
      </c>
      <c r="CS1337" s="99">
        <f>IF(CS$8="",0,SUMIFS(CS1305:CS1336,$T1273:$T1304,справочники!$P$10)+SUMIFS(CS1305:CS1336,$T1273:$T1304,"&lt;&gt;"&amp;справочники!$P$10)*(1-Главная!$N$86)+Главная!$N$86*SUMIFS(CS1305:CS1336,$T1273:$T1304,"&lt;&gt;"&amp;справочники!$P$10)/(1+Главная!$N$23))</f>
        <v>0</v>
      </c>
      <c r="CT1337" s="99">
        <f>IF(CT$8="",0,SUMIFS(CT1305:CT1336,$T1273:$T1304,справочники!$P$10)+SUMIFS(CT1305:CT1336,$T1273:$T1304,"&lt;&gt;"&amp;справочники!$P$10)*(1-Главная!$N$86)+Главная!$N$86*SUMIFS(CT1305:CT1336,$T1273:$T1304,"&lt;&gt;"&amp;справочники!$P$10)/(1+Главная!$N$23))</f>
        <v>0</v>
      </c>
      <c r="CU1337" s="99">
        <f>IF(CU$8="",0,SUMIFS(CU1305:CU1336,$T1273:$T1304,справочники!$P$10)+SUMIFS(CU1305:CU1336,$T1273:$T1304,"&lt;&gt;"&amp;справочники!$P$10)*(1-Главная!$N$86)+Главная!$N$86*SUMIFS(CU1305:CU1336,$T1273:$T1304,"&lt;&gt;"&amp;справочники!$P$10)/(1+Главная!$N$23))</f>
        <v>0</v>
      </c>
      <c r="CV1337" s="99">
        <f>IF(CV$8="",0,SUMIFS(CV1305:CV1336,$T1273:$T1304,справочники!$P$10)+SUMIFS(CV1305:CV1336,$T1273:$T1304,"&lt;&gt;"&amp;справочники!$P$10)*(1-Главная!$N$86)+Главная!$N$86*SUMIFS(CV1305:CV1336,$T1273:$T1304,"&lt;&gt;"&amp;справочники!$P$10)/(1+Главная!$N$23))</f>
        <v>0</v>
      </c>
      <c r="CW1337" s="99">
        <f>IF(CW$8="",0,SUMIFS(CW1305:CW1336,$T1273:$T1304,справочники!$P$10)+SUMIFS(CW1305:CW1336,$T1273:$T1304,"&lt;&gt;"&amp;справочники!$P$10)*(1-Главная!$N$86)+Главная!$N$86*SUMIFS(CW1305:CW1336,$T1273:$T1304,"&lt;&gt;"&amp;справочники!$P$10)/(1+Главная!$N$23))</f>
        <v>0</v>
      </c>
      <c r="CX1337" s="99">
        <f>IF(CX$8="",0,SUMIFS(CX1305:CX1336,$T1273:$T1304,справочники!$P$10)+SUMIFS(CX1305:CX1336,$T1273:$T1304,"&lt;&gt;"&amp;справочники!$P$10)*(1-Главная!$N$86)+Главная!$N$86*SUMIFS(CX1305:CX1336,$T1273:$T1304,"&lt;&gt;"&amp;справочники!$P$10)/(1+Главная!$N$23))</f>
        <v>0</v>
      </c>
      <c r="CY1337" s="99">
        <f>IF(CY$8="",0,SUMIFS(CY1305:CY1336,$T1273:$T1304,справочники!$P$10)+SUMIFS(CY1305:CY1336,$T1273:$T1304,"&lt;&gt;"&amp;справочники!$P$10)*(1-Главная!$N$86)+Главная!$N$86*SUMIFS(CY1305:CY1336,$T1273:$T1304,"&lt;&gt;"&amp;справочники!$P$10)/(1+Главная!$N$23))</f>
        <v>0</v>
      </c>
      <c r="CZ1337" s="99">
        <f>IF(CZ$8="",0,SUMIFS(CZ1305:CZ1336,$T1273:$T1304,справочники!$P$10)+SUMIFS(CZ1305:CZ1336,$T1273:$T1304,"&lt;&gt;"&amp;справочники!$P$10)*(1-Главная!$N$86)+Главная!$N$86*SUMIFS(CZ1305:CZ1336,$T1273:$T1304,"&lt;&gt;"&amp;справочники!$P$10)/(1+Главная!$N$23))</f>
        <v>0</v>
      </c>
      <c r="DA1337" s="99">
        <f>IF(DA$8="",0,SUMIFS(DA1305:DA1336,$T1273:$T1304,справочники!$P$10)+SUMIFS(DA1305:DA1336,$T1273:$T1304,"&lt;&gt;"&amp;справочники!$P$10)*(1-Главная!$N$86)+Главная!$N$86*SUMIFS(DA1305:DA1336,$T1273:$T1304,"&lt;&gt;"&amp;справочники!$P$10)/(1+Главная!$N$23))</f>
        <v>0</v>
      </c>
      <c r="DB1337" s="99">
        <f>IF(DB$8="",0,SUMIFS(DB1305:DB1336,$T1273:$T1304,справочники!$P$10)+SUMIFS(DB1305:DB1336,$T1273:$T1304,"&lt;&gt;"&amp;справочники!$P$10)*(1-Главная!$N$86)+Главная!$N$86*SUMIFS(DB1305:DB1336,$T1273:$T1304,"&lt;&gt;"&amp;справочники!$P$10)/(1+Главная!$N$23))</f>
        <v>0</v>
      </c>
      <c r="DC1337" s="99">
        <f>IF(DC$8="",0,SUMIFS(DC1305:DC1336,$T1273:$T1304,справочники!$P$10)+SUMIFS(DC1305:DC1336,$T1273:$T1304,"&lt;&gt;"&amp;справочники!$P$10)*(1-Главная!$N$86)+Главная!$N$86*SUMIFS(DC1305:DC1336,$T1273:$T1304,"&lt;&gt;"&amp;справочники!$P$10)/(1+Главная!$N$23))</f>
        <v>0</v>
      </c>
      <c r="DD1337" s="99">
        <f>IF(DD$8="",0,SUMIFS(DD1305:DD1336,$T1273:$T1304,справочники!$P$10)+SUMIFS(DD1305:DD1336,$T1273:$T1304,"&lt;&gt;"&amp;справочники!$P$10)*(1-Главная!$N$86)+Главная!$N$86*SUMIFS(DD1305:DD1336,$T1273:$T1304,"&lt;&gt;"&amp;справочники!$P$10)/(1+Главная!$N$23))</f>
        <v>0</v>
      </c>
      <c r="DE1337" s="99">
        <f>IF(DE$8="",0,SUMIFS(DE1305:DE1336,$T1273:$T1304,справочники!$P$10)+SUMIFS(DE1305:DE1336,$T1273:$T1304,"&lt;&gt;"&amp;справочники!$P$10)*(1-Главная!$N$86)+Главная!$N$86*SUMIFS(DE1305:DE1336,$T1273:$T1304,"&lt;&gt;"&amp;справочники!$P$10)/(1+Главная!$N$23))</f>
        <v>0</v>
      </c>
      <c r="DF1337" s="99">
        <f>IF(DF$8="",0,SUMIFS(DF1305:DF1336,$T1273:$T1304,справочники!$P$10)+SUMIFS(DF1305:DF1336,$T1273:$T1304,"&lt;&gt;"&amp;справочники!$P$10)*(1-Главная!$N$86)+Главная!$N$86*SUMIFS(DF1305:DF1336,$T1273:$T1304,"&lt;&gt;"&amp;справочники!$P$10)/(1+Главная!$N$23))</f>
        <v>0</v>
      </c>
      <c r="DG1337" s="99">
        <f>IF(DG$8="",0,SUMIFS(DG1305:DG1336,$T1273:$T1304,справочники!$P$10)+SUMIFS(DG1305:DG1336,$T1273:$T1304,"&lt;&gt;"&amp;справочники!$P$10)*(1-Главная!$N$86)+Главная!$N$86*SUMIFS(DG1305:DG1336,$T1273:$T1304,"&lt;&gt;"&amp;справочники!$P$10)/(1+Главная!$N$23))</f>
        <v>0</v>
      </c>
      <c r="DH1337" s="99">
        <f>IF(DH$8="",0,SUMIFS(DH1305:DH1336,$T1273:$T1304,справочники!$P$10)+SUMIFS(DH1305:DH1336,$T1273:$T1304,"&lt;&gt;"&amp;справочники!$P$10)*(1-Главная!$N$86)+Главная!$N$86*SUMIFS(DH1305:DH1336,$T1273:$T1304,"&lt;&gt;"&amp;справочники!$P$10)/(1+Главная!$N$23))</f>
        <v>0</v>
      </c>
      <c r="DI1337" s="99">
        <f>IF(DI$8="",0,SUMIFS(DI1305:DI1336,$T1273:$T1304,справочники!$P$10)+SUMIFS(DI1305:DI1336,$T1273:$T1304,"&lt;&gt;"&amp;справочники!$P$10)*(1-Главная!$N$86)+Главная!$N$86*SUMIFS(DI1305:DI1336,$T1273:$T1304,"&lt;&gt;"&amp;справочники!$P$10)/(1+Главная!$N$23))</f>
        <v>0</v>
      </c>
      <c r="DJ1337" s="99">
        <f>IF(DJ$8="",0,SUMIFS(DJ1305:DJ1336,$T1273:$T1304,справочники!$P$10)+SUMIFS(DJ1305:DJ1336,$T1273:$T1304,"&lt;&gt;"&amp;справочники!$P$10)*(1-Главная!$N$86)+Главная!$N$86*SUMIFS(DJ1305:DJ1336,$T1273:$T1304,"&lt;&gt;"&amp;справочники!$P$10)/(1+Главная!$N$23))</f>
        <v>0</v>
      </c>
      <c r="DK1337" s="99">
        <f>IF(DK$8="",0,SUMIFS(DK1305:DK1336,$T1273:$T1304,справочники!$P$10)+SUMIFS(DK1305:DK1336,$T1273:$T1304,"&lt;&gt;"&amp;справочники!$P$10)*(1-Главная!$N$86)+Главная!$N$86*SUMIFS(DK1305:DK1336,$T1273:$T1304,"&lt;&gt;"&amp;справочники!$P$10)/(1+Главная!$N$23))</f>
        <v>0</v>
      </c>
      <c r="DL1337" s="99">
        <f>IF(DL$8="",0,SUMIFS(DL1305:DL1336,$T1273:$T1304,справочники!$P$10)+SUMIFS(DL1305:DL1336,$T1273:$T1304,"&lt;&gt;"&amp;справочники!$P$10)*(1-Главная!$N$86)+Главная!$N$86*SUMIFS(DL1305:DL1336,$T1273:$T1304,"&lt;&gt;"&amp;справочники!$P$10)/(1+Главная!$N$23))</f>
        <v>0</v>
      </c>
      <c r="DM1337" s="99">
        <f>IF(DM$8="",0,SUMIFS(DM1305:DM1336,$T1273:$T1304,справочники!$P$10)+SUMIFS(DM1305:DM1336,$T1273:$T1304,"&lt;&gt;"&amp;справочники!$P$10)*(1-Главная!$N$86)+Главная!$N$86*SUMIFS(DM1305:DM1336,$T1273:$T1304,"&lt;&gt;"&amp;справочники!$P$10)/(1+Главная!$N$23))</f>
        <v>0</v>
      </c>
      <c r="DN1337" s="99">
        <f>IF(DN$8="",0,SUMIFS(DN1305:DN1336,$T1273:$T1304,справочники!$P$10)+SUMIFS(DN1305:DN1336,$T1273:$T1304,"&lt;&gt;"&amp;справочники!$P$10)*(1-Главная!$N$86)+Главная!$N$86*SUMIFS(DN1305:DN1336,$T1273:$T1304,"&lt;&gt;"&amp;справочники!$P$10)/(1+Главная!$N$23))</f>
        <v>0</v>
      </c>
      <c r="DO1337" s="99">
        <f>IF(DO$8="",0,SUMIFS(DO1305:DO1336,$T1273:$T1304,справочники!$P$10)+SUMIFS(DO1305:DO1336,$T1273:$T1304,"&lt;&gt;"&amp;справочники!$P$10)*(1-Главная!$N$86)+Главная!$N$86*SUMIFS(DO1305:DO1336,$T1273:$T1304,"&lt;&gt;"&amp;справочники!$P$10)/(1+Главная!$N$23))</f>
        <v>0</v>
      </c>
      <c r="DP1337" s="99">
        <f>IF(DP$8="",0,SUMIFS(DP1305:DP1336,$T1273:$T1304,справочники!$P$10)+SUMIFS(DP1305:DP1336,$T1273:$T1304,"&lt;&gt;"&amp;справочники!$P$10)*(1-Главная!$N$86)+Главная!$N$86*SUMIFS(DP1305:DP1336,$T1273:$T1304,"&lt;&gt;"&amp;справочники!$P$10)/(1+Главная!$N$23))</f>
        <v>0</v>
      </c>
      <c r="DQ1337" s="99">
        <f>IF(DQ$8="",0,SUMIFS(DQ1305:DQ1336,$T1273:$T1304,справочники!$P$10)+SUMIFS(DQ1305:DQ1336,$T1273:$T1304,"&lt;&gt;"&amp;справочники!$P$10)*(1-Главная!$N$86)+Главная!$N$86*SUMIFS(DQ1305:DQ1336,$T1273:$T1304,"&lt;&gt;"&amp;справочники!$P$10)/(1+Главная!$N$23))</f>
        <v>0</v>
      </c>
      <c r="DR1337" s="99">
        <f>IF(DR$8="",0,SUMIFS(DR1305:DR1336,$T1273:$T1304,справочники!$P$10)+SUMIFS(DR1305:DR1336,$T1273:$T1304,"&lt;&gt;"&amp;справочники!$P$10)*(1-Главная!$N$86)+Главная!$N$86*SUMIFS(DR1305:DR1336,$T1273:$T1304,"&lt;&gt;"&amp;справочники!$P$10)/(1+Главная!$N$23))</f>
        <v>0</v>
      </c>
      <c r="DS1337" s="99">
        <f>IF(DS$8="",0,SUMIFS(DS1305:DS1336,$T1273:$T1304,справочники!$P$10)+SUMIFS(DS1305:DS1336,$T1273:$T1304,"&lt;&gt;"&amp;справочники!$P$10)*(1-Главная!$N$86)+Главная!$N$86*SUMIFS(DS1305:DS1336,$T1273:$T1304,"&lt;&gt;"&amp;справочники!$P$10)/(1+Главная!$N$23))</f>
        <v>0</v>
      </c>
      <c r="DT1337" s="99">
        <f>IF(DT$8="",0,SUMIFS(DT1305:DT1336,$T1273:$T1304,справочники!$P$10)+SUMIFS(DT1305:DT1336,$T1273:$T1304,"&lt;&gt;"&amp;справочники!$P$10)*(1-Главная!$N$86)+Главная!$N$86*SUMIFS(DT1305:DT1336,$T1273:$T1304,"&lt;&gt;"&amp;справочники!$P$10)/(1+Главная!$N$23))</f>
        <v>0</v>
      </c>
      <c r="DU1337" s="35"/>
      <c r="DV1337" s="35"/>
    </row>
    <row r="1338" spans="1:126" ht="4.2" customHeight="1">
      <c r="A1338" s="1"/>
      <c r="B1338" s="1"/>
      <c r="C1338" s="1"/>
      <c r="D1338" s="1"/>
      <c r="E1338" s="261"/>
      <c r="F1338" s="47"/>
      <c r="G1338" s="229"/>
      <c r="H1338" s="220"/>
      <c r="I1338" s="220"/>
      <c r="J1338" s="220"/>
      <c r="K1338" s="220"/>
      <c r="L1338" s="1"/>
      <c r="M1338" s="5"/>
      <c r="N1338" s="220"/>
      <c r="O1338" s="1"/>
      <c r="P1338" s="5"/>
      <c r="Q1338" s="1"/>
      <c r="R1338" s="1"/>
      <c r="S1338" s="5"/>
      <c r="T1338" s="7"/>
      <c r="U1338" s="23"/>
      <c r="V1338" s="1"/>
      <c r="W1338" s="220"/>
      <c r="X1338" s="10"/>
      <c r="Y1338" s="45"/>
      <c r="Z1338" s="92"/>
      <c r="AA1338" s="407"/>
      <c r="AB1338" s="407"/>
      <c r="AC1338" s="407"/>
      <c r="AD1338" s="407"/>
      <c r="AE1338" s="407"/>
      <c r="AF1338" s="407"/>
      <c r="AG1338" s="407"/>
      <c r="AH1338" s="407"/>
      <c r="AI1338" s="407"/>
      <c r="AJ1338" s="407"/>
      <c r="AK1338" s="407"/>
      <c r="AL1338" s="407"/>
      <c r="AM1338" s="407"/>
      <c r="AN1338" s="407"/>
      <c r="AO1338" s="407"/>
      <c r="AP1338" s="407"/>
      <c r="AQ1338" s="407"/>
      <c r="AR1338" s="407"/>
      <c r="AS1338" s="407"/>
      <c r="AT1338" s="407"/>
      <c r="AU1338" s="407"/>
      <c r="AV1338" s="407"/>
      <c r="AW1338" s="407"/>
      <c r="AX1338" s="407"/>
      <c r="AY1338" s="407"/>
      <c r="AZ1338" s="407"/>
      <c r="BA1338" s="407"/>
      <c r="BB1338" s="407"/>
      <c r="BC1338" s="407"/>
      <c r="BD1338" s="407"/>
      <c r="BE1338" s="407"/>
      <c r="BF1338" s="407"/>
      <c r="BG1338" s="407"/>
      <c r="BH1338" s="407"/>
      <c r="BI1338" s="407"/>
      <c r="BJ1338" s="407"/>
      <c r="BK1338" s="407"/>
      <c r="BL1338" s="407"/>
      <c r="BM1338" s="407"/>
      <c r="BN1338" s="407"/>
      <c r="BO1338" s="407"/>
      <c r="BP1338" s="407"/>
      <c r="BQ1338" s="407"/>
      <c r="BR1338" s="407"/>
      <c r="BS1338" s="407"/>
      <c r="BT1338" s="407"/>
      <c r="BU1338" s="407"/>
      <c r="BV1338" s="407"/>
      <c r="BW1338" s="407"/>
      <c r="BX1338" s="407"/>
      <c r="BY1338" s="407"/>
      <c r="BZ1338" s="407"/>
      <c r="CA1338" s="407"/>
      <c r="CB1338" s="407"/>
      <c r="CC1338" s="407"/>
      <c r="CD1338" s="407"/>
      <c r="CE1338" s="407"/>
      <c r="CF1338" s="407"/>
      <c r="CG1338" s="407"/>
      <c r="CH1338" s="407"/>
      <c r="CI1338" s="407"/>
      <c r="CJ1338" s="407"/>
      <c r="CK1338" s="407"/>
      <c r="CL1338" s="407"/>
      <c r="CM1338" s="407"/>
      <c r="CN1338" s="407"/>
      <c r="CO1338" s="407"/>
      <c r="CP1338" s="407"/>
      <c r="CQ1338" s="407"/>
      <c r="CR1338" s="407"/>
      <c r="CS1338" s="407"/>
      <c r="CT1338" s="407"/>
      <c r="CU1338" s="407"/>
      <c r="CV1338" s="407"/>
      <c r="CW1338" s="407"/>
      <c r="CX1338" s="407"/>
      <c r="CY1338" s="407"/>
      <c r="CZ1338" s="407"/>
      <c r="DA1338" s="407"/>
      <c r="DB1338" s="407"/>
      <c r="DC1338" s="407"/>
      <c r="DD1338" s="407"/>
      <c r="DE1338" s="407"/>
      <c r="DF1338" s="407"/>
      <c r="DG1338" s="407"/>
      <c r="DH1338" s="407"/>
      <c r="DI1338" s="407"/>
      <c r="DJ1338" s="407"/>
      <c r="DK1338" s="407"/>
      <c r="DL1338" s="407"/>
      <c r="DM1338" s="407"/>
      <c r="DN1338" s="407"/>
      <c r="DO1338" s="407"/>
      <c r="DP1338" s="407"/>
      <c r="DQ1338" s="407"/>
      <c r="DR1338" s="407"/>
      <c r="DS1338" s="407"/>
      <c r="DT1338" s="407"/>
      <c r="DU1338" s="1"/>
      <c r="DV1338" s="1"/>
    </row>
    <row r="1339" spans="1:126" ht="4.2" customHeight="1">
      <c r="A1339" s="1"/>
      <c r="B1339" s="1"/>
      <c r="C1339" s="1"/>
      <c r="D1339" s="1"/>
      <c r="E1339" s="261"/>
      <c r="F1339" s="47"/>
      <c r="G1339" s="229"/>
      <c r="H1339" s="1"/>
      <c r="I1339" s="1"/>
      <c r="J1339" s="1"/>
      <c r="K1339" s="1"/>
      <c r="L1339" s="1"/>
      <c r="M1339" s="5"/>
      <c r="N1339" s="1"/>
      <c r="O1339" s="1"/>
      <c r="P1339" s="5"/>
      <c r="Q1339" s="1"/>
      <c r="R1339" s="1"/>
      <c r="S1339" s="5"/>
      <c r="T1339" s="7"/>
      <c r="U1339" s="23"/>
      <c r="V1339" s="1"/>
      <c r="W1339" s="11"/>
      <c r="X1339" s="10"/>
      <c r="Y1339" s="45"/>
      <c r="Z1339" s="92"/>
      <c r="AA1339" s="93"/>
      <c r="AB1339" s="93"/>
      <c r="AC1339" s="93"/>
      <c r="AD1339" s="93"/>
      <c r="AE1339" s="93"/>
      <c r="AF1339" s="93"/>
      <c r="AG1339" s="93"/>
      <c r="AH1339" s="93"/>
      <c r="AI1339" s="93"/>
      <c r="AJ1339" s="93"/>
      <c r="AK1339" s="93"/>
      <c r="AL1339" s="93"/>
      <c r="AM1339" s="93"/>
      <c r="AN1339" s="93"/>
      <c r="AO1339" s="93"/>
      <c r="AP1339" s="93"/>
      <c r="AQ1339" s="93"/>
      <c r="AR1339" s="93"/>
      <c r="AS1339" s="93"/>
      <c r="AT1339" s="93"/>
      <c r="AU1339" s="93"/>
      <c r="AV1339" s="93"/>
      <c r="AW1339" s="93"/>
      <c r="AX1339" s="93"/>
      <c r="AY1339" s="93"/>
      <c r="AZ1339" s="93"/>
      <c r="BA1339" s="93"/>
      <c r="BB1339" s="93"/>
      <c r="BC1339" s="93"/>
      <c r="BD1339" s="93"/>
      <c r="BE1339" s="93"/>
      <c r="BF1339" s="93"/>
      <c r="BG1339" s="93"/>
      <c r="BH1339" s="93"/>
      <c r="BI1339" s="93"/>
      <c r="BJ1339" s="93"/>
      <c r="BK1339" s="93"/>
      <c r="BL1339" s="93"/>
      <c r="BM1339" s="93"/>
      <c r="BN1339" s="93"/>
      <c r="BO1339" s="93"/>
      <c r="BP1339" s="93"/>
      <c r="BQ1339" s="93"/>
      <c r="BR1339" s="93"/>
      <c r="BS1339" s="93"/>
      <c r="BT1339" s="93"/>
      <c r="BU1339" s="93"/>
      <c r="BV1339" s="93"/>
      <c r="BW1339" s="93"/>
      <c r="BX1339" s="93"/>
      <c r="BY1339" s="93"/>
      <c r="BZ1339" s="93"/>
      <c r="CA1339" s="93"/>
      <c r="CB1339" s="93"/>
      <c r="CC1339" s="93"/>
      <c r="CD1339" s="93"/>
      <c r="CE1339" s="93"/>
      <c r="CF1339" s="93"/>
      <c r="CG1339" s="93"/>
      <c r="CH1339" s="93"/>
      <c r="CI1339" s="93"/>
      <c r="CJ1339" s="93"/>
      <c r="CK1339" s="93"/>
      <c r="CL1339" s="93"/>
      <c r="CM1339" s="93"/>
      <c r="CN1339" s="93"/>
      <c r="CO1339" s="93"/>
      <c r="CP1339" s="93"/>
      <c r="CQ1339" s="93"/>
      <c r="CR1339" s="93"/>
      <c r="CS1339" s="93"/>
      <c r="CT1339" s="93"/>
      <c r="CU1339" s="93"/>
      <c r="CV1339" s="93"/>
      <c r="CW1339" s="93"/>
      <c r="CX1339" s="93"/>
      <c r="CY1339" s="93"/>
      <c r="CZ1339" s="93"/>
      <c r="DA1339" s="93"/>
      <c r="DB1339" s="93"/>
      <c r="DC1339" s="93"/>
      <c r="DD1339" s="93"/>
      <c r="DE1339" s="93"/>
      <c r="DF1339" s="93"/>
      <c r="DG1339" s="93"/>
      <c r="DH1339" s="93"/>
      <c r="DI1339" s="93"/>
      <c r="DJ1339" s="93"/>
      <c r="DK1339" s="93"/>
      <c r="DL1339" s="93"/>
      <c r="DM1339" s="93"/>
      <c r="DN1339" s="93"/>
      <c r="DO1339" s="93"/>
      <c r="DP1339" s="93"/>
      <c r="DQ1339" s="93"/>
      <c r="DR1339" s="93"/>
      <c r="DS1339" s="93"/>
      <c r="DT1339" s="93"/>
      <c r="DU1339" s="1"/>
      <c r="DV1339" s="1"/>
    </row>
    <row r="1340" spans="1:126" s="38" customFormat="1">
      <c r="A1340" s="35"/>
      <c r="B1340" s="258" t="s">
        <v>105</v>
      </c>
      <c r="C1340" s="35"/>
      <c r="D1340" s="35"/>
      <c r="E1340" s="9" t="s">
        <v>108</v>
      </c>
      <c r="F1340" s="50"/>
      <c r="G1340" s="304" t="s">
        <v>6</v>
      </c>
      <c r="H1340" s="35" t="s">
        <v>200</v>
      </c>
      <c r="I1340" s="35"/>
      <c r="J1340" s="35"/>
      <c r="K1340" s="35"/>
      <c r="L1340" s="35"/>
      <c r="M1340" s="36"/>
      <c r="N1340" s="35" t="str">
        <f>Главная!$Y$8</f>
        <v>итого</v>
      </c>
      <c r="O1340" s="35"/>
      <c r="P1340" s="5"/>
      <c r="Q1340" s="35" t="s">
        <v>25</v>
      </c>
      <c r="R1340" s="35"/>
      <c r="S1340" s="36"/>
      <c r="T1340" s="201"/>
      <c r="U1340" s="36"/>
      <c r="V1340" s="35"/>
      <c r="W1340" s="37"/>
      <c r="X1340" s="37"/>
      <c r="Y1340" s="45"/>
      <c r="Z1340" s="98"/>
      <c r="AA1340" s="99">
        <f>IF(AA$8="",0,SUM(AA1342:AA1373))</f>
        <v>0</v>
      </c>
      <c r="AB1340" s="99">
        <f t="shared" ref="AB1340:AE1340" si="2940">IF(AB$8="",0,SUM(AB1342:AB1373))</f>
        <v>0</v>
      </c>
      <c r="AC1340" s="99">
        <f t="shared" si="2940"/>
        <v>0</v>
      </c>
      <c r="AD1340" s="99">
        <f t="shared" si="2940"/>
        <v>0</v>
      </c>
      <c r="AE1340" s="99">
        <f t="shared" si="2940"/>
        <v>0</v>
      </c>
      <c r="AF1340" s="99">
        <f t="shared" ref="AF1340:CQ1340" si="2941">IF(AF$8="",0,SUM(AF1342:AF1373))</f>
        <v>0</v>
      </c>
      <c r="AG1340" s="99">
        <f t="shared" si="2941"/>
        <v>0</v>
      </c>
      <c r="AH1340" s="99">
        <f t="shared" si="2941"/>
        <v>0</v>
      </c>
      <c r="AI1340" s="99">
        <f t="shared" si="2941"/>
        <v>0</v>
      </c>
      <c r="AJ1340" s="99">
        <f t="shared" si="2941"/>
        <v>0</v>
      </c>
      <c r="AK1340" s="99">
        <f t="shared" si="2941"/>
        <v>0</v>
      </c>
      <c r="AL1340" s="99">
        <f t="shared" si="2941"/>
        <v>0</v>
      </c>
      <c r="AM1340" s="99">
        <f t="shared" si="2941"/>
        <v>0</v>
      </c>
      <c r="AN1340" s="99">
        <f t="shared" si="2941"/>
        <v>0</v>
      </c>
      <c r="AO1340" s="99">
        <f t="shared" si="2941"/>
        <v>0</v>
      </c>
      <c r="AP1340" s="99">
        <f t="shared" si="2941"/>
        <v>0</v>
      </c>
      <c r="AQ1340" s="99">
        <f t="shared" si="2941"/>
        <v>0</v>
      </c>
      <c r="AR1340" s="99">
        <f t="shared" si="2941"/>
        <v>0</v>
      </c>
      <c r="AS1340" s="99">
        <f t="shared" si="2941"/>
        <v>0</v>
      </c>
      <c r="AT1340" s="99">
        <f t="shared" si="2941"/>
        <v>0</v>
      </c>
      <c r="AU1340" s="99">
        <f t="shared" si="2941"/>
        <v>0</v>
      </c>
      <c r="AV1340" s="99">
        <f t="shared" si="2941"/>
        <v>0</v>
      </c>
      <c r="AW1340" s="99">
        <f t="shared" si="2941"/>
        <v>0</v>
      </c>
      <c r="AX1340" s="99">
        <f t="shared" si="2941"/>
        <v>0</v>
      </c>
      <c r="AY1340" s="99">
        <f t="shared" si="2941"/>
        <v>0</v>
      </c>
      <c r="AZ1340" s="99">
        <f t="shared" si="2941"/>
        <v>0</v>
      </c>
      <c r="BA1340" s="99">
        <f t="shared" si="2941"/>
        <v>0</v>
      </c>
      <c r="BB1340" s="99">
        <f t="shared" si="2941"/>
        <v>0</v>
      </c>
      <c r="BC1340" s="99">
        <f t="shared" si="2941"/>
        <v>0</v>
      </c>
      <c r="BD1340" s="99">
        <f t="shared" si="2941"/>
        <v>0</v>
      </c>
      <c r="BE1340" s="99">
        <f t="shared" si="2941"/>
        <v>0</v>
      </c>
      <c r="BF1340" s="99">
        <f t="shared" si="2941"/>
        <v>0</v>
      </c>
      <c r="BG1340" s="99">
        <f t="shared" si="2941"/>
        <v>0</v>
      </c>
      <c r="BH1340" s="99">
        <f t="shared" si="2941"/>
        <v>0</v>
      </c>
      <c r="BI1340" s="99">
        <f t="shared" si="2941"/>
        <v>0</v>
      </c>
      <c r="BJ1340" s="99">
        <f t="shared" si="2941"/>
        <v>0</v>
      </c>
      <c r="BK1340" s="99">
        <f t="shared" si="2941"/>
        <v>0</v>
      </c>
      <c r="BL1340" s="99">
        <f t="shared" si="2941"/>
        <v>0</v>
      </c>
      <c r="BM1340" s="99">
        <f t="shared" si="2941"/>
        <v>0</v>
      </c>
      <c r="BN1340" s="99">
        <f t="shared" si="2941"/>
        <v>0</v>
      </c>
      <c r="BO1340" s="99">
        <f t="shared" si="2941"/>
        <v>0</v>
      </c>
      <c r="BP1340" s="99">
        <f t="shared" si="2941"/>
        <v>0</v>
      </c>
      <c r="BQ1340" s="99">
        <f t="shared" si="2941"/>
        <v>0</v>
      </c>
      <c r="BR1340" s="99">
        <f t="shared" si="2941"/>
        <v>0</v>
      </c>
      <c r="BS1340" s="99">
        <f t="shared" si="2941"/>
        <v>0</v>
      </c>
      <c r="BT1340" s="99">
        <f t="shared" si="2941"/>
        <v>0</v>
      </c>
      <c r="BU1340" s="99">
        <f t="shared" si="2941"/>
        <v>0</v>
      </c>
      <c r="BV1340" s="99">
        <f t="shared" si="2941"/>
        <v>0</v>
      </c>
      <c r="BW1340" s="99">
        <f t="shared" si="2941"/>
        <v>0</v>
      </c>
      <c r="BX1340" s="99">
        <f t="shared" si="2941"/>
        <v>0</v>
      </c>
      <c r="BY1340" s="99">
        <f t="shared" si="2941"/>
        <v>0</v>
      </c>
      <c r="BZ1340" s="99">
        <f t="shared" si="2941"/>
        <v>0</v>
      </c>
      <c r="CA1340" s="99">
        <f t="shared" si="2941"/>
        <v>0</v>
      </c>
      <c r="CB1340" s="99">
        <f t="shared" si="2941"/>
        <v>0</v>
      </c>
      <c r="CC1340" s="99">
        <f t="shared" si="2941"/>
        <v>0</v>
      </c>
      <c r="CD1340" s="99">
        <f t="shared" si="2941"/>
        <v>0</v>
      </c>
      <c r="CE1340" s="99">
        <f t="shared" si="2941"/>
        <v>0</v>
      </c>
      <c r="CF1340" s="99">
        <f t="shared" si="2941"/>
        <v>0</v>
      </c>
      <c r="CG1340" s="99">
        <f t="shared" si="2941"/>
        <v>0</v>
      </c>
      <c r="CH1340" s="99">
        <f t="shared" si="2941"/>
        <v>0</v>
      </c>
      <c r="CI1340" s="99">
        <f t="shared" si="2941"/>
        <v>0</v>
      </c>
      <c r="CJ1340" s="99">
        <f t="shared" si="2941"/>
        <v>0</v>
      </c>
      <c r="CK1340" s="99">
        <f t="shared" si="2941"/>
        <v>0</v>
      </c>
      <c r="CL1340" s="99">
        <f t="shared" si="2941"/>
        <v>0</v>
      </c>
      <c r="CM1340" s="99">
        <f t="shared" si="2941"/>
        <v>0</v>
      </c>
      <c r="CN1340" s="99">
        <f t="shared" si="2941"/>
        <v>0</v>
      </c>
      <c r="CO1340" s="99">
        <f t="shared" si="2941"/>
        <v>0</v>
      </c>
      <c r="CP1340" s="99">
        <f t="shared" si="2941"/>
        <v>0</v>
      </c>
      <c r="CQ1340" s="99">
        <f t="shared" si="2941"/>
        <v>0</v>
      </c>
      <c r="CR1340" s="99">
        <f t="shared" ref="CR1340:DT1340" si="2942">IF(CR$8="",0,SUM(CR1342:CR1373))</f>
        <v>0</v>
      </c>
      <c r="CS1340" s="99">
        <f t="shared" si="2942"/>
        <v>0</v>
      </c>
      <c r="CT1340" s="99">
        <f t="shared" si="2942"/>
        <v>0</v>
      </c>
      <c r="CU1340" s="99">
        <f t="shared" si="2942"/>
        <v>0</v>
      </c>
      <c r="CV1340" s="99">
        <f t="shared" si="2942"/>
        <v>0</v>
      </c>
      <c r="CW1340" s="99">
        <f t="shared" si="2942"/>
        <v>0</v>
      </c>
      <c r="CX1340" s="99">
        <f t="shared" si="2942"/>
        <v>0</v>
      </c>
      <c r="CY1340" s="99">
        <f t="shared" si="2942"/>
        <v>0</v>
      </c>
      <c r="CZ1340" s="99">
        <f t="shared" si="2942"/>
        <v>0</v>
      </c>
      <c r="DA1340" s="99">
        <f t="shared" si="2942"/>
        <v>0</v>
      </c>
      <c r="DB1340" s="99">
        <f t="shared" si="2942"/>
        <v>0</v>
      </c>
      <c r="DC1340" s="99">
        <f t="shared" si="2942"/>
        <v>0</v>
      </c>
      <c r="DD1340" s="99">
        <f t="shared" si="2942"/>
        <v>0</v>
      </c>
      <c r="DE1340" s="99">
        <f t="shared" si="2942"/>
        <v>0</v>
      </c>
      <c r="DF1340" s="99">
        <f t="shared" si="2942"/>
        <v>0</v>
      </c>
      <c r="DG1340" s="99">
        <f t="shared" si="2942"/>
        <v>0</v>
      </c>
      <c r="DH1340" s="99">
        <f t="shared" si="2942"/>
        <v>0</v>
      </c>
      <c r="DI1340" s="99">
        <f t="shared" si="2942"/>
        <v>0</v>
      </c>
      <c r="DJ1340" s="99">
        <f t="shared" si="2942"/>
        <v>0</v>
      </c>
      <c r="DK1340" s="99">
        <f t="shared" si="2942"/>
        <v>0</v>
      </c>
      <c r="DL1340" s="99">
        <f t="shared" si="2942"/>
        <v>0</v>
      </c>
      <c r="DM1340" s="99">
        <f t="shared" si="2942"/>
        <v>0</v>
      </c>
      <c r="DN1340" s="99">
        <f t="shared" si="2942"/>
        <v>0</v>
      </c>
      <c r="DO1340" s="99">
        <f t="shared" si="2942"/>
        <v>0</v>
      </c>
      <c r="DP1340" s="99">
        <f t="shared" si="2942"/>
        <v>0</v>
      </c>
      <c r="DQ1340" s="99">
        <f t="shared" si="2942"/>
        <v>0</v>
      </c>
      <c r="DR1340" s="99">
        <f t="shared" si="2942"/>
        <v>0</v>
      </c>
      <c r="DS1340" s="99">
        <f t="shared" si="2942"/>
        <v>0</v>
      </c>
      <c r="DT1340" s="99">
        <f t="shared" si="2942"/>
        <v>0</v>
      </c>
      <c r="DU1340" s="35"/>
      <c r="DV1340" s="35"/>
    </row>
    <row r="1341" spans="1:126" ht="4.2" customHeight="1">
      <c r="A1341" s="1"/>
      <c r="B1341" s="1"/>
      <c r="C1341" s="1"/>
      <c r="D1341" s="1"/>
      <c r="E1341" s="261"/>
      <c r="F1341" s="47"/>
      <c r="G1341" s="229"/>
      <c r="H1341" s="40"/>
      <c r="I1341" s="40"/>
      <c r="J1341" s="40"/>
      <c r="K1341" s="40"/>
      <c r="L1341" s="1"/>
      <c r="M1341" s="5"/>
      <c r="N1341" s="40"/>
      <c r="O1341" s="1"/>
      <c r="P1341" s="5"/>
      <c r="Q1341" s="1"/>
      <c r="R1341" s="1"/>
      <c r="S1341" s="5"/>
      <c r="T1341" s="7"/>
      <c r="U1341" s="23"/>
      <c r="V1341" s="1"/>
      <c r="W1341" s="40"/>
      <c r="X1341" s="10"/>
      <c r="Y1341" s="45"/>
      <c r="Z1341" s="92"/>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c r="DO1341" s="100"/>
      <c r="DP1341" s="100"/>
      <c r="DQ1341" s="100"/>
      <c r="DR1341" s="100"/>
      <c r="DS1341" s="100"/>
      <c r="DT1341" s="100"/>
      <c r="DU1341" s="1"/>
      <c r="DV1341" s="1"/>
    </row>
    <row r="1342" spans="1:126" s="120" customFormat="1" ht="4.2" customHeight="1">
      <c r="A1342" s="59"/>
      <c r="B1342" s="59"/>
      <c r="C1342" s="59"/>
      <c r="D1342" s="59"/>
      <c r="E1342" s="271"/>
      <c r="F1342" s="114"/>
      <c r="G1342" s="115"/>
      <c r="H1342" s="59"/>
      <c r="I1342" s="59"/>
      <c r="J1342" s="59"/>
      <c r="K1342" s="59"/>
      <c r="L1342" s="59"/>
      <c r="M1342" s="115"/>
      <c r="N1342" s="59"/>
      <c r="O1342" s="59"/>
      <c r="P1342" s="229"/>
      <c r="Q1342" s="59"/>
      <c r="R1342" s="59"/>
      <c r="S1342" s="115"/>
      <c r="T1342" s="210"/>
      <c r="U1342" s="115"/>
      <c r="V1342" s="59"/>
      <c r="W1342" s="116"/>
      <c r="X1342" s="116"/>
      <c r="Y1342" s="117"/>
      <c r="Z1342" s="118"/>
      <c r="AA1342" s="119"/>
      <c r="AB1342" s="119"/>
      <c r="AC1342" s="119"/>
      <c r="AD1342" s="119"/>
      <c r="AE1342" s="119"/>
      <c r="AF1342" s="119"/>
      <c r="AG1342" s="119"/>
      <c r="AH1342" s="119"/>
      <c r="AI1342" s="119"/>
      <c r="AJ1342" s="119"/>
      <c r="AK1342" s="119"/>
      <c r="AL1342" s="119"/>
      <c r="AM1342" s="119"/>
      <c r="AN1342" s="119"/>
      <c r="AO1342" s="119"/>
      <c r="AP1342" s="119"/>
      <c r="AQ1342" s="119"/>
      <c r="AR1342" s="119"/>
      <c r="AS1342" s="119"/>
      <c r="AT1342" s="119"/>
      <c r="AU1342" s="119"/>
      <c r="AV1342" s="119"/>
      <c r="AW1342" s="119"/>
      <c r="AX1342" s="119"/>
      <c r="AY1342" s="119"/>
      <c r="AZ1342" s="119"/>
      <c r="BA1342" s="119"/>
      <c r="BB1342" s="119"/>
      <c r="BC1342" s="119"/>
      <c r="BD1342" s="119"/>
      <c r="BE1342" s="119"/>
      <c r="BF1342" s="119"/>
      <c r="BG1342" s="119"/>
      <c r="BH1342" s="119"/>
      <c r="BI1342" s="119"/>
      <c r="BJ1342" s="119"/>
      <c r="BK1342" s="119"/>
      <c r="BL1342" s="119"/>
      <c r="BM1342" s="119"/>
      <c r="BN1342" s="119"/>
      <c r="BO1342" s="119"/>
      <c r="BP1342" s="119"/>
      <c r="BQ1342" s="119"/>
      <c r="BR1342" s="119"/>
      <c r="BS1342" s="119"/>
      <c r="BT1342" s="119"/>
      <c r="BU1342" s="119"/>
      <c r="BV1342" s="119"/>
      <c r="BW1342" s="119"/>
      <c r="BX1342" s="119"/>
      <c r="BY1342" s="119"/>
      <c r="BZ1342" s="119"/>
      <c r="CA1342" s="119"/>
      <c r="CB1342" s="119"/>
      <c r="CC1342" s="119"/>
      <c r="CD1342" s="119"/>
      <c r="CE1342" s="119"/>
      <c r="CF1342" s="119"/>
      <c r="CG1342" s="119"/>
      <c r="CH1342" s="119"/>
      <c r="CI1342" s="119"/>
      <c r="CJ1342" s="119"/>
      <c r="CK1342" s="119"/>
      <c r="CL1342" s="119"/>
      <c r="CM1342" s="119"/>
      <c r="CN1342" s="119"/>
      <c r="CO1342" s="119"/>
      <c r="CP1342" s="119"/>
      <c r="CQ1342" s="119"/>
      <c r="CR1342" s="119"/>
      <c r="CS1342" s="119"/>
      <c r="CT1342" s="119"/>
      <c r="CU1342" s="119"/>
      <c r="CV1342" s="119"/>
      <c r="CW1342" s="119"/>
      <c r="CX1342" s="119"/>
      <c r="CY1342" s="119"/>
      <c r="CZ1342" s="119"/>
      <c r="DA1342" s="119"/>
      <c r="DB1342" s="119"/>
      <c r="DC1342" s="119"/>
      <c r="DD1342" s="119"/>
      <c r="DE1342" s="119"/>
      <c r="DF1342" s="119"/>
      <c r="DG1342" s="119"/>
      <c r="DH1342" s="119"/>
      <c r="DI1342" s="119"/>
      <c r="DJ1342" s="119"/>
      <c r="DK1342" s="119"/>
      <c r="DL1342" s="119"/>
      <c r="DM1342" s="119"/>
      <c r="DN1342" s="119"/>
      <c r="DO1342" s="119"/>
      <c r="DP1342" s="119"/>
      <c r="DQ1342" s="119"/>
      <c r="DR1342" s="119"/>
      <c r="DS1342" s="119"/>
      <c r="DT1342" s="119"/>
      <c r="DU1342" s="59"/>
      <c r="DV1342" s="59"/>
    </row>
    <row r="1343" spans="1:126" s="120" customFormat="1" ht="10.199999999999999" customHeight="1">
      <c r="A1343" s="59"/>
      <c r="B1343" s="283" t="s">
        <v>105</v>
      </c>
      <c r="C1343" s="59"/>
      <c r="D1343" s="59"/>
      <c r="E1343" s="271"/>
      <c r="F1343" s="114"/>
      <c r="G1343" s="115"/>
      <c r="H1343" s="59"/>
      <c r="I1343" s="59"/>
      <c r="J1343" s="59"/>
      <c r="K1343" s="416">
        <f t="shared" ref="K1343:K1372" si="2943">K1274</f>
        <v>0</v>
      </c>
      <c r="L1343" s="59"/>
      <c r="M1343" s="409"/>
      <c r="N1343" s="410">
        <f t="shared" ref="N1343:N1372" si="2944">N1274</f>
        <v>0</v>
      </c>
      <c r="O1343" s="226"/>
      <c r="P1343" s="229"/>
      <c r="Q1343" s="226" t="s">
        <v>25</v>
      </c>
      <c r="R1343" s="226"/>
      <c r="S1343" s="409"/>
      <c r="T1343" s="410">
        <f t="shared" ref="T1343:T1372" si="2945">T1274</f>
        <v>0</v>
      </c>
      <c r="U1343" s="115"/>
      <c r="V1343" s="59"/>
      <c r="W1343" s="116"/>
      <c r="X1343" s="116"/>
      <c r="Y1343" s="117"/>
      <c r="Z1343" s="118"/>
      <c r="AA1343" s="119">
        <f>IF(AA$8="",0,(SUM($Z1274:AA1274)-SUM($Z1306:AA1306))*(1-Главная!$N$86)+Главная!$N$86*(SUM($Z1274:AA1274)-SUM($Z1306:AA1306))*IF($T1343=справочники!$P$10,1,1/(1+Главная!$N$23)))</f>
        <v>0</v>
      </c>
      <c r="AB1343" s="119">
        <f>IF(AB$8="",0,(SUM($Z1274:AB1274)-SUM($Z1306:AB1306))*(1-Главная!$N$86)+Главная!$N$86*(SUM($Z1274:AB1274)-SUM($Z1306:AB1306))*IF($T1343=справочники!$P$10,1,1/(1+Главная!$N$23)))</f>
        <v>0</v>
      </c>
      <c r="AC1343" s="119">
        <f>IF(AC$8="",0,(SUM($Z1274:AC1274)-SUM($Z1306:AC1306))*(1-Главная!$N$86)+Главная!$N$86*(SUM($Z1274:AC1274)-SUM($Z1306:AC1306))*IF($T1343=справочники!$P$10,1,1/(1+Главная!$N$23)))</f>
        <v>0</v>
      </c>
      <c r="AD1343" s="119">
        <f>IF(AD$8="",0,(SUM($Z1274:AD1274)-SUM($Z1306:AD1306))*(1-Главная!$N$86)+Главная!$N$86*(SUM($Z1274:AD1274)-SUM($Z1306:AD1306))*IF($T1343=справочники!$P$10,1,1/(1+Главная!$N$23)))</f>
        <v>0</v>
      </c>
      <c r="AE1343" s="119">
        <f>IF(AE$8="",0,(SUM($Z1274:AE1274)-SUM($Z1306:AE1306))*(1-Главная!$N$86)+Главная!$N$86*(SUM($Z1274:AE1274)-SUM($Z1306:AE1306))*IF($T1343=справочники!$P$10,1,1/(1+Главная!$N$23)))</f>
        <v>0</v>
      </c>
      <c r="AF1343" s="119">
        <f>IF(AF$8="",0,(SUM($Z1274:AF1274)-SUM($Z1306:AF1306))*(1-Главная!$N$86)+Главная!$N$86*(SUM($Z1274:AF1274)-SUM($Z1306:AF1306))*IF($T1343=справочники!$P$10,1,1/(1+Главная!$N$23)))</f>
        <v>0</v>
      </c>
      <c r="AG1343" s="119">
        <f>IF(AG$8="",0,(SUM($Z1274:AG1274)-SUM($Z1306:AG1306))*(1-Главная!$N$86)+Главная!$N$86*(SUM($Z1274:AG1274)-SUM($Z1306:AG1306))*IF($T1343=справочники!$P$10,1,1/(1+Главная!$N$23)))</f>
        <v>0</v>
      </c>
      <c r="AH1343" s="119">
        <f>IF(AH$8="",0,(SUM($Z1274:AH1274)-SUM($Z1306:AH1306))*(1-Главная!$N$86)+Главная!$N$86*(SUM($Z1274:AH1274)-SUM($Z1306:AH1306))*IF($T1343=справочники!$P$10,1,1/(1+Главная!$N$23)))</f>
        <v>0</v>
      </c>
      <c r="AI1343" s="119">
        <f>IF(AI$8="",0,(SUM($Z1274:AI1274)-SUM($Z1306:AI1306))*(1-Главная!$N$86)+Главная!$N$86*(SUM($Z1274:AI1274)-SUM($Z1306:AI1306))*IF($T1343=справочники!$P$10,1,1/(1+Главная!$N$23)))</f>
        <v>0</v>
      </c>
      <c r="AJ1343" s="119">
        <f>IF(AJ$8="",0,(SUM($Z1274:AJ1274)-SUM($Z1306:AJ1306))*(1-Главная!$N$86)+Главная!$N$86*(SUM($Z1274:AJ1274)-SUM($Z1306:AJ1306))*IF($T1343=справочники!$P$10,1,1/(1+Главная!$N$23)))</f>
        <v>0</v>
      </c>
      <c r="AK1343" s="119">
        <f>IF(AK$8="",0,(SUM($Z1274:AK1274)-SUM($Z1306:AK1306))*(1-Главная!$N$86)+Главная!$N$86*(SUM($Z1274:AK1274)-SUM($Z1306:AK1306))*IF($T1343=справочники!$P$10,1,1/(1+Главная!$N$23)))</f>
        <v>0</v>
      </c>
      <c r="AL1343" s="119">
        <f>IF(AL$8="",0,(SUM($Z1274:AL1274)-SUM($Z1306:AL1306))*(1-Главная!$N$86)+Главная!$N$86*(SUM($Z1274:AL1274)-SUM($Z1306:AL1306))*IF($T1343=справочники!$P$10,1,1/(1+Главная!$N$23)))</f>
        <v>0</v>
      </c>
      <c r="AM1343" s="119">
        <f>IF(AM$8="",0,(SUM($Z1274:AM1274)-SUM($Z1306:AM1306))*(1-Главная!$N$86)+Главная!$N$86*(SUM($Z1274:AM1274)-SUM($Z1306:AM1306))*IF($T1343=справочники!$P$10,1,1/(1+Главная!$N$23)))</f>
        <v>0</v>
      </c>
      <c r="AN1343" s="119">
        <f>IF(AN$8="",0,(SUM($Z1274:AN1274)-SUM($Z1306:AN1306))*(1-Главная!$N$86)+Главная!$N$86*(SUM($Z1274:AN1274)-SUM($Z1306:AN1306))*IF($T1343=справочники!$P$10,1,1/(1+Главная!$N$23)))</f>
        <v>0</v>
      </c>
      <c r="AO1343" s="119">
        <f>IF(AO$8="",0,(SUM($Z1274:AO1274)-SUM($Z1306:AO1306))*(1-Главная!$N$86)+Главная!$N$86*(SUM($Z1274:AO1274)-SUM($Z1306:AO1306))*IF($T1343=справочники!$P$10,1,1/(1+Главная!$N$23)))</f>
        <v>0</v>
      </c>
      <c r="AP1343" s="119">
        <f>IF(AP$8="",0,(SUM($Z1274:AP1274)-SUM($Z1306:AP1306))*(1-Главная!$N$86)+Главная!$N$86*(SUM($Z1274:AP1274)-SUM($Z1306:AP1306))*IF($T1343=справочники!$P$10,1,1/(1+Главная!$N$23)))</f>
        <v>0</v>
      </c>
      <c r="AQ1343" s="119">
        <f>IF(AQ$8="",0,(SUM($Z1274:AQ1274)-SUM($Z1306:AQ1306))*(1-Главная!$N$86)+Главная!$N$86*(SUM($Z1274:AQ1274)-SUM($Z1306:AQ1306))*IF($T1343=справочники!$P$10,1,1/(1+Главная!$N$23)))</f>
        <v>0</v>
      </c>
      <c r="AR1343" s="119">
        <f>IF(AR$8="",0,(SUM($Z1274:AR1274)-SUM($Z1306:AR1306))*(1-Главная!$N$86)+Главная!$N$86*(SUM($Z1274:AR1274)-SUM($Z1306:AR1306))*IF($T1343=справочники!$P$10,1,1/(1+Главная!$N$23)))</f>
        <v>0</v>
      </c>
      <c r="AS1343" s="119">
        <f>IF(AS$8="",0,(SUM($Z1274:AS1274)-SUM($Z1306:AS1306))*(1-Главная!$N$86)+Главная!$N$86*(SUM($Z1274:AS1274)-SUM($Z1306:AS1306))*IF($T1343=справочники!$P$10,1,1/(1+Главная!$N$23)))</f>
        <v>0</v>
      </c>
      <c r="AT1343" s="119">
        <f>IF(AT$8="",0,(SUM($Z1274:AT1274)-SUM($Z1306:AT1306))*(1-Главная!$N$86)+Главная!$N$86*(SUM($Z1274:AT1274)-SUM($Z1306:AT1306))*IF($T1343=справочники!$P$10,1,1/(1+Главная!$N$23)))</f>
        <v>0</v>
      </c>
      <c r="AU1343" s="119">
        <f>IF(AU$8="",0,(SUM($Z1274:AU1274)-SUM($Z1306:AU1306))*(1-Главная!$N$86)+Главная!$N$86*(SUM($Z1274:AU1274)-SUM($Z1306:AU1306))*IF($T1343=справочники!$P$10,1,1/(1+Главная!$N$23)))</f>
        <v>0</v>
      </c>
      <c r="AV1343" s="119">
        <f>IF(AV$8="",0,(SUM($Z1274:AV1274)-SUM($Z1306:AV1306))*(1-Главная!$N$86)+Главная!$N$86*(SUM($Z1274:AV1274)-SUM($Z1306:AV1306))*IF($T1343=справочники!$P$10,1,1/(1+Главная!$N$23)))</f>
        <v>0</v>
      </c>
      <c r="AW1343" s="119">
        <f>IF(AW$8="",0,(SUM($Z1274:AW1274)-SUM($Z1306:AW1306))*(1-Главная!$N$86)+Главная!$N$86*(SUM($Z1274:AW1274)-SUM($Z1306:AW1306))*IF($T1343=справочники!$P$10,1,1/(1+Главная!$N$23)))</f>
        <v>0</v>
      </c>
      <c r="AX1343" s="119">
        <f>IF(AX$8="",0,(SUM($Z1274:AX1274)-SUM($Z1306:AX1306))*(1-Главная!$N$86)+Главная!$N$86*(SUM($Z1274:AX1274)-SUM($Z1306:AX1306))*IF($T1343=справочники!$P$10,1,1/(1+Главная!$N$23)))</f>
        <v>0</v>
      </c>
      <c r="AY1343" s="119">
        <f>IF(AY$8="",0,(SUM($Z1274:AY1274)-SUM($Z1306:AY1306))*(1-Главная!$N$86)+Главная!$N$86*(SUM($Z1274:AY1274)-SUM($Z1306:AY1306))*IF($T1343=справочники!$P$10,1,1/(1+Главная!$N$23)))</f>
        <v>0</v>
      </c>
      <c r="AZ1343" s="119">
        <f>IF(AZ$8="",0,(SUM($Z1274:AZ1274)-SUM($Z1306:AZ1306))*(1-Главная!$N$86)+Главная!$N$86*(SUM($Z1274:AZ1274)-SUM($Z1306:AZ1306))*IF($T1343=справочники!$P$10,1,1/(1+Главная!$N$23)))</f>
        <v>0</v>
      </c>
      <c r="BA1343" s="119">
        <f>IF(BA$8="",0,(SUM($Z1274:BA1274)-SUM($Z1306:BA1306))*(1-Главная!$N$86)+Главная!$N$86*(SUM($Z1274:BA1274)-SUM($Z1306:BA1306))*IF($T1343=справочники!$P$10,1,1/(1+Главная!$N$23)))</f>
        <v>0</v>
      </c>
      <c r="BB1343" s="119">
        <f>IF(BB$8="",0,(SUM($Z1274:BB1274)-SUM($Z1306:BB1306))*(1-Главная!$N$86)+Главная!$N$86*(SUM($Z1274:BB1274)-SUM($Z1306:BB1306))*IF($T1343=справочники!$P$10,1,1/(1+Главная!$N$23)))</f>
        <v>0</v>
      </c>
      <c r="BC1343" s="119">
        <f>IF(BC$8="",0,(SUM($Z1274:BC1274)-SUM($Z1306:BC1306))*(1-Главная!$N$86)+Главная!$N$86*(SUM($Z1274:BC1274)-SUM($Z1306:BC1306))*IF($T1343=справочники!$P$10,1,1/(1+Главная!$N$23)))</f>
        <v>0</v>
      </c>
      <c r="BD1343" s="119">
        <f>IF(BD$8="",0,(SUM($Z1274:BD1274)-SUM($Z1306:BD1306))*(1-Главная!$N$86)+Главная!$N$86*(SUM($Z1274:BD1274)-SUM($Z1306:BD1306))*IF($T1343=справочники!$P$10,1,1/(1+Главная!$N$23)))</f>
        <v>0</v>
      </c>
      <c r="BE1343" s="119">
        <f>IF(BE$8="",0,(SUM($Z1274:BE1274)-SUM($Z1306:BE1306))*(1-Главная!$N$86)+Главная!$N$86*(SUM($Z1274:BE1274)-SUM($Z1306:BE1306))*IF($T1343=справочники!$P$10,1,1/(1+Главная!$N$23)))</f>
        <v>0</v>
      </c>
      <c r="BF1343" s="119">
        <f>IF(BF$8="",0,(SUM($Z1274:BF1274)-SUM($Z1306:BF1306))*(1-Главная!$N$86)+Главная!$N$86*(SUM($Z1274:BF1274)-SUM($Z1306:BF1306))*IF($T1343=справочники!$P$10,1,1/(1+Главная!$N$23)))</f>
        <v>0</v>
      </c>
      <c r="BG1343" s="119">
        <f>IF(BG$8="",0,(SUM($Z1274:BG1274)-SUM($Z1306:BG1306))*(1-Главная!$N$86)+Главная!$N$86*(SUM($Z1274:BG1274)-SUM($Z1306:BG1306))*IF($T1343=справочники!$P$10,1,1/(1+Главная!$N$23)))</f>
        <v>0</v>
      </c>
      <c r="BH1343" s="119">
        <f>IF(BH$8="",0,(SUM($Z1274:BH1274)-SUM($Z1306:BH1306))*(1-Главная!$N$86)+Главная!$N$86*(SUM($Z1274:BH1274)-SUM($Z1306:BH1306))*IF($T1343=справочники!$P$10,1,1/(1+Главная!$N$23)))</f>
        <v>0</v>
      </c>
      <c r="BI1343" s="119">
        <f>IF(BI$8="",0,(SUM($Z1274:BI1274)-SUM($Z1306:BI1306))*(1-Главная!$N$86)+Главная!$N$86*(SUM($Z1274:BI1274)-SUM($Z1306:BI1306))*IF($T1343=справочники!$P$10,1,1/(1+Главная!$N$23)))</f>
        <v>0</v>
      </c>
      <c r="BJ1343" s="119">
        <f>IF(BJ$8="",0,(SUM($Z1274:BJ1274)-SUM($Z1306:BJ1306))*(1-Главная!$N$86)+Главная!$N$86*(SUM($Z1274:BJ1274)-SUM($Z1306:BJ1306))*IF($T1343=справочники!$P$10,1,1/(1+Главная!$N$23)))</f>
        <v>0</v>
      </c>
      <c r="BK1343" s="119">
        <f>IF(BK$8="",0,(SUM($Z1274:BK1274)-SUM($Z1306:BK1306))*(1-Главная!$N$86)+Главная!$N$86*(SUM($Z1274:BK1274)-SUM($Z1306:BK1306))*IF($T1343=справочники!$P$10,1,1/(1+Главная!$N$23)))</f>
        <v>0</v>
      </c>
      <c r="BL1343" s="119">
        <f>IF(BL$8="",0,(SUM($Z1274:BL1274)-SUM($Z1306:BL1306))*(1-Главная!$N$86)+Главная!$N$86*(SUM($Z1274:BL1274)-SUM($Z1306:BL1306))*IF($T1343=справочники!$P$10,1,1/(1+Главная!$N$23)))</f>
        <v>0</v>
      </c>
      <c r="BM1343" s="119">
        <f>IF(BM$8="",0,(SUM($Z1274:BM1274)-SUM($Z1306:BM1306))*(1-Главная!$N$86)+Главная!$N$86*(SUM($Z1274:BM1274)-SUM($Z1306:BM1306))*IF($T1343=справочники!$P$10,1,1/(1+Главная!$N$23)))</f>
        <v>0</v>
      </c>
      <c r="BN1343" s="119">
        <f>IF(BN$8="",0,(SUM($Z1274:BN1274)-SUM($Z1306:BN1306))*(1-Главная!$N$86)+Главная!$N$86*(SUM($Z1274:BN1274)-SUM($Z1306:BN1306))*IF($T1343=справочники!$P$10,1,1/(1+Главная!$N$23)))</f>
        <v>0</v>
      </c>
      <c r="BO1343" s="119">
        <f>IF(BO$8="",0,(SUM($Z1274:BO1274)-SUM($Z1306:BO1306))*(1-Главная!$N$86)+Главная!$N$86*(SUM($Z1274:BO1274)-SUM($Z1306:BO1306))*IF($T1343=справочники!$P$10,1,1/(1+Главная!$N$23)))</f>
        <v>0</v>
      </c>
      <c r="BP1343" s="119">
        <f>IF(BP$8="",0,(SUM($Z1274:BP1274)-SUM($Z1306:BP1306))*(1-Главная!$N$86)+Главная!$N$86*(SUM($Z1274:BP1274)-SUM($Z1306:BP1306))*IF($T1343=справочники!$P$10,1,1/(1+Главная!$N$23)))</f>
        <v>0</v>
      </c>
      <c r="BQ1343" s="119">
        <f>IF(BQ$8="",0,(SUM($Z1274:BQ1274)-SUM($Z1306:BQ1306))*(1-Главная!$N$86)+Главная!$N$86*(SUM($Z1274:BQ1274)-SUM($Z1306:BQ1306))*IF($T1343=справочники!$P$10,1,1/(1+Главная!$N$23)))</f>
        <v>0</v>
      </c>
      <c r="BR1343" s="119">
        <f>IF(BR$8="",0,(SUM($Z1274:BR1274)-SUM($Z1306:BR1306))*(1-Главная!$N$86)+Главная!$N$86*(SUM($Z1274:BR1274)-SUM($Z1306:BR1306))*IF($T1343=справочники!$P$10,1,1/(1+Главная!$N$23)))</f>
        <v>0</v>
      </c>
      <c r="BS1343" s="119">
        <f>IF(BS$8="",0,(SUM($Z1274:BS1274)-SUM($Z1306:BS1306))*(1-Главная!$N$86)+Главная!$N$86*(SUM($Z1274:BS1274)-SUM($Z1306:BS1306))*IF($T1343=справочники!$P$10,1,1/(1+Главная!$N$23)))</f>
        <v>0</v>
      </c>
      <c r="BT1343" s="119">
        <f>IF(BT$8="",0,(SUM($Z1274:BT1274)-SUM($Z1306:BT1306))*(1-Главная!$N$86)+Главная!$N$86*(SUM($Z1274:BT1274)-SUM($Z1306:BT1306))*IF($T1343=справочники!$P$10,1,1/(1+Главная!$N$23)))</f>
        <v>0</v>
      </c>
      <c r="BU1343" s="119">
        <f>IF(BU$8="",0,(SUM($Z1274:BU1274)-SUM($Z1306:BU1306))*(1-Главная!$N$86)+Главная!$N$86*(SUM($Z1274:BU1274)-SUM($Z1306:BU1306))*IF($T1343=справочники!$P$10,1,1/(1+Главная!$N$23)))</f>
        <v>0</v>
      </c>
      <c r="BV1343" s="119">
        <f>IF(BV$8="",0,(SUM($Z1274:BV1274)-SUM($Z1306:BV1306))*(1-Главная!$N$86)+Главная!$N$86*(SUM($Z1274:BV1274)-SUM($Z1306:BV1306))*IF($T1343=справочники!$P$10,1,1/(1+Главная!$N$23)))</f>
        <v>0</v>
      </c>
      <c r="BW1343" s="119">
        <f>IF(BW$8="",0,(SUM($Z1274:BW1274)-SUM($Z1306:BW1306))*(1-Главная!$N$86)+Главная!$N$86*(SUM($Z1274:BW1274)-SUM($Z1306:BW1306))*IF($T1343=справочники!$P$10,1,1/(1+Главная!$N$23)))</f>
        <v>0</v>
      </c>
      <c r="BX1343" s="119">
        <f>IF(BX$8="",0,(SUM($Z1274:BX1274)-SUM($Z1306:BX1306))*(1-Главная!$N$86)+Главная!$N$86*(SUM($Z1274:BX1274)-SUM($Z1306:BX1306))*IF($T1343=справочники!$P$10,1,1/(1+Главная!$N$23)))</f>
        <v>0</v>
      </c>
      <c r="BY1343" s="119">
        <f>IF(BY$8="",0,(SUM($Z1274:BY1274)-SUM($Z1306:BY1306))*(1-Главная!$N$86)+Главная!$N$86*(SUM($Z1274:BY1274)-SUM($Z1306:BY1306))*IF($T1343=справочники!$P$10,1,1/(1+Главная!$N$23)))</f>
        <v>0</v>
      </c>
      <c r="BZ1343" s="119">
        <f>IF(BZ$8="",0,(SUM($Z1274:BZ1274)-SUM($Z1306:BZ1306))*(1-Главная!$N$86)+Главная!$N$86*(SUM($Z1274:BZ1274)-SUM($Z1306:BZ1306))*IF($T1343=справочники!$P$10,1,1/(1+Главная!$N$23)))</f>
        <v>0</v>
      </c>
      <c r="CA1343" s="119">
        <f>IF(CA$8="",0,(SUM($Z1274:CA1274)-SUM($Z1306:CA1306))*(1-Главная!$N$86)+Главная!$N$86*(SUM($Z1274:CA1274)-SUM($Z1306:CA1306))*IF($T1343=справочники!$P$10,1,1/(1+Главная!$N$23)))</f>
        <v>0</v>
      </c>
      <c r="CB1343" s="119">
        <f>IF(CB$8="",0,(SUM($Z1274:CB1274)-SUM($Z1306:CB1306))*(1-Главная!$N$86)+Главная!$N$86*(SUM($Z1274:CB1274)-SUM($Z1306:CB1306))*IF($T1343=справочники!$P$10,1,1/(1+Главная!$N$23)))</f>
        <v>0</v>
      </c>
      <c r="CC1343" s="119">
        <f>IF(CC$8="",0,(SUM($Z1274:CC1274)-SUM($Z1306:CC1306))*(1-Главная!$N$86)+Главная!$N$86*(SUM($Z1274:CC1274)-SUM($Z1306:CC1306))*IF($T1343=справочники!$P$10,1,1/(1+Главная!$N$23)))</f>
        <v>0</v>
      </c>
      <c r="CD1343" s="119">
        <f>IF(CD$8="",0,(SUM($Z1274:CD1274)-SUM($Z1306:CD1306))*(1-Главная!$N$86)+Главная!$N$86*(SUM($Z1274:CD1274)-SUM($Z1306:CD1306))*IF($T1343=справочники!$P$10,1,1/(1+Главная!$N$23)))</f>
        <v>0</v>
      </c>
      <c r="CE1343" s="119">
        <f>IF(CE$8="",0,(SUM($Z1274:CE1274)-SUM($Z1306:CE1306))*(1-Главная!$N$86)+Главная!$N$86*(SUM($Z1274:CE1274)-SUM($Z1306:CE1306))*IF($T1343=справочники!$P$10,1,1/(1+Главная!$N$23)))</f>
        <v>0</v>
      </c>
      <c r="CF1343" s="119">
        <f>IF(CF$8="",0,(SUM($Z1274:CF1274)-SUM($Z1306:CF1306))*(1-Главная!$N$86)+Главная!$N$86*(SUM($Z1274:CF1274)-SUM($Z1306:CF1306))*IF($T1343=справочники!$P$10,1,1/(1+Главная!$N$23)))</f>
        <v>0</v>
      </c>
      <c r="CG1343" s="119">
        <f>IF(CG$8="",0,(SUM($Z1274:CG1274)-SUM($Z1306:CG1306))*(1-Главная!$N$86)+Главная!$N$86*(SUM($Z1274:CG1274)-SUM($Z1306:CG1306))*IF($T1343=справочники!$P$10,1,1/(1+Главная!$N$23)))</f>
        <v>0</v>
      </c>
      <c r="CH1343" s="119">
        <f>IF(CH$8="",0,(SUM($Z1274:CH1274)-SUM($Z1306:CH1306))*(1-Главная!$N$86)+Главная!$N$86*(SUM($Z1274:CH1274)-SUM($Z1306:CH1306))*IF($T1343=справочники!$P$10,1,1/(1+Главная!$N$23)))</f>
        <v>0</v>
      </c>
      <c r="CI1343" s="119">
        <f>IF(CI$8="",0,(SUM($Z1274:CI1274)-SUM($Z1306:CI1306))*(1-Главная!$N$86)+Главная!$N$86*(SUM($Z1274:CI1274)-SUM($Z1306:CI1306))*IF($T1343=справочники!$P$10,1,1/(1+Главная!$N$23)))</f>
        <v>0</v>
      </c>
      <c r="CJ1343" s="119">
        <f>IF(CJ$8="",0,(SUM($Z1274:CJ1274)-SUM($Z1306:CJ1306))*(1-Главная!$N$86)+Главная!$N$86*(SUM($Z1274:CJ1274)-SUM($Z1306:CJ1306))*IF($T1343=справочники!$P$10,1,1/(1+Главная!$N$23)))</f>
        <v>0</v>
      </c>
      <c r="CK1343" s="119">
        <f>IF(CK$8="",0,(SUM($Z1274:CK1274)-SUM($Z1306:CK1306))*(1-Главная!$N$86)+Главная!$N$86*(SUM($Z1274:CK1274)-SUM($Z1306:CK1306))*IF($T1343=справочники!$P$10,1,1/(1+Главная!$N$23)))</f>
        <v>0</v>
      </c>
      <c r="CL1343" s="119">
        <f>IF(CL$8="",0,(SUM($Z1274:CL1274)-SUM($Z1306:CL1306))*(1-Главная!$N$86)+Главная!$N$86*(SUM($Z1274:CL1274)-SUM($Z1306:CL1306))*IF($T1343=справочники!$P$10,1,1/(1+Главная!$N$23)))</f>
        <v>0</v>
      </c>
      <c r="CM1343" s="119">
        <f>IF(CM$8="",0,(SUM($Z1274:CM1274)-SUM($Z1306:CM1306))*(1-Главная!$N$86)+Главная!$N$86*(SUM($Z1274:CM1274)-SUM($Z1306:CM1306))*IF($T1343=справочники!$P$10,1,1/(1+Главная!$N$23)))</f>
        <v>0</v>
      </c>
      <c r="CN1343" s="119">
        <f>IF(CN$8="",0,(SUM($Z1274:CN1274)-SUM($Z1306:CN1306))*(1-Главная!$N$86)+Главная!$N$86*(SUM($Z1274:CN1274)-SUM($Z1306:CN1306))*IF($T1343=справочники!$P$10,1,1/(1+Главная!$N$23)))</f>
        <v>0</v>
      </c>
      <c r="CO1343" s="119">
        <f>IF(CO$8="",0,(SUM($Z1274:CO1274)-SUM($Z1306:CO1306))*(1-Главная!$N$86)+Главная!$N$86*(SUM($Z1274:CO1274)-SUM($Z1306:CO1306))*IF($T1343=справочники!$P$10,1,1/(1+Главная!$N$23)))</f>
        <v>0</v>
      </c>
      <c r="CP1343" s="119">
        <f>IF(CP$8="",0,(SUM($Z1274:CP1274)-SUM($Z1306:CP1306))*(1-Главная!$N$86)+Главная!$N$86*(SUM($Z1274:CP1274)-SUM($Z1306:CP1306))*IF($T1343=справочники!$P$10,1,1/(1+Главная!$N$23)))</f>
        <v>0</v>
      </c>
      <c r="CQ1343" s="119">
        <f>IF(CQ$8="",0,(SUM($Z1274:CQ1274)-SUM($Z1306:CQ1306))*(1-Главная!$N$86)+Главная!$N$86*(SUM($Z1274:CQ1274)-SUM($Z1306:CQ1306))*IF($T1343=справочники!$P$10,1,1/(1+Главная!$N$23)))</f>
        <v>0</v>
      </c>
      <c r="CR1343" s="119">
        <f>IF(CR$8="",0,(SUM($Z1274:CR1274)-SUM($Z1306:CR1306))*(1-Главная!$N$86)+Главная!$N$86*(SUM($Z1274:CR1274)-SUM($Z1306:CR1306))*IF($T1343=справочники!$P$10,1,1/(1+Главная!$N$23)))</f>
        <v>0</v>
      </c>
      <c r="CS1343" s="119">
        <f>IF(CS$8="",0,(SUM($Z1274:CS1274)-SUM($Z1306:CS1306))*(1-Главная!$N$86)+Главная!$N$86*(SUM($Z1274:CS1274)-SUM($Z1306:CS1306))*IF($T1343=справочники!$P$10,1,1/(1+Главная!$N$23)))</f>
        <v>0</v>
      </c>
      <c r="CT1343" s="119">
        <f>IF(CT$8="",0,(SUM($Z1274:CT1274)-SUM($Z1306:CT1306))*(1-Главная!$N$86)+Главная!$N$86*(SUM($Z1274:CT1274)-SUM($Z1306:CT1306))*IF($T1343=справочники!$P$10,1,1/(1+Главная!$N$23)))</f>
        <v>0</v>
      </c>
      <c r="CU1343" s="119">
        <f>IF(CU$8="",0,(SUM($Z1274:CU1274)-SUM($Z1306:CU1306))*(1-Главная!$N$86)+Главная!$N$86*(SUM($Z1274:CU1274)-SUM($Z1306:CU1306))*IF($T1343=справочники!$P$10,1,1/(1+Главная!$N$23)))</f>
        <v>0</v>
      </c>
      <c r="CV1343" s="119">
        <f>IF(CV$8="",0,(SUM($Z1274:CV1274)-SUM($Z1306:CV1306))*(1-Главная!$N$86)+Главная!$N$86*(SUM($Z1274:CV1274)-SUM($Z1306:CV1306))*IF($T1343=справочники!$P$10,1,1/(1+Главная!$N$23)))</f>
        <v>0</v>
      </c>
      <c r="CW1343" s="119">
        <f>IF(CW$8="",0,(SUM($Z1274:CW1274)-SUM($Z1306:CW1306))*(1-Главная!$N$86)+Главная!$N$86*(SUM($Z1274:CW1274)-SUM($Z1306:CW1306))*IF($T1343=справочники!$P$10,1,1/(1+Главная!$N$23)))</f>
        <v>0</v>
      </c>
      <c r="CX1343" s="119">
        <f>IF(CX$8="",0,(SUM($Z1274:CX1274)-SUM($Z1306:CX1306))*(1-Главная!$N$86)+Главная!$N$86*(SUM($Z1274:CX1274)-SUM($Z1306:CX1306))*IF($T1343=справочники!$P$10,1,1/(1+Главная!$N$23)))</f>
        <v>0</v>
      </c>
      <c r="CY1343" s="119">
        <f>IF(CY$8="",0,(SUM($Z1274:CY1274)-SUM($Z1306:CY1306))*(1-Главная!$N$86)+Главная!$N$86*(SUM($Z1274:CY1274)-SUM($Z1306:CY1306))*IF($T1343=справочники!$P$10,1,1/(1+Главная!$N$23)))</f>
        <v>0</v>
      </c>
      <c r="CZ1343" s="119">
        <f>IF(CZ$8="",0,(SUM($Z1274:CZ1274)-SUM($Z1306:CZ1306))*(1-Главная!$N$86)+Главная!$N$86*(SUM($Z1274:CZ1274)-SUM($Z1306:CZ1306))*IF($T1343=справочники!$P$10,1,1/(1+Главная!$N$23)))</f>
        <v>0</v>
      </c>
      <c r="DA1343" s="119">
        <f>IF(DA$8="",0,(SUM($Z1274:DA1274)-SUM($Z1306:DA1306))*(1-Главная!$N$86)+Главная!$N$86*(SUM($Z1274:DA1274)-SUM($Z1306:DA1306))*IF($T1343=справочники!$P$10,1,1/(1+Главная!$N$23)))</f>
        <v>0</v>
      </c>
      <c r="DB1343" s="119">
        <f>IF(DB$8="",0,(SUM($Z1274:DB1274)-SUM($Z1306:DB1306))*(1-Главная!$N$86)+Главная!$N$86*(SUM($Z1274:DB1274)-SUM($Z1306:DB1306))*IF($T1343=справочники!$P$10,1,1/(1+Главная!$N$23)))</f>
        <v>0</v>
      </c>
      <c r="DC1343" s="119">
        <f>IF(DC$8="",0,(SUM($Z1274:DC1274)-SUM($Z1306:DC1306))*(1-Главная!$N$86)+Главная!$N$86*(SUM($Z1274:DC1274)-SUM($Z1306:DC1306))*IF($T1343=справочники!$P$10,1,1/(1+Главная!$N$23)))</f>
        <v>0</v>
      </c>
      <c r="DD1343" s="119">
        <f>IF(DD$8="",0,(SUM($Z1274:DD1274)-SUM($Z1306:DD1306))*(1-Главная!$N$86)+Главная!$N$86*(SUM($Z1274:DD1274)-SUM($Z1306:DD1306))*IF($T1343=справочники!$P$10,1,1/(1+Главная!$N$23)))</f>
        <v>0</v>
      </c>
      <c r="DE1343" s="119">
        <f>IF(DE$8="",0,(SUM($Z1274:DE1274)-SUM($Z1306:DE1306))*(1-Главная!$N$86)+Главная!$N$86*(SUM($Z1274:DE1274)-SUM($Z1306:DE1306))*IF($T1343=справочники!$P$10,1,1/(1+Главная!$N$23)))</f>
        <v>0</v>
      </c>
      <c r="DF1343" s="119">
        <f>IF(DF$8="",0,(SUM($Z1274:DF1274)-SUM($Z1306:DF1306))*(1-Главная!$N$86)+Главная!$N$86*(SUM($Z1274:DF1274)-SUM($Z1306:DF1306))*IF($T1343=справочники!$P$10,1,1/(1+Главная!$N$23)))</f>
        <v>0</v>
      </c>
      <c r="DG1343" s="119">
        <f>IF(DG$8="",0,(SUM($Z1274:DG1274)-SUM($Z1306:DG1306))*(1-Главная!$N$86)+Главная!$N$86*(SUM($Z1274:DG1274)-SUM($Z1306:DG1306))*IF($T1343=справочники!$P$10,1,1/(1+Главная!$N$23)))</f>
        <v>0</v>
      </c>
      <c r="DH1343" s="119">
        <f>IF(DH$8="",0,(SUM($Z1274:DH1274)-SUM($Z1306:DH1306))*(1-Главная!$N$86)+Главная!$N$86*(SUM($Z1274:DH1274)-SUM($Z1306:DH1306))*IF($T1343=справочники!$P$10,1,1/(1+Главная!$N$23)))</f>
        <v>0</v>
      </c>
      <c r="DI1343" s="119">
        <f>IF(DI$8="",0,(SUM($Z1274:DI1274)-SUM($Z1306:DI1306))*(1-Главная!$N$86)+Главная!$N$86*(SUM($Z1274:DI1274)-SUM($Z1306:DI1306))*IF($T1343=справочники!$P$10,1,1/(1+Главная!$N$23)))</f>
        <v>0</v>
      </c>
      <c r="DJ1343" s="119">
        <f>IF(DJ$8="",0,(SUM($Z1274:DJ1274)-SUM($Z1306:DJ1306))*(1-Главная!$N$86)+Главная!$N$86*(SUM($Z1274:DJ1274)-SUM($Z1306:DJ1306))*IF($T1343=справочники!$P$10,1,1/(1+Главная!$N$23)))</f>
        <v>0</v>
      </c>
      <c r="DK1343" s="119">
        <f>IF(DK$8="",0,(SUM($Z1274:DK1274)-SUM($Z1306:DK1306))*(1-Главная!$N$86)+Главная!$N$86*(SUM($Z1274:DK1274)-SUM($Z1306:DK1306))*IF($T1343=справочники!$P$10,1,1/(1+Главная!$N$23)))</f>
        <v>0</v>
      </c>
      <c r="DL1343" s="119">
        <f>IF(DL$8="",0,(SUM($Z1274:DL1274)-SUM($Z1306:DL1306))*(1-Главная!$N$86)+Главная!$N$86*(SUM($Z1274:DL1274)-SUM($Z1306:DL1306))*IF($T1343=справочники!$P$10,1,1/(1+Главная!$N$23)))</f>
        <v>0</v>
      </c>
      <c r="DM1343" s="119">
        <f>IF(DM$8="",0,(SUM($Z1274:DM1274)-SUM($Z1306:DM1306))*(1-Главная!$N$86)+Главная!$N$86*(SUM($Z1274:DM1274)-SUM($Z1306:DM1306))*IF($T1343=справочники!$P$10,1,1/(1+Главная!$N$23)))</f>
        <v>0</v>
      </c>
      <c r="DN1343" s="119">
        <f>IF(DN$8="",0,(SUM($Z1274:DN1274)-SUM($Z1306:DN1306))*(1-Главная!$N$86)+Главная!$N$86*(SUM($Z1274:DN1274)-SUM($Z1306:DN1306))*IF($T1343=справочники!$P$10,1,1/(1+Главная!$N$23)))</f>
        <v>0</v>
      </c>
      <c r="DO1343" s="119">
        <f>IF(DO$8="",0,(SUM($Z1274:DO1274)-SUM($Z1306:DO1306))*(1-Главная!$N$86)+Главная!$N$86*(SUM($Z1274:DO1274)-SUM($Z1306:DO1306))*IF($T1343=справочники!$P$10,1,1/(1+Главная!$N$23)))</f>
        <v>0</v>
      </c>
      <c r="DP1343" s="119">
        <f>IF(DP$8="",0,(SUM($Z1274:DP1274)-SUM($Z1306:DP1306))*(1-Главная!$N$86)+Главная!$N$86*(SUM($Z1274:DP1274)-SUM($Z1306:DP1306))*IF($T1343=справочники!$P$10,1,1/(1+Главная!$N$23)))</f>
        <v>0</v>
      </c>
      <c r="DQ1343" s="119">
        <f>IF(DQ$8="",0,(SUM($Z1274:DQ1274)-SUM($Z1306:DQ1306))*(1-Главная!$N$86)+Главная!$N$86*(SUM($Z1274:DQ1274)-SUM($Z1306:DQ1306))*IF($T1343=справочники!$P$10,1,1/(1+Главная!$N$23)))</f>
        <v>0</v>
      </c>
      <c r="DR1343" s="119">
        <f>IF(DR$8="",0,(SUM($Z1274:DR1274)-SUM($Z1306:DR1306))*(1-Главная!$N$86)+Главная!$N$86*(SUM($Z1274:DR1274)-SUM($Z1306:DR1306))*IF($T1343=справочники!$P$10,1,1/(1+Главная!$N$23)))</f>
        <v>0</v>
      </c>
      <c r="DS1343" s="119">
        <f>IF(DS$8="",0,(SUM($Z1274:DS1274)-SUM($Z1306:DS1306))*(1-Главная!$N$86)+Главная!$N$86*(SUM($Z1274:DS1274)-SUM($Z1306:DS1306))*IF($T1343=справочники!$P$10,1,1/(1+Главная!$N$23)))</f>
        <v>0</v>
      </c>
      <c r="DT1343" s="119">
        <f>IF(DT$8="",0,(SUM($Z1274:DT1274)-SUM($Z1306:DT1306))*(1-Главная!$N$86)+Главная!$N$86*(SUM($Z1274:DT1274)-SUM($Z1306:DT1306))*IF($T1343=справочники!$P$10,1,1/(1+Главная!$N$23)))</f>
        <v>0</v>
      </c>
      <c r="DU1343" s="59"/>
      <c r="DV1343" s="59"/>
    </row>
    <row r="1344" spans="1:126" s="120" customFormat="1" ht="10.199999999999999" customHeight="1">
      <c r="A1344" s="59"/>
      <c r="B1344" s="59"/>
      <c r="C1344" s="59"/>
      <c r="D1344" s="59"/>
      <c r="E1344" s="271"/>
      <c r="F1344" s="114"/>
      <c r="G1344" s="115"/>
      <c r="H1344" s="59"/>
      <c r="I1344" s="59"/>
      <c r="J1344" s="59"/>
      <c r="K1344" s="416">
        <f t="shared" si="2943"/>
        <v>0</v>
      </c>
      <c r="L1344" s="59"/>
      <c r="M1344" s="409"/>
      <c r="N1344" s="410">
        <f t="shared" si="2944"/>
        <v>0</v>
      </c>
      <c r="O1344" s="226"/>
      <c r="P1344" s="229"/>
      <c r="Q1344" s="226" t="s">
        <v>25</v>
      </c>
      <c r="R1344" s="226"/>
      <c r="S1344" s="409"/>
      <c r="T1344" s="410">
        <f t="shared" si="2945"/>
        <v>0</v>
      </c>
      <c r="U1344" s="115"/>
      <c r="V1344" s="59"/>
      <c r="W1344" s="116"/>
      <c r="X1344" s="116"/>
      <c r="Y1344" s="117"/>
      <c r="Z1344" s="118"/>
      <c r="AA1344" s="119">
        <f>IF(AA$8="",0,(SUM($Z1275:AA1275)-SUM($Z1307:AA1307))*(1-Главная!$N$86)+Главная!$N$86*(SUM($Z1275:AA1275)-SUM($Z1307:AA1307))*IF($T1344=справочники!$P$10,1,1/(1+Главная!$N$23)))</f>
        <v>0</v>
      </c>
      <c r="AB1344" s="119">
        <f>IF(AB$8="",0,(SUM($Z1275:AB1275)-SUM($Z1307:AB1307))*(1-Главная!$N$86)+Главная!$N$86*(SUM($Z1275:AB1275)-SUM($Z1307:AB1307))*IF($T1344=справочники!$P$10,1,1/(1+Главная!$N$23)))</f>
        <v>0</v>
      </c>
      <c r="AC1344" s="119">
        <f>IF(AC$8="",0,(SUM($Z1275:AC1275)-SUM($Z1307:AC1307))*(1-Главная!$N$86)+Главная!$N$86*(SUM($Z1275:AC1275)-SUM($Z1307:AC1307))*IF($T1344=справочники!$P$10,1,1/(1+Главная!$N$23)))</f>
        <v>0</v>
      </c>
      <c r="AD1344" s="119">
        <f>IF(AD$8="",0,(SUM($Z1275:AD1275)-SUM($Z1307:AD1307))*(1-Главная!$N$86)+Главная!$N$86*(SUM($Z1275:AD1275)-SUM($Z1307:AD1307))*IF($T1344=справочники!$P$10,1,1/(1+Главная!$N$23)))</f>
        <v>0</v>
      </c>
      <c r="AE1344" s="119">
        <f>IF(AE$8="",0,(SUM($Z1275:AE1275)-SUM($Z1307:AE1307))*(1-Главная!$N$86)+Главная!$N$86*(SUM($Z1275:AE1275)-SUM($Z1307:AE1307))*IF($T1344=справочники!$P$10,1,1/(1+Главная!$N$23)))</f>
        <v>0</v>
      </c>
      <c r="AF1344" s="119">
        <f>IF(AF$8="",0,(SUM($Z1275:AF1275)-SUM($Z1307:AF1307))*(1-Главная!$N$86)+Главная!$N$86*(SUM($Z1275:AF1275)-SUM($Z1307:AF1307))*IF($T1344=справочники!$P$10,1,1/(1+Главная!$N$23)))</f>
        <v>0</v>
      </c>
      <c r="AG1344" s="119">
        <f>IF(AG$8="",0,(SUM($Z1275:AG1275)-SUM($Z1307:AG1307))*(1-Главная!$N$86)+Главная!$N$86*(SUM($Z1275:AG1275)-SUM($Z1307:AG1307))*IF($T1344=справочники!$P$10,1,1/(1+Главная!$N$23)))</f>
        <v>0</v>
      </c>
      <c r="AH1344" s="119">
        <f>IF(AH$8="",0,(SUM($Z1275:AH1275)-SUM($Z1307:AH1307))*(1-Главная!$N$86)+Главная!$N$86*(SUM($Z1275:AH1275)-SUM($Z1307:AH1307))*IF($T1344=справочники!$P$10,1,1/(1+Главная!$N$23)))</f>
        <v>0</v>
      </c>
      <c r="AI1344" s="119">
        <f>IF(AI$8="",0,(SUM($Z1275:AI1275)-SUM($Z1307:AI1307))*(1-Главная!$N$86)+Главная!$N$86*(SUM($Z1275:AI1275)-SUM($Z1307:AI1307))*IF($T1344=справочники!$P$10,1,1/(1+Главная!$N$23)))</f>
        <v>0</v>
      </c>
      <c r="AJ1344" s="119">
        <f>IF(AJ$8="",0,(SUM($Z1275:AJ1275)-SUM($Z1307:AJ1307))*(1-Главная!$N$86)+Главная!$N$86*(SUM($Z1275:AJ1275)-SUM($Z1307:AJ1307))*IF($T1344=справочники!$P$10,1,1/(1+Главная!$N$23)))</f>
        <v>0</v>
      </c>
      <c r="AK1344" s="119">
        <f>IF(AK$8="",0,(SUM($Z1275:AK1275)-SUM($Z1307:AK1307))*(1-Главная!$N$86)+Главная!$N$86*(SUM($Z1275:AK1275)-SUM($Z1307:AK1307))*IF($T1344=справочники!$P$10,1,1/(1+Главная!$N$23)))</f>
        <v>0</v>
      </c>
      <c r="AL1344" s="119">
        <f>IF(AL$8="",0,(SUM($Z1275:AL1275)-SUM($Z1307:AL1307))*(1-Главная!$N$86)+Главная!$N$86*(SUM($Z1275:AL1275)-SUM($Z1307:AL1307))*IF($T1344=справочники!$P$10,1,1/(1+Главная!$N$23)))</f>
        <v>0</v>
      </c>
      <c r="AM1344" s="119">
        <f>IF(AM$8="",0,(SUM($Z1275:AM1275)-SUM($Z1307:AM1307))*(1-Главная!$N$86)+Главная!$N$86*(SUM($Z1275:AM1275)-SUM($Z1307:AM1307))*IF($T1344=справочники!$P$10,1,1/(1+Главная!$N$23)))</f>
        <v>0</v>
      </c>
      <c r="AN1344" s="119">
        <f>IF(AN$8="",0,(SUM($Z1275:AN1275)-SUM($Z1307:AN1307))*(1-Главная!$N$86)+Главная!$N$86*(SUM($Z1275:AN1275)-SUM($Z1307:AN1307))*IF($T1344=справочники!$P$10,1,1/(1+Главная!$N$23)))</f>
        <v>0</v>
      </c>
      <c r="AO1344" s="119">
        <f>IF(AO$8="",0,(SUM($Z1275:AO1275)-SUM($Z1307:AO1307))*(1-Главная!$N$86)+Главная!$N$86*(SUM($Z1275:AO1275)-SUM($Z1307:AO1307))*IF($T1344=справочники!$P$10,1,1/(1+Главная!$N$23)))</f>
        <v>0</v>
      </c>
      <c r="AP1344" s="119">
        <f>IF(AP$8="",0,(SUM($Z1275:AP1275)-SUM($Z1307:AP1307))*(1-Главная!$N$86)+Главная!$N$86*(SUM($Z1275:AP1275)-SUM($Z1307:AP1307))*IF($T1344=справочники!$P$10,1,1/(1+Главная!$N$23)))</f>
        <v>0</v>
      </c>
      <c r="AQ1344" s="119">
        <f>IF(AQ$8="",0,(SUM($Z1275:AQ1275)-SUM($Z1307:AQ1307))*(1-Главная!$N$86)+Главная!$N$86*(SUM($Z1275:AQ1275)-SUM($Z1307:AQ1307))*IF($T1344=справочники!$P$10,1,1/(1+Главная!$N$23)))</f>
        <v>0</v>
      </c>
      <c r="AR1344" s="119">
        <f>IF(AR$8="",0,(SUM($Z1275:AR1275)-SUM($Z1307:AR1307))*(1-Главная!$N$86)+Главная!$N$86*(SUM($Z1275:AR1275)-SUM($Z1307:AR1307))*IF($T1344=справочники!$P$10,1,1/(1+Главная!$N$23)))</f>
        <v>0</v>
      </c>
      <c r="AS1344" s="119">
        <f>IF(AS$8="",0,(SUM($Z1275:AS1275)-SUM($Z1307:AS1307))*(1-Главная!$N$86)+Главная!$N$86*(SUM($Z1275:AS1275)-SUM($Z1307:AS1307))*IF($T1344=справочники!$P$10,1,1/(1+Главная!$N$23)))</f>
        <v>0</v>
      </c>
      <c r="AT1344" s="119">
        <f>IF(AT$8="",0,(SUM($Z1275:AT1275)-SUM($Z1307:AT1307))*(1-Главная!$N$86)+Главная!$N$86*(SUM($Z1275:AT1275)-SUM($Z1307:AT1307))*IF($T1344=справочники!$P$10,1,1/(1+Главная!$N$23)))</f>
        <v>0</v>
      </c>
      <c r="AU1344" s="119">
        <f>IF(AU$8="",0,(SUM($Z1275:AU1275)-SUM($Z1307:AU1307))*(1-Главная!$N$86)+Главная!$N$86*(SUM($Z1275:AU1275)-SUM($Z1307:AU1307))*IF($T1344=справочники!$P$10,1,1/(1+Главная!$N$23)))</f>
        <v>0</v>
      </c>
      <c r="AV1344" s="119">
        <f>IF(AV$8="",0,(SUM($Z1275:AV1275)-SUM($Z1307:AV1307))*(1-Главная!$N$86)+Главная!$N$86*(SUM($Z1275:AV1275)-SUM($Z1307:AV1307))*IF($T1344=справочники!$P$10,1,1/(1+Главная!$N$23)))</f>
        <v>0</v>
      </c>
      <c r="AW1344" s="119">
        <f>IF(AW$8="",0,(SUM($Z1275:AW1275)-SUM($Z1307:AW1307))*(1-Главная!$N$86)+Главная!$N$86*(SUM($Z1275:AW1275)-SUM($Z1307:AW1307))*IF($T1344=справочники!$P$10,1,1/(1+Главная!$N$23)))</f>
        <v>0</v>
      </c>
      <c r="AX1344" s="119">
        <f>IF(AX$8="",0,(SUM($Z1275:AX1275)-SUM($Z1307:AX1307))*(1-Главная!$N$86)+Главная!$N$86*(SUM($Z1275:AX1275)-SUM($Z1307:AX1307))*IF($T1344=справочники!$P$10,1,1/(1+Главная!$N$23)))</f>
        <v>0</v>
      </c>
      <c r="AY1344" s="119">
        <f>IF(AY$8="",0,(SUM($Z1275:AY1275)-SUM($Z1307:AY1307))*(1-Главная!$N$86)+Главная!$N$86*(SUM($Z1275:AY1275)-SUM($Z1307:AY1307))*IF($T1344=справочники!$P$10,1,1/(1+Главная!$N$23)))</f>
        <v>0</v>
      </c>
      <c r="AZ1344" s="119">
        <f>IF(AZ$8="",0,(SUM($Z1275:AZ1275)-SUM($Z1307:AZ1307))*(1-Главная!$N$86)+Главная!$N$86*(SUM($Z1275:AZ1275)-SUM($Z1307:AZ1307))*IF($T1344=справочники!$P$10,1,1/(1+Главная!$N$23)))</f>
        <v>0</v>
      </c>
      <c r="BA1344" s="119">
        <f>IF(BA$8="",0,(SUM($Z1275:BA1275)-SUM($Z1307:BA1307))*(1-Главная!$N$86)+Главная!$N$86*(SUM($Z1275:BA1275)-SUM($Z1307:BA1307))*IF($T1344=справочники!$P$10,1,1/(1+Главная!$N$23)))</f>
        <v>0</v>
      </c>
      <c r="BB1344" s="119">
        <f>IF(BB$8="",0,(SUM($Z1275:BB1275)-SUM($Z1307:BB1307))*(1-Главная!$N$86)+Главная!$N$86*(SUM($Z1275:BB1275)-SUM($Z1307:BB1307))*IF($T1344=справочники!$P$10,1,1/(1+Главная!$N$23)))</f>
        <v>0</v>
      </c>
      <c r="BC1344" s="119">
        <f>IF(BC$8="",0,(SUM($Z1275:BC1275)-SUM($Z1307:BC1307))*(1-Главная!$N$86)+Главная!$N$86*(SUM($Z1275:BC1275)-SUM($Z1307:BC1307))*IF($T1344=справочники!$P$10,1,1/(1+Главная!$N$23)))</f>
        <v>0</v>
      </c>
      <c r="BD1344" s="119">
        <f>IF(BD$8="",0,(SUM($Z1275:BD1275)-SUM($Z1307:BD1307))*(1-Главная!$N$86)+Главная!$N$86*(SUM($Z1275:BD1275)-SUM($Z1307:BD1307))*IF($T1344=справочники!$P$10,1,1/(1+Главная!$N$23)))</f>
        <v>0</v>
      </c>
      <c r="BE1344" s="119">
        <f>IF(BE$8="",0,(SUM($Z1275:BE1275)-SUM($Z1307:BE1307))*(1-Главная!$N$86)+Главная!$N$86*(SUM($Z1275:BE1275)-SUM($Z1307:BE1307))*IF($T1344=справочники!$P$10,1,1/(1+Главная!$N$23)))</f>
        <v>0</v>
      </c>
      <c r="BF1344" s="119">
        <f>IF(BF$8="",0,(SUM($Z1275:BF1275)-SUM($Z1307:BF1307))*(1-Главная!$N$86)+Главная!$N$86*(SUM($Z1275:BF1275)-SUM($Z1307:BF1307))*IF($T1344=справочники!$P$10,1,1/(1+Главная!$N$23)))</f>
        <v>0</v>
      </c>
      <c r="BG1344" s="119">
        <f>IF(BG$8="",0,(SUM($Z1275:BG1275)-SUM($Z1307:BG1307))*(1-Главная!$N$86)+Главная!$N$86*(SUM($Z1275:BG1275)-SUM($Z1307:BG1307))*IF($T1344=справочники!$P$10,1,1/(1+Главная!$N$23)))</f>
        <v>0</v>
      </c>
      <c r="BH1344" s="119">
        <f>IF(BH$8="",0,(SUM($Z1275:BH1275)-SUM($Z1307:BH1307))*(1-Главная!$N$86)+Главная!$N$86*(SUM($Z1275:BH1275)-SUM($Z1307:BH1307))*IF($T1344=справочники!$P$10,1,1/(1+Главная!$N$23)))</f>
        <v>0</v>
      </c>
      <c r="BI1344" s="119">
        <f>IF(BI$8="",0,(SUM($Z1275:BI1275)-SUM($Z1307:BI1307))*(1-Главная!$N$86)+Главная!$N$86*(SUM($Z1275:BI1275)-SUM($Z1307:BI1307))*IF($T1344=справочники!$P$10,1,1/(1+Главная!$N$23)))</f>
        <v>0</v>
      </c>
      <c r="BJ1344" s="119">
        <f>IF(BJ$8="",0,(SUM($Z1275:BJ1275)-SUM($Z1307:BJ1307))*(1-Главная!$N$86)+Главная!$N$86*(SUM($Z1275:BJ1275)-SUM($Z1307:BJ1307))*IF($T1344=справочники!$P$10,1,1/(1+Главная!$N$23)))</f>
        <v>0</v>
      </c>
      <c r="BK1344" s="119">
        <f>IF(BK$8="",0,(SUM($Z1275:BK1275)-SUM($Z1307:BK1307))*(1-Главная!$N$86)+Главная!$N$86*(SUM($Z1275:BK1275)-SUM($Z1307:BK1307))*IF($T1344=справочники!$P$10,1,1/(1+Главная!$N$23)))</f>
        <v>0</v>
      </c>
      <c r="BL1344" s="119">
        <f>IF(BL$8="",0,(SUM($Z1275:BL1275)-SUM($Z1307:BL1307))*(1-Главная!$N$86)+Главная!$N$86*(SUM($Z1275:BL1275)-SUM($Z1307:BL1307))*IF($T1344=справочники!$P$10,1,1/(1+Главная!$N$23)))</f>
        <v>0</v>
      </c>
      <c r="BM1344" s="119">
        <f>IF(BM$8="",0,(SUM($Z1275:BM1275)-SUM($Z1307:BM1307))*(1-Главная!$N$86)+Главная!$N$86*(SUM($Z1275:BM1275)-SUM($Z1307:BM1307))*IF($T1344=справочники!$P$10,1,1/(1+Главная!$N$23)))</f>
        <v>0</v>
      </c>
      <c r="BN1344" s="119">
        <f>IF(BN$8="",0,(SUM($Z1275:BN1275)-SUM($Z1307:BN1307))*(1-Главная!$N$86)+Главная!$N$86*(SUM($Z1275:BN1275)-SUM($Z1307:BN1307))*IF($T1344=справочники!$P$10,1,1/(1+Главная!$N$23)))</f>
        <v>0</v>
      </c>
      <c r="BO1344" s="119">
        <f>IF(BO$8="",0,(SUM($Z1275:BO1275)-SUM($Z1307:BO1307))*(1-Главная!$N$86)+Главная!$N$86*(SUM($Z1275:BO1275)-SUM($Z1307:BO1307))*IF($T1344=справочники!$P$10,1,1/(1+Главная!$N$23)))</f>
        <v>0</v>
      </c>
      <c r="BP1344" s="119">
        <f>IF(BP$8="",0,(SUM($Z1275:BP1275)-SUM($Z1307:BP1307))*(1-Главная!$N$86)+Главная!$N$86*(SUM($Z1275:BP1275)-SUM($Z1307:BP1307))*IF($T1344=справочники!$P$10,1,1/(1+Главная!$N$23)))</f>
        <v>0</v>
      </c>
      <c r="BQ1344" s="119">
        <f>IF(BQ$8="",0,(SUM($Z1275:BQ1275)-SUM($Z1307:BQ1307))*(1-Главная!$N$86)+Главная!$N$86*(SUM($Z1275:BQ1275)-SUM($Z1307:BQ1307))*IF($T1344=справочники!$P$10,1,1/(1+Главная!$N$23)))</f>
        <v>0</v>
      </c>
      <c r="BR1344" s="119">
        <f>IF(BR$8="",0,(SUM($Z1275:BR1275)-SUM($Z1307:BR1307))*(1-Главная!$N$86)+Главная!$N$86*(SUM($Z1275:BR1275)-SUM($Z1307:BR1307))*IF($T1344=справочники!$P$10,1,1/(1+Главная!$N$23)))</f>
        <v>0</v>
      </c>
      <c r="BS1344" s="119">
        <f>IF(BS$8="",0,(SUM($Z1275:BS1275)-SUM($Z1307:BS1307))*(1-Главная!$N$86)+Главная!$N$86*(SUM($Z1275:BS1275)-SUM($Z1307:BS1307))*IF($T1344=справочники!$P$10,1,1/(1+Главная!$N$23)))</f>
        <v>0</v>
      </c>
      <c r="BT1344" s="119">
        <f>IF(BT$8="",0,(SUM($Z1275:BT1275)-SUM($Z1307:BT1307))*(1-Главная!$N$86)+Главная!$N$86*(SUM($Z1275:BT1275)-SUM($Z1307:BT1307))*IF($T1344=справочники!$P$10,1,1/(1+Главная!$N$23)))</f>
        <v>0</v>
      </c>
      <c r="BU1344" s="119">
        <f>IF(BU$8="",0,(SUM($Z1275:BU1275)-SUM($Z1307:BU1307))*(1-Главная!$N$86)+Главная!$N$86*(SUM($Z1275:BU1275)-SUM($Z1307:BU1307))*IF($T1344=справочники!$P$10,1,1/(1+Главная!$N$23)))</f>
        <v>0</v>
      </c>
      <c r="BV1344" s="119">
        <f>IF(BV$8="",0,(SUM($Z1275:BV1275)-SUM($Z1307:BV1307))*(1-Главная!$N$86)+Главная!$N$86*(SUM($Z1275:BV1275)-SUM($Z1307:BV1307))*IF($T1344=справочники!$P$10,1,1/(1+Главная!$N$23)))</f>
        <v>0</v>
      </c>
      <c r="BW1344" s="119">
        <f>IF(BW$8="",0,(SUM($Z1275:BW1275)-SUM($Z1307:BW1307))*(1-Главная!$N$86)+Главная!$N$86*(SUM($Z1275:BW1275)-SUM($Z1307:BW1307))*IF($T1344=справочники!$P$10,1,1/(1+Главная!$N$23)))</f>
        <v>0</v>
      </c>
      <c r="BX1344" s="119">
        <f>IF(BX$8="",0,(SUM($Z1275:BX1275)-SUM($Z1307:BX1307))*(1-Главная!$N$86)+Главная!$N$86*(SUM($Z1275:BX1275)-SUM($Z1307:BX1307))*IF($T1344=справочники!$P$10,1,1/(1+Главная!$N$23)))</f>
        <v>0</v>
      </c>
      <c r="BY1344" s="119">
        <f>IF(BY$8="",0,(SUM($Z1275:BY1275)-SUM($Z1307:BY1307))*(1-Главная!$N$86)+Главная!$N$86*(SUM($Z1275:BY1275)-SUM($Z1307:BY1307))*IF($T1344=справочники!$P$10,1,1/(1+Главная!$N$23)))</f>
        <v>0</v>
      </c>
      <c r="BZ1344" s="119">
        <f>IF(BZ$8="",0,(SUM($Z1275:BZ1275)-SUM($Z1307:BZ1307))*(1-Главная!$N$86)+Главная!$N$86*(SUM($Z1275:BZ1275)-SUM($Z1307:BZ1307))*IF($T1344=справочники!$P$10,1,1/(1+Главная!$N$23)))</f>
        <v>0</v>
      </c>
      <c r="CA1344" s="119">
        <f>IF(CA$8="",0,(SUM($Z1275:CA1275)-SUM($Z1307:CA1307))*(1-Главная!$N$86)+Главная!$N$86*(SUM($Z1275:CA1275)-SUM($Z1307:CA1307))*IF($T1344=справочники!$P$10,1,1/(1+Главная!$N$23)))</f>
        <v>0</v>
      </c>
      <c r="CB1344" s="119">
        <f>IF(CB$8="",0,(SUM($Z1275:CB1275)-SUM($Z1307:CB1307))*(1-Главная!$N$86)+Главная!$N$86*(SUM($Z1275:CB1275)-SUM($Z1307:CB1307))*IF($T1344=справочники!$P$10,1,1/(1+Главная!$N$23)))</f>
        <v>0</v>
      </c>
      <c r="CC1344" s="119">
        <f>IF(CC$8="",0,(SUM($Z1275:CC1275)-SUM($Z1307:CC1307))*(1-Главная!$N$86)+Главная!$N$86*(SUM($Z1275:CC1275)-SUM($Z1307:CC1307))*IF($T1344=справочники!$P$10,1,1/(1+Главная!$N$23)))</f>
        <v>0</v>
      </c>
      <c r="CD1344" s="119">
        <f>IF(CD$8="",0,(SUM($Z1275:CD1275)-SUM($Z1307:CD1307))*(1-Главная!$N$86)+Главная!$N$86*(SUM($Z1275:CD1275)-SUM($Z1307:CD1307))*IF($T1344=справочники!$P$10,1,1/(1+Главная!$N$23)))</f>
        <v>0</v>
      </c>
      <c r="CE1344" s="119">
        <f>IF(CE$8="",0,(SUM($Z1275:CE1275)-SUM($Z1307:CE1307))*(1-Главная!$N$86)+Главная!$N$86*(SUM($Z1275:CE1275)-SUM($Z1307:CE1307))*IF($T1344=справочники!$P$10,1,1/(1+Главная!$N$23)))</f>
        <v>0</v>
      </c>
      <c r="CF1344" s="119">
        <f>IF(CF$8="",0,(SUM($Z1275:CF1275)-SUM($Z1307:CF1307))*(1-Главная!$N$86)+Главная!$N$86*(SUM($Z1275:CF1275)-SUM($Z1307:CF1307))*IF($T1344=справочники!$P$10,1,1/(1+Главная!$N$23)))</f>
        <v>0</v>
      </c>
      <c r="CG1344" s="119">
        <f>IF(CG$8="",0,(SUM($Z1275:CG1275)-SUM($Z1307:CG1307))*(1-Главная!$N$86)+Главная!$N$86*(SUM($Z1275:CG1275)-SUM($Z1307:CG1307))*IF($T1344=справочники!$P$10,1,1/(1+Главная!$N$23)))</f>
        <v>0</v>
      </c>
      <c r="CH1344" s="119">
        <f>IF(CH$8="",0,(SUM($Z1275:CH1275)-SUM($Z1307:CH1307))*(1-Главная!$N$86)+Главная!$N$86*(SUM($Z1275:CH1275)-SUM($Z1307:CH1307))*IF($T1344=справочники!$P$10,1,1/(1+Главная!$N$23)))</f>
        <v>0</v>
      </c>
      <c r="CI1344" s="119">
        <f>IF(CI$8="",0,(SUM($Z1275:CI1275)-SUM($Z1307:CI1307))*(1-Главная!$N$86)+Главная!$N$86*(SUM($Z1275:CI1275)-SUM($Z1307:CI1307))*IF($T1344=справочники!$P$10,1,1/(1+Главная!$N$23)))</f>
        <v>0</v>
      </c>
      <c r="CJ1344" s="119">
        <f>IF(CJ$8="",0,(SUM($Z1275:CJ1275)-SUM($Z1307:CJ1307))*(1-Главная!$N$86)+Главная!$N$86*(SUM($Z1275:CJ1275)-SUM($Z1307:CJ1307))*IF($T1344=справочники!$P$10,1,1/(1+Главная!$N$23)))</f>
        <v>0</v>
      </c>
      <c r="CK1344" s="119">
        <f>IF(CK$8="",0,(SUM($Z1275:CK1275)-SUM($Z1307:CK1307))*(1-Главная!$N$86)+Главная!$N$86*(SUM($Z1275:CK1275)-SUM($Z1307:CK1307))*IF($T1344=справочники!$P$10,1,1/(1+Главная!$N$23)))</f>
        <v>0</v>
      </c>
      <c r="CL1344" s="119">
        <f>IF(CL$8="",0,(SUM($Z1275:CL1275)-SUM($Z1307:CL1307))*(1-Главная!$N$86)+Главная!$N$86*(SUM($Z1275:CL1275)-SUM($Z1307:CL1307))*IF($T1344=справочники!$P$10,1,1/(1+Главная!$N$23)))</f>
        <v>0</v>
      </c>
      <c r="CM1344" s="119">
        <f>IF(CM$8="",0,(SUM($Z1275:CM1275)-SUM($Z1307:CM1307))*(1-Главная!$N$86)+Главная!$N$86*(SUM($Z1275:CM1275)-SUM($Z1307:CM1307))*IF($T1344=справочники!$P$10,1,1/(1+Главная!$N$23)))</f>
        <v>0</v>
      </c>
      <c r="CN1344" s="119">
        <f>IF(CN$8="",0,(SUM($Z1275:CN1275)-SUM($Z1307:CN1307))*(1-Главная!$N$86)+Главная!$N$86*(SUM($Z1275:CN1275)-SUM($Z1307:CN1307))*IF($T1344=справочники!$P$10,1,1/(1+Главная!$N$23)))</f>
        <v>0</v>
      </c>
      <c r="CO1344" s="119">
        <f>IF(CO$8="",0,(SUM($Z1275:CO1275)-SUM($Z1307:CO1307))*(1-Главная!$N$86)+Главная!$N$86*(SUM($Z1275:CO1275)-SUM($Z1307:CO1307))*IF($T1344=справочники!$P$10,1,1/(1+Главная!$N$23)))</f>
        <v>0</v>
      </c>
      <c r="CP1344" s="119">
        <f>IF(CP$8="",0,(SUM($Z1275:CP1275)-SUM($Z1307:CP1307))*(1-Главная!$N$86)+Главная!$N$86*(SUM($Z1275:CP1275)-SUM($Z1307:CP1307))*IF($T1344=справочники!$P$10,1,1/(1+Главная!$N$23)))</f>
        <v>0</v>
      </c>
      <c r="CQ1344" s="119">
        <f>IF(CQ$8="",0,(SUM($Z1275:CQ1275)-SUM($Z1307:CQ1307))*(1-Главная!$N$86)+Главная!$N$86*(SUM($Z1275:CQ1275)-SUM($Z1307:CQ1307))*IF($T1344=справочники!$P$10,1,1/(1+Главная!$N$23)))</f>
        <v>0</v>
      </c>
      <c r="CR1344" s="119">
        <f>IF(CR$8="",0,(SUM($Z1275:CR1275)-SUM($Z1307:CR1307))*(1-Главная!$N$86)+Главная!$N$86*(SUM($Z1275:CR1275)-SUM($Z1307:CR1307))*IF($T1344=справочники!$P$10,1,1/(1+Главная!$N$23)))</f>
        <v>0</v>
      </c>
      <c r="CS1344" s="119">
        <f>IF(CS$8="",0,(SUM($Z1275:CS1275)-SUM($Z1307:CS1307))*(1-Главная!$N$86)+Главная!$N$86*(SUM($Z1275:CS1275)-SUM($Z1307:CS1307))*IF($T1344=справочники!$P$10,1,1/(1+Главная!$N$23)))</f>
        <v>0</v>
      </c>
      <c r="CT1344" s="119">
        <f>IF(CT$8="",0,(SUM($Z1275:CT1275)-SUM($Z1307:CT1307))*(1-Главная!$N$86)+Главная!$N$86*(SUM($Z1275:CT1275)-SUM($Z1307:CT1307))*IF($T1344=справочники!$P$10,1,1/(1+Главная!$N$23)))</f>
        <v>0</v>
      </c>
      <c r="CU1344" s="119">
        <f>IF(CU$8="",0,(SUM($Z1275:CU1275)-SUM($Z1307:CU1307))*(1-Главная!$N$86)+Главная!$N$86*(SUM($Z1275:CU1275)-SUM($Z1307:CU1307))*IF($T1344=справочники!$P$10,1,1/(1+Главная!$N$23)))</f>
        <v>0</v>
      </c>
      <c r="CV1344" s="119">
        <f>IF(CV$8="",0,(SUM($Z1275:CV1275)-SUM($Z1307:CV1307))*(1-Главная!$N$86)+Главная!$N$86*(SUM($Z1275:CV1275)-SUM($Z1307:CV1307))*IF($T1344=справочники!$P$10,1,1/(1+Главная!$N$23)))</f>
        <v>0</v>
      </c>
      <c r="CW1344" s="119">
        <f>IF(CW$8="",0,(SUM($Z1275:CW1275)-SUM($Z1307:CW1307))*(1-Главная!$N$86)+Главная!$N$86*(SUM($Z1275:CW1275)-SUM($Z1307:CW1307))*IF($T1344=справочники!$P$10,1,1/(1+Главная!$N$23)))</f>
        <v>0</v>
      </c>
      <c r="CX1344" s="119">
        <f>IF(CX$8="",0,(SUM($Z1275:CX1275)-SUM($Z1307:CX1307))*(1-Главная!$N$86)+Главная!$N$86*(SUM($Z1275:CX1275)-SUM($Z1307:CX1307))*IF($T1344=справочники!$P$10,1,1/(1+Главная!$N$23)))</f>
        <v>0</v>
      </c>
      <c r="CY1344" s="119">
        <f>IF(CY$8="",0,(SUM($Z1275:CY1275)-SUM($Z1307:CY1307))*(1-Главная!$N$86)+Главная!$N$86*(SUM($Z1275:CY1275)-SUM($Z1307:CY1307))*IF($T1344=справочники!$P$10,1,1/(1+Главная!$N$23)))</f>
        <v>0</v>
      </c>
      <c r="CZ1344" s="119">
        <f>IF(CZ$8="",0,(SUM($Z1275:CZ1275)-SUM($Z1307:CZ1307))*(1-Главная!$N$86)+Главная!$N$86*(SUM($Z1275:CZ1275)-SUM($Z1307:CZ1307))*IF($T1344=справочники!$P$10,1,1/(1+Главная!$N$23)))</f>
        <v>0</v>
      </c>
      <c r="DA1344" s="119">
        <f>IF(DA$8="",0,(SUM($Z1275:DA1275)-SUM($Z1307:DA1307))*(1-Главная!$N$86)+Главная!$N$86*(SUM($Z1275:DA1275)-SUM($Z1307:DA1307))*IF($T1344=справочники!$P$10,1,1/(1+Главная!$N$23)))</f>
        <v>0</v>
      </c>
      <c r="DB1344" s="119">
        <f>IF(DB$8="",0,(SUM($Z1275:DB1275)-SUM($Z1307:DB1307))*(1-Главная!$N$86)+Главная!$N$86*(SUM($Z1275:DB1275)-SUM($Z1307:DB1307))*IF($T1344=справочники!$P$10,1,1/(1+Главная!$N$23)))</f>
        <v>0</v>
      </c>
      <c r="DC1344" s="119">
        <f>IF(DC$8="",0,(SUM($Z1275:DC1275)-SUM($Z1307:DC1307))*(1-Главная!$N$86)+Главная!$N$86*(SUM($Z1275:DC1275)-SUM($Z1307:DC1307))*IF($T1344=справочники!$P$10,1,1/(1+Главная!$N$23)))</f>
        <v>0</v>
      </c>
      <c r="DD1344" s="119">
        <f>IF(DD$8="",0,(SUM($Z1275:DD1275)-SUM($Z1307:DD1307))*(1-Главная!$N$86)+Главная!$N$86*(SUM($Z1275:DD1275)-SUM($Z1307:DD1307))*IF($T1344=справочники!$P$10,1,1/(1+Главная!$N$23)))</f>
        <v>0</v>
      </c>
      <c r="DE1344" s="119">
        <f>IF(DE$8="",0,(SUM($Z1275:DE1275)-SUM($Z1307:DE1307))*(1-Главная!$N$86)+Главная!$N$86*(SUM($Z1275:DE1275)-SUM($Z1307:DE1307))*IF($T1344=справочники!$P$10,1,1/(1+Главная!$N$23)))</f>
        <v>0</v>
      </c>
      <c r="DF1344" s="119">
        <f>IF(DF$8="",0,(SUM($Z1275:DF1275)-SUM($Z1307:DF1307))*(1-Главная!$N$86)+Главная!$N$86*(SUM($Z1275:DF1275)-SUM($Z1307:DF1307))*IF($T1344=справочники!$P$10,1,1/(1+Главная!$N$23)))</f>
        <v>0</v>
      </c>
      <c r="DG1344" s="119">
        <f>IF(DG$8="",0,(SUM($Z1275:DG1275)-SUM($Z1307:DG1307))*(1-Главная!$N$86)+Главная!$N$86*(SUM($Z1275:DG1275)-SUM($Z1307:DG1307))*IF($T1344=справочники!$P$10,1,1/(1+Главная!$N$23)))</f>
        <v>0</v>
      </c>
      <c r="DH1344" s="119">
        <f>IF(DH$8="",0,(SUM($Z1275:DH1275)-SUM($Z1307:DH1307))*(1-Главная!$N$86)+Главная!$N$86*(SUM($Z1275:DH1275)-SUM($Z1307:DH1307))*IF($T1344=справочники!$P$10,1,1/(1+Главная!$N$23)))</f>
        <v>0</v>
      </c>
      <c r="DI1344" s="119">
        <f>IF(DI$8="",0,(SUM($Z1275:DI1275)-SUM($Z1307:DI1307))*(1-Главная!$N$86)+Главная!$N$86*(SUM($Z1275:DI1275)-SUM($Z1307:DI1307))*IF($T1344=справочники!$P$10,1,1/(1+Главная!$N$23)))</f>
        <v>0</v>
      </c>
      <c r="DJ1344" s="119">
        <f>IF(DJ$8="",0,(SUM($Z1275:DJ1275)-SUM($Z1307:DJ1307))*(1-Главная!$N$86)+Главная!$N$86*(SUM($Z1275:DJ1275)-SUM($Z1307:DJ1307))*IF($T1344=справочники!$P$10,1,1/(1+Главная!$N$23)))</f>
        <v>0</v>
      </c>
      <c r="DK1344" s="119">
        <f>IF(DK$8="",0,(SUM($Z1275:DK1275)-SUM($Z1307:DK1307))*(1-Главная!$N$86)+Главная!$N$86*(SUM($Z1275:DK1275)-SUM($Z1307:DK1307))*IF($T1344=справочники!$P$10,1,1/(1+Главная!$N$23)))</f>
        <v>0</v>
      </c>
      <c r="DL1344" s="119">
        <f>IF(DL$8="",0,(SUM($Z1275:DL1275)-SUM($Z1307:DL1307))*(1-Главная!$N$86)+Главная!$N$86*(SUM($Z1275:DL1275)-SUM($Z1307:DL1307))*IF($T1344=справочники!$P$10,1,1/(1+Главная!$N$23)))</f>
        <v>0</v>
      </c>
      <c r="DM1344" s="119">
        <f>IF(DM$8="",0,(SUM($Z1275:DM1275)-SUM($Z1307:DM1307))*(1-Главная!$N$86)+Главная!$N$86*(SUM($Z1275:DM1275)-SUM($Z1307:DM1307))*IF($T1344=справочники!$P$10,1,1/(1+Главная!$N$23)))</f>
        <v>0</v>
      </c>
      <c r="DN1344" s="119">
        <f>IF(DN$8="",0,(SUM($Z1275:DN1275)-SUM($Z1307:DN1307))*(1-Главная!$N$86)+Главная!$N$86*(SUM($Z1275:DN1275)-SUM($Z1307:DN1307))*IF($T1344=справочники!$P$10,1,1/(1+Главная!$N$23)))</f>
        <v>0</v>
      </c>
      <c r="DO1344" s="119">
        <f>IF(DO$8="",0,(SUM($Z1275:DO1275)-SUM($Z1307:DO1307))*(1-Главная!$N$86)+Главная!$N$86*(SUM($Z1275:DO1275)-SUM($Z1307:DO1307))*IF($T1344=справочники!$P$10,1,1/(1+Главная!$N$23)))</f>
        <v>0</v>
      </c>
      <c r="DP1344" s="119">
        <f>IF(DP$8="",0,(SUM($Z1275:DP1275)-SUM($Z1307:DP1307))*(1-Главная!$N$86)+Главная!$N$86*(SUM($Z1275:DP1275)-SUM($Z1307:DP1307))*IF($T1344=справочники!$P$10,1,1/(1+Главная!$N$23)))</f>
        <v>0</v>
      </c>
      <c r="DQ1344" s="119">
        <f>IF(DQ$8="",0,(SUM($Z1275:DQ1275)-SUM($Z1307:DQ1307))*(1-Главная!$N$86)+Главная!$N$86*(SUM($Z1275:DQ1275)-SUM($Z1307:DQ1307))*IF($T1344=справочники!$P$10,1,1/(1+Главная!$N$23)))</f>
        <v>0</v>
      </c>
      <c r="DR1344" s="119">
        <f>IF(DR$8="",0,(SUM($Z1275:DR1275)-SUM($Z1307:DR1307))*(1-Главная!$N$86)+Главная!$N$86*(SUM($Z1275:DR1275)-SUM($Z1307:DR1307))*IF($T1344=справочники!$P$10,1,1/(1+Главная!$N$23)))</f>
        <v>0</v>
      </c>
      <c r="DS1344" s="119">
        <f>IF(DS$8="",0,(SUM($Z1275:DS1275)-SUM($Z1307:DS1307))*(1-Главная!$N$86)+Главная!$N$86*(SUM($Z1275:DS1275)-SUM($Z1307:DS1307))*IF($T1344=справочники!$P$10,1,1/(1+Главная!$N$23)))</f>
        <v>0</v>
      </c>
      <c r="DT1344" s="119">
        <f>IF(DT$8="",0,(SUM($Z1275:DT1275)-SUM($Z1307:DT1307))*(1-Главная!$N$86)+Главная!$N$86*(SUM($Z1275:DT1275)-SUM($Z1307:DT1307))*IF($T1344=справочники!$P$10,1,1/(1+Главная!$N$23)))</f>
        <v>0</v>
      </c>
      <c r="DU1344" s="59"/>
      <c r="DV1344" s="59"/>
    </row>
    <row r="1345" spans="1:126" s="120" customFormat="1" ht="10.199999999999999" customHeight="1">
      <c r="A1345" s="59"/>
      <c r="B1345" s="59"/>
      <c r="C1345" s="59"/>
      <c r="D1345" s="59"/>
      <c r="E1345" s="271"/>
      <c r="F1345" s="114"/>
      <c r="G1345" s="115"/>
      <c r="H1345" s="59"/>
      <c r="I1345" s="59"/>
      <c r="J1345" s="59"/>
      <c r="K1345" s="416">
        <f t="shared" si="2943"/>
        <v>0</v>
      </c>
      <c r="L1345" s="59"/>
      <c r="M1345" s="409"/>
      <c r="N1345" s="410">
        <f t="shared" si="2944"/>
        <v>0</v>
      </c>
      <c r="O1345" s="226"/>
      <c r="P1345" s="229"/>
      <c r="Q1345" s="226" t="s">
        <v>25</v>
      </c>
      <c r="R1345" s="226"/>
      <c r="S1345" s="409"/>
      <c r="T1345" s="410">
        <f t="shared" si="2945"/>
        <v>0</v>
      </c>
      <c r="U1345" s="115"/>
      <c r="V1345" s="59"/>
      <c r="W1345" s="116"/>
      <c r="X1345" s="116"/>
      <c r="Y1345" s="117"/>
      <c r="Z1345" s="118"/>
      <c r="AA1345" s="119">
        <f>IF(AA$8="",0,(SUM($Z1276:AA1276)-SUM($Z1308:AA1308))*(1-Главная!$N$86)+Главная!$N$86*(SUM($Z1276:AA1276)-SUM($Z1308:AA1308))*IF($T1345=справочники!$P$10,1,1/(1+Главная!$N$23)))</f>
        <v>0</v>
      </c>
      <c r="AB1345" s="119">
        <f>IF(AB$8="",0,(SUM($Z1276:AB1276)-SUM($Z1308:AB1308))*(1-Главная!$N$86)+Главная!$N$86*(SUM($Z1276:AB1276)-SUM($Z1308:AB1308))*IF($T1345=справочники!$P$10,1,1/(1+Главная!$N$23)))</f>
        <v>0</v>
      </c>
      <c r="AC1345" s="119">
        <f>IF(AC$8="",0,(SUM($Z1276:AC1276)-SUM($Z1308:AC1308))*(1-Главная!$N$86)+Главная!$N$86*(SUM($Z1276:AC1276)-SUM($Z1308:AC1308))*IF($T1345=справочники!$P$10,1,1/(1+Главная!$N$23)))</f>
        <v>0</v>
      </c>
      <c r="AD1345" s="119">
        <f>IF(AD$8="",0,(SUM($Z1276:AD1276)-SUM($Z1308:AD1308))*(1-Главная!$N$86)+Главная!$N$86*(SUM($Z1276:AD1276)-SUM($Z1308:AD1308))*IF($T1345=справочники!$P$10,1,1/(1+Главная!$N$23)))</f>
        <v>0</v>
      </c>
      <c r="AE1345" s="119">
        <f>IF(AE$8="",0,(SUM($Z1276:AE1276)-SUM($Z1308:AE1308))*(1-Главная!$N$86)+Главная!$N$86*(SUM($Z1276:AE1276)-SUM($Z1308:AE1308))*IF($T1345=справочники!$P$10,1,1/(1+Главная!$N$23)))</f>
        <v>0</v>
      </c>
      <c r="AF1345" s="119">
        <f>IF(AF$8="",0,(SUM($Z1276:AF1276)-SUM($Z1308:AF1308))*(1-Главная!$N$86)+Главная!$N$86*(SUM($Z1276:AF1276)-SUM($Z1308:AF1308))*IF($T1345=справочники!$P$10,1,1/(1+Главная!$N$23)))</f>
        <v>0</v>
      </c>
      <c r="AG1345" s="119">
        <f>IF(AG$8="",0,(SUM($Z1276:AG1276)-SUM($Z1308:AG1308))*(1-Главная!$N$86)+Главная!$N$86*(SUM($Z1276:AG1276)-SUM($Z1308:AG1308))*IF($T1345=справочники!$P$10,1,1/(1+Главная!$N$23)))</f>
        <v>0</v>
      </c>
      <c r="AH1345" s="119">
        <f>IF(AH$8="",0,(SUM($Z1276:AH1276)-SUM($Z1308:AH1308))*(1-Главная!$N$86)+Главная!$N$86*(SUM($Z1276:AH1276)-SUM($Z1308:AH1308))*IF($T1345=справочники!$P$10,1,1/(1+Главная!$N$23)))</f>
        <v>0</v>
      </c>
      <c r="AI1345" s="119">
        <f>IF(AI$8="",0,(SUM($Z1276:AI1276)-SUM($Z1308:AI1308))*(1-Главная!$N$86)+Главная!$N$86*(SUM($Z1276:AI1276)-SUM($Z1308:AI1308))*IF($T1345=справочники!$P$10,1,1/(1+Главная!$N$23)))</f>
        <v>0</v>
      </c>
      <c r="AJ1345" s="119">
        <f>IF(AJ$8="",0,(SUM($Z1276:AJ1276)-SUM($Z1308:AJ1308))*(1-Главная!$N$86)+Главная!$N$86*(SUM($Z1276:AJ1276)-SUM($Z1308:AJ1308))*IF($T1345=справочники!$P$10,1,1/(1+Главная!$N$23)))</f>
        <v>0</v>
      </c>
      <c r="AK1345" s="119">
        <f>IF(AK$8="",0,(SUM($Z1276:AK1276)-SUM($Z1308:AK1308))*(1-Главная!$N$86)+Главная!$N$86*(SUM($Z1276:AK1276)-SUM($Z1308:AK1308))*IF($T1345=справочники!$P$10,1,1/(1+Главная!$N$23)))</f>
        <v>0</v>
      </c>
      <c r="AL1345" s="119">
        <f>IF(AL$8="",0,(SUM($Z1276:AL1276)-SUM($Z1308:AL1308))*(1-Главная!$N$86)+Главная!$N$86*(SUM($Z1276:AL1276)-SUM($Z1308:AL1308))*IF($T1345=справочники!$P$10,1,1/(1+Главная!$N$23)))</f>
        <v>0</v>
      </c>
      <c r="AM1345" s="119">
        <f>IF(AM$8="",0,(SUM($Z1276:AM1276)-SUM($Z1308:AM1308))*(1-Главная!$N$86)+Главная!$N$86*(SUM($Z1276:AM1276)-SUM($Z1308:AM1308))*IF($T1345=справочники!$P$10,1,1/(1+Главная!$N$23)))</f>
        <v>0</v>
      </c>
      <c r="AN1345" s="119">
        <f>IF(AN$8="",0,(SUM($Z1276:AN1276)-SUM($Z1308:AN1308))*(1-Главная!$N$86)+Главная!$N$86*(SUM($Z1276:AN1276)-SUM($Z1308:AN1308))*IF($T1345=справочники!$P$10,1,1/(1+Главная!$N$23)))</f>
        <v>0</v>
      </c>
      <c r="AO1345" s="119">
        <f>IF(AO$8="",0,(SUM($Z1276:AO1276)-SUM($Z1308:AO1308))*(1-Главная!$N$86)+Главная!$N$86*(SUM($Z1276:AO1276)-SUM($Z1308:AO1308))*IF($T1345=справочники!$P$10,1,1/(1+Главная!$N$23)))</f>
        <v>0</v>
      </c>
      <c r="AP1345" s="119">
        <f>IF(AP$8="",0,(SUM($Z1276:AP1276)-SUM($Z1308:AP1308))*(1-Главная!$N$86)+Главная!$N$86*(SUM($Z1276:AP1276)-SUM($Z1308:AP1308))*IF($T1345=справочники!$P$10,1,1/(1+Главная!$N$23)))</f>
        <v>0</v>
      </c>
      <c r="AQ1345" s="119">
        <f>IF(AQ$8="",0,(SUM($Z1276:AQ1276)-SUM($Z1308:AQ1308))*(1-Главная!$N$86)+Главная!$N$86*(SUM($Z1276:AQ1276)-SUM($Z1308:AQ1308))*IF($T1345=справочники!$P$10,1,1/(1+Главная!$N$23)))</f>
        <v>0</v>
      </c>
      <c r="AR1345" s="119">
        <f>IF(AR$8="",0,(SUM($Z1276:AR1276)-SUM($Z1308:AR1308))*(1-Главная!$N$86)+Главная!$N$86*(SUM($Z1276:AR1276)-SUM($Z1308:AR1308))*IF($T1345=справочники!$P$10,1,1/(1+Главная!$N$23)))</f>
        <v>0</v>
      </c>
      <c r="AS1345" s="119">
        <f>IF(AS$8="",0,(SUM($Z1276:AS1276)-SUM($Z1308:AS1308))*(1-Главная!$N$86)+Главная!$N$86*(SUM($Z1276:AS1276)-SUM($Z1308:AS1308))*IF($T1345=справочники!$P$10,1,1/(1+Главная!$N$23)))</f>
        <v>0</v>
      </c>
      <c r="AT1345" s="119">
        <f>IF(AT$8="",0,(SUM($Z1276:AT1276)-SUM($Z1308:AT1308))*(1-Главная!$N$86)+Главная!$N$86*(SUM($Z1276:AT1276)-SUM($Z1308:AT1308))*IF($T1345=справочники!$P$10,1,1/(1+Главная!$N$23)))</f>
        <v>0</v>
      </c>
      <c r="AU1345" s="119">
        <f>IF(AU$8="",0,(SUM($Z1276:AU1276)-SUM($Z1308:AU1308))*(1-Главная!$N$86)+Главная!$N$86*(SUM($Z1276:AU1276)-SUM($Z1308:AU1308))*IF($T1345=справочники!$P$10,1,1/(1+Главная!$N$23)))</f>
        <v>0</v>
      </c>
      <c r="AV1345" s="119">
        <f>IF(AV$8="",0,(SUM($Z1276:AV1276)-SUM($Z1308:AV1308))*(1-Главная!$N$86)+Главная!$N$86*(SUM($Z1276:AV1276)-SUM($Z1308:AV1308))*IF($T1345=справочники!$P$10,1,1/(1+Главная!$N$23)))</f>
        <v>0</v>
      </c>
      <c r="AW1345" s="119">
        <f>IF(AW$8="",0,(SUM($Z1276:AW1276)-SUM($Z1308:AW1308))*(1-Главная!$N$86)+Главная!$N$86*(SUM($Z1276:AW1276)-SUM($Z1308:AW1308))*IF($T1345=справочники!$P$10,1,1/(1+Главная!$N$23)))</f>
        <v>0</v>
      </c>
      <c r="AX1345" s="119">
        <f>IF(AX$8="",0,(SUM($Z1276:AX1276)-SUM($Z1308:AX1308))*(1-Главная!$N$86)+Главная!$N$86*(SUM($Z1276:AX1276)-SUM($Z1308:AX1308))*IF($T1345=справочники!$P$10,1,1/(1+Главная!$N$23)))</f>
        <v>0</v>
      </c>
      <c r="AY1345" s="119">
        <f>IF(AY$8="",0,(SUM($Z1276:AY1276)-SUM($Z1308:AY1308))*(1-Главная!$N$86)+Главная!$N$86*(SUM($Z1276:AY1276)-SUM($Z1308:AY1308))*IF($T1345=справочники!$P$10,1,1/(1+Главная!$N$23)))</f>
        <v>0</v>
      </c>
      <c r="AZ1345" s="119">
        <f>IF(AZ$8="",0,(SUM($Z1276:AZ1276)-SUM($Z1308:AZ1308))*(1-Главная!$N$86)+Главная!$N$86*(SUM($Z1276:AZ1276)-SUM($Z1308:AZ1308))*IF($T1345=справочники!$P$10,1,1/(1+Главная!$N$23)))</f>
        <v>0</v>
      </c>
      <c r="BA1345" s="119">
        <f>IF(BA$8="",0,(SUM($Z1276:BA1276)-SUM($Z1308:BA1308))*(1-Главная!$N$86)+Главная!$N$86*(SUM($Z1276:BA1276)-SUM($Z1308:BA1308))*IF($T1345=справочники!$P$10,1,1/(1+Главная!$N$23)))</f>
        <v>0</v>
      </c>
      <c r="BB1345" s="119">
        <f>IF(BB$8="",0,(SUM($Z1276:BB1276)-SUM($Z1308:BB1308))*(1-Главная!$N$86)+Главная!$N$86*(SUM($Z1276:BB1276)-SUM($Z1308:BB1308))*IF($T1345=справочники!$P$10,1,1/(1+Главная!$N$23)))</f>
        <v>0</v>
      </c>
      <c r="BC1345" s="119">
        <f>IF(BC$8="",0,(SUM($Z1276:BC1276)-SUM($Z1308:BC1308))*(1-Главная!$N$86)+Главная!$N$86*(SUM($Z1276:BC1276)-SUM($Z1308:BC1308))*IF($T1345=справочники!$P$10,1,1/(1+Главная!$N$23)))</f>
        <v>0</v>
      </c>
      <c r="BD1345" s="119">
        <f>IF(BD$8="",0,(SUM($Z1276:BD1276)-SUM($Z1308:BD1308))*(1-Главная!$N$86)+Главная!$N$86*(SUM($Z1276:BD1276)-SUM($Z1308:BD1308))*IF($T1345=справочники!$P$10,1,1/(1+Главная!$N$23)))</f>
        <v>0</v>
      </c>
      <c r="BE1345" s="119">
        <f>IF(BE$8="",0,(SUM($Z1276:BE1276)-SUM($Z1308:BE1308))*(1-Главная!$N$86)+Главная!$N$86*(SUM($Z1276:BE1276)-SUM($Z1308:BE1308))*IF($T1345=справочники!$P$10,1,1/(1+Главная!$N$23)))</f>
        <v>0</v>
      </c>
      <c r="BF1345" s="119">
        <f>IF(BF$8="",0,(SUM($Z1276:BF1276)-SUM($Z1308:BF1308))*(1-Главная!$N$86)+Главная!$N$86*(SUM($Z1276:BF1276)-SUM($Z1308:BF1308))*IF($T1345=справочники!$P$10,1,1/(1+Главная!$N$23)))</f>
        <v>0</v>
      </c>
      <c r="BG1345" s="119">
        <f>IF(BG$8="",0,(SUM($Z1276:BG1276)-SUM($Z1308:BG1308))*(1-Главная!$N$86)+Главная!$N$86*(SUM($Z1276:BG1276)-SUM($Z1308:BG1308))*IF($T1345=справочники!$P$10,1,1/(1+Главная!$N$23)))</f>
        <v>0</v>
      </c>
      <c r="BH1345" s="119">
        <f>IF(BH$8="",0,(SUM($Z1276:BH1276)-SUM($Z1308:BH1308))*(1-Главная!$N$86)+Главная!$N$86*(SUM($Z1276:BH1276)-SUM($Z1308:BH1308))*IF($T1345=справочники!$P$10,1,1/(1+Главная!$N$23)))</f>
        <v>0</v>
      </c>
      <c r="BI1345" s="119">
        <f>IF(BI$8="",0,(SUM($Z1276:BI1276)-SUM($Z1308:BI1308))*(1-Главная!$N$86)+Главная!$N$86*(SUM($Z1276:BI1276)-SUM($Z1308:BI1308))*IF($T1345=справочники!$P$10,1,1/(1+Главная!$N$23)))</f>
        <v>0</v>
      </c>
      <c r="BJ1345" s="119">
        <f>IF(BJ$8="",0,(SUM($Z1276:BJ1276)-SUM($Z1308:BJ1308))*(1-Главная!$N$86)+Главная!$N$86*(SUM($Z1276:BJ1276)-SUM($Z1308:BJ1308))*IF($T1345=справочники!$P$10,1,1/(1+Главная!$N$23)))</f>
        <v>0</v>
      </c>
      <c r="BK1345" s="119">
        <f>IF(BK$8="",0,(SUM($Z1276:BK1276)-SUM($Z1308:BK1308))*(1-Главная!$N$86)+Главная!$N$86*(SUM($Z1276:BK1276)-SUM($Z1308:BK1308))*IF($T1345=справочники!$P$10,1,1/(1+Главная!$N$23)))</f>
        <v>0</v>
      </c>
      <c r="BL1345" s="119">
        <f>IF(BL$8="",0,(SUM($Z1276:BL1276)-SUM($Z1308:BL1308))*(1-Главная!$N$86)+Главная!$N$86*(SUM($Z1276:BL1276)-SUM($Z1308:BL1308))*IF($T1345=справочники!$P$10,1,1/(1+Главная!$N$23)))</f>
        <v>0</v>
      </c>
      <c r="BM1345" s="119">
        <f>IF(BM$8="",0,(SUM($Z1276:BM1276)-SUM($Z1308:BM1308))*(1-Главная!$N$86)+Главная!$N$86*(SUM($Z1276:BM1276)-SUM($Z1308:BM1308))*IF($T1345=справочники!$P$10,1,1/(1+Главная!$N$23)))</f>
        <v>0</v>
      </c>
      <c r="BN1345" s="119">
        <f>IF(BN$8="",0,(SUM($Z1276:BN1276)-SUM($Z1308:BN1308))*(1-Главная!$N$86)+Главная!$N$86*(SUM($Z1276:BN1276)-SUM($Z1308:BN1308))*IF($T1345=справочники!$P$10,1,1/(1+Главная!$N$23)))</f>
        <v>0</v>
      </c>
      <c r="BO1345" s="119">
        <f>IF(BO$8="",0,(SUM($Z1276:BO1276)-SUM($Z1308:BO1308))*(1-Главная!$N$86)+Главная!$N$86*(SUM($Z1276:BO1276)-SUM($Z1308:BO1308))*IF($T1345=справочники!$P$10,1,1/(1+Главная!$N$23)))</f>
        <v>0</v>
      </c>
      <c r="BP1345" s="119">
        <f>IF(BP$8="",0,(SUM($Z1276:BP1276)-SUM($Z1308:BP1308))*(1-Главная!$N$86)+Главная!$N$86*(SUM($Z1276:BP1276)-SUM($Z1308:BP1308))*IF($T1345=справочники!$P$10,1,1/(1+Главная!$N$23)))</f>
        <v>0</v>
      </c>
      <c r="BQ1345" s="119">
        <f>IF(BQ$8="",0,(SUM($Z1276:BQ1276)-SUM($Z1308:BQ1308))*(1-Главная!$N$86)+Главная!$N$86*(SUM($Z1276:BQ1276)-SUM($Z1308:BQ1308))*IF($T1345=справочники!$P$10,1,1/(1+Главная!$N$23)))</f>
        <v>0</v>
      </c>
      <c r="BR1345" s="119">
        <f>IF(BR$8="",0,(SUM($Z1276:BR1276)-SUM($Z1308:BR1308))*(1-Главная!$N$86)+Главная!$N$86*(SUM($Z1276:BR1276)-SUM($Z1308:BR1308))*IF($T1345=справочники!$P$10,1,1/(1+Главная!$N$23)))</f>
        <v>0</v>
      </c>
      <c r="BS1345" s="119">
        <f>IF(BS$8="",0,(SUM($Z1276:BS1276)-SUM($Z1308:BS1308))*(1-Главная!$N$86)+Главная!$N$86*(SUM($Z1276:BS1276)-SUM($Z1308:BS1308))*IF($T1345=справочники!$P$10,1,1/(1+Главная!$N$23)))</f>
        <v>0</v>
      </c>
      <c r="BT1345" s="119">
        <f>IF(BT$8="",0,(SUM($Z1276:BT1276)-SUM($Z1308:BT1308))*(1-Главная!$N$86)+Главная!$N$86*(SUM($Z1276:BT1276)-SUM($Z1308:BT1308))*IF($T1345=справочники!$P$10,1,1/(1+Главная!$N$23)))</f>
        <v>0</v>
      </c>
      <c r="BU1345" s="119">
        <f>IF(BU$8="",0,(SUM($Z1276:BU1276)-SUM($Z1308:BU1308))*(1-Главная!$N$86)+Главная!$N$86*(SUM($Z1276:BU1276)-SUM($Z1308:BU1308))*IF($T1345=справочники!$P$10,1,1/(1+Главная!$N$23)))</f>
        <v>0</v>
      </c>
      <c r="BV1345" s="119">
        <f>IF(BV$8="",0,(SUM($Z1276:BV1276)-SUM($Z1308:BV1308))*(1-Главная!$N$86)+Главная!$N$86*(SUM($Z1276:BV1276)-SUM($Z1308:BV1308))*IF($T1345=справочники!$P$10,1,1/(1+Главная!$N$23)))</f>
        <v>0</v>
      </c>
      <c r="BW1345" s="119">
        <f>IF(BW$8="",0,(SUM($Z1276:BW1276)-SUM($Z1308:BW1308))*(1-Главная!$N$86)+Главная!$N$86*(SUM($Z1276:BW1276)-SUM($Z1308:BW1308))*IF($T1345=справочники!$P$10,1,1/(1+Главная!$N$23)))</f>
        <v>0</v>
      </c>
      <c r="BX1345" s="119">
        <f>IF(BX$8="",0,(SUM($Z1276:BX1276)-SUM($Z1308:BX1308))*(1-Главная!$N$86)+Главная!$N$86*(SUM($Z1276:BX1276)-SUM($Z1308:BX1308))*IF($T1345=справочники!$P$10,1,1/(1+Главная!$N$23)))</f>
        <v>0</v>
      </c>
      <c r="BY1345" s="119">
        <f>IF(BY$8="",0,(SUM($Z1276:BY1276)-SUM($Z1308:BY1308))*(1-Главная!$N$86)+Главная!$N$86*(SUM($Z1276:BY1276)-SUM($Z1308:BY1308))*IF($T1345=справочники!$P$10,1,1/(1+Главная!$N$23)))</f>
        <v>0</v>
      </c>
      <c r="BZ1345" s="119">
        <f>IF(BZ$8="",0,(SUM($Z1276:BZ1276)-SUM($Z1308:BZ1308))*(1-Главная!$N$86)+Главная!$N$86*(SUM($Z1276:BZ1276)-SUM($Z1308:BZ1308))*IF($T1345=справочники!$P$10,1,1/(1+Главная!$N$23)))</f>
        <v>0</v>
      </c>
      <c r="CA1345" s="119">
        <f>IF(CA$8="",0,(SUM($Z1276:CA1276)-SUM($Z1308:CA1308))*(1-Главная!$N$86)+Главная!$N$86*(SUM($Z1276:CA1276)-SUM($Z1308:CA1308))*IF($T1345=справочники!$P$10,1,1/(1+Главная!$N$23)))</f>
        <v>0</v>
      </c>
      <c r="CB1345" s="119">
        <f>IF(CB$8="",0,(SUM($Z1276:CB1276)-SUM($Z1308:CB1308))*(1-Главная!$N$86)+Главная!$N$86*(SUM($Z1276:CB1276)-SUM($Z1308:CB1308))*IF($T1345=справочники!$P$10,1,1/(1+Главная!$N$23)))</f>
        <v>0</v>
      </c>
      <c r="CC1345" s="119">
        <f>IF(CC$8="",0,(SUM($Z1276:CC1276)-SUM($Z1308:CC1308))*(1-Главная!$N$86)+Главная!$N$86*(SUM($Z1276:CC1276)-SUM($Z1308:CC1308))*IF($T1345=справочники!$P$10,1,1/(1+Главная!$N$23)))</f>
        <v>0</v>
      </c>
      <c r="CD1345" s="119">
        <f>IF(CD$8="",0,(SUM($Z1276:CD1276)-SUM($Z1308:CD1308))*(1-Главная!$N$86)+Главная!$N$86*(SUM($Z1276:CD1276)-SUM($Z1308:CD1308))*IF($T1345=справочники!$P$10,1,1/(1+Главная!$N$23)))</f>
        <v>0</v>
      </c>
      <c r="CE1345" s="119">
        <f>IF(CE$8="",0,(SUM($Z1276:CE1276)-SUM($Z1308:CE1308))*(1-Главная!$N$86)+Главная!$N$86*(SUM($Z1276:CE1276)-SUM($Z1308:CE1308))*IF($T1345=справочники!$P$10,1,1/(1+Главная!$N$23)))</f>
        <v>0</v>
      </c>
      <c r="CF1345" s="119">
        <f>IF(CF$8="",0,(SUM($Z1276:CF1276)-SUM($Z1308:CF1308))*(1-Главная!$N$86)+Главная!$N$86*(SUM($Z1276:CF1276)-SUM($Z1308:CF1308))*IF($T1345=справочники!$P$10,1,1/(1+Главная!$N$23)))</f>
        <v>0</v>
      </c>
      <c r="CG1345" s="119">
        <f>IF(CG$8="",0,(SUM($Z1276:CG1276)-SUM($Z1308:CG1308))*(1-Главная!$N$86)+Главная!$N$86*(SUM($Z1276:CG1276)-SUM($Z1308:CG1308))*IF($T1345=справочники!$P$10,1,1/(1+Главная!$N$23)))</f>
        <v>0</v>
      </c>
      <c r="CH1345" s="119">
        <f>IF(CH$8="",0,(SUM($Z1276:CH1276)-SUM($Z1308:CH1308))*(1-Главная!$N$86)+Главная!$N$86*(SUM($Z1276:CH1276)-SUM($Z1308:CH1308))*IF($T1345=справочники!$P$10,1,1/(1+Главная!$N$23)))</f>
        <v>0</v>
      </c>
      <c r="CI1345" s="119">
        <f>IF(CI$8="",0,(SUM($Z1276:CI1276)-SUM($Z1308:CI1308))*(1-Главная!$N$86)+Главная!$N$86*(SUM($Z1276:CI1276)-SUM($Z1308:CI1308))*IF($T1345=справочники!$P$10,1,1/(1+Главная!$N$23)))</f>
        <v>0</v>
      </c>
      <c r="CJ1345" s="119">
        <f>IF(CJ$8="",0,(SUM($Z1276:CJ1276)-SUM($Z1308:CJ1308))*(1-Главная!$N$86)+Главная!$N$86*(SUM($Z1276:CJ1276)-SUM($Z1308:CJ1308))*IF($T1345=справочники!$P$10,1,1/(1+Главная!$N$23)))</f>
        <v>0</v>
      </c>
      <c r="CK1345" s="119">
        <f>IF(CK$8="",0,(SUM($Z1276:CK1276)-SUM($Z1308:CK1308))*(1-Главная!$N$86)+Главная!$N$86*(SUM($Z1276:CK1276)-SUM($Z1308:CK1308))*IF($T1345=справочники!$P$10,1,1/(1+Главная!$N$23)))</f>
        <v>0</v>
      </c>
      <c r="CL1345" s="119">
        <f>IF(CL$8="",0,(SUM($Z1276:CL1276)-SUM($Z1308:CL1308))*(1-Главная!$N$86)+Главная!$N$86*(SUM($Z1276:CL1276)-SUM($Z1308:CL1308))*IF($T1345=справочники!$P$10,1,1/(1+Главная!$N$23)))</f>
        <v>0</v>
      </c>
      <c r="CM1345" s="119">
        <f>IF(CM$8="",0,(SUM($Z1276:CM1276)-SUM($Z1308:CM1308))*(1-Главная!$N$86)+Главная!$N$86*(SUM($Z1276:CM1276)-SUM($Z1308:CM1308))*IF($T1345=справочники!$P$10,1,1/(1+Главная!$N$23)))</f>
        <v>0</v>
      </c>
      <c r="CN1345" s="119">
        <f>IF(CN$8="",0,(SUM($Z1276:CN1276)-SUM($Z1308:CN1308))*(1-Главная!$N$86)+Главная!$N$86*(SUM($Z1276:CN1276)-SUM($Z1308:CN1308))*IF($T1345=справочники!$P$10,1,1/(1+Главная!$N$23)))</f>
        <v>0</v>
      </c>
      <c r="CO1345" s="119">
        <f>IF(CO$8="",0,(SUM($Z1276:CO1276)-SUM($Z1308:CO1308))*(1-Главная!$N$86)+Главная!$N$86*(SUM($Z1276:CO1276)-SUM($Z1308:CO1308))*IF($T1345=справочники!$P$10,1,1/(1+Главная!$N$23)))</f>
        <v>0</v>
      </c>
      <c r="CP1345" s="119">
        <f>IF(CP$8="",0,(SUM($Z1276:CP1276)-SUM($Z1308:CP1308))*(1-Главная!$N$86)+Главная!$N$86*(SUM($Z1276:CP1276)-SUM($Z1308:CP1308))*IF($T1345=справочники!$P$10,1,1/(1+Главная!$N$23)))</f>
        <v>0</v>
      </c>
      <c r="CQ1345" s="119">
        <f>IF(CQ$8="",0,(SUM($Z1276:CQ1276)-SUM($Z1308:CQ1308))*(1-Главная!$N$86)+Главная!$N$86*(SUM($Z1276:CQ1276)-SUM($Z1308:CQ1308))*IF($T1345=справочники!$P$10,1,1/(1+Главная!$N$23)))</f>
        <v>0</v>
      </c>
      <c r="CR1345" s="119">
        <f>IF(CR$8="",0,(SUM($Z1276:CR1276)-SUM($Z1308:CR1308))*(1-Главная!$N$86)+Главная!$N$86*(SUM($Z1276:CR1276)-SUM($Z1308:CR1308))*IF($T1345=справочники!$P$10,1,1/(1+Главная!$N$23)))</f>
        <v>0</v>
      </c>
      <c r="CS1345" s="119">
        <f>IF(CS$8="",0,(SUM($Z1276:CS1276)-SUM($Z1308:CS1308))*(1-Главная!$N$86)+Главная!$N$86*(SUM($Z1276:CS1276)-SUM($Z1308:CS1308))*IF($T1345=справочники!$P$10,1,1/(1+Главная!$N$23)))</f>
        <v>0</v>
      </c>
      <c r="CT1345" s="119">
        <f>IF(CT$8="",0,(SUM($Z1276:CT1276)-SUM($Z1308:CT1308))*(1-Главная!$N$86)+Главная!$N$86*(SUM($Z1276:CT1276)-SUM($Z1308:CT1308))*IF($T1345=справочники!$P$10,1,1/(1+Главная!$N$23)))</f>
        <v>0</v>
      </c>
      <c r="CU1345" s="119">
        <f>IF(CU$8="",0,(SUM($Z1276:CU1276)-SUM($Z1308:CU1308))*(1-Главная!$N$86)+Главная!$N$86*(SUM($Z1276:CU1276)-SUM($Z1308:CU1308))*IF($T1345=справочники!$P$10,1,1/(1+Главная!$N$23)))</f>
        <v>0</v>
      </c>
      <c r="CV1345" s="119">
        <f>IF(CV$8="",0,(SUM($Z1276:CV1276)-SUM($Z1308:CV1308))*(1-Главная!$N$86)+Главная!$N$86*(SUM($Z1276:CV1276)-SUM($Z1308:CV1308))*IF($T1345=справочники!$P$10,1,1/(1+Главная!$N$23)))</f>
        <v>0</v>
      </c>
      <c r="CW1345" s="119">
        <f>IF(CW$8="",0,(SUM($Z1276:CW1276)-SUM($Z1308:CW1308))*(1-Главная!$N$86)+Главная!$N$86*(SUM($Z1276:CW1276)-SUM($Z1308:CW1308))*IF($T1345=справочники!$P$10,1,1/(1+Главная!$N$23)))</f>
        <v>0</v>
      </c>
      <c r="CX1345" s="119">
        <f>IF(CX$8="",0,(SUM($Z1276:CX1276)-SUM($Z1308:CX1308))*(1-Главная!$N$86)+Главная!$N$86*(SUM($Z1276:CX1276)-SUM($Z1308:CX1308))*IF($T1345=справочники!$P$10,1,1/(1+Главная!$N$23)))</f>
        <v>0</v>
      </c>
      <c r="CY1345" s="119">
        <f>IF(CY$8="",0,(SUM($Z1276:CY1276)-SUM($Z1308:CY1308))*(1-Главная!$N$86)+Главная!$N$86*(SUM($Z1276:CY1276)-SUM($Z1308:CY1308))*IF($T1345=справочники!$P$10,1,1/(1+Главная!$N$23)))</f>
        <v>0</v>
      </c>
      <c r="CZ1345" s="119">
        <f>IF(CZ$8="",0,(SUM($Z1276:CZ1276)-SUM($Z1308:CZ1308))*(1-Главная!$N$86)+Главная!$N$86*(SUM($Z1276:CZ1276)-SUM($Z1308:CZ1308))*IF($T1345=справочники!$P$10,1,1/(1+Главная!$N$23)))</f>
        <v>0</v>
      </c>
      <c r="DA1345" s="119">
        <f>IF(DA$8="",0,(SUM($Z1276:DA1276)-SUM($Z1308:DA1308))*(1-Главная!$N$86)+Главная!$N$86*(SUM($Z1276:DA1276)-SUM($Z1308:DA1308))*IF($T1345=справочники!$P$10,1,1/(1+Главная!$N$23)))</f>
        <v>0</v>
      </c>
      <c r="DB1345" s="119">
        <f>IF(DB$8="",0,(SUM($Z1276:DB1276)-SUM($Z1308:DB1308))*(1-Главная!$N$86)+Главная!$N$86*(SUM($Z1276:DB1276)-SUM($Z1308:DB1308))*IF($T1345=справочники!$P$10,1,1/(1+Главная!$N$23)))</f>
        <v>0</v>
      </c>
      <c r="DC1345" s="119">
        <f>IF(DC$8="",0,(SUM($Z1276:DC1276)-SUM($Z1308:DC1308))*(1-Главная!$N$86)+Главная!$N$86*(SUM($Z1276:DC1276)-SUM($Z1308:DC1308))*IF($T1345=справочники!$P$10,1,1/(1+Главная!$N$23)))</f>
        <v>0</v>
      </c>
      <c r="DD1345" s="119">
        <f>IF(DD$8="",0,(SUM($Z1276:DD1276)-SUM($Z1308:DD1308))*(1-Главная!$N$86)+Главная!$N$86*(SUM($Z1276:DD1276)-SUM($Z1308:DD1308))*IF($T1345=справочники!$P$10,1,1/(1+Главная!$N$23)))</f>
        <v>0</v>
      </c>
      <c r="DE1345" s="119">
        <f>IF(DE$8="",0,(SUM($Z1276:DE1276)-SUM($Z1308:DE1308))*(1-Главная!$N$86)+Главная!$N$86*(SUM($Z1276:DE1276)-SUM($Z1308:DE1308))*IF($T1345=справочники!$P$10,1,1/(1+Главная!$N$23)))</f>
        <v>0</v>
      </c>
      <c r="DF1345" s="119">
        <f>IF(DF$8="",0,(SUM($Z1276:DF1276)-SUM($Z1308:DF1308))*(1-Главная!$N$86)+Главная!$N$86*(SUM($Z1276:DF1276)-SUM($Z1308:DF1308))*IF($T1345=справочники!$P$10,1,1/(1+Главная!$N$23)))</f>
        <v>0</v>
      </c>
      <c r="DG1345" s="119">
        <f>IF(DG$8="",0,(SUM($Z1276:DG1276)-SUM($Z1308:DG1308))*(1-Главная!$N$86)+Главная!$N$86*(SUM($Z1276:DG1276)-SUM($Z1308:DG1308))*IF($T1345=справочники!$P$10,1,1/(1+Главная!$N$23)))</f>
        <v>0</v>
      </c>
      <c r="DH1345" s="119">
        <f>IF(DH$8="",0,(SUM($Z1276:DH1276)-SUM($Z1308:DH1308))*(1-Главная!$N$86)+Главная!$N$86*(SUM($Z1276:DH1276)-SUM($Z1308:DH1308))*IF($T1345=справочники!$P$10,1,1/(1+Главная!$N$23)))</f>
        <v>0</v>
      </c>
      <c r="DI1345" s="119">
        <f>IF(DI$8="",0,(SUM($Z1276:DI1276)-SUM($Z1308:DI1308))*(1-Главная!$N$86)+Главная!$N$86*(SUM($Z1276:DI1276)-SUM($Z1308:DI1308))*IF($T1345=справочники!$P$10,1,1/(1+Главная!$N$23)))</f>
        <v>0</v>
      </c>
      <c r="DJ1345" s="119">
        <f>IF(DJ$8="",0,(SUM($Z1276:DJ1276)-SUM($Z1308:DJ1308))*(1-Главная!$N$86)+Главная!$N$86*(SUM($Z1276:DJ1276)-SUM($Z1308:DJ1308))*IF($T1345=справочники!$P$10,1,1/(1+Главная!$N$23)))</f>
        <v>0</v>
      </c>
      <c r="DK1345" s="119">
        <f>IF(DK$8="",0,(SUM($Z1276:DK1276)-SUM($Z1308:DK1308))*(1-Главная!$N$86)+Главная!$N$86*(SUM($Z1276:DK1276)-SUM($Z1308:DK1308))*IF($T1345=справочники!$P$10,1,1/(1+Главная!$N$23)))</f>
        <v>0</v>
      </c>
      <c r="DL1345" s="119">
        <f>IF(DL$8="",0,(SUM($Z1276:DL1276)-SUM($Z1308:DL1308))*(1-Главная!$N$86)+Главная!$N$86*(SUM($Z1276:DL1276)-SUM($Z1308:DL1308))*IF($T1345=справочники!$P$10,1,1/(1+Главная!$N$23)))</f>
        <v>0</v>
      </c>
      <c r="DM1345" s="119">
        <f>IF(DM$8="",0,(SUM($Z1276:DM1276)-SUM($Z1308:DM1308))*(1-Главная!$N$86)+Главная!$N$86*(SUM($Z1276:DM1276)-SUM($Z1308:DM1308))*IF($T1345=справочники!$P$10,1,1/(1+Главная!$N$23)))</f>
        <v>0</v>
      </c>
      <c r="DN1345" s="119">
        <f>IF(DN$8="",0,(SUM($Z1276:DN1276)-SUM($Z1308:DN1308))*(1-Главная!$N$86)+Главная!$N$86*(SUM($Z1276:DN1276)-SUM($Z1308:DN1308))*IF($T1345=справочники!$P$10,1,1/(1+Главная!$N$23)))</f>
        <v>0</v>
      </c>
      <c r="DO1345" s="119">
        <f>IF(DO$8="",0,(SUM($Z1276:DO1276)-SUM($Z1308:DO1308))*(1-Главная!$N$86)+Главная!$N$86*(SUM($Z1276:DO1276)-SUM($Z1308:DO1308))*IF($T1345=справочники!$P$10,1,1/(1+Главная!$N$23)))</f>
        <v>0</v>
      </c>
      <c r="DP1345" s="119">
        <f>IF(DP$8="",0,(SUM($Z1276:DP1276)-SUM($Z1308:DP1308))*(1-Главная!$N$86)+Главная!$N$86*(SUM($Z1276:DP1276)-SUM($Z1308:DP1308))*IF($T1345=справочники!$P$10,1,1/(1+Главная!$N$23)))</f>
        <v>0</v>
      </c>
      <c r="DQ1345" s="119">
        <f>IF(DQ$8="",0,(SUM($Z1276:DQ1276)-SUM($Z1308:DQ1308))*(1-Главная!$N$86)+Главная!$N$86*(SUM($Z1276:DQ1276)-SUM($Z1308:DQ1308))*IF($T1345=справочники!$P$10,1,1/(1+Главная!$N$23)))</f>
        <v>0</v>
      </c>
      <c r="DR1345" s="119">
        <f>IF(DR$8="",0,(SUM($Z1276:DR1276)-SUM($Z1308:DR1308))*(1-Главная!$N$86)+Главная!$N$86*(SUM($Z1276:DR1276)-SUM($Z1308:DR1308))*IF($T1345=справочники!$P$10,1,1/(1+Главная!$N$23)))</f>
        <v>0</v>
      </c>
      <c r="DS1345" s="119">
        <f>IF(DS$8="",0,(SUM($Z1276:DS1276)-SUM($Z1308:DS1308))*(1-Главная!$N$86)+Главная!$N$86*(SUM($Z1276:DS1276)-SUM($Z1308:DS1308))*IF($T1345=справочники!$P$10,1,1/(1+Главная!$N$23)))</f>
        <v>0</v>
      </c>
      <c r="DT1345" s="119">
        <f>IF(DT$8="",0,(SUM($Z1276:DT1276)-SUM($Z1308:DT1308))*(1-Главная!$N$86)+Главная!$N$86*(SUM($Z1276:DT1276)-SUM($Z1308:DT1308))*IF($T1345=справочники!$P$10,1,1/(1+Главная!$N$23)))</f>
        <v>0</v>
      </c>
      <c r="DU1345" s="59"/>
      <c r="DV1345" s="59"/>
    </row>
    <row r="1346" spans="1:126" s="120" customFormat="1" ht="10.199999999999999" customHeight="1">
      <c r="A1346" s="59"/>
      <c r="B1346" s="59"/>
      <c r="C1346" s="59"/>
      <c r="D1346" s="59"/>
      <c r="E1346" s="271"/>
      <c r="F1346" s="114"/>
      <c r="G1346" s="115"/>
      <c r="H1346" s="59"/>
      <c r="I1346" s="59"/>
      <c r="J1346" s="59"/>
      <c r="K1346" s="416">
        <f t="shared" si="2943"/>
        <v>0</v>
      </c>
      <c r="L1346" s="59"/>
      <c r="M1346" s="409"/>
      <c r="N1346" s="410">
        <f t="shared" si="2944"/>
        <v>0</v>
      </c>
      <c r="O1346" s="226"/>
      <c r="P1346" s="229"/>
      <c r="Q1346" s="226" t="s">
        <v>25</v>
      </c>
      <c r="R1346" s="226"/>
      <c r="S1346" s="409"/>
      <c r="T1346" s="410">
        <f t="shared" si="2945"/>
        <v>0</v>
      </c>
      <c r="U1346" s="115"/>
      <c r="V1346" s="59"/>
      <c r="W1346" s="116"/>
      <c r="X1346" s="116"/>
      <c r="Y1346" s="117"/>
      <c r="Z1346" s="118"/>
      <c r="AA1346" s="119">
        <f>IF(AA$8="",0,(SUM($Z1277:AA1277)-SUM($Z1309:AA1309))*(1-Главная!$N$86)+Главная!$N$86*(SUM($Z1277:AA1277)-SUM($Z1309:AA1309))*IF($T1346=справочники!$P$10,1,1/(1+Главная!$N$23)))</f>
        <v>0</v>
      </c>
      <c r="AB1346" s="119">
        <f>IF(AB$8="",0,(SUM($Z1277:AB1277)-SUM($Z1309:AB1309))*(1-Главная!$N$86)+Главная!$N$86*(SUM($Z1277:AB1277)-SUM($Z1309:AB1309))*IF($T1346=справочники!$P$10,1,1/(1+Главная!$N$23)))</f>
        <v>0</v>
      </c>
      <c r="AC1346" s="119">
        <f>IF(AC$8="",0,(SUM($Z1277:AC1277)-SUM($Z1309:AC1309))*(1-Главная!$N$86)+Главная!$N$86*(SUM($Z1277:AC1277)-SUM($Z1309:AC1309))*IF($T1346=справочники!$P$10,1,1/(1+Главная!$N$23)))</f>
        <v>0</v>
      </c>
      <c r="AD1346" s="119">
        <f>IF(AD$8="",0,(SUM($Z1277:AD1277)-SUM($Z1309:AD1309))*(1-Главная!$N$86)+Главная!$N$86*(SUM($Z1277:AD1277)-SUM($Z1309:AD1309))*IF($T1346=справочники!$P$10,1,1/(1+Главная!$N$23)))</f>
        <v>0</v>
      </c>
      <c r="AE1346" s="119">
        <f>IF(AE$8="",0,(SUM($Z1277:AE1277)-SUM($Z1309:AE1309))*(1-Главная!$N$86)+Главная!$N$86*(SUM($Z1277:AE1277)-SUM($Z1309:AE1309))*IF($T1346=справочники!$P$10,1,1/(1+Главная!$N$23)))</f>
        <v>0</v>
      </c>
      <c r="AF1346" s="119">
        <f>IF(AF$8="",0,(SUM($Z1277:AF1277)-SUM($Z1309:AF1309))*(1-Главная!$N$86)+Главная!$N$86*(SUM($Z1277:AF1277)-SUM($Z1309:AF1309))*IF($T1346=справочники!$P$10,1,1/(1+Главная!$N$23)))</f>
        <v>0</v>
      </c>
      <c r="AG1346" s="119">
        <f>IF(AG$8="",0,(SUM($Z1277:AG1277)-SUM($Z1309:AG1309))*(1-Главная!$N$86)+Главная!$N$86*(SUM($Z1277:AG1277)-SUM($Z1309:AG1309))*IF($T1346=справочники!$P$10,1,1/(1+Главная!$N$23)))</f>
        <v>0</v>
      </c>
      <c r="AH1346" s="119">
        <f>IF(AH$8="",0,(SUM($Z1277:AH1277)-SUM($Z1309:AH1309))*(1-Главная!$N$86)+Главная!$N$86*(SUM($Z1277:AH1277)-SUM($Z1309:AH1309))*IF($T1346=справочники!$P$10,1,1/(1+Главная!$N$23)))</f>
        <v>0</v>
      </c>
      <c r="AI1346" s="119">
        <f>IF(AI$8="",0,(SUM($Z1277:AI1277)-SUM($Z1309:AI1309))*(1-Главная!$N$86)+Главная!$N$86*(SUM($Z1277:AI1277)-SUM($Z1309:AI1309))*IF($T1346=справочники!$P$10,1,1/(1+Главная!$N$23)))</f>
        <v>0</v>
      </c>
      <c r="AJ1346" s="119">
        <f>IF(AJ$8="",0,(SUM($Z1277:AJ1277)-SUM($Z1309:AJ1309))*(1-Главная!$N$86)+Главная!$N$86*(SUM($Z1277:AJ1277)-SUM($Z1309:AJ1309))*IF($T1346=справочники!$P$10,1,1/(1+Главная!$N$23)))</f>
        <v>0</v>
      </c>
      <c r="AK1346" s="119">
        <f>IF(AK$8="",0,(SUM($Z1277:AK1277)-SUM($Z1309:AK1309))*(1-Главная!$N$86)+Главная!$N$86*(SUM($Z1277:AK1277)-SUM($Z1309:AK1309))*IF($T1346=справочники!$P$10,1,1/(1+Главная!$N$23)))</f>
        <v>0</v>
      </c>
      <c r="AL1346" s="119">
        <f>IF(AL$8="",0,(SUM($Z1277:AL1277)-SUM($Z1309:AL1309))*(1-Главная!$N$86)+Главная!$N$86*(SUM($Z1277:AL1277)-SUM($Z1309:AL1309))*IF($T1346=справочники!$P$10,1,1/(1+Главная!$N$23)))</f>
        <v>0</v>
      </c>
      <c r="AM1346" s="119">
        <f>IF(AM$8="",0,(SUM($Z1277:AM1277)-SUM($Z1309:AM1309))*(1-Главная!$N$86)+Главная!$N$86*(SUM($Z1277:AM1277)-SUM($Z1309:AM1309))*IF($T1346=справочники!$P$10,1,1/(1+Главная!$N$23)))</f>
        <v>0</v>
      </c>
      <c r="AN1346" s="119">
        <f>IF(AN$8="",0,(SUM($Z1277:AN1277)-SUM($Z1309:AN1309))*(1-Главная!$N$86)+Главная!$N$86*(SUM($Z1277:AN1277)-SUM($Z1309:AN1309))*IF($T1346=справочники!$P$10,1,1/(1+Главная!$N$23)))</f>
        <v>0</v>
      </c>
      <c r="AO1346" s="119">
        <f>IF(AO$8="",0,(SUM($Z1277:AO1277)-SUM($Z1309:AO1309))*(1-Главная!$N$86)+Главная!$N$86*(SUM($Z1277:AO1277)-SUM($Z1309:AO1309))*IF($T1346=справочники!$P$10,1,1/(1+Главная!$N$23)))</f>
        <v>0</v>
      </c>
      <c r="AP1346" s="119">
        <f>IF(AP$8="",0,(SUM($Z1277:AP1277)-SUM($Z1309:AP1309))*(1-Главная!$N$86)+Главная!$N$86*(SUM($Z1277:AP1277)-SUM($Z1309:AP1309))*IF($T1346=справочники!$P$10,1,1/(1+Главная!$N$23)))</f>
        <v>0</v>
      </c>
      <c r="AQ1346" s="119">
        <f>IF(AQ$8="",0,(SUM($Z1277:AQ1277)-SUM($Z1309:AQ1309))*(1-Главная!$N$86)+Главная!$N$86*(SUM($Z1277:AQ1277)-SUM($Z1309:AQ1309))*IF($T1346=справочники!$P$10,1,1/(1+Главная!$N$23)))</f>
        <v>0</v>
      </c>
      <c r="AR1346" s="119">
        <f>IF(AR$8="",0,(SUM($Z1277:AR1277)-SUM($Z1309:AR1309))*(1-Главная!$N$86)+Главная!$N$86*(SUM($Z1277:AR1277)-SUM($Z1309:AR1309))*IF($T1346=справочники!$P$10,1,1/(1+Главная!$N$23)))</f>
        <v>0</v>
      </c>
      <c r="AS1346" s="119">
        <f>IF(AS$8="",0,(SUM($Z1277:AS1277)-SUM($Z1309:AS1309))*(1-Главная!$N$86)+Главная!$N$86*(SUM($Z1277:AS1277)-SUM($Z1309:AS1309))*IF($T1346=справочники!$P$10,1,1/(1+Главная!$N$23)))</f>
        <v>0</v>
      </c>
      <c r="AT1346" s="119">
        <f>IF(AT$8="",0,(SUM($Z1277:AT1277)-SUM($Z1309:AT1309))*(1-Главная!$N$86)+Главная!$N$86*(SUM($Z1277:AT1277)-SUM($Z1309:AT1309))*IF($T1346=справочники!$P$10,1,1/(1+Главная!$N$23)))</f>
        <v>0</v>
      </c>
      <c r="AU1346" s="119">
        <f>IF(AU$8="",0,(SUM($Z1277:AU1277)-SUM($Z1309:AU1309))*(1-Главная!$N$86)+Главная!$N$86*(SUM($Z1277:AU1277)-SUM($Z1309:AU1309))*IF($T1346=справочники!$P$10,1,1/(1+Главная!$N$23)))</f>
        <v>0</v>
      </c>
      <c r="AV1346" s="119">
        <f>IF(AV$8="",0,(SUM($Z1277:AV1277)-SUM($Z1309:AV1309))*(1-Главная!$N$86)+Главная!$N$86*(SUM($Z1277:AV1277)-SUM($Z1309:AV1309))*IF($T1346=справочники!$P$10,1,1/(1+Главная!$N$23)))</f>
        <v>0</v>
      </c>
      <c r="AW1346" s="119">
        <f>IF(AW$8="",0,(SUM($Z1277:AW1277)-SUM($Z1309:AW1309))*(1-Главная!$N$86)+Главная!$N$86*(SUM($Z1277:AW1277)-SUM($Z1309:AW1309))*IF($T1346=справочники!$P$10,1,1/(1+Главная!$N$23)))</f>
        <v>0</v>
      </c>
      <c r="AX1346" s="119">
        <f>IF(AX$8="",0,(SUM($Z1277:AX1277)-SUM($Z1309:AX1309))*(1-Главная!$N$86)+Главная!$N$86*(SUM($Z1277:AX1277)-SUM($Z1309:AX1309))*IF($T1346=справочники!$P$10,1,1/(1+Главная!$N$23)))</f>
        <v>0</v>
      </c>
      <c r="AY1346" s="119">
        <f>IF(AY$8="",0,(SUM($Z1277:AY1277)-SUM($Z1309:AY1309))*(1-Главная!$N$86)+Главная!$N$86*(SUM($Z1277:AY1277)-SUM($Z1309:AY1309))*IF($T1346=справочники!$P$10,1,1/(1+Главная!$N$23)))</f>
        <v>0</v>
      </c>
      <c r="AZ1346" s="119">
        <f>IF(AZ$8="",0,(SUM($Z1277:AZ1277)-SUM($Z1309:AZ1309))*(1-Главная!$N$86)+Главная!$N$86*(SUM($Z1277:AZ1277)-SUM($Z1309:AZ1309))*IF($T1346=справочники!$P$10,1,1/(1+Главная!$N$23)))</f>
        <v>0</v>
      </c>
      <c r="BA1346" s="119">
        <f>IF(BA$8="",0,(SUM($Z1277:BA1277)-SUM($Z1309:BA1309))*(1-Главная!$N$86)+Главная!$N$86*(SUM($Z1277:BA1277)-SUM($Z1309:BA1309))*IF($T1346=справочники!$P$10,1,1/(1+Главная!$N$23)))</f>
        <v>0</v>
      </c>
      <c r="BB1346" s="119">
        <f>IF(BB$8="",0,(SUM($Z1277:BB1277)-SUM($Z1309:BB1309))*(1-Главная!$N$86)+Главная!$N$86*(SUM($Z1277:BB1277)-SUM($Z1309:BB1309))*IF($T1346=справочники!$P$10,1,1/(1+Главная!$N$23)))</f>
        <v>0</v>
      </c>
      <c r="BC1346" s="119">
        <f>IF(BC$8="",0,(SUM($Z1277:BC1277)-SUM($Z1309:BC1309))*(1-Главная!$N$86)+Главная!$N$86*(SUM($Z1277:BC1277)-SUM($Z1309:BC1309))*IF($T1346=справочники!$P$10,1,1/(1+Главная!$N$23)))</f>
        <v>0</v>
      </c>
      <c r="BD1346" s="119">
        <f>IF(BD$8="",0,(SUM($Z1277:BD1277)-SUM($Z1309:BD1309))*(1-Главная!$N$86)+Главная!$N$86*(SUM($Z1277:BD1277)-SUM($Z1309:BD1309))*IF($T1346=справочники!$P$10,1,1/(1+Главная!$N$23)))</f>
        <v>0</v>
      </c>
      <c r="BE1346" s="119">
        <f>IF(BE$8="",0,(SUM($Z1277:BE1277)-SUM($Z1309:BE1309))*(1-Главная!$N$86)+Главная!$N$86*(SUM($Z1277:BE1277)-SUM($Z1309:BE1309))*IF($T1346=справочники!$P$10,1,1/(1+Главная!$N$23)))</f>
        <v>0</v>
      </c>
      <c r="BF1346" s="119">
        <f>IF(BF$8="",0,(SUM($Z1277:BF1277)-SUM($Z1309:BF1309))*(1-Главная!$N$86)+Главная!$N$86*(SUM($Z1277:BF1277)-SUM($Z1309:BF1309))*IF($T1346=справочники!$P$10,1,1/(1+Главная!$N$23)))</f>
        <v>0</v>
      </c>
      <c r="BG1346" s="119">
        <f>IF(BG$8="",0,(SUM($Z1277:BG1277)-SUM($Z1309:BG1309))*(1-Главная!$N$86)+Главная!$N$86*(SUM($Z1277:BG1277)-SUM($Z1309:BG1309))*IF($T1346=справочники!$P$10,1,1/(1+Главная!$N$23)))</f>
        <v>0</v>
      </c>
      <c r="BH1346" s="119">
        <f>IF(BH$8="",0,(SUM($Z1277:BH1277)-SUM($Z1309:BH1309))*(1-Главная!$N$86)+Главная!$N$86*(SUM($Z1277:BH1277)-SUM($Z1309:BH1309))*IF($T1346=справочники!$P$10,1,1/(1+Главная!$N$23)))</f>
        <v>0</v>
      </c>
      <c r="BI1346" s="119">
        <f>IF(BI$8="",0,(SUM($Z1277:BI1277)-SUM($Z1309:BI1309))*(1-Главная!$N$86)+Главная!$N$86*(SUM($Z1277:BI1277)-SUM($Z1309:BI1309))*IF($T1346=справочники!$P$10,1,1/(1+Главная!$N$23)))</f>
        <v>0</v>
      </c>
      <c r="BJ1346" s="119">
        <f>IF(BJ$8="",0,(SUM($Z1277:BJ1277)-SUM($Z1309:BJ1309))*(1-Главная!$N$86)+Главная!$N$86*(SUM($Z1277:BJ1277)-SUM($Z1309:BJ1309))*IF($T1346=справочники!$P$10,1,1/(1+Главная!$N$23)))</f>
        <v>0</v>
      </c>
      <c r="BK1346" s="119">
        <f>IF(BK$8="",0,(SUM($Z1277:BK1277)-SUM($Z1309:BK1309))*(1-Главная!$N$86)+Главная!$N$86*(SUM($Z1277:BK1277)-SUM($Z1309:BK1309))*IF($T1346=справочники!$P$10,1,1/(1+Главная!$N$23)))</f>
        <v>0</v>
      </c>
      <c r="BL1346" s="119">
        <f>IF(BL$8="",0,(SUM($Z1277:BL1277)-SUM($Z1309:BL1309))*(1-Главная!$N$86)+Главная!$N$86*(SUM($Z1277:BL1277)-SUM($Z1309:BL1309))*IF($T1346=справочники!$P$10,1,1/(1+Главная!$N$23)))</f>
        <v>0</v>
      </c>
      <c r="BM1346" s="119">
        <f>IF(BM$8="",0,(SUM($Z1277:BM1277)-SUM($Z1309:BM1309))*(1-Главная!$N$86)+Главная!$N$86*(SUM($Z1277:BM1277)-SUM($Z1309:BM1309))*IF($T1346=справочники!$P$10,1,1/(1+Главная!$N$23)))</f>
        <v>0</v>
      </c>
      <c r="BN1346" s="119">
        <f>IF(BN$8="",0,(SUM($Z1277:BN1277)-SUM($Z1309:BN1309))*(1-Главная!$N$86)+Главная!$N$86*(SUM($Z1277:BN1277)-SUM($Z1309:BN1309))*IF($T1346=справочники!$P$10,1,1/(1+Главная!$N$23)))</f>
        <v>0</v>
      </c>
      <c r="BO1346" s="119">
        <f>IF(BO$8="",0,(SUM($Z1277:BO1277)-SUM($Z1309:BO1309))*(1-Главная!$N$86)+Главная!$N$86*(SUM($Z1277:BO1277)-SUM($Z1309:BO1309))*IF($T1346=справочники!$P$10,1,1/(1+Главная!$N$23)))</f>
        <v>0</v>
      </c>
      <c r="BP1346" s="119">
        <f>IF(BP$8="",0,(SUM($Z1277:BP1277)-SUM($Z1309:BP1309))*(1-Главная!$N$86)+Главная!$N$86*(SUM($Z1277:BP1277)-SUM($Z1309:BP1309))*IF($T1346=справочники!$P$10,1,1/(1+Главная!$N$23)))</f>
        <v>0</v>
      </c>
      <c r="BQ1346" s="119">
        <f>IF(BQ$8="",0,(SUM($Z1277:BQ1277)-SUM($Z1309:BQ1309))*(1-Главная!$N$86)+Главная!$N$86*(SUM($Z1277:BQ1277)-SUM($Z1309:BQ1309))*IF($T1346=справочники!$P$10,1,1/(1+Главная!$N$23)))</f>
        <v>0</v>
      </c>
      <c r="BR1346" s="119">
        <f>IF(BR$8="",0,(SUM($Z1277:BR1277)-SUM($Z1309:BR1309))*(1-Главная!$N$86)+Главная!$N$86*(SUM($Z1277:BR1277)-SUM($Z1309:BR1309))*IF($T1346=справочники!$P$10,1,1/(1+Главная!$N$23)))</f>
        <v>0</v>
      </c>
      <c r="BS1346" s="119">
        <f>IF(BS$8="",0,(SUM($Z1277:BS1277)-SUM($Z1309:BS1309))*(1-Главная!$N$86)+Главная!$N$86*(SUM($Z1277:BS1277)-SUM($Z1309:BS1309))*IF($T1346=справочники!$P$10,1,1/(1+Главная!$N$23)))</f>
        <v>0</v>
      </c>
      <c r="BT1346" s="119">
        <f>IF(BT$8="",0,(SUM($Z1277:BT1277)-SUM($Z1309:BT1309))*(1-Главная!$N$86)+Главная!$N$86*(SUM($Z1277:BT1277)-SUM($Z1309:BT1309))*IF($T1346=справочники!$P$10,1,1/(1+Главная!$N$23)))</f>
        <v>0</v>
      </c>
      <c r="BU1346" s="119">
        <f>IF(BU$8="",0,(SUM($Z1277:BU1277)-SUM($Z1309:BU1309))*(1-Главная!$N$86)+Главная!$N$86*(SUM($Z1277:BU1277)-SUM($Z1309:BU1309))*IF($T1346=справочники!$P$10,1,1/(1+Главная!$N$23)))</f>
        <v>0</v>
      </c>
      <c r="BV1346" s="119">
        <f>IF(BV$8="",0,(SUM($Z1277:BV1277)-SUM($Z1309:BV1309))*(1-Главная!$N$86)+Главная!$N$86*(SUM($Z1277:BV1277)-SUM($Z1309:BV1309))*IF($T1346=справочники!$P$10,1,1/(1+Главная!$N$23)))</f>
        <v>0</v>
      </c>
      <c r="BW1346" s="119">
        <f>IF(BW$8="",0,(SUM($Z1277:BW1277)-SUM($Z1309:BW1309))*(1-Главная!$N$86)+Главная!$N$86*(SUM($Z1277:BW1277)-SUM($Z1309:BW1309))*IF($T1346=справочники!$P$10,1,1/(1+Главная!$N$23)))</f>
        <v>0</v>
      </c>
      <c r="BX1346" s="119">
        <f>IF(BX$8="",0,(SUM($Z1277:BX1277)-SUM($Z1309:BX1309))*(1-Главная!$N$86)+Главная!$N$86*(SUM($Z1277:BX1277)-SUM($Z1309:BX1309))*IF($T1346=справочники!$P$10,1,1/(1+Главная!$N$23)))</f>
        <v>0</v>
      </c>
      <c r="BY1346" s="119">
        <f>IF(BY$8="",0,(SUM($Z1277:BY1277)-SUM($Z1309:BY1309))*(1-Главная!$N$86)+Главная!$N$86*(SUM($Z1277:BY1277)-SUM($Z1309:BY1309))*IF($T1346=справочники!$P$10,1,1/(1+Главная!$N$23)))</f>
        <v>0</v>
      </c>
      <c r="BZ1346" s="119">
        <f>IF(BZ$8="",0,(SUM($Z1277:BZ1277)-SUM($Z1309:BZ1309))*(1-Главная!$N$86)+Главная!$N$86*(SUM($Z1277:BZ1277)-SUM($Z1309:BZ1309))*IF($T1346=справочники!$P$10,1,1/(1+Главная!$N$23)))</f>
        <v>0</v>
      </c>
      <c r="CA1346" s="119">
        <f>IF(CA$8="",0,(SUM($Z1277:CA1277)-SUM($Z1309:CA1309))*(1-Главная!$N$86)+Главная!$N$86*(SUM($Z1277:CA1277)-SUM($Z1309:CA1309))*IF($T1346=справочники!$P$10,1,1/(1+Главная!$N$23)))</f>
        <v>0</v>
      </c>
      <c r="CB1346" s="119">
        <f>IF(CB$8="",0,(SUM($Z1277:CB1277)-SUM($Z1309:CB1309))*(1-Главная!$N$86)+Главная!$N$86*(SUM($Z1277:CB1277)-SUM($Z1309:CB1309))*IF($T1346=справочники!$P$10,1,1/(1+Главная!$N$23)))</f>
        <v>0</v>
      </c>
      <c r="CC1346" s="119">
        <f>IF(CC$8="",0,(SUM($Z1277:CC1277)-SUM($Z1309:CC1309))*(1-Главная!$N$86)+Главная!$N$86*(SUM($Z1277:CC1277)-SUM($Z1309:CC1309))*IF($T1346=справочники!$P$10,1,1/(1+Главная!$N$23)))</f>
        <v>0</v>
      </c>
      <c r="CD1346" s="119">
        <f>IF(CD$8="",0,(SUM($Z1277:CD1277)-SUM($Z1309:CD1309))*(1-Главная!$N$86)+Главная!$N$86*(SUM($Z1277:CD1277)-SUM($Z1309:CD1309))*IF($T1346=справочники!$P$10,1,1/(1+Главная!$N$23)))</f>
        <v>0</v>
      </c>
      <c r="CE1346" s="119">
        <f>IF(CE$8="",0,(SUM($Z1277:CE1277)-SUM($Z1309:CE1309))*(1-Главная!$N$86)+Главная!$N$86*(SUM($Z1277:CE1277)-SUM($Z1309:CE1309))*IF($T1346=справочники!$P$10,1,1/(1+Главная!$N$23)))</f>
        <v>0</v>
      </c>
      <c r="CF1346" s="119">
        <f>IF(CF$8="",0,(SUM($Z1277:CF1277)-SUM($Z1309:CF1309))*(1-Главная!$N$86)+Главная!$N$86*(SUM($Z1277:CF1277)-SUM($Z1309:CF1309))*IF($T1346=справочники!$P$10,1,1/(1+Главная!$N$23)))</f>
        <v>0</v>
      </c>
      <c r="CG1346" s="119">
        <f>IF(CG$8="",0,(SUM($Z1277:CG1277)-SUM($Z1309:CG1309))*(1-Главная!$N$86)+Главная!$N$86*(SUM($Z1277:CG1277)-SUM($Z1309:CG1309))*IF($T1346=справочники!$P$10,1,1/(1+Главная!$N$23)))</f>
        <v>0</v>
      </c>
      <c r="CH1346" s="119">
        <f>IF(CH$8="",0,(SUM($Z1277:CH1277)-SUM($Z1309:CH1309))*(1-Главная!$N$86)+Главная!$N$86*(SUM($Z1277:CH1277)-SUM($Z1309:CH1309))*IF($T1346=справочники!$P$10,1,1/(1+Главная!$N$23)))</f>
        <v>0</v>
      </c>
      <c r="CI1346" s="119">
        <f>IF(CI$8="",0,(SUM($Z1277:CI1277)-SUM($Z1309:CI1309))*(1-Главная!$N$86)+Главная!$N$86*(SUM($Z1277:CI1277)-SUM($Z1309:CI1309))*IF($T1346=справочники!$P$10,1,1/(1+Главная!$N$23)))</f>
        <v>0</v>
      </c>
      <c r="CJ1346" s="119">
        <f>IF(CJ$8="",0,(SUM($Z1277:CJ1277)-SUM($Z1309:CJ1309))*(1-Главная!$N$86)+Главная!$N$86*(SUM($Z1277:CJ1277)-SUM($Z1309:CJ1309))*IF($T1346=справочники!$P$10,1,1/(1+Главная!$N$23)))</f>
        <v>0</v>
      </c>
      <c r="CK1346" s="119">
        <f>IF(CK$8="",0,(SUM($Z1277:CK1277)-SUM($Z1309:CK1309))*(1-Главная!$N$86)+Главная!$N$86*(SUM($Z1277:CK1277)-SUM($Z1309:CK1309))*IF($T1346=справочники!$P$10,1,1/(1+Главная!$N$23)))</f>
        <v>0</v>
      </c>
      <c r="CL1346" s="119">
        <f>IF(CL$8="",0,(SUM($Z1277:CL1277)-SUM($Z1309:CL1309))*(1-Главная!$N$86)+Главная!$N$86*(SUM($Z1277:CL1277)-SUM($Z1309:CL1309))*IF($T1346=справочники!$P$10,1,1/(1+Главная!$N$23)))</f>
        <v>0</v>
      </c>
      <c r="CM1346" s="119">
        <f>IF(CM$8="",0,(SUM($Z1277:CM1277)-SUM($Z1309:CM1309))*(1-Главная!$N$86)+Главная!$N$86*(SUM($Z1277:CM1277)-SUM($Z1309:CM1309))*IF($T1346=справочники!$P$10,1,1/(1+Главная!$N$23)))</f>
        <v>0</v>
      </c>
      <c r="CN1346" s="119">
        <f>IF(CN$8="",0,(SUM($Z1277:CN1277)-SUM($Z1309:CN1309))*(1-Главная!$N$86)+Главная!$N$86*(SUM($Z1277:CN1277)-SUM($Z1309:CN1309))*IF($T1346=справочники!$P$10,1,1/(1+Главная!$N$23)))</f>
        <v>0</v>
      </c>
      <c r="CO1346" s="119">
        <f>IF(CO$8="",0,(SUM($Z1277:CO1277)-SUM($Z1309:CO1309))*(1-Главная!$N$86)+Главная!$N$86*(SUM($Z1277:CO1277)-SUM($Z1309:CO1309))*IF($T1346=справочники!$P$10,1,1/(1+Главная!$N$23)))</f>
        <v>0</v>
      </c>
      <c r="CP1346" s="119">
        <f>IF(CP$8="",0,(SUM($Z1277:CP1277)-SUM($Z1309:CP1309))*(1-Главная!$N$86)+Главная!$N$86*(SUM($Z1277:CP1277)-SUM($Z1309:CP1309))*IF($T1346=справочники!$P$10,1,1/(1+Главная!$N$23)))</f>
        <v>0</v>
      </c>
      <c r="CQ1346" s="119">
        <f>IF(CQ$8="",0,(SUM($Z1277:CQ1277)-SUM($Z1309:CQ1309))*(1-Главная!$N$86)+Главная!$N$86*(SUM($Z1277:CQ1277)-SUM($Z1309:CQ1309))*IF($T1346=справочники!$P$10,1,1/(1+Главная!$N$23)))</f>
        <v>0</v>
      </c>
      <c r="CR1346" s="119">
        <f>IF(CR$8="",0,(SUM($Z1277:CR1277)-SUM($Z1309:CR1309))*(1-Главная!$N$86)+Главная!$N$86*(SUM($Z1277:CR1277)-SUM($Z1309:CR1309))*IF($T1346=справочники!$P$10,1,1/(1+Главная!$N$23)))</f>
        <v>0</v>
      </c>
      <c r="CS1346" s="119">
        <f>IF(CS$8="",0,(SUM($Z1277:CS1277)-SUM($Z1309:CS1309))*(1-Главная!$N$86)+Главная!$N$86*(SUM($Z1277:CS1277)-SUM($Z1309:CS1309))*IF($T1346=справочники!$P$10,1,1/(1+Главная!$N$23)))</f>
        <v>0</v>
      </c>
      <c r="CT1346" s="119">
        <f>IF(CT$8="",0,(SUM($Z1277:CT1277)-SUM($Z1309:CT1309))*(1-Главная!$N$86)+Главная!$N$86*(SUM($Z1277:CT1277)-SUM($Z1309:CT1309))*IF($T1346=справочники!$P$10,1,1/(1+Главная!$N$23)))</f>
        <v>0</v>
      </c>
      <c r="CU1346" s="119">
        <f>IF(CU$8="",0,(SUM($Z1277:CU1277)-SUM($Z1309:CU1309))*(1-Главная!$N$86)+Главная!$N$86*(SUM($Z1277:CU1277)-SUM($Z1309:CU1309))*IF($T1346=справочники!$P$10,1,1/(1+Главная!$N$23)))</f>
        <v>0</v>
      </c>
      <c r="CV1346" s="119">
        <f>IF(CV$8="",0,(SUM($Z1277:CV1277)-SUM($Z1309:CV1309))*(1-Главная!$N$86)+Главная!$N$86*(SUM($Z1277:CV1277)-SUM($Z1309:CV1309))*IF($T1346=справочники!$P$10,1,1/(1+Главная!$N$23)))</f>
        <v>0</v>
      </c>
      <c r="CW1346" s="119">
        <f>IF(CW$8="",0,(SUM($Z1277:CW1277)-SUM($Z1309:CW1309))*(1-Главная!$N$86)+Главная!$N$86*(SUM($Z1277:CW1277)-SUM($Z1309:CW1309))*IF($T1346=справочники!$P$10,1,1/(1+Главная!$N$23)))</f>
        <v>0</v>
      </c>
      <c r="CX1346" s="119">
        <f>IF(CX$8="",0,(SUM($Z1277:CX1277)-SUM($Z1309:CX1309))*(1-Главная!$N$86)+Главная!$N$86*(SUM($Z1277:CX1277)-SUM($Z1309:CX1309))*IF($T1346=справочники!$P$10,1,1/(1+Главная!$N$23)))</f>
        <v>0</v>
      </c>
      <c r="CY1346" s="119">
        <f>IF(CY$8="",0,(SUM($Z1277:CY1277)-SUM($Z1309:CY1309))*(1-Главная!$N$86)+Главная!$N$86*(SUM($Z1277:CY1277)-SUM($Z1309:CY1309))*IF($T1346=справочники!$P$10,1,1/(1+Главная!$N$23)))</f>
        <v>0</v>
      </c>
      <c r="CZ1346" s="119">
        <f>IF(CZ$8="",0,(SUM($Z1277:CZ1277)-SUM($Z1309:CZ1309))*(1-Главная!$N$86)+Главная!$N$86*(SUM($Z1277:CZ1277)-SUM($Z1309:CZ1309))*IF($T1346=справочники!$P$10,1,1/(1+Главная!$N$23)))</f>
        <v>0</v>
      </c>
      <c r="DA1346" s="119">
        <f>IF(DA$8="",0,(SUM($Z1277:DA1277)-SUM($Z1309:DA1309))*(1-Главная!$N$86)+Главная!$N$86*(SUM($Z1277:DA1277)-SUM($Z1309:DA1309))*IF($T1346=справочники!$P$10,1,1/(1+Главная!$N$23)))</f>
        <v>0</v>
      </c>
      <c r="DB1346" s="119">
        <f>IF(DB$8="",0,(SUM($Z1277:DB1277)-SUM($Z1309:DB1309))*(1-Главная!$N$86)+Главная!$N$86*(SUM($Z1277:DB1277)-SUM($Z1309:DB1309))*IF($T1346=справочники!$P$10,1,1/(1+Главная!$N$23)))</f>
        <v>0</v>
      </c>
      <c r="DC1346" s="119">
        <f>IF(DC$8="",0,(SUM($Z1277:DC1277)-SUM($Z1309:DC1309))*(1-Главная!$N$86)+Главная!$N$86*(SUM($Z1277:DC1277)-SUM($Z1309:DC1309))*IF($T1346=справочники!$P$10,1,1/(1+Главная!$N$23)))</f>
        <v>0</v>
      </c>
      <c r="DD1346" s="119">
        <f>IF(DD$8="",0,(SUM($Z1277:DD1277)-SUM($Z1309:DD1309))*(1-Главная!$N$86)+Главная!$N$86*(SUM($Z1277:DD1277)-SUM($Z1309:DD1309))*IF($T1346=справочники!$P$10,1,1/(1+Главная!$N$23)))</f>
        <v>0</v>
      </c>
      <c r="DE1346" s="119">
        <f>IF(DE$8="",0,(SUM($Z1277:DE1277)-SUM($Z1309:DE1309))*(1-Главная!$N$86)+Главная!$N$86*(SUM($Z1277:DE1277)-SUM($Z1309:DE1309))*IF($T1346=справочники!$P$10,1,1/(1+Главная!$N$23)))</f>
        <v>0</v>
      </c>
      <c r="DF1346" s="119">
        <f>IF(DF$8="",0,(SUM($Z1277:DF1277)-SUM($Z1309:DF1309))*(1-Главная!$N$86)+Главная!$N$86*(SUM($Z1277:DF1277)-SUM($Z1309:DF1309))*IF($T1346=справочники!$P$10,1,1/(1+Главная!$N$23)))</f>
        <v>0</v>
      </c>
      <c r="DG1346" s="119">
        <f>IF(DG$8="",0,(SUM($Z1277:DG1277)-SUM($Z1309:DG1309))*(1-Главная!$N$86)+Главная!$N$86*(SUM($Z1277:DG1277)-SUM($Z1309:DG1309))*IF($T1346=справочники!$P$10,1,1/(1+Главная!$N$23)))</f>
        <v>0</v>
      </c>
      <c r="DH1346" s="119">
        <f>IF(DH$8="",0,(SUM($Z1277:DH1277)-SUM($Z1309:DH1309))*(1-Главная!$N$86)+Главная!$N$86*(SUM($Z1277:DH1277)-SUM($Z1309:DH1309))*IF($T1346=справочники!$P$10,1,1/(1+Главная!$N$23)))</f>
        <v>0</v>
      </c>
      <c r="DI1346" s="119">
        <f>IF(DI$8="",0,(SUM($Z1277:DI1277)-SUM($Z1309:DI1309))*(1-Главная!$N$86)+Главная!$N$86*(SUM($Z1277:DI1277)-SUM($Z1309:DI1309))*IF($T1346=справочники!$P$10,1,1/(1+Главная!$N$23)))</f>
        <v>0</v>
      </c>
      <c r="DJ1346" s="119">
        <f>IF(DJ$8="",0,(SUM($Z1277:DJ1277)-SUM($Z1309:DJ1309))*(1-Главная!$N$86)+Главная!$N$86*(SUM($Z1277:DJ1277)-SUM($Z1309:DJ1309))*IF($T1346=справочники!$P$10,1,1/(1+Главная!$N$23)))</f>
        <v>0</v>
      </c>
      <c r="DK1346" s="119">
        <f>IF(DK$8="",0,(SUM($Z1277:DK1277)-SUM($Z1309:DK1309))*(1-Главная!$N$86)+Главная!$N$86*(SUM($Z1277:DK1277)-SUM($Z1309:DK1309))*IF($T1346=справочники!$P$10,1,1/(1+Главная!$N$23)))</f>
        <v>0</v>
      </c>
      <c r="DL1346" s="119">
        <f>IF(DL$8="",0,(SUM($Z1277:DL1277)-SUM($Z1309:DL1309))*(1-Главная!$N$86)+Главная!$N$86*(SUM($Z1277:DL1277)-SUM($Z1309:DL1309))*IF($T1346=справочники!$P$10,1,1/(1+Главная!$N$23)))</f>
        <v>0</v>
      </c>
      <c r="DM1346" s="119">
        <f>IF(DM$8="",0,(SUM($Z1277:DM1277)-SUM($Z1309:DM1309))*(1-Главная!$N$86)+Главная!$N$86*(SUM($Z1277:DM1277)-SUM($Z1309:DM1309))*IF($T1346=справочники!$P$10,1,1/(1+Главная!$N$23)))</f>
        <v>0</v>
      </c>
      <c r="DN1346" s="119">
        <f>IF(DN$8="",0,(SUM($Z1277:DN1277)-SUM($Z1309:DN1309))*(1-Главная!$N$86)+Главная!$N$86*(SUM($Z1277:DN1277)-SUM($Z1309:DN1309))*IF($T1346=справочники!$P$10,1,1/(1+Главная!$N$23)))</f>
        <v>0</v>
      </c>
      <c r="DO1346" s="119">
        <f>IF(DO$8="",0,(SUM($Z1277:DO1277)-SUM($Z1309:DO1309))*(1-Главная!$N$86)+Главная!$N$86*(SUM($Z1277:DO1277)-SUM($Z1309:DO1309))*IF($T1346=справочники!$P$10,1,1/(1+Главная!$N$23)))</f>
        <v>0</v>
      </c>
      <c r="DP1346" s="119">
        <f>IF(DP$8="",0,(SUM($Z1277:DP1277)-SUM($Z1309:DP1309))*(1-Главная!$N$86)+Главная!$N$86*(SUM($Z1277:DP1277)-SUM($Z1309:DP1309))*IF($T1346=справочники!$P$10,1,1/(1+Главная!$N$23)))</f>
        <v>0</v>
      </c>
      <c r="DQ1346" s="119">
        <f>IF(DQ$8="",0,(SUM($Z1277:DQ1277)-SUM($Z1309:DQ1309))*(1-Главная!$N$86)+Главная!$N$86*(SUM($Z1277:DQ1277)-SUM($Z1309:DQ1309))*IF($T1346=справочники!$P$10,1,1/(1+Главная!$N$23)))</f>
        <v>0</v>
      </c>
      <c r="DR1346" s="119">
        <f>IF(DR$8="",0,(SUM($Z1277:DR1277)-SUM($Z1309:DR1309))*(1-Главная!$N$86)+Главная!$N$86*(SUM($Z1277:DR1277)-SUM($Z1309:DR1309))*IF($T1346=справочники!$P$10,1,1/(1+Главная!$N$23)))</f>
        <v>0</v>
      </c>
      <c r="DS1346" s="119">
        <f>IF(DS$8="",0,(SUM($Z1277:DS1277)-SUM($Z1309:DS1309))*(1-Главная!$N$86)+Главная!$N$86*(SUM($Z1277:DS1277)-SUM($Z1309:DS1309))*IF($T1346=справочники!$P$10,1,1/(1+Главная!$N$23)))</f>
        <v>0</v>
      </c>
      <c r="DT1346" s="119">
        <f>IF(DT$8="",0,(SUM($Z1277:DT1277)-SUM($Z1309:DT1309))*(1-Главная!$N$86)+Главная!$N$86*(SUM($Z1277:DT1277)-SUM($Z1309:DT1309))*IF($T1346=справочники!$P$10,1,1/(1+Главная!$N$23)))</f>
        <v>0</v>
      </c>
      <c r="DU1346" s="59"/>
      <c r="DV1346" s="59"/>
    </row>
    <row r="1347" spans="1:126" s="120" customFormat="1" ht="10.199999999999999" customHeight="1">
      <c r="A1347" s="59"/>
      <c r="B1347" s="59"/>
      <c r="C1347" s="59"/>
      <c r="D1347" s="59"/>
      <c r="E1347" s="271"/>
      <c r="F1347" s="114"/>
      <c r="G1347" s="115"/>
      <c r="H1347" s="59"/>
      <c r="I1347" s="59"/>
      <c r="J1347" s="59"/>
      <c r="K1347" s="416">
        <f t="shared" si="2943"/>
        <v>0</v>
      </c>
      <c r="L1347" s="59"/>
      <c r="M1347" s="409"/>
      <c r="N1347" s="410">
        <f t="shared" si="2944"/>
        <v>0</v>
      </c>
      <c r="O1347" s="226"/>
      <c r="P1347" s="229"/>
      <c r="Q1347" s="226" t="s">
        <v>25</v>
      </c>
      <c r="R1347" s="226"/>
      <c r="S1347" s="409"/>
      <c r="T1347" s="410">
        <f t="shared" si="2945"/>
        <v>0</v>
      </c>
      <c r="U1347" s="115"/>
      <c r="V1347" s="59"/>
      <c r="W1347" s="116"/>
      <c r="X1347" s="116"/>
      <c r="Y1347" s="117"/>
      <c r="Z1347" s="118"/>
      <c r="AA1347" s="119">
        <f>IF(AA$8="",0,(SUM($Z1278:AA1278)-SUM($Z1310:AA1310))*(1-Главная!$N$86)+Главная!$N$86*(SUM($Z1278:AA1278)-SUM($Z1310:AA1310))*IF($T1347=справочники!$P$10,1,1/(1+Главная!$N$23)))</f>
        <v>0</v>
      </c>
      <c r="AB1347" s="119">
        <f>IF(AB$8="",0,(SUM($Z1278:AB1278)-SUM($Z1310:AB1310))*(1-Главная!$N$86)+Главная!$N$86*(SUM($Z1278:AB1278)-SUM($Z1310:AB1310))*IF($T1347=справочники!$P$10,1,1/(1+Главная!$N$23)))</f>
        <v>0</v>
      </c>
      <c r="AC1347" s="119">
        <f>IF(AC$8="",0,(SUM($Z1278:AC1278)-SUM($Z1310:AC1310))*(1-Главная!$N$86)+Главная!$N$86*(SUM($Z1278:AC1278)-SUM($Z1310:AC1310))*IF($T1347=справочники!$P$10,1,1/(1+Главная!$N$23)))</f>
        <v>0</v>
      </c>
      <c r="AD1347" s="119">
        <f>IF(AD$8="",0,(SUM($Z1278:AD1278)-SUM($Z1310:AD1310))*(1-Главная!$N$86)+Главная!$N$86*(SUM($Z1278:AD1278)-SUM($Z1310:AD1310))*IF($T1347=справочники!$P$10,1,1/(1+Главная!$N$23)))</f>
        <v>0</v>
      </c>
      <c r="AE1347" s="119">
        <f>IF(AE$8="",0,(SUM($Z1278:AE1278)-SUM($Z1310:AE1310))*(1-Главная!$N$86)+Главная!$N$86*(SUM($Z1278:AE1278)-SUM($Z1310:AE1310))*IF($T1347=справочники!$P$10,1,1/(1+Главная!$N$23)))</f>
        <v>0</v>
      </c>
      <c r="AF1347" s="119">
        <f>IF(AF$8="",0,(SUM($Z1278:AF1278)-SUM($Z1310:AF1310))*(1-Главная!$N$86)+Главная!$N$86*(SUM($Z1278:AF1278)-SUM($Z1310:AF1310))*IF($T1347=справочники!$P$10,1,1/(1+Главная!$N$23)))</f>
        <v>0</v>
      </c>
      <c r="AG1347" s="119">
        <f>IF(AG$8="",0,(SUM($Z1278:AG1278)-SUM($Z1310:AG1310))*(1-Главная!$N$86)+Главная!$N$86*(SUM($Z1278:AG1278)-SUM($Z1310:AG1310))*IF($T1347=справочники!$P$10,1,1/(1+Главная!$N$23)))</f>
        <v>0</v>
      </c>
      <c r="AH1347" s="119">
        <f>IF(AH$8="",0,(SUM($Z1278:AH1278)-SUM($Z1310:AH1310))*(1-Главная!$N$86)+Главная!$N$86*(SUM($Z1278:AH1278)-SUM($Z1310:AH1310))*IF($T1347=справочники!$P$10,1,1/(1+Главная!$N$23)))</f>
        <v>0</v>
      </c>
      <c r="AI1347" s="119">
        <f>IF(AI$8="",0,(SUM($Z1278:AI1278)-SUM($Z1310:AI1310))*(1-Главная!$N$86)+Главная!$N$86*(SUM($Z1278:AI1278)-SUM($Z1310:AI1310))*IF($T1347=справочники!$P$10,1,1/(1+Главная!$N$23)))</f>
        <v>0</v>
      </c>
      <c r="AJ1347" s="119">
        <f>IF(AJ$8="",0,(SUM($Z1278:AJ1278)-SUM($Z1310:AJ1310))*(1-Главная!$N$86)+Главная!$N$86*(SUM($Z1278:AJ1278)-SUM($Z1310:AJ1310))*IF($T1347=справочники!$P$10,1,1/(1+Главная!$N$23)))</f>
        <v>0</v>
      </c>
      <c r="AK1347" s="119">
        <f>IF(AK$8="",0,(SUM($Z1278:AK1278)-SUM($Z1310:AK1310))*(1-Главная!$N$86)+Главная!$N$86*(SUM($Z1278:AK1278)-SUM($Z1310:AK1310))*IF($T1347=справочники!$P$10,1,1/(1+Главная!$N$23)))</f>
        <v>0</v>
      </c>
      <c r="AL1347" s="119">
        <f>IF(AL$8="",0,(SUM($Z1278:AL1278)-SUM($Z1310:AL1310))*(1-Главная!$N$86)+Главная!$N$86*(SUM($Z1278:AL1278)-SUM($Z1310:AL1310))*IF($T1347=справочники!$P$10,1,1/(1+Главная!$N$23)))</f>
        <v>0</v>
      </c>
      <c r="AM1347" s="119">
        <f>IF(AM$8="",0,(SUM($Z1278:AM1278)-SUM($Z1310:AM1310))*(1-Главная!$N$86)+Главная!$N$86*(SUM($Z1278:AM1278)-SUM($Z1310:AM1310))*IF($T1347=справочники!$P$10,1,1/(1+Главная!$N$23)))</f>
        <v>0</v>
      </c>
      <c r="AN1347" s="119">
        <f>IF(AN$8="",0,(SUM($Z1278:AN1278)-SUM($Z1310:AN1310))*(1-Главная!$N$86)+Главная!$N$86*(SUM($Z1278:AN1278)-SUM($Z1310:AN1310))*IF($T1347=справочники!$P$10,1,1/(1+Главная!$N$23)))</f>
        <v>0</v>
      </c>
      <c r="AO1347" s="119">
        <f>IF(AO$8="",0,(SUM($Z1278:AO1278)-SUM($Z1310:AO1310))*(1-Главная!$N$86)+Главная!$N$86*(SUM($Z1278:AO1278)-SUM($Z1310:AO1310))*IF($T1347=справочники!$P$10,1,1/(1+Главная!$N$23)))</f>
        <v>0</v>
      </c>
      <c r="AP1347" s="119">
        <f>IF(AP$8="",0,(SUM($Z1278:AP1278)-SUM($Z1310:AP1310))*(1-Главная!$N$86)+Главная!$N$86*(SUM($Z1278:AP1278)-SUM($Z1310:AP1310))*IF($T1347=справочники!$P$10,1,1/(1+Главная!$N$23)))</f>
        <v>0</v>
      </c>
      <c r="AQ1347" s="119">
        <f>IF(AQ$8="",0,(SUM($Z1278:AQ1278)-SUM($Z1310:AQ1310))*(1-Главная!$N$86)+Главная!$N$86*(SUM($Z1278:AQ1278)-SUM($Z1310:AQ1310))*IF($T1347=справочники!$P$10,1,1/(1+Главная!$N$23)))</f>
        <v>0</v>
      </c>
      <c r="AR1347" s="119">
        <f>IF(AR$8="",0,(SUM($Z1278:AR1278)-SUM($Z1310:AR1310))*(1-Главная!$N$86)+Главная!$N$86*(SUM($Z1278:AR1278)-SUM($Z1310:AR1310))*IF($T1347=справочники!$P$10,1,1/(1+Главная!$N$23)))</f>
        <v>0</v>
      </c>
      <c r="AS1347" s="119">
        <f>IF(AS$8="",0,(SUM($Z1278:AS1278)-SUM($Z1310:AS1310))*(1-Главная!$N$86)+Главная!$N$86*(SUM($Z1278:AS1278)-SUM($Z1310:AS1310))*IF($T1347=справочники!$P$10,1,1/(1+Главная!$N$23)))</f>
        <v>0</v>
      </c>
      <c r="AT1347" s="119">
        <f>IF(AT$8="",0,(SUM($Z1278:AT1278)-SUM($Z1310:AT1310))*(1-Главная!$N$86)+Главная!$N$86*(SUM($Z1278:AT1278)-SUM($Z1310:AT1310))*IF($T1347=справочники!$P$10,1,1/(1+Главная!$N$23)))</f>
        <v>0</v>
      </c>
      <c r="AU1347" s="119">
        <f>IF(AU$8="",0,(SUM($Z1278:AU1278)-SUM($Z1310:AU1310))*(1-Главная!$N$86)+Главная!$N$86*(SUM($Z1278:AU1278)-SUM($Z1310:AU1310))*IF($T1347=справочники!$P$10,1,1/(1+Главная!$N$23)))</f>
        <v>0</v>
      </c>
      <c r="AV1347" s="119">
        <f>IF(AV$8="",0,(SUM($Z1278:AV1278)-SUM($Z1310:AV1310))*(1-Главная!$N$86)+Главная!$N$86*(SUM($Z1278:AV1278)-SUM($Z1310:AV1310))*IF($T1347=справочники!$P$10,1,1/(1+Главная!$N$23)))</f>
        <v>0</v>
      </c>
      <c r="AW1347" s="119">
        <f>IF(AW$8="",0,(SUM($Z1278:AW1278)-SUM($Z1310:AW1310))*(1-Главная!$N$86)+Главная!$N$86*(SUM($Z1278:AW1278)-SUM($Z1310:AW1310))*IF($T1347=справочники!$P$10,1,1/(1+Главная!$N$23)))</f>
        <v>0</v>
      </c>
      <c r="AX1347" s="119">
        <f>IF(AX$8="",0,(SUM($Z1278:AX1278)-SUM($Z1310:AX1310))*(1-Главная!$N$86)+Главная!$N$86*(SUM($Z1278:AX1278)-SUM($Z1310:AX1310))*IF($T1347=справочники!$P$10,1,1/(1+Главная!$N$23)))</f>
        <v>0</v>
      </c>
      <c r="AY1347" s="119">
        <f>IF(AY$8="",0,(SUM($Z1278:AY1278)-SUM($Z1310:AY1310))*(1-Главная!$N$86)+Главная!$N$86*(SUM($Z1278:AY1278)-SUM($Z1310:AY1310))*IF($T1347=справочники!$P$10,1,1/(1+Главная!$N$23)))</f>
        <v>0</v>
      </c>
      <c r="AZ1347" s="119">
        <f>IF(AZ$8="",0,(SUM($Z1278:AZ1278)-SUM($Z1310:AZ1310))*(1-Главная!$N$86)+Главная!$N$86*(SUM($Z1278:AZ1278)-SUM($Z1310:AZ1310))*IF($T1347=справочники!$P$10,1,1/(1+Главная!$N$23)))</f>
        <v>0</v>
      </c>
      <c r="BA1347" s="119">
        <f>IF(BA$8="",0,(SUM($Z1278:BA1278)-SUM($Z1310:BA1310))*(1-Главная!$N$86)+Главная!$N$86*(SUM($Z1278:BA1278)-SUM($Z1310:BA1310))*IF($T1347=справочники!$P$10,1,1/(1+Главная!$N$23)))</f>
        <v>0</v>
      </c>
      <c r="BB1347" s="119">
        <f>IF(BB$8="",0,(SUM($Z1278:BB1278)-SUM($Z1310:BB1310))*(1-Главная!$N$86)+Главная!$N$86*(SUM($Z1278:BB1278)-SUM($Z1310:BB1310))*IF($T1347=справочники!$P$10,1,1/(1+Главная!$N$23)))</f>
        <v>0</v>
      </c>
      <c r="BC1347" s="119">
        <f>IF(BC$8="",0,(SUM($Z1278:BC1278)-SUM($Z1310:BC1310))*(1-Главная!$N$86)+Главная!$N$86*(SUM($Z1278:BC1278)-SUM($Z1310:BC1310))*IF($T1347=справочники!$P$10,1,1/(1+Главная!$N$23)))</f>
        <v>0</v>
      </c>
      <c r="BD1347" s="119">
        <f>IF(BD$8="",0,(SUM($Z1278:BD1278)-SUM($Z1310:BD1310))*(1-Главная!$N$86)+Главная!$N$86*(SUM($Z1278:BD1278)-SUM($Z1310:BD1310))*IF($T1347=справочники!$P$10,1,1/(1+Главная!$N$23)))</f>
        <v>0</v>
      </c>
      <c r="BE1347" s="119">
        <f>IF(BE$8="",0,(SUM($Z1278:BE1278)-SUM($Z1310:BE1310))*(1-Главная!$N$86)+Главная!$N$86*(SUM($Z1278:BE1278)-SUM($Z1310:BE1310))*IF($T1347=справочники!$P$10,1,1/(1+Главная!$N$23)))</f>
        <v>0</v>
      </c>
      <c r="BF1347" s="119">
        <f>IF(BF$8="",0,(SUM($Z1278:BF1278)-SUM($Z1310:BF1310))*(1-Главная!$N$86)+Главная!$N$86*(SUM($Z1278:BF1278)-SUM($Z1310:BF1310))*IF($T1347=справочники!$P$10,1,1/(1+Главная!$N$23)))</f>
        <v>0</v>
      </c>
      <c r="BG1347" s="119">
        <f>IF(BG$8="",0,(SUM($Z1278:BG1278)-SUM($Z1310:BG1310))*(1-Главная!$N$86)+Главная!$N$86*(SUM($Z1278:BG1278)-SUM($Z1310:BG1310))*IF($T1347=справочники!$P$10,1,1/(1+Главная!$N$23)))</f>
        <v>0</v>
      </c>
      <c r="BH1347" s="119">
        <f>IF(BH$8="",0,(SUM($Z1278:BH1278)-SUM($Z1310:BH1310))*(1-Главная!$N$86)+Главная!$N$86*(SUM($Z1278:BH1278)-SUM($Z1310:BH1310))*IF($T1347=справочники!$P$10,1,1/(1+Главная!$N$23)))</f>
        <v>0</v>
      </c>
      <c r="BI1347" s="119">
        <f>IF(BI$8="",0,(SUM($Z1278:BI1278)-SUM($Z1310:BI1310))*(1-Главная!$N$86)+Главная!$N$86*(SUM($Z1278:BI1278)-SUM($Z1310:BI1310))*IF($T1347=справочники!$P$10,1,1/(1+Главная!$N$23)))</f>
        <v>0</v>
      </c>
      <c r="BJ1347" s="119">
        <f>IF(BJ$8="",0,(SUM($Z1278:BJ1278)-SUM($Z1310:BJ1310))*(1-Главная!$N$86)+Главная!$N$86*(SUM($Z1278:BJ1278)-SUM($Z1310:BJ1310))*IF($T1347=справочники!$P$10,1,1/(1+Главная!$N$23)))</f>
        <v>0</v>
      </c>
      <c r="BK1347" s="119">
        <f>IF(BK$8="",0,(SUM($Z1278:BK1278)-SUM($Z1310:BK1310))*(1-Главная!$N$86)+Главная!$N$86*(SUM($Z1278:BK1278)-SUM($Z1310:BK1310))*IF($T1347=справочники!$P$10,1,1/(1+Главная!$N$23)))</f>
        <v>0</v>
      </c>
      <c r="BL1347" s="119">
        <f>IF(BL$8="",0,(SUM($Z1278:BL1278)-SUM($Z1310:BL1310))*(1-Главная!$N$86)+Главная!$N$86*(SUM($Z1278:BL1278)-SUM($Z1310:BL1310))*IF($T1347=справочники!$P$10,1,1/(1+Главная!$N$23)))</f>
        <v>0</v>
      </c>
      <c r="BM1347" s="119">
        <f>IF(BM$8="",0,(SUM($Z1278:BM1278)-SUM($Z1310:BM1310))*(1-Главная!$N$86)+Главная!$N$86*(SUM($Z1278:BM1278)-SUM($Z1310:BM1310))*IF($T1347=справочники!$P$10,1,1/(1+Главная!$N$23)))</f>
        <v>0</v>
      </c>
      <c r="BN1347" s="119">
        <f>IF(BN$8="",0,(SUM($Z1278:BN1278)-SUM($Z1310:BN1310))*(1-Главная!$N$86)+Главная!$N$86*(SUM($Z1278:BN1278)-SUM($Z1310:BN1310))*IF($T1347=справочники!$P$10,1,1/(1+Главная!$N$23)))</f>
        <v>0</v>
      </c>
      <c r="BO1347" s="119">
        <f>IF(BO$8="",0,(SUM($Z1278:BO1278)-SUM($Z1310:BO1310))*(1-Главная!$N$86)+Главная!$N$86*(SUM($Z1278:BO1278)-SUM($Z1310:BO1310))*IF($T1347=справочники!$P$10,1,1/(1+Главная!$N$23)))</f>
        <v>0</v>
      </c>
      <c r="BP1347" s="119">
        <f>IF(BP$8="",0,(SUM($Z1278:BP1278)-SUM($Z1310:BP1310))*(1-Главная!$N$86)+Главная!$N$86*(SUM($Z1278:BP1278)-SUM($Z1310:BP1310))*IF($T1347=справочники!$P$10,1,1/(1+Главная!$N$23)))</f>
        <v>0</v>
      </c>
      <c r="BQ1347" s="119">
        <f>IF(BQ$8="",0,(SUM($Z1278:BQ1278)-SUM($Z1310:BQ1310))*(1-Главная!$N$86)+Главная!$N$86*(SUM($Z1278:BQ1278)-SUM($Z1310:BQ1310))*IF($T1347=справочники!$P$10,1,1/(1+Главная!$N$23)))</f>
        <v>0</v>
      </c>
      <c r="BR1347" s="119">
        <f>IF(BR$8="",0,(SUM($Z1278:BR1278)-SUM($Z1310:BR1310))*(1-Главная!$N$86)+Главная!$N$86*(SUM($Z1278:BR1278)-SUM($Z1310:BR1310))*IF($T1347=справочники!$P$10,1,1/(1+Главная!$N$23)))</f>
        <v>0</v>
      </c>
      <c r="BS1347" s="119">
        <f>IF(BS$8="",0,(SUM($Z1278:BS1278)-SUM($Z1310:BS1310))*(1-Главная!$N$86)+Главная!$N$86*(SUM($Z1278:BS1278)-SUM($Z1310:BS1310))*IF($T1347=справочники!$P$10,1,1/(1+Главная!$N$23)))</f>
        <v>0</v>
      </c>
      <c r="BT1347" s="119">
        <f>IF(BT$8="",0,(SUM($Z1278:BT1278)-SUM($Z1310:BT1310))*(1-Главная!$N$86)+Главная!$N$86*(SUM($Z1278:BT1278)-SUM($Z1310:BT1310))*IF($T1347=справочники!$P$10,1,1/(1+Главная!$N$23)))</f>
        <v>0</v>
      </c>
      <c r="BU1347" s="119">
        <f>IF(BU$8="",0,(SUM($Z1278:BU1278)-SUM($Z1310:BU1310))*(1-Главная!$N$86)+Главная!$N$86*(SUM($Z1278:BU1278)-SUM($Z1310:BU1310))*IF($T1347=справочники!$P$10,1,1/(1+Главная!$N$23)))</f>
        <v>0</v>
      </c>
      <c r="BV1347" s="119">
        <f>IF(BV$8="",0,(SUM($Z1278:BV1278)-SUM($Z1310:BV1310))*(1-Главная!$N$86)+Главная!$N$86*(SUM($Z1278:BV1278)-SUM($Z1310:BV1310))*IF($T1347=справочники!$P$10,1,1/(1+Главная!$N$23)))</f>
        <v>0</v>
      </c>
      <c r="BW1347" s="119">
        <f>IF(BW$8="",0,(SUM($Z1278:BW1278)-SUM($Z1310:BW1310))*(1-Главная!$N$86)+Главная!$N$86*(SUM($Z1278:BW1278)-SUM($Z1310:BW1310))*IF($T1347=справочники!$P$10,1,1/(1+Главная!$N$23)))</f>
        <v>0</v>
      </c>
      <c r="BX1347" s="119">
        <f>IF(BX$8="",0,(SUM($Z1278:BX1278)-SUM($Z1310:BX1310))*(1-Главная!$N$86)+Главная!$N$86*(SUM($Z1278:BX1278)-SUM($Z1310:BX1310))*IF($T1347=справочники!$P$10,1,1/(1+Главная!$N$23)))</f>
        <v>0</v>
      </c>
      <c r="BY1347" s="119">
        <f>IF(BY$8="",0,(SUM($Z1278:BY1278)-SUM($Z1310:BY1310))*(1-Главная!$N$86)+Главная!$N$86*(SUM($Z1278:BY1278)-SUM($Z1310:BY1310))*IF($T1347=справочники!$P$10,1,1/(1+Главная!$N$23)))</f>
        <v>0</v>
      </c>
      <c r="BZ1347" s="119">
        <f>IF(BZ$8="",0,(SUM($Z1278:BZ1278)-SUM($Z1310:BZ1310))*(1-Главная!$N$86)+Главная!$N$86*(SUM($Z1278:BZ1278)-SUM($Z1310:BZ1310))*IF($T1347=справочники!$P$10,1,1/(1+Главная!$N$23)))</f>
        <v>0</v>
      </c>
      <c r="CA1347" s="119">
        <f>IF(CA$8="",0,(SUM($Z1278:CA1278)-SUM($Z1310:CA1310))*(1-Главная!$N$86)+Главная!$N$86*(SUM($Z1278:CA1278)-SUM($Z1310:CA1310))*IF($T1347=справочники!$P$10,1,1/(1+Главная!$N$23)))</f>
        <v>0</v>
      </c>
      <c r="CB1347" s="119">
        <f>IF(CB$8="",0,(SUM($Z1278:CB1278)-SUM($Z1310:CB1310))*(1-Главная!$N$86)+Главная!$N$86*(SUM($Z1278:CB1278)-SUM($Z1310:CB1310))*IF($T1347=справочники!$P$10,1,1/(1+Главная!$N$23)))</f>
        <v>0</v>
      </c>
      <c r="CC1347" s="119">
        <f>IF(CC$8="",0,(SUM($Z1278:CC1278)-SUM($Z1310:CC1310))*(1-Главная!$N$86)+Главная!$N$86*(SUM($Z1278:CC1278)-SUM($Z1310:CC1310))*IF($T1347=справочники!$P$10,1,1/(1+Главная!$N$23)))</f>
        <v>0</v>
      </c>
      <c r="CD1347" s="119">
        <f>IF(CD$8="",0,(SUM($Z1278:CD1278)-SUM($Z1310:CD1310))*(1-Главная!$N$86)+Главная!$N$86*(SUM($Z1278:CD1278)-SUM($Z1310:CD1310))*IF($T1347=справочники!$P$10,1,1/(1+Главная!$N$23)))</f>
        <v>0</v>
      </c>
      <c r="CE1347" s="119">
        <f>IF(CE$8="",0,(SUM($Z1278:CE1278)-SUM($Z1310:CE1310))*(1-Главная!$N$86)+Главная!$N$86*(SUM($Z1278:CE1278)-SUM($Z1310:CE1310))*IF($T1347=справочники!$P$10,1,1/(1+Главная!$N$23)))</f>
        <v>0</v>
      </c>
      <c r="CF1347" s="119">
        <f>IF(CF$8="",0,(SUM($Z1278:CF1278)-SUM($Z1310:CF1310))*(1-Главная!$N$86)+Главная!$N$86*(SUM($Z1278:CF1278)-SUM($Z1310:CF1310))*IF($T1347=справочники!$P$10,1,1/(1+Главная!$N$23)))</f>
        <v>0</v>
      </c>
      <c r="CG1347" s="119">
        <f>IF(CG$8="",0,(SUM($Z1278:CG1278)-SUM($Z1310:CG1310))*(1-Главная!$N$86)+Главная!$N$86*(SUM($Z1278:CG1278)-SUM($Z1310:CG1310))*IF($T1347=справочники!$P$10,1,1/(1+Главная!$N$23)))</f>
        <v>0</v>
      </c>
      <c r="CH1347" s="119">
        <f>IF(CH$8="",0,(SUM($Z1278:CH1278)-SUM($Z1310:CH1310))*(1-Главная!$N$86)+Главная!$N$86*(SUM($Z1278:CH1278)-SUM($Z1310:CH1310))*IF($T1347=справочники!$P$10,1,1/(1+Главная!$N$23)))</f>
        <v>0</v>
      </c>
      <c r="CI1347" s="119">
        <f>IF(CI$8="",0,(SUM($Z1278:CI1278)-SUM($Z1310:CI1310))*(1-Главная!$N$86)+Главная!$N$86*(SUM($Z1278:CI1278)-SUM($Z1310:CI1310))*IF($T1347=справочники!$P$10,1,1/(1+Главная!$N$23)))</f>
        <v>0</v>
      </c>
      <c r="CJ1347" s="119">
        <f>IF(CJ$8="",0,(SUM($Z1278:CJ1278)-SUM($Z1310:CJ1310))*(1-Главная!$N$86)+Главная!$N$86*(SUM($Z1278:CJ1278)-SUM($Z1310:CJ1310))*IF($T1347=справочники!$P$10,1,1/(1+Главная!$N$23)))</f>
        <v>0</v>
      </c>
      <c r="CK1347" s="119">
        <f>IF(CK$8="",0,(SUM($Z1278:CK1278)-SUM($Z1310:CK1310))*(1-Главная!$N$86)+Главная!$N$86*(SUM($Z1278:CK1278)-SUM($Z1310:CK1310))*IF($T1347=справочники!$P$10,1,1/(1+Главная!$N$23)))</f>
        <v>0</v>
      </c>
      <c r="CL1347" s="119">
        <f>IF(CL$8="",0,(SUM($Z1278:CL1278)-SUM($Z1310:CL1310))*(1-Главная!$N$86)+Главная!$N$86*(SUM($Z1278:CL1278)-SUM($Z1310:CL1310))*IF($T1347=справочники!$P$10,1,1/(1+Главная!$N$23)))</f>
        <v>0</v>
      </c>
      <c r="CM1347" s="119">
        <f>IF(CM$8="",0,(SUM($Z1278:CM1278)-SUM($Z1310:CM1310))*(1-Главная!$N$86)+Главная!$N$86*(SUM($Z1278:CM1278)-SUM($Z1310:CM1310))*IF($T1347=справочники!$P$10,1,1/(1+Главная!$N$23)))</f>
        <v>0</v>
      </c>
      <c r="CN1347" s="119">
        <f>IF(CN$8="",0,(SUM($Z1278:CN1278)-SUM($Z1310:CN1310))*(1-Главная!$N$86)+Главная!$N$86*(SUM($Z1278:CN1278)-SUM($Z1310:CN1310))*IF($T1347=справочники!$P$10,1,1/(1+Главная!$N$23)))</f>
        <v>0</v>
      </c>
      <c r="CO1347" s="119">
        <f>IF(CO$8="",0,(SUM($Z1278:CO1278)-SUM($Z1310:CO1310))*(1-Главная!$N$86)+Главная!$N$86*(SUM($Z1278:CO1278)-SUM($Z1310:CO1310))*IF($T1347=справочники!$P$10,1,1/(1+Главная!$N$23)))</f>
        <v>0</v>
      </c>
      <c r="CP1347" s="119">
        <f>IF(CP$8="",0,(SUM($Z1278:CP1278)-SUM($Z1310:CP1310))*(1-Главная!$N$86)+Главная!$N$86*(SUM($Z1278:CP1278)-SUM($Z1310:CP1310))*IF($T1347=справочники!$P$10,1,1/(1+Главная!$N$23)))</f>
        <v>0</v>
      </c>
      <c r="CQ1347" s="119">
        <f>IF(CQ$8="",0,(SUM($Z1278:CQ1278)-SUM($Z1310:CQ1310))*(1-Главная!$N$86)+Главная!$N$86*(SUM($Z1278:CQ1278)-SUM($Z1310:CQ1310))*IF($T1347=справочники!$P$10,1,1/(1+Главная!$N$23)))</f>
        <v>0</v>
      </c>
      <c r="CR1347" s="119">
        <f>IF(CR$8="",0,(SUM($Z1278:CR1278)-SUM($Z1310:CR1310))*(1-Главная!$N$86)+Главная!$N$86*(SUM($Z1278:CR1278)-SUM($Z1310:CR1310))*IF($T1347=справочники!$P$10,1,1/(1+Главная!$N$23)))</f>
        <v>0</v>
      </c>
      <c r="CS1347" s="119">
        <f>IF(CS$8="",0,(SUM($Z1278:CS1278)-SUM($Z1310:CS1310))*(1-Главная!$N$86)+Главная!$N$86*(SUM($Z1278:CS1278)-SUM($Z1310:CS1310))*IF($T1347=справочники!$P$10,1,1/(1+Главная!$N$23)))</f>
        <v>0</v>
      </c>
      <c r="CT1347" s="119">
        <f>IF(CT$8="",0,(SUM($Z1278:CT1278)-SUM($Z1310:CT1310))*(1-Главная!$N$86)+Главная!$N$86*(SUM($Z1278:CT1278)-SUM($Z1310:CT1310))*IF($T1347=справочники!$P$10,1,1/(1+Главная!$N$23)))</f>
        <v>0</v>
      </c>
      <c r="CU1347" s="119">
        <f>IF(CU$8="",0,(SUM($Z1278:CU1278)-SUM($Z1310:CU1310))*(1-Главная!$N$86)+Главная!$N$86*(SUM($Z1278:CU1278)-SUM($Z1310:CU1310))*IF($T1347=справочники!$P$10,1,1/(1+Главная!$N$23)))</f>
        <v>0</v>
      </c>
      <c r="CV1347" s="119">
        <f>IF(CV$8="",0,(SUM($Z1278:CV1278)-SUM($Z1310:CV1310))*(1-Главная!$N$86)+Главная!$N$86*(SUM($Z1278:CV1278)-SUM($Z1310:CV1310))*IF($T1347=справочники!$P$10,1,1/(1+Главная!$N$23)))</f>
        <v>0</v>
      </c>
      <c r="CW1347" s="119">
        <f>IF(CW$8="",0,(SUM($Z1278:CW1278)-SUM($Z1310:CW1310))*(1-Главная!$N$86)+Главная!$N$86*(SUM($Z1278:CW1278)-SUM($Z1310:CW1310))*IF($T1347=справочники!$P$10,1,1/(1+Главная!$N$23)))</f>
        <v>0</v>
      </c>
      <c r="CX1347" s="119">
        <f>IF(CX$8="",0,(SUM($Z1278:CX1278)-SUM($Z1310:CX1310))*(1-Главная!$N$86)+Главная!$N$86*(SUM($Z1278:CX1278)-SUM($Z1310:CX1310))*IF($T1347=справочники!$P$10,1,1/(1+Главная!$N$23)))</f>
        <v>0</v>
      </c>
      <c r="CY1347" s="119">
        <f>IF(CY$8="",0,(SUM($Z1278:CY1278)-SUM($Z1310:CY1310))*(1-Главная!$N$86)+Главная!$N$86*(SUM($Z1278:CY1278)-SUM($Z1310:CY1310))*IF($T1347=справочники!$P$10,1,1/(1+Главная!$N$23)))</f>
        <v>0</v>
      </c>
      <c r="CZ1347" s="119">
        <f>IF(CZ$8="",0,(SUM($Z1278:CZ1278)-SUM($Z1310:CZ1310))*(1-Главная!$N$86)+Главная!$N$86*(SUM($Z1278:CZ1278)-SUM($Z1310:CZ1310))*IF($T1347=справочники!$P$10,1,1/(1+Главная!$N$23)))</f>
        <v>0</v>
      </c>
      <c r="DA1347" s="119">
        <f>IF(DA$8="",0,(SUM($Z1278:DA1278)-SUM($Z1310:DA1310))*(1-Главная!$N$86)+Главная!$N$86*(SUM($Z1278:DA1278)-SUM($Z1310:DA1310))*IF($T1347=справочники!$P$10,1,1/(1+Главная!$N$23)))</f>
        <v>0</v>
      </c>
      <c r="DB1347" s="119">
        <f>IF(DB$8="",0,(SUM($Z1278:DB1278)-SUM($Z1310:DB1310))*(1-Главная!$N$86)+Главная!$N$86*(SUM($Z1278:DB1278)-SUM($Z1310:DB1310))*IF($T1347=справочники!$P$10,1,1/(1+Главная!$N$23)))</f>
        <v>0</v>
      </c>
      <c r="DC1347" s="119">
        <f>IF(DC$8="",0,(SUM($Z1278:DC1278)-SUM($Z1310:DC1310))*(1-Главная!$N$86)+Главная!$N$86*(SUM($Z1278:DC1278)-SUM($Z1310:DC1310))*IF($T1347=справочники!$P$10,1,1/(1+Главная!$N$23)))</f>
        <v>0</v>
      </c>
      <c r="DD1347" s="119">
        <f>IF(DD$8="",0,(SUM($Z1278:DD1278)-SUM($Z1310:DD1310))*(1-Главная!$N$86)+Главная!$N$86*(SUM($Z1278:DD1278)-SUM($Z1310:DD1310))*IF($T1347=справочники!$P$10,1,1/(1+Главная!$N$23)))</f>
        <v>0</v>
      </c>
      <c r="DE1347" s="119">
        <f>IF(DE$8="",0,(SUM($Z1278:DE1278)-SUM($Z1310:DE1310))*(1-Главная!$N$86)+Главная!$N$86*(SUM($Z1278:DE1278)-SUM($Z1310:DE1310))*IF($T1347=справочники!$P$10,1,1/(1+Главная!$N$23)))</f>
        <v>0</v>
      </c>
      <c r="DF1347" s="119">
        <f>IF(DF$8="",0,(SUM($Z1278:DF1278)-SUM($Z1310:DF1310))*(1-Главная!$N$86)+Главная!$N$86*(SUM($Z1278:DF1278)-SUM($Z1310:DF1310))*IF($T1347=справочники!$P$10,1,1/(1+Главная!$N$23)))</f>
        <v>0</v>
      </c>
      <c r="DG1347" s="119">
        <f>IF(DG$8="",0,(SUM($Z1278:DG1278)-SUM($Z1310:DG1310))*(1-Главная!$N$86)+Главная!$N$86*(SUM($Z1278:DG1278)-SUM($Z1310:DG1310))*IF($T1347=справочники!$P$10,1,1/(1+Главная!$N$23)))</f>
        <v>0</v>
      </c>
      <c r="DH1347" s="119">
        <f>IF(DH$8="",0,(SUM($Z1278:DH1278)-SUM($Z1310:DH1310))*(1-Главная!$N$86)+Главная!$N$86*(SUM($Z1278:DH1278)-SUM($Z1310:DH1310))*IF($T1347=справочники!$P$10,1,1/(1+Главная!$N$23)))</f>
        <v>0</v>
      </c>
      <c r="DI1347" s="119">
        <f>IF(DI$8="",0,(SUM($Z1278:DI1278)-SUM($Z1310:DI1310))*(1-Главная!$N$86)+Главная!$N$86*(SUM($Z1278:DI1278)-SUM($Z1310:DI1310))*IF($T1347=справочники!$P$10,1,1/(1+Главная!$N$23)))</f>
        <v>0</v>
      </c>
      <c r="DJ1347" s="119">
        <f>IF(DJ$8="",0,(SUM($Z1278:DJ1278)-SUM($Z1310:DJ1310))*(1-Главная!$N$86)+Главная!$N$86*(SUM($Z1278:DJ1278)-SUM($Z1310:DJ1310))*IF($T1347=справочники!$P$10,1,1/(1+Главная!$N$23)))</f>
        <v>0</v>
      </c>
      <c r="DK1347" s="119">
        <f>IF(DK$8="",0,(SUM($Z1278:DK1278)-SUM($Z1310:DK1310))*(1-Главная!$N$86)+Главная!$N$86*(SUM($Z1278:DK1278)-SUM($Z1310:DK1310))*IF($T1347=справочники!$P$10,1,1/(1+Главная!$N$23)))</f>
        <v>0</v>
      </c>
      <c r="DL1347" s="119">
        <f>IF(DL$8="",0,(SUM($Z1278:DL1278)-SUM($Z1310:DL1310))*(1-Главная!$N$86)+Главная!$N$86*(SUM($Z1278:DL1278)-SUM($Z1310:DL1310))*IF($T1347=справочники!$P$10,1,1/(1+Главная!$N$23)))</f>
        <v>0</v>
      </c>
      <c r="DM1347" s="119">
        <f>IF(DM$8="",0,(SUM($Z1278:DM1278)-SUM($Z1310:DM1310))*(1-Главная!$N$86)+Главная!$N$86*(SUM($Z1278:DM1278)-SUM($Z1310:DM1310))*IF($T1347=справочники!$P$10,1,1/(1+Главная!$N$23)))</f>
        <v>0</v>
      </c>
      <c r="DN1347" s="119">
        <f>IF(DN$8="",0,(SUM($Z1278:DN1278)-SUM($Z1310:DN1310))*(1-Главная!$N$86)+Главная!$N$86*(SUM($Z1278:DN1278)-SUM($Z1310:DN1310))*IF($T1347=справочники!$P$10,1,1/(1+Главная!$N$23)))</f>
        <v>0</v>
      </c>
      <c r="DO1347" s="119">
        <f>IF(DO$8="",0,(SUM($Z1278:DO1278)-SUM($Z1310:DO1310))*(1-Главная!$N$86)+Главная!$N$86*(SUM($Z1278:DO1278)-SUM($Z1310:DO1310))*IF($T1347=справочники!$P$10,1,1/(1+Главная!$N$23)))</f>
        <v>0</v>
      </c>
      <c r="DP1347" s="119">
        <f>IF(DP$8="",0,(SUM($Z1278:DP1278)-SUM($Z1310:DP1310))*(1-Главная!$N$86)+Главная!$N$86*(SUM($Z1278:DP1278)-SUM($Z1310:DP1310))*IF($T1347=справочники!$P$10,1,1/(1+Главная!$N$23)))</f>
        <v>0</v>
      </c>
      <c r="DQ1347" s="119">
        <f>IF(DQ$8="",0,(SUM($Z1278:DQ1278)-SUM($Z1310:DQ1310))*(1-Главная!$N$86)+Главная!$N$86*(SUM($Z1278:DQ1278)-SUM($Z1310:DQ1310))*IF($T1347=справочники!$P$10,1,1/(1+Главная!$N$23)))</f>
        <v>0</v>
      </c>
      <c r="DR1347" s="119">
        <f>IF(DR$8="",0,(SUM($Z1278:DR1278)-SUM($Z1310:DR1310))*(1-Главная!$N$86)+Главная!$N$86*(SUM($Z1278:DR1278)-SUM($Z1310:DR1310))*IF($T1347=справочники!$P$10,1,1/(1+Главная!$N$23)))</f>
        <v>0</v>
      </c>
      <c r="DS1347" s="119">
        <f>IF(DS$8="",0,(SUM($Z1278:DS1278)-SUM($Z1310:DS1310))*(1-Главная!$N$86)+Главная!$N$86*(SUM($Z1278:DS1278)-SUM($Z1310:DS1310))*IF($T1347=справочники!$P$10,1,1/(1+Главная!$N$23)))</f>
        <v>0</v>
      </c>
      <c r="DT1347" s="119">
        <f>IF(DT$8="",0,(SUM($Z1278:DT1278)-SUM($Z1310:DT1310))*(1-Главная!$N$86)+Главная!$N$86*(SUM($Z1278:DT1278)-SUM($Z1310:DT1310))*IF($T1347=справочники!$P$10,1,1/(1+Главная!$N$23)))</f>
        <v>0</v>
      </c>
      <c r="DU1347" s="59"/>
      <c r="DV1347" s="59"/>
    </row>
    <row r="1348" spans="1:126" s="120" customFormat="1" ht="10.199999999999999" customHeight="1">
      <c r="A1348" s="59"/>
      <c r="B1348" s="59"/>
      <c r="C1348" s="59"/>
      <c r="D1348" s="59"/>
      <c r="E1348" s="271"/>
      <c r="F1348" s="114"/>
      <c r="G1348" s="115"/>
      <c r="H1348" s="59"/>
      <c r="I1348" s="59"/>
      <c r="J1348" s="59"/>
      <c r="K1348" s="416">
        <f t="shared" si="2943"/>
        <v>0</v>
      </c>
      <c r="L1348" s="59"/>
      <c r="M1348" s="409"/>
      <c r="N1348" s="410">
        <f t="shared" si="2944"/>
        <v>0</v>
      </c>
      <c r="O1348" s="226"/>
      <c r="P1348" s="229"/>
      <c r="Q1348" s="226" t="s">
        <v>25</v>
      </c>
      <c r="R1348" s="226"/>
      <c r="S1348" s="409"/>
      <c r="T1348" s="410">
        <f t="shared" si="2945"/>
        <v>0</v>
      </c>
      <c r="U1348" s="115"/>
      <c r="V1348" s="59"/>
      <c r="W1348" s="116"/>
      <c r="X1348" s="116"/>
      <c r="Y1348" s="117"/>
      <c r="Z1348" s="118"/>
      <c r="AA1348" s="119">
        <f>IF(AA$8="",0,(SUM($Z1279:AA1279)-SUM($Z1311:AA1311))*(1-Главная!$N$86)+Главная!$N$86*(SUM($Z1279:AA1279)-SUM($Z1311:AA1311))*IF($T1348=справочники!$P$10,1,1/(1+Главная!$N$23)))</f>
        <v>0</v>
      </c>
      <c r="AB1348" s="119">
        <f>IF(AB$8="",0,(SUM($Z1279:AB1279)-SUM($Z1311:AB1311))*(1-Главная!$N$86)+Главная!$N$86*(SUM($Z1279:AB1279)-SUM($Z1311:AB1311))*IF($T1348=справочники!$P$10,1,1/(1+Главная!$N$23)))</f>
        <v>0</v>
      </c>
      <c r="AC1348" s="119">
        <f>IF(AC$8="",0,(SUM($Z1279:AC1279)-SUM($Z1311:AC1311))*(1-Главная!$N$86)+Главная!$N$86*(SUM($Z1279:AC1279)-SUM($Z1311:AC1311))*IF($T1348=справочники!$P$10,1,1/(1+Главная!$N$23)))</f>
        <v>0</v>
      </c>
      <c r="AD1348" s="119">
        <f>IF(AD$8="",0,(SUM($Z1279:AD1279)-SUM($Z1311:AD1311))*(1-Главная!$N$86)+Главная!$N$86*(SUM($Z1279:AD1279)-SUM($Z1311:AD1311))*IF($T1348=справочники!$P$10,1,1/(1+Главная!$N$23)))</f>
        <v>0</v>
      </c>
      <c r="AE1348" s="119">
        <f>IF(AE$8="",0,(SUM($Z1279:AE1279)-SUM($Z1311:AE1311))*(1-Главная!$N$86)+Главная!$N$86*(SUM($Z1279:AE1279)-SUM($Z1311:AE1311))*IF($T1348=справочники!$P$10,1,1/(1+Главная!$N$23)))</f>
        <v>0</v>
      </c>
      <c r="AF1348" s="119">
        <f>IF(AF$8="",0,(SUM($Z1279:AF1279)-SUM($Z1311:AF1311))*(1-Главная!$N$86)+Главная!$N$86*(SUM($Z1279:AF1279)-SUM($Z1311:AF1311))*IF($T1348=справочники!$P$10,1,1/(1+Главная!$N$23)))</f>
        <v>0</v>
      </c>
      <c r="AG1348" s="119">
        <f>IF(AG$8="",0,(SUM($Z1279:AG1279)-SUM($Z1311:AG1311))*(1-Главная!$N$86)+Главная!$N$86*(SUM($Z1279:AG1279)-SUM($Z1311:AG1311))*IF($T1348=справочники!$P$10,1,1/(1+Главная!$N$23)))</f>
        <v>0</v>
      </c>
      <c r="AH1348" s="119">
        <f>IF(AH$8="",0,(SUM($Z1279:AH1279)-SUM($Z1311:AH1311))*(1-Главная!$N$86)+Главная!$N$86*(SUM($Z1279:AH1279)-SUM($Z1311:AH1311))*IF($T1348=справочники!$P$10,1,1/(1+Главная!$N$23)))</f>
        <v>0</v>
      </c>
      <c r="AI1348" s="119">
        <f>IF(AI$8="",0,(SUM($Z1279:AI1279)-SUM($Z1311:AI1311))*(1-Главная!$N$86)+Главная!$N$86*(SUM($Z1279:AI1279)-SUM($Z1311:AI1311))*IF($T1348=справочники!$P$10,1,1/(1+Главная!$N$23)))</f>
        <v>0</v>
      </c>
      <c r="AJ1348" s="119">
        <f>IF(AJ$8="",0,(SUM($Z1279:AJ1279)-SUM($Z1311:AJ1311))*(1-Главная!$N$86)+Главная!$N$86*(SUM($Z1279:AJ1279)-SUM($Z1311:AJ1311))*IF($T1348=справочники!$P$10,1,1/(1+Главная!$N$23)))</f>
        <v>0</v>
      </c>
      <c r="AK1348" s="119">
        <f>IF(AK$8="",0,(SUM($Z1279:AK1279)-SUM($Z1311:AK1311))*(1-Главная!$N$86)+Главная!$N$86*(SUM($Z1279:AK1279)-SUM($Z1311:AK1311))*IF($T1348=справочники!$P$10,1,1/(1+Главная!$N$23)))</f>
        <v>0</v>
      </c>
      <c r="AL1348" s="119">
        <f>IF(AL$8="",0,(SUM($Z1279:AL1279)-SUM($Z1311:AL1311))*(1-Главная!$N$86)+Главная!$N$86*(SUM($Z1279:AL1279)-SUM($Z1311:AL1311))*IF($T1348=справочники!$P$10,1,1/(1+Главная!$N$23)))</f>
        <v>0</v>
      </c>
      <c r="AM1348" s="119">
        <f>IF(AM$8="",0,(SUM($Z1279:AM1279)-SUM($Z1311:AM1311))*(1-Главная!$N$86)+Главная!$N$86*(SUM($Z1279:AM1279)-SUM($Z1311:AM1311))*IF($T1348=справочники!$P$10,1,1/(1+Главная!$N$23)))</f>
        <v>0</v>
      </c>
      <c r="AN1348" s="119">
        <f>IF(AN$8="",0,(SUM($Z1279:AN1279)-SUM($Z1311:AN1311))*(1-Главная!$N$86)+Главная!$N$86*(SUM($Z1279:AN1279)-SUM($Z1311:AN1311))*IF($T1348=справочники!$P$10,1,1/(1+Главная!$N$23)))</f>
        <v>0</v>
      </c>
      <c r="AO1348" s="119">
        <f>IF(AO$8="",0,(SUM($Z1279:AO1279)-SUM($Z1311:AO1311))*(1-Главная!$N$86)+Главная!$N$86*(SUM($Z1279:AO1279)-SUM($Z1311:AO1311))*IF($T1348=справочники!$P$10,1,1/(1+Главная!$N$23)))</f>
        <v>0</v>
      </c>
      <c r="AP1348" s="119">
        <f>IF(AP$8="",0,(SUM($Z1279:AP1279)-SUM($Z1311:AP1311))*(1-Главная!$N$86)+Главная!$N$86*(SUM($Z1279:AP1279)-SUM($Z1311:AP1311))*IF($T1348=справочники!$P$10,1,1/(1+Главная!$N$23)))</f>
        <v>0</v>
      </c>
      <c r="AQ1348" s="119">
        <f>IF(AQ$8="",0,(SUM($Z1279:AQ1279)-SUM($Z1311:AQ1311))*(1-Главная!$N$86)+Главная!$N$86*(SUM($Z1279:AQ1279)-SUM($Z1311:AQ1311))*IF($T1348=справочники!$P$10,1,1/(1+Главная!$N$23)))</f>
        <v>0</v>
      </c>
      <c r="AR1348" s="119">
        <f>IF(AR$8="",0,(SUM($Z1279:AR1279)-SUM($Z1311:AR1311))*(1-Главная!$N$86)+Главная!$N$86*(SUM($Z1279:AR1279)-SUM($Z1311:AR1311))*IF($T1348=справочники!$P$10,1,1/(1+Главная!$N$23)))</f>
        <v>0</v>
      </c>
      <c r="AS1348" s="119">
        <f>IF(AS$8="",0,(SUM($Z1279:AS1279)-SUM($Z1311:AS1311))*(1-Главная!$N$86)+Главная!$N$86*(SUM($Z1279:AS1279)-SUM($Z1311:AS1311))*IF($T1348=справочники!$P$10,1,1/(1+Главная!$N$23)))</f>
        <v>0</v>
      </c>
      <c r="AT1348" s="119">
        <f>IF(AT$8="",0,(SUM($Z1279:AT1279)-SUM($Z1311:AT1311))*(1-Главная!$N$86)+Главная!$N$86*(SUM($Z1279:AT1279)-SUM($Z1311:AT1311))*IF($T1348=справочники!$P$10,1,1/(1+Главная!$N$23)))</f>
        <v>0</v>
      </c>
      <c r="AU1348" s="119">
        <f>IF(AU$8="",0,(SUM($Z1279:AU1279)-SUM($Z1311:AU1311))*(1-Главная!$N$86)+Главная!$N$86*(SUM($Z1279:AU1279)-SUM($Z1311:AU1311))*IF($T1348=справочники!$P$10,1,1/(1+Главная!$N$23)))</f>
        <v>0</v>
      </c>
      <c r="AV1348" s="119">
        <f>IF(AV$8="",0,(SUM($Z1279:AV1279)-SUM($Z1311:AV1311))*(1-Главная!$N$86)+Главная!$N$86*(SUM($Z1279:AV1279)-SUM($Z1311:AV1311))*IF($T1348=справочники!$P$10,1,1/(1+Главная!$N$23)))</f>
        <v>0</v>
      </c>
      <c r="AW1348" s="119">
        <f>IF(AW$8="",0,(SUM($Z1279:AW1279)-SUM($Z1311:AW1311))*(1-Главная!$N$86)+Главная!$N$86*(SUM($Z1279:AW1279)-SUM($Z1311:AW1311))*IF($T1348=справочники!$P$10,1,1/(1+Главная!$N$23)))</f>
        <v>0</v>
      </c>
      <c r="AX1348" s="119">
        <f>IF(AX$8="",0,(SUM($Z1279:AX1279)-SUM($Z1311:AX1311))*(1-Главная!$N$86)+Главная!$N$86*(SUM($Z1279:AX1279)-SUM($Z1311:AX1311))*IF($T1348=справочники!$P$10,1,1/(1+Главная!$N$23)))</f>
        <v>0</v>
      </c>
      <c r="AY1348" s="119">
        <f>IF(AY$8="",0,(SUM($Z1279:AY1279)-SUM($Z1311:AY1311))*(1-Главная!$N$86)+Главная!$N$86*(SUM($Z1279:AY1279)-SUM($Z1311:AY1311))*IF($T1348=справочники!$P$10,1,1/(1+Главная!$N$23)))</f>
        <v>0</v>
      </c>
      <c r="AZ1348" s="119">
        <f>IF(AZ$8="",0,(SUM($Z1279:AZ1279)-SUM($Z1311:AZ1311))*(1-Главная!$N$86)+Главная!$N$86*(SUM($Z1279:AZ1279)-SUM($Z1311:AZ1311))*IF($T1348=справочники!$P$10,1,1/(1+Главная!$N$23)))</f>
        <v>0</v>
      </c>
      <c r="BA1348" s="119">
        <f>IF(BA$8="",0,(SUM($Z1279:BA1279)-SUM($Z1311:BA1311))*(1-Главная!$N$86)+Главная!$N$86*(SUM($Z1279:BA1279)-SUM($Z1311:BA1311))*IF($T1348=справочники!$P$10,1,1/(1+Главная!$N$23)))</f>
        <v>0</v>
      </c>
      <c r="BB1348" s="119">
        <f>IF(BB$8="",0,(SUM($Z1279:BB1279)-SUM($Z1311:BB1311))*(1-Главная!$N$86)+Главная!$N$86*(SUM($Z1279:BB1279)-SUM($Z1311:BB1311))*IF($T1348=справочники!$P$10,1,1/(1+Главная!$N$23)))</f>
        <v>0</v>
      </c>
      <c r="BC1348" s="119">
        <f>IF(BC$8="",0,(SUM($Z1279:BC1279)-SUM($Z1311:BC1311))*(1-Главная!$N$86)+Главная!$N$86*(SUM($Z1279:BC1279)-SUM($Z1311:BC1311))*IF($T1348=справочники!$P$10,1,1/(1+Главная!$N$23)))</f>
        <v>0</v>
      </c>
      <c r="BD1348" s="119">
        <f>IF(BD$8="",0,(SUM($Z1279:BD1279)-SUM($Z1311:BD1311))*(1-Главная!$N$86)+Главная!$N$86*(SUM($Z1279:BD1279)-SUM($Z1311:BD1311))*IF($T1348=справочники!$P$10,1,1/(1+Главная!$N$23)))</f>
        <v>0</v>
      </c>
      <c r="BE1348" s="119">
        <f>IF(BE$8="",0,(SUM($Z1279:BE1279)-SUM($Z1311:BE1311))*(1-Главная!$N$86)+Главная!$N$86*(SUM($Z1279:BE1279)-SUM($Z1311:BE1311))*IF($T1348=справочники!$P$10,1,1/(1+Главная!$N$23)))</f>
        <v>0</v>
      </c>
      <c r="BF1348" s="119">
        <f>IF(BF$8="",0,(SUM($Z1279:BF1279)-SUM($Z1311:BF1311))*(1-Главная!$N$86)+Главная!$N$86*(SUM($Z1279:BF1279)-SUM($Z1311:BF1311))*IF($T1348=справочники!$P$10,1,1/(1+Главная!$N$23)))</f>
        <v>0</v>
      </c>
      <c r="BG1348" s="119">
        <f>IF(BG$8="",0,(SUM($Z1279:BG1279)-SUM($Z1311:BG1311))*(1-Главная!$N$86)+Главная!$N$86*(SUM($Z1279:BG1279)-SUM($Z1311:BG1311))*IF($T1348=справочники!$P$10,1,1/(1+Главная!$N$23)))</f>
        <v>0</v>
      </c>
      <c r="BH1348" s="119">
        <f>IF(BH$8="",0,(SUM($Z1279:BH1279)-SUM($Z1311:BH1311))*(1-Главная!$N$86)+Главная!$N$86*(SUM($Z1279:BH1279)-SUM($Z1311:BH1311))*IF($T1348=справочники!$P$10,1,1/(1+Главная!$N$23)))</f>
        <v>0</v>
      </c>
      <c r="BI1348" s="119">
        <f>IF(BI$8="",0,(SUM($Z1279:BI1279)-SUM($Z1311:BI1311))*(1-Главная!$N$86)+Главная!$N$86*(SUM($Z1279:BI1279)-SUM($Z1311:BI1311))*IF($T1348=справочники!$P$10,1,1/(1+Главная!$N$23)))</f>
        <v>0</v>
      </c>
      <c r="BJ1348" s="119">
        <f>IF(BJ$8="",0,(SUM($Z1279:BJ1279)-SUM($Z1311:BJ1311))*(1-Главная!$N$86)+Главная!$N$86*(SUM($Z1279:BJ1279)-SUM($Z1311:BJ1311))*IF($T1348=справочники!$P$10,1,1/(1+Главная!$N$23)))</f>
        <v>0</v>
      </c>
      <c r="BK1348" s="119">
        <f>IF(BK$8="",0,(SUM($Z1279:BK1279)-SUM($Z1311:BK1311))*(1-Главная!$N$86)+Главная!$N$86*(SUM($Z1279:BK1279)-SUM($Z1311:BK1311))*IF($T1348=справочники!$P$10,1,1/(1+Главная!$N$23)))</f>
        <v>0</v>
      </c>
      <c r="BL1348" s="119">
        <f>IF(BL$8="",0,(SUM($Z1279:BL1279)-SUM($Z1311:BL1311))*(1-Главная!$N$86)+Главная!$N$86*(SUM($Z1279:BL1279)-SUM($Z1311:BL1311))*IF($T1348=справочники!$P$10,1,1/(1+Главная!$N$23)))</f>
        <v>0</v>
      </c>
      <c r="BM1348" s="119">
        <f>IF(BM$8="",0,(SUM($Z1279:BM1279)-SUM($Z1311:BM1311))*(1-Главная!$N$86)+Главная!$N$86*(SUM($Z1279:BM1279)-SUM($Z1311:BM1311))*IF($T1348=справочники!$P$10,1,1/(1+Главная!$N$23)))</f>
        <v>0</v>
      </c>
      <c r="BN1348" s="119">
        <f>IF(BN$8="",0,(SUM($Z1279:BN1279)-SUM($Z1311:BN1311))*(1-Главная!$N$86)+Главная!$N$86*(SUM($Z1279:BN1279)-SUM($Z1311:BN1311))*IF($T1348=справочники!$P$10,1,1/(1+Главная!$N$23)))</f>
        <v>0</v>
      </c>
      <c r="BO1348" s="119">
        <f>IF(BO$8="",0,(SUM($Z1279:BO1279)-SUM($Z1311:BO1311))*(1-Главная!$N$86)+Главная!$N$86*(SUM($Z1279:BO1279)-SUM($Z1311:BO1311))*IF($T1348=справочники!$P$10,1,1/(1+Главная!$N$23)))</f>
        <v>0</v>
      </c>
      <c r="BP1348" s="119">
        <f>IF(BP$8="",0,(SUM($Z1279:BP1279)-SUM($Z1311:BP1311))*(1-Главная!$N$86)+Главная!$N$86*(SUM($Z1279:BP1279)-SUM($Z1311:BP1311))*IF($T1348=справочники!$P$10,1,1/(1+Главная!$N$23)))</f>
        <v>0</v>
      </c>
      <c r="BQ1348" s="119">
        <f>IF(BQ$8="",0,(SUM($Z1279:BQ1279)-SUM($Z1311:BQ1311))*(1-Главная!$N$86)+Главная!$N$86*(SUM($Z1279:BQ1279)-SUM($Z1311:BQ1311))*IF($T1348=справочники!$P$10,1,1/(1+Главная!$N$23)))</f>
        <v>0</v>
      </c>
      <c r="BR1348" s="119">
        <f>IF(BR$8="",0,(SUM($Z1279:BR1279)-SUM($Z1311:BR1311))*(1-Главная!$N$86)+Главная!$N$86*(SUM($Z1279:BR1279)-SUM($Z1311:BR1311))*IF($T1348=справочники!$P$10,1,1/(1+Главная!$N$23)))</f>
        <v>0</v>
      </c>
      <c r="BS1348" s="119">
        <f>IF(BS$8="",0,(SUM($Z1279:BS1279)-SUM($Z1311:BS1311))*(1-Главная!$N$86)+Главная!$N$86*(SUM($Z1279:BS1279)-SUM($Z1311:BS1311))*IF($T1348=справочники!$P$10,1,1/(1+Главная!$N$23)))</f>
        <v>0</v>
      </c>
      <c r="BT1348" s="119">
        <f>IF(BT$8="",0,(SUM($Z1279:BT1279)-SUM($Z1311:BT1311))*(1-Главная!$N$86)+Главная!$N$86*(SUM($Z1279:BT1279)-SUM($Z1311:BT1311))*IF($T1348=справочники!$P$10,1,1/(1+Главная!$N$23)))</f>
        <v>0</v>
      </c>
      <c r="BU1348" s="119">
        <f>IF(BU$8="",0,(SUM($Z1279:BU1279)-SUM($Z1311:BU1311))*(1-Главная!$N$86)+Главная!$N$86*(SUM($Z1279:BU1279)-SUM($Z1311:BU1311))*IF($T1348=справочники!$P$10,1,1/(1+Главная!$N$23)))</f>
        <v>0</v>
      </c>
      <c r="BV1348" s="119">
        <f>IF(BV$8="",0,(SUM($Z1279:BV1279)-SUM($Z1311:BV1311))*(1-Главная!$N$86)+Главная!$N$86*(SUM($Z1279:BV1279)-SUM($Z1311:BV1311))*IF($T1348=справочники!$P$10,1,1/(1+Главная!$N$23)))</f>
        <v>0</v>
      </c>
      <c r="BW1348" s="119">
        <f>IF(BW$8="",0,(SUM($Z1279:BW1279)-SUM($Z1311:BW1311))*(1-Главная!$N$86)+Главная!$N$86*(SUM($Z1279:BW1279)-SUM($Z1311:BW1311))*IF($T1348=справочники!$P$10,1,1/(1+Главная!$N$23)))</f>
        <v>0</v>
      </c>
      <c r="BX1348" s="119">
        <f>IF(BX$8="",0,(SUM($Z1279:BX1279)-SUM($Z1311:BX1311))*(1-Главная!$N$86)+Главная!$N$86*(SUM($Z1279:BX1279)-SUM($Z1311:BX1311))*IF($T1348=справочники!$P$10,1,1/(1+Главная!$N$23)))</f>
        <v>0</v>
      </c>
      <c r="BY1348" s="119">
        <f>IF(BY$8="",0,(SUM($Z1279:BY1279)-SUM($Z1311:BY1311))*(1-Главная!$N$86)+Главная!$N$86*(SUM($Z1279:BY1279)-SUM($Z1311:BY1311))*IF($T1348=справочники!$P$10,1,1/(1+Главная!$N$23)))</f>
        <v>0</v>
      </c>
      <c r="BZ1348" s="119">
        <f>IF(BZ$8="",0,(SUM($Z1279:BZ1279)-SUM($Z1311:BZ1311))*(1-Главная!$N$86)+Главная!$N$86*(SUM($Z1279:BZ1279)-SUM($Z1311:BZ1311))*IF($T1348=справочники!$P$10,1,1/(1+Главная!$N$23)))</f>
        <v>0</v>
      </c>
      <c r="CA1348" s="119">
        <f>IF(CA$8="",0,(SUM($Z1279:CA1279)-SUM($Z1311:CA1311))*(1-Главная!$N$86)+Главная!$N$86*(SUM($Z1279:CA1279)-SUM($Z1311:CA1311))*IF($T1348=справочники!$P$10,1,1/(1+Главная!$N$23)))</f>
        <v>0</v>
      </c>
      <c r="CB1348" s="119">
        <f>IF(CB$8="",0,(SUM($Z1279:CB1279)-SUM($Z1311:CB1311))*(1-Главная!$N$86)+Главная!$N$86*(SUM($Z1279:CB1279)-SUM($Z1311:CB1311))*IF($T1348=справочники!$P$10,1,1/(1+Главная!$N$23)))</f>
        <v>0</v>
      </c>
      <c r="CC1348" s="119">
        <f>IF(CC$8="",0,(SUM($Z1279:CC1279)-SUM($Z1311:CC1311))*(1-Главная!$N$86)+Главная!$N$86*(SUM($Z1279:CC1279)-SUM($Z1311:CC1311))*IF($T1348=справочники!$P$10,1,1/(1+Главная!$N$23)))</f>
        <v>0</v>
      </c>
      <c r="CD1348" s="119">
        <f>IF(CD$8="",0,(SUM($Z1279:CD1279)-SUM($Z1311:CD1311))*(1-Главная!$N$86)+Главная!$N$86*(SUM($Z1279:CD1279)-SUM($Z1311:CD1311))*IF($T1348=справочники!$P$10,1,1/(1+Главная!$N$23)))</f>
        <v>0</v>
      </c>
      <c r="CE1348" s="119">
        <f>IF(CE$8="",0,(SUM($Z1279:CE1279)-SUM($Z1311:CE1311))*(1-Главная!$N$86)+Главная!$N$86*(SUM($Z1279:CE1279)-SUM($Z1311:CE1311))*IF($T1348=справочники!$P$10,1,1/(1+Главная!$N$23)))</f>
        <v>0</v>
      </c>
      <c r="CF1348" s="119">
        <f>IF(CF$8="",0,(SUM($Z1279:CF1279)-SUM($Z1311:CF1311))*(1-Главная!$N$86)+Главная!$N$86*(SUM($Z1279:CF1279)-SUM($Z1311:CF1311))*IF($T1348=справочники!$P$10,1,1/(1+Главная!$N$23)))</f>
        <v>0</v>
      </c>
      <c r="CG1348" s="119">
        <f>IF(CG$8="",0,(SUM($Z1279:CG1279)-SUM($Z1311:CG1311))*(1-Главная!$N$86)+Главная!$N$86*(SUM($Z1279:CG1279)-SUM($Z1311:CG1311))*IF($T1348=справочники!$P$10,1,1/(1+Главная!$N$23)))</f>
        <v>0</v>
      </c>
      <c r="CH1348" s="119">
        <f>IF(CH$8="",0,(SUM($Z1279:CH1279)-SUM($Z1311:CH1311))*(1-Главная!$N$86)+Главная!$N$86*(SUM($Z1279:CH1279)-SUM($Z1311:CH1311))*IF($T1348=справочники!$P$10,1,1/(1+Главная!$N$23)))</f>
        <v>0</v>
      </c>
      <c r="CI1348" s="119">
        <f>IF(CI$8="",0,(SUM($Z1279:CI1279)-SUM($Z1311:CI1311))*(1-Главная!$N$86)+Главная!$N$86*(SUM($Z1279:CI1279)-SUM($Z1311:CI1311))*IF($T1348=справочники!$P$10,1,1/(1+Главная!$N$23)))</f>
        <v>0</v>
      </c>
      <c r="CJ1348" s="119">
        <f>IF(CJ$8="",0,(SUM($Z1279:CJ1279)-SUM($Z1311:CJ1311))*(1-Главная!$N$86)+Главная!$N$86*(SUM($Z1279:CJ1279)-SUM($Z1311:CJ1311))*IF($T1348=справочники!$P$10,1,1/(1+Главная!$N$23)))</f>
        <v>0</v>
      </c>
      <c r="CK1348" s="119">
        <f>IF(CK$8="",0,(SUM($Z1279:CK1279)-SUM($Z1311:CK1311))*(1-Главная!$N$86)+Главная!$N$86*(SUM($Z1279:CK1279)-SUM($Z1311:CK1311))*IF($T1348=справочники!$P$10,1,1/(1+Главная!$N$23)))</f>
        <v>0</v>
      </c>
      <c r="CL1348" s="119">
        <f>IF(CL$8="",0,(SUM($Z1279:CL1279)-SUM($Z1311:CL1311))*(1-Главная!$N$86)+Главная!$N$86*(SUM($Z1279:CL1279)-SUM($Z1311:CL1311))*IF($T1348=справочники!$P$10,1,1/(1+Главная!$N$23)))</f>
        <v>0</v>
      </c>
      <c r="CM1348" s="119">
        <f>IF(CM$8="",0,(SUM($Z1279:CM1279)-SUM($Z1311:CM1311))*(1-Главная!$N$86)+Главная!$N$86*(SUM($Z1279:CM1279)-SUM($Z1311:CM1311))*IF($T1348=справочники!$P$10,1,1/(1+Главная!$N$23)))</f>
        <v>0</v>
      </c>
      <c r="CN1348" s="119">
        <f>IF(CN$8="",0,(SUM($Z1279:CN1279)-SUM($Z1311:CN1311))*(1-Главная!$N$86)+Главная!$N$86*(SUM($Z1279:CN1279)-SUM($Z1311:CN1311))*IF($T1348=справочники!$P$10,1,1/(1+Главная!$N$23)))</f>
        <v>0</v>
      </c>
      <c r="CO1348" s="119">
        <f>IF(CO$8="",0,(SUM($Z1279:CO1279)-SUM($Z1311:CO1311))*(1-Главная!$N$86)+Главная!$N$86*(SUM($Z1279:CO1279)-SUM($Z1311:CO1311))*IF($T1348=справочники!$P$10,1,1/(1+Главная!$N$23)))</f>
        <v>0</v>
      </c>
      <c r="CP1348" s="119">
        <f>IF(CP$8="",0,(SUM($Z1279:CP1279)-SUM($Z1311:CP1311))*(1-Главная!$N$86)+Главная!$N$86*(SUM($Z1279:CP1279)-SUM($Z1311:CP1311))*IF($T1348=справочники!$P$10,1,1/(1+Главная!$N$23)))</f>
        <v>0</v>
      </c>
      <c r="CQ1348" s="119">
        <f>IF(CQ$8="",0,(SUM($Z1279:CQ1279)-SUM($Z1311:CQ1311))*(1-Главная!$N$86)+Главная!$N$86*(SUM($Z1279:CQ1279)-SUM($Z1311:CQ1311))*IF($T1348=справочники!$P$10,1,1/(1+Главная!$N$23)))</f>
        <v>0</v>
      </c>
      <c r="CR1348" s="119">
        <f>IF(CR$8="",0,(SUM($Z1279:CR1279)-SUM($Z1311:CR1311))*(1-Главная!$N$86)+Главная!$N$86*(SUM($Z1279:CR1279)-SUM($Z1311:CR1311))*IF($T1348=справочники!$P$10,1,1/(1+Главная!$N$23)))</f>
        <v>0</v>
      </c>
      <c r="CS1348" s="119">
        <f>IF(CS$8="",0,(SUM($Z1279:CS1279)-SUM($Z1311:CS1311))*(1-Главная!$N$86)+Главная!$N$86*(SUM($Z1279:CS1279)-SUM($Z1311:CS1311))*IF($T1348=справочники!$P$10,1,1/(1+Главная!$N$23)))</f>
        <v>0</v>
      </c>
      <c r="CT1348" s="119">
        <f>IF(CT$8="",0,(SUM($Z1279:CT1279)-SUM($Z1311:CT1311))*(1-Главная!$N$86)+Главная!$N$86*(SUM($Z1279:CT1279)-SUM($Z1311:CT1311))*IF($T1348=справочники!$P$10,1,1/(1+Главная!$N$23)))</f>
        <v>0</v>
      </c>
      <c r="CU1348" s="119">
        <f>IF(CU$8="",0,(SUM($Z1279:CU1279)-SUM($Z1311:CU1311))*(1-Главная!$N$86)+Главная!$N$86*(SUM($Z1279:CU1279)-SUM($Z1311:CU1311))*IF($T1348=справочники!$P$10,1,1/(1+Главная!$N$23)))</f>
        <v>0</v>
      </c>
      <c r="CV1348" s="119">
        <f>IF(CV$8="",0,(SUM($Z1279:CV1279)-SUM($Z1311:CV1311))*(1-Главная!$N$86)+Главная!$N$86*(SUM($Z1279:CV1279)-SUM($Z1311:CV1311))*IF($T1348=справочники!$P$10,1,1/(1+Главная!$N$23)))</f>
        <v>0</v>
      </c>
      <c r="CW1348" s="119">
        <f>IF(CW$8="",0,(SUM($Z1279:CW1279)-SUM($Z1311:CW1311))*(1-Главная!$N$86)+Главная!$N$86*(SUM($Z1279:CW1279)-SUM($Z1311:CW1311))*IF($T1348=справочники!$P$10,1,1/(1+Главная!$N$23)))</f>
        <v>0</v>
      </c>
      <c r="CX1348" s="119">
        <f>IF(CX$8="",0,(SUM($Z1279:CX1279)-SUM($Z1311:CX1311))*(1-Главная!$N$86)+Главная!$N$86*(SUM($Z1279:CX1279)-SUM($Z1311:CX1311))*IF($T1348=справочники!$P$10,1,1/(1+Главная!$N$23)))</f>
        <v>0</v>
      </c>
      <c r="CY1348" s="119">
        <f>IF(CY$8="",0,(SUM($Z1279:CY1279)-SUM($Z1311:CY1311))*(1-Главная!$N$86)+Главная!$N$86*(SUM($Z1279:CY1279)-SUM($Z1311:CY1311))*IF($T1348=справочники!$P$10,1,1/(1+Главная!$N$23)))</f>
        <v>0</v>
      </c>
      <c r="CZ1348" s="119">
        <f>IF(CZ$8="",0,(SUM($Z1279:CZ1279)-SUM($Z1311:CZ1311))*(1-Главная!$N$86)+Главная!$N$86*(SUM($Z1279:CZ1279)-SUM($Z1311:CZ1311))*IF($T1348=справочники!$P$10,1,1/(1+Главная!$N$23)))</f>
        <v>0</v>
      </c>
      <c r="DA1348" s="119">
        <f>IF(DA$8="",0,(SUM($Z1279:DA1279)-SUM($Z1311:DA1311))*(1-Главная!$N$86)+Главная!$N$86*(SUM($Z1279:DA1279)-SUM($Z1311:DA1311))*IF($T1348=справочники!$P$10,1,1/(1+Главная!$N$23)))</f>
        <v>0</v>
      </c>
      <c r="DB1348" s="119">
        <f>IF(DB$8="",0,(SUM($Z1279:DB1279)-SUM($Z1311:DB1311))*(1-Главная!$N$86)+Главная!$N$86*(SUM($Z1279:DB1279)-SUM($Z1311:DB1311))*IF($T1348=справочники!$P$10,1,1/(1+Главная!$N$23)))</f>
        <v>0</v>
      </c>
      <c r="DC1348" s="119">
        <f>IF(DC$8="",0,(SUM($Z1279:DC1279)-SUM($Z1311:DC1311))*(1-Главная!$N$86)+Главная!$N$86*(SUM($Z1279:DC1279)-SUM($Z1311:DC1311))*IF($T1348=справочники!$P$10,1,1/(1+Главная!$N$23)))</f>
        <v>0</v>
      </c>
      <c r="DD1348" s="119">
        <f>IF(DD$8="",0,(SUM($Z1279:DD1279)-SUM($Z1311:DD1311))*(1-Главная!$N$86)+Главная!$N$86*(SUM($Z1279:DD1279)-SUM($Z1311:DD1311))*IF($T1348=справочники!$P$10,1,1/(1+Главная!$N$23)))</f>
        <v>0</v>
      </c>
      <c r="DE1348" s="119">
        <f>IF(DE$8="",0,(SUM($Z1279:DE1279)-SUM($Z1311:DE1311))*(1-Главная!$N$86)+Главная!$N$86*(SUM($Z1279:DE1279)-SUM($Z1311:DE1311))*IF($T1348=справочники!$P$10,1,1/(1+Главная!$N$23)))</f>
        <v>0</v>
      </c>
      <c r="DF1348" s="119">
        <f>IF(DF$8="",0,(SUM($Z1279:DF1279)-SUM($Z1311:DF1311))*(1-Главная!$N$86)+Главная!$N$86*(SUM($Z1279:DF1279)-SUM($Z1311:DF1311))*IF($T1348=справочники!$P$10,1,1/(1+Главная!$N$23)))</f>
        <v>0</v>
      </c>
      <c r="DG1348" s="119">
        <f>IF(DG$8="",0,(SUM($Z1279:DG1279)-SUM($Z1311:DG1311))*(1-Главная!$N$86)+Главная!$N$86*(SUM($Z1279:DG1279)-SUM($Z1311:DG1311))*IF($T1348=справочники!$P$10,1,1/(1+Главная!$N$23)))</f>
        <v>0</v>
      </c>
      <c r="DH1348" s="119">
        <f>IF(DH$8="",0,(SUM($Z1279:DH1279)-SUM($Z1311:DH1311))*(1-Главная!$N$86)+Главная!$N$86*(SUM($Z1279:DH1279)-SUM($Z1311:DH1311))*IF($T1348=справочники!$P$10,1,1/(1+Главная!$N$23)))</f>
        <v>0</v>
      </c>
      <c r="DI1348" s="119">
        <f>IF(DI$8="",0,(SUM($Z1279:DI1279)-SUM($Z1311:DI1311))*(1-Главная!$N$86)+Главная!$N$86*(SUM($Z1279:DI1279)-SUM($Z1311:DI1311))*IF($T1348=справочники!$P$10,1,1/(1+Главная!$N$23)))</f>
        <v>0</v>
      </c>
      <c r="DJ1348" s="119">
        <f>IF(DJ$8="",0,(SUM($Z1279:DJ1279)-SUM($Z1311:DJ1311))*(1-Главная!$N$86)+Главная!$N$86*(SUM($Z1279:DJ1279)-SUM($Z1311:DJ1311))*IF($T1348=справочники!$P$10,1,1/(1+Главная!$N$23)))</f>
        <v>0</v>
      </c>
      <c r="DK1348" s="119">
        <f>IF(DK$8="",0,(SUM($Z1279:DK1279)-SUM($Z1311:DK1311))*(1-Главная!$N$86)+Главная!$N$86*(SUM($Z1279:DK1279)-SUM($Z1311:DK1311))*IF($T1348=справочники!$P$10,1,1/(1+Главная!$N$23)))</f>
        <v>0</v>
      </c>
      <c r="DL1348" s="119">
        <f>IF(DL$8="",0,(SUM($Z1279:DL1279)-SUM($Z1311:DL1311))*(1-Главная!$N$86)+Главная!$N$86*(SUM($Z1279:DL1279)-SUM($Z1311:DL1311))*IF($T1348=справочники!$P$10,1,1/(1+Главная!$N$23)))</f>
        <v>0</v>
      </c>
      <c r="DM1348" s="119">
        <f>IF(DM$8="",0,(SUM($Z1279:DM1279)-SUM($Z1311:DM1311))*(1-Главная!$N$86)+Главная!$N$86*(SUM($Z1279:DM1279)-SUM($Z1311:DM1311))*IF($T1348=справочники!$P$10,1,1/(1+Главная!$N$23)))</f>
        <v>0</v>
      </c>
      <c r="DN1348" s="119">
        <f>IF(DN$8="",0,(SUM($Z1279:DN1279)-SUM($Z1311:DN1311))*(1-Главная!$N$86)+Главная!$N$86*(SUM($Z1279:DN1279)-SUM($Z1311:DN1311))*IF($T1348=справочники!$P$10,1,1/(1+Главная!$N$23)))</f>
        <v>0</v>
      </c>
      <c r="DO1348" s="119">
        <f>IF(DO$8="",0,(SUM($Z1279:DO1279)-SUM($Z1311:DO1311))*(1-Главная!$N$86)+Главная!$N$86*(SUM($Z1279:DO1279)-SUM($Z1311:DO1311))*IF($T1348=справочники!$P$10,1,1/(1+Главная!$N$23)))</f>
        <v>0</v>
      </c>
      <c r="DP1348" s="119">
        <f>IF(DP$8="",0,(SUM($Z1279:DP1279)-SUM($Z1311:DP1311))*(1-Главная!$N$86)+Главная!$N$86*(SUM($Z1279:DP1279)-SUM($Z1311:DP1311))*IF($T1348=справочники!$P$10,1,1/(1+Главная!$N$23)))</f>
        <v>0</v>
      </c>
      <c r="DQ1348" s="119">
        <f>IF(DQ$8="",0,(SUM($Z1279:DQ1279)-SUM($Z1311:DQ1311))*(1-Главная!$N$86)+Главная!$N$86*(SUM($Z1279:DQ1279)-SUM($Z1311:DQ1311))*IF($T1348=справочники!$P$10,1,1/(1+Главная!$N$23)))</f>
        <v>0</v>
      </c>
      <c r="DR1348" s="119">
        <f>IF(DR$8="",0,(SUM($Z1279:DR1279)-SUM($Z1311:DR1311))*(1-Главная!$N$86)+Главная!$N$86*(SUM($Z1279:DR1279)-SUM($Z1311:DR1311))*IF($T1348=справочники!$P$10,1,1/(1+Главная!$N$23)))</f>
        <v>0</v>
      </c>
      <c r="DS1348" s="119">
        <f>IF(DS$8="",0,(SUM($Z1279:DS1279)-SUM($Z1311:DS1311))*(1-Главная!$N$86)+Главная!$N$86*(SUM($Z1279:DS1279)-SUM($Z1311:DS1311))*IF($T1348=справочники!$P$10,1,1/(1+Главная!$N$23)))</f>
        <v>0</v>
      </c>
      <c r="DT1348" s="119">
        <f>IF(DT$8="",0,(SUM($Z1279:DT1279)-SUM($Z1311:DT1311))*(1-Главная!$N$86)+Главная!$N$86*(SUM($Z1279:DT1279)-SUM($Z1311:DT1311))*IF($T1348=справочники!$P$10,1,1/(1+Главная!$N$23)))</f>
        <v>0</v>
      </c>
      <c r="DU1348" s="59"/>
      <c r="DV1348" s="59"/>
    </row>
    <row r="1349" spans="1:126" s="120" customFormat="1" ht="10.199999999999999" customHeight="1">
      <c r="A1349" s="59"/>
      <c r="B1349" s="59"/>
      <c r="C1349" s="59"/>
      <c r="D1349" s="59"/>
      <c r="E1349" s="271"/>
      <c r="F1349" s="114"/>
      <c r="G1349" s="115"/>
      <c r="H1349" s="59"/>
      <c r="I1349" s="59"/>
      <c r="J1349" s="59"/>
      <c r="K1349" s="416">
        <f t="shared" si="2943"/>
        <v>0</v>
      </c>
      <c r="L1349" s="59"/>
      <c r="M1349" s="409"/>
      <c r="N1349" s="410">
        <f t="shared" si="2944"/>
        <v>0</v>
      </c>
      <c r="O1349" s="226"/>
      <c r="P1349" s="229"/>
      <c r="Q1349" s="226" t="s">
        <v>25</v>
      </c>
      <c r="R1349" s="226"/>
      <c r="S1349" s="409"/>
      <c r="T1349" s="410">
        <f t="shared" si="2945"/>
        <v>0</v>
      </c>
      <c r="U1349" s="115"/>
      <c r="V1349" s="59"/>
      <c r="W1349" s="116"/>
      <c r="X1349" s="116"/>
      <c r="Y1349" s="117"/>
      <c r="Z1349" s="118"/>
      <c r="AA1349" s="119">
        <f>IF(AA$8="",0,(SUM($Z1280:AA1280)-SUM($Z1312:AA1312))*(1-Главная!$N$86)+Главная!$N$86*(SUM($Z1280:AA1280)-SUM($Z1312:AA1312))*IF($T1349=справочники!$P$10,1,1/(1+Главная!$N$23)))</f>
        <v>0</v>
      </c>
      <c r="AB1349" s="119">
        <f>IF(AB$8="",0,(SUM($Z1280:AB1280)-SUM($Z1312:AB1312))*(1-Главная!$N$86)+Главная!$N$86*(SUM($Z1280:AB1280)-SUM($Z1312:AB1312))*IF($T1349=справочники!$P$10,1,1/(1+Главная!$N$23)))</f>
        <v>0</v>
      </c>
      <c r="AC1349" s="119">
        <f>IF(AC$8="",0,(SUM($Z1280:AC1280)-SUM($Z1312:AC1312))*(1-Главная!$N$86)+Главная!$N$86*(SUM($Z1280:AC1280)-SUM($Z1312:AC1312))*IF($T1349=справочники!$P$10,1,1/(1+Главная!$N$23)))</f>
        <v>0</v>
      </c>
      <c r="AD1349" s="119">
        <f>IF(AD$8="",0,(SUM($Z1280:AD1280)-SUM($Z1312:AD1312))*(1-Главная!$N$86)+Главная!$N$86*(SUM($Z1280:AD1280)-SUM($Z1312:AD1312))*IF($T1349=справочники!$P$10,1,1/(1+Главная!$N$23)))</f>
        <v>0</v>
      </c>
      <c r="AE1349" s="119">
        <f>IF(AE$8="",0,(SUM($Z1280:AE1280)-SUM($Z1312:AE1312))*(1-Главная!$N$86)+Главная!$N$86*(SUM($Z1280:AE1280)-SUM($Z1312:AE1312))*IF($T1349=справочники!$P$10,1,1/(1+Главная!$N$23)))</f>
        <v>0</v>
      </c>
      <c r="AF1349" s="119">
        <f>IF(AF$8="",0,(SUM($Z1280:AF1280)-SUM($Z1312:AF1312))*(1-Главная!$N$86)+Главная!$N$86*(SUM($Z1280:AF1280)-SUM($Z1312:AF1312))*IF($T1349=справочники!$P$10,1,1/(1+Главная!$N$23)))</f>
        <v>0</v>
      </c>
      <c r="AG1349" s="119">
        <f>IF(AG$8="",0,(SUM($Z1280:AG1280)-SUM($Z1312:AG1312))*(1-Главная!$N$86)+Главная!$N$86*(SUM($Z1280:AG1280)-SUM($Z1312:AG1312))*IF($T1349=справочники!$P$10,1,1/(1+Главная!$N$23)))</f>
        <v>0</v>
      </c>
      <c r="AH1349" s="119">
        <f>IF(AH$8="",0,(SUM($Z1280:AH1280)-SUM($Z1312:AH1312))*(1-Главная!$N$86)+Главная!$N$86*(SUM($Z1280:AH1280)-SUM($Z1312:AH1312))*IF($T1349=справочники!$P$10,1,1/(1+Главная!$N$23)))</f>
        <v>0</v>
      </c>
      <c r="AI1349" s="119">
        <f>IF(AI$8="",0,(SUM($Z1280:AI1280)-SUM($Z1312:AI1312))*(1-Главная!$N$86)+Главная!$N$86*(SUM($Z1280:AI1280)-SUM($Z1312:AI1312))*IF($T1349=справочники!$P$10,1,1/(1+Главная!$N$23)))</f>
        <v>0</v>
      </c>
      <c r="AJ1349" s="119">
        <f>IF(AJ$8="",0,(SUM($Z1280:AJ1280)-SUM($Z1312:AJ1312))*(1-Главная!$N$86)+Главная!$N$86*(SUM($Z1280:AJ1280)-SUM($Z1312:AJ1312))*IF($T1349=справочники!$P$10,1,1/(1+Главная!$N$23)))</f>
        <v>0</v>
      </c>
      <c r="AK1349" s="119">
        <f>IF(AK$8="",0,(SUM($Z1280:AK1280)-SUM($Z1312:AK1312))*(1-Главная!$N$86)+Главная!$N$86*(SUM($Z1280:AK1280)-SUM($Z1312:AK1312))*IF($T1349=справочники!$P$10,1,1/(1+Главная!$N$23)))</f>
        <v>0</v>
      </c>
      <c r="AL1349" s="119">
        <f>IF(AL$8="",0,(SUM($Z1280:AL1280)-SUM($Z1312:AL1312))*(1-Главная!$N$86)+Главная!$N$86*(SUM($Z1280:AL1280)-SUM($Z1312:AL1312))*IF($T1349=справочники!$P$10,1,1/(1+Главная!$N$23)))</f>
        <v>0</v>
      </c>
      <c r="AM1349" s="119">
        <f>IF(AM$8="",0,(SUM($Z1280:AM1280)-SUM($Z1312:AM1312))*(1-Главная!$N$86)+Главная!$N$86*(SUM($Z1280:AM1280)-SUM($Z1312:AM1312))*IF($T1349=справочники!$P$10,1,1/(1+Главная!$N$23)))</f>
        <v>0</v>
      </c>
      <c r="AN1349" s="119">
        <f>IF(AN$8="",0,(SUM($Z1280:AN1280)-SUM($Z1312:AN1312))*(1-Главная!$N$86)+Главная!$N$86*(SUM($Z1280:AN1280)-SUM($Z1312:AN1312))*IF($T1349=справочники!$P$10,1,1/(1+Главная!$N$23)))</f>
        <v>0</v>
      </c>
      <c r="AO1349" s="119">
        <f>IF(AO$8="",0,(SUM($Z1280:AO1280)-SUM($Z1312:AO1312))*(1-Главная!$N$86)+Главная!$N$86*(SUM($Z1280:AO1280)-SUM($Z1312:AO1312))*IF($T1349=справочники!$P$10,1,1/(1+Главная!$N$23)))</f>
        <v>0</v>
      </c>
      <c r="AP1349" s="119">
        <f>IF(AP$8="",0,(SUM($Z1280:AP1280)-SUM($Z1312:AP1312))*(1-Главная!$N$86)+Главная!$N$86*(SUM($Z1280:AP1280)-SUM($Z1312:AP1312))*IF($T1349=справочники!$P$10,1,1/(1+Главная!$N$23)))</f>
        <v>0</v>
      </c>
      <c r="AQ1349" s="119">
        <f>IF(AQ$8="",0,(SUM($Z1280:AQ1280)-SUM($Z1312:AQ1312))*(1-Главная!$N$86)+Главная!$N$86*(SUM($Z1280:AQ1280)-SUM($Z1312:AQ1312))*IF($T1349=справочники!$P$10,1,1/(1+Главная!$N$23)))</f>
        <v>0</v>
      </c>
      <c r="AR1349" s="119">
        <f>IF(AR$8="",0,(SUM($Z1280:AR1280)-SUM($Z1312:AR1312))*(1-Главная!$N$86)+Главная!$N$86*(SUM($Z1280:AR1280)-SUM($Z1312:AR1312))*IF($T1349=справочники!$P$10,1,1/(1+Главная!$N$23)))</f>
        <v>0</v>
      </c>
      <c r="AS1349" s="119">
        <f>IF(AS$8="",0,(SUM($Z1280:AS1280)-SUM($Z1312:AS1312))*(1-Главная!$N$86)+Главная!$N$86*(SUM($Z1280:AS1280)-SUM($Z1312:AS1312))*IF($T1349=справочники!$P$10,1,1/(1+Главная!$N$23)))</f>
        <v>0</v>
      </c>
      <c r="AT1349" s="119">
        <f>IF(AT$8="",0,(SUM($Z1280:AT1280)-SUM($Z1312:AT1312))*(1-Главная!$N$86)+Главная!$N$86*(SUM($Z1280:AT1280)-SUM($Z1312:AT1312))*IF($T1349=справочники!$P$10,1,1/(1+Главная!$N$23)))</f>
        <v>0</v>
      </c>
      <c r="AU1349" s="119">
        <f>IF(AU$8="",0,(SUM($Z1280:AU1280)-SUM($Z1312:AU1312))*(1-Главная!$N$86)+Главная!$N$86*(SUM($Z1280:AU1280)-SUM($Z1312:AU1312))*IF($T1349=справочники!$P$10,1,1/(1+Главная!$N$23)))</f>
        <v>0</v>
      </c>
      <c r="AV1349" s="119">
        <f>IF(AV$8="",0,(SUM($Z1280:AV1280)-SUM($Z1312:AV1312))*(1-Главная!$N$86)+Главная!$N$86*(SUM($Z1280:AV1280)-SUM($Z1312:AV1312))*IF($T1349=справочники!$P$10,1,1/(1+Главная!$N$23)))</f>
        <v>0</v>
      </c>
      <c r="AW1349" s="119">
        <f>IF(AW$8="",0,(SUM($Z1280:AW1280)-SUM($Z1312:AW1312))*(1-Главная!$N$86)+Главная!$N$86*(SUM($Z1280:AW1280)-SUM($Z1312:AW1312))*IF($T1349=справочники!$P$10,1,1/(1+Главная!$N$23)))</f>
        <v>0</v>
      </c>
      <c r="AX1349" s="119">
        <f>IF(AX$8="",0,(SUM($Z1280:AX1280)-SUM($Z1312:AX1312))*(1-Главная!$N$86)+Главная!$N$86*(SUM($Z1280:AX1280)-SUM($Z1312:AX1312))*IF($T1349=справочники!$P$10,1,1/(1+Главная!$N$23)))</f>
        <v>0</v>
      </c>
      <c r="AY1349" s="119">
        <f>IF(AY$8="",0,(SUM($Z1280:AY1280)-SUM($Z1312:AY1312))*(1-Главная!$N$86)+Главная!$N$86*(SUM($Z1280:AY1280)-SUM($Z1312:AY1312))*IF($T1349=справочники!$P$10,1,1/(1+Главная!$N$23)))</f>
        <v>0</v>
      </c>
      <c r="AZ1349" s="119">
        <f>IF(AZ$8="",0,(SUM($Z1280:AZ1280)-SUM($Z1312:AZ1312))*(1-Главная!$N$86)+Главная!$N$86*(SUM($Z1280:AZ1280)-SUM($Z1312:AZ1312))*IF($T1349=справочники!$P$10,1,1/(1+Главная!$N$23)))</f>
        <v>0</v>
      </c>
      <c r="BA1349" s="119">
        <f>IF(BA$8="",0,(SUM($Z1280:BA1280)-SUM($Z1312:BA1312))*(1-Главная!$N$86)+Главная!$N$86*(SUM($Z1280:BA1280)-SUM($Z1312:BA1312))*IF($T1349=справочники!$P$10,1,1/(1+Главная!$N$23)))</f>
        <v>0</v>
      </c>
      <c r="BB1349" s="119">
        <f>IF(BB$8="",0,(SUM($Z1280:BB1280)-SUM($Z1312:BB1312))*(1-Главная!$N$86)+Главная!$N$86*(SUM($Z1280:BB1280)-SUM($Z1312:BB1312))*IF($T1349=справочники!$P$10,1,1/(1+Главная!$N$23)))</f>
        <v>0</v>
      </c>
      <c r="BC1349" s="119">
        <f>IF(BC$8="",0,(SUM($Z1280:BC1280)-SUM($Z1312:BC1312))*(1-Главная!$N$86)+Главная!$N$86*(SUM($Z1280:BC1280)-SUM($Z1312:BC1312))*IF($T1349=справочники!$P$10,1,1/(1+Главная!$N$23)))</f>
        <v>0</v>
      </c>
      <c r="BD1349" s="119">
        <f>IF(BD$8="",0,(SUM($Z1280:BD1280)-SUM($Z1312:BD1312))*(1-Главная!$N$86)+Главная!$N$86*(SUM($Z1280:BD1280)-SUM($Z1312:BD1312))*IF($T1349=справочники!$P$10,1,1/(1+Главная!$N$23)))</f>
        <v>0</v>
      </c>
      <c r="BE1349" s="119">
        <f>IF(BE$8="",0,(SUM($Z1280:BE1280)-SUM($Z1312:BE1312))*(1-Главная!$N$86)+Главная!$N$86*(SUM($Z1280:BE1280)-SUM($Z1312:BE1312))*IF($T1349=справочники!$P$10,1,1/(1+Главная!$N$23)))</f>
        <v>0</v>
      </c>
      <c r="BF1349" s="119">
        <f>IF(BF$8="",0,(SUM($Z1280:BF1280)-SUM($Z1312:BF1312))*(1-Главная!$N$86)+Главная!$N$86*(SUM($Z1280:BF1280)-SUM($Z1312:BF1312))*IF($T1349=справочники!$P$10,1,1/(1+Главная!$N$23)))</f>
        <v>0</v>
      </c>
      <c r="BG1349" s="119">
        <f>IF(BG$8="",0,(SUM($Z1280:BG1280)-SUM($Z1312:BG1312))*(1-Главная!$N$86)+Главная!$N$86*(SUM($Z1280:BG1280)-SUM($Z1312:BG1312))*IF($T1349=справочники!$P$10,1,1/(1+Главная!$N$23)))</f>
        <v>0</v>
      </c>
      <c r="BH1349" s="119">
        <f>IF(BH$8="",0,(SUM($Z1280:BH1280)-SUM($Z1312:BH1312))*(1-Главная!$N$86)+Главная!$N$86*(SUM($Z1280:BH1280)-SUM($Z1312:BH1312))*IF($T1349=справочники!$P$10,1,1/(1+Главная!$N$23)))</f>
        <v>0</v>
      </c>
      <c r="BI1349" s="119">
        <f>IF(BI$8="",0,(SUM($Z1280:BI1280)-SUM($Z1312:BI1312))*(1-Главная!$N$86)+Главная!$N$86*(SUM($Z1280:BI1280)-SUM($Z1312:BI1312))*IF($T1349=справочники!$P$10,1,1/(1+Главная!$N$23)))</f>
        <v>0</v>
      </c>
      <c r="BJ1349" s="119">
        <f>IF(BJ$8="",0,(SUM($Z1280:BJ1280)-SUM($Z1312:BJ1312))*(1-Главная!$N$86)+Главная!$N$86*(SUM($Z1280:BJ1280)-SUM($Z1312:BJ1312))*IF($T1349=справочники!$P$10,1,1/(1+Главная!$N$23)))</f>
        <v>0</v>
      </c>
      <c r="BK1349" s="119">
        <f>IF(BK$8="",0,(SUM($Z1280:BK1280)-SUM($Z1312:BK1312))*(1-Главная!$N$86)+Главная!$N$86*(SUM($Z1280:BK1280)-SUM($Z1312:BK1312))*IF($T1349=справочники!$P$10,1,1/(1+Главная!$N$23)))</f>
        <v>0</v>
      </c>
      <c r="BL1349" s="119">
        <f>IF(BL$8="",0,(SUM($Z1280:BL1280)-SUM($Z1312:BL1312))*(1-Главная!$N$86)+Главная!$N$86*(SUM($Z1280:BL1280)-SUM($Z1312:BL1312))*IF($T1349=справочники!$P$10,1,1/(1+Главная!$N$23)))</f>
        <v>0</v>
      </c>
      <c r="BM1349" s="119">
        <f>IF(BM$8="",0,(SUM($Z1280:BM1280)-SUM($Z1312:BM1312))*(1-Главная!$N$86)+Главная!$N$86*(SUM($Z1280:BM1280)-SUM($Z1312:BM1312))*IF($T1349=справочники!$P$10,1,1/(1+Главная!$N$23)))</f>
        <v>0</v>
      </c>
      <c r="BN1349" s="119">
        <f>IF(BN$8="",0,(SUM($Z1280:BN1280)-SUM($Z1312:BN1312))*(1-Главная!$N$86)+Главная!$N$86*(SUM($Z1280:BN1280)-SUM($Z1312:BN1312))*IF($T1349=справочники!$P$10,1,1/(1+Главная!$N$23)))</f>
        <v>0</v>
      </c>
      <c r="BO1349" s="119">
        <f>IF(BO$8="",0,(SUM($Z1280:BO1280)-SUM($Z1312:BO1312))*(1-Главная!$N$86)+Главная!$N$86*(SUM($Z1280:BO1280)-SUM($Z1312:BO1312))*IF($T1349=справочники!$P$10,1,1/(1+Главная!$N$23)))</f>
        <v>0</v>
      </c>
      <c r="BP1349" s="119">
        <f>IF(BP$8="",0,(SUM($Z1280:BP1280)-SUM($Z1312:BP1312))*(1-Главная!$N$86)+Главная!$N$86*(SUM($Z1280:BP1280)-SUM($Z1312:BP1312))*IF($T1349=справочники!$P$10,1,1/(1+Главная!$N$23)))</f>
        <v>0</v>
      </c>
      <c r="BQ1349" s="119">
        <f>IF(BQ$8="",0,(SUM($Z1280:BQ1280)-SUM($Z1312:BQ1312))*(1-Главная!$N$86)+Главная!$N$86*(SUM($Z1280:BQ1280)-SUM($Z1312:BQ1312))*IF($T1349=справочники!$P$10,1,1/(1+Главная!$N$23)))</f>
        <v>0</v>
      </c>
      <c r="BR1349" s="119">
        <f>IF(BR$8="",0,(SUM($Z1280:BR1280)-SUM($Z1312:BR1312))*(1-Главная!$N$86)+Главная!$N$86*(SUM($Z1280:BR1280)-SUM($Z1312:BR1312))*IF($T1349=справочники!$P$10,1,1/(1+Главная!$N$23)))</f>
        <v>0</v>
      </c>
      <c r="BS1349" s="119">
        <f>IF(BS$8="",0,(SUM($Z1280:BS1280)-SUM($Z1312:BS1312))*(1-Главная!$N$86)+Главная!$N$86*(SUM($Z1280:BS1280)-SUM($Z1312:BS1312))*IF($T1349=справочники!$P$10,1,1/(1+Главная!$N$23)))</f>
        <v>0</v>
      </c>
      <c r="BT1349" s="119">
        <f>IF(BT$8="",0,(SUM($Z1280:BT1280)-SUM($Z1312:BT1312))*(1-Главная!$N$86)+Главная!$N$86*(SUM($Z1280:BT1280)-SUM($Z1312:BT1312))*IF($T1349=справочники!$P$10,1,1/(1+Главная!$N$23)))</f>
        <v>0</v>
      </c>
      <c r="BU1349" s="119">
        <f>IF(BU$8="",0,(SUM($Z1280:BU1280)-SUM($Z1312:BU1312))*(1-Главная!$N$86)+Главная!$N$86*(SUM($Z1280:BU1280)-SUM($Z1312:BU1312))*IF($T1349=справочники!$P$10,1,1/(1+Главная!$N$23)))</f>
        <v>0</v>
      </c>
      <c r="BV1349" s="119">
        <f>IF(BV$8="",0,(SUM($Z1280:BV1280)-SUM($Z1312:BV1312))*(1-Главная!$N$86)+Главная!$N$86*(SUM($Z1280:BV1280)-SUM($Z1312:BV1312))*IF($T1349=справочники!$P$10,1,1/(1+Главная!$N$23)))</f>
        <v>0</v>
      </c>
      <c r="BW1349" s="119">
        <f>IF(BW$8="",0,(SUM($Z1280:BW1280)-SUM($Z1312:BW1312))*(1-Главная!$N$86)+Главная!$N$86*(SUM($Z1280:BW1280)-SUM($Z1312:BW1312))*IF($T1349=справочники!$P$10,1,1/(1+Главная!$N$23)))</f>
        <v>0</v>
      </c>
      <c r="BX1349" s="119">
        <f>IF(BX$8="",0,(SUM($Z1280:BX1280)-SUM($Z1312:BX1312))*(1-Главная!$N$86)+Главная!$N$86*(SUM($Z1280:BX1280)-SUM($Z1312:BX1312))*IF($T1349=справочники!$P$10,1,1/(1+Главная!$N$23)))</f>
        <v>0</v>
      </c>
      <c r="BY1349" s="119">
        <f>IF(BY$8="",0,(SUM($Z1280:BY1280)-SUM($Z1312:BY1312))*(1-Главная!$N$86)+Главная!$N$86*(SUM($Z1280:BY1280)-SUM($Z1312:BY1312))*IF($T1349=справочники!$P$10,1,1/(1+Главная!$N$23)))</f>
        <v>0</v>
      </c>
      <c r="BZ1349" s="119">
        <f>IF(BZ$8="",0,(SUM($Z1280:BZ1280)-SUM($Z1312:BZ1312))*(1-Главная!$N$86)+Главная!$N$86*(SUM($Z1280:BZ1280)-SUM($Z1312:BZ1312))*IF($T1349=справочники!$P$10,1,1/(1+Главная!$N$23)))</f>
        <v>0</v>
      </c>
      <c r="CA1349" s="119">
        <f>IF(CA$8="",0,(SUM($Z1280:CA1280)-SUM($Z1312:CA1312))*(1-Главная!$N$86)+Главная!$N$86*(SUM($Z1280:CA1280)-SUM($Z1312:CA1312))*IF($T1349=справочники!$P$10,1,1/(1+Главная!$N$23)))</f>
        <v>0</v>
      </c>
      <c r="CB1349" s="119">
        <f>IF(CB$8="",0,(SUM($Z1280:CB1280)-SUM($Z1312:CB1312))*(1-Главная!$N$86)+Главная!$N$86*(SUM($Z1280:CB1280)-SUM($Z1312:CB1312))*IF($T1349=справочники!$P$10,1,1/(1+Главная!$N$23)))</f>
        <v>0</v>
      </c>
      <c r="CC1349" s="119">
        <f>IF(CC$8="",0,(SUM($Z1280:CC1280)-SUM($Z1312:CC1312))*(1-Главная!$N$86)+Главная!$N$86*(SUM($Z1280:CC1280)-SUM($Z1312:CC1312))*IF($T1349=справочники!$P$10,1,1/(1+Главная!$N$23)))</f>
        <v>0</v>
      </c>
      <c r="CD1349" s="119">
        <f>IF(CD$8="",0,(SUM($Z1280:CD1280)-SUM($Z1312:CD1312))*(1-Главная!$N$86)+Главная!$N$86*(SUM($Z1280:CD1280)-SUM($Z1312:CD1312))*IF($T1349=справочники!$P$10,1,1/(1+Главная!$N$23)))</f>
        <v>0</v>
      </c>
      <c r="CE1349" s="119">
        <f>IF(CE$8="",0,(SUM($Z1280:CE1280)-SUM($Z1312:CE1312))*(1-Главная!$N$86)+Главная!$N$86*(SUM($Z1280:CE1280)-SUM($Z1312:CE1312))*IF($T1349=справочники!$P$10,1,1/(1+Главная!$N$23)))</f>
        <v>0</v>
      </c>
      <c r="CF1349" s="119">
        <f>IF(CF$8="",0,(SUM($Z1280:CF1280)-SUM($Z1312:CF1312))*(1-Главная!$N$86)+Главная!$N$86*(SUM($Z1280:CF1280)-SUM($Z1312:CF1312))*IF($T1349=справочники!$P$10,1,1/(1+Главная!$N$23)))</f>
        <v>0</v>
      </c>
      <c r="CG1349" s="119">
        <f>IF(CG$8="",0,(SUM($Z1280:CG1280)-SUM($Z1312:CG1312))*(1-Главная!$N$86)+Главная!$N$86*(SUM($Z1280:CG1280)-SUM($Z1312:CG1312))*IF($T1349=справочники!$P$10,1,1/(1+Главная!$N$23)))</f>
        <v>0</v>
      </c>
      <c r="CH1349" s="119">
        <f>IF(CH$8="",0,(SUM($Z1280:CH1280)-SUM($Z1312:CH1312))*(1-Главная!$N$86)+Главная!$N$86*(SUM($Z1280:CH1280)-SUM($Z1312:CH1312))*IF($T1349=справочники!$P$10,1,1/(1+Главная!$N$23)))</f>
        <v>0</v>
      </c>
      <c r="CI1349" s="119">
        <f>IF(CI$8="",0,(SUM($Z1280:CI1280)-SUM($Z1312:CI1312))*(1-Главная!$N$86)+Главная!$N$86*(SUM($Z1280:CI1280)-SUM($Z1312:CI1312))*IF($T1349=справочники!$P$10,1,1/(1+Главная!$N$23)))</f>
        <v>0</v>
      </c>
      <c r="CJ1349" s="119">
        <f>IF(CJ$8="",0,(SUM($Z1280:CJ1280)-SUM($Z1312:CJ1312))*(1-Главная!$N$86)+Главная!$N$86*(SUM($Z1280:CJ1280)-SUM($Z1312:CJ1312))*IF($T1349=справочники!$P$10,1,1/(1+Главная!$N$23)))</f>
        <v>0</v>
      </c>
      <c r="CK1349" s="119">
        <f>IF(CK$8="",0,(SUM($Z1280:CK1280)-SUM($Z1312:CK1312))*(1-Главная!$N$86)+Главная!$N$86*(SUM($Z1280:CK1280)-SUM($Z1312:CK1312))*IF($T1349=справочники!$P$10,1,1/(1+Главная!$N$23)))</f>
        <v>0</v>
      </c>
      <c r="CL1349" s="119">
        <f>IF(CL$8="",0,(SUM($Z1280:CL1280)-SUM($Z1312:CL1312))*(1-Главная!$N$86)+Главная!$N$86*(SUM($Z1280:CL1280)-SUM($Z1312:CL1312))*IF($T1349=справочники!$P$10,1,1/(1+Главная!$N$23)))</f>
        <v>0</v>
      </c>
      <c r="CM1349" s="119">
        <f>IF(CM$8="",0,(SUM($Z1280:CM1280)-SUM($Z1312:CM1312))*(1-Главная!$N$86)+Главная!$N$86*(SUM($Z1280:CM1280)-SUM($Z1312:CM1312))*IF($T1349=справочники!$P$10,1,1/(1+Главная!$N$23)))</f>
        <v>0</v>
      </c>
      <c r="CN1349" s="119">
        <f>IF(CN$8="",0,(SUM($Z1280:CN1280)-SUM($Z1312:CN1312))*(1-Главная!$N$86)+Главная!$N$86*(SUM($Z1280:CN1280)-SUM($Z1312:CN1312))*IF($T1349=справочники!$P$10,1,1/(1+Главная!$N$23)))</f>
        <v>0</v>
      </c>
      <c r="CO1349" s="119">
        <f>IF(CO$8="",0,(SUM($Z1280:CO1280)-SUM($Z1312:CO1312))*(1-Главная!$N$86)+Главная!$N$86*(SUM($Z1280:CO1280)-SUM($Z1312:CO1312))*IF($T1349=справочники!$P$10,1,1/(1+Главная!$N$23)))</f>
        <v>0</v>
      </c>
      <c r="CP1349" s="119">
        <f>IF(CP$8="",0,(SUM($Z1280:CP1280)-SUM($Z1312:CP1312))*(1-Главная!$N$86)+Главная!$N$86*(SUM($Z1280:CP1280)-SUM($Z1312:CP1312))*IF($T1349=справочники!$P$10,1,1/(1+Главная!$N$23)))</f>
        <v>0</v>
      </c>
      <c r="CQ1349" s="119">
        <f>IF(CQ$8="",0,(SUM($Z1280:CQ1280)-SUM($Z1312:CQ1312))*(1-Главная!$N$86)+Главная!$N$86*(SUM($Z1280:CQ1280)-SUM($Z1312:CQ1312))*IF($T1349=справочники!$P$10,1,1/(1+Главная!$N$23)))</f>
        <v>0</v>
      </c>
      <c r="CR1349" s="119">
        <f>IF(CR$8="",0,(SUM($Z1280:CR1280)-SUM($Z1312:CR1312))*(1-Главная!$N$86)+Главная!$N$86*(SUM($Z1280:CR1280)-SUM($Z1312:CR1312))*IF($T1349=справочники!$P$10,1,1/(1+Главная!$N$23)))</f>
        <v>0</v>
      </c>
      <c r="CS1349" s="119">
        <f>IF(CS$8="",0,(SUM($Z1280:CS1280)-SUM($Z1312:CS1312))*(1-Главная!$N$86)+Главная!$N$86*(SUM($Z1280:CS1280)-SUM($Z1312:CS1312))*IF($T1349=справочники!$P$10,1,1/(1+Главная!$N$23)))</f>
        <v>0</v>
      </c>
      <c r="CT1349" s="119">
        <f>IF(CT$8="",0,(SUM($Z1280:CT1280)-SUM($Z1312:CT1312))*(1-Главная!$N$86)+Главная!$N$86*(SUM($Z1280:CT1280)-SUM($Z1312:CT1312))*IF($T1349=справочники!$P$10,1,1/(1+Главная!$N$23)))</f>
        <v>0</v>
      </c>
      <c r="CU1349" s="119">
        <f>IF(CU$8="",0,(SUM($Z1280:CU1280)-SUM($Z1312:CU1312))*(1-Главная!$N$86)+Главная!$N$86*(SUM($Z1280:CU1280)-SUM($Z1312:CU1312))*IF($T1349=справочники!$P$10,1,1/(1+Главная!$N$23)))</f>
        <v>0</v>
      </c>
      <c r="CV1349" s="119">
        <f>IF(CV$8="",0,(SUM($Z1280:CV1280)-SUM($Z1312:CV1312))*(1-Главная!$N$86)+Главная!$N$86*(SUM($Z1280:CV1280)-SUM($Z1312:CV1312))*IF($T1349=справочники!$P$10,1,1/(1+Главная!$N$23)))</f>
        <v>0</v>
      </c>
      <c r="CW1349" s="119">
        <f>IF(CW$8="",0,(SUM($Z1280:CW1280)-SUM($Z1312:CW1312))*(1-Главная!$N$86)+Главная!$N$86*(SUM($Z1280:CW1280)-SUM($Z1312:CW1312))*IF($T1349=справочники!$P$10,1,1/(1+Главная!$N$23)))</f>
        <v>0</v>
      </c>
      <c r="CX1349" s="119">
        <f>IF(CX$8="",0,(SUM($Z1280:CX1280)-SUM($Z1312:CX1312))*(1-Главная!$N$86)+Главная!$N$86*(SUM($Z1280:CX1280)-SUM($Z1312:CX1312))*IF($T1349=справочники!$P$10,1,1/(1+Главная!$N$23)))</f>
        <v>0</v>
      </c>
      <c r="CY1349" s="119">
        <f>IF(CY$8="",0,(SUM($Z1280:CY1280)-SUM($Z1312:CY1312))*(1-Главная!$N$86)+Главная!$N$86*(SUM($Z1280:CY1280)-SUM($Z1312:CY1312))*IF($T1349=справочники!$P$10,1,1/(1+Главная!$N$23)))</f>
        <v>0</v>
      </c>
      <c r="CZ1349" s="119">
        <f>IF(CZ$8="",0,(SUM($Z1280:CZ1280)-SUM($Z1312:CZ1312))*(1-Главная!$N$86)+Главная!$N$86*(SUM($Z1280:CZ1280)-SUM($Z1312:CZ1312))*IF($T1349=справочники!$P$10,1,1/(1+Главная!$N$23)))</f>
        <v>0</v>
      </c>
      <c r="DA1349" s="119">
        <f>IF(DA$8="",0,(SUM($Z1280:DA1280)-SUM($Z1312:DA1312))*(1-Главная!$N$86)+Главная!$N$86*(SUM($Z1280:DA1280)-SUM($Z1312:DA1312))*IF($T1349=справочники!$P$10,1,1/(1+Главная!$N$23)))</f>
        <v>0</v>
      </c>
      <c r="DB1349" s="119">
        <f>IF(DB$8="",0,(SUM($Z1280:DB1280)-SUM($Z1312:DB1312))*(1-Главная!$N$86)+Главная!$N$86*(SUM($Z1280:DB1280)-SUM($Z1312:DB1312))*IF($T1349=справочники!$P$10,1,1/(1+Главная!$N$23)))</f>
        <v>0</v>
      </c>
      <c r="DC1349" s="119">
        <f>IF(DC$8="",0,(SUM($Z1280:DC1280)-SUM($Z1312:DC1312))*(1-Главная!$N$86)+Главная!$N$86*(SUM($Z1280:DC1280)-SUM($Z1312:DC1312))*IF($T1349=справочники!$P$10,1,1/(1+Главная!$N$23)))</f>
        <v>0</v>
      </c>
      <c r="DD1349" s="119">
        <f>IF(DD$8="",0,(SUM($Z1280:DD1280)-SUM($Z1312:DD1312))*(1-Главная!$N$86)+Главная!$N$86*(SUM($Z1280:DD1280)-SUM($Z1312:DD1312))*IF($T1349=справочники!$P$10,1,1/(1+Главная!$N$23)))</f>
        <v>0</v>
      </c>
      <c r="DE1349" s="119">
        <f>IF(DE$8="",0,(SUM($Z1280:DE1280)-SUM($Z1312:DE1312))*(1-Главная!$N$86)+Главная!$N$86*(SUM($Z1280:DE1280)-SUM($Z1312:DE1312))*IF($T1349=справочники!$P$10,1,1/(1+Главная!$N$23)))</f>
        <v>0</v>
      </c>
      <c r="DF1349" s="119">
        <f>IF(DF$8="",0,(SUM($Z1280:DF1280)-SUM($Z1312:DF1312))*(1-Главная!$N$86)+Главная!$N$86*(SUM($Z1280:DF1280)-SUM($Z1312:DF1312))*IF($T1349=справочники!$P$10,1,1/(1+Главная!$N$23)))</f>
        <v>0</v>
      </c>
      <c r="DG1349" s="119">
        <f>IF(DG$8="",0,(SUM($Z1280:DG1280)-SUM($Z1312:DG1312))*(1-Главная!$N$86)+Главная!$N$86*(SUM($Z1280:DG1280)-SUM($Z1312:DG1312))*IF($T1349=справочники!$P$10,1,1/(1+Главная!$N$23)))</f>
        <v>0</v>
      </c>
      <c r="DH1349" s="119">
        <f>IF(DH$8="",0,(SUM($Z1280:DH1280)-SUM($Z1312:DH1312))*(1-Главная!$N$86)+Главная!$N$86*(SUM($Z1280:DH1280)-SUM($Z1312:DH1312))*IF($T1349=справочники!$P$10,1,1/(1+Главная!$N$23)))</f>
        <v>0</v>
      </c>
      <c r="DI1349" s="119">
        <f>IF(DI$8="",0,(SUM($Z1280:DI1280)-SUM($Z1312:DI1312))*(1-Главная!$N$86)+Главная!$N$86*(SUM($Z1280:DI1280)-SUM($Z1312:DI1312))*IF($T1349=справочники!$P$10,1,1/(1+Главная!$N$23)))</f>
        <v>0</v>
      </c>
      <c r="DJ1349" s="119">
        <f>IF(DJ$8="",0,(SUM($Z1280:DJ1280)-SUM($Z1312:DJ1312))*(1-Главная!$N$86)+Главная!$N$86*(SUM($Z1280:DJ1280)-SUM($Z1312:DJ1312))*IF($T1349=справочники!$P$10,1,1/(1+Главная!$N$23)))</f>
        <v>0</v>
      </c>
      <c r="DK1349" s="119">
        <f>IF(DK$8="",0,(SUM($Z1280:DK1280)-SUM($Z1312:DK1312))*(1-Главная!$N$86)+Главная!$N$86*(SUM($Z1280:DK1280)-SUM($Z1312:DK1312))*IF($T1349=справочники!$P$10,1,1/(1+Главная!$N$23)))</f>
        <v>0</v>
      </c>
      <c r="DL1349" s="119">
        <f>IF(DL$8="",0,(SUM($Z1280:DL1280)-SUM($Z1312:DL1312))*(1-Главная!$N$86)+Главная!$N$86*(SUM($Z1280:DL1280)-SUM($Z1312:DL1312))*IF($T1349=справочники!$P$10,1,1/(1+Главная!$N$23)))</f>
        <v>0</v>
      </c>
      <c r="DM1349" s="119">
        <f>IF(DM$8="",0,(SUM($Z1280:DM1280)-SUM($Z1312:DM1312))*(1-Главная!$N$86)+Главная!$N$86*(SUM($Z1280:DM1280)-SUM($Z1312:DM1312))*IF($T1349=справочники!$P$10,1,1/(1+Главная!$N$23)))</f>
        <v>0</v>
      </c>
      <c r="DN1349" s="119">
        <f>IF(DN$8="",0,(SUM($Z1280:DN1280)-SUM($Z1312:DN1312))*(1-Главная!$N$86)+Главная!$N$86*(SUM($Z1280:DN1280)-SUM($Z1312:DN1312))*IF($T1349=справочники!$P$10,1,1/(1+Главная!$N$23)))</f>
        <v>0</v>
      </c>
      <c r="DO1349" s="119">
        <f>IF(DO$8="",0,(SUM($Z1280:DO1280)-SUM($Z1312:DO1312))*(1-Главная!$N$86)+Главная!$N$86*(SUM($Z1280:DO1280)-SUM($Z1312:DO1312))*IF($T1349=справочники!$P$10,1,1/(1+Главная!$N$23)))</f>
        <v>0</v>
      </c>
      <c r="DP1349" s="119">
        <f>IF(DP$8="",0,(SUM($Z1280:DP1280)-SUM($Z1312:DP1312))*(1-Главная!$N$86)+Главная!$N$86*(SUM($Z1280:DP1280)-SUM($Z1312:DP1312))*IF($T1349=справочники!$P$10,1,1/(1+Главная!$N$23)))</f>
        <v>0</v>
      </c>
      <c r="DQ1349" s="119">
        <f>IF(DQ$8="",0,(SUM($Z1280:DQ1280)-SUM($Z1312:DQ1312))*(1-Главная!$N$86)+Главная!$N$86*(SUM($Z1280:DQ1280)-SUM($Z1312:DQ1312))*IF($T1349=справочники!$P$10,1,1/(1+Главная!$N$23)))</f>
        <v>0</v>
      </c>
      <c r="DR1349" s="119">
        <f>IF(DR$8="",0,(SUM($Z1280:DR1280)-SUM($Z1312:DR1312))*(1-Главная!$N$86)+Главная!$N$86*(SUM($Z1280:DR1280)-SUM($Z1312:DR1312))*IF($T1349=справочники!$P$10,1,1/(1+Главная!$N$23)))</f>
        <v>0</v>
      </c>
      <c r="DS1349" s="119">
        <f>IF(DS$8="",0,(SUM($Z1280:DS1280)-SUM($Z1312:DS1312))*(1-Главная!$N$86)+Главная!$N$86*(SUM($Z1280:DS1280)-SUM($Z1312:DS1312))*IF($T1349=справочники!$P$10,1,1/(1+Главная!$N$23)))</f>
        <v>0</v>
      </c>
      <c r="DT1349" s="119">
        <f>IF(DT$8="",0,(SUM($Z1280:DT1280)-SUM($Z1312:DT1312))*(1-Главная!$N$86)+Главная!$N$86*(SUM($Z1280:DT1280)-SUM($Z1312:DT1312))*IF($T1349=справочники!$P$10,1,1/(1+Главная!$N$23)))</f>
        <v>0</v>
      </c>
      <c r="DU1349" s="59"/>
      <c r="DV1349" s="59"/>
    </row>
    <row r="1350" spans="1:126" s="120" customFormat="1" ht="10.199999999999999" customHeight="1">
      <c r="A1350" s="59"/>
      <c r="B1350" s="59"/>
      <c r="C1350" s="59"/>
      <c r="D1350" s="59"/>
      <c r="E1350" s="271"/>
      <c r="F1350" s="114"/>
      <c r="G1350" s="115"/>
      <c r="H1350" s="59"/>
      <c r="I1350" s="59"/>
      <c r="J1350" s="59"/>
      <c r="K1350" s="416">
        <f t="shared" si="2943"/>
        <v>0</v>
      </c>
      <c r="L1350" s="59"/>
      <c r="M1350" s="409"/>
      <c r="N1350" s="410">
        <f t="shared" si="2944"/>
        <v>0</v>
      </c>
      <c r="O1350" s="226"/>
      <c r="P1350" s="229"/>
      <c r="Q1350" s="226" t="s">
        <v>25</v>
      </c>
      <c r="R1350" s="226"/>
      <c r="S1350" s="409"/>
      <c r="T1350" s="410">
        <f t="shared" si="2945"/>
        <v>0</v>
      </c>
      <c r="U1350" s="115"/>
      <c r="V1350" s="59"/>
      <c r="W1350" s="116"/>
      <c r="X1350" s="116"/>
      <c r="Y1350" s="117"/>
      <c r="Z1350" s="118"/>
      <c r="AA1350" s="119">
        <f>IF(AA$8="",0,(SUM($Z1281:AA1281)-SUM($Z1313:AA1313))*(1-Главная!$N$86)+Главная!$N$86*(SUM($Z1281:AA1281)-SUM($Z1313:AA1313))*IF($T1350=справочники!$P$10,1,1/(1+Главная!$N$23)))</f>
        <v>0</v>
      </c>
      <c r="AB1350" s="119">
        <f>IF(AB$8="",0,(SUM($Z1281:AB1281)-SUM($Z1313:AB1313))*(1-Главная!$N$86)+Главная!$N$86*(SUM($Z1281:AB1281)-SUM($Z1313:AB1313))*IF($T1350=справочники!$P$10,1,1/(1+Главная!$N$23)))</f>
        <v>0</v>
      </c>
      <c r="AC1350" s="119">
        <f>IF(AC$8="",0,(SUM($Z1281:AC1281)-SUM($Z1313:AC1313))*(1-Главная!$N$86)+Главная!$N$86*(SUM($Z1281:AC1281)-SUM($Z1313:AC1313))*IF($T1350=справочники!$P$10,1,1/(1+Главная!$N$23)))</f>
        <v>0</v>
      </c>
      <c r="AD1350" s="119">
        <f>IF(AD$8="",0,(SUM($Z1281:AD1281)-SUM($Z1313:AD1313))*(1-Главная!$N$86)+Главная!$N$86*(SUM($Z1281:AD1281)-SUM($Z1313:AD1313))*IF($T1350=справочники!$P$10,1,1/(1+Главная!$N$23)))</f>
        <v>0</v>
      </c>
      <c r="AE1350" s="119">
        <f>IF(AE$8="",0,(SUM($Z1281:AE1281)-SUM($Z1313:AE1313))*(1-Главная!$N$86)+Главная!$N$86*(SUM($Z1281:AE1281)-SUM($Z1313:AE1313))*IF($T1350=справочники!$P$10,1,1/(1+Главная!$N$23)))</f>
        <v>0</v>
      </c>
      <c r="AF1350" s="119">
        <f>IF(AF$8="",0,(SUM($Z1281:AF1281)-SUM($Z1313:AF1313))*(1-Главная!$N$86)+Главная!$N$86*(SUM($Z1281:AF1281)-SUM($Z1313:AF1313))*IF($T1350=справочники!$P$10,1,1/(1+Главная!$N$23)))</f>
        <v>0</v>
      </c>
      <c r="AG1350" s="119">
        <f>IF(AG$8="",0,(SUM($Z1281:AG1281)-SUM($Z1313:AG1313))*(1-Главная!$N$86)+Главная!$N$86*(SUM($Z1281:AG1281)-SUM($Z1313:AG1313))*IF($T1350=справочники!$P$10,1,1/(1+Главная!$N$23)))</f>
        <v>0</v>
      </c>
      <c r="AH1350" s="119">
        <f>IF(AH$8="",0,(SUM($Z1281:AH1281)-SUM($Z1313:AH1313))*(1-Главная!$N$86)+Главная!$N$86*(SUM($Z1281:AH1281)-SUM($Z1313:AH1313))*IF($T1350=справочники!$P$10,1,1/(1+Главная!$N$23)))</f>
        <v>0</v>
      </c>
      <c r="AI1350" s="119">
        <f>IF(AI$8="",0,(SUM($Z1281:AI1281)-SUM($Z1313:AI1313))*(1-Главная!$N$86)+Главная!$N$86*(SUM($Z1281:AI1281)-SUM($Z1313:AI1313))*IF($T1350=справочники!$P$10,1,1/(1+Главная!$N$23)))</f>
        <v>0</v>
      </c>
      <c r="AJ1350" s="119">
        <f>IF(AJ$8="",0,(SUM($Z1281:AJ1281)-SUM($Z1313:AJ1313))*(1-Главная!$N$86)+Главная!$N$86*(SUM($Z1281:AJ1281)-SUM($Z1313:AJ1313))*IF($T1350=справочники!$P$10,1,1/(1+Главная!$N$23)))</f>
        <v>0</v>
      </c>
      <c r="AK1350" s="119">
        <f>IF(AK$8="",0,(SUM($Z1281:AK1281)-SUM($Z1313:AK1313))*(1-Главная!$N$86)+Главная!$N$86*(SUM($Z1281:AK1281)-SUM($Z1313:AK1313))*IF($T1350=справочники!$P$10,1,1/(1+Главная!$N$23)))</f>
        <v>0</v>
      </c>
      <c r="AL1350" s="119">
        <f>IF(AL$8="",0,(SUM($Z1281:AL1281)-SUM($Z1313:AL1313))*(1-Главная!$N$86)+Главная!$N$86*(SUM($Z1281:AL1281)-SUM($Z1313:AL1313))*IF($T1350=справочники!$P$10,1,1/(1+Главная!$N$23)))</f>
        <v>0</v>
      </c>
      <c r="AM1350" s="119">
        <f>IF(AM$8="",0,(SUM($Z1281:AM1281)-SUM($Z1313:AM1313))*(1-Главная!$N$86)+Главная!$N$86*(SUM($Z1281:AM1281)-SUM($Z1313:AM1313))*IF($T1350=справочники!$P$10,1,1/(1+Главная!$N$23)))</f>
        <v>0</v>
      </c>
      <c r="AN1350" s="119">
        <f>IF(AN$8="",0,(SUM($Z1281:AN1281)-SUM($Z1313:AN1313))*(1-Главная!$N$86)+Главная!$N$86*(SUM($Z1281:AN1281)-SUM($Z1313:AN1313))*IF($T1350=справочники!$P$10,1,1/(1+Главная!$N$23)))</f>
        <v>0</v>
      </c>
      <c r="AO1350" s="119">
        <f>IF(AO$8="",0,(SUM($Z1281:AO1281)-SUM($Z1313:AO1313))*(1-Главная!$N$86)+Главная!$N$86*(SUM($Z1281:AO1281)-SUM($Z1313:AO1313))*IF($T1350=справочники!$P$10,1,1/(1+Главная!$N$23)))</f>
        <v>0</v>
      </c>
      <c r="AP1350" s="119">
        <f>IF(AP$8="",0,(SUM($Z1281:AP1281)-SUM($Z1313:AP1313))*(1-Главная!$N$86)+Главная!$N$86*(SUM($Z1281:AP1281)-SUM($Z1313:AP1313))*IF($T1350=справочники!$P$10,1,1/(1+Главная!$N$23)))</f>
        <v>0</v>
      </c>
      <c r="AQ1350" s="119">
        <f>IF(AQ$8="",0,(SUM($Z1281:AQ1281)-SUM($Z1313:AQ1313))*(1-Главная!$N$86)+Главная!$N$86*(SUM($Z1281:AQ1281)-SUM($Z1313:AQ1313))*IF($T1350=справочники!$P$10,1,1/(1+Главная!$N$23)))</f>
        <v>0</v>
      </c>
      <c r="AR1350" s="119">
        <f>IF(AR$8="",0,(SUM($Z1281:AR1281)-SUM($Z1313:AR1313))*(1-Главная!$N$86)+Главная!$N$86*(SUM($Z1281:AR1281)-SUM($Z1313:AR1313))*IF($T1350=справочники!$P$10,1,1/(1+Главная!$N$23)))</f>
        <v>0</v>
      </c>
      <c r="AS1350" s="119">
        <f>IF(AS$8="",0,(SUM($Z1281:AS1281)-SUM($Z1313:AS1313))*(1-Главная!$N$86)+Главная!$N$86*(SUM($Z1281:AS1281)-SUM($Z1313:AS1313))*IF($T1350=справочники!$P$10,1,1/(1+Главная!$N$23)))</f>
        <v>0</v>
      </c>
      <c r="AT1350" s="119">
        <f>IF(AT$8="",0,(SUM($Z1281:AT1281)-SUM($Z1313:AT1313))*(1-Главная!$N$86)+Главная!$N$86*(SUM($Z1281:AT1281)-SUM($Z1313:AT1313))*IF($T1350=справочники!$P$10,1,1/(1+Главная!$N$23)))</f>
        <v>0</v>
      </c>
      <c r="AU1350" s="119">
        <f>IF(AU$8="",0,(SUM($Z1281:AU1281)-SUM($Z1313:AU1313))*(1-Главная!$N$86)+Главная!$N$86*(SUM($Z1281:AU1281)-SUM($Z1313:AU1313))*IF($T1350=справочники!$P$10,1,1/(1+Главная!$N$23)))</f>
        <v>0</v>
      </c>
      <c r="AV1350" s="119">
        <f>IF(AV$8="",0,(SUM($Z1281:AV1281)-SUM($Z1313:AV1313))*(1-Главная!$N$86)+Главная!$N$86*(SUM($Z1281:AV1281)-SUM($Z1313:AV1313))*IF($T1350=справочники!$P$10,1,1/(1+Главная!$N$23)))</f>
        <v>0</v>
      </c>
      <c r="AW1350" s="119">
        <f>IF(AW$8="",0,(SUM($Z1281:AW1281)-SUM($Z1313:AW1313))*(1-Главная!$N$86)+Главная!$N$86*(SUM($Z1281:AW1281)-SUM($Z1313:AW1313))*IF($T1350=справочники!$P$10,1,1/(1+Главная!$N$23)))</f>
        <v>0</v>
      </c>
      <c r="AX1350" s="119">
        <f>IF(AX$8="",0,(SUM($Z1281:AX1281)-SUM($Z1313:AX1313))*(1-Главная!$N$86)+Главная!$N$86*(SUM($Z1281:AX1281)-SUM($Z1313:AX1313))*IF($T1350=справочники!$P$10,1,1/(1+Главная!$N$23)))</f>
        <v>0</v>
      </c>
      <c r="AY1350" s="119">
        <f>IF(AY$8="",0,(SUM($Z1281:AY1281)-SUM($Z1313:AY1313))*(1-Главная!$N$86)+Главная!$N$86*(SUM($Z1281:AY1281)-SUM($Z1313:AY1313))*IF($T1350=справочники!$P$10,1,1/(1+Главная!$N$23)))</f>
        <v>0</v>
      </c>
      <c r="AZ1350" s="119">
        <f>IF(AZ$8="",0,(SUM($Z1281:AZ1281)-SUM($Z1313:AZ1313))*(1-Главная!$N$86)+Главная!$N$86*(SUM($Z1281:AZ1281)-SUM($Z1313:AZ1313))*IF($T1350=справочники!$P$10,1,1/(1+Главная!$N$23)))</f>
        <v>0</v>
      </c>
      <c r="BA1350" s="119">
        <f>IF(BA$8="",0,(SUM($Z1281:BA1281)-SUM($Z1313:BA1313))*(1-Главная!$N$86)+Главная!$N$86*(SUM($Z1281:BA1281)-SUM($Z1313:BA1313))*IF($T1350=справочники!$P$10,1,1/(1+Главная!$N$23)))</f>
        <v>0</v>
      </c>
      <c r="BB1350" s="119">
        <f>IF(BB$8="",0,(SUM($Z1281:BB1281)-SUM($Z1313:BB1313))*(1-Главная!$N$86)+Главная!$N$86*(SUM($Z1281:BB1281)-SUM($Z1313:BB1313))*IF($T1350=справочники!$P$10,1,1/(1+Главная!$N$23)))</f>
        <v>0</v>
      </c>
      <c r="BC1350" s="119">
        <f>IF(BC$8="",0,(SUM($Z1281:BC1281)-SUM($Z1313:BC1313))*(1-Главная!$N$86)+Главная!$N$86*(SUM($Z1281:BC1281)-SUM($Z1313:BC1313))*IF($T1350=справочники!$P$10,1,1/(1+Главная!$N$23)))</f>
        <v>0</v>
      </c>
      <c r="BD1350" s="119">
        <f>IF(BD$8="",0,(SUM($Z1281:BD1281)-SUM($Z1313:BD1313))*(1-Главная!$N$86)+Главная!$N$86*(SUM($Z1281:BD1281)-SUM($Z1313:BD1313))*IF($T1350=справочники!$P$10,1,1/(1+Главная!$N$23)))</f>
        <v>0</v>
      </c>
      <c r="BE1350" s="119">
        <f>IF(BE$8="",0,(SUM($Z1281:BE1281)-SUM($Z1313:BE1313))*(1-Главная!$N$86)+Главная!$N$86*(SUM($Z1281:BE1281)-SUM($Z1313:BE1313))*IF($T1350=справочники!$P$10,1,1/(1+Главная!$N$23)))</f>
        <v>0</v>
      </c>
      <c r="BF1350" s="119">
        <f>IF(BF$8="",0,(SUM($Z1281:BF1281)-SUM($Z1313:BF1313))*(1-Главная!$N$86)+Главная!$N$86*(SUM($Z1281:BF1281)-SUM($Z1313:BF1313))*IF($T1350=справочники!$P$10,1,1/(1+Главная!$N$23)))</f>
        <v>0</v>
      </c>
      <c r="BG1350" s="119">
        <f>IF(BG$8="",0,(SUM($Z1281:BG1281)-SUM($Z1313:BG1313))*(1-Главная!$N$86)+Главная!$N$86*(SUM($Z1281:BG1281)-SUM($Z1313:BG1313))*IF($T1350=справочники!$P$10,1,1/(1+Главная!$N$23)))</f>
        <v>0</v>
      </c>
      <c r="BH1350" s="119">
        <f>IF(BH$8="",0,(SUM($Z1281:BH1281)-SUM($Z1313:BH1313))*(1-Главная!$N$86)+Главная!$N$86*(SUM($Z1281:BH1281)-SUM($Z1313:BH1313))*IF($T1350=справочники!$P$10,1,1/(1+Главная!$N$23)))</f>
        <v>0</v>
      </c>
      <c r="BI1350" s="119">
        <f>IF(BI$8="",0,(SUM($Z1281:BI1281)-SUM($Z1313:BI1313))*(1-Главная!$N$86)+Главная!$N$86*(SUM($Z1281:BI1281)-SUM($Z1313:BI1313))*IF($T1350=справочники!$P$10,1,1/(1+Главная!$N$23)))</f>
        <v>0</v>
      </c>
      <c r="BJ1350" s="119">
        <f>IF(BJ$8="",0,(SUM($Z1281:BJ1281)-SUM($Z1313:BJ1313))*(1-Главная!$N$86)+Главная!$N$86*(SUM($Z1281:BJ1281)-SUM($Z1313:BJ1313))*IF($T1350=справочники!$P$10,1,1/(1+Главная!$N$23)))</f>
        <v>0</v>
      </c>
      <c r="BK1350" s="119">
        <f>IF(BK$8="",0,(SUM($Z1281:BK1281)-SUM($Z1313:BK1313))*(1-Главная!$N$86)+Главная!$N$86*(SUM($Z1281:BK1281)-SUM($Z1313:BK1313))*IF($T1350=справочники!$P$10,1,1/(1+Главная!$N$23)))</f>
        <v>0</v>
      </c>
      <c r="BL1350" s="119">
        <f>IF(BL$8="",0,(SUM($Z1281:BL1281)-SUM($Z1313:BL1313))*(1-Главная!$N$86)+Главная!$N$86*(SUM($Z1281:BL1281)-SUM($Z1313:BL1313))*IF($T1350=справочники!$P$10,1,1/(1+Главная!$N$23)))</f>
        <v>0</v>
      </c>
      <c r="BM1350" s="119">
        <f>IF(BM$8="",0,(SUM($Z1281:BM1281)-SUM($Z1313:BM1313))*(1-Главная!$N$86)+Главная!$N$86*(SUM($Z1281:BM1281)-SUM($Z1313:BM1313))*IF($T1350=справочники!$P$10,1,1/(1+Главная!$N$23)))</f>
        <v>0</v>
      </c>
      <c r="BN1350" s="119">
        <f>IF(BN$8="",0,(SUM($Z1281:BN1281)-SUM($Z1313:BN1313))*(1-Главная!$N$86)+Главная!$N$86*(SUM($Z1281:BN1281)-SUM($Z1313:BN1313))*IF($T1350=справочники!$P$10,1,1/(1+Главная!$N$23)))</f>
        <v>0</v>
      </c>
      <c r="BO1350" s="119">
        <f>IF(BO$8="",0,(SUM($Z1281:BO1281)-SUM($Z1313:BO1313))*(1-Главная!$N$86)+Главная!$N$86*(SUM($Z1281:BO1281)-SUM($Z1313:BO1313))*IF($T1350=справочники!$P$10,1,1/(1+Главная!$N$23)))</f>
        <v>0</v>
      </c>
      <c r="BP1350" s="119">
        <f>IF(BP$8="",0,(SUM($Z1281:BP1281)-SUM($Z1313:BP1313))*(1-Главная!$N$86)+Главная!$N$86*(SUM($Z1281:BP1281)-SUM($Z1313:BP1313))*IF($T1350=справочники!$P$10,1,1/(1+Главная!$N$23)))</f>
        <v>0</v>
      </c>
      <c r="BQ1350" s="119">
        <f>IF(BQ$8="",0,(SUM($Z1281:BQ1281)-SUM($Z1313:BQ1313))*(1-Главная!$N$86)+Главная!$N$86*(SUM($Z1281:BQ1281)-SUM($Z1313:BQ1313))*IF($T1350=справочники!$P$10,1,1/(1+Главная!$N$23)))</f>
        <v>0</v>
      </c>
      <c r="BR1350" s="119">
        <f>IF(BR$8="",0,(SUM($Z1281:BR1281)-SUM($Z1313:BR1313))*(1-Главная!$N$86)+Главная!$N$86*(SUM($Z1281:BR1281)-SUM($Z1313:BR1313))*IF($T1350=справочники!$P$10,1,1/(1+Главная!$N$23)))</f>
        <v>0</v>
      </c>
      <c r="BS1350" s="119">
        <f>IF(BS$8="",0,(SUM($Z1281:BS1281)-SUM($Z1313:BS1313))*(1-Главная!$N$86)+Главная!$N$86*(SUM($Z1281:BS1281)-SUM($Z1313:BS1313))*IF($T1350=справочники!$P$10,1,1/(1+Главная!$N$23)))</f>
        <v>0</v>
      </c>
      <c r="BT1350" s="119">
        <f>IF(BT$8="",0,(SUM($Z1281:BT1281)-SUM($Z1313:BT1313))*(1-Главная!$N$86)+Главная!$N$86*(SUM($Z1281:BT1281)-SUM($Z1313:BT1313))*IF($T1350=справочники!$P$10,1,1/(1+Главная!$N$23)))</f>
        <v>0</v>
      </c>
      <c r="BU1350" s="119">
        <f>IF(BU$8="",0,(SUM($Z1281:BU1281)-SUM($Z1313:BU1313))*(1-Главная!$N$86)+Главная!$N$86*(SUM($Z1281:BU1281)-SUM($Z1313:BU1313))*IF($T1350=справочники!$P$10,1,1/(1+Главная!$N$23)))</f>
        <v>0</v>
      </c>
      <c r="BV1350" s="119">
        <f>IF(BV$8="",0,(SUM($Z1281:BV1281)-SUM($Z1313:BV1313))*(1-Главная!$N$86)+Главная!$N$86*(SUM($Z1281:BV1281)-SUM($Z1313:BV1313))*IF($T1350=справочники!$P$10,1,1/(1+Главная!$N$23)))</f>
        <v>0</v>
      </c>
      <c r="BW1350" s="119">
        <f>IF(BW$8="",0,(SUM($Z1281:BW1281)-SUM($Z1313:BW1313))*(1-Главная!$N$86)+Главная!$N$86*(SUM($Z1281:BW1281)-SUM($Z1313:BW1313))*IF($T1350=справочники!$P$10,1,1/(1+Главная!$N$23)))</f>
        <v>0</v>
      </c>
      <c r="BX1350" s="119">
        <f>IF(BX$8="",0,(SUM($Z1281:BX1281)-SUM($Z1313:BX1313))*(1-Главная!$N$86)+Главная!$N$86*(SUM($Z1281:BX1281)-SUM($Z1313:BX1313))*IF($T1350=справочники!$P$10,1,1/(1+Главная!$N$23)))</f>
        <v>0</v>
      </c>
      <c r="BY1350" s="119">
        <f>IF(BY$8="",0,(SUM($Z1281:BY1281)-SUM($Z1313:BY1313))*(1-Главная!$N$86)+Главная!$N$86*(SUM($Z1281:BY1281)-SUM($Z1313:BY1313))*IF($T1350=справочники!$P$10,1,1/(1+Главная!$N$23)))</f>
        <v>0</v>
      </c>
      <c r="BZ1350" s="119">
        <f>IF(BZ$8="",0,(SUM($Z1281:BZ1281)-SUM($Z1313:BZ1313))*(1-Главная!$N$86)+Главная!$N$86*(SUM($Z1281:BZ1281)-SUM($Z1313:BZ1313))*IF($T1350=справочники!$P$10,1,1/(1+Главная!$N$23)))</f>
        <v>0</v>
      </c>
      <c r="CA1350" s="119">
        <f>IF(CA$8="",0,(SUM($Z1281:CA1281)-SUM($Z1313:CA1313))*(1-Главная!$N$86)+Главная!$N$86*(SUM($Z1281:CA1281)-SUM($Z1313:CA1313))*IF($T1350=справочники!$P$10,1,1/(1+Главная!$N$23)))</f>
        <v>0</v>
      </c>
      <c r="CB1350" s="119">
        <f>IF(CB$8="",0,(SUM($Z1281:CB1281)-SUM($Z1313:CB1313))*(1-Главная!$N$86)+Главная!$N$86*(SUM($Z1281:CB1281)-SUM($Z1313:CB1313))*IF($T1350=справочники!$P$10,1,1/(1+Главная!$N$23)))</f>
        <v>0</v>
      </c>
      <c r="CC1350" s="119">
        <f>IF(CC$8="",0,(SUM($Z1281:CC1281)-SUM($Z1313:CC1313))*(1-Главная!$N$86)+Главная!$N$86*(SUM($Z1281:CC1281)-SUM($Z1313:CC1313))*IF($T1350=справочники!$P$10,1,1/(1+Главная!$N$23)))</f>
        <v>0</v>
      </c>
      <c r="CD1350" s="119">
        <f>IF(CD$8="",0,(SUM($Z1281:CD1281)-SUM($Z1313:CD1313))*(1-Главная!$N$86)+Главная!$N$86*(SUM($Z1281:CD1281)-SUM($Z1313:CD1313))*IF($T1350=справочники!$P$10,1,1/(1+Главная!$N$23)))</f>
        <v>0</v>
      </c>
      <c r="CE1350" s="119">
        <f>IF(CE$8="",0,(SUM($Z1281:CE1281)-SUM($Z1313:CE1313))*(1-Главная!$N$86)+Главная!$N$86*(SUM($Z1281:CE1281)-SUM($Z1313:CE1313))*IF($T1350=справочники!$P$10,1,1/(1+Главная!$N$23)))</f>
        <v>0</v>
      </c>
      <c r="CF1350" s="119">
        <f>IF(CF$8="",0,(SUM($Z1281:CF1281)-SUM($Z1313:CF1313))*(1-Главная!$N$86)+Главная!$N$86*(SUM($Z1281:CF1281)-SUM($Z1313:CF1313))*IF($T1350=справочники!$P$10,1,1/(1+Главная!$N$23)))</f>
        <v>0</v>
      </c>
      <c r="CG1350" s="119">
        <f>IF(CG$8="",0,(SUM($Z1281:CG1281)-SUM($Z1313:CG1313))*(1-Главная!$N$86)+Главная!$N$86*(SUM($Z1281:CG1281)-SUM($Z1313:CG1313))*IF($T1350=справочники!$P$10,1,1/(1+Главная!$N$23)))</f>
        <v>0</v>
      </c>
      <c r="CH1350" s="119">
        <f>IF(CH$8="",0,(SUM($Z1281:CH1281)-SUM($Z1313:CH1313))*(1-Главная!$N$86)+Главная!$N$86*(SUM($Z1281:CH1281)-SUM($Z1313:CH1313))*IF($T1350=справочники!$P$10,1,1/(1+Главная!$N$23)))</f>
        <v>0</v>
      </c>
      <c r="CI1350" s="119">
        <f>IF(CI$8="",0,(SUM($Z1281:CI1281)-SUM($Z1313:CI1313))*(1-Главная!$N$86)+Главная!$N$86*(SUM($Z1281:CI1281)-SUM($Z1313:CI1313))*IF($T1350=справочники!$P$10,1,1/(1+Главная!$N$23)))</f>
        <v>0</v>
      </c>
      <c r="CJ1350" s="119">
        <f>IF(CJ$8="",0,(SUM($Z1281:CJ1281)-SUM($Z1313:CJ1313))*(1-Главная!$N$86)+Главная!$N$86*(SUM($Z1281:CJ1281)-SUM($Z1313:CJ1313))*IF($T1350=справочники!$P$10,1,1/(1+Главная!$N$23)))</f>
        <v>0</v>
      </c>
      <c r="CK1350" s="119">
        <f>IF(CK$8="",0,(SUM($Z1281:CK1281)-SUM($Z1313:CK1313))*(1-Главная!$N$86)+Главная!$N$86*(SUM($Z1281:CK1281)-SUM($Z1313:CK1313))*IF($T1350=справочники!$P$10,1,1/(1+Главная!$N$23)))</f>
        <v>0</v>
      </c>
      <c r="CL1350" s="119">
        <f>IF(CL$8="",0,(SUM($Z1281:CL1281)-SUM($Z1313:CL1313))*(1-Главная!$N$86)+Главная!$N$86*(SUM($Z1281:CL1281)-SUM($Z1313:CL1313))*IF($T1350=справочники!$P$10,1,1/(1+Главная!$N$23)))</f>
        <v>0</v>
      </c>
      <c r="CM1350" s="119">
        <f>IF(CM$8="",0,(SUM($Z1281:CM1281)-SUM($Z1313:CM1313))*(1-Главная!$N$86)+Главная!$N$86*(SUM($Z1281:CM1281)-SUM($Z1313:CM1313))*IF($T1350=справочники!$P$10,1,1/(1+Главная!$N$23)))</f>
        <v>0</v>
      </c>
      <c r="CN1350" s="119">
        <f>IF(CN$8="",0,(SUM($Z1281:CN1281)-SUM($Z1313:CN1313))*(1-Главная!$N$86)+Главная!$N$86*(SUM($Z1281:CN1281)-SUM($Z1313:CN1313))*IF($T1350=справочники!$P$10,1,1/(1+Главная!$N$23)))</f>
        <v>0</v>
      </c>
      <c r="CO1350" s="119">
        <f>IF(CO$8="",0,(SUM($Z1281:CO1281)-SUM($Z1313:CO1313))*(1-Главная!$N$86)+Главная!$N$86*(SUM($Z1281:CO1281)-SUM($Z1313:CO1313))*IF($T1350=справочники!$P$10,1,1/(1+Главная!$N$23)))</f>
        <v>0</v>
      </c>
      <c r="CP1350" s="119">
        <f>IF(CP$8="",0,(SUM($Z1281:CP1281)-SUM($Z1313:CP1313))*(1-Главная!$N$86)+Главная!$N$86*(SUM($Z1281:CP1281)-SUM($Z1313:CP1313))*IF($T1350=справочники!$P$10,1,1/(1+Главная!$N$23)))</f>
        <v>0</v>
      </c>
      <c r="CQ1350" s="119">
        <f>IF(CQ$8="",0,(SUM($Z1281:CQ1281)-SUM($Z1313:CQ1313))*(1-Главная!$N$86)+Главная!$N$86*(SUM($Z1281:CQ1281)-SUM($Z1313:CQ1313))*IF($T1350=справочники!$P$10,1,1/(1+Главная!$N$23)))</f>
        <v>0</v>
      </c>
      <c r="CR1350" s="119">
        <f>IF(CR$8="",0,(SUM($Z1281:CR1281)-SUM($Z1313:CR1313))*(1-Главная!$N$86)+Главная!$N$86*(SUM($Z1281:CR1281)-SUM($Z1313:CR1313))*IF($T1350=справочники!$P$10,1,1/(1+Главная!$N$23)))</f>
        <v>0</v>
      </c>
      <c r="CS1350" s="119">
        <f>IF(CS$8="",0,(SUM($Z1281:CS1281)-SUM($Z1313:CS1313))*(1-Главная!$N$86)+Главная!$N$86*(SUM($Z1281:CS1281)-SUM($Z1313:CS1313))*IF($T1350=справочники!$P$10,1,1/(1+Главная!$N$23)))</f>
        <v>0</v>
      </c>
      <c r="CT1350" s="119">
        <f>IF(CT$8="",0,(SUM($Z1281:CT1281)-SUM($Z1313:CT1313))*(1-Главная!$N$86)+Главная!$N$86*(SUM($Z1281:CT1281)-SUM($Z1313:CT1313))*IF($T1350=справочники!$P$10,1,1/(1+Главная!$N$23)))</f>
        <v>0</v>
      </c>
      <c r="CU1350" s="119">
        <f>IF(CU$8="",0,(SUM($Z1281:CU1281)-SUM($Z1313:CU1313))*(1-Главная!$N$86)+Главная!$N$86*(SUM($Z1281:CU1281)-SUM($Z1313:CU1313))*IF($T1350=справочники!$P$10,1,1/(1+Главная!$N$23)))</f>
        <v>0</v>
      </c>
      <c r="CV1350" s="119">
        <f>IF(CV$8="",0,(SUM($Z1281:CV1281)-SUM($Z1313:CV1313))*(1-Главная!$N$86)+Главная!$N$86*(SUM($Z1281:CV1281)-SUM($Z1313:CV1313))*IF($T1350=справочники!$P$10,1,1/(1+Главная!$N$23)))</f>
        <v>0</v>
      </c>
      <c r="CW1350" s="119">
        <f>IF(CW$8="",0,(SUM($Z1281:CW1281)-SUM($Z1313:CW1313))*(1-Главная!$N$86)+Главная!$N$86*(SUM($Z1281:CW1281)-SUM($Z1313:CW1313))*IF($T1350=справочники!$P$10,1,1/(1+Главная!$N$23)))</f>
        <v>0</v>
      </c>
      <c r="CX1350" s="119">
        <f>IF(CX$8="",0,(SUM($Z1281:CX1281)-SUM($Z1313:CX1313))*(1-Главная!$N$86)+Главная!$N$86*(SUM($Z1281:CX1281)-SUM($Z1313:CX1313))*IF($T1350=справочники!$P$10,1,1/(1+Главная!$N$23)))</f>
        <v>0</v>
      </c>
      <c r="CY1350" s="119">
        <f>IF(CY$8="",0,(SUM($Z1281:CY1281)-SUM($Z1313:CY1313))*(1-Главная!$N$86)+Главная!$N$86*(SUM($Z1281:CY1281)-SUM($Z1313:CY1313))*IF($T1350=справочники!$P$10,1,1/(1+Главная!$N$23)))</f>
        <v>0</v>
      </c>
      <c r="CZ1350" s="119">
        <f>IF(CZ$8="",0,(SUM($Z1281:CZ1281)-SUM($Z1313:CZ1313))*(1-Главная!$N$86)+Главная!$N$86*(SUM($Z1281:CZ1281)-SUM($Z1313:CZ1313))*IF($T1350=справочники!$P$10,1,1/(1+Главная!$N$23)))</f>
        <v>0</v>
      </c>
      <c r="DA1350" s="119">
        <f>IF(DA$8="",0,(SUM($Z1281:DA1281)-SUM($Z1313:DA1313))*(1-Главная!$N$86)+Главная!$N$86*(SUM($Z1281:DA1281)-SUM($Z1313:DA1313))*IF($T1350=справочники!$P$10,1,1/(1+Главная!$N$23)))</f>
        <v>0</v>
      </c>
      <c r="DB1350" s="119">
        <f>IF(DB$8="",0,(SUM($Z1281:DB1281)-SUM($Z1313:DB1313))*(1-Главная!$N$86)+Главная!$N$86*(SUM($Z1281:DB1281)-SUM($Z1313:DB1313))*IF($T1350=справочники!$P$10,1,1/(1+Главная!$N$23)))</f>
        <v>0</v>
      </c>
      <c r="DC1350" s="119">
        <f>IF(DC$8="",0,(SUM($Z1281:DC1281)-SUM($Z1313:DC1313))*(1-Главная!$N$86)+Главная!$N$86*(SUM($Z1281:DC1281)-SUM($Z1313:DC1313))*IF($T1350=справочники!$P$10,1,1/(1+Главная!$N$23)))</f>
        <v>0</v>
      </c>
      <c r="DD1350" s="119">
        <f>IF(DD$8="",0,(SUM($Z1281:DD1281)-SUM($Z1313:DD1313))*(1-Главная!$N$86)+Главная!$N$86*(SUM($Z1281:DD1281)-SUM($Z1313:DD1313))*IF($T1350=справочники!$P$10,1,1/(1+Главная!$N$23)))</f>
        <v>0</v>
      </c>
      <c r="DE1350" s="119">
        <f>IF(DE$8="",0,(SUM($Z1281:DE1281)-SUM($Z1313:DE1313))*(1-Главная!$N$86)+Главная!$N$86*(SUM($Z1281:DE1281)-SUM($Z1313:DE1313))*IF($T1350=справочники!$P$10,1,1/(1+Главная!$N$23)))</f>
        <v>0</v>
      </c>
      <c r="DF1350" s="119">
        <f>IF(DF$8="",0,(SUM($Z1281:DF1281)-SUM($Z1313:DF1313))*(1-Главная!$N$86)+Главная!$N$86*(SUM($Z1281:DF1281)-SUM($Z1313:DF1313))*IF($T1350=справочники!$P$10,1,1/(1+Главная!$N$23)))</f>
        <v>0</v>
      </c>
      <c r="DG1350" s="119">
        <f>IF(DG$8="",0,(SUM($Z1281:DG1281)-SUM($Z1313:DG1313))*(1-Главная!$N$86)+Главная!$N$86*(SUM($Z1281:DG1281)-SUM($Z1313:DG1313))*IF($T1350=справочники!$P$10,1,1/(1+Главная!$N$23)))</f>
        <v>0</v>
      </c>
      <c r="DH1350" s="119">
        <f>IF(DH$8="",0,(SUM($Z1281:DH1281)-SUM($Z1313:DH1313))*(1-Главная!$N$86)+Главная!$N$86*(SUM($Z1281:DH1281)-SUM($Z1313:DH1313))*IF($T1350=справочники!$P$10,1,1/(1+Главная!$N$23)))</f>
        <v>0</v>
      </c>
      <c r="DI1350" s="119">
        <f>IF(DI$8="",0,(SUM($Z1281:DI1281)-SUM($Z1313:DI1313))*(1-Главная!$N$86)+Главная!$N$86*(SUM($Z1281:DI1281)-SUM($Z1313:DI1313))*IF($T1350=справочники!$P$10,1,1/(1+Главная!$N$23)))</f>
        <v>0</v>
      </c>
      <c r="DJ1350" s="119">
        <f>IF(DJ$8="",0,(SUM($Z1281:DJ1281)-SUM($Z1313:DJ1313))*(1-Главная!$N$86)+Главная!$N$86*(SUM($Z1281:DJ1281)-SUM($Z1313:DJ1313))*IF($T1350=справочники!$P$10,1,1/(1+Главная!$N$23)))</f>
        <v>0</v>
      </c>
      <c r="DK1350" s="119">
        <f>IF(DK$8="",0,(SUM($Z1281:DK1281)-SUM($Z1313:DK1313))*(1-Главная!$N$86)+Главная!$N$86*(SUM($Z1281:DK1281)-SUM($Z1313:DK1313))*IF($T1350=справочники!$P$10,1,1/(1+Главная!$N$23)))</f>
        <v>0</v>
      </c>
      <c r="DL1350" s="119">
        <f>IF(DL$8="",0,(SUM($Z1281:DL1281)-SUM($Z1313:DL1313))*(1-Главная!$N$86)+Главная!$N$86*(SUM($Z1281:DL1281)-SUM($Z1313:DL1313))*IF($T1350=справочники!$P$10,1,1/(1+Главная!$N$23)))</f>
        <v>0</v>
      </c>
      <c r="DM1350" s="119">
        <f>IF(DM$8="",0,(SUM($Z1281:DM1281)-SUM($Z1313:DM1313))*(1-Главная!$N$86)+Главная!$N$86*(SUM($Z1281:DM1281)-SUM($Z1313:DM1313))*IF($T1350=справочники!$P$10,1,1/(1+Главная!$N$23)))</f>
        <v>0</v>
      </c>
      <c r="DN1350" s="119">
        <f>IF(DN$8="",0,(SUM($Z1281:DN1281)-SUM($Z1313:DN1313))*(1-Главная!$N$86)+Главная!$N$86*(SUM($Z1281:DN1281)-SUM($Z1313:DN1313))*IF($T1350=справочники!$P$10,1,1/(1+Главная!$N$23)))</f>
        <v>0</v>
      </c>
      <c r="DO1350" s="119">
        <f>IF(DO$8="",0,(SUM($Z1281:DO1281)-SUM($Z1313:DO1313))*(1-Главная!$N$86)+Главная!$N$86*(SUM($Z1281:DO1281)-SUM($Z1313:DO1313))*IF($T1350=справочники!$P$10,1,1/(1+Главная!$N$23)))</f>
        <v>0</v>
      </c>
      <c r="DP1350" s="119">
        <f>IF(DP$8="",0,(SUM($Z1281:DP1281)-SUM($Z1313:DP1313))*(1-Главная!$N$86)+Главная!$N$86*(SUM($Z1281:DP1281)-SUM($Z1313:DP1313))*IF($T1350=справочники!$P$10,1,1/(1+Главная!$N$23)))</f>
        <v>0</v>
      </c>
      <c r="DQ1350" s="119">
        <f>IF(DQ$8="",0,(SUM($Z1281:DQ1281)-SUM($Z1313:DQ1313))*(1-Главная!$N$86)+Главная!$N$86*(SUM($Z1281:DQ1281)-SUM($Z1313:DQ1313))*IF($T1350=справочники!$P$10,1,1/(1+Главная!$N$23)))</f>
        <v>0</v>
      </c>
      <c r="DR1350" s="119">
        <f>IF(DR$8="",0,(SUM($Z1281:DR1281)-SUM($Z1313:DR1313))*(1-Главная!$N$86)+Главная!$N$86*(SUM($Z1281:DR1281)-SUM($Z1313:DR1313))*IF($T1350=справочники!$P$10,1,1/(1+Главная!$N$23)))</f>
        <v>0</v>
      </c>
      <c r="DS1350" s="119">
        <f>IF(DS$8="",0,(SUM($Z1281:DS1281)-SUM($Z1313:DS1313))*(1-Главная!$N$86)+Главная!$N$86*(SUM($Z1281:DS1281)-SUM($Z1313:DS1313))*IF($T1350=справочники!$P$10,1,1/(1+Главная!$N$23)))</f>
        <v>0</v>
      </c>
      <c r="DT1350" s="119">
        <f>IF(DT$8="",0,(SUM($Z1281:DT1281)-SUM($Z1313:DT1313))*(1-Главная!$N$86)+Главная!$N$86*(SUM($Z1281:DT1281)-SUM($Z1313:DT1313))*IF($T1350=справочники!$P$10,1,1/(1+Главная!$N$23)))</f>
        <v>0</v>
      </c>
      <c r="DU1350" s="59"/>
      <c r="DV1350" s="59"/>
    </row>
    <row r="1351" spans="1:126" s="120" customFormat="1" ht="10.199999999999999" customHeight="1">
      <c r="A1351" s="59"/>
      <c r="B1351" s="59"/>
      <c r="C1351" s="59"/>
      <c r="D1351" s="59"/>
      <c r="E1351" s="271"/>
      <c r="F1351" s="114"/>
      <c r="G1351" s="115"/>
      <c r="H1351" s="59"/>
      <c r="I1351" s="59"/>
      <c r="J1351" s="59"/>
      <c r="K1351" s="416">
        <f t="shared" si="2943"/>
        <v>0</v>
      </c>
      <c r="L1351" s="59"/>
      <c r="M1351" s="409"/>
      <c r="N1351" s="410">
        <f t="shared" si="2944"/>
        <v>0</v>
      </c>
      <c r="O1351" s="226"/>
      <c r="P1351" s="229"/>
      <c r="Q1351" s="226" t="s">
        <v>25</v>
      </c>
      <c r="R1351" s="226"/>
      <c r="S1351" s="409"/>
      <c r="T1351" s="410">
        <f t="shared" si="2945"/>
        <v>0</v>
      </c>
      <c r="U1351" s="115"/>
      <c r="V1351" s="59"/>
      <c r="W1351" s="116"/>
      <c r="X1351" s="116"/>
      <c r="Y1351" s="117"/>
      <c r="Z1351" s="118"/>
      <c r="AA1351" s="119">
        <f>IF(AA$8="",0,(SUM($Z1282:AA1282)-SUM($Z1314:AA1314))*(1-Главная!$N$86)+Главная!$N$86*(SUM($Z1282:AA1282)-SUM($Z1314:AA1314))*IF($T1351=справочники!$P$10,1,1/(1+Главная!$N$23)))</f>
        <v>0</v>
      </c>
      <c r="AB1351" s="119">
        <f>IF(AB$8="",0,(SUM($Z1282:AB1282)-SUM($Z1314:AB1314))*(1-Главная!$N$86)+Главная!$N$86*(SUM($Z1282:AB1282)-SUM($Z1314:AB1314))*IF($T1351=справочники!$P$10,1,1/(1+Главная!$N$23)))</f>
        <v>0</v>
      </c>
      <c r="AC1351" s="119">
        <f>IF(AC$8="",0,(SUM($Z1282:AC1282)-SUM($Z1314:AC1314))*(1-Главная!$N$86)+Главная!$N$86*(SUM($Z1282:AC1282)-SUM($Z1314:AC1314))*IF($T1351=справочники!$P$10,1,1/(1+Главная!$N$23)))</f>
        <v>0</v>
      </c>
      <c r="AD1351" s="119">
        <f>IF(AD$8="",0,(SUM($Z1282:AD1282)-SUM($Z1314:AD1314))*(1-Главная!$N$86)+Главная!$N$86*(SUM($Z1282:AD1282)-SUM($Z1314:AD1314))*IF($T1351=справочники!$P$10,1,1/(1+Главная!$N$23)))</f>
        <v>0</v>
      </c>
      <c r="AE1351" s="119">
        <f>IF(AE$8="",0,(SUM($Z1282:AE1282)-SUM($Z1314:AE1314))*(1-Главная!$N$86)+Главная!$N$86*(SUM($Z1282:AE1282)-SUM($Z1314:AE1314))*IF($T1351=справочники!$P$10,1,1/(1+Главная!$N$23)))</f>
        <v>0</v>
      </c>
      <c r="AF1351" s="119">
        <f>IF(AF$8="",0,(SUM($Z1282:AF1282)-SUM($Z1314:AF1314))*(1-Главная!$N$86)+Главная!$N$86*(SUM($Z1282:AF1282)-SUM($Z1314:AF1314))*IF($T1351=справочники!$P$10,1,1/(1+Главная!$N$23)))</f>
        <v>0</v>
      </c>
      <c r="AG1351" s="119">
        <f>IF(AG$8="",0,(SUM($Z1282:AG1282)-SUM($Z1314:AG1314))*(1-Главная!$N$86)+Главная!$N$86*(SUM($Z1282:AG1282)-SUM($Z1314:AG1314))*IF($T1351=справочники!$P$10,1,1/(1+Главная!$N$23)))</f>
        <v>0</v>
      </c>
      <c r="AH1351" s="119">
        <f>IF(AH$8="",0,(SUM($Z1282:AH1282)-SUM($Z1314:AH1314))*(1-Главная!$N$86)+Главная!$N$86*(SUM($Z1282:AH1282)-SUM($Z1314:AH1314))*IF($T1351=справочники!$P$10,1,1/(1+Главная!$N$23)))</f>
        <v>0</v>
      </c>
      <c r="AI1351" s="119">
        <f>IF(AI$8="",0,(SUM($Z1282:AI1282)-SUM($Z1314:AI1314))*(1-Главная!$N$86)+Главная!$N$86*(SUM($Z1282:AI1282)-SUM($Z1314:AI1314))*IF($T1351=справочники!$P$10,1,1/(1+Главная!$N$23)))</f>
        <v>0</v>
      </c>
      <c r="AJ1351" s="119">
        <f>IF(AJ$8="",0,(SUM($Z1282:AJ1282)-SUM($Z1314:AJ1314))*(1-Главная!$N$86)+Главная!$N$86*(SUM($Z1282:AJ1282)-SUM($Z1314:AJ1314))*IF($T1351=справочники!$P$10,1,1/(1+Главная!$N$23)))</f>
        <v>0</v>
      </c>
      <c r="AK1351" s="119">
        <f>IF(AK$8="",0,(SUM($Z1282:AK1282)-SUM($Z1314:AK1314))*(1-Главная!$N$86)+Главная!$N$86*(SUM($Z1282:AK1282)-SUM($Z1314:AK1314))*IF($T1351=справочники!$P$10,1,1/(1+Главная!$N$23)))</f>
        <v>0</v>
      </c>
      <c r="AL1351" s="119">
        <f>IF(AL$8="",0,(SUM($Z1282:AL1282)-SUM($Z1314:AL1314))*(1-Главная!$N$86)+Главная!$N$86*(SUM($Z1282:AL1282)-SUM($Z1314:AL1314))*IF($T1351=справочники!$P$10,1,1/(1+Главная!$N$23)))</f>
        <v>0</v>
      </c>
      <c r="AM1351" s="119">
        <f>IF(AM$8="",0,(SUM($Z1282:AM1282)-SUM($Z1314:AM1314))*(1-Главная!$N$86)+Главная!$N$86*(SUM($Z1282:AM1282)-SUM($Z1314:AM1314))*IF($T1351=справочники!$P$10,1,1/(1+Главная!$N$23)))</f>
        <v>0</v>
      </c>
      <c r="AN1351" s="119">
        <f>IF(AN$8="",0,(SUM($Z1282:AN1282)-SUM($Z1314:AN1314))*(1-Главная!$N$86)+Главная!$N$86*(SUM($Z1282:AN1282)-SUM($Z1314:AN1314))*IF($T1351=справочники!$P$10,1,1/(1+Главная!$N$23)))</f>
        <v>0</v>
      </c>
      <c r="AO1351" s="119">
        <f>IF(AO$8="",0,(SUM($Z1282:AO1282)-SUM($Z1314:AO1314))*(1-Главная!$N$86)+Главная!$N$86*(SUM($Z1282:AO1282)-SUM($Z1314:AO1314))*IF($T1351=справочники!$P$10,1,1/(1+Главная!$N$23)))</f>
        <v>0</v>
      </c>
      <c r="AP1351" s="119">
        <f>IF(AP$8="",0,(SUM($Z1282:AP1282)-SUM($Z1314:AP1314))*(1-Главная!$N$86)+Главная!$N$86*(SUM($Z1282:AP1282)-SUM($Z1314:AP1314))*IF($T1351=справочники!$P$10,1,1/(1+Главная!$N$23)))</f>
        <v>0</v>
      </c>
      <c r="AQ1351" s="119">
        <f>IF(AQ$8="",0,(SUM($Z1282:AQ1282)-SUM($Z1314:AQ1314))*(1-Главная!$N$86)+Главная!$N$86*(SUM($Z1282:AQ1282)-SUM($Z1314:AQ1314))*IF($T1351=справочники!$P$10,1,1/(1+Главная!$N$23)))</f>
        <v>0</v>
      </c>
      <c r="AR1351" s="119">
        <f>IF(AR$8="",0,(SUM($Z1282:AR1282)-SUM($Z1314:AR1314))*(1-Главная!$N$86)+Главная!$N$86*(SUM($Z1282:AR1282)-SUM($Z1314:AR1314))*IF($T1351=справочники!$P$10,1,1/(1+Главная!$N$23)))</f>
        <v>0</v>
      </c>
      <c r="AS1351" s="119">
        <f>IF(AS$8="",0,(SUM($Z1282:AS1282)-SUM($Z1314:AS1314))*(1-Главная!$N$86)+Главная!$N$86*(SUM($Z1282:AS1282)-SUM($Z1314:AS1314))*IF($T1351=справочники!$P$10,1,1/(1+Главная!$N$23)))</f>
        <v>0</v>
      </c>
      <c r="AT1351" s="119">
        <f>IF(AT$8="",0,(SUM($Z1282:AT1282)-SUM($Z1314:AT1314))*(1-Главная!$N$86)+Главная!$N$86*(SUM($Z1282:AT1282)-SUM($Z1314:AT1314))*IF($T1351=справочники!$P$10,1,1/(1+Главная!$N$23)))</f>
        <v>0</v>
      </c>
      <c r="AU1351" s="119">
        <f>IF(AU$8="",0,(SUM($Z1282:AU1282)-SUM($Z1314:AU1314))*(1-Главная!$N$86)+Главная!$N$86*(SUM($Z1282:AU1282)-SUM($Z1314:AU1314))*IF($T1351=справочники!$P$10,1,1/(1+Главная!$N$23)))</f>
        <v>0</v>
      </c>
      <c r="AV1351" s="119">
        <f>IF(AV$8="",0,(SUM($Z1282:AV1282)-SUM($Z1314:AV1314))*(1-Главная!$N$86)+Главная!$N$86*(SUM($Z1282:AV1282)-SUM($Z1314:AV1314))*IF($T1351=справочники!$P$10,1,1/(1+Главная!$N$23)))</f>
        <v>0</v>
      </c>
      <c r="AW1351" s="119">
        <f>IF(AW$8="",0,(SUM($Z1282:AW1282)-SUM($Z1314:AW1314))*(1-Главная!$N$86)+Главная!$N$86*(SUM($Z1282:AW1282)-SUM($Z1314:AW1314))*IF($T1351=справочники!$P$10,1,1/(1+Главная!$N$23)))</f>
        <v>0</v>
      </c>
      <c r="AX1351" s="119">
        <f>IF(AX$8="",0,(SUM($Z1282:AX1282)-SUM($Z1314:AX1314))*(1-Главная!$N$86)+Главная!$N$86*(SUM($Z1282:AX1282)-SUM($Z1314:AX1314))*IF($T1351=справочники!$P$10,1,1/(1+Главная!$N$23)))</f>
        <v>0</v>
      </c>
      <c r="AY1351" s="119">
        <f>IF(AY$8="",0,(SUM($Z1282:AY1282)-SUM($Z1314:AY1314))*(1-Главная!$N$86)+Главная!$N$86*(SUM($Z1282:AY1282)-SUM($Z1314:AY1314))*IF($T1351=справочники!$P$10,1,1/(1+Главная!$N$23)))</f>
        <v>0</v>
      </c>
      <c r="AZ1351" s="119">
        <f>IF(AZ$8="",0,(SUM($Z1282:AZ1282)-SUM($Z1314:AZ1314))*(1-Главная!$N$86)+Главная!$N$86*(SUM($Z1282:AZ1282)-SUM($Z1314:AZ1314))*IF($T1351=справочники!$P$10,1,1/(1+Главная!$N$23)))</f>
        <v>0</v>
      </c>
      <c r="BA1351" s="119">
        <f>IF(BA$8="",0,(SUM($Z1282:BA1282)-SUM($Z1314:BA1314))*(1-Главная!$N$86)+Главная!$N$86*(SUM($Z1282:BA1282)-SUM($Z1314:BA1314))*IF($T1351=справочники!$P$10,1,1/(1+Главная!$N$23)))</f>
        <v>0</v>
      </c>
      <c r="BB1351" s="119">
        <f>IF(BB$8="",0,(SUM($Z1282:BB1282)-SUM($Z1314:BB1314))*(1-Главная!$N$86)+Главная!$N$86*(SUM($Z1282:BB1282)-SUM($Z1314:BB1314))*IF($T1351=справочники!$P$10,1,1/(1+Главная!$N$23)))</f>
        <v>0</v>
      </c>
      <c r="BC1351" s="119">
        <f>IF(BC$8="",0,(SUM($Z1282:BC1282)-SUM($Z1314:BC1314))*(1-Главная!$N$86)+Главная!$N$86*(SUM($Z1282:BC1282)-SUM($Z1314:BC1314))*IF($T1351=справочники!$P$10,1,1/(1+Главная!$N$23)))</f>
        <v>0</v>
      </c>
      <c r="BD1351" s="119">
        <f>IF(BD$8="",0,(SUM($Z1282:BD1282)-SUM($Z1314:BD1314))*(1-Главная!$N$86)+Главная!$N$86*(SUM($Z1282:BD1282)-SUM($Z1314:BD1314))*IF($T1351=справочники!$P$10,1,1/(1+Главная!$N$23)))</f>
        <v>0</v>
      </c>
      <c r="BE1351" s="119">
        <f>IF(BE$8="",0,(SUM($Z1282:BE1282)-SUM($Z1314:BE1314))*(1-Главная!$N$86)+Главная!$N$86*(SUM($Z1282:BE1282)-SUM($Z1314:BE1314))*IF($T1351=справочники!$P$10,1,1/(1+Главная!$N$23)))</f>
        <v>0</v>
      </c>
      <c r="BF1351" s="119">
        <f>IF(BF$8="",0,(SUM($Z1282:BF1282)-SUM($Z1314:BF1314))*(1-Главная!$N$86)+Главная!$N$86*(SUM($Z1282:BF1282)-SUM($Z1314:BF1314))*IF($T1351=справочники!$P$10,1,1/(1+Главная!$N$23)))</f>
        <v>0</v>
      </c>
      <c r="BG1351" s="119">
        <f>IF(BG$8="",0,(SUM($Z1282:BG1282)-SUM($Z1314:BG1314))*(1-Главная!$N$86)+Главная!$N$86*(SUM($Z1282:BG1282)-SUM($Z1314:BG1314))*IF($T1351=справочники!$P$10,1,1/(1+Главная!$N$23)))</f>
        <v>0</v>
      </c>
      <c r="BH1351" s="119">
        <f>IF(BH$8="",0,(SUM($Z1282:BH1282)-SUM($Z1314:BH1314))*(1-Главная!$N$86)+Главная!$N$86*(SUM($Z1282:BH1282)-SUM($Z1314:BH1314))*IF($T1351=справочники!$P$10,1,1/(1+Главная!$N$23)))</f>
        <v>0</v>
      </c>
      <c r="BI1351" s="119">
        <f>IF(BI$8="",0,(SUM($Z1282:BI1282)-SUM($Z1314:BI1314))*(1-Главная!$N$86)+Главная!$N$86*(SUM($Z1282:BI1282)-SUM($Z1314:BI1314))*IF($T1351=справочники!$P$10,1,1/(1+Главная!$N$23)))</f>
        <v>0</v>
      </c>
      <c r="BJ1351" s="119">
        <f>IF(BJ$8="",0,(SUM($Z1282:BJ1282)-SUM($Z1314:BJ1314))*(1-Главная!$N$86)+Главная!$N$86*(SUM($Z1282:BJ1282)-SUM($Z1314:BJ1314))*IF($T1351=справочники!$P$10,1,1/(1+Главная!$N$23)))</f>
        <v>0</v>
      </c>
      <c r="BK1351" s="119">
        <f>IF(BK$8="",0,(SUM($Z1282:BK1282)-SUM($Z1314:BK1314))*(1-Главная!$N$86)+Главная!$N$86*(SUM($Z1282:BK1282)-SUM($Z1314:BK1314))*IF($T1351=справочники!$P$10,1,1/(1+Главная!$N$23)))</f>
        <v>0</v>
      </c>
      <c r="BL1351" s="119">
        <f>IF(BL$8="",0,(SUM($Z1282:BL1282)-SUM($Z1314:BL1314))*(1-Главная!$N$86)+Главная!$N$86*(SUM($Z1282:BL1282)-SUM($Z1314:BL1314))*IF($T1351=справочники!$P$10,1,1/(1+Главная!$N$23)))</f>
        <v>0</v>
      </c>
      <c r="BM1351" s="119">
        <f>IF(BM$8="",0,(SUM($Z1282:BM1282)-SUM($Z1314:BM1314))*(1-Главная!$N$86)+Главная!$N$86*(SUM($Z1282:BM1282)-SUM($Z1314:BM1314))*IF($T1351=справочники!$P$10,1,1/(1+Главная!$N$23)))</f>
        <v>0</v>
      </c>
      <c r="BN1351" s="119">
        <f>IF(BN$8="",0,(SUM($Z1282:BN1282)-SUM($Z1314:BN1314))*(1-Главная!$N$86)+Главная!$N$86*(SUM($Z1282:BN1282)-SUM($Z1314:BN1314))*IF($T1351=справочники!$P$10,1,1/(1+Главная!$N$23)))</f>
        <v>0</v>
      </c>
      <c r="BO1351" s="119">
        <f>IF(BO$8="",0,(SUM($Z1282:BO1282)-SUM($Z1314:BO1314))*(1-Главная!$N$86)+Главная!$N$86*(SUM($Z1282:BO1282)-SUM($Z1314:BO1314))*IF($T1351=справочники!$P$10,1,1/(1+Главная!$N$23)))</f>
        <v>0</v>
      </c>
      <c r="BP1351" s="119">
        <f>IF(BP$8="",0,(SUM($Z1282:BP1282)-SUM($Z1314:BP1314))*(1-Главная!$N$86)+Главная!$N$86*(SUM($Z1282:BP1282)-SUM($Z1314:BP1314))*IF($T1351=справочники!$P$10,1,1/(1+Главная!$N$23)))</f>
        <v>0</v>
      </c>
      <c r="BQ1351" s="119">
        <f>IF(BQ$8="",0,(SUM($Z1282:BQ1282)-SUM($Z1314:BQ1314))*(1-Главная!$N$86)+Главная!$N$86*(SUM($Z1282:BQ1282)-SUM($Z1314:BQ1314))*IF($T1351=справочники!$P$10,1,1/(1+Главная!$N$23)))</f>
        <v>0</v>
      </c>
      <c r="BR1351" s="119">
        <f>IF(BR$8="",0,(SUM($Z1282:BR1282)-SUM($Z1314:BR1314))*(1-Главная!$N$86)+Главная!$N$86*(SUM($Z1282:BR1282)-SUM($Z1314:BR1314))*IF($T1351=справочники!$P$10,1,1/(1+Главная!$N$23)))</f>
        <v>0</v>
      </c>
      <c r="BS1351" s="119">
        <f>IF(BS$8="",0,(SUM($Z1282:BS1282)-SUM($Z1314:BS1314))*(1-Главная!$N$86)+Главная!$N$86*(SUM($Z1282:BS1282)-SUM($Z1314:BS1314))*IF($T1351=справочники!$P$10,1,1/(1+Главная!$N$23)))</f>
        <v>0</v>
      </c>
      <c r="BT1351" s="119">
        <f>IF(BT$8="",0,(SUM($Z1282:BT1282)-SUM($Z1314:BT1314))*(1-Главная!$N$86)+Главная!$N$86*(SUM($Z1282:BT1282)-SUM($Z1314:BT1314))*IF($T1351=справочники!$P$10,1,1/(1+Главная!$N$23)))</f>
        <v>0</v>
      </c>
      <c r="BU1351" s="119">
        <f>IF(BU$8="",0,(SUM($Z1282:BU1282)-SUM($Z1314:BU1314))*(1-Главная!$N$86)+Главная!$N$86*(SUM($Z1282:BU1282)-SUM($Z1314:BU1314))*IF($T1351=справочники!$P$10,1,1/(1+Главная!$N$23)))</f>
        <v>0</v>
      </c>
      <c r="BV1351" s="119">
        <f>IF(BV$8="",0,(SUM($Z1282:BV1282)-SUM($Z1314:BV1314))*(1-Главная!$N$86)+Главная!$N$86*(SUM($Z1282:BV1282)-SUM($Z1314:BV1314))*IF($T1351=справочники!$P$10,1,1/(1+Главная!$N$23)))</f>
        <v>0</v>
      </c>
      <c r="BW1351" s="119">
        <f>IF(BW$8="",0,(SUM($Z1282:BW1282)-SUM($Z1314:BW1314))*(1-Главная!$N$86)+Главная!$N$86*(SUM($Z1282:BW1282)-SUM($Z1314:BW1314))*IF($T1351=справочники!$P$10,1,1/(1+Главная!$N$23)))</f>
        <v>0</v>
      </c>
      <c r="BX1351" s="119">
        <f>IF(BX$8="",0,(SUM($Z1282:BX1282)-SUM($Z1314:BX1314))*(1-Главная!$N$86)+Главная!$N$86*(SUM($Z1282:BX1282)-SUM($Z1314:BX1314))*IF($T1351=справочники!$P$10,1,1/(1+Главная!$N$23)))</f>
        <v>0</v>
      </c>
      <c r="BY1351" s="119">
        <f>IF(BY$8="",0,(SUM($Z1282:BY1282)-SUM($Z1314:BY1314))*(1-Главная!$N$86)+Главная!$N$86*(SUM($Z1282:BY1282)-SUM($Z1314:BY1314))*IF($T1351=справочники!$P$10,1,1/(1+Главная!$N$23)))</f>
        <v>0</v>
      </c>
      <c r="BZ1351" s="119">
        <f>IF(BZ$8="",0,(SUM($Z1282:BZ1282)-SUM($Z1314:BZ1314))*(1-Главная!$N$86)+Главная!$N$86*(SUM($Z1282:BZ1282)-SUM($Z1314:BZ1314))*IF($T1351=справочники!$P$10,1,1/(1+Главная!$N$23)))</f>
        <v>0</v>
      </c>
      <c r="CA1351" s="119">
        <f>IF(CA$8="",0,(SUM($Z1282:CA1282)-SUM($Z1314:CA1314))*(1-Главная!$N$86)+Главная!$N$86*(SUM($Z1282:CA1282)-SUM($Z1314:CA1314))*IF($T1351=справочники!$P$10,1,1/(1+Главная!$N$23)))</f>
        <v>0</v>
      </c>
      <c r="CB1351" s="119">
        <f>IF(CB$8="",0,(SUM($Z1282:CB1282)-SUM($Z1314:CB1314))*(1-Главная!$N$86)+Главная!$N$86*(SUM($Z1282:CB1282)-SUM($Z1314:CB1314))*IF($T1351=справочники!$P$10,1,1/(1+Главная!$N$23)))</f>
        <v>0</v>
      </c>
      <c r="CC1351" s="119">
        <f>IF(CC$8="",0,(SUM($Z1282:CC1282)-SUM($Z1314:CC1314))*(1-Главная!$N$86)+Главная!$N$86*(SUM($Z1282:CC1282)-SUM($Z1314:CC1314))*IF($T1351=справочники!$P$10,1,1/(1+Главная!$N$23)))</f>
        <v>0</v>
      </c>
      <c r="CD1351" s="119">
        <f>IF(CD$8="",0,(SUM($Z1282:CD1282)-SUM($Z1314:CD1314))*(1-Главная!$N$86)+Главная!$N$86*(SUM($Z1282:CD1282)-SUM($Z1314:CD1314))*IF($T1351=справочники!$P$10,1,1/(1+Главная!$N$23)))</f>
        <v>0</v>
      </c>
      <c r="CE1351" s="119">
        <f>IF(CE$8="",0,(SUM($Z1282:CE1282)-SUM($Z1314:CE1314))*(1-Главная!$N$86)+Главная!$N$86*(SUM($Z1282:CE1282)-SUM($Z1314:CE1314))*IF($T1351=справочники!$P$10,1,1/(1+Главная!$N$23)))</f>
        <v>0</v>
      </c>
      <c r="CF1351" s="119">
        <f>IF(CF$8="",0,(SUM($Z1282:CF1282)-SUM($Z1314:CF1314))*(1-Главная!$N$86)+Главная!$N$86*(SUM($Z1282:CF1282)-SUM($Z1314:CF1314))*IF($T1351=справочники!$P$10,1,1/(1+Главная!$N$23)))</f>
        <v>0</v>
      </c>
      <c r="CG1351" s="119">
        <f>IF(CG$8="",0,(SUM($Z1282:CG1282)-SUM($Z1314:CG1314))*(1-Главная!$N$86)+Главная!$N$86*(SUM($Z1282:CG1282)-SUM($Z1314:CG1314))*IF($T1351=справочники!$P$10,1,1/(1+Главная!$N$23)))</f>
        <v>0</v>
      </c>
      <c r="CH1351" s="119">
        <f>IF(CH$8="",0,(SUM($Z1282:CH1282)-SUM($Z1314:CH1314))*(1-Главная!$N$86)+Главная!$N$86*(SUM($Z1282:CH1282)-SUM($Z1314:CH1314))*IF($T1351=справочники!$P$10,1,1/(1+Главная!$N$23)))</f>
        <v>0</v>
      </c>
      <c r="CI1351" s="119">
        <f>IF(CI$8="",0,(SUM($Z1282:CI1282)-SUM($Z1314:CI1314))*(1-Главная!$N$86)+Главная!$N$86*(SUM($Z1282:CI1282)-SUM($Z1314:CI1314))*IF($T1351=справочники!$P$10,1,1/(1+Главная!$N$23)))</f>
        <v>0</v>
      </c>
      <c r="CJ1351" s="119">
        <f>IF(CJ$8="",0,(SUM($Z1282:CJ1282)-SUM($Z1314:CJ1314))*(1-Главная!$N$86)+Главная!$N$86*(SUM($Z1282:CJ1282)-SUM($Z1314:CJ1314))*IF($T1351=справочники!$P$10,1,1/(1+Главная!$N$23)))</f>
        <v>0</v>
      </c>
      <c r="CK1351" s="119">
        <f>IF(CK$8="",0,(SUM($Z1282:CK1282)-SUM($Z1314:CK1314))*(1-Главная!$N$86)+Главная!$N$86*(SUM($Z1282:CK1282)-SUM($Z1314:CK1314))*IF($T1351=справочники!$P$10,1,1/(1+Главная!$N$23)))</f>
        <v>0</v>
      </c>
      <c r="CL1351" s="119">
        <f>IF(CL$8="",0,(SUM($Z1282:CL1282)-SUM($Z1314:CL1314))*(1-Главная!$N$86)+Главная!$N$86*(SUM($Z1282:CL1282)-SUM($Z1314:CL1314))*IF($T1351=справочники!$P$10,1,1/(1+Главная!$N$23)))</f>
        <v>0</v>
      </c>
      <c r="CM1351" s="119">
        <f>IF(CM$8="",0,(SUM($Z1282:CM1282)-SUM($Z1314:CM1314))*(1-Главная!$N$86)+Главная!$N$86*(SUM($Z1282:CM1282)-SUM($Z1314:CM1314))*IF($T1351=справочники!$P$10,1,1/(1+Главная!$N$23)))</f>
        <v>0</v>
      </c>
      <c r="CN1351" s="119">
        <f>IF(CN$8="",0,(SUM($Z1282:CN1282)-SUM($Z1314:CN1314))*(1-Главная!$N$86)+Главная!$N$86*(SUM($Z1282:CN1282)-SUM($Z1314:CN1314))*IF($T1351=справочники!$P$10,1,1/(1+Главная!$N$23)))</f>
        <v>0</v>
      </c>
      <c r="CO1351" s="119">
        <f>IF(CO$8="",0,(SUM($Z1282:CO1282)-SUM($Z1314:CO1314))*(1-Главная!$N$86)+Главная!$N$86*(SUM($Z1282:CO1282)-SUM($Z1314:CO1314))*IF($T1351=справочники!$P$10,1,1/(1+Главная!$N$23)))</f>
        <v>0</v>
      </c>
      <c r="CP1351" s="119">
        <f>IF(CP$8="",0,(SUM($Z1282:CP1282)-SUM($Z1314:CP1314))*(1-Главная!$N$86)+Главная!$N$86*(SUM($Z1282:CP1282)-SUM($Z1314:CP1314))*IF($T1351=справочники!$P$10,1,1/(1+Главная!$N$23)))</f>
        <v>0</v>
      </c>
      <c r="CQ1351" s="119">
        <f>IF(CQ$8="",0,(SUM($Z1282:CQ1282)-SUM($Z1314:CQ1314))*(1-Главная!$N$86)+Главная!$N$86*(SUM($Z1282:CQ1282)-SUM($Z1314:CQ1314))*IF($T1351=справочники!$P$10,1,1/(1+Главная!$N$23)))</f>
        <v>0</v>
      </c>
      <c r="CR1351" s="119">
        <f>IF(CR$8="",0,(SUM($Z1282:CR1282)-SUM($Z1314:CR1314))*(1-Главная!$N$86)+Главная!$N$86*(SUM($Z1282:CR1282)-SUM($Z1314:CR1314))*IF($T1351=справочники!$P$10,1,1/(1+Главная!$N$23)))</f>
        <v>0</v>
      </c>
      <c r="CS1351" s="119">
        <f>IF(CS$8="",0,(SUM($Z1282:CS1282)-SUM($Z1314:CS1314))*(1-Главная!$N$86)+Главная!$N$86*(SUM($Z1282:CS1282)-SUM($Z1314:CS1314))*IF($T1351=справочники!$P$10,1,1/(1+Главная!$N$23)))</f>
        <v>0</v>
      </c>
      <c r="CT1351" s="119">
        <f>IF(CT$8="",0,(SUM($Z1282:CT1282)-SUM($Z1314:CT1314))*(1-Главная!$N$86)+Главная!$N$86*(SUM($Z1282:CT1282)-SUM($Z1314:CT1314))*IF($T1351=справочники!$P$10,1,1/(1+Главная!$N$23)))</f>
        <v>0</v>
      </c>
      <c r="CU1351" s="119">
        <f>IF(CU$8="",0,(SUM($Z1282:CU1282)-SUM($Z1314:CU1314))*(1-Главная!$N$86)+Главная!$N$86*(SUM($Z1282:CU1282)-SUM($Z1314:CU1314))*IF($T1351=справочники!$P$10,1,1/(1+Главная!$N$23)))</f>
        <v>0</v>
      </c>
      <c r="CV1351" s="119">
        <f>IF(CV$8="",0,(SUM($Z1282:CV1282)-SUM($Z1314:CV1314))*(1-Главная!$N$86)+Главная!$N$86*(SUM($Z1282:CV1282)-SUM($Z1314:CV1314))*IF($T1351=справочники!$P$10,1,1/(1+Главная!$N$23)))</f>
        <v>0</v>
      </c>
      <c r="CW1351" s="119">
        <f>IF(CW$8="",0,(SUM($Z1282:CW1282)-SUM($Z1314:CW1314))*(1-Главная!$N$86)+Главная!$N$86*(SUM($Z1282:CW1282)-SUM($Z1314:CW1314))*IF($T1351=справочники!$P$10,1,1/(1+Главная!$N$23)))</f>
        <v>0</v>
      </c>
      <c r="CX1351" s="119">
        <f>IF(CX$8="",0,(SUM($Z1282:CX1282)-SUM($Z1314:CX1314))*(1-Главная!$N$86)+Главная!$N$86*(SUM($Z1282:CX1282)-SUM($Z1314:CX1314))*IF($T1351=справочники!$P$10,1,1/(1+Главная!$N$23)))</f>
        <v>0</v>
      </c>
      <c r="CY1351" s="119">
        <f>IF(CY$8="",0,(SUM($Z1282:CY1282)-SUM($Z1314:CY1314))*(1-Главная!$N$86)+Главная!$N$86*(SUM($Z1282:CY1282)-SUM($Z1314:CY1314))*IF($T1351=справочники!$P$10,1,1/(1+Главная!$N$23)))</f>
        <v>0</v>
      </c>
      <c r="CZ1351" s="119">
        <f>IF(CZ$8="",0,(SUM($Z1282:CZ1282)-SUM($Z1314:CZ1314))*(1-Главная!$N$86)+Главная!$N$86*(SUM($Z1282:CZ1282)-SUM($Z1314:CZ1314))*IF($T1351=справочники!$P$10,1,1/(1+Главная!$N$23)))</f>
        <v>0</v>
      </c>
      <c r="DA1351" s="119">
        <f>IF(DA$8="",0,(SUM($Z1282:DA1282)-SUM($Z1314:DA1314))*(1-Главная!$N$86)+Главная!$N$86*(SUM($Z1282:DA1282)-SUM($Z1314:DA1314))*IF($T1351=справочники!$P$10,1,1/(1+Главная!$N$23)))</f>
        <v>0</v>
      </c>
      <c r="DB1351" s="119">
        <f>IF(DB$8="",0,(SUM($Z1282:DB1282)-SUM($Z1314:DB1314))*(1-Главная!$N$86)+Главная!$N$86*(SUM($Z1282:DB1282)-SUM($Z1314:DB1314))*IF($T1351=справочники!$P$10,1,1/(1+Главная!$N$23)))</f>
        <v>0</v>
      </c>
      <c r="DC1351" s="119">
        <f>IF(DC$8="",0,(SUM($Z1282:DC1282)-SUM($Z1314:DC1314))*(1-Главная!$N$86)+Главная!$N$86*(SUM($Z1282:DC1282)-SUM($Z1314:DC1314))*IF($T1351=справочники!$P$10,1,1/(1+Главная!$N$23)))</f>
        <v>0</v>
      </c>
      <c r="DD1351" s="119">
        <f>IF(DD$8="",0,(SUM($Z1282:DD1282)-SUM($Z1314:DD1314))*(1-Главная!$N$86)+Главная!$N$86*(SUM($Z1282:DD1282)-SUM($Z1314:DD1314))*IF($T1351=справочники!$P$10,1,1/(1+Главная!$N$23)))</f>
        <v>0</v>
      </c>
      <c r="DE1351" s="119">
        <f>IF(DE$8="",0,(SUM($Z1282:DE1282)-SUM($Z1314:DE1314))*(1-Главная!$N$86)+Главная!$N$86*(SUM($Z1282:DE1282)-SUM($Z1314:DE1314))*IF($T1351=справочники!$P$10,1,1/(1+Главная!$N$23)))</f>
        <v>0</v>
      </c>
      <c r="DF1351" s="119">
        <f>IF(DF$8="",0,(SUM($Z1282:DF1282)-SUM($Z1314:DF1314))*(1-Главная!$N$86)+Главная!$N$86*(SUM($Z1282:DF1282)-SUM($Z1314:DF1314))*IF($T1351=справочники!$P$10,1,1/(1+Главная!$N$23)))</f>
        <v>0</v>
      </c>
      <c r="DG1351" s="119">
        <f>IF(DG$8="",0,(SUM($Z1282:DG1282)-SUM($Z1314:DG1314))*(1-Главная!$N$86)+Главная!$N$86*(SUM($Z1282:DG1282)-SUM($Z1314:DG1314))*IF($T1351=справочники!$P$10,1,1/(1+Главная!$N$23)))</f>
        <v>0</v>
      </c>
      <c r="DH1351" s="119">
        <f>IF(DH$8="",0,(SUM($Z1282:DH1282)-SUM($Z1314:DH1314))*(1-Главная!$N$86)+Главная!$N$86*(SUM($Z1282:DH1282)-SUM($Z1314:DH1314))*IF($T1351=справочники!$P$10,1,1/(1+Главная!$N$23)))</f>
        <v>0</v>
      </c>
      <c r="DI1351" s="119">
        <f>IF(DI$8="",0,(SUM($Z1282:DI1282)-SUM($Z1314:DI1314))*(1-Главная!$N$86)+Главная!$N$86*(SUM($Z1282:DI1282)-SUM($Z1314:DI1314))*IF($T1351=справочники!$P$10,1,1/(1+Главная!$N$23)))</f>
        <v>0</v>
      </c>
      <c r="DJ1351" s="119">
        <f>IF(DJ$8="",0,(SUM($Z1282:DJ1282)-SUM($Z1314:DJ1314))*(1-Главная!$N$86)+Главная!$N$86*(SUM($Z1282:DJ1282)-SUM($Z1314:DJ1314))*IF($T1351=справочники!$P$10,1,1/(1+Главная!$N$23)))</f>
        <v>0</v>
      </c>
      <c r="DK1351" s="119">
        <f>IF(DK$8="",0,(SUM($Z1282:DK1282)-SUM($Z1314:DK1314))*(1-Главная!$N$86)+Главная!$N$86*(SUM($Z1282:DK1282)-SUM($Z1314:DK1314))*IF($T1351=справочники!$P$10,1,1/(1+Главная!$N$23)))</f>
        <v>0</v>
      </c>
      <c r="DL1351" s="119">
        <f>IF(DL$8="",0,(SUM($Z1282:DL1282)-SUM($Z1314:DL1314))*(1-Главная!$N$86)+Главная!$N$86*(SUM($Z1282:DL1282)-SUM($Z1314:DL1314))*IF($T1351=справочники!$P$10,1,1/(1+Главная!$N$23)))</f>
        <v>0</v>
      </c>
      <c r="DM1351" s="119">
        <f>IF(DM$8="",0,(SUM($Z1282:DM1282)-SUM($Z1314:DM1314))*(1-Главная!$N$86)+Главная!$N$86*(SUM($Z1282:DM1282)-SUM($Z1314:DM1314))*IF($T1351=справочники!$P$10,1,1/(1+Главная!$N$23)))</f>
        <v>0</v>
      </c>
      <c r="DN1351" s="119">
        <f>IF(DN$8="",0,(SUM($Z1282:DN1282)-SUM($Z1314:DN1314))*(1-Главная!$N$86)+Главная!$N$86*(SUM($Z1282:DN1282)-SUM($Z1314:DN1314))*IF($T1351=справочники!$P$10,1,1/(1+Главная!$N$23)))</f>
        <v>0</v>
      </c>
      <c r="DO1351" s="119">
        <f>IF(DO$8="",0,(SUM($Z1282:DO1282)-SUM($Z1314:DO1314))*(1-Главная!$N$86)+Главная!$N$86*(SUM($Z1282:DO1282)-SUM($Z1314:DO1314))*IF($T1351=справочники!$P$10,1,1/(1+Главная!$N$23)))</f>
        <v>0</v>
      </c>
      <c r="DP1351" s="119">
        <f>IF(DP$8="",0,(SUM($Z1282:DP1282)-SUM($Z1314:DP1314))*(1-Главная!$N$86)+Главная!$N$86*(SUM($Z1282:DP1282)-SUM($Z1314:DP1314))*IF($T1351=справочники!$P$10,1,1/(1+Главная!$N$23)))</f>
        <v>0</v>
      </c>
      <c r="DQ1351" s="119">
        <f>IF(DQ$8="",0,(SUM($Z1282:DQ1282)-SUM($Z1314:DQ1314))*(1-Главная!$N$86)+Главная!$N$86*(SUM($Z1282:DQ1282)-SUM($Z1314:DQ1314))*IF($T1351=справочники!$P$10,1,1/(1+Главная!$N$23)))</f>
        <v>0</v>
      </c>
      <c r="DR1351" s="119">
        <f>IF(DR$8="",0,(SUM($Z1282:DR1282)-SUM($Z1314:DR1314))*(1-Главная!$N$86)+Главная!$N$86*(SUM($Z1282:DR1282)-SUM($Z1314:DR1314))*IF($T1351=справочники!$P$10,1,1/(1+Главная!$N$23)))</f>
        <v>0</v>
      </c>
      <c r="DS1351" s="119">
        <f>IF(DS$8="",0,(SUM($Z1282:DS1282)-SUM($Z1314:DS1314))*(1-Главная!$N$86)+Главная!$N$86*(SUM($Z1282:DS1282)-SUM($Z1314:DS1314))*IF($T1351=справочники!$P$10,1,1/(1+Главная!$N$23)))</f>
        <v>0</v>
      </c>
      <c r="DT1351" s="119">
        <f>IF(DT$8="",0,(SUM($Z1282:DT1282)-SUM($Z1314:DT1314))*(1-Главная!$N$86)+Главная!$N$86*(SUM($Z1282:DT1282)-SUM($Z1314:DT1314))*IF($T1351=справочники!$P$10,1,1/(1+Главная!$N$23)))</f>
        <v>0</v>
      </c>
      <c r="DU1351" s="59"/>
      <c r="DV1351" s="59"/>
    </row>
    <row r="1352" spans="1:126" s="120" customFormat="1" ht="10.199999999999999" customHeight="1">
      <c r="A1352" s="59"/>
      <c r="B1352" s="59"/>
      <c r="C1352" s="59"/>
      <c r="D1352" s="59"/>
      <c r="E1352" s="271"/>
      <c r="F1352" s="114"/>
      <c r="G1352" s="115"/>
      <c r="H1352" s="59"/>
      <c r="I1352" s="59"/>
      <c r="J1352" s="59"/>
      <c r="K1352" s="416">
        <f t="shared" si="2943"/>
        <v>0</v>
      </c>
      <c r="L1352" s="59"/>
      <c r="M1352" s="409"/>
      <c r="N1352" s="410">
        <f t="shared" si="2944"/>
        <v>0</v>
      </c>
      <c r="O1352" s="226"/>
      <c r="P1352" s="229"/>
      <c r="Q1352" s="226" t="s">
        <v>25</v>
      </c>
      <c r="R1352" s="226"/>
      <c r="S1352" s="409"/>
      <c r="T1352" s="410">
        <f t="shared" si="2945"/>
        <v>0</v>
      </c>
      <c r="U1352" s="115"/>
      <c r="V1352" s="59"/>
      <c r="W1352" s="116"/>
      <c r="X1352" s="116"/>
      <c r="Y1352" s="117"/>
      <c r="Z1352" s="118"/>
      <c r="AA1352" s="119">
        <f>IF(AA$8="",0,(SUM($Z1283:AA1283)-SUM($Z1315:AA1315))*(1-Главная!$N$86)+Главная!$N$86*(SUM($Z1283:AA1283)-SUM($Z1315:AA1315))*IF($T1352=справочники!$P$10,1,1/(1+Главная!$N$23)))</f>
        <v>0</v>
      </c>
      <c r="AB1352" s="119">
        <f>IF(AB$8="",0,(SUM($Z1283:AB1283)-SUM($Z1315:AB1315))*(1-Главная!$N$86)+Главная!$N$86*(SUM($Z1283:AB1283)-SUM($Z1315:AB1315))*IF($T1352=справочники!$P$10,1,1/(1+Главная!$N$23)))</f>
        <v>0</v>
      </c>
      <c r="AC1352" s="119">
        <f>IF(AC$8="",0,(SUM($Z1283:AC1283)-SUM($Z1315:AC1315))*(1-Главная!$N$86)+Главная!$N$86*(SUM($Z1283:AC1283)-SUM($Z1315:AC1315))*IF($T1352=справочники!$P$10,1,1/(1+Главная!$N$23)))</f>
        <v>0</v>
      </c>
      <c r="AD1352" s="119">
        <f>IF(AD$8="",0,(SUM($Z1283:AD1283)-SUM($Z1315:AD1315))*(1-Главная!$N$86)+Главная!$N$86*(SUM($Z1283:AD1283)-SUM($Z1315:AD1315))*IF($T1352=справочники!$P$10,1,1/(1+Главная!$N$23)))</f>
        <v>0</v>
      </c>
      <c r="AE1352" s="119">
        <f>IF(AE$8="",0,(SUM($Z1283:AE1283)-SUM($Z1315:AE1315))*(1-Главная!$N$86)+Главная!$N$86*(SUM($Z1283:AE1283)-SUM($Z1315:AE1315))*IF($T1352=справочники!$P$10,1,1/(1+Главная!$N$23)))</f>
        <v>0</v>
      </c>
      <c r="AF1352" s="119">
        <f>IF(AF$8="",0,(SUM($Z1283:AF1283)-SUM($Z1315:AF1315))*(1-Главная!$N$86)+Главная!$N$86*(SUM($Z1283:AF1283)-SUM($Z1315:AF1315))*IF($T1352=справочники!$P$10,1,1/(1+Главная!$N$23)))</f>
        <v>0</v>
      </c>
      <c r="AG1352" s="119">
        <f>IF(AG$8="",0,(SUM($Z1283:AG1283)-SUM($Z1315:AG1315))*(1-Главная!$N$86)+Главная!$N$86*(SUM($Z1283:AG1283)-SUM($Z1315:AG1315))*IF($T1352=справочники!$P$10,1,1/(1+Главная!$N$23)))</f>
        <v>0</v>
      </c>
      <c r="AH1352" s="119">
        <f>IF(AH$8="",0,(SUM($Z1283:AH1283)-SUM($Z1315:AH1315))*(1-Главная!$N$86)+Главная!$N$86*(SUM($Z1283:AH1283)-SUM($Z1315:AH1315))*IF($T1352=справочники!$P$10,1,1/(1+Главная!$N$23)))</f>
        <v>0</v>
      </c>
      <c r="AI1352" s="119">
        <f>IF(AI$8="",0,(SUM($Z1283:AI1283)-SUM($Z1315:AI1315))*(1-Главная!$N$86)+Главная!$N$86*(SUM($Z1283:AI1283)-SUM($Z1315:AI1315))*IF($T1352=справочники!$P$10,1,1/(1+Главная!$N$23)))</f>
        <v>0</v>
      </c>
      <c r="AJ1352" s="119">
        <f>IF(AJ$8="",0,(SUM($Z1283:AJ1283)-SUM($Z1315:AJ1315))*(1-Главная!$N$86)+Главная!$N$86*(SUM($Z1283:AJ1283)-SUM($Z1315:AJ1315))*IF($T1352=справочники!$P$10,1,1/(1+Главная!$N$23)))</f>
        <v>0</v>
      </c>
      <c r="AK1352" s="119">
        <f>IF(AK$8="",0,(SUM($Z1283:AK1283)-SUM($Z1315:AK1315))*(1-Главная!$N$86)+Главная!$N$86*(SUM($Z1283:AK1283)-SUM($Z1315:AK1315))*IF($T1352=справочники!$P$10,1,1/(1+Главная!$N$23)))</f>
        <v>0</v>
      </c>
      <c r="AL1352" s="119">
        <f>IF(AL$8="",0,(SUM($Z1283:AL1283)-SUM($Z1315:AL1315))*(1-Главная!$N$86)+Главная!$N$86*(SUM($Z1283:AL1283)-SUM($Z1315:AL1315))*IF($T1352=справочники!$P$10,1,1/(1+Главная!$N$23)))</f>
        <v>0</v>
      </c>
      <c r="AM1352" s="119">
        <f>IF(AM$8="",0,(SUM($Z1283:AM1283)-SUM($Z1315:AM1315))*(1-Главная!$N$86)+Главная!$N$86*(SUM($Z1283:AM1283)-SUM($Z1315:AM1315))*IF($T1352=справочники!$P$10,1,1/(1+Главная!$N$23)))</f>
        <v>0</v>
      </c>
      <c r="AN1352" s="119">
        <f>IF(AN$8="",0,(SUM($Z1283:AN1283)-SUM($Z1315:AN1315))*(1-Главная!$N$86)+Главная!$N$86*(SUM($Z1283:AN1283)-SUM($Z1315:AN1315))*IF($T1352=справочники!$P$10,1,1/(1+Главная!$N$23)))</f>
        <v>0</v>
      </c>
      <c r="AO1352" s="119">
        <f>IF(AO$8="",0,(SUM($Z1283:AO1283)-SUM($Z1315:AO1315))*(1-Главная!$N$86)+Главная!$N$86*(SUM($Z1283:AO1283)-SUM($Z1315:AO1315))*IF($T1352=справочники!$P$10,1,1/(1+Главная!$N$23)))</f>
        <v>0</v>
      </c>
      <c r="AP1352" s="119">
        <f>IF(AP$8="",0,(SUM($Z1283:AP1283)-SUM($Z1315:AP1315))*(1-Главная!$N$86)+Главная!$N$86*(SUM($Z1283:AP1283)-SUM($Z1315:AP1315))*IF($T1352=справочники!$P$10,1,1/(1+Главная!$N$23)))</f>
        <v>0</v>
      </c>
      <c r="AQ1352" s="119">
        <f>IF(AQ$8="",0,(SUM($Z1283:AQ1283)-SUM($Z1315:AQ1315))*(1-Главная!$N$86)+Главная!$N$86*(SUM($Z1283:AQ1283)-SUM($Z1315:AQ1315))*IF($T1352=справочники!$P$10,1,1/(1+Главная!$N$23)))</f>
        <v>0</v>
      </c>
      <c r="AR1352" s="119">
        <f>IF(AR$8="",0,(SUM($Z1283:AR1283)-SUM($Z1315:AR1315))*(1-Главная!$N$86)+Главная!$N$86*(SUM($Z1283:AR1283)-SUM($Z1315:AR1315))*IF($T1352=справочники!$P$10,1,1/(1+Главная!$N$23)))</f>
        <v>0</v>
      </c>
      <c r="AS1352" s="119">
        <f>IF(AS$8="",0,(SUM($Z1283:AS1283)-SUM($Z1315:AS1315))*(1-Главная!$N$86)+Главная!$N$86*(SUM($Z1283:AS1283)-SUM($Z1315:AS1315))*IF($T1352=справочники!$P$10,1,1/(1+Главная!$N$23)))</f>
        <v>0</v>
      </c>
      <c r="AT1352" s="119">
        <f>IF(AT$8="",0,(SUM($Z1283:AT1283)-SUM($Z1315:AT1315))*(1-Главная!$N$86)+Главная!$N$86*(SUM($Z1283:AT1283)-SUM($Z1315:AT1315))*IF($T1352=справочники!$P$10,1,1/(1+Главная!$N$23)))</f>
        <v>0</v>
      </c>
      <c r="AU1352" s="119">
        <f>IF(AU$8="",0,(SUM($Z1283:AU1283)-SUM($Z1315:AU1315))*(1-Главная!$N$86)+Главная!$N$86*(SUM($Z1283:AU1283)-SUM($Z1315:AU1315))*IF($T1352=справочники!$P$10,1,1/(1+Главная!$N$23)))</f>
        <v>0</v>
      </c>
      <c r="AV1352" s="119">
        <f>IF(AV$8="",0,(SUM($Z1283:AV1283)-SUM($Z1315:AV1315))*(1-Главная!$N$86)+Главная!$N$86*(SUM($Z1283:AV1283)-SUM($Z1315:AV1315))*IF($T1352=справочники!$P$10,1,1/(1+Главная!$N$23)))</f>
        <v>0</v>
      </c>
      <c r="AW1352" s="119">
        <f>IF(AW$8="",0,(SUM($Z1283:AW1283)-SUM($Z1315:AW1315))*(1-Главная!$N$86)+Главная!$N$86*(SUM($Z1283:AW1283)-SUM($Z1315:AW1315))*IF($T1352=справочники!$P$10,1,1/(1+Главная!$N$23)))</f>
        <v>0</v>
      </c>
      <c r="AX1352" s="119">
        <f>IF(AX$8="",0,(SUM($Z1283:AX1283)-SUM($Z1315:AX1315))*(1-Главная!$N$86)+Главная!$N$86*(SUM($Z1283:AX1283)-SUM($Z1315:AX1315))*IF($T1352=справочники!$P$10,1,1/(1+Главная!$N$23)))</f>
        <v>0</v>
      </c>
      <c r="AY1352" s="119">
        <f>IF(AY$8="",0,(SUM($Z1283:AY1283)-SUM($Z1315:AY1315))*(1-Главная!$N$86)+Главная!$N$86*(SUM($Z1283:AY1283)-SUM($Z1315:AY1315))*IF($T1352=справочники!$P$10,1,1/(1+Главная!$N$23)))</f>
        <v>0</v>
      </c>
      <c r="AZ1352" s="119">
        <f>IF(AZ$8="",0,(SUM($Z1283:AZ1283)-SUM($Z1315:AZ1315))*(1-Главная!$N$86)+Главная!$N$86*(SUM($Z1283:AZ1283)-SUM($Z1315:AZ1315))*IF($T1352=справочники!$P$10,1,1/(1+Главная!$N$23)))</f>
        <v>0</v>
      </c>
      <c r="BA1352" s="119">
        <f>IF(BA$8="",0,(SUM($Z1283:BA1283)-SUM($Z1315:BA1315))*(1-Главная!$N$86)+Главная!$N$86*(SUM($Z1283:BA1283)-SUM($Z1315:BA1315))*IF($T1352=справочники!$P$10,1,1/(1+Главная!$N$23)))</f>
        <v>0</v>
      </c>
      <c r="BB1352" s="119">
        <f>IF(BB$8="",0,(SUM($Z1283:BB1283)-SUM($Z1315:BB1315))*(1-Главная!$N$86)+Главная!$N$86*(SUM($Z1283:BB1283)-SUM($Z1315:BB1315))*IF($T1352=справочники!$P$10,1,1/(1+Главная!$N$23)))</f>
        <v>0</v>
      </c>
      <c r="BC1352" s="119">
        <f>IF(BC$8="",0,(SUM($Z1283:BC1283)-SUM($Z1315:BC1315))*(1-Главная!$N$86)+Главная!$N$86*(SUM($Z1283:BC1283)-SUM($Z1315:BC1315))*IF($T1352=справочники!$P$10,1,1/(1+Главная!$N$23)))</f>
        <v>0</v>
      </c>
      <c r="BD1352" s="119">
        <f>IF(BD$8="",0,(SUM($Z1283:BD1283)-SUM($Z1315:BD1315))*(1-Главная!$N$86)+Главная!$N$86*(SUM($Z1283:BD1283)-SUM($Z1315:BD1315))*IF($T1352=справочники!$P$10,1,1/(1+Главная!$N$23)))</f>
        <v>0</v>
      </c>
      <c r="BE1352" s="119">
        <f>IF(BE$8="",0,(SUM($Z1283:BE1283)-SUM($Z1315:BE1315))*(1-Главная!$N$86)+Главная!$N$86*(SUM($Z1283:BE1283)-SUM($Z1315:BE1315))*IF($T1352=справочники!$P$10,1,1/(1+Главная!$N$23)))</f>
        <v>0</v>
      </c>
      <c r="BF1352" s="119">
        <f>IF(BF$8="",0,(SUM($Z1283:BF1283)-SUM($Z1315:BF1315))*(1-Главная!$N$86)+Главная!$N$86*(SUM($Z1283:BF1283)-SUM($Z1315:BF1315))*IF($T1352=справочники!$P$10,1,1/(1+Главная!$N$23)))</f>
        <v>0</v>
      </c>
      <c r="BG1352" s="119">
        <f>IF(BG$8="",0,(SUM($Z1283:BG1283)-SUM($Z1315:BG1315))*(1-Главная!$N$86)+Главная!$N$86*(SUM($Z1283:BG1283)-SUM($Z1315:BG1315))*IF($T1352=справочники!$P$10,1,1/(1+Главная!$N$23)))</f>
        <v>0</v>
      </c>
      <c r="BH1352" s="119">
        <f>IF(BH$8="",0,(SUM($Z1283:BH1283)-SUM($Z1315:BH1315))*(1-Главная!$N$86)+Главная!$N$86*(SUM($Z1283:BH1283)-SUM($Z1315:BH1315))*IF($T1352=справочники!$P$10,1,1/(1+Главная!$N$23)))</f>
        <v>0</v>
      </c>
      <c r="BI1352" s="119">
        <f>IF(BI$8="",0,(SUM($Z1283:BI1283)-SUM($Z1315:BI1315))*(1-Главная!$N$86)+Главная!$N$86*(SUM($Z1283:BI1283)-SUM($Z1315:BI1315))*IF($T1352=справочники!$P$10,1,1/(1+Главная!$N$23)))</f>
        <v>0</v>
      </c>
      <c r="BJ1352" s="119">
        <f>IF(BJ$8="",0,(SUM($Z1283:BJ1283)-SUM($Z1315:BJ1315))*(1-Главная!$N$86)+Главная!$N$86*(SUM($Z1283:BJ1283)-SUM($Z1315:BJ1315))*IF($T1352=справочники!$P$10,1,1/(1+Главная!$N$23)))</f>
        <v>0</v>
      </c>
      <c r="BK1352" s="119">
        <f>IF(BK$8="",0,(SUM($Z1283:BK1283)-SUM($Z1315:BK1315))*(1-Главная!$N$86)+Главная!$N$86*(SUM($Z1283:BK1283)-SUM($Z1315:BK1315))*IF($T1352=справочники!$P$10,1,1/(1+Главная!$N$23)))</f>
        <v>0</v>
      </c>
      <c r="BL1352" s="119">
        <f>IF(BL$8="",0,(SUM($Z1283:BL1283)-SUM($Z1315:BL1315))*(1-Главная!$N$86)+Главная!$N$86*(SUM($Z1283:BL1283)-SUM($Z1315:BL1315))*IF($T1352=справочники!$P$10,1,1/(1+Главная!$N$23)))</f>
        <v>0</v>
      </c>
      <c r="BM1352" s="119">
        <f>IF(BM$8="",0,(SUM($Z1283:BM1283)-SUM($Z1315:BM1315))*(1-Главная!$N$86)+Главная!$N$86*(SUM($Z1283:BM1283)-SUM($Z1315:BM1315))*IF($T1352=справочники!$P$10,1,1/(1+Главная!$N$23)))</f>
        <v>0</v>
      </c>
      <c r="BN1352" s="119">
        <f>IF(BN$8="",0,(SUM($Z1283:BN1283)-SUM($Z1315:BN1315))*(1-Главная!$N$86)+Главная!$N$86*(SUM($Z1283:BN1283)-SUM($Z1315:BN1315))*IF($T1352=справочники!$P$10,1,1/(1+Главная!$N$23)))</f>
        <v>0</v>
      </c>
      <c r="BO1352" s="119">
        <f>IF(BO$8="",0,(SUM($Z1283:BO1283)-SUM($Z1315:BO1315))*(1-Главная!$N$86)+Главная!$N$86*(SUM($Z1283:BO1283)-SUM($Z1315:BO1315))*IF($T1352=справочники!$P$10,1,1/(1+Главная!$N$23)))</f>
        <v>0</v>
      </c>
      <c r="BP1352" s="119">
        <f>IF(BP$8="",0,(SUM($Z1283:BP1283)-SUM($Z1315:BP1315))*(1-Главная!$N$86)+Главная!$N$86*(SUM($Z1283:BP1283)-SUM($Z1315:BP1315))*IF($T1352=справочники!$P$10,1,1/(1+Главная!$N$23)))</f>
        <v>0</v>
      </c>
      <c r="BQ1352" s="119">
        <f>IF(BQ$8="",0,(SUM($Z1283:BQ1283)-SUM($Z1315:BQ1315))*(1-Главная!$N$86)+Главная!$N$86*(SUM($Z1283:BQ1283)-SUM($Z1315:BQ1315))*IF($T1352=справочники!$P$10,1,1/(1+Главная!$N$23)))</f>
        <v>0</v>
      </c>
      <c r="BR1352" s="119">
        <f>IF(BR$8="",0,(SUM($Z1283:BR1283)-SUM($Z1315:BR1315))*(1-Главная!$N$86)+Главная!$N$86*(SUM($Z1283:BR1283)-SUM($Z1315:BR1315))*IF($T1352=справочники!$P$10,1,1/(1+Главная!$N$23)))</f>
        <v>0</v>
      </c>
      <c r="BS1352" s="119">
        <f>IF(BS$8="",0,(SUM($Z1283:BS1283)-SUM($Z1315:BS1315))*(1-Главная!$N$86)+Главная!$N$86*(SUM($Z1283:BS1283)-SUM($Z1315:BS1315))*IF($T1352=справочники!$P$10,1,1/(1+Главная!$N$23)))</f>
        <v>0</v>
      </c>
      <c r="BT1352" s="119">
        <f>IF(BT$8="",0,(SUM($Z1283:BT1283)-SUM($Z1315:BT1315))*(1-Главная!$N$86)+Главная!$N$86*(SUM($Z1283:BT1283)-SUM($Z1315:BT1315))*IF($T1352=справочники!$P$10,1,1/(1+Главная!$N$23)))</f>
        <v>0</v>
      </c>
      <c r="BU1352" s="119">
        <f>IF(BU$8="",0,(SUM($Z1283:BU1283)-SUM($Z1315:BU1315))*(1-Главная!$N$86)+Главная!$N$86*(SUM($Z1283:BU1283)-SUM($Z1315:BU1315))*IF($T1352=справочники!$P$10,1,1/(1+Главная!$N$23)))</f>
        <v>0</v>
      </c>
      <c r="BV1352" s="119">
        <f>IF(BV$8="",0,(SUM($Z1283:BV1283)-SUM($Z1315:BV1315))*(1-Главная!$N$86)+Главная!$N$86*(SUM($Z1283:BV1283)-SUM($Z1315:BV1315))*IF($T1352=справочники!$P$10,1,1/(1+Главная!$N$23)))</f>
        <v>0</v>
      </c>
      <c r="BW1352" s="119">
        <f>IF(BW$8="",0,(SUM($Z1283:BW1283)-SUM($Z1315:BW1315))*(1-Главная!$N$86)+Главная!$N$86*(SUM($Z1283:BW1283)-SUM($Z1315:BW1315))*IF($T1352=справочники!$P$10,1,1/(1+Главная!$N$23)))</f>
        <v>0</v>
      </c>
      <c r="BX1352" s="119">
        <f>IF(BX$8="",0,(SUM($Z1283:BX1283)-SUM($Z1315:BX1315))*(1-Главная!$N$86)+Главная!$N$86*(SUM($Z1283:BX1283)-SUM($Z1315:BX1315))*IF($T1352=справочники!$P$10,1,1/(1+Главная!$N$23)))</f>
        <v>0</v>
      </c>
      <c r="BY1352" s="119">
        <f>IF(BY$8="",0,(SUM($Z1283:BY1283)-SUM($Z1315:BY1315))*(1-Главная!$N$86)+Главная!$N$86*(SUM($Z1283:BY1283)-SUM($Z1315:BY1315))*IF($T1352=справочники!$P$10,1,1/(1+Главная!$N$23)))</f>
        <v>0</v>
      </c>
      <c r="BZ1352" s="119">
        <f>IF(BZ$8="",0,(SUM($Z1283:BZ1283)-SUM($Z1315:BZ1315))*(1-Главная!$N$86)+Главная!$N$86*(SUM($Z1283:BZ1283)-SUM($Z1315:BZ1315))*IF($T1352=справочники!$P$10,1,1/(1+Главная!$N$23)))</f>
        <v>0</v>
      </c>
      <c r="CA1352" s="119">
        <f>IF(CA$8="",0,(SUM($Z1283:CA1283)-SUM($Z1315:CA1315))*(1-Главная!$N$86)+Главная!$N$86*(SUM($Z1283:CA1283)-SUM($Z1315:CA1315))*IF($T1352=справочники!$P$10,1,1/(1+Главная!$N$23)))</f>
        <v>0</v>
      </c>
      <c r="CB1352" s="119">
        <f>IF(CB$8="",0,(SUM($Z1283:CB1283)-SUM($Z1315:CB1315))*(1-Главная!$N$86)+Главная!$N$86*(SUM($Z1283:CB1283)-SUM($Z1315:CB1315))*IF($T1352=справочники!$P$10,1,1/(1+Главная!$N$23)))</f>
        <v>0</v>
      </c>
      <c r="CC1352" s="119">
        <f>IF(CC$8="",0,(SUM($Z1283:CC1283)-SUM($Z1315:CC1315))*(1-Главная!$N$86)+Главная!$N$86*(SUM($Z1283:CC1283)-SUM($Z1315:CC1315))*IF($T1352=справочники!$P$10,1,1/(1+Главная!$N$23)))</f>
        <v>0</v>
      </c>
      <c r="CD1352" s="119">
        <f>IF(CD$8="",0,(SUM($Z1283:CD1283)-SUM($Z1315:CD1315))*(1-Главная!$N$86)+Главная!$N$86*(SUM($Z1283:CD1283)-SUM($Z1315:CD1315))*IF($T1352=справочники!$P$10,1,1/(1+Главная!$N$23)))</f>
        <v>0</v>
      </c>
      <c r="CE1352" s="119">
        <f>IF(CE$8="",0,(SUM($Z1283:CE1283)-SUM($Z1315:CE1315))*(1-Главная!$N$86)+Главная!$N$86*(SUM($Z1283:CE1283)-SUM($Z1315:CE1315))*IF($T1352=справочники!$P$10,1,1/(1+Главная!$N$23)))</f>
        <v>0</v>
      </c>
      <c r="CF1352" s="119">
        <f>IF(CF$8="",0,(SUM($Z1283:CF1283)-SUM($Z1315:CF1315))*(1-Главная!$N$86)+Главная!$N$86*(SUM($Z1283:CF1283)-SUM($Z1315:CF1315))*IF($T1352=справочники!$P$10,1,1/(1+Главная!$N$23)))</f>
        <v>0</v>
      </c>
      <c r="CG1352" s="119">
        <f>IF(CG$8="",0,(SUM($Z1283:CG1283)-SUM($Z1315:CG1315))*(1-Главная!$N$86)+Главная!$N$86*(SUM($Z1283:CG1283)-SUM($Z1315:CG1315))*IF($T1352=справочники!$P$10,1,1/(1+Главная!$N$23)))</f>
        <v>0</v>
      </c>
      <c r="CH1352" s="119">
        <f>IF(CH$8="",0,(SUM($Z1283:CH1283)-SUM($Z1315:CH1315))*(1-Главная!$N$86)+Главная!$N$86*(SUM($Z1283:CH1283)-SUM($Z1315:CH1315))*IF($T1352=справочники!$P$10,1,1/(1+Главная!$N$23)))</f>
        <v>0</v>
      </c>
      <c r="CI1352" s="119">
        <f>IF(CI$8="",0,(SUM($Z1283:CI1283)-SUM($Z1315:CI1315))*(1-Главная!$N$86)+Главная!$N$86*(SUM($Z1283:CI1283)-SUM($Z1315:CI1315))*IF($T1352=справочники!$P$10,1,1/(1+Главная!$N$23)))</f>
        <v>0</v>
      </c>
      <c r="CJ1352" s="119">
        <f>IF(CJ$8="",0,(SUM($Z1283:CJ1283)-SUM($Z1315:CJ1315))*(1-Главная!$N$86)+Главная!$N$86*(SUM($Z1283:CJ1283)-SUM($Z1315:CJ1315))*IF($T1352=справочники!$P$10,1,1/(1+Главная!$N$23)))</f>
        <v>0</v>
      </c>
      <c r="CK1352" s="119">
        <f>IF(CK$8="",0,(SUM($Z1283:CK1283)-SUM($Z1315:CK1315))*(1-Главная!$N$86)+Главная!$N$86*(SUM($Z1283:CK1283)-SUM($Z1315:CK1315))*IF($T1352=справочники!$P$10,1,1/(1+Главная!$N$23)))</f>
        <v>0</v>
      </c>
      <c r="CL1352" s="119">
        <f>IF(CL$8="",0,(SUM($Z1283:CL1283)-SUM($Z1315:CL1315))*(1-Главная!$N$86)+Главная!$N$86*(SUM($Z1283:CL1283)-SUM($Z1315:CL1315))*IF($T1352=справочники!$P$10,1,1/(1+Главная!$N$23)))</f>
        <v>0</v>
      </c>
      <c r="CM1352" s="119">
        <f>IF(CM$8="",0,(SUM($Z1283:CM1283)-SUM($Z1315:CM1315))*(1-Главная!$N$86)+Главная!$N$86*(SUM($Z1283:CM1283)-SUM($Z1315:CM1315))*IF($T1352=справочники!$P$10,1,1/(1+Главная!$N$23)))</f>
        <v>0</v>
      </c>
      <c r="CN1352" s="119">
        <f>IF(CN$8="",0,(SUM($Z1283:CN1283)-SUM($Z1315:CN1315))*(1-Главная!$N$86)+Главная!$N$86*(SUM($Z1283:CN1283)-SUM($Z1315:CN1315))*IF($T1352=справочники!$P$10,1,1/(1+Главная!$N$23)))</f>
        <v>0</v>
      </c>
      <c r="CO1352" s="119">
        <f>IF(CO$8="",0,(SUM($Z1283:CO1283)-SUM($Z1315:CO1315))*(1-Главная!$N$86)+Главная!$N$86*(SUM($Z1283:CO1283)-SUM($Z1315:CO1315))*IF($T1352=справочники!$P$10,1,1/(1+Главная!$N$23)))</f>
        <v>0</v>
      </c>
      <c r="CP1352" s="119">
        <f>IF(CP$8="",0,(SUM($Z1283:CP1283)-SUM($Z1315:CP1315))*(1-Главная!$N$86)+Главная!$N$86*(SUM($Z1283:CP1283)-SUM($Z1315:CP1315))*IF($T1352=справочники!$P$10,1,1/(1+Главная!$N$23)))</f>
        <v>0</v>
      </c>
      <c r="CQ1352" s="119">
        <f>IF(CQ$8="",0,(SUM($Z1283:CQ1283)-SUM($Z1315:CQ1315))*(1-Главная!$N$86)+Главная!$N$86*(SUM($Z1283:CQ1283)-SUM($Z1315:CQ1315))*IF($T1352=справочники!$P$10,1,1/(1+Главная!$N$23)))</f>
        <v>0</v>
      </c>
      <c r="CR1352" s="119">
        <f>IF(CR$8="",0,(SUM($Z1283:CR1283)-SUM($Z1315:CR1315))*(1-Главная!$N$86)+Главная!$N$86*(SUM($Z1283:CR1283)-SUM($Z1315:CR1315))*IF($T1352=справочники!$P$10,1,1/(1+Главная!$N$23)))</f>
        <v>0</v>
      </c>
      <c r="CS1352" s="119">
        <f>IF(CS$8="",0,(SUM($Z1283:CS1283)-SUM($Z1315:CS1315))*(1-Главная!$N$86)+Главная!$N$86*(SUM($Z1283:CS1283)-SUM($Z1315:CS1315))*IF($T1352=справочники!$P$10,1,1/(1+Главная!$N$23)))</f>
        <v>0</v>
      </c>
      <c r="CT1352" s="119">
        <f>IF(CT$8="",0,(SUM($Z1283:CT1283)-SUM($Z1315:CT1315))*(1-Главная!$N$86)+Главная!$N$86*(SUM($Z1283:CT1283)-SUM($Z1315:CT1315))*IF($T1352=справочники!$P$10,1,1/(1+Главная!$N$23)))</f>
        <v>0</v>
      </c>
      <c r="CU1352" s="119">
        <f>IF(CU$8="",0,(SUM($Z1283:CU1283)-SUM($Z1315:CU1315))*(1-Главная!$N$86)+Главная!$N$86*(SUM($Z1283:CU1283)-SUM($Z1315:CU1315))*IF($T1352=справочники!$P$10,1,1/(1+Главная!$N$23)))</f>
        <v>0</v>
      </c>
      <c r="CV1352" s="119">
        <f>IF(CV$8="",0,(SUM($Z1283:CV1283)-SUM($Z1315:CV1315))*(1-Главная!$N$86)+Главная!$N$86*(SUM($Z1283:CV1283)-SUM($Z1315:CV1315))*IF($T1352=справочники!$P$10,1,1/(1+Главная!$N$23)))</f>
        <v>0</v>
      </c>
      <c r="CW1352" s="119">
        <f>IF(CW$8="",0,(SUM($Z1283:CW1283)-SUM($Z1315:CW1315))*(1-Главная!$N$86)+Главная!$N$86*(SUM($Z1283:CW1283)-SUM($Z1315:CW1315))*IF($T1352=справочники!$P$10,1,1/(1+Главная!$N$23)))</f>
        <v>0</v>
      </c>
      <c r="CX1352" s="119">
        <f>IF(CX$8="",0,(SUM($Z1283:CX1283)-SUM($Z1315:CX1315))*(1-Главная!$N$86)+Главная!$N$86*(SUM($Z1283:CX1283)-SUM($Z1315:CX1315))*IF($T1352=справочники!$P$10,1,1/(1+Главная!$N$23)))</f>
        <v>0</v>
      </c>
      <c r="CY1352" s="119">
        <f>IF(CY$8="",0,(SUM($Z1283:CY1283)-SUM($Z1315:CY1315))*(1-Главная!$N$86)+Главная!$N$86*(SUM($Z1283:CY1283)-SUM($Z1315:CY1315))*IF($T1352=справочники!$P$10,1,1/(1+Главная!$N$23)))</f>
        <v>0</v>
      </c>
      <c r="CZ1352" s="119">
        <f>IF(CZ$8="",0,(SUM($Z1283:CZ1283)-SUM($Z1315:CZ1315))*(1-Главная!$N$86)+Главная!$N$86*(SUM($Z1283:CZ1283)-SUM($Z1315:CZ1315))*IF($T1352=справочники!$P$10,1,1/(1+Главная!$N$23)))</f>
        <v>0</v>
      </c>
      <c r="DA1352" s="119">
        <f>IF(DA$8="",0,(SUM($Z1283:DA1283)-SUM($Z1315:DA1315))*(1-Главная!$N$86)+Главная!$N$86*(SUM($Z1283:DA1283)-SUM($Z1315:DA1315))*IF($T1352=справочники!$P$10,1,1/(1+Главная!$N$23)))</f>
        <v>0</v>
      </c>
      <c r="DB1352" s="119">
        <f>IF(DB$8="",0,(SUM($Z1283:DB1283)-SUM($Z1315:DB1315))*(1-Главная!$N$86)+Главная!$N$86*(SUM($Z1283:DB1283)-SUM($Z1315:DB1315))*IF($T1352=справочники!$P$10,1,1/(1+Главная!$N$23)))</f>
        <v>0</v>
      </c>
      <c r="DC1352" s="119">
        <f>IF(DC$8="",0,(SUM($Z1283:DC1283)-SUM($Z1315:DC1315))*(1-Главная!$N$86)+Главная!$N$86*(SUM($Z1283:DC1283)-SUM($Z1315:DC1315))*IF($T1352=справочники!$P$10,1,1/(1+Главная!$N$23)))</f>
        <v>0</v>
      </c>
      <c r="DD1352" s="119">
        <f>IF(DD$8="",0,(SUM($Z1283:DD1283)-SUM($Z1315:DD1315))*(1-Главная!$N$86)+Главная!$N$86*(SUM($Z1283:DD1283)-SUM($Z1315:DD1315))*IF($T1352=справочники!$P$10,1,1/(1+Главная!$N$23)))</f>
        <v>0</v>
      </c>
      <c r="DE1352" s="119">
        <f>IF(DE$8="",0,(SUM($Z1283:DE1283)-SUM($Z1315:DE1315))*(1-Главная!$N$86)+Главная!$N$86*(SUM($Z1283:DE1283)-SUM($Z1315:DE1315))*IF($T1352=справочники!$P$10,1,1/(1+Главная!$N$23)))</f>
        <v>0</v>
      </c>
      <c r="DF1352" s="119">
        <f>IF(DF$8="",0,(SUM($Z1283:DF1283)-SUM($Z1315:DF1315))*(1-Главная!$N$86)+Главная!$N$86*(SUM($Z1283:DF1283)-SUM($Z1315:DF1315))*IF($T1352=справочники!$P$10,1,1/(1+Главная!$N$23)))</f>
        <v>0</v>
      </c>
      <c r="DG1352" s="119">
        <f>IF(DG$8="",0,(SUM($Z1283:DG1283)-SUM($Z1315:DG1315))*(1-Главная!$N$86)+Главная!$N$86*(SUM($Z1283:DG1283)-SUM($Z1315:DG1315))*IF($T1352=справочники!$P$10,1,1/(1+Главная!$N$23)))</f>
        <v>0</v>
      </c>
      <c r="DH1352" s="119">
        <f>IF(DH$8="",0,(SUM($Z1283:DH1283)-SUM($Z1315:DH1315))*(1-Главная!$N$86)+Главная!$N$86*(SUM($Z1283:DH1283)-SUM($Z1315:DH1315))*IF($T1352=справочники!$P$10,1,1/(1+Главная!$N$23)))</f>
        <v>0</v>
      </c>
      <c r="DI1352" s="119">
        <f>IF(DI$8="",0,(SUM($Z1283:DI1283)-SUM($Z1315:DI1315))*(1-Главная!$N$86)+Главная!$N$86*(SUM($Z1283:DI1283)-SUM($Z1315:DI1315))*IF($T1352=справочники!$P$10,1,1/(1+Главная!$N$23)))</f>
        <v>0</v>
      </c>
      <c r="DJ1352" s="119">
        <f>IF(DJ$8="",0,(SUM($Z1283:DJ1283)-SUM($Z1315:DJ1315))*(1-Главная!$N$86)+Главная!$N$86*(SUM($Z1283:DJ1283)-SUM($Z1315:DJ1315))*IF($T1352=справочники!$P$10,1,1/(1+Главная!$N$23)))</f>
        <v>0</v>
      </c>
      <c r="DK1352" s="119">
        <f>IF(DK$8="",0,(SUM($Z1283:DK1283)-SUM($Z1315:DK1315))*(1-Главная!$N$86)+Главная!$N$86*(SUM($Z1283:DK1283)-SUM($Z1315:DK1315))*IF($T1352=справочники!$P$10,1,1/(1+Главная!$N$23)))</f>
        <v>0</v>
      </c>
      <c r="DL1352" s="119">
        <f>IF(DL$8="",0,(SUM($Z1283:DL1283)-SUM($Z1315:DL1315))*(1-Главная!$N$86)+Главная!$N$86*(SUM($Z1283:DL1283)-SUM($Z1315:DL1315))*IF($T1352=справочники!$P$10,1,1/(1+Главная!$N$23)))</f>
        <v>0</v>
      </c>
      <c r="DM1352" s="119">
        <f>IF(DM$8="",0,(SUM($Z1283:DM1283)-SUM($Z1315:DM1315))*(1-Главная!$N$86)+Главная!$N$86*(SUM($Z1283:DM1283)-SUM($Z1315:DM1315))*IF($T1352=справочники!$P$10,1,1/(1+Главная!$N$23)))</f>
        <v>0</v>
      </c>
      <c r="DN1352" s="119">
        <f>IF(DN$8="",0,(SUM($Z1283:DN1283)-SUM($Z1315:DN1315))*(1-Главная!$N$86)+Главная!$N$86*(SUM($Z1283:DN1283)-SUM($Z1315:DN1315))*IF($T1352=справочники!$P$10,1,1/(1+Главная!$N$23)))</f>
        <v>0</v>
      </c>
      <c r="DO1352" s="119">
        <f>IF(DO$8="",0,(SUM($Z1283:DO1283)-SUM($Z1315:DO1315))*(1-Главная!$N$86)+Главная!$N$86*(SUM($Z1283:DO1283)-SUM($Z1315:DO1315))*IF($T1352=справочники!$P$10,1,1/(1+Главная!$N$23)))</f>
        <v>0</v>
      </c>
      <c r="DP1352" s="119">
        <f>IF(DP$8="",0,(SUM($Z1283:DP1283)-SUM($Z1315:DP1315))*(1-Главная!$N$86)+Главная!$N$86*(SUM($Z1283:DP1283)-SUM($Z1315:DP1315))*IF($T1352=справочники!$P$10,1,1/(1+Главная!$N$23)))</f>
        <v>0</v>
      </c>
      <c r="DQ1352" s="119">
        <f>IF(DQ$8="",0,(SUM($Z1283:DQ1283)-SUM($Z1315:DQ1315))*(1-Главная!$N$86)+Главная!$N$86*(SUM($Z1283:DQ1283)-SUM($Z1315:DQ1315))*IF($T1352=справочники!$P$10,1,1/(1+Главная!$N$23)))</f>
        <v>0</v>
      </c>
      <c r="DR1352" s="119">
        <f>IF(DR$8="",0,(SUM($Z1283:DR1283)-SUM($Z1315:DR1315))*(1-Главная!$N$86)+Главная!$N$86*(SUM($Z1283:DR1283)-SUM($Z1315:DR1315))*IF($T1352=справочники!$P$10,1,1/(1+Главная!$N$23)))</f>
        <v>0</v>
      </c>
      <c r="DS1352" s="119">
        <f>IF(DS$8="",0,(SUM($Z1283:DS1283)-SUM($Z1315:DS1315))*(1-Главная!$N$86)+Главная!$N$86*(SUM($Z1283:DS1283)-SUM($Z1315:DS1315))*IF($T1352=справочники!$P$10,1,1/(1+Главная!$N$23)))</f>
        <v>0</v>
      </c>
      <c r="DT1352" s="119">
        <f>IF(DT$8="",0,(SUM($Z1283:DT1283)-SUM($Z1315:DT1315))*(1-Главная!$N$86)+Главная!$N$86*(SUM($Z1283:DT1283)-SUM($Z1315:DT1315))*IF($T1352=справочники!$P$10,1,1/(1+Главная!$N$23)))</f>
        <v>0</v>
      </c>
      <c r="DU1352" s="59"/>
      <c r="DV1352" s="59"/>
    </row>
    <row r="1353" spans="1:126" s="120" customFormat="1" ht="10.199999999999999" customHeight="1">
      <c r="A1353" s="59"/>
      <c r="B1353" s="59"/>
      <c r="C1353" s="59"/>
      <c r="D1353" s="59"/>
      <c r="E1353" s="271"/>
      <c r="F1353" s="114"/>
      <c r="G1353" s="115"/>
      <c r="H1353" s="59"/>
      <c r="I1353" s="59"/>
      <c r="J1353" s="59"/>
      <c r="K1353" s="416">
        <f t="shared" si="2943"/>
        <v>0</v>
      </c>
      <c r="L1353" s="59"/>
      <c r="M1353" s="409"/>
      <c r="N1353" s="410">
        <f t="shared" si="2944"/>
        <v>0</v>
      </c>
      <c r="O1353" s="226"/>
      <c r="P1353" s="229"/>
      <c r="Q1353" s="226" t="s">
        <v>25</v>
      </c>
      <c r="R1353" s="226"/>
      <c r="S1353" s="409"/>
      <c r="T1353" s="410">
        <f t="shared" si="2945"/>
        <v>0</v>
      </c>
      <c r="U1353" s="115"/>
      <c r="V1353" s="59"/>
      <c r="W1353" s="116"/>
      <c r="X1353" s="116"/>
      <c r="Y1353" s="117"/>
      <c r="Z1353" s="118"/>
      <c r="AA1353" s="119">
        <f>IF(AA$8="",0,(SUM($Z1284:AA1284)-SUM($Z1316:AA1316))*(1-Главная!$N$86)+Главная!$N$86*(SUM($Z1284:AA1284)-SUM($Z1316:AA1316))*IF($T1353=справочники!$P$10,1,1/(1+Главная!$N$23)))</f>
        <v>0</v>
      </c>
      <c r="AB1353" s="119">
        <f>IF(AB$8="",0,(SUM($Z1284:AB1284)-SUM($Z1316:AB1316))*(1-Главная!$N$86)+Главная!$N$86*(SUM($Z1284:AB1284)-SUM($Z1316:AB1316))*IF($T1353=справочники!$P$10,1,1/(1+Главная!$N$23)))</f>
        <v>0</v>
      </c>
      <c r="AC1353" s="119">
        <f>IF(AC$8="",0,(SUM($Z1284:AC1284)-SUM($Z1316:AC1316))*(1-Главная!$N$86)+Главная!$N$86*(SUM($Z1284:AC1284)-SUM($Z1316:AC1316))*IF($T1353=справочники!$P$10,1,1/(1+Главная!$N$23)))</f>
        <v>0</v>
      </c>
      <c r="AD1353" s="119">
        <f>IF(AD$8="",0,(SUM($Z1284:AD1284)-SUM($Z1316:AD1316))*(1-Главная!$N$86)+Главная!$N$86*(SUM($Z1284:AD1284)-SUM($Z1316:AD1316))*IF($T1353=справочники!$P$10,1,1/(1+Главная!$N$23)))</f>
        <v>0</v>
      </c>
      <c r="AE1353" s="119">
        <f>IF(AE$8="",0,(SUM($Z1284:AE1284)-SUM($Z1316:AE1316))*(1-Главная!$N$86)+Главная!$N$86*(SUM($Z1284:AE1284)-SUM($Z1316:AE1316))*IF($T1353=справочники!$P$10,1,1/(1+Главная!$N$23)))</f>
        <v>0</v>
      </c>
      <c r="AF1353" s="119">
        <f>IF(AF$8="",0,(SUM($Z1284:AF1284)-SUM($Z1316:AF1316))*(1-Главная!$N$86)+Главная!$N$86*(SUM($Z1284:AF1284)-SUM($Z1316:AF1316))*IF($T1353=справочники!$P$10,1,1/(1+Главная!$N$23)))</f>
        <v>0</v>
      </c>
      <c r="AG1353" s="119">
        <f>IF(AG$8="",0,(SUM($Z1284:AG1284)-SUM($Z1316:AG1316))*(1-Главная!$N$86)+Главная!$N$86*(SUM($Z1284:AG1284)-SUM($Z1316:AG1316))*IF($T1353=справочники!$P$10,1,1/(1+Главная!$N$23)))</f>
        <v>0</v>
      </c>
      <c r="AH1353" s="119">
        <f>IF(AH$8="",0,(SUM($Z1284:AH1284)-SUM($Z1316:AH1316))*(1-Главная!$N$86)+Главная!$N$86*(SUM($Z1284:AH1284)-SUM($Z1316:AH1316))*IF($T1353=справочники!$P$10,1,1/(1+Главная!$N$23)))</f>
        <v>0</v>
      </c>
      <c r="AI1353" s="119">
        <f>IF(AI$8="",0,(SUM($Z1284:AI1284)-SUM($Z1316:AI1316))*(1-Главная!$N$86)+Главная!$N$86*(SUM($Z1284:AI1284)-SUM($Z1316:AI1316))*IF($T1353=справочники!$P$10,1,1/(1+Главная!$N$23)))</f>
        <v>0</v>
      </c>
      <c r="AJ1353" s="119">
        <f>IF(AJ$8="",0,(SUM($Z1284:AJ1284)-SUM($Z1316:AJ1316))*(1-Главная!$N$86)+Главная!$N$86*(SUM($Z1284:AJ1284)-SUM($Z1316:AJ1316))*IF($T1353=справочники!$P$10,1,1/(1+Главная!$N$23)))</f>
        <v>0</v>
      </c>
      <c r="AK1353" s="119">
        <f>IF(AK$8="",0,(SUM($Z1284:AK1284)-SUM($Z1316:AK1316))*(1-Главная!$N$86)+Главная!$N$86*(SUM($Z1284:AK1284)-SUM($Z1316:AK1316))*IF($T1353=справочники!$P$10,1,1/(1+Главная!$N$23)))</f>
        <v>0</v>
      </c>
      <c r="AL1353" s="119">
        <f>IF(AL$8="",0,(SUM($Z1284:AL1284)-SUM($Z1316:AL1316))*(1-Главная!$N$86)+Главная!$N$86*(SUM($Z1284:AL1284)-SUM($Z1316:AL1316))*IF($T1353=справочники!$P$10,1,1/(1+Главная!$N$23)))</f>
        <v>0</v>
      </c>
      <c r="AM1353" s="119">
        <f>IF(AM$8="",0,(SUM($Z1284:AM1284)-SUM($Z1316:AM1316))*(1-Главная!$N$86)+Главная!$N$86*(SUM($Z1284:AM1284)-SUM($Z1316:AM1316))*IF($T1353=справочники!$P$10,1,1/(1+Главная!$N$23)))</f>
        <v>0</v>
      </c>
      <c r="AN1353" s="119">
        <f>IF(AN$8="",0,(SUM($Z1284:AN1284)-SUM($Z1316:AN1316))*(1-Главная!$N$86)+Главная!$N$86*(SUM($Z1284:AN1284)-SUM($Z1316:AN1316))*IF($T1353=справочники!$P$10,1,1/(1+Главная!$N$23)))</f>
        <v>0</v>
      </c>
      <c r="AO1353" s="119">
        <f>IF(AO$8="",0,(SUM($Z1284:AO1284)-SUM($Z1316:AO1316))*(1-Главная!$N$86)+Главная!$N$86*(SUM($Z1284:AO1284)-SUM($Z1316:AO1316))*IF($T1353=справочники!$P$10,1,1/(1+Главная!$N$23)))</f>
        <v>0</v>
      </c>
      <c r="AP1353" s="119">
        <f>IF(AP$8="",0,(SUM($Z1284:AP1284)-SUM($Z1316:AP1316))*(1-Главная!$N$86)+Главная!$N$86*(SUM($Z1284:AP1284)-SUM($Z1316:AP1316))*IF($T1353=справочники!$P$10,1,1/(1+Главная!$N$23)))</f>
        <v>0</v>
      </c>
      <c r="AQ1353" s="119">
        <f>IF(AQ$8="",0,(SUM($Z1284:AQ1284)-SUM($Z1316:AQ1316))*(1-Главная!$N$86)+Главная!$N$86*(SUM($Z1284:AQ1284)-SUM($Z1316:AQ1316))*IF($T1353=справочники!$P$10,1,1/(1+Главная!$N$23)))</f>
        <v>0</v>
      </c>
      <c r="AR1353" s="119">
        <f>IF(AR$8="",0,(SUM($Z1284:AR1284)-SUM($Z1316:AR1316))*(1-Главная!$N$86)+Главная!$N$86*(SUM($Z1284:AR1284)-SUM($Z1316:AR1316))*IF($T1353=справочники!$P$10,1,1/(1+Главная!$N$23)))</f>
        <v>0</v>
      </c>
      <c r="AS1353" s="119">
        <f>IF(AS$8="",0,(SUM($Z1284:AS1284)-SUM($Z1316:AS1316))*(1-Главная!$N$86)+Главная!$N$86*(SUM($Z1284:AS1284)-SUM($Z1316:AS1316))*IF($T1353=справочники!$P$10,1,1/(1+Главная!$N$23)))</f>
        <v>0</v>
      </c>
      <c r="AT1353" s="119">
        <f>IF(AT$8="",0,(SUM($Z1284:AT1284)-SUM($Z1316:AT1316))*(1-Главная!$N$86)+Главная!$N$86*(SUM($Z1284:AT1284)-SUM($Z1316:AT1316))*IF($T1353=справочники!$P$10,1,1/(1+Главная!$N$23)))</f>
        <v>0</v>
      </c>
      <c r="AU1353" s="119">
        <f>IF(AU$8="",0,(SUM($Z1284:AU1284)-SUM($Z1316:AU1316))*(1-Главная!$N$86)+Главная!$N$86*(SUM($Z1284:AU1284)-SUM($Z1316:AU1316))*IF($T1353=справочники!$P$10,1,1/(1+Главная!$N$23)))</f>
        <v>0</v>
      </c>
      <c r="AV1353" s="119">
        <f>IF(AV$8="",0,(SUM($Z1284:AV1284)-SUM($Z1316:AV1316))*(1-Главная!$N$86)+Главная!$N$86*(SUM($Z1284:AV1284)-SUM($Z1316:AV1316))*IF($T1353=справочники!$P$10,1,1/(1+Главная!$N$23)))</f>
        <v>0</v>
      </c>
      <c r="AW1353" s="119">
        <f>IF(AW$8="",0,(SUM($Z1284:AW1284)-SUM($Z1316:AW1316))*(1-Главная!$N$86)+Главная!$N$86*(SUM($Z1284:AW1284)-SUM($Z1316:AW1316))*IF($T1353=справочники!$P$10,1,1/(1+Главная!$N$23)))</f>
        <v>0</v>
      </c>
      <c r="AX1353" s="119">
        <f>IF(AX$8="",0,(SUM($Z1284:AX1284)-SUM($Z1316:AX1316))*(1-Главная!$N$86)+Главная!$N$86*(SUM($Z1284:AX1284)-SUM($Z1316:AX1316))*IF($T1353=справочники!$P$10,1,1/(1+Главная!$N$23)))</f>
        <v>0</v>
      </c>
      <c r="AY1353" s="119">
        <f>IF(AY$8="",0,(SUM($Z1284:AY1284)-SUM($Z1316:AY1316))*(1-Главная!$N$86)+Главная!$N$86*(SUM($Z1284:AY1284)-SUM($Z1316:AY1316))*IF($T1353=справочники!$P$10,1,1/(1+Главная!$N$23)))</f>
        <v>0</v>
      </c>
      <c r="AZ1353" s="119">
        <f>IF(AZ$8="",0,(SUM($Z1284:AZ1284)-SUM($Z1316:AZ1316))*(1-Главная!$N$86)+Главная!$N$86*(SUM($Z1284:AZ1284)-SUM($Z1316:AZ1316))*IF($T1353=справочники!$P$10,1,1/(1+Главная!$N$23)))</f>
        <v>0</v>
      </c>
      <c r="BA1353" s="119">
        <f>IF(BA$8="",0,(SUM($Z1284:BA1284)-SUM($Z1316:BA1316))*(1-Главная!$N$86)+Главная!$N$86*(SUM($Z1284:BA1284)-SUM($Z1316:BA1316))*IF($T1353=справочники!$P$10,1,1/(1+Главная!$N$23)))</f>
        <v>0</v>
      </c>
      <c r="BB1353" s="119">
        <f>IF(BB$8="",0,(SUM($Z1284:BB1284)-SUM($Z1316:BB1316))*(1-Главная!$N$86)+Главная!$N$86*(SUM($Z1284:BB1284)-SUM($Z1316:BB1316))*IF($T1353=справочники!$P$10,1,1/(1+Главная!$N$23)))</f>
        <v>0</v>
      </c>
      <c r="BC1353" s="119">
        <f>IF(BC$8="",0,(SUM($Z1284:BC1284)-SUM($Z1316:BC1316))*(1-Главная!$N$86)+Главная!$N$86*(SUM($Z1284:BC1284)-SUM($Z1316:BC1316))*IF($T1353=справочники!$P$10,1,1/(1+Главная!$N$23)))</f>
        <v>0</v>
      </c>
      <c r="BD1353" s="119">
        <f>IF(BD$8="",0,(SUM($Z1284:BD1284)-SUM($Z1316:BD1316))*(1-Главная!$N$86)+Главная!$N$86*(SUM($Z1284:BD1284)-SUM($Z1316:BD1316))*IF($T1353=справочники!$P$10,1,1/(1+Главная!$N$23)))</f>
        <v>0</v>
      </c>
      <c r="BE1353" s="119">
        <f>IF(BE$8="",0,(SUM($Z1284:BE1284)-SUM($Z1316:BE1316))*(1-Главная!$N$86)+Главная!$N$86*(SUM($Z1284:BE1284)-SUM($Z1316:BE1316))*IF($T1353=справочники!$P$10,1,1/(1+Главная!$N$23)))</f>
        <v>0</v>
      </c>
      <c r="BF1353" s="119">
        <f>IF(BF$8="",0,(SUM($Z1284:BF1284)-SUM($Z1316:BF1316))*(1-Главная!$N$86)+Главная!$N$86*(SUM($Z1284:BF1284)-SUM($Z1316:BF1316))*IF($T1353=справочники!$P$10,1,1/(1+Главная!$N$23)))</f>
        <v>0</v>
      </c>
      <c r="BG1353" s="119">
        <f>IF(BG$8="",0,(SUM($Z1284:BG1284)-SUM($Z1316:BG1316))*(1-Главная!$N$86)+Главная!$N$86*(SUM($Z1284:BG1284)-SUM($Z1316:BG1316))*IF($T1353=справочники!$P$10,1,1/(1+Главная!$N$23)))</f>
        <v>0</v>
      </c>
      <c r="BH1353" s="119">
        <f>IF(BH$8="",0,(SUM($Z1284:BH1284)-SUM($Z1316:BH1316))*(1-Главная!$N$86)+Главная!$N$86*(SUM($Z1284:BH1284)-SUM($Z1316:BH1316))*IF($T1353=справочники!$P$10,1,1/(1+Главная!$N$23)))</f>
        <v>0</v>
      </c>
      <c r="BI1353" s="119">
        <f>IF(BI$8="",0,(SUM($Z1284:BI1284)-SUM($Z1316:BI1316))*(1-Главная!$N$86)+Главная!$N$86*(SUM($Z1284:BI1284)-SUM($Z1316:BI1316))*IF($T1353=справочники!$P$10,1,1/(1+Главная!$N$23)))</f>
        <v>0</v>
      </c>
      <c r="BJ1353" s="119">
        <f>IF(BJ$8="",0,(SUM($Z1284:BJ1284)-SUM($Z1316:BJ1316))*(1-Главная!$N$86)+Главная!$N$86*(SUM($Z1284:BJ1284)-SUM($Z1316:BJ1316))*IF($T1353=справочники!$P$10,1,1/(1+Главная!$N$23)))</f>
        <v>0</v>
      </c>
      <c r="BK1353" s="119">
        <f>IF(BK$8="",0,(SUM($Z1284:BK1284)-SUM($Z1316:BK1316))*(1-Главная!$N$86)+Главная!$N$86*(SUM($Z1284:BK1284)-SUM($Z1316:BK1316))*IF($T1353=справочники!$P$10,1,1/(1+Главная!$N$23)))</f>
        <v>0</v>
      </c>
      <c r="BL1353" s="119">
        <f>IF(BL$8="",0,(SUM($Z1284:BL1284)-SUM($Z1316:BL1316))*(1-Главная!$N$86)+Главная!$N$86*(SUM($Z1284:BL1284)-SUM($Z1316:BL1316))*IF($T1353=справочники!$P$10,1,1/(1+Главная!$N$23)))</f>
        <v>0</v>
      </c>
      <c r="BM1353" s="119">
        <f>IF(BM$8="",0,(SUM($Z1284:BM1284)-SUM($Z1316:BM1316))*(1-Главная!$N$86)+Главная!$N$86*(SUM($Z1284:BM1284)-SUM($Z1316:BM1316))*IF($T1353=справочники!$P$10,1,1/(1+Главная!$N$23)))</f>
        <v>0</v>
      </c>
      <c r="BN1353" s="119">
        <f>IF(BN$8="",0,(SUM($Z1284:BN1284)-SUM($Z1316:BN1316))*(1-Главная!$N$86)+Главная!$N$86*(SUM($Z1284:BN1284)-SUM($Z1316:BN1316))*IF($T1353=справочники!$P$10,1,1/(1+Главная!$N$23)))</f>
        <v>0</v>
      </c>
      <c r="BO1353" s="119">
        <f>IF(BO$8="",0,(SUM($Z1284:BO1284)-SUM($Z1316:BO1316))*(1-Главная!$N$86)+Главная!$N$86*(SUM($Z1284:BO1284)-SUM($Z1316:BO1316))*IF($T1353=справочники!$P$10,1,1/(1+Главная!$N$23)))</f>
        <v>0</v>
      </c>
      <c r="BP1353" s="119">
        <f>IF(BP$8="",0,(SUM($Z1284:BP1284)-SUM($Z1316:BP1316))*(1-Главная!$N$86)+Главная!$N$86*(SUM($Z1284:BP1284)-SUM($Z1316:BP1316))*IF($T1353=справочники!$P$10,1,1/(1+Главная!$N$23)))</f>
        <v>0</v>
      </c>
      <c r="BQ1353" s="119">
        <f>IF(BQ$8="",0,(SUM($Z1284:BQ1284)-SUM($Z1316:BQ1316))*(1-Главная!$N$86)+Главная!$N$86*(SUM($Z1284:BQ1284)-SUM($Z1316:BQ1316))*IF($T1353=справочники!$P$10,1,1/(1+Главная!$N$23)))</f>
        <v>0</v>
      </c>
      <c r="BR1353" s="119">
        <f>IF(BR$8="",0,(SUM($Z1284:BR1284)-SUM($Z1316:BR1316))*(1-Главная!$N$86)+Главная!$N$86*(SUM($Z1284:BR1284)-SUM($Z1316:BR1316))*IF($T1353=справочники!$P$10,1,1/(1+Главная!$N$23)))</f>
        <v>0</v>
      </c>
      <c r="BS1353" s="119">
        <f>IF(BS$8="",0,(SUM($Z1284:BS1284)-SUM($Z1316:BS1316))*(1-Главная!$N$86)+Главная!$N$86*(SUM($Z1284:BS1284)-SUM($Z1316:BS1316))*IF($T1353=справочники!$P$10,1,1/(1+Главная!$N$23)))</f>
        <v>0</v>
      </c>
      <c r="BT1353" s="119">
        <f>IF(BT$8="",0,(SUM($Z1284:BT1284)-SUM($Z1316:BT1316))*(1-Главная!$N$86)+Главная!$N$86*(SUM($Z1284:BT1284)-SUM($Z1316:BT1316))*IF($T1353=справочники!$P$10,1,1/(1+Главная!$N$23)))</f>
        <v>0</v>
      </c>
      <c r="BU1353" s="119">
        <f>IF(BU$8="",0,(SUM($Z1284:BU1284)-SUM($Z1316:BU1316))*(1-Главная!$N$86)+Главная!$N$86*(SUM($Z1284:BU1284)-SUM($Z1316:BU1316))*IF($T1353=справочники!$P$10,1,1/(1+Главная!$N$23)))</f>
        <v>0</v>
      </c>
      <c r="BV1353" s="119">
        <f>IF(BV$8="",0,(SUM($Z1284:BV1284)-SUM($Z1316:BV1316))*(1-Главная!$N$86)+Главная!$N$86*(SUM($Z1284:BV1284)-SUM($Z1316:BV1316))*IF($T1353=справочники!$P$10,1,1/(1+Главная!$N$23)))</f>
        <v>0</v>
      </c>
      <c r="BW1353" s="119">
        <f>IF(BW$8="",0,(SUM($Z1284:BW1284)-SUM($Z1316:BW1316))*(1-Главная!$N$86)+Главная!$N$86*(SUM($Z1284:BW1284)-SUM($Z1316:BW1316))*IF($T1353=справочники!$P$10,1,1/(1+Главная!$N$23)))</f>
        <v>0</v>
      </c>
      <c r="BX1353" s="119">
        <f>IF(BX$8="",0,(SUM($Z1284:BX1284)-SUM($Z1316:BX1316))*(1-Главная!$N$86)+Главная!$N$86*(SUM($Z1284:BX1284)-SUM($Z1316:BX1316))*IF($T1353=справочники!$P$10,1,1/(1+Главная!$N$23)))</f>
        <v>0</v>
      </c>
      <c r="BY1353" s="119">
        <f>IF(BY$8="",0,(SUM($Z1284:BY1284)-SUM($Z1316:BY1316))*(1-Главная!$N$86)+Главная!$N$86*(SUM($Z1284:BY1284)-SUM($Z1316:BY1316))*IF($T1353=справочники!$P$10,1,1/(1+Главная!$N$23)))</f>
        <v>0</v>
      </c>
      <c r="BZ1353" s="119">
        <f>IF(BZ$8="",0,(SUM($Z1284:BZ1284)-SUM($Z1316:BZ1316))*(1-Главная!$N$86)+Главная!$N$86*(SUM($Z1284:BZ1284)-SUM($Z1316:BZ1316))*IF($T1353=справочники!$P$10,1,1/(1+Главная!$N$23)))</f>
        <v>0</v>
      </c>
      <c r="CA1353" s="119">
        <f>IF(CA$8="",0,(SUM($Z1284:CA1284)-SUM($Z1316:CA1316))*(1-Главная!$N$86)+Главная!$N$86*(SUM($Z1284:CA1284)-SUM($Z1316:CA1316))*IF($T1353=справочники!$P$10,1,1/(1+Главная!$N$23)))</f>
        <v>0</v>
      </c>
      <c r="CB1353" s="119">
        <f>IF(CB$8="",0,(SUM($Z1284:CB1284)-SUM($Z1316:CB1316))*(1-Главная!$N$86)+Главная!$N$86*(SUM($Z1284:CB1284)-SUM($Z1316:CB1316))*IF($T1353=справочники!$P$10,1,1/(1+Главная!$N$23)))</f>
        <v>0</v>
      </c>
      <c r="CC1353" s="119">
        <f>IF(CC$8="",0,(SUM($Z1284:CC1284)-SUM($Z1316:CC1316))*(1-Главная!$N$86)+Главная!$N$86*(SUM($Z1284:CC1284)-SUM($Z1316:CC1316))*IF($T1353=справочники!$P$10,1,1/(1+Главная!$N$23)))</f>
        <v>0</v>
      </c>
      <c r="CD1353" s="119">
        <f>IF(CD$8="",0,(SUM($Z1284:CD1284)-SUM($Z1316:CD1316))*(1-Главная!$N$86)+Главная!$N$86*(SUM($Z1284:CD1284)-SUM($Z1316:CD1316))*IF($T1353=справочники!$P$10,1,1/(1+Главная!$N$23)))</f>
        <v>0</v>
      </c>
      <c r="CE1353" s="119">
        <f>IF(CE$8="",0,(SUM($Z1284:CE1284)-SUM($Z1316:CE1316))*(1-Главная!$N$86)+Главная!$N$86*(SUM($Z1284:CE1284)-SUM($Z1316:CE1316))*IF($T1353=справочники!$P$10,1,1/(1+Главная!$N$23)))</f>
        <v>0</v>
      </c>
      <c r="CF1353" s="119">
        <f>IF(CF$8="",0,(SUM($Z1284:CF1284)-SUM($Z1316:CF1316))*(1-Главная!$N$86)+Главная!$N$86*(SUM($Z1284:CF1284)-SUM($Z1316:CF1316))*IF($T1353=справочники!$P$10,1,1/(1+Главная!$N$23)))</f>
        <v>0</v>
      </c>
      <c r="CG1353" s="119">
        <f>IF(CG$8="",0,(SUM($Z1284:CG1284)-SUM($Z1316:CG1316))*(1-Главная!$N$86)+Главная!$N$86*(SUM($Z1284:CG1284)-SUM($Z1316:CG1316))*IF($T1353=справочники!$P$10,1,1/(1+Главная!$N$23)))</f>
        <v>0</v>
      </c>
      <c r="CH1353" s="119">
        <f>IF(CH$8="",0,(SUM($Z1284:CH1284)-SUM($Z1316:CH1316))*(1-Главная!$N$86)+Главная!$N$86*(SUM($Z1284:CH1284)-SUM($Z1316:CH1316))*IF($T1353=справочники!$P$10,1,1/(1+Главная!$N$23)))</f>
        <v>0</v>
      </c>
      <c r="CI1353" s="119">
        <f>IF(CI$8="",0,(SUM($Z1284:CI1284)-SUM($Z1316:CI1316))*(1-Главная!$N$86)+Главная!$N$86*(SUM($Z1284:CI1284)-SUM($Z1316:CI1316))*IF($T1353=справочники!$P$10,1,1/(1+Главная!$N$23)))</f>
        <v>0</v>
      </c>
      <c r="CJ1353" s="119">
        <f>IF(CJ$8="",0,(SUM($Z1284:CJ1284)-SUM($Z1316:CJ1316))*(1-Главная!$N$86)+Главная!$N$86*(SUM($Z1284:CJ1284)-SUM($Z1316:CJ1316))*IF($T1353=справочники!$P$10,1,1/(1+Главная!$N$23)))</f>
        <v>0</v>
      </c>
      <c r="CK1353" s="119">
        <f>IF(CK$8="",0,(SUM($Z1284:CK1284)-SUM($Z1316:CK1316))*(1-Главная!$N$86)+Главная!$N$86*(SUM($Z1284:CK1284)-SUM($Z1316:CK1316))*IF($T1353=справочники!$P$10,1,1/(1+Главная!$N$23)))</f>
        <v>0</v>
      </c>
      <c r="CL1353" s="119">
        <f>IF(CL$8="",0,(SUM($Z1284:CL1284)-SUM($Z1316:CL1316))*(1-Главная!$N$86)+Главная!$N$86*(SUM($Z1284:CL1284)-SUM($Z1316:CL1316))*IF($T1353=справочники!$P$10,1,1/(1+Главная!$N$23)))</f>
        <v>0</v>
      </c>
      <c r="CM1353" s="119">
        <f>IF(CM$8="",0,(SUM($Z1284:CM1284)-SUM($Z1316:CM1316))*(1-Главная!$N$86)+Главная!$N$86*(SUM($Z1284:CM1284)-SUM($Z1316:CM1316))*IF($T1353=справочники!$P$10,1,1/(1+Главная!$N$23)))</f>
        <v>0</v>
      </c>
      <c r="CN1353" s="119">
        <f>IF(CN$8="",0,(SUM($Z1284:CN1284)-SUM($Z1316:CN1316))*(1-Главная!$N$86)+Главная!$N$86*(SUM($Z1284:CN1284)-SUM($Z1316:CN1316))*IF($T1353=справочники!$P$10,1,1/(1+Главная!$N$23)))</f>
        <v>0</v>
      </c>
      <c r="CO1353" s="119">
        <f>IF(CO$8="",0,(SUM($Z1284:CO1284)-SUM($Z1316:CO1316))*(1-Главная!$N$86)+Главная!$N$86*(SUM($Z1284:CO1284)-SUM($Z1316:CO1316))*IF($T1353=справочники!$P$10,1,1/(1+Главная!$N$23)))</f>
        <v>0</v>
      </c>
      <c r="CP1353" s="119">
        <f>IF(CP$8="",0,(SUM($Z1284:CP1284)-SUM($Z1316:CP1316))*(1-Главная!$N$86)+Главная!$N$86*(SUM($Z1284:CP1284)-SUM($Z1316:CP1316))*IF($T1353=справочники!$P$10,1,1/(1+Главная!$N$23)))</f>
        <v>0</v>
      </c>
      <c r="CQ1353" s="119">
        <f>IF(CQ$8="",0,(SUM($Z1284:CQ1284)-SUM($Z1316:CQ1316))*(1-Главная!$N$86)+Главная!$N$86*(SUM($Z1284:CQ1284)-SUM($Z1316:CQ1316))*IF($T1353=справочники!$P$10,1,1/(1+Главная!$N$23)))</f>
        <v>0</v>
      </c>
      <c r="CR1353" s="119">
        <f>IF(CR$8="",0,(SUM($Z1284:CR1284)-SUM($Z1316:CR1316))*(1-Главная!$N$86)+Главная!$N$86*(SUM($Z1284:CR1284)-SUM($Z1316:CR1316))*IF($T1353=справочники!$P$10,1,1/(1+Главная!$N$23)))</f>
        <v>0</v>
      </c>
      <c r="CS1353" s="119">
        <f>IF(CS$8="",0,(SUM($Z1284:CS1284)-SUM($Z1316:CS1316))*(1-Главная!$N$86)+Главная!$N$86*(SUM($Z1284:CS1284)-SUM($Z1316:CS1316))*IF($T1353=справочники!$P$10,1,1/(1+Главная!$N$23)))</f>
        <v>0</v>
      </c>
      <c r="CT1353" s="119">
        <f>IF(CT$8="",0,(SUM($Z1284:CT1284)-SUM($Z1316:CT1316))*(1-Главная!$N$86)+Главная!$N$86*(SUM($Z1284:CT1284)-SUM($Z1316:CT1316))*IF($T1353=справочники!$P$10,1,1/(1+Главная!$N$23)))</f>
        <v>0</v>
      </c>
      <c r="CU1353" s="119">
        <f>IF(CU$8="",0,(SUM($Z1284:CU1284)-SUM($Z1316:CU1316))*(1-Главная!$N$86)+Главная!$N$86*(SUM($Z1284:CU1284)-SUM($Z1316:CU1316))*IF($T1353=справочники!$P$10,1,1/(1+Главная!$N$23)))</f>
        <v>0</v>
      </c>
      <c r="CV1353" s="119">
        <f>IF(CV$8="",0,(SUM($Z1284:CV1284)-SUM($Z1316:CV1316))*(1-Главная!$N$86)+Главная!$N$86*(SUM($Z1284:CV1284)-SUM($Z1316:CV1316))*IF($T1353=справочники!$P$10,1,1/(1+Главная!$N$23)))</f>
        <v>0</v>
      </c>
      <c r="CW1353" s="119">
        <f>IF(CW$8="",0,(SUM($Z1284:CW1284)-SUM($Z1316:CW1316))*(1-Главная!$N$86)+Главная!$N$86*(SUM($Z1284:CW1284)-SUM($Z1316:CW1316))*IF($T1353=справочники!$P$10,1,1/(1+Главная!$N$23)))</f>
        <v>0</v>
      </c>
      <c r="CX1353" s="119">
        <f>IF(CX$8="",0,(SUM($Z1284:CX1284)-SUM($Z1316:CX1316))*(1-Главная!$N$86)+Главная!$N$86*(SUM($Z1284:CX1284)-SUM($Z1316:CX1316))*IF($T1353=справочники!$P$10,1,1/(1+Главная!$N$23)))</f>
        <v>0</v>
      </c>
      <c r="CY1353" s="119">
        <f>IF(CY$8="",0,(SUM($Z1284:CY1284)-SUM($Z1316:CY1316))*(1-Главная!$N$86)+Главная!$N$86*(SUM($Z1284:CY1284)-SUM($Z1316:CY1316))*IF($T1353=справочники!$P$10,1,1/(1+Главная!$N$23)))</f>
        <v>0</v>
      </c>
      <c r="CZ1353" s="119">
        <f>IF(CZ$8="",0,(SUM($Z1284:CZ1284)-SUM($Z1316:CZ1316))*(1-Главная!$N$86)+Главная!$N$86*(SUM($Z1284:CZ1284)-SUM($Z1316:CZ1316))*IF($T1353=справочники!$P$10,1,1/(1+Главная!$N$23)))</f>
        <v>0</v>
      </c>
      <c r="DA1353" s="119">
        <f>IF(DA$8="",0,(SUM($Z1284:DA1284)-SUM($Z1316:DA1316))*(1-Главная!$N$86)+Главная!$N$86*(SUM($Z1284:DA1284)-SUM($Z1316:DA1316))*IF($T1353=справочники!$P$10,1,1/(1+Главная!$N$23)))</f>
        <v>0</v>
      </c>
      <c r="DB1353" s="119">
        <f>IF(DB$8="",0,(SUM($Z1284:DB1284)-SUM($Z1316:DB1316))*(1-Главная!$N$86)+Главная!$N$86*(SUM($Z1284:DB1284)-SUM($Z1316:DB1316))*IF($T1353=справочники!$P$10,1,1/(1+Главная!$N$23)))</f>
        <v>0</v>
      </c>
      <c r="DC1353" s="119">
        <f>IF(DC$8="",0,(SUM($Z1284:DC1284)-SUM($Z1316:DC1316))*(1-Главная!$N$86)+Главная!$N$86*(SUM($Z1284:DC1284)-SUM($Z1316:DC1316))*IF($T1353=справочники!$P$10,1,1/(1+Главная!$N$23)))</f>
        <v>0</v>
      </c>
      <c r="DD1353" s="119">
        <f>IF(DD$8="",0,(SUM($Z1284:DD1284)-SUM($Z1316:DD1316))*(1-Главная!$N$86)+Главная!$N$86*(SUM($Z1284:DD1284)-SUM($Z1316:DD1316))*IF($T1353=справочники!$P$10,1,1/(1+Главная!$N$23)))</f>
        <v>0</v>
      </c>
      <c r="DE1353" s="119">
        <f>IF(DE$8="",0,(SUM($Z1284:DE1284)-SUM($Z1316:DE1316))*(1-Главная!$N$86)+Главная!$N$86*(SUM($Z1284:DE1284)-SUM($Z1316:DE1316))*IF($T1353=справочники!$P$10,1,1/(1+Главная!$N$23)))</f>
        <v>0</v>
      </c>
      <c r="DF1353" s="119">
        <f>IF(DF$8="",0,(SUM($Z1284:DF1284)-SUM($Z1316:DF1316))*(1-Главная!$N$86)+Главная!$N$86*(SUM($Z1284:DF1284)-SUM($Z1316:DF1316))*IF($T1353=справочники!$P$10,1,1/(1+Главная!$N$23)))</f>
        <v>0</v>
      </c>
      <c r="DG1353" s="119">
        <f>IF(DG$8="",0,(SUM($Z1284:DG1284)-SUM($Z1316:DG1316))*(1-Главная!$N$86)+Главная!$N$86*(SUM($Z1284:DG1284)-SUM($Z1316:DG1316))*IF($T1353=справочники!$P$10,1,1/(1+Главная!$N$23)))</f>
        <v>0</v>
      </c>
      <c r="DH1353" s="119">
        <f>IF(DH$8="",0,(SUM($Z1284:DH1284)-SUM($Z1316:DH1316))*(1-Главная!$N$86)+Главная!$N$86*(SUM($Z1284:DH1284)-SUM($Z1316:DH1316))*IF($T1353=справочники!$P$10,1,1/(1+Главная!$N$23)))</f>
        <v>0</v>
      </c>
      <c r="DI1353" s="119">
        <f>IF(DI$8="",0,(SUM($Z1284:DI1284)-SUM($Z1316:DI1316))*(1-Главная!$N$86)+Главная!$N$86*(SUM($Z1284:DI1284)-SUM($Z1316:DI1316))*IF($T1353=справочники!$P$10,1,1/(1+Главная!$N$23)))</f>
        <v>0</v>
      </c>
      <c r="DJ1353" s="119">
        <f>IF(DJ$8="",0,(SUM($Z1284:DJ1284)-SUM($Z1316:DJ1316))*(1-Главная!$N$86)+Главная!$N$86*(SUM($Z1284:DJ1284)-SUM($Z1316:DJ1316))*IF($T1353=справочники!$P$10,1,1/(1+Главная!$N$23)))</f>
        <v>0</v>
      </c>
      <c r="DK1353" s="119">
        <f>IF(DK$8="",0,(SUM($Z1284:DK1284)-SUM($Z1316:DK1316))*(1-Главная!$N$86)+Главная!$N$86*(SUM($Z1284:DK1284)-SUM($Z1316:DK1316))*IF($T1353=справочники!$P$10,1,1/(1+Главная!$N$23)))</f>
        <v>0</v>
      </c>
      <c r="DL1353" s="119">
        <f>IF(DL$8="",0,(SUM($Z1284:DL1284)-SUM($Z1316:DL1316))*(1-Главная!$N$86)+Главная!$N$86*(SUM($Z1284:DL1284)-SUM($Z1316:DL1316))*IF($T1353=справочники!$P$10,1,1/(1+Главная!$N$23)))</f>
        <v>0</v>
      </c>
      <c r="DM1353" s="119">
        <f>IF(DM$8="",0,(SUM($Z1284:DM1284)-SUM($Z1316:DM1316))*(1-Главная!$N$86)+Главная!$N$86*(SUM($Z1284:DM1284)-SUM($Z1316:DM1316))*IF($T1353=справочники!$P$10,1,1/(1+Главная!$N$23)))</f>
        <v>0</v>
      </c>
      <c r="DN1353" s="119">
        <f>IF(DN$8="",0,(SUM($Z1284:DN1284)-SUM($Z1316:DN1316))*(1-Главная!$N$86)+Главная!$N$86*(SUM($Z1284:DN1284)-SUM($Z1316:DN1316))*IF($T1353=справочники!$P$10,1,1/(1+Главная!$N$23)))</f>
        <v>0</v>
      </c>
      <c r="DO1353" s="119">
        <f>IF(DO$8="",0,(SUM($Z1284:DO1284)-SUM($Z1316:DO1316))*(1-Главная!$N$86)+Главная!$N$86*(SUM($Z1284:DO1284)-SUM($Z1316:DO1316))*IF($T1353=справочники!$P$10,1,1/(1+Главная!$N$23)))</f>
        <v>0</v>
      </c>
      <c r="DP1353" s="119">
        <f>IF(DP$8="",0,(SUM($Z1284:DP1284)-SUM($Z1316:DP1316))*(1-Главная!$N$86)+Главная!$N$86*(SUM($Z1284:DP1284)-SUM($Z1316:DP1316))*IF($T1353=справочники!$P$10,1,1/(1+Главная!$N$23)))</f>
        <v>0</v>
      </c>
      <c r="DQ1353" s="119">
        <f>IF(DQ$8="",0,(SUM($Z1284:DQ1284)-SUM($Z1316:DQ1316))*(1-Главная!$N$86)+Главная!$N$86*(SUM($Z1284:DQ1284)-SUM($Z1316:DQ1316))*IF($T1353=справочники!$P$10,1,1/(1+Главная!$N$23)))</f>
        <v>0</v>
      </c>
      <c r="DR1353" s="119">
        <f>IF(DR$8="",0,(SUM($Z1284:DR1284)-SUM($Z1316:DR1316))*(1-Главная!$N$86)+Главная!$N$86*(SUM($Z1284:DR1284)-SUM($Z1316:DR1316))*IF($T1353=справочники!$P$10,1,1/(1+Главная!$N$23)))</f>
        <v>0</v>
      </c>
      <c r="DS1353" s="119">
        <f>IF(DS$8="",0,(SUM($Z1284:DS1284)-SUM($Z1316:DS1316))*(1-Главная!$N$86)+Главная!$N$86*(SUM($Z1284:DS1284)-SUM($Z1316:DS1316))*IF($T1353=справочники!$P$10,1,1/(1+Главная!$N$23)))</f>
        <v>0</v>
      </c>
      <c r="DT1353" s="119">
        <f>IF(DT$8="",0,(SUM($Z1284:DT1284)-SUM($Z1316:DT1316))*(1-Главная!$N$86)+Главная!$N$86*(SUM($Z1284:DT1284)-SUM($Z1316:DT1316))*IF($T1353=справочники!$P$10,1,1/(1+Главная!$N$23)))</f>
        <v>0</v>
      </c>
      <c r="DU1353" s="59"/>
      <c r="DV1353" s="59"/>
    </row>
    <row r="1354" spans="1:126" s="120" customFormat="1" ht="10.199999999999999" customHeight="1">
      <c r="A1354" s="59"/>
      <c r="B1354" s="59"/>
      <c r="C1354" s="59"/>
      <c r="D1354" s="59"/>
      <c r="E1354" s="271"/>
      <c r="F1354" s="114"/>
      <c r="G1354" s="115"/>
      <c r="H1354" s="59"/>
      <c r="I1354" s="59"/>
      <c r="J1354" s="59"/>
      <c r="K1354" s="416">
        <f t="shared" si="2943"/>
        <v>0</v>
      </c>
      <c r="L1354" s="59"/>
      <c r="M1354" s="409"/>
      <c r="N1354" s="410">
        <f t="shared" si="2944"/>
        <v>0</v>
      </c>
      <c r="O1354" s="226"/>
      <c r="P1354" s="229"/>
      <c r="Q1354" s="226" t="s">
        <v>25</v>
      </c>
      <c r="R1354" s="226"/>
      <c r="S1354" s="409"/>
      <c r="T1354" s="410">
        <f t="shared" si="2945"/>
        <v>0</v>
      </c>
      <c r="U1354" s="115"/>
      <c r="V1354" s="59"/>
      <c r="W1354" s="116"/>
      <c r="X1354" s="116"/>
      <c r="Y1354" s="117"/>
      <c r="Z1354" s="118"/>
      <c r="AA1354" s="119">
        <f>IF(AA$8="",0,(SUM($Z1285:AA1285)-SUM($Z1317:AA1317))*(1-Главная!$N$86)+Главная!$N$86*(SUM($Z1285:AA1285)-SUM($Z1317:AA1317))*IF($T1354=справочники!$P$10,1,1/(1+Главная!$N$23)))</f>
        <v>0</v>
      </c>
      <c r="AB1354" s="119">
        <f>IF(AB$8="",0,(SUM($Z1285:AB1285)-SUM($Z1317:AB1317))*(1-Главная!$N$86)+Главная!$N$86*(SUM($Z1285:AB1285)-SUM($Z1317:AB1317))*IF($T1354=справочники!$P$10,1,1/(1+Главная!$N$23)))</f>
        <v>0</v>
      </c>
      <c r="AC1354" s="119">
        <f>IF(AC$8="",0,(SUM($Z1285:AC1285)-SUM($Z1317:AC1317))*(1-Главная!$N$86)+Главная!$N$86*(SUM($Z1285:AC1285)-SUM($Z1317:AC1317))*IF($T1354=справочники!$P$10,1,1/(1+Главная!$N$23)))</f>
        <v>0</v>
      </c>
      <c r="AD1354" s="119">
        <f>IF(AD$8="",0,(SUM($Z1285:AD1285)-SUM($Z1317:AD1317))*(1-Главная!$N$86)+Главная!$N$86*(SUM($Z1285:AD1285)-SUM($Z1317:AD1317))*IF($T1354=справочники!$P$10,1,1/(1+Главная!$N$23)))</f>
        <v>0</v>
      </c>
      <c r="AE1354" s="119">
        <f>IF(AE$8="",0,(SUM($Z1285:AE1285)-SUM($Z1317:AE1317))*(1-Главная!$N$86)+Главная!$N$86*(SUM($Z1285:AE1285)-SUM($Z1317:AE1317))*IF($T1354=справочники!$P$10,1,1/(1+Главная!$N$23)))</f>
        <v>0</v>
      </c>
      <c r="AF1354" s="119">
        <f>IF(AF$8="",0,(SUM($Z1285:AF1285)-SUM($Z1317:AF1317))*(1-Главная!$N$86)+Главная!$N$86*(SUM($Z1285:AF1285)-SUM($Z1317:AF1317))*IF($T1354=справочники!$P$10,1,1/(1+Главная!$N$23)))</f>
        <v>0</v>
      </c>
      <c r="AG1354" s="119">
        <f>IF(AG$8="",0,(SUM($Z1285:AG1285)-SUM($Z1317:AG1317))*(1-Главная!$N$86)+Главная!$N$86*(SUM($Z1285:AG1285)-SUM($Z1317:AG1317))*IF($T1354=справочники!$P$10,1,1/(1+Главная!$N$23)))</f>
        <v>0</v>
      </c>
      <c r="AH1354" s="119">
        <f>IF(AH$8="",0,(SUM($Z1285:AH1285)-SUM($Z1317:AH1317))*(1-Главная!$N$86)+Главная!$N$86*(SUM($Z1285:AH1285)-SUM($Z1317:AH1317))*IF($T1354=справочники!$P$10,1,1/(1+Главная!$N$23)))</f>
        <v>0</v>
      </c>
      <c r="AI1354" s="119">
        <f>IF(AI$8="",0,(SUM($Z1285:AI1285)-SUM($Z1317:AI1317))*(1-Главная!$N$86)+Главная!$N$86*(SUM($Z1285:AI1285)-SUM($Z1317:AI1317))*IF($T1354=справочники!$P$10,1,1/(1+Главная!$N$23)))</f>
        <v>0</v>
      </c>
      <c r="AJ1354" s="119">
        <f>IF(AJ$8="",0,(SUM($Z1285:AJ1285)-SUM($Z1317:AJ1317))*(1-Главная!$N$86)+Главная!$N$86*(SUM($Z1285:AJ1285)-SUM($Z1317:AJ1317))*IF($T1354=справочники!$P$10,1,1/(1+Главная!$N$23)))</f>
        <v>0</v>
      </c>
      <c r="AK1354" s="119">
        <f>IF(AK$8="",0,(SUM($Z1285:AK1285)-SUM($Z1317:AK1317))*(1-Главная!$N$86)+Главная!$N$86*(SUM($Z1285:AK1285)-SUM($Z1317:AK1317))*IF($T1354=справочники!$P$10,1,1/(1+Главная!$N$23)))</f>
        <v>0</v>
      </c>
      <c r="AL1354" s="119">
        <f>IF(AL$8="",0,(SUM($Z1285:AL1285)-SUM($Z1317:AL1317))*(1-Главная!$N$86)+Главная!$N$86*(SUM($Z1285:AL1285)-SUM($Z1317:AL1317))*IF($T1354=справочники!$P$10,1,1/(1+Главная!$N$23)))</f>
        <v>0</v>
      </c>
      <c r="AM1354" s="119">
        <f>IF(AM$8="",0,(SUM($Z1285:AM1285)-SUM($Z1317:AM1317))*(1-Главная!$N$86)+Главная!$N$86*(SUM($Z1285:AM1285)-SUM($Z1317:AM1317))*IF($T1354=справочники!$P$10,1,1/(1+Главная!$N$23)))</f>
        <v>0</v>
      </c>
      <c r="AN1354" s="119">
        <f>IF(AN$8="",0,(SUM($Z1285:AN1285)-SUM($Z1317:AN1317))*(1-Главная!$N$86)+Главная!$N$86*(SUM($Z1285:AN1285)-SUM($Z1317:AN1317))*IF($T1354=справочники!$P$10,1,1/(1+Главная!$N$23)))</f>
        <v>0</v>
      </c>
      <c r="AO1354" s="119">
        <f>IF(AO$8="",0,(SUM($Z1285:AO1285)-SUM($Z1317:AO1317))*(1-Главная!$N$86)+Главная!$N$86*(SUM($Z1285:AO1285)-SUM($Z1317:AO1317))*IF($T1354=справочники!$P$10,1,1/(1+Главная!$N$23)))</f>
        <v>0</v>
      </c>
      <c r="AP1354" s="119">
        <f>IF(AP$8="",0,(SUM($Z1285:AP1285)-SUM($Z1317:AP1317))*(1-Главная!$N$86)+Главная!$N$86*(SUM($Z1285:AP1285)-SUM($Z1317:AP1317))*IF($T1354=справочники!$P$10,1,1/(1+Главная!$N$23)))</f>
        <v>0</v>
      </c>
      <c r="AQ1354" s="119">
        <f>IF(AQ$8="",0,(SUM($Z1285:AQ1285)-SUM($Z1317:AQ1317))*(1-Главная!$N$86)+Главная!$N$86*(SUM($Z1285:AQ1285)-SUM($Z1317:AQ1317))*IF($T1354=справочники!$P$10,1,1/(1+Главная!$N$23)))</f>
        <v>0</v>
      </c>
      <c r="AR1354" s="119">
        <f>IF(AR$8="",0,(SUM($Z1285:AR1285)-SUM($Z1317:AR1317))*(1-Главная!$N$86)+Главная!$N$86*(SUM($Z1285:AR1285)-SUM($Z1317:AR1317))*IF($T1354=справочники!$P$10,1,1/(1+Главная!$N$23)))</f>
        <v>0</v>
      </c>
      <c r="AS1354" s="119">
        <f>IF(AS$8="",0,(SUM($Z1285:AS1285)-SUM($Z1317:AS1317))*(1-Главная!$N$86)+Главная!$N$86*(SUM($Z1285:AS1285)-SUM($Z1317:AS1317))*IF($T1354=справочники!$P$10,1,1/(1+Главная!$N$23)))</f>
        <v>0</v>
      </c>
      <c r="AT1354" s="119">
        <f>IF(AT$8="",0,(SUM($Z1285:AT1285)-SUM($Z1317:AT1317))*(1-Главная!$N$86)+Главная!$N$86*(SUM($Z1285:AT1285)-SUM($Z1317:AT1317))*IF($T1354=справочники!$P$10,1,1/(1+Главная!$N$23)))</f>
        <v>0</v>
      </c>
      <c r="AU1354" s="119">
        <f>IF(AU$8="",0,(SUM($Z1285:AU1285)-SUM($Z1317:AU1317))*(1-Главная!$N$86)+Главная!$N$86*(SUM($Z1285:AU1285)-SUM($Z1317:AU1317))*IF($T1354=справочники!$P$10,1,1/(1+Главная!$N$23)))</f>
        <v>0</v>
      </c>
      <c r="AV1354" s="119">
        <f>IF(AV$8="",0,(SUM($Z1285:AV1285)-SUM($Z1317:AV1317))*(1-Главная!$N$86)+Главная!$N$86*(SUM($Z1285:AV1285)-SUM($Z1317:AV1317))*IF($T1354=справочники!$P$10,1,1/(1+Главная!$N$23)))</f>
        <v>0</v>
      </c>
      <c r="AW1354" s="119">
        <f>IF(AW$8="",0,(SUM($Z1285:AW1285)-SUM($Z1317:AW1317))*(1-Главная!$N$86)+Главная!$N$86*(SUM($Z1285:AW1285)-SUM($Z1317:AW1317))*IF($T1354=справочники!$P$10,1,1/(1+Главная!$N$23)))</f>
        <v>0</v>
      </c>
      <c r="AX1354" s="119">
        <f>IF(AX$8="",0,(SUM($Z1285:AX1285)-SUM($Z1317:AX1317))*(1-Главная!$N$86)+Главная!$N$86*(SUM($Z1285:AX1285)-SUM($Z1317:AX1317))*IF($T1354=справочники!$P$10,1,1/(1+Главная!$N$23)))</f>
        <v>0</v>
      </c>
      <c r="AY1354" s="119">
        <f>IF(AY$8="",0,(SUM($Z1285:AY1285)-SUM($Z1317:AY1317))*(1-Главная!$N$86)+Главная!$N$86*(SUM($Z1285:AY1285)-SUM($Z1317:AY1317))*IF($T1354=справочники!$P$10,1,1/(1+Главная!$N$23)))</f>
        <v>0</v>
      </c>
      <c r="AZ1354" s="119">
        <f>IF(AZ$8="",0,(SUM($Z1285:AZ1285)-SUM($Z1317:AZ1317))*(1-Главная!$N$86)+Главная!$N$86*(SUM($Z1285:AZ1285)-SUM($Z1317:AZ1317))*IF($T1354=справочники!$P$10,1,1/(1+Главная!$N$23)))</f>
        <v>0</v>
      </c>
      <c r="BA1354" s="119">
        <f>IF(BA$8="",0,(SUM($Z1285:BA1285)-SUM($Z1317:BA1317))*(1-Главная!$N$86)+Главная!$N$86*(SUM($Z1285:BA1285)-SUM($Z1317:BA1317))*IF($T1354=справочники!$P$10,1,1/(1+Главная!$N$23)))</f>
        <v>0</v>
      </c>
      <c r="BB1354" s="119">
        <f>IF(BB$8="",0,(SUM($Z1285:BB1285)-SUM($Z1317:BB1317))*(1-Главная!$N$86)+Главная!$N$86*(SUM($Z1285:BB1285)-SUM($Z1317:BB1317))*IF($T1354=справочники!$P$10,1,1/(1+Главная!$N$23)))</f>
        <v>0</v>
      </c>
      <c r="BC1354" s="119">
        <f>IF(BC$8="",0,(SUM($Z1285:BC1285)-SUM($Z1317:BC1317))*(1-Главная!$N$86)+Главная!$N$86*(SUM($Z1285:BC1285)-SUM($Z1317:BC1317))*IF($T1354=справочники!$P$10,1,1/(1+Главная!$N$23)))</f>
        <v>0</v>
      </c>
      <c r="BD1354" s="119">
        <f>IF(BD$8="",0,(SUM($Z1285:BD1285)-SUM($Z1317:BD1317))*(1-Главная!$N$86)+Главная!$N$86*(SUM($Z1285:BD1285)-SUM($Z1317:BD1317))*IF($T1354=справочники!$P$10,1,1/(1+Главная!$N$23)))</f>
        <v>0</v>
      </c>
      <c r="BE1354" s="119">
        <f>IF(BE$8="",0,(SUM($Z1285:BE1285)-SUM($Z1317:BE1317))*(1-Главная!$N$86)+Главная!$N$86*(SUM($Z1285:BE1285)-SUM($Z1317:BE1317))*IF($T1354=справочники!$P$10,1,1/(1+Главная!$N$23)))</f>
        <v>0</v>
      </c>
      <c r="BF1354" s="119">
        <f>IF(BF$8="",0,(SUM($Z1285:BF1285)-SUM($Z1317:BF1317))*(1-Главная!$N$86)+Главная!$N$86*(SUM($Z1285:BF1285)-SUM($Z1317:BF1317))*IF($T1354=справочники!$P$10,1,1/(1+Главная!$N$23)))</f>
        <v>0</v>
      </c>
      <c r="BG1354" s="119">
        <f>IF(BG$8="",0,(SUM($Z1285:BG1285)-SUM($Z1317:BG1317))*(1-Главная!$N$86)+Главная!$N$86*(SUM($Z1285:BG1285)-SUM($Z1317:BG1317))*IF($T1354=справочники!$P$10,1,1/(1+Главная!$N$23)))</f>
        <v>0</v>
      </c>
      <c r="BH1354" s="119">
        <f>IF(BH$8="",0,(SUM($Z1285:BH1285)-SUM($Z1317:BH1317))*(1-Главная!$N$86)+Главная!$N$86*(SUM($Z1285:BH1285)-SUM($Z1317:BH1317))*IF($T1354=справочники!$P$10,1,1/(1+Главная!$N$23)))</f>
        <v>0</v>
      </c>
      <c r="BI1354" s="119">
        <f>IF(BI$8="",0,(SUM($Z1285:BI1285)-SUM($Z1317:BI1317))*(1-Главная!$N$86)+Главная!$N$86*(SUM($Z1285:BI1285)-SUM($Z1317:BI1317))*IF($T1354=справочники!$P$10,1,1/(1+Главная!$N$23)))</f>
        <v>0</v>
      </c>
      <c r="BJ1354" s="119">
        <f>IF(BJ$8="",0,(SUM($Z1285:BJ1285)-SUM($Z1317:BJ1317))*(1-Главная!$N$86)+Главная!$N$86*(SUM($Z1285:BJ1285)-SUM($Z1317:BJ1317))*IF($T1354=справочники!$P$10,1,1/(1+Главная!$N$23)))</f>
        <v>0</v>
      </c>
      <c r="BK1354" s="119">
        <f>IF(BK$8="",0,(SUM($Z1285:BK1285)-SUM($Z1317:BK1317))*(1-Главная!$N$86)+Главная!$N$86*(SUM($Z1285:BK1285)-SUM($Z1317:BK1317))*IF($T1354=справочники!$P$10,1,1/(1+Главная!$N$23)))</f>
        <v>0</v>
      </c>
      <c r="BL1354" s="119">
        <f>IF(BL$8="",0,(SUM($Z1285:BL1285)-SUM($Z1317:BL1317))*(1-Главная!$N$86)+Главная!$N$86*(SUM($Z1285:BL1285)-SUM($Z1317:BL1317))*IF($T1354=справочники!$P$10,1,1/(1+Главная!$N$23)))</f>
        <v>0</v>
      </c>
      <c r="BM1354" s="119">
        <f>IF(BM$8="",0,(SUM($Z1285:BM1285)-SUM($Z1317:BM1317))*(1-Главная!$N$86)+Главная!$N$86*(SUM($Z1285:BM1285)-SUM($Z1317:BM1317))*IF($T1354=справочники!$P$10,1,1/(1+Главная!$N$23)))</f>
        <v>0</v>
      </c>
      <c r="BN1354" s="119">
        <f>IF(BN$8="",0,(SUM($Z1285:BN1285)-SUM($Z1317:BN1317))*(1-Главная!$N$86)+Главная!$N$86*(SUM($Z1285:BN1285)-SUM($Z1317:BN1317))*IF($T1354=справочники!$P$10,1,1/(1+Главная!$N$23)))</f>
        <v>0</v>
      </c>
      <c r="BO1354" s="119">
        <f>IF(BO$8="",0,(SUM($Z1285:BO1285)-SUM($Z1317:BO1317))*(1-Главная!$N$86)+Главная!$N$86*(SUM($Z1285:BO1285)-SUM($Z1317:BO1317))*IF($T1354=справочники!$P$10,1,1/(1+Главная!$N$23)))</f>
        <v>0</v>
      </c>
      <c r="BP1354" s="119">
        <f>IF(BP$8="",0,(SUM($Z1285:BP1285)-SUM($Z1317:BP1317))*(1-Главная!$N$86)+Главная!$N$86*(SUM($Z1285:BP1285)-SUM($Z1317:BP1317))*IF($T1354=справочники!$P$10,1,1/(1+Главная!$N$23)))</f>
        <v>0</v>
      </c>
      <c r="BQ1354" s="119">
        <f>IF(BQ$8="",0,(SUM($Z1285:BQ1285)-SUM($Z1317:BQ1317))*(1-Главная!$N$86)+Главная!$N$86*(SUM($Z1285:BQ1285)-SUM($Z1317:BQ1317))*IF($T1354=справочники!$P$10,1,1/(1+Главная!$N$23)))</f>
        <v>0</v>
      </c>
      <c r="BR1354" s="119">
        <f>IF(BR$8="",0,(SUM($Z1285:BR1285)-SUM($Z1317:BR1317))*(1-Главная!$N$86)+Главная!$N$86*(SUM($Z1285:BR1285)-SUM($Z1317:BR1317))*IF($T1354=справочники!$P$10,1,1/(1+Главная!$N$23)))</f>
        <v>0</v>
      </c>
      <c r="BS1354" s="119">
        <f>IF(BS$8="",0,(SUM($Z1285:BS1285)-SUM($Z1317:BS1317))*(1-Главная!$N$86)+Главная!$N$86*(SUM($Z1285:BS1285)-SUM($Z1317:BS1317))*IF($T1354=справочники!$P$10,1,1/(1+Главная!$N$23)))</f>
        <v>0</v>
      </c>
      <c r="BT1354" s="119">
        <f>IF(BT$8="",0,(SUM($Z1285:BT1285)-SUM($Z1317:BT1317))*(1-Главная!$N$86)+Главная!$N$86*(SUM($Z1285:BT1285)-SUM($Z1317:BT1317))*IF($T1354=справочники!$P$10,1,1/(1+Главная!$N$23)))</f>
        <v>0</v>
      </c>
      <c r="BU1354" s="119">
        <f>IF(BU$8="",0,(SUM($Z1285:BU1285)-SUM($Z1317:BU1317))*(1-Главная!$N$86)+Главная!$N$86*(SUM($Z1285:BU1285)-SUM($Z1317:BU1317))*IF($T1354=справочники!$P$10,1,1/(1+Главная!$N$23)))</f>
        <v>0</v>
      </c>
      <c r="BV1354" s="119">
        <f>IF(BV$8="",0,(SUM($Z1285:BV1285)-SUM($Z1317:BV1317))*(1-Главная!$N$86)+Главная!$N$86*(SUM($Z1285:BV1285)-SUM($Z1317:BV1317))*IF($T1354=справочники!$P$10,1,1/(1+Главная!$N$23)))</f>
        <v>0</v>
      </c>
      <c r="BW1354" s="119">
        <f>IF(BW$8="",0,(SUM($Z1285:BW1285)-SUM($Z1317:BW1317))*(1-Главная!$N$86)+Главная!$N$86*(SUM($Z1285:BW1285)-SUM($Z1317:BW1317))*IF($T1354=справочники!$P$10,1,1/(1+Главная!$N$23)))</f>
        <v>0</v>
      </c>
      <c r="BX1354" s="119">
        <f>IF(BX$8="",0,(SUM($Z1285:BX1285)-SUM($Z1317:BX1317))*(1-Главная!$N$86)+Главная!$N$86*(SUM($Z1285:BX1285)-SUM($Z1317:BX1317))*IF($T1354=справочники!$P$10,1,1/(1+Главная!$N$23)))</f>
        <v>0</v>
      </c>
      <c r="BY1354" s="119">
        <f>IF(BY$8="",0,(SUM($Z1285:BY1285)-SUM($Z1317:BY1317))*(1-Главная!$N$86)+Главная!$N$86*(SUM($Z1285:BY1285)-SUM($Z1317:BY1317))*IF($T1354=справочники!$P$10,1,1/(1+Главная!$N$23)))</f>
        <v>0</v>
      </c>
      <c r="BZ1354" s="119">
        <f>IF(BZ$8="",0,(SUM($Z1285:BZ1285)-SUM($Z1317:BZ1317))*(1-Главная!$N$86)+Главная!$N$86*(SUM($Z1285:BZ1285)-SUM($Z1317:BZ1317))*IF($T1354=справочники!$P$10,1,1/(1+Главная!$N$23)))</f>
        <v>0</v>
      </c>
      <c r="CA1354" s="119">
        <f>IF(CA$8="",0,(SUM($Z1285:CA1285)-SUM($Z1317:CA1317))*(1-Главная!$N$86)+Главная!$N$86*(SUM($Z1285:CA1285)-SUM($Z1317:CA1317))*IF($T1354=справочники!$P$10,1,1/(1+Главная!$N$23)))</f>
        <v>0</v>
      </c>
      <c r="CB1354" s="119">
        <f>IF(CB$8="",0,(SUM($Z1285:CB1285)-SUM($Z1317:CB1317))*(1-Главная!$N$86)+Главная!$N$86*(SUM($Z1285:CB1285)-SUM($Z1317:CB1317))*IF($T1354=справочники!$P$10,1,1/(1+Главная!$N$23)))</f>
        <v>0</v>
      </c>
      <c r="CC1354" s="119">
        <f>IF(CC$8="",0,(SUM($Z1285:CC1285)-SUM($Z1317:CC1317))*(1-Главная!$N$86)+Главная!$N$86*(SUM($Z1285:CC1285)-SUM($Z1317:CC1317))*IF($T1354=справочники!$P$10,1,1/(1+Главная!$N$23)))</f>
        <v>0</v>
      </c>
      <c r="CD1354" s="119">
        <f>IF(CD$8="",0,(SUM($Z1285:CD1285)-SUM($Z1317:CD1317))*(1-Главная!$N$86)+Главная!$N$86*(SUM($Z1285:CD1285)-SUM($Z1317:CD1317))*IF($T1354=справочники!$P$10,1,1/(1+Главная!$N$23)))</f>
        <v>0</v>
      </c>
      <c r="CE1354" s="119">
        <f>IF(CE$8="",0,(SUM($Z1285:CE1285)-SUM($Z1317:CE1317))*(1-Главная!$N$86)+Главная!$N$86*(SUM($Z1285:CE1285)-SUM($Z1317:CE1317))*IF($T1354=справочники!$P$10,1,1/(1+Главная!$N$23)))</f>
        <v>0</v>
      </c>
      <c r="CF1354" s="119">
        <f>IF(CF$8="",0,(SUM($Z1285:CF1285)-SUM($Z1317:CF1317))*(1-Главная!$N$86)+Главная!$N$86*(SUM($Z1285:CF1285)-SUM($Z1317:CF1317))*IF($T1354=справочники!$P$10,1,1/(1+Главная!$N$23)))</f>
        <v>0</v>
      </c>
      <c r="CG1354" s="119">
        <f>IF(CG$8="",0,(SUM($Z1285:CG1285)-SUM($Z1317:CG1317))*(1-Главная!$N$86)+Главная!$N$86*(SUM($Z1285:CG1285)-SUM($Z1317:CG1317))*IF($T1354=справочники!$P$10,1,1/(1+Главная!$N$23)))</f>
        <v>0</v>
      </c>
      <c r="CH1354" s="119">
        <f>IF(CH$8="",0,(SUM($Z1285:CH1285)-SUM($Z1317:CH1317))*(1-Главная!$N$86)+Главная!$N$86*(SUM($Z1285:CH1285)-SUM($Z1317:CH1317))*IF($T1354=справочники!$P$10,1,1/(1+Главная!$N$23)))</f>
        <v>0</v>
      </c>
      <c r="CI1354" s="119">
        <f>IF(CI$8="",0,(SUM($Z1285:CI1285)-SUM($Z1317:CI1317))*(1-Главная!$N$86)+Главная!$N$86*(SUM($Z1285:CI1285)-SUM($Z1317:CI1317))*IF($T1354=справочники!$P$10,1,1/(1+Главная!$N$23)))</f>
        <v>0</v>
      </c>
      <c r="CJ1354" s="119">
        <f>IF(CJ$8="",0,(SUM($Z1285:CJ1285)-SUM($Z1317:CJ1317))*(1-Главная!$N$86)+Главная!$N$86*(SUM($Z1285:CJ1285)-SUM($Z1317:CJ1317))*IF($T1354=справочники!$P$10,1,1/(1+Главная!$N$23)))</f>
        <v>0</v>
      </c>
      <c r="CK1354" s="119">
        <f>IF(CK$8="",0,(SUM($Z1285:CK1285)-SUM($Z1317:CK1317))*(1-Главная!$N$86)+Главная!$N$86*(SUM($Z1285:CK1285)-SUM($Z1317:CK1317))*IF($T1354=справочники!$P$10,1,1/(1+Главная!$N$23)))</f>
        <v>0</v>
      </c>
      <c r="CL1354" s="119">
        <f>IF(CL$8="",0,(SUM($Z1285:CL1285)-SUM($Z1317:CL1317))*(1-Главная!$N$86)+Главная!$N$86*(SUM($Z1285:CL1285)-SUM($Z1317:CL1317))*IF($T1354=справочники!$P$10,1,1/(1+Главная!$N$23)))</f>
        <v>0</v>
      </c>
      <c r="CM1354" s="119">
        <f>IF(CM$8="",0,(SUM($Z1285:CM1285)-SUM($Z1317:CM1317))*(1-Главная!$N$86)+Главная!$N$86*(SUM($Z1285:CM1285)-SUM($Z1317:CM1317))*IF($T1354=справочники!$P$10,1,1/(1+Главная!$N$23)))</f>
        <v>0</v>
      </c>
      <c r="CN1354" s="119">
        <f>IF(CN$8="",0,(SUM($Z1285:CN1285)-SUM($Z1317:CN1317))*(1-Главная!$N$86)+Главная!$N$86*(SUM($Z1285:CN1285)-SUM($Z1317:CN1317))*IF($T1354=справочники!$P$10,1,1/(1+Главная!$N$23)))</f>
        <v>0</v>
      </c>
      <c r="CO1354" s="119">
        <f>IF(CO$8="",0,(SUM($Z1285:CO1285)-SUM($Z1317:CO1317))*(1-Главная!$N$86)+Главная!$N$86*(SUM($Z1285:CO1285)-SUM($Z1317:CO1317))*IF($T1354=справочники!$P$10,1,1/(1+Главная!$N$23)))</f>
        <v>0</v>
      </c>
      <c r="CP1354" s="119">
        <f>IF(CP$8="",0,(SUM($Z1285:CP1285)-SUM($Z1317:CP1317))*(1-Главная!$N$86)+Главная!$N$86*(SUM($Z1285:CP1285)-SUM($Z1317:CP1317))*IF($T1354=справочники!$P$10,1,1/(1+Главная!$N$23)))</f>
        <v>0</v>
      </c>
      <c r="CQ1354" s="119">
        <f>IF(CQ$8="",0,(SUM($Z1285:CQ1285)-SUM($Z1317:CQ1317))*(1-Главная!$N$86)+Главная!$N$86*(SUM($Z1285:CQ1285)-SUM($Z1317:CQ1317))*IF($T1354=справочники!$P$10,1,1/(1+Главная!$N$23)))</f>
        <v>0</v>
      </c>
      <c r="CR1354" s="119">
        <f>IF(CR$8="",0,(SUM($Z1285:CR1285)-SUM($Z1317:CR1317))*(1-Главная!$N$86)+Главная!$N$86*(SUM($Z1285:CR1285)-SUM($Z1317:CR1317))*IF($T1354=справочники!$P$10,1,1/(1+Главная!$N$23)))</f>
        <v>0</v>
      </c>
      <c r="CS1354" s="119">
        <f>IF(CS$8="",0,(SUM($Z1285:CS1285)-SUM($Z1317:CS1317))*(1-Главная!$N$86)+Главная!$N$86*(SUM($Z1285:CS1285)-SUM($Z1317:CS1317))*IF($T1354=справочники!$P$10,1,1/(1+Главная!$N$23)))</f>
        <v>0</v>
      </c>
      <c r="CT1354" s="119">
        <f>IF(CT$8="",0,(SUM($Z1285:CT1285)-SUM($Z1317:CT1317))*(1-Главная!$N$86)+Главная!$N$86*(SUM($Z1285:CT1285)-SUM($Z1317:CT1317))*IF($T1354=справочники!$P$10,1,1/(1+Главная!$N$23)))</f>
        <v>0</v>
      </c>
      <c r="CU1354" s="119">
        <f>IF(CU$8="",0,(SUM($Z1285:CU1285)-SUM($Z1317:CU1317))*(1-Главная!$N$86)+Главная!$N$86*(SUM($Z1285:CU1285)-SUM($Z1317:CU1317))*IF($T1354=справочники!$P$10,1,1/(1+Главная!$N$23)))</f>
        <v>0</v>
      </c>
      <c r="CV1354" s="119">
        <f>IF(CV$8="",0,(SUM($Z1285:CV1285)-SUM($Z1317:CV1317))*(1-Главная!$N$86)+Главная!$N$86*(SUM($Z1285:CV1285)-SUM($Z1317:CV1317))*IF($T1354=справочники!$P$10,1,1/(1+Главная!$N$23)))</f>
        <v>0</v>
      </c>
      <c r="CW1354" s="119">
        <f>IF(CW$8="",0,(SUM($Z1285:CW1285)-SUM($Z1317:CW1317))*(1-Главная!$N$86)+Главная!$N$86*(SUM($Z1285:CW1285)-SUM($Z1317:CW1317))*IF($T1354=справочники!$P$10,1,1/(1+Главная!$N$23)))</f>
        <v>0</v>
      </c>
      <c r="CX1354" s="119">
        <f>IF(CX$8="",0,(SUM($Z1285:CX1285)-SUM($Z1317:CX1317))*(1-Главная!$N$86)+Главная!$N$86*(SUM($Z1285:CX1285)-SUM($Z1317:CX1317))*IF($T1354=справочники!$P$10,1,1/(1+Главная!$N$23)))</f>
        <v>0</v>
      </c>
      <c r="CY1354" s="119">
        <f>IF(CY$8="",0,(SUM($Z1285:CY1285)-SUM($Z1317:CY1317))*(1-Главная!$N$86)+Главная!$N$86*(SUM($Z1285:CY1285)-SUM($Z1317:CY1317))*IF($T1354=справочники!$P$10,1,1/(1+Главная!$N$23)))</f>
        <v>0</v>
      </c>
      <c r="CZ1354" s="119">
        <f>IF(CZ$8="",0,(SUM($Z1285:CZ1285)-SUM($Z1317:CZ1317))*(1-Главная!$N$86)+Главная!$N$86*(SUM($Z1285:CZ1285)-SUM($Z1317:CZ1317))*IF($T1354=справочники!$P$10,1,1/(1+Главная!$N$23)))</f>
        <v>0</v>
      </c>
      <c r="DA1354" s="119">
        <f>IF(DA$8="",0,(SUM($Z1285:DA1285)-SUM($Z1317:DA1317))*(1-Главная!$N$86)+Главная!$N$86*(SUM($Z1285:DA1285)-SUM($Z1317:DA1317))*IF($T1354=справочники!$P$10,1,1/(1+Главная!$N$23)))</f>
        <v>0</v>
      </c>
      <c r="DB1354" s="119">
        <f>IF(DB$8="",0,(SUM($Z1285:DB1285)-SUM($Z1317:DB1317))*(1-Главная!$N$86)+Главная!$N$86*(SUM($Z1285:DB1285)-SUM($Z1317:DB1317))*IF($T1354=справочники!$P$10,1,1/(1+Главная!$N$23)))</f>
        <v>0</v>
      </c>
      <c r="DC1354" s="119">
        <f>IF(DC$8="",0,(SUM($Z1285:DC1285)-SUM($Z1317:DC1317))*(1-Главная!$N$86)+Главная!$N$86*(SUM($Z1285:DC1285)-SUM($Z1317:DC1317))*IF($T1354=справочники!$P$10,1,1/(1+Главная!$N$23)))</f>
        <v>0</v>
      </c>
      <c r="DD1354" s="119">
        <f>IF(DD$8="",0,(SUM($Z1285:DD1285)-SUM($Z1317:DD1317))*(1-Главная!$N$86)+Главная!$N$86*(SUM($Z1285:DD1285)-SUM($Z1317:DD1317))*IF($T1354=справочники!$P$10,1,1/(1+Главная!$N$23)))</f>
        <v>0</v>
      </c>
      <c r="DE1354" s="119">
        <f>IF(DE$8="",0,(SUM($Z1285:DE1285)-SUM($Z1317:DE1317))*(1-Главная!$N$86)+Главная!$N$86*(SUM($Z1285:DE1285)-SUM($Z1317:DE1317))*IF($T1354=справочники!$P$10,1,1/(1+Главная!$N$23)))</f>
        <v>0</v>
      </c>
      <c r="DF1354" s="119">
        <f>IF(DF$8="",0,(SUM($Z1285:DF1285)-SUM($Z1317:DF1317))*(1-Главная!$N$86)+Главная!$N$86*(SUM($Z1285:DF1285)-SUM($Z1317:DF1317))*IF($T1354=справочники!$P$10,1,1/(1+Главная!$N$23)))</f>
        <v>0</v>
      </c>
      <c r="DG1354" s="119">
        <f>IF(DG$8="",0,(SUM($Z1285:DG1285)-SUM($Z1317:DG1317))*(1-Главная!$N$86)+Главная!$N$86*(SUM($Z1285:DG1285)-SUM($Z1317:DG1317))*IF($T1354=справочники!$P$10,1,1/(1+Главная!$N$23)))</f>
        <v>0</v>
      </c>
      <c r="DH1354" s="119">
        <f>IF(DH$8="",0,(SUM($Z1285:DH1285)-SUM($Z1317:DH1317))*(1-Главная!$N$86)+Главная!$N$86*(SUM($Z1285:DH1285)-SUM($Z1317:DH1317))*IF($T1354=справочники!$P$10,1,1/(1+Главная!$N$23)))</f>
        <v>0</v>
      </c>
      <c r="DI1354" s="119">
        <f>IF(DI$8="",0,(SUM($Z1285:DI1285)-SUM($Z1317:DI1317))*(1-Главная!$N$86)+Главная!$N$86*(SUM($Z1285:DI1285)-SUM($Z1317:DI1317))*IF($T1354=справочники!$P$10,1,1/(1+Главная!$N$23)))</f>
        <v>0</v>
      </c>
      <c r="DJ1354" s="119">
        <f>IF(DJ$8="",0,(SUM($Z1285:DJ1285)-SUM($Z1317:DJ1317))*(1-Главная!$N$86)+Главная!$N$86*(SUM($Z1285:DJ1285)-SUM($Z1317:DJ1317))*IF($T1354=справочники!$P$10,1,1/(1+Главная!$N$23)))</f>
        <v>0</v>
      </c>
      <c r="DK1354" s="119">
        <f>IF(DK$8="",0,(SUM($Z1285:DK1285)-SUM($Z1317:DK1317))*(1-Главная!$N$86)+Главная!$N$86*(SUM($Z1285:DK1285)-SUM($Z1317:DK1317))*IF($T1354=справочники!$P$10,1,1/(1+Главная!$N$23)))</f>
        <v>0</v>
      </c>
      <c r="DL1354" s="119">
        <f>IF(DL$8="",0,(SUM($Z1285:DL1285)-SUM($Z1317:DL1317))*(1-Главная!$N$86)+Главная!$N$86*(SUM($Z1285:DL1285)-SUM($Z1317:DL1317))*IF($T1354=справочники!$P$10,1,1/(1+Главная!$N$23)))</f>
        <v>0</v>
      </c>
      <c r="DM1354" s="119">
        <f>IF(DM$8="",0,(SUM($Z1285:DM1285)-SUM($Z1317:DM1317))*(1-Главная!$N$86)+Главная!$N$86*(SUM($Z1285:DM1285)-SUM($Z1317:DM1317))*IF($T1354=справочники!$P$10,1,1/(1+Главная!$N$23)))</f>
        <v>0</v>
      </c>
      <c r="DN1354" s="119">
        <f>IF(DN$8="",0,(SUM($Z1285:DN1285)-SUM($Z1317:DN1317))*(1-Главная!$N$86)+Главная!$N$86*(SUM($Z1285:DN1285)-SUM($Z1317:DN1317))*IF($T1354=справочники!$P$10,1,1/(1+Главная!$N$23)))</f>
        <v>0</v>
      </c>
      <c r="DO1354" s="119">
        <f>IF(DO$8="",0,(SUM($Z1285:DO1285)-SUM($Z1317:DO1317))*(1-Главная!$N$86)+Главная!$N$86*(SUM($Z1285:DO1285)-SUM($Z1317:DO1317))*IF($T1354=справочники!$P$10,1,1/(1+Главная!$N$23)))</f>
        <v>0</v>
      </c>
      <c r="DP1354" s="119">
        <f>IF(DP$8="",0,(SUM($Z1285:DP1285)-SUM($Z1317:DP1317))*(1-Главная!$N$86)+Главная!$N$86*(SUM($Z1285:DP1285)-SUM($Z1317:DP1317))*IF($T1354=справочники!$P$10,1,1/(1+Главная!$N$23)))</f>
        <v>0</v>
      </c>
      <c r="DQ1354" s="119">
        <f>IF(DQ$8="",0,(SUM($Z1285:DQ1285)-SUM($Z1317:DQ1317))*(1-Главная!$N$86)+Главная!$N$86*(SUM($Z1285:DQ1285)-SUM($Z1317:DQ1317))*IF($T1354=справочники!$P$10,1,1/(1+Главная!$N$23)))</f>
        <v>0</v>
      </c>
      <c r="DR1354" s="119">
        <f>IF(DR$8="",0,(SUM($Z1285:DR1285)-SUM($Z1317:DR1317))*(1-Главная!$N$86)+Главная!$N$86*(SUM($Z1285:DR1285)-SUM($Z1317:DR1317))*IF($T1354=справочники!$P$10,1,1/(1+Главная!$N$23)))</f>
        <v>0</v>
      </c>
      <c r="DS1354" s="119">
        <f>IF(DS$8="",0,(SUM($Z1285:DS1285)-SUM($Z1317:DS1317))*(1-Главная!$N$86)+Главная!$N$86*(SUM($Z1285:DS1285)-SUM($Z1317:DS1317))*IF($T1354=справочники!$P$10,1,1/(1+Главная!$N$23)))</f>
        <v>0</v>
      </c>
      <c r="DT1354" s="119">
        <f>IF(DT$8="",0,(SUM($Z1285:DT1285)-SUM($Z1317:DT1317))*(1-Главная!$N$86)+Главная!$N$86*(SUM($Z1285:DT1285)-SUM($Z1317:DT1317))*IF($T1354=справочники!$P$10,1,1/(1+Главная!$N$23)))</f>
        <v>0</v>
      </c>
      <c r="DU1354" s="59"/>
      <c r="DV1354" s="59"/>
    </row>
    <row r="1355" spans="1:126" s="120" customFormat="1" ht="10.199999999999999" customHeight="1">
      <c r="A1355" s="59"/>
      <c r="B1355" s="59"/>
      <c r="C1355" s="59"/>
      <c r="D1355" s="59"/>
      <c r="E1355" s="271"/>
      <c r="F1355" s="114"/>
      <c r="G1355" s="115"/>
      <c r="H1355" s="59"/>
      <c r="I1355" s="59"/>
      <c r="J1355" s="59"/>
      <c r="K1355" s="416">
        <f t="shared" si="2943"/>
        <v>0</v>
      </c>
      <c r="L1355" s="59"/>
      <c r="M1355" s="409"/>
      <c r="N1355" s="410">
        <f t="shared" si="2944"/>
        <v>0</v>
      </c>
      <c r="O1355" s="226"/>
      <c r="P1355" s="229"/>
      <c r="Q1355" s="226" t="s">
        <v>25</v>
      </c>
      <c r="R1355" s="226"/>
      <c r="S1355" s="409"/>
      <c r="T1355" s="410">
        <f t="shared" si="2945"/>
        <v>0</v>
      </c>
      <c r="U1355" s="115"/>
      <c r="V1355" s="59"/>
      <c r="W1355" s="116"/>
      <c r="X1355" s="116"/>
      <c r="Y1355" s="117"/>
      <c r="Z1355" s="118"/>
      <c r="AA1355" s="119">
        <f>IF(AA$8="",0,(SUM($Z1286:AA1286)-SUM($Z1318:AA1318))*(1-Главная!$N$86)+Главная!$N$86*(SUM($Z1286:AA1286)-SUM($Z1318:AA1318))*IF($T1355=справочники!$P$10,1,1/(1+Главная!$N$23)))</f>
        <v>0</v>
      </c>
      <c r="AB1355" s="119">
        <f>IF(AB$8="",0,(SUM($Z1286:AB1286)-SUM($Z1318:AB1318))*(1-Главная!$N$86)+Главная!$N$86*(SUM($Z1286:AB1286)-SUM($Z1318:AB1318))*IF($T1355=справочники!$P$10,1,1/(1+Главная!$N$23)))</f>
        <v>0</v>
      </c>
      <c r="AC1355" s="119">
        <f>IF(AC$8="",0,(SUM($Z1286:AC1286)-SUM($Z1318:AC1318))*(1-Главная!$N$86)+Главная!$N$86*(SUM($Z1286:AC1286)-SUM($Z1318:AC1318))*IF($T1355=справочники!$P$10,1,1/(1+Главная!$N$23)))</f>
        <v>0</v>
      </c>
      <c r="AD1355" s="119">
        <f>IF(AD$8="",0,(SUM($Z1286:AD1286)-SUM($Z1318:AD1318))*(1-Главная!$N$86)+Главная!$N$86*(SUM($Z1286:AD1286)-SUM($Z1318:AD1318))*IF($T1355=справочники!$P$10,1,1/(1+Главная!$N$23)))</f>
        <v>0</v>
      </c>
      <c r="AE1355" s="119">
        <f>IF(AE$8="",0,(SUM($Z1286:AE1286)-SUM($Z1318:AE1318))*(1-Главная!$N$86)+Главная!$N$86*(SUM($Z1286:AE1286)-SUM($Z1318:AE1318))*IF($T1355=справочники!$P$10,1,1/(1+Главная!$N$23)))</f>
        <v>0</v>
      </c>
      <c r="AF1355" s="119">
        <f>IF(AF$8="",0,(SUM($Z1286:AF1286)-SUM($Z1318:AF1318))*(1-Главная!$N$86)+Главная!$N$86*(SUM($Z1286:AF1286)-SUM($Z1318:AF1318))*IF($T1355=справочники!$P$10,1,1/(1+Главная!$N$23)))</f>
        <v>0</v>
      </c>
      <c r="AG1355" s="119">
        <f>IF(AG$8="",0,(SUM($Z1286:AG1286)-SUM($Z1318:AG1318))*(1-Главная!$N$86)+Главная!$N$86*(SUM($Z1286:AG1286)-SUM($Z1318:AG1318))*IF($T1355=справочники!$P$10,1,1/(1+Главная!$N$23)))</f>
        <v>0</v>
      </c>
      <c r="AH1355" s="119">
        <f>IF(AH$8="",0,(SUM($Z1286:AH1286)-SUM($Z1318:AH1318))*(1-Главная!$N$86)+Главная!$N$86*(SUM($Z1286:AH1286)-SUM($Z1318:AH1318))*IF($T1355=справочники!$P$10,1,1/(1+Главная!$N$23)))</f>
        <v>0</v>
      </c>
      <c r="AI1355" s="119">
        <f>IF(AI$8="",0,(SUM($Z1286:AI1286)-SUM($Z1318:AI1318))*(1-Главная!$N$86)+Главная!$N$86*(SUM($Z1286:AI1286)-SUM($Z1318:AI1318))*IF($T1355=справочники!$P$10,1,1/(1+Главная!$N$23)))</f>
        <v>0</v>
      </c>
      <c r="AJ1355" s="119">
        <f>IF(AJ$8="",0,(SUM($Z1286:AJ1286)-SUM($Z1318:AJ1318))*(1-Главная!$N$86)+Главная!$N$86*(SUM($Z1286:AJ1286)-SUM($Z1318:AJ1318))*IF($T1355=справочники!$P$10,1,1/(1+Главная!$N$23)))</f>
        <v>0</v>
      </c>
      <c r="AK1355" s="119">
        <f>IF(AK$8="",0,(SUM($Z1286:AK1286)-SUM($Z1318:AK1318))*(1-Главная!$N$86)+Главная!$N$86*(SUM($Z1286:AK1286)-SUM($Z1318:AK1318))*IF($T1355=справочники!$P$10,1,1/(1+Главная!$N$23)))</f>
        <v>0</v>
      </c>
      <c r="AL1355" s="119">
        <f>IF(AL$8="",0,(SUM($Z1286:AL1286)-SUM($Z1318:AL1318))*(1-Главная!$N$86)+Главная!$N$86*(SUM($Z1286:AL1286)-SUM($Z1318:AL1318))*IF($T1355=справочники!$P$10,1,1/(1+Главная!$N$23)))</f>
        <v>0</v>
      </c>
      <c r="AM1355" s="119">
        <f>IF(AM$8="",0,(SUM($Z1286:AM1286)-SUM($Z1318:AM1318))*(1-Главная!$N$86)+Главная!$N$86*(SUM($Z1286:AM1286)-SUM($Z1318:AM1318))*IF($T1355=справочники!$P$10,1,1/(1+Главная!$N$23)))</f>
        <v>0</v>
      </c>
      <c r="AN1355" s="119">
        <f>IF(AN$8="",0,(SUM($Z1286:AN1286)-SUM($Z1318:AN1318))*(1-Главная!$N$86)+Главная!$N$86*(SUM($Z1286:AN1286)-SUM($Z1318:AN1318))*IF($T1355=справочники!$P$10,1,1/(1+Главная!$N$23)))</f>
        <v>0</v>
      </c>
      <c r="AO1355" s="119">
        <f>IF(AO$8="",0,(SUM($Z1286:AO1286)-SUM($Z1318:AO1318))*(1-Главная!$N$86)+Главная!$N$86*(SUM($Z1286:AO1286)-SUM($Z1318:AO1318))*IF($T1355=справочники!$P$10,1,1/(1+Главная!$N$23)))</f>
        <v>0</v>
      </c>
      <c r="AP1355" s="119">
        <f>IF(AP$8="",0,(SUM($Z1286:AP1286)-SUM($Z1318:AP1318))*(1-Главная!$N$86)+Главная!$N$86*(SUM($Z1286:AP1286)-SUM($Z1318:AP1318))*IF($T1355=справочники!$P$10,1,1/(1+Главная!$N$23)))</f>
        <v>0</v>
      </c>
      <c r="AQ1355" s="119">
        <f>IF(AQ$8="",0,(SUM($Z1286:AQ1286)-SUM($Z1318:AQ1318))*(1-Главная!$N$86)+Главная!$N$86*(SUM($Z1286:AQ1286)-SUM($Z1318:AQ1318))*IF($T1355=справочники!$P$10,1,1/(1+Главная!$N$23)))</f>
        <v>0</v>
      </c>
      <c r="AR1355" s="119">
        <f>IF(AR$8="",0,(SUM($Z1286:AR1286)-SUM($Z1318:AR1318))*(1-Главная!$N$86)+Главная!$N$86*(SUM($Z1286:AR1286)-SUM($Z1318:AR1318))*IF($T1355=справочники!$P$10,1,1/(1+Главная!$N$23)))</f>
        <v>0</v>
      </c>
      <c r="AS1355" s="119">
        <f>IF(AS$8="",0,(SUM($Z1286:AS1286)-SUM($Z1318:AS1318))*(1-Главная!$N$86)+Главная!$N$86*(SUM($Z1286:AS1286)-SUM($Z1318:AS1318))*IF($T1355=справочники!$P$10,1,1/(1+Главная!$N$23)))</f>
        <v>0</v>
      </c>
      <c r="AT1355" s="119">
        <f>IF(AT$8="",0,(SUM($Z1286:AT1286)-SUM($Z1318:AT1318))*(1-Главная!$N$86)+Главная!$N$86*(SUM($Z1286:AT1286)-SUM($Z1318:AT1318))*IF($T1355=справочники!$P$10,1,1/(1+Главная!$N$23)))</f>
        <v>0</v>
      </c>
      <c r="AU1355" s="119">
        <f>IF(AU$8="",0,(SUM($Z1286:AU1286)-SUM($Z1318:AU1318))*(1-Главная!$N$86)+Главная!$N$86*(SUM($Z1286:AU1286)-SUM($Z1318:AU1318))*IF($T1355=справочники!$P$10,1,1/(1+Главная!$N$23)))</f>
        <v>0</v>
      </c>
      <c r="AV1355" s="119">
        <f>IF(AV$8="",0,(SUM($Z1286:AV1286)-SUM($Z1318:AV1318))*(1-Главная!$N$86)+Главная!$N$86*(SUM($Z1286:AV1286)-SUM($Z1318:AV1318))*IF($T1355=справочники!$P$10,1,1/(1+Главная!$N$23)))</f>
        <v>0</v>
      </c>
      <c r="AW1355" s="119">
        <f>IF(AW$8="",0,(SUM($Z1286:AW1286)-SUM($Z1318:AW1318))*(1-Главная!$N$86)+Главная!$N$86*(SUM($Z1286:AW1286)-SUM($Z1318:AW1318))*IF($T1355=справочники!$P$10,1,1/(1+Главная!$N$23)))</f>
        <v>0</v>
      </c>
      <c r="AX1355" s="119">
        <f>IF(AX$8="",0,(SUM($Z1286:AX1286)-SUM($Z1318:AX1318))*(1-Главная!$N$86)+Главная!$N$86*(SUM($Z1286:AX1286)-SUM($Z1318:AX1318))*IF($T1355=справочники!$P$10,1,1/(1+Главная!$N$23)))</f>
        <v>0</v>
      </c>
      <c r="AY1355" s="119">
        <f>IF(AY$8="",0,(SUM($Z1286:AY1286)-SUM($Z1318:AY1318))*(1-Главная!$N$86)+Главная!$N$86*(SUM($Z1286:AY1286)-SUM($Z1318:AY1318))*IF($T1355=справочники!$P$10,1,1/(1+Главная!$N$23)))</f>
        <v>0</v>
      </c>
      <c r="AZ1355" s="119">
        <f>IF(AZ$8="",0,(SUM($Z1286:AZ1286)-SUM($Z1318:AZ1318))*(1-Главная!$N$86)+Главная!$N$86*(SUM($Z1286:AZ1286)-SUM($Z1318:AZ1318))*IF($T1355=справочники!$P$10,1,1/(1+Главная!$N$23)))</f>
        <v>0</v>
      </c>
      <c r="BA1355" s="119">
        <f>IF(BA$8="",0,(SUM($Z1286:BA1286)-SUM($Z1318:BA1318))*(1-Главная!$N$86)+Главная!$N$86*(SUM($Z1286:BA1286)-SUM($Z1318:BA1318))*IF($T1355=справочники!$P$10,1,1/(1+Главная!$N$23)))</f>
        <v>0</v>
      </c>
      <c r="BB1355" s="119">
        <f>IF(BB$8="",0,(SUM($Z1286:BB1286)-SUM($Z1318:BB1318))*(1-Главная!$N$86)+Главная!$N$86*(SUM($Z1286:BB1286)-SUM($Z1318:BB1318))*IF($T1355=справочники!$P$10,1,1/(1+Главная!$N$23)))</f>
        <v>0</v>
      </c>
      <c r="BC1355" s="119">
        <f>IF(BC$8="",0,(SUM($Z1286:BC1286)-SUM($Z1318:BC1318))*(1-Главная!$N$86)+Главная!$N$86*(SUM($Z1286:BC1286)-SUM($Z1318:BC1318))*IF($T1355=справочники!$P$10,1,1/(1+Главная!$N$23)))</f>
        <v>0</v>
      </c>
      <c r="BD1355" s="119">
        <f>IF(BD$8="",0,(SUM($Z1286:BD1286)-SUM($Z1318:BD1318))*(1-Главная!$N$86)+Главная!$N$86*(SUM($Z1286:BD1286)-SUM($Z1318:BD1318))*IF($T1355=справочники!$P$10,1,1/(1+Главная!$N$23)))</f>
        <v>0</v>
      </c>
      <c r="BE1355" s="119">
        <f>IF(BE$8="",0,(SUM($Z1286:BE1286)-SUM($Z1318:BE1318))*(1-Главная!$N$86)+Главная!$N$86*(SUM($Z1286:BE1286)-SUM($Z1318:BE1318))*IF($T1355=справочники!$P$10,1,1/(1+Главная!$N$23)))</f>
        <v>0</v>
      </c>
      <c r="BF1355" s="119">
        <f>IF(BF$8="",0,(SUM($Z1286:BF1286)-SUM($Z1318:BF1318))*(1-Главная!$N$86)+Главная!$N$86*(SUM($Z1286:BF1286)-SUM($Z1318:BF1318))*IF($T1355=справочники!$P$10,1,1/(1+Главная!$N$23)))</f>
        <v>0</v>
      </c>
      <c r="BG1355" s="119">
        <f>IF(BG$8="",0,(SUM($Z1286:BG1286)-SUM($Z1318:BG1318))*(1-Главная!$N$86)+Главная!$N$86*(SUM($Z1286:BG1286)-SUM($Z1318:BG1318))*IF($T1355=справочники!$P$10,1,1/(1+Главная!$N$23)))</f>
        <v>0</v>
      </c>
      <c r="BH1355" s="119">
        <f>IF(BH$8="",0,(SUM($Z1286:BH1286)-SUM($Z1318:BH1318))*(1-Главная!$N$86)+Главная!$N$86*(SUM($Z1286:BH1286)-SUM($Z1318:BH1318))*IF($T1355=справочники!$P$10,1,1/(1+Главная!$N$23)))</f>
        <v>0</v>
      </c>
      <c r="BI1355" s="119">
        <f>IF(BI$8="",0,(SUM($Z1286:BI1286)-SUM($Z1318:BI1318))*(1-Главная!$N$86)+Главная!$N$86*(SUM($Z1286:BI1286)-SUM($Z1318:BI1318))*IF($T1355=справочники!$P$10,1,1/(1+Главная!$N$23)))</f>
        <v>0</v>
      </c>
      <c r="BJ1355" s="119">
        <f>IF(BJ$8="",0,(SUM($Z1286:BJ1286)-SUM($Z1318:BJ1318))*(1-Главная!$N$86)+Главная!$N$86*(SUM($Z1286:BJ1286)-SUM($Z1318:BJ1318))*IF($T1355=справочники!$P$10,1,1/(1+Главная!$N$23)))</f>
        <v>0</v>
      </c>
      <c r="BK1355" s="119">
        <f>IF(BK$8="",0,(SUM($Z1286:BK1286)-SUM($Z1318:BK1318))*(1-Главная!$N$86)+Главная!$N$86*(SUM($Z1286:BK1286)-SUM($Z1318:BK1318))*IF($T1355=справочники!$P$10,1,1/(1+Главная!$N$23)))</f>
        <v>0</v>
      </c>
      <c r="BL1355" s="119">
        <f>IF(BL$8="",0,(SUM($Z1286:BL1286)-SUM($Z1318:BL1318))*(1-Главная!$N$86)+Главная!$N$86*(SUM($Z1286:BL1286)-SUM($Z1318:BL1318))*IF($T1355=справочники!$P$10,1,1/(1+Главная!$N$23)))</f>
        <v>0</v>
      </c>
      <c r="BM1355" s="119">
        <f>IF(BM$8="",0,(SUM($Z1286:BM1286)-SUM($Z1318:BM1318))*(1-Главная!$N$86)+Главная!$N$86*(SUM($Z1286:BM1286)-SUM($Z1318:BM1318))*IF($T1355=справочники!$P$10,1,1/(1+Главная!$N$23)))</f>
        <v>0</v>
      </c>
      <c r="BN1355" s="119">
        <f>IF(BN$8="",0,(SUM($Z1286:BN1286)-SUM($Z1318:BN1318))*(1-Главная!$N$86)+Главная!$N$86*(SUM($Z1286:BN1286)-SUM($Z1318:BN1318))*IF($T1355=справочники!$P$10,1,1/(1+Главная!$N$23)))</f>
        <v>0</v>
      </c>
      <c r="BO1355" s="119">
        <f>IF(BO$8="",0,(SUM($Z1286:BO1286)-SUM($Z1318:BO1318))*(1-Главная!$N$86)+Главная!$N$86*(SUM($Z1286:BO1286)-SUM($Z1318:BO1318))*IF($T1355=справочники!$P$10,1,1/(1+Главная!$N$23)))</f>
        <v>0</v>
      </c>
      <c r="BP1355" s="119">
        <f>IF(BP$8="",0,(SUM($Z1286:BP1286)-SUM($Z1318:BP1318))*(1-Главная!$N$86)+Главная!$N$86*(SUM($Z1286:BP1286)-SUM($Z1318:BP1318))*IF($T1355=справочники!$P$10,1,1/(1+Главная!$N$23)))</f>
        <v>0</v>
      </c>
      <c r="BQ1355" s="119">
        <f>IF(BQ$8="",0,(SUM($Z1286:BQ1286)-SUM($Z1318:BQ1318))*(1-Главная!$N$86)+Главная!$N$86*(SUM($Z1286:BQ1286)-SUM($Z1318:BQ1318))*IF($T1355=справочники!$P$10,1,1/(1+Главная!$N$23)))</f>
        <v>0</v>
      </c>
      <c r="BR1355" s="119">
        <f>IF(BR$8="",0,(SUM($Z1286:BR1286)-SUM($Z1318:BR1318))*(1-Главная!$N$86)+Главная!$N$86*(SUM($Z1286:BR1286)-SUM($Z1318:BR1318))*IF($T1355=справочники!$P$10,1,1/(1+Главная!$N$23)))</f>
        <v>0</v>
      </c>
      <c r="BS1355" s="119">
        <f>IF(BS$8="",0,(SUM($Z1286:BS1286)-SUM($Z1318:BS1318))*(1-Главная!$N$86)+Главная!$N$86*(SUM($Z1286:BS1286)-SUM($Z1318:BS1318))*IF($T1355=справочники!$P$10,1,1/(1+Главная!$N$23)))</f>
        <v>0</v>
      </c>
      <c r="BT1355" s="119">
        <f>IF(BT$8="",0,(SUM($Z1286:BT1286)-SUM($Z1318:BT1318))*(1-Главная!$N$86)+Главная!$N$86*(SUM($Z1286:BT1286)-SUM($Z1318:BT1318))*IF($T1355=справочники!$P$10,1,1/(1+Главная!$N$23)))</f>
        <v>0</v>
      </c>
      <c r="BU1355" s="119">
        <f>IF(BU$8="",0,(SUM($Z1286:BU1286)-SUM($Z1318:BU1318))*(1-Главная!$N$86)+Главная!$N$86*(SUM($Z1286:BU1286)-SUM($Z1318:BU1318))*IF($T1355=справочники!$P$10,1,1/(1+Главная!$N$23)))</f>
        <v>0</v>
      </c>
      <c r="BV1355" s="119">
        <f>IF(BV$8="",0,(SUM($Z1286:BV1286)-SUM($Z1318:BV1318))*(1-Главная!$N$86)+Главная!$N$86*(SUM($Z1286:BV1286)-SUM($Z1318:BV1318))*IF($T1355=справочники!$P$10,1,1/(1+Главная!$N$23)))</f>
        <v>0</v>
      </c>
      <c r="BW1355" s="119">
        <f>IF(BW$8="",0,(SUM($Z1286:BW1286)-SUM($Z1318:BW1318))*(1-Главная!$N$86)+Главная!$N$86*(SUM($Z1286:BW1286)-SUM($Z1318:BW1318))*IF($T1355=справочники!$P$10,1,1/(1+Главная!$N$23)))</f>
        <v>0</v>
      </c>
      <c r="BX1355" s="119">
        <f>IF(BX$8="",0,(SUM($Z1286:BX1286)-SUM($Z1318:BX1318))*(1-Главная!$N$86)+Главная!$N$86*(SUM($Z1286:BX1286)-SUM($Z1318:BX1318))*IF($T1355=справочники!$P$10,1,1/(1+Главная!$N$23)))</f>
        <v>0</v>
      </c>
      <c r="BY1355" s="119">
        <f>IF(BY$8="",0,(SUM($Z1286:BY1286)-SUM($Z1318:BY1318))*(1-Главная!$N$86)+Главная!$N$86*(SUM($Z1286:BY1286)-SUM($Z1318:BY1318))*IF($T1355=справочники!$P$10,1,1/(1+Главная!$N$23)))</f>
        <v>0</v>
      </c>
      <c r="BZ1355" s="119">
        <f>IF(BZ$8="",0,(SUM($Z1286:BZ1286)-SUM($Z1318:BZ1318))*(1-Главная!$N$86)+Главная!$N$86*(SUM($Z1286:BZ1286)-SUM($Z1318:BZ1318))*IF($T1355=справочники!$P$10,1,1/(1+Главная!$N$23)))</f>
        <v>0</v>
      </c>
      <c r="CA1355" s="119">
        <f>IF(CA$8="",0,(SUM($Z1286:CA1286)-SUM($Z1318:CA1318))*(1-Главная!$N$86)+Главная!$N$86*(SUM($Z1286:CA1286)-SUM($Z1318:CA1318))*IF($T1355=справочники!$P$10,1,1/(1+Главная!$N$23)))</f>
        <v>0</v>
      </c>
      <c r="CB1355" s="119">
        <f>IF(CB$8="",0,(SUM($Z1286:CB1286)-SUM($Z1318:CB1318))*(1-Главная!$N$86)+Главная!$N$86*(SUM($Z1286:CB1286)-SUM($Z1318:CB1318))*IF($T1355=справочники!$P$10,1,1/(1+Главная!$N$23)))</f>
        <v>0</v>
      </c>
      <c r="CC1355" s="119">
        <f>IF(CC$8="",0,(SUM($Z1286:CC1286)-SUM($Z1318:CC1318))*(1-Главная!$N$86)+Главная!$N$86*(SUM($Z1286:CC1286)-SUM($Z1318:CC1318))*IF($T1355=справочники!$P$10,1,1/(1+Главная!$N$23)))</f>
        <v>0</v>
      </c>
      <c r="CD1355" s="119">
        <f>IF(CD$8="",0,(SUM($Z1286:CD1286)-SUM($Z1318:CD1318))*(1-Главная!$N$86)+Главная!$N$86*(SUM($Z1286:CD1286)-SUM($Z1318:CD1318))*IF($T1355=справочники!$P$10,1,1/(1+Главная!$N$23)))</f>
        <v>0</v>
      </c>
      <c r="CE1355" s="119">
        <f>IF(CE$8="",0,(SUM($Z1286:CE1286)-SUM($Z1318:CE1318))*(1-Главная!$N$86)+Главная!$N$86*(SUM($Z1286:CE1286)-SUM($Z1318:CE1318))*IF($T1355=справочники!$P$10,1,1/(1+Главная!$N$23)))</f>
        <v>0</v>
      </c>
      <c r="CF1355" s="119">
        <f>IF(CF$8="",0,(SUM($Z1286:CF1286)-SUM($Z1318:CF1318))*(1-Главная!$N$86)+Главная!$N$86*(SUM($Z1286:CF1286)-SUM($Z1318:CF1318))*IF($T1355=справочники!$P$10,1,1/(1+Главная!$N$23)))</f>
        <v>0</v>
      </c>
      <c r="CG1355" s="119">
        <f>IF(CG$8="",0,(SUM($Z1286:CG1286)-SUM($Z1318:CG1318))*(1-Главная!$N$86)+Главная!$N$86*(SUM($Z1286:CG1286)-SUM($Z1318:CG1318))*IF($T1355=справочники!$P$10,1,1/(1+Главная!$N$23)))</f>
        <v>0</v>
      </c>
      <c r="CH1355" s="119">
        <f>IF(CH$8="",0,(SUM($Z1286:CH1286)-SUM($Z1318:CH1318))*(1-Главная!$N$86)+Главная!$N$86*(SUM($Z1286:CH1286)-SUM($Z1318:CH1318))*IF($T1355=справочники!$P$10,1,1/(1+Главная!$N$23)))</f>
        <v>0</v>
      </c>
      <c r="CI1355" s="119">
        <f>IF(CI$8="",0,(SUM($Z1286:CI1286)-SUM($Z1318:CI1318))*(1-Главная!$N$86)+Главная!$N$86*(SUM($Z1286:CI1286)-SUM($Z1318:CI1318))*IF($T1355=справочники!$P$10,1,1/(1+Главная!$N$23)))</f>
        <v>0</v>
      </c>
      <c r="CJ1355" s="119">
        <f>IF(CJ$8="",0,(SUM($Z1286:CJ1286)-SUM($Z1318:CJ1318))*(1-Главная!$N$86)+Главная!$N$86*(SUM($Z1286:CJ1286)-SUM($Z1318:CJ1318))*IF($T1355=справочники!$P$10,1,1/(1+Главная!$N$23)))</f>
        <v>0</v>
      </c>
      <c r="CK1355" s="119">
        <f>IF(CK$8="",0,(SUM($Z1286:CK1286)-SUM($Z1318:CK1318))*(1-Главная!$N$86)+Главная!$N$86*(SUM($Z1286:CK1286)-SUM($Z1318:CK1318))*IF($T1355=справочники!$P$10,1,1/(1+Главная!$N$23)))</f>
        <v>0</v>
      </c>
      <c r="CL1355" s="119">
        <f>IF(CL$8="",0,(SUM($Z1286:CL1286)-SUM($Z1318:CL1318))*(1-Главная!$N$86)+Главная!$N$86*(SUM($Z1286:CL1286)-SUM($Z1318:CL1318))*IF($T1355=справочники!$P$10,1,1/(1+Главная!$N$23)))</f>
        <v>0</v>
      </c>
      <c r="CM1355" s="119">
        <f>IF(CM$8="",0,(SUM($Z1286:CM1286)-SUM($Z1318:CM1318))*(1-Главная!$N$86)+Главная!$N$86*(SUM($Z1286:CM1286)-SUM($Z1318:CM1318))*IF($T1355=справочники!$P$10,1,1/(1+Главная!$N$23)))</f>
        <v>0</v>
      </c>
      <c r="CN1355" s="119">
        <f>IF(CN$8="",0,(SUM($Z1286:CN1286)-SUM($Z1318:CN1318))*(1-Главная!$N$86)+Главная!$N$86*(SUM($Z1286:CN1286)-SUM($Z1318:CN1318))*IF($T1355=справочники!$P$10,1,1/(1+Главная!$N$23)))</f>
        <v>0</v>
      </c>
      <c r="CO1355" s="119">
        <f>IF(CO$8="",0,(SUM($Z1286:CO1286)-SUM($Z1318:CO1318))*(1-Главная!$N$86)+Главная!$N$86*(SUM($Z1286:CO1286)-SUM($Z1318:CO1318))*IF($T1355=справочники!$P$10,1,1/(1+Главная!$N$23)))</f>
        <v>0</v>
      </c>
      <c r="CP1355" s="119">
        <f>IF(CP$8="",0,(SUM($Z1286:CP1286)-SUM($Z1318:CP1318))*(1-Главная!$N$86)+Главная!$N$86*(SUM($Z1286:CP1286)-SUM($Z1318:CP1318))*IF($T1355=справочники!$P$10,1,1/(1+Главная!$N$23)))</f>
        <v>0</v>
      </c>
      <c r="CQ1355" s="119">
        <f>IF(CQ$8="",0,(SUM($Z1286:CQ1286)-SUM($Z1318:CQ1318))*(1-Главная!$N$86)+Главная!$N$86*(SUM($Z1286:CQ1286)-SUM($Z1318:CQ1318))*IF($T1355=справочники!$P$10,1,1/(1+Главная!$N$23)))</f>
        <v>0</v>
      </c>
      <c r="CR1355" s="119">
        <f>IF(CR$8="",0,(SUM($Z1286:CR1286)-SUM($Z1318:CR1318))*(1-Главная!$N$86)+Главная!$N$86*(SUM($Z1286:CR1286)-SUM($Z1318:CR1318))*IF($T1355=справочники!$P$10,1,1/(1+Главная!$N$23)))</f>
        <v>0</v>
      </c>
      <c r="CS1355" s="119">
        <f>IF(CS$8="",0,(SUM($Z1286:CS1286)-SUM($Z1318:CS1318))*(1-Главная!$N$86)+Главная!$N$86*(SUM($Z1286:CS1286)-SUM($Z1318:CS1318))*IF($T1355=справочники!$P$10,1,1/(1+Главная!$N$23)))</f>
        <v>0</v>
      </c>
      <c r="CT1355" s="119">
        <f>IF(CT$8="",0,(SUM($Z1286:CT1286)-SUM($Z1318:CT1318))*(1-Главная!$N$86)+Главная!$N$86*(SUM($Z1286:CT1286)-SUM($Z1318:CT1318))*IF($T1355=справочники!$P$10,1,1/(1+Главная!$N$23)))</f>
        <v>0</v>
      </c>
      <c r="CU1355" s="119">
        <f>IF(CU$8="",0,(SUM($Z1286:CU1286)-SUM($Z1318:CU1318))*(1-Главная!$N$86)+Главная!$N$86*(SUM($Z1286:CU1286)-SUM($Z1318:CU1318))*IF($T1355=справочники!$P$10,1,1/(1+Главная!$N$23)))</f>
        <v>0</v>
      </c>
      <c r="CV1355" s="119">
        <f>IF(CV$8="",0,(SUM($Z1286:CV1286)-SUM($Z1318:CV1318))*(1-Главная!$N$86)+Главная!$N$86*(SUM($Z1286:CV1286)-SUM($Z1318:CV1318))*IF($T1355=справочники!$P$10,1,1/(1+Главная!$N$23)))</f>
        <v>0</v>
      </c>
      <c r="CW1355" s="119">
        <f>IF(CW$8="",0,(SUM($Z1286:CW1286)-SUM($Z1318:CW1318))*(1-Главная!$N$86)+Главная!$N$86*(SUM($Z1286:CW1286)-SUM($Z1318:CW1318))*IF($T1355=справочники!$P$10,1,1/(1+Главная!$N$23)))</f>
        <v>0</v>
      </c>
      <c r="CX1355" s="119">
        <f>IF(CX$8="",0,(SUM($Z1286:CX1286)-SUM($Z1318:CX1318))*(1-Главная!$N$86)+Главная!$N$86*(SUM($Z1286:CX1286)-SUM($Z1318:CX1318))*IF($T1355=справочники!$P$10,1,1/(1+Главная!$N$23)))</f>
        <v>0</v>
      </c>
      <c r="CY1355" s="119">
        <f>IF(CY$8="",0,(SUM($Z1286:CY1286)-SUM($Z1318:CY1318))*(1-Главная!$N$86)+Главная!$N$86*(SUM($Z1286:CY1286)-SUM($Z1318:CY1318))*IF($T1355=справочники!$P$10,1,1/(1+Главная!$N$23)))</f>
        <v>0</v>
      </c>
      <c r="CZ1355" s="119">
        <f>IF(CZ$8="",0,(SUM($Z1286:CZ1286)-SUM($Z1318:CZ1318))*(1-Главная!$N$86)+Главная!$N$86*(SUM($Z1286:CZ1286)-SUM($Z1318:CZ1318))*IF($T1355=справочники!$P$10,1,1/(1+Главная!$N$23)))</f>
        <v>0</v>
      </c>
      <c r="DA1355" s="119">
        <f>IF(DA$8="",0,(SUM($Z1286:DA1286)-SUM($Z1318:DA1318))*(1-Главная!$N$86)+Главная!$N$86*(SUM($Z1286:DA1286)-SUM($Z1318:DA1318))*IF($T1355=справочники!$P$10,1,1/(1+Главная!$N$23)))</f>
        <v>0</v>
      </c>
      <c r="DB1355" s="119">
        <f>IF(DB$8="",0,(SUM($Z1286:DB1286)-SUM($Z1318:DB1318))*(1-Главная!$N$86)+Главная!$N$86*(SUM($Z1286:DB1286)-SUM($Z1318:DB1318))*IF($T1355=справочники!$P$10,1,1/(1+Главная!$N$23)))</f>
        <v>0</v>
      </c>
      <c r="DC1355" s="119">
        <f>IF(DC$8="",0,(SUM($Z1286:DC1286)-SUM($Z1318:DC1318))*(1-Главная!$N$86)+Главная!$N$86*(SUM($Z1286:DC1286)-SUM($Z1318:DC1318))*IF($T1355=справочники!$P$10,1,1/(1+Главная!$N$23)))</f>
        <v>0</v>
      </c>
      <c r="DD1355" s="119">
        <f>IF(DD$8="",0,(SUM($Z1286:DD1286)-SUM($Z1318:DD1318))*(1-Главная!$N$86)+Главная!$N$86*(SUM($Z1286:DD1286)-SUM($Z1318:DD1318))*IF($T1355=справочники!$P$10,1,1/(1+Главная!$N$23)))</f>
        <v>0</v>
      </c>
      <c r="DE1355" s="119">
        <f>IF(DE$8="",0,(SUM($Z1286:DE1286)-SUM($Z1318:DE1318))*(1-Главная!$N$86)+Главная!$N$86*(SUM($Z1286:DE1286)-SUM($Z1318:DE1318))*IF($T1355=справочники!$P$10,1,1/(1+Главная!$N$23)))</f>
        <v>0</v>
      </c>
      <c r="DF1355" s="119">
        <f>IF(DF$8="",0,(SUM($Z1286:DF1286)-SUM($Z1318:DF1318))*(1-Главная!$N$86)+Главная!$N$86*(SUM($Z1286:DF1286)-SUM($Z1318:DF1318))*IF($T1355=справочники!$P$10,1,1/(1+Главная!$N$23)))</f>
        <v>0</v>
      </c>
      <c r="DG1355" s="119">
        <f>IF(DG$8="",0,(SUM($Z1286:DG1286)-SUM($Z1318:DG1318))*(1-Главная!$N$86)+Главная!$N$86*(SUM($Z1286:DG1286)-SUM($Z1318:DG1318))*IF($T1355=справочники!$P$10,1,1/(1+Главная!$N$23)))</f>
        <v>0</v>
      </c>
      <c r="DH1355" s="119">
        <f>IF(DH$8="",0,(SUM($Z1286:DH1286)-SUM($Z1318:DH1318))*(1-Главная!$N$86)+Главная!$N$86*(SUM($Z1286:DH1286)-SUM($Z1318:DH1318))*IF($T1355=справочники!$P$10,1,1/(1+Главная!$N$23)))</f>
        <v>0</v>
      </c>
      <c r="DI1355" s="119">
        <f>IF(DI$8="",0,(SUM($Z1286:DI1286)-SUM($Z1318:DI1318))*(1-Главная!$N$86)+Главная!$N$86*(SUM($Z1286:DI1286)-SUM($Z1318:DI1318))*IF($T1355=справочники!$P$10,1,1/(1+Главная!$N$23)))</f>
        <v>0</v>
      </c>
      <c r="DJ1355" s="119">
        <f>IF(DJ$8="",0,(SUM($Z1286:DJ1286)-SUM($Z1318:DJ1318))*(1-Главная!$N$86)+Главная!$N$86*(SUM($Z1286:DJ1286)-SUM($Z1318:DJ1318))*IF($T1355=справочники!$P$10,1,1/(1+Главная!$N$23)))</f>
        <v>0</v>
      </c>
      <c r="DK1355" s="119">
        <f>IF(DK$8="",0,(SUM($Z1286:DK1286)-SUM($Z1318:DK1318))*(1-Главная!$N$86)+Главная!$N$86*(SUM($Z1286:DK1286)-SUM($Z1318:DK1318))*IF($T1355=справочники!$P$10,1,1/(1+Главная!$N$23)))</f>
        <v>0</v>
      </c>
      <c r="DL1355" s="119">
        <f>IF(DL$8="",0,(SUM($Z1286:DL1286)-SUM($Z1318:DL1318))*(1-Главная!$N$86)+Главная!$N$86*(SUM($Z1286:DL1286)-SUM($Z1318:DL1318))*IF($T1355=справочники!$P$10,1,1/(1+Главная!$N$23)))</f>
        <v>0</v>
      </c>
      <c r="DM1355" s="119">
        <f>IF(DM$8="",0,(SUM($Z1286:DM1286)-SUM($Z1318:DM1318))*(1-Главная!$N$86)+Главная!$N$86*(SUM($Z1286:DM1286)-SUM($Z1318:DM1318))*IF($T1355=справочники!$P$10,1,1/(1+Главная!$N$23)))</f>
        <v>0</v>
      </c>
      <c r="DN1355" s="119">
        <f>IF(DN$8="",0,(SUM($Z1286:DN1286)-SUM($Z1318:DN1318))*(1-Главная!$N$86)+Главная!$N$86*(SUM($Z1286:DN1286)-SUM($Z1318:DN1318))*IF($T1355=справочники!$P$10,1,1/(1+Главная!$N$23)))</f>
        <v>0</v>
      </c>
      <c r="DO1355" s="119">
        <f>IF(DO$8="",0,(SUM($Z1286:DO1286)-SUM($Z1318:DO1318))*(1-Главная!$N$86)+Главная!$N$86*(SUM($Z1286:DO1286)-SUM($Z1318:DO1318))*IF($T1355=справочники!$P$10,1,1/(1+Главная!$N$23)))</f>
        <v>0</v>
      </c>
      <c r="DP1355" s="119">
        <f>IF(DP$8="",0,(SUM($Z1286:DP1286)-SUM($Z1318:DP1318))*(1-Главная!$N$86)+Главная!$N$86*(SUM($Z1286:DP1286)-SUM($Z1318:DP1318))*IF($T1355=справочники!$P$10,1,1/(1+Главная!$N$23)))</f>
        <v>0</v>
      </c>
      <c r="DQ1355" s="119">
        <f>IF(DQ$8="",0,(SUM($Z1286:DQ1286)-SUM($Z1318:DQ1318))*(1-Главная!$N$86)+Главная!$N$86*(SUM($Z1286:DQ1286)-SUM($Z1318:DQ1318))*IF($T1355=справочники!$P$10,1,1/(1+Главная!$N$23)))</f>
        <v>0</v>
      </c>
      <c r="DR1355" s="119">
        <f>IF(DR$8="",0,(SUM($Z1286:DR1286)-SUM($Z1318:DR1318))*(1-Главная!$N$86)+Главная!$N$86*(SUM($Z1286:DR1286)-SUM($Z1318:DR1318))*IF($T1355=справочники!$P$10,1,1/(1+Главная!$N$23)))</f>
        <v>0</v>
      </c>
      <c r="DS1355" s="119">
        <f>IF(DS$8="",0,(SUM($Z1286:DS1286)-SUM($Z1318:DS1318))*(1-Главная!$N$86)+Главная!$N$86*(SUM($Z1286:DS1286)-SUM($Z1318:DS1318))*IF($T1355=справочники!$P$10,1,1/(1+Главная!$N$23)))</f>
        <v>0</v>
      </c>
      <c r="DT1355" s="119">
        <f>IF(DT$8="",0,(SUM($Z1286:DT1286)-SUM($Z1318:DT1318))*(1-Главная!$N$86)+Главная!$N$86*(SUM($Z1286:DT1286)-SUM($Z1318:DT1318))*IF($T1355=справочники!$P$10,1,1/(1+Главная!$N$23)))</f>
        <v>0</v>
      </c>
      <c r="DU1355" s="59"/>
      <c r="DV1355" s="59"/>
    </row>
    <row r="1356" spans="1:126" s="120" customFormat="1" ht="10.199999999999999" customHeight="1">
      <c r="A1356" s="59"/>
      <c r="B1356" s="59"/>
      <c r="C1356" s="59"/>
      <c r="D1356" s="59"/>
      <c r="E1356" s="271"/>
      <c r="F1356" s="114"/>
      <c r="G1356" s="115"/>
      <c r="H1356" s="59"/>
      <c r="I1356" s="59"/>
      <c r="J1356" s="59"/>
      <c r="K1356" s="416">
        <f t="shared" si="2943"/>
        <v>0</v>
      </c>
      <c r="L1356" s="59"/>
      <c r="M1356" s="409"/>
      <c r="N1356" s="410">
        <f t="shared" si="2944"/>
        <v>0</v>
      </c>
      <c r="O1356" s="226"/>
      <c r="P1356" s="229"/>
      <c r="Q1356" s="226" t="s">
        <v>25</v>
      </c>
      <c r="R1356" s="226"/>
      <c r="S1356" s="409"/>
      <c r="T1356" s="410">
        <f t="shared" si="2945"/>
        <v>0</v>
      </c>
      <c r="U1356" s="115"/>
      <c r="V1356" s="59"/>
      <c r="W1356" s="116"/>
      <c r="X1356" s="116"/>
      <c r="Y1356" s="117"/>
      <c r="Z1356" s="118"/>
      <c r="AA1356" s="119">
        <f>IF(AA$8="",0,(SUM($Z1287:AA1287)-SUM($Z1319:AA1319))*(1-Главная!$N$86)+Главная!$N$86*(SUM($Z1287:AA1287)-SUM($Z1319:AA1319))*IF($T1356=справочники!$P$10,1,1/(1+Главная!$N$23)))</f>
        <v>0</v>
      </c>
      <c r="AB1356" s="119">
        <f>IF(AB$8="",0,(SUM($Z1287:AB1287)-SUM($Z1319:AB1319))*(1-Главная!$N$86)+Главная!$N$86*(SUM($Z1287:AB1287)-SUM($Z1319:AB1319))*IF($T1356=справочники!$P$10,1,1/(1+Главная!$N$23)))</f>
        <v>0</v>
      </c>
      <c r="AC1356" s="119">
        <f>IF(AC$8="",0,(SUM($Z1287:AC1287)-SUM($Z1319:AC1319))*(1-Главная!$N$86)+Главная!$N$86*(SUM($Z1287:AC1287)-SUM($Z1319:AC1319))*IF($T1356=справочники!$P$10,1,1/(1+Главная!$N$23)))</f>
        <v>0</v>
      </c>
      <c r="AD1356" s="119">
        <f>IF(AD$8="",0,(SUM($Z1287:AD1287)-SUM($Z1319:AD1319))*(1-Главная!$N$86)+Главная!$N$86*(SUM($Z1287:AD1287)-SUM($Z1319:AD1319))*IF($T1356=справочники!$P$10,1,1/(1+Главная!$N$23)))</f>
        <v>0</v>
      </c>
      <c r="AE1356" s="119">
        <f>IF(AE$8="",0,(SUM($Z1287:AE1287)-SUM($Z1319:AE1319))*(1-Главная!$N$86)+Главная!$N$86*(SUM($Z1287:AE1287)-SUM($Z1319:AE1319))*IF($T1356=справочники!$P$10,1,1/(1+Главная!$N$23)))</f>
        <v>0</v>
      </c>
      <c r="AF1356" s="119">
        <f>IF(AF$8="",0,(SUM($Z1287:AF1287)-SUM($Z1319:AF1319))*(1-Главная!$N$86)+Главная!$N$86*(SUM($Z1287:AF1287)-SUM($Z1319:AF1319))*IF($T1356=справочники!$P$10,1,1/(1+Главная!$N$23)))</f>
        <v>0</v>
      </c>
      <c r="AG1356" s="119">
        <f>IF(AG$8="",0,(SUM($Z1287:AG1287)-SUM($Z1319:AG1319))*(1-Главная!$N$86)+Главная!$N$86*(SUM($Z1287:AG1287)-SUM($Z1319:AG1319))*IF($T1356=справочники!$P$10,1,1/(1+Главная!$N$23)))</f>
        <v>0</v>
      </c>
      <c r="AH1356" s="119">
        <f>IF(AH$8="",0,(SUM($Z1287:AH1287)-SUM($Z1319:AH1319))*(1-Главная!$N$86)+Главная!$N$86*(SUM($Z1287:AH1287)-SUM($Z1319:AH1319))*IF($T1356=справочники!$P$10,1,1/(1+Главная!$N$23)))</f>
        <v>0</v>
      </c>
      <c r="AI1356" s="119">
        <f>IF(AI$8="",0,(SUM($Z1287:AI1287)-SUM($Z1319:AI1319))*(1-Главная!$N$86)+Главная!$N$86*(SUM($Z1287:AI1287)-SUM($Z1319:AI1319))*IF($T1356=справочники!$P$10,1,1/(1+Главная!$N$23)))</f>
        <v>0</v>
      </c>
      <c r="AJ1356" s="119">
        <f>IF(AJ$8="",0,(SUM($Z1287:AJ1287)-SUM($Z1319:AJ1319))*(1-Главная!$N$86)+Главная!$N$86*(SUM($Z1287:AJ1287)-SUM($Z1319:AJ1319))*IF($T1356=справочники!$P$10,1,1/(1+Главная!$N$23)))</f>
        <v>0</v>
      </c>
      <c r="AK1356" s="119">
        <f>IF(AK$8="",0,(SUM($Z1287:AK1287)-SUM($Z1319:AK1319))*(1-Главная!$N$86)+Главная!$N$86*(SUM($Z1287:AK1287)-SUM($Z1319:AK1319))*IF($T1356=справочники!$P$10,1,1/(1+Главная!$N$23)))</f>
        <v>0</v>
      </c>
      <c r="AL1356" s="119">
        <f>IF(AL$8="",0,(SUM($Z1287:AL1287)-SUM($Z1319:AL1319))*(1-Главная!$N$86)+Главная!$N$86*(SUM($Z1287:AL1287)-SUM($Z1319:AL1319))*IF($T1356=справочники!$P$10,1,1/(1+Главная!$N$23)))</f>
        <v>0</v>
      </c>
      <c r="AM1356" s="119">
        <f>IF(AM$8="",0,(SUM($Z1287:AM1287)-SUM($Z1319:AM1319))*(1-Главная!$N$86)+Главная!$N$86*(SUM($Z1287:AM1287)-SUM($Z1319:AM1319))*IF($T1356=справочники!$P$10,1,1/(1+Главная!$N$23)))</f>
        <v>0</v>
      </c>
      <c r="AN1356" s="119">
        <f>IF(AN$8="",0,(SUM($Z1287:AN1287)-SUM($Z1319:AN1319))*(1-Главная!$N$86)+Главная!$N$86*(SUM($Z1287:AN1287)-SUM($Z1319:AN1319))*IF($T1356=справочники!$P$10,1,1/(1+Главная!$N$23)))</f>
        <v>0</v>
      </c>
      <c r="AO1356" s="119">
        <f>IF(AO$8="",0,(SUM($Z1287:AO1287)-SUM($Z1319:AO1319))*(1-Главная!$N$86)+Главная!$N$86*(SUM($Z1287:AO1287)-SUM($Z1319:AO1319))*IF($T1356=справочники!$P$10,1,1/(1+Главная!$N$23)))</f>
        <v>0</v>
      </c>
      <c r="AP1356" s="119">
        <f>IF(AP$8="",0,(SUM($Z1287:AP1287)-SUM($Z1319:AP1319))*(1-Главная!$N$86)+Главная!$N$86*(SUM($Z1287:AP1287)-SUM($Z1319:AP1319))*IF($T1356=справочники!$P$10,1,1/(1+Главная!$N$23)))</f>
        <v>0</v>
      </c>
      <c r="AQ1356" s="119">
        <f>IF(AQ$8="",0,(SUM($Z1287:AQ1287)-SUM($Z1319:AQ1319))*(1-Главная!$N$86)+Главная!$N$86*(SUM($Z1287:AQ1287)-SUM($Z1319:AQ1319))*IF($T1356=справочники!$P$10,1,1/(1+Главная!$N$23)))</f>
        <v>0</v>
      </c>
      <c r="AR1356" s="119">
        <f>IF(AR$8="",0,(SUM($Z1287:AR1287)-SUM($Z1319:AR1319))*(1-Главная!$N$86)+Главная!$N$86*(SUM($Z1287:AR1287)-SUM($Z1319:AR1319))*IF($T1356=справочники!$P$10,1,1/(1+Главная!$N$23)))</f>
        <v>0</v>
      </c>
      <c r="AS1356" s="119">
        <f>IF(AS$8="",0,(SUM($Z1287:AS1287)-SUM($Z1319:AS1319))*(1-Главная!$N$86)+Главная!$N$86*(SUM($Z1287:AS1287)-SUM($Z1319:AS1319))*IF($T1356=справочники!$P$10,1,1/(1+Главная!$N$23)))</f>
        <v>0</v>
      </c>
      <c r="AT1356" s="119">
        <f>IF(AT$8="",0,(SUM($Z1287:AT1287)-SUM($Z1319:AT1319))*(1-Главная!$N$86)+Главная!$N$86*(SUM($Z1287:AT1287)-SUM($Z1319:AT1319))*IF($T1356=справочники!$P$10,1,1/(1+Главная!$N$23)))</f>
        <v>0</v>
      </c>
      <c r="AU1356" s="119">
        <f>IF(AU$8="",0,(SUM($Z1287:AU1287)-SUM($Z1319:AU1319))*(1-Главная!$N$86)+Главная!$N$86*(SUM($Z1287:AU1287)-SUM($Z1319:AU1319))*IF($T1356=справочники!$P$10,1,1/(1+Главная!$N$23)))</f>
        <v>0</v>
      </c>
      <c r="AV1356" s="119">
        <f>IF(AV$8="",0,(SUM($Z1287:AV1287)-SUM($Z1319:AV1319))*(1-Главная!$N$86)+Главная!$N$86*(SUM($Z1287:AV1287)-SUM($Z1319:AV1319))*IF($T1356=справочники!$P$10,1,1/(1+Главная!$N$23)))</f>
        <v>0</v>
      </c>
      <c r="AW1356" s="119">
        <f>IF(AW$8="",0,(SUM($Z1287:AW1287)-SUM($Z1319:AW1319))*(1-Главная!$N$86)+Главная!$N$86*(SUM($Z1287:AW1287)-SUM($Z1319:AW1319))*IF($T1356=справочники!$P$10,1,1/(1+Главная!$N$23)))</f>
        <v>0</v>
      </c>
      <c r="AX1356" s="119">
        <f>IF(AX$8="",0,(SUM($Z1287:AX1287)-SUM($Z1319:AX1319))*(1-Главная!$N$86)+Главная!$N$86*(SUM($Z1287:AX1287)-SUM($Z1319:AX1319))*IF($T1356=справочники!$P$10,1,1/(1+Главная!$N$23)))</f>
        <v>0</v>
      </c>
      <c r="AY1356" s="119">
        <f>IF(AY$8="",0,(SUM($Z1287:AY1287)-SUM($Z1319:AY1319))*(1-Главная!$N$86)+Главная!$N$86*(SUM($Z1287:AY1287)-SUM($Z1319:AY1319))*IF($T1356=справочники!$P$10,1,1/(1+Главная!$N$23)))</f>
        <v>0</v>
      </c>
      <c r="AZ1356" s="119">
        <f>IF(AZ$8="",0,(SUM($Z1287:AZ1287)-SUM($Z1319:AZ1319))*(1-Главная!$N$86)+Главная!$N$86*(SUM($Z1287:AZ1287)-SUM($Z1319:AZ1319))*IF($T1356=справочники!$P$10,1,1/(1+Главная!$N$23)))</f>
        <v>0</v>
      </c>
      <c r="BA1356" s="119">
        <f>IF(BA$8="",0,(SUM($Z1287:BA1287)-SUM($Z1319:BA1319))*(1-Главная!$N$86)+Главная!$N$86*(SUM($Z1287:BA1287)-SUM($Z1319:BA1319))*IF($T1356=справочники!$P$10,1,1/(1+Главная!$N$23)))</f>
        <v>0</v>
      </c>
      <c r="BB1356" s="119">
        <f>IF(BB$8="",0,(SUM($Z1287:BB1287)-SUM($Z1319:BB1319))*(1-Главная!$N$86)+Главная!$N$86*(SUM($Z1287:BB1287)-SUM($Z1319:BB1319))*IF($T1356=справочники!$P$10,1,1/(1+Главная!$N$23)))</f>
        <v>0</v>
      </c>
      <c r="BC1356" s="119">
        <f>IF(BC$8="",0,(SUM($Z1287:BC1287)-SUM($Z1319:BC1319))*(1-Главная!$N$86)+Главная!$N$86*(SUM($Z1287:BC1287)-SUM($Z1319:BC1319))*IF($T1356=справочники!$P$10,1,1/(1+Главная!$N$23)))</f>
        <v>0</v>
      </c>
      <c r="BD1356" s="119">
        <f>IF(BD$8="",0,(SUM($Z1287:BD1287)-SUM($Z1319:BD1319))*(1-Главная!$N$86)+Главная!$N$86*(SUM($Z1287:BD1287)-SUM($Z1319:BD1319))*IF($T1356=справочники!$P$10,1,1/(1+Главная!$N$23)))</f>
        <v>0</v>
      </c>
      <c r="BE1356" s="119">
        <f>IF(BE$8="",0,(SUM($Z1287:BE1287)-SUM($Z1319:BE1319))*(1-Главная!$N$86)+Главная!$N$86*(SUM($Z1287:BE1287)-SUM($Z1319:BE1319))*IF($T1356=справочники!$P$10,1,1/(1+Главная!$N$23)))</f>
        <v>0</v>
      </c>
      <c r="BF1356" s="119">
        <f>IF(BF$8="",0,(SUM($Z1287:BF1287)-SUM($Z1319:BF1319))*(1-Главная!$N$86)+Главная!$N$86*(SUM($Z1287:BF1287)-SUM($Z1319:BF1319))*IF($T1356=справочники!$P$10,1,1/(1+Главная!$N$23)))</f>
        <v>0</v>
      </c>
      <c r="BG1356" s="119">
        <f>IF(BG$8="",0,(SUM($Z1287:BG1287)-SUM($Z1319:BG1319))*(1-Главная!$N$86)+Главная!$N$86*(SUM($Z1287:BG1287)-SUM($Z1319:BG1319))*IF($T1356=справочники!$P$10,1,1/(1+Главная!$N$23)))</f>
        <v>0</v>
      </c>
      <c r="BH1356" s="119">
        <f>IF(BH$8="",0,(SUM($Z1287:BH1287)-SUM($Z1319:BH1319))*(1-Главная!$N$86)+Главная!$N$86*(SUM($Z1287:BH1287)-SUM($Z1319:BH1319))*IF($T1356=справочники!$P$10,1,1/(1+Главная!$N$23)))</f>
        <v>0</v>
      </c>
      <c r="BI1356" s="119">
        <f>IF(BI$8="",0,(SUM($Z1287:BI1287)-SUM($Z1319:BI1319))*(1-Главная!$N$86)+Главная!$N$86*(SUM($Z1287:BI1287)-SUM($Z1319:BI1319))*IF($T1356=справочники!$P$10,1,1/(1+Главная!$N$23)))</f>
        <v>0</v>
      </c>
      <c r="BJ1356" s="119">
        <f>IF(BJ$8="",0,(SUM($Z1287:BJ1287)-SUM($Z1319:BJ1319))*(1-Главная!$N$86)+Главная!$N$86*(SUM($Z1287:BJ1287)-SUM($Z1319:BJ1319))*IF($T1356=справочники!$P$10,1,1/(1+Главная!$N$23)))</f>
        <v>0</v>
      </c>
      <c r="BK1356" s="119">
        <f>IF(BK$8="",0,(SUM($Z1287:BK1287)-SUM($Z1319:BK1319))*(1-Главная!$N$86)+Главная!$N$86*(SUM($Z1287:BK1287)-SUM($Z1319:BK1319))*IF($T1356=справочники!$P$10,1,1/(1+Главная!$N$23)))</f>
        <v>0</v>
      </c>
      <c r="BL1356" s="119">
        <f>IF(BL$8="",0,(SUM($Z1287:BL1287)-SUM($Z1319:BL1319))*(1-Главная!$N$86)+Главная!$N$86*(SUM($Z1287:BL1287)-SUM($Z1319:BL1319))*IF($T1356=справочники!$P$10,1,1/(1+Главная!$N$23)))</f>
        <v>0</v>
      </c>
      <c r="BM1356" s="119">
        <f>IF(BM$8="",0,(SUM($Z1287:BM1287)-SUM($Z1319:BM1319))*(1-Главная!$N$86)+Главная!$N$86*(SUM($Z1287:BM1287)-SUM($Z1319:BM1319))*IF($T1356=справочники!$P$10,1,1/(1+Главная!$N$23)))</f>
        <v>0</v>
      </c>
      <c r="BN1356" s="119">
        <f>IF(BN$8="",0,(SUM($Z1287:BN1287)-SUM($Z1319:BN1319))*(1-Главная!$N$86)+Главная!$N$86*(SUM($Z1287:BN1287)-SUM($Z1319:BN1319))*IF($T1356=справочники!$P$10,1,1/(1+Главная!$N$23)))</f>
        <v>0</v>
      </c>
      <c r="BO1356" s="119">
        <f>IF(BO$8="",0,(SUM($Z1287:BO1287)-SUM($Z1319:BO1319))*(1-Главная!$N$86)+Главная!$N$86*(SUM($Z1287:BO1287)-SUM($Z1319:BO1319))*IF($T1356=справочники!$P$10,1,1/(1+Главная!$N$23)))</f>
        <v>0</v>
      </c>
      <c r="BP1356" s="119">
        <f>IF(BP$8="",0,(SUM($Z1287:BP1287)-SUM($Z1319:BP1319))*(1-Главная!$N$86)+Главная!$N$86*(SUM($Z1287:BP1287)-SUM($Z1319:BP1319))*IF($T1356=справочники!$P$10,1,1/(1+Главная!$N$23)))</f>
        <v>0</v>
      </c>
      <c r="BQ1356" s="119">
        <f>IF(BQ$8="",0,(SUM($Z1287:BQ1287)-SUM($Z1319:BQ1319))*(1-Главная!$N$86)+Главная!$N$86*(SUM($Z1287:BQ1287)-SUM($Z1319:BQ1319))*IF($T1356=справочники!$P$10,1,1/(1+Главная!$N$23)))</f>
        <v>0</v>
      </c>
      <c r="BR1356" s="119">
        <f>IF(BR$8="",0,(SUM($Z1287:BR1287)-SUM($Z1319:BR1319))*(1-Главная!$N$86)+Главная!$N$86*(SUM($Z1287:BR1287)-SUM($Z1319:BR1319))*IF($T1356=справочники!$P$10,1,1/(1+Главная!$N$23)))</f>
        <v>0</v>
      </c>
      <c r="BS1356" s="119">
        <f>IF(BS$8="",0,(SUM($Z1287:BS1287)-SUM($Z1319:BS1319))*(1-Главная!$N$86)+Главная!$N$86*(SUM($Z1287:BS1287)-SUM($Z1319:BS1319))*IF($T1356=справочники!$P$10,1,1/(1+Главная!$N$23)))</f>
        <v>0</v>
      </c>
      <c r="BT1356" s="119">
        <f>IF(BT$8="",0,(SUM($Z1287:BT1287)-SUM($Z1319:BT1319))*(1-Главная!$N$86)+Главная!$N$86*(SUM($Z1287:BT1287)-SUM($Z1319:BT1319))*IF($T1356=справочники!$P$10,1,1/(1+Главная!$N$23)))</f>
        <v>0</v>
      </c>
      <c r="BU1356" s="119">
        <f>IF(BU$8="",0,(SUM($Z1287:BU1287)-SUM($Z1319:BU1319))*(1-Главная!$N$86)+Главная!$N$86*(SUM($Z1287:BU1287)-SUM($Z1319:BU1319))*IF($T1356=справочники!$P$10,1,1/(1+Главная!$N$23)))</f>
        <v>0</v>
      </c>
      <c r="BV1356" s="119">
        <f>IF(BV$8="",0,(SUM($Z1287:BV1287)-SUM($Z1319:BV1319))*(1-Главная!$N$86)+Главная!$N$86*(SUM($Z1287:BV1287)-SUM($Z1319:BV1319))*IF($T1356=справочники!$P$10,1,1/(1+Главная!$N$23)))</f>
        <v>0</v>
      </c>
      <c r="BW1356" s="119">
        <f>IF(BW$8="",0,(SUM($Z1287:BW1287)-SUM($Z1319:BW1319))*(1-Главная!$N$86)+Главная!$N$86*(SUM($Z1287:BW1287)-SUM($Z1319:BW1319))*IF($T1356=справочники!$P$10,1,1/(1+Главная!$N$23)))</f>
        <v>0</v>
      </c>
      <c r="BX1356" s="119">
        <f>IF(BX$8="",0,(SUM($Z1287:BX1287)-SUM($Z1319:BX1319))*(1-Главная!$N$86)+Главная!$N$86*(SUM($Z1287:BX1287)-SUM($Z1319:BX1319))*IF($T1356=справочники!$P$10,1,1/(1+Главная!$N$23)))</f>
        <v>0</v>
      </c>
      <c r="BY1356" s="119">
        <f>IF(BY$8="",0,(SUM($Z1287:BY1287)-SUM($Z1319:BY1319))*(1-Главная!$N$86)+Главная!$N$86*(SUM($Z1287:BY1287)-SUM($Z1319:BY1319))*IF($T1356=справочники!$P$10,1,1/(1+Главная!$N$23)))</f>
        <v>0</v>
      </c>
      <c r="BZ1356" s="119">
        <f>IF(BZ$8="",0,(SUM($Z1287:BZ1287)-SUM($Z1319:BZ1319))*(1-Главная!$N$86)+Главная!$N$86*(SUM($Z1287:BZ1287)-SUM($Z1319:BZ1319))*IF($T1356=справочники!$P$10,1,1/(1+Главная!$N$23)))</f>
        <v>0</v>
      </c>
      <c r="CA1356" s="119">
        <f>IF(CA$8="",0,(SUM($Z1287:CA1287)-SUM($Z1319:CA1319))*(1-Главная!$N$86)+Главная!$N$86*(SUM($Z1287:CA1287)-SUM($Z1319:CA1319))*IF($T1356=справочники!$P$10,1,1/(1+Главная!$N$23)))</f>
        <v>0</v>
      </c>
      <c r="CB1356" s="119">
        <f>IF(CB$8="",0,(SUM($Z1287:CB1287)-SUM($Z1319:CB1319))*(1-Главная!$N$86)+Главная!$N$86*(SUM($Z1287:CB1287)-SUM($Z1319:CB1319))*IF($T1356=справочники!$P$10,1,1/(1+Главная!$N$23)))</f>
        <v>0</v>
      </c>
      <c r="CC1356" s="119">
        <f>IF(CC$8="",0,(SUM($Z1287:CC1287)-SUM($Z1319:CC1319))*(1-Главная!$N$86)+Главная!$N$86*(SUM($Z1287:CC1287)-SUM($Z1319:CC1319))*IF($T1356=справочники!$P$10,1,1/(1+Главная!$N$23)))</f>
        <v>0</v>
      </c>
      <c r="CD1356" s="119">
        <f>IF(CD$8="",0,(SUM($Z1287:CD1287)-SUM($Z1319:CD1319))*(1-Главная!$N$86)+Главная!$N$86*(SUM($Z1287:CD1287)-SUM($Z1319:CD1319))*IF($T1356=справочники!$P$10,1,1/(1+Главная!$N$23)))</f>
        <v>0</v>
      </c>
      <c r="CE1356" s="119">
        <f>IF(CE$8="",0,(SUM($Z1287:CE1287)-SUM($Z1319:CE1319))*(1-Главная!$N$86)+Главная!$N$86*(SUM($Z1287:CE1287)-SUM($Z1319:CE1319))*IF($T1356=справочники!$P$10,1,1/(1+Главная!$N$23)))</f>
        <v>0</v>
      </c>
      <c r="CF1356" s="119">
        <f>IF(CF$8="",0,(SUM($Z1287:CF1287)-SUM($Z1319:CF1319))*(1-Главная!$N$86)+Главная!$N$86*(SUM($Z1287:CF1287)-SUM($Z1319:CF1319))*IF($T1356=справочники!$P$10,1,1/(1+Главная!$N$23)))</f>
        <v>0</v>
      </c>
      <c r="CG1356" s="119">
        <f>IF(CG$8="",0,(SUM($Z1287:CG1287)-SUM($Z1319:CG1319))*(1-Главная!$N$86)+Главная!$N$86*(SUM($Z1287:CG1287)-SUM($Z1319:CG1319))*IF($T1356=справочники!$P$10,1,1/(1+Главная!$N$23)))</f>
        <v>0</v>
      </c>
      <c r="CH1356" s="119">
        <f>IF(CH$8="",0,(SUM($Z1287:CH1287)-SUM($Z1319:CH1319))*(1-Главная!$N$86)+Главная!$N$86*(SUM($Z1287:CH1287)-SUM($Z1319:CH1319))*IF($T1356=справочники!$P$10,1,1/(1+Главная!$N$23)))</f>
        <v>0</v>
      </c>
      <c r="CI1356" s="119">
        <f>IF(CI$8="",0,(SUM($Z1287:CI1287)-SUM($Z1319:CI1319))*(1-Главная!$N$86)+Главная!$N$86*(SUM($Z1287:CI1287)-SUM($Z1319:CI1319))*IF($T1356=справочники!$P$10,1,1/(1+Главная!$N$23)))</f>
        <v>0</v>
      </c>
      <c r="CJ1356" s="119">
        <f>IF(CJ$8="",0,(SUM($Z1287:CJ1287)-SUM($Z1319:CJ1319))*(1-Главная!$N$86)+Главная!$N$86*(SUM($Z1287:CJ1287)-SUM($Z1319:CJ1319))*IF($T1356=справочники!$P$10,1,1/(1+Главная!$N$23)))</f>
        <v>0</v>
      </c>
      <c r="CK1356" s="119">
        <f>IF(CK$8="",0,(SUM($Z1287:CK1287)-SUM($Z1319:CK1319))*(1-Главная!$N$86)+Главная!$N$86*(SUM($Z1287:CK1287)-SUM($Z1319:CK1319))*IF($T1356=справочники!$P$10,1,1/(1+Главная!$N$23)))</f>
        <v>0</v>
      </c>
      <c r="CL1356" s="119">
        <f>IF(CL$8="",0,(SUM($Z1287:CL1287)-SUM($Z1319:CL1319))*(1-Главная!$N$86)+Главная!$N$86*(SUM($Z1287:CL1287)-SUM($Z1319:CL1319))*IF($T1356=справочники!$P$10,1,1/(1+Главная!$N$23)))</f>
        <v>0</v>
      </c>
      <c r="CM1356" s="119">
        <f>IF(CM$8="",0,(SUM($Z1287:CM1287)-SUM($Z1319:CM1319))*(1-Главная!$N$86)+Главная!$N$86*(SUM($Z1287:CM1287)-SUM($Z1319:CM1319))*IF($T1356=справочники!$P$10,1,1/(1+Главная!$N$23)))</f>
        <v>0</v>
      </c>
      <c r="CN1356" s="119">
        <f>IF(CN$8="",0,(SUM($Z1287:CN1287)-SUM($Z1319:CN1319))*(1-Главная!$N$86)+Главная!$N$86*(SUM($Z1287:CN1287)-SUM($Z1319:CN1319))*IF($T1356=справочники!$P$10,1,1/(1+Главная!$N$23)))</f>
        <v>0</v>
      </c>
      <c r="CO1356" s="119">
        <f>IF(CO$8="",0,(SUM($Z1287:CO1287)-SUM($Z1319:CO1319))*(1-Главная!$N$86)+Главная!$N$86*(SUM($Z1287:CO1287)-SUM($Z1319:CO1319))*IF($T1356=справочники!$P$10,1,1/(1+Главная!$N$23)))</f>
        <v>0</v>
      </c>
      <c r="CP1356" s="119">
        <f>IF(CP$8="",0,(SUM($Z1287:CP1287)-SUM($Z1319:CP1319))*(1-Главная!$N$86)+Главная!$N$86*(SUM($Z1287:CP1287)-SUM($Z1319:CP1319))*IF($T1356=справочники!$P$10,1,1/(1+Главная!$N$23)))</f>
        <v>0</v>
      </c>
      <c r="CQ1356" s="119">
        <f>IF(CQ$8="",0,(SUM($Z1287:CQ1287)-SUM($Z1319:CQ1319))*(1-Главная!$N$86)+Главная!$N$86*(SUM($Z1287:CQ1287)-SUM($Z1319:CQ1319))*IF($T1356=справочники!$P$10,1,1/(1+Главная!$N$23)))</f>
        <v>0</v>
      </c>
      <c r="CR1356" s="119">
        <f>IF(CR$8="",0,(SUM($Z1287:CR1287)-SUM($Z1319:CR1319))*(1-Главная!$N$86)+Главная!$N$86*(SUM($Z1287:CR1287)-SUM($Z1319:CR1319))*IF($T1356=справочники!$P$10,1,1/(1+Главная!$N$23)))</f>
        <v>0</v>
      </c>
      <c r="CS1356" s="119">
        <f>IF(CS$8="",0,(SUM($Z1287:CS1287)-SUM($Z1319:CS1319))*(1-Главная!$N$86)+Главная!$N$86*(SUM($Z1287:CS1287)-SUM($Z1319:CS1319))*IF($T1356=справочники!$P$10,1,1/(1+Главная!$N$23)))</f>
        <v>0</v>
      </c>
      <c r="CT1356" s="119">
        <f>IF(CT$8="",0,(SUM($Z1287:CT1287)-SUM($Z1319:CT1319))*(1-Главная!$N$86)+Главная!$N$86*(SUM($Z1287:CT1287)-SUM($Z1319:CT1319))*IF($T1356=справочники!$P$10,1,1/(1+Главная!$N$23)))</f>
        <v>0</v>
      </c>
      <c r="CU1356" s="119">
        <f>IF(CU$8="",0,(SUM($Z1287:CU1287)-SUM($Z1319:CU1319))*(1-Главная!$N$86)+Главная!$N$86*(SUM($Z1287:CU1287)-SUM($Z1319:CU1319))*IF($T1356=справочники!$P$10,1,1/(1+Главная!$N$23)))</f>
        <v>0</v>
      </c>
      <c r="CV1356" s="119">
        <f>IF(CV$8="",0,(SUM($Z1287:CV1287)-SUM($Z1319:CV1319))*(1-Главная!$N$86)+Главная!$N$86*(SUM($Z1287:CV1287)-SUM($Z1319:CV1319))*IF($T1356=справочники!$P$10,1,1/(1+Главная!$N$23)))</f>
        <v>0</v>
      </c>
      <c r="CW1356" s="119">
        <f>IF(CW$8="",0,(SUM($Z1287:CW1287)-SUM($Z1319:CW1319))*(1-Главная!$N$86)+Главная!$N$86*(SUM($Z1287:CW1287)-SUM($Z1319:CW1319))*IF($T1356=справочники!$P$10,1,1/(1+Главная!$N$23)))</f>
        <v>0</v>
      </c>
      <c r="CX1356" s="119">
        <f>IF(CX$8="",0,(SUM($Z1287:CX1287)-SUM($Z1319:CX1319))*(1-Главная!$N$86)+Главная!$N$86*(SUM($Z1287:CX1287)-SUM($Z1319:CX1319))*IF($T1356=справочники!$P$10,1,1/(1+Главная!$N$23)))</f>
        <v>0</v>
      </c>
      <c r="CY1356" s="119">
        <f>IF(CY$8="",0,(SUM($Z1287:CY1287)-SUM($Z1319:CY1319))*(1-Главная!$N$86)+Главная!$N$86*(SUM($Z1287:CY1287)-SUM($Z1319:CY1319))*IF($T1356=справочники!$P$10,1,1/(1+Главная!$N$23)))</f>
        <v>0</v>
      </c>
      <c r="CZ1356" s="119">
        <f>IF(CZ$8="",0,(SUM($Z1287:CZ1287)-SUM($Z1319:CZ1319))*(1-Главная!$N$86)+Главная!$N$86*(SUM($Z1287:CZ1287)-SUM($Z1319:CZ1319))*IF($T1356=справочники!$P$10,1,1/(1+Главная!$N$23)))</f>
        <v>0</v>
      </c>
      <c r="DA1356" s="119">
        <f>IF(DA$8="",0,(SUM($Z1287:DA1287)-SUM($Z1319:DA1319))*(1-Главная!$N$86)+Главная!$N$86*(SUM($Z1287:DA1287)-SUM($Z1319:DA1319))*IF($T1356=справочники!$P$10,1,1/(1+Главная!$N$23)))</f>
        <v>0</v>
      </c>
      <c r="DB1356" s="119">
        <f>IF(DB$8="",0,(SUM($Z1287:DB1287)-SUM($Z1319:DB1319))*(1-Главная!$N$86)+Главная!$N$86*(SUM($Z1287:DB1287)-SUM($Z1319:DB1319))*IF($T1356=справочники!$P$10,1,1/(1+Главная!$N$23)))</f>
        <v>0</v>
      </c>
      <c r="DC1356" s="119">
        <f>IF(DC$8="",0,(SUM($Z1287:DC1287)-SUM($Z1319:DC1319))*(1-Главная!$N$86)+Главная!$N$86*(SUM($Z1287:DC1287)-SUM($Z1319:DC1319))*IF($T1356=справочники!$P$10,1,1/(1+Главная!$N$23)))</f>
        <v>0</v>
      </c>
      <c r="DD1356" s="119">
        <f>IF(DD$8="",0,(SUM($Z1287:DD1287)-SUM($Z1319:DD1319))*(1-Главная!$N$86)+Главная!$N$86*(SUM($Z1287:DD1287)-SUM($Z1319:DD1319))*IF($T1356=справочники!$P$10,1,1/(1+Главная!$N$23)))</f>
        <v>0</v>
      </c>
      <c r="DE1356" s="119">
        <f>IF(DE$8="",0,(SUM($Z1287:DE1287)-SUM($Z1319:DE1319))*(1-Главная!$N$86)+Главная!$N$86*(SUM($Z1287:DE1287)-SUM($Z1319:DE1319))*IF($T1356=справочники!$P$10,1,1/(1+Главная!$N$23)))</f>
        <v>0</v>
      </c>
      <c r="DF1356" s="119">
        <f>IF(DF$8="",0,(SUM($Z1287:DF1287)-SUM($Z1319:DF1319))*(1-Главная!$N$86)+Главная!$N$86*(SUM($Z1287:DF1287)-SUM($Z1319:DF1319))*IF($T1356=справочники!$P$10,1,1/(1+Главная!$N$23)))</f>
        <v>0</v>
      </c>
      <c r="DG1356" s="119">
        <f>IF(DG$8="",0,(SUM($Z1287:DG1287)-SUM($Z1319:DG1319))*(1-Главная!$N$86)+Главная!$N$86*(SUM($Z1287:DG1287)-SUM($Z1319:DG1319))*IF($T1356=справочники!$P$10,1,1/(1+Главная!$N$23)))</f>
        <v>0</v>
      </c>
      <c r="DH1356" s="119">
        <f>IF(DH$8="",0,(SUM($Z1287:DH1287)-SUM($Z1319:DH1319))*(1-Главная!$N$86)+Главная!$N$86*(SUM($Z1287:DH1287)-SUM($Z1319:DH1319))*IF($T1356=справочники!$P$10,1,1/(1+Главная!$N$23)))</f>
        <v>0</v>
      </c>
      <c r="DI1356" s="119">
        <f>IF(DI$8="",0,(SUM($Z1287:DI1287)-SUM($Z1319:DI1319))*(1-Главная!$N$86)+Главная!$N$86*(SUM($Z1287:DI1287)-SUM($Z1319:DI1319))*IF($T1356=справочники!$P$10,1,1/(1+Главная!$N$23)))</f>
        <v>0</v>
      </c>
      <c r="DJ1356" s="119">
        <f>IF(DJ$8="",0,(SUM($Z1287:DJ1287)-SUM($Z1319:DJ1319))*(1-Главная!$N$86)+Главная!$N$86*(SUM($Z1287:DJ1287)-SUM($Z1319:DJ1319))*IF($T1356=справочники!$P$10,1,1/(1+Главная!$N$23)))</f>
        <v>0</v>
      </c>
      <c r="DK1356" s="119">
        <f>IF(DK$8="",0,(SUM($Z1287:DK1287)-SUM($Z1319:DK1319))*(1-Главная!$N$86)+Главная!$N$86*(SUM($Z1287:DK1287)-SUM($Z1319:DK1319))*IF($T1356=справочники!$P$10,1,1/(1+Главная!$N$23)))</f>
        <v>0</v>
      </c>
      <c r="DL1356" s="119">
        <f>IF(DL$8="",0,(SUM($Z1287:DL1287)-SUM($Z1319:DL1319))*(1-Главная!$N$86)+Главная!$N$86*(SUM($Z1287:DL1287)-SUM($Z1319:DL1319))*IF($T1356=справочники!$P$10,1,1/(1+Главная!$N$23)))</f>
        <v>0</v>
      </c>
      <c r="DM1356" s="119">
        <f>IF(DM$8="",0,(SUM($Z1287:DM1287)-SUM($Z1319:DM1319))*(1-Главная!$N$86)+Главная!$N$86*(SUM($Z1287:DM1287)-SUM($Z1319:DM1319))*IF($T1356=справочники!$P$10,1,1/(1+Главная!$N$23)))</f>
        <v>0</v>
      </c>
      <c r="DN1356" s="119">
        <f>IF(DN$8="",0,(SUM($Z1287:DN1287)-SUM($Z1319:DN1319))*(1-Главная!$N$86)+Главная!$N$86*(SUM($Z1287:DN1287)-SUM($Z1319:DN1319))*IF($T1356=справочники!$P$10,1,1/(1+Главная!$N$23)))</f>
        <v>0</v>
      </c>
      <c r="DO1356" s="119">
        <f>IF(DO$8="",0,(SUM($Z1287:DO1287)-SUM($Z1319:DO1319))*(1-Главная!$N$86)+Главная!$N$86*(SUM($Z1287:DO1287)-SUM($Z1319:DO1319))*IF($T1356=справочники!$P$10,1,1/(1+Главная!$N$23)))</f>
        <v>0</v>
      </c>
      <c r="DP1356" s="119">
        <f>IF(DP$8="",0,(SUM($Z1287:DP1287)-SUM($Z1319:DP1319))*(1-Главная!$N$86)+Главная!$N$86*(SUM($Z1287:DP1287)-SUM($Z1319:DP1319))*IF($T1356=справочники!$P$10,1,1/(1+Главная!$N$23)))</f>
        <v>0</v>
      </c>
      <c r="DQ1356" s="119">
        <f>IF(DQ$8="",0,(SUM($Z1287:DQ1287)-SUM($Z1319:DQ1319))*(1-Главная!$N$86)+Главная!$N$86*(SUM($Z1287:DQ1287)-SUM($Z1319:DQ1319))*IF($T1356=справочники!$P$10,1,1/(1+Главная!$N$23)))</f>
        <v>0</v>
      </c>
      <c r="DR1356" s="119">
        <f>IF(DR$8="",0,(SUM($Z1287:DR1287)-SUM($Z1319:DR1319))*(1-Главная!$N$86)+Главная!$N$86*(SUM($Z1287:DR1287)-SUM($Z1319:DR1319))*IF($T1356=справочники!$P$10,1,1/(1+Главная!$N$23)))</f>
        <v>0</v>
      </c>
      <c r="DS1356" s="119">
        <f>IF(DS$8="",0,(SUM($Z1287:DS1287)-SUM($Z1319:DS1319))*(1-Главная!$N$86)+Главная!$N$86*(SUM($Z1287:DS1287)-SUM($Z1319:DS1319))*IF($T1356=справочники!$P$10,1,1/(1+Главная!$N$23)))</f>
        <v>0</v>
      </c>
      <c r="DT1356" s="119">
        <f>IF(DT$8="",0,(SUM($Z1287:DT1287)-SUM($Z1319:DT1319))*(1-Главная!$N$86)+Главная!$N$86*(SUM($Z1287:DT1287)-SUM($Z1319:DT1319))*IF($T1356=справочники!$P$10,1,1/(1+Главная!$N$23)))</f>
        <v>0</v>
      </c>
      <c r="DU1356" s="59"/>
      <c r="DV1356" s="59"/>
    </row>
    <row r="1357" spans="1:126" s="120" customFormat="1" ht="10.199999999999999" customHeight="1">
      <c r="A1357" s="59"/>
      <c r="B1357" s="59"/>
      <c r="C1357" s="59"/>
      <c r="D1357" s="59"/>
      <c r="E1357" s="271"/>
      <c r="F1357" s="114"/>
      <c r="G1357" s="115"/>
      <c r="H1357" s="59"/>
      <c r="I1357" s="59"/>
      <c r="J1357" s="59"/>
      <c r="K1357" s="416">
        <f t="shared" si="2943"/>
        <v>0</v>
      </c>
      <c r="L1357" s="59"/>
      <c r="M1357" s="409"/>
      <c r="N1357" s="410">
        <f t="shared" si="2944"/>
        <v>0</v>
      </c>
      <c r="O1357" s="226"/>
      <c r="P1357" s="229"/>
      <c r="Q1357" s="226" t="s">
        <v>25</v>
      </c>
      <c r="R1357" s="226"/>
      <c r="S1357" s="409"/>
      <c r="T1357" s="410">
        <f t="shared" si="2945"/>
        <v>0</v>
      </c>
      <c r="U1357" s="115"/>
      <c r="V1357" s="59"/>
      <c r="W1357" s="116"/>
      <c r="X1357" s="116"/>
      <c r="Y1357" s="117"/>
      <c r="Z1357" s="118"/>
      <c r="AA1357" s="119">
        <f>IF(AA$8="",0,(SUM($Z1288:AA1288)-SUM($Z1320:AA1320))*(1-Главная!$N$86)+Главная!$N$86*(SUM($Z1288:AA1288)-SUM($Z1320:AA1320))*IF($T1357=справочники!$P$10,1,1/(1+Главная!$N$23)))</f>
        <v>0</v>
      </c>
      <c r="AB1357" s="119">
        <f>IF(AB$8="",0,(SUM($Z1288:AB1288)-SUM($Z1320:AB1320))*(1-Главная!$N$86)+Главная!$N$86*(SUM($Z1288:AB1288)-SUM($Z1320:AB1320))*IF($T1357=справочники!$P$10,1,1/(1+Главная!$N$23)))</f>
        <v>0</v>
      </c>
      <c r="AC1357" s="119">
        <f>IF(AC$8="",0,(SUM($Z1288:AC1288)-SUM($Z1320:AC1320))*(1-Главная!$N$86)+Главная!$N$86*(SUM($Z1288:AC1288)-SUM($Z1320:AC1320))*IF($T1357=справочники!$P$10,1,1/(1+Главная!$N$23)))</f>
        <v>0</v>
      </c>
      <c r="AD1357" s="119">
        <f>IF(AD$8="",0,(SUM($Z1288:AD1288)-SUM($Z1320:AD1320))*(1-Главная!$N$86)+Главная!$N$86*(SUM($Z1288:AD1288)-SUM($Z1320:AD1320))*IF($T1357=справочники!$P$10,1,1/(1+Главная!$N$23)))</f>
        <v>0</v>
      </c>
      <c r="AE1357" s="119">
        <f>IF(AE$8="",0,(SUM($Z1288:AE1288)-SUM($Z1320:AE1320))*(1-Главная!$N$86)+Главная!$N$86*(SUM($Z1288:AE1288)-SUM($Z1320:AE1320))*IF($T1357=справочники!$P$10,1,1/(1+Главная!$N$23)))</f>
        <v>0</v>
      </c>
      <c r="AF1357" s="119">
        <f>IF(AF$8="",0,(SUM($Z1288:AF1288)-SUM($Z1320:AF1320))*(1-Главная!$N$86)+Главная!$N$86*(SUM($Z1288:AF1288)-SUM($Z1320:AF1320))*IF($T1357=справочники!$P$10,1,1/(1+Главная!$N$23)))</f>
        <v>0</v>
      </c>
      <c r="AG1357" s="119">
        <f>IF(AG$8="",0,(SUM($Z1288:AG1288)-SUM($Z1320:AG1320))*(1-Главная!$N$86)+Главная!$N$86*(SUM($Z1288:AG1288)-SUM($Z1320:AG1320))*IF($T1357=справочники!$P$10,1,1/(1+Главная!$N$23)))</f>
        <v>0</v>
      </c>
      <c r="AH1357" s="119">
        <f>IF(AH$8="",0,(SUM($Z1288:AH1288)-SUM($Z1320:AH1320))*(1-Главная!$N$86)+Главная!$N$86*(SUM($Z1288:AH1288)-SUM($Z1320:AH1320))*IF($T1357=справочники!$P$10,1,1/(1+Главная!$N$23)))</f>
        <v>0</v>
      </c>
      <c r="AI1357" s="119">
        <f>IF(AI$8="",0,(SUM($Z1288:AI1288)-SUM($Z1320:AI1320))*(1-Главная!$N$86)+Главная!$N$86*(SUM($Z1288:AI1288)-SUM($Z1320:AI1320))*IF($T1357=справочники!$P$10,1,1/(1+Главная!$N$23)))</f>
        <v>0</v>
      </c>
      <c r="AJ1357" s="119">
        <f>IF(AJ$8="",0,(SUM($Z1288:AJ1288)-SUM($Z1320:AJ1320))*(1-Главная!$N$86)+Главная!$N$86*(SUM($Z1288:AJ1288)-SUM($Z1320:AJ1320))*IF($T1357=справочники!$P$10,1,1/(1+Главная!$N$23)))</f>
        <v>0</v>
      </c>
      <c r="AK1357" s="119">
        <f>IF(AK$8="",0,(SUM($Z1288:AK1288)-SUM($Z1320:AK1320))*(1-Главная!$N$86)+Главная!$N$86*(SUM($Z1288:AK1288)-SUM($Z1320:AK1320))*IF($T1357=справочники!$P$10,1,1/(1+Главная!$N$23)))</f>
        <v>0</v>
      </c>
      <c r="AL1357" s="119">
        <f>IF(AL$8="",0,(SUM($Z1288:AL1288)-SUM($Z1320:AL1320))*(1-Главная!$N$86)+Главная!$N$86*(SUM($Z1288:AL1288)-SUM($Z1320:AL1320))*IF($T1357=справочники!$P$10,1,1/(1+Главная!$N$23)))</f>
        <v>0</v>
      </c>
      <c r="AM1357" s="119">
        <f>IF(AM$8="",0,(SUM($Z1288:AM1288)-SUM($Z1320:AM1320))*(1-Главная!$N$86)+Главная!$N$86*(SUM($Z1288:AM1288)-SUM($Z1320:AM1320))*IF($T1357=справочники!$P$10,1,1/(1+Главная!$N$23)))</f>
        <v>0</v>
      </c>
      <c r="AN1357" s="119">
        <f>IF(AN$8="",0,(SUM($Z1288:AN1288)-SUM($Z1320:AN1320))*(1-Главная!$N$86)+Главная!$N$86*(SUM($Z1288:AN1288)-SUM($Z1320:AN1320))*IF($T1357=справочники!$P$10,1,1/(1+Главная!$N$23)))</f>
        <v>0</v>
      </c>
      <c r="AO1357" s="119">
        <f>IF(AO$8="",0,(SUM($Z1288:AO1288)-SUM($Z1320:AO1320))*(1-Главная!$N$86)+Главная!$N$86*(SUM($Z1288:AO1288)-SUM($Z1320:AO1320))*IF($T1357=справочники!$P$10,1,1/(1+Главная!$N$23)))</f>
        <v>0</v>
      </c>
      <c r="AP1357" s="119">
        <f>IF(AP$8="",0,(SUM($Z1288:AP1288)-SUM($Z1320:AP1320))*(1-Главная!$N$86)+Главная!$N$86*(SUM($Z1288:AP1288)-SUM($Z1320:AP1320))*IF($T1357=справочники!$P$10,1,1/(1+Главная!$N$23)))</f>
        <v>0</v>
      </c>
      <c r="AQ1357" s="119">
        <f>IF(AQ$8="",0,(SUM($Z1288:AQ1288)-SUM($Z1320:AQ1320))*(1-Главная!$N$86)+Главная!$N$86*(SUM($Z1288:AQ1288)-SUM($Z1320:AQ1320))*IF($T1357=справочники!$P$10,1,1/(1+Главная!$N$23)))</f>
        <v>0</v>
      </c>
      <c r="AR1357" s="119">
        <f>IF(AR$8="",0,(SUM($Z1288:AR1288)-SUM($Z1320:AR1320))*(1-Главная!$N$86)+Главная!$N$86*(SUM($Z1288:AR1288)-SUM($Z1320:AR1320))*IF($T1357=справочники!$P$10,1,1/(1+Главная!$N$23)))</f>
        <v>0</v>
      </c>
      <c r="AS1357" s="119">
        <f>IF(AS$8="",0,(SUM($Z1288:AS1288)-SUM($Z1320:AS1320))*(1-Главная!$N$86)+Главная!$N$86*(SUM($Z1288:AS1288)-SUM($Z1320:AS1320))*IF($T1357=справочники!$P$10,1,1/(1+Главная!$N$23)))</f>
        <v>0</v>
      </c>
      <c r="AT1357" s="119">
        <f>IF(AT$8="",0,(SUM($Z1288:AT1288)-SUM($Z1320:AT1320))*(1-Главная!$N$86)+Главная!$N$86*(SUM($Z1288:AT1288)-SUM($Z1320:AT1320))*IF($T1357=справочники!$P$10,1,1/(1+Главная!$N$23)))</f>
        <v>0</v>
      </c>
      <c r="AU1357" s="119">
        <f>IF(AU$8="",0,(SUM($Z1288:AU1288)-SUM($Z1320:AU1320))*(1-Главная!$N$86)+Главная!$N$86*(SUM($Z1288:AU1288)-SUM($Z1320:AU1320))*IF($T1357=справочники!$P$10,1,1/(1+Главная!$N$23)))</f>
        <v>0</v>
      </c>
      <c r="AV1357" s="119">
        <f>IF(AV$8="",0,(SUM($Z1288:AV1288)-SUM($Z1320:AV1320))*(1-Главная!$N$86)+Главная!$N$86*(SUM($Z1288:AV1288)-SUM($Z1320:AV1320))*IF($T1357=справочники!$P$10,1,1/(1+Главная!$N$23)))</f>
        <v>0</v>
      </c>
      <c r="AW1357" s="119">
        <f>IF(AW$8="",0,(SUM($Z1288:AW1288)-SUM($Z1320:AW1320))*(1-Главная!$N$86)+Главная!$N$86*(SUM($Z1288:AW1288)-SUM($Z1320:AW1320))*IF($T1357=справочники!$P$10,1,1/(1+Главная!$N$23)))</f>
        <v>0</v>
      </c>
      <c r="AX1357" s="119">
        <f>IF(AX$8="",0,(SUM($Z1288:AX1288)-SUM($Z1320:AX1320))*(1-Главная!$N$86)+Главная!$N$86*(SUM($Z1288:AX1288)-SUM($Z1320:AX1320))*IF($T1357=справочники!$P$10,1,1/(1+Главная!$N$23)))</f>
        <v>0</v>
      </c>
      <c r="AY1357" s="119">
        <f>IF(AY$8="",0,(SUM($Z1288:AY1288)-SUM($Z1320:AY1320))*(1-Главная!$N$86)+Главная!$N$86*(SUM($Z1288:AY1288)-SUM($Z1320:AY1320))*IF($T1357=справочники!$P$10,1,1/(1+Главная!$N$23)))</f>
        <v>0</v>
      </c>
      <c r="AZ1357" s="119">
        <f>IF(AZ$8="",0,(SUM($Z1288:AZ1288)-SUM($Z1320:AZ1320))*(1-Главная!$N$86)+Главная!$N$86*(SUM($Z1288:AZ1288)-SUM($Z1320:AZ1320))*IF($T1357=справочники!$P$10,1,1/(1+Главная!$N$23)))</f>
        <v>0</v>
      </c>
      <c r="BA1357" s="119">
        <f>IF(BA$8="",0,(SUM($Z1288:BA1288)-SUM($Z1320:BA1320))*(1-Главная!$N$86)+Главная!$N$86*(SUM($Z1288:BA1288)-SUM($Z1320:BA1320))*IF($T1357=справочники!$P$10,1,1/(1+Главная!$N$23)))</f>
        <v>0</v>
      </c>
      <c r="BB1357" s="119">
        <f>IF(BB$8="",0,(SUM($Z1288:BB1288)-SUM($Z1320:BB1320))*(1-Главная!$N$86)+Главная!$N$86*(SUM($Z1288:BB1288)-SUM($Z1320:BB1320))*IF($T1357=справочники!$P$10,1,1/(1+Главная!$N$23)))</f>
        <v>0</v>
      </c>
      <c r="BC1357" s="119">
        <f>IF(BC$8="",0,(SUM($Z1288:BC1288)-SUM($Z1320:BC1320))*(1-Главная!$N$86)+Главная!$N$86*(SUM($Z1288:BC1288)-SUM($Z1320:BC1320))*IF($T1357=справочники!$P$10,1,1/(1+Главная!$N$23)))</f>
        <v>0</v>
      </c>
      <c r="BD1357" s="119">
        <f>IF(BD$8="",0,(SUM($Z1288:BD1288)-SUM($Z1320:BD1320))*(1-Главная!$N$86)+Главная!$N$86*(SUM($Z1288:BD1288)-SUM($Z1320:BD1320))*IF($T1357=справочники!$P$10,1,1/(1+Главная!$N$23)))</f>
        <v>0</v>
      </c>
      <c r="BE1357" s="119">
        <f>IF(BE$8="",0,(SUM($Z1288:BE1288)-SUM($Z1320:BE1320))*(1-Главная!$N$86)+Главная!$N$86*(SUM($Z1288:BE1288)-SUM($Z1320:BE1320))*IF($T1357=справочники!$P$10,1,1/(1+Главная!$N$23)))</f>
        <v>0</v>
      </c>
      <c r="BF1357" s="119">
        <f>IF(BF$8="",0,(SUM($Z1288:BF1288)-SUM($Z1320:BF1320))*(1-Главная!$N$86)+Главная!$N$86*(SUM($Z1288:BF1288)-SUM($Z1320:BF1320))*IF($T1357=справочники!$P$10,1,1/(1+Главная!$N$23)))</f>
        <v>0</v>
      </c>
      <c r="BG1357" s="119">
        <f>IF(BG$8="",0,(SUM($Z1288:BG1288)-SUM($Z1320:BG1320))*(1-Главная!$N$86)+Главная!$N$86*(SUM($Z1288:BG1288)-SUM($Z1320:BG1320))*IF($T1357=справочники!$P$10,1,1/(1+Главная!$N$23)))</f>
        <v>0</v>
      </c>
      <c r="BH1357" s="119">
        <f>IF(BH$8="",0,(SUM($Z1288:BH1288)-SUM($Z1320:BH1320))*(1-Главная!$N$86)+Главная!$N$86*(SUM($Z1288:BH1288)-SUM($Z1320:BH1320))*IF($T1357=справочники!$P$10,1,1/(1+Главная!$N$23)))</f>
        <v>0</v>
      </c>
      <c r="BI1357" s="119">
        <f>IF(BI$8="",0,(SUM($Z1288:BI1288)-SUM($Z1320:BI1320))*(1-Главная!$N$86)+Главная!$N$86*(SUM($Z1288:BI1288)-SUM($Z1320:BI1320))*IF($T1357=справочники!$P$10,1,1/(1+Главная!$N$23)))</f>
        <v>0</v>
      </c>
      <c r="BJ1357" s="119">
        <f>IF(BJ$8="",0,(SUM($Z1288:BJ1288)-SUM($Z1320:BJ1320))*(1-Главная!$N$86)+Главная!$N$86*(SUM($Z1288:BJ1288)-SUM($Z1320:BJ1320))*IF($T1357=справочники!$P$10,1,1/(1+Главная!$N$23)))</f>
        <v>0</v>
      </c>
      <c r="BK1357" s="119">
        <f>IF(BK$8="",0,(SUM($Z1288:BK1288)-SUM($Z1320:BK1320))*(1-Главная!$N$86)+Главная!$N$86*(SUM($Z1288:BK1288)-SUM($Z1320:BK1320))*IF($T1357=справочники!$P$10,1,1/(1+Главная!$N$23)))</f>
        <v>0</v>
      </c>
      <c r="BL1357" s="119">
        <f>IF(BL$8="",0,(SUM($Z1288:BL1288)-SUM($Z1320:BL1320))*(1-Главная!$N$86)+Главная!$N$86*(SUM($Z1288:BL1288)-SUM($Z1320:BL1320))*IF($T1357=справочники!$P$10,1,1/(1+Главная!$N$23)))</f>
        <v>0</v>
      </c>
      <c r="BM1357" s="119">
        <f>IF(BM$8="",0,(SUM($Z1288:BM1288)-SUM($Z1320:BM1320))*(1-Главная!$N$86)+Главная!$N$86*(SUM($Z1288:BM1288)-SUM($Z1320:BM1320))*IF($T1357=справочники!$P$10,1,1/(1+Главная!$N$23)))</f>
        <v>0</v>
      </c>
      <c r="BN1357" s="119">
        <f>IF(BN$8="",0,(SUM($Z1288:BN1288)-SUM($Z1320:BN1320))*(1-Главная!$N$86)+Главная!$N$86*(SUM($Z1288:BN1288)-SUM($Z1320:BN1320))*IF($T1357=справочники!$P$10,1,1/(1+Главная!$N$23)))</f>
        <v>0</v>
      </c>
      <c r="BO1357" s="119">
        <f>IF(BO$8="",0,(SUM($Z1288:BO1288)-SUM($Z1320:BO1320))*(1-Главная!$N$86)+Главная!$N$86*(SUM($Z1288:BO1288)-SUM($Z1320:BO1320))*IF($T1357=справочники!$P$10,1,1/(1+Главная!$N$23)))</f>
        <v>0</v>
      </c>
      <c r="BP1357" s="119">
        <f>IF(BP$8="",0,(SUM($Z1288:BP1288)-SUM($Z1320:BP1320))*(1-Главная!$N$86)+Главная!$N$86*(SUM($Z1288:BP1288)-SUM($Z1320:BP1320))*IF($T1357=справочники!$P$10,1,1/(1+Главная!$N$23)))</f>
        <v>0</v>
      </c>
      <c r="BQ1357" s="119">
        <f>IF(BQ$8="",0,(SUM($Z1288:BQ1288)-SUM($Z1320:BQ1320))*(1-Главная!$N$86)+Главная!$N$86*(SUM($Z1288:BQ1288)-SUM($Z1320:BQ1320))*IF($T1357=справочники!$P$10,1,1/(1+Главная!$N$23)))</f>
        <v>0</v>
      </c>
      <c r="BR1357" s="119">
        <f>IF(BR$8="",0,(SUM($Z1288:BR1288)-SUM($Z1320:BR1320))*(1-Главная!$N$86)+Главная!$N$86*(SUM($Z1288:BR1288)-SUM($Z1320:BR1320))*IF($T1357=справочники!$P$10,1,1/(1+Главная!$N$23)))</f>
        <v>0</v>
      </c>
      <c r="BS1357" s="119">
        <f>IF(BS$8="",0,(SUM($Z1288:BS1288)-SUM($Z1320:BS1320))*(1-Главная!$N$86)+Главная!$N$86*(SUM($Z1288:BS1288)-SUM($Z1320:BS1320))*IF($T1357=справочники!$P$10,1,1/(1+Главная!$N$23)))</f>
        <v>0</v>
      </c>
      <c r="BT1357" s="119">
        <f>IF(BT$8="",0,(SUM($Z1288:BT1288)-SUM($Z1320:BT1320))*(1-Главная!$N$86)+Главная!$N$86*(SUM($Z1288:BT1288)-SUM($Z1320:BT1320))*IF($T1357=справочники!$P$10,1,1/(1+Главная!$N$23)))</f>
        <v>0</v>
      </c>
      <c r="BU1357" s="119">
        <f>IF(BU$8="",0,(SUM($Z1288:BU1288)-SUM($Z1320:BU1320))*(1-Главная!$N$86)+Главная!$N$86*(SUM($Z1288:BU1288)-SUM($Z1320:BU1320))*IF($T1357=справочники!$P$10,1,1/(1+Главная!$N$23)))</f>
        <v>0</v>
      </c>
      <c r="BV1357" s="119">
        <f>IF(BV$8="",0,(SUM($Z1288:BV1288)-SUM($Z1320:BV1320))*(1-Главная!$N$86)+Главная!$N$86*(SUM($Z1288:BV1288)-SUM($Z1320:BV1320))*IF($T1357=справочники!$P$10,1,1/(1+Главная!$N$23)))</f>
        <v>0</v>
      </c>
      <c r="BW1357" s="119">
        <f>IF(BW$8="",0,(SUM($Z1288:BW1288)-SUM($Z1320:BW1320))*(1-Главная!$N$86)+Главная!$N$86*(SUM($Z1288:BW1288)-SUM($Z1320:BW1320))*IF($T1357=справочники!$P$10,1,1/(1+Главная!$N$23)))</f>
        <v>0</v>
      </c>
      <c r="BX1357" s="119">
        <f>IF(BX$8="",0,(SUM($Z1288:BX1288)-SUM($Z1320:BX1320))*(1-Главная!$N$86)+Главная!$N$86*(SUM($Z1288:BX1288)-SUM($Z1320:BX1320))*IF($T1357=справочники!$P$10,1,1/(1+Главная!$N$23)))</f>
        <v>0</v>
      </c>
      <c r="BY1357" s="119">
        <f>IF(BY$8="",0,(SUM($Z1288:BY1288)-SUM($Z1320:BY1320))*(1-Главная!$N$86)+Главная!$N$86*(SUM($Z1288:BY1288)-SUM($Z1320:BY1320))*IF($T1357=справочники!$P$10,1,1/(1+Главная!$N$23)))</f>
        <v>0</v>
      </c>
      <c r="BZ1357" s="119">
        <f>IF(BZ$8="",0,(SUM($Z1288:BZ1288)-SUM($Z1320:BZ1320))*(1-Главная!$N$86)+Главная!$N$86*(SUM($Z1288:BZ1288)-SUM($Z1320:BZ1320))*IF($T1357=справочники!$P$10,1,1/(1+Главная!$N$23)))</f>
        <v>0</v>
      </c>
      <c r="CA1357" s="119">
        <f>IF(CA$8="",0,(SUM($Z1288:CA1288)-SUM($Z1320:CA1320))*(1-Главная!$N$86)+Главная!$N$86*(SUM($Z1288:CA1288)-SUM($Z1320:CA1320))*IF($T1357=справочники!$P$10,1,1/(1+Главная!$N$23)))</f>
        <v>0</v>
      </c>
      <c r="CB1357" s="119">
        <f>IF(CB$8="",0,(SUM($Z1288:CB1288)-SUM($Z1320:CB1320))*(1-Главная!$N$86)+Главная!$N$86*(SUM($Z1288:CB1288)-SUM($Z1320:CB1320))*IF($T1357=справочники!$P$10,1,1/(1+Главная!$N$23)))</f>
        <v>0</v>
      </c>
      <c r="CC1357" s="119">
        <f>IF(CC$8="",0,(SUM($Z1288:CC1288)-SUM($Z1320:CC1320))*(1-Главная!$N$86)+Главная!$N$86*(SUM($Z1288:CC1288)-SUM($Z1320:CC1320))*IF($T1357=справочники!$P$10,1,1/(1+Главная!$N$23)))</f>
        <v>0</v>
      </c>
      <c r="CD1357" s="119">
        <f>IF(CD$8="",0,(SUM($Z1288:CD1288)-SUM($Z1320:CD1320))*(1-Главная!$N$86)+Главная!$N$86*(SUM($Z1288:CD1288)-SUM($Z1320:CD1320))*IF($T1357=справочники!$P$10,1,1/(1+Главная!$N$23)))</f>
        <v>0</v>
      </c>
      <c r="CE1357" s="119">
        <f>IF(CE$8="",0,(SUM($Z1288:CE1288)-SUM($Z1320:CE1320))*(1-Главная!$N$86)+Главная!$N$86*(SUM($Z1288:CE1288)-SUM($Z1320:CE1320))*IF($T1357=справочники!$P$10,1,1/(1+Главная!$N$23)))</f>
        <v>0</v>
      </c>
      <c r="CF1357" s="119">
        <f>IF(CF$8="",0,(SUM($Z1288:CF1288)-SUM($Z1320:CF1320))*(1-Главная!$N$86)+Главная!$N$86*(SUM($Z1288:CF1288)-SUM($Z1320:CF1320))*IF($T1357=справочники!$P$10,1,1/(1+Главная!$N$23)))</f>
        <v>0</v>
      </c>
      <c r="CG1357" s="119">
        <f>IF(CG$8="",0,(SUM($Z1288:CG1288)-SUM($Z1320:CG1320))*(1-Главная!$N$86)+Главная!$N$86*(SUM($Z1288:CG1288)-SUM($Z1320:CG1320))*IF($T1357=справочники!$P$10,1,1/(1+Главная!$N$23)))</f>
        <v>0</v>
      </c>
      <c r="CH1357" s="119">
        <f>IF(CH$8="",0,(SUM($Z1288:CH1288)-SUM($Z1320:CH1320))*(1-Главная!$N$86)+Главная!$N$86*(SUM($Z1288:CH1288)-SUM($Z1320:CH1320))*IF($T1357=справочники!$P$10,1,1/(1+Главная!$N$23)))</f>
        <v>0</v>
      </c>
      <c r="CI1357" s="119">
        <f>IF(CI$8="",0,(SUM($Z1288:CI1288)-SUM($Z1320:CI1320))*(1-Главная!$N$86)+Главная!$N$86*(SUM($Z1288:CI1288)-SUM($Z1320:CI1320))*IF($T1357=справочники!$P$10,1,1/(1+Главная!$N$23)))</f>
        <v>0</v>
      </c>
      <c r="CJ1357" s="119">
        <f>IF(CJ$8="",0,(SUM($Z1288:CJ1288)-SUM($Z1320:CJ1320))*(1-Главная!$N$86)+Главная!$N$86*(SUM($Z1288:CJ1288)-SUM($Z1320:CJ1320))*IF($T1357=справочники!$P$10,1,1/(1+Главная!$N$23)))</f>
        <v>0</v>
      </c>
      <c r="CK1357" s="119">
        <f>IF(CK$8="",0,(SUM($Z1288:CK1288)-SUM($Z1320:CK1320))*(1-Главная!$N$86)+Главная!$N$86*(SUM($Z1288:CK1288)-SUM($Z1320:CK1320))*IF($T1357=справочники!$P$10,1,1/(1+Главная!$N$23)))</f>
        <v>0</v>
      </c>
      <c r="CL1357" s="119">
        <f>IF(CL$8="",0,(SUM($Z1288:CL1288)-SUM($Z1320:CL1320))*(1-Главная!$N$86)+Главная!$N$86*(SUM($Z1288:CL1288)-SUM($Z1320:CL1320))*IF($T1357=справочники!$P$10,1,1/(1+Главная!$N$23)))</f>
        <v>0</v>
      </c>
      <c r="CM1357" s="119">
        <f>IF(CM$8="",0,(SUM($Z1288:CM1288)-SUM($Z1320:CM1320))*(1-Главная!$N$86)+Главная!$N$86*(SUM($Z1288:CM1288)-SUM($Z1320:CM1320))*IF($T1357=справочники!$P$10,1,1/(1+Главная!$N$23)))</f>
        <v>0</v>
      </c>
      <c r="CN1357" s="119">
        <f>IF(CN$8="",0,(SUM($Z1288:CN1288)-SUM($Z1320:CN1320))*(1-Главная!$N$86)+Главная!$N$86*(SUM($Z1288:CN1288)-SUM($Z1320:CN1320))*IF($T1357=справочники!$P$10,1,1/(1+Главная!$N$23)))</f>
        <v>0</v>
      </c>
      <c r="CO1357" s="119">
        <f>IF(CO$8="",0,(SUM($Z1288:CO1288)-SUM($Z1320:CO1320))*(1-Главная!$N$86)+Главная!$N$86*(SUM($Z1288:CO1288)-SUM($Z1320:CO1320))*IF($T1357=справочники!$P$10,1,1/(1+Главная!$N$23)))</f>
        <v>0</v>
      </c>
      <c r="CP1357" s="119">
        <f>IF(CP$8="",0,(SUM($Z1288:CP1288)-SUM($Z1320:CP1320))*(1-Главная!$N$86)+Главная!$N$86*(SUM($Z1288:CP1288)-SUM($Z1320:CP1320))*IF($T1357=справочники!$P$10,1,1/(1+Главная!$N$23)))</f>
        <v>0</v>
      </c>
      <c r="CQ1357" s="119">
        <f>IF(CQ$8="",0,(SUM($Z1288:CQ1288)-SUM($Z1320:CQ1320))*(1-Главная!$N$86)+Главная!$N$86*(SUM($Z1288:CQ1288)-SUM($Z1320:CQ1320))*IF($T1357=справочники!$P$10,1,1/(1+Главная!$N$23)))</f>
        <v>0</v>
      </c>
      <c r="CR1357" s="119">
        <f>IF(CR$8="",0,(SUM($Z1288:CR1288)-SUM($Z1320:CR1320))*(1-Главная!$N$86)+Главная!$N$86*(SUM($Z1288:CR1288)-SUM($Z1320:CR1320))*IF($T1357=справочники!$P$10,1,1/(1+Главная!$N$23)))</f>
        <v>0</v>
      </c>
      <c r="CS1357" s="119">
        <f>IF(CS$8="",0,(SUM($Z1288:CS1288)-SUM($Z1320:CS1320))*(1-Главная!$N$86)+Главная!$N$86*(SUM($Z1288:CS1288)-SUM($Z1320:CS1320))*IF($T1357=справочники!$P$10,1,1/(1+Главная!$N$23)))</f>
        <v>0</v>
      </c>
      <c r="CT1357" s="119">
        <f>IF(CT$8="",0,(SUM($Z1288:CT1288)-SUM($Z1320:CT1320))*(1-Главная!$N$86)+Главная!$N$86*(SUM($Z1288:CT1288)-SUM($Z1320:CT1320))*IF($T1357=справочники!$P$10,1,1/(1+Главная!$N$23)))</f>
        <v>0</v>
      </c>
      <c r="CU1357" s="119">
        <f>IF(CU$8="",0,(SUM($Z1288:CU1288)-SUM($Z1320:CU1320))*(1-Главная!$N$86)+Главная!$N$86*(SUM($Z1288:CU1288)-SUM($Z1320:CU1320))*IF($T1357=справочники!$P$10,1,1/(1+Главная!$N$23)))</f>
        <v>0</v>
      </c>
      <c r="CV1357" s="119">
        <f>IF(CV$8="",0,(SUM($Z1288:CV1288)-SUM($Z1320:CV1320))*(1-Главная!$N$86)+Главная!$N$86*(SUM($Z1288:CV1288)-SUM($Z1320:CV1320))*IF($T1357=справочники!$P$10,1,1/(1+Главная!$N$23)))</f>
        <v>0</v>
      </c>
      <c r="CW1357" s="119">
        <f>IF(CW$8="",0,(SUM($Z1288:CW1288)-SUM($Z1320:CW1320))*(1-Главная!$N$86)+Главная!$N$86*(SUM($Z1288:CW1288)-SUM($Z1320:CW1320))*IF($T1357=справочники!$P$10,1,1/(1+Главная!$N$23)))</f>
        <v>0</v>
      </c>
      <c r="CX1357" s="119">
        <f>IF(CX$8="",0,(SUM($Z1288:CX1288)-SUM($Z1320:CX1320))*(1-Главная!$N$86)+Главная!$N$86*(SUM($Z1288:CX1288)-SUM($Z1320:CX1320))*IF($T1357=справочники!$P$10,1,1/(1+Главная!$N$23)))</f>
        <v>0</v>
      </c>
      <c r="CY1357" s="119">
        <f>IF(CY$8="",0,(SUM($Z1288:CY1288)-SUM($Z1320:CY1320))*(1-Главная!$N$86)+Главная!$N$86*(SUM($Z1288:CY1288)-SUM($Z1320:CY1320))*IF($T1357=справочники!$P$10,1,1/(1+Главная!$N$23)))</f>
        <v>0</v>
      </c>
      <c r="CZ1357" s="119">
        <f>IF(CZ$8="",0,(SUM($Z1288:CZ1288)-SUM($Z1320:CZ1320))*(1-Главная!$N$86)+Главная!$N$86*(SUM($Z1288:CZ1288)-SUM($Z1320:CZ1320))*IF($T1357=справочники!$P$10,1,1/(1+Главная!$N$23)))</f>
        <v>0</v>
      </c>
      <c r="DA1357" s="119">
        <f>IF(DA$8="",0,(SUM($Z1288:DA1288)-SUM($Z1320:DA1320))*(1-Главная!$N$86)+Главная!$N$86*(SUM($Z1288:DA1288)-SUM($Z1320:DA1320))*IF($T1357=справочники!$P$10,1,1/(1+Главная!$N$23)))</f>
        <v>0</v>
      </c>
      <c r="DB1357" s="119">
        <f>IF(DB$8="",0,(SUM($Z1288:DB1288)-SUM($Z1320:DB1320))*(1-Главная!$N$86)+Главная!$N$86*(SUM($Z1288:DB1288)-SUM($Z1320:DB1320))*IF($T1357=справочники!$P$10,1,1/(1+Главная!$N$23)))</f>
        <v>0</v>
      </c>
      <c r="DC1357" s="119">
        <f>IF(DC$8="",0,(SUM($Z1288:DC1288)-SUM($Z1320:DC1320))*(1-Главная!$N$86)+Главная!$N$86*(SUM($Z1288:DC1288)-SUM($Z1320:DC1320))*IF($T1357=справочники!$P$10,1,1/(1+Главная!$N$23)))</f>
        <v>0</v>
      </c>
      <c r="DD1357" s="119">
        <f>IF(DD$8="",0,(SUM($Z1288:DD1288)-SUM($Z1320:DD1320))*(1-Главная!$N$86)+Главная!$N$86*(SUM($Z1288:DD1288)-SUM($Z1320:DD1320))*IF($T1357=справочники!$P$10,1,1/(1+Главная!$N$23)))</f>
        <v>0</v>
      </c>
      <c r="DE1357" s="119">
        <f>IF(DE$8="",0,(SUM($Z1288:DE1288)-SUM($Z1320:DE1320))*(1-Главная!$N$86)+Главная!$N$86*(SUM($Z1288:DE1288)-SUM($Z1320:DE1320))*IF($T1357=справочники!$P$10,1,1/(1+Главная!$N$23)))</f>
        <v>0</v>
      </c>
      <c r="DF1357" s="119">
        <f>IF(DF$8="",0,(SUM($Z1288:DF1288)-SUM($Z1320:DF1320))*(1-Главная!$N$86)+Главная!$N$86*(SUM($Z1288:DF1288)-SUM($Z1320:DF1320))*IF($T1357=справочники!$P$10,1,1/(1+Главная!$N$23)))</f>
        <v>0</v>
      </c>
      <c r="DG1357" s="119">
        <f>IF(DG$8="",0,(SUM($Z1288:DG1288)-SUM($Z1320:DG1320))*(1-Главная!$N$86)+Главная!$N$86*(SUM($Z1288:DG1288)-SUM($Z1320:DG1320))*IF($T1357=справочники!$P$10,1,1/(1+Главная!$N$23)))</f>
        <v>0</v>
      </c>
      <c r="DH1357" s="119">
        <f>IF(DH$8="",0,(SUM($Z1288:DH1288)-SUM($Z1320:DH1320))*(1-Главная!$N$86)+Главная!$N$86*(SUM($Z1288:DH1288)-SUM($Z1320:DH1320))*IF($T1357=справочники!$P$10,1,1/(1+Главная!$N$23)))</f>
        <v>0</v>
      </c>
      <c r="DI1357" s="119">
        <f>IF(DI$8="",0,(SUM($Z1288:DI1288)-SUM($Z1320:DI1320))*(1-Главная!$N$86)+Главная!$N$86*(SUM($Z1288:DI1288)-SUM($Z1320:DI1320))*IF($T1357=справочники!$P$10,1,1/(1+Главная!$N$23)))</f>
        <v>0</v>
      </c>
      <c r="DJ1357" s="119">
        <f>IF(DJ$8="",0,(SUM($Z1288:DJ1288)-SUM($Z1320:DJ1320))*(1-Главная!$N$86)+Главная!$N$86*(SUM($Z1288:DJ1288)-SUM($Z1320:DJ1320))*IF($T1357=справочники!$P$10,1,1/(1+Главная!$N$23)))</f>
        <v>0</v>
      </c>
      <c r="DK1357" s="119">
        <f>IF(DK$8="",0,(SUM($Z1288:DK1288)-SUM($Z1320:DK1320))*(1-Главная!$N$86)+Главная!$N$86*(SUM($Z1288:DK1288)-SUM($Z1320:DK1320))*IF($T1357=справочники!$P$10,1,1/(1+Главная!$N$23)))</f>
        <v>0</v>
      </c>
      <c r="DL1357" s="119">
        <f>IF(DL$8="",0,(SUM($Z1288:DL1288)-SUM($Z1320:DL1320))*(1-Главная!$N$86)+Главная!$N$86*(SUM($Z1288:DL1288)-SUM($Z1320:DL1320))*IF($T1357=справочники!$P$10,1,1/(1+Главная!$N$23)))</f>
        <v>0</v>
      </c>
      <c r="DM1357" s="119">
        <f>IF(DM$8="",0,(SUM($Z1288:DM1288)-SUM($Z1320:DM1320))*(1-Главная!$N$86)+Главная!$N$86*(SUM($Z1288:DM1288)-SUM($Z1320:DM1320))*IF($T1357=справочники!$P$10,1,1/(1+Главная!$N$23)))</f>
        <v>0</v>
      </c>
      <c r="DN1357" s="119">
        <f>IF(DN$8="",0,(SUM($Z1288:DN1288)-SUM($Z1320:DN1320))*(1-Главная!$N$86)+Главная!$N$86*(SUM($Z1288:DN1288)-SUM($Z1320:DN1320))*IF($T1357=справочники!$P$10,1,1/(1+Главная!$N$23)))</f>
        <v>0</v>
      </c>
      <c r="DO1357" s="119">
        <f>IF(DO$8="",0,(SUM($Z1288:DO1288)-SUM($Z1320:DO1320))*(1-Главная!$N$86)+Главная!$N$86*(SUM($Z1288:DO1288)-SUM($Z1320:DO1320))*IF($T1357=справочники!$P$10,1,1/(1+Главная!$N$23)))</f>
        <v>0</v>
      </c>
      <c r="DP1357" s="119">
        <f>IF(DP$8="",0,(SUM($Z1288:DP1288)-SUM($Z1320:DP1320))*(1-Главная!$N$86)+Главная!$N$86*(SUM($Z1288:DP1288)-SUM($Z1320:DP1320))*IF($T1357=справочники!$P$10,1,1/(1+Главная!$N$23)))</f>
        <v>0</v>
      </c>
      <c r="DQ1357" s="119">
        <f>IF(DQ$8="",0,(SUM($Z1288:DQ1288)-SUM($Z1320:DQ1320))*(1-Главная!$N$86)+Главная!$N$86*(SUM($Z1288:DQ1288)-SUM($Z1320:DQ1320))*IF($T1357=справочники!$P$10,1,1/(1+Главная!$N$23)))</f>
        <v>0</v>
      </c>
      <c r="DR1357" s="119">
        <f>IF(DR$8="",0,(SUM($Z1288:DR1288)-SUM($Z1320:DR1320))*(1-Главная!$N$86)+Главная!$N$86*(SUM($Z1288:DR1288)-SUM($Z1320:DR1320))*IF($T1357=справочники!$P$10,1,1/(1+Главная!$N$23)))</f>
        <v>0</v>
      </c>
      <c r="DS1357" s="119">
        <f>IF(DS$8="",0,(SUM($Z1288:DS1288)-SUM($Z1320:DS1320))*(1-Главная!$N$86)+Главная!$N$86*(SUM($Z1288:DS1288)-SUM($Z1320:DS1320))*IF($T1357=справочники!$P$10,1,1/(1+Главная!$N$23)))</f>
        <v>0</v>
      </c>
      <c r="DT1357" s="119">
        <f>IF(DT$8="",0,(SUM($Z1288:DT1288)-SUM($Z1320:DT1320))*(1-Главная!$N$86)+Главная!$N$86*(SUM($Z1288:DT1288)-SUM($Z1320:DT1320))*IF($T1357=справочники!$P$10,1,1/(1+Главная!$N$23)))</f>
        <v>0</v>
      </c>
      <c r="DU1357" s="59"/>
      <c r="DV1357" s="59"/>
    </row>
    <row r="1358" spans="1:126" s="120" customFormat="1" ht="10.199999999999999" customHeight="1">
      <c r="A1358" s="59"/>
      <c r="B1358" s="59"/>
      <c r="C1358" s="59"/>
      <c r="D1358" s="59"/>
      <c r="E1358" s="271"/>
      <c r="F1358" s="114"/>
      <c r="G1358" s="115"/>
      <c r="H1358" s="59"/>
      <c r="I1358" s="59"/>
      <c r="J1358" s="59"/>
      <c r="K1358" s="416">
        <f t="shared" si="2943"/>
        <v>0</v>
      </c>
      <c r="L1358" s="59"/>
      <c r="M1358" s="409"/>
      <c r="N1358" s="410">
        <f t="shared" si="2944"/>
        <v>0</v>
      </c>
      <c r="O1358" s="226"/>
      <c r="P1358" s="229"/>
      <c r="Q1358" s="226" t="s">
        <v>25</v>
      </c>
      <c r="R1358" s="226"/>
      <c r="S1358" s="409"/>
      <c r="T1358" s="410">
        <f t="shared" si="2945"/>
        <v>0</v>
      </c>
      <c r="U1358" s="115"/>
      <c r="V1358" s="59"/>
      <c r="W1358" s="116"/>
      <c r="X1358" s="116"/>
      <c r="Y1358" s="117"/>
      <c r="Z1358" s="118"/>
      <c r="AA1358" s="119">
        <f>IF(AA$8="",0,(SUM($Z1289:AA1289)-SUM($Z1321:AA1321))*(1-Главная!$N$86)+Главная!$N$86*(SUM($Z1289:AA1289)-SUM($Z1321:AA1321))*IF($T1358=справочники!$P$10,1,1/(1+Главная!$N$23)))</f>
        <v>0</v>
      </c>
      <c r="AB1358" s="119">
        <f>IF(AB$8="",0,(SUM($Z1289:AB1289)-SUM($Z1321:AB1321))*(1-Главная!$N$86)+Главная!$N$86*(SUM($Z1289:AB1289)-SUM($Z1321:AB1321))*IF($T1358=справочники!$P$10,1,1/(1+Главная!$N$23)))</f>
        <v>0</v>
      </c>
      <c r="AC1358" s="119">
        <f>IF(AC$8="",0,(SUM($Z1289:AC1289)-SUM($Z1321:AC1321))*(1-Главная!$N$86)+Главная!$N$86*(SUM($Z1289:AC1289)-SUM($Z1321:AC1321))*IF($T1358=справочники!$P$10,1,1/(1+Главная!$N$23)))</f>
        <v>0</v>
      </c>
      <c r="AD1358" s="119">
        <f>IF(AD$8="",0,(SUM($Z1289:AD1289)-SUM($Z1321:AD1321))*(1-Главная!$N$86)+Главная!$N$86*(SUM($Z1289:AD1289)-SUM($Z1321:AD1321))*IF($T1358=справочники!$P$10,1,1/(1+Главная!$N$23)))</f>
        <v>0</v>
      </c>
      <c r="AE1358" s="119">
        <f>IF(AE$8="",0,(SUM($Z1289:AE1289)-SUM($Z1321:AE1321))*(1-Главная!$N$86)+Главная!$N$86*(SUM($Z1289:AE1289)-SUM($Z1321:AE1321))*IF($T1358=справочники!$P$10,1,1/(1+Главная!$N$23)))</f>
        <v>0</v>
      </c>
      <c r="AF1358" s="119">
        <f>IF(AF$8="",0,(SUM($Z1289:AF1289)-SUM($Z1321:AF1321))*(1-Главная!$N$86)+Главная!$N$86*(SUM($Z1289:AF1289)-SUM($Z1321:AF1321))*IF($T1358=справочники!$P$10,1,1/(1+Главная!$N$23)))</f>
        <v>0</v>
      </c>
      <c r="AG1358" s="119">
        <f>IF(AG$8="",0,(SUM($Z1289:AG1289)-SUM($Z1321:AG1321))*(1-Главная!$N$86)+Главная!$N$86*(SUM($Z1289:AG1289)-SUM($Z1321:AG1321))*IF($T1358=справочники!$P$10,1,1/(1+Главная!$N$23)))</f>
        <v>0</v>
      </c>
      <c r="AH1358" s="119">
        <f>IF(AH$8="",0,(SUM($Z1289:AH1289)-SUM($Z1321:AH1321))*(1-Главная!$N$86)+Главная!$N$86*(SUM($Z1289:AH1289)-SUM($Z1321:AH1321))*IF($T1358=справочники!$P$10,1,1/(1+Главная!$N$23)))</f>
        <v>0</v>
      </c>
      <c r="AI1358" s="119">
        <f>IF(AI$8="",0,(SUM($Z1289:AI1289)-SUM($Z1321:AI1321))*(1-Главная!$N$86)+Главная!$N$86*(SUM($Z1289:AI1289)-SUM($Z1321:AI1321))*IF($T1358=справочники!$P$10,1,1/(1+Главная!$N$23)))</f>
        <v>0</v>
      </c>
      <c r="AJ1358" s="119">
        <f>IF(AJ$8="",0,(SUM($Z1289:AJ1289)-SUM($Z1321:AJ1321))*(1-Главная!$N$86)+Главная!$N$86*(SUM($Z1289:AJ1289)-SUM($Z1321:AJ1321))*IF($T1358=справочники!$P$10,1,1/(1+Главная!$N$23)))</f>
        <v>0</v>
      </c>
      <c r="AK1358" s="119">
        <f>IF(AK$8="",0,(SUM($Z1289:AK1289)-SUM($Z1321:AK1321))*(1-Главная!$N$86)+Главная!$N$86*(SUM($Z1289:AK1289)-SUM($Z1321:AK1321))*IF($T1358=справочники!$P$10,1,1/(1+Главная!$N$23)))</f>
        <v>0</v>
      </c>
      <c r="AL1358" s="119">
        <f>IF(AL$8="",0,(SUM($Z1289:AL1289)-SUM($Z1321:AL1321))*(1-Главная!$N$86)+Главная!$N$86*(SUM($Z1289:AL1289)-SUM($Z1321:AL1321))*IF($T1358=справочники!$P$10,1,1/(1+Главная!$N$23)))</f>
        <v>0</v>
      </c>
      <c r="AM1358" s="119">
        <f>IF(AM$8="",0,(SUM($Z1289:AM1289)-SUM($Z1321:AM1321))*(1-Главная!$N$86)+Главная!$N$86*(SUM($Z1289:AM1289)-SUM($Z1321:AM1321))*IF($T1358=справочники!$P$10,1,1/(1+Главная!$N$23)))</f>
        <v>0</v>
      </c>
      <c r="AN1358" s="119">
        <f>IF(AN$8="",0,(SUM($Z1289:AN1289)-SUM($Z1321:AN1321))*(1-Главная!$N$86)+Главная!$N$86*(SUM($Z1289:AN1289)-SUM($Z1321:AN1321))*IF($T1358=справочники!$P$10,1,1/(1+Главная!$N$23)))</f>
        <v>0</v>
      </c>
      <c r="AO1358" s="119">
        <f>IF(AO$8="",0,(SUM($Z1289:AO1289)-SUM($Z1321:AO1321))*(1-Главная!$N$86)+Главная!$N$86*(SUM($Z1289:AO1289)-SUM($Z1321:AO1321))*IF($T1358=справочники!$P$10,1,1/(1+Главная!$N$23)))</f>
        <v>0</v>
      </c>
      <c r="AP1358" s="119">
        <f>IF(AP$8="",0,(SUM($Z1289:AP1289)-SUM($Z1321:AP1321))*(1-Главная!$N$86)+Главная!$N$86*(SUM($Z1289:AP1289)-SUM($Z1321:AP1321))*IF($T1358=справочники!$P$10,1,1/(1+Главная!$N$23)))</f>
        <v>0</v>
      </c>
      <c r="AQ1358" s="119">
        <f>IF(AQ$8="",0,(SUM($Z1289:AQ1289)-SUM($Z1321:AQ1321))*(1-Главная!$N$86)+Главная!$N$86*(SUM($Z1289:AQ1289)-SUM($Z1321:AQ1321))*IF($T1358=справочники!$P$10,1,1/(1+Главная!$N$23)))</f>
        <v>0</v>
      </c>
      <c r="AR1358" s="119">
        <f>IF(AR$8="",0,(SUM($Z1289:AR1289)-SUM($Z1321:AR1321))*(1-Главная!$N$86)+Главная!$N$86*(SUM($Z1289:AR1289)-SUM($Z1321:AR1321))*IF($T1358=справочники!$P$10,1,1/(1+Главная!$N$23)))</f>
        <v>0</v>
      </c>
      <c r="AS1358" s="119">
        <f>IF(AS$8="",0,(SUM($Z1289:AS1289)-SUM($Z1321:AS1321))*(1-Главная!$N$86)+Главная!$N$86*(SUM($Z1289:AS1289)-SUM($Z1321:AS1321))*IF($T1358=справочники!$P$10,1,1/(1+Главная!$N$23)))</f>
        <v>0</v>
      </c>
      <c r="AT1358" s="119">
        <f>IF(AT$8="",0,(SUM($Z1289:AT1289)-SUM($Z1321:AT1321))*(1-Главная!$N$86)+Главная!$N$86*(SUM($Z1289:AT1289)-SUM($Z1321:AT1321))*IF($T1358=справочники!$P$10,1,1/(1+Главная!$N$23)))</f>
        <v>0</v>
      </c>
      <c r="AU1358" s="119">
        <f>IF(AU$8="",0,(SUM($Z1289:AU1289)-SUM($Z1321:AU1321))*(1-Главная!$N$86)+Главная!$N$86*(SUM($Z1289:AU1289)-SUM($Z1321:AU1321))*IF($T1358=справочники!$P$10,1,1/(1+Главная!$N$23)))</f>
        <v>0</v>
      </c>
      <c r="AV1358" s="119">
        <f>IF(AV$8="",0,(SUM($Z1289:AV1289)-SUM($Z1321:AV1321))*(1-Главная!$N$86)+Главная!$N$86*(SUM($Z1289:AV1289)-SUM($Z1321:AV1321))*IF($T1358=справочники!$P$10,1,1/(1+Главная!$N$23)))</f>
        <v>0</v>
      </c>
      <c r="AW1358" s="119">
        <f>IF(AW$8="",0,(SUM($Z1289:AW1289)-SUM($Z1321:AW1321))*(1-Главная!$N$86)+Главная!$N$86*(SUM($Z1289:AW1289)-SUM($Z1321:AW1321))*IF($T1358=справочники!$P$10,1,1/(1+Главная!$N$23)))</f>
        <v>0</v>
      </c>
      <c r="AX1358" s="119">
        <f>IF(AX$8="",0,(SUM($Z1289:AX1289)-SUM($Z1321:AX1321))*(1-Главная!$N$86)+Главная!$N$86*(SUM($Z1289:AX1289)-SUM($Z1321:AX1321))*IF($T1358=справочники!$P$10,1,1/(1+Главная!$N$23)))</f>
        <v>0</v>
      </c>
      <c r="AY1358" s="119">
        <f>IF(AY$8="",0,(SUM($Z1289:AY1289)-SUM($Z1321:AY1321))*(1-Главная!$N$86)+Главная!$N$86*(SUM($Z1289:AY1289)-SUM($Z1321:AY1321))*IF($T1358=справочники!$P$10,1,1/(1+Главная!$N$23)))</f>
        <v>0</v>
      </c>
      <c r="AZ1358" s="119">
        <f>IF(AZ$8="",0,(SUM($Z1289:AZ1289)-SUM($Z1321:AZ1321))*(1-Главная!$N$86)+Главная!$N$86*(SUM($Z1289:AZ1289)-SUM($Z1321:AZ1321))*IF($T1358=справочники!$P$10,1,1/(1+Главная!$N$23)))</f>
        <v>0</v>
      </c>
      <c r="BA1358" s="119">
        <f>IF(BA$8="",0,(SUM($Z1289:BA1289)-SUM($Z1321:BA1321))*(1-Главная!$N$86)+Главная!$N$86*(SUM($Z1289:BA1289)-SUM($Z1321:BA1321))*IF($T1358=справочники!$P$10,1,1/(1+Главная!$N$23)))</f>
        <v>0</v>
      </c>
      <c r="BB1358" s="119">
        <f>IF(BB$8="",0,(SUM($Z1289:BB1289)-SUM($Z1321:BB1321))*(1-Главная!$N$86)+Главная!$N$86*(SUM($Z1289:BB1289)-SUM($Z1321:BB1321))*IF($T1358=справочники!$P$10,1,1/(1+Главная!$N$23)))</f>
        <v>0</v>
      </c>
      <c r="BC1358" s="119">
        <f>IF(BC$8="",0,(SUM($Z1289:BC1289)-SUM($Z1321:BC1321))*(1-Главная!$N$86)+Главная!$N$86*(SUM($Z1289:BC1289)-SUM($Z1321:BC1321))*IF($T1358=справочники!$P$10,1,1/(1+Главная!$N$23)))</f>
        <v>0</v>
      </c>
      <c r="BD1358" s="119">
        <f>IF(BD$8="",0,(SUM($Z1289:BD1289)-SUM($Z1321:BD1321))*(1-Главная!$N$86)+Главная!$N$86*(SUM($Z1289:BD1289)-SUM($Z1321:BD1321))*IF($T1358=справочники!$P$10,1,1/(1+Главная!$N$23)))</f>
        <v>0</v>
      </c>
      <c r="BE1358" s="119">
        <f>IF(BE$8="",0,(SUM($Z1289:BE1289)-SUM($Z1321:BE1321))*(1-Главная!$N$86)+Главная!$N$86*(SUM($Z1289:BE1289)-SUM($Z1321:BE1321))*IF($T1358=справочники!$P$10,1,1/(1+Главная!$N$23)))</f>
        <v>0</v>
      </c>
      <c r="BF1358" s="119">
        <f>IF(BF$8="",0,(SUM($Z1289:BF1289)-SUM($Z1321:BF1321))*(1-Главная!$N$86)+Главная!$N$86*(SUM($Z1289:BF1289)-SUM($Z1321:BF1321))*IF($T1358=справочники!$P$10,1,1/(1+Главная!$N$23)))</f>
        <v>0</v>
      </c>
      <c r="BG1358" s="119">
        <f>IF(BG$8="",0,(SUM($Z1289:BG1289)-SUM($Z1321:BG1321))*(1-Главная!$N$86)+Главная!$N$86*(SUM($Z1289:BG1289)-SUM($Z1321:BG1321))*IF($T1358=справочники!$P$10,1,1/(1+Главная!$N$23)))</f>
        <v>0</v>
      </c>
      <c r="BH1358" s="119">
        <f>IF(BH$8="",0,(SUM($Z1289:BH1289)-SUM($Z1321:BH1321))*(1-Главная!$N$86)+Главная!$N$86*(SUM($Z1289:BH1289)-SUM($Z1321:BH1321))*IF($T1358=справочники!$P$10,1,1/(1+Главная!$N$23)))</f>
        <v>0</v>
      </c>
      <c r="BI1358" s="119">
        <f>IF(BI$8="",0,(SUM($Z1289:BI1289)-SUM($Z1321:BI1321))*(1-Главная!$N$86)+Главная!$N$86*(SUM($Z1289:BI1289)-SUM($Z1321:BI1321))*IF($T1358=справочники!$P$10,1,1/(1+Главная!$N$23)))</f>
        <v>0</v>
      </c>
      <c r="BJ1358" s="119">
        <f>IF(BJ$8="",0,(SUM($Z1289:BJ1289)-SUM($Z1321:BJ1321))*(1-Главная!$N$86)+Главная!$N$86*(SUM($Z1289:BJ1289)-SUM($Z1321:BJ1321))*IF($T1358=справочники!$P$10,1,1/(1+Главная!$N$23)))</f>
        <v>0</v>
      </c>
      <c r="BK1358" s="119">
        <f>IF(BK$8="",0,(SUM($Z1289:BK1289)-SUM($Z1321:BK1321))*(1-Главная!$N$86)+Главная!$N$86*(SUM($Z1289:BK1289)-SUM($Z1321:BK1321))*IF($T1358=справочники!$P$10,1,1/(1+Главная!$N$23)))</f>
        <v>0</v>
      </c>
      <c r="BL1358" s="119">
        <f>IF(BL$8="",0,(SUM($Z1289:BL1289)-SUM($Z1321:BL1321))*(1-Главная!$N$86)+Главная!$N$86*(SUM($Z1289:BL1289)-SUM($Z1321:BL1321))*IF($T1358=справочники!$P$10,1,1/(1+Главная!$N$23)))</f>
        <v>0</v>
      </c>
      <c r="BM1358" s="119">
        <f>IF(BM$8="",0,(SUM($Z1289:BM1289)-SUM($Z1321:BM1321))*(1-Главная!$N$86)+Главная!$N$86*(SUM($Z1289:BM1289)-SUM($Z1321:BM1321))*IF($T1358=справочники!$P$10,1,1/(1+Главная!$N$23)))</f>
        <v>0</v>
      </c>
      <c r="BN1358" s="119">
        <f>IF(BN$8="",0,(SUM($Z1289:BN1289)-SUM($Z1321:BN1321))*(1-Главная!$N$86)+Главная!$N$86*(SUM($Z1289:BN1289)-SUM($Z1321:BN1321))*IF($T1358=справочники!$P$10,1,1/(1+Главная!$N$23)))</f>
        <v>0</v>
      </c>
      <c r="BO1358" s="119">
        <f>IF(BO$8="",0,(SUM($Z1289:BO1289)-SUM($Z1321:BO1321))*(1-Главная!$N$86)+Главная!$N$86*(SUM($Z1289:BO1289)-SUM($Z1321:BO1321))*IF($T1358=справочники!$P$10,1,1/(1+Главная!$N$23)))</f>
        <v>0</v>
      </c>
      <c r="BP1358" s="119">
        <f>IF(BP$8="",0,(SUM($Z1289:BP1289)-SUM($Z1321:BP1321))*(1-Главная!$N$86)+Главная!$N$86*(SUM($Z1289:BP1289)-SUM($Z1321:BP1321))*IF($T1358=справочники!$P$10,1,1/(1+Главная!$N$23)))</f>
        <v>0</v>
      </c>
      <c r="BQ1358" s="119">
        <f>IF(BQ$8="",0,(SUM($Z1289:BQ1289)-SUM($Z1321:BQ1321))*(1-Главная!$N$86)+Главная!$N$86*(SUM($Z1289:BQ1289)-SUM($Z1321:BQ1321))*IF($T1358=справочники!$P$10,1,1/(1+Главная!$N$23)))</f>
        <v>0</v>
      </c>
      <c r="BR1358" s="119">
        <f>IF(BR$8="",0,(SUM($Z1289:BR1289)-SUM($Z1321:BR1321))*(1-Главная!$N$86)+Главная!$N$86*(SUM($Z1289:BR1289)-SUM($Z1321:BR1321))*IF($T1358=справочники!$P$10,1,1/(1+Главная!$N$23)))</f>
        <v>0</v>
      </c>
      <c r="BS1358" s="119">
        <f>IF(BS$8="",0,(SUM($Z1289:BS1289)-SUM($Z1321:BS1321))*(1-Главная!$N$86)+Главная!$N$86*(SUM($Z1289:BS1289)-SUM($Z1321:BS1321))*IF($T1358=справочники!$P$10,1,1/(1+Главная!$N$23)))</f>
        <v>0</v>
      </c>
      <c r="BT1358" s="119">
        <f>IF(BT$8="",0,(SUM($Z1289:BT1289)-SUM($Z1321:BT1321))*(1-Главная!$N$86)+Главная!$N$86*(SUM($Z1289:BT1289)-SUM($Z1321:BT1321))*IF($T1358=справочники!$P$10,1,1/(1+Главная!$N$23)))</f>
        <v>0</v>
      </c>
      <c r="BU1358" s="119">
        <f>IF(BU$8="",0,(SUM($Z1289:BU1289)-SUM($Z1321:BU1321))*(1-Главная!$N$86)+Главная!$N$86*(SUM($Z1289:BU1289)-SUM($Z1321:BU1321))*IF($T1358=справочники!$P$10,1,1/(1+Главная!$N$23)))</f>
        <v>0</v>
      </c>
      <c r="BV1358" s="119">
        <f>IF(BV$8="",0,(SUM($Z1289:BV1289)-SUM($Z1321:BV1321))*(1-Главная!$N$86)+Главная!$N$86*(SUM($Z1289:BV1289)-SUM($Z1321:BV1321))*IF($T1358=справочники!$P$10,1,1/(1+Главная!$N$23)))</f>
        <v>0</v>
      </c>
      <c r="BW1358" s="119">
        <f>IF(BW$8="",0,(SUM($Z1289:BW1289)-SUM($Z1321:BW1321))*(1-Главная!$N$86)+Главная!$N$86*(SUM($Z1289:BW1289)-SUM($Z1321:BW1321))*IF($T1358=справочники!$P$10,1,1/(1+Главная!$N$23)))</f>
        <v>0</v>
      </c>
      <c r="BX1358" s="119">
        <f>IF(BX$8="",0,(SUM($Z1289:BX1289)-SUM($Z1321:BX1321))*(1-Главная!$N$86)+Главная!$N$86*(SUM($Z1289:BX1289)-SUM($Z1321:BX1321))*IF($T1358=справочники!$P$10,1,1/(1+Главная!$N$23)))</f>
        <v>0</v>
      </c>
      <c r="BY1358" s="119">
        <f>IF(BY$8="",0,(SUM($Z1289:BY1289)-SUM($Z1321:BY1321))*(1-Главная!$N$86)+Главная!$N$86*(SUM($Z1289:BY1289)-SUM($Z1321:BY1321))*IF($T1358=справочники!$P$10,1,1/(1+Главная!$N$23)))</f>
        <v>0</v>
      </c>
      <c r="BZ1358" s="119">
        <f>IF(BZ$8="",0,(SUM($Z1289:BZ1289)-SUM($Z1321:BZ1321))*(1-Главная!$N$86)+Главная!$N$86*(SUM($Z1289:BZ1289)-SUM($Z1321:BZ1321))*IF($T1358=справочники!$P$10,1,1/(1+Главная!$N$23)))</f>
        <v>0</v>
      </c>
      <c r="CA1358" s="119">
        <f>IF(CA$8="",0,(SUM($Z1289:CA1289)-SUM($Z1321:CA1321))*(1-Главная!$N$86)+Главная!$N$86*(SUM($Z1289:CA1289)-SUM($Z1321:CA1321))*IF($T1358=справочники!$P$10,1,1/(1+Главная!$N$23)))</f>
        <v>0</v>
      </c>
      <c r="CB1358" s="119">
        <f>IF(CB$8="",0,(SUM($Z1289:CB1289)-SUM($Z1321:CB1321))*(1-Главная!$N$86)+Главная!$N$86*(SUM($Z1289:CB1289)-SUM($Z1321:CB1321))*IF($T1358=справочники!$P$10,1,1/(1+Главная!$N$23)))</f>
        <v>0</v>
      </c>
      <c r="CC1358" s="119">
        <f>IF(CC$8="",0,(SUM($Z1289:CC1289)-SUM($Z1321:CC1321))*(1-Главная!$N$86)+Главная!$N$86*(SUM($Z1289:CC1289)-SUM($Z1321:CC1321))*IF($T1358=справочники!$P$10,1,1/(1+Главная!$N$23)))</f>
        <v>0</v>
      </c>
      <c r="CD1358" s="119">
        <f>IF(CD$8="",0,(SUM($Z1289:CD1289)-SUM($Z1321:CD1321))*(1-Главная!$N$86)+Главная!$N$86*(SUM($Z1289:CD1289)-SUM($Z1321:CD1321))*IF($T1358=справочники!$P$10,1,1/(1+Главная!$N$23)))</f>
        <v>0</v>
      </c>
      <c r="CE1358" s="119">
        <f>IF(CE$8="",0,(SUM($Z1289:CE1289)-SUM($Z1321:CE1321))*(1-Главная!$N$86)+Главная!$N$86*(SUM($Z1289:CE1289)-SUM($Z1321:CE1321))*IF($T1358=справочники!$P$10,1,1/(1+Главная!$N$23)))</f>
        <v>0</v>
      </c>
      <c r="CF1358" s="119">
        <f>IF(CF$8="",0,(SUM($Z1289:CF1289)-SUM($Z1321:CF1321))*(1-Главная!$N$86)+Главная!$N$86*(SUM($Z1289:CF1289)-SUM($Z1321:CF1321))*IF($T1358=справочники!$P$10,1,1/(1+Главная!$N$23)))</f>
        <v>0</v>
      </c>
      <c r="CG1358" s="119">
        <f>IF(CG$8="",0,(SUM($Z1289:CG1289)-SUM($Z1321:CG1321))*(1-Главная!$N$86)+Главная!$N$86*(SUM($Z1289:CG1289)-SUM($Z1321:CG1321))*IF($T1358=справочники!$P$10,1,1/(1+Главная!$N$23)))</f>
        <v>0</v>
      </c>
      <c r="CH1358" s="119">
        <f>IF(CH$8="",0,(SUM($Z1289:CH1289)-SUM($Z1321:CH1321))*(1-Главная!$N$86)+Главная!$N$86*(SUM($Z1289:CH1289)-SUM($Z1321:CH1321))*IF($T1358=справочники!$P$10,1,1/(1+Главная!$N$23)))</f>
        <v>0</v>
      </c>
      <c r="CI1358" s="119">
        <f>IF(CI$8="",0,(SUM($Z1289:CI1289)-SUM($Z1321:CI1321))*(1-Главная!$N$86)+Главная!$N$86*(SUM($Z1289:CI1289)-SUM($Z1321:CI1321))*IF($T1358=справочники!$P$10,1,1/(1+Главная!$N$23)))</f>
        <v>0</v>
      </c>
      <c r="CJ1358" s="119">
        <f>IF(CJ$8="",0,(SUM($Z1289:CJ1289)-SUM($Z1321:CJ1321))*(1-Главная!$N$86)+Главная!$N$86*(SUM($Z1289:CJ1289)-SUM($Z1321:CJ1321))*IF($T1358=справочники!$P$10,1,1/(1+Главная!$N$23)))</f>
        <v>0</v>
      </c>
      <c r="CK1358" s="119">
        <f>IF(CK$8="",0,(SUM($Z1289:CK1289)-SUM($Z1321:CK1321))*(1-Главная!$N$86)+Главная!$N$86*(SUM($Z1289:CK1289)-SUM($Z1321:CK1321))*IF($T1358=справочники!$P$10,1,1/(1+Главная!$N$23)))</f>
        <v>0</v>
      </c>
      <c r="CL1358" s="119">
        <f>IF(CL$8="",0,(SUM($Z1289:CL1289)-SUM($Z1321:CL1321))*(1-Главная!$N$86)+Главная!$N$86*(SUM($Z1289:CL1289)-SUM($Z1321:CL1321))*IF($T1358=справочники!$P$10,1,1/(1+Главная!$N$23)))</f>
        <v>0</v>
      </c>
      <c r="CM1358" s="119">
        <f>IF(CM$8="",0,(SUM($Z1289:CM1289)-SUM($Z1321:CM1321))*(1-Главная!$N$86)+Главная!$N$86*(SUM($Z1289:CM1289)-SUM($Z1321:CM1321))*IF($T1358=справочники!$P$10,1,1/(1+Главная!$N$23)))</f>
        <v>0</v>
      </c>
      <c r="CN1358" s="119">
        <f>IF(CN$8="",0,(SUM($Z1289:CN1289)-SUM($Z1321:CN1321))*(1-Главная!$N$86)+Главная!$N$86*(SUM($Z1289:CN1289)-SUM($Z1321:CN1321))*IF($T1358=справочники!$P$10,1,1/(1+Главная!$N$23)))</f>
        <v>0</v>
      </c>
      <c r="CO1358" s="119">
        <f>IF(CO$8="",0,(SUM($Z1289:CO1289)-SUM($Z1321:CO1321))*(1-Главная!$N$86)+Главная!$N$86*(SUM($Z1289:CO1289)-SUM($Z1321:CO1321))*IF($T1358=справочники!$P$10,1,1/(1+Главная!$N$23)))</f>
        <v>0</v>
      </c>
      <c r="CP1358" s="119">
        <f>IF(CP$8="",0,(SUM($Z1289:CP1289)-SUM($Z1321:CP1321))*(1-Главная!$N$86)+Главная!$N$86*(SUM($Z1289:CP1289)-SUM($Z1321:CP1321))*IF($T1358=справочники!$P$10,1,1/(1+Главная!$N$23)))</f>
        <v>0</v>
      </c>
      <c r="CQ1358" s="119">
        <f>IF(CQ$8="",0,(SUM($Z1289:CQ1289)-SUM($Z1321:CQ1321))*(1-Главная!$N$86)+Главная!$N$86*(SUM($Z1289:CQ1289)-SUM($Z1321:CQ1321))*IF($T1358=справочники!$P$10,1,1/(1+Главная!$N$23)))</f>
        <v>0</v>
      </c>
      <c r="CR1358" s="119">
        <f>IF(CR$8="",0,(SUM($Z1289:CR1289)-SUM($Z1321:CR1321))*(1-Главная!$N$86)+Главная!$N$86*(SUM($Z1289:CR1289)-SUM($Z1321:CR1321))*IF($T1358=справочники!$P$10,1,1/(1+Главная!$N$23)))</f>
        <v>0</v>
      </c>
      <c r="CS1358" s="119">
        <f>IF(CS$8="",0,(SUM($Z1289:CS1289)-SUM($Z1321:CS1321))*(1-Главная!$N$86)+Главная!$N$86*(SUM($Z1289:CS1289)-SUM($Z1321:CS1321))*IF($T1358=справочники!$P$10,1,1/(1+Главная!$N$23)))</f>
        <v>0</v>
      </c>
      <c r="CT1358" s="119">
        <f>IF(CT$8="",0,(SUM($Z1289:CT1289)-SUM($Z1321:CT1321))*(1-Главная!$N$86)+Главная!$N$86*(SUM($Z1289:CT1289)-SUM($Z1321:CT1321))*IF($T1358=справочники!$P$10,1,1/(1+Главная!$N$23)))</f>
        <v>0</v>
      </c>
      <c r="CU1358" s="119">
        <f>IF(CU$8="",0,(SUM($Z1289:CU1289)-SUM($Z1321:CU1321))*(1-Главная!$N$86)+Главная!$N$86*(SUM($Z1289:CU1289)-SUM($Z1321:CU1321))*IF($T1358=справочники!$P$10,1,1/(1+Главная!$N$23)))</f>
        <v>0</v>
      </c>
      <c r="CV1358" s="119">
        <f>IF(CV$8="",0,(SUM($Z1289:CV1289)-SUM($Z1321:CV1321))*(1-Главная!$N$86)+Главная!$N$86*(SUM($Z1289:CV1289)-SUM($Z1321:CV1321))*IF($T1358=справочники!$P$10,1,1/(1+Главная!$N$23)))</f>
        <v>0</v>
      </c>
      <c r="CW1358" s="119">
        <f>IF(CW$8="",0,(SUM($Z1289:CW1289)-SUM($Z1321:CW1321))*(1-Главная!$N$86)+Главная!$N$86*(SUM($Z1289:CW1289)-SUM($Z1321:CW1321))*IF($T1358=справочники!$P$10,1,1/(1+Главная!$N$23)))</f>
        <v>0</v>
      </c>
      <c r="CX1358" s="119">
        <f>IF(CX$8="",0,(SUM($Z1289:CX1289)-SUM($Z1321:CX1321))*(1-Главная!$N$86)+Главная!$N$86*(SUM($Z1289:CX1289)-SUM($Z1321:CX1321))*IF($T1358=справочники!$P$10,1,1/(1+Главная!$N$23)))</f>
        <v>0</v>
      </c>
      <c r="CY1358" s="119">
        <f>IF(CY$8="",0,(SUM($Z1289:CY1289)-SUM($Z1321:CY1321))*(1-Главная!$N$86)+Главная!$N$86*(SUM($Z1289:CY1289)-SUM($Z1321:CY1321))*IF($T1358=справочники!$P$10,1,1/(1+Главная!$N$23)))</f>
        <v>0</v>
      </c>
      <c r="CZ1358" s="119">
        <f>IF(CZ$8="",0,(SUM($Z1289:CZ1289)-SUM($Z1321:CZ1321))*(1-Главная!$N$86)+Главная!$N$86*(SUM($Z1289:CZ1289)-SUM($Z1321:CZ1321))*IF($T1358=справочники!$P$10,1,1/(1+Главная!$N$23)))</f>
        <v>0</v>
      </c>
      <c r="DA1358" s="119">
        <f>IF(DA$8="",0,(SUM($Z1289:DA1289)-SUM($Z1321:DA1321))*(1-Главная!$N$86)+Главная!$N$86*(SUM($Z1289:DA1289)-SUM($Z1321:DA1321))*IF($T1358=справочники!$P$10,1,1/(1+Главная!$N$23)))</f>
        <v>0</v>
      </c>
      <c r="DB1358" s="119">
        <f>IF(DB$8="",0,(SUM($Z1289:DB1289)-SUM($Z1321:DB1321))*(1-Главная!$N$86)+Главная!$N$86*(SUM($Z1289:DB1289)-SUM($Z1321:DB1321))*IF($T1358=справочники!$P$10,1,1/(1+Главная!$N$23)))</f>
        <v>0</v>
      </c>
      <c r="DC1358" s="119">
        <f>IF(DC$8="",0,(SUM($Z1289:DC1289)-SUM($Z1321:DC1321))*(1-Главная!$N$86)+Главная!$N$86*(SUM($Z1289:DC1289)-SUM($Z1321:DC1321))*IF($T1358=справочники!$P$10,1,1/(1+Главная!$N$23)))</f>
        <v>0</v>
      </c>
      <c r="DD1358" s="119">
        <f>IF(DD$8="",0,(SUM($Z1289:DD1289)-SUM($Z1321:DD1321))*(1-Главная!$N$86)+Главная!$N$86*(SUM($Z1289:DD1289)-SUM($Z1321:DD1321))*IF($T1358=справочники!$P$10,1,1/(1+Главная!$N$23)))</f>
        <v>0</v>
      </c>
      <c r="DE1358" s="119">
        <f>IF(DE$8="",0,(SUM($Z1289:DE1289)-SUM($Z1321:DE1321))*(1-Главная!$N$86)+Главная!$N$86*(SUM($Z1289:DE1289)-SUM($Z1321:DE1321))*IF($T1358=справочники!$P$10,1,1/(1+Главная!$N$23)))</f>
        <v>0</v>
      </c>
      <c r="DF1358" s="119">
        <f>IF(DF$8="",0,(SUM($Z1289:DF1289)-SUM($Z1321:DF1321))*(1-Главная!$N$86)+Главная!$N$86*(SUM($Z1289:DF1289)-SUM($Z1321:DF1321))*IF($T1358=справочники!$P$10,1,1/(1+Главная!$N$23)))</f>
        <v>0</v>
      </c>
      <c r="DG1358" s="119">
        <f>IF(DG$8="",0,(SUM($Z1289:DG1289)-SUM($Z1321:DG1321))*(1-Главная!$N$86)+Главная!$N$86*(SUM($Z1289:DG1289)-SUM($Z1321:DG1321))*IF($T1358=справочники!$P$10,1,1/(1+Главная!$N$23)))</f>
        <v>0</v>
      </c>
      <c r="DH1358" s="119">
        <f>IF(DH$8="",0,(SUM($Z1289:DH1289)-SUM($Z1321:DH1321))*(1-Главная!$N$86)+Главная!$N$86*(SUM($Z1289:DH1289)-SUM($Z1321:DH1321))*IF($T1358=справочники!$P$10,1,1/(1+Главная!$N$23)))</f>
        <v>0</v>
      </c>
      <c r="DI1358" s="119">
        <f>IF(DI$8="",0,(SUM($Z1289:DI1289)-SUM($Z1321:DI1321))*(1-Главная!$N$86)+Главная!$N$86*(SUM($Z1289:DI1289)-SUM($Z1321:DI1321))*IF($T1358=справочники!$P$10,1,1/(1+Главная!$N$23)))</f>
        <v>0</v>
      </c>
      <c r="DJ1358" s="119">
        <f>IF(DJ$8="",0,(SUM($Z1289:DJ1289)-SUM($Z1321:DJ1321))*(1-Главная!$N$86)+Главная!$N$86*(SUM($Z1289:DJ1289)-SUM($Z1321:DJ1321))*IF($T1358=справочники!$P$10,1,1/(1+Главная!$N$23)))</f>
        <v>0</v>
      </c>
      <c r="DK1358" s="119">
        <f>IF(DK$8="",0,(SUM($Z1289:DK1289)-SUM($Z1321:DK1321))*(1-Главная!$N$86)+Главная!$N$86*(SUM($Z1289:DK1289)-SUM($Z1321:DK1321))*IF($T1358=справочники!$P$10,1,1/(1+Главная!$N$23)))</f>
        <v>0</v>
      </c>
      <c r="DL1358" s="119">
        <f>IF(DL$8="",0,(SUM($Z1289:DL1289)-SUM($Z1321:DL1321))*(1-Главная!$N$86)+Главная!$N$86*(SUM($Z1289:DL1289)-SUM($Z1321:DL1321))*IF($T1358=справочники!$P$10,1,1/(1+Главная!$N$23)))</f>
        <v>0</v>
      </c>
      <c r="DM1358" s="119">
        <f>IF(DM$8="",0,(SUM($Z1289:DM1289)-SUM($Z1321:DM1321))*(1-Главная!$N$86)+Главная!$N$86*(SUM($Z1289:DM1289)-SUM($Z1321:DM1321))*IF($T1358=справочники!$P$10,1,1/(1+Главная!$N$23)))</f>
        <v>0</v>
      </c>
      <c r="DN1358" s="119">
        <f>IF(DN$8="",0,(SUM($Z1289:DN1289)-SUM($Z1321:DN1321))*(1-Главная!$N$86)+Главная!$N$86*(SUM($Z1289:DN1289)-SUM($Z1321:DN1321))*IF($T1358=справочники!$P$10,1,1/(1+Главная!$N$23)))</f>
        <v>0</v>
      </c>
      <c r="DO1358" s="119">
        <f>IF(DO$8="",0,(SUM($Z1289:DO1289)-SUM($Z1321:DO1321))*(1-Главная!$N$86)+Главная!$N$86*(SUM($Z1289:DO1289)-SUM($Z1321:DO1321))*IF($T1358=справочники!$P$10,1,1/(1+Главная!$N$23)))</f>
        <v>0</v>
      </c>
      <c r="DP1358" s="119">
        <f>IF(DP$8="",0,(SUM($Z1289:DP1289)-SUM($Z1321:DP1321))*(1-Главная!$N$86)+Главная!$N$86*(SUM($Z1289:DP1289)-SUM($Z1321:DP1321))*IF($T1358=справочники!$P$10,1,1/(1+Главная!$N$23)))</f>
        <v>0</v>
      </c>
      <c r="DQ1358" s="119">
        <f>IF(DQ$8="",0,(SUM($Z1289:DQ1289)-SUM($Z1321:DQ1321))*(1-Главная!$N$86)+Главная!$N$86*(SUM($Z1289:DQ1289)-SUM($Z1321:DQ1321))*IF($T1358=справочники!$P$10,1,1/(1+Главная!$N$23)))</f>
        <v>0</v>
      </c>
      <c r="DR1358" s="119">
        <f>IF(DR$8="",0,(SUM($Z1289:DR1289)-SUM($Z1321:DR1321))*(1-Главная!$N$86)+Главная!$N$86*(SUM($Z1289:DR1289)-SUM($Z1321:DR1321))*IF($T1358=справочники!$P$10,1,1/(1+Главная!$N$23)))</f>
        <v>0</v>
      </c>
      <c r="DS1358" s="119">
        <f>IF(DS$8="",0,(SUM($Z1289:DS1289)-SUM($Z1321:DS1321))*(1-Главная!$N$86)+Главная!$N$86*(SUM($Z1289:DS1289)-SUM($Z1321:DS1321))*IF($T1358=справочники!$P$10,1,1/(1+Главная!$N$23)))</f>
        <v>0</v>
      </c>
      <c r="DT1358" s="119">
        <f>IF(DT$8="",0,(SUM($Z1289:DT1289)-SUM($Z1321:DT1321))*(1-Главная!$N$86)+Главная!$N$86*(SUM($Z1289:DT1289)-SUM($Z1321:DT1321))*IF($T1358=справочники!$P$10,1,1/(1+Главная!$N$23)))</f>
        <v>0</v>
      </c>
      <c r="DU1358" s="59"/>
      <c r="DV1358" s="59"/>
    </row>
    <row r="1359" spans="1:126" s="120" customFormat="1" ht="10.199999999999999" customHeight="1">
      <c r="A1359" s="59"/>
      <c r="B1359" s="59"/>
      <c r="C1359" s="59"/>
      <c r="D1359" s="59"/>
      <c r="E1359" s="271"/>
      <c r="F1359" s="114"/>
      <c r="G1359" s="115"/>
      <c r="H1359" s="59"/>
      <c r="I1359" s="59"/>
      <c r="J1359" s="59"/>
      <c r="K1359" s="416">
        <f t="shared" si="2943"/>
        <v>0</v>
      </c>
      <c r="L1359" s="59"/>
      <c r="M1359" s="409"/>
      <c r="N1359" s="410">
        <f t="shared" si="2944"/>
        <v>0</v>
      </c>
      <c r="O1359" s="226"/>
      <c r="P1359" s="229"/>
      <c r="Q1359" s="226" t="s">
        <v>25</v>
      </c>
      <c r="R1359" s="226"/>
      <c r="S1359" s="409"/>
      <c r="T1359" s="410">
        <f t="shared" si="2945"/>
        <v>0</v>
      </c>
      <c r="U1359" s="115"/>
      <c r="V1359" s="59"/>
      <c r="W1359" s="116"/>
      <c r="X1359" s="116"/>
      <c r="Y1359" s="117"/>
      <c r="Z1359" s="118"/>
      <c r="AA1359" s="119">
        <f>IF(AA$8="",0,(SUM($Z1290:AA1290)-SUM($Z1322:AA1322))*(1-Главная!$N$86)+Главная!$N$86*(SUM($Z1290:AA1290)-SUM($Z1322:AA1322))*IF($T1359=справочники!$P$10,1,1/(1+Главная!$N$23)))</f>
        <v>0</v>
      </c>
      <c r="AB1359" s="119">
        <f>IF(AB$8="",0,(SUM($Z1290:AB1290)-SUM($Z1322:AB1322))*(1-Главная!$N$86)+Главная!$N$86*(SUM($Z1290:AB1290)-SUM($Z1322:AB1322))*IF($T1359=справочники!$P$10,1,1/(1+Главная!$N$23)))</f>
        <v>0</v>
      </c>
      <c r="AC1359" s="119">
        <f>IF(AC$8="",0,(SUM($Z1290:AC1290)-SUM($Z1322:AC1322))*(1-Главная!$N$86)+Главная!$N$86*(SUM($Z1290:AC1290)-SUM($Z1322:AC1322))*IF($T1359=справочники!$P$10,1,1/(1+Главная!$N$23)))</f>
        <v>0</v>
      </c>
      <c r="AD1359" s="119">
        <f>IF(AD$8="",0,(SUM($Z1290:AD1290)-SUM($Z1322:AD1322))*(1-Главная!$N$86)+Главная!$N$86*(SUM($Z1290:AD1290)-SUM($Z1322:AD1322))*IF($T1359=справочники!$P$10,1,1/(1+Главная!$N$23)))</f>
        <v>0</v>
      </c>
      <c r="AE1359" s="119">
        <f>IF(AE$8="",0,(SUM($Z1290:AE1290)-SUM($Z1322:AE1322))*(1-Главная!$N$86)+Главная!$N$86*(SUM($Z1290:AE1290)-SUM($Z1322:AE1322))*IF($T1359=справочники!$P$10,1,1/(1+Главная!$N$23)))</f>
        <v>0</v>
      </c>
      <c r="AF1359" s="119">
        <f>IF(AF$8="",0,(SUM($Z1290:AF1290)-SUM($Z1322:AF1322))*(1-Главная!$N$86)+Главная!$N$86*(SUM($Z1290:AF1290)-SUM($Z1322:AF1322))*IF($T1359=справочники!$P$10,1,1/(1+Главная!$N$23)))</f>
        <v>0</v>
      </c>
      <c r="AG1359" s="119">
        <f>IF(AG$8="",0,(SUM($Z1290:AG1290)-SUM($Z1322:AG1322))*(1-Главная!$N$86)+Главная!$N$86*(SUM($Z1290:AG1290)-SUM($Z1322:AG1322))*IF($T1359=справочники!$P$10,1,1/(1+Главная!$N$23)))</f>
        <v>0</v>
      </c>
      <c r="AH1359" s="119">
        <f>IF(AH$8="",0,(SUM($Z1290:AH1290)-SUM($Z1322:AH1322))*(1-Главная!$N$86)+Главная!$N$86*(SUM($Z1290:AH1290)-SUM($Z1322:AH1322))*IF($T1359=справочники!$P$10,1,1/(1+Главная!$N$23)))</f>
        <v>0</v>
      </c>
      <c r="AI1359" s="119">
        <f>IF(AI$8="",0,(SUM($Z1290:AI1290)-SUM($Z1322:AI1322))*(1-Главная!$N$86)+Главная!$N$86*(SUM($Z1290:AI1290)-SUM($Z1322:AI1322))*IF($T1359=справочники!$P$10,1,1/(1+Главная!$N$23)))</f>
        <v>0</v>
      </c>
      <c r="AJ1359" s="119">
        <f>IF(AJ$8="",0,(SUM($Z1290:AJ1290)-SUM($Z1322:AJ1322))*(1-Главная!$N$86)+Главная!$N$86*(SUM($Z1290:AJ1290)-SUM($Z1322:AJ1322))*IF($T1359=справочники!$P$10,1,1/(1+Главная!$N$23)))</f>
        <v>0</v>
      </c>
      <c r="AK1359" s="119">
        <f>IF(AK$8="",0,(SUM($Z1290:AK1290)-SUM($Z1322:AK1322))*(1-Главная!$N$86)+Главная!$N$86*(SUM($Z1290:AK1290)-SUM($Z1322:AK1322))*IF($T1359=справочники!$P$10,1,1/(1+Главная!$N$23)))</f>
        <v>0</v>
      </c>
      <c r="AL1359" s="119">
        <f>IF(AL$8="",0,(SUM($Z1290:AL1290)-SUM($Z1322:AL1322))*(1-Главная!$N$86)+Главная!$N$86*(SUM($Z1290:AL1290)-SUM($Z1322:AL1322))*IF($T1359=справочники!$P$10,1,1/(1+Главная!$N$23)))</f>
        <v>0</v>
      </c>
      <c r="AM1359" s="119">
        <f>IF(AM$8="",0,(SUM($Z1290:AM1290)-SUM($Z1322:AM1322))*(1-Главная!$N$86)+Главная!$N$86*(SUM($Z1290:AM1290)-SUM($Z1322:AM1322))*IF($T1359=справочники!$P$10,1,1/(1+Главная!$N$23)))</f>
        <v>0</v>
      </c>
      <c r="AN1359" s="119">
        <f>IF(AN$8="",0,(SUM($Z1290:AN1290)-SUM($Z1322:AN1322))*(1-Главная!$N$86)+Главная!$N$86*(SUM($Z1290:AN1290)-SUM($Z1322:AN1322))*IF($T1359=справочники!$P$10,1,1/(1+Главная!$N$23)))</f>
        <v>0</v>
      </c>
      <c r="AO1359" s="119">
        <f>IF(AO$8="",0,(SUM($Z1290:AO1290)-SUM($Z1322:AO1322))*(1-Главная!$N$86)+Главная!$N$86*(SUM($Z1290:AO1290)-SUM($Z1322:AO1322))*IF($T1359=справочники!$P$10,1,1/(1+Главная!$N$23)))</f>
        <v>0</v>
      </c>
      <c r="AP1359" s="119">
        <f>IF(AP$8="",0,(SUM($Z1290:AP1290)-SUM($Z1322:AP1322))*(1-Главная!$N$86)+Главная!$N$86*(SUM($Z1290:AP1290)-SUM($Z1322:AP1322))*IF($T1359=справочники!$P$10,1,1/(1+Главная!$N$23)))</f>
        <v>0</v>
      </c>
      <c r="AQ1359" s="119">
        <f>IF(AQ$8="",0,(SUM($Z1290:AQ1290)-SUM($Z1322:AQ1322))*(1-Главная!$N$86)+Главная!$N$86*(SUM($Z1290:AQ1290)-SUM($Z1322:AQ1322))*IF($T1359=справочники!$P$10,1,1/(1+Главная!$N$23)))</f>
        <v>0</v>
      </c>
      <c r="AR1359" s="119">
        <f>IF(AR$8="",0,(SUM($Z1290:AR1290)-SUM($Z1322:AR1322))*(1-Главная!$N$86)+Главная!$N$86*(SUM($Z1290:AR1290)-SUM($Z1322:AR1322))*IF($T1359=справочники!$P$10,1,1/(1+Главная!$N$23)))</f>
        <v>0</v>
      </c>
      <c r="AS1359" s="119">
        <f>IF(AS$8="",0,(SUM($Z1290:AS1290)-SUM($Z1322:AS1322))*(1-Главная!$N$86)+Главная!$N$86*(SUM($Z1290:AS1290)-SUM($Z1322:AS1322))*IF($T1359=справочники!$P$10,1,1/(1+Главная!$N$23)))</f>
        <v>0</v>
      </c>
      <c r="AT1359" s="119">
        <f>IF(AT$8="",0,(SUM($Z1290:AT1290)-SUM($Z1322:AT1322))*(1-Главная!$N$86)+Главная!$N$86*(SUM($Z1290:AT1290)-SUM($Z1322:AT1322))*IF($T1359=справочники!$P$10,1,1/(1+Главная!$N$23)))</f>
        <v>0</v>
      </c>
      <c r="AU1359" s="119">
        <f>IF(AU$8="",0,(SUM($Z1290:AU1290)-SUM($Z1322:AU1322))*(1-Главная!$N$86)+Главная!$N$86*(SUM($Z1290:AU1290)-SUM($Z1322:AU1322))*IF($T1359=справочники!$P$10,1,1/(1+Главная!$N$23)))</f>
        <v>0</v>
      </c>
      <c r="AV1359" s="119">
        <f>IF(AV$8="",0,(SUM($Z1290:AV1290)-SUM($Z1322:AV1322))*(1-Главная!$N$86)+Главная!$N$86*(SUM($Z1290:AV1290)-SUM($Z1322:AV1322))*IF($T1359=справочники!$P$10,1,1/(1+Главная!$N$23)))</f>
        <v>0</v>
      </c>
      <c r="AW1359" s="119">
        <f>IF(AW$8="",0,(SUM($Z1290:AW1290)-SUM($Z1322:AW1322))*(1-Главная!$N$86)+Главная!$N$86*(SUM($Z1290:AW1290)-SUM($Z1322:AW1322))*IF($T1359=справочники!$P$10,1,1/(1+Главная!$N$23)))</f>
        <v>0</v>
      </c>
      <c r="AX1359" s="119">
        <f>IF(AX$8="",0,(SUM($Z1290:AX1290)-SUM($Z1322:AX1322))*(1-Главная!$N$86)+Главная!$N$86*(SUM($Z1290:AX1290)-SUM($Z1322:AX1322))*IF($T1359=справочники!$P$10,1,1/(1+Главная!$N$23)))</f>
        <v>0</v>
      </c>
      <c r="AY1359" s="119">
        <f>IF(AY$8="",0,(SUM($Z1290:AY1290)-SUM($Z1322:AY1322))*(1-Главная!$N$86)+Главная!$N$86*(SUM($Z1290:AY1290)-SUM($Z1322:AY1322))*IF($T1359=справочники!$P$10,1,1/(1+Главная!$N$23)))</f>
        <v>0</v>
      </c>
      <c r="AZ1359" s="119">
        <f>IF(AZ$8="",0,(SUM($Z1290:AZ1290)-SUM($Z1322:AZ1322))*(1-Главная!$N$86)+Главная!$N$86*(SUM($Z1290:AZ1290)-SUM($Z1322:AZ1322))*IF($T1359=справочники!$P$10,1,1/(1+Главная!$N$23)))</f>
        <v>0</v>
      </c>
      <c r="BA1359" s="119">
        <f>IF(BA$8="",0,(SUM($Z1290:BA1290)-SUM($Z1322:BA1322))*(1-Главная!$N$86)+Главная!$N$86*(SUM($Z1290:BA1290)-SUM($Z1322:BA1322))*IF($T1359=справочники!$P$10,1,1/(1+Главная!$N$23)))</f>
        <v>0</v>
      </c>
      <c r="BB1359" s="119">
        <f>IF(BB$8="",0,(SUM($Z1290:BB1290)-SUM($Z1322:BB1322))*(1-Главная!$N$86)+Главная!$N$86*(SUM($Z1290:BB1290)-SUM($Z1322:BB1322))*IF($T1359=справочники!$P$10,1,1/(1+Главная!$N$23)))</f>
        <v>0</v>
      </c>
      <c r="BC1359" s="119">
        <f>IF(BC$8="",0,(SUM($Z1290:BC1290)-SUM($Z1322:BC1322))*(1-Главная!$N$86)+Главная!$N$86*(SUM($Z1290:BC1290)-SUM($Z1322:BC1322))*IF($T1359=справочники!$P$10,1,1/(1+Главная!$N$23)))</f>
        <v>0</v>
      </c>
      <c r="BD1359" s="119">
        <f>IF(BD$8="",0,(SUM($Z1290:BD1290)-SUM($Z1322:BD1322))*(1-Главная!$N$86)+Главная!$N$86*(SUM($Z1290:BD1290)-SUM($Z1322:BD1322))*IF($T1359=справочники!$P$10,1,1/(1+Главная!$N$23)))</f>
        <v>0</v>
      </c>
      <c r="BE1359" s="119">
        <f>IF(BE$8="",0,(SUM($Z1290:BE1290)-SUM($Z1322:BE1322))*(1-Главная!$N$86)+Главная!$N$86*(SUM($Z1290:BE1290)-SUM($Z1322:BE1322))*IF($T1359=справочники!$P$10,1,1/(1+Главная!$N$23)))</f>
        <v>0</v>
      </c>
      <c r="BF1359" s="119">
        <f>IF(BF$8="",0,(SUM($Z1290:BF1290)-SUM($Z1322:BF1322))*(1-Главная!$N$86)+Главная!$N$86*(SUM($Z1290:BF1290)-SUM($Z1322:BF1322))*IF($T1359=справочники!$P$10,1,1/(1+Главная!$N$23)))</f>
        <v>0</v>
      </c>
      <c r="BG1359" s="119">
        <f>IF(BG$8="",0,(SUM($Z1290:BG1290)-SUM($Z1322:BG1322))*(1-Главная!$N$86)+Главная!$N$86*(SUM($Z1290:BG1290)-SUM($Z1322:BG1322))*IF($T1359=справочники!$P$10,1,1/(1+Главная!$N$23)))</f>
        <v>0</v>
      </c>
      <c r="BH1359" s="119">
        <f>IF(BH$8="",0,(SUM($Z1290:BH1290)-SUM($Z1322:BH1322))*(1-Главная!$N$86)+Главная!$N$86*(SUM($Z1290:BH1290)-SUM($Z1322:BH1322))*IF($T1359=справочники!$P$10,1,1/(1+Главная!$N$23)))</f>
        <v>0</v>
      </c>
      <c r="BI1359" s="119">
        <f>IF(BI$8="",0,(SUM($Z1290:BI1290)-SUM($Z1322:BI1322))*(1-Главная!$N$86)+Главная!$N$86*(SUM($Z1290:BI1290)-SUM($Z1322:BI1322))*IF($T1359=справочники!$P$10,1,1/(1+Главная!$N$23)))</f>
        <v>0</v>
      </c>
      <c r="BJ1359" s="119">
        <f>IF(BJ$8="",0,(SUM($Z1290:BJ1290)-SUM($Z1322:BJ1322))*(1-Главная!$N$86)+Главная!$N$86*(SUM($Z1290:BJ1290)-SUM($Z1322:BJ1322))*IF($T1359=справочники!$P$10,1,1/(1+Главная!$N$23)))</f>
        <v>0</v>
      </c>
      <c r="BK1359" s="119">
        <f>IF(BK$8="",0,(SUM($Z1290:BK1290)-SUM($Z1322:BK1322))*(1-Главная!$N$86)+Главная!$N$86*(SUM($Z1290:BK1290)-SUM($Z1322:BK1322))*IF($T1359=справочники!$P$10,1,1/(1+Главная!$N$23)))</f>
        <v>0</v>
      </c>
      <c r="BL1359" s="119">
        <f>IF(BL$8="",0,(SUM($Z1290:BL1290)-SUM($Z1322:BL1322))*(1-Главная!$N$86)+Главная!$N$86*(SUM($Z1290:BL1290)-SUM($Z1322:BL1322))*IF($T1359=справочники!$P$10,1,1/(1+Главная!$N$23)))</f>
        <v>0</v>
      </c>
      <c r="BM1359" s="119">
        <f>IF(BM$8="",0,(SUM($Z1290:BM1290)-SUM($Z1322:BM1322))*(1-Главная!$N$86)+Главная!$N$86*(SUM($Z1290:BM1290)-SUM($Z1322:BM1322))*IF($T1359=справочники!$P$10,1,1/(1+Главная!$N$23)))</f>
        <v>0</v>
      </c>
      <c r="BN1359" s="119">
        <f>IF(BN$8="",0,(SUM($Z1290:BN1290)-SUM($Z1322:BN1322))*(1-Главная!$N$86)+Главная!$N$86*(SUM($Z1290:BN1290)-SUM($Z1322:BN1322))*IF($T1359=справочники!$P$10,1,1/(1+Главная!$N$23)))</f>
        <v>0</v>
      </c>
      <c r="BO1359" s="119">
        <f>IF(BO$8="",0,(SUM($Z1290:BO1290)-SUM($Z1322:BO1322))*(1-Главная!$N$86)+Главная!$N$86*(SUM($Z1290:BO1290)-SUM($Z1322:BO1322))*IF($T1359=справочники!$P$10,1,1/(1+Главная!$N$23)))</f>
        <v>0</v>
      </c>
      <c r="BP1359" s="119">
        <f>IF(BP$8="",0,(SUM($Z1290:BP1290)-SUM($Z1322:BP1322))*(1-Главная!$N$86)+Главная!$N$86*(SUM($Z1290:BP1290)-SUM($Z1322:BP1322))*IF($T1359=справочники!$P$10,1,1/(1+Главная!$N$23)))</f>
        <v>0</v>
      </c>
      <c r="BQ1359" s="119">
        <f>IF(BQ$8="",0,(SUM($Z1290:BQ1290)-SUM($Z1322:BQ1322))*(1-Главная!$N$86)+Главная!$N$86*(SUM($Z1290:BQ1290)-SUM($Z1322:BQ1322))*IF($T1359=справочники!$P$10,1,1/(1+Главная!$N$23)))</f>
        <v>0</v>
      </c>
      <c r="BR1359" s="119">
        <f>IF(BR$8="",0,(SUM($Z1290:BR1290)-SUM($Z1322:BR1322))*(1-Главная!$N$86)+Главная!$N$86*(SUM($Z1290:BR1290)-SUM($Z1322:BR1322))*IF($T1359=справочники!$P$10,1,1/(1+Главная!$N$23)))</f>
        <v>0</v>
      </c>
      <c r="BS1359" s="119">
        <f>IF(BS$8="",0,(SUM($Z1290:BS1290)-SUM($Z1322:BS1322))*(1-Главная!$N$86)+Главная!$N$86*(SUM($Z1290:BS1290)-SUM($Z1322:BS1322))*IF($T1359=справочники!$P$10,1,1/(1+Главная!$N$23)))</f>
        <v>0</v>
      </c>
      <c r="BT1359" s="119">
        <f>IF(BT$8="",0,(SUM($Z1290:BT1290)-SUM($Z1322:BT1322))*(1-Главная!$N$86)+Главная!$N$86*(SUM($Z1290:BT1290)-SUM($Z1322:BT1322))*IF($T1359=справочники!$P$10,1,1/(1+Главная!$N$23)))</f>
        <v>0</v>
      </c>
      <c r="BU1359" s="119">
        <f>IF(BU$8="",0,(SUM($Z1290:BU1290)-SUM($Z1322:BU1322))*(1-Главная!$N$86)+Главная!$N$86*(SUM($Z1290:BU1290)-SUM($Z1322:BU1322))*IF($T1359=справочники!$P$10,1,1/(1+Главная!$N$23)))</f>
        <v>0</v>
      </c>
      <c r="BV1359" s="119">
        <f>IF(BV$8="",0,(SUM($Z1290:BV1290)-SUM($Z1322:BV1322))*(1-Главная!$N$86)+Главная!$N$86*(SUM($Z1290:BV1290)-SUM($Z1322:BV1322))*IF($T1359=справочники!$P$10,1,1/(1+Главная!$N$23)))</f>
        <v>0</v>
      </c>
      <c r="BW1359" s="119">
        <f>IF(BW$8="",0,(SUM($Z1290:BW1290)-SUM($Z1322:BW1322))*(1-Главная!$N$86)+Главная!$N$86*(SUM($Z1290:BW1290)-SUM($Z1322:BW1322))*IF($T1359=справочники!$P$10,1,1/(1+Главная!$N$23)))</f>
        <v>0</v>
      </c>
      <c r="BX1359" s="119">
        <f>IF(BX$8="",0,(SUM($Z1290:BX1290)-SUM($Z1322:BX1322))*(1-Главная!$N$86)+Главная!$N$86*(SUM($Z1290:BX1290)-SUM($Z1322:BX1322))*IF($T1359=справочники!$P$10,1,1/(1+Главная!$N$23)))</f>
        <v>0</v>
      </c>
      <c r="BY1359" s="119">
        <f>IF(BY$8="",0,(SUM($Z1290:BY1290)-SUM($Z1322:BY1322))*(1-Главная!$N$86)+Главная!$N$86*(SUM($Z1290:BY1290)-SUM($Z1322:BY1322))*IF($T1359=справочники!$P$10,1,1/(1+Главная!$N$23)))</f>
        <v>0</v>
      </c>
      <c r="BZ1359" s="119">
        <f>IF(BZ$8="",0,(SUM($Z1290:BZ1290)-SUM($Z1322:BZ1322))*(1-Главная!$N$86)+Главная!$N$86*(SUM($Z1290:BZ1290)-SUM($Z1322:BZ1322))*IF($T1359=справочники!$P$10,1,1/(1+Главная!$N$23)))</f>
        <v>0</v>
      </c>
      <c r="CA1359" s="119">
        <f>IF(CA$8="",0,(SUM($Z1290:CA1290)-SUM($Z1322:CA1322))*(1-Главная!$N$86)+Главная!$N$86*(SUM($Z1290:CA1290)-SUM($Z1322:CA1322))*IF($T1359=справочники!$P$10,1,1/(1+Главная!$N$23)))</f>
        <v>0</v>
      </c>
      <c r="CB1359" s="119">
        <f>IF(CB$8="",0,(SUM($Z1290:CB1290)-SUM($Z1322:CB1322))*(1-Главная!$N$86)+Главная!$N$86*(SUM($Z1290:CB1290)-SUM($Z1322:CB1322))*IF($T1359=справочники!$P$10,1,1/(1+Главная!$N$23)))</f>
        <v>0</v>
      </c>
      <c r="CC1359" s="119">
        <f>IF(CC$8="",0,(SUM($Z1290:CC1290)-SUM($Z1322:CC1322))*(1-Главная!$N$86)+Главная!$N$86*(SUM($Z1290:CC1290)-SUM($Z1322:CC1322))*IF($T1359=справочники!$P$10,1,1/(1+Главная!$N$23)))</f>
        <v>0</v>
      </c>
      <c r="CD1359" s="119">
        <f>IF(CD$8="",0,(SUM($Z1290:CD1290)-SUM($Z1322:CD1322))*(1-Главная!$N$86)+Главная!$N$86*(SUM($Z1290:CD1290)-SUM($Z1322:CD1322))*IF($T1359=справочники!$P$10,1,1/(1+Главная!$N$23)))</f>
        <v>0</v>
      </c>
      <c r="CE1359" s="119">
        <f>IF(CE$8="",0,(SUM($Z1290:CE1290)-SUM($Z1322:CE1322))*(1-Главная!$N$86)+Главная!$N$86*(SUM($Z1290:CE1290)-SUM($Z1322:CE1322))*IF($T1359=справочники!$P$10,1,1/(1+Главная!$N$23)))</f>
        <v>0</v>
      </c>
      <c r="CF1359" s="119">
        <f>IF(CF$8="",0,(SUM($Z1290:CF1290)-SUM($Z1322:CF1322))*(1-Главная!$N$86)+Главная!$N$86*(SUM($Z1290:CF1290)-SUM($Z1322:CF1322))*IF($T1359=справочники!$P$10,1,1/(1+Главная!$N$23)))</f>
        <v>0</v>
      </c>
      <c r="CG1359" s="119">
        <f>IF(CG$8="",0,(SUM($Z1290:CG1290)-SUM($Z1322:CG1322))*(1-Главная!$N$86)+Главная!$N$86*(SUM($Z1290:CG1290)-SUM($Z1322:CG1322))*IF($T1359=справочники!$P$10,1,1/(1+Главная!$N$23)))</f>
        <v>0</v>
      </c>
      <c r="CH1359" s="119">
        <f>IF(CH$8="",0,(SUM($Z1290:CH1290)-SUM($Z1322:CH1322))*(1-Главная!$N$86)+Главная!$N$86*(SUM($Z1290:CH1290)-SUM($Z1322:CH1322))*IF($T1359=справочники!$P$10,1,1/(1+Главная!$N$23)))</f>
        <v>0</v>
      </c>
      <c r="CI1359" s="119">
        <f>IF(CI$8="",0,(SUM($Z1290:CI1290)-SUM($Z1322:CI1322))*(1-Главная!$N$86)+Главная!$N$86*(SUM($Z1290:CI1290)-SUM($Z1322:CI1322))*IF($T1359=справочники!$P$10,1,1/(1+Главная!$N$23)))</f>
        <v>0</v>
      </c>
      <c r="CJ1359" s="119">
        <f>IF(CJ$8="",0,(SUM($Z1290:CJ1290)-SUM($Z1322:CJ1322))*(1-Главная!$N$86)+Главная!$N$86*(SUM($Z1290:CJ1290)-SUM($Z1322:CJ1322))*IF($T1359=справочники!$P$10,1,1/(1+Главная!$N$23)))</f>
        <v>0</v>
      </c>
      <c r="CK1359" s="119">
        <f>IF(CK$8="",0,(SUM($Z1290:CK1290)-SUM($Z1322:CK1322))*(1-Главная!$N$86)+Главная!$N$86*(SUM($Z1290:CK1290)-SUM($Z1322:CK1322))*IF($T1359=справочники!$P$10,1,1/(1+Главная!$N$23)))</f>
        <v>0</v>
      </c>
      <c r="CL1359" s="119">
        <f>IF(CL$8="",0,(SUM($Z1290:CL1290)-SUM($Z1322:CL1322))*(1-Главная!$N$86)+Главная!$N$86*(SUM($Z1290:CL1290)-SUM($Z1322:CL1322))*IF($T1359=справочники!$P$10,1,1/(1+Главная!$N$23)))</f>
        <v>0</v>
      </c>
      <c r="CM1359" s="119">
        <f>IF(CM$8="",0,(SUM($Z1290:CM1290)-SUM($Z1322:CM1322))*(1-Главная!$N$86)+Главная!$N$86*(SUM($Z1290:CM1290)-SUM($Z1322:CM1322))*IF($T1359=справочники!$P$10,1,1/(1+Главная!$N$23)))</f>
        <v>0</v>
      </c>
      <c r="CN1359" s="119">
        <f>IF(CN$8="",0,(SUM($Z1290:CN1290)-SUM($Z1322:CN1322))*(1-Главная!$N$86)+Главная!$N$86*(SUM($Z1290:CN1290)-SUM($Z1322:CN1322))*IF($T1359=справочники!$P$10,1,1/(1+Главная!$N$23)))</f>
        <v>0</v>
      </c>
      <c r="CO1359" s="119">
        <f>IF(CO$8="",0,(SUM($Z1290:CO1290)-SUM($Z1322:CO1322))*(1-Главная!$N$86)+Главная!$N$86*(SUM($Z1290:CO1290)-SUM($Z1322:CO1322))*IF($T1359=справочники!$P$10,1,1/(1+Главная!$N$23)))</f>
        <v>0</v>
      </c>
      <c r="CP1359" s="119">
        <f>IF(CP$8="",0,(SUM($Z1290:CP1290)-SUM($Z1322:CP1322))*(1-Главная!$N$86)+Главная!$N$86*(SUM($Z1290:CP1290)-SUM($Z1322:CP1322))*IF($T1359=справочники!$P$10,1,1/(1+Главная!$N$23)))</f>
        <v>0</v>
      </c>
      <c r="CQ1359" s="119">
        <f>IF(CQ$8="",0,(SUM($Z1290:CQ1290)-SUM($Z1322:CQ1322))*(1-Главная!$N$86)+Главная!$N$86*(SUM($Z1290:CQ1290)-SUM($Z1322:CQ1322))*IF($T1359=справочники!$P$10,1,1/(1+Главная!$N$23)))</f>
        <v>0</v>
      </c>
      <c r="CR1359" s="119">
        <f>IF(CR$8="",0,(SUM($Z1290:CR1290)-SUM($Z1322:CR1322))*(1-Главная!$N$86)+Главная!$N$86*(SUM($Z1290:CR1290)-SUM($Z1322:CR1322))*IF($T1359=справочники!$P$10,1,1/(1+Главная!$N$23)))</f>
        <v>0</v>
      </c>
      <c r="CS1359" s="119">
        <f>IF(CS$8="",0,(SUM($Z1290:CS1290)-SUM($Z1322:CS1322))*(1-Главная!$N$86)+Главная!$N$86*(SUM($Z1290:CS1290)-SUM($Z1322:CS1322))*IF($T1359=справочники!$P$10,1,1/(1+Главная!$N$23)))</f>
        <v>0</v>
      </c>
      <c r="CT1359" s="119">
        <f>IF(CT$8="",0,(SUM($Z1290:CT1290)-SUM($Z1322:CT1322))*(1-Главная!$N$86)+Главная!$N$86*(SUM($Z1290:CT1290)-SUM($Z1322:CT1322))*IF($T1359=справочники!$P$10,1,1/(1+Главная!$N$23)))</f>
        <v>0</v>
      </c>
      <c r="CU1359" s="119">
        <f>IF(CU$8="",0,(SUM($Z1290:CU1290)-SUM($Z1322:CU1322))*(1-Главная!$N$86)+Главная!$N$86*(SUM($Z1290:CU1290)-SUM($Z1322:CU1322))*IF($T1359=справочники!$P$10,1,1/(1+Главная!$N$23)))</f>
        <v>0</v>
      </c>
      <c r="CV1359" s="119">
        <f>IF(CV$8="",0,(SUM($Z1290:CV1290)-SUM($Z1322:CV1322))*(1-Главная!$N$86)+Главная!$N$86*(SUM($Z1290:CV1290)-SUM($Z1322:CV1322))*IF($T1359=справочники!$P$10,1,1/(1+Главная!$N$23)))</f>
        <v>0</v>
      </c>
      <c r="CW1359" s="119">
        <f>IF(CW$8="",0,(SUM($Z1290:CW1290)-SUM($Z1322:CW1322))*(1-Главная!$N$86)+Главная!$N$86*(SUM($Z1290:CW1290)-SUM($Z1322:CW1322))*IF($T1359=справочники!$P$10,1,1/(1+Главная!$N$23)))</f>
        <v>0</v>
      </c>
      <c r="CX1359" s="119">
        <f>IF(CX$8="",0,(SUM($Z1290:CX1290)-SUM($Z1322:CX1322))*(1-Главная!$N$86)+Главная!$N$86*(SUM($Z1290:CX1290)-SUM($Z1322:CX1322))*IF($T1359=справочники!$P$10,1,1/(1+Главная!$N$23)))</f>
        <v>0</v>
      </c>
      <c r="CY1359" s="119">
        <f>IF(CY$8="",0,(SUM($Z1290:CY1290)-SUM($Z1322:CY1322))*(1-Главная!$N$86)+Главная!$N$86*(SUM($Z1290:CY1290)-SUM($Z1322:CY1322))*IF($T1359=справочники!$P$10,1,1/(1+Главная!$N$23)))</f>
        <v>0</v>
      </c>
      <c r="CZ1359" s="119">
        <f>IF(CZ$8="",0,(SUM($Z1290:CZ1290)-SUM($Z1322:CZ1322))*(1-Главная!$N$86)+Главная!$N$86*(SUM($Z1290:CZ1290)-SUM($Z1322:CZ1322))*IF($T1359=справочники!$P$10,1,1/(1+Главная!$N$23)))</f>
        <v>0</v>
      </c>
      <c r="DA1359" s="119">
        <f>IF(DA$8="",0,(SUM($Z1290:DA1290)-SUM($Z1322:DA1322))*(1-Главная!$N$86)+Главная!$N$86*(SUM($Z1290:DA1290)-SUM($Z1322:DA1322))*IF($T1359=справочники!$P$10,1,1/(1+Главная!$N$23)))</f>
        <v>0</v>
      </c>
      <c r="DB1359" s="119">
        <f>IF(DB$8="",0,(SUM($Z1290:DB1290)-SUM($Z1322:DB1322))*(1-Главная!$N$86)+Главная!$N$86*(SUM($Z1290:DB1290)-SUM($Z1322:DB1322))*IF($T1359=справочники!$P$10,1,1/(1+Главная!$N$23)))</f>
        <v>0</v>
      </c>
      <c r="DC1359" s="119">
        <f>IF(DC$8="",0,(SUM($Z1290:DC1290)-SUM($Z1322:DC1322))*(1-Главная!$N$86)+Главная!$N$86*(SUM($Z1290:DC1290)-SUM($Z1322:DC1322))*IF($T1359=справочники!$P$10,1,1/(1+Главная!$N$23)))</f>
        <v>0</v>
      </c>
      <c r="DD1359" s="119">
        <f>IF(DD$8="",0,(SUM($Z1290:DD1290)-SUM($Z1322:DD1322))*(1-Главная!$N$86)+Главная!$N$86*(SUM($Z1290:DD1290)-SUM($Z1322:DD1322))*IF($T1359=справочники!$P$10,1,1/(1+Главная!$N$23)))</f>
        <v>0</v>
      </c>
      <c r="DE1359" s="119">
        <f>IF(DE$8="",0,(SUM($Z1290:DE1290)-SUM($Z1322:DE1322))*(1-Главная!$N$86)+Главная!$N$86*(SUM($Z1290:DE1290)-SUM($Z1322:DE1322))*IF($T1359=справочники!$P$10,1,1/(1+Главная!$N$23)))</f>
        <v>0</v>
      </c>
      <c r="DF1359" s="119">
        <f>IF(DF$8="",0,(SUM($Z1290:DF1290)-SUM($Z1322:DF1322))*(1-Главная!$N$86)+Главная!$N$86*(SUM($Z1290:DF1290)-SUM($Z1322:DF1322))*IF($T1359=справочники!$P$10,1,1/(1+Главная!$N$23)))</f>
        <v>0</v>
      </c>
      <c r="DG1359" s="119">
        <f>IF(DG$8="",0,(SUM($Z1290:DG1290)-SUM($Z1322:DG1322))*(1-Главная!$N$86)+Главная!$N$86*(SUM($Z1290:DG1290)-SUM($Z1322:DG1322))*IF($T1359=справочники!$P$10,1,1/(1+Главная!$N$23)))</f>
        <v>0</v>
      </c>
      <c r="DH1359" s="119">
        <f>IF(DH$8="",0,(SUM($Z1290:DH1290)-SUM($Z1322:DH1322))*(1-Главная!$N$86)+Главная!$N$86*(SUM($Z1290:DH1290)-SUM($Z1322:DH1322))*IF($T1359=справочники!$P$10,1,1/(1+Главная!$N$23)))</f>
        <v>0</v>
      </c>
      <c r="DI1359" s="119">
        <f>IF(DI$8="",0,(SUM($Z1290:DI1290)-SUM($Z1322:DI1322))*(1-Главная!$N$86)+Главная!$N$86*(SUM($Z1290:DI1290)-SUM($Z1322:DI1322))*IF($T1359=справочники!$P$10,1,1/(1+Главная!$N$23)))</f>
        <v>0</v>
      </c>
      <c r="DJ1359" s="119">
        <f>IF(DJ$8="",0,(SUM($Z1290:DJ1290)-SUM($Z1322:DJ1322))*(1-Главная!$N$86)+Главная!$N$86*(SUM($Z1290:DJ1290)-SUM($Z1322:DJ1322))*IF($T1359=справочники!$P$10,1,1/(1+Главная!$N$23)))</f>
        <v>0</v>
      </c>
      <c r="DK1359" s="119">
        <f>IF(DK$8="",0,(SUM($Z1290:DK1290)-SUM($Z1322:DK1322))*(1-Главная!$N$86)+Главная!$N$86*(SUM($Z1290:DK1290)-SUM($Z1322:DK1322))*IF($T1359=справочники!$P$10,1,1/(1+Главная!$N$23)))</f>
        <v>0</v>
      </c>
      <c r="DL1359" s="119">
        <f>IF(DL$8="",0,(SUM($Z1290:DL1290)-SUM($Z1322:DL1322))*(1-Главная!$N$86)+Главная!$N$86*(SUM($Z1290:DL1290)-SUM($Z1322:DL1322))*IF($T1359=справочники!$P$10,1,1/(1+Главная!$N$23)))</f>
        <v>0</v>
      </c>
      <c r="DM1359" s="119">
        <f>IF(DM$8="",0,(SUM($Z1290:DM1290)-SUM($Z1322:DM1322))*(1-Главная!$N$86)+Главная!$N$86*(SUM($Z1290:DM1290)-SUM($Z1322:DM1322))*IF($T1359=справочники!$P$10,1,1/(1+Главная!$N$23)))</f>
        <v>0</v>
      </c>
      <c r="DN1359" s="119">
        <f>IF(DN$8="",0,(SUM($Z1290:DN1290)-SUM($Z1322:DN1322))*(1-Главная!$N$86)+Главная!$N$86*(SUM($Z1290:DN1290)-SUM($Z1322:DN1322))*IF($T1359=справочники!$P$10,1,1/(1+Главная!$N$23)))</f>
        <v>0</v>
      </c>
      <c r="DO1359" s="119">
        <f>IF(DO$8="",0,(SUM($Z1290:DO1290)-SUM($Z1322:DO1322))*(1-Главная!$N$86)+Главная!$N$86*(SUM($Z1290:DO1290)-SUM($Z1322:DO1322))*IF($T1359=справочники!$P$10,1,1/(1+Главная!$N$23)))</f>
        <v>0</v>
      </c>
      <c r="DP1359" s="119">
        <f>IF(DP$8="",0,(SUM($Z1290:DP1290)-SUM($Z1322:DP1322))*(1-Главная!$N$86)+Главная!$N$86*(SUM($Z1290:DP1290)-SUM($Z1322:DP1322))*IF($T1359=справочники!$P$10,1,1/(1+Главная!$N$23)))</f>
        <v>0</v>
      </c>
      <c r="DQ1359" s="119">
        <f>IF(DQ$8="",0,(SUM($Z1290:DQ1290)-SUM($Z1322:DQ1322))*(1-Главная!$N$86)+Главная!$N$86*(SUM($Z1290:DQ1290)-SUM($Z1322:DQ1322))*IF($T1359=справочники!$P$10,1,1/(1+Главная!$N$23)))</f>
        <v>0</v>
      </c>
      <c r="DR1359" s="119">
        <f>IF(DR$8="",0,(SUM($Z1290:DR1290)-SUM($Z1322:DR1322))*(1-Главная!$N$86)+Главная!$N$86*(SUM($Z1290:DR1290)-SUM($Z1322:DR1322))*IF($T1359=справочники!$P$10,1,1/(1+Главная!$N$23)))</f>
        <v>0</v>
      </c>
      <c r="DS1359" s="119">
        <f>IF(DS$8="",0,(SUM($Z1290:DS1290)-SUM($Z1322:DS1322))*(1-Главная!$N$86)+Главная!$N$86*(SUM($Z1290:DS1290)-SUM($Z1322:DS1322))*IF($T1359=справочники!$P$10,1,1/(1+Главная!$N$23)))</f>
        <v>0</v>
      </c>
      <c r="DT1359" s="119">
        <f>IF(DT$8="",0,(SUM($Z1290:DT1290)-SUM($Z1322:DT1322))*(1-Главная!$N$86)+Главная!$N$86*(SUM($Z1290:DT1290)-SUM($Z1322:DT1322))*IF($T1359=справочники!$P$10,1,1/(1+Главная!$N$23)))</f>
        <v>0</v>
      </c>
      <c r="DU1359" s="59"/>
      <c r="DV1359" s="59"/>
    </row>
    <row r="1360" spans="1:126" s="120" customFormat="1" ht="10.199999999999999" customHeight="1">
      <c r="A1360" s="59"/>
      <c r="B1360" s="59"/>
      <c r="C1360" s="59"/>
      <c r="D1360" s="59"/>
      <c r="E1360" s="271"/>
      <c r="F1360" s="114"/>
      <c r="G1360" s="115"/>
      <c r="H1360" s="59"/>
      <c r="I1360" s="59"/>
      <c r="J1360" s="59"/>
      <c r="K1360" s="416">
        <f t="shared" si="2943"/>
        <v>0</v>
      </c>
      <c r="L1360" s="59"/>
      <c r="M1360" s="409"/>
      <c r="N1360" s="410">
        <f t="shared" si="2944"/>
        <v>0</v>
      </c>
      <c r="O1360" s="226"/>
      <c r="P1360" s="229"/>
      <c r="Q1360" s="226" t="s">
        <v>25</v>
      </c>
      <c r="R1360" s="226"/>
      <c r="S1360" s="409"/>
      <c r="T1360" s="410">
        <f t="shared" si="2945"/>
        <v>0</v>
      </c>
      <c r="U1360" s="115"/>
      <c r="V1360" s="59"/>
      <c r="W1360" s="116"/>
      <c r="X1360" s="116"/>
      <c r="Y1360" s="117"/>
      <c r="Z1360" s="118"/>
      <c r="AA1360" s="119">
        <f>IF(AA$8="",0,(SUM($Z1291:AA1291)-SUM($Z1323:AA1323))*(1-Главная!$N$86)+Главная!$N$86*(SUM($Z1291:AA1291)-SUM($Z1323:AA1323))*IF($T1360=справочники!$P$10,1,1/(1+Главная!$N$23)))</f>
        <v>0</v>
      </c>
      <c r="AB1360" s="119">
        <f>IF(AB$8="",0,(SUM($Z1291:AB1291)-SUM($Z1323:AB1323))*(1-Главная!$N$86)+Главная!$N$86*(SUM($Z1291:AB1291)-SUM($Z1323:AB1323))*IF($T1360=справочники!$P$10,1,1/(1+Главная!$N$23)))</f>
        <v>0</v>
      </c>
      <c r="AC1360" s="119">
        <f>IF(AC$8="",0,(SUM($Z1291:AC1291)-SUM($Z1323:AC1323))*(1-Главная!$N$86)+Главная!$N$86*(SUM($Z1291:AC1291)-SUM($Z1323:AC1323))*IF($T1360=справочники!$P$10,1,1/(1+Главная!$N$23)))</f>
        <v>0</v>
      </c>
      <c r="AD1360" s="119">
        <f>IF(AD$8="",0,(SUM($Z1291:AD1291)-SUM($Z1323:AD1323))*(1-Главная!$N$86)+Главная!$N$86*(SUM($Z1291:AD1291)-SUM($Z1323:AD1323))*IF($T1360=справочники!$P$10,1,1/(1+Главная!$N$23)))</f>
        <v>0</v>
      </c>
      <c r="AE1360" s="119">
        <f>IF(AE$8="",0,(SUM($Z1291:AE1291)-SUM($Z1323:AE1323))*(1-Главная!$N$86)+Главная!$N$86*(SUM($Z1291:AE1291)-SUM($Z1323:AE1323))*IF($T1360=справочники!$P$10,1,1/(1+Главная!$N$23)))</f>
        <v>0</v>
      </c>
      <c r="AF1360" s="119">
        <f>IF(AF$8="",0,(SUM($Z1291:AF1291)-SUM($Z1323:AF1323))*(1-Главная!$N$86)+Главная!$N$86*(SUM($Z1291:AF1291)-SUM($Z1323:AF1323))*IF($T1360=справочники!$P$10,1,1/(1+Главная!$N$23)))</f>
        <v>0</v>
      </c>
      <c r="AG1360" s="119">
        <f>IF(AG$8="",0,(SUM($Z1291:AG1291)-SUM($Z1323:AG1323))*(1-Главная!$N$86)+Главная!$N$86*(SUM($Z1291:AG1291)-SUM($Z1323:AG1323))*IF($T1360=справочники!$P$10,1,1/(1+Главная!$N$23)))</f>
        <v>0</v>
      </c>
      <c r="AH1360" s="119">
        <f>IF(AH$8="",0,(SUM($Z1291:AH1291)-SUM($Z1323:AH1323))*(1-Главная!$N$86)+Главная!$N$86*(SUM($Z1291:AH1291)-SUM($Z1323:AH1323))*IF($T1360=справочники!$P$10,1,1/(1+Главная!$N$23)))</f>
        <v>0</v>
      </c>
      <c r="AI1360" s="119">
        <f>IF(AI$8="",0,(SUM($Z1291:AI1291)-SUM($Z1323:AI1323))*(1-Главная!$N$86)+Главная!$N$86*(SUM($Z1291:AI1291)-SUM($Z1323:AI1323))*IF($T1360=справочники!$P$10,1,1/(1+Главная!$N$23)))</f>
        <v>0</v>
      </c>
      <c r="AJ1360" s="119">
        <f>IF(AJ$8="",0,(SUM($Z1291:AJ1291)-SUM($Z1323:AJ1323))*(1-Главная!$N$86)+Главная!$N$86*(SUM($Z1291:AJ1291)-SUM($Z1323:AJ1323))*IF($T1360=справочники!$P$10,1,1/(1+Главная!$N$23)))</f>
        <v>0</v>
      </c>
      <c r="AK1360" s="119">
        <f>IF(AK$8="",0,(SUM($Z1291:AK1291)-SUM($Z1323:AK1323))*(1-Главная!$N$86)+Главная!$N$86*(SUM($Z1291:AK1291)-SUM($Z1323:AK1323))*IF($T1360=справочники!$P$10,1,1/(1+Главная!$N$23)))</f>
        <v>0</v>
      </c>
      <c r="AL1360" s="119">
        <f>IF(AL$8="",0,(SUM($Z1291:AL1291)-SUM($Z1323:AL1323))*(1-Главная!$N$86)+Главная!$N$86*(SUM($Z1291:AL1291)-SUM($Z1323:AL1323))*IF($T1360=справочники!$P$10,1,1/(1+Главная!$N$23)))</f>
        <v>0</v>
      </c>
      <c r="AM1360" s="119">
        <f>IF(AM$8="",0,(SUM($Z1291:AM1291)-SUM($Z1323:AM1323))*(1-Главная!$N$86)+Главная!$N$86*(SUM($Z1291:AM1291)-SUM($Z1323:AM1323))*IF($T1360=справочники!$P$10,1,1/(1+Главная!$N$23)))</f>
        <v>0</v>
      </c>
      <c r="AN1360" s="119">
        <f>IF(AN$8="",0,(SUM($Z1291:AN1291)-SUM($Z1323:AN1323))*(1-Главная!$N$86)+Главная!$N$86*(SUM($Z1291:AN1291)-SUM($Z1323:AN1323))*IF($T1360=справочники!$P$10,1,1/(1+Главная!$N$23)))</f>
        <v>0</v>
      </c>
      <c r="AO1360" s="119">
        <f>IF(AO$8="",0,(SUM($Z1291:AO1291)-SUM($Z1323:AO1323))*(1-Главная!$N$86)+Главная!$N$86*(SUM($Z1291:AO1291)-SUM($Z1323:AO1323))*IF($T1360=справочники!$P$10,1,1/(1+Главная!$N$23)))</f>
        <v>0</v>
      </c>
      <c r="AP1360" s="119">
        <f>IF(AP$8="",0,(SUM($Z1291:AP1291)-SUM($Z1323:AP1323))*(1-Главная!$N$86)+Главная!$N$86*(SUM($Z1291:AP1291)-SUM($Z1323:AP1323))*IF($T1360=справочники!$P$10,1,1/(1+Главная!$N$23)))</f>
        <v>0</v>
      </c>
      <c r="AQ1360" s="119">
        <f>IF(AQ$8="",0,(SUM($Z1291:AQ1291)-SUM($Z1323:AQ1323))*(1-Главная!$N$86)+Главная!$N$86*(SUM($Z1291:AQ1291)-SUM($Z1323:AQ1323))*IF($T1360=справочники!$P$10,1,1/(1+Главная!$N$23)))</f>
        <v>0</v>
      </c>
      <c r="AR1360" s="119">
        <f>IF(AR$8="",0,(SUM($Z1291:AR1291)-SUM($Z1323:AR1323))*(1-Главная!$N$86)+Главная!$N$86*(SUM($Z1291:AR1291)-SUM($Z1323:AR1323))*IF($T1360=справочники!$P$10,1,1/(1+Главная!$N$23)))</f>
        <v>0</v>
      </c>
      <c r="AS1360" s="119">
        <f>IF(AS$8="",0,(SUM($Z1291:AS1291)-SUM($Z1323:AS1323))*(1-Главная!$N$86)+Главная!$N$86*(SUM($Z1291:AS1291)-SUM($Z1323:AS1323))*IF($T1360=справочники!$P$10,1,1/(1+Главная!$N$23)))</f>
        <v>0</v>
      </c>
      <c r="AT1360" s="119">
        <f>IF(AT$8="",0,(SUM($Z1291:AT1291)-SUM($Z1323:AT1323))*(1-Главная!$N$86)+Главная!$N$86*(SUM($Z1291:AT1291)-SUM($Z1323:AT1323))*IF($T1360=справочники!$P$10,1,1/(1+Главная!$N$23)))</f>
        <v>0</v>
      </c>
      <c r="AU1360" s="119">
        <f>IF(AU$8="",0,(SUM($Z1291:AU1291)-SUM($Z1323:AU1323))*(1-Главная!$N$86)+Главная!$N$86*(SUM($Z1291:AU1291)-SUM($Z1323:AU1323))*IF($T1360=справочники!$P$10,1,1/(1+Главная!$N$23)))</f>
        <v>0</v>
      </c>
      <c r="AV1360" s="119">
        <f>IF(AV$8="",0,(SUM($Z1291:AV1291)-SUM($Z1323:AV1323))*(1-Главная!$N$86)+Главная!$N$86*(SUM($Z1291:AV1291)-SUM($Z1323:AV1323))*IF($T1360=справочники!$P$10,1,1/(1+Главная!$N$23)))</f>
        <v>0</v>
      </c>
      <c r="AW1360" s="119">
        <f>IF(AW$8="",0,(SUM($Z1291:AW1291)-SUM($Z1323:AW1323))*(1-Главная!$N$86)+Главная!$N$86*(SUM($Z1291:AW1291)-SUM($Z1323:AW1323))*IF($T1360=справочники!$P$10,1,1/(1+Главная!$N$23)))</f>
        <v>0</v>
      </c>
      <c r="AX1360" s="119">
        <f>IF(AX$8="",0,(SUM($Z1291:AX1291)-SUM($Z1323:AX1323))*(1-Главная!$N$86)+Главная!$N$86*(SUM($Z1291:AX1291)-SUM($Z1323:AX1323))*IF($T1360=справочники!$P$10,1,1/(1+Главная!$N$23)))</f>
        <v>0</v>
      </c>
      <c r="AY1360" s="119">
        <f>IF(AY$8="",0,(SUM($Z1291:AY1291)-SUM($Z1323:AY1323))*(1-Главная!$N$86)+Главная!$N$86*(SUM($Z1291:AY1291)-SUM($Z1323:AY1323))*IF($T1360=справочники!$P$10,1,1/(1+Главная!$N$23)))</f>
        <v>0</v>
      </c>
      <c r="AZ1360" s="119">
        <f>IF(AZ$8="",0,(SUM($Z1291:AZ1291)-SUM($Z1323:AZ1323))*(1-Главная!$N$86)+Главная!$N$86*(SUM($Z1291:AZ1291)-SUM($Z1323:AZ1323))*IF($T1360=справочники!$P$10,1,1/(1+Главная!$N$23)))</f>
        <v>0</v>
      </c>
      <c r="BA1360" s="119">
        <f>IF(BA$8="",0,(SUM($Z1291:BA1291)-SUM($Z1323:BA1323))*(1-Главная!$N$86)+Главная!$N$86*(SUM($Z1291:BA1291)-SUM($Z1323:BA1323))*IF($T1360=справочники!$P$10,1,1/(1+Главная!$N$23)))</f>
        <v>0</v>
      </c>
      <c r="BB1360" s="119">
        <f>IF(BB$8="",0,(SUM($Z1291:BB1291)-SUM($Z1323:BB1323))*(1-Главная!$N$86)+Главная!$N$86*(SUM($Z1291:BB1291)-SUM($Z1323:BB1323))*IF($T1360=справочники!$P$10,1,1/(1+Главная!$N$23)))</f>
        <v>0</v>
      </c>
      <c r="BC1360" s="119">
        <f>IF(BC$8="",0,(SUM($Z1291:BC1291)-SUM($Z1323:BC1323))*(1-Главная!$N$86)+Главная!$N$86*(SUM($Z1291:BC1291)-SUM($Z1323:BC1323))*IF($T1360=справочники!$P$10,1,1/(1+Главная!$N$23)))</f>
        <v>0</v>
      </c>
      <c r="BD1360" s="119">
        <f>IF(BD$8="",0,(SUM($Z1291:BD1291)-SUM($Z1323:BD1323))*(1-Главная!$N$86)+Главная!$N$86*(SUM($Z1291:BD1291)-SUM($Z1323:BD1323))*IF($T1360=справочники!$P$10,1,1/(1+Главная!$N$23)))</f>
        <v>0</v>
      </c>
      <c r="BE1360" s="119">
        <f>IF(BE$8="",0,(SUM($Z1291:BE1291)-SUM($Z1323:BE1323))*(1-Главная!$N$86)+Главная!$N$86*(SUM($Z1291:BE1291)-SUM($Z1323:BE1323))*IF($T1360=справочники!$P$10,1,1/(1+Главная!$N$23)))</f>
        <v>0</v>
      </c>
      <c r="BF1360" s="119">
        <f>IF(BF$8="",0,(SUM($Z1291:BF1291)-SUM($Z1323:BF1323))*(1-Главная!$N$86)+Главная!$N$86*(SUM($Z1291:BF1291)-SUM($Z1323:BF1323))*IF($T1360=справочники!$P$10,1,1/(1+Главная!$N$23)))</f>
        <v>0</v>
      </c>
      <c r="BG1360" s="119">
        <f>IF(BG$8="",0,(SUM($Z1291:BG1291)-SUM($Z1323:BG1323))*(1-Главная!$N$86)+Главная!$N$86*(SUM($Z1291:BG1291)-SUM($Z1323:BG1323))*IF($T1360=справочники!$P$10,1,1/(1+Главная!$N$23)))</f>
        <v>0</v>
      </c>
      <c r="BH1360" s="119">
        <f>IF(BH$8="",0,(SUM($Z1291:BH1291)-SUM($Z1323:BH1323))*(1-Главная!$N$86)+Главная!$N$86*(SUM($Z1291:BH1291)-SUM($Z1323:BH1323))*IF($T1360=справочники!$P$10,1,1/(1+Главная!$N$23)))</f>
        <v>0</v>
      </c>
      <c r="BI1360" s="119">
        <f>IF(BI$8="",0,(SUM($Z1291:BI1291)-SUM($Z1323:BI1323))*(1-Главная!$N$86)+Главная!$N$86*(SUM($Z1291:BI1291)-SUM($Z1323:BI1323))*IF($T1360=справочники!$P$10,1,1/(1+Главная!$N$23)))</f>
        <v>0</v>
      </c>
      <c r="BJ1360" s="119">
        <f>IF(BJ$8="",0,(SUM($Z1291:BJ1291)-SUM($Z1323:BJ1323))*(1-Главная!$N$86)+Главная!$N$86*(SUM($Z1291:BJ1291)-SUM($Z1323:BJ1323))*IF($T1360=справочники!$P$10,1,1/(1+Главная!$N$23)))</f>
        <v>0</v>
      </c>
      <c r="BK1360" s="119">
        <f>IF(BK$8="",0,(SUM($Z1291:BK1291)-SUM($Z1323:BK1323))*(1-Главная!$N$86)+Главная!$N$86*(SUM($Z1291:BK1291)-SUM($Z1323:BK1323))*IF($T1360=справочники!$P$10,1,1/(1+Главная!$N$23)))</f>
        <v>0</v>
      </c>
      <c r="BL1360" s="119">
        <f>IF(BL$8="",0,(SUM($Z1291:BL1291)-SUM($Z1323:BL1323))*(1-Главная!$N$86)+Главная!$N$86*(SUM($Z1291:BL1291)-SUM($Z1323:BL1323))*IF($T1360=справочники!$P$10,1,1/(1+Главная!$N$23)))</f>
        <v>0</v>
      </c>
      <c r="BM1360" s="119">
        <f>IF(BM$8="",0,(SUM($Z1291:BM1291)-SUM($Z1323:BM1323))*(1-Главная!$N$86)+Главная!$N$86*(SUM($Z1291:BM1291)-SUM($Z1323:BM1323))*IF($T1360=справочники!$P$10,1,1/(1+Главная!$N$23)))</f>
        <v>0</v>
      </c>
      <c r="BN1360" s="119">
        <f>IF(BN$8="",0,(SUM($Z1291:BN1291)-SUM($Z1323:BN1323))*(1-Главная!$N$86)+Главная!$N$86*(SUM($Z1291:BN1291)-SUM($Z1323:BN1323))*IF($T1360=справочники!$P$10,1,1/(1+Главная!$N$23)))</f>
        <v>0</v>
      </c>
      <c r="BO1360" s="119">
        <f>IF(BO$8="",0,(SUM($Z1291:BO1291)-SUM($Z1323:BO1323))*(1-Главная!$N$86)+Главная!$N$86*(SUM($Z1291:BO1291)-SUM($Z1323:BO1323))*IF($T1360=справочники!$P$10,1,1/(1+Главная!$N$23)))</f>
        <v>0</v>
      </c>
      <c r="BP1360" s="119">
        <f>IF(BP$8="",0,(SUM($Z1291:BP1291)-SUM($Z1323:BP1323))*(1-Главная!$N$86)+Главная!$N$86*(SUM($Z1291:BP1291)-SUM($Z1323:BP1323))*IF($T1360=справочники!$P$10,1,1/(1+Главная!$N$23)))</f>
        <v>0</v>
      </c>
      <c r="BQ1360" s="119">
        <f>IF(BQ$8="",0,(SUM($Z1291:BQ1291)-SUM($Z1323:BQ1323))*(1-Главная!$N$86)+Главная!$N$86*(SUM($Z1291:BQ1291)-SUM($Z1323:BQ1323))*IF($T1360=справочники!$P$10,1,1/(1+Главная!$N$23)))</f>
        <v>0</v>
      </c>
      <c r="BR1360" s="119">
        <f>IF(BR$8="",0,(SUM($Z1291:BR1291)-SUM($Z1323:BR1323))*(1-Главная!$N$86)+Главная!$N$86*(SUM($Z1291:BR1291)-SUM($Z1323:BR1323))*IF($T1360=справочники!$P$10,1,1/(1+Главная!$N$23)))</f>
        <v>0</v>
      </c>
      <c r="BS1360" s="119">
        <f>IF(BS$8="",0,(SUM($Z1291:BS1291)-SUM($Z1323:BS1323))*(1-Главная!$N$86)+Главная!$N$86*(SUM($Z1291:BS1291)-SUM($Z1323:BS1323))*IF($T1360=справочники!$P$10,1,1/(1+Главная!$N$23)))</f>
        <v>0</v>
      </c>
      <c r="BT1360" s="119">
        <f>IF(BT$8="",0,(SUM($Z1291:BT1291)-SUM($Z1323:BT1323))*(1-Главная!$N$86)+Главная!$N$86*(SUM($Z1291:BT1291)-SUM($Z1323:BT1323))*IF($T1360=справочники!$P$10,1,1/(1+Главная!$N$23)))</f>
        <v>0</v>
      </c>
      <c r="BU1360" s="119">
        <f>IF(BU$8="",0,(SUM($Z1291:BU1291)-SUM($Z1323:BU1323))*(1-Главная!$N$86)+Главная!$N$86*(SUM($Z1291:BU1291)-SUM($Z1323:BU1323))*IF($T1360=справочники!$P$10,1,1/(1+Главная!$N$23)))</f>
        <v>0</v>
      </c>
      <c r="BV1360" s="119">
        <f>IF(BV$8="",0,(SUM($Z1291:BV1291)-SUM($Z1323:BV1323))*(1-Главная!$N$86)+Главная!$N$86*(SUM($Z1291:BV1291)-SUM($Z1323:BV1323))*IF($T1360=справочники!$P$10,1,1/(1+Главная!$N$23)))</f>
        <v>0</v>
      </c>
      <c r="BW1360" s="119">
        <f>IF(BW$8="",0,(SUM($Z1291:BW1291)-SUM($Z1323:BW1323))*(1-Главная!$N$86)+Главная!$N$86*(SUM($Z1291:BW1291)-SUM($Z1323:BW1323))*IF($T1360=справочники!$P$10,1,1/(1+Главная!$N$23)))</f>
        <v>0</v>
      </c>
      <c r="BX1360" s="119">
        <f>IF(BX$8="",0,(SUM($Z1291:BX1291)-SUM($Z1323:BX1323))*(1-Главная!$N$86)+Главная!$N$86*(SUM($Z1291:BX1291)-SUM($Z1323:BX1323))*IF($T1360=справочники!$P$10,1,1/(1+Главная!$N$23)))</f>
        <v>0</v>
      </c>
      <c r="BY1360" s="119">
        <f>IF(BY$8="",0,(SUM($Z1291:BY1291)-SUM($Z1323:BY1323))*(1-Главная!$N$86)+Главная!$N$86*(SUM($Z1291:BY1291)-SUM($Z1323:BY1323))*IF($T1360=справочники!$P$10,1,1/(1+Главная!$N$23)))</f>
        <v>0</v>
      </c>
      <c r="BZ1360" s="119">
        <f>IF(BZ$8="",0,(SUM($Z1291:BZ1291)-SUM($Z1323:BZ1323))*(1-Главная!$N$86)+Главная!$N$86*(SUM($Z1291:BZ1291)-SUM($Z1323:BZ1323))*IF($T1360=справочники!$P$10,1,1/(1+Главная!$N$23)))</f>
        <v>0</v>
      </c>
      <c r="CA1360" s="119">
        <f>IF(CA$8="",0,(SUM($Z1291:CA1291)-SUM($Z1323:CA1323))*(1-Главная!$N$86)+Главная!$N$86*(SUM($Z1291:CA1291)-SUM($Z1323:CA1323))*IF($T1360=справочники!$P$10,1,1/(1+Главная!$N$23)))</f>
        <v>0</v>
      </c>
      <c r="CB1360" s="119">
        <f>IF(CB$8="",0,(SUM($Z1291:CB1291)-SUM($Z1323:CB1323))*(1-Главная!$N$86)+Главная!$N$86*(SUM($Z1291:CB1291)-SUM($Z1323:CB1323))*IF($T1360=справочники!$P$10,1,1/(1+Главная!$N$23)))</f>
        <v>0</v>
      </c>
      <c r="CC1360" s="119">
        <f>IF(CC$8="",0,(SUM($Z1291:CC1291)-SUM($Z1323:CC1323))*(1-Главная!$N$86)+Главная!$N$86*(SUM($Z1291:CC1291)-SUM($Z1323:CC1323))*IF($T1360=справочники!$P$10,1,1/(1+Главная!$N$23)))</f>
        <v>0</v>
      </c>
      <c r="CD1360" s="119">
        <f>IF(CD$8="",0,(SUM($Z1291:CD1291)-SUM($Z1323:CD1323))*(1-Главная!$N$86)+Главная!$N$86*(SUM($Z1291:CD1291)-SUM($Z1323:CD1323))*IF($T1360=справочники!$P$10,1,1/(1+Главная!$N$23)))</f>
        <v>0</v>
      </c>
      <c r="CE1360" s="119">
        <f>IF(CE$8="",0,(SUM($Z1291:CE1291)-SUM($Z1323:CE1323))*(1-Главная!$N$86)+Главная!$N$86*(SUM($Z1291:CE1291)-SUM($Z1323:CE1323))*IF($T1360=справочники!$P$10,1,1/(1+Главная!$N$23)))</f>
        <v>0</v>
      </c>
      <c r="CF1360" s="119">
        <f>IF(CF$8="",0,(SUM($Z1291:CF1291)-SUM($Z1323:CF1323))*(1-Главная!$N$86)+Главная!$N$86*(SUM($Z1291:CF1291)-SUM($Z1323:CF1323))*IF($T1360=справочники!$P$10,1,1/(1+Главная!$N$23)))</f>
        <v>0</v>
      </c>
      <c r="CG1360" s="119">
        <f>IF(CG$8="",0,(SUM($Z1291:CG1291)-SUM($Z1323:CG1323))*(1-Главная!$N$86)+Главная!$N$86*(SUM($Z1291:CG1291)-SUM($Z1323:CG1323))*IF($T1360=справочники!$P$10,1,1/(1+Главная!$N$23)))</f>
        <v>0</v>
      </c>
      <c r="CH1360" s="119">
        <f>IF(CH$8="",0,(SUM($Z1291:CH1291)-SUM($Z1323:CH1323))*(1-Главная!$N$86)+Главная!$N$86*(SUM($Z1291:CH1291)-SUM($Z1323:CH1323))*IF($T1360=справочники!$P$10,1,1/(1+Главная!$N$23)))</f>
        <v>0</v>
      </c>
      <c r="CI1360" s="119">
        <f>IF(CI$8="",0,(SUM($Z1291:CI1291)-SUM($Z1323:CI1323))*(1-Главная!$N$86)+Главная!$N$86*(SUM($Z1291:CI1291)-SUM($Z1323:CI1323))*IF($T1360=справочники!$P$10,1,1/(1+Главная!$N$23)))</f>
        <v>0</v>
      </c>
      <c r="CJ1360" s="119">
        <f>IF(CJ$8="",0,(SUM($Z1291:CJ1291)-SUM($Z1323:CJ1323))*(1-Главная!$N$86)+Главная!$N$86*(SUM($Z1291:CJ1291)-SUM($Z1323:CJ1323))*IF($T1360=справочники!$P$10,1,1/(1+Главная!$N$23)))</f>
        <v>0</v>
      </c>
      <c r="CK1360" s="119">
        <f>IF(CK$8="",0,(SUM($Z1291:CK1291)-SUM($Z1323:CK1323))*(1-Главная!$N$86)+Главная!$N$86*(SUM($Z1291:CK1291)-SUM($Z1323:CK1323))*IF($T1360=справочники!$P$10,1,1/(1+Главная!$N$23)))</f>
        <v>0</v>
      </c>
      <c r="CL1360" s="119">
        <f>IF(CL$8="",0,(SUM($Z1291:CL1291)-SUM($Z1323:CL1323))*(1-Главная!$N$86)+Главная!$N$86*(SUM($Z1291:CL1291)-SUM($Z1323:CL1323))*IF($T1360=справочники!$P$10,1,1/(1+Главная!$N$23)))</f>
        <v>0</v>
      </c>
      <c r="CM1360" s="119">
        <f>IF(CM$8="",0,(SUM($Z1291:CM1291)-SUM($Z1323:CM1323))*(1-Главная!$N$86)+Главная!$N$86*(SUM($Z1291:CM1291)-SUM($Z1323:CM1323))*IF($T1360=справочники!$P$10,1,1/(1+Главная!$N$23)))</f>
        <v>0</v>
      </c>
      <c r="CN1360" s="119">
        <f>IF(CN$8="",0,(SUM($Z1291:CN1291)-SUM($Z1323:CN1323))*(1-Главная!$N$86)+Главная!$N$86*(SUM($Z1291:CN1291)-SUM($Z1323:CN1323))*IF($T1360=справочники!$P$10,1,1/(1+Главная!$N$23)))</f>
        <v>0</v>
      </c>
      <c r="CO1360" s="119">
        <f>IF(CO$8="",0,(SUM($Z1291:CO1291)-SUM($Z1323:CO1323))*(1-Главная!$N$86)+Главная!$N$86*(SUM($Z1291:CO1291)-SUM($Z1323:CO1323))*IF($T1360=справочники!$P$10,1,1/(1+Главная!$N$23)))</f>
        <v>0</v>
      </c>
      <c r="CP1360" s="119">
        <f>IF(CP$8="",0,(SUM($Z1291:CP1291)-SUM($Z1323:CP1323))*(1-Главная!$N$86)+Главная!$N$86*(SUM($Z1291:CP1291)-SUM($Z1323:CP1323))*IF($T1360=справочники!$P$10,1,1/(1+Главная!$N$23)))</f>
        <v>0</v>
      </c>
      <c r="CQ1360" s="119">
        <f>IF(CQ$8="",0,(SUM($Z1291:CQ1291)-SUM($Z1323:CQ1323))*(1-Главная!$N$86)+Главная!$N$86*(SUM($Z1291:CQ1291)-SUM($Z1323:CQ1323))*IF($T1360=справочники!$P$10,1,1/(1+Главная!$N$23)))</f>
        <v>0</v>
      </c>
      <c r="CR1360" s="119">
        <f>IF(CR$8="",0,(SUM($Z1291:CR1291)-SUM($Z1323:CR1323))*(1-Главная!$N$86)+Главная!$N$86*(SUM($Z1291:CR1291)-SUM($Z1323:CR1323))*IF($T1360=справочники!$P$10,1,1/(1+Главная!$N$23)))</f>
        <v>0</v>
      </c>
      <c r="CS1360" s="119">
        <f>IF(CS$8="",0,(SUM($Z1291:CS1291)-SUM($Z1323:CS1323))*(1-Главная!$N$86)+Главная!$N$86*(SUM($Z1291:CS1291)-SUM($Z1323:CS1323))*IF($T1360=справочники!$P$10,1,1/(1+Главная!$N$23)))</f>
        <v>0</v>
      </c>
      <c r="CT1360" s="119">
        <f>IF(CT$8="",0,(SUM($Z1291:CT1291)-SUM($Z1323:CT1323))*(1-Главная!$N$86)+Главная!$N$86*(SUM($Z1291:CT1291)-SUM($Z1323:CT1323))*IF($T1360=справочники!$P$10,1,1/(1+Главная!$N$23)))</f>
        <v>0</v>
      </c>
      <c r="CU1360" s="119">
        <f>IF(CU$8="",0,(SUM($Z1291:CU1291)-SUM($Z1323:CU1323))*(1-Главная!$N$86)+Главная!$N$86*(SUM($Z1291:CU1291)-SUM($Z1323:CU1323))*IF($T1360=справочники!$P$10,1,1/(1+Главная!$N$23)))</f>
        <v>0</v>
      </c>
      <c r="CV1360" s="119">
        <f>IF(CV$8="",0,(SUM($Z1291:CV1291)-SUM($Z1323:CV1323))*(1-Главная!$N$86)+Главная!$N$86*(SUM($Z1291:CV1291)-SUM($Z1323:CV1323))*IF($T1360=справочники!$P$10,1,1/(1+Главная!$N$23)))</f>
        <v>0</v>
      </c>
      <c r="CW1360" s="119">
        <f>IF(CW$8="",0,(SUM($Z1291:CW1291)-SUM($Z1323:CW1323))*(1-Главная!$N$86)+Главная!$N$86*(SUM($Z1291:CW1291)-SUM($Z1323:CW1323))*IF($T1360=справочники!$P$10,1,1/(1+Главная!$N$23)))</f>
        <v>0</v>
      </c>
      <c r="CX1360" s="119">
        <f>IF(CX$8="",0,(SUM($Z1291:CX1291)-SUM($Z1323:CX1323))*(1-Главная!$N$86)+Главная!$N$86*(SUM($Z1291:CX1291)-SUM($Z1323:CX1323))*IF($T1360=справочники!$P$10,1,1/(1+Главная!$N$23)))</f>
        <v>0</v>
      </c>
      <c r="CY1360" s="119">
        <f>IF(CY$8="",0,(SUM($Z1291:CY1291)-SUM($Z1323:CY1323))*(1-Главная!$N$86)+Главная!$N$86*(SUM($Z1291:CY1291)-SUM($Z1323:CY1323))*IF($T1360=справочники!$P$10,1,1/(1+Главная!$N$23)))</f>
        <v>0</v>
      </c>
      <c r="CZ1360" s="119">
        <f>IF(CZ$8="",0,(SUM($Z1291:CZ1291)-SUM($Z1323:CZ1323))*(1-Главная!$N$86)+Главная!$N$86*(SUM($Z1291:CZ1291)-SUM($Z1323:CZ1323))*IF($T1360=справочники!$P$10,1,1/(1+Главная!$N$23)))</f>
        <v>0</v>
      </c>
      <c r="DA1360" s="119">
        <f>IF(DA$8="",0,(SUM($Z1291:DA1291)-SUM($Z1323:DA1323))*(1-Главная!$N$86)+Главная!$N$86*(SUM($Z1291:DA1291)-SUM($Z1323:DA1323))*IF($T1360=справочники!$P$10,1,1/(1+Главная!$N$23)))</f>
        <v>0</v>
      </c>
      <c r="DB1360" s="119">
        <f>IF(DB$8="",0,(SUM($Z1291:DB1291)-SUM($Z1323:DB1323))*(1-Главная!$N$86)+Главная!$N$86*(SUM($Z1291:DB1291)-SUM($Z1323:DB1323))*IF($T1360=справочники!$P$10,1,1/(1+Главная!$N$23)))</f>
        <v>0</v>
      </c>
      <c r="DC1360" s="119">
        <f>IF(DC$8="",0,(SUM($Z1291:DC1291)-SUM($Z1323:DC1323))*(1-Главная!$N$86)+Главная!$N$86*(SUM($Z1291:DC1291)-SUM($Z1323:DC1323))*IF($T1360=справочники!$P$10,1,1/(1+Главная!$N$23)))</f>
        <v>0</v>
      </c>
      <c r="DD1360" s="119">
        <f>IF(DD$8="",0,(SUM($Z1291:DD1291)-SUM($Z1323:DD1323))*(1-Главная!$N$86)+Главная!$N$86*(SUM($Z1291:DD1291)-SUM($Z1323:DD1323))*IF($T1360=справочники!$P$10,1,1/(1+Главная!$N$23)))</f>
        <v>0</v>
      </c>
      <c r="DE1360" s="119">
        <f>IF(DE$8="",0,(SUM($Z1291:DE1291)-SUM($Z1323:DE1323))*(1-Главная!$N$86)+Главная!$N$86*(SUM($Z1291:DE1291)-SUM($Z1323:DE1323))*IF($T1360=справочники!$P$10,1,1/(1+Главная!$N$23)))</f>
        <v>0</v>
      </c>
      <c r="DF1360" s="119">
        <f>IF(DF$8="",0,(SUM($Z1291:DF1291)-SUM($Z1323:DF1323))*(1-Главная!$N$86)+Главная!$N$86*(SUM($Z1291:DF1291)-SUM($Z1323:DF1323))*IF($T1360=справочники!$P$10,1,1/(1+Главная!$N$23)))</f>
        <v>0</v>
      </c>
      <c r="DG1360" s="119">
        <f>IF(DG$8="",0,(SUM($Z1291:DG1291)-SUM($Z1323:DG1323))*(1-Главная!$N$86)+Главная!$N$86*(SUM($Z1291:DG1291)-SUM($Z1323:DG1323))*IF($T1360=справочники!$P$10,1,1/(1+Главная!$N$23)))</f>
        <v>0</v>
      </c>
      <c r="DH1360" s="119">
        <f>IF(DH$8="",0,(SUM($Z1291:DH1291)-SUM($Z1323:DH1323))*(1-Главная!$N$86)+Главная!$N$86*(SUM($Z1291:DH1291)-SUM($Z1323:DH1323))*IF($T1360=справочники!$P$10,1,1/(1+Главная!$N$23)))</f>
        <v>0</v>
      </c>
      <c r="DI1360" s="119">
        <f>IF(DI$8="",0,(SUM($Z1291:DI1291)-SUM($Z1323:DI1323))*(1-Главная!$N$86)+Главная!$N$86*(SUM($Z1291:DI1291)-SUM($Z1323:DI1323))*IF($T1360=справочники!$P$10,1,1/(1+Главная!$N$23)))</f>
        <v>0</v>
      </c>
      <c r="DJ1360" s="119">
        <f>IF(DJ$8="",0,(SUM($Z1291:DJ1291)-SUM($Z1323:DJ1323))*(1-Главная!$N$86)+Главная!$N$86*(SUM($Z1291:DJ1291)-SUM($Z1323:DJ1323))*IF($T1360=справочники!$P$10,1,1/(1+Главная!$N$23)))</f>
        <v>0</v>
      </c>
      <c r="DK1360" s="119">
        <f>IF(DK$8="",0,(SUM($Z1291:DK1291)-SUM($Z1323:DK1323))*(1-Главная!$N$86)+Главная!$N$86*(SUM($Z1291:DK1291)-SUM($Z1323:DK1323))*IF($T1360=справочники!$P$10,1,1/(1+Главная!$N$23)))</f>
        <v>0</v>
      </c>
      <c r="DL1360" s="119">
        <f>IF(DL$8="",0,(SUM($Z1291:DL1291)-SUM($Z1323:DL1323))*(1-Главная!$N$86)+Главная!$N$86*(SUM($Z1291:DL1291)-SUM($Z1323:DL1323))*IF($T1360=справочники!$P$10,1,1/(1+Главная!$N$23)))</f>
        <v>0</v>
      </c>
      <c r="DM1360" s="119">
        <f>IF(DM$8="",0,(SUM($Z1291:DM1291)-SUM($Z1323:DM1323))*(1-Главная!$N$86)+Главная!$N$86*(SUM($Z1291:DM1291)-SUM($Z1323:DM1323))*IF($T1360=справочники!$P$10,1,1/(1+Главная!$N$23)))</f>
        <v>0</v>
      </c>
      <c r="DN1360" s="119">
        <f>IF(DN$8="",0,(SUM($Z1291:DN1291)-SUM($Z1323:DN1323))*(1-Главная!$N$86)+Главная!$N$86*(SUM($Z1291:DN1291)-SUM($Z1323:DN1323))*IF($T1360=справочники!$P$10,1,1/(1+Главная!$N$23)))</f>
        <v>0</v>
      </c>
      <c r="DO1360" s="119">
        <f>IF(DO$8="",0,(SUM($Z1291:DO1291)-SUM($Z1323:DO1323))*(1-Главная!$N$86)+Главная!$N$86*(SUM($Z1291:DO1291)-SUM($Z1323:DO1323))*IF($T1360=справочники!$P$10,1,1/(1+Главная!$N$23)))</f>
        <v>0</v>
      </c>
      <c r="DP1360" s="119">
        <f>IF(DP$8="",0,(SUM($Z1291:DP1291)-SUM($Z1323:DP1323))*(1-Главная!$N$86)+Главная!$N$86*(SUM($Z1291:DP1291)-SUM($Z1323:DP1323))*IF($T1360=справочники!$P$10,1,1/(1+Главная!$N$23)))</f>
        <v>0</v>
      </c>
      <c r="DQ1360" s="119">
        <f>IF(DQ$8="",0,(SUM($Z1291:DQ1291)-SUM($Z1323:DQ1323))*(1-Главная!$N$86)+Главная!$N$86*(SUM($Z1291:DQ1291)-SUM($Z1323:DQ1323))*IF($T1360=справочники!$P$10,1,1/(1+Главная!$N$23)))</f>
        <v>0</v>
      </c>
      <c r="DR1360" s="119">
        <f>IF(DR$8="",0,(SUM($Z1291:DR1291)-SUM($Z1323:DR1323))*(1-Главная!$N$86)+Главная!$N$86*(SUM($Z1291:DR1291)-SUM($Z1323:DR1323))*IF($T1360=справочники!$P$10,1,1/(1+Главная!$N$23)))</f>
        <v>0</v>
      </c>
      <c r="DS1360" s="119">
        <f>IF(DS$8="",0,(SUM($Z1291:DS1291)-SUM($Z1323:DS1323))*(1-Главная!$N$86)+Главная!$N$86*(SUM($Z1291:DS1291)-SUM($Z1323:DS1323))*IF($T1360=справочники!$P$10,1,1/(1+Главная!$N$23)))</f>
        <v>0</v>
      </c>
      <c r="DT1360" s="119">
        <f>IF(DT$8="",0,(SUM($Z1291:DT1291)-SUM($Z1323:DT1323))*(1-Главная!$N$86)+Главная!$N$86*(SUM($Z1291:DT1291)-SUM($Z1323:DT1323))*IF($T1360=справочники!$P$10,1,1/(1+Главная!$N$23)))</f>
        <v>0</v>
      </c>
      <c r="DU1360" s="59"/>
      <c r="DV1360" s="59"/>
    </row>
    <row r="1361" spans="1:126" s="120" customFormat="1" ht="10.199999999999999" customHeight="1">
      <c r="A1361" s="59"/>
      <c r="B1361" s="59"/>
      <c r="C1361" s="59"/>
      <c r="D1361" s="59"/>
      <c r="E1361" s="271"/>
      <c r="F1361" s="114"/>
      <c r="G1361" s="115"/>
      <c r="H1361" s="59"/>
      <c r="I1361" s="59"/>
      <c r="J1361" s="59"/>
      <c r="K1361" s="416">
        <f t="shared" si="2943"/>
        <v>0</v>
      </c>
      <c r="L1361" s="59"/>
      <c r="M1361" s="409"/>
      <c r="N1361" s="410">
        <f t="shared" si="2944"/>
        <v>0</v>
      </c>
      <c r="O1361" s="226"/>
      <c r="P1361" s="229"/>
      <c r="Q1361" s="226" t="s">
        <v>25</v>
      </c>
      <c r="R1361" s="226"/>
      <c r="S1361" s="409"/>
      <c r="T1361" s="410">
        <f t="shared" si="2945"/>
        <v>0</v>
      </c>
      <c r="U1361" s="115"/>
      <c r="V1361" s="59"/>
      <c r="W1361" s="116"/>
      <c r="X1361" s="116"/>
      <c r="Y1361" s="117"/>
      <c r="Z1361" s="118"/>
      <c r="AA1361" s="119">
        <f>IF(AA$8="",0,(SUM($Z1292:AA1292)-SUM($Z1324:AA1324))*(1-Главная!$N$86)+Главная!$N$86*(SUM($Z1292:AA1292)-SUM($Z1324:AA1324))*IF($T1361=справочники!$P$10,1,1/(1+Главная!$N$23)))</f>
        <v>0</v>
      </c>
      <c r="AB1361" s="119">
        <f>IF(AB$8="",0,(SUM($Z1292:AB1292)-SUM($Z1324:AB1324))*(1-Главная!$N$86)+Главная!$N$86*(SUM($Z1292:AB1292)-SUM($Z1324:AB1324))*IF($T1361=справочники!$P$10,1,1/(1+Главная!$N$23)))</f>
        <v>0</v>
      </c>
      <c r="AC1361" s="119">
        <f>IF(AC$8="",0,(SUM($Z1292:AC1292)-SUM($Z1324:AC1324))*(1-Главная!$N$86)+Главная!$N$86*(SUM($Z1292:AC1292)-SUM($Z1324:AC1324))*IF($T1361=справочники!$P$10,1,1/(1+Главная!$N$23)))</f>
        <v>0</v>
      </c>
      <c r="AD1361" s="119">
        <f>IF(AD$8="",0,(SUM($Z1292:AD1292)-SUM($Z1324:AD1324))*(1-Главная!$N$86)+Главная!$N$86*(SUM($Z1292:AD1292)-SUM($Z1324:AD1324))*IF($T1361=справочники!$P$10,1,1/(1+Главная!$N$23)))</f>
        <v>0</v>
      </c>
      <c r="AE1361" s="119">
        <f>IF(AE$8="",0,(SUM($Z1292:AE1292)-SUM($Z1324:AE1324))*(1-Главная!$N$86)+Главная!$N$86*(SUM($Z1292:AE1292)-SUM($Z1324:AE1324))*IF($T1361=справочники!$P$10,1,1/(1+Главная!$N$23)))</f>
        <v>0</v>
      </c>
      <c r="AF1361" s="119">
        <f>IF(AF$8="",0,(SUM($Z1292:AF1292)-SUM($Z1324:AF1324))*(1-Главная!$N$86)+Главная!$N$86*(SUM($Z1292:AF1292)-SUM($Z1324:AF1324))*IF($T1361=справочники!$P$10,1,1/(1+Главная!$N$23)))</f>
        <v>0</v>
      </c>
      <c r="AG1361" s="119">
        <f>IF(AG$8="",0,(SUM($Z1292:AG1292)-SUM($Z1324:AG1324))*(1-Главная!$N$86)+Главная!$N$86*(SUM($Z1292:AG1292)-SUM($Z1324:AG1324))*IF($T1361=справочники!$P$10,1,1/(1+Главная!$N$23)))</f>
        <v>0</v>
      </c>
      <c r="AH1361" s="119">
        <f>IF(AH$8="",0,(SUM($Z1292:AH1292)-SUM($Z1324:AH1324))*(1-Главная!$N$86)+Главная!$N$86*(SUM($Z1292:AH1292)-SUM($Z1324:AH1324))*IF($T1361=справочники!$P$10,1,1/(1+Главная!$N$23)))</f>
        <v>0</v>
      </c>
      <c r="AI1361" s="119">
        <f>IF(AI$8="",0,(SUM($Z1292:AI1292)-SUM($Z1324:AI1324))*(1-Главная!$N$86)+Главная!$N$86*(SUM($Z1292:AI1292)-SUM($Z1324:AI1324))*IF($T1361=справочники!$P$10,1,1/(1+Главная!$N$23)))</f>
        <v>0</v>
      </c>
      <c r="AJ1361" s="119">
        <f>IF(AJ$8="",0,(SUM($Z1292:AJ1292)-SUM($Z1324:AJ1324))*(1-Главная!$N$86)+Главная!$N$86*(SUM($Z1292:AJ1292)-SUM($Z1324:AJ1324))*IF($T1361=справочники!$P$10,1,1/(1+Главная!$N$23)))</f>
        <v>0</v>
      </c>
      <c r="AK1361" s="119">
        <f>IF(AK$8="",0,(SUM($Z1292:AK1292)-SUM($Z1324:AK1324))*(1-Главная!$N$86)+Главная!$N$86*(SUM($Z1292:AK1292)-SUM($Z1324:AK1324))*IF($T1361=справочники!$P$10,1,1/(1+Главная!$N$23)))</f>
        <v>0</v>
      </c>
      <c r="AL1361" s="119">
        <f>IF(AL$8="",0,(SUM($Z1292:AL1292)-SUM($Z1324:AL1324))*(1-Главная!$N$86)+Главная!$N$86*(SUM($Z1292:AL1292)-SUM($Z1324:AL1324))*IF($T1361=справочники!$P$10,1,1/(1+Главная!$N$23)))</f>
        <v>0</v>
      </c>
      <c r="AM1361" s="119">
        <f>IF(AM$8="",0,(SUM($Z1292:AM1292)-SUM($Z1324:AM1324))*(1-Главная!$N$86)+Главная!$N$86*(SUM($Z1292:AM1292)-SUM($Z1324:AM1324))*IF($T1361=справочники!$P$10,1,1/(1+Главная!$N$23)))</f>
        <v>0</v>
      </c>
      <c r="AN1361" s="119">
        <f>IF(AN$8="",0,(SUM($Z1292:AN1292)-SUM($Z1324:AN1324))*(1-Главная!$N$86)+Главная!$N$86*(SUM($Z1292:AN1292)-SUM($Z1324:AN1324))*IF($T1361=справочники!$P$10,1,1/(1+Главная!$N$23)))</f>
        <v>0</v>
      </c>
      <c r="AO1361" s="119">
        <f>IF(AO$8="",0,(SUM($Z1292:AO1292)-SUM($Z1324:AO1324))*(1-Главная!$N$86)+Главная!$N$86*(SUM($Z1292:AO1292)-SUM($Z1324:AO1324))*IF($T1361=справочники!$P$10,1,1/(1+Главная!$N$23)))</f>
        <v>0</v>
      </c>
      <c r="AP1361" s="119">
        <f>IF(AP$8="",0,(SUM($Z1292:AP1292)-SUM($Z1324:AP1324))*(1-Главная!$N$86)+Главная!$N$86*(SUM($Z1292:AP1292)-SUM($Z1324:AP1324))*IF($T1361=справочники!$P$10,1,1/(1+Главная!$N$23)))</f>
        <v>0</v>
      </c>
      <c r="AQ1361" s="119">
        <f>IF(AQ$8="",0,(SUM($Z1292:AQ1292)-SUM($Z1324:AQ1324))*(1-Главная!$N$86)+Главная!$N$86*(SUM($Z1292:AQ1292)-SUM($Z1324:AQ1324))*IF($T1361=справочники!$P$10,1,1/(1+Главная!$N$23)))</f>
        <v>0</v>
      </c>
      <c r="AR1361" s="119">
        <f>IF(AR$8="",0,(SUM($Z1292:AR1292)-SUM($Z1324:AR1324))*(1-Главная!$N$86)+Главная!$N$86*(SUM($Z1292:AR1292)-SUM($Z1324:AR1324))*IF($T1361=справочники!$P$10,1,1/(1+Главная!$N$23)))</f>
        <v>0</v>
      </c>
      <c r="AS1361" s="119">
        <f>IF(AS$8="",0,(SUM($Z1292:AS1292)-SUM($Z1324:AS1324))*(1-Главная!$N$86)+Главная!$N$86*(SUM($Z1292:AS1292)-SUM($Z1324:AS1324))*IF($T1361=справочники!$P$10,1,1/(1+Главная!$N$23)))</f>
        <v>0</v>
      </c>
      <c r="AT1361" s="119">
        <f>IF(AT$8="",0,(SUM($Z1292:AT1292)-SUM($Z1324:AT1324))*(1-Главная!$N$86)+Главная!$N$86*(SUM($Z1292:AT1292)-SUM($Z1324:AT1324))*IF($T1361=справочники!$P$10,1,1/(1+Главная!$N$23)))</f>
        <v>0</v>
      </c>
      <c r="AU1361" s="119">
        <f>IF(AU$8="",0,(SUM($Z1292:AU1292)-SUM($Z1324:AU1324))*(1-Главная!$N$86)+Главная!$N$86*(SUM($Z1292:AU1292)-SUM($Z1324:AU1324))*IF($T1361=справочники!$P$10,1,1/(1+Главная!$N$23)))</f>
        <v>0</v>
      </c>
      <c r="AV1361" s="119">
        <f>IF(AV$8="",0,(SUM($Z1292:AV1292)-SUM($Z1324:AV1324))*(1-Главная!$N$86)+Главная!$N$86*(SUM($Z1292:AV1292)-SUM($Z1324:AV1324))*IF($T1361=справочники!$P$10,1,1/(1+Главная!$N$23)))</f>
        <v>0</v>
      </c>
      <c r="AW1361" s="119">
        <f>IF(AW$8="",0,(SUM($Z1292:AW1292)-SUM($Z1324:AW1324))*(1-Главная!$N$86)+Главная!$N$86*(SUM($Z1292:AW1292)-SUM($Z1324:AW1324))*IF($T1361=справочники!$P$10,1,1/(1+Главная!$N$23)))</f>
        <v>0</v>
      </c>
      <c r="AX1361" s="119">
        <f>IF(AX$8="",0,(SUM($Z1292:AX1292)-SUM($Z1324:AX1324))*(1-Главная!$N$86)+Главная!$N$86*(SUM($Z1292:AX1292)-SUM($Z1324:AX1324))*IF($T1361=справочники!$P$10,1,1/(1+Главная!$N$23)))</f>
        <v>0</v>
      </c>
      <c r="AY1361" s="119">
        <f>IF(AY$8="",0,(SUM($Z1292:AY1292)-SUM($Z1324:AY1324))*(1-Главная!$N$86)+Главная!$N$86*(SUM($Z1292:AY1292)-SUM($Z1324:AY1324))*IF($T1361=справочники!$P$10,1,1/(1+Главная!$N$23)))</f>
        <v>0</v>
      </c>
      <c r="AZ1361" s="119">
        <f>IF(AZ$8="",0,(SUM($Z1292:AZ1292)-SUM($Z1324:AZ1324))*(1-Главная!$N$86)+Главная!$N$86*(SUM($Z1292:AZ1292)-SUM($Z1324:AZ1324))*IF($T1361=справочники!$P$10,1,1/(1+Главная!$N$23)))</f>
        <v>0</v>
      </c>
      <c r="BA1361" s="119">
        <f>IF(BA$8="",0,(SUM($Z1292:BA1292)-SUM($Z1324:BA1324))*(1-Главная!$N$86)+Главная!$N$86*(SUM($Z1292:BA1292)-SUM($Z1324:BA1324))*IF($T1361=справочники!$P$10,1,1/(1+Главная!$N$23)))</f>
        <v>0</v>
      </c>
      <c r="BB1361" s="119">
        <f>IF(BB$8="",0,(SUM($Z1292:BB1292)-SUM($Z1324:BB1324))*(1-Главная!$N$86)+Главная!$N$86*(SUM($Z1292:BB1292)-SUM($Z1324:BB1324))*IF($T1361=справочники!$P$10,1,1/(1+Главная!$N$23)))</f>
        <v>0</v>
      </c>
      <c r="BC1361" s="119">
        <f>IF(BC$8="",0,(SUM($Z1292:BC1292)-SUM($Z1324:BC1324))*(1-Главная!$N$86)+Главная!$N$86*(SUM($Z1292:BC1292)-SUM($Z1324:BC1324))*IF($T1361=справочники!$P$10,1,1/(1+Главная!$N$23)))</f>
        <v>0</v>
      </c>
      <c r="BD1361" s="119">
        <f>IF(BD$8="",0,(SUM($Z1292:BD1292)-SUM($Z1324:BD1324))*(1-Главная!$N$86)+Главная!$N$86*(SUM($Z1292:BD1292)-SUM($Z1324:BD1324))*IF($T1361=справочники!$P$10,1,1/(1+Главная!$N$23)))</f>
        <v>0</v>
      </c>
      <c r="BE1361" s="119">
        <f>IF(BE$8="",0,(SUM($Z1292:BE1292)-SUM($Z1324:BE1324))*(1-Главная!$N$86)+Главная!$N$86*(SUM($Z1292:BE1292)-SUM($Z1324:BE1324))*IF($T1361=справочники!$P$10,1,1/(1+Главная!$N$23)))</f>
        <v>0</v>
      </c>
      <c r="BF1361" s="119">
        <f>IF(BF$8="",0,(SUM($Z1292:BF1292)-SUM($Z1324:BF1324))*(1-Главная!$N$86)+Главная!$N$86*(SUM($Z1292:BF1292)-SUM($Z1324:BF1324))*IF($T1361=справочники!$P$10,1,1/(1+Главная!$N$23)))</f>
        <v>0</v>
      </c>
      <c r="BG1361" s="119">
        <f>IF(BG$8="",0,(SUM($Z1292:BG1292)-SUM($Z1324:BG1324))*(1-Главная!$N$86)+Главная!$N$86*(SUM($Z1292:BG1292)-SUM($Z1324:BG1324))*IF($T1361=справочники!$P$10,1,1/(1+Главная!$N$23)))</f>
        <v>0</v>
      </c>
      <c r="BH1361" s="119">
        <f>IF(BH$8="",0,(SUM($Z1292:BH1292)-SUM($Z1324:BH1324))*(1-Главная!$N$86)+Главная!$N$86*(SUM($Z1292:BH1292)-SUM($Z1324:BH1324))*IF($T1361=справочники!$P$10,1,1/(1+Главная!$N$23)))</f>
        <v>0</v>
      </c>
      <c r="BI1361" s="119">
        <f>IF(BI$8="",0,(SUM($Z1292:BI1292)-SUM($Z1324:BI1324))*(1-Главная!$N$86)+Главная!$N$86*(SUM($Z1292:BI1292)-SUM($Z1324:BI1324))*IF($T1361=справочники!$P$10,1,1/(1+Главная!$N$23)))</f>
        <v>0</v>
      </c>
      <c r="BJ1361" s="119">
        <f>IF(BJ$8="",0,(SUM($Z1292:BJ1292)-SUM($Z1324:BJ1324))*(1-Главная!$N$86)+Главная!$N$86*(SUM($Z1292:BJ1292)-SUM($Z1324:BJ1324))*IF($T1361=справочники!$P$10,1,1/(1+Главная!$N$23)))</f>
        <v>0</v>
      </c>
      <c r="BK1361" s="119">
        <f>IF(BK$8="",0,(SUM($Z1292:BK1292)-SUM($Z1324:BK1324))*(1-Главная!$N$86)+Главная!$N$86*(SUM($Z1292:BK1292)-SUM($Z1324:BK1324))*IF($T1361=справочники!$P$10,1,1/(1+Главная!$N$23)))</f>
        <v>0</v>
      </c>
      <c r="BL1361" s="119">
        <f>IF(BL$8="",0,(SUM($Z1292:BL1292)-SUM($Z1324:BL1324))*(1-Главная!$N$86)+Главная!$N$86*(SUM($Z1292:BL1292)-SUM($Z1324:BL1324))*IF($T1361=справочники!$P$10,1,1/(1+Главная!$N$23)))</f>
        <v>0</v>
      </c>
      <c r="BM1361" s="119">
        <f>IF(BM$8="",0,(SUM($Z1292:BM1292)-SUM($Z1324:BM1324))*(1-Главная!$N$86)+Главная!$N$86*(SUM($Z1292:BM1292)-SUM($Z1324:BM1324))*IF($T1361=справочники!$P$10,1,1/(1+Главная!$N$23)))</f>
        <v>0</v>
      </c>
      <c r="BN1361" s="119">
        <f>IF(BN$8="",0,(SUM($Z1292:BN1292)-SUM($Z1324:BN1324))*(1-Главная!$N$86)+Главная!$N$86*(SUM($Z1292:BN1292)-SUM($Z1324:BN1324))*IF($T1361=справочники!$P$10,1,1/(1+Главная!$N$23)))</f>
        <v>0</v>
      </c>
      <c r="BO1361" s="119">
        <f>IF(BO$8="",0,(SUM($Z1292:BO1292)-SUM($Z1324:BO1324))*(1-Главная!$N$86)+Главная!$N$86*(SUM($Z1292:BO1292)-SUM($Z1324:BO1324))*IF($T1361=справочники!$P$10,1,1/(1+Главная!$N$23)))</f>
        <v>0</v>
      </c>
      <c r="BP1361" s="119">
        <f>IF(BP$8="",0,(SUM($Z1292:BP1292)-SUM($Z1324:BP1324))*(1-Главная!$N$86)+Главная!$N$86*(SUM($Z1292:BP1292)-SUM($Z1324:BP1324))*IF($T1361=справочники!$P$10,1,1/(1+Главная!$N$23)))</f>
        <v>0</v>
      </c>
      <c r="BQ1361" s="119">
        <f>IF(BQ$8="",0,(SUM($Z1292:BQ1292)-SUM($Z1324:BQ1324))*(1-Главная!$N$86)+Главная!$N$86*(SUM($Z1292:BQ1292)-SUM($Z1324:BQ1324))*IF($T1361=справочники!$P$10,1,1/(1+Главная!$N$23)))</f>
        <v>0</v>
      </c>
      <c r="BR1361" s="119">
        <f>IF(BR$8="",0,(SUM($Z1292:BR1292)-SUM($Z1324:BR1324))*(1-Главная!$N$86)+Главная!$N$86*(SUM($Z1292:BR1292)-SUM($Z1324:BR1324))*IF($T1361=справочники!$P$10,1,1/(1+Главная!$N$23)))</f>
        <v>0</v>
      </c>
      <c r="BS1361" s="119">
        <f>IF(BS$8="",0,(SUM($Z1292:BS1292)-SUM($Z1324:BS1324))*(1-Главная!$N$86)+Главная!$N$86*(SUM($Z1292:BS1292)-SUM($Z1324:BS1324))*IF($T1361=справочники!$P$10,1,1/(1+Главная!$N$23)))</f>
        <v>0</v>
      </c>
      <c r="BT1361" s="119">
        <f>IF(BT$8="",0,(SUM($Z1292:BT1292)-SUM($Z1324:BT1324))*(1-Главная!$N$86)+Главная!$N$86*(SUM($Z1292:BT1292)-SUM($Z1324:BT1324))*IF($T1361=справочники!$P$10,1,1/(1+Главная!$N$23)))</f>
        <v>0</v>
      </c>
      <c r="BU1361" s="119">
        <f>IF(BU$8="",0,(SUM($Z1292:BU1292)-SUM($Z1324:BU1324))*(1-Главная!$N$86)+Главная!$N$86*(SUM($Z1292:BU1292)-SUM($Z1324:BU1324))*IF($T1361=справочники!$P$10,1,1/(1+Главная!$N$23)))</f>
        <v>0</v>
      </c>
      <c r="BV1361" s="119">
        <f>IF(BV$8="",0,(SUM($Z1292:BV1292)-SUM($Z1324:BV1324))*(1-Главная!$N$86)+Главная!$N$86*(SUM($Z1292:BV1292)-SUM($Z1324:BV1324))*IF($T1361=справочники!$P$10,1,1/(1+Главная!$N$23)))</f>
        <v>0</v>
      </c>
      <c r="BW1361" s="119">
        <f>IF(BW$8="",0,(SUM($Z1292:BW1292)-SUM($Z1324:BW1324))*(1-Главная!$N$86)+Главная!$N$86*(SUM($Z1292:BW1292)-SUM($Z1324:BW1324))*IF($T1361=справочники!$P$10,1,1/(1+Главная!$N$23)))</f>
        <v>0</v>
      </c>
      <c r="BX1361" s="119">
        <f>IF(BX$8="",0,(SUM($Z1292:BX1292)-SUM($Z1324:BX1324))*(1-Главная!$N$86)+Главная!$N$86*(SUM($Z1292:BX1292)-SUM($Z1324:BX1324))*IF($T1361=справочники!$P$10,1,1/(1+Главная!$N$23)))</f>
        <v>0</v>
      </c>
      <c r="BY1361" s="119">
        <f>IF(BY$8="",0,(SUM($Z1292:BY1292)-SUM($Z1324:BY1324))*(1-Главная!$N$86)+Главная!$N$86*(SUM($Z1292:BY1292)-SUM($Z1324:BY1324))*IF($T1361=справочники!$P$10,1,1/(1+Главная!$N$23)))</f>
        <v>0</v>
      </c>
      <c r="BZ1361" s="119">
        <f>IF(BZ$8="",0,(SUM($Z1292:BZ1292)-SUM($Z1324:BZ1324))*(1-Главная!$N$86)+Главная!$N$86*(SUM($Z1292:BZ1292)-SUM($Z1324:BZ1324))*IF($T1361=справочники!$P$10,1,1/(1+Главная!$N$23)))</f>
        <v>0</v>
      </c>
      <c r="CA1361" s="119">
        <f>IF(CA$8="",0,(SUM($Z1292:CA1292)-SUM($Z1324:CA1324))*(1-Главная!$N$86)+Главная!$N$86*(SUM($Z1292:CA1292)-SUM($Z1324:CA1324))*IF($T1361=справочники!$P$10,1,1/(1+Главная!$N$23)))</f>
        <v>0</v>
      </c>
      <c r="CB1361" s="119">
        <f>IF(CB$8="",0,(SUM($Z1292:CB1292)-SUM($Z1324:CB1324))*(1-Главная!$N$86)+Главная!$N$86*(SUM($Z1292:CB1292)-SUM($Z1324:CB1324))*IF($T1361=справочники!$P$10,1,1/(1+Главная!$N$23)))</f>
        <v>0</v>
      </c>
      <c r="CC1361" s="119">
        <f>IF(CC$8="",0,(SUM($Z1292:CC1292)-SUM($Z1324:CC1324))*(1-Главная!$N$86)+Главная!$N$86*(SUM($Z1292:CC1292)-SUM($Z1324:CC1324))*IF($T1361=справочники!$P$10,1,1/(1+Главная!$N$23)))</f>
        <v>0</v>
      </c>
      <c r="CD1361" s="119">
        <f>IF(CD$8="",0,(SUM($Z1292:CD1292)-SUM($Z1324:CD1324))*(1-Главная!$N$86)+Главная!$N$86*(SUM($Z1292:CD1292)-SUM($Z1324:CD1324))*IF($T1361=справочники!$P$10,1,1/(1+Главная!$N$23)))</f>
        <v>0</v>
      </c>
      <c r="CE1361" s="119">
        <f>IF(CE$8="",0,(SUM($Z1292:CE1292)-SUM($Z1324:CE1324))*(1-Главная!$N$86)+Главная!$N$86*(SUM($Z1292:CE1292)-SUM($Z1324:CE1324))*IF($T1361=справочники!$P$10,1,1/(1+Главная!$N$23)))</f>
        <v>0</v>
      </c>
      <c r="CF1361" s="119">
        <f>IF(CF$8="",0,(SUM($Z1292:CF1292)-SUM($Z1324:CF1324))*(1-Главная!$N$86)+Главная!$N$86*(SUM($Z1292:CF1292)-SUM($Z1324:CF1324))*IF($T1361=справочники!$P$10,1,1/(1+Главная!$N$23)))</f>
        <v>0</v>
      </c>
      <c r="CG1361" s="119">
        <f>IF(CG$8="",0,(SUM($Z1292:CG1292)-SUM($Z1324:CG1324))*(1-Главная!$N$86)+Главная!$N$86*(SUM($Z1292:CG1292)-SUM($Z1324:CG1324))*IF($T1361=справочники!$P$10,1,1/(1+Главная!$N$23)))</f>
        <v>0</v>
      </c>
      <c r="CH1361" s="119">
        <f>IF(CH$8="",0,(SUM($Z1292:CH1292)-SUM($Z1324:CH1324))*(1-Главная!$N$86)+Главная!$N$86*(SUM($Z1292:CH1292)-SUM($Z1324:CH1324))*IF($T1361=справочники!$P$10,1,1/(1+Главная!$N$23)))</f>
        <v>0</v>
      </c>
      <c r="CI1361" s="119">
        <f>IF(CI$8="",0,(SUM($Z1292:CI1292)-SUM($Z1324:CI1324))*(1-Главная!$N$86)+Главная!$N$86*(SUM($Z1292:CI1292)-SUM($Z1324:CI1324))*IF($T1361=справочники!$P$10,1,1/(1+Главная!$N$23)))</f>
        <v>0</v>
      </c>
      <c r="CJ1361" s="119">
        <f>IF(CJ$8="",0,(SUM($Z1292:CJ1292)-SUM($Z1324:CJ1324))*(1-Главная!$N$86)+Главная!$N$86*(SUM($Z1292:CJ1292)-SUM($Z1324:CJ1324))*IF($T1361=справочники!$P$10,1,1/(1+Главная!$N$23)))</f>
        <v>0</v>
      </c>
      <c r="CK1361" s="119">
        <f>IF(CK$8="",0,(SUM($Z1292:CK1292)-SUM($Z1324:CK1324))*(1-Главная!$N$86)+Главная!$N$86*(SUM($Z1292:CK1292)-SUM($Z1324:CK1324))*IF($T1361=справочники!$P$10,1,1/(1+Главная!$N$23)))</f>
        <v>0</v>
      </c>
      <c r="CL1361" s="119">
        <f>IF(CL$8="",0,(SUM($Z1292:CL1292)-SUM($Z1324:CL1324))*(1-Главная!$N$86)+Главная!$N$86*(SUM($Z1292:CL1292)-SUM($Z1324:CL1324))*IF($T1361=справочники!$P$10,1,1/(1+Главная!$N$23)))</f>
        <v>0</v>
      </c>
      <c r="CM1361" s="119">
        <f>IF(CM$8="",0,(SUM($Z1292:CM1292)-SUM($Z1324:CM1324))*(1-Главная!$N$86)+Главная!$N$86*(SUM($Z1292:CM1292)-SUM($Z1324:CM1324))*IF($T1361=справочники!$P$10,1,1/(1+Главная!$N$23)))</f>
        <v>0</v>
      </c>
      <c r="CN1361" s="119">
        <f>IF(CN$8="",0,(SUM($Z1292:CN1292)-SUM($Z1324:CN1324))*(1-Главная!$N$86)+Главная!$N$86*(SUM($Z1292:CN1292)-SUM($Z1324:CN1324))*IF($T1361=справочники!$P$10,1,1/(1+Главная!$N$23)))</f>
        <v>0</v>
      </c>
      <c r="CO1361" s="119">
        <f>IF(CO$8="",0,(SUM($Z1292:CO1292)-SUM($Z1324:CO1324))*(1-Главная!$N$86)+Главная!$N$86*(SUM($Z1292:CO1292)-SUM($Z1324:CO1324))*IF($T1361=справочники!$P$10,1,1/(1+Главная!$N$23)))</f>
        <v>0</v>
      </c>
      <c r="CP1361" s="119">
        <f>IF(CP$8="",0,(SUM($Z1292:CP1292)-SUM($Z1324:CP1324))*(1-Главная!$N$86)+Главная!$N$86*(SUM($Z1292:CP1292)-SUM($Z1324:CP1324))*IF($T1361=справочники!$P$10,1,1/(1+Главная!$N$23)))</f>
        <v>0</v>
      </c>
      <c r="CQ1361" s="119">
        <f>IF(CQ$8="",0,(SUM($Z1292:CQ1292)-SUM($Z1324:CQ1324))*(1-Главная!$N$86)+Главная!$N$86*(SUM($Z1292:CQ1292)-SUM($Z1324:CQ1324))*IF($T1361=справочники!$P$10,1,1/(1+Главная!$N$23)))</f>
        <v>0</v>
      </c>
      <c r="CR1361" s="119">
        <f>IF(CR$8="",0,(SUM($Z1292:CR1292)-SUM($Z1324:CR1324))*(1-Главная!$N$86)+Главная!$N$86*(SUM($Z1292:CR1292)-SUM($Z1324:CR1324))*IF($T1361=справочники!$P$10,1,1/(1+Главная!$N$23)))</f>
        <v>0</v>
      </c>
      <c r="CS1361" s="119">
        <f>IF(CS$8="",0,(SUM($Z1292:CS1292)-SUM($Z1324:CS1324))*(1-Главная!$N$86)+Главная!$N$86*(SUM($Z1292:CS1292)-SUM($Z1324:CS1324))*IF($T1361=справочники!$P$10,1,1/(1+Главная!$N$23)))</f>
        <v>0</v>
      </c>
      <c r="CT1361" s="119">
        <f>IF(CT$8="",0,(SUM($Z1292:CT1292)-SUM($Z1324:CT1324))*(1-Главная!$N$86)+Главная!$N$86*(SUM($Z1292:CT1292)-SUM($Z1324:CT1324))*IF($T1361=справочники!$P$10,1,1/(1+Главная!$N$23)))</f>
        <v>0</v>
      </c>
      <c r="CU1361" s="119">
        <f>IF(CU$8="",0,(SUM($Z1292:CU1292)-SUM($Z1324:CU1324))*(1-Главная!$N$86)+Главная!$N$86*(SUM($Z1292:CU1292)-SUM($Z1324:CU1324))*IF($T1361=справочники!$P$10,1,1/(1+Главная!$N$23)))</f>
        <v>0</v>
      </c>
      <c r="CV1361" s="119">
        <f>IF(CV$8="",0,(SUM($Z1292:CV1292)-SUM($Z1324:CV1324))*(1-Главная!$N$86)+Главная!$N$86*(SUM($Z1292:CV1292)-SUM($Z1324:CV1324))*IF($T1361=справочники!$P$10,1,1/(1+Главная!$N$23)))</f>
        <v>0</v>
      </c>
      <c r="CW1361" s="119">
        <f>IF(CW$8="",0,(SUM($Z1292:CW1292)-SUM($Z1324:CW1324))*(1-Главная!$N$86)+Главная!$N$86*(SUM($Z1292:CW1292)-SUM($Z1324:CW1324))*IF($T1361=справочники!$P$10,1,1/(1+Главная!$N$23)))</f>
        <v>0</v>
      </c>
      <c r="CX1361" s="119">
        <f>IF(CX$8="",0,(SUM($Z1292:CX1292)-SUM($Z1324:CX1324))*(1-Главная!$N$86)+Главная!$N$86*(SUM($Z1292:CX1292)-SUM($Z1324:CX1324))*IF($T1361=справочники!$P$10,1,1/(1+Главная!$N$23)))</f>
        <v>0</v>
      </c>
      <c r="CY1361" s="119">
        <f>IF(CY$8="",0,(SUM($Z1292:CY1292)-SUM($Z1324:CY1324))*(1-Главная!$N$86)+Главная!$N$86*(SUM($Z1292:CY1292)-SUM($Z1324:CY1324))*IF($T1361=справочники!$P$10,1,1/(1+Главная!$N$23)))</f>
        <v>0</v>
      </c>
      <c r="CZ1361" s="119">
        <f>IF(CZ$8="",0,(SUM($Z1292:CZ1292)-SUM($Z1324:CZ1324))*(1-Главная!$N$86)+Главная!$N$86*(SUM($Z1292:CZ1292)-SUM($Z1324:CZ1324))*IF($T1361=справочники!$P$10,1,1/(1+Главная!$N$23)))</f>
        <v>0</v>
      </c>
      <c r="DA1361" s="119">
        <f>IF(DA$8="",0,(SUM($Z1292:DA1292)-SUM($Z1324:DA1324))*(1-Главная!$N$86)+Главная!$N$86*(SUM($Z1292:DA1292)-SUM($Z1324:DA1324))*IF($T1361=справочники!$P$10,1,1/(1+Главная!$N$23)))</f>
        <v>0</v>
      </c>
      <c r="DB1361" s="119">
        <f>IF(DB$8="",0,(SUM($Z1292:DB1292)-SUM($Z1324:DB1324))*(1-Главная!$N$86)+Главная!$N$86*(SUM($Z1292:DB1292)-SUM($Z1324:DB1324))*IF($T1361=справочники!$P$10,1,1/(1+Главная!$N$23)))</f>
        <v>0</v>
      </c>
      <c r="DC1361" s="119">
        <f>IF(DC$8="",0,(SUM($Z1292:DC1292)-SUM($Z1324:DC1324))*(1-Главная!$N$86)+Главная!$N$86*(SUM($Z1292:DC1292)-SUM($Z1324:DC1324))*IF($T1361=справочники!$P$10,1,1/(1+Главная!$N$23)))</f>
        <v>0</v>
      </c>
      <c r="DD1361" s="119">
        <f>IF(DD$8="",0,(SUM($Z1292:DD1292)-SUM($Z1324:DD1324))*(1-Главная!$N$86)+Главная!$N$86*(SUM($Z1292:DD1292)-SUM($Z1324:DD1324))*IF($T1361=справочники!$P$10,1,1/(1+Главная!$N$23)))</f>
        <v>0</v>
      </c>
      <c r="DE1361" s="119">
        <f>IF(DE$8="",0,(SUM($Z1292:DE1292)-SUM($Z1324:DE1324))*(1-Главная!$N$86)+Главная!$N$86*(SUM($Z1292:DE1292)-SUM($Z1324:DE1324))*IF($T1361=справочники!$P$10,1,1/(1+Главная!$N$23)))</f>
        <v>0</v>
      </c>
      <c r="DF1361" s="119">
        <f>IF(DF$8="",0,(SUM($Z1292:DF1292)-SUM($Z1324:DF1324))*(1-Главная!$N$86)+Главная!$N$86*(SUM($Z1292:DF1292)-SUM($Z1324:DF1324))*IF($T1361=справочники!$P$10,1,1/(1+Главная!$N$23)))</f>
        <v>0</v>
      </c>
      <c r="DG1361" s="119">
        <f>IF(DG$8="",0,(SUM($Z1292:DG1292)-SUM($Z1324:DG1324))*(1-Главная!$N$86)+Главная!$N$86*(SUM($Z1292:DG1292)-SUM($Z1324:DG1324))*IF($T1361=справочники!$P$10,1,1/(1+Главная!$N$23)))</f>
        <v>0</v>
      </c>
      <c r="DH1361" s="119">
        <f>IF(DH$8="",0,(SUM($Z1292:DH1292)-SUM($Z1324:DH1324))*(1-Главная!$N$86)+Главная!$N$86*(SUM($Z1292:DH1292)-SUM($Z1324:DH1324))*IF($T1361=справочники!$P$10,1,1/(1+Главная!$N$23)))</f>
        <v>0</v>
      </c>
      <c r="DI1361" s="119">
        <f>IF(DI$8="",0,(SUM($Z1292:DI1292)-SUM($Z1324:DI1324))*(1-Главная!$N$86)+Главная!$N$86*(SUM($Z1292:DI1292)-SUM($Z1324:DI1324))*IF($T1361=справочники!$P$10,1,1/(1+Главная!$N$23)))</f>
        <v>0</v>
      </c>
      <c r="DJ1361" s="119">
        <f>IF(DJ$8="",0,(SUM($Z1292:DJ1292)-SUM($Z1324:DJ1324))*(1-Главная!$N$86)+Главная!$N$86*(SUM($Z1292:DJ1292)-SUM($Z1324:DJ1324))*IF($T1361=справочники!$P$10,1,1/(1+Главная!$N$23)))</f>
        <v>0</v>
      </c>
      <c r="DK1361" s="119">
        <f>IF(DK$8="",0,(SUM($Z1292:DK1292)-SUM($Z1324:DK1324))*(1-Главная!$N$86)+Главная!$N$86*(SUM($Z1292:DK1292)-SUM($Z1324:DK1324))*IF($T1361=справочники!$P$10,1,1/(1+Главная!$N$23)))</f>
        <v>0</v>
      </c>
      <c r="DL1361" s="119">
        <f>IF(DL$8="",0,(SUM($Z1292:DL1292)-SUM($Z1324:DL1324))*(1-Главная!$N$86)+Главная!$N$86*(SUM($Z1292:DL1292)-SUM($Z1324:DL1324))*IF($T1361=справочники!$P$10,1,1/(1+Главная!$N$23)))</f>
        <v>0</v>
      </c>
      <c r="DM1361" s="119">
        <f>IF(DM$8="",0,(SUM($Z1292:DM1292)-SUM($Z1324:DM1324))*(1-Главная!$N$86)+Главная!$N$86*(SUM($Z1292:DM1292)-SUM($Z1324:DM1324))*IF($T1361=справочники!$P$10,1,1/(1+Главная!$N$23)))</f>
        <v>0</v>
      </c>
      <c r="DN1361" s="119">
        <f>IF(DN$8="",0,(SUM($Z1292:DN1292)-SUM($Z1324:DN1324))*(1-Главная!$N$86)+Главная!$N$86*(SUM($Z1292:DN1292)-SUM($Z1324:DN1324))*IF($T1361=справочники!$P$10,1,1/(1+Главная!$N$23)))</f>
        <v>0</v>
      </c>
      <c r="DO1361" s="119">
        <f>IF(DO$8="",0,(SUM($Z1292:DO1292)-SUM($Z1324:DO1324))*(1-Главная!$N$86)+Главная!$N$86*(SUM($Z1292:DO1292)-SUM($Z1324:DO1324))*IF($T1361=справочники!$P$10,1,1/(1+Главная!$N$23)))</f>
        <v>0</v>
      </c>
      <c r="DP1361" s="119">
        <f>IF(DP$8="",0,(SUM($Z1292:DP1292)-SUM($Z1324:DP1324))*(1-Главная!$N$86)+Главная!$N$86*(SUM($Z1292:DP1292)-SUM($Z1324:DP1324))*IF($T1361=справочники!$P$10,1,1/(1+Главная!$N$23)))</f>
        <v>0</v>
      </c>
      <c r="DQ1361" s="119">
        <f>IF(DQ$8="",0,(SUM($Z1292:DQ1292)-SUM($Z1324:DQ1324))*(1-Главная!$N$86)+Главная!$N$86*(SUM($Z1292:DQ1292)-SUM($Z1324:DQ1324))*IF($T1361=справочники!$P$10,1,1/(1+Главная!$N$23)))</f>
        <v>0</v>
      </c>
      <c r="DR1361" s="119">
        <f>IF(DR$8="",0,(SUM($Z1292:DR1292)-SUM($Z1324:DR1324))*(1-Главная!$N$86)+Главная!$N$86*(SUM($Z1292:DR1292)-SUM($Z1324:DR1324))*IF($T1361=справочники!$P$10,1,1/(1+Главная!$N$23)))</f>
        <v>0</v>
      </c>
      <c r="DS1361" s="119">
        <f>IF(DS$8="",0,(SUM($Z1292:DS1292)-SUM($Z1324:DS1324))*(1-Главная!$N$86)+Главная!$N$86*(SUM($Z1292:DS1292)-SUM($Z1324:DS1324))*IF($T1361=справочники!$P$10,1,1/(1+Главная!$N$23)))</f>
        <v>0</v>
      </c>
      <c r="DT1361" s="119">
        <f>IF(DT$8="",0,(SUM($Z1292:DT1292)-SUM($Z1324:DT1324))*(1-Главная!$N$86)+Главная!$N$86*(SUM($Z1292:DT1292)-SUM($Z1324:DT1324))*IF($T1361=справочники!$P$10,1,1/(1+Главная!$N$23)))</f>
        <v>0</v>
      </c>
      <c r="DU1361" s="59"/>
      <c r="DV1361" s="59"/>
    </row>
    <row r="1362" spans="1:126" s="120" customFormat="1" ht="10.199999999999999" customHeight="1">
      <c r="A1362" s="59"/>
      <c r="B1362" s="59"/>
      <c r="C1362" s="59"/>
      <c r="D1362" s="59"/>
      <c r="E1362" s="271"/>
      <c r="F1362" s="114"/>
      <c r="G1362" s="115"/>
      <c r="H1362" s="59"/>
      <c r="I1362" s="59"/>
      <c r="J1362" s="59"/>
      <c r="K1362" s="416">
        <f t="shared" si="2943"/>
        <v>0</v>
      </c>
      <c r="L1362" s="59"/>
      <c r="M1362" s="409"/>
      <c r="N1362" s="410">
        <f t="shared" si="2944"/>
        <v>0</v>
      </c>
      <c r="O1362" s="226"/>
      <c r="P1362" s="229"/>
      <c r="Q1362" s="226" t="s">
        <v>25</v>
      </c>
      <c r="R1362" s="226"/>
      <c r="S1362" s="409"/>
      <c r="T1362" s="410">
        <f t="shared" si="2945"/>
        <v>0</v>
      </c>
      <c r="U1362" s="115"/>
      <c r="V1362" s="59"/>
      <c r="W1362" s="116"/>
      <c r="X1362" s="116"/>
      <c r="Y1362" s="117"/>
      <c r="Z1362" s="118"/>
      <c r="AA1362" s="119">
        <f>IF(AA$8="",0,(SUM($Z1293:AA1293)-SUM($Z1325:AA1325))*(1-Главная!$N$86)+Главная!$N$86*(SUM($Z1293:AA1293)-SUM($Z1325:AA1325))*IF($T1362=справочники!$P$10,1,1/(1+Главная!$N$23)))</f>
        <v>0</v>
      </c>
      <c r="AB1362" s="119">
        <f>IF(AB$8="",0,(SUM($Z1293:AB1293)-SUM($Z1325:AB1325))*(1-Главная!$N$86)+Главная!$N$86*(SUM($Z1293:AB1293)-SUM($Z1325:AB1325))*IF($T1362=справочники!$P$10,1,1/(1+Главная!$N$23)))</f>
        <v>0</v>
      </c>
      <c r="AC1362" s="119">
        <f>IF(AC$8="",0,(SUM($Z1293:AC1293)-SUM($Z1325:AC1325))*(1-Главная!$N$86)+Главная!$N$86*(SUM($Z1293:AC1293)-SUM($Z1325:AC1325))*IF($T1362=справочники!$P$10,1,1/(1+Главная!$N$23)))</f>
        <v>0</v>
      </c>
      <c r="AD1362" s="119">
        <f>IF(AD$8="",0,(SUM($Z1293:AD1293)-SUM($Z1325:AD1325))*(1-Главная!$N$86)+Главная!$N$86*(SUM($Z1293:AD1293)-SUM($Z1325:AD1325))*IF($T1362=справочники!$P$10,1,1/(1+Главная!$N$23)))</f>
        <v>0</v>
      </c>
      <c r="AE1362" s="119">
        <f>IF(AE$8="",0,(SUM($Z1293:AE1293)-SUM($Z1325:AE1325))*(1-Главная!$N$86)+Главная!$N$86*(SUM($Z1293:AE1293)-SUM($Z1325:AE1325))*IF($T1362=справочники!$P$10,1,1/(1+Главная!$N$23)))</f>
        <v>0</v>
      </c>
      <c r="AF1362" s="119">
        <f>IF(AF$8="",0,(SUM($Z1293:AF1293)-SUM($Z1325:AF1325))*(1-Главная!$N$86)+Главная!$N$86*(SUM($Z1293:AF1293)-SUM($Z1325:AF1325))*IF($T1362=справочники!$P$10,1,1/(1+Главная!$N$23)))</f>
        <v>0</v>
      </c>
      <c r="AG1362" s="119">
        <f>IF(AG$8="",0,(SUM($Z1293:AG1293)-SUM($Z1325:AG1325))*(1-Главная!$N$86)+Главная!$N$86*(SUM($Z1293:AG1293)-SUM($Z1325:AG1325))*IF($T1362=справочники!$P$10,1,1/(1+Главная!$N$23)))</f>
        <v>0</v>
      </c>
      <c r="AH1362" s="119">
        <f>IF(AH$8="",0,(SUM($Z1293:AH1293)-SUM($Z1325:AH1325))*(1-Главная!$N$86)+Главная!$N$86*(SUM($Z1293:AH1293)-SUM($Z1325:AH1325))*IF($T1362=справочники!$P$10,1,1/(1+Главная!$N$23)))</f>
        <v>0</v>
      </c>
      <c r="AI1362" s="119">
        <f>IF(AI$8="",0,(SUM($Z1293:AI1293)-SUM($Z1325:AI1325))*(1-Главная!$N$86)+Главная!$N$86*(SUM($Z1293:AI1293)-SUM($Z1325:AI1325))*IF($T1362=справочники!$P$10,1,1/(1+Главная!$N$23)))</f>
        <v>0</v>
      </c>
      <c r="AJ1362" s="119">
        <f>IF(AJ$8="",0,(SUM($Z1293:AJ1293)-SUM($Z1325:AJ1325))*(1-Главная!$N$86)+Главная!$N$86*(SUM($Z1293:AJ1293)-SUM($Z1325:AJ1325))*IF($T1362=справочники!$P$10,1,1/(1+Главная!$N$23)))</f>
        <v>0</v>
      </c>
      <c r="AK1362" s="119">
        <f>IF(AK$8="",0,(SUM($Z1293:AK1293)-SUM($Z1325:AK1325))*(1-Главная!$N$86)+Главная!$N$86*(SUM($Z1293:AK1293)-SUM($Z1325:AK1325))*IF($T1362=справочники!$P$10,1,1/(1+Главная!$N$23)))</f>
        <v>0</v>
      </c>
      <c r="AL1362" s="119">
        <f>IF(AL$8="",0,(SUM($Z1293:AL1293)-SUM($Z1325:AL1325))*(1-Главная!$N$86)+Главная!$N$86*(SUM($Z1293:AL1293)-SUM($Z1325:AL1325))*IF($T1362=справочники!$P$10,1,1/(1+Главная!$N$23)))</f>
        <v>0</v>
      </c>
      <c r="AM1362" s="119">
        <f>IF(AM$8="",0,(SUM($Z1293:AM1293)-SUM($Z1325:AM1325))*(1-Главная!$N$86)+Главная!$N$86*(SUM($Z1293:AM1293)-SUM($Z1325:AM1325))*IF($T1362=справочники!$P$10,1,1/(1+Главная!$N$23)))</f>
        <v>0</v>
      </c>
      <c r="AN1362" s="119">
        <f>IF(AN$8="",0,(SUM($Z1293:AN1293)-SUM($Z1325:AN1325))*(1-Главная!$N$86)+Главная!$N$86*(SUM($Z1293:AN1293)-SUM($Z1325:AN1325))*IF($T1362=справочники!$P$10,1,1/(1+Главная!$N$23)))</f>
        <v>0</v>
      </c>
      <c r="AO1362" s="119">
        <f>IF(AO$8="",0,(SUM($Z1293:AO1293)-SUM($Z1325:AO1325))*(1-Главная!$N$86)+Главная!$N$86*(SUM($Z1293:AO1293)-SUM($Z1325:AO1325))*IF($T1362=справочники!$P$10,1,1/(1+Главная!$N$23)))</f>
        <v>0</v>
      </c>
      <c r="AP1362" s="119">
        <f>IF(AP$8="",0,(SUM($Z1293:AP1293)-SUM($Z1325:AP1325))*(1-Главная!$N$86)+Главная!$N$86*(SUM($Z1293:AP1293)-SUM($Z1325:AP1325))*IF($T1362=справочники!$P$10,1,1/(1+Главная!$N$23)))</f>
        <v>0</v>
      </c>
      <c r="AQ1362" s="119">
        <f>IF(AQ$8="",0,(SUM($Z1293:AQ1293)-SUM($Z1325:AQ1325))*(1-Главная!$N$86)+Главная!$N$86*(SUM($Z1293:AQ1293)-SUM($Z1325:AQ1325))*IF($T1362=справочники!$P$10,1,1/(1+Главная!$N$23)))</f>
        <v>0</v>
      </c>
      <c r="AR1362" s="119">
        <f>IF(AR$8="",0,(SUM($Z1293:AR1293)-SUM($Z1325:AR1325))*(1-Главная!$N$86)+Главная!$N$86*(SUM($Z1293:AR1293)-SUM($Z1325:AR1325))*IF($T1362=справочники!$P$10,1,1/(1+Главная!$N$23)))</f>
        <v>0</v>
      </c>
      <c r="AS1362" s="119">
        <f>IF(AS$8="",0,(SUM($Z1293:AS1293)-SUM($Z1325:AS1325))*(1-Главная!$N$86)+Главная!$N$86*(SUM($Z1293:AS1293)-SUM($Z1325:AS1325))*IF($T1362=справочники!$P$10,1,1/(1+Главная!$N$23)))</f>
        <v>0</v>
      </c>
      <c r="AT1362" s="119">
        <f>IF(AT$8="",0,(SUM($Z1293:AT1293)-SUM($Z1325:AT1325))*(1-Главная!$N$86)+Главная!$N$86*(SUM($Z1293:AT1293)-SUM($Z1325:AT1325))*IF($T1362=справочники!$P$10,1,1/(1+Главная!$N$23)))</f>
        <v>0</v>
      </c>
      <c r="AU1362" s="119">
        <f>IF(AU$8="",0,(SUM($Z1293:AU1293)-SUM($Z1325:AU1325))*(1-Главная!$N$86)+Главная!$N$86*(SUM($Z1293:AU1293)-SUM($Z1325:AU1325))*IF($T1362=справочники!$P$10,1,1/(1+Главная!$N$23)))</f>
        <v>0</v>
      </c>
      <c r="AV1362" s="119">
        <f>IF(AV$8="",0,(SUM($Z1293:AV1293)-SUM($Z1325:AV1325))*(1-Главная!$N$86)+Главная!$N$86*(SUM($Z1293:AV1293)-SUM($Z1325:AV1325))*IF($T1362=справочники!$P$10,1,1/(1+Главная!$N$23)))</f>
        <v>0</v>
      </c>
      <c r="AW1362" s="119">
        <f>IF(AW$8="",0,(SUM($Z1293:AW1293)-SUM($Z1325:AW1325))*(1-Главная!$N$86)+Главная!$N$86*(SUM($Z1293:AW1293)-SUM($Z1325:AW1325))*IF($T1362=справочники!$P$10,1,1/(1+Главная!$N$23)))</f>
        <v>0</v>
      </c>
      <c r="AX1362" s="119">
        <f>IF(AX$8="",0,(SUM($Z1293:AX1293)-SUM($Z1325:AX1325))*(1-Главная!$N$86)+Главная!$N$86*(SUM($Z1293:AX1293)-SUM($Z1325:AX1325))*IF($T1362=справочники!$P$10,1,1/(1+Главная!$N$23)))</f>
        <v>0</v>
      </c>
      <c r="AY1362" s="119">
        <f>IF(AY$8="",0,(SUM($Z1293:AY1293)-SUM($Z1325:AY1325))*(1-Главная!$N$86)+Главная!$N$86*(SUM($Z1293:AY1293)-SUM($Z1325:AY1325))*IF($T1362=справочники!$P$10,1,1/(1+Главная!$N$23)))</f>
        <v>0</v>
      </c>
      <c r="AZ1362" s="119">
        <f>IF(AZ$8="",0,(SUM($Z1293:AZ1293)-SUM($Z1325:AZ1325))*(1-Главная!$N$86)+Главная!$N$86*(SUM($Z1293:AZ1293)-SUM($Z1325:AZ1325))*IF($T1362=справочники!$P$10,1,1/(1+Главная!$N$23)))</f>
        <v>0</v>
      </c>
      <c r="BA1362" s="119">
        <f>IF(BA$8="",0,(SUM($Z1293:BA1293)-SUM($Z1325:BA1325))*(1-Главная!$N$86)+Главная!$N$86*(SUM($Z1293:BA1293)-SUM($Z1325:BA1325))*IF($T1362=справочники!$P$10,1,1/(1+Главная!$N$23)))</f>
        <v>0</v>
      </c>
      <c r="BB1362" s="119">
        <f>IF(BB$8="",0,(SUM($Z1293:BB1293)-SUM($Z1325:BB1325))*(1-Главная!$N$86)+Главная!$N$86*(SUM($Z1293:BB1293)-SUM($Z1325:BB1325))*IF($T1362=справочники!$P$10,1,1/(1+Главная!$N$23)))</f>
        <v>0</v>
      </c>
      <c r="BC1362" s="119">
        <f>IF(BC$8="",0,(SUM($Z1293:BC1293)-SUM($Z1325:BC1325))*(1-Главная!$N$86)+Главная!$N$86*(SUM($Z1293:BC1293)-SUM($Z1325:BC1325))*IF($T1362=справочники!$P$10,1,1/(1+Главная!$N$23)))</f>
        <v>0</v>
      </c>
      <c r="BD1362" s="119">
        <f>IF(BD$8="",0,(SUM($Z1293:BD1293)-SUM($Z1325:BD1325))*(1-Главная!$N$86)+Главная!$N$86*(SUM($Z1293:BD1293)-SUM($Z1325:BD1325))*IF($T1362=справочники!$P$10,1,1/(1+Главная!$N$23)))</f>
        <v>0</v>
      </c>
      <c r="BE1362" s="119">
        <f>IF(BE$8="",0,(SUM($Z1293:BE1293)-SUM($Z1325:BE1325))*(1-Главная!$N$86)+Главная!$N$86*(SUM($Z1293:BE1293)-SUM($Z1325:BE1325))*IF($T1362=справочники!$P$10,1,1/(1+Главная!$N$23)))</f>
        <v>0</v>
      </c>
      <c r="BF1362" s="119">
        <f>IF(BF$8="",0,(SUM($Z1293:BF1293)-SUM($Z1325:BF1325))*(1-Главная!$N$86)+Главная!$N$86*(SUM($Z1293:BF1293)-SUM($Z1325:BF1325))*IF($T1362=справочники!$P$10,1,1/(1+Главная!$N$23)))</f>
        <v>0</v>
      </c>
      <c r="BG1362" s="119">
        <f>IF(BG$8="",0,(SUM($Z1293:BG1293)-SUM($Z1325:BG1325))*(1-Главная!$N$86)+Главная!$N$86*(SUM($Z1293:BG1293)-SUM($Z1325:BG1325))*IF($T1362=справочники!$P$10,1,1/(1+Главная!$N$23)))</f>
        <v>0</v>
      </c>
      <c r="BH1362" s="119">
        <f>IF(BH$8="",0,(SUM($Z1293:BH1293)-SUM($Z1325:BH1325))*(1-Главная!$N$86)+Главная!$N$86*(SUM($Z1293:BH1293)-SUM($Z1325:BH1325))*IF($T1362=справочники!$P$10,1,1/(1+Главная!$N$23)))</f>
        <v>0</v>
      </c>
      <c r="BI1362" s="119">
        <f>IF(BI$8="",0,(SUM($Z1293:BI1293)-SUM($Z1325:BI1325))*(1-Главная!$N$86)+Главная!$N$86*(SUM($Z1293:BI1293)-SUM($Z1325:BI1325))*IF($T1362=справочники!$P$10,1,1/(1+Главная!$N$23)))</f>
        <v>0</v>
      </c>
      <c r="BJ1362" s="119">
        <f>IF(BJ$8="",0,(SUM($Z1293:BJ1293)-SUM($Z1325:BJ1325))*(1-Главная!$N$86)+Главная!$N$86*(SUM($Z1293:BJ1293)-SUM($Z1325:BJ1325))*IF($T1362=справочники!$P$10,1,1/(1+Главная!$N$23)))</f>
        <v>0</v>
      </c>
      <c r="BK1362" s="119">
        <f>IF(BK$8="",0,(SUM($Z1293:BK1293)-SUM($Z1325:BK1325))*(1-Главная!$N$86)+Главная!$N$86*(SUM($Z1293:BK1293)-SUM($Z1325:BK1325))*IF($T1362=справочники!$P$10,1,1/(1+Главная!$N$23)))</f>
        <v>0</v>
      </c>
      <c r="BL1362" s="119">
        <f>IF(BL$8="",0,(SUM($Z1293:BL1293)-SUM($Z1325:BL1325))*(1-Главная!$N$86)+Главная!$N$86*(SUM($Z1293:BL1293)-SUM($Z1325:BL1325))*IF($T1362=справочники!$P$10,1,1/(1+Главная!$N$23)))</f>
        <v>0</v>
      </c>
      <c r="BM1362" s="119">
        <f>IF(BM$8="",0,(SUM($Z1293:BM1293)-SUM($Z1325:BM1325))*(1-Главная!$N$86)+Главная!$N$86*(SUM($Z1293:BM1293)-SUM($Z1325:BM1325))*IF($T1362=справочники!$P$10,1,1/(1+Главная!$N$23)))</f>
        <v>0</v>
      </c>
      <c r="BN1362" s="119">
        <f>IF(BN$8="",0,(SUM($Z1293:BN1293)-SUM($Z1325:BN1325))*(1-Главная!$N$86)+Главная!$N$86*(SUM($Z1293:BN1293)-SUM($Z1325:BN1325))*IF($T1362=справочники!$P$10,1,1/(1+Главная!$N$23)))</f>
        <v>0</v>
      </c>
      <c r="BO1362" s="119">
        <f>IF(BO$8="",0,(SUM($Z1293:BO1293)-SUM($Z1325:BO1325))*(1-Главная!$N$86)+Главная!$N$86*(SUM($Z1293:BO1293)-SUM($Z1325:BO1325))*IF($T1362=справочники!$P$10,1,1/(1+Главная!$N$23)))</f>
        <v>0</v>
      </c>
      <c r="BP1362" s="119">
        <f>IF(BP$8="",0,(SUM($Z1293:BP1293)-SUM($Z1325:BP1325))*(1-Главная!$N$86)+Главная!$N$86*(SUM($Z1293:BP1293)-SUM($Z1325:BP1325))*IF($T1362=справочники!$P$10,1,1/(1+Главная!$N$23)))</f>
        <v>0</v>
      </c>
      <c r="BQ1362" s="119">
        <f>IF(BQ$8="",0,(SUM($Z1293:BQ1293)-SUM($Z1325:BQ1325))*(1-Главная!$N$86)+Главная!$N$86*(SUM($Z1293:BQ1293)-SUM($Z1325:BQ1325))*IF($T1362=справочники!$P$10,1,1/(1+Главная!$N$23)))</f>
        <v>0</v>
      </c>
      <c r="BR1362" s="119">
        <f>IF(BR$8="",0,(SUM($Z1293:BR1293)-SUM($Z1325:BR1325))*(1-Главная!$N$86)+Главная!$N$86*(SUM($Z1293:BR1293)-SUM($Z1325:BR1325))*IF($T1362=справочники!$P$10,1,1/(1+Главная!$N$23)))</f>
        <v>0</v>
      </c>
      <c r="BS1362" s="119">
        <f>IF(BS$8="",0,(SUM($Z1293:BS1293)-SUM($Z1325:BS1325))*(1-Главная!$N$86)+Главная!$N$86*(SUM($Z1293:BS1293)-SUM($Z1325:BS1325))*IF($T1362=справочники!$P$10,1,1/(1+Главная!$N$23)))</f>
        <v>0</v>
      </c>
      <c r="BT1362" s="119">
        <f>IF(BT$8="",0,(SUM($Z1293:BT1293)-SUM($Z1325:BT1325))*(1-Главная!$N$86)+Главная!$N$86*(SUM($Z1293:BT1293)-SUM($Z1325:BT1325))*IF($T1362=справочники!$P$10,1,1/(1+Главная!$N$23)))</f>
        <v>0</v>
      </c>
      <c r="BU1362" s="119">
        <f>IF(BU$8="",0,(SUM($Z1293:BU1293)-SUM($Z1325:BU1325))*(1-Главная!$N$86)+Главная!$N$86*(SUM($Z1293:BU1293)-SUM($Z1325:BU1325))*IF($T1362=справочники!$P$10,1,1/(1+Главная!$N$23)))</f>
        <v>0</v>
      </c>
      <c r="BV1362" s="119">
        <f>IF(BV$8="",0,(SUM($Z1293:BV1293)-SUM($Z1325:BV1325))*(1-Главная!$N$86)+Главная!$N$86*(SUM($Z1293:BV1293)-SUM($Z1325:BV1325))*IF($T1362=справочники!$P$10,1,1/(1+Главная!$N$23)))</f>
        <v>0</v>
      </c>
      <c r="BW1362" s="119">
        <f>IF(BW$8="",0,(SUM($Z1293:BW1293)-SUM($Z1325:BW1325))*(1-Главная!$N$86)+Главная!$N$86*(SUM($Z1293:BW1293)-SUM($Z1325:BW1325))*IF($T1362=справочники!$P$10,1,1/(1+Главная!$N$23)))</f>
        <v>0</v>
      </c>
      <c r="BX1362" s="119">
        <f>IF(BX$8="",0,(SUM($Z1293:BX1293)-SUM($Z1325:BX1325))*(1-Главная!$N$86)+Главная!$N$86*(SUM($Z1293:BX1293)-SUM($Z1325:BX1325))*IF($T1362=справочники!$P$10,1,1/(1+Главная!$N$23)))</f>
        <v>0</v>
      </c>
      <c r="BY1362" s="119">
        <f>IF(BY$8="",0,(SUM($Z1293:BY1293)-SUM($Z1325:BY1325))*(1-Главная!$N$86)+Главная!$N$86*(SUM($Z1293:BY1293)-SUM($Z1325:BY1325))*IF($T1362=справочники!$P$10,1,1/(1+Главная!$N$23)))</f>
        <v>0</v>
      </c>
      <c r="BZ1362" s="119">
        <f>IF(BZ$8="",0,(SUM($Z1293:BZ1293)-SUM($Z1325:BZ1325))*(1-Главная!$N$86)+Главная!$N$86*(SUM($Z1293:BZ1293)-SUM($Z1325:BZ1325))*IF($T1362=справочники!$P$10,1,1/(1+Главная!$N$23)))</f>
        <v>0</v>
      </c>
      <c r="CA1362" s="119">
        <f>IF(CA$8="",0,(SUM($Z1293:CA1293)-SUM($Z1325:CA1325))*(1-Главная!$N$86)+Главная!$N$86*(SUM($Z1293:CA1293)-SUM($Z1325:CA1325))*IF($T1362=справочники!$P$10,1,1/(1+Главная!$N$23)))</f>
        <v>0</v>
      </c>
      <c r="CB1362" s="119">
        <f>IF(CB$8="",0,(SUM($Z1293:CB1293)-SUM($Z1325:CB1325))*(1-Главная!$N$86)+Главная!$N$86*(SUM($Z1293:CB1293)-SUM($Z1325:CB1325))*IF($T1362=справочники!$P$10,1,1/(1+Главная!$N$23)))</f>
        <v>0</v>
      </c>
      <c r="CC1362" s="119">
        <f>IF(CC$8="",0,(SUM($Z1293:CC1293)-SUM($Z1325:CC1325))*(1-Главная!$N$86)+Главная!$N$86*(SUM($Z1293:CC1293)-SUM($Z1325:CC1325))*IF($T1362=справочники!$P$10,1,1/(1+Главная!$N$23)))</f>
        <v>0</v>
      </c>
      <c r="CD1362" s="119">
        <f>IF(CD$8="",0,(SUM($Z1293:CD1293)-SUM($Z1325:CD1325))*(1-Главная!$N$86)+Главная!$N$86*(SUM($Z1293:CD1293)-SUM($Z1325:CD1325))*IF($T1362=справочники!$P$10,1,1/(1+Главная!$N$23)))</f>
        <v>0</v>
      </c>
      <c r="CE1362" s="119">
        <f>IF(CE$8="",0,(SUM($Z1293:CE1293)-SUM($Z1325:CE1325))*(1-Главная!$N$86)+Главная!$N$86*(SUM($Z1293:CE1293)-SUM($Z1325:CE1325))*IF($T1362=справочники!$P$10,1,1/(1+Главная!$N$23)))</f>
        <v>0</v>
      </c>
      <c r="CF1362" s="119">
        <f>IF(CF$8="",0,(SUM($Z1293:CF1293)-SUM($Z1325:CF1325))*(1-Главная!$N$86)+Главная!$N$86*(SUM($Z1293:CF1293)-SUM($Z1325:CF1325))*IF($T1362=справочники!$P$10,1,1/(1+Главная!$N$23)))</f>
        <v>0</v>
      </c>
      <c r="CG1362" s="119">
        <f>IF(CG$8="",0,(SUM($Z1293:CG1293)-SUM($Z1325:CG1325))*(1-Главная!$N$86)+Главная!$N$86*(SUM($Z1293:CG1293)-SUM($Z1325:CG1325))*IF($T1362=справочники!$P$10,1,1/(1+Главная!$N$23)))</f>
        <v>0</v>
      </c>
      <c r="CH1362" s="119">
        <f>IF(CH$8="",0,(SUM($Z1293:CH1293)-SUM($Z1325:CH1325))*(1-Главная!$N$86)+Главная!$N$86*(SUM($Z1293:CH1293)-SUM($Z1325:CH1325))*IF($T1362=справочники!$P$10,1,1/(1+Главная!$N$23)))</f>
        <v>0</v>
      </c>
      <c r="CI1362" s="119">
        <f>IF(CI$8="",0,(SUM($Z1293:CI1293)-SUM($Z1325:CI1325))*(1-Главная!$N$86)+Главная!$N$86*(SUM($Z1293:CI1293)-SUM($Z1325:CI1325))*IF($T1362=справочники!$P$10,1,1/(1+Главная!$N$23)))</f>
        <v>0</v>
      </c>
      <c r="CJ1362" s="119">
        <f>IF(CJ$8="",0,(SUM($Z1293:CJ1293)-SUM($Z1325:CJ1325))*(1-Главная!$N$86)+Главная!$N$86*(SUM($Z1293:CJ1293)-SUM($Z1325:CJ1325))*IF($T1362=справочники!$P$10,1,1/(1+Главная!$N$23)))</f>
        <v>0</v>
      </c>
      <c r="CK1362" s="119">
        <f>IF(CK$8="",0,(SUM($Z1293:CK1293)-SUM($Z1325:CK1325))*(1-Главная!$N$86)+Главная!$N$86*(SUM($Z1293:CK1293)-SUM($Z1325:CK1325))*IF($T1362=справочники!$P$10,1,1/(1+Главная!$N$23)))</f>
        <v>0</v>
      </c>
      <c r="CL1362" s="119">
        <f>IF(CL$8="",0,(SUM($Z1293:CL1293)-SUM($Z1325:CL1325))*(1-Главная!$N$86)+Главная!$N$86*(SUM($Z1293:CL1293)-SUM($Z1325:CL1325))*IF($T1362=справочники!$P$10,1,1/(1+Главная!$N$23)))</f>
        <v>0</v>
      </c>
      <c r="CM1362" s="119">
        <f>IF(CM$8="",0,(SUM($Z1293:CM1293)-SUM($Z1325:CM1325))*(1-Главная!$N$86)+Главная!$N$86*(SUM($Z1293:CM1293)-SUM($Z1325:CM1325))*IF($T1362=справочники!$P$10,1,1/(1+Главная!$N$23)))</f>
        <v>0</v>
      </c>
      <c r="CN1362" s="119">
        <f>IF(CN$8="",0,(SUM($Z1293:CN1293)-SUM($Z1325:CN1325))*(1-Главная!$N$86)+Главная!$N$86*(SUM($Z1293:CN1293)-SUM($Z1325:CN1325))*IF($T1362=справочники!$P$10,1,1/(1+Главная!$N$23)))</f>
        <v>0</v>
      </c>
      <c r="CO1362" s="119">
        <f>IF(CO$8="",0,(SUM($Z1293:CO1293)-SUM($Z1325:CO1325))*(1-Главная!$N$86)+Главная!$N$86*(SUM($Z1293:CO1293)-SUM($Z1325:CO1325))*IF($T1362=справочники!$P$10,1,1/(1+Главная!$N$23)))</f>
        <v>0</v>
      </c>
      <c r="CP1362" s="119">
        <f>IF(CP$8="",0,(SUM($Z1293:CP1293)-SUM($Z1325:CP1325))*(1-Главная!$N$86)+Главная!$N$86*(SUM($Z1293:CP1293)-SUM($Z1325:CP1325))*IF($T1362=справочники!$P$10,1,1/(1+Главная!$N$23)))</f>
        <v>0</v>
      </c>
      <c r="CQ1362" s="119">
        <f>IF(CQ$8="",0,(SUM($Z1293:CQ1293)-SUM($Z1325:CQ1325))*(1-Главная!$N$86)+Главная!$N$86*(SUM($Z1293:CQ1293)-SUM($Z1325:CQ1325))*IF($T1362=справочники!$P$10,1,1/(1+Главная!$N$23)))</f>
        <v>0</v>
      </c>
      <c r="CR1362" s="119">
        <f>IF(CR$8="",0,(SUM($Z1293:CR1293)-SUM($Z1325:CR1325))*(1-Главная!$N$86)+Главная!$N$86*(SUM($Z1293:CR1293)-SUM($Z1325:CR1325))*IF($T1362=справочники!$P$10,1,1/(1+Главная!$N$23)))</f>
        <v>0</v>
      </c>
      <c r="CS1362" s="119">
        <f>IF(CS$8="",0,(SUM($Z1293:CS1293)-SUM($Z1325:CS1325))*(1-Главная!$N$86)+Главная!$N$86*(SUM($Z1293:CS1293)-SUM($Z1325:CS1325))*IF($T1362=справочники!$P$10,1,1/(1+Главная!$N$23)))</f>
        <v>0</v>
      </c>
      <c r="CT1362" s="119">
        <f>IF(CT$8="",0,(SUM($Z1293:CT1293)-SUM($Z1325:CT1325))*(1-Главная!$N$86)+Главная!$N$86*(SUM($Z1293:CT1293)-SUM($Z1325:CT1325))*IF($T1362=справочники!$P$10,1,1/(1+Главная!$N$23)))</f>
        <v>0</v>
      </c>
      <c r="CU1362" s="119">
        <f>IF(CU$8="",0,(SUM($Z1293:CU1293)-SUM($Z1325:CU1325))*(1-Главная!$N$86)+Главная!$N$86*(SUM($Z1293:CU1293)-SUM($Z1325:CU1325))*IF($T1362=справочники!$P$10,1,1/(1+Главная!$N$23)))</f>
        <v>0</v>
      </c>
      <c r="CV1362" s="119">
        <f>IF(CV$8="",0,(SUM($Z1293:CV1293)-SUM($Z1325:CV1325))*(1-Главная!$N$86)+Главная!$N$86*(SUM($Z1293:CV1293)-SUM($Z1325:CV1325))*IF($T1362=справочники!$P$10,1,1/(1+Главная!$N$23)))</f>
        <v>0</v>
      </c>
      <c r="CW1362" s="119">
        <f>IF(CW$8="",0,(SUM($Z1293:CW1293)-SUM($Z1325:CW1325))*(1-Главная!$N$86)+Главная!$N$86*(SUM($Z1293:CW1293)-SUM($Z1325:CW1325))*IF($T1362=справочники!$P$10,1,1/(1+Главная!$N$23)))</f>
        <v>0</v>
      </c>
      <c r="CX1362" s="119">
        <f>IF(CX$8="",0,(SUM($Z1293:CX1293)-SUM($Z1325:CX1325))*(1-Главная!$N$86)+Главная!$N$86*(SUM($Z1293:CX1293)-SUM($Z1325:CX1325))*IF($T1362=справочники!$P$10,1,1/(1+Главная!$N$23)))</f>
        <v>0</v>
      </c>
      <c r="CY1362" s="119">
        <f>IF(CY$8="",0,(SUM($Z1293:CY1293)-SUM($Z1325:CY1325))*(1-Главная!$N$86)+Главная!$N$86*(SUM($Z1293:CY1293)-SUM($Z1325:CY1325))*IF($T1362=справочники!$P$10,1,1/(1+Главная!$N$23)))</f>
        <v>0</v>
      </c>
      <c r="CZ1362" s="119">
        <f>IF(CZ$8="",0,(SUM($Z1293:CZ1293)-SUM($Z1325:CZ1325))*(1-Главная!$N$86)+Главная!$N$86*(SUM($Z1293:CZ1293)-SUM($Z1325:CZ1325))*IF($T1362=справочники!$P$10,1,1/(1+Главная!$N$23)))</f>
        <v>0</v>
      </c>
      <c r="DA1362" s="119">
        <f>IF(DA$8="",0,(SUM($Z1293:DA1293)-SUM($Z1325:DA1325))*(1-Главная!$N$86)+Главная!$N$86*(SUM($Z1293:DA1293)-SUM($Z1325:DA1325))*IF($T1362=справочники!$P$10,1,1/(1+Главная!$N$23)))</f>
        <v>0</v>
      </c>
      <c r="DB1362" s="119">
        <f>IF(DB$8="",0,(SUM($Z1293:DB1293)-SUM($Z1325:DB1325))*(1-Главная!$N$86)+Главная!$N$86*(SUM($Z1293:DB1293)-SUM($Z1325:DB1325))*IF($T1362=справочники!$P$10,1,1/(1+Главная!$N$23)))</f>
        <v>0</v>
      </c>
      <c r="DC1362" s="119">
        <f>IF(DC$8="",0,(SUM($Z1293:DC1293)-SUM($Z1325:DC1325))*(1-Главная!$N$86)+Главная!$N$86*(SUM($Z1293:DC1293)-SUM($Z1325:DC1325))*IF($T1362=справочники!$P$10,1,1/(1+Главная!$N$23)))</f>
        <v>0</v>
      </c>
      <c r="DD1362" s="119">
        <f>IF(DD$8="",0,(SUM($Z1293:DD1293)-SUM($Z1325:DD1325))*(1-Главная!$N$86)+Главная!$N$86*(SUM($Z1293:DD1293)-SUM($Z1325:DD1325))*IF($T1362=справочники!$P$10,1,1/(1+Главная!$N$23)))</f>
        <v>0</v>
      </c>
      <c r="DE1362" s="119">
        <f>IF(DE$8="",0,(SUM($Z1293:DE1293)-SUM($Z1325:DE1325))*(1-Главная!$N$86)+Главная!$N$86*(SUM($Z1293:DE1293)-SUM($Z1325:DE1325))*IF($T1362=справочники!$P$10,1,1/(1+Главная!$N$23)))</f>
        <v>0</v>
      </c>
      <c r="DF1362" s="119">
        <f>IF(DF$8="",0,(SUM($Z1293:DF1293)-SUM($Z1325:DF1325))*(1-Главная!$N$86)+Главная!$N$86*(SUM($Z1293:DF1293)-SUM($Z1325:DF1325))*IF($T1362=справочники!$P$10,1,1/(1+Главная!$N$23)))</f>
        <v>0</v>
      </c>
      <c r="DG1362" s="119">
        <f>IF(DG$8="",0,(SUM($Z1293:DG1293)-SUM($Z1325:DG1325))*(1-Главная!$N$86)+Главная!$N$86*(SUM($Z1293:DG1293)-SUM($Z1325:DG1325))*IF($T1362=справочники!$P$10,1,1/(1+Главная!$N$23)))</f>
        <v>0</v>
      </c>
      <c r="DH1362" s="119">
        <f>IF(DH$8="",0,(SUM($Z1293:DH1293)-SUM($Z1325:DH1325))*(1-Главная!$N$86)+Главная!$N$86*(SUM($Z1293:DH1293)-SUM($Z1325:DH1325))*IF($T1362=справочники!$P$10,1,1/(1+Главная!$N$23)))</f>
        <v>0</v>
      </c>
      <c r="DI1362" s="119">
        <f>IF(DI$8="",0,(SUM($Z1293:DI1293)-SUM($Z1325:DI1325))*(1-Главная!$N$86)+Главная!$N$86*(SUM($Z1293:DI1293)-SUM($Z1325:DI1325))*IF($T1362=справочники!$P$10,1,1/(1+Главная!$N$23)))</f>
        <v>0</v>
      </c>
      <c r="DJ1362" s="119">
        <f>IF(DJ$8="",0,(SUM($Z1293:DJ1293)-SUM($Z1325:DJ1325))*(1-Главная!$N$86)+Главная!$N$86*(SUM($Z1293:DJ1293)-SUM($Z1325:DJ1325))*IF($T1362=справочники!$P$10,1,1/(1+Главная!$N$23)))</f>
        <v>0</v>
      </c>
      <c r="DK1362" s="119">
        <f>IF(DK$8="",0,(SUM($Z1293:DK1293)-SUM($Z1325:DK1325))*(1-Главная!$N$86)+Главная!$N$86*(SUM($Z1293:DK1293)-SUM($Z1325:DK1325))*IF($T1362=справочники!$P$10,1,1/(1+Главная!$N$23)))</f>
        <v>0</v>
      </c>
      <c r="DL1362" s="119">
        <f>IF(DL$8="",0,(SUM($Z1293:DL1293)-SUM($Z1325:DL1325))*(1-Главная!$N$86)+Главная!$N$86*(SUM($Z1293:DL1293)-SUM($Z1325:DL1325))*IF($T1362=справочники!$P$10,1,1/(1+Главная!$N$23)))</f>
        <v>0</v>
      </c>
      <c r="DM1362" s="119">
        <f>IF(DM$8="",0,(SUM($Z1293:DM1293)-SUM($Z1325:DM1325))*(1-Главная!$N$86)+Главная!$N$86*(SUM($Z1293:DM1293)-SUM($Z1325:DM1325))*IF($T1362=справочники!$P$10,1,1/(1+Главная!$N$23)))</f>
        <v>0</v>
      </c>
      <c r="DN1362" s="119">
        <f>IF(DN$8="",0,(SUM($Z1293:DN1293)-SUM($Z1325:DN1325))*(1-Главная!$N$86)+Главная!$N$86*(SUM($Z1293:DN1293)-SUM($Z1325:DN1325))*IF($T1362=справочники!$P$10,1,1/(1+Главная!$N$23)))</f>
        <v>0</v>
      </c>
      <c r="DO1362" s="119">
        <f>IF(DO$8="",0,(SUM($Z1293:DO1293)-SUM($Z1325:DO1325))*(1-Главная!$N$86)+Главная!$N$86*(SUM($Z1293:DO1293)-SUM($Z1325:DO1325))*IF($T1362=справочники!$P$10,1,1/(1+Главная!$N$23)))</f>
        <v>0</v>
      </c>
      <c r="DP1362" s="119">
        <f>IF(DP$8="",0,(SUM($Z1293:DP1293)-SUM($Z1325:DP1325))*(1-Главная!$N$86)+Главная!$N$86*(SUM($Z1293:DP1293)-SUM($Z1325:DP1325))*IF($T1362=справочники!$P$10,1,1/(1+Главная!$N$23)))</f>
        <v>0</v>
      </c>
      <c r="DQ1362" s="119">
        <f>IF(DQ$8="",0,(SUM($Z1293:DQ1293)-SUM($Z1325:DQ1325))*(1-Главная!$N$86)+Главная!$N$86*(SUM($Z1293:DQ1293)-SUM($Z1325:DQ1325))*IF($T1362=справочники!$P$10,1,1/(1+Главная!$N$23)))</f>
        <v>0</v>
      </c>
      <c r="DR1362" s="119">
        <f>IF(DR$8="",0,(SUM($Z1293:DR1293)-SUM($Z1325:DR1325))*(1-Главная!$N$86)+Главная!$N$86*(SUM($Z1293:DR1293)-SUM($Z1325:DR1325))*IF($T1362=справочники!$P$10,1,1/(1+Главная!$N$23)))</f>
        <v>0</v>
      </c>
      <c r="DS1362" s="119">
        <f>IF(DS$8="",0,(SUM($Z1293:DS1293)-SUM($Z1325:DS1325))*(1-Главная!$N$86)+Главная!$N$86*(SUM($Z1293:DS1293)-SUM($Z1325:DS1325))*IF($T1362=справочники!$P$10,1,1/(1+Главная!$N$23)))</f>
        <v>0</v>
      </c>
      <c r="DT1362" s="119">
        <f>IF(DT$8="",0,(SUM($Z1293:DT1293)-SUM($Z1325:DT1325))*(1-Главная!$N$86)+Главная!$N$86*(SUM($Z1293:DT1293)-SUM($Z1325:DT1325))*IF($T1362=справочники!$P$10,1,1/(1+Главная!$N$23)))</f>
        <v>0</v>
      </c>
      <c r="DU1362" s="59"/>
      <c r="DV1362" s="59"/>
    </row>
    <row r="1363" spans="1:126" s="120" customFormat="1" ht="10.199999999999999" customHeight="1">
      <c r="A1363" s="59"/>
      <c r="B1363" s="59"/>
      <c r="C1363" s="59"/>
      <c r="D1363" s="59"/>
      <c r="E1363" s="271"/>
      <c r="F1363" s="114"/>
      <c r="G1363" s="115"/>
      <c r="H1363" s="59"/>
      <c r="I1363" s="59"/>
      <c r="J1363" s="59"/>
      <c r="K1363" s="416">
        <f t="shared" si="2943"/>
        <v>0</v>
      </c>
      <c r="L1363" s="59"/>
      <c r="M1363" s="409"/>
      <c r="N1363" s="410">
        <f t="shared" si="2944"/>
        <v>0</v>
      </c>
      <c r="O1363" s="226"/>
      <c r="P1363" s="229"/>
      <c r="Q1363" s="226" t="s">
        <v>25</v>
      </c>
      <c r="R1363" s="226"/>
      <c r="S1363" s="409"/>
      <c r="T1363" s="410">
        <f t="shared" si="2945"/>
        <v>0</v>
      </c>
      <c r="U1363" s="115"/>
      <c r="V1363" s="59"/>
      <c r="W1363" s="116"/>
      <c r="X1363" s="116"/>
      <c r="Y1363" s="117"/>
      <c r="Z1363" s="118"/>
      <c r="AA1363" s="119">
        <f>IF(AA$8="",0,(SUM($Z1294:AA1294)-SUM($Z1326:AA1326))*(1-Главная!$N$86)+Главная!$N$86*(SUM($Z1294:AA1294)-SUM($Z1326:AA1326))*IF($T1363=справочники!$P$10,1,1/(1+Главная!$N$23)))</f>
        <v>0</v>
      </c>
      <c r="AB1363" s="119">
        <f>IF(AB$8="",0,(SUM($Z1294:AB1294)-SUM($Z1326:AB1326))*(1-Главная!$N$86)+Главная!$N$86*(SUM($Z1294:AB1294)-SUM($Z1326:AB1326))*IF($T1363=справочники!$P$10,1,1/(1+Главная!$N$23)))</f>
        <v>0</v>
      </c>
      <c r="AC1363" s="119">
        <f>IF(AC$8="",0,(SUM($Z1294:AC1294)-SUM($Z1326:AC1326))*(1-Главная!$N$86)+Главная!$N$86*(SUM($Z1294:AC1294)-SUM($Z1326:AC1326))*IF($T1363=справочники!$P$10,1,1/(1+Главная!$N$23)))</f>
        <v>0</v>
      </c>
      <c r="AD1363" s="119">
        <f>IF(AD$8="",0,(SUM($Z1294:AD1294)-SUM($Z1326:AD1326))*(1-Главная!$N$86)+Главная!$N$86*(SUM($Z1294:AD1294)-SUM($Z1326:AD1326))*IF($T1363=справочники!$P$10,1,1/(1+Главная!$N$23)))</f>
        <v>0</v>
      </c>
      <c r="AE1363" s="119">
        <f>IF(AE$8="",0,(SUM($Z1294:AE1294)-SUM($Z1326:AE1326))*(1-Главная!$N$86)+Главная!$N$86*(SUM($Z1294:AE1294)-SUM($Z1326:AE1326))*IF($T1363=справочники!$P$10,1,1/(1+Главная!$N$23)))</f>
        <v>0</v>
      </c>
      <c r="AF1363" s="119">
        <f>IF(AF$8="",0,(SUM($Z1294:AF1294)-SUM($Z1326:AF1326))*(1-Главная!$N$86)+Главная!$N$86*(SUM($Z1294:AF1294)-SUM($Z1326:AF1326))*IF($T1363=справочники!$P$10,1,1/(1+Главная!$N$23)))</f>
        <v>0</v>
      </c>
      <c r="AG1363" s="119">
        <f>IF(AG$8="",0,(SUM($Z1294:AG1294)-SUM($Z1326:AG1326))*(1-Главная!$N$86)+Главная!$N$86*(SUM($Z1294:AG1294)-SUM($Z1326:AG1326))*IF($T1363=справочники!$P$10,1,1/(1+Главная!$N$23)))</f>
        <v>0</v>
      </c>
      <c r="AH1363" s="119">
        <f>IF(AH$8="",0,(SUM($Z1294:AH1294)-SUM($Z1326:AH1326))*(1-Главная!$N$86)+Главная!$N$86*(SUM($Z1294:AH1294)-SUM($Z1326:AH1326))*IF($T1363=справочники!$P$10,1,1/(1+Главная!$N$23)))</f>
        <v>0</v>
      </c>
      <c r="AI1363" s="119">
        <f>IF(AI$8="",0,(SUM($Z1294:AI1294)-SUM($Z1326:AI1326))*(1-Главная!$N$86)+Главная!$N$86*(SUM($Z1294:AI1294)-SUM($Z1326:AI1326))*IF($T1363=справочники!$P$10,1,1/(1+Главная!$N$23)))</f>
        <v>0</v>
      </c>
      <c r="AJ1363" s="119">
        <f>IF(AJ$8="",0,(SUM($Z1294:AJ1294)-SUM($Z1326:AJ1326))*(1-Главная!$N$86)+Главная!$N$86*(SUM($Z1294:AJ1294)-SUM($Z1326:AJ1326))*IF($T1363=справочники!$P$10,1,1/(1+Главная!$N$23)))</f>
        <v>0</v>
      </c>
      <c r="AK1363" s="119">
        <f>IF(AK$8="",0,(SUM($Z1294:AK1294)-SUM($Z1326:AK1326))*(1-Главная!$N$86)+Главная!$N$86*(SUM($Z1294:AK1294)-SUM($Z1326:AK1326))*IF($T1363=справочники!$P$10,1,1/(1+Главная!$N$23)))</f>
        <v>0</v>
      </c>
      <c r="AL1363" s="119">
        <f>IF(AL$8="",0,(SUM($Z1294:AL1294)-SUM($Z1326:AL1326))*(1-Главная!$N$86)+Главная!$N$86*(SUM($Z1294:AL1294)-SUM($Z1326:AL1326))*IF($T1363=справочники!$P$10,1,1/(1+Главная!$N$23)))</f>
        <v>0</v>
      </c>
      <c r="AM1363" s="119">
        <f>IF(AM$8="",0,(SUM($Z1294:AM1294)-SUM($Z1326:AM1326))*(1-Главная!$N$86)+Главная!$N$86*(SUM($Z1294:AM1294)-SUM($Z1326:AM1326))*IF($T1363=справочники!$P$10,1,1/(1+Главная!$N$23)))</f>
        <v>0</v>
      </c>
      <c r="AN1363" s="119">
        <f>IF(AN$8="",0,(SUM($Z1294:AN1294)-SUM($Z1326:AN1326))*(1-Главная!$N$86)+Главная!$N$86*(SUM($Z1294:AN1294)-SUM($Z1326:AN1326))*IF($T1363=справочники!$P$10,1,1/(1+Главная!$N$23)))</f>
        <v>0</v>
      </c>
      <c r="AO1363" s="119">
        <f>IF(AO$8="",0,(SUM($Z1294:AO1294)-SUM($Z1326:AO1326))*(1-Главная!$N$86)+Главная!$N$86*(SUM($Z1294:AO1294)-SUM($Z1326:AO1326))*IF($T1363=справочники!$P$10,1,1/(1+Главная!$N$23)))</f>
        <v>0</v>
      </c>
      <c r="AP1363" s="119">
        <f>IF(AP$8="",0,(SUM($Z1294:AP1294)-SUM($Z1326:AP1326))*(1-Главная!$N$86)+Главная!$N$86*(SUM($Z1294:AP1294)-SUM($Z1326:AP1326))*IF($T1363=справочники!$P$10,1,1/(1+Главная!$N$23)))</f>
        <v>0</v>
      </c>
      <c r="AQ1363" s="119">
        <f>IF(AQ$8="",0,(SUM($Z1294:AQ1294)-SUM($Z1326:AQ1326))*(1-Главная!$N$86)+Главная!$N$86*(SUM($Z1294:AQ1294)-SUM($Z1326:AQ1326))*IF($T1363=справочники!$P$10,1,1/(1+Главная!$N$23)))</f>
        <v>0</v>
      </c>
      <c r="AR1363" s="119">
        <f>IF(AR$8="",0,(SUM($Z1294:AR1294)-SUM($Z1326:AR1326))*(1-Главная!$N$86)+Главная!$N$86*(SUM($Z1294:AR1294)-SUM($Z1326:AR1326))*IF($T1363=справочники!$P$10,1,1/(1+Главная!$N$23)))</f>
        <v>0</v>
      </c>
      <c r="AS1363" s="119">
        <f>IF(AS$8="",0,(SUM($Z1294:AS1294)-SUM($Z1326:AS1326))*(1-Главная!$N$86)+Главная!$N$86*(SUM($Z1294:AS1294)-SUM($Z1326:AS1326))*IF($T1363=справочники!$P$10,1,1/(1+Главная!$N$23)))</f>
        <v>0</v>
      </c>
      <c r="AT1363" s="119">
        <f>IF(AT$8="",0,(SUM($Z1294:AT1294)-SUM($Z1326:AT1326))*(1-Главная!$N$86)+Главная!$N$86*(SUM($Z1294:AT1294)-SUM($Z1326:AT1326))*IF($T1363=справочники!$P$10,1,1/(1+Главная!$N$23)))</f>
        <v>0</v>
      </c>
      <c r="AU1363" s="119">
        <f>IF(AU$8="",0,(SUM($Z1294:AU1294)-SUM($Z1326:AU1326))*(1-Главная!$N$86)+Главная!$N$86*(SUM($Z1294:AU1294)-SUM($Z1326:AU1326))*IF($T1363=справочники!$P$10,1,1/(1+Главная!$N$23)))</f>
        <v>0</v>
      </c>
      <c r="AV1363" s="119">
        <f>IF(AV$8="",0,(SUM($Z1294:AV1294)-SUM($Z1326:AV1326))*(1-Главная!$N$86)+Главная!$N$86*(SUM($Z1294:AV1294)-SUM($Z1326:AV1326))*IF($T1363=справочники!$P$10,1,1/(1+Главная!$N$23)))</f>
        <v>0</v>
      </c>
      <c r="AW1363" s="119">
        <f>IF(AW$8="",0,(SUM($Z1294:AW1294)-SUM($Z1326:AW1326))*(1-Главная!$N$86)+Главная!$N$86*(SUM($Z1294:AW1294)-SUM($Z1326:AW1326))*IF($T1363=справочники!$P$10,1,1/(1+Главная!$N$23)))</f>
        <v>0</v>
      </c>
      <c r="AX1363" s="119">
        <f>IF(AX$8="",0,(SUM($Z1294:AX1294)-SUM($Z1326:AX1326))*(1-Главная!$N$86)+Главная!$N$86*(SUM($Z1294:AX1294)-SUM($Z1326:AX1326))*IF($T1363=справочники!$P$10,1,1/(1+Главная!$N$23)))</f>
        <v>0</v>
      </c>
      <c r="AY1363" s="119">
        <f>IF(AY$8="",0,(SUM($Z1294:AY1294)-SUM($Z1326:AY1326))*(1-Главная!$N$86)+Главная!$N$86*(SUM($Z1294:AY1294)-SUM($Z1326:AY1326))*IF($T1363=справочники!$P$10,1,1/(1+Главная!$N$23)))</f>
        <v>0</v>
      </c>
      <c r="AZ1363" s="119">
        <f>IF(AZ$8="",0,(SUM($Z1294:AZ1294)-SUM($Z1326:AZ1326))*(1-Главная!$N$86)+Главная!$N$86*(SUM($Z1294:AZ1294)-SUM($Z1326:AZ1326))*IF($T1363=справочники!$P$10,1,1/(1+Главная!$N$23)))</f>
        <v>0</v>
      </c>
      <c r="BA1363" s="119">
        <f>IF(BA$8="",0,(SUM($Z1294:BA1294)-SUM($Z1326:BA1326))*(1-Главная!$N$86)+Главная!$N$86*(SUM($Z1294:BA1294)-SUM($Z1326:BA1326))*IF($T1363=справочники!$P$10,1,1/(1+Главная!$N$23)))</f>
        <v>0</v>
      </c>
      <c r="BB1363" s="119">
        <f>IF(BB$8="",0,(SUM($Z1294:BB1294)-SUM($Z1326:BB1326))*(1-Главная!$N$86)+Главная!$N$86*(SUM($Z1294:BB1294)-SUM($Z1326:BB1326))*IF($T1363=справочники!$P$10,1,1/(1+Главная!$N$23)))</f>
        <v>0</v>
      </c>
      <c r="BC1363" s="119">
        <f>IF(BC$8="",0,(SUM($Z1294:BC1294)-SUM($Z1326:BC1326))*(1-Главная!$N$86)+Главная!$N$86*(SUM($Z1294:BC1294)-SUM($Z1326:BC1326))*IF($T1363=справочники!$P$10,1,1/(1+Главная!$N$23)))</f>
        <v>0</v>
      </c>
      <c r="BD1363" s="119">
        <f>IF(BD$8="",0,(SUM($Z1294:BD1294)-SUM($Z1326:BD1326))*(1-Главная!$N$86)+Главная!$N$86*(SUM($Z1294:BD1294)-SUM($Z1326:BD1326))*IF($T1363=справочники!$P$10,1,1/(1+Главная!$N$23)))</f>
        <v>0</v>
      </c>
      <c r="BE1363" s="119">
        <f>IF(BE$8="",0,(SUM($Z1294:BE1294)-SUM($Z1326:BE1326))*(1-Главная!$N$86)+Главная!$N$86*(SUM($Z1294:BE1294)-SUM($Z1326:BE1326))*IF($T1363=справочники!$P$10,1,1/(1+Главная!$N$23)))</f>
        <v>0</v>
      </c>
      <c r="BF1363" s="119">
        <f>IF(BF$8="",0,(SUM($Z1294:BF1294)-SUM($Z1326:BF1326))*(1-Главная!$N$86)+Главная!$N$86*(SUM($Z1294:BF1294)-SUM($Z1326:BF1326))*IF($T1363=справочники!$P$10,1,1/(1+Главная!$N$23)))</f>
        <v>0</v>
      </c>
      <c r="BG1363" s="119">
        <f>IF(BG$8="",0,(SUM($Z1294:BG1294)-SUM($Z1326:BG1326))*(1-Главная!$N$86)+Главная!$N$86*(SUM($Z1294:BG1294)-SUM($Z1326:BG1326))*IF($T1363=справочники!$P$10,1,1/(1+Главная!$N$23)))</f>
        <v>0</v>
      </c>
      <c r="BH1363" s="119">
        <f>IF(BH$8="",0,(SUM($Z1294:BH1294)-SUM($Z1326:BH1326))*(1-Главная!$N$86)+Главная!$N$86*(SUM($Z1294:BH1294)-SUM($Z1326:BH1326))*IF($T1363=справочники!$P$10,1,1/(1+Главная!$N$23)))</f>
        <v>0</v>
      </c>
      <c r="BI1363" s="119">
        <f>IF(BI$8="",0,(SUM($Z1294:BI1294)-SUM($Z1326:BI1326))*(1-Главная!$N$86)+Главная!$N$86*(SUM($Z1294:BI1294)-SUM($Z1326:BI1326))*IF($T1363=справочники!$P$10,1,1/(1+Главная!$N$23)))</f>
        <v>0</v>
      </c>
      <c r="BJ1363" s="119">
        <f>IF(BJ$8="",0,(SUM($Z1294:BJ1294)-SUM($Z1326:BJ1326))*(1-Главная!$N$86)+Главная!$N$86*(SUM($Z1294:BJ1294)-SUM($Z1326:BJ1326))*IF($T1363=справочники!$P$10,1,1/(1+Главная!$N$23)))</f>
        <v>0</v>
      </c>
      <c r="BK1363" s="119">
        <f>IF(BK$8="",0,(SUM($Z1294:BK1294)-SUM($Z1326:BK1326))*(1-Главная!$N$86)+Главная!$N$86*(SUM($Z1294:BK1294)-SUM($Z1326:BK1326))*IF($T1363=справочники!$P$10,1,1/(1+Главная!$N$23)))</f>
        <v>0</v>
      </c>
      <c r="BL1363" s="119">
        <f>IF(BL$8="",0,(SUM($Z1294:BL1294)-SUM($Z1326:BL1326))*(1-Главная!$N$86)+Главная!$N$86*(SUM($Z1294:BL1294)-SUM($Z1326:BL1326))*IF($T1363=справочники!$P$10,1,1/(1+Главная!$N$23)))</f>
        <v>0</v>
      </c>
      <c r="BM1363" s="119">
        <f>IF(BM$8="",0,(SUM($Z1294:BM1294)-SUM($Z1326:BM1326))*(1-Главная!$N$86)+Главная!$N$86*(SUM($Z1294:BM1294)-SUM($Z1326:BM1326))*IF($T1363=справочники!$P$10,1,1/(1+Главная!$N$23)))</f>
        <v>0</v>
      </c>
      <c r="BN1363" s="119">
        <f>IF(BN$8="",0,(SUM($Z1294:BN1294)-SUM($Z1326:BN1326))*(1-Главная!$N$86)+Главная!$N$86*(SUM($Z1294:BN1294)-SUM($Z1326:BN1326))*IF($T1363=справочники!$P$10,1,1/(1+Главная!$N$23)))</f>
        <v>0</v>
      </c>
      <c r="BO1363" s="119">
        <f>IF(BO$8="",0,(SUM($Z1294:BO1294)-SUM($Z1326:BO1326))*(1-Главная!$N$86)+Главная!$N$86*(SUM($Z1294:BO1294)-SUM($Z1326:BO1326))*IF($T1363=справочники!$P$10,1,1/(1+Главная!$N$23)))</f>
        <v>0</v>
      </c>
      <c r="BP1363" s="119">
        <f>IF(BP$8="",0,(SUM($Z1294:BP1294)-SUM($Z1326:BP1326))*(1-Главная!$N$86)+Главная!$N$86*(SUM($Z1294:BP1294)-SUM($Z1326:BP1326))*IF($T1363=справочники!$P$10,1,1/(1+Главная!$N$23)))</f>
        <v>0</v>
      </c>
      <c r="BQ1363" s="119">
        <f>IF(BQ$8="",0,(SUM($Z1294:BQ1294)-SUM($Z1326:BQ1326))*(1-Главная!$N$86)+Главная!$N$86*(SUM($Z1294:BQ1294)-SUM($Z1326:BQ1326))*IF($T1363=справочники!$P$10,1,1/(1+Главная!$N$23)))</f>
        <v>0</v>
      </c>
      <c r="BR1363" s="119">
        <f>IF(BR$8="",0,(SUM($Z1294:BR1294)-SUM($Z1326:BR1326))*(1-Главная!$N$86)+Главная!$N$86*(SUM($Z1294:BR1294)-SUM($Z1326:BR1326))*IF($T1363=справочники!$P$10,1,1/(1+Главная!$N$23)))</f>
        <v>0</v>
      </c>
      <c r="BS1363" s="119">
        <f>IF(BS$8="",0,(SUM($Z1294:BS1294)-SUM($Z1326:BS1326))*(1-Главная!$N$86)+Главная!$N$86*(SUM($Z1294:BS1294)-SUM($Z1326:BS1326))*IF($T1363=справочники!$P$10,1,1/(1+Главная!$N$23)))</f>
        <v>0</v>
      </c>
      <c r="BT1363" s="119">
        <f>IF(BT$8="",0,(SUM($Z1294:BT1294)-SUM($Z1326:BT1326))*(1-Главная!$N$86)+Главная!$N$86*(SUM($Z1294:BT1294)-SUM($Z1326:BT1326))*IF($T1363=справочники!$P$10,1,1/(1+Главная!$N$23)))</f>
        <v>0</v>
      </c>
      <c r="BU1363" s="119">
        <f>IF(BU$8="",0,(SUM($Z1294:BU1294)-SUM($Z1326:BU1326))*(1-Главная!$N$86)+Главная!$N$86*(SUM($Z1294:BU1294)-SUM($Z1326:BU1326))*IF($T1363=справочники!$P$10,1,1/(1+Главная!$N$23)))</f>
        <v>0</v>
      </c>
      <c r="BV1363" s="119">
        <f>IF(BV$8="",0,(SUM($Z1294:BV1294)-SUM($Z1326:BV1326))*(1-Главная!$N$86)+Главная!$N$86*(SUM($Z1294:BV1294)-SUM($Z1326:BV1326))*IF($T1363=справочники!$P$10,1,1/(1+Главная!$N$23)))</f>
        <v>0</v>
      </c>
      <c r="BW1363" s="119">
        <f>IF(BW$8="",0,(SUM($Z1294:BW1294)-SUM($Z1326:BW1326))*(1-Главная!$N$86)+Главная!$N$86*(SUM($Z1294:BW1294)-SUM($Z1326:BW1326))*IF($T1363=справочники!$P$10,1,1/(1+Главная!$N$23)))</f>
        <v>0</v>
      </c>
      <c r="BX1363" s="119">
        <f>IF(BX$8="",0,(SUM($Z1294:BX1294)-SUM($Z1326:BX1326))*(1-Главная!$N$86)+Главная!$N$86*(SUM($Z1294:BX1294)-SUM($Z1326:BX1326))*IF($T1363=справочники!$P$10,1,1/(1+Главная!$N$23)))</f>
        <v>0</v>
      </c>
      <c r="BY1363" s="119">
        <f>IF(BY$8="",0,(SUM($Z1294:BY1294)-SUM($Z1326:BY1326))*(1-Главная!$N$86)+Главная!$N$86*(SUM($Z1294:BY1294)-SUM($Z1326:BY1326))*IF($T1363=справочники!$P$10,1,1/(1+Главная!$N$23)))</f>
        <v>0</v>
      </c>
      <c r="BZ1363" s="119">
        <f>IF(BZ$8="",0,(SUM($Z1294:BZ1294)-SUM($Z1326:BZ1326))*(1-Главная!$N$86)+Главная!$N$86*(SUM($Z1294:BZ1294)-SUM($Z1326:BZ1326))*IF($T1363=справочники!$P$10,1,1/(1+Главная!$N$23)))</f>
        <v>0</v>
      </c>
      <c r="CA1363" s="119">
        <f>IF(CA$8="",0,(SUM($Z1294:CA1294)-SUM($Z1326:CA1326))*(1-Главная!$N$86)+Главная!$N$86*(SUM($Z1294:CA1294)-SUM($Z1326:CA1326))*IF($T1363=справочники!$P$10,1,1/(1+Главная!$N$23)))</f>
        <v>0</v>
      </c>
      <c r="CB1363" s="119">
        <f>IF(CB$8="",0,(SUM($Z1294:CB1294)-SUM($Z1326:CB1326))*(1-Главная!$N$86)+Главная!$N$86*(SUM($Z1294:CB1294)-SUM($Z1326:CB1326))*IF($T1363=справочники!$P$10,1,1/(1+Главная!$N$23)))</f>
        <v>0</v>
      </c>
      <c r="CC1363" s="119">
        <f>IF(CC$8="",0,(SUM($Z1294:CC1294)-SUM($Z1326:CC1326))*(1-Главная!$N$86)+Главная!$N$86*(SUM($Z1294:CC1294)-SUM($Z1326:CC1326))*IF($T1363=справочники!$P$10,1,1/(1+Главная!$N$23)))</f>
        <v>0</v>
      </c>
      <c r="CD1363" s="119">
        <f>IF(CD$8="",0,(SUM($Z1294:CD1294)-SUM($Z1326:CD1326))*(1-Главная!$N$86)+Главная!$N$86*(SUM($Z1294:CD1294)-SUM($Z1326:CD1326))*IF($T1363=справочники!$P$10,1,1/(1+Главная!$N$23)))</f>
        <v>0</v>
      </c>
      <c r="CE1363" s="119">
        <f>IF(CE$8="",0,(SUM($Z1294:CE1294)-SUM($Z1326:CE1326))*(1-Главная!$N$86)+Главная!$N$86*(SUM($Z1294:CE1294)-SUM($Z1326:CE1326))*IF($T1363=справочники!$P$10,1,1/(1+Главная!$N$23)))</f>
        <v>0</v>
      </c>
      <c r="CF1363" s="119">
        <f>IF(CF$8="",0,(SUM($Z1294:CF1294)-SUM($Z1326:CF1326))*(1-Главная!$N$86)+Главная!$N$86*(SUM($Z1294:CF1294)-SUM($Z1326:CF1326))*IF($T1363=справочники!$P$10,1,1/(1+Главная!$N$23)))</f>
        <v>0</v>
      </c>
      <c r="CG1363" s="119">
        <f>IF(CG$8="",0,(SUM($Z1294:CG1294)-SUM($Z1326:CG1326))*(1-Главная!$N$86)+Главная!$N$86*(SUM($Z1294:CG1294)-SUM($Z1326:CG1326))*IF($T1363=справочники!$P$10,1,1/(1+Главная!$N$23)))</f>
        <v>0</v>
      </c>
      <c r="CH1363" s="119">
        <f>IF(CH$8="",0,(SUM($Z1294:CH1294)-SUM($Z1326:CH1326))*(1-Главная!$N$86)+Главная!$N$86*(SUM($Z1294:CH1294)-SUM($Z1326:CH1326))*IF($T1363=справочники!$P$10,1,1/(1+Главная!$N$23)))</f>
        <v>0</v>
      </c>
      <c r="CI1363" s="119">
        <f>IF(CI$8="",0,(SUM($Z1294:CI1294)-SUM($Z1326:CI1326))*(1-Главная!$N$86)+Главная!$N$86*(SUM($Z1294:CI1294)-SUM($Z1326:CI1326))*IF($T1363=справочники!$P$10,1,1/(1+Главная!$N$23)))</f>
        <v>0</v>
      </c>
      <c r="CJ1363" s="119">
        <f>IF(CJ$8="",0,(SUM($Z1294:CJ1294)-SUM($Z1326:CJ1326))*(1-Главная!$N$86)+Главная!$N$86*(SUM($Z1294:CJ1294)-SUM($Z1326:CJ1326))*IF($T1363=справочники!$P$10,1,1/(1+Главная!$N$23)))</f>
        <v>0</v>
      </c>
      <c r="CK1363" s="119">
        <f>IF(CK$8="",0,(SUM($Z1294:CK1294)-SUM($Z1326:CK1326))*(1-Главная!$N$86)+Главная!$N$86*(SUM($Z1294:CK1294)-SUM($Z1326:CK1326))*IF($T1363=справочники!$P$10,1,1/(1+Главная!$N$23)))</f>
        <v>0</v>
      </c>
      <c r="CL1363" s="119">
        <f>IF(CL$8="",0,(SUM($Z1294:CL1294)-SUM($Z1326:CL1326))*(1-Главная!$N$86)+Главная!$N$86*(SUM($Z1294:CL1294)-SUM($Z1326:CL1326))*IF($T1363=справочники!$P$10,1,1/(1+Главная!$N$23)))</f>
        <v>0</v>
      </c>
      <c r="CM1363" s="119">
        <f>IF(CM$8="",0,(SUM($Z1294:CM1294)-SUM($Z1326:CM1326))*(1-Главная!$N$86)+Главная!$N$86*(SUM($Z1294:CM1294)-SUM($Z1326:CM1326))*IF($T1363=справочники!$P$10,1,1/(1+Главная!$N$23)))</f>
        <v>0</v>
      </c>
      <c r="CN1363" s="119">
        <f>IF(CN$8="",0,(SUM($Z1294:CN1294)-SUM($Z1326:CN1326))*(1-Главная!$N$86)+Главная!$N$86*(SUM($Z1294:CN1294)-SUM($Z1326:CN1326))*IF($T1363=справочники!$P$10,1,1/(1+Главная!$N$23)))</f>
        <v>0</v>
      </c>
      <c r="CO1363" s="119">
        <f>IF(CO$8="",0,(SUM($Z1294:CO1294)-SUM($Z1326:CO1326))*(1-Главная!$N$86)+Главная!$N$86*(SUM($Z1294:CO1294)-SUM($Z1326:CO1326))*IF($T1363=справочники!$P$10,1,1/(1+Главная!$N$23)))</f>
        <v>0</v>
      </c>
      <c r="CP1363" s="119">
        <f>IF(CP$8="",0,(SUM($Z1294:CP1294)-SUM($Z1326:CP1326))*(1-Главная!$N$86)+Главная!$N$86*(SUM($Z1294:CP1294)-SUM($Z1326:CP1326))*IF($T1363=справочники!$P$10,1,1/(1+Главная!$N$23)))</f>
        <v>0</v>
      </c>
      <c r="CQ1363" s="119">
        <f>IF(CQ$8="",0,(SUM($Z1294:CQ1294)-SUM($Z1326:CQ1326))*(1-Главная!$N$86)+Главная!$N$86*(SUM($Z1294:CQ1294)-SUM($Z1326:CQ1326))*IF($T1363=справочники!$P$10,1,1/(1+Главная!$N$23)))</f>
        <v>0</v>
      </c>
      <c r="CR1363" s="119">
        <f>IF(CR$8="",0,(SUM($Z1294:CR1294)-SUM($Z1326:CR1326))*(1-Главная!$N$86)+Главная!$N$86*(SUM($Z1294:CR1294)-SUM($Z1326:CR1326))*IF($T1363=справочники!$P$10,1,1/(1+Главная!$N$23)))</f>
        <v>0</v>
      </c>
      <c r="CS1363" s="119">
        <f>IF(CS$8="",0,(SUM($Z1294:CS1294)-SUM($Z1326:CS1326))*(1-Главная!$N$86)+Главная!$N$86*(SUM($Z1294:CS1294)-SUM($Z1326:CS1326))*IF($T1363=справочники!$P$10,1,1/(1+Главная!$N$23)))</f>
        <v>0</v>
      </c>
      <c r="CT1363" s="119">
        <f>IF(CT$8="",0,(SUM($Z1294:CT1294)-SUM($Z1326:CT1326))*(1-Главная!$N$86)+Главная!$N$86*(SUM($Z1294:CT1294)-SUM($Z1326:CT1326))*IF($T1363=справочники!$P$10,1,1/(1+Главная!$N$23)))</f>
        <v>0</v>
      </c>
      <c r="CU1363" s="119">
        <f>IF(CU$8="",0,(SUM($Z1294:CU1294)-SUM($Z1326:CU1326))*(1-Главная!$N$86)+Главная!$N$86*(SUM($Z1294:CU1294)-SUM($Z1326:CU1326))*IF($T1363=справочники!$P$10,1,1/(1+Главная!$N$23)))</f>
        <v>0</v>
      </c>
      <c r="CV1363" s="119">
        <f>IF(CV$8="",0,(SUM($Z1294:CV1294)-SUM($Z1326:CV1326))*(1-Главная!$N$86)+Главная!$N$86*(SUM($Z1294:CV1294)-SUM($Z1326:CV1326))*IF($T1363=справочники!$P$10,1,1/(1+Главная!$N$23)))</f>
        <v>0</v>
      </c>
      <c r="CW1363" s="119">
        <f>IF(CW$8="",0,(SUM($Z1294:CW1294)-SUM($Z1326:CW1326))*(1-Главная!$N$86)+Главная!$N$86*(SUM($Z1294:CW1294)-SUM($Z1326:CW1326))*IF($T1363=справочники!$P$10,1,1/(1+Главная!$N$23)))</f>
        <v>0</v>
      </c>
      <c r="CX1363" s="119">
        <f>IF(CX$8="",0,(SUM($Z1294:CX1294)-SUM($Z1326:CX1326))*(1-Главная!$N$86)+Главная!$N$86*(SUM($Z1294:CX1294)-SUM($Z1326:CX1326))*IF($T1363=справочники!$P$10,1,1/(1+Главная!$N$23)))</f>
        <v>0</v>
      </c>
      <c r="CY1363" s="119">
        <f>IF(CY$8="",0,(SUM($Z1294:CY1294)-SUM($Z1326:CY1326))*(1-Главная!$N$86)+Главная!$N$86*(SUM($Z1294:CY1294)-SUM($Z1326:CY1326))*IF($T1363=справочники!$P$10,1,1/(1+Главная!$N$23)))</f>
        <v>0</v>
      </c>
      <c r="CZ1363" s="119">
        <f>IF(CZ$8="",0,(SUM($Z1294:CZ1294)-SUM($Z1326:CZ1326))*(1-Главная!$N$86)+Главная!$N$86*(SUM($Z1294:CZ1294)-SUM($Z1326:CZ1326))*IF($T1363=справочники!$P$10,1,1/(1+Главная!$N$23)))</f>
        <v>0</v>
      </c>
      <c r="DA1363" s="119">
        <f>IF(DA$8="",0,(SUM($Z1294:DA1294)-SUM($Z1326:DA1326))*(1-Главная!$N$86)+Главная!$N$86*(SUM($Z1294:DA1294)-SUM($Z1326:DA1326))*IF($T1363=справочники!$P$10,1,1/(1+Главная!$N$23)))</f>
        <v>0</v>
      </c>
      <c r="DB1363" s="119">
        <f>IF(DB$8="",0,(SUM($Z1294:DB1294)-SUM($Z1326:DB1326))*(1-Главная!$N$86)+Главная!$N$86*(SUM($Z1294:DB1294)-SUM($Z1326:DB1326))*IF($T1363=справочники!$P$10,1,1/(1+Главная!$N$23)))</f>
        <v>0</v>
      </c>
      <c r="DC1363" s="119">
        <f>IF(DC$8="",0,(SUM($Z1294:DC1294)-SUM($Z1326:DC1326))*(1-Главная!$N$86)+Главная!$N$86*(SUM($Z1294:DC1294)-SUM($Z1326:DC1326))*IF($T1363=справочники!$P$10,1,1/(1+Главная!$N$23)))</f>
        <v>0</v>
      </c>
      <c r="DD1363" s="119">
        <f>IF(DD$8="",0,(SUM($Z1294:DD1294)-SUM($Z1326:DD1326))*(1-Главная!$N$86)+Главная!$N$86*(SUM($Z1294:DD1294)-SUM($Z1326:DD1326))*IF($T1363=справочники!$P$10,1,1/(1+Главная!$N$23)))</f>
        <v>0</v>
      </c>
      <c r="DE1363" s="119">
        <f>IF(DE$8="",0,(SUM($Z1294:DE1294)-SUM($Z1326:DE1326))*(1-Главная!$N$86)+Главная!$N$86*(SUM($Z1294:DE1294)-SUM($Z1326:DE1326))*IF($T1363=справочники!$P$10,1,1/(1+Главная!$N$23)))</f>
        <v>0</v>
      </c>
      <c r="DF1363" s="119">
        <f>IF(DF$8="",0,(SUM($Z1294:DF1294)-SUM($Z1326:DF1326))*(1-Главная!$N$86)+Главная!$N$86*(SUM($Z1294:DF1294)-SUM($Z1326:DF1326))*IF($T1363=справочники!$P$10,1,1/(1+Главная!$N$23)))</f>
        <v>0</v>
      </c>
      <c r="DG1363" s="119">
        <f>IF(DG$8="",0,(SUM($Z1294:DG1294)-SUM($Z1326:DG1326))*(1-Главная!$N$86)+Главная!$N$86*(SUM($Z1294:DG1294)-SUM($Z1326:DG1326))*IF($T1363=справочники!$P$10,1,1/(1+Главная!$N$23)))</f>
        <v>0</v>
      </c>
      <c r="DH1363" s="119">
        <f>IF(DH$8="",0,(SUM($Z1294:DH1294)-SUM($Z1326:DH1326))*(1-Главная!$N$86)+Главная!$N$86*(SUM($Z1294:DH1294)-SUM($Z1326:DH1326))*IF($T1363=справочники!$P$10,1,1/(1+Главная!$N$23)))</f>
        <v>0</v>
      </c>
      <c r="DI1363" s="119">
        <f>IF(DI$8="",0,(SUM($Z1294:DI1294)-SUM($Z1326:DI1326))*(1-Главная!$N$86)+Главная!$N$86*(SUM($Z1294:DI1294)-SUM($Z1326:DI1326))*IF($T1363=справочники!$P$10,1,1/(1+Главная!$N$23)))</f>
        <v>0</v>
      </c>
      <c r="DJ1363" s="119">
        <f>IF(DJ$8="",0,(SUM($Z1294:DJ1294)-SUM($Z1326:DJ1326))*(1-Главная!$N$86)+Главная!$N$86*(SUM($Z1294:DJ1294)-SUM($Z1326:DJ1326))*IF($T1363=справочники!$P$10,1,1/(1+Главная!$N$23)))</f>
        <v>0</v>
      </c>
      <c r="DK1363" s="119">
        <f>IF(DK$8="",0,(SUM($Z1294:DK1294)-SUM($Z1326:DK1326))*(1-Главная!$N$86)+Главная!$N$86*(SUM($Z1294:DK1294)-SUM($Z1326:DK1326))*IF($T1363=справочники!$P$10,1,1/(1+Главная!$N$23)))</f>
        <v>0</v>
      </c>
      <c r="DL1363" s="119">
        <f>IF(DL$8="",0,(SUM($Z1294:DL1294)-SUM($Z1326:DL1326))*(1-Главная!$N$86)+Главная!$N$86*(SUM($Z1294:DL1294)-SUM($Z1326:DL1326))*IF($T1363=справочники!$P$10,1,1/(1+Главная!$N$23)))</f>
        <v>0</v>
      </c>
      <c r="DM1363" s="119">
        <f>IF(DM$8="",0,(SUM($Z1294:DM1294)-SUM($Z1326:DM1326))*(1-Главная!$N$86)+Главная!$N$86*(SUM($Z1294:DM1294)-SUM($Z1326:DM1326))*IF($T1363=справочники!$P$10,1,1/(1+Главная!$N$23)))</f>
        <v>0</v>
      </c>
      <c r="DN1363" s="119">
        <f>IF(DN$8="",0,(SUM($Z1294:DN1294)-SUM($Z1326:DN1326))*(1-Главная!$N$86)+Главная!$N$86*(SUM($Z1294:DN1294)-SUM($Z1326:DN1326))*IF($T1363=справочники!$P$10,1,1/(1+Главная!$N$23)))</f>
        <v>0</v>
      </c>
      <c r="DO1363" s="119">
        <f>IF(DO$8="",0,(SUM($Z1294:DO1294)-SUM($Z1326:DO1326))*(1-Главная!$N$86)+Главная!$N$86*(SUM($Z1294:DO1294)-SUM($Z1326:DO1326))*IF($T1363=справочники!$P$10,1,1/(1+Главная!$N$23)))</f>
        <v>0</v>
      </c>
      <c r="DP1363" s="119">
        <f>IF(DP$8="",0,(SUM($Z1294:DP1294)-SUM($Z1326:DP1326))*(1-Главная!$N$86)+Главная!$N$86*(SUM($Z1294:DP1294)-SUM($Z1326:DP1326))*IF($T1363=справочники!$P$10,1,1/(1+Главная!$N$23)))</f>
        <v>0</v>
      </c>
      <c r="DQ1363" s="119">
        <f>IF(DQ$8="",0,(SUM($Z1294:DQ1294)-SUM($Z1326:DQ1326))*(1-Главная!$N$86)+Главная!$N$86*(SUM($Z1294:DQ1294)-SUM($Z1326:DQ1326))*IF($T1363=справочники!$P$10,1,1/(1+Главная!$N$23)))</f>
        <v>0</v>
      </c>
      <c r="DR1363" s="119">
        <f>IF(DR$8="",0,(SUM($Z1294:DR1294)-SUM($Z1326:DR1326))*(1-Главная!$N$86)+Главная!$N$86*(SUM($Z1294:DR1294)-SUM($Z1326:DR1326))*IF($T1363=справочники!$P$10,1,1/(1+Главная!$N$23)))</f>
        <v>0</v>
      </c>
      <c r="DS1363" s="119">
        <f>IF(DS$8="",0,(SUM($Z1294:DS1294)-SUM($Z1326:DS1326))*(1-Главная!$N$86)+Главная!$N$86*(SUM($Z1294:DS1294)-SUM($Z1326:DS1326))*IF($T1363=справочники!$P$10,1,1/(1+Главная!$N$23)))</f>
        <v>0</v>
      </c>
      <c r="DT1363" s="119">
        <f>IF(DT$8="",0,(SUM($Z1294:DT1294)-SUM($Z1326:DT1326))*(1-Главная!$N$86)+Главная!$N$86*(SUM($Z1294:DT1294)-SUM($Z1326:DT1326))*IF($T1363=справочники!$P$10,1,1/(1+Главная!$N$23)))</f>
        <v>0</v>
      </c>
      <c r="DU1363" s="59"/>
      <c r="DV1363" s="59"/>
    </row>
    <row r="1364" spans="1:126" s="120" customFormat="1" ht="10.199999999999999" customHeight="1">
      <c r="A1364" s="59"/>
      <c r="B1364" s="59"/>
      <c r="C1364" s="59"/>
      <c r="D1364" s="59"/>
      <c r="E1364" s="271"/>
      <c r="F1364" s="114"/>
      <c r="G1364" s="115"/>
      <c r="H1364" s="59"/>
      <c r="I1364" s="59"/>
      <c r="J1364" s="59"/>
      <c r="K1364" s="416">
        <f t="shared" si="2943"/>
        <v>0</v>
      </c>
      <c r="L1364" s="59"/>
      <c r="M1364" s="409"/>
      <c r="N1364" s="410">
        <f t="shared" si="2944"/>
        <v>0</v>
      </c>
      <c r="O1364" s="226"/>
      <c r="P1364" s="229"/>
      <c r="Q1364" s="226" t="s">
        <v>25</v>
      </c>
      <c r="R1364" s="226"/>
      <c r="S1364" s="409"/>
      <c r="T1364" s="410">
        <f t="shared" si="2945"/>
        <v>0</v>
      </c>
      <c r="U1364" s="115"/>
      <c r="V1364" s="59"/>
      <c r="W1364" s="116"/>
      <c r="X1364" s="116"/>
      <c r="Y1364" s="117"/>
      <c r="Z1364" s="118"/>
      <c r="AA1364" s="119">
        <f>IF(AA$8="",0,(SUM($Z1295:AA1295)-SUM($Z1327:AA1327))*(1-Главная!$N$86)+Главная!$N$86*(SUM($Z1295:AA1295)-SUM($Z1327:AA1327))*IF($T1364=справочники!$P$10,1,1/(1+Главная!$N$23)))</f>
        <v>0</v>
      </c>
      <c r="AB1364" s="119">
        <f>IF(AB$8="",0,(SUM($Z1295:AB1295)-SUM($Z1327:AB1327))*(1-Главная!$N$86)+Главная!$N$86*(SUM($Z1295:AB1295)-SUM($Z1327:AB1327))*IF($T1364=справочники!$P$10,1,1/(1+Главная!$N$23)))</f>
        <v>0</v>
      </c>
      <c r="AC1364" s="119">
        <f>IF(AC$8="",0,(SUM($Z1295:AC1295)-SUM($Z1327:AC1327))*(1-Главная!$N$86)+Главная!$N$86*(SUM($Z1295:AC1295)-SUM($Z1327:AC1327))*IF($T1364=справочники!$P$10,1,1/(1+Главная!$N$23)))</f>
        <v>0</v>
      </c>
      <c r="AD1364" s="119">
        <f>IF(AD$8="",0,(SUM($Z1295:AD1295)-SUM($Z1327:AD1327))*(1-Главная!$N$86)+Главная!$N$86*(SUM($Z1295:AD1295)-SUM($Z1327:AD1327))*IF($T1364=справочники!$P$10,1,1/(1+Главная!$N$23)))</f>
        <v>0</v>
      </c>
      <c r="AE1364" s="119">
        <f>IF(AE$8="",0,(SUM($Z1295:AE1295)-SUM($Z1327:AE1327))*(1-Главная!$N$86)+Главная!$N$86*(SUM($Z1295:AE1295)-SUM($Z1327:AE1327))*IF($T1364=справочники!$P$10,1,1/(1+Главная!$N$23)))</f>
        <v>0</v>
      </c>
      <c r="AF1364" s="119">
        <f>IF(AF$8="",0,(SUM($Z1295:AF1295)-SUM($Z1327:AF1327))*(1-Главная!$N$86)+Главная!$N$86*(SUM($Z1295:AF1295)-SUM($Z1327:AF1327))*IF($T1364=справочники!$P$10,1,1/(1+Главная!$N$23)))</f>
        <v>0</v>
      </c>
      <c r="AG1364" s="119">
        <f>IF(AG$8="",0,(SUM($Z1295:AG1295)-SUM($Z1327:AG1327))*(1-Главная!$N$86)+Главная!$N$86*(SUM($Z1295:AG1295)-SUM($Z1327:AG1327))*IF($T1364=справочники!$P$10,1,1/(1+Главная!$N$23)))</f>
        <v>0</v>
      </c>
      <c r="AH1364" s="119">
        <f>IF(AH$8="",0,(SUM($Z1295:AH1295)-SUM($Z1327:AH1327))*(1-Главная!$N$86)+Главная!$N$86*(SUM($Z1295:AH1295)-SUM($Z1327:AH1327))*IF($T1364=справочники!$P$10,1,1/(1+Главная!$N$23)))</f>
        <v>0</v>
      </c>
      <c r="AI1364" s="119">
        <f>IF(AI$8="",0,(SUM($Z1295:AI1295)-SUM($Z1327:AI1327))*(1-Главная!$N$86)+Главная!$N$86*(SUM($Z1295:AI1295)-SUM($Z1327:AI1327))*IF($T1364=справочники!$P$10,1,1/(1+Главная!$N$23)))</f>
        <v>0</v>
      </c>
      <c r="AJ1364" s="119">
        <f>IF(AJ$8="",0,(SUM($Z1295:AJ1295)-SUM($Z1327:AJ1327))*(1-Главная!$N$86)+Главная!$N$86*(SUM($Z1295:AJ1295)-SUM($Z1327:AJ1327))*IF($T1364=справочники!$P$10,1,1/(1+Главная!$N$23)))</f>
        <v>0</v>
      </c>
      <c r="AK1364" s="119">
        <f>IF(AK$8="",0,(SUM($Z1295:AK1295)-SUM($Z1327:AK1327))*(1-Главная!$N$86)+Главная!$N$86*(SUM($Z1295:AK1295)-SUM($Z1327:AK1327))*IF($T1364=справочники!$P$10,1,1/(1+Главная!$N$23)))</f>
        <v>0</v>
      </c>
      <c r="AL1364" s="119">
        <f>IF(AL$8="",0,(SUM($Z1295:AL1295)-SUM($Z1327:AL1327))*(1-Главная!$N$86)+Главная!$N$86*(SUM($Z1295:AL1295)-SUM($Z1327:AL1327))*IF($T1364=справочники!$P$10,1,1/(1+Главная!$N$23)))</f>
        <v>0</v>
      </c>
      <c r="AM1364" s="119">
        <f>IF(AM$8="",0,(SUM($Z1295:AM1295)-SUM($Z1327:AM1327))*(1-Главная!$N$86)+Главная!$N$86*(SUM($Z1295:AM1295)-SUM($Z1327:AM1327))*IF($T1364=справочники!$P$10,1,1/(1+Главная!$N$23)))</f>
        <v>0</v>
      </c>
      <c r="AN1364" s="119">
        <f>IF(AN$8="",0,(SUM($Z1295:AN1295)-SUM($Z1327:AN1327))*(1-Главная!$N$86)+Главная!$N$86*(SUM($Z1295:AN1295)-SUM($Z1327:AN1327))*IF($T1364=справочники!$P$10,1,1/(1+Главная!$N$23)))</f>
        <v>0</v>
      </c>
      <c r="AO1364" s="119">
        <f>IF(AO$8="",0,(SUM($Z1295:AO1295)-SUM($Z1327:AO1327))*(1-Главная!$N$86)+Главная!$N$86*(SUM($Z1295:AO1295)-SUM($Z1327:AO1327))*IF($T1364=справочники!$P$10,1,1/(1+Главная!$N$23)))</f>
        <v>0</v>
      </c>
      <c r="AP1364" s="119">
        <f>IF(AP$8="",0,(SUM($Z1295:AP1295)-SUM($Z1327:AP1327))*(1-Главная!$N$86)+Главная!$N$86*(SUM($Z1295:AP1295)-SUM($Z1327:AP1327))*IF($T1364=справочники!$P$10,1,1/(1+Главная!$N$23)))</f>
        <v>0</v>
      </c>
      <c r="AQ1364" s="119">
        <f>IF(AQ$8="",0,(SUM($Z1295:AQ1295)-SUM($Z1327:AQ1327))*(1-Главная!$N$86)+Главная!$N$86*(SUM($Z1295:AQ1295)-SUM($Z1327:AQ1327))*IF($T1364=справочники!$P$10,1,1/(1+Главная!$N$23)))</f>
        <v>0</v>
      </c>
      <c r="AR1364" s="119">
        <f>IF(AR$8="",0,(SUM($Z1295:AR1295)-SUM($Z1327:AR1327))*(1-Главная!$N$86)+Главная!$N$86*(SUM($Z1295:AR1295)-SUM($Z1327:AR1327))*IF($T1364=справочники!$P$10,1,1/(1+Главная!$N$23)))</f>
        <v>0</v>
      </c>
      <c r="AS1364" s="119">
        <f>IF(AS$8="",0,(SUM($Z1295:AS1295)-SUM($Z1327:AS1327))*(1-Главная!$N$86)+Главная!$N$86*(SUM($Z1295:AS1295)-SUM($Z1327:AS1327))*IF($T1364=справочники!$P$10,1,1/(1+Главная!$N$23)))</f>
        <v>0</v>
      </c>
      <c r="AT1364" s="119">
        <f>IF(AT$8="",0,(SUM($Z1295:AT1295)-SUM($Z1327:AT1327))*(1-Главная!$N$86)+Главная!$N$86*(SUM($Z1295:AT1295)-SUM($Z1327:AT1327))*IF($T1364=справочники!$P$10,1,1/(1+Главная!$N$23)))</f>
        <v>0</v>
      </c>
      <c r="AU1364" s="119">
        <f>IF(AU$8="",0,(SUM($Z1295:AU1295)-SUM($Z1327:AU1327))*(1-Главная!$N$86)+Главная!$N$86*(SUM($Z1295:AU1295)-SUM($Z1327:AU1327))*IF($T1364=справочники!$P$10,1,1/(1+Главная!$N$23)))</f>
        <v>0</v>
      </c>
      <c r="AV1364" s="119">
        <f>IF(AV$8="",0,(SUM($Z1295:AV1295)-SUM($Z1327:AV1327))*(1-Главная!$N$86)+Главная!$N$86*(SUM($Z1295:AV1295)-SUM($Z1327:AV1327))*IF($T1364=справочники!$P$10,1,1/(1+Главная!$N$23)))</f>
        <v>0</v>
      </c>
      <c r="AW1364" s="119">
        <f>IF(AW$8="",0,(SUM($Z1295:AW1295)-SUM($Z1327:AW1327))*(1-Главная!$N$86)+Главная!$N$86*(SUM($Z1295:AW1295)-SUM($Z1327:AW1327))*IF($T1364=справочники!$P$10,1,1/(1+Главная!$N$23)))</f>
        <v>0</v>
      </c>
      <c r="AX1364" s="119">
        <f>IF(AX$8="",0,(SUM($Z1295:AX1295)-SUM($Z1327:AX1327))*(1-Главная!$N$86)+Главная!$N$86*(SUM($Z1295:AX1295)-SUM($Z1327:AX1327))*IF($T1364=справочники!$P$10,1,1/(1+Главная!$N$23)))</f>
        <v>0</v>
      </c>
      <c r="AY1364" s="119">
        <f>IF(AY$8="",0,(SUM($Z1295:AY1295)-SUM($Z1327:AY1327))*(1-Главная!$N$86)+Главная!$N$86*(SUM($Z1295:AY1295)-SUM($Z1327:AY1327))*IF($T1364=справочники!$P$10,1,1/(1+Главная!$N$23)))</f>
        <v>0</v>
      </c>
      <c r="AZ1364" s="119">
        <f>IF(AZ$8="",0,(SUM($Z1295:AZ1295)-SUM($Z1327:AZ1327))*(1-Главная!$N$86)+Главная!$N$86*(SUM($Z1295:AZ1295)-SUM($Z1327:AZ1327))*IF($T1364=справочники!$P$10,1,1/(1+Главная!$N$23)))</f>
        <v>0</v>
      </c>
      <c r="BA1364" s="119">
        <f>IF(BA$8="",0,(SUM($Z1295:BA1295)-SUM($Z1327:BA1327))*(1-Главная!$N$86)+Главная!$N$86*(SUM($Z1295:BA1295)-SUM($Z1327:BA1327))*IF($T1364=справочники!$P$10,1,1/(1+Главная!$N$23)))</f>
        <v>0</v>
      </c>
      <c r="BB1364" s="119">
        <f>IF(BB$8="",0,(SUM($Z1295:BB1295)-SUM($Z1327:BB1327))*(1-Главная!$N$86)+Главная!$N$86*(SUM($Z1295:BB1295)-SUM($Z1327:BB1327))*IF($T1364=справочники!$P$10,1,1/(1+Главная!$N$23)))</f>
        <v>0</v>
      </c>
      <c r="BC1364" s="119">
        <f>IF(BC$8="",0,(SUM($Z1295:BC1295)-SUM($Z1327:BC1327))*(1-Главная!$N$86)+Главная!$N$86*(SUM($Z1295:BC1295)-SUM($Z1327:BC1327))*IF($T1364=справочники!$P$10,1,1/(1+Главная!$N$23)))</f>
        <v>0</v>
      </c>
      <c r="BD1364" s="119">
        <f>IF(BD$8="",0,(SUM($Z1295:BD1295)-SUM($Z1327:BD1327))*(1-Главная!$N$86)+Главная!$N$86*(SUM($Z1295:BD1295)-SUM($Z1327:BD1327))*IF($T1364=справочники!$P$10,1,1/(1+Главная!$N$23)))</f>
        <v>0</v>
      </c>
      <c r="BE1364" s="119">
        <f>IF(BE$8="",0,(SUM($Z1295:BE1295)-SUM($Z1327:BE1327))*(1-Главная!$N$86)+Главная!$N$86*(SUM($Z1295:BE1295)-SUM($Z1327:BE1327))*IF($T1364=справочники!$P$10,1,1/(1+Главная!$N$23)))</f>
        <v>0</v>
      </c>
      <c r="BF1364" s="119">
        <f>IF(BF$8="",0,(SUM($Z1295:BF1295)-SUM($Z1327:BF1327))*(1-Главная!$N$86)+Главная!$N$86*(SUM($Z1295:BF1295)-SUM($Z1327:BF1327))*IF($T1364=справочники!$P$10,1,1/(1+Главная!$N$23)))</f>
        <v>0</v>
      </c>
      <c r="BG1364" s="119">
        <f>IF(BG$8="",0,(SUM($Z1295:BG1295)-SUM($Z1327:BG1327))*(1-Главная!$N$86)+Главная!$N$86*(SUM($Z1295:BG1295)-SUM($Z1327:BG1327))*IF($T1364=справочники!$P$10,1,1/(1+Главная!$N$23)))</f>
        <v>0</v>
      </c>
      <c r="BH1364" s="119">
        <f>IF(BH$8="",0,(SUM($Z1295:BH1295)-SUM($Z1327:BH1327))*(1-Главная!$N$86)+Главная!$N$86*(SUM($Z1295:BH1295)-SUM($Z1327:BH1327))*IF($T1364=справочники!$P$10,1,1/(1+Главная!$N$23)))</f>
        <v>0</v>
      </c>
      <c r="BI1364" s="119">
        <f>IF(BI$8="",0,(SUM($Z1295:BI1295)-SUM($Z1327:BI1327))*(1-Главная!$N$86)+Главная!$N$86*(SUM($Z1295:BI1295)-SUM($Z1327:BI1327))*IF($T1364=справочники!$P$10,1,1/(1+Главная!$N$23)))</f>
        <v>0</v>
      </c>
      <c r="BJ1364" s="119">
        <f>IF(BJ$8="",0,(SUM($Z1295:BJ1295)-SUM($Z1327:BJ1327))*(1-Главная!$N$86)+Главная!$N$86*(SUM($Z1295:BJ1295)-SUM($Z1327:BJ1327))*IF($T1364=справочники!$P$10,1,1/(1+Главная!$N$23)))</f>
        <v>0</v>
      </c>
      <c r="BK1364" s="119">
        <f>IF(BK$8="",0,(SUM($Z1295:BK1295)-SUM($Z1327:BK1327))*(1-Главная!$N$86)+Главная!$N$86*(SUM($Z1295:BK1295)-SUM($Z1327:BK1327))*IF($T1364=справочники!$P$10,1,1/(1+Главная!$N$23)))</f>
        <v>0</v>
      </c>
      <c r="BL1364" s="119">
        <f>IF(BL$8="",0,(SUM($Z1295:BL1295)-SUM($Z1327:BL1327))*(1-Главная!$N$86)+Главная!$N$86*(SUM($Z1295:BL1295)-SUM($Z1327:BL1327))*IF($T1364=справочники!$P$10,1,1/(1+Главная!$N$23)))</f>
        <v>0</v>
      </c>
      <c r="BM1364" s="119">
        <f>IF(BM$8="",0,(SUM($Z1295:BM1295)-SUM($Z1327:BM1327))*(1-Главная!$N$86)+Главная!$N$86*(SUM($Z1295:BM1295)-SUM($Z1327:BM1327))*IF($T1364=справочники!$P$10,1,1/(1+Главная!$N$23)))</f>
        <v>0</v>
      </c>
      <c r="BN1364" s="119">
        <f>IF(BN$8="",0,(SUM($Z1295:BN1295)-SUM($Z1327:BN1327))*(1-Главная!$N$86)+Главная!$N$86*(SUM($Z1295:BN1295)-SUM($Z1327:BN1327))*IF($T1364=справочники!$P$10,1,1/(1+Главная!$N$23)))</f>
        <v>0</v>
      </c>
      <c r="BO1364" s="119">
        <f>IF(BO$8="",0,(SUM($Z1295:BO1295)-SUM($Z1327:BO1327))*(1-Главная!$N$86)+Главная!$N$86*(SUM($Z1295:BO1295)-SUM($Z1327:BO1327))*IF($T1364=справочники!$P$10,1,1/(1+Главная!$N$23)))</f>
        <v>0</v>
      </c>
      <c r="BP1364" s="119">
        <f>IF(BP$8="",0,(SUM($Z1295:BP1295)-SUM($Z1327:BP1327))*(1-Главная!$N$86)+Главная!$N$86*(SUM($Z1295:BP1295)-SUM($Z1327:BP1327))*IF($T1364=справочники!$P$10,1,1/(1+Главная!$N$23)))</f>
        <v>0</v>
      </c>
      <c r="BQ1364" s="119">
        <f>IF(BQ$8="",0,(SUM($Z1295:BQ1295)-SUM($Z1327:BQ1327))*(1-Главная!$N$86)+Главная!$N$86*(SUM($Z1295:BQ1295)-SUM($Z1327:BQ1327))*IF($T1364=справочники!$P$10,1,1/(1+Главная!$N$23)))</f>
        <v>0</v>
      </c>
      <c r="BR1364" s="119">
        <f>IF(BR$8="",0,(SUM($Z1295:BR1295)-SUM($Z1327:BR1327))*(1-Главная!$N$86)+Главная!$N$86*(SUM($Z1295:BR1295)-SUM($Z1327:BR1327))*IF($T1364=справочники!$P$10,1,1/(1+Главная!$N$23)))</f>
        <v>0</v>
      </c>
      <c r="BS1364" s="119">
        <f>IF(BS$8="",0,(SUM($Z1295:BS1295)-SUM($Z1327:BS1327))*(1-Главная!$N$86)+Главная!$N$86*(SUM($Z1295:BS1295)-SUM($Z1327:BS1327))*IF($T1364=справочники!$P$10,1,1/(1+Главная!$N$23)))</f>
        <v>0</v>
      </c>
      <c r="BT1364" s="119">
        <f>IF(BT$8="",0,(SUM($Z1295:BT1295)-SUM($Z1327:BT1327))*(1-Главная!$N$86)+Главная!$N$86*(SUM($Z1295:BT1295)-SUM($Z1327:BT1327))*IF($T1364=справочники!$P$10,1,1/(1+Главная!$N$23)))</f>
        <v>0</v>
      </c>
      <c r="BU1364" s="119">
        <f>IF(BU$8="",0,(SUM($Z1295:BU1295)-SUM($Z1327:BU1327))*(1-Главная!$N$86)+Главная!$N$86*(SUM($Z1295:BU1295)-SUM($Z1327:BU1327))*IF($T1364=справочники!$P$10,1,1/(1+Главная!$N$23)))</f>
        <v>0</v>
      </c>
      <c r="BV1364" s="119">
        <f>IF(BV$8="",0,(SUM($Z1295:BV1295)-SUM($Z1327:BV1327))*(1-Главная!$N$86)+Главная!$N$86*(SUM($Z1295:BV1295)-SUM($Z1327:BV1327))*IF($T1364=справочники!$P$10,1,1/(1+Главная!$N$23)))</f>
        <v>0</v>
      </c>
      <c r="BW1364" s="119">
        <f>IF(BW$8="",0,(SUM($Z1295:BW1295)-SUM($Z1327:BW1327))*(1-Главная!$N$86)+Главная!$N$86*(SUM($Z1295:BW1295)-SUM($Z1327:BW1327))*IF($T1364=справочники!$P$10,1,1/(1+Главная!$N$23)))</f>
        <v>0</v>
      </c>
      <c r="BX1364" s="119">
        <f>IF(BX$8="",0,(SUM($Z1295:BX1295)-SUM($Z1327:BX1327))*(1-Главная!$N$86)+Главная!$N$86*(SUM($Z1295:BX1295)-SUM($Z1327:BX1327))*IF($T1364=справочники!$P$10,1,1/(1+Главная!$N$23)))</f>
        <v>0</v>
      </c>
      <c r="BY1364" s="119">
        <f>IF(BY$8="",0,(SUM($Z1295:BY1295)-SUM($Z1327:BY1327))*(1-Главная!$N$86)+Главная!$N$86*(SUM($Z1295:BY1295)-SUM($Z1327:BY1327))*IF($T1364=справочники!$P$10,1,1/(1+Главная!$N$23)))</f>
        <v>0</v>
      </c>
      <c r="BZ1364" s="119">
        <f>IF(BZ$8="",0,(SUM($Z1295:BZ1295)-SUM($Z1327:BZ1327))*(1-Главная!$N$86)+Главная!$N$86*(SUM($Z1295:BZ1295)-SUM($Z1327:BZ1327))*IF($T1364=справочники!$P$10,1,1/(1+Главная!$N$23)))</f>
        <v>0</v>
      </c>
      <c r="CA1364" s="119">
        <f>IF(CA$8="",0,(SUM($Z1295:CA1295)-SUM($Z1327:CA1327))*(1-Главная!$N$86)+Главная!$N$86*(SUM($Z1295:CA1295)-SUM($Z1327:CA1327))*IF($T1364=справочники!$P$10,1,1/(1+Главная!$N$23)))</f>
        <v>0</v>
      </c>
      <c r="CB1364" s="119">
        <f>IF(CB$8="",0,(SUM($Z1295:CB1295)-SUM($Z1327:CB1327))*(1-Главная!$N$86)+Главная!$N$86*(SUM($Z1295:CB1295)-SUM($Z1327:CB1327))*IF($T1364=справочники!$P$10,1,1/(1+Главная!$N$23)))</f>
        <v>0</v>
      </c>
      <c r="CC1364" s="119">
        <f>IF(CC$8="",0,(SUM($Z1295:CC1295)-SUM($Z1327:CC1327))*(1-Главная!$N$86)+Главная!$N$86*(SUM($Z1295:CC1295)-SUM($Z1327:CC1327))*IF($T1364=справочники!$P$10,1,1/(1+Главная!$N$23)))</f>
        <v>0</v>
      </c>
      <c r="CD1364" s="119">
        <f>IF(CD$8="",0,(SUM($Z1295:CD1295)-SUM($Z1327:CD1327))*(1-Главная!$N$86)+Главная!$N$86*(SUM($Z1295:CD1295)-SUM($Z1327:CD1327))*IF($T1364=справочники!$P$10,1,1/(1+Главная!$N$23)))</f>
        <v>0</v>
      </c>
      <c r="CE1364" s="119">
        <f>IF(CE$8="",0,(SUM($Z1295:CE1295)-SUM($Z1327:CE1327))*(1-Главная!$N$86)+Главная!$N$86*(SUM($Z1295:CE1295)-SUM($Z1327:CE1327))*IF($T1364=справочники!$P$10,1,1/(1+Главная!$N$23)))</f>
        <v>0</v>
      </c>
      <c r="CF1364" s="119">
        <f>IF(CF$8="",0,(SUM($Z1295:CF1295)-SUM($Z1327:CF1327))*(1-Главная!$N$86)+Главная!$N$86*(SUM($Z1295:CF1295)-SUM($Z1327:CF1327))*IF($T1364=справочники!$P$10,1,1/(1+Главная!$N$23)))</f>
        <v>0</v>
      </c>
      <c r="CG1364" s="119">
        <f>IF(CG$8="",0,(SUM($Z1295:CG1295)-SUM($Z1327:CG1327))*(1-Главная!$N$86)+Главная!$N$86*(SUM($Z1295:CG1295)-SUM($Z1327:CG1327))*IF($T1364=справочники!$P$10,1,1/(1+Главная!$N$23)))</f>
        <v>0</v>
      </c>
      <c r="CH1364" s="119">
        <f>IF(CH$8="",0,(SUM($Z1295:CH1295)-SUM($Z1327:CH1327))*(1-Главная!$N$86)+Главная!$N$86*(SUM($Z1295:CH1295)-SUM($Z1327:CH1327))*IF($T1364=справочники!$P$10,1,1/(1+Главная!$N$23)))</f>
        <v>0</v>
      </c>
      <c r="CI1364" s="119">
        <f>IF(CI$8="",0,(SUM($Z1295:CI1295)-SUM($Z1327:CI1327))*(1-Главная!$N$86)+Главная!$N$86*(SUM($Z1295:CI1295)-SUM($Z1327:CI1327))*IF($T1364=справочники!$P$10,1,1/(1+Главная!$N$23)))</f>
        <v>0</v>
      </c>
      <c r="CJ1364" s="119">
        <f>IF(CJ$8="",0,(SUM($Z1295:CJ1295)-SUM($Z1327:CJ1327))*(1-Главная!$N$86)+Главная!$N$86*(SUM($Z1295:CJ1295)-SUM($Z1327:CJ1327))*IF($T1364=справочники!$P$10,1,1/(1+Главная!$N$23)))</f>
        <v>0</v>
      </c>
      <c r="CK1364" s="119">
        <f>IF(CK$8="",0,(SUM($Z1295:CK1295)-SUM($Z1327:CK1327))*(1-Главная!$N$86)+Главная!$N$86*(SUM($Z1295:CK1295)-SUM($Z1327:CK1327))*IF($T1364=справочники!$P$10,1,1/(1+Главная!$N$23)))</f>
        <v>0</v>
      </c>
      <c r="CL1364" s="119">
        <f>IF(CL$8="",0,(SUM($Z1295:CL1295)-SUM($Z1327:CL1327))*(1-Главная!$N$86)+Главная!$N$86*(SUM($Z1295:CL1295)-SUM($Z1327:CL1327))*IF($T1364=справочники!$P$10,1,1/(1+Главная!$N$23)))</f>
        <v>0</v>
      </c>
      <c r="CM1364" s="119">
        <f>IF(CM$8="",0,(SUM($Z1295:CM1295)-SUM($Z1327:CM1327))*(1-Главная!$N$86)+Главная!$N$86*(SUM($Z1295:CM1295)-SUM($Z1327:CM1327))*IF($T1364=справочники!$P$10,1,1/(1+Главная!$N$23)))</f>
        <v>0</v>
      </c>
      <c r="CN1364" s="119">
        <f>IF(CN$8="",0,(SUM($Z1295:CN1295)-SUM($Z1327:CN1327))*(1-Главная!$N$86)+Главная!$N$86*(SUM($Z1295:CN1295)-SUM($Z1327:CN1327))*IF($T1364=справочники!$P$10,1,1/(1+Главная!$N$23)))</f>
        <v>0</v>
      </c>
      <c r="CO1364" s="119">
        <f>IF(CO$8="",0,(SUM($Z1295:CO1295)-SUM($Z1327:CO1327))*(1-Главная!$N$86)+Главная!$N$86*(SUM($Z1295:CO1295)-SUM($Z1327:CO1327))*IF($T1364=справочники!$P$10,1,1/(1+Главная!$N$23)))</f>
        <v>0</v>
      </c>
      <c r="CP1364" s="119">
        <f>IF(CP$8="",0,(SUM($Z1295:CP1295)-SUM($Z1327:CP1327))*(1-Главная!$N$86)+Главная!$N$86*(SUM($Z1295:CP1295)-SUM($Z1327:CP1327))*IF($T1364=справочники!$P$10,1,1/(1+Главная!$N$23)))</f>
        <v>0</v>
      </c>
      <c r="CQ1364" s="119">
        <f>IF(CQ$8="",0,(SUM($Z1295:CQ1295)-SUM($Z1327:CQ1327))*(1-Главная!$N$86)+Главная!$N$86*(SUM($Z1295:CQ1295)-SUM($Z1327:CQ1327))*IF($T1364=справочники!$P$10,1,1/(1+Главная!$N$23)))</f>
        <v>0</v>
      </c>
      <c r="CR1364" s="119">
        <f>IF(CR$8="",0,(SUM($Z1295:CR1295)-SUM($Z1327:CR1327))*(1-Главная!$N$86)+Главная!$N$86*(SUM($Z1295:CR1295)-SUM($Z1327:CR1327))*IF($T1364=справочники!$P$10,1,1/(1+Главная!$N$23)))</f>
        <v>0</v>
      </c>
      <c r="CS1364" s="119">
        <f>IF(CS$8="",0,(SUM($Z1295:CS1295)-SUM($Z1327:CS1327))*(1-Главная!$N$86)+Главная!$N$86*(SUM($Z1295:CS1295)-SUM($Z1327:CS1327))*IF($T1364=справочники!$P$10,1,1/(1+Главная!$N$23)))</f>
        <v>0</v>
      </c>
      <c r="CT1364" s="119">
        <f>IF(CT$8="",0,(SUM($Z1295:CT1295)-SUM($Z1327:CT1327))*(1-Главная!$N$86)+Главная!$N$86*(SUM($Z1295:CT1295)-SUM($Z1327:CT1327))*IF($T1364=справочники!$P$10,1,1/(1+Главная!$N$23)))</f>
        <v>0</v>
      </c>
      <c r="CU1364" s="119">
        <f>IF(CU$8="",0,(SUM($Z1295:CU1295)-SUM($Z1327:CU1327))*(1-Главная!$N$86)+Главная!$N$86*(SUM($Z1295:CU1295)-SUM($Z1327:CU1327))*IF($T1364=справочники!$P$10,1,1/(1+Главная!$N$23)))</f>
        <v>0</v>
      </c>
      <c r="CV1364" s="119">
        <f>IF(CV$8="",0,(SUM($Z1295:CV1295)-SUM($Z1327:CV1327))*(1-Главная!$N$86)+Главная!$N$86*(SUM($Z1295:CV1295)-SUM($Z1327:CV1327))*IF($T1364=справочники!$P$10,1,1/(1+Главная!$N$23)))</f>
        <v>0</v>
      </c>
      <c r="CW1364" s="119">
        <f>IF(CW$8="",0,(SUM($Z1295:CW1295)-SUM($Z1327:CW1327))*(1-Главная!$N$86)+Главная!$N$86*(SUM($Z1295:CW1295)-SUM($Z1327:CW1327))*IF($T1364=справочники!$P$10,1,1/(1+Главная!$N$23)))</f>
        <v>0</v>
      </c>
      <c r="CX1364" s="119">
        <f>IF(CX$8="",0,(SUM($Z1295:CX1295)-SUM($Z1327:CX1327))*(1-Главная!$N$86)+Главная!$N$86*(SUM($Z1295:CX1295)-SUM($Z1327:CX1327))*IF($T1364=справочники!$P$10,1,1/(1+Главная!$N$23)))</f>
        <v>0</v>
      </c>
      <c r="CY1364" s="119">
        <f>IF(CY$8="",0,(SUM($Z1295:CY1295)-SUM($Z1327:CY1327))*(1-Главная!$N$86)+Главная!$N$86*(SUM($Z1295:CY1295)-SUM($Z1327:CY1327))*IF($T1364=справочники!$P$10,1,1/(1+Главная!$N$23)))</f>
        <v>0</v>
      </c>
      <c r="CZ1364" s="119">
        <f>IF(CZ$8="",0,(SUM($Z1295:CZ1295)-SUM($Z1327:CZ1327))*(1-Главная!$N$86)+Главная!$N$86*(SUM($Z1295:CZ1295)-SUM($Z1327:CZ1327))*IF($T1364=справочники!$P$10,1,1/(1+Главная!$N$23)))</f>
        <v>0</v>
      </c>
      <c r="DA1364" s="119">
        <f>IF(DA$8="",0,(SUM($Z1295:DA1295)-SUM($Z1327:DA1327))*(1-Главная!$N$86)+Главная!$N$86*(SUM($Z1295:DA1295)-SUM($Z1327:DA1327))*IF($T1364=справочники!$P$10,1,1/(1+Главная!$N$23)))</f>
        <v>0</v>
      </c>
      <c r="DB1364" s="119">
        <f>IF(DB$8="",0,(SUM($Z1295:DB1295)-SUM($Z1327:DB1327))*(1-Главная!$N$86)+Главная!$N$86*(SUM($Z1295:DB1295)-SUM($Z1327:DB1327))*IF($T1364=справочники!$P$10,1,1/(1+Главная!$N$23)))</f>
        <v>0</v>
      </c>
      <c r="DC1364" s="119">
        <f>IF(DC$8="",0,(SUM($Z1295:DC1295)-SUM($Z1327:DC1327))*(1-Главная!$N$86)+Главная!$N$86*(SUM($Z1295:DC1295)-SUM($Z1327:DC1327))*IF($T1364=справочники!$P$10,1,1/(1+Главная!$N$23)))</f>
        <v>0</v>
      </c>
      <c r="DD1364" s="119">
        <f>IF(DD$8="",0,(SUM($Z1295:DD1295)-SUM($Z1327:DD1327))*(1-Главная!$N$86)+Главная!$N$86*(SUM($Z1295:DD1295)-SUM($Z1327:DD1327))*IF($T1364=справочники!$P$10,1,1/(1+Главная!$N$23)))</f>
        <v>0</v>
      </c>
      <c r="DE1364" s="119">
        <f>IF(DE$8="",0,(SUM($Z1295:DE1295)-SUM($Z1327:DE1327))*(1-Главная!$N$86)+Главная!$N$86*(SUM($Z1295:DE1295)-SUM($Z1327:DE1327))*IF($T1364=справочники!$P$10,1,1/(1+Главная!$N$23)))</f>
        <v>0</v>
      </c>
      <c r="DF1364" s="119">
        <f>IF(DF$8="",0,(SUM($Z1295:DF1295)-SUM($Z1327:DF1327))*(1-Главная!$N$86)+Главная!$N$86*(SUM($Z1295:DF1295)-SUM($Z1327:DF1327))*IF($T1364=справочники!$P$10,1,1/(1+Главная!$N$23)))</f>
        <v>0</v>
      </c>
      <c r="DG1364" s="119">
        <f>IF(DG$8="",0,(SUM($Z1295:DG1295)-SUM($Z1327:DG1327))*(1-Главная!$N$86)+Главная!$N$86*(SUM($Z1295:DG1295)-SUM($Z1327:DG1327))*IF($T1364=справочники!$P$10,1,1/(1+Главная!$N$23)))</f>
        <v>0</v>
      </c>
      <c r="DH1364" s="119">
        <f>IF(DH$8="",0,(SUM($Z1295:DH1295)-SUM($Z1327:DH1327))*(1-Главная!$N$86)+Главная!$N$86*(SUM($Z1295:DH1295)-SUM($Z1327:DH1327))*IF($T1364=справочники!$P$10,1,1/(1+Главная!$N$23)))</f>
        <v>0</v>
      </c>
      <c r="DI1364" s="119">
        <f>IF(DI$8="",0,(SUM($Z1295:DI1295)-SUM($Z1327:DI1327))*(1-Главная!$N$86)+Главная!$N$86*(SUM($Z1295:DI1295)-SUM($Z1327:DI1327))*IF($T1364=справочники!$P$10,1,1/(1+Главная!$N$23)))</f>
        <v>0</v>
      </c>
      <c r="DJ1364" s="119">
        <f>IF(DJ$8="",0,(SUM($Z1295:DJ1295)-SUM($Z1327:DJ1327))*(1-Главная!$N$86)+Главная!$N$86*(SUM($Z1295:DJ1295)-SUM($Z1327:DJ1327))*IF($T1364=справочники!$P$10,1,1/(1+Главная!$N$23)))</f>
        <v>0</v>
      </c>
      <c r="DK1364" s="119">
        <f>IF(DK$8="",0,(SUM($Z1295:DK1295)-SUM($Z1327:DK1327))*(1-Главная!$N$86)+Главная!$N$86*(SUM($Z1295:DK1295)-SUM($Z1327:DK1327))*IF($T1364=справочники!$P$10,1,1/(1+Главная!$N$23)))</f>
        <v>0</v>
      </c>
      <c r="DL1364" s="119">
        <f>IF(DL$8="",0,(SUM($Z1295:DL1295)-SUM($Z1327:DL1327))*(1-Главная!$N$86)+Главная!$N$86*(SUM($Z1295:DL1295)-SUM($Z1327:DL1327))*IF($T1364=справочники!$P$10,1,1/(1+Главная!$N$23)))</f>
        <v>0</v>
      </c>
      <c r="DM1364" s="119">
        <f>IF(DM$8="",0,(SUM($Z1295:DM1295)-SUM($Z1327:DM1327))*(1-Главная!$N$86)+Главная!$N$86*(SUM($Z1295:DM1295)-SUM($Z1327:DM1327))*IF($T1364=справочники!$P$10,1,1/(1+Главная!$N$23)))</f>
        <v>0</v>
      </c>
      <c r="DN1364" s="119">
        <f>IF(DN$8="",0,(SUM($Z1295:DN1295)-SUM($Z1327:DN1327))*(1-Главная!$N$86)+Главная!$N$86*(SUM($Z1295:DN1295)-SUM($Z1327:DN1327))*IF($T1364=справочники!$P$10,1,1/(1+Главная!$N$23)))</f>
        <v>0</v>
      </c>
      <c r="DO1364" s="119">
        <f>IF(DO$8="",0,(SUM($Z1295:DO1295)-SUM($Z1327:DO1327))*(1-Главная!$N$86)+Главная!$N$86*(SUM($Z1295:DO1295)-SUM($Z1327:DO1327))*IF($T1364=справочники!$P$10,1,1/(1+Главная!$N$23)))</f>
        <v>0</v>
      </c>
      <c r="DP1364" s="119">
        <f>IF(DP$8="",0,(SUM($Z1295:DP1295)-SUM($Z1327:DP1327))*(1-Главная!$N$86)+Главная!$N$86*(SUM($Z1295:DP1295)-SUM($Z1327:DP1327))*IF($T1364=справочники!$P$10,1,1/(1+Главная!$N$23)))</f>
        <v>0</v>
      </c>
      <c r="DQ1364" s="119">
        <f>IF(DQ$8="",0,(SUM($Z1295:DQ1295)-SUM($Z1327:DQ1327))*(1-Главная!$N$86)+Главная!$N$86*(SUM($Z1295:DQ1295)-SUM($Z1327:DQ1327))*IF($T1364=справочники!$P$10,1,1/(1+Главная!$N$23)))</f>
        <v>0</v>
      </c>
      <c r="DR1364" s="119">
        <f>IF(DR$8="",0,(SUM($Z1295:DR1295)-SUM($Z1327:DR1327))*(1-Главная!$N$86)+Главная!$N$86*(SUM($Z1295:DR1295)-SUM($Z1327:DR1327))*IF($T1364=справочники!$P$10,1,1/(1+Главная!$N$23)))</f>
        <v>0</v>
      </c>
      <c r="DS1364" s="119">
        <f>IF(DS$8="",0,(SUM($Z1295:DS1295)-SUM($Z1327:DS1327))*(1-Главная!$N$86)+Главная!$N$86*(SUM($Z1295:DS1295)-SUM($Z1327:DS1327))*IF($T1364=справочники!$P$10,1,1/(1+Главная!$N$23)))</f>
        <v>0</v>
      </c>
      <c r="DT1364" s="119">
        <f>IF(DT$8="",0,(SUM($Z1295:DT1295)-SUM($Z1327:DT1327))*(1-Главная!$N$86)+Главная!$N$86*(SUM($Z1295:DT1295)-SUM($Z1327:DT1327))*IF($T1364=справочники!$P$10,1,1/(1+Главная!$N$23)))</f>
        <v>0</v>
      </c>
      <c r="DU1364" s="59"/>
      <c r="DV1364" s="59"/>
    </row>
    <row r="1365" spans="1:126" s="120" customFormat="1" ht="10.199999999999999" customHeight="1">
      <c r="A1365" s="59"/>
      <c r="B1365" s="59"/>
      <c r="C1365" s="59"/>
      <c r="D1365" s="59"/>
      <c r="E1365" s="271"/>
      <c r="F1365" s="114"/>
      <c r="G1365" s="115"/>
      <c r="H1365" s="59"/>
      <c r="I1365" s="59"/>
      <c r="J1365" s="59"/>
      <c r="K1365" s="416">
        <f t="shared" si="2943"/>
        <v>0</v>
      </c>
      <c r="L1365" s="59"/>
      <c r="M1365" s="409"/>
      <c r="N1365" s="410">
        <f t="shared" si="2944"/>
        <v>0</v>
      </c>
      <c r="O1365" s="226"/>
      <c r="P1365" s="229"/>
      <c r="Q1365" s="226" t="s">
        <v>25</v>
      </c>
      <c r="R1365" s="226"/>
      <c r="S1365" s="409"/>
      <c r="T1365" s="410">
        <f t="shared" si="2945"/>
        <v>0</v>
      </c>
      <c r="U1365" s="115"/>
      <c r="V1365" s="59"/>
      <c r="W1365" s="116"/>
      <c r="X1365" s="116"/>
      <c r="Y1365" s="117"/>
      <c r="Z1365" s="118"/>
      <c r="AA1365" s="119">
        <f>IF(AA$8="",0,(SUM($Z1296:AA1296)-SUM($Z1328:AA1328))*(1-Главная!$N$86)+Главная!$N$86*(SUM($Z1296:AA1296)-SUM($Z1328:AA1328))*IF($T1365=справочники!$P$10,1,1/(1+Главная!$N$23)))</f>
        <v>0</v>
      </c>
      <c r="AB1365" s="119">
        <f>IF(AB$8="",0,(SUM($Z1296:AB1296)-SUM($Z1328:AB1328))*(1-Главная!$N$86)+Главная!$N$86*(SUM($Z1296:AB1296)-SUM($Z1328:AB1328))*IF($T1365=справочники!$P$10,1,1/(1+Главная!$N$23)))</f>
        <v>0</v>
      </c>
      <c r="AC1365" s="119">
        <f>IF(AC$8="",0,(SUM($Z1296:AC1296)-SUM($Z1328:AC1328))*(1-Главная!$N$86)+Главная!$N$86*(SUM($Z1296:AC1296)-SUM($Z1328:AC1328))*IF($T1365=справочники!$P$10,1,1/(1+Главная!$N$23)))</f>
        <v>0</v>
      </c>
      <c r="AD1365" s="119">
        <f>IF(AD$8="",0,(SUM($Z1296:AD1296)-SUM($Z1328:AD1328))*(1-Главная!$N$86)+Главная!$N$86*(SUM($Z1296:AD1296)-SUM($Z1328:AD1328))*IF($T1365=справочники!$P$10,1,1/(1+Главная!$N$23)))</f>
        <v>0</v>
      </c>
      <c r="AE1365" s="119">
        <f>IF(AE$8="",0,(SUM($Z1296:AE1296)-SUM($Z1328:AE1328))*(1-Главная!$N$86)+Главная!$N$86*(SUM($Z1296:AE1296)-SUM($Z1328:AE1328))*IF($T1365=справочники!$P$10,1,1/(1+Главная!$N$23)))</f>
        <v>0</v>
      </c>
      <c r="AF1365" s="119">
        <f>IF(AF$8="",0,(SUM($Z1296:AF1296)-SUM($Z1328:AF1328))*(1-Главная!$N$86)+Главная!$N$86*(SUM($Z1296:AF1296)-SUM($Z1328:AF1328))*IF($T1365=справочники!$P$10,1,1/(1+Главная!$N$23)))</f>
        <v>0</v>
      </c>
      <c r="AG1365" s="119">
        <f>IF(AG$8="",0,(SUM($Z1296:AG1296)-SUM($Z1328:AG1328))*(1-Главная!$N$86)+Главная!$N$86*(SUM($Z1296:AG1296)-SUM($Z1328:AG1328))*IF($T1365=справочники!$P$10,1,1/(1+Главная!$N$23)))</f>
        <v>0</v>
      </c>
      <c r="AH1365" s="119">
        <f>IF(AH$8="",0,(SUM($Z1296:AH1296)-SUM($Z1328:AH1328))*(1-Главная!$N$86)+Главная!$N$86*(SUM($Z1296:AH1296)-SUM($Z1328:AH1328))*IF($T1365=справочники!$P$10,1,1/(1+Главная!$N$23)))</f>
        <v>0</v>
      </c>
      <c r="AI1365" s="119">
        <f>IF(AI$8="",0,(SUM($Z1296:AI1296)-SUM($Z1328:AI1328))*(1-Главная!$N$86)+Главная!$N$86*(SUM($Z1296:AI1296)-SUM($Z1328:AI1328))*IF($T1365=справочники!$P$10,1,1/(1+Главная!$N$23)))</f>
        <v>0</v>
      </c>
      <c r="AJ1365" s="119">
        <f>IF(AJ$8="",0,(SUM($Z1296:AJ1296)-SUM($Z1328:AJ1328))*(1-Главная!$N$86)+Главная!$N$86*(SUM($Z1296:AJ1296)-SUM($Z1328:AJ1328))*IF($T1365=справочники!$P$10,1,1/(1+Главная!$N$23)))</f>
        <v>0</v>
      </c>
      <c r="AK1365" s="119">
        <f>IF(AK$8="",0,(SUM($Z1296:AK1296)-SUM($Z1328:AK1328))*(1-Главная!$N$86)+Главная!$N$86*(SUM($Z1296:AK1296)-SUM($Z1328:AK1328))*IF($T1365=справочники!$P$10,1,1/(1+Главная!$N$23)))</f>
        <v>0</v>
      </c>
      <c r="AL1365" s="119">
        <f>IF(AL$8="",0,(SUM($Z1296:AL1296)-SUM($Z1328:AL1328))*(1-Главная!$N$86)+Главная!$N$86*(SUM($Z1296:AL1296)-SUM($Z1328:AL1328))*IF($T1365=справочники!$P$10,1,1/(1+Главная!$N$23)))</f>
        <v>0</v>
      </c>
      <c r="AM1365" s="119">
        <f>IF(AM$8="",0,(SUM($Z1296:AM1296)-SUM($Z1328:AM1328))*(1-Главная!$N$86)+Главная!$N$86*(SUM($Z1296:AM1296)-SUM($Z1328:AM1328))*IF($T1365=справочники!$P$10,1,1/(1+Главная!$N$23)))</f>
        <v>0</v>
      </c>
      <c r="AN1365" s="119">
        <f>IF(AN$8="",0,(SUM($Z1296:AN1296)-SUM($Z1328:AN1328))*(1-Главная!$N$86)+Главная!$N$86*(SUM($Z1296:AN1296)-SUM($Z1328:AN1328))*IF($T1365=справочники!$P$10,1,1/(1+Главная!$N$23)))</f>
        <v>0</v>
      </c>
      <c r="AO1365" s="119">
        <f>IF(AO$8="",0,(SUM($Z1296:AO1296)-SUM($Z1328:AO1328))*(1-Главная!$N$86)+Главная!$N$86*(SUM($Z1296:AO1296)-SUM($Z1328:AO1328))*IF($T1365=справочники!$P$10,1,1/(1+Главная!$N$23)))</f>
        <v>0</v>
      </c>
      <c r="AP1365" s="119">
        <f>IF(AP$8="",0,(SUM($Z1296:AP1296)-SUM($Z1328:AP1328))*(1-Главная!$N$86)+Главная!$N$86*(SUM($Z1296:AP1296)-SUM($Z1328:AP1328))*IF($T1365=справочники!$P$10,1,1/(1+Главная!$N$23)))</f>
        <v>0</v>
      </c>
      <c r="AQ1365" s="119">
        <f>IF(AQ$8="",0,(SUM($Z1296:AQ1296)-SUM($Z1328:AQ1328))*(1-Главная!$N$86)+Главная!$N$86*(SUM($Z1296:AQ1296)-SUM($Z1328:AQ1328))*IF($T1365=справочники!$P$10,1,1/(1+Главная!$N$23)))</f>
        <v>0</v>
      </c>
      <c r="AR1365" s="119">
        <f>IF(AR$8="",0,(SUM($Z1296:AR1296)-SUM($Z1328:AR1328))*(1-Главная!$N$86)+Главная!$N$86*(SUM($Z1296:AR1296)-SUM($Z1328:AR1328))*IF($T1365=справочники!$P$10,1,1/(1+Главная!$N$23)))</f>
        <v>0</v>
      </c>
      <c r="AS1365" s="119">
        <f>IF(AS$8="",0,(SUM($Z1296:AS1296)-SUM($Z1328:AS1328))*(1-Главная!$N$86)+Главная!$N$86*(SUM($Z1296:AS1296)-SUM($Z1328:AS1328))*IF($T1365=справочники!$P$10,1,1/(1+Главная!$N$23)))</f>
        <v>0</v>
      </c>
      <c r="AT1365" s="119">
        <f>IF(AT$8="",0,(SUM($Z1296:AT1296)-SUM($Z1328:AT1328))*(1-Главная!$N$86)+Главная!$N$86*(SUM($Z1296:AT1296)-SUM($Z1328:AT1328))*IF($T1365=справочники!$P$10,1,1/(1+Главная!$N$23)))</f>
        <v>0</v>
      </c>
      <c r="AU1365" s="119">
        <f>IF(AU$8="",0,(SUM($Z1296:AU1296)-SUM($Z1328:AU1328))*(1-Главная!$N$86)+Главная!$N$86*(SUM($Z1296:AU1296)-SUM($Z1328:AU1328))*IF($T1365=справочники!$P$10,1,1/(1+Главная!$N$23)))</f>
        <v>0</v>
      </c>
      <c r="AV1365" s="119">
        <f>IF(AV$8="",0,(SUM($Z1296:AV1296)-SUM($Z1328:AV1328))*(1-Главная!$N$86)+Главная!$N$86*(SUM($Z1296:AV1296)-SUM($Z1328:AV1328))*IF($T1365=справочники!$P$10,1,1/(1+Главная!$N$23)))</f>
        <v>0</v>
      </c>
      <c r="AW1365" s="119">
        <f>IF(AW$8="",0,(SUM($Z1296:AW1296)-SUM($Z1328:AW1328))*(1-Главная!$N$86)+Главная!$N$86*(SUM($Z1296:AW1296)-SUM($Z1328:AW1328))*IF($T1365=справочники!$P$10,1,1/(1+Главная!$N$23)))</f>
        <v>0</v>
      </c>
      <c r="AX1365" s="119">
        <f>IF(AX$8="",0,(SUM($Z1296:AX1296)-SUM($Z1328:AX1328))*(1-Главная!$N$86)+Главная!$N$86*(SUM($Z1296:AX1296)-SUM($Z1328:AX1328))*IF($T1365=справочники!$P$10,1,1/(1+Главная!$N$23)))</f>
        <v>0</v>
      </c>
      <c r="AY1365" s="119">
        <f>IF(AY$8="",0,(SUM($Z1296:AY1296)-SUM($Z1328:AY1328))*(1-Главная!$N$86)+Главная!$N$86*(SUM($Z1296:AY1296)-SUM($Z1328:AY1328))*IF($T1365=справочники!$P$10,1,1/(1+Главная!$N$23)))</f>
        <v>0</v>
      </c>
      <c r="AZ1365" s="119">
        <f>IF(AZ$8="",0,(SUM($Z1296:AZ1296)-SUM($Z1328:AZ1328))*(1-Главная!$N$86)+Главная!$N$86*(SUM($Z1296:AZ1296)-SUM($Z1328:AZ1328))*IF($T1365=справочники!$P$10,1,1/(1+Главная!$N$23)))</f>
        <v>0</v>
      </c>
      <c r="BA1365" s="119">
        <f>IF(BA$8="",0,(SUM($Z1296:BA1296)-SUM($Z1328:BA1328))*(1-Главная!$N$86)+Главная!$N$86*(SUM($Z1296:BA1296)-SUM($Z1328:BA1328))*IF($T1365=справочники!$P$10,1,1/(1+Главная!$N$23)))</f>
        <v>0</v>
      </c>
      <c r="BB1365" s="119">
        <f>IF(BB$8="",0,(SUM($Z1296:BB1296)-SUM($Z1328:BB1328))*(1-Главная!$N$86)+Главная!$N$86*(SUM($Z1296:BB1296)-SUM($Z1328:BB1328))*IF($T1365=справочники!$P$10,1,1/(1+Главная!$N$23)))</f>
        <v>0</v>
      </c>
      <c r="BC1365" s="119">
        <f>IF(BC$8="",0,(SUM($Z1296:BC1296)-SUM($Z1328:BC1328))*(1-Главная!$N$86)+Главная!$N$86*(SUM($Z1296:BC1296)-SUM($Z1328:BC1328))*IF($T1365=справочники!$P$10,1,1/(1+Главная!$N$23)))</f>
        <v>0</v>
      </c>
      <c r="BD1365" s="119">
        <f>IF(BD$8="",0,(SUM($Z1296:BD1296)-SUM($Z1328:BD1328))*(1-Главная!$N$86)+Главная!$N$86*(SUM($Z1296:BD1296)-SUM($Z1328:BD1328))*IF($T1365=справочники!$P$10,1,1/(1+Главная!$N$23)))</f>
        <v>0</v>
      </c>
      <c r="BE1365" s="119">
        <f>IF(BE$8="",0,(SUM($Z1296:BE1296)-SUM($Z1328:BE1328))*(1-Главная!$N$86)+Главная!$N$86*(SUM($Z1296:BE1296)-SUM($Z1328:BE1328))*IF($T1365=справочники!$P$10,1,1/(1+Главная!$N$23)))</f>
        <v>0</v>
      </c>
      <c r="BF1365" s="119">
        <f>IF(BF$8="",0,(SUM($Z1296:BF1296)-SUM($Z1328:BF1328))*(1-Главная!$N$86)+Главная!$N$86*(SUM($Z1296:BF1296)-SUM($Z1328:BF1328))*IF($T1365=справочники!$P$10,1,1/(1+Главная!$N$23)))</f>
        <v>0</v>
      </c>
      <c r="BG1365" s="119">
        <f>IF(BG$8="",0,(SUM($Z1296:BG1296)-SUM($Z1328:BG1328))*(1-Главная!$N$86)+Главная!$N$86*(SUM($Z1296:BG1296)-SUM($Z1328:BG1328))*IF($T1365=справочники!$P$10,1,1/(1+Главная!$N$23)))</f>
        <v>0</v>
      </c>
      <c r="BH1365" s="119">
        <f>IF(BH$8="",0,(SUM($Z1296:BH1296)-SUM($Z1328:BH1328))*(1-Главная!$N$86)+Главная!$N$86*(SUM($Z1296:BH1296)-SUM($Z1328:BH1328))*IF($T1365=справочники!$P$10,1,1/(1+Главная!$N$23)))</f>
        <v>0</v>
      </c>
      <c r="BI1365" s="119">
        <f>IF(BI$8="",0,(SUM($Z1296:BI1296)-SUM($Z1328:BI1328))*(1-Главная!$N$86)+Главная!$N$86*(SUM($Z1296:BI1296)-SUM($Z1328:BI1328))*IF($T1365=справочники!$P$10,1,1/(1+Главная!$N$23)))</f>
        <v>0</v>
      </c>
      <c r="BJ1365" s="119">
        <f>IF(BJ$8="",0,(SUM($Z1296:BJ1296)-SUM($Z1328:BJ1328))*(1-Главная!$N$86)+Главная!$N$86*(SUM($Z1296:BJ1296)-SUM($Z1328:BJ1328))*IF($T1365=справочники!$P$10,1,1/(1+Главная!$N$23)))</f>
        <v>0</v>
      </c>
      <c r="BK1365" s="119">
        <f>IF(BK$8="",0,(SUM($Z1296:BK1296)-SUM($Z1328:BK1328))*(1-Главная!$N$86)+Главная!$N$86*(SUM($Z1296:BK1296)-SUM($Z1328:BK1328))*IF($T1365=справочники!$P$10,1,1/(1+Главная!$N$23)))</f>
        <v>0</v>
      </c>
      <c r="BL1365" s="119">
        <f>IF(BL$8="",0,(SUM($Z1296:BL1296)-SUM($Z1328:BL1328))*(1-Главная!$N$86)+Главная!$N$86*(SUM($Z1296:BL1296)-SUM($Z1328:BL1328))*IF($T1365=справочники!$P$10,1,1/(1+Главная!$N$23)))</f>
        <v>0</v>
      </c>
      <c r="BM1365" s="119">
        <f>IF(BM$8="",0,(SUM($Z1296:BM1296)-SUM($Z1328:BM1328))*(1-Главная!$N$86)+Главная!$N$86*(SUM($Z1296:BM1296)-SUM($Z1328:BM1328))*IF($T1365=справочники!$P$10,1,1/(1+Главная!$N$23)))</f>
        <v>0</v>
      </c>
      <c r="BN1365" s="119">
        <f>IF(BN$8="",0,(SUM($Z1296:BN1296)-SUM($Z1328:BN1328))*(1-Главная!$N$86)+Главная!$N$86*(SUM($Z1296:BN1296)-SUM($Z1328:BN1328))*IF($T1365=справочники!$P$10,1,1/(1+Главная!$N$23)))</f>
        <v>0</v>
      </c>
      <c r="BO1365" s="119">
        <f>IF(BO$8="",0,(SUM($Z1296:BO1296)-SUM($Z1328:BO1328))*(1-Главная!$N$86)+Главная!$N$86*(SUM($Z1296:BO1296)-SUM($Z1328:BO1328))*IF($T1365=справочники!$P$10,1,1/(1+Главная!$N$23)))</f>
        <v>0</v>
      </c>
      <c r="BP1365" s="119">
        <f>IF(BP$8="",0,(SUM($Z1296:BP1296)-SUM($Z1328:BP1328))*(1-Главная!$N$86)+Главная!$N$86*(SUM($Z1296:BP1296)-SUM($Z1328:BP1328))*IF($T1365=справочники!$P$10,1,1/(1+Главная!$N$23)))</f>
        <v>0</v>
      </c>
      <c r="BQ1365" s="119">
        <f>IF(BQ$8="",0,(SUM($Z1296:BQ1296)-SUM($Z1328:BQ1328))*(1-Главная!$N$86)+Главная!$N$86*(SUM($Z1296:BQ1296)-SUM($Z1328:BQ1328))*IF($T1365=справочники!$P$10,1,1/(1+Главная!$N$23)))</f>
        <v>0</v>
      </c>
      <c r="BR1365" s="119">
        <f>IF(BR$8="",0,(SUM($Z1296:BR1296)-SUM($Z1328:BR1328))*(1-Главная!$N$86)+Главная!$N$86*(SUM($Z1296:BR1296)-SUM($Z1328:BR1328))*IF($T1365=справочники!$P$10,1,1/(1+Главная!$N$23)))</f>
        <v>0</v>
      </c>
      <c r="BS1365" s="119">
        <f>IF(BS$8="",0,(SUM($Z1296:BS1296)-SUM($Z1328:BS1328))*(1-Главная!$N$86)+Главная!$N$86*(SUM($Z1296:BS1296)-SUM($Z1328:BS1328))*IF($T1365=справочники!$P$10,1,1/(1+Главная!$N$23)))</f>
        <v>0</v>
      </c>
      <c r="BT1365" s="119">
        <f>IF(BT$8="",0,(SUM($Z1296:BT1296)-SUM($Z1328:BT1328))*(1-Главная!$N$86)+Главная!$N$86*(SUM($Z1296:BT1296)-SUM($Z1328:BT1328))*IF($T1365=справочники!$P$10,1,1/(1+Главная!$N$23)))</f>
        <v>0</v>
      </c>
      <c r="BU1365" s="119">
        <f>IF(BU$8="",0,(SUM($Z1296:BU1296)-SUM($Z1328:BU1328))*(1-Главная!$N$86)+Главная!$N$86*(SUM($Z1296:BU1296)-SUM($Z1328:BU1328))*IF($T1365=справочники!$P$10,1,1/(1+Главная!$N$23)))</f>
        <v>0</v>
      </c>
      <c r="BV1365" s="119">
        <f>IF(BV$8="",0,(SUM($Z1296:BV1296)-SUM($Z1328:BV1328))*(1-Главная!$N$86)+Главная!$N$86*(SUM($Z1296:BV1296)-SUM($Z1328:BV1328))*IF($T1365=справочники!$P$10,1,1/(1+Главная!$N$23)))</f>
        <v>0</v>
      </c>
      <c r="BW1365" s="119">
        <f>IF(BW$8="",0,(SUM($Z1296:BW1296)-SUM($Z1328:BW1328))*(1-Главная!$N$86)+Главная!$N$86*(SUM($Z1296:BW1296)-SUM($Z1328:BW1328))*IF($T1365=справочники!$P$10,1,1/(1+Главная!$N$23)))</f>
        <v>0</v>
      </c>
      <c r="BX1365" s="119">
        <f>IF(BX$8="",0,(SUM($Z1296:BX1296)-SUM($Z1328:BX1328))*(1-Главная!$N$86)+Главная!$N$86*(SUM($Z1296:BX1296)-SUM($Z1328:BX1328))*IF($T1365=справочники!$P$10,1,1/(1+Главная!$N$23)))</f>
        <v>0</v>
      </c>
      <c r="BY1365" s="119">
        <f>IF(BY$8="",0,(SUM($Z1296:BY1296)-SUM($Z1328:BY1328))*(1-Главная!$N$86)+Главная!$N$86*(SUM($Z1296:BY1296)-SUM($Z1328:BY1328))*IF($T1365=справочники!$P$10,1,1/(1+Главная!$N$23)))</f>
        <v>0</v>
      </c>
      <c r="BZ1365" s="119">
        <f>IF(BZ$8="",0,(SUM($Z1296:BZ1296)-SUM($Z1328:BZ1328))*(1-Главная!$N$86)+Главная!$N$86*(SUM($Z1296:BZ1296)-SUM($Z1328:BZ1328))*IF($T1365=справочники!$P$10,1,1/(1+Главная!$N$23)))</f>
        <v>0</v>
      </c>
      <c r="CA1365" s="119">
        <f>IF(CA$8="",0,(SUM($Z1296:CA1296)-SUM($Z1328:CA1328))*(1-Главная!$N$86)+Главная!$N$86*(SUM($Z1296:CA1296)-SUM($Z1328:CA1328))*IF($T1365=справочники!$P$10,1,1/(1+Главная!$N$23)))</f>
        <v>0</v>
      </c>
      <c r="CB1365" s="119">
        <f>IF(CB$8="",0,(SUM($Z1296:CB1296)-SUM($Z1328:CB1328))*(1-Главная!$N$86)+Главная!$N$86*(SUM($Z1296:CB1296)-SUM($Z1328:CB1328))*IF($T1365=справочники!$P$10,1,1/(1+Главная!$N$23)))</f>
        <v>0</v>
      </c>
      <c r="CC1365" s="119">
        <f>IF(CC$8="",0,(SUM($Z1296:CC1296)-SUM($Z1328:CC1328))*(1-Главная!$N$86)+Главная!$N$86*(SUM($Z1296:CC1296)-SUM($Z1328:CC1328))*IF($T1365=справочники!$P$10,1,1/(1+Главная!$N$23)))</f>
        <v>0</v>
      </c>
      <c r="CD1365" s="119">
        <f>IF(CD$8="",0,(SUM($Z1296:CD1296)-SUM($Z1328:CD1328))*(1-Главная!$N$86)+Главная!$N$86*(SUM($Z1296:CD1296)-SUM($Z1328:CD1328))*IF($T1365=справочники!$P$10,1,1/(1+Главная!$N$23)))</f>
        <v>0</v>
      </c>
      <c r="CE1365" s="119">
        <f>IF(CE$8="",0,(SUM($Z1296:CE1296)-SUM($Z1328:CE1328))*(1-Главная!$N$86)+Главная!$N$86*(SUM($Z1296:CE1296)-SUM($Z1328:CE1328))*IF($T1365=справочники!$P$10,1,1/(1+Главная!$N$23)))</f>
        <v>0</v>
      </c>
      <c r="CF1365" s="119">
        <f>IF(CF$8="",0,(SUM($Z1296:CF1296)-SUM($Z1328:CF1328))*(1-Главная!$N$86)+Главная!$N$86*(SUM($Z1296:CF1296)-SUM($Z1328:CF1328))*IF($T1365=справочники!$P$10,1,1/(1+Главная!$N$23)))</f>
        <v>0</v>
      </c>
      <c r="CG1365" s="119">
        <f>IF(CG$8="",0,(SUM($Z1296:CG1296)-SUM($Z1328:CG1328))*(1-Главная!$N$86)+Главная!$N$86*(SUM($Z1296:CG1296)-SUM($Z1328:CG1328))*IF($T1365=справочники!$P$10,1,1/(1+Главная!$N$23)))</f>
        <v>0</v>
      </c>
      <c r="CH1365" s="119">
        <f>IF(CH$8="",0,(SUM($Z1296:CH1296)-SUM($Z1328:CH1328))*(1-Главная!$N$86)+Главная!$N$86*(SUM($Z1296:CH1296)-SUM($Z1328:CH1328))*IF($T1365=справочники!$P$10,1,1/(1+Главная!$N$23)))</f>
        <v>0</v>
      </c>
      <c r="CI1365" s="119">
        <f>IF(CI$8="",0,(SUM($Z1296:CI1296)-SUM($Z1328:CI1328))*(1-Главная!$N$86)+Главная!$N$86*(SUM($Z1296:CI1296)-SUM($Z1328:CI1328))*IF($T1365=справочники!$P$10,1,1/(1+Главная!$N$23)))</f>
        <v>0</v>
      </c>
      <c r="CJ1365" s="119">
        <f>IF(CJ$8="",0,(SUM($Z1296:CJ1296)-SUM($Z1328:CJ1328))*(1-Главная!$N$86)+Главная!$N$86*(SUM($Z1296:CJ1296)-SUM($Z1328:CJ1328))*IF($T1365=справочники!$P$10,1,1/(1+Главная!$N$23)))</f>
        <v>0</v>
      </c>
      <c r="CK1365" s="119">
        <f>IF(CK$8="",0,(SUM($Z1296:CK1296)-SUM($Z1328:CK1328))*(1-Главная!$N$86)+Главная!$N$86*(SUM($Z1296:CK1296)-SUM($Z1328:CK1328))*IF($T1365=справочники!$P$10,1,1/(1+Главная!$N$23)))</f>
        <v>0</v>
      </c>
      <c r="CL1365" s="119">
        <f>IF(CL$8="",0,(SUM($Z1296:CL1296)-SUM($Z1328:CL1328))*(1-Главная!$N$86)+Главная!$N$86*(SUM($Z1296:CL1296)-SUM($Z1328:CL1328))*IF($T1365=справочники!$P$10,1,1/(1+Главная!$N$23)))</f>
        <v>0</v>
      </c>
      <c r="CM1365" s="119">
        <f>IF(CM$8="",0,(SUM($Z1296:CM1296)-SUM($Z1328:CM1328))*(1-Главная!$N$86)+Главная!$N$86*(SUM($Z1296:CM1296)-SUM($Z1328:CM1328))*IF($T1365=справочники!$P$10,1,1/(1+Главная!$N$23)))</f>
        <v>0</v>
      </c>
      <c r="CN1365" s="119">
        <f>IF(CN$8="",0,(SUM($Z1296:CN1296)-SUM($Z1328:CN1328))*(1-Главная!$N$86)+Главная!$N$86*(SUM($Z1296:CN1296)-SUM($Z1328:CN1328))*IF($T1365=справочники!$P$10,1,1/(1+Главная!$N$23)))</f>
        <v>0</v>
      </c>
      <c r="CO1365" s="119">
        <f>IF(CO$8="",0,(SUM($Z1296:CO1296)-SUM($Z1328:CO1328))*(1-Главная!$N$86)+Главная!$N$86*(SUM($Z1296:CO1296)-SUM($Z1328:CO1328))*IF($T1365=справочники!$P$10,1,1/(1+Главная!$N$23)))</f>
        <v>0</v>
      </c>
      <c r="CP1365" s="119">
        <f>IF(CP$8="",0,(SUM($Z1296:CP1296)-SUM($Z1328:CP1328))*(1-Главная!$N$86)+Главная!$N$86*(SUM($Z1296:CP1296)-SUM($Z1328:CP1328))*IF($T1365=справочники!$P$10,1,1/(1+Главная!$N$23)))</f>
        <v>0</v>
      </c>
      <c r="CQ1365" s="119">
        <f>IF(CQ$8="",0,(SUM($Z1296:CQ1296)-SUM($Z1328:CQ1328))*(1-Главная!$N$86)+Главная!$N$86*(SUM($Z1296:CQ1296)-SUM($Z1328:CQ1328))*IF($T1365=справочники!$P$10,1,1/(1+Главная!$N$23)))</f>
        <v>0</v>
      </c>
      <c r="CR1365" s="119">
        <f>IF(CR$8="",0,(SUM($Z1296:CR1296)-SUM($Z1328:CR1328))*(1-Главная!$N$86)+Главная!$N$86*(SUM($Z1296:CR1296)-SUM($Z1328:CR1328))*IF($T1365=справочники!$P$10,1,1/(1+Главная!$N$23)))</f>
        <v>0</v>
      </c>
      <c r="CS1365" s="119">
        <f>IF(CS$8="",0,(SUM($Z1296:CS1296)-SUM($Z1328:CS1328))*(1-Главная!$N$86)+Главная!$N$86*(SUM($Z1296:CS1296)-SUM($Z1328:CS1328))*IF($T1365=справочники!$P$10,1,1/(1+Главная!$N$23)))</f>
        <v>0</v>
      </c>
      <c r="CT1365" s="119">
        <f>IF(CT$8="",0,(SUM($Z1296:CT1296)-SUM($Z1328:CT1328))*(1-Главная!$N$86)+Главная!$N$86*(SUM($Z1296:CT1296)-SUM($Z1328:CT1328))*IF($T1365=справочники!$P$10,1,1/(1+Главная!$N$23)))</f>
        <v>0</v>
      </c>
      <c r="CU1365" s="119">
        <f>IF(CU$8="",0,(SUM($Z1296:CU1296)-SUM($Z1328:CU1328))*(1-Главная!$N$86)+Главная!$N$86*(SUM($Z1296:CU1296)-SUM($Z1328:CU1328))*IF($T1365=справочники!$P$10,1,1/(1+Главная!$N$23)))</f>
        <v>0</v>
      </c>
      <c r="CV1365" s="119">
        <f>IF(CV$8="",0,(SUM($Z1296:CV1296)-SUM($Z1328:CV1328))*(1-Главная!$N$86)+Главная!$N$86*(SUM($Z1296:CV1296)-SUM($Z1328:CV1328))*IF($T1365=справочники!$P$10,1,1/(1+Главная!$N$23)))</f>
        <v>0</v>
      </c>
      <c r="CW1365" s="119">
        <f>IF(CW$8="",0,(SUM($Z1296:CW1296)-SUM($Z1328:CW1328))*(1-Главная!$N$86)+Главная!$N$86*(SUM($Z1296:CW1296)-SUM($Z1328:CW1328))*IF($T1365=справочники!$P$10,1,1/(1+Главная!$N$23)))</f>
        <v>0</v>
      </c>
      <c r="CX1365" s="119">
        <f>IF(CX$8="",0,(SUM($Z1296:CX1296)-SUM($Z1328:CX1328))*(1-Главная!$N$86)+Главная!$N$86*(SUM($Z1296:CX1296)-SUM($Z1328:CX1328))*IF($T1365=справочники!$P$10,1,1/(1+Главная!$N$23)))</f>
        <v>0</v>
      </c>
      <c r="CY1365" s="119">
        <f>IF(CY$8="",0,(SUM($Z1296:CY1296)-SUM($Z1328:CY1328))*(1-Главная!$N$86)+Главная!$N$86*(SUM($Z1296:CY1296)-SUM($Z1328:CY1328))*IF($T1365=справочники!$P$10,1,1/(1+Главная!$N$23)))</f>
        <v>0</v>
      </c>
      <c r="CZ1365" s="119">
        <f>IF(CZ$8="",0,(SUM($Z1296:CZ1296)-SUM($Z1328:CZ1328))*(1-Главная!$N$86)+Главная!$N$86*(SUM($Z1296:CZ1296)-SUM($Z1328:CZ1328))*IF($T1365=справочники!$P$10,1,1/(1+Главная!$N$23)))</f>
        <v>0</v>
      </c>
      <c r="DA1365" s="119">
        <f>IF(DA$8="",0,(SUM($Z1296:DA1296)-SUM($Z1328:DA1328))*(1-Главная!$N$86)+Главная!$N$86*(SUM($Z1296:DA1296)-SUM($Z1328:DA1328))*IF($T1365=справочники!$P$10,1,1/(1+Главная!$N$23)))</f>
        <v>0</v>
      </c>
      <c r="DB1365" s="119">
        <f>IF(DB$8="",0,(SUM($Z1296:DB1296)-SUM($Z1328:DB1328))*(1-Главная!$N$86)+Главная!$N$86*(SUM($Z1296:DB1296)-SUM($Z1328:DB1328))*IF($T1365=справочники!$P$10,1,1/(1+Главная!$N$23)))</f>
        <v>0</v>
      </c>
      <c r="DC1365" s="119">
        <f>IF(DC$8="",0,(SUM($Z1296:DC1296)-SUM($Z1328:DC1328))*(1-Главная!$N$86)+Главная!$N$86*(SUM($Z1296:DC1296)-SUM($Z1328:DC1328))*IF($T1365=справочники!$P$10,1,1/(1+Главная!$N$23)))</f>
        <v>0</v>
      </c>
      <c r="DD1365" s="119">
        <f>IF(DD$8="",0,(SUM($Z1296:DD1296)-SUM($Z1328:DD1328))*(1-Главная!$N$86)+Главная!$N$86*(SUM($Z1296:DD1296)-SUM($Z1328:DD1328))*IF($T1365=справочники!$P$10,1,1/(1+Главная!$N$23)))</f>
        <v>0</v>
      </c>
      <c r="DE1365" s="119">
        <f>IF(DE$8="",0,(SUM($Z1296:DE1296)-SUM($Z1328:DE1328))*(1-Главная!$N$86)+Главная!$N$86*(SUM($Z1296:DE1296)-SUM($Z1328:DE1328))*IF($T1365=справочники!$P$10,1,1/(1+Главная!$N$23)))</f>
        <v>0</v>
      </c>
      <c r="DF1365" s="119">
        <f>IF(DF$8="",0,(SUM($Z1296:DF1296)-SUM($Z1328:DF1328))*(1-Главная!$N$86)+Главная!$N$86*(SUM($Z1296:DF1296)-SUM($Z1328:DF1328))*IF($T1365=справочники!$P$10,1,1/(1+Главная!$N$23)))</f>
        <v>0</v>
      </c>
      <c r="DG1365" s="119">
        <f>IF(DG$8="",0,(SUM($Z1296:DG1296)-SUM($Z1328:DG1328))*(1-Главная!$N$86)+Главная!$N$86*(SUM($Z1296:DG1296)-SUM($Z1328:DG1328))*IF($T1365=справочники!$P$10,1,1/(1+Главная!$N$23)))</f>
        <v>0</v>
      </c>
      <c r="DH1365" s="119">
        <f>IF(DH$8="",0,(SUM($Z1296:DH1296)-SUM($Z1328:DH1328))*(1-Главная!$N$86)+Главная!$N$86*(SUM($Z1296:DH1296)-SUM($Z1328:DH1328))*IF($T1365=справочники!$P$10,1,1/(1+Главная!$N$23)))</f>
        <v>0</v>
      </c>
      <c r="DI1365" s="119">
        <f>IF(DI$8="",0,(SUM($Z1296:DI1296)-SUM($Z1328:DI1328))*(1-Главная!$N$86)+Главная!$N$86*(SUM($Z1296:DI1296)-SUM($Z1328:DI1328))*IF($T1365=справочники!$P$10,1,1/(1+Главная!$N$23)))</f>
        <v>0</v>
      </c>
      <c r="DJ1365" s="119">
        <f>IF(DJ$8="",0,(SUM($Z1296:DJ1296)-SUM($Z1328:DJ1328))*(1-Главная!$N$86)+Главная!$N$86*(SUM($Z1296:DJ1296)-SUM($Z1328:DJ1328))*IF($T1365=справочники!$P$10,1,1/(1+Главная!$N$23)))</f>
        <v>0</v>
      </c>
      <c r="DK1365" s="119">
        <f>IF(DK$8="",0,(SUM($Z1296:DK1296)-SUM($Z1328:DK1328))*(1-Главная!$N$86)+Главная!$N$86*(SUM($Z1296:DK1296)-SUM($Z1328:DK1328))*IF($T1365=справочники!$P$10,1,1/(1+Главная!$N$23)))</f>
        <v>0</v>
      </c>
      <c r="DL1365" s="119">
        <f>IF(DL$8="",0,(SUM($Z1296:DL1296)-SUM($Z1328:DL1328))*(1-Главная!$N$86)+Главная!$N$86*(SUM($Z1296:DL1296)-SUM($Z1328:DL1328))*IF($T1365=справочники!$P$10,1,1/(1+Главная!$N$23)))</f>
        <v>0</v>
      </c>
      <c r="DM1365" s="119">
        <f>IF(DM$8="",0,(SUM($Z1296:DM1296)-SUM($Z1328:DM1328))*(1-Главная!$N$86)+Главная!$N$86*(SUM($Z1296:DM1296)-SUM($Z1328:DM1328))*IF($T1365=справочники!$P$10,1,1/(1+Главная!$N$23)))</f>
        <v>0</v>
      </c>
      <c r="DN1365" s="119">
        <f>IF(DN$8="",0,(SUM($Z1296:DN1296)-SUM($Z1328:DN1328))*(1-Главная!$N$86)+Главная!$N$86*(SUM($Z1296:DN1296)-SUM($Z1328:DN1328))*IF($T1365=справочники!$P$10,1,1/(1+Главная!$N$23)))</f>
        <v>0</v>
      </c>
      <c r="DO1365" s="119">
        <f>IF(DO$8="",0,(SUM($Z1296:DO1296)-SUM($Z1328:DO1328))*(1-Главная!$N$86)+Главная!$N$86*(SUM($Z1296:DO1296)-SUM($Z1328:DO1328))*IF($T1365=справочники!$P$10,1,1/(1+Главная!$N$23)))</f>
        <v>0</v>
      </c>
      <c r="DP1365" s="119">
        <f>IF(DP$8="",0,(SUM($Z1296:DP1296)-SUM($Z1328:DP1328))*(1-Главная!$N$86)+Главная!$N$86*(SUM($Z1296:DP1296)-SUM($Z1328:DP1328))*IF($T1365=справочники!$P$10,1,1/(1+Главная!$N$23)))</f>
        <v>0</v>
      </c>
      <c r="DQ1365" s="119">
        <f>IF(DQ$8="",0,(SUM($Z1296:DQ1296)-SUM($Z1328:DQ1328))*(1-Главная!$N$86)+Главная!$N$86*(SUM($Z1296:DQ1296)-SUM($Z1328:DQ1328))*IF($T1365=справочники!$P$10,1,1/(1+Главная!$N$23)))</f>
        <v>0</v>
      </c>
      <c r="DR1365" s="119">
        <f>IF(DR$8="",0,(SUM($Z1296:DR1296)-SUM($Z1328:DR1328))*(1-Главная!$N$86)+Главная!$N$86*(SUM($Z1296:DR1296)-SUM($Z1328:DR1328))*IF($T1365=справочники!$P$10,1,1/(1+Главная!$N$23)))</f>
        <v>0</v>
      </c>
      <c r="DS1365" s="119">
        <f>IF(DS$8="",0,(SUM($Z1296:DS1296)-SUM($Z1328:DS1328))*(1-Главная!$N$86)+Главная!$N$86*(SUM($Z1296:DS1296)-SUM($Z1328:DS1328))*IF($T1365=справочники!$P$10,1,1/(1+Главная!$N$23)))</f>
        <v>0</v>
      </c>
      <c r="DT1365" s="119">
        <f>IF(DT$8="",0,(SUM($Z1296:DT1296)-SUM($Z1328:DT1328))*(1-Главная!$N$86)+Главная!$N$86*(SUM($Z1296:DT1296)-SUM($Z1328:DT1328))*IF($T1365=справочники!$P$10,1,1/(1+Главная!$N$23)))</f>
        <v>0</v>
      </c>
      <c r="DU1365" s="59"/>
      <c r="DV1365" s="59"/>
    </row>
    <row r="1366" spans="1:126" s="120" customFormat="1" ht="10.199999999999999" customHeight="1">
      <c r="A1366" s="59"/>
      <c r="B1366" s="59"/>
      <c r="C1366" s="59"/>
      <c r="D1366" s="59"/>
      <c r="E1366" s="271"/>
      <c r="F1366" s="114"/>
      <c r="G1366" s="115"/>
      <c r="H1366" s="59"/>
      <c r="I1366" s="59"/>
      <c r="J1366" s="59"/>
      <c r="K1366" s="416">
        <f t="shared" si="2943"/>
        <v>0</v>
      </c>
      <c r="L1366" s="59"/>
      <c r="M1366" s="409"/>
      <c r="N1366" s="410">
        <f t="shared" si="2944"/>
        <v>0</v>
      </c>
      <c r="O1366" s="226"/>
      <c r="P1366" s="229"/>
      <c r="Q1366" s="226" t="s">
        <v>25</v>
      </c>
      <c r="R1366" s="226"/>
      <c r="S1366" s="409"/>
      <c r="T1366" s="410">
        <f t="shared" si="2945"/>
        <v>0</v>
      </c>
      <c r="U1366" s="115"/>
      <c r="V1366" s="59"/>
      <c r="W1366" s="116"/>
      <c r="X1366" s="116"/>
      <c r="Y1366" s="117"/>
      <c r="Z1366" s="118"/>
      <c r="AA1366" s="119">
        <f>IF(AA$8="",0,(SUM($Z1297:AA1297)-SUM($Z1329:AA1329))*(1-Главная!$N$86)+Главная!$N$86*(SUM($Z1297:AA1297)-SUM($Z1329:AA1329))*IF($T1366=справочники!$P$10,1,1/(1+Главная!$N$23)))</f>
        <v>0</v>
      </c>
      <c r="AB1366" s="119">
        <f>IF(AB$8="",0,(SUM($Z1297:AB1297)-SUM($Z1329:AB1329))*(1-Главная!$N$86)+Главная!$N$86*(SUM($Z1297:AB1297)-SUM($Z1329:AB1329))*IF($T1366=справочники!$P$10,1,1/(1+Главная!$N$23)))</f>
        <v>0</v>
      </c>
      <c r="AC1366" s="119">
        <f>IF(AC$8="",0,(SUM($Z1297:AC1297)-SUM($Z1329:AC1329))*(1-Главная!$N$86)+Главная!$N$86*(SUM($Z1297:AC1297)-SUM($Z1329:AC1329))*IF($T1366=справочники!$P$10,1,1/(1+Главная!$N$23)))</f>
        <v>0</v>
      </c>
      <c r="AD1366" s="119">
        <f>IF(AD$8="",0,(SUM($Z1297:AD1297)-SUM($Z1329:AD1329))*(1-Главная!$N$86)+Главная!$N$86*(SUM($Z1297:AD1297)-SUM($Z1329:AD1329))*IF($T1366=справочники!$P$10,1,1/(1+Главная!$N$23)))</f>
        <v>0</v>
      </c>
      <c r="AE1366" s="119">
        <f>IF(AE$8="",0,(SUM($Z1297:AE1297)-SUM($Z1329:AE1329))*(1-Главная!$N$86)+Главная!$N$86*(SUM($Z1297:AE1297)-SUM($Z1329:AE1329))*IF($T1366=справочники!$P$10,1,1/(1+Главная!$N$23)))</f>
        <v>0</v>
      </c>
      <c r="AF1366" s="119">
        <f>IF(AF$8="",0,(SUM($Z1297:AF1297)-SUM($Z1329:AF1329))*(1-Главная!$N$86)+Главная!$N$86*(SUM($Z1297:AF1297)-SUM($Z1329:AF1329))*IF($T1366=справочники!$P$10,1,1/(1+Главная!$N$23)))</f>
        <v>0</v>
      </c>
      <c r="AG1366" s="119">
        <f>IF(AG$8="",0,(SUM($Z1297:AG1297)-SUM($Z1329:AG1329))*(1-Главная!$N$86)+Главная!$N$86*(SUM($Z1297:AG1297)-SUM($Z1329:AG1329))*IF($T1366=справочники!$P$10,1,1/(1+Главная!$N$23)))</f>
        <v>0</v>
      </c>
      <c r="AH1366" s="119">
        <f>IF(AH$8="",0,(SUM($Z1297:AH1297)-SUM($Z1329:AH1329))*(1-Главная!$N$86)+Главная!$N$86*(SUM($Z1297:AH1297)-SUM($Z1329:AH1329))*IF($T1366=справочники!$P$10,1,1/(1+Главная!$N$23)))</f>
        <v>0</v>
      </c>
      <c r="AI1366" s="119">
        <f>IF(AI$8="",0,(SUM($Z1297:AI1297)-SUM($Z1329:AI1329))*(1-Главная!$N$86)+Главная!$N$86*(SUM($Z1297:AI1297)-SUM($Z1329:AI1329))*IF($T1366=справочники!$P$10,1,1/(1+Главная!$N$23)))</f>
        <v>0</v>
      </c>
      <c r="AJ1366" s="119">
        <f>IF(AJ$8="",0,(SUM($Z1297:AJ1297)-SUM($Z1329:AJ1329))*(1-Главная!$N$86)+Главная!$N$86*(SUM($Z1297:AJ1297)-SUM($Z1329:AJ1329))*IF($T1366=справочники!$P$10,1,1/(1+Главная!$N$23)))</f>
        <v>0</v>
      </c>
      <c r="AK1366" s="119">
        <f>IF(AK$8="",0,(SUM($Z1297:AK1297)-SUM($Z1329:AK1329))*(1-Главная!$N$86)+Главная!$N$86*(SUM($Z1297:AK1297)-SUM($Z1329:AK1329))*IF($T1366=справочники!$P$10,1,1/(1+Главная!$N$23)))</f>
        <v>0</v>
      </c>
      <c r="AL1366" s="119">
        <f>IF(AL$8="",0,(SUM($Z1297:AL1297)-SUM($Z1329:AL1329))*(1-Главная!$N$86)+Главная!$N$86*(SUM($Z1297:AL1297)-SUM($Z1329:AL1329))*IF($T1366=справочники!$P$10,1,1/(1+Главная!$N$23)))</f>
        <v>0</v>
      </c>
      <c r="AM1366" s="119">
        <f>IF(AM$8="",0,(SUM($Z1297:AM1297)-SUM($Z1329:AM1329))*(1-Главная!$N$86)+Главная!$N$86*(SUM($Z1297:AM1297)-SUM($Z1329:AM1329))*IF($T1366=справочники!$P$10,1,1/(1+Главная!$N$23)))</f>
        <v>0</v>
      </c>
      <c r="AN1366" s="119">
        <f>IF(AN$8="",0,(SUM($Z1297:AN1297)-SUM($Z1329:AN1329))*(1-Главная!$N$86)+Главная!$N$86*(SUM($Z1297:AN1297)-SUM($Z1329:AN1329))*IF($T1366=справочники!$P$10,1,1/(1+Главная!$N$23)))</f>
        <v>0</v>
      </c>
      <c r="AO1366" s="119">
        <f>IF(AO$8="",0,(SUM($Z1297:AO1297)-SUM($Z1329:AO1329))*(1-Главная!$N$86)+Главная!$N$86*(SUM($Z1297:AO1297)-SUM($Z1329:AO1329))*IF($T1366=справочники!$P$10,1,1/(1+Главная!$N$23)))</f>
        <v>0</v>
      </c>
      <c r="AP1366" s="119">
        <f>IF(AP$8="",0,(SUM($Z1297:AP1297)-SUM($Z1329:AP1329))*(1-Главная!$N$86)+Главная!$N$86*(SUM($Z1297:AP1297)-SUM($Z1329:AP1329))*IF($T1366=справочники!$P$10,1,1/(1+Главная!$N$23)))</f>
        <v>0</v>
      </c>
      <c r="AQ1366" s="119">
        <f>IF(AQ$8="",0,(SUM($Z1297:AQ1297)-SUM($Z1329:AQ1329))*(1-Главная!$N$86)+Главная!$N$86*(SUM($Z1297:AQ1297)-SUM($Z1329:AQ1329))*IF($T1366=справочники!$P$10,1,1/(1+Главная!$N$23)))</f>
        <v>0</v>
      </c>
      <c r="AR1366" s="119">
        <f>IF(AR$8="",0,(SUM($Z1297:AR1297)-SUM($Z1329:AR1329))*(1-Главная!$N$86)+Главная!$N$86*(SUM($Z1297:AR1297)-SUM($Z1329:AR1329))*IF($T1366=справочники!$P$10,1,1/(1+Главная!$N$23)))</f>
        <v>0</v>
      </c>
      <c r="AS1366" s="119">
        <f>IF(AS$8="",0,(SUM($Z1297:AS1297)-SUM($Z1329:AS1329))*(1-Главная!$N$86)+Главная!$N$86*(SUM($Z1297:AS1297)-SUM($Z1329:AS1329))*IF($T1366=справочники!$P$10,1,1/(1+Главная!$N$23)))</f>
        <v>0</v>
      </c>
      <c r="AT1366" s="119">
        <f>IF(AT$8="",0,(SUM($Z1297:AT1297)-SUM($Z1329:AT1329))*(1-Главная!$N$86)+Главная!$N$86*(SUM($Z1297:AT1297)-SUM($Z1329:AT1329))*IF($T1366=справочники!$P$10,1,1/(1+Главная!$N$23)))</f>
        <v>0</v>
      </c>
      <c r="AU1366" s="119">
        <f>IF(AU$8="",0,(SUM($Z1297:AU1297)-SUM($Z1329:AU1329))*(1-Главная!$N$86)+Главная!$N$86*(SUM($Z1297:AU1297)-SUM($Z1329:AU1329))*IF($T1366=справочники!$P$10,1,1/(1+Главная!$N$23)))</f>
        <v>0</v>
      </c>
      <c r="AV1366" s="119">
        <f>IF(AV$8="",0,(SUM($Z1297:AV1297)-SUM($Z1329:AV1329))*(1-Главная!$N$86)+Главная!$N$86*(SUM($Z1297:AV1297)-SUM($Z1329:AV1329))*IF($T1366=справочники!$P$10,1,1/(1+Главная!$N$23)))</f>
        <v>0</v>
      </c>
      <c r="AW1366" s="119">
        <f>IF(AW$8="",0,(SUM($Z1297:AW1297)-SUM($Z1329:AW1329))*(1-Главная!$N$86)+Главная!$N$86*(SUM($Z1297:AW1297)-SUM($Z1329:AW1329))*IF($T1366=справочники!$P$10,1,1/(1+Главная!$N$23)))</f>
        <v>0</v>
      </c>
      <c r="AX1366" s="119">
        <f>IF(AX$8="",0,(SUM($Z1297:AX1297)-SUM($Z1329:AX1329))*(1-Главная!$N$86)+Главная!$N$86*(SUM($Z1297:AX1297)-SUM($Z1329:AX1329))*IF($T1366=справочники!$P$10,1,1/(1+Главная!$N$23)))</f>
        <v>0</v>
      </c>
      <c r="AY1366" s="119">
        <f>IF(AY$8="",0,(SUM($Z1297:AY1297)-SUM($Z1329:AY1329))*(1-Главная!$N$86)+Главная!$N$86*(SUM($Z1297:AY1297)-SUM($Z1329:AY1329))*IF($T1366=справочники!$P$10,1,1/(1+Главная!$N$23)))</f>
        <v>0</v>
      </c>
      <c r="AZ1366" s="119">
        <f>IF(AZ$8="",0,(SUM($Z1297:AZ1297)-SUM($Z1329:AZ1329))*(1-Главная!$N$86)+Главная!$N$86*(SUM($Z1297:AZ1297)-SUM($Z1329:AZ1329))*IF($T1366=справочники!$P$10,1,1/(1+Главная!$N$23)))</f>
        <v>0</v>
      </c>
      <c r="BA1366" s="119">
        <f>IF(BA$8="",0,(SUM($Z1297:BA1297)-SUM($Z1329:BA1329))*(1-Главная!$N$86)+Главная!$N$86*(SUM($Z1297:BA1297)-SUM($Z1329:BA1329))*IF($T1366=справочники!$P$10,1,1/(1+Главная!$N$23)))</f>
        <v>0</v>
      </c>
      <c r="BB1366" s="119">
        <f>IF(BB$8="",0,(SUM($Z1297:BB1297)-SUM($Z1329:BB1329))*(1-Главная!$N$86)+Главная!$N$86*(SUM($Z1297:BB1297)-SUM($Z1329:BB1329))*IF($T1366=справочники!$P$10,1,1/(1+Главная!$N$23)))</f>
        <v>0</v>
      </c>
      <c r="BC1366" s="119">
        <f>IF(BC$8="",0,(SUM($Z1297:BC1297)-SUM($Z1329:BC1329))*(1-Главная!$N$86)+Главная!$N$86*(SUM($Z1297:BC1297)-SUM($Z1329:BC1329))*IF($T1366=справочники!$P$10,1,1/(1+Главная!$N$23)))</f>
        <v>0</v>
      </c>
      <c r="BD1366" s="119">
        <f>IF(BD$8="",0,(SUM($Z1297:BD1297)-SUM($Z1329:BD1329))*(1-Главная!$N$86)+Главная!$N$86*(SUM($Z1297:BD1297)-SUM($Z1329:BD1329))*IF($T1366=справочники!$P$10,1,1/(1+Главная!$N$23)))</f>
        <v>0</v>
      </c>
      <c r="BE1366" s="119">
        <f>IF(BE$8="",0,(SUM($Z1297:BE1297)-SUM($Z1329:BE1329))*(1-Главная!$N$86)+Главная!$N$86*(SUM($Z1297:BE1297)-SUM($Z1329:BE1329))*IF($T1366=справочники!$P$10,1,1/(1+Главная!$N$23)))</f>
        <v>0</v>
      </c>
      <c r="BF1366" s="119">
        <f>IF(BF$8="",0,(SUM($Z1297:BF1297)-SUM($Z1329:BF1329))*(1-Главная!$N$86)+Главная!$N$86*(SUM($Z1297:BF1297)-SUM($Z1329:BF1329))*IF($T1366=справочники!$P$10,1,1/(1+Главная!$N$23)))</f>
        <v>0</v>
      </c>
      <c r="BG1366" s="119">
        <f>IF(BG$8="",0,(SUM($Z1297:BG1297)-SUM($Z1329:BG1329))*(1-Главная!$N$86)+Главная!$N$86*(SUM($Z1297:BG1297)-SUM($Z1329:BG1329))*IF($T1366=справочники!$P$10,1,1/(1+Главная!$N$23)))</f>
        <v>0</v>
      </c>
      <c r="BH1366" s="119">
        <f>IF(BH$8="",0,(SUM($Z1297:BH1297)-SUM($Z1329:BH1329))*(1-Главная!$N$86)+Главная!$N$86*(SUM($Z1297:BH1297)-SUM($Z1329:BH1329))*IF($T1366=справочники!$P$10,1,1/(1+Главная!$N$23)))</f>
        <v>0</v>
      </c>
      <c r="BI1366" s="119">
        <f>IF(BI$8="",0,(SUM($Z1297:BI1297)-SUM($Z1329:BI1329))*(1-Главная!$N$86)+Главная!$N$86*(SUM($Z1297:BI1297)-SUM($Z1329:BI1329))*IF($T1366=справочники!$P$10,1,1/(1+Главная!$N$23)))</f>
        <v>0</v>
      </c>
      <c r="BJ1366" s="119">
        <f>IF(BJ$8="",0,(SUM($Z1297:BJ1297)-SUM($Z1329:BJ1329))*(1-Главная!$N$86)+Главная!$N$86*(SUM($Z1297:BJ1297)-SUM($Z1329:BJ1329))*IF($T1366=справочники!$P$10,1,1/(1+Главная!$N$23)))</f>
        <v>0</v>
      </c>
      <c r="BK1366" s="119">
        <f>IF(BK$8="",0,(SUM($Z1297:BK1297)-SUM($Z1329:BK1329))*(1-Главная!$N$86)+Главная!$N$86*(SUM($Z1297:BK1297)-SUM($Z1329:BK1329))*IF($T1366=справочники!$P$10,1,1/(1+Главная!$N$23)))</f>
        <v>0</v>
      </c>
      <c r="BL1366" s="119">
        <f>IF(BL$8="",0,(SUM($Z1297:BL1297)-SUM($Z1329:BL1329))*(1-Главная!$N$86)+Главная!$N$86*(SUM($Z1297:BL1297)-SUM($Z1329:BL1329))*IF($T1366=справочники!$P$10,1,1/(1+Главная!$N$23)))</f>
        <v>0</v>
      </c>
      <c r="BM1366" s="119">
        <f>IF(BM$8="",0,(SUM($Z1297:BM1297)-SUM($Z1329:BM1329))*(1-Главная!$N$86)+Главная!$N$86*(SUM($Z1297:BM1297)-SUM($Z1329:BM1329))*IF($T1366=справочники!$P$10,1,1/(1+Главная!$N$23)))</f>
        <v>0</v>
      </c>
      <c r="BN1366" s="119">
        <f>IF(BN$8="",0,(SUM($Z1297:BN1297)-SUM($Z1329:BN1329))*(1-Главная!$N$86)+Главная!$N$86*(SUM($Z1297:BN1297)-SUM($Z1329:BN1329))*IF($T1366=справочники!$P$10,1,1/(1+Главная!$N$23)))</f>
        <v>0</v>
      </c>
      <c r="BO1366" s="119">
        <f>IF(BO$8="",0,(SUM($Z1297:BO1297)-SUM($Z1329:BO1329))*(1-Главная!$N$86)+Главная!$N$86*(SUM($Z1297:BO1297)-SUM($Z1329:BO1329))*IF($T1366=справочники!$P$10,1,1/(1+Главная!$N$23)))</f>
        <v>0</v>
      </c>
      <c r="BP1366" s="119">
        <f>IF(BP$8="",0,(SUM($Z1297:BP1297)-SUM($Z1329:BP1329))*(1-Главная!$N$86)+Главная!$N$86*(SUM($Z1297:BP1297)-SUM($Z1329:BP1329))*IF($T1366=справочники!$P$10,1,1/(1+Главная!$N$23)))</f>
        <v>0</v>
      </c>
      <c r="BQ1366" s="119">
        <f>IF(BQ$8="",0,(SUM($Z1297:BQ1297)-SUM($Z1329:BQ1329))*(1-Главная!$N$86)+Главная!$N$86*(SUM($Z1297:BQ1297)-SUM($Z1329:BQ1329))*IF($T1366=справочники!$P$10,1,1/(1+Главная!$N$23)))</f>
        <v>0</v>
      </c>
      <c r="BR1366" s="119">
        <f>IF(BR$8="",0,(SUM($Z1297:BR1297)-SUM($Z1329:BR1329))*(1-Главная!$N$86)+Главная!$N$86*(SUM($Z1297:BR1297)-SUM($Z1329:BR1329))*IF($T1366=справочники!$P$10,1,1/(1+Главная!$N$23)))</f>
        <v>0</v>
      </c>
      <c r="BS1366" s="119">
        <f>IF(BS$8="",0,(SUM($Z1297:BS1297)-SUM($Z1329:BS1329))*(1-Главная!$N$86)+Главная!$N$86*(SUM($Z1297:BS1297)-SUM($Z1329:BS1329))*IF($T1366=справочники!$P$10,1,1/(1+Главная!$N$23)))</f>
        <v>0</v>
      </c>
      <c r="BT1366" s="119">
        <f>IF(BT$8="",0,(SUM($Z1297:BT1297)-SUM($Z1329:BT1329))*(1-Главная!$N$86)+Главная!$N$86*(SUM($Z1297:BT1297)-SUM($Z1329:BT1329))*IF($T1366=справочники!$P$10,1,1/(1+Главная!$N$23)))</f>
        <v>0</v>
      </c>
      <c r="BU1366" s="119">
        <f>IF(BU$8="",0,(SUM($Z1297:BU1297)-SUM($Z1329:BU1329))*(1-Главная!$N$86)+Главная!$N$86*(SUM($Z1297:BU1297)-SUM($Z1329:BU1329))*IF($T1366=справочники!$P$10,1,1/(1+Главная!$N$23)))</f>
        <v>0</v>
      </c>
      <c r="BV1366" s="119">
        <f>IF(BV$8="",0,(SUM($Z1297:BV1297)-SUM($Z1329:BV1329))*(1-Главная!$N$86)+Главная!$N$86*(SUM($Z1297:BV1297)-SUM($Z1329:BV1329))*IF($T1366=справочники!$P$10,1,1/(1+Главная!$N$23)))</f>
        <v>0</v>
      </c>
      <c r="BW1366" s="119">
        <f>IF(BW$8="",0,(SUM($Z1297:BW1297)-SUM($Z1329:BW1329))*(1-Главная!$N$86)+Главная!$N$86*(SUM($Z1297:BW1297)-SUM($Z1329:BW1329))*IF($T1366=справочники!$P$10,1,1/(1+Главная!$N$23)))</f>
        <v>0</v>
      </c>
      <c r="BX1366" s="119">
        <f>IF(BX$8="",0,(SUM($Z1297:BX1297)-SUM($Z1329:BX1329))*(1-Главная!$N$86)+Главная!$N$86*(SUM($Z1297:BX1297)-SUM($Z1329:BX1329))*IF($T1366=справочники!$P$10,1,1/(1+Главная!$N$23)))</f>
        <v>0</v>
      </c>
      <c r="BY1366" s="119">
        <f>IF(BY$8="",0,(SUM($Z1297:BY1297)-SUM($Z1329:BY1329))*(1-Главная!$N$86)+Главная!$N$86*(SUM($Z1297:BY1297)-SUM($Z1329:BY1329))*IF($T1366=справочники!$P$10,1,1/(1+Главная!$N$23)))</f>
        <v>0</v>
      </c>
      <c r="BZ1366" s="119">
        <f>IF(BZ$8="",0,(SUM($Z1297:BZ1297)-SUM($Z1329:BZ1329))*(1-Главная!$N$86)+Главная!$N$86*(SUM($Z1297:BZ1297)-SUM($Z1329:BZ1329))*IF($T1366=справочники!$P$10,1,1/(1+Главная!$N$23)))</f>
        <v>0</v>
      </c>
      <c r="CA1366" s="119">
        <f>IF(CA$8="",0,(SUM($Z1297:CA1297)-SUM($Z1329:CA1329))*(1-Главная!$N$86)+Главная!$N$86*(SUM($Z1297:CA1297)-SUM($Z1329:CA1329))*IF($T1366=справочники!$P$10,1,1/(1+Главная!$N$23)))</f>
        <v>0</v>
      </c>
      <c r="CB1366" s="119">
        <f>IF(CB$8="",0,(SUM($Z1297:CB1297)-SUM($Z1329:CB1329))*(1-Главная!$N$86)+Главная!$N$86*(SUM($Z1297:CB1297)-SUM($Z1329:CB1329))*IF($T1366=справочники!$P$10,1,1/(1+Главная!$N$23)))</f>
        <v>0</v>
      </c>
      <c r="CC1366" s="119">
        <f>IF(CC$8="",0,(SUM($Z1297:CC1297)-SUM($Z1329:CC1329))*(1-Главная!$N$86)+Главная!$N$86*(SUM($Z1297:CC1297)-SUM($Z1329:CC1329))*IF($T1366=справочники!$P$10,1,1/(1+Главная!$N$23)))</f>
        <v>0</v>
      </c>
      <c r="CD1366" s="119">
        <f>IF(CD$8="",0,(SUM($Z1297:CD1297)-SUM($Z1329:CD1329))*(1-Главная!$N$86)+Главная!$N$86*(SUM($Z1297:CD1297)-SUM($Z1329:CD1329))*IF($T1366=справочники!$P$10,1,1/(1+Главная!$N$23)))</f>
        <v>0</v>
      </c>
      <c r="CE1366" s="119">
        <f>IF(CE$8="",0,(SUM($Z1297:CE1297)-SUM($Z1329:CE1329))*(1-Главная!$N$86)+Главная!$N$86*(SUM($Z1297:CE1297)-SUM($Z1329:CE1329))*IF($T1366=справочники!$P$10,1,1/(1+Главная!$N$23)))</f>
        <v>0</v>
      </c>
      <c r="CF1366" s="119">
        <f>IF(CF$8="",0,(SUM($Z1297:CF1297)-SUM($Z1329:CF1329))*(1-Главная!$N$86)+Главная!$N$86*(SUM($Z1297:CF1297)-SUM($Z1329:CF1329))*IF($T1366=справочники!$P$10,1,1/(1+Главная!$N$23)))</f>
        <v>0</v>
      </c>
      <c r="CG1366" s="119">
        <f>IF(CG$8="",0,(SUM($Z1297:CG1297)-SUM($Z1329:CG1329))*(1-Главная!$N$86)+Главная!$N$86*(SUM($Z1297:CG1297)-SUM($Z1329:CG1329))*IF($T1366=справочники!$P$10,1,1/(1+Главная!$N$23)))</f>
        <v>0</v>
      </c>
      <c r="CH1366" s="119">
        <f>IF(CH$8="",0,(SUM($Z1297:CH1297)-SUM($Z1329:CH1329))*(1-Главная!$N$86)+Главная!$N$86*(SUM($Z1297:CH1297)-SUM($Z1329:CH1329))*IF($T1366=справочники!$P$10,1,1/(1+Главная!$N$23)))</f>
        <v>0</v>
      </c>
      <c r="CI1366" s="119">
        <f>IF(CI$8="",0,(SUM($Z1297:CI1297)-SUM($Z1329:CI1329))*(1-Главная!$N$86)+Главная!$N$86*(SUM($Z1297:CI1297)-SUM($Z1329:CI1329))*IF($T1366=справочники!$P$10,1,1/(1+Главная!$N$23)))</f>
        <v>0</v>
      </c>
      <c r="CJ1366" s="119">
        <f>IF(CJ$8="",0,(SUM($Z1297:CJ1297)-SUM($Z1329:CJ1329))*(1-Главная!$N$86)+Главная!$N$86*(SUM($Z1297:CJ1297)-SUM($Z1329:CJ1329))*IF($T1366=справочники!$P$10,1,1/(1+Главная!$N$23)))</f>
        <v>0</v>
      </c>
      <c r="CK1366" s="119">
        <f>IF(CK$8="",0,(SUM($Z1297:CK1297)-SUM($Z1329:CK1329))*(1-Главная!$N$86)+Главная!$N$86*(SUM($Z1297:CK1297)-SUM($Z1329:CK1329))*IF($T1366=справочники!$P$10,1,1/(1+Главная!$N$23)))</f>
        <v>0</v>
      </c>
      <c r="CL1366" s="119">
        <f>IF(CL$8="",0,(SUM($Z1297:CL1297)-SUM($Z1329:CL1329))*(1-Главная!$N$86)+Главная!$N$86*(SUM($Z1297:CL1297)-SUM($Z1329:CL1329))*IF($T1366=справочники!$P$10,1,1/(1+Главная!$N$23)))</f>
        <v>0</v>
      </c>
      <c r="CM1366" s="119">
        <f>IF(CM$8="",0,(SUM($Z1297:CM1297)-SUM($Z1329:CM1329))*(1-Главная!$N$86)+Главная!$N$86*(SUM($Z1297:CM1297)-SUM($Z1329:CM1329))*IF($T1366=справочники!$P$10,1,1/(1+Главная!$N$23)))</f>
        <v>0</v>
      </c>
      <c r="CN1366" s="119">
        <f>IF(CN$8="",0,(SUM($Z1297:CN1297)-SUM($Z1329:CN1329))*(1-Главная!$N$86)+Главная!$N$86*(SUM($Z1297:CN1297)-SUM($Z1329:CN1329))*IF($T1366=справочники!$P$10,1,1/(1+Главная!$N$23)))</f>
        <v>0</v>
      </c>
      <c r="CO1366" s="119">
        <f>IF(CO$8="",0,(SUM($Z1297:CO1297)-SUM($Z1329:CO1329))*(1-Главная!$N$86)+Главная!$N$86*(SUM($Z1297:CO1297)-SUM($Z1329:CO1329))*IF($T1366=справочники!$P$10,1,1/(1+Главная!$N$23)))</f>
        <v>0</v>
      </c>
      <c r="CP1366" s="119">
        <f>IF(CP$8="",0,(SUM($Z1297:CP1297)-SUM($Z1329:CP1329))*(1-Главная!$N$86)+Главная!$N$86*(SUM($Z1297:CP1297)-SUM($Z1329:CP1329))*IF($T1366=справочники!$P$10,1,1/(1+Главная!$N$23)))</f>
        <v>0</v>
      </c>
      <c r="CQ1366" s="119">
        <f>IF(CQ$8="",0,(SUM($Z1297:CQ1297)-SUM($Z1329:CQ1329))*(1-Главная!$N$86)+Главная!$N$86*(SUM($Z1297:CQ1297)-SUM($Z1329:CQ1329))*IF($T1366=справочники!$P$10,1,1/(1+Главная!$N$23)))</f>
        <v>0</v>
      </c>
      <c r="CR1366" s="119">
        <f>IF(CR$8="",0,(SUM($Z1297:CR1297)-SUM($Z1329:CR1329))*(1-Главная!$N$86)+Главная!$N$86*(SUM($Z1297:CR1297)-SUM($Z1329:CR1329))*IF($T1366=справочники!$P$10,1,1/(1+Главная!$N$23)))</f>
        <v>0</v>
      </c>
      <c r="CS1366" s="119">
        <f>IF(CS$8="",0,(SUM($Z1297:CS1297)-SUM($Z1329:CS1329))*(1-Главная!$N$86)+Главная!$N$86*(SUM($Z1297:CS1297)-SUM($Z1329:CS1329))*IF($T1366=справочники!$P$10,1,1/(1+Главная!$N$23)))</f>
        <v>0</v>
      </c>
      <c r="CT1366" s="119">
        <f>IF(CT$8="",0,(SUM($Z1297:CT1297)-SUM($Z1329:CT1329))*(1-Главная!$N$86)+Главная!$N$86*(SUM($Z1297:CT1297)-SUM($Z1329:CT1329))*IF($T1366=справочники!$P$10,1,1/(1+Главная!$N$23)))</f>
        <v>0</v>
      </c>
      <c r="CU1366" s="119">
        <f>IF(CU$8="",0,(SUM($Z1297:CU1297)-SUM($Z1329:CU1329))*(1-Главная!$N$86)+Главная!$N$86*(SUM($Z1297:CU1297)-SUM($Z1329:CU1329))*IF($T1366=справочники!$P$10,1,1/(1+Главная!$N$23)))</f>
        <v>0</v>
      </c>
      <c r="CV1366" s="119">
        <f>IF(CV$8="",0,(SUM($Z1297:CV1297)-SUM($Z1329:CV1329))*(1-Главная!$N$86)+Главная!$N$86*(SUM($Z1297:CV1297)-SUM($Z1329:CV1329))*IF($T1366=справочники!$P$10,1,1/(1+Главная!$N$23)))</f>
        <v>0</v>
      </c>
      <c r="CW1366" s="119">
        <f>IF(CW$8="",0,(SUM($Z1297:CW1297)-SUM($Z1329:CW1329))*(1-Главная!$N$86)+Главная!$N$86*(SUM($Z1297:CW1297)-SUM($Z1329:CW1329))*IF($T1366=справочники!$P$10,1,1/(1+Главная!$N$23)))</f>
        <v>0</v>
      </c>
      <c r="CX1366" s="119">
        <f>IF(CX$8="",0,(SUM($Z1297:CX1297)-SUM($Z1329:CX1329))*(1-Главная!$N$86)+Главная!$N$86*(SUM($Z1297:CX1297)-SUM($Z1329:CX1329))*IF($T1366=справочники!$P$10,1,1/(1+Главная!$N$23)))</f>
        <v>0</v>
      </c>
      <c r="CY1366" s="119">
        <f>IF(CY$8="",0,(SUM($Z1297:CY1297)-SUM($Z1329:CY1329))*(1-Главная!$N$86)+Главная!$N$86*(SUM($Z1297:CY1297)-SUM($Z1329:CY1329))*IF($T1366=справочники!$P$10,1,1/(1+Главная!$N$23)))</f>
        <v>0</v>
      </c>
      <c r="CZ1366" s="119">
        <f>IF(CZ$8="",0,(SUM($Z1297:CZ1297)-SUM($Z1329:CZ1329))*(1-Главная!$N$86)+Главная!$N$86*(SUM($Z1297:CZ1297)-SUM($Z1329:CZ1329))*IF($T1366=справочники!$P$10,1,1/(1+Главная!$N$23)))</f>
        <v>0</v>
      </c>
      <c r="DA1366" s="119">
        <f>IF(DA$8="",0,(SUM($Z1297:DA1297)-SUM($Z1329:DA1329))*(1-Главная!$N$86)+Главная!$N$86*(SUM($Z1297:DA1297)-SUM($Z1329:DA1329))*IF($T1366=справочники!$P$10,1,1/(1+Главная!$N$23)))</f>
        <v>0</v>
      </c>
      <c r="DB1366" s="119">
        <f>IF(DB$8="",0,(SUM($Z1297:DB1297)-SUM($Z1329:DB1329))*(1-Главная!$N$86)+Главная!$N$86*(SUM($Z1297:DB1297)-SUM($Z1329:DB1329))*IF($T1366=справочники!$P$10,1,1/(1+Главная!$N$23)))</f>
        <v>0</v>
      </c>
      <c r="DC1366" s="119">
        <f>IF(DC$8="",0,(SUM($Z1297:DC1297)-SUM($Z1329:DC1329))*(1-Главная!$N$86)+Главная!$N$86*(SUM($Z1297:DC1297)-SUM($Z1329:DC1329))*IF($T1366=справочники!$P$10,1,1/(1+Главная!$N$23)))</f>
        <v>0</v>
      </c>
      <c r="DD1366" s="119">
        <f>IF(DD$8="",0,(SUM($Z1297:DD1297)-SUM($Z1329:DD1329))*(1-Главная!$N$86)+Главная!$N$86*(SUM($Z1297:DD1297)-SUM($Z1329:DD1329))*IF($T1366=справочники!$P$10,1,1/(1+Главная!$N$23)))</f>
        <v>0</v>
      </c>
      <c r="DE1366" s="119">
        <f>IF(DE$8="",0,(SUM($Z1297:DE1297)-SUM($Z1329:DE1329))*(1-Главная!$N$86)+Главная!$N$86*(SUM($Z1297:DE1297)-SUM($Z1329:DE1329))*IF($T1366=справочники!$P$10,1,1/(1+Главная!$N$23)))</f>
        <v>0</v>
      </c>
      <c r="DF1366" s="119">
        <f>IF(DF$8="",0,(SUM($Z1297:DF1297)-SUM($Z1329:DF1329))*(1-Главная!$N$86)+Главная!$N$86*(SUM($Z1297:DF1297)-SUM($Z1329:DF1329))*IF($T1366=справочники!$P$10,1,1/(1+Главная!$N$23)))</f>
        <v>0</v>
      </c>
      <c r="DG1366" s="119">
        <f>IF(DG$8="",0,(SUM($Z1297:DG1297)-SUM($Z1329:DG1329))*(1-Главная!$N$86)+Главная!$N$86*(SUM($Z1297:DG1297)-SUM($Z1329:DG1329))*IF($T1366=справочники!$P$10,1,1/(1+Главная!$N$23)))</f>
        <v>0</v>
      </c>
      <c r="DH1366" s="119">
        <f>IF(DH$8="",0,(SUM($Z1297:DH1297)-SUM($Z1329:DH1329))*(1-Главная!$N$86)+Главная!$N$86*(SUM($Z1297:DH1297)-SUM($Z1329:DH1329))*IF($T1366=справочники!$P$10,1,1/(1+Главная!$N$23)))</f>
        <v>0</v>
      </c>
      <c r="DI1366" s="119">
        <f>IF(DI$8="",0,(SUM($Z1297:DI1297)-SUM($Z1329:DI1329))*(1-Главная!$N$86)+Главная!$N$86*(SUM($Z1297:DI1297)-SUM($Z1329:DI1329))*IF($T1366=справочники!$P$10,1,1/(1+Главная!$N$23)))</f>
        <v>0</v>
      </c>
      <c r="DJ1366" s="119">
        <f>IF(DJ$8="",0,(SUM($Z1297:DJ1297)-SUM($Z1329:DJ1329))*(1-Главная!$N$86)+Главная!$N$86*(SUM($Z1297:DJ1297)-SUM($Z1329:DJ1329))*IF($T1366=справочники!$P$10,1,1/(1+Главная!$N$23)))</f>
        <v>0</v>
      </c>
      <c r="DK1366" s="119">
        <f>IF(DK$8="",0,(SUM($Z1297:DK1297)-SUM($Z1329:DK1329))*(1-Главная!$N$86)+Главная!$N$86*(SUM($Z1297:DK1297)-SUM($Z1329:DK1329))*IF($T1366=справочники!$P$10,1,1/(1+Главная!$N$23)))</f>
        <v>0</v>
      </c>
      <c r="DL1366" s="119">
        <f>IF(DL$8="",0,(SUM($Z1297:DL1297)-SUM($Z1329:DL1329))*(1-Главная!$N$86)+Главная!$N$86*(SUM($Z1297:DL1297)-SUM($Z1329:DL1329))*IF($T1366=справочники!$P$10,1,1/(1+Главная!$N$23)))</f>
        <v>0</v>
      </c>
      <c r="DM1366" s="119">
        <f>IF(DM$8="",0,(SUM($Z1297:DM1297)-SUM($Z1329:DM1329))*(1-Главная!$N$86)+Главная!$N$86*(SUM($Z1297:DM1297)-SUM($Z1329:DM1329))*IF($T1366=справочники!$P$10,1,1/(1+Главная!$N$23)))</f>
        <v>0</v>
      </c>
      <c r="DN1366" s="119">
        <f>IF(DN$8="",0,(SUM($Z1297:DN1297)-SUM($Z1329:DN1329))*(1-Главная!$N$86)+Главная!$N$86*(SUM($Z1297:DN1297)-SUM($Z1329:DN1329))*IF($T1366=справочники!$P$10,1,1/(1+Главная!$N$23)))</f>
        <v>0</v>
      </c>
      <c r="DO1366" s="119">
        <f>IF(DO$8="",0,(SUM($Z1297:DO1297)-SUM($Z1329:DO1329))*(1-Главная!$N$86)+Главная!$N$86*(SUM($Z1297:DO1297)-SUM($Z1329:DO1329))*IF($T1366=справочники!$P$10,1,1/(1+Главная!$N$23)))</f>
        <v>0</v>
      </c>
      <c r="DP1366" s="119">
        <f>IF(DP$8="",0,(SUM($Z1297:DP1297)-SUM($Z1329:DP1329))*(1-Главная!$N$86)+Главная!$N$86*(SUM($Z1297:DP1297)-SUM($Z1329:DP1329))*IF($T1366=справочники!$P$10,1,1/(1+Главная!$N$23)))</f>
        <v>0</v>
      </c>
      <c r="DQ1366" s="119">
        <f>IF(DQ$8="",0,(SUM($Z1297:DQ1297)-SUM($Z1329:DQ1329))*(1-Главная!$N$86)+Главная!$N$86*(SUM($Z1297:DQ1297)-SUM($Z1329:DQ1329))*IF($T1366=справочники!$P$10,1,1/(1+Главная!$N$23)))</f>
        <v>0</v>
      </c>
      <c r="DR1366" s="119">
        <f>IF(DR$8="",0,(SUM($Z1297:DR1297)-SUM($Z1329:DR1329))*(1-Главная!$N$86)+Главная!$N$86*(SUM($Z1297:DR1297)-SUM($Z1329:DR1329))*IF($T1366=справочники!$P$10,1,1/(1+Главная!$N$23)))</f>
        <v>0</v>
      </c>
      <c r="DS1366" s="119">
        <f>IF(DS$8="",0,(SUM($Z1297:DS1297)-SUM($Z1329:DS1329))*(1-Главная!$N$86)+Главная!$N$86*(SUM($Z1297:DS1297)-SUM($Z1329:DS1329))*IF($T1366=справочники!$P$10,1,1/(1+Главная!$N$23)))</f>
        <v>0</v>
      </c>
      <c r="DT1366" s="119">
        <f>IF(DT$8="",0,(SUM($Z1297:DT1297)-SUM($Z1329:DT1329))*(1-Главная!$N$86)+Главная!$N$86*(SUM($Z1297:DT1297)-SUM($Z1329:DT1329))*IF($T1366=справочники!$P$10,1,1/(1+Главная!$N$23)))</f>
        <v>0</v>
      </c>
      <c r="DU1366" s="59"/>
      <c r="DV1366" s="59"/>
    </row>
    <row r="1367" spans="1:126" s="120" customFormat="1" ht="10.199999999999999" customHeight="1">
      <c r="A1367" s="59"/>
      <c r="B1367" s="59"/>
      <c r="C1367" s="59"/>
      <c r="D1367" s="59"/>
      <c r="E1367" s="271"/>
      <c r="F1367" s="114"/>
      <c r="G1367" s="115"/>
      <c r="H1367" s="59"/>
      <c r="I1367" s="59"/>
      <c r="J1367" s="59"/>
      <c r="K1367" s="416">
        <f t="shared" si="2943"/>
        <v>0</v>
      </c>
      <c r="L1367" s="59"/>
      <c r="M1367" s="409"/>
      <c r="N1367" s="410">
        <f t="shared" si="2944"/>
        <v>0</v>
      </c>
      <c r="O1367" s="226"/>
      <c r="P1367" s="229"/>
      <c r="Q1367" s="226" t="s">
        <v>25</v>
      </c>
      <c r="R1367" s="226"/>
      <c r="S1367" s="409"/>
      <c r="T1367" s="410">
        <f t="shared" si="2945"/>
        <v>0</v>
      </c>
      <c r="U1367" s="115"/>
      <c r="V1367" s="59"/>
      <c r="W1367" s="116"/>
      <c r="X1367" s="116"/>
      <c r="Y1367" s="117"/>
      <c r="Z1367" s="118"/>
      <c r="AA1367" s="119">
        <f>IF(AA$8="",0,(SUM($Z1298:AA1298)-SUM($Z1330:AA1330))*(1-Главная!$N$86)+Главная!$N$86*(SUM($Z1298:AA1298)-SUM($Z1330:AA1330))*IF($T1367=справочники!$P$10,1,1/(1+Главная!$N$23)))</f>
        <v>0</v>
      </c>
      <c r="AB1367" s="119">
        <f>IF(AB$8="",0,(SUM($Z1298:AB1298)-SUM($Z1330:AB1330))*(1-Главная!$N$86)+Главная!$N$86*(SUM($Z1298:AB1298)-SUM($Z1330:AB1330))*IF($T1367=справочники!$P$10,1,1/(1+Главная!$N$23)))</f>
        <v>0</v>
      </c>
      <c r="AC1367" s="119">
        <f>IF(AC$8="",0,(SUM($Z1298:AC1298)-SUM($Z1330:AC1330))*(1-Главная!$N$86)+Главная!$N$86*(SUM($Z1298:AC1298)-SUM($Z1330:AC1330))*IF($T1367=справочники!$P$10,1,1/(1+Главная!$N$23)))</f>
        <v>0</v>
      </c>
      <c r="AD1367" s="119">
        <f>IF(AD$8="",0,(SUM($Z1298:AD1298)-SUM($Z1330:AD1330))*(1-Главная!$N$86)+Главная!$N$86*(SUM($Z1298:AD1298)-SUM($Z1330:AD1330))*IF($T1367=справочники!$P$10,1,1/(1+Главная!$N$23)))</f>
        <v>0</v>
      </c>
      <c r="AE1367" s="119">
        <f>IF(AE$8="",0,(SUM($Z1298:AE1298)-SUM($Z1330:AE1330))*(1-Главная!$N$86)+Главная!$N$86*(SUM($Z1298:AE1298)-SUM($Z1330:AE1330))*IF($T1367=справочники!$P$10,1,1/(1+Главная!$N$23)))</f>
        <v>0</v>
      </c>
      <c r="AF1367" s="119">
        <f>IF(AF$8="",0,(SUM($Z1298:AF1298)-SUM($Z1330:AF1330))*(1-Главная!$N$86)+Главная!$N$86*(SUM($Z1298:AF1298)-SUM($Z1330:AF1330))*IF($T1367=справочники!$P$10,1,1/(1+Главная!$N$23)))</f>
        <v>0</v>
      </c>
      <c r="AG1367" s="119">
        <f>IF(AG$8="",0,(SUM($Z1298:AG1298)-SUM($Z1330:AG1330))*(1-Главная!$N$86)+Главная!$N$86*(SUM($Z1298:AG1298)-SUM($Z1330:AG1330))*IF($T1367=справочники!$P$10,1,1/(1+Главная!$N$23)))</f>
        <v>0</v>
      </c>
      <c r="AH1367" s="119">
        <f>IF(AH$8="",0,(SUM($Z1298:AH1298)-SUM($Z1330:AH1330))*(1-Главная!$N$86)+Главная!$N$86*(SUM($Z1298:AH1298)-SUM($Z1330:AH1330))*IF($T1367=справочники!$P$10,1,1/(1+Главная!$N$23)))</f>
        <v>0</v>
      </c>
      <c r="AI1367" s="119">
        <f>IF(AI$8="",0,(SUM($Z1298:AI1298)-SUM($Z1330:AI1330))*(1-Главная!$N$86)+Главная!$N$86*(SUM($Z1298:AI1298)-SUM($Z1330:AI1330))*IF($T1367=справочники!$P$10,1,1/(1+Главная!$N$23)))</f>
        <v>0</v>
      </c>
      <c r="AJ1367" s="119">
        <f>IF(AJ$8="",0,(SUM($Z1298:AJ1298)-SUM($Z1330:AJ1330))*(1-Главная!$N$86)+Главная!$N$86*(SUM($Z1298:AJ1298)-SUM($Z1330:AJ1330))*IF($T1367=справочники!$P$10,1,1/(1+Главная!$N$23)))</f>
        <v>0</v>
      </c>
      <c r="AK1367" s="119">
        <f>IF(AK$8="",0,(SUM($Z1298:AK1298)-SUM($Z1330:AK1330))*(1-Главная!$N$86)+Главная!$N$86*(SUM($Z1298:AK1298)-SUM($Z1330:AK1330))*IF($T1367=справочники!$P$10,1,1/(1+Главная!$N$23)))</f>
        <v>0</v>
      </c>
      <c r="AL1367" s="119">
        <f>IF(AL$8="",0,(SUM($Z1298:AL1298)-SUM($Z1330:AL1330))*(1-Главная!$N$86)+Главная!$N$86*(SUM($Z1298:AL1298)-SUM($Z1330:AL1330))*IF($T1367=справочники!$P$10,1,1/(1+Главная!$N$23)))</f>
        <v>0</v>
      </c>
      <c r="AM1367" s="119">
        <f>IF(AM$8="",0,(SUM($Z1298:AM1298)-SUM($Z1330:AM1330))*(1-Главная!$N$86)+Главная!$N$86*(SUM($Z1298:AM1298)-SUM($Z1330:AM1330))*IF($T1367=справочники!$P$10,1,1/(1+Главная!$N$23)))</f>
        <v>0</v>
      </c>
      <c r="AN1367" s="119">
        <f>IF(AN$8="",0,(SUM($Z1298:AN1298)-SUM($Z1330:AN1330))*(1-Главная!$N$86)+Главная!$N$86*(SUM($Z1298:AN1298)-SUM($Z1330:AN1330))*IF($T1367=справочники!$P$10,1,1/(1+Главная!$N$23)))</f>
        <v>0</v>
      </c>
      <c r="AO1367" s="119">
        <f>IF(AO$8="",0,(SUM($Z1298:AO1298)-SUM($Z1330:AO1330))*(1-Главная!$N$86)+Главная!$N$86*(SUM($Z1298:AO1298)-SUM($Z1330:AO1330))*IF($T1367=справочники!$P$10,1,1/(1+Главная!$N$23)))</f>
        <v>0</v>
      </c>
      <c r="AP1367" s="119">
        <f>IF(AP$8="",0,(SUM($Z1298:AP1298)-SUM($Z1330:AP1330))*(1-Главная!$N$86)+Главная!$N$86*(SUM($Z1298:AP1298)-SUM($Z1330:AP1330))*IF($T1367=справочники!$P$10,1,1/(1+Главная!$N$23)))</f>
        <v>0</v>
      </c>
      <c r="AQ1367" s="119">
        <f>IF(AQ$8="",0,(SUM($Z1298:AQ1298)-SUM($Z1330:AQ1330))*(1-Главная!$N$86)+Главная!$N$86*(SUM($Z1298:AQ1298)-SUM($Z1330:AQ1330))*IF($T1367=справочники!$P$10,1,1/(1+Главная!$N$23)))</f>
        <v>0</v>
      </c>
      <c r="AR1367" s="119">
        <f>IF(AR$8="",0,(SUM($Z1298:AR1298)-SUM($Z1330:AR1330))*(1-Главная!$N$86)+Главная!$N$86*(SUM($Z1298:AR1298)-SUM($Z1330:AR1330))*IF($T1367=справочники!$P$10,1,1/(1+Главная!$N$23)))</f>
        <v>0</v>
      </c>
      <c r="AS1367" s="119">
        <f>IF(AS$8="",0,(SUM($Z1298:AS1298)-SUM($Z1330:AS1330))*(1-Главная!$N$86)+Главная!$N$86*(SUM($Z1298:AS1298)-SUM($Z1330:AS1330))*IF($T1367=справочники!$P$10,1,1/(1+Главная!$N$23)))</f>
        <v>0</v>
      </c>
      <c r="AT1367" s="119">
        <f>IF(AT$8="",0,(SUM($Z1298:AT1298)-SUM($Z1330:AT1330))*(1-Главная!$N$86)+Главная!$N$86*(SUM($Z1298:AT1298)-SUM($Z1330:AT1330))*IF($T1367=справочники!$P$10,1,1/(1+Главная!$N$23)))</f>
        <v>0</v>
      </c>
      <c r="AU1367" s="119">
        <f>IF(AU$8="",0,(SUM($Z1298:AU1298)-SUM($Z1330:AU1330))*(1-Главная!$N$86)+Главная!$N$86*(SUM($Z1298:AU1298)-SUM($Z1330:AU1330))*IF($T1367=справочники!$P$10,1,1/(1+Главная!$N$23)))</f>
        <v>0</v>
      </c>
      <c r="AV1367" s="119">
        <f>IF(AV$8="",0,(SUM($Z1298:AV1298)-SUM($Z1330:AV1330))*(1-Главная!$N$86)+Главная!$N$86*(SUM($Z1298:AV1298)-SUM($Z1330:AV1330))*IF($T1367=справочники!$P$10,1,1/(1+Главная!$N$23)))</f>
        <v>0</v>
      </c>
      <c r="AW1367" s="119">
        <f>IF(AW$8="",0,(SUM($Z1298:AW1298)-SUM($Z1330:AW1330))*(1-Главная!$N$86)+Главная!$N$86*(SUM($Z1298:AW1298)-SUM($Z1330:AW1330))*IF($T1367=справочники!$P$10,1,1/(1+Главная!$N$23)))</f>
        <v>0</v>
      </c>
      <c r="AX1367" s="119">
        <f>IF(AX$8="",0,(SUM($Z1298:AX1298)-SUM($Z1330:AX1330))*(1-Главная!$N$86)+Главная!$N$86*(SUM($Z1298:AX1298)-SUM($Z1330:AX1330))*IF($T1367=справочники!$P$10,1,1/(1+Главная!$N$23)))</f>
        <v>0</v>
      </c>
      <c r="AY1367" s="119">
        <f>IF(AY$8="",0,(SUM($Z1298:AY1298)-SUM($Z1330:AY1330))*(1-Главная!$N$86)+Главная!$N$86*(SUM($Z1298:AY1298)-SUM($Z1330:AY1330))*IF($T1367=справочники!$P$10,1,1/(1+Главная!$N$23)))</f>
        <v>0</v>
      </c>
      <c r="AZ1367" s="119">
        <f>IF(AZ$8="",0,(SUM($Z1298:AZ1298)-SUM($Z1330:AZ1330))*(1-Главная!$N$86)+Главная!$N$86*(SUM($Z1298:AZ1298)-SUM($Z1330:AZ1330))*IF($T1367=справочники!$P$10,1,1/(1+Главная!$N$23)))</f>
        <v>0</v>
      </c>
      <c r="BA1367" s="119">
        <f>IF(BA$8="",0,(SUM($Z1298:BA1298)-SUM($Z1330:BA1330))*(1-Главная!$N$86)+Главная!$N$86*(SUM($Z1298:BA1298)-SUM($Z1330:BA1330))*IF($T1367=справочники!$P$10,1,1/(1+Главная!$N$23)))</f>
        <v>0</v>
      </c>
      <c r="BB1367" s="119">
        <f>IF(BB$8="",0,(SUM($Z1298:BB1298)-SUM($Z1330:BB1330))*(1-Главная!$N$86)+Главная!$N$86*(SUM($Z1298:BB1298)-SUM($Z1330:BB1330))*IF($T1367=справочники!$P$10,1,1/(1+Главная!$N$23)))</f>
        <v>0</v>
      </c>
      <c r="BC1367" s="119">
        <f>IF(BC$8="",0,(SUM($Z1298:BC1298)-SUM($Z1330:BC1330))*(1-Главная!$N$86)+Главная!$N$86*(SUM($Z1298:BC1298)-SUM($Z1330:BC1330))*IF($T1367=справочники!$P$10,1,1/(1+Главная!$N$23)))</f>
        <v>0</v>
      </c>
      <c r="BD1367" s="119">
        <f>IF(BD$8="",0,(SUM($Z1298:BD1298)-SUM($Z1330:BD1330))*(1-Главная!$N$86)+Главная!$N$86*(SUM($Z1298:BD1298)-SUM($Z1330:BD1330))*IF($T1367=справочники!$P$10,1,1/(1+Главная!$N$23)))</f>
        <v>0</v>
      </c>
      <c r="BE1367" s="119">
        <f>IF(BE$8="",0,(SUM($Z1298:BE1298)-SUM($Z1330:BE1330))*(1-Главная!$N$86)+Главная!$N$86*(SUM($Z1298:BE1298)-SUM($Z1330:BE1330))*IF($T1367=справочники!$P$10,1,1/(1+Главная!$N$23)))</f>
        <v>0</v>
      </c>
      <c r="BF1367" s="119">
        <f>IF(BF$8="",0,(SUM($Z1298:BF1298)-SUM($Z1330:BF1330))*(1-Главная!$N$86)+Главная!$N$86*(SUM($Z1298:BF1298)-SUM($Z1330:BF1330))*IF($T1367=справочники!$P$10,1,1/(1+Главная!$N$23)))</f>
        <v>0</v>
      </c>
      <c r="BG1367" s="119">
        <f>IF(BG$8="",0,(SUM($Z1298:BG1298)-SUM($Z1330:BG1330))*(1-Главная!$N$86)+Главная!$N$86*(SUM($Z1298:BG1298)-SUM($Z1330:BG1330))*IF($T1367=справочники!$P$10,1,1/(1+Главная!$N$23)))</f>
        <v>0</v>
      </c>
      <c r="BH1367" s="119">
        <f>IF(BH$8="",0,(SUM($Z1298:BH1298)-SUM($Z1330:BH1330))*(1-Главная!$N$86)+Главная!$N$86*(SUM($Z1298:BH1298)-SUM($Z1330:BH1330))*IF($T1367=справочники!$P$10,1,1/(1+Главная!$N$23)))</f>
        <v>0</v>
      </c>
      <c r="BI1367" s="119">
        <f>IF(BI$8="",0,(SUM($Z1298:BI1298)-SUM($Z1330:BI1330))*(1-Главная!$N$86)+Главная!$N$86*(SUM($Z1298:BI1298)-SUM($Z1330:BI1330))*IF($T1367=справочники!$P$10,1,1/(1+Главная!$N$23)))</f>
        <v>0</v>
      </c>
      <c r="BJ1367" s="119">
        <f>IF(BJ$8="",0,(SUM($Z1298:BJ1298)-SUM($Z1330:BJ1330))*(1-Главная!$N$86)+Главная!$N$86*(SUM($Z1298:BJ1298)-SUM($Z1330:BJ1330))*IF($T1367=справочники!$P$10,1,1/(1+Главная!$N$23)))</f>
        <v>0</v>
      </c>
      <c r="BK1367" s="119">
        <f>IF(BK$8="",0,(SUM($Z1298:BK1298)-SUM($Z1330:BK1330))*(1-Главная!$N$86)+Главная!$N$86*(SUM($Z1298:BK1298)-SUM($Z1330:BK1330))*IF($T1367=справочники!$P$10,1,1/(1+Главная!$N$23)))</f>
        <v>0</v>
      </c>
      <c r="BL1367" s="119">
        <f>IF(BL$8="",0,(SUM($Z1298:BL1298)-SUM($Z1330:BL1330))*(1-Главная!$N$86)+Главная!$N$86*(SUM($Z1298:BL1298)-SUM($Z1330:BL1330))*IF($T1367=справочники!$P$10,1,1/(1+Главная!$N$23)))</f>
        <v>0</v>
      </c>
      <c r="BM1367" s="119">
        <f>IF(BM$8="",0,(SUM($Z1298:BM1298)-SUM($Z1330:BM1330))*(1-Главная!$N$86)+Главная!$N$86*(SUM($Z1298:BM1298)-SUM($Z1330:BM1330))*IF($T1367=справочники!$P$10,1,1/(1+Главная!$N$23)))</f>
        <v>0</v>
      </c>
      <c r="BN1367" s="119">
        <f>IF(BN$8="",0,(SUM($Z1298:BN1298)-SUM($Z1330:BN1330))*(1-Главная!$N$86)+Главная!$N$86*(SUM($Z1298:BN1298)-SUM($Z1330:BN1330))*IF($T1367=справочники!$P$10,1,1/(1+Главная!$N$23)))</f>
        <v>0</v>
      </c>
      <c r="BO1367" s="119">
        <f>IF(BO$8="",0,(SUM($Z1298:BO1298)-SUM($Z1330:BO1330))*(1-Главная!$N$86)+Главная!$N$86*(SUM($Z1298:BO1298)-SUM($Z1330:BO1330))*IF($T1367=справочники!$P$10,1,1/(1+Главная!$N$23)))</f>
        <v>0</v>
      </c>
      <c r="BP1367" s="119">
        <f>IF(BP$8="",0,(SUM($Z1298:BP1298)-SUM($Z1330:BP1330))*(1-Главная!$N$86)+Главная!$N$86*(SUM($Z1298:BP1298)-SUM($Z1330:BP1330))*IF($T1367=справочники!$P$10,1,1/(1+Главная!$N$23)))</f>
        <v>0</v>
      </c>
      <c r="BQ1367" s="119">
        <f>IF(BQ$8="",0,(SUM($Z1298:BQ1298)-SUM($Z1330:BQ1330))*(1-Главная!$N$86)+Главная!$N$86*(SUM($Z1298:BQ1298)-SUM($Z1330:BQ1330))*IF($T1367=справочники!$P$10,1,1/(1+Главная!$N$23)))</f>
        <v>0</v>
      </c>
      <c r="BR1367" s="119">
        <f>IF(BR$8="",0,(SUM($Z1298:BR1298)-SUM($Z1330:BR1330))*(1-Главная!$N$86)+Главная!$N$86*(SUM($Z1298:BR1298)-SUM($Z1330:BR1330))*IF($T1367=справочники!$P$10,1,1/(1+Главная!$N$23)))</f>
        <v>0</v>
      </c>
      <c r="BS1367" s="119">
        <f>IF(BS$8="",0,(SUM($Z1298:BS1298)-SUM($Z1330:BS1330))*(1-Главная!$N$86)+Главная!$N$86*(SUM($Z1298:BS1298)-SUM($Z1330:BS1330))*IF($T1367=справочники!$P$10,1,1/(1+Главная!$N$23)))</f>
        <v>0</v>
      </c>
      <c r="BT1367" s="119">
        <f>IF(BT$8="",0,(SUM($Z1298:BT1298)-SUM($Z1330:BT1330))*(1-Главная!$N$86)+Главная!$N$86*(SUM($Z1298:BT1298)-SUM($Z1330:BT1330))*IF($T1367=справочники!$P$10,1,1/(1+Главная!$N$23)))</f>
        <v>0</v>
      </c>
      <c r="BU1367" s="119">
        <f>IF(BU$8="",0,(SUM($Z1298:BU1298)-SUM($Z1330:BU1330))*(1-Главная!$N$86)+Главная!$N$86*(SUM($Z1298:BU1298)-SUM($Z1330:BU1330))*IF($T1367=справочники!$P$10,1,1/(1+Главная!$N$23)))</f>
        <v>0</v>
      </c>
      <c r="BV1367" s="119">
        <f>IF(BV$8="",0,(SUM($Z1298:BV1298)-SUM($Z1330:BV1330))*(1-Главная!$N$86)+Главная!$N$86*(SUM($Z1298:BV1298)-SUM($Z1330:BV1330))*IF($T1367=справочники!$P$10,1,1/(1+Главная!$N$23)))</f>
        <v>0</v>
      </c>
      <c r="BW1367" s="119">
        <f>IF(BW$8="",0,(SUM($Z1298:BW1298)-SUM($Z1330:BW1330))*(1-Главная!$N$86)+Главная!$N$86*(SUM($Z1298:BW1298)-SUM($Z1330:BW1330))*IF($T1367=справочники!$P$10,1,1/(1+Главная!$N$23)))</f>
        <v>0</v>
      </c>
      <c r="BX1367" s="119">
        <f>IF(BX$8="",0,(SUM($Z1298:BX1298)-SUM($Z1330:BX1330))*(1-Главная!$N$86)+Главная!$N$86*(SUM($Z1298:BX1298)-SUM($Z1330:BX1330))*IF($T1367=справочники!$P$10,1,1/(1+Главная!$N$23)))</f>
        <v>0</v>
      </c>
      <c r="BY1367" s="119">
        <f>IF(BY$8="",0,(SUM($Z1298:BY1298)-SUM($Z1330:BY1330))*(1-Главная!$N$86)+Главная!$N$86*(SUM($Z1298:BY1298)-SUM($Z1330:BY1330))*IF($T1367=справочники!$P$10,1,1/(1+Главная!$N$23)))</f>
        <v>0</v>
      </c>
      <c r="BZ1367" s="119">
        <f>IF(BZ$8="",0,(SUM($Z1298:BZ1298)-SUM($Z1330:BZ1330))*(1-Главная!$N$86)+Главная!$N$86*(SUM($Z1298:BZ1298)-SUM($Z1330:BZ1330))*IF($T1367=справочники!$P$10,1,1/(1+Главная!$N$23)))</f>
        <v>0</v>
      </c>
      <c r="CA1367" s="119">
        <f>IF(CA$8="",0,(SUM($Z1298:CA1298)-SUM($Z1330:CA1330))*(1-Главная!$N$86)+Главная!$N$86*(SUM($Z1298:CA1298)-SUM($Z1330:CA1330))*IF($T1367=справочники!$P$10,1,1/(1+Главная!$N$23)))</f>
        <v>0</v>
      </c>
      <c r="CB1367" s="119">
        <f>IF(CB$8="",0,(SUM($Z1298:CB1298)-SUM($Z1330:CB1330))*(1-Главная!$N$86)+Главная!$N$86*(SUM($Z1298:CB1298)-SUM($Z1330:CB1330))*IF($T1367=справочники!$P$10,1,1/(1+Главная!$N$23)))</f>
        <v>0</v>
      </c>
      <c r="CC1367" s="119">
        <f>IF(CC$8="",0,(SUM($Z1298:CC1298)-SUM($Z1330:CC1330))*(1-Главная!$N$86)+Главная!$N$86*(SUM($Z1298:CC1298)-SUM($Z1330:CC1330))*IF($T1367=справочники!$P$10,1,1/(1+Главная!$N$23)))</f>
        <v>0</v>
      </c>
      <c r="CD1367" s="119">
        <f>IF(CD$8="",0,(SUM($Z1298:CD1298)-SUM($Z1330:CD1330))*(1-Главная!$N$86)+Главная!$N$86*(SUM($Z1298:CD1298)-SUM($Z1330:CD1330))*IF($T1367=справочники!$P$10,1,1/(1+Главная!$N$23)))</f>
        <v>0</v>
      </c>
      <c r="CE1367" s="119">
        <f>IF(CE$8="",0,(SUM($Z1298:CE1298)-SUM($Z1330:CE1330))*(1-Главная!$N$86)+Главная!$N$86*(SUM($Z1298:CE1298)-SUM($Z1330:CE1330))*IF($T1367=справочники!$P$10,1,1/(1+Главная!$N$23)))</f>
        <v>0</v>
      </c>
      <c r="CF1367" s="119">
        <f>IF(CF$8="",0,(SUM($Z1298:CF1298)-SUM($Z1330:CF1330))*(1-Главная!$N$86)+Главная!$N$86*(SUM($Z1298:CF1298)-SUM($Z1330:CF1330))*IF($T1367=справочники!$P$10,1,1/(1+Главная!$N$23)))</f>
        <v>0</v>
      </c>
      <c r="CG1367" s="119">
        <f>IF(CG$8="",0,(SUM($Z1298:CG1298)-SUM($Z1330:CG1330))*(1-Главная!$N$86)+Главная!$N$86*(SUM($Z1298:CG1298)-SUM($Z1330:CG1330))*IF($T1367=справочники!$P$10,1,1/(1+Главная!$N$23)))</f>
        <v>0</v>
      </c>
      <c r="CH1367" s="119">
        <f>IF(CH$8="",0,(SUM($Z1298:CH1298)-SUM($Z1330:CH1330))*(1-Главная!$N$86)+Главная!$N$86*(SUM($Z1298:CH1298)-SUM($Z1330:CH1330))*IF($T1367=справочники!$P$10,1,1/(1+Главная!$N$23)))</f>
        <v>0</v>
      </c>
      <c r="CI1367" s="119">
        <f>IF(CI$8="",0,(SUM($Z1298:CI1298)-SUM($Z1330:CI1330))*(1-Главная!$N$86)+Главная!$N$86*(SUM($Z1298:CI1298)-SUM($Z1330:CI1330))*IF($T1367=справочники!$P$10,1,1/(1+Главная!$N$23)))</f>
        <v>0</v>
      </c>
      <c r="CJ1367" s="119">
        <f>IF(CJ$8="",0,(SUM($Z1298:CJ1298)-SUM($Z1330:CJ1330))*(1-Главная!$N$86)+Главная!$N$86*(SUM($Z1298:CJ1298)-SUM($Z1330:CJ1330))*IF($T1367=справочники!$P$10,1,1/(1+Главная!$N$23)))</f>
        <v>0</v>
      </c>
      <c r="CK1367" s="119">
        <f>IF(CK$8="",0,(SUM($Z1298:CK1298)-SUM($Z1330:CK1330))*(1-Главная!$N$86)+Главная!$N$86*(SUM($Z1298:CK1298)-SUM($Z1330:CK1330))*IF($T1367=справочники!$P$10,1,1/(1+Главная!$N$23)))</f>
        <v>0</v>
      </c>
      <c r="CL1367" s="119">
        <f>IF(CL$8="",0,(SUM($Z1298:CL1298)-SUM($Z1330:CL1330))*(1-Главная!$N$86)+Главная!$N$86*(SUM($Z1298:CL1298)-SUM($Z1330:CL1330))*IF($T1367=справочники!$P$10,1,1/(1+Главная!$N$23)))</f>
        <v>0</v>
      </c>
      <c r="CM1367" s="119">
        <f>IF(CM$8="",0,(SUM($Z1298:CM1298)-SUM($Z1330:CM1330))*(1-Главная!$N$86)+Главная!$N$86*(SUM($Z1298:CM1298)-SUM($Z1330:CM1330))*IF($T1367=справочники!$P$10,1,1/(1+Главная!$N$23)))</f>
        <v>0</v>
      </c>
      <c r="CN1367" s="119">
        <f>IF(CN$8="",0,(SUM($Z1298:CN1298)-SUM($Z1330:CN1330))*(1-Главная!$N$86)+Главная!$N$86*(SUM($Z1298:CN1298)-SUM($Z1330:CN1330))*IF($T1367=справочники!$P$10,1,1/(1+Главная!$N$23)))</f>
        <v>0</v>
      </c>
      <c r="CO1367" s="119">
        <f>IF(CO$8="",0,(SUM($Z1298:CO1298)-SUM($Z1330:CO1330))*(1-Главная!$N$86)+Главная!$N$86*(SUM($Z1298:CO1298)-SUM($Z1330:CO1330))*IF($T1367=справочники!$P$10,1,1/(1+Главная!$N$23)))</f>
        <v>0</v>
      </c>
      <c r="CP1367" s="119">
        <f>IF(CP$8="",0,(SUM($Z1298:CP1298)-SUM($Z1330:CP1330))*(1-Главная!$N$86)+Главная!$N$86*(SUM($Z1298:CP1298)-SUM($Z1330:CP1330))*IF($T1367=справочники!$P$10,1,1/(1+Главная!$N$23)))</f>
        <v>0</v>
      </c>
      <c r="CQ1367" s="119">
        <f>IF(CQ$8="",0,(SUM($Z1298:CQ1298)-SUM($Z1330:CQ1330))*(1-Главная!$N$86)+Главная!$N$86*(SUM($Z1298:CQ1298)-SUM($Z1330:CQ1330))*IF($T1367=справочники!$P$10,1,1/(1+Главная!$N$23)))</f>
        <v>0</v>
      </c>
      <c r="CR1367" s="119">
        <f>IF(CR$8="",0,(SUM($Z1298:CR1298)-SUM($Z1330:CR1330))*(1-Главная!$N$86)+Главная!$N$86*(SUM($Z1298:CR1298)-SUM($Z1330:CR1330))*IF($T1367=справочники!$P$10,1,1/(1+Главная!$N$23)))</f>
        <v>0</v>
      </c>
      <c r="CS1367" s="119">
        <f>IF(CS$8="",0,(SUM($Z1298:CS1298)-SUM($Z1330:CS1330))*(1-Главная!$N$86)+Главная!$N$86*(SUM($Z1298:CS1298)-SUM($Z1330:CS1330))*IF($T1367=справочники!$P$10,1,1/(1+Главная!$N$23)))</f>
        <v>0</v>
      </c>
      <c r="CT1367" s="119">
        <f>IF(CT$8="",0,(SUM($Z1298:CT1298)-SUM($Z1330:CT1330))*(1-Главная!$N$86)+Главная!$N$86*(SUM($Z1298:CT1298)-SUM($Z1330:CT1330))*IF($T1367=справочники!$P$10,1,1/(1+Главная!$N$23)))</f>
        <v>0</v>
      </c>
      <c r="CU1367" s="119">
        <f>IF(CU$8="",0,(SUM($Z1298:CU1298)-SUM($Z1330:CU1330))*(1-Главная!$N$86)+Главная!$N$86*(SUM($Z1298:CU1298)-SUM($Z1330:CU1330))*IF($T1367=справочники!$P$10,1,1/(1+Главная!$N$23)))</f>
        <v>0</v>
      </c>
      <c r="CV1367" s="119">
        <f>IF(CV$8="",0,(SUM($Z1298:CV1298)-SUM($Z1330:CV1330))*(1-Главная!$N$86)+Главная!$N$86*(SUM($Z1298:CV1298)-SUM($Z1330:CV1330))*IF($T1367=справочники!$P$10,1,1/(1+Главная!$N$23)))</f>
        <v>0</v>
      </c>
      <c r="CW1367" s="119">
        <f>IF(CW$8="",0,(SUM($Z1298:CW1298)-SUM($Z1330:CW1330))*(1-Главная!$N$86)+Главная!$N$86*(SUM($Z1298:CW1298)-SUM($Z1330:CW1330))*IF($T1367=справочники!$P$10,1,1/(1+Главная!$N$23)))</f>
        <v>0</v>
      </c>
      <c r="CX1367" s="119">
        <f>IF(CX$8="",0,(SUM($Z1298:CX1298)-SUM($Z1330:CX1330))*(1-Главная!$N$86)+Главная!$N$86*(SUM($Z1298:CX1298)-SUM($Z1330:CX1330))*IF($T1367=справочники!$P$10,1,1/(1+Главная!$N$23)))</f>
        <v>0</v>
      </c>
      <c r="CY1367" s="119">
        <f>IF(CY$8="",0,(SUM($Z1298:CY1298)-SUM($Z1330:CY1330))*(1-Главная!$N$86)+Главная!$N$86*(SUM($Z1298:CY1298)-SUM($Z1330:CY1330))*IF($T1367=справочники!$P$10,1,1/(1+Главная!$N$23)))</f>
        <v>0</v>
      </c>
      <c r="CZ1367" s="119">
        <f>IF(CZ$8="",0,(SUM($Z1298:CZ1298)-SUM($Z1330:CZ1330))*(1-Главная!$N$86)+Главная!$N$86*(SUM($Z1298:CZ1298)-SUM($Z1330:CZ1330))*IF($T1367=справочники!$P$10,1,1/(1+Главная!$N$23)))</f>
        <v>0</v>
      </c>
      <c r="DA1367" s="119">
        <f>IF(DA$8="",0,(SUM($Z1298:DA1298)-SUM($Z1330:DA1330))*(1-Главная!$N$86)+Главная!$N$86*(SUM($Z1298:DA1298)-SUM($Z1330:DA1330))*IF($T1367=справочники!$P$10,1,1/(1+Главная!$N$23)))</f>
        <v>0</v>
      </c>
      <c r="DB1367" s="119">
        <f>IF(DB$8="",0,(SUM($Z1298:DB1298)-SUM($Z1330:DB1330))*(1-Главная!$N$86)+Главная!$N$86*(SUM($Z1298:DB1298)-SUM($Z1330:DB1330))*IF($T1367=справочники!$P$10,1,1/(1+Главная!$N$23)))</f>
        <v>0</v>
      </c>
      <c r="DC1367" s="119">
        <f>IF(DC$8="",0,(SUM($Z1298:DC1298)-SUM($Z1330:DC1330))*(1-Главная!$N$86)+Главная!$N$86*(SUM($Z1298:DC1298)-SUM($Z1330:DC1330))*IF($T1367=справочники!$P$10,1,1/(1+Главная!$N$23)))</f>
        <v>0</v>
      </c>
      <c r="DD1367" s="119">
        <f>IF(DD$8="",0,(SUM($Z1298:DD1298)-SUM($Z1330:DD1330))*(1-Главная!$N$86)+Главная!$N$86*(SUM($Z1298:DD1298)-SUM($Z1330:DD1330))*IF($T1367=справочники!$P$10,1,1/(1+Главная!$N$23)))</f>
        <v>0</v>
      </c>
      <c r="DE1367" s="119">
        <f>IF(DE$8="",0,(SUM($Z1298:DE1298)-SUM($Z1330:DE1330))*(1-Главная!$N$86)+Главная!$N$86*(SUM($Z1298:DE1298)-SUM($Z1330:DE1330))*IF($T1367=справочники!$P$10,1,1/(1+Главная!$N$23)))</f>
        <v>0</v>
      </c>
      <c r="DF1367" s="119">
        <f>IF(DF$8="",0,(SUM($Z1298:DF1298)-SUM($Z1330:DF1330))*(1-Главная!$N$86)+Главная!$N$86*(SUM($Z1298:DF1298)-SUM($Z1330:DF1330))*IF($T1367=справочники!$P$10,1,1/(1+Главная!$N$23)))</f>
        <v>0</v>
      </c>
      <c r="DG1367" s="119">
        <f>IF(DG$8="",0,(SUM($Z1298:DG1298)-SUM($Z1330:DG1330))*(1-Главная!$N$86)+Главная!$N$86*(SUM($Z1298:DG1298)-SUM($Z1330:DG1330))*IF($T1367=справочники!$P$10,1,1/(1+Главная!$N$23)))</f>
        <v>0</v>
      </c>
      <c r="DH1367" s="119">
        <f>IF(DH$8="",0,(SUM($Z1298:DH1298)-SUM($Z1330:DH1330))*(1-Главная!$N$86)+Главная!$N$86*(SUM($Z1298:DH1298)-SUM($Z1330:DH1330))*IF($T1367=справочники!$P$10,1,1/(1+Главная!$N$23)))</f>
        <v>0</v>
      </c>
      <c r="DI1367" s="119">
        <f>IF(DI$8="",0,(SUM($Z1298:DI1298)-SUM($Z1330:DI1330))*(1-Главная!$N$86)+Главная!$N$86*(SUM($Z1298:DI1298)-SUM($Z1330:DI1330))*IF($T1367=справочники!$P$10,1,1/(1+Главная!$N$23)))</f>
        <v>0</v>
      </c>
      <c r="DJ1367" s="119">
        <f>IF(DJ$8="",0,(SUM($Z1298:DJ1298)-SUM($Z1330:DJ1330))*(1-Главная!$N$86)+Главная!$N$86*(SUM($Z1298:DJ1298)-SUM($Z1330:DJ1330))*IF($T1367=справочники!$P$10,1,1/(1+Главная!$N$23)))</f>
        <v>0</v>
      </c>
      <c r="DK1367" s="119">
        <f>IF(DK$8="",0,(SUM($Z1298:DK1298)-SUM($Z1330:DK1330))*(1-Главная!$N$86)+Главная!$N$86*(SUM($Z1298:DK1298)-SUM($Z1330:DK1330))*IF($T1367=справочники!$P$10,1,1/(1+Главная!$N$23)))</f>
        <v>0</v>
      </c>
      <c r="DL1367" s="119">
        <f>IF(DL$8="",0,(SUM($Z1298:DL1298)-SUM($Z1330:DL1330))*(1-Главная!$N$86)+Главная!$N$86*(SUM($Z1298:DL1298)-SUM($Z1330:DL1330))*IF($T1367=справочники!$P$10,1,1/(1+Главная!$N$23)))</f>
        <v>0</v>
      </c>
      <c r="DM1367" s="119">
        <f>IF(DM$8="",0,(SUM($Z1298:DM1298)-SUM($Z1330:DM1330))*(1-Главная!$N$86)+Главная!$N$86*(SUM($Z1298:DM1298)-SUM($Z1330:DM1330))*IF($T1367=справочники!$P$10,1,1/(1+Главная!$N$23)))</f>
        <v>0</v>
      </c>
      <c r="DN1367" s="119">
        <f>IF(DN$8="",0,(SUM($Z1298:DN1298)-SUM($Z1330:DN1330))*(1-Главная!$N$86)+Главная!$N$86*(SUM($Z1298:DN1298)-SUM($Z1330:DN1330))*IF($T1367=справочники!$P$10,1,1/(1+Главная!$N$23)))</f>
        <v>0</v>
      </c>
      <c r="DO1367" s="119">
        <f>IF(DO$8="",0,(SUM($Z1298:DO1298)-SUM($Z1330:DO1330))*(1-Главная!$N$86)+Главная!$N$86*(SUM($Z1298:DO1298)-SUM($Z1330:DO1330))*IF($T1367=справочники!$P$10,1,1/(1+Главная!$N$23)))</f>
        <v>0</v>
      </c>
      <c r="DP1367" s="119">
        <f>IF(DP$8="",0,(SUM($Z1298:DP1298)-SUM($Z1330:DP1330))*(1-Главная!$N$86)+Главная!$N$86*(SUM($Z1298:DP1298)-SUM($Z1330:DP1330))*IF($T1367=справочники!$P$10,1,1/(1+Главная!$N$23)))</f>
        <v>0</v>
      </c>
      <c r="DQ1367" s="119">
        <f>IF(DQ$8="",0,(SUM($Z1298:DQ1298)-SUM($Z1330:DQ1330))*(1-Главная!$N$86)+Главная!$N$86*(SUM($Z1298:DQ1298)-SUM($Z1330:DQ1330))*IF($T1367=справочники!$P$10,1,1/(1+Главная!$N$23)))</f>
        <v>0</v>
      </c>
      <c r="DR1367" s="119">
        <f>IF(DR$8="",0,(SUM($Z1298:DR1298)-SUM($Z1330:DR1330))*(1-Главная!$N$86)+Главная!$N$86*(SUM($Z1298:DR1298)-SUM($Z1330:DR1330))*IF($T1367=справочники!$P$10,1,1/(1+Главная!$N$23)))</f>
        <v>0</v>
      </c>
      <c r="DS1367" s="119">
        <f>IF(DS$8="",0,(SUM($Z1298:DS1298)-SUM($Z1330:DS1330))*(1-Главная!$N$86)+Главная!$N$86*(SUM($Z1298:DS1298)-SUM($Z1330:DS1330))*IF($T1367=справочники!$P$10,1,1/(1+Главная!$N$23)))</f>
        <v>0</v>
      </c>
      <c r="DT1367" s="119">
        <f>IF(DT$8="",0,(SUM($Z1298:DT1298)-SUM($Z1330:DT1330))*(1-Главная!$N$86)+Главная!$N$86*(SUM($Z1298:DT1298)-SUM($Z1330:DT1330))*IF($T1367=справочники!$P$10,1,1/(1+Главная!$N$23)))</f>
        <v>0</v>
      </c>
      <c r="DU1367" s="59"/>
      <c r="DV1367" s="59"/>
    </row>
    <row r="1368" spans="1:126" s="120" customFormat="1" ht="10.199999999999999" customHeight="1">
      <c r="A1368" s="59"/>
      <c r="B1368" s="59"/>
      <c r="C1368" s="59"/>
      <c r="D1368" s="59"/>
      <c r="E1368" s="271"/>
      <c r="F1368" s="114"/>
      <c r="G1368" s="115"/>
      <c r="H1368" s="59"/>
      <c r="I1368" s="59"/>
      <c r="J1368" s="59"/>
      <c r="K1368" s="416">
        <f t="shared" si="2943"/>
        <v>0</v>
      </c>
      <c r="L1368" s="59"/>
      <c r="M1368" s="409"/>
      <c r="N1368" s="410">
        <f t="shared" si="2944"/>
        <v>0</v>
      </c>
      <c r="O1368" s="226"/>
      <c r="P1368" s="229"/>
      <c r="Q1368" s="226" t="s">
        <v>25</v>
      </c>
      <c r="R1368" s="226"/>
      <c r="S1368" s="409"/>
      <c r="T1368" s="410">
        <f t="shared" si="2945"/>
        <v>0</v>
      </c>
      <c r="U1368" s="115"/>
      <c r="V1368" s="59"/>
      <c r="W1368" s="116"/>
      <c r="X1368" s="116"/>
      <c r="Y1368" s="117"/>
      <c r="Z1368" s="118"/>
      <c r="AA1368" s="119">
        <f>IF(AA$8="",0,(SUM($Z1299:AA1299)-SUM($Z1331:AA1331))*(1-Главная!$N$86)+Главная!$N$86*(SUM($Z1299:AA1299)-SUM($Z1331:AA1331))*IF($T1368=справочники!$P$10,1,1/(1+Главная!$N$23)))</f>
        <v>0</v>
      </c>
      <c r="AB1368" s="119">
        <f>IF(AB$8="",0,(SUM($Z1299:AB1299)-SUM($Z1331:AB1331))*(1-Главная!$N$86)+Главная!$N$86*(SUM($Z1299:AB1299)-SUM($Z1331:AB1331))*IF($T1368=справочники!$P$10,1,1/(1+Главная!$N$23)))</f>
        <v>0</v>
      </c>
      <c r="AC1368" s="119">
        <f>IF(AC$8="",0,(SUM($Z1299:AC1299)-SUM($Z1331:AC1331))*(1-Главная!$N$86)+Главная!$N$86*(SUM($Z1299:AC1299)-SUM($Z1331:AC1331))*IF($T1368=справочники!$P$10,1,1/(1+Главная!$N$23)))</f>
        <v>0</v>
      </c>
      <c r="AD1368" s="119">
        <f>IF(AD$8="",0,(SUM($Z1299:AD1299)-SUM($Z1331:AD1331))*(1-Главная!$N$86)+Главная!$N$86*(SUM($Z1299:AD1299)-SUM($Z1331:AD1331))*IF($T1368=справочники!$P$10,1,1/(1+Главная!$N$23)))</f>
        <v>0</v>
      </c>
      <c r="AE1368" s="119">
        <f>IF(AE$8="",0,(SUM($Z1299:AE1299)-SUM($Z1331:AE1331))*(1-Главная!$N$86)+Главная!$N$86*(SUM($Z1299:AE1299)-SUM($Z1331:AE1331))*IF($T1368=справочники!$P$10,1,1/(1+Главная!$N$23)))</f>
        <v>0</v>
      </c>
      <c r="AF1368" s="119">
        <f>IF(AF$8="",0,(SUM($Z1299:AF1299)-SUM($Z1331:AF1331))*(1-Главная!$N$86)+Главная!$N$86*(SUM($Z1299:AF1299)-SUM($Z1331:AF1331))*IF($T1368=справочники!$P$10,1,1/(1+Главная!$N$23)))</f>
        <v>0</v>
      </c>
      <c r="AG1368" s="119">
        <f>IF(AG$8="",0,(SUM($Z1299:AG1299)-SUM($Z1331:AG1331))*(1-Главная!$N$86)+Главная!$N$86*(SUM($Z1299:AG1299)-SUM($Z1331:AG1331))*IF($T1368=справочники!$P$10,1,1/(1+Главная!$N$23)))</f>
        <v>0</v>
      </c>
      <c r="AH1368" s="119">
        <f>IF(AH$8="",0,(SUM($Z1299:AH1299)-SUM($Z1331:AH1331))*(1-Главная!$N$86)+Главная!$N$86*(SUM($Z1299:AH1299)-SUM($Z1331:AH1331))*IF($T1368=справочники!$P$10,1,1/(1+Главная!$N$23)))</f>
        <v>0</v>
      </c>
      <c r="AI1368" s="119">
        <f>IF(AI$8="",0,(SUM($Z1299:AI1299)-SUM($Z1331:AI1331))*(1-Главная!$N$86)+Главная!$N$86*(SUM($Z1299:AI1299)-SUM($Z1331:AI1331))*IF($T1368=справочники!$P$10,1,1/(1+Главная!$N$23)))</f>
        <v>0</v>
      </c>
      <c r="AJ1368" s="119">
        <f>IF(AJ$8="",0,(SUM($Z1299:AJ1299)-SUM($Z1331:AJ1331))*(1-Главная!$N$86)+Главная!$N$86*(SUM($Z1299:AJ1299)-SUM($Z1331:AJ1331))*IF($T1368=справочники!$P$10,1,1/(1+Главная!$N$23)))</f>
        <v>0</v>
      </c>
      <c r="AK1368" s="119">
        <f>IF(AK$8="",0,(SUM($Z1299:AK1299)-SUM($Z1331:AK1331))*(1-Главная!$N$86)+Главная!$N$86*(SUM($Z1299:AK1299)-SUM($Z1331:AK1331))*IF($T1368=справочники!$P$10,1,1/(1+Главная!$N$23)))</f>
        <v>0</v>
      </c>
      <c r="AL1368" s="119">
        <f>IF(AL$8="",0,(SUM($Z1299:AL1299)-SUM($Z1331:AL1331))*(1-Главная!$N$86)+Главная!$N$86*(SUM($Z1299:AL1299)-SUM($Z1331:AL1331))*IF($T1368=справочники!$P$10,1,1/(1+Главная!$N$23)))</f>
        <v>0</v>
      </c>
      <c r="AM1368" s="119">
        <f>IF(AM$8="",0,(SUM($Z1299:AM1299)-SUM($Z1331:AM1331))*(1-Главная!$N$86)+Главная!$N$86*(SUM($Z1299:AM1299)-SUM($Z1331:AM1331))*IF($T1368=справочники!$P$10,1,1/(1+Главная!$N$23)))</f>
        <v>0</v>
      </c>
      <c r="AN1368" s="119">
        <f>IF(AN$8="",0,(SUM($Z1299:AN1299)-SUM($Z1331:AN1331))*(1-Главная!$N$86)+Главная!$N$86*(SUM($Z1299:AN1299)-SUM($Z1331:AN1331))*IF($T1368=справочники!$P$10,1,1/(1+Главная!$N$23)))</f>
        <v>0</v>
      </c>
      <c r="AO1368" s="119">
        <f>IF(AO$8="",0,(SUM($Z1299:AO1299)-SUM($Z1331:AO1331))*(1-Главная!$N$86)+Главная!$N$86*(SUM($Z1299:AO1299)-SUM($Z1331:AO1331))*IF($T1368=справочники!$P$10,1,1/(1+Главная!$N$23)))</f>
        <v>0</v>
      </c>
      <c r="AP1368" s="119">
        <f>IF(AP$8="",0,(SUM($Z1299:AP1299)-SUM($Z1331:AP1331))*(1-Главная!$N$86)+Главная!$N$86*(SUM($Z1299:AP1299)-SUM($Z1331:AP1331))*IF($T1368=справочники!$P$10,1,1/(1+Главная!$N$23)))</f>
        <v>0</v>
      </c>
      <c r="AQ1368" s="119">
        <f>IF(AQ$8="",0,(SUM($Z1299:AQ1299)-SUM($Z1331:AQ1331))*(1-Главная!$N$86)+Главная!$N$86*(SUM($Z1299:AQ1299)-SUM($Z1331:AQ1331))*IF($T1368=справочники!$P$10,1,1/(1+Главная!$N$23)))</f>
        <v>0</v>
      </c>
      <c r="AR1368" s="119">
        <f>IF(AR$8="",0,(SUM($Z1299:AR1299)-SUM($Z1331:AR1331))*(1-Главная!$N$86)+Главная!$N$86*(SUM($Z1299:AR1299)-SUM($Z1331:AR1331))*IF($T1368=справочники!$P$10,1,1/(1+Главная!$N$23)))</f>
        <v>0</v>
      </c>
      <c r="AS1368" s="119">
        <f>IF(AS$8="",0,(SUM($Z1299:AS1299)-SUM($Z1331:AS1331))*(1-Главная!$N$86)+Главная!$N$86*(SUM($Z1299:AS1299)-SUM($Z1331:AS1331))*IF($T1368=справочники!$P$10,1,1/(1+Главная!$N$23)))</f>
        <v>0</v>
      </c>
      <c r="AT1368" s="119">
        <f>IF(AT$8="",0,(SUM($Z1299:AT1299)-SUM($Z1331:AT1331))*(1-Главная!$N$86)+Главная!$N$86*(SUM($Z1299:AT1299)-SUM($Z1331:AT1331))*IF($T1368=справочники!$P$10,1,1/(1+Главная!$N$23)))</f>
        <v>0</v>
      </c>
      <c r="AU1368" s="119">
        <f>IF(AU$8="",0,(SUM($Z1299:AU1299)-SUM($Z1331:AU1331))*(1-Главная!$N$86)+Главная!$N$86*(SUM($Z1299:AU1299)-SUM($Z1331:AU1331))*IF($T1368=справочники!$P$10,1,1/(1+Главная!$N$23)))</f>
        <v>0</v>
      </c>
      <c r="AV1368" s="119">
        <f>IF(AV$8="",0,(SUM($Z1299:AV1299)-SUM($Z1331:AV1331))*(1-Главная!$N$86)+Главная!$N$86*(SUM($Z1299:AV1299)-SUM($Z1331:AV1331))*IF($T1368=справочники!$P$10,1,1/(1+Главная!$N$23)))</f>
        <v>0</v>
      </c>
      <c r="AW1368" s="119">
        <f>IF(AW$8="",0,(SUM($Z1299:AW1299)-SUM($Z1331:AW1331))*(1-Главная!$N$86)+Главная!$N$86*(SUM($Z1299:AW1299)-SUM($Z1331:AW1331))*IF($T1368=справочники!$P$10,1,1/(1+Главная!$N$23)))</f>
        <v>0</v>
      </c>
      <c r="AX1368" s="119">
        <f>IF(AX$8="",0,(SUM($Z1299:AX1299)-SUM($Z1331:AX1331))*(1-Главная!$N$86)+Главная!$N$86*(SUM($Z1299:AX1299)-SUM($Z1331:AX1331))*IF($T1368=справочники!$P$10,1,1/(1+Главная!$N$23)))</f>
        <v>0</v>
      </c>
      <c r="AY1368" s="119">
        <f>IF(AY$8="",0,(SUM($Z1299:AY1299)-SUM($Z1331:AY1331))*(1-Главная!$N$86)+Главная!$N$86*(SUM($Z1299:AY1299)-SUM($Z1331:AY1331))*IF($T1368=справочники!$P$10,1,1/(1+Главная!$N$23)))</f>
        <v>0</v>
      </c>
      <c r="AZ1368" s="119">
        <f>IF(AZ$8="",0,(SUM($Z1299:AZ1299)-SUM($Z1331:AZ1331))*(1-Главная!$N$86)+Главная!$N$86*(SUM($Z1299:AZ1299)-SUM($Z1331:AZ1331))*IF($T1368=справочники!$P$10,1,1/(1+Главная!$N$23)))</f>
        <v>0</v>
      </c>
      <c r="BA1368" s="119">
        <f>IF(BA$8="",0,(SUM($Z1299:BA1299)-SUM($Z1331:BA1331))*(1-Главная!$N$86)+Главная!$N$86*(SUM($Z1299:BA1299)-SUM($Z1331:BA1331))*IF($T1368=справочники!$P$10,1,1/(1+Главная!$N$23)))</f>
        <v>0</v>
      </c>
      <c r="BB1368" s="119">
        <f>IF(BB$8="",0,(SUM($Z1299:BB1299)-SUM($Z1331:BB1331))*(1-Главная!$N$86)+Главная!$N$86*(SUM($Z1299:BB1299)-SUM($Z1331:BB1331))*IF($T1368=справочники!$P$10,1,1/(1+Главная!$N$23)))</f>
        <v>0</v>
      </c>
      <c r="BC1368" s="119">
        <f>IF(BC$8="",0,(SUM($Z1299:BC1299)-SUM($Z1331:BC1331))*(1-Главная!$N$86)+Главная!$N$86*(SUM($Z1299:BC1299)-SUM($Z1331:BC1331))*IF($T1368=справочники!$P$10,1,1/(1+Главная!$N$23)))</f>
        <v>0</v>
      </c>
      <c r="BD1368" s="119">
        <f>IF(BD$8="",0,(SUM($Z1299:BD1299)-SUM($Z1331:BD1331))*(1-Главная!$N$86)+Главная!$N$86*(SUM($Z1299:BD1299)-SUM($Z1331:BD1331))*IF($T1368=справочники!$P$10,1,1/(1+Главная!$N$23)))</f>
        <v>0</v>
      </c>
      <c r="BE1368" s="119">
        <f>IF(BE$8="",0,(SUM($Z1299:BE1299)-SUM($Z1331:BE1331))*(1-Главная!$N$86)+Главная!$N$86*(SUM($Z1299:BE1299)-SUM($Z1331:BE1331))*IF($T1368=справочники!$P$10,1,1/(1+Главная!$N$23)))</f>
        <v>0</v>
      </c>
      <c r="BF1368" s="119">
        <f>IF(BF$8="",0,(SUM($Z1299:BF1299)-SUM($Z1331:BF1331))*(1-Главная!$N$86)+Главная!$N$86*(SUM($Z1299:BF1299)-SUM($Z1331:BF1331))*IF($T1368=справочники!$P$10,1,1/(1+Главная!$N$23)))</f>
        <v>0</v>
      </c>
      <c r="BG1368" s="119">
        <f>IF(BG$8="",0,(SUM($Z1299:BG1299)-SUM($Z1331:BG1331))*(1-Главная!$N$86)+Главная!$N$86*(SUM($Z1299:BG1299)-SUM($Z1331:BG1331))*IF($T1368=справочники!$P$10,1,1/(1+Главная!$N$23)))</f>
        <v>0</v>
      </c>
      <c r="BH1368" s="119">
        <f>IF(BH$8="",0,(SUM($Z1299:BH1299)-SUM($Z1331:BH1331))*(1-Главная!$N$86)+Главная!$N$86*(SUM($Z1299:BH1299)-SUM($Z1331:BH1331))*IF($T1368=справочники!$P$10,1,1/(1+Главная!$N$23)))</f>
        <v>0</v>
      </c>
      <c r="BI1368" s="119">
        <f>IF(BI$8="",0,(SUM($Z1299:BI1299)-SUM($Z1331:BI1331))*(1-Главная!$N$86)+Главная!$N$86*(SUM($Z1299:BI1299)-SUM($Z1331:BI1331))*IF($T1368=справочники!$P$10,1,1/(1+Главная!$N$23)))</f>
        <v>0</v>
      </c>
      <c r="BJ1368" s="119">
        <f>IF(BJ$8="",0,(SUM($Z1299:BJ1299)-SUM($Z1331:BJ1331))*(1-Главная!$N$86)+Главная!$N$86*(SUM($Z1299:BJ1299)-SUM($Z1331:BJ1331))*IF($T1368=справочники!$P$10,1,1/(1+Главная!$N$23)))</f>
        <v>0</v>
      </c>
      <c r="BK1368" s="119">
        <f>IF(BK$8="",0,(SUM($Z1299:BK1299)-SUM($Z1331:BK1331))*(1-Главная!$N$86)+Главная!$N$86*(SUM($Z1299:BK1299)-SUM($Z1331:BK1331))*IF($T1368=справочники!$P$10,1,1/(1+Главная!$N$23)))</f>
        <v>0</v>
      </c>
      <c r="BL1368" s="119">
        <f>IF(BL$8="",0,(SUM($Z1299:BL1299)-SUM($Z1331:BL1331))*(1-Главная!$N$86)+Главная!$N$86*(SUM($Z1299:BL1299)-SUM($Z1331:BL1331))*IF($T1368=справочники!$P$10,1,1/(1+Главная!$N$23)))</f>
        <v>0</v>
      </c>
      <c r="BM1368" s="119">
        <f>IF(BM$8="",0,(SUM($Z1299:BM1299)-SUM($Z1331:BM1331))*(1-Главная!$N$86)+Главная!$N$86*(SUM($Z1299:BM1299)-SUM($Z1331:BM1331))*IF($T1368=справочники!$P$10,1,1/(1+Главная!$N$23)))</f>
        <v>0</v>
      </c>
      <c r="BN1368" s="119">
        <f>IF(BN$8="",0,(SUM($Z1299:BN1299)-SUM($Z1331:BN1331))*(1-Главная!$N$86)+Главная!$N$86*(SUM($Z1299:BN1299)-SUM($Z1331:BN1331))*IF($T1368=справочники!$P$10,1,1/(1+Главная!$N$23)))</f>
        <v>0</v>
      </c>
      <c r="BO1368" s="119">
        <f>IF(BO$8="",0,(SUM($Z1299:BO1299)-SUM($Z1331:BO1331))*(1-Главная!$N$86)+Главная!$N$86*(SUM($Z1299:BO1299)-SUM($Z1331:BO1331))*IF($T1368=справочники!$P$10,1,1/(1+Главная!$N$23)))</f>
        <v>0</v>
      </c>
      <c r="BP1368" s="119">
        <f>IF(BP$8="",0,(SUM($Z1299:BP1299)-SUM($Z1331:BP1331))*(1-Главная!$N$86)+Главная!$N$86*(SUM($Z1299:BP1299)-SUM($Z1331:BP1331))*IF($T1368=справочники!$P$10,1,1/(1+Главная!$N$23)))</f>
        <v>0</v>
      </c>
      <c r="BQ1368" s="119">
        <f>IF(BQ$8="",0,(SUM($Z1299:BQ1299)-SUM($Z1331:BQ1331))*(1-Главная!$N$86)+Главная!$N$86*(SUM($Z1299:BQ1299)-SUM($Z1331:BQ1331))*IF($T1368=справочники!$P$10,1,1/(1+Главная!$N$23)))</f>
        <v>0</v>
      </c>
      <c r="BR1368" s="119">
        <f>IF(BR$8="",0,(SUM($Z1299:BR1299)-SUM($Z1331:BR1331))*(1-Главная!$N$86)+Главная!$N$86*(SUM($Z1299:BR1299)-SUM($Z1331:BR1331))*IF($T1368=справочники!$P$10,1,1/(1+Главная!$N$23)))</f>
        <v>0</v>
      </c>
      <c r="BS1368" s="119">
        <f>IF(BS$8="",0,(SUM($Z1299:BS1299)-SUM($Z1331:BS1331))*(1-Главная!$N$86)+Главная!$N$86*(SUM($Z1299:BS1299)-SUM($Z1331:BS1331))*IF($T1368=справочники!$P$10,1,1/(1+Главная!$N$23)))</f>
        <v>0</v>
      </c>
      <c r="BT1368" s="119">
        <f>IF(BT$8="",0,(SUM($Z1299:BT1299)-SUM($Z1331:BT1331))*(1-Главная!$N$86)+Главная!$N$86*(SUM($Z1299:BT1299)-SUM($Z1331:BT1331))*IF($T1368=справочники!$P$10,1,1/(1+Главная!$N$23)))</f>
        <v>0</v>
      </c>
      <c r="BU1368" s="119">
        <f>IF(BU$8="",0,(SUM($Z1299:BU1299)-SUM($Z1331:BU1331))*(1-Главная!$N$86)+Главная!$N$86*(SUM($Z1299:BU1299)-SUM($Z1331:BU1331))*IF($T1368=справочники!$P$10,1,1/(1+Главная!$N$23)))</f>
        <v>0</v>
      </c>
      <c r="BV1368" s="119">
        <f>IF(BV$8="",0,(SUM($Z1299:BV1299)-SUM($Z1331:BV1331))*(1-Главная!$N$86)+Главная!$N$86*(SUM($Z1299:BV1299)-SUM($Z1331:BV1331))*IF($T1368=справочники!$P$10,1,1/(1+Главная!$N$23)))</f>
        <v>0</v>
      </c>
      <c r="BW1368" s="119">
        <f>IF(BW$8="",0,(SUM($Z1299:BW1299)-SUM($Z1331:BW1331))*(1-Главная!$N$86)+Главная!$N$86*(SUM($Z1299:BW1299)-SUM($Z1331:BW1331))*IF($T1368=справочники!$P$10,1,1/(1+Главная!$N$23)))</f>
        <v>0</v>
      </c>
      <c r="BX1368" s="119">
        <f>IF(BX$8="",0,(SUM($Z1299:BX1299)-SUM($Z1331:BX1331))*(1-Главная!$N$86)+Главная!$N$86*(SUM($Z1299:BX1299)-SUM($Z1331:BX1331))*IF($T1368=справочники!$P$10,1,1/(1+Главная!$N$23)))</f>
        <v>0</v>
      </c>
      <c r="BY1368" s="119">
        <f>IF(BY$8="",0,(SUM($Z1299:BY1299)-SUM($Z1331:BY1331))*(1-Главная!$N$86)+Главная!$N$86*(SUM($Z1299:BY1299)-SUM($Z1331:BY1331))*IF($T1368=справочники!$P$10,1,1/(1+Главная!$N$23)))</f>
        <v>0</v>
      </c>
      <c r="BZ1368" s="119">
        <f>IF(BZ$8="",0,(SUM($Z1299:BZ1299)-SUM($Z1331:BZ1331))*(1-Главная!$N$86)+Главная!$N$86*(SUM($Z1299:BZ1299)-SUM($Z1331:BZ1331))*IF($T1368=справочники!$P$10,1,1/(1+Главная!$N$23)))</f>
        <v>0</v>
      </c>
      <c r="CA1368" s="119">
        <f>IF(CA$8="",0,(SUM($Z1299:CA1299)-SUM($Z1331:CA1331))*(1-Главная!$N$86)+Главная!$N$86*(SUM($Z1299:CA1299)-SUM($Z1331:CA1331))*IF($T1368=справочники!$P$10,1,1/(1+Главная!$N$23)))</f>
        <v>0</v>
      </c>
      <c r="CB1368" s="119">
        <f>IF(CB$8="",0,(SUM($Z1299:CB1299)-SUM($Z1331:CB1331))*(1-Главная!$N$86)+Главная!$N$86*(SUM($Z1299:CB1299)-SUM($Z1331:CB1331))*IF($T1368=справочники!$P$10,1,1/(1+Главная!$N$23)))</f>
        <v>0</v>
      </c>
      <c r="CC1368" s="119">
        <f>IF(CC$8="",0,(SUM($Z1299:CC1299)-SUM($Z1331:CC1331))*(1-Главная!$N$86)+Главная!$N$86*(SUM($Z1299:CC1299)-SUM($Z1331:CC1331))*IF($T1368=справочники!$P$10,1,1/(1+Главная!$N$23)))</f>
        <v>0</v>
      </c>
      <c r="CD1368" s="119">
        <f>IF(CD$8="",0,(SUM($Z1299:CD1299)-SUM($Z1331:CD1331))*(1-Главная!$N$86)+Главная!$N$86*(SUM($Z1299:CD1299)-SUM($Z1331:CD1331))*IF($T1368=справочники!$P$10,1,1/(1+Главная!$N$23)))</f>
        <v>0</v>
      </c>
      <c r="CE1368" s="119">
        <f>IF(CE$8="",0,(SUM($Z1299:CE1299)-SUM($Z1331:CE1331))*(1-Главная!$N$86)+Главная!$N$86*(SUM($Z1299:CE1299)-SUM($Z1331:CE1331))*IF($T1368=справочники!$P$10,1,1/(1+Главная!$N$23)))</f>
        <v>0</v>
      </c>
      <c r="CF1368" s="119">
        <f>IF(CF$8="",0,(SUM($Z1299:CF1299)-SUM($Z1331:CF1331))*(1-Главная!$N$86)+Главная!$N$86*(SUM($Z1299:CF1299)-SUM($Z1331:CF1331))*IF($T1368=справочники!$P$10,1,1/(1+Главная!$N$23)))</f>
        <v>0</v>
      </c>
      <c r="CG1368" s="119">
        <f>IF(CG$8="",0,(SUM($Z1299:CG1299)-SUM($Z1331:CG1331))*(1-Главная!$N$86)+Главная!$N$86*(SUM($Z1299:CG1299)-SUM($Z1331:CG1331))*IF($T1368=справочники!$P$10,1,1/(1+Главная!$N$23)))</f>
        <v>0</v>
      </c>
      <c r="CH1368" s="119">
        <f>IF(CH$8="",0,(SUM($Z1299:CH1299)-SUM($Z1331:CH1331))*(1-Главная!$N$86)+Главная!$N$86*(SUM($Z1299:CH1299)-SUM($Z1331:CH1331))*IF($T1368=справочники!$P$10,1,1/(1+Главная!$N$23)))</f>
        <v>0</v>
      </c>
      <c r="CI1368" s="119">
        <f>IF(CI$8="",0,(SUM($Z1299:CI1299)-SUM($Z1331:CI1331))*(1-Главная!$N$86)+Главная!$N$86*(SUM($Z1299:CI1299)-SUM($Z1331:CI1331))*IF($T1368=справочники!$P$10,1,1/(1+Главная!$N$23)))</f>
        <v>0</v>
      </c>
      <c r="CJ1368" s="119">
        <f>IF(CJ$8="",0,(SUM($Z1299:CJ1299)-SUM($Z1331:CJ1331))*(1-Главная!$N$86)+Главная!$N$86*(SUM($Z1299:CJ1299)-SUM($Z1331:CJ1331))*IF($T1368=справочники!$P$10,1,1/(1+Главная!$N$23)))</f>
        <v>0</v>
      </c>
      <c r="CK1368" s="119">
        <f>IF(CK$8="",0,(SUM($Z1299:CK1299)-SUM($Z1331:CK1331))*(1-Главная!$N$86)+Главная!$N$86*(SUM($Z1299:CK1299)-SUM($Z1331:CK1331))*IF($T1368=справочники!$P$10,1,1/(1+Главная!$N$23)))</f>
        <v>0</v>
      </c>
      <c r="CL1368" s="119">
        <f>IF(CL$8="",0,(SUM($Z1299:CL1299)-SUM($Z1331:CL1331))*(1-Главная!$N$86)+Главная!$N$86*(SUM($Z1299:CL1299)-SUM($Z1331:CL1331))*IF($T1368=справочники!$P$10,1,1/(1+Главная!$N$23)))</f>
        <v>0</v>
      </c>
      <c r="CM1368" s="119">
        <f>IF(CM$8="",0,(SUM($Z1299:CM1299)-SUM($Z1331:CM1331))*(1-Главная!$N$86)+Главная!$N$86*(SUM($Z1299:CM1299)-SUM($Z1331:CM1331))*IF($T1368=справочники!$P$10,1,1/(1+Главная!$N$23)))</f>
        <v>0</v>
      </c>
      <c r="CN1368" s="119">
        <f>IF(CN$8="",0,(SUM($Z1299:CN1299)-SUM($Z1331:CN1331))*(1-Главная!$N$86)+Главная!$N$86*(SUM($Z1299:CN1299)-SUM($Z1331:CN1331))*IF($T1368=справочники!$P$10,1,1/(1+Главная!$N$23)))</f>
        <v>0</v>
      </c>
      <c r="CO1368" s="119">
        <f>IF(CO$8="",0,(SUM($Z1299:CO1299)-SUM($Z1331:CO1331))*(1-Главная!$N$86)+Главная!$N$86*(SUM($Z1299:CO1299)-SUM($Z1331:CO1331))*IF($T1368=справочники!$P$10,1,1/(1+Главная!$N$23)))</f>
        <v>0</v>
      </c>
      <c r="CP1368" s="119">
        <f>IF(CP$8="",0,(SUM($Z1299:CP1299)-SUM($Z1331:CP1331))*(1-Главная!$N$86)+Главная!$N$86*(SUM($Z1299:CP1299)-SUM($Z1331:CP1331))*IF($T1368=справочники!$P$10,1,1/(1+Главная!$N$23)))</f>
        <v>0</v>
      </c>
      <c r="CQ1368" s="119">
        <f>IF(CQ$8="",0,(SUM($Z1299:CQ1299)-SUM($Z1331:CQ1331))*(1-Главная!$N$86)+Главная!$N$86*(SUM($Z1299:CQ1299)-SUM($Z1331:CQ1331))*IF($T1368=справочники!$P$10,1,1/(1+Главная!$N$23)))</f>
        <v>0</v>
      </c>
      <c r="CR1368" s="119">
        <f>IF(CR$8="",0,(SUM($Z1299:CR1299)-SUM($Z1331:CR1331))*(1-Главная!$N$86)+Главная!$N$86*(SUM($Z1299:CR1299)-SUM($Z1331:CR1331))*IF($T1368=справочники!$P$10,1,1/(1+Главная!$N$23)))</f>
        <v>0</v>
      </c>
      <c r="CS1368" s="119">
        <f>IF(CS$8="",0,(SUM($Z1299:CS1299)-SUM($Z1331:CS1331))*(1-Главная!$N$86)+Главная!$N$86*(SUM($Z1299:CS1299)-SUM($Z1331:CS1331))*IF($T1368=справочники!$P$10,1,1/(1+Главная!$N$23)))</f>
        <v>0</v>
      </c>
      <c r="CT1368" s="119">
        <f>IF(CT$8="",0,(SUM($Z1299:CT1299)-SUM($Z1331:CT1331))*(1-Главная!$N$86)+Главная!$N$86*(SUM($Z1299:CT1299)-SUM($Z1331:CT1331))*IF($T1368=справочники!$P$10,1,1/(1+Главная!$N$23)))</f>
        <v>0</v>
      </c>
      <c r="CU1368" s="119">
        <f>IF(CU$8="",0,(SUM($Z1299:CU1299)-SUM($Z1331:CU1331))*(1-Главная!$N$86)+Главная!$N$86*(SUM($Z1299:CU1299)-SUM($Z1331:CU1331))*IF($T1368=справочники!$P$10,1,1/(1+Главная!$N$23)))</f>
        <v>0</v>
      </c>
      <c r="CV1368" s="119">
        <f>IF(CV$8="",0,(SUM($Z1299:CV1299)-SUM($Z1331:CV1331))*(1-Главная!$N$86)+Главная!$N$86*(SUM($Z1299:CV1299)-SUM($Z1331:CV1331))*IF($T1368=справочники!$P$10,1,1/(1+Главная!$N$23)))</f>
        <v>0</v>
      </c>
      <c r="CW1368" s="119">
        <f>IF(CW$8="",0,(SUM($Z1299:CW1299)-SUM($Z1331:CW1331))*(1-Главная!$N$86)+Главная!$N$86*(SUM($Z1299:CW1299)-SUM($Z1331:CW1331))*IF($T1368=справочники!$P$10,1,1/(1+Главная!$N$23)))</f>
        <v>0</v>
      </c>
      <c r="CX1368" s="119">
        <f>IF(CX$8="",0,(SUM($Z1299:CX1299)-SUM($Z1331:CX1331))*(1-Главная!$N$86)+Главная!$N$86*(SUM($Z1299:CX1299)-SUM($Z1331:CX1331))*IF($T1368=справочники!$P$10,1,1/(1+Главная!$N$23)))</f>
        <v>0</v>
      </c>
      <c r="CY1368" s="119">
        <f>IF(CY$8="",0,(SUM($Z1299:CY1299)-SUM($Z1331:CY1331))*(1-Главная!$N$86)+Главная!$N$86*(SUM($Z1299:CY1299)-SUM($Z1331:CY1331))*IF($T1368=справочники!$P$10,1,1/(1+Главная!$N$23)))</f>
        <v>0</v>
      </c>
      <c r="CZ1368" s="119">
        <f>IF(CZ$8="",0,(SUM($Z1299:CZ1299)-SUM($Z1331:CZ1331))*(1-Главная!$N$86)+Главная!$N$86*(SUM($Z1299:CZ1299)-SUM($Z1331:CZ1331))*IF($T1368=справочники!$P$10,1,1/(1+Главная!$N$23)))</f>
        <v>0</v>
      </c>
      <c r="DA1368" s="119">
        <f>IF(DA$8="",0,(SUM($Z1299:DA1299)-SUM($Z1331:DA1331))*(1-Главная!$N$86)+Главная!$N$86*(SUM($Z1299:DA1299)-SUM($Z1331:DA1331))*IF($T1368=справочники!$P$10,1,1/(1+Главная!$N$23)))</f>
        <v>0</v>
      </c>
      <c r="DB1368" s="119">
        <f>IF(DB$8="",0,(SUM($Z1299:DB1299)-SUM($Z1331:DB1331))*(1-Главная!$N$86)+Главная!$N$86*(SUM($Z1299:DB1299)-SUM($Z1331:DB1331))*IF($T1368=справочники!$P$10,1,1/(1+Главная!$N$23)))</f>
        <v>0</v>
      </c>
      <c r="DC1368" s="119">
        <f>IF(DC$8="",0,(SUM($Z1299:DC1299)-SUM($Z1331:DC1331))*(1-Главная!$N$86)+Главная!$N$86*(SUM($Z1299:DC1299)-SUM($Z1331:DC1331))*IF($T1368=справочники!$P$10,1,1/(1+Главная!$N$23)))</f>
        <v>0</v>
      </c>
      <c r="DD1368" s="119">
        <f>IF(DD$8="",0,(SUM($Z1299:DD1299)-SUM($Z1331:DD1331))*(1-Главная!$N$86)+Главная!$N$86*(SUM($Z1299:DD1299)-SUM($Z1331:DD1331))*IF($T1368=справочники!$P$10,1,1/(1+Главная!$N$23)))</f>
        <v>0</v>
      </c>
      <c r="DE1368" s="119">
        <f>IF(DE$8="",0,(SUM($Z1299:DE1299)-SUM($Z1331:DE1331))*(1-Главная!$N$86)+Главная!$N$86*(SUM($Z1299:DE1299)-SUM($Z1331:DE1331))*IF($T1368=справочники!$P$10,1,1/(1+Главная!$N$23)))</f>
        <v>0</v>
      </c>
      <c r="DF1368" s="119">
        <f>IF(DF$8="",0,(SUM($Z1299:DF1299)-SUM($Z1331:DF1331))*(1-Главная!$N$86)+Главная!$N$86*(SUM($Z1299:DF1299)-SUM($Z1331:DF1331))*IF($T1368=справочники!$P$10,1,1/(1+Главная!$N$23)))</f>
        <v>0</v>
      </c>
      <c r="DG1368" s="119">
        <f>IF(DG$8="",0,(SUM($Z1299:DG1299)-SUM($Z1331:DG1331))*(1-Главная!$N$86)+Главная!$N$86*(SUM($Z1299:DG1299)-SUM($Z1331:DG1331))*IF($T1368=справочники!$P$10,1,1/(1+Главная!$N$23)))</f>
        <v>0</v>
      </c>
      <c r="DH1368" s="119">
        <f>IF(DH$8="",0,(SUM($Z1299:DH1299)-SUM($Z1331:DH1331))*(1-Главная!$N$86)+Главная!$N$86*(SUM($Z1299:DH1299)-SUM($Z1331:DH1331))*IF($T1368=справочники!$P$10,1,1/(1+Главная!$N$23)))</f>
        <v>0</v>
      </c>
      <c r="DI1368" s="119">
        <f>IF(DI$8="",0,(SUM($Z1299:DI1299)-SUM($Z1331:DI1331))*(1-Главная!$N$86)+Главная!$N$86*(SUM($Z1299:DI1299)-SUM($Z1331:DI1331))*IF($T1368=справочники!$P$10,1,1/(1+Главная!$N$23)))</f>
        <v>0</v>
      </c>
      <c r="DJ1368" s="119">
        <f>IF(DJ$8="",0,(SUM($Z1299:DJ1299)-SUM($Z1331:DJ1331))*(1-Главная!$N$86)+Главная!$N$86*(SUM($Z1299:DJ1299)-SUM($Z1331:DJ1331))*IF($T1368=справочники!$P$10,1,1/(1+Главная!$N$23)))</f>
        <v>0</v>
      </c>
      <c r="DK1368" s="119">
        <f>IF(DK$8="",0,(SUM($Z1299:DK1299)-SUM($Z1331:DK1331))*(1-Главная!$N$86)+Главная!$N$86*(SUM($Z1299:DK1299)-SUM($Z1331:DK1331))*IF($T1368=справочники!$P$10,1,1/(1+Главная!$N$23)))</f>
        <v>0</v>
      </c>
      <c r="DL1368" s="119">
        <f>IF(DL$8="",0,(SUM($Z1299:DL1299)-SUM($Z1331:DL1331))*(1-Главная!$N$86)+Главная!$N$86*(SUM($Z1299:DL1299)-SUM($Z1331:DL1331))*IF($T1368=справочники!$P$10,1,1/(1+Главная!$N$23)))</f>
        <v>0</v>
      </c>
      <c r="DM1368" s="119">
        <f>IF(DM$8="",0,(SUM($Z1299:DM1299)-SUM($Z1331:DM1331))*(1-Главная!$N$86)+Главная!$N$86*(SUM($Z1299:DM1299)-SUM($Z1331:DM1331))*IF($T1368=справочники!$P$10,1,1/(1+Главная!$N$23)))</f>
        <v>0</v>
      </c>
      <c r="DN1368" s="119">
        <f>IF(DN$8="",0,(SUM($Z1299:DN1299)-SUM($Z1331:DN1331))*(1-Главная!$N$86)+Главная!$N$86*(SUM($Z1299:DN1299)-SUM($Z1331:DN1331))*IF($T1368=справочники!$P$10,1,1/(1+Главная!$N$23)))</f>
        <v>0</v>
      </c>
      <c r="DO1368" s="119">
        <f>IF(DO$8="",0,(SUM($Z1299:DO1299)-SUM($Z1331:DO1331))*(1-Главная!$N$86)+Главная!$N$86*(SUM($Z1299:DO1299)-SUM($Z1331:DO1331))*IF($T1368=справочники!$P$10,1,1/(1+Главная!$N$23)))</f>
        <v>0</v>
      </c>
      <c r="DP1368" s="119">
        <f>IF(DP$8="",0,(SUM($Z1299:DP1299)-SUM($Z1331:DP1331))*(1-Главная!$N$86)+Главная!$N$86*(SUM($Z1299:DP1299)-SUM($Z1331:DP1331))*IF($T1368=справочники!$P$10,1,1/(1+Главная!$N$23)))</f>
        <v>0</v>
      </c>
      <c r="DQ1368" s="119">
        <f>IF(DQ$8="",0,(SUM($Z1299:DQ1299)-SUM($Z1331:DQ1331))*(1-Главная!$N$86)+Главная!$N$86*(SUM($Z1299:DQ1299)-SUM($Z1331:DQ1331))*IF($T1368=справочники!$P$10,1,1/(1+Главная!$N$23)))</f>
        <v>0</v>
      </c>
      <c r="DR1368" s="119">
        <f>IF(DR$8="",0,(SUM($Z1299:DR1299)-SUM($Z1331:DR1331))*(1-Главная!$N$86)+Главная!$N$86*(SUM($Z1299:DR1299)-SUM($Z1331:DR1331))*IF($T1368=справочники!$P$10,1,1/(1+Главная!$N$23)))</f>
        <v>0</v>
      </c>
      <c r="DS1368" s="119">
        <f>IF(DS$8="",0,(SUM($Z1299:DS1299)-SUM($Z1331:DS1331))*(1-Главная!$N$86)+Главная!$N$86*(SUM($Z1299:DS1299)-SUM($Z1331:DS1331))*IF($T1368=справочники!$P$10,1,1/(1+Главная!$N$23)))</f>
        <v>0</v>
      </c>
      <c r="DT1368" s="119">
        <f>IF(DT$8="",0,(SUM($Z1299:DT1299)-SUM($Z1331:DT1331))*(1-Главная!$N$86)+Главная!$N$86*(SUM($Z1299:DT1299)-SUM($Z1331:DT1331))*IF($T1368=справочники!$P$10,1,1/(1+Главная!$N$23)))</f>
        <v>0</v>
      </c>
      <c r="DU1368" s="59"/>
      <c r="DV1368" s="59"/>
    </row>
    <row r="1369" spans="1:126" s="120" customFormat="1" ht="10.199999999999999" customHeight="1">
      <c r="A1369" s="59"/>
      <c r="B1369" s="59"/>
      <c r="C1369" s="59"/>
      <c r="D1369" s="59"/>
      <c r="E1369" s="271"/>
      <c r="F1369" s="114"/>
      <c r="G1369" s="115"/>
      <c r="H1369" s="59"/>
      <c r="I1369" s="59"/>
      <c r="J1369" s="59"/>
      <c r="K1369" s="416">
        <f t="shared" si="2943"/>
        <v>0</v>
      </c>
      <c r="L1369" s="59"/>
      <c r="M1369" s="409"/>
      <c r="N1369" s="410">
        <f t="shared" si="2944"/>
        <v>0</v>
      </c>
      <c r="O1369" s="226"/>
      <c r="P1369" s="229"/>
      <c r="Q1369" s="226" t="s">
        <v>25</v>
      </c>
      <c r="R1369" s="226"/>
      <c r="S1369" s="409"/>
      <c r="T1369" s="410">
        <f t="shared" si="2945"/>
        <v>0</v>
      </c>
      <c r="U1369" s="115"/>
      <c r="V1369" s="59"/>
      <c r="W1369" s="116"/>
      <c r="X1369" s="116"/>
      <c r="Y1369" s="117"/>
      <c r="Z1369" s="118"/>
      <c r="AA1369" s="119">
        <f>IF(AA$8="",0,(SUM($Z1300:AA1300)-SUM($Z1332:AA1332))*(1-Главная!$N$86)+Главная!$N$86*(SUM($Z1300:AA1300)-SUM($Z1332:AA1332))*IF($T1369=справочники!$P$10,1,1/(1+Главная!$N$23)))</f>
        <v>0</v>
      </c>
      <c r="AB1369" s="119">
        <f>IF(AB$8="",0,(SUM($Z1300:AB1300)-SUM($Z1332:AB1332))*(1-Главная!$N$86)+Главная!$N$86*(SUM($Z1300:AB1300)-SUM($Z1332:AB1332))*IF($T1369=справочники!$P$10,1,1/(1+Главная!$N$23)))</f>
        <v>0</v>
      </c>
      <c r="AC1369" s="119">
        <f>IF(AC$8="",0,(SUM($Z1300:AC1300)-SUM($Z1332:AC1332))*(1-Главная!$N$86)+Главная!$N$86*(SUM($Z1300:AC1300)-SUM($Z1332:AC1332))*IF($T1369=справочники!$P$10,1,1/(1+Главная!$N$23)))</f>
        <v>0</v>
      </c>
      <c r="AD1369" s="119">
        <f>IF(AD$8="",0,(SUM($Z1300:AD1300)-SUM($Z1332:AD1332))*(1-Главная!$N$86)+Главная!$N$86*(SUM($Z1300:AD1300)-SUM($Z1332:AD1332))*IF($T1369=справочники!$P$10,1,1/(1+Главная!$N$23)))</f>
        <v>0</v>
      </c>
      <c r="AE1369" s="119">
        <f>IF(AE$8="",0,(SUM($Z1300:AE1300)-SUM($Z1332:AE1332))*(1-Главная!$N$86)+Главная!$N$86*(SUM($Z1300:AE1300)-SUM($Z1332:AE1332))*IF($T1369=справочники!$P$10,1,1/(1+Главная!$N$23)))</f>
        <v>0</v>
      </c>
      <c r="AF1369" s="119">
        <f>IF(AF$8="",0,(SUM($Z1300:AF1300)-SUM($Z1332:AF1332))*(1-Главная!$N$86)+Главная!$N$86*(SUM($Z1300:AF1300)-SUM($Z1332:AF1332))*IF($T1369=справочники!$P$10,1,1/(1+Главная!$N$23)))</f>
        <v>0</v>
      </c>
      <c r="AG1369" s="119">
        <f>IF(AG$8="",0,(SUM($Z1300:AG1300)-SUM($Z1332:AG1332))*(1-Главная!$N$86)+Главная!$N$86*(SUM($Z1300:AG1300)-SUM($Z1332:AG1332))*IF($T1369=справочники!$P$10,1,1/(1+Главная!$N$23)))</f>
        <v>0</v>
      </c>
      <c r="AH1369" s="119">
        <f>IF(AH$8="",0,(SUM($Z1300:AH1300)-SUM($Z1332:AH1332))*(1-Главная!$N$86)+Главная!$N$86*(SUM($Z1300:AH1300)-SUM($Z1332:AH1332))*IF($T1369=справочники!$P$10,1,1/(1+Главная!$N$23)))</f>
        <v>0</v>
      </c>
      <c r="AI1369" s="119">
        <f>IF(AI$8="",0,(SUM($Z1300:AI1300)-SUM($Z1332:AI1332))*(1-Главная!$N$86)+Главная!$N$86*(SUM($Z1300:AI1300)-SUM($Z1332:AI1332))*IF($T1369=справочники!$P$10,1,1/(1+Главная!$N$23)))</f>
        <v>0</v>
      </c>
      <c r="AJ1369" s="119">
        <f>IF(AJ$8="",0,(SUM($Z1300:AJ1300)-SUM($Z1332:AJ1332))*(1-Главная!$N$86)+Главная!$N$86*(SUM($Z1300:AJ1300)-SUM($Z1332:AJ1332))*IF($T1369=справочники!$P$10,1,1/(1+Главная!$N$23)))</f>
        <v>0</v>
      </c>
      <c r="AK1369" s="119">
        <f>IF(AK$8="",0,(SUM($Z1300:AK1300)-SUM($Z1332:AK1332))*(1-Главная!$N$86)+Главная!$N$86*(SUM($Z1300:AK1300)-SUM($Z1332:AK1332))*IF($T1369=справочники!$P$10,1,1/(1+Главная!$N$23)))</f>
        <v>0</v>
      </c>
      <c r="AL1369" s="119">
        <f>IF(AL$8="",0,(SUM($Z1300:AL1300)-SUM($Z1332:AL1332))*(1-Главная!$N$86)+Главная!$N$86*(SUM($Z1300:AL1300)-SUM($Z1332:AL1332))*IF($T1369=справочники!$P$10,1,1/(1+Главная!$N$23)))</f>
        <v>0</v>
      </c>
      <c r="AM1369" s="119">
        <f>IF(AM$8="",0,(SUM($Z1300:AM1300)-SUM($Z1332:AM1332))*(1-Главная!$N$86)+Главная!$N$86*(SUM($Z1300:AM1300)-SUM($Z1332:AM1332))*IF($T1369=справочники!$P$10,1,1/(1+Главная!$N$23)))</f>
        <v>0</v>
      </c>
      <c r="AN1369" s="119">
        <f>IF(AN$8="",0,(SUM($Z1300:AN1300)-SUM($Z1332:AN1332))*(1-Главная!$N$86)+Главная!$N$86*(SUM($Z1300:AN1300)-SUM($Z1332:AN1332))*IF($T1369=справочники!$P$10,1,1/(1+Главная!$N$23)))</f>
        <v>0</v>
      </c>
      <c r="AO1369" s="119">
        <f>IF(AO$8="",0,(SUM($Z1300:AO1300)-SUM($Z1332:AO1332))*(1-Главная!$N$86)+Главная!$N$86*(SUM($Z1300:AO1300)-SUM($Z1332:AO1332))*IF($T1369=справочники!$P$10,1,1/(1+Главная!$N$23)))</f>
        <v>0</v>
      </c>
      <c r="AP1369" s="119">
        <f>IF(AP$8="",0,(SUM($Z1300:AP1300)-SUM($Z1332:AP1332))*(1-Главная!$N$86)+Главная!$N$86*(SUM($Z1300:AP1300)-SUM($Z1332:AP1332))*IF($T1369=справочники!$P$10,1,1/(1+Главная!$N$23)))</f>
        <v>0</v>
      </c>
      <c r="AQ1369" s="119">
        <f>IF(AQ$8="",0,(SUM($Z1300:AQ1300)-SUM($Z1332:AQ1332))*(1-Главная!$N$86)+Главная!$N$86*(SUM($Z1300:AQ1300)-SUM($Z1332:AQ1332))*IF($T1369=справочники!$P$10,1,1/(1+Главная!$N$23)))</f>
        <v>0</v>
      </c>
      <c r="AR1369" s="119">
        <f>IF(AR$8="",0,(SUM($Z1300:AR1300)-SUM($Z1332:AR1332))*(1-Главная!$N$86)+Главная!$N$86*(SUM($Z1300:AR1300)-SUM($Z1332:AR1332))*IF($T1369=справочники!$P$10,1,1/(1+Главная!$N$23)))</f>
        <v>0</v>
      </c>
      <c r="AS1369" s="119">
        <f>IF(AS$8="",0,(SUM($Z1300:AS1300)-SUM($Z1332:AS1332))*(1-Главная!$N$86)+Главная!$N$86*(SUM($Z1300:AS1300)-SUM($Z1332:AS1332))*IF($T1369=справочники!$P$10,1,1/(1+Главная!$N$23)))</f>
        <v>0</v>
      </c>
      <c r="AT1369" s="119">
        <f>IF(AT$8="",0,(SUM($Z1300:AT1300)-SUM($Z1332:AT1332))*(1-Главная!$N$86)+Главная!$N$86*(SUM($Z1300:AT1300)-SUM($Z1332:AT1332))*IF($T1369=справочники!$P$10,1,1/(1+Главная!$N$23)))</f>
        <v>0</v>
      </c>
      <c r="AU1369" s="119">
        <f>IF(AU$8="",0,(SUM($Z1300:AU1300)-SUM($Z1332:AU1332))*(1-Главная!$N$86)+Главная!$N$86*(SUM($Z1300:AU1300)-SUM($Z1332:AU1332))*IF($T1369=справочники!$P$10,1,1/(1+Главная!$N$23)))</f>
        <v>0</v>
      </c>
      <c r="AV1369" s="119">
        <f>IF(AV$8="",0,(SUM($Z1300:AV1300)-SUM($Z1332:AV1332))*(1-Главная!$N$86)+Главная!$N$86*(SUM($Z1300:AV1300)-SUM($Z1332:AV1332))*IF($T1369=справочники!$P$10,1,1/(1+Главная!$N$23)))</f>
        <v>0</v>
      </c>
      <c r="AW1369" s="119">
        <f>IF(AW$8="",0,(SUM($Z1300:AW1300)-SUM($Z1332:AW1332))*(1-Главная!$N$86)+Главная!$N$86*(SUM($Z1300:AW1300)-SUM($Z1332:AW1332))*IF($T1369=справочники!$P$10,1,1/(1+Главная!$N$23)))</f>
        <v>0</v>
      </c>
      <c r="AX1369" s="119">
        <f>IF(AX$8="",0,(SUM($Z1300:AX1300)-SUM($Z1332:AX1332))*(1-Главная!$N$86)+Главная!$N$86*(SUM($Z1300:AX1300)-SUM($Z1332:AX1332))*IF($T1369=справочники!$P$10,1,1/(1+Главная!$N$23)))</f>
        <v>0</v>
      </c>
      <c r="AY1369" s="119">
        <f>IF(AY$8="",0,(SUM($Z1300:AY1300)-SUM($Z1332:AY1332))*(1-Главная!$N$86)+Главная!$N$86*(SUM($Z1300:AY1300)-SUM($Z1332:AY1332))*IF($T1369=справочники!$P$10,1,1/(1+Главная!$N$23)))</f>
        <v>0</v>
      </c>
      <c r="AZ1369" s="119">
        <f>IF(AZ$8="",0,(SUM($Z1300:AZ1300)-SUM($Z1332:AZ1332))*(1-Главная!$N$86)+Главная!$N$86*(SUM($Z1300:AZ1300)-SUM($Z1332:AZ1332))*IF($T1369=справочники!$P$10,1,1/(1+Главная!$N$23)))</f>
        <v>0</v>
      </c>
      <c r="BA1369" s="119">
        <f>IF(BA$8="",0,(SUM($Z1300:BA1300)-SUM($Z1332:BA1332))*(1-Главная!$N$86)+Главная!$N$86*(SUM($Z1300:BA1300)-SUM($Z1332:BA1332))*IF($T1369=справочники!$P$10,1,1/(1+Главная!$N$23)))</f>
        <v>0</v>
      </c>
      <c r="BB1369" s="119">
        <f>IF(BB$8="",0,(SUM($Z1300:BB1300)-SUM($Z1332:BB1332))*(1-Главная!$N$86)+Главная!$N$86*(SUM($Z1300:BB1300)-SUM($Z1332:BB1332))*IF($T1369=справочники!$P$10,1,1/(1+Главная!$N$23)))</f>
        <v>0</v>
      </c>
      <c r="BC1369" s="119">
        <f>IF(BC$8="",0,(SUM($Z1300:BC1300)-SUM($Z1332:BC1332))*(1-Главная!$N$86)+Главная!$N$86*(SUM($Z1300:BC1300)-SUM($Z1332:BC1332))*IF($T1369=справочники!$P$10,1,1/(1+Главная!$N$23)))</f>
        <v>0</v>
      </c>
      <c r="BD1369" s="119">
        <f>IF(BD$8="",0,(SUM($Z1300:BD1300)-SUM($Z1332:BD1332))*(1-Главная!$N$86)+Главная!$N$86*(SUM($Z1300:BD1300)-SUM($Z1332:BD1332))*IF($T1369=справочники!$P$10,1,1/(1+Главная!$N$23)))</f>
        <v>0</v>
      </c>
      <c r="BE1369" s="119">
        <f>IF(BE$8="",0,(SUM($Z1300:BE1300)-SUM($Z1332:BE1332))*(1-Главная!$N$86)+Главная!$N$86*(SUM($Z1300:BE1300)-SUM($Z1332:BE1332))*IF($T1369=справочники!$P$10,1,1/(1+Главная!$N$23)))</f>
        <v>0</v>
      </c>
      <c r="BF1369" s="119">
        <f>IF(BF$8="",0,(SUM($Z1300:BF1300)-SUM($Z1332:BF1332))*(1-Главная!$N$86)+Главная!$N$86*(SUM($Z1300:BF1300)-SUM($Z1332:BF1332))*IF($T1369=справочники!$P$10,1,1/(1+Главная!$N$23)))</f>
        <v>0</v>
      </c>
      <c r="BG1369" s="119">
        <f>IF(BG$8="",0,(SUM($Z1300:BG1300)-SUM($Z1332:BG1332))*(1-Главная!$N$86)+Главная!$N$86*(SUM($Z1300:BG1300)-SUM($Z1332:BG1332))*IF($T1369=справочники!$P$10,1,1/(1+Главная!$N$23)))</f>
        <v>0</v>
      </c>
      <c r="BH1369" s="119">
        <f>IF(BH$8="",0,(SUM($Z1300:BH1300)-SUM($Z1332:BH1332))*(1-Главная!$N$86)+Главная!$N$86*(SUM($Z1300:BH1300)-SUM($Z1332:BH1332))*IF($T1369=справочники!$P$10,1,1/(1+Главная!$N$23)))</f>
        <v>0</v>
      </c>
      <c r="BI1369" s="119">
        <f>IF(BI$8="",0,(SUM($Z1300:BI1300)-SUM($Z1332:BI1332))*(1-Главная!$N$86)+Главная!$N$86*(SUM($Z1300:BI1300)-SUM($Z1332:BI1332))*IF($T1369=справочники!$P$10,1,1/(1+Главная!$N$23)))</f>
        <v>0</v>
      </c>
      <c r="BJ1369" s="119">
        <f>IF(BJ$8="",0,(SUM($Z1300:BJ1300)-SUM($Z1332:BJ1332))*(1-Главная!$N$86)+Главная!$N$86*(SUM($Z1300:BJ1300)-SUM($Z1332:BJ1332))*IF($T1369=справочники!$P$10,1,1/(1+Главная!$N$23)))</f>
        <v>0</v>
      </c>
      <c r="BK1369" s="119">
        <f>IF(BK$8="",0,(SUM($Z1300:BK1300)-SUM($Z1332:BK1332))*(1-Главная!$N$86)+Главная!$N$86*(SUM($Z1300:BK1300)-SUM($Z1332:BK1332))*IF($T1369=справочники!$P$10,1,1/(1+Главная!$N$23)))</f>
        <v>0</v>
      </c>
      <c r="BL1369" s="119">
        <f>IF(BL$8="",0,(SUM($Z1300:BL1300)-SUM($Z1332:BL1332))*(1-Главная!$N$86)+Главная!$N$86*(SUM($Z1300:BL1300)-SUM($Z1332:BL1332))*IF($T1369=справочники!$P$10,1,1/(1+Главная!$N$23)))</f>
        <v>0</v>
      </c>
      <c r="BM1369" s="119">
        <f>IF(BM$8="",0,(SUM($Z1300:BM1300)-SUM($Z1332:BM1332))*(1-Главная!$N$86)+Главная!$N$86*(SUM($Z1300:BM1300)-SUM($Z1332:BM1332))*IF($T1369=справочники!$P$10,1,1/(1+Главная!$N$23)))</f>
        <v>0</v>
      </c>
      <c r="BN1369" s="119">
        <f>IF(BN$8="",0,(SUM($Z1300:BN1300)-SUM($Z1332:BN1332))*(1-Главная!$N$86)+Главная!$N$86*(SUM($Z1300:BN1300)-SUM($Z1332:BN1332))*IF($T1369=справочники!$P$10,1,1/(1+Главная!$N$23)))</f>
        <v>0</v>
      </c>
      <c r="BO1369" s="119">
        <f>IF(BO$8="",0,(SUM($Z1300:BO1300)-SUM($Z1332:BO1332))*(1-Главная!$N$86)+Главная!$N$86*(SUM($Z1300:BO1300)-SUM($Z1332:BO1332))*IF($T1369=справочники!$P$10,1,1/(1+Главная!$N$23)))</f>
        <v>0</v>
      </c>
      <c r="BP1369" s="119">
        <f>IF(BP$8="",0,(SUM($Z1300:BP1300)-SUM($Z1332:BP1332))*(1-Главная!$N$86)+Главная!$N$86*(SUM($Z1300:BP1300)-SUM($Z1332:BP1332))*IF($T1369=справочники!$P$10,1,1/(1+Главная!$N$23)))</f>
        <v>0</v>
      </c>
      <c r="BQ1369" s="119">
        <f>IF(BQ$8="",0,(SUM($Z1300:BQ1300)-SUM($Z1332:BQ1332))*(1-Главная!$N$86)+Главная!$N$86*(SUM($Z1300:BQ1300)-SUM($Z1332:BQ1332))*IF($T1369=справочники!$P$10,1,1/(1+Главная!$N$23)))</f>
        <v>0</v>
      </c>
      <c r="BR1369" s="119">
        <f>IF(BR$8="",0,(SUM($Z1300:BR1300)-SUM($Z1332:BR1332))*(1-Главная!$N$86)+Главная!$N$86*(SUM($Z1300:BR1300)-SUM($Z1332:BR1332))*IF($T1369=справочники!$P$10,1,1/(1+Главная!$N$23)))</f>
        <v>0</v>
      </c>
      <c r="BS1369" s="119">
        <f>IF(BS$8="",0,(SUM($Z1300:BS1300)-SUM($Z1332:BS1332))*(1-Главная!$N$86)+Главная!$N$86*(SUM($Z1300:BS1300)-SUM($Z1332:BS1332))*IF($T1369=справочники!$P$10,1,1/(1+Главная!$N$23)))</f>
        <v>0</v>
      </c>
      <c r="BT1369" s="119">
        <f>IF(BT$8="",0,(SUM($Z1300:BT1300)-SUM($Z1332:BT1332))*(1-Главная!$N$86)+Главная!$N$86*(SUM($Z1300:BT1300)-SUM($Z1332:BT1332))*IF($T1369=справочники!$P$10,1,1/(1+Главная!$N$23)))</f>
        <v>0</v>
      </c>
      <c r="BU1369" s="119">
        <f>IF(BU$8="",0,(SUM($Z1300:BU1300)-SUM($Z1332:BU1332))*(1-Главная!$N$86)+Главная!$N$86*(SUM($Z1300:BU1300)-SUM($Z1332:BU1332))*IF($T1369=справочники!$P$10,1,1/(1+Главная!$N$23)))</f>
        <v>0</v>
      </c>
      <c r="BV1369" s="119">
        <f>IF(BV$8="",0,(SUM($Z1300:BV1300)-SUM($Z1332:BV1332))*(1-Главная!$N$86)+Главная!$N$86*(SUM($Z1300:BV1300)-SUM($Z1332:BV1332))*IF($T1369=справочники!$P$10,1,1/(1+Главная!$N$23)))</f>
        <v>0</v>
      </c>
      <c r="BW1369" s="119">
        <f>IF(BW$8="",0,(SUM($Z1300:BW1300)-SUM($Z1332:BW1332))*(1-Главная!$N$86)+Главная!$N$86*(SUM($Z1300:BW1300)-SUM($Z1332:BW1332))*IF($T1369=справочники!$P$10,1,1/(1+Главная!$N$23)))</f>
        <v>0</v>
      </c>
      <c r="BX1369" s="119">
        <f>IF(BX$8="",0,(SUM($Z1300:BX1300)-SUM($Z1332:BX1332))*(1-Главная!$N$86)+Главная!$N$86*(SUM($Z1300:BX1300)-SUM($Z1332:BX1332))*IF($T1369=справочники!$P$10,1,1/(1+Главная!$N$23)))</f>
        <v>0</v>
      </c>
      <c r="BY1369" s="119">
        <f>IF(BY$8="",0,(SUM($Z1300:BY1300)-SUM($Z1332:BY1332))*(1-Главная!$N$86)+Главная!$N$86*(SUM($Z1300:BY1300)-SUM($Z1332:BY1332))*IF($T1369=справочники!$P$10,1,1/(1+Главная!$N$23)))</f>
        <v>0</v>
      </c>
      <c r="BZ1369" s="119">
        <f>IF(BZ$8="",0,(SUM($Z1300:BZ1300)-SUM($Z1332:BZ1332))*(1-Главная!$N$86)+Главная!$N$86*(SUM($Z1300:BZ1300)-SUM($Z1332:BZ1332))*IF($T1369=справочники!$P$10,1,1/(1+Главная!$N$23)))</f>
        <v>0</v>
      </c>
      <c r="CA1369" s="119">
        <f>IF(CA$8="",0,(SUM($Z1300:CA1300)-SUM($Z1332:CA1332))*(1-Главная!$N$86)+Главная!$N$86*(SUM($Z1300:CA1300)-SUM($Z1332:CA1332))*IF($T1369=справочники!$P$10,1,1/(1+Главная!$N$23)))</f>
        <v>0</v>
      </c>
      <c r="CB1369" s="119">
        <f>IF(CB$8="",0,(SUM($Z1300:CB1300)-SUM($Z1332:CB1332))*(1-Главная!$N$86)+Главная!$N$86*(SUM($Z1300:CB1300)-SUM($Z1332:CB1332))*IF($T1369=справочники!$P$10,1,1/(1+Главная!$N$23)))</f>
        <v>0</v>
      </c>
      <c r="CC1369" s="119">
        <f>IF(CC$8="",0,(SUM($Z1300:CC1300)-SUM($Z1332:CC1332))*(1-Главная!$N$86)+Главная!$N$86*(SUM($Z1300:CC1300)-SUM($Z1332:CC1332))*IF($T1369=справочники!$P$10,1,1/(1+Главная!$N$23)))</f>
        <v>0</v>
      </c>
      <c r="CD1369" s="119">
        <f>IF(CD$8="",0,(SUM($Z1300:CD1300)-SUM($Z1332:CD1332))*(1-Главная!$N$86)+Главная!$N$86*(SUM($Z1300:CD1300)-SUM($Z1332:CD1332))*IF($T1369=справочники!$P$10,1,1/(1+Главная!$N$23)))</f>
        <v>0</v>
      </c>
      <c r="CE1369" s="119">
        <f>IF(CE$8="",0,(SUM($Z1300:CE1300)-SUM($Z1332:CE1332))*(1-Главная!$N$86)+Главная!$N$86*(SUM($Z1300:CE1300)-SUM($Z1332:CE1332))*IF($T1369=справочники!$P$10,1,1/(1+Главная!$N$23)))</f>
        <v>0</v>
      </c>
      <c r="CF1369" s="119">
        <f>IF(CF$8="",0,(SUM($Z1300:CF1300)-SUM($Z1332:CF1332))*(1-Главная!$N$86)+Главная!$N$86*(SUM($Z1300:CF1300)-SUM($Z1332:CF1332))*IF($T1369=справочники!$P$10,1,1/(1+Главная!$N$23)))</f>
        <v>0</v>
      </c>
      <c r="CG1369" s="119">
        <f>IF(CG$8="",0,(SUM($Z1300:CG1300)-SUM($Z1332:CG1332))*(1-Главная!$N$86)+Главная!$N$86*(SUM($Z1300:CG1300)-SUM($Z1332:CG1332))*IF($T1369=справочники!$P$10,1,1/(1+Главная!$N$23)))</f>
        <v>0</v>
      </c>
      <c r="CH1369" s="119">
        <f>IF(CH$8="",0,(SUM($Z1300:CH1300)-SUM($Z1332:CH1332))*(1-Главная!$N$86)+Главная!$N$86*(SUM($Z1300:CH1300)-SUM($Z1332:CH1332))*IF($T1369=справочники!$P$10,1,1/(1+Главная!$N$23)))</f>
        <v>0</v>
      </c>
      <c r="CI1369" s="119">
        <f>IF(CI$8="",0,(SUM($Z1300:CI1300)-SUM($Z1332:CI1332))*(1-Главная!$N$86)+Главная!$N$86*(SUM($Z1300:CI1300)-SUM($Z1332:CI1332))*IF($T1369=справочники!$P$10,1,1/(1+Главная!$N$23)))</f>
        <v>0</v>
      </c>
      <c r="CJ1369" s="119">
        <f>IF(CJ$8="",0,(SUM($Z1300:CJ1300)-SUM($Z1332:CJ1332))*(1-Главная!$N$86)+Главная!$N$86*(SUM($Z1300:CJ1300)-SUM($Z1332:CJ1332))*IF($T1369=справочники!$P$10,1,1/(1+Главная!$N$23)))</f>
        <v>0</v>
      </c>
      <c r="CK1369" s="119">
        <f>IF(CK$8="",0,(SUM($Z1300:CK1300)-SUM($Z1332:CK1332))*(1-Главная!$N$86)+Главная!$N$86*(SUM($Z1300:CK1300)-SUM($Z1332:CK1332))*IF($T1369=справочники!$P$10,1,1/(1+Главная!$N$23)))</f>
        <v>0</v>
      </c>
      <c r="CL1369" s="119">
        <f>IF(CL$8="",0,(SUM($Z1300:CL1300)-SUM($Z1332:CL1332))*(1-Главная!$N$86)+Главная!$N$86*(SUM($Z1300:CL1300)-SUM($Z1332:CL1332))*IF($T1369=справочники!$P$10,1,1/(1+Главная!$N$23)))</f>
        <v>0</v>
      </c>
      <c r="CM1369" s="119">
        <f>IF(CM$8="",0,(SUM($Z1300:CM1300)-SUM($Z1332:CM1332))*(1-Главная!$N$86)+Главная!$N$86*(SUM($Z1300:CM1300)-SUM($Z1332:CM1332))*IF($T1369=справочники!$P$10,1,1/(1+Главная!$N$23)))</f>
        <v>0</v>
      </c>
      <c r="CN1369" s="119">
        <f>IF(CN$8="",0,(SUM($Z1300:CN1300)-SUM($Z1332:CN1332))*(1-Главная!$N$86)+Главная!$N$86*(SUM($Z1300:CN1300)-SUM($Z1332:CN1332))*IF($T1369=справочники!$P$10,1,1/(1+Главная!$N$23)))</f>
        <v>0</v>
      </c>
      <c r="CO1369" s="119">
        <f>IF(CO$8="",0,(SUM($Z1300:CO1300)-SUM($Z1332:CO1332))*(1-Главная!$N$86)+Главная!$N$86*(SUM($Z1300:CO1300)-SUM($Z1332:CO1332))*IF($T1369=справочники!$P$10,1,1/(1+Главная!$N$23)))</f>
        <v>0</v>
      </c>
      <c r="CP1369" s="119">
        <f>IF(CP$8="",0,(SUM($Z1300:CP1300)-SUM($Z1332:CP1332))*(1-Главная!$N$86)+Главная!$N$86*(SUM($Z1300:CP1300)-SUM($Z1332:CP1332))*IF($T1369=справочники!$P$10,1,1/(1+Главная!$N$23)))</f>
        <v>0</v>
      </c>
      <c r="CQ1369" s="119">
        <f>IF(CQ$8="",0,(SUM($Z1300:CQ1300)-SUM($Z1332:CQ1332))*(1-Главная!$N$86)+Главная!$N$86*(SUM($Z1300:CQ1300)-SUM($Z1332:CQ1332))*IF($T1369=справочники!$P$10,1,1/(1+Главная!$N$23)))</f>
        <v>0</v>
      </c>
      <c r="CR1369" s="119">
        <f>IF(CR$8="",0,(SUM($Z1300:CR1300)-SUM($Z1332:CR1332))*(1-Главная!$N$86)+Главная!$N$86*(SUM($Z1300:CR1300)-SUM($Z1332:CR1332))*IF($T1369=справочники!$P$10,1,1/(1+Главная!$N$23)))</f>
        <v>0</v>
      </c>
      <c r="CS1369" s="119">
        <f>IF(CS$8="",0,(SUM($Z1300:CS1300)-SUM($Z1332:CS1332))*(1-Главная!$N$86)+Главная!$N$86*(SUM($Z1300:CS1300)-SUM($Z1332:CS1332))*IF($T1369=справочники!$P$10,1,1/(1+Главная!$N$23)))</f>
        <v>0</v>
      </c>
      <c r="CT1369" s="119">
        <f>IF(CT$8="",0,(SUM($Z1300:CT1300)-SUM($Z1332:CT1332))*(1-Главная!$N$86)+Главная!$N$86*(SUM($Z1300:CT1300)-SUM($Z1332:CT1332))*IF($T1369=справочники!$P$10,1,1/(1+Главная!$N$23)))</f>
        <v>0</v>
      </c>
      <c r="CU1369" s="119">
        <f>IF(CU$8="",0,(SUM($Z1300:CU1300)-SUM($Z1332:CU1332))*(1-Главная!$N$86)+Главная!$N$86*(SUM($Z1300:CU1300)-SUM($Z1332:CU1332))*IF($T1369=справочники!$P$10,1,1/(1+Главная!$N$23)))</f>
        <v>0</v>
      </c>
      <c r="CV1369" s="119">
        <f>IF(CV$8="",0,(SUM($Z1300:CV1300)-SUM($Z1332:CV1332))*(1-Главная!$N$86)+Главная!$N$86*(SUM($Z1300:CV1300)-SUM($Z1332:CV1332))*IF($T1369=справочники!$P$10,1,1/(1+Главная!$N$23)))</f>
        <v>0</v>
      </c>
      <c r="CW1369" s="119">
        <f>IF(CW$8="",0,(SUM($Z1300:CW1300)-SUM($Z1332:CW1332))*(1-Главная!$N$86)+Главная!$N$86*(SUM($Z1300:CW1300)-SUM($Z1332:CW1332))*IF($T1369=справочники!$P$10,1,1/(1+Главная!$N$23)))</f>
        <v>0</v>
      </c>
      <c r="CX1369" s="119">
        <f>IF(CX$8="",0,(SUM($Z1300:CX1300)-SUM($Z1332:CX1332))*(1-Главная!$N$86)+Главная!$N$86*(SUM($Z1300:CX1300)-SUM($Z1332:CX1332))*IF($T1369=справочники!$P$10,1,1/(1+Главная!$N$23)))</f>
        <v>0</v>
      </c>
      <c r="CY1369" s="119">
        <f>IF(CY$8="",0,(SUM($Z1300:CY1300)-SUM($Z1332:CY1332))*(1-Главная!$N$86)+Главная!$N$86*(SUM($Z1300:CY1300)-SUM($Z1332:CY1332))*IF($T1369=справочники!$P$10,1,1/(1+Главная!$N$23)))</f>
        <v>0</v>
      </c>
      <c r="CZ1369" s="119">
        <f>IF(CZ$8="",0,(SUM($Z1300:CZ1300)-SUM($Z1332:CZ1332))*(1-Главная!$N$86)+Главная!$N$86*(SUM($Z1300:CZ1300)-SUM($Z1332:CZ1332))*IF($T1369=справочники!$P$10,1,1/(1+Главная!$N$23)))</f>
        <v>0</v>
      </c>
      <c r="DA1369" s="119">
        <f>IF(DA$8="",0,(SUM($Z1300:DA1300)-SUM($Z1332:DA1332))*(1-Главная!$N$86)+Главная!$N$86*(SUM($Z1300:DA1300)-SUM($Z1332:DA1332))*IF($T1369=справочники!$P$10,1,1/(1+Главная!$N$23)))</f>
        <v>0</v>
      </c>
      <c r="DB1369" s="119">
        <f>IF(DB$8="",0,(SUM($Z1300:DB1300)-SUM($Z1332:DB1332))*(1-Главная!$N$86)+Главная!$N$86*(SUM($Z1300:DB1300)-SUM($Z1332:DB1332))*IF($T1369=справочники!$P$10,1,1/(1+Главная!$N$23)))</f>
        <v>0</v>
      </c>
      <c r="DC1369" s="119">
        <f>IF(DC$8="",0,(SUM($Z1300:DC1300)-SUM($Z1332:DC1332))*(1-Главная!$N$86)+Главная!$N$86*(SUM($Z1300:DC1300)-SUM($Z1332:DC1332))*IF($T1369=справочники!$P$10,1,1/(1+Главная!$N$23)))</f>
        <v>0</v>
      </c>
      <c r="DD1369" s="119">
        <f>IF(DD$8="",0,(SUM($Z1300:DD1300)-SUM($Z1332:DD1332))*(1-Главная!$N$86)+Главная!$N$86*(SUM($Z1300:DD1300)-SUM($Z1332:DD1332))*IF($T1369=справочники!$P$10,1,1/(1+Главная!$N$23)))</f>
        <v>0</v>
      </c>
      <c r="DE1369" s="119">
        <f>IF(DE$8="",0,(SUM($Z1300:DE1300)-SUM($Z1332:DE1332))*(1-Главная!$N$86)+Главная!$N$86*(SUM($Z1300:DE1300)-SUM($Z1332:DE1332))*IF($T1369=справочники!$P$10,1,1/(1+Главная!$N$23)))</f>
        <v>0</v>
      </c>
      <c r="DF1369" s="119">
        <f>IF(DF$8="",0,(SUM($Z1300:DF1300)-SUM($Z1332:DF1332))*(1-Главная!$N$86)+Главная!$N$86*(SUM($Z1300:DF1300)-SUM($Z1332:DF1332))*IF($T1369=справочники!$P$10,1,1/(1+Главная!$N$23)))</f>
        <v>0</v>
      </c>
      <c r="DG1369" s="119">
        <f>IF(DG$8="",0,(SUM($Z1300:DG1300)-SUM($Z1332:DG1332))*(1-Главная!$N$86)+Главная!$N$86*(SUM($Z1300:DG1300)-SUM($Z1332:DG1332))*IF($T1369=справочники!$P$10,1,1/(1+Главная!$N$23)))</f>
        <v>0</v>
      </c>
      <c r="DH1369" s="119">
        <f>IF(DH$8="",0,(SUM($Z1300:DH1300)-SUM($Z1332:DH1332))*(1-Главная!$N$86)+Главная!$N$86*(SUM($Z1300:DH1300)-SUM($Z1332:DH1332))*IF($T1369=справочники!$P$10,1,1/(1+Главная!$N$23)))</f>
        <v>0</v>
      </c>
      <c r="DI1369" s="119">
        <f>IF(DI$8="",0,(SUM($Z1300:DI1300)-SUM($Z1332:DI1332))*(1-Главная!$N$86)+Главная!$N$86*(SUM($Z1300:DI1300)-SUM($Z1332:DI1332))*IF($T1369=справочники!$P$10,1,1/(1+Главная!$N$23)))</f>
        <v>0</v>
      </c>
      <c r="DJ1369" s="119">
        <f>IF(DJ$8="",0,(SUM($Z1300:DJ1300)-SUM($Z1332:DJ1332))*(1-Главная!$N$86)+Главная!$N$86*(SUM($Z1300:DJ1300)-SUM($Z1332:DJ1332))*IF($T1369=справочники!$P$10,1,1/(1+Главная!$N$23)))</f>
        <v>0</v>
      </c>
      <c r="DK1369" s="119">
        <f>IF(DK$8="",0,(SUM($Z1300:DK1300)-SUM($Z1332:DK1332))*(1-Главная!$N$86)+Главная!$N$86*(SUM($Z1300:DK1300)-SUM($Z1332:DK1332))*IF($T1369=справочники!$P$10,1,1/(1+Главная!$N$23)))</f>
        <v>0</v>
      </c>
      <c r="DL1369" s="119">
        <f>IF(DL$8="",0,(SUM($Z1300:DL1300)-SUM($Z1332:DL1332))*(1-Главная!$N$86)+Главная!$N$86*(SUM($Z1300:DL1300)-SUM($Z1332:DL1332))*IF($T1369=справочники!$P$10,1,1/(1+Главная!$N$23)))</f>
        <v>0</v>
      </c>
      <c r="DM1369" s="119">
        <f>IF(DM$8="",0,(SUM($Z1300:DM1300)-SUM($Z1332:DM1332))*(1-Главная!$N$86)+Главная!$N$86*(SUM($Z1300:DM1300)-SUM($Z1332:DM1332))*IF($T1369=справочники!$P$10,1,1/(1+Главная!$N$23)))</f>
        <v>0</v>
      </c>
      <c r="DN1369" s="119">
        <f>IF(DN$8="",0,(SUM($Z1300:DN1300)-SUM($Z1332:DN1332))*(1-Главная!$N$86)+Главная!$N$86*(SUM($Z1300:DN1300)-SUM($Z1332:DN1332))*IF($T1369=справочники!$P$10,1,1/(1+Главная!$N$23)))</f>
        <v>0</v>
      </c>
      <c r="DO1369" s="119">
        <f>IF(DO$8="",0,(SUM($Z1300:DO1300)-SUM($Z1332:DO1332))*(1-Главная!$N$86)+Главная!$N$86*(SUM($Z1300:DO1300)-SUM($Z1332:DO1332))*IF($T1369=справочники!$P$10,1,1/(1+Главная!$N$23)))</f>
        <v>0</v>
      </c>
      <c r="DP1369" s="119">
        <f>IF(DP$8="",0,(SUM($Z1300:DP1300)-SUM($Z1332:DP1332))*(1-Главная!$N$86)+Главная!$N$86*(SUM($Z1300:DP1300)-SUM($Z1332:DP1332))*IF($T1369=справочники!$P$10,1,1/(1+Главная!$N$23)))</f>
        <v>0</v>
      </c>
      <c r="DQ1369" s="119">
        <f>IF(DQ$8="",0,(SUM($Z1300:DQ1300)-SUM($Z1332:DQ1332))*(1-Главная!$N$86)+Главная!$N$86*(SUM($Z1300:DQ1300)-SUM($Z1332:DQ1332))*IF($T1369=справочники!$P$10,1,1/(1+Главная!$N$23)))</f>
        <v>0</v>
      </c>
      <c r="DR1369" s="119">
        <f>IF(DR$8="",0,(SUM($Z1300:DR1300)-SUM($Z1332:DR1332))*(1-Главная!$N$86)+Главная!$N$86*(SUM($Z1300:DR1300)-SUM($Z1332:DR1332))*IF($T1369=справочники!$P$10,1,1/(1+Главная!$N$23)))</f>
        <v>0</v>
      </c>
      <c r="DS1369" s="119">
        <f>IF(DS$8="",0,(SUM($Z1300:DS1300)-SUM($Z1332:DS1332))*(1-Главная!$N$86)+Главная!$N$86*(SUM($Z1300:DS1300)-SUM($Z1332:DS1332))*IF($T1369=справочники!$P$10,1,1/(1+Главная!$N$23)))</f>
        <v>0</v>
      </c>
      <c r="DT1369" s="119">
        <f>IF(DT$8="",0,(SUM($Z1300:DT1300)-SUM($Z1332:DT1332))*(1-Главная!$N$86)+Главная!$N$86*(SUM($Z1300:DT1300)-SUM($Z1332:DT1332))*IF($T1369=справочники!$P$10,1,1/(1+Главная!$N$23)))</f>
        <v>0</v>
      </c>
      <c r="DU1369" s="59"/>
      <c r="DV1369" s="59"/>
    </row>
    <row r="1370" spans="1:126" s="120" customFormat="1" ht="10.199999999999999" customHeight="1">
      <c r="A1370" s="59"/>
      <c r="B1370" s="59"/>
      <c r="C1370" s="59"/>
      <c r="D1370" s="59"/>
      <c r="E1370" s="271"/>
      <c r="F1370" s="114"/>
      <c r="G1370" s="115"/>
      <c r="H1370" s="59"/>
      <c r="I1370" s="59"/>
      <c r="J1370" s="59"/>
      <c r="K1370" s="416">
        <f t="shared" si="2943"/>
        <v>0</v>
      </c>
      <c r="L1370" s="59"/>
      <c r="M1370" s="409"/>
      <c r="N1370" s="410">
        <f t="shared" si="2944"/>
        <v>0</v>
      </c>
      <c r="O1370" s="226"/>
      <c r="P1370" s="229"/>
      <c r="Q1370" s="226" t="s">
        <v>25</v>
      </c>
      <c r="R1370" s="226"/>
      <c r="S1370" s="409"/>
      <c r="T1370" s="410">
        <f t="shared" si="2945"/>
        <v>0</v>
      </c>
      <c r="U1370" s="115"/>
      <c r="V1370" s="59"/>
      <c r="W1370" s="116"/>
      <c r="X1370" s="116"/>
      <c r="Y1370" s="117"/>
      <c r="Z1370" s="118"/>
      <c r="AA1370" s="119">
        <f>IF(AA$8="",0,(SUM($Z1301:AA1301)-SUM($Z1333:AA1333))*(1-Главная!$N$86)+Главная!$N$86*(SUM($Z1301:AA1301)-SUM($Z1333:AA1333))*IF($T1370=справочники!$P$10,1,1/(1+Главная!$N$23)))</f>
        <v>0</v>
      </c>
      <c r="AB1370" s="119">
        <f>IF(AB$8="",0,(SUM($Z1301:AB1301)-SUM($Z1333:AB1333))*(1-Главная!$N$86)+Главная!$N$86*(SUM($Z1301:AB1301)-SUM($Z1333:AB1333))*IF($T1370=справочники!$P$10,1,1/(1+Главная!$N$23)))</f>
        <v>0</v>
      </c>
      <c r="AC1370" s="119">
        <f>IF(AC$8="",0,(SUM($Z1301:AC1301)-SUM($Z1333:AC1333))*(1-Главная!$N$86)+Главная!$N$86*(SUM($Z1301:AC1301)-SUM($Z1333:AC1333))*IF($T1370=справочники!$P$10,1,1/(1+Главная!$N$23)))</f>
        <v>0</v>
      </c>
      <c r="AD1370" s="119">
        <f>IF(AD$8="",0,(SUM($Z1301:AD1301)-SUM($Z1333:AD1333))*(1-Главная!$N$86)+Главная!$N$86*(SUM($Z1301:AD1301)-SUM($Z1333:AD1333))*IF($T1370=справочники!$P$10,1,1/(1+Главная!$N$23)))</f>
        <v>0</v>
      </c>
      <c r="AE1370" s="119">
        <f>IF(AE$8="",0,(SUM($Z1301:AE1301)-SUM($Z1333:AE1333))*(1-Главная!$N$86)+Главная!$N$86*(SUM($Z1301:AE1301)-SUM($Z1333:AE1333))*IF($T1370=справочники!$P$10,1,1/(1+Главная!$N$23)))</f>
        <v>0</v>
      </c>
      <c r="AF1370" s="119">
        <f>IF(AF$8="",0,(SUM($Z1301:AF1301)-SUM($Z1333:AF1333))*(1-Главная!$N$86)+Главная!$N$86*(SUM($Z1301:AF1301)-SUM($Z1333:AF1333))*IF($T1370=справочники!$P$10,1,1/(1+Главная!$N$23)))</f>
        <v>0</v>
      </c>
      <c r="AG1370" s="119">
        <f>IF(AG$8="",0,(SUM($Z1301:AG1301)-SUM($Z1333:AG1333))*(1-Главная!$N$86)+Главная!$N$86*(SUM($Z1301:AG1301)-SUM($Z1333:AG1333))*IF($T1370=справочники!$P$10,1,1/(1+Главная!$N$23)))</f>
        <v>0</v>
      </c>
      <c r="AH1370" s="119">
        <f>IF(AH$8="",0,(SUM($Z1301:AH1301)-SUM($Z1333:AH1333))*(1-Главная!$N$86)+Главная!$N$86*(SUM($Z1301:AH1301)-SUM($Z1333:AH1333))*IF($T1370=справочники!$P$10,1,1/(1+Главная!$N$23)))</f>
        <v>0</v>
      </c>
      <c r="AI1370" s="119">
        <f>IF(AI$8="",0,(SUM($Z1301:AI1301)-SUM($Z1333:AI1333))*(1-Главная!$N$86)+Главная!$N$86*(SUM($Z1301:AI1301)-SUM($Z1333:AI1333))*IF($T1370=справочники!$P$10,1,1/(1+Главная!$N$23)))</f>
        <v>0</v>
      </c>
      <c r="AJ1370" s="119">
        <f>IF(AJ$8="",0,(SUM($Z1301:AJ1301)-SUM($Z1333:AJ1333))*(1-Главная!$N$86)+Главная!$N$86*(SUM($Z1301:AJ1301)-SUM($Z1333:AJ1333))*IF($T1370=справочники!$P$10,1,1/(1+Главная!$N$23)))</f>
        <v>0</v>
      </c>
      <c r="AK1370" s="119">
        <f>IF(AK$8="",0,(SUM($Z1301:AK1301)-SUM($Z1333:AK1333))*(1-Главная!$N$86)+Главная!$N$86*(SUM($Z1301:AK1301)-SUM($Z1333:AK1333))*IF($T1370=справочники!$P$10,1,1/(1+Главная!$N$23)))</f>
        <v>0</v>
      </c>
      <c r="AL1370" s="119">
        <f>IF(AL$8="",0,(SUM($Z1301:AL1301)-SUM($Z1333:AL1333))*(1-Главная!$N$86)+Главная!$N$86*(SUM($Z1301:AL1301)-SUM($Z1333:AL1333))*IF($T1370=справочники!$P$10,1,1/(1+Главная!$N$23)))</f>
        <v>0</v>
      </c>
      <c r="AM1370" s="119">
        <f>IF(AM$8="",0,(SUM($Z1301:AM1301)-SUM($Z1333:AM1333))*(1-Главная!$N$86)+Главная!$N$86*(SUM($Z1301:AM1301)-SUM($Z1333:AM1333))*IF($T1370=справочники!$P$10,1,1/(1+Главная!$N$23)))</f>
        <v>0</v>
      </c>
      <c r="AN1370" s="119">
        <f>IF(AN$8="",0,(SUM($Z1301:AN1301)-SUM($Z1333:AN1333))*(1-Главная!$N$86)+Главная!$N$86*(SUM($Z1301:AN1301)-SUM($Z1333:AN1333))*IF($T1370=справочники!$P$10,1,1/(1+Главная!$N$23)))</f>
        <v>0</v>
      </c>
      <c r="AO1370" s="119">
        <f>IF(AO$8="",0,(SUM($Z1301:AO1301)-SUM($Z1333:AO1333))*(1-Главная!$N$86)+Главная!$N$86*(SUM($Z1301:AO1301)-SUM($Z1333:AO1333))*IF($T1370=справочники!$P$10,1,1/(1+Главная!$N$23)))</f>
        <v>0</v>
      </c>
      <c r="AP1370" s="119">
        <f>IF(AP$8="",0,(SUM($Z1301:AP1301)-SUM($Z1333:AP1333))*(1-Главная!$N$86)+Главная!$N$86*(SUM($Z1301:AP1301)-SUM($Z1333:AP1333))*IF($T1370=справочники!$P$10,1,1/(1+Главная!$N$23)))</f>
        <v>0</v>
      </c>
      <c r="AQ1370" s="119">
        <f>IF(AQ$8="",0,(SUM($Z1301:AQ1301)-SUM($Z1333:AQ1333))*(1-Главная!$N$86)+Главная!$N$86*(SUM($Z1301:AQ1301)-SUM($Z1333:AQ1333))*IF($T1370=справочники!$P$10,1,1/(1+Главная!$N$23)))</f>
        <v>0</v>
      </c>
      <c r="AR1370" s="119">
        <f>IF(AR$8="",0,(SUM($Z1301:AR1301)-SUM($Z1333:AR1333))*(1-Главная!$N$86)+Главная!$N$86*(SUM($Z1301:AR1301)-SUM($Z1333:AR1333))*IF($T1370=справочники!$P$10,1,1/(1+Главная!$N$23)))</f>
        <v>0</v>
      </c>
      <c r="AS1370" s="119">
        <f>IF(AS$8="",0,(SUM($Z1301:AS1301)-SUM($Z1333:AS1333))*(1-Главная!$N$86)+Главная!$N$86*(SUM($Z1301:AS1301)-SUM($Z1333:AS1333))*IF($T1370=справочники!$P$10,1,1/(1+Главная!$N$23)))</f>
        <v>0</v>
      </c>
      <c r="AT1370" s="119">
        <f>IF(AT$8="",0,(SUM($Z1301:AT1301)-SUM($Z1333:AT1333))*(1-Главная!$N$86)+Главная!$N$86*(SUM($Z1301:AT1301)-SUM($Z1333:AT1333))*IF($T1370=справочники!$P$10,1,1/(1+Главная!$N$23)))</f>
        <v>0</v>
      </c>
      <c r="AU1370" s="119">
        <f>IF(AU$8="",0,(SUM($Z1301:AU1301)-SUM($Z1333:AU1333))*(1-Главная!$N$86)+Главная!$N$86*(SUM($Z1301:AU1301)-SUM($Z1333:AU1333))*IF($T1370=справочники!$P$10,1,1/(1+Главная!$N$23)))</f>
        <v>0</v>
      </c>
      <c r="AV1370" s="119">
        <f>IF(AV$8="",0,(SUM($Z1301:AV1301)-SUM($Z1333:AV1333))*(1-Главная!$N$86)+Главная!$N$86*(SUM($Z1301:AV1301)-SUM($Z1333:AV1333))*IF($T1370=справочники!$P$10,1,1/(1+Главная!$N$23)))</f>
        <v>0</v>
      </c>
      <c r="AW1370" s="119">
        <f>IF(AW$8="",0,(SUM($Z1301:AW1301)-SUM($Z1333:AW1333))*(1-Главная!$N$86)+Главная!$N$86*(SUM($Z1301:AW1301)-SUM($Z1333:AW1333))*IF($T1370=справочники!$P$10,1,1/(1+Главная!$N$23)))</f>
        <v>0</v>
      </c>
      <c r="AX1370" s="119">
        <f>IF(AX$8="",0,(SUM($Z1301:AX1301)-SUM($Z1333:AX1333))*(1-Главная!$N$86)+Главная!$N$86*(SUM($Z1301:AX1301)-SUM($Z1333:AX1333))*IF($T1370=справочники!$P$10,1,1/(1+Главная!$N$23)))</f>
        <v>0</v>
      </c>
      <c r="AY1370" s="119">
        <f>IF(AY$8="",0,(SUM($Z1301:AY1301)-SUM($Z1333:AY1333))*(1-Главная!$N$86)+Главная!$N$86*(SUM($Z1301:AY1301)-SUM($Z1333:AY1333))*IF($T1370=справочники!$P$10,1,1/(1+Главная!$N$23)))</f>
        <v>0</v>
      </c>
      <c r="AZ1370" s="119">
        <f>IF(AZ$8="",0,(SUM($Z1301:AZ1301)-SUM($Z1333:AZ1333))*(1-Главная!$N$86)+Главная!$N$86*(SUM($Z1301:AZ1301)-SUM($Z1333:AZ1333))*IF($T1370=справочники!$P$10,1,1/(1+Главная!$N$23)))</f>
        <v>0</v>
      </c>
      <c r="BA1370" s="119">
        <f>IF(BA$8="",0,(SUM($Z1301:BA1301)-SUM($Z1333:BA1333))*(1-Главная!$N$86)+Главная!$N$86*(SUM($Z1301:BA1301)-SUM($Z1333:BA1333))*IF($T1370=справочники!$P$10,1,1/(1+Главная!$N$23)))</f>
        <v>0</v>
      </c>
      <c r="BB1370" s="119">
        <f>IF(BB$8="",0,(SUM($Z1301:BB1301)-SUM($Z1333:BB1333))*(1-Главная!$N$86)+Главная!$N$86*(SUM($Z1301:BB1301)-SUM($Z1333:BB1333))*IF($T1370=справочники!$P$10,1,1/(1+Главная!$N$23)))</f>
        <v>0</v>
      </c>
      <c r="BC1370" s="119">
        <f>IF(BC$8="",0,(SUM($Z1301:BC1301)-SUM($Z1333:BC1333))*(1-Главная!$N$86)+Главная!$N$86*(SUM($Z1301:BC1301)-SUM($Z1333:BC1333))*IF($T1370=справочники!$P$10,1,1/(1+Главная!$N$23)))</f>
        <v>0</v>
      </c>
      <c r="BD1370" s="119">
        <f>IF(BD$8="",0,(SUM($Z1301:BD1301)-SUM($Z1333:BD1333))*(1-Главная!$N$86)+Главная!$N$86*(SUM($Z1301:BD1301)-SUM($Z1333:BD1333))*IF($T1370=справочники!$P$10,1,1/(1+Главная!$N$23)))</f>
        <v>0</v>
      </c>
      <c r="BE1370" s="119">
        <f>IF(BE$8="",0,(SUM($Z1301:BE1301)-SUM($Z1333:BE1333))*(1-Главная!$N$86)+Главная!$N$86*(SUM($Z1301:BE1301)-SUM($Z1333:BE1333))*IF($T1370=справочники!$P$10,1,1/(1+Главная!$N$23)))</f>
        <v>0</v>
      </c>
      <c r="BF1370" s="119">
        <f>IF(BF$8="",0,(SUM($Z1301:BF1301)-SUM($Z1333:BF1333))*(1-Главная!$N$86)+Главная!$N$86*(SUM($Z1301:BF1301)-SUM($Z1333:BF1333))*IF($T1370=справочники!$P$10,1,1/(1+Главная!$N$23)))</f>
        <v>0</v>
      </c>
      <c r="BG1370" s="119">
        <f>IF(BG$8="",0,(SUM($Z1301:BG1301)-SUM($Z1333:BG1333))*(1-Главная!$N$86)+Главная!$N$86*(SUM($Z1301:BG1301)-SUM($Z1333:BG1333))*IF($T1370=справочники!$P$10,1,1/(1+Главная!$N$23)))</f>
        <v>0</v>
      </c>
      <c r="BH1370" s="119">
        <f>IF(BH$8="",0,(SUM($Z1301:BH1301)-SUM($Z1333:BH1333))*(1-Главная!$N$86)+Главная!$N$86*(SUM($Z1301:BH1301)-SUM($Z1333:BH1333))*IF($T1370=справочники!$P$10,1,1/(1+Главная!$N$23)))</f>
        <v>0</v>
      </c>
      <c r="BI1370" s="119">
        <f>IF(BI$8="",0,(SUM($Z1301:BI1301)-SUM($Z1333:BI1333))*(1-Главная!$N$86)+Главная!$N$86*(SUM($Z1301:BI1301)-SUM($Z1333:BI1333))*IF($T1370=справочники!$P$10,1,1/(1+Главная!$N$23)))</f>
        <v>0</v>
      </c>
      <c r="BJ1370" s="119">
        <f>IF(BJ$8="",0,(SUM($Z1301:BJ1301)-SUM($Z1333:BJ1333))*(1-Главная!$N$86)+Главная!$N$86*(SUM($Z1301:BJ1301)-SUM($Z1333:BJ1333))*IF($T1370=справочники!$P$10,1,1/(1+Главная!$N$23)))</f>
        <v>0</v>
      </c>
      <c r="BK1370" s="119">
        <f>IF(BK$8="",0,(SUM($Z1301:BK1301)-SUM($Z1333:BK1333))*(1-Главная!$N$86)+Главная!$N$86*(SUM($Z1301:BK1301)-SUM($Z1333:BK1333))*IF($T1370=справочники!$P$10,1,1/(1+Главная!$N$23)))</f>
        <v>0</v>
      </c>
      <c r="BL1370" s="119">
        <f>IF(BL$8="",0,(SUM($Z1301:BL1301)-SUM($Z1333:BL1333))*(1-Главная!$N$86)+Главная!$N$86*(SUM($Z1301:BL1301)-SUM($Z1333:BL1333))*IF($T1370=справочники!$P$10,1,1/(1+Главная!$N$23)))</f>
        <v>0</v>
      </c>
      <c r="BM1370" s="119">
        <f>IF(BM$8="",0,(SUM($Z1301:BM1301)-SUM($Z1333:BM1333))*(1-Главная!$N$86)+Главная!$N$86*(SUM($Z1301:BM1301)-SUM($Z1333:BM1333))*IF($T1370=справочники!$P$10,1,1/(1+Главная!$N$23)))</f>
        <v>0</v>
      </c>
      <c r="BN1370" s="119">
        <f>IF(BN$8="",0,(SUM($Z1301:BN1301)-SUM($Z1333:BN1333))*(1-Главная!$N$86)+Главная!$N$86*(SUM($Z1301:BN1301)-SUM($Z1333:BN1333))*IF($T1370=справочники!$P$10,1,1/(1+Главная!$N$23)))</f>
        <v>0</v>
      </c>
      <c r="BO1370" s="119">
        <f>IF(BO$8="",0,(SUM($Z1301:BO1301)-SUM($Z1333:BO1333))*(1-Главная!$N$86)+Главная!$N$86*(SUM($Z1301:BO1301)-SUM($Z1333:BO1333))*IF($T1370=справочники!$P$10,1,1/(1+Главная!$N$23)))</f>
        <v>0</v>
      </c>
      <c r="BP1370" s="119">
        <f>IF(BP$8="",0,(SUM($Z1301:BP1301)-SUM($Z1333:BP1333))*(1-Главная!$N$86)+Главная!$N$86*(SUM($Z1301:BP1301)-SUM($Z1333:BP1333))*IF($T1370=справочники!$P$10,1,1/(1+Главная!$N$23)))</f>
        <v>0</v>
      </c>
      <c r="BQ1370" s="119">
        <f>IF(BQ$8="",0,(SUM($Z1301:BQ1301)-SUM($Z1333:BQ1333))*(1-Главная!$N$86)+Главная!$N$86*(SUM($Z1301:BQ1301)-SUM($Z1333:BQ1333))*IF($T1370=справочники!$P$10,1,1/(1+Главная!$N$23)))</f>
        <v>0</v>
      </c>
      <c r="BR1370" s="119">
        <f>IF(BR$8="",0,(SUM($Z1301:BR1301)-SUM($Z1333:BR1333))*(1-Главная!$N$86)+Главная!$N$86*(SUM($Z1301:BR1301)-SUM($Z1333:BR1333))*IF($T1370=справочники!$P$10,1,1/(1+Главная!$N$23)))</f>
        <v>0</v>
      </c>
      <c r="BS1370" s="119">
        <f>IF(BS$8="",0,(SUM($Z1301:BS1301)-SUM($Z1333:BS1333))*(1-Главная!$N$86)+Главная!$N$86*(SUM($Z1301:BS1301)-SUM($Z1333:BS1333))*IF($T1370=справочники!$P$10,1,1/(1+Главная!$N$23)))</f>
        <v>0</v>
      </c>
      <c r="BT1370" s="119">
        <f>IF(BT$8="",0,(SUM($Z1301:BT1301)-SUM($Z1333:BT1333))*(1-Главная!$N$86)+Главная!$N$86*(SUM($Z1301:BT1301)-SUM($Z1333:BT1333))*IF($T1370=справочники!$P$10,1,1/(1+Главная!$N$23)))</f>
        <v>0</v>
      </c>
      <c r="BU1370" s="119">
        <f>IF(BU$8="",0,(SUM($Z1301:BU1301)-SUM($Z1333:BU1333))*(1-Главная!$N$86)+Главная!$N$86*(SUM($Z1301:BU1301)-SUM($Z1333:BU1333))*IF($T1370=справочники!$P$10,1,1/(1+Главная!$N$23)))</f>
        <v>0</v>
      </c>
      <c r="BV1370" s="119">
        <f>IF(BV$8="",0,(SUM($Z1301:BV1301)-SUM($Z1333:BV1333))*(1-Главная!$N$86)+Главная!$N$86*(SUM($Z1301:BV1301)-SUM($Z1333:BV1333))*IF($T1370=справочники!$P$10,1,1/(1+Главная!$N$23)))</f>
        <v>0</v>
      </c>
      <c r="BW1370" s="119">
        <f>IF(BW$8="",0,(SUM($Z1301:BW1301)-SUM($Z1333:BW1333))*(1-Главная!$N$86)+Главная!$N$86*(SUM($Z1301:BW1301)-SUM($Z1333:BW1333))*IF($T1370=справочники!$P$10,1,1/(1+Главная!$N$23)))</f>
        <v>0</v>
      </c>
      <c r="BX1370" s="119">
        <f>IF(BX$8="",0,(SUM($Z1301:BX1301)-SUM($Z1333:BX1333))*(1-Главная!$N$86)+Главная!$N$86*(SUM($Z1301:BX1301)-SUM($Z1333:BX1333))*IF($T1370=справочники!$P$10,1,1/(1+Главная!$N$23)))</f>
        <v>0</v>
      </c>
      <c r="BY1370" s="119">
        <f>IF(BY$8="",0,(SUM($Z1301:BY1301)-SUM($Z1333:BY1333))*(1-Главная!$N$86)+Главная!$N$86*(SUM($Z1301:BY1301)-SUM($Z1333:BY1333))*IF($T1370=справочники!$P$10,1,1/(1+Главная!$N$23)))</f>
        <v>0</v>
      </c>
      <c r="BZ1370" s="119">
        <f>IF(BZ$8="",0,(SUM($Z1301:BZ1301)-SUM($Z1333:BZ1333))*(1-Главная!$N$86)+Главная!$N$86*(SUM($Z1301:BZ1301)-SUM($Z1333:BZ1333))*IF($T1370=справочники!$P$10,1,1/(1+Главная!$N$23)))</f>
        <v>0</v>
      </c>
      <c r="CA1370" s="119">
        <f>IF(CA$8="",0,(SUM($Z1301:CA1301)-SUM($Z1333:CA1333))*(1-Главная!$N$86)+Главная!$N$86*(SUM($Z1301:CA1301)-SUM($Z1333:CA1333))*IF($T1370=справочники!$P$10,1,1/(1+Главная!$N$23)))</f>
        <v>0</v>
      </c>
      <c r="CB1370" s="119">
        <f>IF(CB$8="",0,(SUM($Z1301:CB1301)-SUM($Z1333:CB1333))*(1-Главная!$N$86)+Главная!$N$86*(SUM($Z1301:CB1301)-SUM($Z1333:CB1333))*IF($T1370=справочники!$P$10,1,1/(1+Главная!$N$23)))</f>
        <v>0</v>
      </c>
      <c r="CC1370" s="119">
        <f>IF(CC$8="",0,(SUM($Z1301:CC1301)-SUM($Z1333:CC1333))*(1-Главная!$N$86)+Главная!$N$86*(SUM($Z1301:CC1301)-SUM($Z1333:CC1333))*IF($T1370=справочники!$P$10,1,1/(1+Главная!$N$23)))</f>
        <v>0</v>
      </c>
      <c r="CD1370" s="119">
        <f>IF(CD$8="",0,(SUM($Z1301:CD1301)-SUM($Z1333:CD1333))*(1-Главная!$N$86)+Главная!$N$86*(SUM($Z1301:CD1301)-SUM($Z1333:CD1333))*IF($T1370=справочники!$P$10,1,1/(1+Главная!$N$23)))</f>
        <v>0</v>
      </c>
      <c r="CE1370" s="119">
        <f>IF(CE$8="",0,(SUM($Z1301:CE1301)-SUM($Z1333:CE1333))*(1-Главная!$N$86)+Главная!$N$86*(SUM($Z1301:CE1301)-SUM($Z1333:CE1333))*IF($T1370=справочники!$P$10,1,1/(1+Главная!$N$23)))</f>
        <v>0</v>
      </c>
      <c r="CF1370" s="119">
        <f>IF(CF$8="",0,(SUM($Z1301:CF1301)-SUM($Z1333:CF1333))*(1-Главная!$N$86)+Главная!$N$86*(SUM($Z1301:CF1301)-SUM($Z1333:CF1333))*IF($T1370=справочники!$P$10,1,1/(1+Главная!$N$23)))</f>
        <v>0</v>
      </c>
      <c r="CG1370" s="119">
        <f>IF(CG$8="",0,(SUM($Z1301:CG1301)-SUM($Z1333:CG1333))*(1-Главная!$N$86)+Главная!$N$86*(SUM($Z1301:CG1301)-SUM($Z1333:CG1333))*IF($T1370=справочники!$P$10,1,1/(1+Главная!$N$23)))</f>
        <v>0</v>
      </c>
      <c r="CH1370" s="119">
        <f>IF(CH$8="",0,(SUM($Z1301:CH1301)-SUM($Z1333:CH1333))*(1-Главная!$N$86)+Главная!$N$86*(SUM($Z1301:CH1301)-SUM($Z1333:CH1333))*IF($T1370=справочники!$P$10,1,1/(1+Главная!$N$23)))</f>
        <v>0</v>
      </c>
      <c r="CI1370" s="119">
        <f>IF(CI$8="",0,(SUM($Z1301:CI1301)-SUM($Z1333:CI1333))*(1-Главная!$N$86)+Главная!$N$86*(SUM($Z1301:CI1301)-SUM($Z1333:CI1333))*IF($T1370=справочники!$P$10,1,1/(1+Главная!$N$23)))</f>
        <v>0</v>
      </c>
      <c r="CJ1370" s="119">
        <f>IF(CJ$8="",0,(SUM($Z1301:CJ1301)-SUM($Z1333:CJ1333))*(1-Главная!$N$86)+Главная!$N$86*(SUM($Z1301:CJ1301)-SUM($Z1333:CJ1333))*IF($T1370=справочники!$P$10,1,1/(1+Главная!$N$23)))</f>
        <v>0</v>
      </c>
      <c r="CK1370" s="119">
        <f>IF(CK$8="",0,(SUM($Z1301:CK1301)-SUM($Z1333:CK1333))*(1-Главная!$N$86)+Главная!$N$86*(SUM($Z1301:CK1301)-SUM($Z1333:CK1333))*IF($T1370=справочники!$P$10,1,1/(1+Главная!$N$23)))</f>
        <v>0</v>
      </c>
      <c r="CL1370" s="119">
        <f>IF(CL$8="",0,(SUM($Z1301:CL1301)-SUM($Z1333:CL1333))*(1-Главная!$N$86)+Главная!$N$86*(SUM($Z1301:CL1301)-SUM($Z1333:CL1333))*IF($T1370=справочники!$P$10,1,1/(1+Главная!$N$23)))</f>
        <v>0</v>
      </c>
      <c r="CM1370" s="119">
        <f>IF(CM$8="",0,(SUM($Z1301:CM1301)-SUM($Z1333:CM1333))*(1-Главная!$N$86)+Главная!$N$86*(SUM($Z1301:CM1301)-SUM($Z1333:CM1333))*IF($T1370=справочники!$P$10,1,1/(1+Главная!$N$23)))</f>
        <v>0</v>
      </c>
      <c r="CN1370" s="119">
        <f>IF(CN$8="",0,(SUM($Z1301:CN1301)-SUM($Z1333:CN1333))*(1-Главная!$N$86)+Главная!$N$86*(SUM($Z1301:CN1301)-SUM($Z1333:CN1333))*IF($T1370=справочники!$P$10,1,1/(1+Главная!$N$23)))</f>
        <v>0</v>
      </c>
      <c r="CO1370" s="119">
        <f>IF(CO$8="",0,(SUM($Z1301:CO1301)-SUM($Z1333:CO1333))*(1-Главная!$N$86)+Главная!$N$86*(SUM($Z1301:CO1301)-SUM($Z1333:CO1333))*IF($T1370=справочники!$P$10,1,1/(1+Главная!$N$23)))</f>
        <v>0</v>
      </c>
      <c r="CP1370" s="119">
        <f>IF(CP$8="",0,(SUM($Z1301:CP1301)-SUM($Z1333:CP1333))*(1-Главная!$N$86)+Главная!$N$86*(SUM($Z1301:CP1301)-SUM($Z1333:CP1333))*IF($T1370=справочники!$P$10,1,1/(1+Главная!$N$23)))</f>
        <v>0</v>
      </c>
      <c r="CQ1370" s="119">
        <f>IF(CQ$8="",0,(SUM($Z1301:CQ1301)-SUM($Z1333:CQ1333))*(1-Главная!$N$86)+Главная!$N$86*(SUM($Z1301:CQ1301)-SUM($Z1333:CQ1333))*IF($T1370=справочники!$P$10,1,1/(1+Главная!$N$23)))</f>
        <v>0</v>
      </c>
      <c r="CR1370" s="119">
        <f>IF(CR$8="",0,(SUM($Z1301:CR1301)-SUM($Z1333:CR1333))*(1-Главная!$N$86)+Главная!$N$86*(SUM($Z1301:CR1301)-SUM($Z1333:CR1333))*IF($T1370=справочники!$P$10,1,1/(1+Главная!$N$23)))</f>
        <v>0</v>
      </c>
      <c r="CS1370" s="119">
        <f>IF(CS$8="",0,(SUM($Z1301:CS1301)-SUM($Z1333:CS1333))*(1-Главная!$N$86)+Главная!$N$86*(SUM($Z1301:CS1301)-SUM($Z1333:CS1333))*IF($T1370=справочники!$P$10,1,1/(1+Главная!$N$23)))</f>
        <v>0</v>
      </c>
      <c r="CT1370" s="119">
        <f>IF(CT$8="",0,(SUM($Z1301:CT1301)-SUM($Z1333:CT1333))*(1-Главная!$N$86)+Главная!$N$86*(SUM($Z1301:CT1301)-SUM($Z1333:CT1333))*IF($T1370=справочники!$P$10,1,1/(1+Главная!$N$23)))</f>
        <v>0</v>
      </c>
      <c r="CU1370" s="119">
        <f>IF(CU$8="",0,(SUM($Z1301:CU1301)-SUM($Z1333:CU1333))*(1-Главная!$N$86)+Главная!$N$86*(SUM($Z1301:CU1301)-SUM($Z1333:CU1333))*IF($T1370=справочники!$P$10,1,1/(1+Главная!$N$23)))</f>
        <v>0</v>
      </c>
      <c r="CV1370" s="119">
        <f>IF(CV$8="",0,(SUM($Z1301:CV1301)-SUM($Z1333:CV1333))*(1-Главная!$N$86)+Главная!$N$86*(SUM($Z1301:CV1301)-SUM($Z1333:CV1333))*IF($T1370=справочники!$P$10,1,1/(1+Главная!$N$23)))</f>
        <v>0</v>
      </c>
      <c r="CW1370" s="119">
        <f>IF(CW$8="",0,(SUM($Z1301:CW1301)-SUM($Z1333:CW1333))*(1-Главная!$N$86)+Главная!$N$86*(SUM($Z1301:CW1301)-SUM($Z1333:CW1333))*IF($T1370=справочники!$P$10,1,1/(1+Главная!$N$23)))</f>
        <v>0</v>
      </c>
      <c r="CX1370" s="119">
        <f>IF(CX$8="",0,(SUM($Z1301:CX1301)-SUM($Z1333:CX1333))*(1-Главная!$N$86)+Главная!$N$86*(SUM($Z1301:CX1301)-SUM($Z1333:CX1333))*IF($T1370=справочники!$P$10,1,1/(1+Главная!$N$23)))</f>
        <v>0</v>
      </c>
      <c r="CY1370" s="119">
        <f>IF(CY$8="",0,(SUM($Z1301:CY1301)-SUM($Z1333:CY1333))*(1-Главная!$N$86)+Главная!$N$86*(SUM($Z1301:CY1301)-SUM($Z1333:CY1333))*IF($T1370=справочники!$P$10,1,1/(1+Главная!$N$23)))</f>
        <v>0</v>
      </c>
      <c r="CZ1370" s="119">
        <f>IF(CZ$8="",0,(SUM($Z1301:CZ1301)-SUM($Z1333:CZ1333))*(1-Главная!$N$86)+Главная!$N$86*(SUM($Z1301:CZ1301)-SUM($Z1333:CZ1333))*IF($T1370=справочники!$P$10,1,1/(1+Главная!$N$23)))</f>
        <v>0</v>
      </c>
      <c r="DA1370" s="119">
        <f>IF(DA$8="",0,(SUM($Z1301:DA1301)-SUM($Z1333:DA1333))*(1-Главная!$N$86)+Главная!$N$86*(SUM($Z1301:DA1301)-SUM($Z1333:DA1333))*IF($T1370=справочники!$P$10,1,1/(1+Главная!$N$23)))</f>
        <v>0</v>
      </c>
      <c r="DB1370" s="119">
        <f>IF(DB$8="",0,(SUM($Z1301:DB1301)-SUM($Z1333:DB1333))*(1-Главная!$N$86)+Главная!$N$86*(SUM($Z1301:DB1301)-SUM($Z1333:DB1333))*IF($T1370=справочники!$P$10,1,1/(1+Главная!$N$23)))</f>
        <v>0</v>
      </c>
      <c r="DC1370" s="119">
        <f>IF(DC$8="",0,(SUM($Z1301:DC1301)-SUM($Z1333:DC1333))*(1-Главная!$N$86)+Главная!$N$86*(SUM($Z1301:DC1301)-SUM($Z1333:DC1333))*IF($T1370=справочники!$P$10,1,1/(1+Главная!$N$23)))</f>
        <v>0</v>
      </c>
      <c r="DD1370" s="119">
        <f>IF(DD$8="",0,(SUM($Z1301:DD1301)-SUM($Z1333:DD1333))*(1-Главная!$N$86)+Главная!$N$86*(SUM($Z1301:DD1301)-SUM($Z1333:DD1333))*IF($T1370=справочники!$P$10,1,1/(1+Главная!$N$23)))</f>
        <v>0</v>
      </c>
      <c r="DE1370" s="119">
        <f>IF(DE$8="",0,(SUM($Z1301:DE1301)-SUM($Z1333:DE1333))*(1-Главная!$N$86)+Главная!$N$86*(SUM($Z1301:DE1301)-SUM($Z1333:DE1333))*IF($T1370=справочники!$P$10,1,1/(1+Главная!$N$23)))</f>
        <v>0</v>
      </c>
      <c r="DF1370" s="119">
        <f>IF(DF$8="",0,(SUM($Z1301:DF1301)-SUM($Z1333:DF1333))*(1-Главная!$N$86)+Главная!$N$86*(SUM($Z1301:DF1301)-SUM($Z1333:DF1333))*IF($T1370=справочники!$P$10,1,1/(1+Главная!$N$23)))</f>
        <v>0</v>
      </c>
      <c r="DG1370" s="119">
        <f>IF(DG$8="",0,(SUM($Z1301:DG1301)-SUM($Z1333:DG1333))*(1-Главная!$N$86)+Главная!$N$86*(SUM($Z1301:DG1301)-SUM($Z1333:DG1333))*IF($T1370=справочники!$P$10,1,1/(1+Главная!$N$23)))</f>
        <v>0</v>
      </c>
      <c r="DH1370" s="119">
        <f>IF(DH$8="",0,(SUM($Z1301:DH1301)-SUM($Z1333:DH1333))*(1-Главная!$N$86)+Главная!$N$86*(SUM($Z1301:DH1301)-SUM($Z1333:DH1333))*IF($T1370=справочники!$P$10,1,1/(1+Главная!$N$23)))</f>
        <v>0</v>
      </c>
      <c r="DI1370" s="119">
        <f>IF(DI$8="",0,(SUM($Z1301:DI1301)-SUM($Z1333:DI1333))*(1-Главная!$N$86)+Главная!$N$86*(SUM($Z1301:DI1301)-SUM($Z1333:DI1333))*IF($T1370=справочники!$P$10,1,1/(1+Главная!$N$23)))</f>
        <v>0</v>
      </c>
      <c r="DJ1370" s="119">
        <f>IF(DJ$8="",0,(SUM($Z1301:DJ1301)-SUM($Z1333:DJ1333))*(1-Главная!$N$86)+Главная!$N$86*(SUM($Z1301:DJ1301)-SUM($Z1333:DJ1333))*IF($T1370=справочники!$P$10,1,1/(1+Главная!$N$23)))</f>
        <v>0</v>
      </c>
      <c r="DK1370" s="119">
        <f>IF(DK$8="",0,(SUM($Z1301:DK1301)-SUM($Z1333:DK1333))*(1-Главная!$N$86)+Главная!$N$86*(SUM($Z1301:DK1301)-SUM($Z1333:DK1333))*IF($T1370=справочники!$P$10,1,1/(1+Главная!$N$23)))</f>
        <v>0</v>
      </c>
      <c r="DL1370" s="119">
        <f>IF(DL$8="",0,(SUM($Z1301:DL1301)-SUM($Z1333:DL1333))*(1-Главная!$N$86)+Главная!$N$86*(SUM($Z1301:DL1301)-SUM($Z1333:DL1333))*IF($T1370=справочники!$P$10,1,1/(1+Главная!$N$23)))</f>
        <v>0</v>
      </c>
      <c r="DM1370" s="119">
        <f>IF(DM$8="",0,(SUM($Z1301:DM1301)-SUM($Z1333:DM1333))*(1-Главная!$N$86)+Главная!$N$86*(SUM($Z1301:DM1301)-SUM($Z1333:DM1333))*IF($T1370=справочники!$P$10,1,1/(1+Главная!$N$23)))</f>
        <v>0</v>
      </c>
      <c r="DN1370" s="119">
        <f>IF(DN$8="",0,(SUM($Z1301:DN1301)-SUM($Z1333:DN1333))*(1-Главная!$N$86)+Главная!$N$86*(SUM($Z1301:DN1301)-SUM($Z1333:DN1333))*IF($T1370=справочники!$P$10,1,1/(1+Главная!$N$23)))</f>
        <v>0</v>
      </c>
      <c r="DO1370" s="119">
        <f>IF(DO$8="",0,(SUM($Z1301:DO1301)-SUM($Z1333:DO1333))*(1-Главная!$N$86)+Главная!$N$86*(SUM($Z1301:DO1301)-SUM($Z1333:DO1333))*IF($T1370=справочники!$P$10,1,1/(1+Главная!$N$23)))</f>
        <v>0</v>
      </c>
      <c r="DP1370" s="119">
        <f>IF(DP$8="",0,(SUM($Z1301:DP1301)-SUM($Z1333:DP1333))*(1-Главная!$N$86)+Главная!$N$86*(SUM($Z1301:DP1301)-SUM($Z1333:DP1333))*IF($T1370=справочники!$P$10,1,1/(1+Главная!$N$23)))</f>
        <v>0</v>
      </c>
      <c r="DQ1370" s="119">
        <f>IF(DQ$8="",0,(SUM($Z1301:DQ1301)-SUM($Z1333:DQ1333))*(1-Главная!$N$86)+Главная!$N$86*(SUM($Z1301:DQ1301)-SUM($Z1333:DQ1333))*IF($T1370=справочники!$P$10,1,1/(1+Главная!$N$23)))</f>
        <v>0</v>
      </c>
      <c r="DR1370" s="119">
        <f>IF(DR$8="",0,(SUM($Z1301:DR1301)-SUM($Z1333:DR1333))*(1-Главная!$N$86)+Главная!$N$86*(SUM($Z1301:DR1301)-SUM($Z1333:DR1333))*IF($T1370=справочники!$P$10,1,1/(1+Главная!$N$23)))</f>
        <v>0</v>
      </c>
      <c r="DS1370" s="119">
        <f>IF(DS$8="",0,(SUM($Z1301:DS1301)-SUM($Z1333:DS1333))*(1-Главная!$N$86)+Главная!$N$86*(SUM($Z1301:DS1301)-SUM($Z1333:DS1333))*IF($T1370=справочники!$P$10,1,1/(1+Главная!$N$23)))</f>
        <v>0</v>
      </c>
      <c r="DT1370" s="119">
        <f>IF(DT$8="",0,(SUM($Z1301:DT1301)-SUM($Z1333:DT1333))*(1-Главная!$N$86)+Главная!$N$86*(SUM($Z1301:DT1301)-SUM($Z1333:DT1333))*IF($T1370=справочники!$P$10,1,1/(1+Главная!$N$23)))</f>
        <v>0</v>
      </c>
      <c r="DU1370" s="59"/>
      <c r="DV1370" s="59"/>
    </row>
    <row r="1371" spans="1:126" s="120" customFormat="1" ht="10.199999999999999" customHeight="1">
      <c r="A1371" s="59"/>
      <c r="B1371" s="59"/>
      <c r="C1371" s="59"/>
      <c r="D1371" s="59"/>
      <c r="E1371" s="271"/>
      <c r="F1371" s="114"/>
      <c r="G1371" s="115"/>
      <c r="H1371" s="59"/>
      <c r="I1371" s="59"/>
      <c r="J1371" s="59"/>
      <c r="K1371" s="416">
        <f t="shared" si="2943"/>
        <v>0</v>
      </c>
      <c r="L1371" s="59"/>
      <c r="M1371" s="409"/>
      <c r="N1371" s="410">
        <f t="shared" si="2944"/>
        <v>0</v>
      </c>
      <c r="O1371" s="226"/>
      <c r="P1371" s="229"/>
      <c r="Q1371" s="226" t="s">
        <v>25</v>
      </c>
      <c r="R1371" s="226"/>
      <c r="S1371" s="409"/>
      <c r="T1371" s="410">
        <f t="shared" si="2945"/>
        <v>0</v>
      </c>
      <c r="U1371" s="115"/>
      <c r="V1371" s="59"/>
      <c r="W1371" s="116"/>
      <c r="X1371" s="116"/>
      <c r="Y1371" s="117"/>
      <c r="Z1371" s="118"/>
      <c r="AA1371" s="119">
        <f>IF(AA$8="",0,(SUM($Z1302:AA1302)-SUM($Z1334:AA1334))*(1-Главная!$N$86)+Главная!$N$86*(SUM($Z1302:AA1302)-SUM($Z1334:AA1334))*IF($T1371=справочники!$P$10,1,1/(1+Главная!$N$23)))</f>
        <v>0</v>
      </c>
      <c r="AB1371" s="119">
        <f>IF(AB$8="",0,(SUM($Z1302:AB1302)-SUM($Z1334:AB1334))*(1-Главная!$N$86)+Главная!$N$86*(SUM($Z1302:AB1302)-SUM($Z1334:AB1334))*IF($T1371=справочники!$P$10,1,1/(1+Главная!$N$23)))</f>
        <v>0</v>
      </c>
      <c r="AC1371" s="119">
        <f>IF(AC$8="",0,(SUM($Z1302:AC1302)-SUM($Z1334:AC1334))*(1-Главная!$N$86)+Главная!$N$86*(SUM($Z1302:AC1302)-SUM($Z1334:AC1334))*IF($T1371=справочники!$P$10,1,1/(1+Главная!$N$23)))</f>
        <v>0</v>
      </c>
      <c r="AD1371" s="119">
        <f>IF(AD$8="",0,(SUM($Z1302:AD1302)-SUM($Z1334:AD1334))*(1-Главная!$N$86)+Главная!$N$86*(SUM($Z1302:AD1302)-SUM($Z1334:AD1334))*IF($T1371=справочники!$P$10,1,1/(1+Главная!$N$23)))</f>
        <v>0</v>
      </c>
      <c r="AE1371" s="119">
        <f>IF(AE$8="",0,(SUM($Z1302:AE1302)-SUM($Z1334:AE1334))*(1-Главная!$N$86)+Главная!$N$86*(SUM($Z1302:AE1302)-SUM($Z1334:AE1334))*IF($T1371=справочники!$P$10,1,1/(1+Главная!$N$23)))</f>
        <v>0</v>
      </c>
      <c r="AF1371" s="119">
        <f>IF(AF$8="",0,(SUM($Z1302:AF1302)-SUM($Z1334:AF1334))*(1-Главная!$N$86)+Главная!$N$86*(SUM($Z1302:AF1302)-SUM($Z1334:AF1334))*IF($T1371=справочники!$P$10,1,1/(1+Главная!$N$23)))</f>
        <v>0</v>
      </c>
      <c r="AG1371" s="119">
        <f>IF(AG$8="",0,(SUM($Z1302:AG1302)-SUM($Z1334:AG1334))*(1-Главная!$N$86)+Главная!$N$86*(SUM($Z1302:AG1302)-SUM($Z1334:AG1334))*IF($T1371=справочники!$P$10,1,1/(1+Главная!$N$23)))</f>
        <v>0</v>
      </c>
      <c r="AH1371" s="119">
        <f>IF(AH$8="",0,(SUM($Z1302:AH1302)-SUM($Z1334:AH1334))*(1-Главная!$N$86)+Главная!$N$86*(SUM($Z1302:AH1302)-SUM($Z1334:AH1334))*IF($T1371=справочники!$P$10,1,1/(1+Главная!$N$23)))</f>
        <v>0</v>
      </c>
      <c r="AI1371" s="119">
        <f>IF(AI$8="",0,(SUM($Z1302:AI1302)-SUM($Z1334:AI1334))*(1-Главная!$N$86)+Главная!$N$86*(SUM($Z1302:AI1302)-SUM($Z1334:AI1334))*IF($T1371=справочники!$P$10,1,1/(1+Главная!$N$23)))</f>
        <v>0</v>
      </c>
      <c r="AJ1371" s="119">
        <f>IF(AJ$8="",0,(SUM($Z1302:AJ1302)-SUM($Z1334:AJ1334))*(1-Главная!$N$86)+Главная!$N$86*(SUM($Z1302:AJ1302)-SUM($Z1334:AJ1334))*IF($T1371=справочники!$P$10,1,1/(1+Главная!$N$23)))</f>
        <v>0</v>
      </c>
      <c r="AK1371" s="119">
        <f>IF(AK$8="",0,(SUM($Z1302:AK1302)-SUM($Z1334:AK1334))*(1-Главная!$N$86)+Главная!$N$86*(SUM($Z1302:AK1302)-SUM($Z1334:AK1334))*IF($T1371=справочники!$P$10,1,1/(1+Главная!$N$23)))</f>
        <v>0</v>
      </c>
      <c r="AL1371" s="119">
        <f>IF(AL$8="",0,(SUM($Z1302:AL1302)-SUM($Z1334:AL1334))*(1-Главная!$N$86)+Главная!$N$86*(SUM($Z1302:AL1302)-SUM($Z1334:AL1334))*IF($T1371=справочники!$P$10,1,1/(1+Главная!$N$23)))</f>
        <v>0</v>
      </c>
      <c r="AM1371" s="119">
        <f>IF(AM$8="",0,(SUM($Z1302:AM1302)-SUM($Z1334:AM1334))*(1-Главная!$N$86)+Главная!$N$86*(SUM($Z1302:AM1302)-SUM($Z1334:AM1334))*IF($T1371=справочники!$P$10,1,1/(1+Главная!$N$23)))</f>
        <v>0</v>
      </c>
      <c r="AN1371" s="119">
        <f>IF(AN$8="",0,(SUM($Z1302:AN1302)-SUM($Z1334:AN1334))*(1-Главная!$N$86)+Главная!$N$86*(SUM($Z1302:AN1302)-SUM($Z1334:AN1334))*IF($T1371=справочники!$P$10,1,1/(1+Главная!$N$23)))</f>
        <v>0</v>
      </c>
      <c r="AO1371" s="119">
        <f>IF(AO$8="",0,(SUM($Z1302:AO1302)-SUM($Z1334:AO1334))*(1-Главная!$N$86)+Главная!$N$86*(SUM($Z1302:AO1302)-SUM($Z1334:AO1334))*IF($T1371=справочники!$P$10,1,1/(1+Главная!$N$23)))</f>
        <v>0</v>
      </c>
      <c r="AP1371" s="119">
        <f>IF(AP$8="",0,(SUM($Z1302:AP1302)-SUM($Z1334:AP1334))*(1-Главная!$N$86)+Главная!$N$86*(SUM($Z1302:AP1302)-SUM($Z1334:AP1334))*IF($T1371=справочники!$P$10,1,1/(1+Главная!$N$23)))</f>
        <v>0</v>
      </c>
      <c r="AQ1371" s="119">
        <f>IF(AQ$8="",0,(SUM($Z1302:AQ1302)-SUM($Z1334:AQ1334))*(1-Главная!$N$86)+Главная!$N$86*(SUM($Z1302:AQ1302)-SUM($Z1334:AQ1334))*IF($T1371=справочники!$P$10,1,1/(1+Главная!$N$23)))</f>
        <v>0</v>
      </c>
      <c r="AR1371" s="119">
        <f>IF(AR$8="",0,(SUM($Z1302:AR1302)-SUM($Z1334:AR1334))*(1-Главная!$N$86)+Главная!$N$86*(SUM($Z1302:AR1302)-SUM($Z1334:AR1334))*IF($T1371=справочники!$P$10,1,1/(1+Главная!$N$23)))</f>
        <v>0</v>
      </c>
      <c r="AS1371" s="119">
        <f>IF(AS$8="",0,(SUM($Z1302:AS1302)-SUM($Z1334:AS1334))*(1-Главная!$N$86)+Главная!$N$86*(SUM($Z1302:AS1302)-SUM($Z1334:AS1334))*IF($T1371=справочники!$P$10,1,1/(1+Главная!$N$23)))</f>
        <v>0</v>
      </c>
      <c r="AT1371" s="119">
        <f>IF(AT$8="",0,(SUM($Z1302:AT1302)-SUM($Z1334:AT1334))*(1-Главная!$N$86)+Главная!$N$86*(SUM($Z1302:AT1302)-SUM($Z1334:AT1334))*IF($T1371=справочники!$P$10,1,1/(1+Главная!$N$23)))</f>
        <v>0</v>
      </c>
      <c r="AU1371" s="119">
        <f>IF(AU$8="",0,(SUM($Z1302:AU1302)-SUM($Z1334:AU1334))*(1-Главная!$N$86)+Главная!$N$86*(SUM($Z1302:AU1302)-SUM($Z1334:AU1334))*IF($T1371=справочники!$P$10,1,1/(1+Главная!$N$23)))</f>
        <v>0</v>
      </c>
      <c r="AV1371" s="119">
        <f>IF(AV$8="",0,(SUM($Z1302:AV1302)-SUM($Z1334:AV1334))*(1-Главная!$N$86)+Главная!$N$86*(SUM($Z1302:AV1302)-SUM($Z1334:AV1334))*IF($T1371=справочники!$P$10,1,1/(1+Главная!$N$23)))</f>
        <v>0</v>
      </c>
      <c r="AW1371" s="119">
        <f>IF(AW$8="",0,(SUM($Z1302:AW1302)-SUM($Z1334:AW1334))*(1-Главная!$N$86)+Главная!$N$86*(SUM($Z1302:AW1302)-SUM($Z1334:AW1334))*IF($T1371=справочники!$P$10,1,1/(1+Главная!$N$23)))</f>
        <v>0</v>
      </c>
      <c r="AX1371" s="119">
        <f>IF(AX$8="",0,(SUM($Z1302:AX1302)-SUM($Z1334:AX1334))*(1-Главная!$N$86)+Главная!$N$86*(SUM($Z1302:AX1302)-SUM($Z1334:AX1334))*IF($T1371=справочники!$P$10,1,1/(1+Главная!$N$23)))</f>
        <v>0</v>
      </c>
      <c r="AY1371" s="119">
        <f>IF(AY$8="",0,(SUM($Z1302:AY1302)-SUM($Z1334:AY1334))*(1-Главная!$N$86)+Главная!$N$86*(SUM($Z1302:AY1302)-SUM($Z1334:AY1334))*IF($T1371=справочники!$P$10,1,1/(1+Главная!$N$23)))</f>
        <v>0</v>
      </c>
      <c r="AZ1371" s="119">
        <f>IF(AZ$8="",0,(SUM($Z1302:AZ1302)-SUM($Z1334:AZ1334))*(1-Главная!$N$86)+Главная!$N$86*(SUM($Z1302:AZ1302)-SUM($Z1334:AZ1334))*IF($T1371=справочники!$P$10,1,1/(1+Главная!$N$23)))</f>
        <v>0</v>
      </c>
      <c r="BA1371" s="119">
        <f>IF(BA$8="",0,(SUM($Z1302:BA1302)-SUM($Z1334:BA1334))*(1-Главная!$N$86)+Главная!$N$86*(SUM($Z1302:BA1302)-SUM($Z1334:BA1334))*IF($T1371=справочники!$P$10,1,1/(1+Главная!$N$23)))</f>
        <v>0</v>
      </c>
      <c r="BB1371" s="119">
        <f>IF(BB$8="",0,(SUM($Z1302:BB1302)-SUM($Z1334:BB1334))*(1-Главная!$N$86)+Главная!$N$86*(SUM($Z1302:BB1302)-SUM($Z1334:BB1334))*IF($T1371=справочники!$P$10,1,1/(1+Главная!$N$23)))</f>
        <v>0</v>
      </c>
      <c r="BC1371" s="119">
        <f>IF(BC$8="",0,(SUM($Z1302:BC1302)-SUM($Z1334:BC1334))*(1-Главная!$N$86)+Главная!$N$86*(SUM($Z1302:BC1302)-SUM($Z1334:BC1334))*IF($T1371=справочники!$P$10,1,1/(1+Главная!$N$23)))</f>
        <v>0</v>
      </c>
      <c r="BD1371" s="119">
        <f>IF(BD$8="",0,(SUM($Z1302:BD1302)-SUM($Z1334:BD1334))*(1-Главная!$N$86)+Главная!$N$86*(SUM($Z1302:BD1302)-SUM($Z1334:BD1334))*IF($T1371=справочники!$P$10,1,1/(1+Главная!$N$23)))</f>
        <v>0</v>
      </c>
      <c r="BE1371" s="119">
        <f>IF(BE$8="",0,(SUM($Z1302:BE1302)-SUM($Z1334:BE1334))*(1-Главная!$N$86)+Главная!$N$86*(SUM($Z1302:BE1302)-SUM($Z1334:BE1334))*IF($T1371=справочники!$P$10,1,1/(1+Главная!$N$23)))</f>
        <v>0</v>
      </c>
      <c r="BF1371" s="119">
        <f>IF(BF$8="",0,(SUM($Z1302:BF1302)-SUM($Z1334:BF1334))*(1-Главная!$N$86)+Главная!$N$86*(SUM($Z1302:BF1302)-SUM($Z1334:BF1334))*IF($T1371=справочники!$P$10,1,1/(1+Главная!$N$23)))</f>
        <v>0</v>
      </c>
      <c r="BG1371" s="119">
        <f>IF(BG$8="",0,(SUM($Z1302:BG1302)-SUM($Z1334:BG1334))*(1-Главная!$N$86)+Главная!$N$86*(SUM($Z1302:BG1302)-SUM($Z1334:BG1334))*IF($T1371=справочники!$P$10,1,1/(1+Главная!$N$23)))</f>
        <v>0</v>
      </c>
      <c r="BH1371" s="119">
        <f>IF(BH$8="",0,(SUM($Z1302:BH1302)-SUM($Z1334:BH1334))*(1-Главная!$N$86)+Главная!$N$86*(SUM($Z1302:BH1302)-SUM($Z1334:BH1334))*IF($T1371=справочники!$P$10,1,1/(1+Главная!$N$23)))</f>
        <v>0</v>
      </c>
      <c r="BI1371" s="119">
        <f>IF(BI$8="",0,(SUM($Z1302:BI1302)-SUM($Z1334:BI1334))*(1-Главная!$N$86)+Главная!$N$86*(SUM($Z1302:BI1302)-SUM($Z1334:BI1334))*IF($T1371=справочники!$P$10,1,1/(1+Главная!$N$23)))</f>
        <v>0</v>
      </c>
      <c r="BJ1371" s="119">
        <f>IF(BJ$8="",0,(SUM($Z1302:BJ1302)-SUM($Z1334:BJ1334))*(1-Главная!$N$86)+Главная!$N$86*(SUM($Z1302:BJ1302)-SUM($Z1334:BJ1334))*IF($T1371=справочники!$P$10,1,1/(1+Главная!$N$23)))</f>
        <v>0</v>
      </c>
      <c r="BK1371" s="119">
        <f>IF(BK$8="",0,(SUM($Z1302:BK1302)-SUM($Z1334:BK1334))*(1-Главная!$N$86)+Главная!$N$86*(SUM($Z1302:BK1302)-SUM($Z1334:BK1334))*IF($T1371=справочники!$P$10,1,1/(1+Главная!$N$23)))</f>
        <v>0</v>
      </c>
      <c r="BL1371" s="119">
        <f>IF(BL$8="",0,(SUM($Z1302:BL1302)-SUM($Z1334:BL1334))*(1-Главная!$N$86)+Главная!$N$86*(SUM($Z1302:BL1302)-SUM($Z1334:BL1334))*IF($T1371=справочники!$P$10,1,1/(1+Главная!$N$23)))</f>
        <v>0</v>
      </c>
      <c r="BM1371" s="119">
        <f>IF(BM$8="",0,(SUM($Z1302:BM1302)-SUM($Z1334:BM1334))*(1-Главная!$N$86)+Главная!$N$86*(SUM($Z1302:BM1302)-SUM($Z1334:BM1334))*IF($T1371=справочники!$P$10,1,1/(1+Главная!$N$23)))</f>
        <v>0</v>
      </c>
      <c r="BN1371" s="119">
        <f>IF(BN$8="",0,(SUM($Z1302:BN1302)-SUM($Z1334:BN1334))*(1-Главная!$N$86)+Главная!$N$86*(SUM($Z1302:BN1302)-SUM($Z1334:BN1334))*IF($T1371=справочники!$P$10,1,1/(1+Главная!$N$23)))</f>
        <v>0</v>
      </c>
      <c r="BO1371" s="119">
        <f>IF(BO$8="",0,(SUM($Z1302:BO1302)-SUM($Z1334:BO1334))*(1-Главная!$N$86)+Главная!$N$86*(SUM($Z1302:BO1302)-SUM($Z1334:BO1334))*IF($T1371=справочники!$P$10,1,1/(1+Главная!$N$23)))</f>
        <v>0</v>
      </c>
      <c r="BP1371" s="119">
        <f>IF(BP$8="",0,(SUM($Z1302:BP1302)-SUM($Z1334:BP1334))*(1-Главная!$N$86)+Главная!$N$86*(SUM($Z1302:BP1302)-SUM($Z1334:BP1334))*IF($T1371=справочники!$P$10,1,1/(1+Главная!$N$23)))</f>
        <v>0</v>
      </c>
      <c r="BQ1371" s="119">
        <f>IF(BQ$8="",0,(SUM($Z1302:BQ1302)-SUM($Z1334:BQ1334))*(1-Главная!$N$86)+Главная!$N$86*(SUM($Z1302:BQ1302)-SUM($Z1334:BQ1334))*IF($T1371=справочники!$P$10,1,1/(1+Главная!$N$23)))</f>
        <v>0</v>
      </c>
      <c r="BR1371" s="119">
        <f>IF(BR$8="",0,(SUM($Z1302:BR1302)-SUM($Z1334:BR1334))*(1-Главная!$N$86)+Главная!$N$86*(SUM($Z1302:BR1302)-SUM($Z1334:BR1334))*IF($T1371=справочники!$P$10,1,1/(1+Главная!$N$23)))</f>
        <v>0</v>
      </c>
      <c r="BS1371" s="119">
        <f>IF(BS$8="",0,(SUM($Z1302:BS1302)-SUM($Z1334:BS1334))*(1-Главная!$N$86)+Главная!$N$86*(SUM($Z1302:BS1302)-SUM($Z1334:BS1334))*IF($T1371=справочники!$P$10,1,1/(1+Главная!$N$23)))</f>
        <v>0</v>
      </c>
      <c r="BT1371" s="119">
        <f>IF(BT$8="",0,(SUM($Z1302:BT1302)-SUM($Z1334:BT1334))*(1-Главная!$N$86)+Главная!$N$86*(SUM($Z1302:BT1302)-SUM($Z1334:BT1334))*IF($T1371=справочники!$P$10,1,1/(1+Главная!$N$23)))</f>
        <v>0</v>
      </c>
      <c r="BU1371" s="119">
        <f>IF(BU$8="",0,(SUM($Z1302:BU1302)-SUM($Z1334:BU1334))*(1-Главная!$N$86)+Главная!$N$86*(SUM($Z1302:BU1302)-SUM($Z1334:BU1334))*IF($T1371=справочники!$P$10,1,1/(1+Главная!$N$23)))</f>
        <v>0</v>
      </c>
      <c r="BV1371" s="119">
        <f>IF(BV$8="",0,(SUM($Z1302:BV1302)-SUM($Z1334:BV1334))*(1-Главная!$N$86)+Главная!$N$86*(SUM($Z1302:BV1302)-SUM($Z1334:BV1334))*IF($T1371=справочники!$P$10,1,1/(1+Главная!$N$23)))</f>
        <v>0</v>
      </c>
      <c r="BW1371" s="119">
        <f>IF(BW$8="",0,(SUM($Z1302:BW1302)-SUM($Z1334:BW1334))*(1-Главная!$N$86)+Главная!$N$86*(SUM($Z1302:BW1302)-SUM($Z1334:BW1334))*IF($T1371=справочники!$P$10,1,1/(1+Главная!$N$23)))</f>
        <v>0</v>
      </c>
      <c r="BX1371" s="119">
        <f>IF(BX$8="",0,(SUM($Z1302:BX1302)-SUM($Z1334:BX1334))*(1-Главная!$N$86)+Главная!$N$86*(SUM($Z1302:BX1302)-SUM($Z1334:BX1334))*IF($T1371=справочники!$P$10,1,1/(1+Главная!$N$23)))</f>
        <v>0</v>
      </c>
      <c r="BY1371" s="119">
        <f>IF(BY$8="",0,(SUM($Z1302:BY1302)-SUM($Z1334:BY1334))*(1-Главная!$N$86)+Главная!$N$86*(SUM($Z1302:BY1302)-SUM($Z1334:BY1334))*IF($T1371=справочники!$P$10,1,1/(1+Главная!$N$23)))</f>
        <v>0</v>
      </c>
      <c r="BZ1371" s="119">
        <f>IF(BZ$8="",0,(SUM($Z1302:BZ1302)-SUM($Z1334:BZ1334))*(1-Главная!$N$86)+Главная!$N$86*(SUM($Z1302:BZ1302)-SUM($Z1334:BZ1334))*IF($T1371=справочники!$P$10,1,1/(1+Главная!$N$23)))</f>
        <v>0</v>
      </c>
      <c r="CA1371" s="119">
        <f>IF(CA$8="",0,(SUM($Z1302:CA1302)-SUM($Z1334:CA1334))*(1-Главная!$N$86)+Главная!$N$86*(SUM($Z1302:CA1302)-SUM($Z1334:CA1334))*IF($T1371=справочники!$P$10,1,1/(1+Главная!$N$23)))</f>
        <v>0</v>
      </c>
      <c r="CB1371" s="119">
        <f>IF(CB$8="",0,(SUM($Z1302:CB1302)-SUM($Z1334:CB1334))*(1-Главная!$N$86)+Главная!$N$86*(SUM($Z1302:CB1302)-SUM($Z1334:CB1334))*IF($T1371=справочники!$P$10,1,1/(1+Главная!$N$23)))</f>
        <v>0</v>
      </c>
      <c r="CC1371" s="119">
        <f>IF(CC$8="",0,(SUM($Z1302:CC1302)-SUM($Z1334:CC1334))*(1-Главная!$N$86)+Главная!$N$86*(SUM($Z1302:CC1302)-SUM($Z1334:CC1334))*IF($T1371=справочники!$P$10,1,1/(1+Главная!$N$23)))</f>
        <v>0</v>
      </c>
      <c r="CD1371" s="119">
        <f>IF(CD$8="",0,(SUM($Z1302:CD1302)-SUM($Z1334:CD1334))*(1-Главная!$N$86)+Главная!$N$86*(SUM($Z1302:CD1302)-SUM($Z1334:CD1334))*IF($T1371=справочники!$P$10,1,1/(1+Главная!$N$23)))</f>
        <v>0</v>
      </c>
      <c r="CE1371" s="119">
        <f>IF(CE$8="",0,(SUM($Z1302:CE1302)-SUM($Z1334:CE1334))*(1-Главная!$N$86)+Главная!$N$86*(SUM($Z1302:CE1302)-SUM($Z1334:CE1334))*IF($T1371=справочники!$P$10,1,1/(1+Главная!$N$23)))</f>
        <v>0</v>
      </c>
      <c r="CF1371" s="119">
        <f>IF(CF$8="",0,(SUM($Z1302:CF1302)-SUM($Z1334:CF1334))*(1-Главная!$N$86)+Главная!$N$86*(SUM($Z1302:CF1302)-SUM($Z1334:CF1334))*IF($T1371=справочники!$P$10,1,1/(1+Главная!$N$23)))</f>
        <v>0</v>
      </c>
      <c r="CG1371" s="119">
        <f>IF(CG$8="",0,(SUM($Z1302:CG1302)-SUM($Z1334:CG1334))*(1-Главная!$N$86)+Главная!$N$86*(SUM($Z1302:CG1302)-SUM($Z1334:CG1334))*IF($T1371=справочники!$P$10,1,1/(1+Главная!$N$23)))</f>
        <v>0</v>
      </c>
      <c r="CH1371" s="119">
        <f>IF(CH$8="",0,(SUM($Z1302:CH1302)-SUM($Z1334:CH1334))*(1-Главная!$N$86)+Главная!$N$86*(SUM($Z1302:CH1302)-SUM($Z1334:CH1334))*IF($T1371=справочники!$P$10,1,1/(1+Главная!$N$23)))</f>
        <v>0</v>
      </c>
      <c r="CI1371" s="119">
        <f>IF(CI$8="",0,(SUM($Z1302:CI1302)-SUM($Z1334:CI1334))*(1-Главная!$N$86)+Главная!$N$86*(SUM($Z1302:CI1302)-SUM($Z1334:CI1334))*IF($T1371=справочники!$P$10,1,1/(1+Главная!$N$23)))</f>
        <v>0</v>
      </c>
      <c r="CJ1371" s="119">
        <f>IF(CJ$8="",0,(SUM($Z1302:CJ1302)-SUM($Z1334:CJ1334))*(1-Главная!$N$86)+Главная!$N$86*(SUM($Z1302:CJ1302)-SUM($Z1334:CJ1334))*IF($T1371=справочники!$P$10,1,1/(1+Главная!$N$23)))</f>
        <v>0</v>
      </c>
      <c r="CK1371" s="119">
        <f>IF(CK$8="",0,(SUM($Z1302:CK1302)-SUM($Z1334:CK1334))*(1-Главная!$N$86)+Главная!$N$86*(SUM($Z1302:CK1302)-SUM($Z1334:CK1334))*IF($T1371=справочники!$P$10,1,1/(1+Главная!$N$23)))</f>
        <v>0</v>
      </c>
      <c r="CL1371" s="119">
        <f>IF(CL$8="",0,(SUM($Z1302:CL1302)-SUM($Z1334:CL1334))*(1-Главная!$N$86)+Главная!$N$86*(SUM($Z1302:CL1302)-SUM($Z1334:CL1334))*IF($T1371=справочники!$P$10,1,1/(1+Главная!$N$23)))</f>
        <v>0</v>
      </c>
      <c r="CM1371" s="119">
        <f>IF(CM$8="",0,(SUM($Z1302:CM1302)-SUM($Z1334:CM1334))*(1-Главная!$N$86)+Главная!$N$86*(SUM($Z1302:CM1302)-SUM($Z1334:CM1334))*IF($T1371=справочники!$P$10,1,1/(1+Главная!$N$23)))</f>
        <v>0</v>
      </c>
      <c r="CN1371" s="119">
        <f>IF(CN$8="",0,(SUM($Z1302:CN1302)-SUM($Z1334:CN1334))*(1-Главная!$N$86)+Главная!$N$86*(SUM($Z1302:CN1302)-SUM($Z1334:CN1334))*IF($T1371=справочники!$P$10,1,1/(1+Главная!$N$23)))</f>
        <v>0</v>
      </c>
      <c r="CO1371" s="119">
        <f>IF(CO$8="",0,(SUM($Z1302:CO1302)-SUM($Z1334:CO1334))*(1-Главная!$N$86)+Главная!$N$86*(SUM($Z1302:CO1302)-SUM($Z1334:CO1334))*IF($T1371=справочники!$P$10,1,1/(1+Главная!$N$23)))</f>
        <v>0</v>
      </c>
      <c r="CP1371" s="119">
        <f>IF(CP$8="",0,(SUM($Z1302:CP1302)-SUM($Z1334:CP1334))*(1-Главная!$N$86)+Главная!$N$86*(SUM($Z1302:CP1302)-SUM($Z1334:CP1334))*IF($T1371=справочники!$P$10,1,1/(1+Главная!$N$23)))</f>
        <v>0</v>
      </c>
      <c r="CQ1371" s="119">
        <f>IF(CQ$8="",0,(SUM($Z1302:CQ1302)-SUM($Z1334:CQ1334))*(1-Главная!$N$86)+Главная!$N$86*(SUM($Z1302:CQ1302)-SUM($Z1334:CQ1334))*IF($T1371=справочники!$P$10,1,1/(1+Главная!$N$23)))</f>
        <v>0</v>
      </c>
      <c r="CR1371" s="119">
        <f>IF(CR$8="",0,(SUM($Z1302:CR1302)-SUM($Z1334:CR1334))*(1-Главная!$N$86)+Главная!$N$86*(SUM($Z1302:CR1302)-SUM($Z1334:CR1334))*IF($T1371=справочники!$P$10,1,1/(1+Главная!$N$23)))</f>
        <v>0</v>
      </c>
      <c r="CS1371" s="119">
        <f>IF(CS$8="",0,(SUM($Z1302:CS1302)-SUM($Z1334:CS1334))*(1-Главная!$N$86)+Главная!$N$86*(SUM($Z1302:CS1302)-SUM($Z1334:CS1334))*IF($T1371=справочники!$P$10,1,1/(1+Главная!$N$23)))</f>
        <v>0</v>
      </c>
      <c r="CT1371" s="119">
        <f>IF(CT$8="",0,(SUM($Z1302:CT1302)-SUM($Z1334:CT1334))*(1-Главная!$N$86)+Главная!$N$86*(SUM($Z1302:CT1302)-SUM($Z1334:CT1334))*IF($T1371=справочники!$P$10,1,1/(1+Главная!$N$23)))</f>
        <v>0</v>
      </c>
      <c r="CU1371" s="119">
        <f>IF(CU$8="",0,(SUM($Z1302:CU1302)-SUM($Z1334:CU1334))*(1-Главная!$N$86)+Главная!$N$86*(SUM($Z1302:CU1302)-SUM($Z1334:CU1334))*IF($T1371=справочники!$P$10,1,1/(1+Главная!$N$23)))</f>
        <v>0</v>
      </c>
      <c r="CV1371" s="119">
        <f>IF(CV$8="",0,(SUM($Z1302:CV1302)-SUM($Z1334:CV1334))*(1-Главная!$N$86)+Главная!$N$86*(SUM($Z1302:CV1302)-SUM($Z1334:CV1334))*IF($T1371=справочники!$P$10,1,1/(1+Главная!$N$23)))</f>
        <v>0</v>
      </c>
      <c r="CW1371" s="119">
        <f>IF(CW$8="",0,(SUM($Z1302:CW1302)-SUM($Z1334:CW1334))*(1-Главная!$N$86)+Главная!$N$86*(SUM($Z1302:CW1302)-SUM($Z1334:CW1334))*IF($T1371=справочники!$P$10,1,1/(1+Главная!$N$23)))</f>
        <v>0</v>
      </c>
      <c r="CX1371" s="119">
        <f>IF(CX$8="",0,(SUM($Z1302:CX1302)-SUM($Z1334:CX1334))*(1-Главная!$N$86)+Главная!$N$86*(SUM($Z1302:CX1302)-SUM($Z1334:CX1334))*IF($T1371=справочники!$P$10,1,1/(1+Главная!$N$23)))</f>
        <v>0</v>
      </c>
      <c r="CY1371" s="119">
        <f>IF(CY$8="",0,(SUM($Z1302:CY1302)-SUM($Z1334:CY1334))*(1-Главная!$N$86)+Главная!$N$86*(SUM($Z1302:CY1302)-SUM($Z1334:CY1334))*IF($T1371=справочники!$P$10,1,1/(1+Главная!$N$23)))</f>
        <v>0</v>
      </c>
      <c r="CZ1371" s="119">
        <f>IF(CZ$8="",0,(SUM($Z1302:CZ1302)-SUM($Z1334:CZ1334))*(1-Главная!$N$86)+Главная!$N$86*(SUM($Z1302:CZ1302)-SUM($Z1334:CZ1334))*IF($T1371=справочники!$P$10,1,1/(1+Главная!$N$23)))</f>
        <v>0</v>
      </c>
      <c r="DA1371" s="119">
        <f>IF(DA$8="",0,(SUM($Z1302:DA1302)-SUM($Z1334:DA1334))*(1-Главная!$N$86)+Главная!$N$86*(SUM($Z1302:DA1302)-SUM($Z1334:DA1334))*IF($T1371=справочники!$P$10,1,1/(1+Главная!$N$23)))</f>
        <v>0</v>
      </c>
      <c r="DB1371" s="119">
        <f>IF(DB$8="",0,(SUM($Z1302:DB1302)-SUM($Z1334:DB1334))*(1-Главная!$N$86)+Главная!$N$86*(SUM($Z1302:DB1302)-SUM($Z1334:DB1334))*IF($T1371=справочники!$P$10,1,1/(1+Главная!$N$23)))</f>
        <v>0</v>
      </c>
      <c r="DC1371" s="119">
        <f>IF(DC$8="",0,(SUM($Z1302:DC1302)-SUM($Z1334:DC1334))*(1-Главная!$N$86)+Главная!$N$86*(SUM($Z1302:DC1302)-SUM($Z1334:DC1334))*IF($T1371=справочники!$P$10,1,1/(1+Главная!$N$23)))</f>
        <v>0</v>
      </c>
      <c r="DD1371" s="119">
        <f>IF(DD$8="",0,(SUM($Z1302:DD1302)-SUM($Z1334:DD1334))*(1-Главная!$N$86)+Главная!$N$86*(SUM($Z1302:DD1302)-SUM($Z1334:DD1334))*IF($T1371=справочники!$P$10,1,1/(1+Главная!$N$23)))</f>
        <v>0</v>
      </c>
      <c r="DE1371" s="119">
        <f>IF(DE$8="",0,(SUM($Z1302:DE1302)-SUM($Z1334:DE1334))*(1-Главная!$N$86)+Главная!$N$86*(SUM($Z1302:DE1302)-SUM($Z1334:DE1334))*IF($T1371=справочники!$P$10,1,1/(1+Главная!$N$23)))</f>
        <v>0</v>
      </c>
      <c r="DF1371" s="119">
        <f>IF(DF$8="",0,(SUM($Z1302:DF1302)-SUM($Z1334:DF1334))*(1-Главная!$N$86)+Главная!$N$86*(SUM($Z1302:DF1302)-SUM($Z1334:DF1334))*IF($T1371=справочники!$P$10,1,1/(1+Главная!$N$23)))</f>
        <v>0</v>
      </c>
      <c r="DG1371" s="119">
        <f>IF(DG$8="",0,(SUM($Z1302:DG1302)-SUM($Z1334:DG1334))*(1-Главная!$N$86)+Главная!$N$86*(SUM($Z1302:DG1302)-SUM($Z1334:DG1334))*IF($T1371=справочники!$P$10,1,1/(1+Главная!$N$23)))</f>
        <v>0</v>
      </c>
      <c r="DH1371" s="119">
        <f>IF(DH$8="",0,(SUM($Z1302:DH1302)-SUM($Z1334:DH1334))*(1-Главная!$N$86)+Главная!$N$86*(SUM($Z1302:DH1302)-SUM($Z1334:DH1334))*IF($T1371=справочники!$P$10,1,1/(1+Главная!$N$23)))</f>
        <v>0</v>
      </c>
      <c r="DI1371" s="119">
        <f>IF(DI$8="",0,(SUM($Z1302:DI1302)-SUM($Z1334:DI1334))*(1-Главная!$N$86)+Главная!$N$86*(SUM($Z1302:DI1302)-SUM($Z1334:DI1334))*IF($T1371=справочники!$P$10,1,1/(1+Главная!$N$23)))</f>
        <v>0</v>
      </c>
      <c r="DJ1371" s="119">
        <f>IF(DJ$8="",0,(SUM($Z1302:DJ1302)-SUM($Z1334:DJ1334))*(1-Главная!$N$86)+Главная!$N$86*(SUM($Z1302:DJ1302)-SUM($Z1334:DJ1334))*IF($T1371=справочники!$P$10,1,1/(1+Главная!$N$23)))</f>
        <v>0</v>
      </c>
      <c r="DK1371" s="119">
        <f>IF(DK$8="",0,(SUM($Z1302:DK1302)-SUM($Z1334:DK1334))*(1-Главная!$N$86)+Главная!$N$86*(SUM($Z1302:DK1302)-SUM($Z1334:DK1334))*IF($T1371=справочники!$P$10,1,1/(1+Главная!$N$23)))</f>
        <v>0</v>
      </c>
      <c r="DL1371" s="119">
        <f>IF(DL$8="",0,(SUM($Z1302:DL1302)-SUM($Z1334:DL1334))*(1-Главная!$N$86)+Главная!$N$86*(SUM($Z1302:DL1302)-SUM($Z1334:DL1334))*IF($T1371=справочники!$P$10,1,1/(1+Главная!$N$23)))</f>
        <v>0</v>
      </c>
      <c r="DM1371" s="119">
        <f>IF(DM$8="",0,(SUM($Z1302:DM1302)-SUM($Z1334:DM1334))*(1-Главная!$N$86)+Главная!$N$86*(SUM($Z1302:DM1302)-SUM($Z1334:DM1334))*IF($T1371=справочники!$P$10,1,1/(1+Главная!$N$23)))</f>
        <v>0</v>
      </c>
      <c r="DN1371" s="119">
        <f>IF(DN$8="",0,(SUM($Z1302:DN1302)-SUM($Z1334:DN1334))*(1-Главная!$N$86)+Главная!$N$86*(SUM($Z1302:DN1302)-SUM($Z1334:DN1334))*IF($T1371=справочники!$P$10,1,1/(1+Главная!$N$23)))</f>
        <v>0</v>
      </c>
      <c r="DO1371" s="119">
        <f>IF(DO$8="",0,(SUM($Z1302:DO1302)-SUM($Z1334:DO1334))*(1-Главная!$N$86)+Главная!$N$86*(SUM($Z1302:DO1302)-SUM($Z1334:DO1334))*IF($T1371=справочники!$P$10,1,1/(1+Главная!$N$23)))</f>
        <v>0</v>
      </c>
      <c r="DP1371" s="119">
        <f>IF(DP$8="",0,(SUM($Z1302:DP1302)-SUM($Z1334:DP1334))*(1-Главная!$N$86)+Главная!$N$86*(SUM($Z1302:DP1302)-SUM($Z1334:DP1334))*IF($T1371=справочники!$P$10,1,1/(1+Главная!$N$23)))</f>
        <v>0</v>
      </c>
      <c r="DQ1371" s="119">
        <f>IF(DQ$8="",0,(SUM($Z1302:DQ1302)-SUM($Z1334:DQ1334))*(1-Главная!$N$86)+Главная!$N$86*(SUM($Z1302:DQ1302)-SUM($Z1334:DQ1334))*IF($T1371=справочники!$P$10,1,1/(1+Главная!$N$23)))</f>
        <v>0</v>
      </c>
      <c r="DR1371" s="119">
        <f>IF(DR$8="",0,(SUM($Z1302:DR1302)-SUM($Z1334:DR1334))*(1-Главная!$N$86)+Главная!$N$86*(SUM($Z1302:DR1302)-SUM($Z1334:DR1334))*IF($T1371=справочники!$P$10,1,1/(1+Главная!$N$23)))</f>
        <v>0</v>
      </c>
      <c r="DS1371" s="119">
        <f>IF(DS$8="",0,(SUM($Z1302:DS1302)-SUM($Z1334:DS1334))*(1-Главная!$N$86)+Главная!$N$86*(SUM($Z1302:DS1302)-SUM($Z1334:DS1334))*IF($T1371=справочники!$P$10,1,1/(1+Главная!$N$23)))</f>
        <v>0</v>
      </c>
      <c r="DT1371" s="119">
        <f>IF(DT$8="",0,(SUM($Z1302:DT1302)-SUM($Z1334:DT1334))*(1-Главная!$N$86)+Главная!$N$86*(SUM($Z1302:DT1302)-SUM($Z1334:DT1334))*IF($T1371=справочники!$P$10,1,1/(1+Главная!$N$23)))</f>
        <v>0</v>
      </c>
      <c r="DU1371" s="59"/>
      <c r="DV1371" s="59"/>
    </row>
    <row r="1372" spans="1:126" s="120" customFormat="1" ht="10.199999999999999" customHeight="1">
      <c r="A1372" s="59"/>
      <c r="B1372" s="59"/>
      <c r="C1372" s="59"/>
      <c r="D1372" s="59"/>
      <c r="E1372" s="271"/>
      <c r="F1372" s="114"/>
      <c r="G1372" s="115"/>
      <c r="H1372" s="59"/>
      <c r="I1372" s="59"/>
      <c r="J1372" s="59"/>
      <c r="K1372" s="416">
        <f t="shared" si="2943"/>
        <v>0</v>
      </c>
      <c r="L1372" s="59"/>
      <c r="M1372" s="409"/>
      <c r="N1372" s="410">
        <f t="shared" si="2944"/>
        <v>0</v>
      </c>
      <c r="O1372" s="226"/>
      <c r="P1372" s="229"/>
      <c r="Q1372" s="226" t="s">
        <v>25</v>
      </c>
      <c r="R1372" s="226"/>
      <c r="S1372" s="409"/>
      <c r="T1372" s="410">
        <f t="shared" si="2945"/>
        <v>0</v>
      </c>
      <c r="U1372" s="115"/>
      <c r="V1372" s="59"/>
      <c r="W1372" s="116"/>
      <c r="X1372" s="116"/>
      <c r="Y1372" s="117"/>
      <c r="Z1372" s="118"/>
      <c r="AA1372" s="119">
        <f>IF(AA$8="",0,(SUM($Z1303:AA1303)-SUM($Z1335:AA1335))*(1-Главная!$N$86)+Главная!$N$86*(SUM($Z1303:AA1303)-SUM($Z1335:AA1335))*IF($T1372=справочники!$P$10,1,1/(1+Главная!$N$23)))</f>
        <v>0</v>
      </c>
      <c r="AB1372" s="119">
        <f>IF(AB$8="",0,(SUM($Z1303:AB1303)-SUM($Z1335:AB1335))*(1-Главная!$N$86)+Главная!$N$86*(SUM($Z1303:AB1303)-SUM($Z1335:AB1335))*IF($T1372=справочники!$P$10,1,1/(1+Главная!$N$23)))</f>
        <v>0</v>
      </c>
      <c r="AC1372" s="119">
        <f>IF(AC$8="",0,(SUM($Z1303:AC1303)-SUM($Z1335:AC1335))*(1-Главная!$N$86)+Главная!$N$86*(SUM($Z1303:AC1303)-SUM($Z1335:AC1335))*IF($T1372=справочники!$P$10,1,1/(1+Главная!$N$23)))</f>
        <v>0</v>
      </c>
      <c r="AD1372" s="119">
        <f>IF(AD$8="",0,(SUM($Z1303:AD1303)-SUM($Z1335:AD1335))*(1-Главная!$N$86)+Главная!$N$86*(SUM($Z1303:AD1303)-SUM($Z1335:AD1335))*IF($T1372=справочники!$P$10,1,1/(1+Главная!$N$23)))</f>
        <v>0</v>
      </c>
      <c r="AE1372" s="119">
        <f>IF(AE$8="",0,(SUM($Z1303:AE1303)-SUM($Z1335:AE1335))*(1-Главная!$N$86)+Главная!$N$86*(SUM($Z1303:AE1303)-SUM($Z1335:AE1335))*IF($T1372=справочники!$P$10,1,1/(1+Главная!$N$23)))</f>
        <v>0</v>
      </c>
      <c r="AF1372" s="119">
        <f>IF(AF$8="",0,(SUM($Z1303:AF1303)-SUM($Z1335:AF1335))*(1-Главная!$N$86)+Главная!$N$86*(SUM($Z1303:AF1303)-SUM($Z1335:AF1335))*IF($T1372=справочники!$P$10,1,1/(1+Главная!$N$23)))</f>
        <v>0</v>
      </c>
      <c r="AG1372" s="119">
        <f>IF(AG$8="",0,(SUM($Z1303:AG1303)-SUM($Z1335:AG1335))*(1-Главная!$N$86)+Главная!$N$86*(SUM($Z1303:AG1303)-SUM($Z1335:AG1335))*IF($T1372=справочники!$P$10,1,1/(1+Главная!$N$23)))</f>
        <v>0</v>
      </c>
      <c r="AH1372" s="119">
        <f>IF(AH$8="",0,(SUM($Z1303:AH1303)-SUM($Z1335:AH1335))*(1-Главная!$N$86)+Главная!$N$86*(SUM($Z1303:AH1303)-SUM($Z1335:AH1335))*IF($T1372=справочники!$P$10,1,1/(1+Главная!$N$23)))</f>
        <v>0</v>
      </c>
      <c r="AI1372" s="119">
        <f>IF(AI$8="",0,(SUM($Z1303:AI1303)-SUM($Z1335:AI1335))*(1-Главная!$N$86)+Главная!$N$86*(SUM($Z1303:AI1303)-SUM($Z1335:AI1335))*IF($T1372=справочники!$P$10,1,1/(1+Главная!$N$23)))</f>
        <v>0</v>
      </c>
      <c r="AJ1372" s="119">
        <f>IF(AJ$8="",0,(SUM($Z1303:AJ1303)-SUM($Z1335:AJ1335))*(1-Главная!$N$86)+Главная!$N$86*(SUM($Z1303:AJ1303)-SUM($Z1335:AJ1335))*IF($T1372=справочники!$P$10,1,1/(1+Главная!$N$23)))</f>
        <v>0</v>
      </c>
      <c r="AK1372" s="119">
        <f>IF(AK$8="",0,(SUM($Z1303:AK1303)-SUM($Z1335:AK1335))*(1-Главная!$N$86)+Главная!$N$86*(SUM($Z1303:AK1303)-SUM($Z1335:AK1335))*IF($T1372=справочники!$P$10,1,1/(1+Главная!$N$23)))</f>
        <v>0</v>
      </c>
      <c r="AL1372" s="119">
        <f>IF(AL$8="",0,(SUM($Z1303:AL1303)-SUM($Z1335:AL1335))*(1-Главная!$N$86)+Главная!$N$86*(SUM($Z1303:AL1303)-SUM($Z1335:AL1335))*IF($T1372=справочники!$P$10,1,1/(1+Главная!$N$23)))</f>
        <v>0</v>
      </c>
      <c r="AM1372" s="119">
        <f>IF(AM$8="",0,(SUM($Z1303:AM1303)-SUM($Z1335:AM1335))*(1-Главная!$N$86)+Главная!$N$86*(SUM($Z1303:AM1303)-SUM($Z1335:AM1335))*IF($T1372=справочники!$P$10,1,1/(1+Главная!$N$23)))</f>
        <v>0</v>
      </c>
      <c r="AN1372" s="119">
        <f>IF(AN$8="",0,(SUM($Z1303:AN1303)-SUM($Z1335:AN1335))*(1-Главная!$N$86)+Главная!$N$86*(SUM($Z1303:AN1303)-SUM($Z1335:AN1335))*IF($T1372=справочники!$P$10,1,1/(1+Главная!$N$23)))</f>
        <v>0</v>
      </c>
      <c r="AO1372" s="119">
        <f>IF(AO$8="",0,(SUM($Z1303:AO1303)-SUM($Z1335:AO1335))*(1-Главная!$N$86)+Главная!$N$86*(SUM($Z1303:AO1303)-SUM($Z1335:AO1335))*IF($T1372=справочники!$P$10,1,1/(1+Главная!$N$23)))</f>
        <v>0</v>
      </c>
      <c r="AP1372" s="119">
        <f>IF(AP$8="",0,(SUM($Z1303:AP1303)-SUM($Z1335:AP1335))*(1-Главная!$N$86)+Главная!$N$86*(SUM($Z1303:AP1303)-SUM($Z1335:AP1335))*IF($T1372=справочники!$P$10,1,1/(1+Главная!$N$23)))</f>
        <v>0</v>
      </c>
      <c r="AQ1372" s="119">
        <f>IF(AQ$8="",0,(SUM($Z1303:AQ1303)-SUM($Z1335:AQ1335))*(1-Главная!$N$86)+Главная!$N$86*(SUM($Z1303:AQ1303)-SUM($Z1335:AQ1335))*IF($T1372=справочники!$P$10,1,1/(1+Главная!$N$23)))</f>
        <v>0</v>
      </c>
      <c r="AR1372" s="119">
        <f>IF(AR$8="",0,(SUM($Z1303:AR1303)-SUM($Z1335:AR1335))*(1-Главная!$N$86)+Главная!$N$86*(SUM($Z1303:AR1303)-SUM($Z1335:AR1335))*IF($T1372=справочники!$P$10,1,1/(1+Главная!$N$23)))</f>
        <v>0</v>
      </c>
      <c r="AS1372" s="119">
        <f>IF(AS$8="",0,(SUM($Z1303:AS1303)-SUM($Z1335:AS1335))*(1-Главная!$N$86)+Главная!$N$86*(SUM($Z1303:AS1303)-SUM($Z1335:AS1335))*IF($T1372=справочники!$P$10,1,1/(1+Главная!$N$23)))</f>
        <v>0</v>
      </c>
      <c r="AT1372" s="119">
        <f>IF(AT$8="",0,(SUM($Z1303:AT1303)-SUM($Z1335:AT1335))*(1-Главная!$N$86)+Главная!$N$86*(SUM($Z1303:AT1303)-SUM($Z1335:AT1335))*IF($T1372=справочники!$P$10,1,1/(1+Главная!$N$23)))</f>
        <v>0</v>
      </c>
      <c r="AU1372" s="119">
        <f>IF(AU$8="",0,(SUM($Z1303:AU1303)-SUM($Z1335:AU1335))*(1-Главная!$N$86)+Главная!$N$86*(SUM($Z1303:AU1303)-SUM($Z1335:AU1335))*IF($T1372=справочники!$P$10,1,1/(1+Главная!$N$23)))</f>
        <v>0</v>
      </c>
      <c r="AV1372" s="119">
        <f>IF(AV$8="",0,(SUM($Z1303:AV1303)-SUM($Z1335:AV1335))*(1-Главная!$N$86)+Главная!$N$86*(SUM($Z1303:AV1303)-SUM($Z1335:AV1335))*IF($T1372=справочники!$P$10,1,1/(1+Главная!$N$23)))</f>
        <v>0</v>
      </c>
      <c r="AW1372" s="119">
        <f>IF(AW$8="",0,(SUM($Z1303:AW1303)-SUM($Z1335:AW1335))*(1-Главная!$N$86)+Главная!$N$86*(SUM($Z1303:AW1303)-SUM($Z1335:AW1335))*IF($T1372=справочники!$P$10,1,1/(1+Главная!$N$23)))</f>
        <v>0</v>
      </c>
      <c r="AX1372" s="119">
        <f>IF(AX$8="",0,(SUM($Z1303:AX1303)-SUM($Z1335:AX1335))*(1-Главная!$N$86)+Главная!$N$86*(SUM($Z1303:AX1303)-SUM($Z1335:AX1335))*IF($T1372=справочники!$P$10,1,1/(1+Главная!$N$23)))</f>
        <v>0</v>
      </c>
      <c r="AY1372" s="119">
        <f>IF(AY$8="",0,(SUM($Z1303:AY1303)-SUM($Z1335:AY1335))*(1-Главная!$N$86)+Главная!$N$86*(SUM($Z1303:AY1303)-SUM($Z1335:AY1335))*IF($T1372=справочники!$P$10,1,1/(1+Главная!$N$23)))</f>
        <v>0</v>
      </c>
      <c r="AZ1372" s="119">
        <f>IF(AZ$8="",0,(SUM($Z1303:AZ1303)-SUM($Z1335:AZ1335))*(1-Главная!$N$86)+Главная!$N$86*(SUM($Z1303:AZ1303)-SUM($Z1335:AZ1335))*IF($T1372=справочники!$P$10,1,1/(1+Главная!$N$23)))</f>
        <v>0</v>
      </c>
      <c r="BA1372" s="119">
        <f>IF(BA$8="",0,(SUM($Z1303:BA1303)-SUM($Z1335:BA1335))*(1-Главная!$N$86)+Главная!$N$86*(SUM($Z1303:BA1303)-SUM($Z1335:BA1335))*IF($T1372=справочники!$P$10,1,1/(1+Главная!$N$23)))</f>
        <v>0</v>
      </c>
      <c r="BB1372" s="119">
        <f>IF(BB$8="",0,(SUM($Z1303:BB1303)-SUM($Z1335:BB1335))*(1-Главная!$N$86)+Главная!$N$86*(SUM($Z1303:BB1303)-SUM($Z1335:BB1335))*IF($T1372=справочники!$P$10,1,1/(1+Главная!$N$23)))</f>
        <v>0</v>
      </c>
      <c r="BC1372" s="119">
        <f>IF(BC$8="",0,(SUM($Z1303:BC1303)-SUM($Z1335:BC1335))*(1-Главная!$N$86)+Главная!$N$86*(SUM($Z1303:BC1303)-SUM($Z1335:BC1335))*IF($T1372=справочники!$P$10,1,1/(1+Главная!$N$23)))</f>
        <v>0</v>
      </c>
      <c r="BD1372" s="119">
        <f>IF(BD$8="",0,(SUM($Z1303:BD1303)-SUM($Z1335:BD1335))*(1-Главная!$N$86)+Главная!$N$86*(SUM($Z1303:BD1303)-SUM($Z1335:BD1335))*IF($T1372=справочники!$P$10,1,1/(1+Главная!$N$23)))</f>
        <v>0</v>
      </c>
      <c r="BE1372" s="119">
        <f>IF(BE$8="",0,(SUM($Z1303:BE1303)-SUM($Z1335:BE1335))*(1-Главная!$N$86)+Главная!$N$86*(SUM($Z1303:BE1303)-SUM($Z1335:BE1335))*IF($T1372=справочники!$P$10,1,1/(1+Главная!$N$23)))</f>
        <v>0</v>
      </c>
      <c r="BF1372" s="119">
        <f>IF(BF$8="",0,(SUM($Z1303:BF1303)-SUM($Z1335:BF1335))*(1-Главная!$N$86)+Главная!$N$86*(SUM($Z1303:BF1303)-SUM($Z1335:BF1335))*IF($T1372=справочники!$P$10,1,1/(1+Главная!$N$23)))</f>
        <v>0</v>
      </c>
      <c r="BG1372" s="119">
        <f>IF(BG$8="",0,(SUM($Z1303:BG1303)-SUM($Z1335:BG1335))*(1-Главная!$N$86)+Главная!$N$86*(SUM($Z1303:BG1303)-SUM($Z1335:BG1335))*IF($T1372=справочники!$P$10,1,1/(1+Главная!$N$23)))</f>
        <v>0</v>
      </c>
      <c r="BH1372" s="119">
        <f>IF(BH$8="",0,(SUM($Z1303:BH1303)-SUM($Z1335:BH1335))*(1-Главная!$N$86)+Главная!$N$86*(SUM($Z1303:BH1303)-SUM($Z1335:BH1335))*IF($T1372=справочники!$P$10,1,1/(1+Главная!$N$23)))</f>
        <v>0</v>
      </c>
      <c r="BI1372" s="119">
        <f>IF(BI$8="",0,(SUM($Z1303:BI1303)-SUM($Z1335:BI1335))*(1-Главная!$N$86)+Главная!$N$86*(SUM($Z1303:BI1303)-SUM($Z1335:BI1335))*IF($T1372=справочники!$P$10,1,1/(1+Главная!$N$23)))</f>
        <v>0</v>
      </c>
      <c r="BJ1372" s="119">
        <f>IF(BJ$8="",0,(SUM($Z1303:BJ1303)-SUM($Z1335:BJ1335))*(1-Главная!$N$86)+Главная!$N$86*(SUM($Z1303:BJ1303)-SUM($Z1335:BJ1335))*IF($T1372=справочники!$P$10,1,1/(1+Главная!$N$23)))</f>
        <v>0</v>
      </c>
      <c r="BK1372" s="119">
        <f>IF(BK$8="",0,(SUM($Z1303:BK1303)-SUM($Z1335:BK1335))*(1-Главная!$N$86)+Главная!$N$86*(SUM($Z1303:BK1303)-SUM($Z1335:BK1335))*IF($T1372=справочники!$P$10,1,1/(1+Главная!$N$23)))</f>
        <v>0</v>
      </c>
      <c r="BL1372" s="119">
        <f>IF(BL$8="",0,(SUM($Z1303:BL1303)-SUM($Z1335:BL1335))*(1-Главная!$N$86)+Главная!$N$86*(SUM($Z1303:BL1303)-SUM($Z1335:BL1335))*IF($T1372=справочники!$P$10,1,1/(1+Главная!$N$23)))</f>
        <v>0</v>
      </c>
      <c r="BM1372" s="119">
        <f>IF(BM$8="",0,(SUM($Z1303:BM1303)-SUM($Z1335:BM1335))*(1-Главная!$N$86)+Главная!$N$86*(SUM($Z1303:BM1303)-SUM($Z1335:BM1335))*IF($T1372=справочники!$P$10,1,1/(1+Главная!$N$23)))</f>
        <v>0</v>
      </c>
      <c r="BN1372" s="119">
        <f>IF(BN$8="",0,(SUM($Z1303:BN1303)-SUM($Z1335:BN1335))*(1-Главная!$N$86)+Главная!$N$86*(SUM($Z1303:BN1303)-SUM($Z1335:BN1335))*IF($T1372=справочники!$P$10,1,1/(1+Главная!$N$23)))</f>
        <v>0</v>
      </c>
      <c r="BO1372" s="119">
        <f>IF(BO$8="",0,(SUM($Z1303:BO1303)-SUM($Z1335:BO1335))*(1-Главная!$N$86)+Главная!$N$86*(SUM($Z1303:BO1303)-SUM($Z1335:BO1335))*IF($T1372=справочники!$P$10,1,1/(1+Главная!$N$23)))</f>
        <v>0</v>
      </c>
      <c r="BP1372" s="119">
        <f>IF(BP$8="",0,(SUM($Z1303:BP1303)-SUM($Z1335:BP1335))*(1-Главная!$N$86)+Главная!$N$86*(SUM($Z1303:BP1303)-SUM($Z1335:BP1335))*IF($T1372=справочники!$P$10,1,1/(1+Главная!$N$23)))</f>
        <v>0</v>
      </c>
      <c r="BQ1372" s="119">
        <f>IF(BQ$8="",0,(SUM($Z1303:BQ1303)-SUM($Z1335:BQ1335))*(1-Главная!$N$86)+Главная!$N$86*(SUM($Z1303:BQ1303)-SUM($Z1335:BQ1335))*IF($T1372=справочники!$P$10,1,1/(1+Главная!$N$23)))</f>
        <v>0</v>
      </c>
      <c r="BR1372" s="119">
        <f>IF(BR$8="",0,(SUM($Z1303:BR1303)-SUM($Z1335:BR1335))*(1-Главная!$N$86)+Главная!$N$86*(SUM($Z1303:BR1303)-SUM($Z1335:BR1335))*IF($T1372=справочники!$P$10,1,1/(1+Главная!$N$23)))</f>
        <v>0</v>
      </c>
      <c r="BS1372" s="119">
        <f>IF(BS$8="",0,(SUM($Z1303:BS1303)-SUM($Z1335:BS1335))*(1-Главная!$N$86)+Главная!$N$86*(SUM($Z1303:BS1303)-SUM($Z1335:BS1335))*IF($T1372=справочники!$P$10,1,1/(1+Главная!$N$23)))</f>
        <v>0</v>
      </c>
      <c r="BT1372" s="119">
        <f>IF(BT$8="",0,(SUM($Z1303:BT1303)-SUM($Z1335:BT1335))*(1-Главная!$N$86)+Главная!$N$86*(SUM($Z1303:BT1303)-SUM($Z1335:BT1335))*IF($T1372=справочники!$P$10,1,1/(1+Главная!$N$23)))</f>
        <v>0</v>
      </c>
      <c r="BU1372" s="119">
        <f>IF(BU$8="",0,(SUM($Z1303:BU1303)-SUM($Z1335:BU1335))*(1-Главная!$N$86)+Главная!$N$86*(SUM($Z1303:BU1303)-SUM($Z1335:BU1335))*IF($T1372=справочники!$P$10,1,1/(1+Главная!$N$23)))</f>
        <v>0</v>
      </c>
      <c r="BV1372" s="119">
        <f>IF(BV$8="",0,(SUM($Z1303:BV1303)-SUM($Z1335:BV1335))*(1-Главная!$N$86)+Главная!$N$86*(SUM($Z1303:BV1303)-SUM($Z1335:BV1335))*IF($T1372=справочники!$P$10,1,1/(1+Главная!$N$23)))</f>
        <v>0</v>
      </c>
      <c r="BW1372" s="119">
        <f>IF(BW$8="",0,(SUM($Z1303:BW1303)-SUM($Z1335:BW1335))*(1-Главная!$N$86)+Главная!$N$86*(SUM($Z1303:BW1303)-SUM($Z1335:BW1335))*IF($T1372=справочники!$P$10,1,1/(1+Главная!$N$23)))</f>
        <v>0</v>
      </c>
      <c r="BX1372" s="119">
        <f>IF(BX$8="",0,(SUM($Z1303:BX1303)-SUM($Z1335:BX1335))*(1-Главная!$N$86)+Главная!$N$86*(SUM($Z1303:BX1303)-SUM($Z1335:BX1335))*IF($T1372=справочники!$P$10,1,1/(1+Главная!$N$23)))</f>
        <v>0</v>
      </c>
      <c r="BY1372" s="119">
        <f>IF(BY$8="",0,(SUM($Z1303:BY1303)-SUM($Z1335:BY1335))*(1-Главная!$N$86)+Главная!$N$86*(SUM($Z1303:BY1303)-SUM($Z1335:BY1335))*IF($T1372=справочники!$P$10,1,1/(1+Главная!$N$23)))</f>
        <v>0</v>
      </c>
      <c r="BZ1372" s="119">
        <f>IF(BZ$8="",0,(SUM($Z1303:BZ1303)-SUM($Z1335:BZ1335))*(1-Главная!$N$86)+Главная!$N$86*(SUM($Z1303:BZ1303)-SUM($Z1335:BZ1335))*IF($T1372=справочники!$P$10,1,1/(1+Главная!$N$23)))</f>
        <v>0</v>
      </c>
      <c r="CA1372" s="119">
        <f>IF(CA$8="",0,(SUM($Z1303:CA1303)-SUM($Z1335:CA1335))*(1-Главная!$N$86)+Главная!$N$86*(SUM($Z1303:CA1303)-SUM($Z1335:CA1335))*IF($T1372=справочники!$P$10,1,1/(1+Главная!$N$23)))</f>
        <v>0</v>
      </c>
      <c r="CB1372" s="119">
        <f>IF(CB$8="",0,(SUM($Z1303:CB1303)-SUM($Z1335:CB1335))*(1-Главная!$N$86)+Главная!$N$86*(SUM($Z1303:CB1303)-SUM($Z1335:CB1335))*IF($T1372=справочники!$P$10,1,1/(1+Главная!$N$23)))</f>
        <v>0</v>
      </c>
      <c r="CC1372" s="119">
        <f>IF(CC$8="",0,(SUM($Z1303:CC1303)-SUM($Z1335:CC1335))*(1-Главная!$N$86)+Главная!$N$86*(SUM($Z1303:CC1303)-SUM($Z1335:CC1335))*IF($T1372=справочники!$P$10,1,1/(1+Главная!$N$23)))</f>
        <v>0</v>
      </c>
      <c r="CD1372" s="119">
        <f>IF(CD$8="",0,(SUM($Z1303:CD1303)-SUM($Z1335:CD1335))*(1-Главная!$N$86)+Главная!$N$86*(SUM($Z1303:CD1303)-SUM($Z1335:CD1335))*IF($T1372=справочники!$P$10,1,1/(1+Главная!$N$23)))</f>
        <v>0</v>
      </c>
      <c r="CE1372" s="119">
        <f>IF(CE$8="",0,(SUM($Z1303:CE1303)-SUM($Z1335:CE1335))*(1-Главная!$N$86)+Главная!$N$86*(SUM($Z1303:CE1303)-SUM($Z1335:CE1335))*IF($T1372=справочники!$P$10,1,1/(1+Главная!$N$23)))</f>
        <v>0</v>
      </c>
      <c r="CF1372" s="119">
        <f>IF(CF$8="",0,(SUM($Z1303:CF1303)-SUM($Z1335:CF1335))*(1-Главная!$N$86)+Главная!$N$86*(SUM($Z1303:CF1303)-SUM($Z1335:CF1335))*IF($T1372=справочники!$P$10,1,1/(1+Главная!$N$23)))</f>
        <v>0</v>
      </c>
      <c r="CG1372" s="119">
        <f>IF(CG$8="",0,(SUM($Z1303:CG1303)-SUM($Z1335:CG1335))*(1-Главная!$N$86)+Главная!$N$86*(SUM($Z1303:CG1303)-SUM($Z1335:CG1335))*IF($T1372=справочники!$P$10,1,1/(1+Главная!$N$23)))</f>
        <v>0</v>
      </c>
      <c r="CH1372" s="119">
        <f>IF(CH$8="",0,(SUM($Z1303:CH1303)-SUM($Z1335:CH1335))*(1-Главная!$N$86)+Главная!$N$86*(SUM($Z1303:CH1303)-SUM($Z1335:CH1335))*IF($T1372=справочники!$P$10,1,1/(1+Главная!$N$23)))</f>
        <v>0</v>
      </c>
      <c r="CI1372" s="119">
        <f>IF(CI$8="",0,(SUM($Z1303:CI1303)-SUM($Z1335:CI1335))*(1-Главная!$N$86)+Главная!$N$86*(SUM($Z1303:CI1303)-SUM($Z1335:CI1335))*IF($T1372=справочники!$P$10,1,1/(1+Главная!$N$23)))</f>
        <v>0</v>
      </c>
      <c r="CJ1372" s="119">
        <f>IF(CJ$8="",0,(SUM($Z1303:CJ1303)-SUM($Z1335:CJ1335))*(1-Главная!$N$86)+Главная!$N$86*(SUM($Z1303:CJ1303)-SUM($Z1335:CJ1335))*IF($T1372=справочники!$P$10,1,1/(1+Главная!$N$23)))</f>
        <v>0</v>
      </c>
      <c r="CK1372" s="119">
        <f>IF(CK$8="",0,(SUM($Z1303:CK1303)-SUM($Z1335:CK1335))*(1-Главная!$N$86)+Главная!$N$86*(SUM($Z1303:CK1303)-SUM($Z1335:CK1335))*IF($T1372=справочники!$P$10,1,1/(1+Главная!$N$23)))</f>
        <v>0</v>
      </c>
      <c r="CL1372" s="119">
        <f>IF(CL$8="",0,(SUM($Z1303:CL1303)-SUM($Z1335:CL1335))*(1-Главная!$N$86)+Главная!$N$86*(SUM($Z1303:CL1303)-SUM($Z1335:CL1335))*IF($T1372=справочники!$P$10,1,1/(1+Главная!$N$23)))</f>
        <v>0</v>
      </c>
      <c r="CM1372" s="119">
        <f>IF(CM$8="",0,(SUM($Z1303:CM1303)-SUM($Z1335:CM1335))*(1-Главная!$N$86)+Главная!$N$86*(SUM($Z1303:CM1303)-SUM($Z1335:CM1335))*IF($T1372=справочники!$P$10,1,1/(1+Главная!$N$23)))</f>
        <v>0</v>
      </c>
      <c r="CN1372" s="119">
        <f>IF(CN$8="",0,(SUM($Z1303:CN1303)-SUM($Z1335:CN1335))*(1-Главная!$N$86)+Главная!$N$86*(SUM($Z1303:CN1303)-SUM($Z1335:CN1335))*IF($T1372=справочники!$P$10,1,1/(1+Главная!$N$23)))</f>
        <v>0</v>
      </c>
      <c r="CO1372" s="119">
        <f>IF(CO$8="",0,(SUM($Z1303:CO1303)-SUM($Z1335:CO1335))*(1-Главная!$N$86)+Главная!$N$86*(SUM($Z1303:CO1303)-SUM($Z1335:CO1335))*IF($T1372=справочники!$P$10,1,1/(1+Главная!$N$23)))</f>
        <v>0</v>
      </c>
      <c r="CP1372" s="119">
        <f>IF(CP$8="",0,(SUM($Z1303:CP1303)-SUM($Z1335:CP1335))*(1-Главная!$N$86)+Главная!$N$86*(SUM($Z1303:CP1303)-SUM($Z1335:CP1335))*IF($T1372=справочники!$P$10,1,1/(1+Главная!$N$23)))</f>
        <v>0</v>
      </c>
      <c r="CQ1372" s="119">
        <f>IF(CQ$8="",0,(SUM($Z1303:CQ1303)-SUM($Z1335:CQ1335))*(1-Главная!$N$86)+Главная!$N$86*(SUM($Z1303:CQ1303)-SUM($Z1335:CQ1335))*IF($T1372=справочники!$P$10,1,1/(1+Главная!$N$23)))</f>
        <v>0</v>
      </c>
      <c r="CR1372" s="119">
        <f>IF(CR$8="",0,(SUM($Z1303:CR1303)-SUM($Z1335:CR1335))*(1-Главная!$N$86)+Главная!$N$86*(SUM($Z1303:CR1303)-SUM($Z1335:CR1335))*IF($T1372=справочники!$P$10,1,1/(1+Главная!$N$23)))</f>
        <v>0</v>
      </c>
      <c r="CS1372" s="119">
        <f>IF(CS$8="",0,(SUM($Z1303:CS1303)-SUM($Z1335:CS1335))*(1-Главная!$N$86)+Главная!$N$86*(SUM($Z1303:CS1303)-SUM($Z1335:CS1335))*IF($T1372=справочники!$P$10,1,1/(1+Главная!$N$23)))</f>
        <v>0</v>
      </c>
      <c r="CT1372" s="119">
        <f>IF(CT$8="",0,(SUM($Z1303:CT1303)-SUM($Z1335:CT1335))*(1-Главная!$N$86)+Главная!$N$86*(SUM($Z1303:CT1303)-SUM($Z1335:CT1335))*IF($T1372=справочники!$P$10,1,1/(1+Главная!$N$23)))</f>
        <v>0</v>
      </c>
      <c r="CU1372" s="119">
        <f>IF(CU$8="",0,(SUM($Z1303:CU1303)-SUM($Z1335:CU1335))*(1-Главная!$N$86)+Главная!$N$86*(SUM($Z1303:CU1303)-SUM($Z1335:CU1335))*IF($T1372=справочники!$P$10,1,1/(1+Главная!$N$23)))</f>
        <v>0</v>
      </c>
      <c r="CV1372" s="119">
        <f>IF(CV$8="",0,(SUM($Z1303:CV1303)-SUM($Z1335:CV1335))*(1-Главная!$N$86)+Главная!$N$86*(SUM($Z1303:CV1303)-SUM($Z1335:CV1335))*IF($T1372=справочники!$P$10,1,1/(1+Главная!$N$23)))</f>
        <v>0</v>
      </c>
      <c r="CW1372" s="119">
        <f>IF(CW$8="",0,(SUM($Z1303:CW1303)-SUM($Z1335:CW1335))*(1-Главная!$N$86)+Главная!$N$86*(SUM($Z1303:CW1303)-SUM($Z1335:CW1335))*IF($T1372=справочники!$P$10,1,1/(1+Главная!$N$23)))</f>
        <v>0</v>
      </c>
      <c r="CX1372" s="119">
        <f>IF(CX$8="",0,(SUM($Z1303:CX1303)-SUM($Z1335:CX1335))*(1-Главная!$N$86)+Главная!$N$86*(SUM($Z1303:CX1303)-SUM($Z1335:CX1335))*IF($T1372=справочники!$P$10,1,1/(1+Главная!$N$23)))</f>
        <v>0</v>
      </c>
      <c r="CY1372" s="119">
        <f>IF(CY$8="",0,(SUM($Z1303:CY1303)-SUM($Z1335:CY1335))*(1-Главная!$N$86)+Главная!$N$86*(SUM($Z1303:CY1303)-SUM($Z1335:CY1335))*IF($T1372=справочники!$P$10,1,1/(1+Главная!$N$23)))</f>
        <v>0</v>
      </c>
      <c r="CZ1372" s="119">
        <f>IF(CZ$8="",0,(SUM($Z1303:CZ1303)-SUM($Z1335:CZ1335))*(1-Главная!$N$86)+Главная!$N$86*(SUM($Z1303:CZ1303)-SUM($Z1335:CZ1335))*IF($T1372=справочники!$P$10,1,1/(1+Главная!$N$23)))</f>
        <v>0</v>
      </c>
      <c r="DA1372" s="119">
        <f>IF(DA$8="",0,(SUM($Z1303:DA1303)-SUM($Z1335:DA1335))*(1-Главная!$N$86)+Главная!$N$86*(SUM($Z1303:DA1303)-SUM($Z1335:DA1335))*IF($T1372=справочники!$P$10,1,1/(1+Главная!$N$23)))</f>
        <v>0</v>
      </c>
      <c r="DB1372" s="119">
        <f>IF(DB$8="",0,(SUM($Z1303:DB1303)-SUM($Z1335:DB1335))*(1-Главная!$N$86)+Главная!$N$86*(SUM($Z1303:DB1303)-SUM($Z1335:DB1335))*IF($T1372=справочники!$P$10,1,1/(1+Главная!$N$23)))</f>
        <v>0</v>
      </c>
      <c r="DC1372" s="119">
        <f>IF(DC$8="",0,(SUM($Z1303:DC1303)-SUM($Z1335:DC1335))*(1-Главная!$N$86)+Главная!$N$86*(SUM($Z1303:DC1303)-SUM($Z1335:DC1335))*IF($T1372=справочники!$P$10,1,1/(1+Главная!$N$23)))</f>
        <v>0</v>
      </c>
      <c r="DD1372" s="119">
        <f>IF(DD$8="",0,(SUM($Z1303:DD1303)-SUM($Z1335:DD1335))*(1-Главная!$N$86)+Главная!$N$86*(SUM($Z1303:DD1303)-SUM($Z1335:DD1335))*IF($T1372=справочники!$P$10,1,1/(1+Главная!$N$23)))</f>
        <v>0</v>
      </c>
      <c r="DE1372" s="119">
        <f>IF(DE$8="",0,(SUM($Z1303:DE1303)-SUM($Z1335:DE1335))*(1-Главная!$N$86)+Главная!$N$86*(SUM($Z1303:DE1303)-SUM($Z1335:DE1335))*IF($T1372=справочники!$P$10,1,1/(1+Главная!$N$23)))</f>
        <v>0</v>
      </c>
      <c r="DF1372" s="119">
        <f>IF(DF$8="",0,(SUM($Z1303:DF1303)-SUM($Z1335:DF1335))*(1-Главная!$N$86)+Главная!$N$86*(SUM($Z1303:DF1303)-SUM($Z1335:DF1335))*IF($T1372=справочники!$P$10,1,1/(1+Главная!$N$23)))</f>
        <v>0</v>
      </c>
      <c r="DG1372" s="119">
        <f>IF(DG$8="",0,(SUM($Z1303:DG1303)-SUM($Z1335:DG1335))*(1-Главная!$N$86)+Главная!$N$86*(SUM($Z1303:DG1303)-SUM($Z1335:DG1335))*IF($T1372=справочники!$P$10,1,1/(1+Главная!$N$23)))</f>
        <v>0</v>
      </c>
      <c r="DH1372" s="119">
        <f>IF(DH$8="",0,(SUM($Z1303:DH1303)-SUM($Z1335:DH1335))*(1-Главная!$N$86)+Главная!$N$86*(SUM($Z1303:DH1303)-SUM($Z1335:DH1335))*IF($T1372=справочники!$P$10,1,1/(1+Главная!$N$23)))</f>
        <v>0</v>
      </c>
      <c r="DI1372" s="119">
        <f>IF(DI$8="",0,(SUM($Z1303:DI1303)-SUM($Z1335:DI1335))*(1-Главная!$N$86)+Главная!$N$86*(SUM($Z1303:DI1303)-SUM($Z1335:DI1335))*IF($T1372=справочники!$P$10,1,1/(1+Главная!$N$23)))</f>
        <v>0</v>
      </c>
      <c r="DJ1372" s="119">
        <f>IF(DJ$8="",0,(SUM($Z1303:DJ1303)-SUM($Z1335:DJ1335))*(1-Главная!$N$86)+Главная!$N$86*(SUM($Z1303:DJ1303)-SUM($Z1335:DJ1335))*IF($T1372=справочники!$P$10,1,1/(1+Главная!$N$23)))</f>
        <v>0</v>
      </c>
      <c r="DK1372" s="119">
        <f>IF(DK$8="",0,(SUM($Z1303:DK1303)-SUM($Z1335:DK1335))*(1-Главная!$N$86)+Главная!$N$86*(SUM($Z1303:DK1303)-SUM($Z1335:DK1335))*IF($T1372=справочники!$P$10,1,1/(1+Главная!$N$23)))</f>
        <v>0</v>
      </c>
      <c r="DL1372" s="119">
        <f>IF(DL$8="",0,(SUM($Z1303:DL1303)-SUM($Z1335:DL1335))*(1-Главная!$N$86)+Главная!$N$86*(SUM($Z1303:DL1303)-SUM($Z1335:DL1335))*IF($T1372=справочники!$P$10,1,1/(1+Главная!$N$23)))</f>
        <v>0</v>
      </c>
      <c r="DM1372" s="119">
        <f>IF(DM$8="",0,(SUM($Z1303:DM1303)-SUM($Z1335:DM1335))*(1-Главная!$N$86)+Главная!$N$86*(SUM($Z1303:DM1303)-SUM($Z1335:DM1335))*IF($T1372=справочники!$P$10,1,1/(1+Главная!$N$23)))</f>
        <v>0</v>
      </c>
      <c r="DN1372" s="119">
        <f>IF(DN$8="",0,(SUM($Z1303:DN1303)-SUM($Z1335:DN1335))*(1-Главная!$N$86)+Главная!$N$86*(SUM($Z1303:DN1303)-SUM($Z1335:DN1335))*IF($T1372=справочники!$P$10,1,1/(1+Главная!$N$23)))</f>
        <v>0</v>
      </c>
      <c r="DO1372" s="119">
        <f>IF(DO$8="",0,(SUM($Z1303:DO1303)-SUM($Z1335:DO1335))*(1-Главная!$N$86)+Главная!$N$86*(SUM($Z1303:DO1303)-SUM($Z1335:DO1335))*IF($T1372=справочники!$P$10,1,1/(1+Главная!$N$23)))</f>
        <v>0</v>
      </c>
      <c r="DP1372" s="119">
        <f>IF(DP$8="",0,(SUM($Z1303:DP1303)-SUM($Z1335:DP1335))*(1-Главная!$N$86)+Главная!$N$86*(SUM($Z1303:DP1303)-SUM($Z1335:DP1335))*IF($T1372=справочники!$P$10,1,1/(1+Главная!$N$23)))</f>
        <v>0</v>
      </c>
      <c r="DQ1372" s="119">
        <f>IF(DQ$8="",0,(SUM($Z1303:DQ1303)-SUM($Z1335:DQ1335))*(1-Главная!$N$86)+Главная!$N$86*(SUM($Z1303:DQ1303)-SUM($Z1335:DQ1335))*IF($T1372=справочники!$P$10,1,1/(1+Главная!$N$23)))</f>
        <v>0</v>
      </c>
      <c r="DR1372" s="119">
        <f>IF(DR$8="",0,(SUM($Z1303:DR1303)-SUM($Z1335:DR1335))*(1-Главная!$N$86)+Главная!$N$86*(SUM($Z1303:DR1303)-SUM($Z1335:DR1335))*IF($T1372=справочники!$P$10,1,1/(1+Главная!$N$23)))</f>
        <v>0</v>
      </c>
      <c r="DS1372" s="119">
        <f>IF(DS$8="",0,(SUM($Z1303:DS1303)-SUM($Z1335:DS1335))*(1-Главная!$N$86)+Главная!$N$86*(SUM($Z1303:DS1303)-SUM($Z1335:DS1335))*IF($T1372=справочники!$P$10,1,1/(1+Главная!$N$23)))</f>
        <v>0</v>
      </c>
      <c r="DT1372" s="119">
        <f>IF(DT$8="",0,(SUM($Z1303:DT1303)-SUM($Z1335:DT1335))*(1-Главная!$N$86)+Главная!$N$86*(SUM($Z1303:DT1303)-SUM($Z1335:DT1335))*IF($T1372=справочники!$P$10,1,1/(1+Главная!$N$23)))</f>
        <v>0</v>
      </c>
      <c r="DU1372" s="59"/>
      <c r="DV1372" s="59"/>
    </row>
    <row r="1373" spans="1:126" s="120" customFormat="1" ht="4.2" customHeight="1">
      <c r="A1373" s="59"/>
      <c r="B1373" s="59"/>
      <c r="C1373" s="59"/>
      <c r="D1373" s="59"/>
      <c r="E1373" s="271"/>
      <c r="F1373" s="114"/>
      <c r="G1373" s="115"/>
      <c r="H1373" s="59"/>
      <c r="I1373" s="59"/>
      <c r="J1373" s="59"/>
      <c r="K1373" s="59"/>
      <c r="L1373" s="59"/>
      <c r="M1373" s="115"/>
      <c r="N1373" s="170">
        <f t="shared" ref="N1373" si="2946">N1304</f>
        <v>0</v>
      </c>
      <c r="O1373" s="59"/>
      <c r="P1373" s="229"/>
      <c r="Q1373" s="59"/>
      <c r="R1373" s="59"/>
      <c r="S1373" s="115"/>
      <c r="T1373" s="210"/>
      <c r="U1373" s="115"/>
      <c r="V1373" s="59"/>
      <c r="W1373" s="116"/>
      <c r="X1373" s="116"/>
      <c r="Y1373" s="117"/>
      <c r="Z1373" s="118"/>
      <c r="AA1373" s="119"/>
      <c r="AB1373" s="119"/>
      <c r="AC1373" s="119"/>
      <c r="AD1373" s="119"/>
      <c r="AE1373" s="119"/>
      <c r="AF1373" s="119"/>
      <c r="AG1373" s="119"/>
      <c r="AH1373" s="119"/>
      <c r="AI1373" s="119"/>
      <c r="AJ1373" s="119"/>
      <c r="AK1373" s="119"/>
      <c r="AL1373" s="119"/>
      <c r="AM1373" s="119"/>
      <c r="AN1373" s="119"/>
      <c r="AO1373" s="119"/>
      <c r="AP1373" s="119"/>
      <c r="AQ1373" s="119"/>
      <c r="AR1373" s="119"/>
      <c r="AS1373" s="119"/>
      <c r="AT1373" s="119"/>
      <c r="AU1373" s="119"/>
      <c r="AV1373" s="119"/>
      <c r="AW1373" s="119"/>
      <c r="AX1373" s="119"/>
      <c r="AY1373" s="119"/>
      <c r="AZ1373" s="119"/>
      <c r="BA1373" s="119"/>
      <c r="BB1373" s="119"/>
      <c r="BC1373" s="119"/>
      <c r="BD1373" s="119"/>
      <c r="BE1373" s="119"/>
      <c r="BF1373" s="119"/>
      <c r="BG1373" s="119"/>
      <c r="BH1373" s="119"/>
      <c r="BI1373" s="119"/>
      <c r="BJ1373" s="119"/>
      <c r="BK1373" s="119"/>
      <c r="BL1373" s="119"/>
      <c r="BM1373" s="119"/>
      <c r="BN1373" s="119"/>
      <c r="BO1373" s="119"/>
      <c r="BP1373" s="119"/>
      <c r="BQ1373" s="119"/>
      <c r="BR1373" s="119"/>
      <c r="BS1373" s="119"/>
      <c r="BT1373" s="119"/>
      <c r="BU1373" s="119"/>
      <c r="BV1373" s="119"/>
      <c r="BW1373" s="119"/>
      <c r="BX1373" s="119"/>
      <c r="BY1373" s="119"/>
      <c r="BZ1373" s="119"/>
      <c r="CA1373" s="119"/>
      <c r="CB1373" s="119"/>
      <c r="CC1373" s="119"/>
      <c r="CD1373" s="119"/>
      <c r="CE1373" s="119"/>
      <c r="CF1373" s="119"/>
      <c r="CG1373" s="119"/>
      <c r="CH1373" s="119"/>
      <c r="CI1373" s="119"/>
      <c r="CJ1373" s="119"/>
      <c r="CK1373" s="119"/>
      <c r="CL1373" s="119"/>
      <c r="CM1373" s="119"/>
      <c r="CN1373" s="119"/>
      <c r="CO1373" s="119"/>
      <c r="CP1373" s="119"/>
      <c r="CQ1373" s="119"/>
      <c r="CR1373" s="119"/>
      <c r="CS1373" s="119"/>
      <c r="CT1373" s="119"/>
      <c r="CU1373" s="119"/>
      <c r="CV1373" s="119"/>
      <c r="CW1373" s="119"/>
      <c r="CX1373" s="119"/>
      <c r="CY1373" s="119"/>
      <c r="CZ1373" s="119"/>
      <c r="DA1373" s="119"/>
      <c r="DB1373" s="119"/>
      <c r="DC1373" s="119"/>
      <c r="DD1373" s="119"/>
      <c r="DE1373" s="119"/>
      <c r="DF1373" s="119"/>
      <c r="DG1373" s="119"/>
      <c r="DH1373" s="119"/>
      <c r="DI1373" s="119"/>
      <c r="DJ1373" s="119"/>
      <c r="DK1373" s="119"/>
      <c r="DL1373" s="119"/>
      <c r="DM1373" s="119"/>
      <c r="DN1373" s="119"/>
      <c r="DO1373" s="119"/>
      <c r="DP1373" s="119"/>
      <c r="DQ1373" s="119"/>
      <c r="DR1373" s="119"/>
      <c r="DS1373" s="119"/>
      <c r="DT1373" s="119"/>
      <c r="DU1373" s="59"/>
      <c r="DV1373" s="59"/>
    </row>
    <row r="1374" spans="1:126" s="38" customFormat="1">
      <c r="A1374" s="35"/>
      <c r="B1374" s="35"/>
      <c r="C1374" s="35"/>
      <c r="D1374" s="35"/>
      <c r="E1374" s="272" t="s">
        <v>107</v>
      </c>
      <c r="F1374" s="50"/>
      <c r="G1374" s="408" t="s">
        <v>6</v>
      </c>
      <c r="H1374" s="35" t="s">
        <v>205</v>
      </c>
      <c r="I1374" s="35"/>
      <c r="J1374" s="35"/>
      <c r="K1374" s="35"/>
      <c r="L1374" s="35"/>
      <c r="M1374" s="36"/>
      <c r="N1374" s="35" t="str">
        <f>Главная!$Y$8</f>
        <v>итого</v>
      </c>
      <c r="O1374" s="35"/>
      <c r="P1374" s="5"/>
      <c r="Q1374" s="35" t="s">
        <v>25</v>
      </c>
      <c r="R1374" s="35"/>
      <c r="S1374" s="36"/>
      <c r="T1374" s="201"/>
      <c r="U1374" s="36"/>
      <c r="V1374" s="35"/>
      <c r="W1374" s="37">
        <f>SUM($Y1374:$DU1374)</f>
        <v>0</v>
      </c>
      <c r="X1374" s="37"/>
      <c r="Y1374" s="45"/>
      <c r="Z1374" s="98"/>
      <c r="AA1374" s="99">
        <f>IF(AA$8="",0,IF(Главная!$N$19=справочники!$N$12,IF(AA$1&lt;=справочники!$Y$19*12,справочники!$AE$19,IF(AA$1&lt;=справочники!$Y$20*12,справочники!$AE$20,IF(AA$1&lt;=справочники!$Y$21*12,справочники!$AE$21,справочники!$AE$10))),справочники!$AE$10)/12*SUMIFS(AA1342:AA1373,$N1342:$N1373,справочники!$R$9))</f>
        <v>0</v>
      </c>
      <c r="AB1374" s="99">
        <f>IF(AB$8="",0,IF(Главная!$N$19=справочники!$N$12,IF(AB$1&lt;=справочники!$Y$19*12,справочники!$AE$19,IF(AB$1&lt;=справочники!$Y$20*12,справочники!$AE$20,IF(AB$1&lt;=справочники!$Y$21*12,справочники!$AE$21,справочники!$AE$10))),справочники!$AE$10)/12*SUMIFS(AB1342:AB1373,$N1342:$N1373,справочники!$R$9))</f>
        <v>0</v>
      </c>
      <c r="AC1374" s="99">
        <f>IF(AC$8="",0,IF(Главная!$N$19=справочники!$N$12,IF(AC$1&lt;=справочники!$Y$19*12,справочники!$AE$19,IF(AC$1&lt;=справочники!$Y$20*12,справочники!$AE$20,IF(AC$1&lt;=справочники!$Y$21*12,справочники!$AE$21,справочники!$AE$10))),справочники!$AE$10)/12*SUMIFS(AC1342:AC1373,$N1342:$N1373,справочники!$R$9))</f>
        <v>0</v>
      </c>
      <c r="AD1374" s="99">
        <f>IF(AD$8="",0,IF(Главная!$N$19=справочники!$N$12,IF(AD$1&lt;=справочники!$Y$19*12,справочники!$AE$19,IF(AD$1&lt;=справочники!$Y$20*12,справочники!$AE$20,IF(AD$1&lt;=справочники!$Y$21*12,справочники!$AE$21,справочники!$AE$10))),справочники!$AE$10)/12*SUMIFS(AD1342:AD1373,$N1342:$N1373,справочники!$R$9))</f>
        <v>0</v>
      </c>
      <c r="AE1374" s="99">
        <f>IF(AE$8="",0,IF(Главная!$N$19=справочники!$N$12,IF(AE$1&lt;=справочники!$Y$19*12,справочники!$AE$19,IF(AE$1&lt;=справочники!$Y$20*12,справочники!$AE$20,IF(AE$1&lt;=справочники!$Y$21*12,справочники!$AE$21,справочники!$AE$10))),справочники!$AE$10)/12*SUMIFS(AE1342:AE1373,$N1342:$N1373,справочники!$R$9))</f>
        <v>0</v>
      </c>
      <c r="AF1374" s="99">
        <f>IF(AF$8="",0,IF(Главная!$N$19=справочники!$N$12,IF(AF$1&lt;=справочники!$Y$19*12,справочники!$AE$19,IF(AF$1&lt;=справочники!$Y$20*12,справочники!$AE$20,IF(AF$1&lt;=справочники!$Y$21*12,справочники!$AE$21,справочники!$AE$10))),справочники!$AE$10)/12*SUMIFS(AF1342:AF1373,$N1342:$N1373,справочники!$R$9))</f>
        <v>0</v>
      </c>
      <c r="AG1374" s="99">
        <f>IF(AG$8="",0,IF(Главная!$N$19=справочники!$N$12,IF(AG$1&lt;=справочники!$Y$19*12,справочники!$AE$19,IF(AG$1&lt;=справочники!$Y$20*12,справочники!$AE$20,IF(AG$1&lt;=справочники!$Y$21*12,справочники!$AE$21,справочники!$AE$10))),справочники!$AE$10)/12*SUMIFS(AG1342:AG1373,$N1342:$N1373,справочники!$R$9))</f>
        <v>0</v>
      </c>
      <c r="AH1374" s="99">
        <f>IF(AH$8="",0,IF(Главная!$N$19=справочники!$N$12,IF(AH$1&lt;=справочники!$Y$19*12,справочники!$AE$19,IF(AH$1&lt;=справочники!$Y$20*12,справочники!$AE$20,IF(AH$1&lt;=справочники!$Y$21*12,справочники!$AE$21,справочники!$AE$10))),справочники!$AE$10)/12*SUMIFS(AH1342:AH1373,$N1342:$N1373,справочники!$R$9))</f>
        <v>0</v>
      </c>
      <c r="AI1374" s="99">
        <f>IF(AI$8="",0,IF(Главная!$N$19=справочники!$N$12,IF(AI$1&lt;=справочники!$Y$19*12,справочники!$AE$19,IF(AI$1&lt;=справочники!$Y$20*12,справочники!$AE$20,IF(AI$1&lt;=справочники!$Y$21*12,справочники!$AE$21,справочники!$AE$10))),справочники!$AE$10)/12*SUMIFS(AI1342:AI1373,$N1342:$N1373,справочники!$R$9))</f>
        <v>0</v>
      </c>
      <c r="AJ1374" s="99">
        <f>IF(AJ$8="",0,IF(Главная!$N$19=справочники!$N$12,IF(AJ$1&lt;=справочники!$Y$19*12,справочники!$AE$19,IF(AJ$1&lt;=справочники!$Y$20*12,справочники!$AE$20,IF(AJ$1&lt;=справочники!$Y$21*12,справочники!$AE$21,справочники!$AE$10))),справочники!$AE$10)/12*SUMIFS(AJ1342:AJ1373,$N1342:$N1373,справочники!$R$9))</f>
        <v>0</v>
      </c>
      <c r="AK1374" s="99">
        <f>IF(AK$8="",0,IF(Главная!$N$19=справочники!$N$12,IF(AK$1&lt;=справочники!$Y$19*12,справочники!$AE$19,IF(AK$1&lt;=справочники!$Y$20*12,справочники!$AE$20,IF(AK$1&lt;=справочники!$Y$21*12,справочники!$AE$21,справочники!$AE$10))),справочники!$AE$10)/12*SUMIFS(AK1342:AK1373,$N1342:$N1373,справочники!$R$9))</f>
        <v>0</v>
      </c>
      <c r="AL1374" s="99">
        <f>IF(AL$8="",0,IF(Главная!$N$19=справочники!$N$12,IF(AL$1&lt;=справочники!$Y$19*12,справочники!$AE$19,IF(AL$1&lt;=справочники!$Y$20*12,справочники!$AE$20,IF(AL$1&lt;=справочники!$Y$21*12,справочники!$AE$21,справочники!$AE$10))),справочники!$AE$10)/12*SUMIFS(AL1342:AL1373,$N1342:$N1373,справочники!$R$9))</f>
        <v>0</v>
      </c>
      <c r="AM1374" s="99">
        <f>IF(AM$8="",0,IF(Главная!$N$19=справочники!$N$12,IF(AM$1&lt;=справочники!$Y$19*12,справочники!$AE$19,IF(AM$1&lt;=справочники!$Y$20*12,справочники!$AE$20,IF(AM$1&lt;=справочники!$Y$21*12,справочники!$AE$21,справочники!$AE$10))),справочники!$AE$10)/12*SUMIFS(AM1342:AM1373,$N1342:$N1373,справочники!$R$9))</f>
        <v>0</v>
      </c>
      <c r="AN1374" s="99">
        <f>IF(AN$8="",0,IF(Главная!$N$19=справочники!$N$12,IF(AN$1&lt;=справочники!$Y$19*12,справочники!$AE$19,IF(AN$1&lt;=справочники!$Y$20*12,справочники!$AE$20,IF(AN$1&lt;=справочники!$Y$21*12,справочники!$AE$21,справочники!$AE$10))),справочники!$AE$10)/12*SUMIFS(AN1342:AN1373,$N1342:$N1373,справочники!$R$9))</f>
        <v>0</v>
      </c>
      <c r="AO1374" s="99">
        <f>IF(AO$8="",0,IF(Главная!$N$19=справочники!$N$12,IF(AO$1&lt;=справочники!$Y$19*12,справочники!$AE$19,IF(AO$1&lt;=справочники!$Y$20*12,справочники!$AE$20,IF(AO$1&lt;=справочники!$Y$21*12,справочники!$AE$21,справочники!$AE$10))),справочники!$AE$10)/12*SUMIFS(AO1342:AO1373,$N1342:$N1373,справочники!$R$9))</f>
        <v>0</v>
      </c>
      <c r="AP1374" s="99">
        <f>IF(AP$8="",0,IF(Главная!$N$19=справочники!$N$12,IF(AP$1&lt;=справочники!$Y$19*12,справочники!$AE$19,IF(AP$1&lt;=справочники!$Y$20*12,справочники!$AE$20,IF(AP$1&lt;=справочники!$Y$21*12,справочники!$AE$21,справочники!$AE$10))),справочники!$AE$10)/12*SUMIFS(AP1342:AP1373,$N1342:$N1373,справочники!$R$9))</f>
        <v>0</v>
      </c>
      <c r="AQ1374" s="99">
        <f>IF(AQ$8="",0,IF(Главная!$N$19=справочники!$N$12,IF(AQ$1&lt;=справочники!$Y$19*12,справочники!$AE$19,IF(AQ$1&lt;=справочники!$Y$20*12,справочники!$AE$20,IF(AQ$1&lt;=справочники!$Y$21*12,справочники!$AE$21,справочники!$AE$10))),справочники!$AE$10)/12*SUMIFS(AQ1342:AQ1373,$N1342:$N1373,справочники!$R$9))</f>
        <v>0</v>
      </c>
      <c r="AR1374" s="99">
        <f>IF(AR$8="",0,IF(Главная!$N$19=справочники!$N$12,IF(AR$1&lt;=справочники!$Y$19*12,справочники!$AE$19,IF(AR$1&lt;=справочники!$Y$20*12,справочники!$AE$20,IF(AR$1&lt;=справочники!$Y$21*12,справочники!$AE$21,справочники!$AE$10))),справочники!$AE$10)/12*SUMIFS(AR1342:AR1373,$N1342:$N1373,справочники!$R$9))</f>
        <v>0</v>
      </c>
      <c r="AS1374" s="99">
        <f>IF(AS$8="",0,IF(Главная!$N$19=справочники!$N$12,IF(AS$1&lt;=справочники!$Y$19*12,справочники!$AE$19,IF(AS$1&lt;=справочники!$Y$20*12,справочники!$AE$20,IF(AS$1&lt;=справочники!$Y$21*12,справочники!$AE$21,справочники!$AE$10))),справочники!$AE$10)/12*SUMIFS(AS1342:AS1373,$N1342:$N1373,справочники!$R$9))</f>
        <v>0</v>
      </c>
      <c r="AT1374" s="99">
        <f>IF(AT$8="",0,IF(Главная!$N$19=справочники!$N$12,IF(AT$1&lt;=справочники!$Y$19*12,справочники!$AE$19,IF(AT$1&lt;=справочники!$Y$20*12,справочники!$AE$20,IF(AT$1&lt;=справочники!$Y$21*12,справочники!$AE$21,справочники!$AE$10))),справочники!$AE$10)/12*SUMIFS(AT1342:AT1373,$N1342:$N1373,справочники!$R$9))</f>
        <v>0</v>
      </c>
      <c r="AU1374" s="99">
        <f>IF(AU$8="",0,IF(Главная!$N$19=справочники!$N$12,IF(AU$1&lt;=справочники!$Y$19*12,справочники!$AE$19,IF(AU$1&lt;=справочники!$Y$20*12,справочники!$AE$20,IF(AU$1&lt;=справочники!$Y$21*12,справочники!$AE$21,справочники!$AE$10))),справочники!$AE$10)/12*SUMIFS(AU1342:AU1373,$N1342:$N1373,справочники!$R$9))</f>
        <v>0</v>
      </c>
      <c r="AV1374" s="99">
        <f>IF(AV$8="",0,IF(Главная!$N$19=справочники!$N$12,IF(AV$1&lt;=справочники!$Y$19*12,справочники!$AE$19,IF(AV$1&lt;=справочники!$Y$20*12,справочники!$AE$20,IF(AV$1&lt;=справочники!$Y$21*12,справочники!$AE$21,справочники!$AE$10))),справочники!$AE$10)/12*SUMIFS(AV1342:AV1373,$N1342:$N1373,справочники!$R$9))</f>
        <v>0</v>
      </c>
      <c r="AW1374" s="99">
        <f>IF(AW$8="",0,IF(Главная!$N$19=справочники!$N$12,IF(AW$1&lt;=справочники!$Y$19*12,справочники!$AE$19,IF(AW$1&lt;=справочники!$Y$20*12,справочники!$AE$20,IF(AW$1&lt;=справочники!$Y$21*12,справочники!$AE$21,справочники!$AE$10))),справочники!$AE$10)/12*SUMIFS(AW1342:AW1373,$N1342:$N1373,справочники!$R$9))</f>
        <v>0</v>
      </c>
      <c r="AX1374" s="99">
        <f>IF(AX$8="",0,IF(Главная!$N$19=справочники!$N$12,IF(AX$1&lt;=справочники!$Y$19*12,справочники!$AE$19,IF(AX$1&lt;=справочники!$Y$20*12,справочники!$AE$20,IF(AX$1&lt;=справочники!$Y$21*12,справочники!$AE$21,справочники!$AE$10))),справочники!$AE$10)/12*SUMIFS(AX1342:AX1373,$N1342:$N1373,справочники!$R$9))</f>
        <v>0</v>
      </c>
      <c r="AY1374" s="99">
        <f>IF(AY$8="",0,IF(Главная!$N$19=справочники!$N$12,IF(AY$1&lt;=справочники!$Y$19*12,справочники!$AE$19,IF(AY$1&lt;=справочники!$Y$20*12,справочники!$AE$20,IF(AY$1&lt;=справочники!$Y$21*12,справочники!$AE$21,справочники!$AE$10))),справочники!$AE$10)/12*SUMIFS(AY1342:AY1373,$N1342:$N1373,справочники!$R$9))</f>
        <v>0</v>
      </c>
      <c r="AZ1374" s="99">
        <f>IF(AZ$8="",0,IF(Главная!$N$19=справочники!$N$12,IF(AZ$1&lt;=справочники!$Y$19*12,справочники!$AE$19,IF(AZ$1&lt;=справочники!$Y$20*12,справочники!$AE$20,IF(AZ$1&lt;=справочники!$Y$21*12,справочники!$AE$21,справочники!$AE$10))),справочники!$AE$10)/12*SUMIFS(AZ1342:AZ1373,$N1342:$N1373,справочники!$R$9))</f>
        <v>0</v>
      </c>
      <c r="BA1374" s="99">
        <f>IF(BA$8="",0,IF(Главная!$N$19=справочники!$N$12,IF(BA$1&lt;=справочники!$Y$19*12,справочники!$AE$19,IF(BA$1&lt;=справочники!$Y$20*12,справочники!$AE$20,IF(BA$1&lt;=справочники!$Y$21*12,справочники!$AE$21,справочники!$AE$10))),справочники!$AE$10)/12*SUMIFS(BA1342:BA1373,$N1342:$N1373,справочники!$R$9))</f>
        <v>0</v>
      </c>
      <c r="BB1374" s="99">
        <f>IF(BB$8="",0,IF(Главная!$N$19=справочники!$N$12,IF(BB$1&lt;=справочники!$Y$19*12,справочники!$AE$19,IF(BB$1&lt;=справочники!$Y$20*12,справочники!$AE$20,IF(BB$1&lt;=справочники!$Y$21*12,справочники!$AE$21,справочники!$AE$10))),справочники!$AE$10)/12*SUMIFS(BB1342:BB1373,$N1342:$N1373,справочники!$R$9))</f>
        <v>0</v>
      </c>
      <c r="BC1374" s="99">
        <f>IF(BC$8="",0,IF(Главная!$N$19=справочники!$N$12,IF(BC$1&lt;=справочники!$Y$19*12,справочники!$AE$19,IF(BC$1&lt;=справочники!$Y$20*12,справочники!$AE$20,IF(BC$1&lt;=справочники!$Y$21*12,справочники!$AE$21,справочники!$AE$10))),справочники!$AE$10)/12*SUMIFS(BC1342:BC1373,$N1342:$N1373,справочники!$R$9))</f>
        <v>0</v>
      </c>
      <c r="BD1374" s="99">
        <f>IF(BD$8="",0,IF(Главная!$N$19=справочники!$N$12,IF(BD$1&lt;=справочники!$Y$19*12,справочники!$AE$19,IF(BD$1&lt;=справочники!$Y$20*12,справочники!$AE$20,IF(BD$1&lt;=справочники!$Y$21*12,справочники!$AE$21,справочники!$AE$10))),справочники!$AE$10)/12*SUMIFS(BD1342:BD1373,$N1342:$N1373,справочники!$R$9))</f>
        <v>0</v>
      </c>
      <c r="BE1374" s="99">
        <f>IF(BE$8="",0,IF(Главная!$N$19=справочники!$N$12,IF(BE$1&lt;=справочники!$Y$19*12,справочники!$AE$19,IF(BE$1&lt;=справочники!$Y$20*12,справочники!$AE$20,IF(BE$1&lt;=справочники!$Y$21*12,справочники!$AE$21,справочники!$AE$10))),справочники!$AE$10)/12*SUMIFS(BE1342:BE1373,$N1342:$N1373,справочники!$R$9))</f>
        <v>0</v>
      </c>
      <c r="BF1374" s="99">
        <f>IF(BF$8="",0,IF(Главная!$N$19=справочники!$N$12,IF(BF$1&lt;=справочники!$Y$19*12,справочники!$AE$19,IF(BF$1&lt;=справочники!$Y$20*12,справочники!$AE$20,IF(BF$1&lt;=справочники!$Y$21*12,справочники!$AE$21,справочники!$AE$10))),справочники!$AE$10)/12*SUMIFS(BF1342:BF1373,$N1342:$N1373,справочники!$R$9))</f>
        <v>0</v>
      </c>
      <c r="BG1374" s="99">
        <f>IF(BG$8="",0,IF(Главная!$N$19=справочники!$N$12,IF(BG$1&lt;=справочники!$Y$19*12,справочники!$AE$19,IF(BG$1&lt;=справочники!$Y$20*12,справочники!$AE$20,IF(BG$1&lt;=справочники!$Y$21*12,справочники!$AE$21,справочники!$AE$10))),справочники!$AE$10)/12*SUMIFS(BG1342:BG1373,$N1342:$N1373,справочники!$R$9))</f>
        <v>0</v>
      </c>
      <c r="BH1374" s="99">
        <f>IF(BH$8="",0,IF(Главная!$N$19=справочники!$N$12,IF(BH$1&lt;=справочники!$Y$19*12,справочники!$AE$19,IF(BH$1&lt;=справочники!$Y$20*12,справочники!$AE$20,IF(BH$1&lt;=справочники!$Y$21*12,справочники!$AE$21,справочники!$AE$10))),справочники!$AE$10)/12*SUMIFS(BH1342:BH1373,$N1342:$N1373,справочники!$R$9))</f>
        <v>0</v>
      </c>
      <c r="BI1374" s="99">
        <f>IF(BI$8="",0,IF(Главная!$N$19=справочники!$N$12,IF(BI$1&lt;=справочники!$Y$19*12,справочники!$AE$19,IF(BI$1&lt;=справочники!$Y$20*12,справочники!$AE$20,IF(BI$1&lt;=справочники!$Y$21*12,справочники!$AE$21,справочники!$AE$10))),справочники!$AE$10)/12*SUMIFS(BI1342:BI1373,$N1342:$N1373,справочники!$R$9))</f>
        <v>0</v>
      </c>
      <c r="BJ1374" s="99">
        <f>IF(BJ$8="",0,IF(Главная!$N$19=справочники!$N$12,IF(BJ$1&lt;=справочники!$Y$19*12,справочники!$AE$19,IF(BJ$1&lt;=справочники!$Y$20*12,справочники!$AE$20,IF(BJ$1&lt;=справочники!$Y$21*12,справочники!$AE$21,справочники!$AE$10))),справочники!$AE$10)/12*SUMIFS(BJ1342:BJ1373,$N1342:$N1373,справочники!$R$9))</f>
        <v>0</v>
      </c>
      <c r="BK1374" s="99">
        <f>IF(BK$8="",0,IF(Главная!$N$19=справочники!$N$12,IF(BK$1&lt;=справочники!$Y$19*12,справочники!$AE$19,IF(BK$1&lt;=справочники!$Y$20*12,справочники!$AE$20,IF(BK$1&lt;=справочники!$Y$21*12,справочники!$AE$21,справочники!$AE$10))),справочники!$AE$10)/12*SUMIFS(BK1342:BK1373,$N1342:$N1373,справочники!$R$9))</f>
        <v>0</v>
      </c>
      <c r="BL1374" s="99">
        <f>IF(BL$8="",0,IF(Главная!$N$19=справочники!$N$12,IF(BL$1&lt;=справочники!$Y$19*12,справочники!$AE$19,IF(BL$1&lt;=справочники!$Y$20*12,справочники!$AE$20,IF(BL$1&lt;=справочники!$Y$21*12,справочники!$AE$21,справочники!$AE$10))),справочники!$AE$10)/12*SUMIFS(BL1342:BL1373,$N1342:$N1373,справочники!$R$9))</f>
        <v>0</v>
      </c>
      <c r="BM1374" s="99">
        <f>IF(BM$8="",0,IF(Главная!$N$19=справочники!$N$12,IF(BM$1&lt;=справочники!$Y$19*12,справочники!$AE$19,IF(BM$1&lt;=справочники!$Y$20*12,справочники!$AE$20,IF(BM$1&lt;=справочники!$Y$21*12,справочники!$AE$21,справочники!$AE$10))),справочники!$AE$10)/12*SUMIFS(BM1342:BM1373,$N1342:$N1373,справочники!$R$9))</f>
        <v>0</v>
      </c>
      <c r="BN1374" s="99">
        <f>IF(BN$8="",0,IF(Главная!$N$19=справочники!$N$12,IF(BN$1&lt;=справочники!$Y$19*12,справочники!$AE$19,IF(BN$1&lt;=справочники!$Y$20*12,справочники!$AE$20,IF(BN$1&lt;=справочники!$Y$21*12,справочники!$AE$21,справочники!$AE$10))),справочники!$AE$10)/12*SUMIFS(BN1342:BN1373,$N1342:$N1373,справочники!$R$9))</f>
        <v>0</v>
      </c>
      <c r="BO1374" s="99">
        <f>IF(BO$8="",0,IF(Главная!$N$19=справочники!$N$12,IF(BO$1&lt;=справочники!$Y$19*12,справочники!$AE$19,IF(BO$1&lt;=справочники!$Y$20*12,справочники!$AE$20,IF(BO$1&lt;=справочники!$Y$21*12,справочники!$AE$21,справочники!$AE$10))),справочники!$AE$10)/12*SUMIFS(BO1342:BO1373,$N1342:$N1373,справочники!$R$9))</f>
        <v>0</v>
      </c>
      <c r="BP1374" s="99">
        <f>IF(BP$8="",0,IF(Главная!$N$19=справочники!$N$12,IF(BP$1&lt;=справочники!$Y$19*12,справочники!$AE$19,IF(BP$1&lt;=справочники!$Y$20*12,справочники!$AE$20,IF(BP$1&lt;=справочники!$Y$21*12,справочники!$AE$21,справочники!$AE$10))),справочники!$AE$10)/12*SUMIFS(BP1342:BP1373,$N1342:$N1373,справочники!$R$9))</f>
        <v>0</v>
      </c>
      <c r="BQ1374" s="99">
        <f>IF(BQ$8="",0,IF(Главная!$N$19=справочники!$N$12,IF(BQ$1&lt;=справочники!$Y$19*12,справочники!$AE$19,IF(BQ$1&lt;=справочники!$Y$20*12,справочники!$AE$20,IF(BQ$1&lt;=справочники!$Y$21*12,справочники!$AE$21,справочники!$AE$10))),справочники!$AE$10)/12*SUMIFS(BQ1342:BQ1373,$N1342:$N1373,справочники!$R$9))</f>
        <v>0</v>
      </c>
      <c r="BR1374" s="99">
        <f>IF(BR$8="",0,IF(Главная!$N$19=справочники!$N$12,IF(BR$1&lt;=справочники!$Y$19*12,справочники!$AE$19,IF(BR$1&lt;=справочники!$Y$20*12,справочники!$AE$20,IF(BR$1&lt;=справочники!$Y$21*12,справочники!$AE$21,справочники!$AE$10))),справочники!$AE$10)/12*SUMIFS(BR1342:BR1373,$N1342:$N1373,справочники!$R$9))</f>
        <v>0</v>
      </c>
      <c r="BS1374" s="99">
        <f>IF(BS$8="",0,IF(Главная!$N$19=справочники!$N$12,IF(BS$1&lt;=справочники!$Y$19*12,справочники!$AE$19,IF(BS$1&lt;=справочники!$Y$20*12,справочники!$AE$20,IF(BS$1&lt;=справочники!$Y$21*12,справочники!$AE$21,справочники!$AE$10))),справочники!$AE$10)/12*SUMIFS(BS1342:BS1373,$N1342:$N1373,справочники!$R$9))</f>
        <v>0</v>
      </c>
      <c r="BT1374" s="99">
        <f>IF(BT$8="",0,IF(Главная!$N$19=справочники!$N$12,IF(BT$1&lt;=справочники!$Y$19*12,справочники!$AE$19,IF(BT$1&lt;=справочники!$Y$20*12,справочники!$AE$20,IF(BT$1&lt;=справочники!$Y$21*12,справочники!$AE$21,справочники!$AE$10))),справочники!$AE$10)/12*SUMIFS(BT1342:BT1373,$N1342:$N1373,справочники!$R$9))</f>
        <v>0</v>
      </c>
      <c r="BU1374" s="99">
        <f>IF(BU$8="",0,IF(Главная!$N$19=справочники!$N$12,IF(BU$1&lt;=справочники!$Y$19*12,справочники!$AE$19,IF(BU$1&lt;=справочники!$Y$20*12,справочники!$AE$20,IF(BU$1&lt;=справочники!$Y$21*12,справочники!$AE$21,справочники!$AE$10))),справочники!$AE$10)/12*SUMIFS(BU1342:BU1373,$N1342:$N1373,справочники!$R$9))</f>
        <v>0</v>
      </c>
      <c r="BV1374" s="99">
        <f>IF(BV$8="",0,IF(Главная!$N$19=справочники!$N$12,IF(BV$1&lt;=справочники!$Y$19*12,справочники!$AE$19,IF(BV$1&lt;=справочники!$Y$20*12,справочники!$AE$20,IF(BV$1&lt;=справочники!$Y$21*12,справочники!$AE$21,справочники!$AE$10))),справочники!$AE$10)/12*SUMIFS(BV1342:BV1373,$N1342:$N1373,справочники!$R$9))</f>
        <v>0</v>
      </c>
      <c r="BW1374" s="99">
        <f>IF(BW$8="",0,IF(Главная!$N$19=справочники!$N$12,IF(BW$1&lt;=справочники!$Y$19*12,справочники!$AE$19,IF(BW$1&lt;=справочники!$Y$20*12,справочники!$AE$20,IF(BW$1&lt;=справочники!$Y$21*12,справочники!$AE$21,справочники!$AE$10))),справочники!$AE$10)/12*SUMIFS(BW1342:BW1373,$N1342:$N1373,справочники!$R$9))</f>
        <v>0</v>
      </c>
      <c r="BX1374" s="99">
        <f>IF(BX$8="",0,IF(Главная!$N$19=справочники!$N$12,IF(BX$1&lt;=справочники!$Y$19*12,справочники!$AE$19,IF(BX$1&lt;=справочники!$Y$20*12,справочники!$AE$20,IF(BX$1&lt;=справочники!$Y$21*12,справочники!$AE$21,справочники!$AE$10))),справочники!$AE$10)/12*SUMIFS(BX1342:BX1373,$N1342:$N1373,справочники!$R$9))</f>
        <v>0</v>
      </c>
      <c r="BY1374" s="99">
        <f>IF(BY$8="",0,IF(Главная!$N$19=справочники!$N$12,IF(BY$1&lt;=справочники!$Y$19*12,справочники!$AE$19,IF(BY$1&lt;=справочники!$Y$20*12,справочники!$AE$20,IF(BY$1&lt;=справочники!$Y$21*12,справочники!$AE$21,справочники!$AE$10))),справочники!$AE$10)/12*SUMIFS(BY1342:BY1373,$N1342:$N1373,справочники!$R$9))</f>
        <v>0</v>
      </c>
      <c r="BZ1374" s="99">
        <f>IF(BZ$8="",0,IF(Главная!$N$19=справочники!$N$12,IF(BZ$1&lt;=справочники!$Y$19*12,справочники!$AE$19,IF(BZ$1&lt;=справочники!$Y$20*12,справочники!$AE$20,IF(BZ$1&lt;=справочники!$Y$21*12,справочники!$AE$21,справочники!$AE$10))),справочники!$AE$10)/12*SUMIFS(BZ1342:BZ1373,$N1342:$N1373,справочники!$R$9))</f>
        <v>0</v>
      </c>
      <c r="CA1374" s="99">
        <f>IF(CA$8="",0,IF(Главная!$N$19=справочники!$N$12,IF(CA$1&lt;=справочники!$Y$19*12,справочники!$AE$19,IF(CA$1&lt;=справочники!$Y$20*12,справочники!$AE$20,IF(CA$1&lt;=справочники!$Y$21*12,справочники!$AE$21,справочники!$AE$10))),справочники!$AE$10)/12*SUMIFS(CA1342:CA1373,$N1342:$N1373,справочники!$R$9))</f>
        <v>0</v>
      </c>
      <c r="CB1374" s="99">
        <f>IF(CB$8="",0,IF(Главная!$N$19=справочники!$N$12,IF(CB$1&lt;=справочники!$Y$19*12,справочники!$AE$19,IF(CB$1&lt;=справочники!$Y$20*12,справочники!$AE$20,IF(CB$1&lt;=справочники!$Y$21*12,справочники!$AE$21,справочники!$AE$10))),справочники!$AE$10)/12*SUMIFS(CB1342:CB1373,$N1342:$N1373,справочники!$R$9))</f>
        <v>0</v>
      </c>
      <c r="CC1374" s="99">
        <f>IF(CC$8="",0,IF(Главная!$N$19=справочники!$N$12,IF(CC$1&lt;=справочники!$Y$19*12,справочники!$AE$19,IF(CC$1&lt;=справочники!$Y$20*12,справочники!$AE$20,IF(CC$1&lt;=справочники!$Y$21*12,справочники!$AE$21,справочники!$AE$10))),справочники!$AE$10)/12*SUMIFS(CC1342:CC1373,$N1342:$N1373,справочники!$R$9))</f>
        <v>0</v>
      </c>
      <c r="CD1374" s="99">
        <f>IF(CD$8="",0,IF(Главная!$N$19=справочники!$N$12,IF(CD$1&lt;=справочники!$Y$19*12,справочники!$AE$19,IF(CD$1&lt;=справочники!$Y$20*12,справочники!$AE$20,IF(CD$1&lt;=справочники!$Y$21*12,справочники!$AE$21,справочники!$AE$10))),справочники!$AE$10)/12*SUMIFS(CD1342:CD1373,$N1342:$N1373,справочники!$R$9))</f>
        <v>0</v>
      </c>
      <c r="CE1374" s="99">
        <f>IF(CE$8="",0,IF(Главная!$N$19=справочники!$N$12,IF(CE$1&lt;=справочники!$Y$19*12,справочники!$AE$19,IF(CE$1&lt;=справочники!$Y$20*12,справочники!$AE$20,IF(CE$1&lt;=справочники!$Y$21*12,справочники!$AE$21,справочники!$AE$10))),справочники!$AE$10)/12*SUMIFS(CE1342:CE1373,$N1342:$N1373,справочники!$R$9))</f>
        <v>0</v>
      </c>
      <c r="CF1374" s="99">
        <f>IF(CF$8="",0,IF(Главная!$N$19=справочники!$N$12,IF(CF$1&lt;=справочники!$Y$19*12,справочники!$AE$19,IF(CF$1&lt;=справочники!$Y$20*12,справочники!$AE$20,IF(CF$1&lt;=справочники!$Y$21*12,справочники!$AE$21,справочники!$AE$10))),справочники!$AE$10)/12*SUMIFS(CF1342:CF1373,$N1342:$N1373,справочники!$R$9))</f>
        <v>0</v>
      </c>
      <c r="CG1374" s="99">
        <f>IF(CG$8="",0,IF(Главная!$N$19=справочники!$N$12,IF(CG$1&lt;=справочники!$Y$19*12,справочники!$AE$19,IF(CG$1&lt;=справочники!$Y$20*12,справочники!$AE$20,IF(CG$1&lt;=справочники!$Y$21*12,справочники!$AE$21,справочники!$AE$10))),справочники!$AE$10)/12*SUMIFS(CG1342:CG1373,$N1342:$N1373,справочники!$R$9))</f>
        <v>0</v>
      </c>
      <c r="CH1374" s="99">
        <f>IF(CH$8="",0,IF(Главная!$N$19=справочники!$N$12,IF(CH$1&lt;=справочники!$Y$19*12,справочники!$AE$19,IF(CH$1&lt;=справочники!$Y$20*12,справочники!$AE$20,IF(CH$1&lt;=справочники!$Y$21*12,справочники!$AE$21,справочники!$AE$10))),справочники!$AE$10)/12*SUMIFS(CH1342:CH1373,$N1342:$N1373,справочники!$R$9))</f>
        <v>0</v>
      </c>
      <c r="CI1374" s="99">
        <f>IF(CI$8="",0,IF(Главная!$N$19=справочники!$N$12,IF(CI$1&lt;=справочники!$Y$19*12,справочники!$AE$19,IF(CI$1&lt;=справочники!$Y$20*12,справочники!$AE$20,IF(CI$1&lt;=справочники!$Y$21*12,справочники!$AE$21,справочники!$AE$10))),справочники!$AE$10)/12*SUMIFS(CI1342:CI1373,$N1342:$N1373,справочники!$R$9))</f>
        <v>0</v>
      </c>
      <c r="CJ1374" s="99">
        <f>IF(CJ$8="",0,IF(Главная!$N$19=справочники!$N$12,IF(CJ$1&lt;=справочники!$Y$19*12,справочники!$AE$19,IF(CJ$1&lt;=справочники!$Y$20*12,справочники!$AE$20,IF(CJ$1&lt;=справочники!$Y$21*12,справочники!$AE$21,справочники!$AE$10))),справочники!$AE$10)/12*SUMIFS(CJ1342:CJ1373,$N1342:$N1373,справочники!$R$9))</f>
        <v>0</v>
      </c>
      <c r="CK1374" s="99">
        <f>IF(CK$8="",0,IF(Главная!$N$19=справочники!$N$12,IF(CK$1&lt;=справочники!$Y$19*12,справочники!$AE$19,IF(CK$1&lt;=справочники!$Y$20*12,справочники!$AE$20,IF(CK$1&lt;=справочники!$Y$21*12,справочники!$AE$21,справочники!$AE$10))),справочники!$AE$10)/12*SUMIFS(CK1342:CK1373,$N1342:$N1373,справочники!$R$9))</f>
        <v>0</v>
      </c>
      <c r="CL1374" s="99">
        <f>IF(CL$8="",0,IF(Главная!$N$19=справочники!$N$12,IF(CL$1&lt;=справочники!$Y$19*12,справочники!$AE$19,IF(CL$1&lt;=справочники!$Y$20*12,справочники!$AE$20,IF(CL$1&lt;=справочники!$Y$21*12,справочники!$AE$21,справочники!$AE$10))),справочники!$AE$10)/12*SUMIFS(CL1342:CL1373,$N1342:$N1373,справочники!$R$9))</f>
        <v>0</v>
      </c>
      <c r="CM1374" s="99">
        <f>IF(CM$8="",0,IF(Главная!$N$19=справочники!$N$12,IF(CM$1&lt;=справочники!$Y$19*12,справочники!$AE$19,IF(CM$1&lt;=справочники!$Y$20*12,справочники!$AE$20,IF(CM$1&lt;=справочники!$Y$21*12,справочники!$AE$21,справочники!$AE$10))),справочники!$AE$10)/12*SUMIFS(CM1342:CM1373,$N1342:$N1373,справочники!$R$9))</f>
        <v>0</v>
      </c>
      <c r="CN1374" s="99">
        <f>IF(CN$8="",0,IF(Главная!$N$19=справочники!$N$12,IF(CN$1&lt;=справочники!$Y$19*12,справочники!$AE$19,IF(CN$1&lt;=справочники!$Y$20*12,справочники!$AE$20,IF(CN$1&lt;=справочники!$Y$21*12,справочники!$AE$21,справочники!$AE$10))),справочники!$AE$10)/12*SUMIFS(CN1342:CN1373,$N1342:$N1373,справочники!$R$9))</f>
        <v>0</v>
      </c>
      <c r="CO1374" s="99">
        <f>IF(CO$8="",0,IF(Главная!$N$19=справочники!$N$12,IF(CO$1&lt;=справочники!$Y$19*12,справочники!$AE$19,IF(CO$1&lt;=справочники!$Y$20*12,справочники!$AE$20,IF(CO$1&lt;=справочники!$Y$21*12,справочники!$AE$21,справочники!$AE$10))),справочники!$AE$10)/12*SUMIFS(CO1342:CO1373,$N1342:$N1373,справочники!$R$9))</f>
        <v>0</v>
      </c>
      <c r="CP1374" s="99">
        <f>IF(CP$8="",0,IF(Главная!$N$19=справочники!$N$12,IF(CP$1&lt;=справочники!$Y$19*12,справочники!$AE$19,IF(CP$1&lt;=справочники!$Y$20*12,справочники!$AE$20,IF(CP$1&lt;=справочники!$Y$21*12,справочники!$AE$21,справочники!$AE$10))),справочники!$AE$10)/12*SUMIFS(CP1342:CP1373,$N1342:$N1373,справочники!$R$9))</f>
        <v>0</v>
      </c>
      <c r="CQ1374" s="99">
        <f>IF(CQ$8="",0,IF(Главная!$N$19=справочники!$N$12,IF(CQ$1&lt;=справочники!$Y$19*12,справочники!$AE$19,IF(CQ$1&lt;=справочники!$Y$20*12,справочники!$AE$20,IF(CQ$1&lt;=справочники!$Y$21*12,справочники!$AE$21,справочники!$AE$10))),справочники!$AE$10)/12*SUMIFS(CQ1342:CQ1373,$N1342:$N1373,справочники!$R$9))</f>
        <v>0</v>
      </c>
      <c r="CR1374" s="99">
        <f>IF(CR$8="",0,IF(Главная!$N$19=справочники!$N$12,IF(CR$1&lt;=справочники!$Y$19*12,справочники!$AE$19,IF(CR$1&lt;=справочники!$Y$20*12,справочники!$AE$20,IF(CR$1&lt;=справочники!$Y$21*12,справочники!$AE$21,справочники!$AE$10))),справочники!$AE$10)/12*SUMIFS(CR1342:CR1373,$N1342:$N1373,справочники!$R$9))</f>
        <v>0</v>
      </c>
      <c r="CS1374" s="99">
        <f>IF(CS$8="",0,IF(Главная!$N$19=справочники!$N$12,IF(CS$1&lt;=справочники!$Y$19*12,справочники!$AE$19,IF(CS$1&lt;=справочники!$Y$20*12,справочники!$AE$20,IF(CS$1&lt;=справочники!$Y$21*12,справочники!$AE$21,справочники!$AE$10))),справочники!$AE$10)/12*SUMIFS(CS1342:CS1373,$N1342:$N1373,справочники!$R$9))</f>
        <v>0</v>
      </c>
      <c r="CT1374" s="99">
        <f>IF(CT$8="",0,IF(Главная!$N$19=справочники!$N$12,IF(CT$1&lt;=справочники!$Y$19*12,справочники!$AE$19,IF(CT$1&lt;=справочники!$Y$20*12,справочники!$AE$20,IF(CT$1&lt;=справочники!$Y$21*12,справочники!$AE$21,справочники!$AE$10))),справочники!$AE$10)/12*SUMIFS(CT1342:CT1373,$N1342:$N1373,справочники!$R$9))</f>
        <v>0</v>
      </c>
      <c r="CU1374" s="99">
        <f>IF(CU$8="",0,IF(Главная!$N$19=справочники!$N$12,IF(CU$1&lt;=справочники!$Y$19*12,справочники!$AE$19,IF(CU$1&lt;=справочники!$Y$20*12,справочники!$AE$20,IF(CU$1&lt;=справочники!$Y$21*12,справочники!$AE$21,справочники!$AE$10))),справочники!$AE$10)/12*SUMIFS(CU1342:CU1373,$N1342:$N1373,справочники!$R$9))</f>
        <v>0</v>
      </c>
      <c r="CV1374" s="99">
        <f>IF(CV$8="",0,IF(Главная!$N$19=справочники!$N$12,IF(CV$1&lt;=справочники!$Y$19*12,справочники!$AE$19,IF(CV$1&lt;=справочники!$Y$20*12,справочники!$AE$20,IF(CV$1&lt;=справочники!$Y$21*12,справочники!$AE$21,справочники!$AE$10))),справочники!$AE$10)/12*SUMIFS(CV1342:CV1373,$N1342:$N1373,справочники!$R$9))</f>
        <v>0</v>
      </c>
      <c r="CW1374" s="99">
        <f>IF(CW$8="",0,IF(Главная!$N$19=справочники!$N$12,IF(CW$1&lt;=справочники!$Y$19*12,справочники!$AE$19,IF(CW$1&lt;=справочники!$Y$20*12,справочники!$AE$20,IF(CW$1&lt;=справочники!$Y$21*12,справочники!$AE$21,справочники!$AE$10))),справочники!$AE$10)/12*SUMIFS(CW1342:CW1373,$N1342:$N1373,справочники!$R$9))</f>
        <v>0</v>
      </c>
      <c r="CX1374" s="99">
        <f>IF(CX$8="",0,IF(Главная!$N$19=справочники!$N$12,IF(CX$1&lt;=справочники!$Y$19*12,справочники!$AE$19,IF(CX$1&lt;=справочники!$Y$20*12,справочники!$AE$20,IF(CX$1&lt;=справочники!$Y$21*12,справочники!$AE$21,справочники!$AE$10))),справочники!$AE$10)/12*SUMIFS(CX1342:CX1373,$N1342:$N1373,справочники!$R$9))</f>
        <v>0</v>
      </c>
      <c r="CY1374" s="99">
        <f>IF(CY$8="",0,IF(Главная!$N$19=справочники!$N$12,IF(CY$1&lt;=справочники!$Y$19*12,справочники!$AE$19,IF(CY$1&lt;=справочники!$Y$20*12,справочники!$AE$20,IF(CY$1&lt;=справочники!$Y$21*12,справочники!$AE$21,справочники!$AE$10))),справочники!$AE$10)/12*SUMIFS(CY1342:CY1373,$N1342:$N1373,справочники!$R$9))</f>
        <v>0</v>
      </c>
      <c r="CZ1374" s="99">
        <f>IF(CZ$8="",0,IF(Главная!$N$19=справочники!$N$12,IF(CZ$1&lt;=справочники!$Y$19*12,справочники!$AE$19,IF(CZ$1&lt;=справочники!$Y$20*12,справочники!$AE$20,IF(CZ$1&lt;=справочники!$Y$21*12,справочники!$AE$21,справочники!$AE$10))),справочники!$AE$10)/12*SUMIFS(CZ1342:CZ1373,$N1342:$N1373,справочники!$R$9))</f>
        <v>0</v>
      </c>
      <c r="DA1374" s="99">
        <f>IF(DA$8="",0,IF(Главная!$N$19=справочники!$N$12,IF(DA$1&lt;=справочники!$Y$19*12,справочники!$AE$19,IF(DA$1&lt;=справочники!$Y$20*12,справочники!$AE$20,IF(DA$1&lt;=справочники!$Y$21*12,справочники!$AE$21,справочники!$AE$10))),справочники!$AE$10)/12*SUMIFS(DA1342:DA1373,$N1342:$N1373,справочники!$R$9))</f>
        <v>0</v>
      </c>
      <c r="DB1374" s="99">
        <f>IF(DB$8="",0,IF(Главная!$N$19=справочники!$N$12,IF(DB$1&lt;=справочники!$Y$19*12,справочники!$AE$19,IF(DB$1&lt;=справочники!$Y$20*12,справочники!$AE$20,IF(DB$1&lt;=справочники!$Y$21*12,справочники!$AE$21,справочники!$AE$10))),справочники!$AE$10)/12*SUMIFS(DB1342:DB1373,$N1342:$N1373,справочники!$R$9))</f>
        <v>0</v>
      </c>
      <c r="DC1374" s="99">
        <f>IF(DC$8="",0,IF(Главная!$N$19=справочники!$N$12,IF(DC$1&lt;=справочники!$Y$19*12,справочники!$AE$19,IF(DC$1&lt;=справочники!$Y$20*12,справочники!$AE$20,IF(DC$1&lt;=справочники!$Y$21*12,справочники!$AE$21,справочники!$AE$10))),справочники!$AE$10)/12*SUMIFS(DC1342:DC1373,$N1342:$N1373,справочники!$R$9))</f>
        <v>0</v>
      </c>
      <c r="DD1374" s="99">
        <f>IF(DD$8="",0,IF(Главная!$N$19=справочники!$N$12,IF(DD$1&lt;=справочники!$Y$19*12,справочники!$AE$19,IF(DD$1&lt;=справочники!$Y$20*12,справочники!$AE$20,IF(DD$1&lt;=справочники!$Y$21*12,справочники!$AE$21,справочники!$AE$10))),справочники!$AE$10)/12*SUMIFS(DD1342:DD1373,$N1342:$N1373,справочники!$R$9))</f>
        <v>0</v>
      </c>
      <c r="DE1374" s="99">
        <f>IF(DE$8="",0,IF(Главная!$N$19=справочники!$N$12,IF(DE$1&lt;=справочники!$Y$19*12,справочники!$AE$19,IF(DE$1&lt;=справочники!$Y$20*12,справочники!$AE$20,IF(DE$1&lt;=справочники!$Y$21*12,справочники!$AE$21,справочники!$AE$10))),справочники!$AE$10)/12*SUMIFS(DE1342:DE1373,$N1342:$N1373,справочники!$R$9))</f>
        <v>0</v>
      </c>
      <c r="DF1374" s="99">
        <f>IF(DF$8="",0,IF(Главная!$N$19=справочники!$N$12,IF(DF$1&lt;=справочники!$Y$19*12,справочники!$AE$19,IF(DF$1&lt;=справочники!$Y$20*12,справочники!$AE$20,IF(DF$1&lt;=справочники!$Y$21*12,справочники!$AE$21,справочники!$AE$10))),справочники!$AE$10)/12*SUMIFS(DF1342:DF1373,$N1342:$N1373,справочники!$R$9))</f>
        <v>0</v>
      </c>
      <c r="DG1374" s="99">
        <f>IF(DG$8="",0,IF(Главная!$N$19=справочники!$N$12,IF(DG$1&lt;=справочники!$Y$19*12,справочники!$AE$19,IF(DG$1&lt;=справочники!$Y$20*12,справочники!$AE$20,IF(DG$1&lt;=справочники!$Y$21*12,справочники!$AE$21,справочники!$AE$10))),справочники!$AE$10)/12*SUMIFS(DG1342:DG1373,$N1342:$N1373,справочники!$R$9))</f>
        <v>0</v>
      </c>
      <c r="DH1374" s="99">
        <f>IF(DH$8="",0,IF(Главная!$N$19=справочники!$N$12,IF(DH$1&lt;=справочники!$Y$19*12,справочники!$AE$19,IF(DH$1&lt;=справочники!$Y$20*12,справочники!$AE$20,IF(DH$1&lt;=справочники!$Y$21*12,справочники!$AE$21,справочники!$AE$10))),справочники!$AE$10)/12*SUMIFS(DH1342:DH1373,$N1342:$N1373,справочники!$R$9))</f>
        <v>0</v>
      </c>
      <c r="DI1374" s="99">
        <f>IF(DI$8="",0,IF(Главная!$N$19=справочники!$N$12,IF(DI$1&lt;=справочники!$Y$19*12,справочники!$AE$19,IF(DI$1&lt;=справочники!$Y$20*12,справочники!$AE$20,IF(DI$1&lt;=справочники!$Y$21*12,справочники!$AE$21,справочники!$AE$10))),справочники!$AE$10)/12*SUMIFS(DI1342:DI1373,$N1342:$N1373,справочники!$R$9))</f>
        <v>0</v>
      </c>
      <c r="DJ1374" s="99">
        <f>IF(DJ$8="",0,IF(Главная!$N$19=справочники!$N$12,IF(DJ$1&lt;=справочники!$Y$19*12,справочники!$AE$19,IF(DJ$1&lt;=справочники!$Y$20*12,справочники!$AE$20,IF(DJ$1&lt;=справочники!$Y$21*12,справочники!$AE$21,справочники!$AE$10))),справочники!$AE$10)/12*SUMIFS(DJ1342:DJ1373,$N1342:$N1373,справочники!$R$9))</f>
        <v>0</v>
      </c>
      <c r="DK1374" s="99">
        <f>IF(DK$8="",0,IF(Главная!$N$19=справочники!$N$12,IF(DK$1&lt;=справочники!$Y$19*12,справочники!$AE$19,IF(DK$1&lt;=справочники!$Y$20*12,справочники!$AE$20,IF(DK$1&lt;=справочники!$Y$21*12,справочники!$AE$21,справочники!$AE$10))),справочники!$AE$10)/12*SUMIFS(DK1342:DK1373,$N1342:$N1373,справочники!$R$9))</f>
        <v>0</v>
      </c>
      <c r="DL1374" s="99">
        <f>IF(DL$8="",0,IF(Главная!$N$19=справочники!$N$12,IF(DL$1&lt;=справочники!$Y$19*12,справочники!$AE$19,IF(DL$1&lt;=справочники!$Y$20*12,справочники!$AE$20,IF(DL$1&lt;=справочники!$Y$21*12,справочники!$AE$21,справочники!$AE$10))),справочники!$AE$10)/12*SUMIFS(DL1342:DL1373,$N1342:$N1373,справочники!$R$9))</f>
        <v>0</v>
      </c>
      <c r="DM1374" s="99">
        <f>IF(DM$8="",0,IF(Главная!$N$19=справочники!$N$12,IF(DM$1&lt;=справочники!$Y$19*12,справочники!$AE$19,IF(DM$1&lt;=справочники!$Y$20*12,справочники!$AE$20,IF(DM$1&lt;=справочники!$Y$21*12,справочники!$AE$21,справочники!$AE$10))),справочники!$AE$10)/12*SUMIFS(DM1342:DM1373,$N1342:$N1373,справочники!$R$9))</f>
        <v>0</v>
      </c>
      <c r="DN1374" s="99">
        <f>IF(DN$8="",0,IF(Главная!$N$19=справочники!$N$12,IF(DN$1&lt;=справочники!$Y$19*12,справочники!$AE$19,IF(DN$1&lt;=справочники!$Y$20*12,справочники!$AE$20,IF(DN$1&lt;=справочники!$Y$21*12,справочники!$AE$21,справочники!$AE$10))),справочники!$AE$10)/12*SUMIFS(DN1342:DN1373,$N1342:$N1373,справочники!$R$9))</f>
        <v>0</v>
      </c>
      <c r="DO1374" s="99">
        <f>IF(DO$8="",0,IF(Главная!$N$19=справочники!$N$12,IF(DO$1&lt;=справочники!$Y$19*12,справочники!$AE$19,IF(DO$1&lt;=справочники!$Y$20*12,справочники!$AE$20,IF(DO$1&lt;=справочники!$Y$21*12,справочники!$AE$21,справочники!$AE$10))),справочники!$AE$10)/12*SUMIFS(DO1342:DO1373,$N1342:$N1373,справочники!$R$9))</f>
        <v>0</v>
      </c>
      <c r="DP1374" s="99">
        <f>IF(DP$8="",0,IF(Главная!$N$19=справочники!$N$12,IF(DP$1&lt;=справочники!$Y$19*12,справочники!$AE$19,IF(DP$1&lt;=справочники!$Y$20*12,справочники!$AE$20,IF(DP$1&lt;=справочники!$Y$21*12,справочники!$AE$21,справочники!$AE$10))),справочники!$AE$10)/12*SUMIFS(DP1342:DP1373,$N1342:$N1373,справочники!$R$9))</f>
        <v>0</v>
      </c>
      <c r="DQ1374" s="99">
        <f>IF(DQ$8="",0,IF(Главная!$N$19=справочники!$N$12,IF(DQ$1&lt;=справочники!$Y$19*12,справочники!$AE$19,IF(DQ$1&lt;=справочники!$Y$20*12,справочники!$AE$20,IF(DQ$1&lt;=справочники!$Y$21*12,справочники!$AE$21,справочники!$AE$10))),справочники!$AE$10)/12*SUMIFS(DQ1342:DQ1373,$N1342:$N1373,справочники!$R$9))</f>
        <v>0</v>
      </c>
      <c r="DR1374" s="99">
        <f>IF(DR$8="",0,IF(Главная!$N$19=справочники!$N$12,IF(DR$1&lt;=справочники!$Y$19*12,справочники!$AE$19,IF(DR$1&lt;=справочники!$Y$20*12,справочники!$AE$20,IF(DR$1&lt;=справочники!$Y$21*12,справочники!$AE$21,справочники!$AE$10))),справочники!$AE$10)/12*SUMIFS(DR1342:DR1373,$N1342:$N1373,справочники!$R$9))</f>
        <v>0</v>
      </c>
      <c r="DS1374" s="99">
        <f>IF(DS$8="",0,IF(Главная!$N$19=справочники!$N$12,IF(DS$1&lt;=справочники!$Y$19*12,справочники!$AE$19,IF(DS$1&lt;=справочники!$Y$20*12,справочники!$AE$20,IF(DS$1&lt;=справочники!$Y$21*12,справочники!$AE$21,справочники!$AE$10))),справочники!$AE$10)/12*SUMIFS(DS1342:DS1373,$N1342:$N1373,справочники!$R$9))</f>
        <v>0</v>
      </c>
      <c r="DT1374" s="99">
        <f>IF(DT$8="",0,IF(Главная!$N$19=справочники!$N$12,IF(DT$1&lt;=справочники!$Y$19*12,справочники!$AE$19,IF(DT$1&lt;=справочники!$Y$20*12,справочники!$AE$20,IF(DT$1&lt;=справочники!$Y$21*12,справочники!$AE$21,справочники!$AE$10))),справочники!$AE$10)/12*SUMIFS(DT1342:DT1373,$N1342:$N1373,справочники!$R$9))</f>
        <v>0</v>
      </c>
      <c r="DU1374" s="35"/>
      <c r="DV1374" s="35"/>
    </row>
    <row r="1375" spans="1:126" ht="4.2" customHeight="1">
      <c r="A1375" s="1"/>
      <c r="B1375" s="1"/>
      <c r="C1375" s="1"/>
      <c r="D1375" s="1"/>
      <c r="E1375" s="261"/>
      <c r="F1375" s="47"/>
      <c r="G1375" s="229"/>
      <c r="H1375" s="220"/>
      <c r="I1375" s="220"/>
      <c r="J1375" s="220"/>
      <c r="K1375" s="220"/>
      <c r="L1375" s="1"/>
      <c r="M1375" s="5"/>
      <c r="N1375" s="220"/>
      <c r="O1375" s="1"/>
      <c r="P1375" s="5"/>
      <c r="Q1375" s="1"/>
      <c r="R1375" s="1"/>
      <c r="S1375" s="5"/>
      <c r="T1375" s="7"/>
      <c r="U1375" s="23"/>
      <c r="V1375" s="1"/>
      <c r="W1375" s="220"/>
      <c r="X1375" s="10"/>
      <c r="Y1375" s="45"/>
      <c r="Z1375" s="92"/>
      <c r="AA1375" s="407"/>
      <c r="AB1375" s="407"/>
      <c r="AC1375" s="407"/>
      <c r="AD1375" s="407"/>
      <c r="AE1375" s="407"/>
      <c r="AF1375" s="407"/>
      <c r="AG1375" s="407"/>
      <c r="AH1375" s="407"/>
      <c r="AI1375" s="407"/>
      <c r="AJ1375" s="407"/>
      <c r="AK1375" s="407"/>
      <c r="AL1375" s="407"/>
      <c r="AM1375" s="407"/>
      <c r="AN1375" s="407"/>
      <c r="AO1375" s="407"/>
      <c r="AP1375" s="407"/>
      <c r="AQ1375" s="407"/>
      <c r="AR1375" s="407"/>
      <c r="AS1375" s="407"/>
      <c r="AT1375" s="407"/>
      <c r="AU1375" s="407"/>
      <c r="AV1375" s="407"/>
      <c r="AW1375" s="407"/>
      <c r="AX1375" s="407"/>
      <c r="AY1375" s="407"/>
      <c r="AZ1375" s="407"/>
      <c r="BA1375" s="407"/>
      <c r="BB1375" s="407"/>
      <c r="BC1375" s="407"/>
      <c r="BD1375" s="407"/>
      <c r="BE1375" s="407"/>
      <c r="BF1375" s="407"/>
      <c r="BG1375" s="407"/>
      <c r="BH1375" s="407"/>
      <c r="BI1375" s="407"/>
      <c r="BJ1375" s="407"/>
      <c r="BK1375" s="407"/>
      <c r="BL1375" s="407"/>
      <c r="BM1375" s="407"/>
      <c r="BN1375" s="407"/>
      <c r="BO1375" s="407"/>
      <c r="BP1375" s="407"/>
      <c r="BQ1375" s="407"/>
      <c r="BR1375" s="407"/>
      <c r="BS1375" s="407"/>
      <c r="BT1375" s="407"/>
      <c r="BU1375" s="407"/>
      <c r="BV1375" s="407"/>
      <c r="BW1375" s="407"/>
      <c r="BX1375" s="407"/>
      <c r="BY1375" s="407"/>
      <c r="BZ1375" s="407"/>
      <c r="CA1375" s="407"/>
      <c r="CB1375" s="407"/>
      <c r="CC1375" s="407"/>
      <c r="CD1375" s="407"/>
      <c r="CE1375" s="407"/>
      <c r="CF1375" s="407"/>
      <c r="CG1375" s="407"/>
      <c r="CH1375" s="407"/>
      <c r="CI1375" s="407"/>
      <c r="CJ1375" s="407"/>
      <c r="CK1375" s="407"/>
      <c r="CL1375" s="407"/>
      <c r="CM1375" s="407"/>
      <c r="CN1375" s="407"/>
      <c r="CO1375" s="407"/>
      <c r="CP1375" s="407"/>
      <c r="CQ1375" s="407"/>
      <c r="CR1375" s="407"/>
      <c r="CS1375" s="407"/>
      <c r="CT1375" s="407"/>
      <c r="CU1375" s="407"/>
      <c r="CV1375" s="407"/>
      <c r="CW1375" s="407"/>
      <c r="CX1375" s="407"/>
      <c r="CY1375" s="407"/>
      <c r="CZ1375" s="407"/>
      <c r="DA1375" s="407"/>
      <c r="DB1375" s="407"/>
      <c r="DC1375" s="407"/>
      <c r="DD1375" s="407"/>
      <c r="DE1375" s="407"/>
      <c r="DF1375" s="407"/>
      <c r="DG1375" s="407"/>
      <c r="DH1375" s="407"/>
      <c r="DI1375" s="407"/>
      <c r="DJ1375" s="407"/>
      <c r="DK1375" s="407"/>
      <c r="DL1375" s="407"/>
      <c r="DM1375" s="407"/>
      <c r="DN1375" s="407"/>
      <c r="DO1375" s="407"/>
      <c r="DP1375" s="407"/>
      <c r="DQ1375" s="407"/>
      <c r="DR1375" s="407"/>
      <c r="DS1375" s="407"/>
      <c r="DT1375" s="407"/>
      <c r="DU1375" s="1"/>
      <c r="DV1375" s="1"/>
    </row>
    <row r="1376" spans="1:126" ht="4.2" customHeight="1">
      <c r="A1376" s="1"/>
      <c r="B1376" s="1"/>
      <c r="C1376" s="1"/>
      <c r="D1376" s="1"/>
      <c r="E1376" s="261"/>
      <c r="F1376" s="47"/>
      <c r="G1376" s="229"/>
      <c r="H1376" s="1"/>
      <c r="I1376" s="1"/>
      <c r="J1376" s="1"/>
      <c r="K1376" s="1"/>
      <c r="L1376" s="1"/>
      <c r="M1376" s="5"/>
      <c r="N1376" s="1"/>
      <c r="O1376" s="1"/>
      <c r="P1376" s="5"/>
      <c r="Q1376" s="1"/>
      <c r="R1376" s="1"/>
      <c r="S1376" s="5"/>
      <c r="T1376" s="7"/>
      <c r="U1376" s="23"/>
      <c r="V1376" s="1"/>
      <c r="W1376" s="11"/>
      <c r="X1376" s="10"/>
      <c r="Y1376" s="45"/>
      <c r="Z1376" s="92"/>
      <c r="AA1376" s="93"/>
      <c r="AB1376" s="93"/>
      <c r="AC1376" s="93"/>
      <c r="AD1376" s="93"/>
      <c r="AE1376" s="93"/>
      <c r="AF1376" s="93"/>
      <c r="AG1376" s="93"/>
      <c r="AH1376" s="93"/>
      <c r="AI1376" s="93"/>
      <c r="AJ1376" s="93"/>
      <c r="AK1376" s="93"/>
      <c r="AL1376" s="93"/>
      <c r="AM1376" s="93"/>
      <c r="AN1376" s="93"/>
      <c r="AO1376" s="93"/>
      <c r="AP1376" s="93"/>
      <c r="AQ1376" s="93"/>
      <c r="AR1376" s="93"/>
      <c r="AS1376" s="93"/>
      <c r="AT1376" s="93"/>
      <c r="AU1376" s="93"/>
      <c r="AV1376" s="93"/>
      <c r="AW1376" s="93"/>
      <c r="AX1376" s="93"/>
      <c r="AY1376" s="93"/>
      <c r="AZ1376" s="93"/>
      <c r="BA1376" s="93"/>
      <c r="BB1376" s="93"/>
      <c r="BC1376" s="93"/>
      <c r="BD1376" s="93"/>
      <c r="BE1376" s="93"/>
      <c r="BF1376" s="93"/>
      <c r="BG1376" s="93"/>
      <c r="BH1376" s="93"/>
      <c r="BI1376" s="93"/>
      <c r="BJ1376" s="93"/>
      <c r="BK1376" s="93"/>
      <c r="BL1376" s="93"/>
      <c r="BM1376" s="93"/>
      <c r="BN1376" s="93"/>
      <c r="BO1376" s="93"/>
      <c r="BP1376" s="93"/>
      <c r="BQ1376" s="93"/>
      <c r="BR1376" s="93"/>
      <c r="BS1376" s="93"/>
      <c r="BT1376" s="93"/>
      <c r="BU1376" s="93"/>
      <c r="BV1376" s="93"/>
      <c r="BW1376" s="93"/>
      <c r="BX1376" s="93"/>
      <c r="BY1376" s="93"/>
      <c r="BZ1376" s="93"/>
      <c r="CA1376" s="93"/>
      <c r="CB1376" s="93"/>
      <c r="CC1376" s="93"/>
      <c r="CD1376" s="93"/>
      <c r="CE1376" s="93"/>
      <c r="CF1376" s="93"/>
      <c r="CG1376" s="93"/>
      <c r="CH1376" s="93"/>
      <c r="CI1376" s="93"/>
      <c r="CJ1376" s="93"/>
      <c r="CK1376" s="93"/>
      <c r="CL1376" s="93"/>
      <c r="CM1376" s="93"/>
      <c r="CN1376" s="93"/>
      <c r="CO1376" s="93"/>
      <c r="CP1376" s="93"/>
      <c r="CQ1376" s="93"/>
      <c r="CR1376" s="93"/>
      <c r="CS1376" s="93"/>
      <c r="CT1376" s="93"/>
      <c r="CU1376" s="93"/>
      <c r="CV1376" s="93"/>
      <c r="CW1376" s="93"/>
      <c r="CX1376" s="93"/>
      <c r="CY1376" s="93"/>
      <c r="CZ1376" s="93"/>
      <c r="DA1376" s="93"/>
      <c r="DB1376" s="93"/>
      <c r="DC1376" s="93"/>
      <c r="DD1376" s="93"/>
      <c r="DE1376" s="93"/>
      <c r="DF1376" s="93"/>
      <c r="DG1376" s="93"/>
      <c r="DH1376" s="93"/>
      <c r="DI1376" s="93"/>
      <c r="DJ1376" s="93"/>
      <c r="DK1376" s="93"/>
      <c r="DL1376" s="93"/>
      <c r="DM1376" s="93"/>
      <c r="DN1376" s="93"/>
      <c r="DO1376" s="93"/>
      <c r="DP1376" s="93"/>
      <c r="DQ1376" s="93"/>
      <c r="DR1376" s="93"/>
      <c r="DS1376" s="93"/>
      <c r="DT1376" s="93"/>
      <c r="DU1376" s="1"/>
      <c r="DV1376" s="1"/>
    </row>
    <row r="1377" spans="1:126" s="38" customFormat="1">
      <c r="A1377" s="35"/>
      <c r="B1377" s="35"/>
      <c r="C1377" s="35"/>
      <c r="D1377" s="35"/>
      <c r="E1377" s="272" t="s">
        <v>107</v>
      </c>
      <c r="F1377" s="50"/>
      <c r="G1377" s="408" t="s">
        <v>6</v>
      </c>
      <c r="H1377" s="35" t="s">
        <v>228</v>
      </c>
      <c r="I1377" s="35"/>
      <c r="J1377" s="35"/>
      <c r="K1377" s="35"/>
      <c r="L1377" s="35"/>
      <c r="M1377" s="36"/>
      <c r="N1377" s="35" t="str">
        <f>Главная!$Y$8</f>
        <v>итого</v>
      </c>
      <c r="O1377" s="35"/>
      <c r="P1377" s="5"/>
      <c r="Q1377" s="35" t="s">
        <v>25</v>
      </c>
      <c r="R1377" s="35"/>
      <c r="S1377" s="36"/>
      <c r="T1377" s="201"/>
      <c r="U1377" s="36"/>
      <c r="V1377" s="35"/>
      <c r="W1377" s="37">
        <f>SUM($Y1377:$DU1377)</f>
        <v>0</v>
      </c>
      <c r="X1377" s="37"/>
      <c r="Y1377" s="45"/>
      <c r="Z1377" s="98"/>
      <c r="AA1377" s="99">
        <f t="shared" ref="AA1377:BF1377" si="2947">IF(AA$8="",0,AA1543+AA1498)</f>
        <v>0</v>
      </c>
      <c r="AB1377" s="99">
        <f t="shared" si="2947"/>
        <v>0</v>
      </c>
      <c r="AC1377" s="99">
        <f t="shared" si="2947"/>
        <v>0</v>
      </c>
      <c r="AD1377" s="99">
        <f t="shared" si="2947"/>
        <v>0</v>
      </c>
      <c r="AE1377" s="99">
        <f t="shared" si="2947"/>
        <v>0</v>
      </c>
      <c r="AF1377" s="99">
        <f t="shared" si="2947"/>
        <v>0</v>
      </c>
      <c r="AG1377" s="99">
        <f t="shared" si="2947"/>
        <v>0</v>
      </c>
      <c r="AH1377" s="99">
        <f t="shared" si="2947"/>
        <v>0</v>
      </c>
      <c r="AI1377" s="99">
        <f t="shared" si="2947"/>
        <v>0</v>
      </c>
      <c r="AJ1377" s="99">
        <f t="shared" si="2947"/>
        <v>0</v>
      </c>
      <c r="AK1377" s="99">
        <f t="shared" si="2947"/>
        <v>0</v>
      </c>
      <c r="AL1377" s="99">
        <f t="shared" si="2947"/>
        <v>0</v>
      </c>
      <c r="AM1377" s="99">
        <f t="shared" si="2947"/>
        <v>0</v>
      </c>
      <c r="AN1377" s="99">
        <f t="shared" si="2947"/>
        <v>0</v>
      </c>
      <c r="AO1377" s="99">
        <f t="shared" si="2947"/>
        <v>0</v>
      </c>
      <c r="AP1377" s="99">
        <f t="shared" si="2947"/>
        <v>0</v>
      </c>
      <c r="AQ1377" s="99">
        <f t="shared" si="2947"/>
        <v>0</v>
      </c>
      <c r="AR1377" s="99">
        <f t="shared" si="2947"/>
        <v>0</v>
      </c>
      <c r="AS1377" s="99">
        <f t="shared" si="2947"/>
        <v>0</v>
      </c>
      <c r="AT1377" s="99">
        <f t="shared" si="2947"/>
        <v>0</v>
      </c>
      <c r="AU1377" s="99">
        <f t="shared" si="2947"/>
        <v>0</v>
      </c>
      <c r="AV1377" s="99">
        <f t="shared" si="2947"/>
        <v>0</v>
      </c>
      <c r="AW1377" s="99">
        <f t="shared" si="2947"/>
        <v>0</v>
      </c>
      <c r="AX1377" s="99">
        <f t="shared" si="2947"/>
        <v>0</v>
      </c>
      <c r="AY1377" s="99">
        <f t="shared" si="2947"/>
        <v>0</v>
      </c>
      <c r="AZ1377" s="99">
        <f t="shared" si="2947"/>
        <v>0</v>
      </c>
      <c r="BA1377" s="99">
        <f t="shared" si="2947"/>
        <v>0</v>
      </c>
      <c r="BB1377" s="99">
        <f t="shared" si="2947"/>
        <v>0</v>
      </c>
      <c r="BC1377" s="99">
        <f t="shared" si="2947"/>
        <v>0</v>
      </c>
      <c r="BD1377" s="99">
        <f t="shared" si="2947"/>
        <v>0</v>
      </c>
      <c r="BE1377" s="99">
        <f t="shared" si="2947"/>
        <v>0</v>
      </c>
      <c r="BF1377" s="99">
        <f t="shared" si="2947"/>
        <v>0</v>
      </c>
      <c r="BG1377" s="99">
        <f t="shared" ref="BG1377:CL1377" si="2948">IF(BG$8="",0,BG1543+BG1498)</f>
        <v>0</v>
      </c>
      <c r="BH1377" s="99">
        <f t="shared" si="2948"/>
        <v>0</v>
      </c>
      <c r="BI1377" s="99">
        <f t="shared" si="2948"/>
        <v>0</v>
      </c>
      <c r="BJ1377" s="99">
        <f t="shared" si="2948"/>
        <v>0</v>
      </c>
      <c r="BK1377" s="99">
        <f t="shared" si="2948"/>
        <v>0</v>
      </c>
      <c r="BL1377" s="99">
        <f t="shared" si="2948"/>
        <v>0</v>
      </c>
      <c r="BM1377" s="99">
        <f t="shared" si="2948"/>
        <v>0</v>
      </c>
      <c r="BN1377" s="99">
        <f t="shared" si="2948"/>
        <v>0</v>
      </c>
      <c r="BO1377" s="99">
        <f t="shared" si="2948"/>
        <v>0</v>
      </c>
      <c r="BP1377" s="99">
        <f t="shared" si="2948"/>
        <v>0</v>
      </c>
      <c r="BQ1377" s="99">
        <f t="shared" si="2948"/>
        <v>0</v>
      </c>
      <c r="BR1377" s="99">
        <f t="shared" si="2948"/>
        <v>0</v>
      </c>
      <c r="BS1377" s="99">
        <f t="shared" si="2948"/>
        <v>0</v>
      </c>
      <c r="BT1377" s="99">
        <f t="shared" si="2948"/>
        <v>0</v>
      </c>
      <c r="BU1377" s="99">
        <f t="shared" si="2948"/>
        <v>0</v>
      </c>
      <c r="BV1377" s="99">
        <f t="shared" si="2948"/>
        <v>0</v>
      </c>
      <c r="BW1377" s="99">
        <f t="shared" si="2948"/>
        <v>0</v>
      </c>
      <c r="BX1377" s="99">
        <f t="shared" si="2948"/>
        <v>0</v>
      </c>
      <c r="BY1377" s="99">
        <f t="shared" si="2948"/>
        <v>0</v>
      </c>
      <c r="BZ1377" s="99">
        <f t="shared" si="2948"/>
        <v>0</v>
      </c>
      <c r="CA1377" s="99">
        <f t="shared" si="2948"/>
        <v>0</v>
      </c>
      <c r="CB1377" s="99">
        <f t="shared" si="2948"/>
        <v>0</v>
      </c>
      <c r="CC1377" s="99">
        <f t="shared" si="2948"/>
        <v>0</v>
      </c>
      <c r="CD1377" s="99">
        <f t="shared" si="2948"/>
        <v>0</v>
      </c>
      <c r="CE1377" s="99">
        <f t="shared" si="2948"/>
        <v>0</v>
      </c>
      <c r="CF1377" s="99">
        <f t="shared" si="2948"/>
        <v>0</v>
      </c>
      <c r="CG1377" s="99">
        <f t="shared" si="2948"/>
        <v>0</v>
      </c>
      <c r="CH1377" s="99">
        <f t="shared" si="2948"/>
        <v>0</v>
      </c>
      <c r="CI1377" s="99">
        <f t="shared" si="2948"/>
        <v>0</v>
      </c>
      <c r="CJ1377" s="99">
        <f t="shared" si="2948"/>
        <v>0</v>
      </c>
      <c r="CK1377" s="99">
        <f t="shared" si="2948"/>
        <v>0</v>
      </c>
      <c r="CL1377" s="99">
        <f t="shared" si="2948"/>
        <v>0</v>
      </c>
      <c r="CM1377" s="99">
        <f t="shared" ref="CM1377:DT1377" si="2949">IF(CM$8="",0,CM1543+CM1498)</f>
        <v>0</v>
      </c>
      <c r="CN1377" s="99">
        <f t="shared" si="2949"/>
        <v>0</v>
      </c>
      <c r="CO1377" s="99">
        <f t="shared" si="2949"/>
        <v>0</v>
      </c>
      <c r="CP1377" s="99">
        <f t="shared" si="2949"/>
        <v>0</v>
      </c>
      <c r="CQ1377" s="99">
        <f t="shared" si="2949"/>
        <v>0</v>
      </c>
      <c r="CR1377" s="99">
        <f t="shared" si="2949"/>
        <v>0</v>
      </c>
      <c r="CS1377" s="99">
        <f t="shared" si="2949"/>
        <v>0</v>
      </c>
      <c r="CT1377" s="99">
        <f t="shared" si="2949"/>
        <v>0</v>
      </c>
      <c r="CU1377" s="99">
        <f t="shared" si="2949"/>
        <v>0</v>
      </c>
      <c r="CV1377" s="99">
        <f t="shared" si="2949"/>
        <v>0</v>
      </c>
      <c r="CW1377" s="99">
        <f t="shared" si="2949"/>
        <v>0</v>
      </c>
      <c r="CX1377" s="99">
        <f t="shared" si="2949"/>
        <v>0</v>
      </c>
      <c r="CY1377" s="99">
        <f t="shared" si="2949"/>
        <v>0</v>
      </c>
      <c r="CZ1377" s="99">
        <f t="shared" si="2949"/>
        <v>0</v>
      </c>
      <c r="DA1377" s="99">
        <f t="shared" si="2949"/>
        <v>0</v>
      </c>
      <c r="DB1377" s="99">
        <f t="shared" si="2949"/>
        <v>0</v>
      </c>
      <c r="DC1377" s="99">
        <f t="shared" si="2949"/>
        <v>0</v>
      </c>
      <c r="DD1377" s="99">
        <f t="shared" si="2949"/>
        <v>0</v>
      </c>
      <c r="DE1377" s="99">
        <f t="shared" si="2949"/>
        <v>0</v>
      </c>
      <c r="DF1377" s="99">
        <f t="shared" si="2949"/>
        <v>0</v>
      </c>
      <c r="DG1377" s="99">
        <f t="shared" si="2949"/>
        <v>0</v>
      </c>
      <c r="DH1377" s="99">
        <f t="shared" si="2949"/>
        <v>0</v>
      </c>
      <c r="DI1377" s="99">
        <f t="shared" si="2949"/>
        <v>0</v>
      </c>
      <c r="DJ1377" s="99">
        <f t="shared" si="2949"/>
        <v>0</v>
      </c>
      <c r="DK1377" s="99">
        <f t="shared" si="2949"/>
        <v>0</v>
      </c>
      <c r="DL1377" s="99">
        <f t="shared" si="2949"/>
        <v>0</v>
      </c>
      <c r="DM1377" s="99">
        <f t="shared" si="2949"/>
        <v>0</v>
      </c>
      <c r="DN1377" s="99">
        <f t="shared" si="2949"/>
        <v>0</v>
      </c>
      <c r="DO1377" s="99">
        <f t="shared" si="2949"/>
        <v>0</v>
      </c>
      <c r="DP1377" s="99">
        <f t="shared" si="2949"/>
        <v>0</v>
      </c>
      <c r="DQ1377" s="99">
        <f t="shared" si="2949"/>
        <v>0</v>
      </c>
      <c r="DR1377" s="99">
        <f t="shared" si="2949"/>
        <v>0</v>
      </c>
      <c r="DS1377" s="99">
        <f t="shared" si="2949"/>
        <v>0</v>
      </c>
      <c r="DT1377" s="99">
        <f t="shared" si="2949"/>
        <v>0</v>
      </c>
      <c r="DU1377" s="35"/>
      <c r="DV1377" s="35"/>
    </row>
    <row r="1378" spans="1:126" ht="4.2" customHeight="1">
      <c r="A1378" s="1"/>
      <c r="B1378" s="1"/>
      <c r="C1378" s="1"/>
      <c r="D1378" s="1"/>
      <c r="E1378" s="261"/>
      <c r="F1378" s="47"/>
      <c r="G1378" s="229"/>
      <c r="H1378" s="220"/>
      <c r="I1378" s="220"/>
      <c r="J1378" s="220"/>
      <c r="K1378" s="220"/>
      <c r="L1378" s="1"/>
      <c r="M1378" s="5"/>
      <c r="N1378" s="220"/>
      <c r="O1378" s="1"/>
      <c r="P1378" s="5"/>
      <c r="Q1378" s="1"/>
      <c r="R1378" s="1"/>
      <c r="S1378" s="5"/>
      <c r="T1378" s="7"/>
      <c r="U1378" s="23"/>
      <c r="V1378" s="1"/>
      <c r="W1378" s="220"/>
      <c r="X1378" s="10"/>
      <c r="Y1378" s="45"/>
      <c r="Z1378" s="92"/>
      <c r="AA1378" s="407"/>
      <c r="AB1378" s="407"/>
      <c r="AC1378" s="407"/>
      <c r="AD1378" s="407"/>
      <c r="AE1378" s="407"/>
      <c r="AF1378" s="407"/>
      <c r="AG1378" s="407"/>
      <c r="AH1378" s="407"/>
      <c r="AI1378" s="407"/>
      <c r="AJ1378" s="407"/>
      <c r="AK1378" s="407"/>
      <c r="AL1378" s="407"/>
      <c r="AM1378" s="407"/>
      <c r="AN1378" s="407"/>
      <c r="AO1378" s="407"/>
      <c r="AP1378" s="407"/>
      <c r="AQ1378" s="407"/>
      <c r="AR1378" s="407"/>
      <c r="AS1378" s="407"/>
      <c r="AT1378" s="407"/>
      <c r="AU1378" s="407"/>
      <c r="AV1378" s="407"/>
      <c r="AW1378" s="407"/>
      <c r="AX1378" s="407"/>
      <c r="AY1378" s="407"/>
      <c r="AZ1378" s="407"/>
      <c r="BA1378" s="407"/>
      <c r="BB1378" s="407"/>
      <c r="BC1378" s="407"/>
      <c r="BD1378" s="407"/>
      <c r="BE1378" s="407"/>
      <c r="BF1378" s="407"/>
      <c r="BG1378" s="407"/>
      <c r="BH1378" s="407"/>
      <c r="BI1378" s="407"/>
      <c r="BJ1378" s="407"/>
      <c r="BK1378" s="407"/>
      <c r="BL1378" s="407"/>
      <c r="BM1378" s="407"/>
      <c r="BN1378" s="407"/>
      <c r="BO1378" s="407"/>
      <c r="BP1378" s="407"/>
      <c r="BQ1378" s="407"/>
      <c r="BR1378" s="407"/>
      <c r="BS1378" s="407"/>
      <c r="BT1378" s="407"/>
      <c r="BU1378" s="407"/>
      <c r="BV1378" s="407"/>
      <c r="BW1378" s="407"/>
      <c r="BX1378" s="407"/>
      <c r="BY1378" s="407"/>
      <c r="BZ1378" s="407"/>
      <c r="CA1378" s="407"/>
      <c r="CB1378" s="407"/>
      <c r="CC1378" s="407"/>
      <c r="CD1378" s="407"/>
      <c r="CE1378" s="407"/>
      <c r="CF1378" s="407"/>
      <c r="CG1378" s="407"/>
      <c r="CH1378" s="407"/>
      <c r="CI1378" s="407"/>
      <c r="CJ1378" s="407"/>
      <c r="CK1378" s="407"/>
      <c r="CL1378" s="407"/>
      <c r="CM1378" s="407"/>
      <c r="CN1378" s="407"/>
      <c r="CO1378" s="407"/>
      <c r="CP1378" s="407"/>
      <c r="CQ1378" s="407"/>
      <c r="CR1378" s="407"/>
      <c r="CS1378" s="407"/>
      <c r="CT1378" s="407"/>
      <c r="CU1378" s="407"/>
      <c r="CV1378" s="407"/>
      <c r="CW1378" s="407"/>
      <c r="CX1378" s="407"/>
      <c r="CY1378" s="407"/>
      <c r="CZ1378" s="407"/>
      <c r="DA1378" s="407"/>
      <c r="DB1378" s="407"/>
      <c r="DC1378" s="407"/>
      <c r="DD1378" s="407"/>
      <c r="DE1378" s="407"/>
      <c r="DF1378" s="407"/>
      <c r="DG1378" s="407"/>
      <c r="DH1378" s="407"/>
      <c r="DI1378" s="407"/>
      <c r="DJ1378" s="407"/>
      <c r="DK1378" s="407"/>
      <c r="DL1378" s="407"/>
      <c r="DM1378" s="407"/>
      <c r="DN1378" s="407"/>
      <c r="DO1378" s="407"/>
      <c r="DP1378" s="407"/>
      <c r="DQ1378" s="407"/>
      <c r="DR1378" s="407"/>
      <c r="DS1378" s="407"/>
      <c r="DT1378" s="407"/>
      <c r="DU1378" s="1"/>
      <c r="DV1378" s="1"/>
    </row>
    <row r="1379" spans="1:126" ht="4.2" customHeight="1">
      <c r="A1379" s="1"/>
      <c r="B1379" s="1"/>
      <c r="C1379" s="1"/>
      <c r="D1379" s="1"/>
      <c r="E1379" s="261"/>
      <c r="F1379" s="47"/>
      <c r="G1379" s="229"/>
      <c r="H1379" s="1"/>
      <c r="I1379" s="1"/>
      <c r="J1379" s="1"/>
      <c r="K1379" s="1"/>
      <c r="L1379" s="1"/>
      <c r="M1379" s="5"/>
      <c r="N1379" s="1"/>
      <c r="O1379" s="1"/>
      <c r="P1379" s="5"/>
      <c r="Q1379" s="1"/>
      <c r="R1379" s="1"/>
      <c r="S1379" s="5"/>
      <c r="T1379" s="7"/>
      <c r="U1379" s="23"/>
      <c r="V1379" s="1"/>
      <c r="W1379" s="11"/>
      <c r="X1379" s="10"/>
      <c r="Y1379" s="45"/>
      <c r="Z1379" s="92"/>
      <c r="AA1379" s="93"/>
      <c r="AB1379" s="93"/>
      <c r="AC1379" s="93"/>
      <c r="AD1379" s="93"/>
      <c r="AE1379" s="93"/>
      <c r="AF1379" s="93"/>
      <c r="AG1379" s="93"/>
      <c r="AH1379" s="93"/>
      <c r="AI1379" s="93"/>
      <c r="AJ1379" s="93"/>
      <c r="AK1379" s="93"/>
      <c r="AL1379" s="93"/>
      <c r="AM1379" s="93"/>
      <c r="AN1379" s="93"/>
      <c r="AO1379" s="93"/>
      <c r="AP1379" s="93"/>
      <c r="AQ1379" s="93"/>
      <c r="AR1379" s="93"/>
      <c r="AS1379" s="93"/>
      <c r="AT1379" s="93"/>
      <c r="AU1379" s="93"/>
      <c r="AV1379" s="93"/>
      <c r="AW1379" s="93"/>
      <c r="AX1379" s="93"/>
      <c r="AY1379" s="93"/>
      <c r="AZ1379" s="93"/>
      <c r="BA1379" s="93"/>
      <c r="BB1379" s="93"/>
      <c r="BC1379" s="93"/>
      <c r="BD1379" s="93"/>
      <c r="BE1379" s="93"/>
      <c r="BF1379" s="93"/>
      <c r="BG1379" s="93"/>
      <c r="BH1379" s="93"/>
      <c r="BI1379" s="93"/>
      <c r="BJ1379" s="93"/>
      <c r="BK1379" s="93"/>
      <c r="BL1379" s="93"/>
      <c r="BM1379" s="93"/>
      <c r="BN1379" s="93"/>
      <c r="BO1379" s="93"/>
      <c r="BP1379" s="93"/>
      <c r="BQ1379" s="93"/>
      <c r="BR1379" s="93"/>
      <c r="BS1379" s="93"/>
      <c r="BT1379" s="93"/>
      <c r="BU1379" s="93"/>
      <c r="BV1379" s="93"/>
      <c r="BW1379" s="93"/>
      <c r="BX1379" s="93"/>
      <c r="BY1379" s="93"/>
      <c r="BZ1379" s="93"/>
      <c r="CA1379" s="93"/>
      <c r="CB1379" s="93"/>
      <c r="CC1379" s="93"/>
      <c r="CD1379" s="93"/>
      <c r="CE1379" s="93"/>
      <c r="CF1379" s="93"/>
      <c r="CG1379" s="93"/>
      <c r="CH1379" s="93"/>
      <c r="CI1379" s="93"/>
      <c r="CJ1379" s="93"/>
      <c r="CK1379" s="93"/>
      <c r="CL1379" s="93"/>
      <c r="CM1379" s="93"/>
      <c r="CN1379" s="93"/>
      <c r="CO1379" s="93"/>
      <c r="CP1379" s="93"/>
      <c r="CQ1379" s="93"/>
      <c r="CR1379" s="93"/>
      <c r="CS1379" s="93"/>
      <c r="CT1379" s="93"/>
      <c r="CU1379" s="93"/>
      <c r="CV1379" s="93"/>
      <c r="CW1379" s="93"/>
      <c r="CX1379" s="93"/>
      <c r="CY1379" s="93"/>
      <c r="CZ1379" s="93"/>
      <c r="DA1379" s="93"/>
      <c r="DB1379" s="93"/>
      <c r="DC1379" s="93"/>
      <c r="DD1379" s="93"/>
      <c r="DE1379" s="93"/>
      <c r="DF1379" s="93"/>
      <c r="DG1379" s="93"/>
      <c r="DH1379" s="93"/>
      <c r="DI1379" s="93"/>
      <c r="DJ1379" s="93"/>
      <c r="DK1379" s="93"/>
      <c r="DL1379" s="93"/>
      <c r="DM1379" s="93"/>
      <c r="DN1379" s="93"/>
      <c r="DO1379" s="93"/>
      <c r="DP1379" s="93"/>
      <c r="DQ1379" s="93"/>
      <c r="DR1379" s="93"/>
      <c r="DS1379" s="93"/>
      <c r="DT1379" s="93"/>
      <c r="DU1379" s="1"/>
      <c r="DV1379" s="1"/>
    </row>
    <row r="1380" spans="1:126" ht="7.2" customHeight="1">
      <c r="A1380" s="1"/>
      <c r="B1380" s="1"/>
      <c r="C1380" s="1"/>
      <c r="D1380" s="1"/>
      <c r="E1380" s="261"/>
      <c r="F1380" s="47"/>
      <c r="G1380" s="229"/>
      <c r="H1380" s="1"/>
      <c r="I1380" s="1"/>
      <c r="J1380" s="1"/>
      <c r="K1380" s="1"/>
      <c r="L1380" s="1"/>
      <c r="M1380" s="5"/>
      <c r="N1380" s="1"/>
      <c r="O1380" s="1"/>
      <c r="P1380" s="5"/>
      <c r="Q1380" s="1"/>
      <c r="R1380" s="1"/>
      <c r="S1380" s="5"/>
      <c r="T1380" s="7"/>
      <c r="U1380" s="23"/>
      <c r="V1380" s="1"/>
      <c r="W1380" s="11"/>
      <c r="X1380" s="10"/>
      <c r="Y1380" s="45"/>
      <c r="Z1380" s="92"/>
      <c r="AA1380" s="93"/>
      <c r="AB1380" s="93"/>
      <c r="AC1380" s="93"/>
      <c r="AD1380" s="93"/>
      <c r="AE1380" s="93"/>
      <c r="AF1380" s="93"/>
      <c r="AG1380" s="93"/>
      <c r="AH1380" s="93"/>
      <c r="AI1380" s="93"/>
      <c r="AJ1380" s="93"/>
      <c r="AK1380" s="93"/>
      <c r="AL1380" s="93"/>
      <c r="AM1380" s="93"/>
      <c r="AN1380" s="93"/>
      <c r="AO1380" s="93"/>
      <c r="AP1380" s="93"/>
      <c r="AQ1380" s="93"/>
      <c r="AR1380" s="93"/>
      <c r="AS1380" s="93"/>
      <c r="AT1380" s="93"/>
      <c r="AU1380" s="93"/>
      <c r="AV1380" s="93"/>
      <c r="AW1380" s="93"/>
      <c r="AX1380" s="93"/>
      <c r="AY1380" s="93"/>
      <c r="AZ1380" s="93"/>
      <c r="BA1380" s="93"/>
      <c r="BB1380" s="93"/>
      <c r="BC1380" s="93"/>
      <c r="BD1380" s="93"/>
      <c r="BE1380" s="93"/>
      <c r="BF1380" s="93"/>
      <c r="BG1380" s="93"/>
      <c r="BH1380" s="93"/>
      <c r="BI1380" s="93"/>
      <c r="BJ1380" s="93"/>
      <c r="BK1380" s="93"/>
      <c r="BL1380" s="93"/>
      <c r="BM1380" s="93"/>
      <c r="BN1380" s="93"/>
      <c r="BO1380" s="93"/>
      <c r="BP1380" s="93"/>
      <c r="BQ1380" s="93"/>
      <c r="BR1380" s="93"/>
      <c r="BS1380" s="93"/>
      <c r="BT1380" s="93"/>
      <c r="BU1380" s="93"/>
      <c r="BV1380" s="93"/>
      <c r="BW1380" s="93"/>
      <c r="BX1380" s="93"/>
      <c r="BY1380" s="93"/>
      <c r="BZ1380" s="93"/>
      <c r="CA1380" s="93"/>
      <c r="CB1380" s="93"/>
      <c r="CC1380" s="93"/>
      <c r="CD1380" s="93"/>
      <c r="CE1380" s="93"/>
      <c r="CF1380" s="93"/>
      <c r="CG1380" s="93"/>
      <c r="CH1380" s="93"/>
      <c r="CI1380" s="93"/>
      <c r="CJ1380" s="93"/>
      <c r="CK1380" s="93"/>
      <c r="CL1380" s="93"/>
      <c r="CM1380" s="93"/>
      <c r="CN1380" s="93"/>
      <c r="CO1380" s="93"/>
      <c r="CP1380" s="93"/>
      <c r="CQ1380" s="93"/>
      <c r="CR1380" s="93"/>
      <c r="CS1380" s="93"/>
      <c r="CT1380" s="93"/>
      <c r="CU1380" s="93"/>
      <c r="CV1380" s="93"/>
      <c r="CW1380" s="93"/>
      <c r="CX1380" s="93"/>
      <c r="CY1380" s="93"/>
      <c r="CZ1380" s="93"/>
      <c r="DA1380" s="93"/>
      <c r="DB1380" s="93"/>
      <c r="DC1380" s="93"/>
      <c r="DD1380" s="93"/>
      <c r="DE1380" s="93"/>
      <c r="DF1380" s="93"/>
      <c r="DG1380" s="93"/>
      <c r="DH1380" s="93"/>
      <c r="DI1380" s="93"/>
      <c r="DJ1380" s="93"/>
      <c r="DK1380" s="93"/>
      <c r="DL1380" s="93"/>
      <c r="DM1380" s="93"/>
      <c r="DN1380" s="93"/>
      <c r="DO1380" s="93"/>
      <c r="DP1380" s="93"/>
      <c r="DQ1380" s="93"/>
      <c r="DR1380" s="93"/>
      <c r="DS1380" s="93"/>
      <c r="DT1380" s="93"/>
      <c r="DU1380" s="1"/>
      <c r="DV1380" s="1"/>
    </row>
    <row r="1381" spans="1:126" ht="7.2" customHeight="1">
      <c r="A1381" s="1"/>
      <c r="B1381" s="1"/>
      <c r="C1381" s="1"/>
      <c r="D1381" s="1"/>
      <c r="E1381" s="261"/>
      <c r="F1381" s="47"/>
      <c r="G1381" s="229"/>
      <c r="H1381" s="1"/>
      <c r="I1381" s="1"/>
      <c r="J1381" s="1"/>
      <c r="K1381" s="1"/>
      <c r="L1381" s="1"/>
      <c r="M1381" s="5"/>
      <c r="N1381" s="1"/>
      <c r="O1381" s="1"/>
      <c r="P1381" s="5"/>
      <c r="Q1381" s="1"/>
      <c r="R1381" s="1"/>
      <c r="S1381" s="5"/>
      <c r="T1381" s="7"/>
      <c r="U1381" s="23"/>
      <c r="V1381" s="1"/>
      <c r="W1381" s="11"/>
      <c r="X1381" s="10"/>
      <c r="Y1381" s="45"/>
      <c r="Z1381" s="92"/>
      <c r="AA1381" s="93"/>
      <c r="AB1381" s="93"/>
      <c r="AC1381" s="93"/>
      <c r="AD1381" s="93"/>
      <c r="AE1381" s="93"/>
      <c r="AF1381" s="93"/>
      <c r="AG1381" s="93"/>
      <c r="AH1381" s="93"/>
      <c r="AI1381" s="93"/>
      <c r="AJ1381" s="93"/>
      <c r="AK1381" s="93"/>
      <c r="AL1381" s="93"/>
      <c r="AM1381" s="93"/>
      <c r="AN1381" s="93"/>
      <c r="AO1381" s="93"/>
      <c r="AP1381" s="93"/>
      <c r="AQ1381" s="93"/>
      <c r="AR1381" s="93"/>
      <c r="AS1381" s="93"/>
      <c r="AT1381" s="93"/>
      <c r="AU1381" s="93"/>
      <c r="AV1381" s="93"/>
      <c r="AW1381" s="93"/>
      <c r="AX1381" s="93"/>
      <c r="AY1381" s="93"/>
      <c r="AZ1381" s="93"/>
      <c r="BA1381" s="93"/>
      <c r="BB1381" s="93"/>
      <c r="BC1381" s="93"/>
      <c r="BD1381" s="93"/>
      <c r="BE1381" s="93"/>
      <c r="BF1381" s="93"/>
      <c r="BG1381" s="93"/>
      <c r="BH1381" s="93"/>
      <c r="BI1381" s="93"/>
      <c r="BJ1381" s="93"/>
      <c r="BK1381" s="93"/>
      <c r="BL1381" s="93"/>
      <c r="BM1381" s="93"/>
      <c r="BN1381" s="93"/>
      <c r="BO1381" s="93"/>
      <c r="BP1381" s="93"/>
      <c r="BQ1381" s="93"/>
      <c r="BR1381" s="93"/>
      <c r="BS1381" s="93"/>
      <c r="BT1381" s="93"/>
      <c r="BU1381" s="93"/>
      <c r="BV1381" s="93"/>
      <c r="BW1381" s="93"/>
      <c r="BX1381" s="93"/>
      <c r="BY1381" s="93"/>
      <c r="BZ1381" s="93"/>
      <c r="CA1381" s="93"/>
      <c r="CB1381" s="93"/>
      <c r="CC1381" s="93"/>
      <c r="CD1381" s="93"/>
      <c r="CE1381" s="93"/>
      <c r="CF1381" s="93"/>
      <c r="CG1381" s="93"/>
      <c r="CH1381" s="93"/>
      <c r="CI1381" s="93"/>
      <c r="CJ1381" s="93"/>
      <c r="CK1381" s="93"/>
      <c r="CL1381" s="93"/>
      <c r="CM1381" s="93"/>
      <c r="CN1381" s="93"/>
      <c r="CO1381" s="93"/>
      <c r="CP1381" s="93"/>
      <c r="CQ1381" s="93"/>
      <c r="CR1381" s="93"/>
      <c r="CS1381" s="93"/>
      <c r="CT1381" s="93"/>
      <c r="CU1381" s="93"/>
      <c r="CV1381" s="93"/>
      <c r="CW1381" s="93"/>
      <c r="CX1381" s="93"/>
      <c r="CY1381" s="93"/>
      <c r="CZ1381" s="93"/>
      <c r="DA1381" s="93"/>
      <c r="DB1381" s="93"/>
      <c r="DC1381" s="93"/>
      <c r="DD1381" s="93"/>
      <c r="DE1381" s="93"/>
      <c r="DF1381" s="93"/>
      <c r="DG1381" s="93"/>
      <c r="DH1381" s="93"/>
      <c r="DI1381" s="93"/>
      <c r="DJ1381" s="93"/>
      <c r="DK1381" s="93"/>
      <c r="DL1381" s="93"/>
      <c r="DM1381" s="93"/>
      <c r="DN1381" s="93"/>
      <c r="DO1381" s="93"/>
      <c r="DP1381" s="93"/>
      <c r="DQ1381" s="93"/>
      <c r="DR1381" s="93"/>
      <c r="DS1381" s="93"/>
      <c r="DT1381" s="93"/>
      <c r="DU1381" s="1"/>
      <c r="DV1381" s="1"/>
    </row>
    <row r="1382" spans="1:126" s="4" customFormat="1">
      <c r="A1382" s="3"/>
      <c r="B1382" s="3"/>
      <c r="C1382" s="3"/>
      <c r="D1382" s="3"/>
      <c r="E1382" s="9" t="s">
        <v>107</v>
      </c>
      <c r="F1382" s="50"/>
      <c r="G1382" s="248" t="s">
        <v>6</v>
      </c>
      <c r="H1382" s="3" t="s">
        <v>206</v>
      </c>
      <c r="I1382" s="3"/>
      <c r="J1382" s="3"/>
      <c r="K1382" s="3"/>
      <c r="L1382" s="3"/>
      <c r="M1382" s="5"/>
      <c r="N1382" s="3" t="str">
        <f>Главная!$Y$8</f>
        <v>итого</v>
      </c>
      <c r="O1382" s="3"/>
      <c r="P1382" s="5"/>
      <c r="Q1382" s="3" t="s">
        <v>25</v>
      </c>
      <c r="R1382" s="3"/>
      <c r="S1382" s="5"/>
      <c r="T1382" s="83"/>
      <c r="U1382" s="23"/>
      <c r="V1382" s="3"/>
      <c r="W1382" s="414">
        <f>SUM($Y1382:$DU1382)</f>
        <v>0</v>
      </c>
      <c r="X1382" s="11"/>
      <c r="Y1382" s="45"/>
      <c r="Z1382" s="90"/>
      <c r="AA1382" s="91">
        <f>IF(AA$8="",0,AA1252-AA1374-AA1377)</f>
        <v>0</v>
      </c>
      <c r="AB1382" s="91">
        <f t="shared" ref="AB1382:CM1382" si="2950">IF(AB$8="",0,AB1252-AB1374-AB1377)</f>
        <v>0</v>
      </c>
      <c r="AC1382" s="91">
        <f t="shared" si="2950"/>
        <v>0</v>
      </c>
      <c r="AD1382" s="91">
        <f t="shared" si="2950"/>
        <v>0</v>
      </c>
      <c r="AE1382" s="91">
        <f t="shared" si="2950"/>
        <v>0</v>
      </c>
      <c r="AF1382" s="91">
        <f t="shared" si="2950"/>
        <v>0</v>
      </c>
      <c r="AG1382" s="91">
        <f t="shared" si="2950"/>
        <v>0</v>
      </c>
      <c r="AH1382" s="91">
        <f t="shared" si="2950"/>
        <v>0</v>
      </c>
      <c r="AI1382" s="91">
        <f t="shared" si="2950"/>
        <v>0</v>
      </c>
      <c r="AJ1382" s="91">
        <f t="shared" si="2950"/>
        <v>0</v>
      </c>
      <c r="AK1382" s="91">
        <f t="shared" si="2950"/>
        <v>0</v>
      </c>
      <c r="AL1382" s="91">
        <f t="shared" si="2950"/>
        <v>0</v>
      </c>
      <c r="AM1382" s="91">
        <f t="shared" si="2950"/>
        <v>0</v>
      </c>
      <c r="AN1382" s="91">
        <f t="shared" si="2950"/>
        <v>0</v>
      </c>
      <c r="AO1382" s="91">
        <f t="shared" si="2950"/>
        <v>0</v>
      </c>
      <c r="AP1382" s="91">
        <f t="shared" si="2950"/>
        <v>0</v>
      </c>
      <c r="AQ1382" s="91">
        <f t="shared" si="2950"/>
        <v>0</v>
      </c>
      <c r="AR1382" s="91">
        <f t="shared" si="2950"/>
        <v>0</v>
      </c>
      <c r="AS1382" s="91">
        <f t="shared" si="2950"/>
        <v>0</v>
      </c>
      <c r="AT1382" s="91">
        <f t="shared" si="2950"/>
        <v>0</v>
      </c>
      <c r="AU1382" s="91">
        <f t="shared" si="2950"/>
        <v>0</v>
      </c>
      <c r="AV1382" s="91">
        <f t="shared" si="2950"/>
        <v>0</v>
      </c>
      <c r="AW1382" s="91">
        <f t="shared" si="2950"/>
        <v>0</v>
      </c>
      <c r="AX1382" s="91">
        <f t="shared" si="2950"/>
        <v>0</v>
      </c>
      <c r="AY1382" s="91">
        <f t="shared" si="2950"/>
        <v>0</v>
      </c>
      <c r="AZ1382" s="91">
        <f t="shared" si="2950"/>
        <v>0</v>
      </c>
      <c r="BA1382" s="91">
        <f t="shared" si="2950"/>
        <v>0</v>
      </c>
      <c r="BB1382" s="91">
        <f t="shared" si="2950"/>
        <v>0</v>
      </c>
      <c r="BC1382" s="91">
        <f t="shared" si="2950"/>
        <v>0</v>
      </c>
      <c r="BD1382" s="91">
        <f t="shared" si="2950"/>
        <v>0</v>
      </c>
      <c r="BE1382" s="91">
        <f t="shared" si="2950"/>
        <v>0</v>
      </c>
      <c r="BF1382" s="91">
        <f t="shared" si="2950"/>
        <v>0</v>
      </c>
      <c r="BG1382" s="91">
        <f t="shared" si="2950"/>
        <v>0</v>
      </c>
      <c r="BH1382" s="91">
        <f t="shared" si="2950"/>
        <v>0</v>
      </c>
      <c r="BI1382" s="91">
        <f t="shared" si="2950"/>
        <v>0</v>
      </c>
      <c r="BJ1382" s="91">
        <f t="shared" si="2950"/>
        <v>0</v>
      </c>
      <c r="BK1382" s="91">
        <f t="shared" si="2950"/>
        <v>0</v>
      </c>
      <c r="BL1382" s="91">
        <f t="shared" si="2950"/>
        <v>0</v>
      </c>
      <c r="BM1382" s="91">
        <f t="shared" si="2950"/>
        <v>0</v>
      </c>
      <c r="BN1382" s="91">
        <f t="shared" si="2950"/>
        <v>0</v>
      </c>
      <c r="BO1382" s="91">
        <f t="shared" si="2950"/>
        <v>0</v>
      </c>
      <c r="BP1382" s="91">
        <f t="shared" si="2950"/>
        <v>0</v>
      </c>
      <c r="BQ1382" s="91">
        <f t="shared" si="2950"/>
        <v>0</v>
      </c>
      <c r="BR1382" s="91">
        <f t="shared" si="2950"/>
        <v>0</v>
      </c>
      <c r="BS1382" s="91">
        <f t="shared" si="2950"/>
        <v>0</v>
      </c>
      <c r="BT1382" s="91">
        <f t="shared" si="2950"/>
        <v>0</v>
      </c>
      <c r="BU1382" s="91">
        <f t="shared" si="2950"/>
        <v>0</v>
      </c>
      <c r="BV1382" s="91">
        <f t="shared" si="2950"/>
        <v>0</v>
      </c>
      <c r="BW1382" s="91">
        <f t="shared" si="2950"/>
        <v>0</v>
      </c>
      <c r="BX1382" s="91">
        <f t="shared" si="2950"/>
        <v>0</v>
      </c>
      <c r="BY1382" s="91">
        <f t="shared" si="2950"/>
        <v>0</v>
      </c>
      <c r="BZ1382" s="91">
        <f t="shared" si="2950"/>
        <v>0</v>
      </c>
      <c r="CA1382" s="91">
        <f t="shared" si="2950"/>
        <v>0</v>
      </c>
      <c r="CB1382" s="91">
        <f t="shared" si="2950"/>
        <v>0</v>
      </c>
      <c r="CC1382" s="91">
        <f t="shared" si="2950"/>
        <v>0</v>
      </c>
      <c r="CD1382" s="91">
        <f t="shared" si="2950"/>
        <v>0</v>
      </c>
      <c r="CE1382" s="91">
        <f t="shared" si="2950"/>
        <v>0</v>
      </c>
      <c r="CF1382" s="91">
        <f t="shared" si="2950"/>
        <v>0</v>
      </c>
      <c r="CG1382" s="91">
        <f t="shared" si="2950"/>
        <v>0</v>
      </c>
      <c r="CH1382" s="91">
        <f t="shared" si="2950"/>
        <v>0</v>
      </c>
      <c r="CI1382" s="91">
        <f t="shared" si="2950"/>
        <v>0</v>
      </c>
      <c r="CJ1382" s="91">
        <f t="shared" si="2950"/>
        <v>0</v>
      </c>
      <c r="CK1382" s="91">
        <f t="shared" si="2950"/>
        <v>0</v>
      </c>
      <c r="CL1382" s="91">
        <f t="shared" si="2950"/>
        <v>0</v>
      </c>
      <c r="CM1382" s="91">
        <f t="shared" si="2950"/>
        <v>0</v>
      </c>
      <c r="CN1382" s="91">
        <f t="shared" ref="CN1382:DT1382" si="2951">IF(CN$8="",0,CN1252-CN1374-CN1377)</f>
        <v>0</v>
      </c>
      <c r="CO1382" s="91">
        <f t="shared" si="2951"/>
        <v>0</v>
      </c>
      <c r="CP1382" s="91">
        <f t="shared" si="2951"/>
        <v>0</v>
      </c>
      <c r="CQ1382" s="91">
        <f t="shared" si="2951"/>
        <v>0</v>
      </c>
      <c r="CR1382" s="91">
        <f t="shared" si="2951"/>
        <v>0</v>
      </c>
      <c r="CS1382" s="91">
        <f t="shared" si="2951"/>
        <v>0</v>
      </c>
      <c r="CT1382" s="91">
        <f t="shared" si="2951"/>
        <v>0</v>
      </c>
      <c r="CU1382" s="91">
        <f t="shared" si="2951"/>
        <v>0</v>
      </c>
      <c r="CV1382" s="91">
        <f t="shared" si="2951"/>
        <v>0</v>
      </c>
      <c r="CW1382" s="91">
        <f t="shared" si="2951"/>
        <v>0</v>
      </c>
      <c r="CX1382" s="91">
        <f t="shared" si="2951"/>
        <v>0</v>
      </c>
      <c r="CY1382" s="91">
        <f t="shared" si="2951"/>
        <v>0</v>
      </c>
      <c r="CZ1382" s="91">
        <f t="shared" si="2951"/>
        <v>0</v>
      </c>
      <c r="DA1382" s="91">
        <f t="shared" si="2951"/>
        <v>0</v>
      </c>
      <c r="DB1382" s="91">
        <f t="shared" si="2951"/>
        <v>0</v>
      </c>
      <c r="DC1382" s="91">
        <f t="shared" si="2951"/>
        <v>0</v>
      </c>
      <c r="DD1382" s="91">
        <f t="shared" si="2951"/>
        <v>0</v>
      </c>
      <c r="DE1382" s="91">
        <f t="shared" si="2951"/>
        <v>0</v>
      </c>
      <c r="DF1382" s="91">
        <f t="shared" si="2951"/>
        <v>0</v>
      </c>
      <c r="DG1382" s="91">
        <f t="shared" si="2951"/>
        <v>0</v>
      </c>
      <c r="DH1382" s="91">
        <f t="shared" si="2951"/>
        <v>0</v>
      </c>
      <c r="DI1382" s="91">
        <f t="shared" si="2951"/>
        <v>0</v>
      </c>
      <c r="DJ1382" s="91">
        <f t="shared" si="2951"/>
        <v>0</v>
      </c>
      <c r="DK1382" s="91">
        <f t="shared" si="2951"/>
        <v>0</v>
      </c>
      <c r="DL1382" s="91">
        <f t="shared" si="2951"/>
        <v>0</v>
      </c>
      <c r="DM1382" s="91">
        <f t="shared" si="2951"/>
        <v>0</v>
      </c>
      <c r="DN1382" s="91">
        <f t="shared" si="2951"/>
        <v>0</v>
      </c>
      <c r="DO1382" s="91">
        <f t="shared" si="2951"/>
        <v>0</v>
      </c>
      <c r="DP1382" s="91">
        <f t="shared" si="2951"/>
        <v>0</v>
      </c>
      <c r="DQ1382" s="91">
        <f t="shared" si="2951"/>
        <v>0</v>
      </c>
      <c r="DR1382" s="91">
        <f t="shared" si="2951"/>
        <v>0</v>
      </c>
      <c r="DS1382" s="91">
        <f t="shared" si="2951"/>
        <v>0</v>
      </c>
      <c r="DT1382" s="91">
        <f t="shared" si="2951"/>
        <v>0</v>
      </c>
      <c r="DU1382" s="3"/>
      <c r="DV1382" s="3"/>
    </row>
    <row r="1383" spans="1:126" ht="4.2" customHeight="1">
      <c r="A1383" s="1"/>
      <c r="B1383" s="1"/>
      <c r="C1383" s="1"/>
      <c r="D1383" s="1"/>
      <c r="E1383" s="261"/>
      <c r="F1383" s="47"/>
      <c r="G1383" s="229"/>
      <c r="H1383" s="17"/>
      <c r="I1383" s="17"/>
      <c r="J1383" s="17"/>
      <c r="K1383" s="17"/>
      <c r="L1383" s="1"/>
      <c r="M1383" s="5"/>
      <c r="N1383" s="17"/>
      <c r="O1383" s="1"/>
      <c r="P1383" s="5"/>
      <c r="Q1383" s="1"/>
      <c r="R1383" s="1"/>
      <c r="S1383" s="5"/>
      <c r="T1383" s="7"/>
      <c r="U1383" s="23"/>
      <c r="V1383" s="1"/>
      <c r="W1383" s="415"/>
      <c r="X1383" s="10"/>
      <c r="Y1383" s="45"/>
      <c r="Z1383" s="92"/>
      <c r="AA1383" s="94"/>
      <c r="AB1383" s="94"/>
      <c r="AC1383" s="94"/>
      <c r="AD1383" s="94"/>
      <c r="AE1383" s="94"/>
      <c r="AF1383" s="94"/>
      <c r="AG1383" s="94"/>
      <c r="AH1383" s="94"/>
      <c r="AI1383" s="94"/>
      <c r="AJ1383" s="94"/>
      <c r="AK1383" s="94"/>
      <c r="AL1383" s="94"/>
      <c r="AM1383" s="94"/>
      <c r="AN1383" s="94"/>
      <c r="AO1383" s="94"/>
      <c r="AP1383" s="94"/>
      <c r="AQ1383" s="94"/>
      <c r="AR1383" s="94"/>
      <c r="AS1383" s="94"/>
      <c r="AT1383" s="94"/>
      <c r="AU1383" s="94"/>
      <c r="AV1383" s="94"/>
      <c r="AW1383" s="94"/>
      <c r="AX1383" s="94"/>
      <c r="AY1383" s="94"/>
      <c r="AZ1383" s="94"/>
      <c r="BA1383" s="94"/>
      <c r="BB1383" s="94"/>
      <c r="BC1383" s="94"/>
      <c r="BD1383" s="94"/>
      <c r="BE1383" s="94"/>
      <c r="BF1383" s="94"/>
      <c r="BG1383" s="94"/>
      <c r="BH1383" s="94"/>
      <c r="BI1383" s="94"/>
      <c r="BJ1383" s="94"/>
      <c r="BK1383" s="94"/>
      <c r="BL1383" s="94"/>
      <c r="BM1383" s="94"/>
      <c r="BN1383" s="94"/>
      <c r="BO1383" s="94"/>
      <c r="BP1383" s="94"/>
      <c r="BQ1383" s="94"/>
      <c r="BR1383" s="94"/>
      <c r="BS1383" s="94"/>
      <c r="BT1383" s="94"/>
      <c r="BU1383" s="94"/>
      <c r="BV1383" s="94"/>
      <c r="BW1383" s="94"/>
      <c r="BX1383" s="94"/>
      <c r="BY1383" s="94"/>
      <c r="BZ1383" s="94"/>
      <c r="CA1383" s="94"/>
      <c r="CB1383" s="94"/>
      <c r="CC1383" s="94"/>
      <c r="CD1383" s="94"/>
      <c r="CE1383" s="94"/>
      <c r="CF1383" s="94"/>
      <c r="CG1383" s="94"/>
      <c r="CH1383" s="94"/>
      <c r="CI1383" s="94"/>
      <c r="CJ1383" s="94"/>
      <c r="CK1383" s="94"/>
      <c r="CL1383" s="94"/>
      <c r="CM1383" s="94"/>
      <c r="CN1383" s="94"/>
      <c r="CO1383" s="94"/>
      <c r="CP1383" s="94"/>
      <c r="CQ1383" s="94"/>
      <c r="CR1383" s="94"/>
      <c r="CS1383" s="94"/>
      <c r="CT1383" s="94"/>
      <c r="CU1383" s="94"/>
      <c r="CV1383" s="94"/>
      <c r="CW1383" s="94"/>
      <c r="CX1383" s="94"/>
      <c r="CY1383" s="94"/>
      <c r="CZ1383" s="94"/>
      <c r="DA1383" s="94"/>
      <c r="DB1383" s="94"/>
      <c r="DC1383" s="94"/>
      <c r="DD1383" s="94"/>
      <c r="DE1383" s="94"/>
      <c r="DF1383" s="94"/>
      <c r="DG1383" s="94"/>
      <c r="DH1383" s="94"/>
      <c r="DI1383" s="94"/>
      <c r="DJ1383" s="94"/>
      <c r="DK1383" s="94"/>
      <c r="DL1383" s="94"/>
      <c r="DM1383" s="94"/>
      <c r="DN1383" s="94"/>
      <c r="DO1383" s="94"/>
      <c r="DP1383" s="94"/>
      <c r="DQ1383" s="94"/>
      <c r="DR1383" s="94"/>
      <c r="DS1383" s="94"/>
      <c r="DT1383" s="94"/>
      <c r="DU1383" s="1"/>
      <c r="DV1383" s="1"/>
    </row>
    <row r="1384" spans="1:126" ht="7.2" customHeight="1">
      <c r="A1384" s="1"/>
      <c r="B1384" s="1"/>
      <c r="C1384" s="1"/>
      <c r="D1384" s="1"/>
      <c r="E1384" s="261"/>
      <c r="F1384" s="47"/>
      <c r="G1384" s="229"/>
      <c r="H1384" s="1"/>
      <c r="I1384" s="1"/>
      <c r="J1384" s="1"/>
      <c r="K1384" s="1"/>
      <c r="L1384" s="1"/>
      <c r="M1384" s="5"/>
      <c r="N1384" s="1"/>
      <c r="O1384" s="1"/>
      <c r="P1384" s="5"/>
      <c r="Q1384" s="1"/>
      <c r="R1384" s="1"/>
      <c r="S1384" s="5"/>
      <c r="T1384" s="7"/>
      <c r="U1384" s="23"/>
      <c r="V1384" s="1"/>
      <c r="W1384" s="11"/>
      <c r="X1384" s="10"/>
      <c r="Y1384" s="45"/>
      <c r="Z1384" s="92"/>
      <c r="AA1384" s="93"/>
      <c r="AB1384" s="93"/>
      <c r="AC1384" s="93"/>
      <c r="AD1384" s="93"/>
      <c r="AE1384" s="93"/>
      <c r="AF1384" s="93"/>
      <c r="AG1384" s="93"/>
      <c r="AH1384" s="93"/>
      <c r="AI1384" s="93"/>
      <c r="AJ1384" s="93"/>
      <c r="AK1384" s="93"/>
      <c r="AL1384" s="93"/>
      <c r="AM1384" s="93"/>
      <c r="AN1384" s="93"/>
      <c r="AO1384" s="93"/>
      <c r="AP1384" s="93"/>
      <c r="AQ1384" s="93"/>
      <c r="AR1384" s="93"/>
      <c r="AS1384" s="93"/>
      <c r="AT1384" s="93"/>
      <c r="AU1384" s="93"/>
      <c r="AV1384" s="93"/>
      <c r="AW1384" s="93"/>
      <c r="AX1384" s="93"/>
      <c r="AY1384" s="93"/>
      <c r="AZ1384" s="93"/>
      <c r="BA1384" s="93"/>
      <c r="BB1384" s="93"/>
      <c r="BC1384" s="93"/>
      <c r="BD1384" s="93"/>
      <c r="BE1384" s="93"/>
      <c r="BF1384" s="93"/>
      <c r="BG1384" s="93"/>
      <c r="BH1384" s="93"/>
      <c r="BI1384" s="93"/>
      <c r="BJ1384" s="93"/>
      <c r="BK1384" s="93"/>
      <c r="BL1384" s="93"/>
      <c r="BM1384" s="93"/>
      <c r="BN1384" s="93"/>
      <c r="BO1384" s="93"/>
      <c r="BP1384" s="93"/>
      <c r="BQ1384" s="93"/>
      <c r="BR1384" s="93"/>
      <c r="BS1384" s="93"/>
      <c r="BT1384" s="93"/>
      <c r="BU1384" s="93"/>
      <c r="BV1384" s="93"/>
      <c r="BW1384" s="93"/>
      <c r="BX1384" s="93"/>
      <c r="BY1384" s="93"/>
      <c r="BZ1384" s="93"/>
      <c r="CA1384" s="93"/>
      <c r="CB1384" s="93"/>
      <c r="CC1384" s="93"/>
      <c r="CD1384" s="93"/>
      <c r="CE1384" s="93"/>
      <c r="CF1384" s="93"/>
      <c r="CG1384" s="93"/>
      <c r="CH1384" s="93"/>
      <c r="CI1384" s="93"/>
      <c r="CJ1384" s="93"/>
      <c r="CK1384" s="93"/>
      <c r="CL1384" s="93"/>
      <c r="CM1384" s="93"/>
      <c r="CN1384" s="93"/>
      <c r="CO1384" s="93"/>
      <c r="CP1384" s="93"/>
      <c r="CQ1384" s="93"/>
      <c r="CR1384" s="93"/>
      <c r="CS1384" s="93"/>
      <c r="CT1384" s="93"/>
      <c r="CU1384" s="93"/>
      <c r="CV1384" s="93"/>
      <c r="CW1384" s="93"/>
      <c r="CX1384" s="93"/>
      <c r="CY1384" s="93"/>
      <c r="CZ1384" s="93"/>
      <c r="DA1384" s="93"/>
      <c r="DB1384" s="93"/>
      <c r="DC1384" s="93"/>
      <c r="DD1384" s="93"/>
      <c r="DE1384" s="93"/>
      <c r="DF1384" s="93"/>
      <c r="DG1384" s="93"/>
      <c r="DH1384" s="93"/>
      <c r="DI1384" s="93"/>
      <c r="DJ1384" s="93"/>
      <c r="DK1384" s="93"/>
      <c r="DL1384" s="93"/>
      <c r="DM1384" s="93"/>
      <c r="DN1384" s="93"/>
      <c r="DO1384" s="93"/>
      <c r="DP1384" s="93"/>
      <c r="DQ1384" s="93"/>
      <c r="DR1384" s="93"/>
      <c r="DS1384" s="93"/>
      <c r="DT1384" s="93"/>
      <c r="DU1384" s="1"/>
      <c r="DV1384" s="1"/>
    </row>
    <row r="1385" spans="1:126" ht="4.2" customHeight="1">
      <c r="A1385" s="1"/>
      <c r="B1385" s="1"/>
      <c r="C1385" s="1"/>
      <c r="D1385" s="1"/>
      <c r="E1385" s="261"/>
      <c r="F1385" s="47"/>
      <c r="G1385" s="229"/>
      <c r="H1385" s="1"/>
      <c r="I1385" s="1"/>
      <c r="J1385" s="1"/>
      <c r="K1385" s="1"/>
      <c r="L1385" s="1"/>
      <c r="M1385" s="5"/>
      <c r="N1385" s="1"/>
      <c r="O1385" s="1"/>
      <c r="P1385" s="5"/>
      <c r="Q1385" s="1"/>
      <c r="R1385" s="1"/>
      <c r="S1385" s="5"/>
      <c r="T1385" s="7"/>
      <c r="U1385" s="23"/>
      <c r="V1385" s="1"/>
      <c r="W1385" s="11"/>
      <c r="X1385" s="10"/>
      <c r="Y1385" s="45"/>
      <c r="Z1385" s="92"/>
      <c r="AA1385" s="93"/>
      <c r="AB1385" s="93"/>
      <c r="AC1385" s="93"/>
      <c r="AD1385" s="93"/>
      <c r="AE1385" s="93"/>
      <c r="AF1385" s="93"/>
      <c r="AG1385" s="93"/>
      <c r="AH1385" s="93"/>
      <c r="AI1385" s="93"/>
      <c r="AJ1385" s="93"/>
      <c r="AK1385" s="93"/>
      <c r="AL1385" s="93"/>
      <c r="AM1385" s="93"/>
      <c r="AN1385" s="93"/>
      <c r="AO1385" s="93"/>
      <c r="AP1385" s="93"/>
      <c r="AQ1385" s="93"/>
      <c r="AR1385" s="93"/>
      <c r="AS1385" s="93"/>
      <c r="AT1385" s="93"/>
      <c r="AU1385" s="93"/>
      <c r="AV1385" s="93"/>
      <c r="AW1385" s="93"/>
      <c r="AX1385" s="93"/>
      <c r="AY1385" s="93"/>
      <c r="AZ1385" s="93"/>
      <c r="BA1385" s="93"/>
      <c r="BB1385" s="93"/>
      <c r="BC1385" s="93"/>
      <c r="BD1385" s="93"/>
      <c r="BE1385" s="93"/>
      <c r="BF1385" s="93"/>
      <c r="BG1385" s="93"/>
      <c r="BH1385" s="93"/>
      <c r="BI1385" s="93"/>
      <c r="BJ1385" s="93"/>
      <c r="BK1385" s="93"/>
      <c r="BL1385" s="93"/>
      <c r="BM1385" s="93"/>
      <c r="BN1385" s="93"/>
      <c r="BO1385" s="93"/>
      <c r="BP1385" s="93"/>
      <c r="BQ1385" s="93"/>
      <c r="BR1385" s="93"/>
      <c r="BS1385" s="93"/>
      <c r="BT1385" s="93"/>
      <c r="BU1385" s="93"/>
      <c r="BV1385" s="93"/>
      <c r="BW1385" s="93"/>
      <c r="BX1385" s="93"/>
      <c r="BY1385" s="93"/>
      <c r="BZ1385" s="93"/>
      <c r="CA1385" s="93"/>
      <c r="CB1385" s="93"/>
      <c r="CC1385" s="93"/>
      <c r="CD1385" s="93"/>
      <c r="CE1385" s="93"/>
      <c r="CF1385" s="93"/>
      <c r="CG1385" s="93"/>
      <c r="CH1385" s="93"/>
      <c r="CI1385" s="93"/>
      <c r="CJ1385" s="93"/>
      <c r="CK1385" s="93"/>
      <c r="CL1385" s="93"/>
      <c r="CM1385" s="93"/>
      <c r="CN1385" s="93"/>
      <c r="CO1385" s="93"/>
      <c r="CP1385" s="93"/>
      <c r="CQ1385" s="93"/>
      <c r="CR1385" s="93"/>
      <c r="CS1385" s="93"/>
      <c r="CT1385" s="93"/>
      <c r="CU1385" s="93"/>
      <c r="CV1385" s="93"/>
      <c r="CW1385" s="93"/>
      <c r="CX1385" s="93"/>
      <c r="CY1385" s="93"/>
      <c r="CZ1385" s="93"/>
      <c r="DA1385" s="93"/>
      <c r="DB1385" s="93"/>
      <c r="DC1385" s="93"/>
      <c r="DD1385" s="93"/>
      <c r="DE1385" s="93"/>
      <c r="DF1385" s="93"/>
      <c r="DG1385" s="93"/>
      <c r="DH1385" s="93"/>
      <c r="DI1385" s="93"/>
      <c r="DJ1385" s="93"/>
      <c r="DK1385" s="93"/>
      <c r="DL1385" s="93"/>
      <c r="DM1385" s="93"/>
      <c r="DN1385" s="93"/>
      <c r="DO1385" s="93"/>
      <c r="DP1385" s="93"/>
      <c r="DQ1385" s="93"/>
      <c r="DR1385" s="93"/>
      <c r="DS1385" s="93"/>
      <c r="DT1385" s="93"/>
      <c r="DU1385" s="1"/>
      <c r="DV1385" s="1"/>
    </row>
    <row r="1386" spans="1:126" s="38" customFormat="1">
      <c r="A1386" s="35"/>
      <c r="B1386" s="35"/>
      <c r="C1386" s="35"/>
      <c r="D1386" s="35"/>
      <c r="E1386" s="272" t="s">
        <v>107</v>
      </c>
      <c r="F1386" s="50"/>
      <c r="G1386" s="304" t="s">
        <v>6</v>
      </c>
      <c r="H1386" s="35" t="s">
        <v>31</v>
      </c>
      <c r="I1386" s="35"/>
      <c r="J1386" s="35"/>
      <c r="K1386" s="35"/>
      <c r="L1386" s="35"/>
      <c r="M1386" s="36"/>
      <c r="N1386" s="35" t="str">
        <f>Главная!$Y$8</f>
        <v>итого</v>
      </c>
      <c r="O1386" s="35"/>
      <c r="P1386" s="5"/>
      <c r="Q1386" s="35" t="s">
        <v>25</v>
      </c>
      <c r="R1386" s="35"/>
      <c r="S1386" s="36"/>
      <c r="T1386" s="201"/>
      <c r="U1386" s="36"/>
      <c r="V1386" s="35"/>
      <c r="W1386" s="37">
        <f>SUM($Y1386:$DU1386)</f>
        <v>0</v>
      </c>
      <c r="X1386" s="37"/>
      <c r="Y1386" s="45"/>
      <c r="Z1386" s="98"/>
      <c r="AA1386" s="99">
        <f>IF(AA$8="",0,IF(IF(Главная!$N$19=справочники!$N$10,SUM($Y$19:AA$19)*справочники!$AE$12,IF(Главная!$N$19=справочники!$N$11,IF(SUM($Y$19:AA$19)*справочники!$AE$14&gt;SUM($Y1382:AA1382)*справочники!$AE$13,SUM($Y$19:AA$19)*справочники!$AE$14,SUM($Y1382:AA1382)*справочники!$AE$13),IF(Главная!$N$19=справочники!$N$12,IF(AA$1&lt;=справочники!$Y$22*12,AA1382*справочники!$AE$22,IF(AA$1&lt;=справочники!$Y$23*12,AA1382*справочники!$AE$23,IF(AA$1&lt;=справочники!$Y$24*12,AA1382*справочники!$AE$24,AA1382*справочники!$AE$11))),SUM($Y1382:AA1382)*справочники!$AE$11)))-IF(Главная!$N$19=справочники!$N$12,0,SUM($Y1386:Z1386))&gt;0,IF(Главная!$N$19=справочники!$N$10,SUM($Y$19:AA$19)*справочники!$AE$12,IF(Главная!$N$19=справочники!$N$11,IF(SUM($Y$19:AA$19)*справочники!$AE$14&gt;SUM($Y1382:AA1382)*справочники!$AE$13,SUM($Y$19:AA$19)*справочники!$AE$14,SUM($Y1382:AA1382)*справочники!$AE$13),IF(Главная!$N$19=справочники!$N$12,IF(AA$1&lt;=справочники!$Y$22*12,AA1382*справочники!$AE$22,IF(AA$1&lt;=справочники!$Y$23*12,AA1382*справочники!$AE$23,IF(AA$1&lt;=справочники!$Y$24*12,AA1382*справочники!$AE$24,AA1382*справочники!$AE$11))),SUM($Y1382:AA1382)*справочники!$AE$11)))-IF(Главная!$N$19=справочники!$N$12,0,SUM($Y1386:Z1386)),0))</f>
        <v>0</v>
      </c>
      <c r="AB1386" s="99">
        <f>IF(AB$8="",0,IF(IF(Главная!$N$19=справочники!$N$10,SUM($Y$19:AB$19)*справочники!$AE$12,IF(Главная!$N$19=справочники!$N$11,IF(SUM($Y$19:AB$19)*справочники!$AE$14&gt;SUM($Y1382:AB1382)*справочники!$AE$13,SUM($Y$19:AB$19)*справочники!$AE$14,SUM($Y1382:AB1382)*справочники!$AE$13),IF(Главная!$N$19=справочники!$N$12,IF(AB$1&lt;=справочники!$Y$22*12,AB1382*справочники!$AE$22,IF(AB$1&lt;=справочники!$Y$23*12,AB1382*справочники!$AE$23,IF(AB$1&lt;=справочники!$Y$24*12,AB1382*справочники!$AE$24,AB1382*справочники!$AE$11))),SUM($Y1382:AB1382)*справочники!$AE$11)))-IF(Главная!$N$19=справочники!$N$12,0,SUM($Y1386:AA1386))&gt;0,IF(Главная!$N$19=справочники!$N$10,SUM($Y$19:AB$19)*справочники!$AE$12,IF(Главная!$N$19=справочники!$N$11,IF(SUM($Y$19:AB$19)*справочники!$AE$14&gt;SUM($Y1382:AB1382)*справочники!$AE$13,SUM($Y$19:AB$19)*справочники!$AE$14,SUM($Y1382:AB1382)*справочники!$AE$13),IF(Главная!$N$19=справочники!$N$12,IF(AB$1&lt;=справочники!$Y$22*12,AB1382*справочники!$AE$22,IF(AB$1&lt;=справочники!$Y$23*12,AB1382*справочники!$AE$23,IF(AB$1&lt;=справочники!$Y$24*12,AB1382*справочники!$AE$24,AB1382*справочники!$AE$11))),SUM($Y1382:AB1382)*справочники!$AE$11)))-IF(Главная!$N$19=справочники!$N$12,0,SUM($Y1386:AA1386)),0))</f>
        <v>0</v>
      </c>
      <c r="AC1386" s="99">
        <f>IF(AC$8="",0,IF(IF(Главная!$N$19=справочники!$N$10,SUM($Y$19:AC$19)*справочники!$AE$12,IF(Главная!$N$19=справочники!$N$11,IF(SUM($Y$19:AC$19)*справочники!$AE$14&gt;SUM($Y1382:AC1382)*справочники!$AE$13,SUM($Y$19:AC$19)*справочники!$AE$14,SUM($Y1382:AC1382)*справочники!$AE$13),IF(Главная!$N$19=справочники!$N$12,IF(AC$1&lt;=справочники!$Y$22*12,AC1382*справочники!$AE$22,IF(AC$1&lt;=справочники!$Y$23*12,AC1382*справочники!$AE$23,IF(AC$1&lt;=справочники!$Y$24*12,AC1382*справочники!$AE$24,AC1382*справочники!$AE$11))),SUM($Y1382:AC1382)*справочники!$AE$11)))-IF(Главная!$N$19=справочники!$N$12,0,SUM($Y1386:AB1386))&gt;0,IF(Главная!$N$19=справочники!$N$10,SUM($Y$19:AC$19)*справочники!$AE$12,IF(Главная!$N$19=справочники!$N$11,IF(SUM($Y$19:AC$19)*справочники!$AE$14&gt;SUM($Y1382:AC1382)*справочники!$AE$13,SUM($Y$19:AC$19)*справочники!$AE$14,SUM($Y1382:AC1382)*справочники!$AE$13),IF(Главная!$N$19=справочники!$N$12,IF(AC$1&lt;=справочники!$Y$22*12,AC1382*справочники!$AE$22,IF(AC$1&lt;=справочники!$Y$23*12,AC1382*справочники!$AE$23,IF(AC$1&lt;=справочники!$Y$24*12,AC1382*справочники!$AE$24,AC1382*справочники!$AE$11))),SUM($Y1382:AC1382)*справочники!$AE$11)))-IF(Главная!$N$19=справочники!$N$12,0,SUM($Y1386:AB1386)),0))</f>
        <v>0</v>
      </c>
      <c r="AD1386" s="99">
        <f>IF(AD$8="",0,IF(IF(Главная!$N$19=справочники!$N$10,SUM($Y$19:AD$19)*справочники!$AE$12,IF(Главная!$N$19=справочники!$N$11,IF(SUM($Y$19:AD$19)*справочники!$AE$14&gt;SUM($Y1382:AD1382)*справочники!$AE$13,SUM($Y$19:AD$19)*справочники!$AE$14,SUM($Y1382:AD1382)*справочники!$AE$13),IF(Главная!$N$19=справочники!$N$12,IF(AD$1&lt;=справочники!$Y$22*12,AD1382*справочники!$AE$22,IF(AD$1&lt;=справочники!$Y$23*12,AD1382*справочники!$AE$23,IF(AD$1&lt;=справочники!$Y$24*12,AD1382*справочники!$AE$24,AD1382*справочники!$AE$11))),SUM($Y1382:AD1382)*справочники!$AE$11)))-IF(Главная!$N$19=справочники!$N$12,0,SUM($Y1386:AC1386))&gt;0,IF(Главная!$N$19=справочники!$N$10,SUM($Y$19:AD$19)*справочники!$AE$12,IF(Главная!$N$19=справочники!$N$11,IF(SUM($Y$19:AD$19)*справочники!$AE$14&gt;SUM($Y1382:AD1382)*справочники!$AE$13,SUM($Y$19:AD$19)*справочники!$AE$14,SUM($Y1382:AD1382)*справочники!$AE$13),IF(Главная!$N$19=справочники!$N$12,IF(AD$1&lt;=справочники!$Y$22*12,AD1382*справочники!$AE$22,IF(AD$1&lt;=справочники!$Y$23*12,AD1382*справочники!$AE$23,IF(AD$1&lt;=справочники!$Y$24*12,AD1382*справочники!$AE$24,AD1382*справочники!$AE$11))),SUM($Y1382:AD1382)*справочники!$AE$11)))-IF(Главная!$N$19=справочники!$N$12,0,SUM($Y1386:AC1386)),0))</f>
        <v>0</v>
      </c>
      <c r="AE1386" s="99">
        <f>IF(AE$8="",0,IF(IF(Главная!$N$19=справочники!$N$10,SUM($Y$19:AE$19)*справочники!$AE$12,IF(Главная!$N$19=справочники!$N$11,IF(SUM($Y$19:AE$19)*справочники!$AE$14&gt;SUM($Y1382:AE1382)*справочники!$AE$13,SUM($Y$19:AE$19)*справочники!$AE$14,SUM($Y1382:AE1382)*справочники!$AE$13),IF(Главная!$N$19=справочники!$N$12,IF(AE$1&lt;=справочники!$Y$22*12,AE1382*справочники!$AE$22,IF(AE$1&lt;=справочники!$Y$23*12,AE1382*справочники!$AE$23,IF(AE$1&lt;=справочники!$Y$24*12,AE1382*справочники!$AE$24,AE1382*справочники!$AE$11))),SUM($Y1382:AE1382)*справочники!$AE$11)))-IF(Главная!$N$19=справочники!$N$12,0,SUM($Y1386:AD1386))&gt;0,IF(Главная!$N$19=справочники!$N$10,SUM($Y$19:AE$19)*справочники!$AE$12,IF(Главная!$N$19=справочники!$N$11,IF(SUM($Y$19:AE$19)*справочники!$AE$14&gt;SUM($Y1382:AE1382)*справочники!$AE$13,SUM($Y$19:AE$19)*справочники!$AE$14,SUM($Y1382:AE1382)*справочники!$AE$13),IF(Главная!$N$19=справочники!$N$12,IF(AE$1&lt;=справочники!$Y$22*12,AE1382*справочники!$AE$22,IF(AE$1&lt;=справочники!$Y$23*12,AE1382*справочники!$AE$23,IF(AE$1&lt;=справочники!$Y$24*12,AE1382*справочники!$AE$24,AE1382*справочники!$AE$11))),SUM($Y1382:AE1382)*справочники!$AE$11)))-IF(Главная!$N$19=справочники!$N$12,0,SUM($Y1386:AD1386)),0))</f>
        <v>0</v>
      </c>
      <c r="AF1386" s="99">
        <f>IF(AF$8="",0,IF(IF(Главная!$N$19=справочники!$N$10,SUM($Y$19:AF$19)*справочники!$AE$12,IF(Главная!$N$19=справочники!$N$11,IF(SUM($Y$19:AF$19)*справочники!$AE$14&gt;SUM($Y1382:AF1382)*справочники!$AE$13,SUM($Y$19:AF$19)*справочники!$AE$14,SUM($Y1382:AF1382)*справочники!$AE$13),IF(Главная!$N$19=справочники!$N$12,IF(AF$1&lt;=справочники!$Y$22*12,AF1382*справочники!$AE$22,IF(AF$1&lt;=справочники!$Y$23*12,AF1382*справочники!$AE$23,IF(AF$1&lt;=справочники!$Y$24*12,AF1382*справочники!$AE$24,AF1382*справочники!$AE$11))),SUM($Y1382:AF1382)*справочники!$AE$11)))-IF(Главная!$N$19=справочники!$N$12,0,SUM($Y1386:AE1386))&gt;0,IF(Главная!$N$19=справочники!$N$10,SUM($Y$19:AF$19)*справочники!$AE$12,IF(Главная!$N$19=справочники!$N$11,IF(SUM($Y$19:AF$19)*справочники!$AE$14&gt;SUM($Y1382:AF1382)*справочники!$AE$13,SUM($Y$19:AF$19)*справочники!$AE$14,SUM($Y1382:AF1382)*справочники!$AE$13),IF(Главная!$N$19=справочники!$N$12,IF(AF$1&lt;=справочники!$Y$22*12,AF1382*справочники!$AE$22,IF(AF$1&lt;=справочники!$Y$23*12,AF1382*справочники!$AE$23,IF(AF$1&lt;=справочники!$Y$24*12,AF1382*справочники!$AE$24,AF1382*справочники!$AE$11))),SUM($Y1382:AF1382)*справочники!$AE$11)))-IF(Главная!$N$19=справочники!$N$12,0,SUM($Y1386:AE1386)),0))</f>
        <v>0</v>
      </c>
      <c r="AG1386" s="99">
        <f>IF(AG$8="",0,IF(IF(Главная!$N$19=справочники!$N$10,SUM($Y$19:AG$19)*справочники!$AE$12,IF(Главная!$N$19=справочники!$N$11,IF(SUM($Y$19:AG$19)*справочники!$AE$14&gt;SUM($Y1382:AG1382)*справочники!$AE$13,SUM($Y$19:AG$19)*справочники!$AE$14,SUM($Y1382:AG1382)*справочники!$AE$13),IF(Главная!$N$19=справочники!$N$12,IF(AG$1&lt;=справочники!$Y$22*12,AG1382*справочники!$AE$22,IF(AG$1&lt;=справочники!$Y$23*12,AG1382*справочники!$AE$23,IF(AG$1&lt;=справочники!$Y$24*12,AG1382*справочники!$AE$24,AG1382*справочники!$AE$11))),SUM($Y1382:AG1382)*справочники!$AE$11)))-IF(Главная!$N$19=справочники!$N$12,0,SUM($Y1386:AF1386))&gt;0,IF(Главная!$N$19=справочники!$N$10,SUM($Y$19:AG$19)*справочники!$AE$12,IF(Главная!$N$19=справочники!$N$11,IF(SUM($Y$19:AG$19)*справочники!$AE$14&gt;SUM($Y1382:AG1382)*справочники!$AE$13,SUM($Y$19:AG$19)*справочники!$AE$14,SUM($Y1382:AG1382)*справочники!$AE$13),IF(Главная!$N$19=справочники!$N$12,IF(AG$1&lt;=справочники!$Y$22*12,AG1382*справочники!$AE$22,IF(AG$1&lt;=справочники!$Y$23*12,AG1382*справочники!$AE$23,IF(AG$1&lt;=справочники!$Y$24*12,AG1382*справочники!$AE$24,AG1382*справочники!$AE$11))),SUM($Y1382:AG1382)*справочники!$AE$11)))-IF(Главная!$N$19=справочники!$N$12,0,SUM($Y1386:AF1386)),0))</f>
        <v>0</v>
      </c>
      <c r="AH1386" s="99">
        <f>IF(AH$8="",0,IF(IF(Главная!$N$19=справочники!$N$10,SUM($Y$19:AH$19)*справочники!$AE$12,IF(Главная!$N$19=справочники!$N$11,IF(SUM($Y$19:AH$19)*справочники!$AE$14&gt;SUM($Y1382:AH1382)*справочники!$AE$13,SUM($Y$19:AH$19)*справочники!$AE$14,SUM($Y1382:AH1382)*справочники!$AE$13),IF(Главная!$N$19=справочники!$N$12,IF(AH$1&lt;=справочники!$Y$22*12,AH1382*справочники!$AE$22,IF(AH$1&lt;=справочники!$Y$23*12,AH1382*справочники!$AE$23,IF(AH$1&lt;=справочники!$Y$24*12,AH1382*справочники!$AE$24,AH1382*справочники!$AE$11))),SUM($Y1382:AH1382)*справочники!$AE$11)))-IF(Главная!$N$19=справочники!$N$12,0,SUM($Y1386:AG1386))&gt;0,IF(Главная!$N$19=справочники!$N$10,SUM($Y$19:AH$19)*справочники!$AE$12,IF(Главная!$N$19=справочники!$N$11,IF(SUM($Y$19:AH$19)*справочники!$AE$14&gt;SUM($Y1382:AH1382)*справочники!$AE$13,SUM($Y$19:AH$19)*справочники!$AE$14,SUM($Y1382:AH1382)*справочники!$AE$13),IF(Главная!$N$19=справочники!$N$12,IF(AH$1&lt;=справочники!$Y$22*12,AH1382*справочники!$AE$22,IF(AH$1&lt;=справочники!$Y$23*12,AH1382*справочники!$AE$23,IF(AH$1&lt;=справочники!$Y$24*12,AH1382*справочники!$AE$24,AH1382*справочники!$AE$11))),SUM($Y1382:AH1382)*справочники!$AE$11)))-IF(Главная!$N$19=справочники!$N$12,0,SUM($Y1386:AG1386)),0))</f>
        <v>0</v>
      </c>
      <c r="AI1386" s="99">
        <f>IF(AI$8="",0,IF(IF(Главная!$N$19=справочники!$N$10,SUM($Y$19:AI$19)*справочники!$AE$12,IF(Главная!$N$19=справочники!$N$11,IF(SUM($Y$19:AI$19)*справочники!$AE$14&gt;SUM($Y1382:AI1382)*справочники!$AE$13,SUM($Y$19:AI$19)*справочники!$AE$14,SUM($Y1382:AI1382)*справочники!$AE$13),IF(Главная!$N$19=справочники!$N$12,IF(AI$1&lt;=справочники!$Y$22*12,AI1382*справочники!$AE$22,IF(AI$1&lt;=справочники!$Y$23*12,AI1382*справочники!$AE$23,IF(AI$1&lt;=справочники!$Y$24*12,AI1382*справочники!$AE$24,AI1382*справочники!$AE$11))),SUM($Y1382:AI1382)*справочники!$AE$11)))-IF(Главная!$N$19=справочники!$N$12,0,SUM($Y1386:AH1386))&gt;0,IF(Главная!$N$19=справочники!$N$10,SUM($Y$19:AI$19)*справочники!$AE$12,IF(Главная!$N$19=справочники!$N$11,IF(SUM($Y$19:AI$19)*справочники!$AE$14&gt;SUM($Y1382:AI1382)*справочники!$AE$13,SUM($Y$19:AI$19)*справочники!$AE$14,SUM($Y1382:AI1382)*справочники!$AE$13),IF(Главная!$N$19=справочники!$N$12,IF(AI$1&lt;=справочники!$Y$22*12,AI1382*справочники!$AE$22,IF(AI$1&lt;=справочники!$Y$23*12,AI1382*справочники!$AE$23,IF(AI$1&lt;=справочники!$Y$24*12,AI1382*справочники!$AE$24,AI1382*справочники!$AE$11))),SUM($Y1382:AI1382)*справочники!$AE$11)))-IF(Главная!$N$19=справочники!$N$12,0,SUM($Y1386:AH1386)),0))</f>
        <v>0</v>
      </c>
      <c r="AJ1386" s="99">
        <f>IF(AJ$8="",0,IF(IF(Главная!$N$19=справочники!$N$10,SUM($Y$19:AJ$19)*справочники!$AE$12,IF(Главная!$N$19=справочники!$N$11,IF(SUM($Y$19:AJ$19)*справочники!$AE$14&gt;SUM($Y1382:AJ1382)*справочники!$AE$13,SUM($Y$19:AJ$19)*справочники!$AE$14,SUM($Y1382:AJ1382)*справочники!$AE$13),IF(Главная!$N$19=справочники!$N$12,IF(AJ$1&lt;=справочники!$Y$22*12,AJ1382*справочники!$AE$22,IF(AJ$1&lt;=справочники!$Y$23*12,AJ1382*справочники!$AE$23,IF(AJ$1&lt;=справочники!$Y$24*12,AJ1382*справочники!$AE$24,AJ1382*справочники!$AE$11))),SUM($Y1382:AJ1382)*справочники!$AE$11)))-IF(Главная!$N$19=справочники!$N$12,0,SUM($Y1386:AI1386))&gt;0,IF(Главная!$N$19=справочники!$N$10,SUM($Y$19:AJ$19)*справочники!$AE$12,IF(Главная!$N$19=справочники!$N$11,IF(SUM($Y$19:AJ$19)*справочники!$AE$14&gt;SUM($Y1382:AJ1382)*справочники!$AE$13,SUM($Y$19:AJ$19)*справочники!$AE$14,SUM($Y1382:AJ1382)*справочники!$AE$13),IF(Главная!$N$19=справочники!$N$12,IF(AJ$1&lt;=справочники!$Y$22*12,AJ1382*справочники!$AE$22,IF(AJ$1&lt;=справочники!$Y$23*12,AJ1382*справочники!$AE$23,IF(AJ$1&lt;=справочники!$Y$24*12,AJ1382*справочники!$AE$24,AJ1382*справочники!$AE$11))),SUM($Y1382:AJ1382)*справочники!$AE$11)))-IF(Главная!$N$19=справочники!$N$12,0,SUM($Y1386:AI1386)),0))</f>
        <v>0</v>
      </c>
      <c r="AK1386" s="99">
        <f>IF(AK$8="",0,IF(IF(Главная!$N$19=справочники!$N$10,SUM($Y$19:AK$19)*справочники!$AE$12,IF(Главная!$N$19=справочники!$N$11,IF(SUM($Y$19:AK$19)*справочники!$AE$14&gt;SUM($Y1382:AK1382)*справочники!$AE$13,SUM($Y$19:AK$19)*справочники!$AE$14,SUM($Y1382:AK1382)*справочники!$AE$13),IF(Главная!$N$19=справочники!$N$12,IF(AK$1&lt;=справочники!$Y$22*12,AK1382*справочники!$AE$22,IF(AK$1&lt;=справочники!$Y$23*12,AK1382*справочники!$AE$23,IF(AK$1&lt;=справочники!$Y$24*12,AK1382*справочники!$AE$24,AK1382*справочники!$AE$11))),SUM($Y1382:AK1382)*справочники!$AE$11)))-IF(Главная!$N$19=справочники!$N$12,0,SUM($Y1386:AJ1386))&gt;0,IF(Главная!$N$19=справочники!$N$10,SUM($Y$19:AK$19)*справочники!$AE$12,IF(Главная!$N$19=справочники!$N$11,IF(SUM($Y$19:AK$19)*справочники!$AE$14&gt;SUM($Y1382:AK1382)*справочники!$AE$13,SUM($Y$19:AK$19)*справочники!$AE$14,SUM($Y1382:AK1382)*справочники!$AE$13),IF(Главная!$N$19=справочники!$N$12,IF(AK$1&lt;=справочники!$Y$22*12,AK1382*справочники!$AE$22,IF(AK$1&lt;=справочники!$Y$23*12,AK1382*справочники!$AE$23,IF(AK$1&lt;=справочники!$Y$24*12,AK1382*справочники!$AE$24,AK1382*справочники!$AE$11))),SUM($Y1382:AK1382)*справочники!$AE$11)))-IF(Главная!$N$19=справочники!$N$12,0,SUM($Y1386:AJ1386)),0))</f>
        <v>0</v>
      </c>
      <c r="AL1386" s="99">
        <f>IF(AL$8="",0,IF(IF(Главная!$N$19=справочники!$N$10,SUM($Y$19:AL$19)*справочники!$AE$12,IF(Главная!$N$19=справочники!$N$11,IF(SUM($Y$19:AL$19)*справочники!$AE$14&gt;SUM($Y1382:AL1382)*справочники!$AE$13,SUM($Y$19:AL$19)*справочники!$AE$14,SUM($Y1382:AL1382)*справочники!$AE$13),IF(Главная!$N$19=справочники!$N$12,IF(AL$1&lt;=справочники!$Y$22*12,AL1382*справочники!$AE$22,IF(AL$1&lt;=справочники!$Y$23*12,AL1382*справочники!$AE$23,IF(AL$1&lt;=справочники!$Y$24*12,AL1382*справочники!$AE$24,AL1382*справочники!$AE$11))),SUM($Y1382:AL1382)*справочники!$AE$11)))-IF(Главная!$N$19=справочники!$N$12,0,SUM($Y1386:AK1386))&gt;0,IF(Главная!$N$19=справочники!$N$10,SUM($Y$19:AL$19)*справочники!$AE$12,IF(Главная!$N$19=справочники!$N$11,IF(SUM($Y$19:AL$19)*справочники!$AE$14&gt;SUM($Y1382:AL1382)*справочники!$AE$13,SUM($Y$19:AL$19)*справочники!$AE$14,SUM($Y1382:AL1382)*справочники!$AE$13),IF(Главная!$N$19=справочники!$N$12,IF(AL$1&lt;=справочники!$Y$22*12,AL1382*справочники!$AE$22,IF(AL$1&lt;=справочники!$Y$23*12,AL1382*справочники!$AE$23,IF(AL$1&lt;=справочники!$Y$24*12,AL1382*справочники!$AE$24,AL1382*справочники!$AE$11))),SUM($Y1382:AL1382)*справочники!$AE$11)))-IF(Главная!$N$19=справочники!$N$12,0,SUM($Y1386:AK1386)),0))</f>
        <v>0</v>
      </c>
      <c r="AM1386" s="99">
        <f>IF(AM$8="",0,IF(IF(Главная!$N$19=справочники!$N$10,SUM($Y$19:AM$19)*справочники!$AE$12,IF(Главная!$N$19=справочники!$N$11,IF(SUM($Y$19:AM$19)*справочники!$AE$14&gt;SUM($Y1382:AM1382)*справочники!$AE$13,SUM($Y$19:AM$19)*справочники!$AE$14,SUM($Y1382:AM1382)*справочники!$AE$13),IF(Главная!$N$19=справочники!$N$12,IF(AM$1&lt;=справочники!$Y$22*12,AM1382*справочники!$AE$22,IF(AM$1&lt;=справочники!$Y$23*12,AM1382*справочники!$AE$23,IF(AM$1&lt;=справочники!$Y$24*12,AM1382*справочники!$AE$24,AM1382*справочники!$AE$11))),SUM($Y1382:AM1382)*справочники!$AE$11)))-IF(Главная!$N$19=справочники!$N$12,0,SUM($Y1386:AL1386))&gt;0,IF(Главная!$N$19=справочники!$N$10,SUM($Y$19:AM$19)*справочники!$AE$12,IF(Главная!$N$19=справочники!$N$11,IF(SUM($Y$19:AM$19)*справочники!$AE$14&gt;SUM($Y1382:AM1382)*справочники!$AE$13,SUM($Y$19:AM$19)*справочники!$AE$14,SUM($Y1382:AM1382)*справочники!$AE$13),IF(Главная!$N$19=справочники!$N$12,IF(AM$1&lt;=справочники!$Y$22*12,AM1382*справочники!$AE$22,IF(AM$1&lt;=справочники!$Y$23*12,AM1382*справочники!$AE$23,IF(AM$1&lt;=справочники!$Y$24*12,AM1382*справочники!$AE$24,AM1382*справочники!$AE$11))),SUM($Y1382:AM1382)*справочники!$AE$11)))-IF(Главная!$N$19=справочники!$N$12,0,SUM($Y1386:AL1386)),0))</f>
        <v>0</v>
      </c>
      <c r="AN1386" s="99">
        <f>IF(AN$8="",0,IF(IF(Главная!$N$19=справочники!$N$10,SUM($Y$19:AN$19)*справочники!$AE$12,IF(Главная!$N$19=справочники!$N$11,IF(SUM($Y$19:AN$19)*справочники!$AE$14&gt;SUM($Y1382:AN1382)*справочники!$AE$13,SUM($Y$19:AN$19)*справочники!$AE$14,SUM($Y1382:AN1382)*справочники!$AE$13),IF(Главная!$N$19=справочники!$N$12,IF(AN$1&lt;=справочники!$Y$22*12,AN1382*справочники!$AE$22,IF(AN$1&lt;=справочники!$Y$23*12,AN1382*справочники!$AE$23,IF(AN$1&lt;=справочники!$Y$24*12,AN1382*справочники!$AE$24,AN1382*справочники!$AE$11))),SUM($Y1382:AN1382)*справочники!$AE$11)))-IF(Главная!$N$19=справочники!$N$12,0,SUM($Y1386:AM1386))&gt;0,IF(Главная!$N$19=справочники!$N$10,SUM($Y$19:AN$19)*справочники!$AE$12,IF(Главная!$N$19=справочники!$N$11,IF(SUM($Y$19:AN$19)*справочники!$AE$14&gt;SUM($Y1382:AN1382)*справочники!$AE$13,SUM($Y$19:AN$19)*справочники!$AE$14,SUM($Y1382:AN1382)*справочники!$AE$13),IF(Главная!$N$19=справочники!$N$12,IF(AN$1&lt;=справочники!$Y$22*12,AN1382*справочники!$AE$22,IF(AN$1&lt;=справочники!$Y$23*12,AN1382*справочники!$AE$23,IF(AN$1&lt;=справочники!$Y$24*12,AN1382*справочники!$AE$24,AN1382*справочники!$AE$11))),SUM($Y1382:AN1382)*справочники!$AE$11)))-IF(Главная!$N$19=справочники!$N$12,0,SUM($Y1386:AM1386)),0))</f>
        <v>0</v>
      </c>
      <c r="AO1386" s="99">
        <f>IF(AO$8="",0,IF(IF(Главная!$N$19=справочники!$N$10,SUM($Y$19:AO$19)*справочники!$AE$12,IF(Главная!$N$19=справочники!$N$11,IF(SUM($Y$19:AO$19)*справочники!$AE$14&gt;SUM($Y1382:AO1382)*справочники!$AE$13,SUM($Y$19:AO$19)*справочники!$AE$14,SUM($Y1382:AO1382)*справочники!$AE$13),IF(Главная!$N$19=справочники!$N$12,IF(AO$1&lt;=справочники!$Y$22*12,AO1382*справочники!$AE$22,IF(AO$1&lt;=справочники!$Y$23*12,AO1382*справочники!$AE$23,IF(AO$1&lt;=справочники!$Y$24*12,AO1382*справочники!$AE$24,AO1382*справочники!$AE$11))),SUM($Y1382:AO1382)*справочники!$AE$11)))-IF(Главная!$N$19=справочники!$N$12,0,SUM($Y1386:AN1386))&gt;0,IF(Главная!$N$19=справочники!$N$10,SUM($Y$19:AO$19)*справочники!$AE$12,IF(Главная!$N$19=справочники!$N$11,IF(SUM($Y$19:AO$19)*справочники!$AE$14&gt;SUM($Y1382:AO1382)*справочники!$AE$13,SUM($Y$19:AO$19)*справочники!$AE$14,SUM($Y1382:AO1382)*справочники!$AE$13),IF(Главная!$N$19=справочники!$N$12,IF(AO$1&lt;=справочники!$Y$22*12,AO1382*справочники!$AE$22,IF(AO$1&lt;=справочники!$Y$23*12,AO1382*справочники!$AE$23,IF(AO$1&lt;=справочники!$Y$24*12,AO1382*справочники!$AE$24,AO1382*справочники!$AE$11))),SUM($Y1382:AO1382)*справочники!$AE$11)))-IF(Главная!$N$19=справочники!$N$12,0,SUM($Y1386:AN1386)),0))</f>
        <v>0</v>
      </c>
      <c r="AP1386" s="99">
        <f>IF(AP$8="",0,IF(IF(Главная!$N$19=справочники!$N$10,SUM($Y$19:AP$19)*справочники!$AE$12,IF(Главная!$N$19=справочники!$N$11,IF(SUM($Y$19:AP$19)*справочники!$AE$14&gt;SUM($Y1382:AP1382)*справочники!$AE$13,SUM($Y$19:AP$19)*справочники!$AE$14,SUM($Y1382:AP1382)*справочники!$AE$13),IF(Главная!$N$19=справочники!$N$12,IF(AP$1&lt;=справочники!$Y$22*12,AP1382*справочники!$AE$22,IF(AP$1&lt;=справочники!$Y$23*12,AP1382*справочники!$AE$23,IF(AP$1&lt;=справочники!$Y$24*12,AP1382*справочники!$AE$24,AP1382*справочники!$AE$11))),SUM($Y1382:AP1382)*справочники!$AE$11)))-IF(Главная!$N$19=справочники!$N$12,0,SUM($Y1386:AO1386))&gt;0,IF(Главная!$N$19=справочники!$N$10,SUM($Y$19:AP$19)*справочники!$AE$12,IF(Главная!$N$19=справочники!$N$11,IF(SUM($Y$19:AP$19)*справочники!$AE$14&gt;SUM($Y1382:AP1382)*справочники!$AE$13,SUM($Y$19:AP$19)*справочники!$AE$14,SUM($Y1382:AP1382)*справочники!$AE$13),IF(Главная!$N$19=справочники!$N$12,IF(AP$1&lt;=справочники!$Y$22*12,AP1382*справочники!$AE$22,IF(AP$1&lt;=справочники!$Y$23*12,AP1382*справочники!$AE$23,IF(AP$1&lt;=справочники!$Y$24*12,AP1382*справочники!$AE$24,AP1382*справочники!$AE$11))),SUM($Y1382:AP1382)*справочники!$AE$11)))-IF(Главная!$N$19=справочники!$N$12,0,SUM($Y1386:AO1386)),0))</f>
        <v>0</v>
      </c>
      <c r="AQ1386" s="99">
        <f>IF(AQ$8="",0,IF(IF(Главная!$N$19=справочники!$N$10,SUM($Y$19:AQ$19)*справочники!$AE$12,IF(Главная!$N$19=справочники!$N$11,IF(SUM($Y$19:AQ$19)*справочники!$AE$14&gt;SUM($Y1382:AQ1382)*справочники!$AE$13,SUM($Y$19:AQ$19)*справочники!$AE$14,SUM($Y1382:AQ1382)*справочники!$AE$13),IF(Главная!$N$19=справочники!$N$12,IF(AQ$1&lt;=справочники!$Y$22*12,AQ1382*справочники!$AE$22,IF(AQ$1&lt;=справочники!$Y$23*12,AQ1382*справочники!$AE$23,IF(AQ$1&lt;=справочники!$Y$24*12,AQ1382*справочники!$AE$24,AQ1382*справочники!$AE$11))),SUM($Y1382:AQ1382)*справочники!$AE$11)))-IF(Главная!$N$19=справочники!$N$12,0,SUM($Y1386:AP1386))&gt;0,IF(Главная!$N$19=справочники!$N$10,SUM($Y$19:AQ$19)*справочники!$AE$12,IF(Главная!$N$19=справочники!$N$11,IF(SUM($Y$19:AQ$19)*справочники!$AE$14&gt;SUM($Y1382:AQ1382)*справочники!$AE$13,SUM($Y$19:AQ$19)*справочники!$AE$14,SUM($Y1382:AQ1382)*справочники!$AE$13),IF(Главная!$N$19=справочники!$N$12,IF(AQ$1&lt;=справочники!$Y$22*12,AQ1382*справочники!$AE$22,IF(AQ$1&lt;=справочники!$Y$23*12,AQ1382*справочники!$AE$23,IF(AQ$1&lt;=справочники!$Y$24*12,AQ1382*справочники!$AE$24,AQ1382*справочники!$AE$11))),SUM($Y1382:AQ1382)*справочники!$AE$11)))-IF(Главная!$N$19=справочники!$N$12,0,SUM($Y1386:AP1386)),0))</f>
        <v>0</v>
      </c>
      <c r="AR1386" s="99">
        <f>IF(AR$8="",0,IF(IF(Главная!$N$19=справочники!$N$10,SUM($Y$19:AR$19)*справочники!$AE$12,IF(Главная!$N$19=справочники!$N$11,IF(SUM($Y$19:AR$19)*справочники!$AE$14&gt;SUM($Y1382:AR1382)*справочники!$AE$13,SUM($Y$19:AR$19)*справочники!$AE$14,SUM($Y1382:AR1382)*справочники!$AE$13),IF(Главная!$N$19=справочники!$N$12,IF(AR$1&lt;=справочники!$Y$22*12,AR1382*справочники!$AE$22,IF(AR$1&lt;=справочники!$Y$23*12,AR1382*справочники!$AE$23,IF(AR$1&lt;=справочники!$Y$24*12,AR1382*справочники!$AE$24,AR1382*справочники!$AE$11))),SUM($Y1382:AR1382)*справочники!$AE$11)))-IF(Главная!$N$19=справочники!$N$12,0,SUM($Y1386:AQ1386))&gt;0,IF(Главная!$N$19=справочники!$N$10,SUM($Y$19:AR$19)*справочники!$AE$12,IF(Главная!$N$19=справочники!$N$11,IF(SUM($Y$19:AR$19)*справочники!$AE$14&gt;SUM($Y1382:AR1382)*справочники!$AE$13,SUM($Y$19:AR$19)*справочники!$AE$14,SUM($Y1382:AR1382)*справочники!$AE$13),IF(Главная!$N$19=справочники!$N$12,IF(AR$1&lt;=справочники!$Y$22*12,AR1382*справочники!$AE$22,IF(AR$1&lt;=справочники!$Y$23*12,AR1382*справочники!$AE$23,IF(AR$1&lt;=справочники!$Y$24*12,AR1382*справочники!$AE$24,AR1382*справочники!$AE$11))),SUM($Y1382:AR1382)*справочники!$AE$11)))-IF(Главная!$N$19=справочники!$N$12,0,SUM($Y1386:AQ1386)),0))</f>
        <v>0</v>
      </c>
      <c r="AS1386" s="99">
        <f>IF(AS$8="",0,IF(IF(Главная!$N$19=справочники!$N$10,SUM($Y$19:AS$19)*справочники!$AE$12,IF(Главная!$N$19=справочники!$N$11,IF(SUM($Y$19:AS$19)*справочники!$AE$14&gt;SUM($Y1382:AS1382)*справочники!$AE$13,SUM($Y$19:AS$19)*справочники!$AE$14,SUM($Y1382:AS1382)*справочники!$AE$13),IF(Главная!$N$19=справочники!$N$12,IF(AS$1&lt;=справочники!$Y$22*12,AS1382*справочники!$AE$22,IF(AS$1&lt;=справочники!$Y$23*12,AS1382*справочники!$AE$23,IF(AS$1&lt;=справочники!$Y$24*12,AS1382*справочники!$AE$24,AS1382*справочники!$AE$11))),SUM($Y1382:AS1382)*справочники!$AE$11)))-IF(Главная!$N$19=справочники!$N$12,0,SUM($Y1386:AR1386))&gt;0,IF(Главная!$N$19=справочники!$N$10,SUM($Y$19:AS$19)*справочники!$AE$12,IF(Главная!$N$19=справочники!$N$11,IF(SUM($Y$19:AS$19)*справочники!$AE$14&gt;SUM($Y1382:AS1382)*справочники!$AE$13,SUM($Y$19:AS$19)*справочники!$AE$14,SUM($Y1382:AS1382)*справочники!$AE$13),IF(Главная!$N$19=справочники!$N$12,IF(AS$1&lt;=справочники!$Y$22*12,AS1382*справочники!$AE$22,IF(AS$1&lt;=справочники!$Y$23*12,AS1382*справочники!$AE$23,IF(AS$1&lt;=справочники!$Y$24*12,AS1382*справочники!$AE$24,AS1382*справочники!$AE$11))),SUM($Y1382:AS1382)*справочники!$AE$11)))-IF(Главная!$N$19=справочники!$N$12,0,SUM($Y1386:AR1386)),0))</f>
        <v>0</v>
      </c>
      <c r="AT1386" s="99">
        <f>IF(AT$8="",0,IF(IF(Главная!$N$19=справочники!$N$10,SUM($Y$19:AT$19)*справочники!$AE$12,IF(Главная!$N$19=справочники!$N$11,IF(SUM($Y$19:AT$19)*справочники!$AE$14&gt;SUM($Y1382:AT1382)*справочники!$AE$13,SUM($Y$19:AT$19)*справочники!$AE$14,SUM($Y1382:AT1382)*справочники!$AE$13),IF(Главная!$N$19=справочники!$N$12,IF(AT$1&lt;=справочники!$Y$22*12,AT1382*справочники!$AE$22,IF(AT$1&lt;=справочники!$Y$23*12,AT1382*справочники!$AE$23,IF(AT$1&lt;=справочники!$Y$24*12,AT1382*справочники!$AE$24,AT1382*справочники!$AE$11))),SUM($Y1382:AT1382)*справочники!$AE$11)))-IF(Главная!$N$19=справочники!$N$12,0,SUM($Y1386:AS1386))&gt;0,IF(Главная!$N$19=справочники!$N$10,SUM($Y$19:AT$19)*справочники!$AE$12,IF(Главная!$N$19=справочники!$N$11,IF(SUM($Y$19:AT$19)*справочники!$AE$14&gt;SUM($Y1382:AT1382)*справочники!$AE$13,SUM($Y$19:AT$19)*справочники!$AE$14,SUM($Y1382:AT1382)*справочники!$AE$13),IF(Главная!$N$19=справочники!$N$12,IF(AT$1&lt;=справочники!$Y$22*12,AT1382*справочники!$AE$22,IF(AT$1&lt;=справочники!$Y$23*12,AT1382*справочники!$AE$23,IF(AT$1&lt;=справочники!$Y$24*12,AT1382*справочники!$AE$24,AT1382*справочники!$AE$11))),SUM($Y1382:AT1382)*справочники!$AE$11)))-IF(Главная!$N$19=справочники!$N$12,0,SUM($Y1386:AS1386)),0))</f>
        <v>0</v>
      </c>
      <c r="AU1386" s="99">
        <f>IF(AU$8="",0,IF(IF(Главная!$N$19=справочники!$N$10,SUM($Y$19:AU$19)*справочники!$AE$12,IF(Главная!$N$19=справочники!$N$11,IF(SUM($Y$19:AU$19)*справочники!$AE$14&gt;SUM($Y1382:AU1382)*справочники!$AE$13,SUM($Y$19:AU$19)*справочники!$AE$14,SUM($Y1382:AU1382)*справочники!$AE$13),IF(Главная!$N$19=справочники!$N$12,IF(AU$1&lt;=справочники!$Y$22*12,AU1382*справочники!$AE$22,IF(AU$1&lt;=справочники!$Y$23*12,AU1382*справочники!$AE$23,IF(AU$1&lt;=справочники!$Y$24*12,AU1382*справочники!$AE$24,AU1382*справочники!$AE$11))),SUM($Y1382:AU1382)*справочники!$AE$11)))-IF(Главная!$N$19=справочники!$N$12,0,SUM($Y1386:AT1386))&gt;0,IF(Главная!$N$19=справочники!$N$10,SUM($Y$19:AU$19)*справочники!$AE$12,IF(Главная!$N$19=справочники!$N$11,IF(SUM($Y$19:AU$19)*справочники!$AE$14&gt;SUM($Y1382:AU1382)*справочники!$AE$13,SUM($Y$19:AU$19)*справочники!$AE$14,SUM($Y1382:AU1382)*справочники!$AE$13),IF(Главная!$N$19=справочники!$N$12,IF(AU$1&lt;=справочники!$Y$22*12,AU1382*справочники!$AE$22,IF(AU$1&lt;=справочники!$Y$23*12,AU1382*справочники!$AE$23,IF(AU$1&lt;=справочники!$Y$24*12,AU1382*справочники!$AE$24,AU1382*справочники!$AE$11))),SUM($Y1382:AU1382)*справочники!$AE$11)))-IF(Главная!$N$19=справочники!$N$12,0,SUM($Y1386:AT1386)),0))</f>
        <v>0</v>
      </c>
      <c r="AV1386" s="99">
        <f>IF(AV$8="",0,IF(IF(Главная!$N$19=справочники!$N$10,SUM($Y$19:AV$19)*справочники!$AE$12,IF(Главная!$N$19=справочники!$N$11,IF(SUM($Y$19:AV$19)*справочники!$AE$14&gt;SUM($Y1382:AV1382)*справочники!$AE$13,SUM($Y$19:AV$19)*справочники!$AE$14,SUM($Y1382:AV1382)*справочники!$AE$13),IF(Главная!$N$19=справочники!$N$12,IF(AV$1&lt;=справочники!$Y$22*12,AV1382*справочники!$AE$22,IF(AV$1&lt;=справочники!$Y$23*12,AV1382*справочники!$AE$23,IF(AV$1&lt;=справочники!$Y$24*12,AV1382*справочники!$AE$24,AV1382*справочники!$AE$11))),SUM($Y1382:AV1382)*справочники!$AE$11)))-IF(Главная!$N$19=справочники!$N$12,0,SUM($Y1386:AU1386))&gt;0,IF(Главная!$N$19=справочники!$N$10,SUM($Y$19:AV$19)*справочники!$AE$12,IF(Главная!$N$19=справочники!$N$11,IF(SUM($Y$19:AV$19)*справочники!$AE$14&gt;SUM($Y1382:AV1382)*справочники!$AE$13,SUM($Y$19:AV$19)*справочники!$AE$14,SUM($Y1382:AV1382)*справочники!$AE$13),IF(Главная!$N$19=справочники!$N$12,IF(AV$1&lt;=справочники!$Y$22*12,AV1382*справочники!$AE$22,IF(AV$1&lt;=справочники!$Y$23*12,AV1382*справочники!$AE$23,IF(AV$1&lt;=справочники!$Y$24*12,AV1382*справочники!$AE$24,AV1382*справочники!$AE$11))),SUM($Y1382:AV1382)*справочники!$AE$11)))-IF(Главная!$N$19=справочники!$N$12,0,SUM($Y1386:AU1386)),0))</f>
        <v>0</v>
      </c>
      <c r="AW1386" s="99">
        <f>IF(AW$8="",0,IF(IF(Главная!$N$19=справочники!$N$10,SUM($Y$19:AW$19)*справочники!$AE$12,IF(Главная!$N$19=справочники!$N$11,IF(SUM($Y$19:AW$19)*справочники!$AE$14&gt;SUM($Y1382:AW1382)*справочники!$AE$13,SUM($Y$19:AW$19)*справочники!$AE$14,SUM($Y1382:AW1382)*справочники!$AE$13),IF(Главная!$N$19=справочники!$N$12,IF(AW$1&lt;=справочники!$Y$22*12,AW1382*справочники!$AE$22,IF(AW$1&lt;=справочники!$Y$23*12,AW1382*справочники!$AE$23,IF(AW$1&lt;=справочники!$Y$24*12,AW1382*справочники!$AE$24,AW1382*справочники!$AE$11))),SUM($Y1382:AW1382)*справочники!$AE$11)))-IF(Главная!$N$19=справочники!$N$12,0,SUM($Y1386:AV1386))&gt;0,IF(Главная!$N$19=справочники!$N$10,SUM($Y$19:AW$19)*справочники!$AE$12,IF(Главная!$N$19=справочники!$N$11,IF(SUM($Y$19:AW$19)*справочники!$AE$14&gt;SUM($Y1382:AW1382)*справочники!$AE$13,SUM($Y$19:AW$19)*справочники!$AE$14,SUM($Y1382:AW1382)*справочники!$AE$13),IF(Главная!$N$19=справочники!$N$12,IF(AW$1&lt;=справочники!$Y$22*12,AW1382*справочники!$AE$22,IF(AW$1&lt;=справочники!$Y$23*12,AW1382*справочники!$AE$23,IF(AW$1&lt;=справочники!$Y$24*12,AW1382*справочники!$AE$24,AW1382*справочники!$AE$11))),SUM($Y1382:AW1382)*справочники!$AE$11)))-IF(Главная!$N$19=справочники!$N$12,0,SUM($Y1386:AV1386)),0))</f>
        <v>0</v>
      </c>
      <c r="AX1386" s="99">
        <f>IF(AX$8="",0,IF(IF(Главная!$N$19=справочники!$N$10,SUM($Y$19:AX$19)*справочники!$AE$12,IF(Главная!$N$19=справочники!$N$11,IF(SUM($Y$19:AX$19)*справочники!$AE$14&gt;SUM($Y1382:AX1382)*справочники!$AE$13,SUM($Y$19:AX$19)*справочники!$AE$14,SUM($Y1382:AX1382)*справочники!$AE$13),IF(Главная!$N$19=справочники!$N$12,IF(AX$1&lt;=справочники!$Y$22*12,AX1382*справочники!$AE$22,IF(AX$1&lt;=справочники!$Y$23*12,AX1382*справочники!$AE$23,IF(AX$1&lt;=справочники!$Y$24*12,AX1382*справочники!$AE$24,AX1382*справочники!$AE$11))),SUM($Y1382:AX1382)*справочники!$AE$11)))-IF(Главная!$N$19=справочники!$N$12,0,SUM($Y1386:AW1386))&gt;0,IF(Главная!$N$19=справочники!$N$10,SUM($Y$19:AX$19)*справочники!$AE$12,IF(Главная!$N$19=справочники!$N$11,IF(SUM($Y$19:AX$19)*справочники!$AE$14&gt;SUM($Y1382:AX1382)*справочники!$AE$13,SUM($Y$19:AX$19)*справочники!$AE$14,SUM($Y1382:AX1382)*справочники!$AE$13),IF(Главная!$N$19=справочники!$N$12,IF(AX$1&lt;=справочники!$Y$22*12,AX1382*справочники!$AE$22,IF(AX$1&lt;=справочники!$Y$23*12,AX1382*справочники!$AE$23,IF(AX$1&lt;=справочники!$Y$24*12,AX1382*справочники!$AE$24,AX1382*справочники!$AE$11))),SUM($Y1382:AX1382)*справочники!$AE$11)))-IF(Главная!$N$19=справочники!$N$12,0,SUM($Y1386:AW1386)),0))</f>
        <v>0</v>
      </c>
      <c r="AY1386" s="99">
        <f>IF(AY$8="",0,IF(IF(Главная!$N$19=справочники!$N$10,SUM($Y$19:AY$19)*справочники!$AE$12,IF(Главная!$N$19=справочники!$N$11,IF(SUM($Y$19:AY$19)*справочники!$AE$14&gt;SUM($Y1382:AY1382)*справочники!$AE$13,SUM($Y$19:AY$19)*справочники!$AE$14,SUM($Y1382:AY1382)*справочники!$AE$13),IF(Главная!$N$19=справочники!$N$12,IF(AY$1&lt;=справочники!$Y$22*12,AY1382*справочники!$AE$22,IF(AY$1&lt;=справочники!$Y$23*12,AY1382*справочники!$AE$23,IF(AY$1&lt;=справочники!$Y$24*12,AY1382*справочники!$AE$24,AY1382*справочники!$AE$11))),SUM($Y1382:AY1382)*справочники!$AE$11)))-IF(Главная!$N$19=справочники!$N$12,0,SUM($Y1386:AX1386))&gt;0,IF(Главная!$N$19=справочники!$N$10,SUM($Y$19:AY$19)*справочники!$AE$12,IF(Главная!$N$19=справочники!$N$11,IF(SUM($Y$19:AY$19)*справочники!$AE$14&gt;SUM($Y1382:AY1382)*справочники!$AE$13,SUM($Y$19:AY$19)*справочники!$AE$14,SUM($Y1382:AY1382)*справочники!$AE$13),IF(Главная!$N$19=справочники!$N$12,IF(AY$1&lt;=справочники!$Y$22*12,AY1382*справочники!$AE$22,IF(AY$1&lt;=справочники!$Y$23*12,AY1382*справочники!$AE$23,IF(AY$1&lt;=справочники!$Y$24*12,AY1382*справочники!$AE$24,AY1382*справочники!$AE$11))),SUM($Y1382:AY1382)*справочники!$AE$11)))-IF(Главная!$N$19=справочники!$N$12,0,SUM($Y1386:AX1386)),0))</f>
        <v>0</v>
      </c>
      <c r="AZ1386" s="99">
        <f>IF(AZ$8="",0,IF(IF(Главная!$N$19=справочники!$N$10,SUM($Y$19:AZ$19)*справочники!$AE$12,IF(Главная!$N$19=справочники!$N$11,IF(SUM($Y$19:AZ$19)*справочники!$AE$14&gt;SUM($Y1382:AZ1382)*справочники!$AE$13,SUM($Y$19:AZ$19)*справочники!$AE$14,SUM($Y1382:AZ1382)*справочники!$AE$13),IF(Главная!$N$19=справочники!$N$12,IF(AZ$1&lt;=справочники!$Y$22*12,AZ1382*справочники!$AE$22,IF(AZ$1&lt;=справочники!$Y$23*12,AZ1382*справочники!$AE$23,IF(AZ$1&lt;=справочники!$Y$24*12,AZ1382*справочники!$AE$24,AZ1382*справочники!$AE$11))),SUM($Y1382:AZ1382)*справочники!$AE$11)))-IF(Главная!$N$19=справочники!$N$12,0,SUM($Y1386:AY1386))&gt;0,IF(Главная!$N$19=справочники!$N$10,SUM($Y$19:AZ$19)*справочники!$AE$12,IF(Главная!$N$19=справочники!$N$11,IF(SUM($Y$19:AZ$19)*справочники!$AE$14&gt;SUM($Y1382:AZ1382)*справочники!$AE$13,SUM($Y$19:AZ$19)*справочники!$AE$14,SUM($Y1382:AZ1382)*справочники!$AE$13),IF(Главная!$N$19=справочники!$N$12,IF(AZ$1&lt;=справочники!$Y$22*12,AZ1382*справочники!$AE$22,IF(AZ$1&lt;=справочники!$Y$23*12,AZ1382*справочники!$AE$23,IF(AZ$1&lt;=справочники!$Y$24*12,AZ1382*справочники!$AE$24,AZ1382*справочники!$AE$11))),SUM($Y1382:AZ1382)*справочники!$AE$11)))-IF(Главная!$N$19=справочники!$N$12,0,SUM($Y1386:AY1386)),0))</f>
        <v>0</v>
      </c>
      <c r="BA1386" s="99">
        <f>IF(BA$8="",0,IF(IF(Главная!$N$19=справочники!$N$10,SUM($Y$19:BA$19)*справочники!$AE$12,IF(Главная!$N$19=справочники!$N$11,IF(SUM($Y$19:BA$19)*справочники!$AE$14&gt;SUM($Y1382:BA1382)*справочники!$AE$13,SUM($Y$19:BA$19)*справочники!$AE$14,SUM($Y1382:BA1382)*справочники!$AE$13),IF(Главная!$N$19=справочники!$N$12,IF(BA$1&lt;=справочники!$Y$22*12,BA1382*справочники!$AE$22,IF(BA$1&lt;=справочники!$Y$23*12,BA1382*справочники!$AE$23,IF(BA$1&lt;=справочники!$Y$24*12,BA1382*справочники!$AE$24,BA1382*справочники!$AE$11))),SUM($Y1382:BA1382)*справочники!$AE$11)))-IF(Главная!$N$19=справочники!$N$12,0,SUM($Y1386:AZ1386))&gt;0,IF(Главная!$N$19=справочники!$N$10,SUM($Y$19:BA$19)*справочники!$AE$12,IF(Главная!$N$19=справочники!$N$11,IF(SUM($Y$19:BA$19)*справочники!$AE$14&gt;SUM($Y1382:BA1382)*справочники!$AE$13,SUM($Y$19:BA$19)*справочники!$AE$14,SUM($Y1382:BA1382)*справочники!$AE$13),IF(Главная!$N$19=справочники!$N$12,IF(BA$1&lt;=справочники!$Y$22*12,BA1382*справочники!$AE$22,IF(BA$1&lt;=справочники!$Y$23*12,BA1382*справочники!$AE$23,IF(BA$1&lt;=справочники!$Y$24*12,BA1382*справочники!$AE$24,BA1382*справочники!$AE$11))),SUM($Y1382:BA1382)*справочники!$AE$11)))-IF(Главная!$N$19=справочники!$N$12,0,SUM($Y1386:AZ1386)),0))</f>
        <v>0</v>
      </c>
      <c r="BB1386" s="99">
        <f>IF(BB$8="",0,IF(IF(Главная!$N$19=справочники!$N$10,SUM($Y$19:BB$19)*справочники!$AE$12,IF(Главная!$N$19=справочники!$N$11,IF(SUM($Y$19:BB$19)*справочники!$AE$14&gt;SUM($Y1382:BB1382)*справочники!$AE$13,SUM($Y$19:BB$19)*справочники!$AE$14,SUM($Y1382:BB1382)*справочники!$AE$13),IF(Главная!$N$19=справочники!$N$12,IF(BB$1&lt;=справочники!$Y$22*12,BB1382*справочники!$AE$22,IF(BB$1&lt;=справочники!$Y$23*12,BB1382*справочники!$AE$23,IF(BB$1&lt;=справочники!$Y$24*12,BB1382*справочники!$AE$24,BB1382*справочники!$AE$11))),SUM($Y1382:BB1382)*справочники!$AE$11)))-IF(Главная!$N$19=справочники!$N$12,0,SUM($Y1386:BA1386))&gt;0,IF(Главная!$N$19=справочники!$N$10,SUM($Y$19:BB$19)*справочники!$AE$12,IF(Главная!$N$19=справочники!$N$11,IF(SUM($Y$19:BB$19)*справочники!$AE$14&gt;SUM($Y1382:BB1382)*справочники!$AE$13,SUM($Y$19:BB$19)*справочники!$AE$14,SUM($Y1382:BB1382)*справочники!$AE$13),IF(Главная!$N$19=справочники!$N$12,IF(BB$1&lt;=справочники!$Y$22*12,BB1382*справочники!$AE$22,IF(BB$1&lt;=справочники!$Y$23*12,BB1382*справочники!$AE$23,IF(BB$1&lt;=справочники!$Y$24*12,BB1382*справочники!$AE$24,BB1382*справочники!$AE$11))),SUM($Y1382:BB1382)*справочники!$AE$11)))-IF(Главная!$N$19=справочники!$N$12,0,SUM($Y1386:BA1386)),0))</f>
        <v>0</v>
      </c>
      <c r="BC1386" s="99">
        <f>IF(BC$8="",0,IF(IF(Главная!$N$19=справочники!$N$10,SUM($Y$19:BC$19)*справочники!$AE$12,IF(Главная!$N$19=справочники!$N$11,IF(SUM($Y$19:BC$19)*справочники!$AE$14&gt;SUM($Y1382:BC1382)*справочники!$AE$13,SUM($Y$19:BC$19)*справочники!$AE$14,SUM($Y1382:BC1382)*справочники!$AE$13),IF(Главная!$N$19=справочники!$N$12,IF(BC$1&lt;=справочники!$Y$22*12,BC1382*справочники!$AE$22,IF(BC$1&lt;=справочники!$Y$23*12,BC1382*справочники!$AE$23,IF(BC$1&lt;=справочники!$Y$24*12,BC1382*справочники!$AE$24,BC1382*справочники!$AE$11))),SUM($Y1382:BC1382)*справочники!$AE$11)))-IF(Главная!$N$19=справочники!$N$12,0,SUM($Y1386:BB1386))&gt;0,IF(Главная!$N$19=справочники!$N$10,SUM($Y$19:BC$19)*справочники!$AE$12,IF(Главная!$N$19=справочники!$N$11,IF(SUM($Y$19:BC$19)*справочники!$AE$14&gt;SUM($Y1382:BC1382)*справочники!$AE$13,SUM($Y$19:BC$19)*справочники!$AE$14,SUM($Y1382:BC1382)*справочники!$AE$13),IF(Главная!$N$19=справочники!$N$12,IF(BC$1&lt;=справочники!$Y$22*12,BC1382*справочники!$AE$22,IF(BC$1&lt;=справочники!$Y$23*12,BC1382*справочники!$AE$23,IF(BC$1&lt;=справочники!$Y$24*12,BC1382*справочники!$AE$24,BC1382*справочники!$AE$11))),SUM($Y1382:BC1382)*справочники!$AE$11)))-IF(Главная!$N$19=справочники!$N$12,0,SUM($Y1386:BB1386)),0))</f>
        <v>0</v>
      </c>
      <c r="BD1386" s="99">
        <f>IF(BD$8="",0,IF(IF(Главная!$N$19=справочники!$N$10,SUM($Y$19:BD$19)*справочники!$AE$12,IF(Главная!$N$19=справочники!$N$11,IF(SUM($Y$19:BD$19)*справочники!$AE$14&gt;SUM($Y1382:BD1382)*справочники!$AE$13,SUM($Y$19:BD$19)*справочники!$AE$14,SUM($Y1382:BD1382)*справочники!$AE$13),IF(Главная!$N$19=справочники!$N$12,IF(BD$1&lt;=справочники!$Y$22*12,BD1382*справочники!$AE$22,IF(BD$1&lt;=справочники!$Y$23*12,BD1382*справочники!$AE$23,IF(BD$1&lt;=справочники!$Y$24*12,BD1382*справочники!$AE$24,BD1382*справочники!$AE$11))),SUM($Y1382:BD1382)*справочники!$AE$11)))-IF(Главная!$N$19=справочники!$N$12,0,SUM($Y1386:BC1386))&gt;0,IF(Главная!$N$19=справочники!$N$10,SUM($Y$19:BD$19)*справочники!$AE$12,IF(Главная!$N$19=справочники!$N$11,IF(SUM($Y$19:BD$19)*справочники!$AE$14&gt;SUM($Y1382:BD1382)*справочники!$AE$13,SUM($Y$19:BD$19)*справочники!$AE$14,SUM($Y1382:BD1382)*справочники!$AE$13),IF(Главная!$N$19=справочники!$N$12,IF(BD$1&lt;=справочники!$Y$22*12,BD1382*справочники!$AE$22,IF(BD$1&lt;=справочники!$Y$23*12,BD1382*справочники!$AE$23,IF(BD$1&lt;=справочники!$Y$24*12,BD1382*справочники!$AE$24,BD1382*справочники!$AE$11))),SUM($Y1382:BD1382)*справочники!$AE$11)))-IF(Главная!$N$19=справочники!$N$12,0,SUM($Y1386:BC1386)),0))</f>
        <v>0</v>
      </c>
      <c r="BE1386" s="99">
        <f>IF(BE$8="",0,IF(IF(Главная!$N$19=справочники!$N$10,SUM($Y$19:BE$19)*справочники!$AE$12,IF(Главная!$N$19=справочники!$N$11,IF(SUM($Y$19:BE$19)*справочники!$AE$14&gt;SUM($Y1382:BE1382)*справочники!$AE$13,SUM($Y$19:BE$19)*справочники!$AE$14,SUM($Y1382:BE1382)*справочники!$AE$13),IF(Главная!$N$19=справочники!$N$12,IF(BE$1&lt;=справочники!$Y$22*12,BE1382*справочники!$AE$22,IF(BE$1&lt;=справочники!$Y$23*12,BE1382*справочники!$AE$23,IF(BE$1&lt;=справочники!$Y$24*12,BE1382*справочники!$AE$24,BE1382*справочники!$AE$11))),SUM($Y1382:BE1382)*справочники!$AE$11)))-IF(Главная!$N$19=справочники!$N$12,0,SUM($Y1386:BD1386))&gt;0,IF(Главная!$N$19=справочники!$N$10,SUM($Y$19:BE$19)*справочники!$AE$12,IF(Главная!$N$19=справочники!$N$11,IF(SUM($Y$19:BE$19)*справочники!$AE$14&gt;SUM($Y1382:BE1382)*справочники!$AE$13,SUM($Y$19:BE$19)*справочники!$AE$14,SUM($Y1382:BE1382)*справочники!$AE$13),IF(Главная!$N$19=справочники!$N$12,IF(BE$1&lt;=справочники!$Y$22*12,BE1382*справочники!$AE$22,IF(BE$1&lt;=справочники!$Y$23*12,BE1382*справочники!$AE$23,IF(BE$1&lt;=справочники!$Y$24*12,BE1382*справочники!$AE$24,BE1382*справочники!$AE$11))),SUM($Y1382:BE1382)*справочники!$AE$11)))-IF(Главная!$N$19=справочники!$N$12,0,SUM($Y1386:BD1386)),0))</f>
        <v>0</v>
      </c>
      <c r="BF1386" s="99">
        <f>IF(BF$8="",0,IF(IF(Главная!$N$19=справочники!$N$10,SUM($Y$19:BF$19)*справочники!$AE$12,IF(Главная!$N$19=справочники!$N$11,IF(SUM($Y$19:BF$19)*справочники!$AE$14&gt;SUM($Y1382:BF1382)*справочники!$AE$13,SUM($Y$19:BF$19)*справочники!$AE$14,SUM($Y1382:BF1382)*справочники!$AE$13),IF(Главная!$N$19=справочники!$N$12,IF(BF$1&lt;=справочники!$Y$22*12,BF1382*справочники!$AE$22,IF(BF$1&lt;=справочники!$Y$23*12,BF1382*справочники!$AE$23,IF(BF$1&lt;=справочники!$Y$24*12,BF1382*справочники!$AE$24,BF1382*справочники!$AE$11))),SUM($Y1382:BF1382)*справочники!$AE$11)))-IF(Главная!$N$19=справочники!$N$12,0,SUM($Y1386:BE1386))&gt;0,IF(Главная!$N$19=справочники!$N$10,SUM($Y$19:BF$19)*справочники!$AE$12,IF(Главная!$N$19=справочники!$N$11,IF(SUM($Y$19:BF$19)*справочники!$AE$14&gt;SUM($Y1382:BF1382)*справочники!$AE$13,SUM($Y$19:BF$19)*справочники!$AE$14,SUM($Y1382:BF1382)*справочники!$AE$13),IF(Главная!$N$19=справочники!$N$12,IF(BF$1&lt;=справочники!$Y$22*12,BF1382*справочники!$AE$22,IF(BF$1&lt;=справочники!$Y$23*12,BF1382*справочники!$AE$23,IF(BF$1&lt;=справочники!$Y$24*12,BF1382*справочники!$AE$24,BF1382*справочники!$AE$11))),SUM($Y1382:BF1382)*справочники!$AE$11)))-IF(Главная!$N$19=справочники!$N$12,0,SUM($Y1386:BE1386)),0))</f>
        <v>0</v>
      </c>
      <c r="BG1386" s="99">
        <f>IF(BG$8="",0,IF(IF(Главная!$N$19=справочники!$N$10,SUM($Y$19:BG$19)*справочники!$AE$12,IF(Главная!$N$19=справочники!$N$11,IF(SUM($Y$19:BG$19)*справочники!$AE$14&gt;SUM($Y1382:BG1382)*справочники!$AE$13,SUM($Y$19:BG$19)*справочники!$AE$14,SUM($Y1382:BG1382)*справочники!$AE$13),IF(Главная!$N$19=справочники!$N$12,IF(BG$1&lt;=справочники!$Y$22*12,BG1382*справочники!$AE$22,IF(BG$1&lt;=справочники!$Y$23*12,BG1382*справочники!$AE$23,IF(BG$1&lt;=справочники!$Y$24*12,BG1382*справочники!$AE$24,BG1382*справочники!$AE$11))),SUM($Y1382:BG1382)*справочники!$AE$11)))-IF(Главная!$N$19=справочники!$N$12,0,SUM($Y1386:BF1386))&gt;0,IF(Главная!$N$19=справочники!$N$10,SUM($Y$19:BG$19)*справочники!$AE$12,IF(Главная!$N$19=справочники!$N$11,IF(SUM($Y$19:BG$19)*справочники!$AE$14&gt;SUM($Y1382:BG1382)*справочники!$AE$13,SUM($Y$19:BG$19)*справочники!$AE$14,SUM($Y1382:BG1382)*справочники!$AE$13),IF(Главная!$N$19=справочники!$N$12,IF(BG$1&lt;=справочники!$Y$22*12,BG1382*справочники!$AE$22,IF(BG$1&lt;=справочники!$Y$23*12,BG1382*справочники!$AE$23,IF(BG$1&lt;=справочники!$Y$24*12,BG1382*справочники!$AE$24,BG1382*справочники!$AE$11))),SUM($Y1382:BG1382)*справочники!$AE$11)))-IF(Главная!$N$19=справочники!$N$12,0,SUM($Y1386:BF1386)),0))</f>
        <v>0</v>
      </c>
      <c r="BH1386" s="99">
        <f>IF(BH$8="",0,IF(IF(Главная!$N$19=справочники!$N$10,SUM($Y$19:BH$19)*справочники!$AE$12,IF(Главная!$N$19=справочники!$N$11,IF(SUM($Y$19:BH$19)*справочники!$AE$14&gt;SUM($Y1382:BH1382)*справочники!$AE$13,SUM($Y$19:BH$19)*справочники!$AE$14,SUM($Y1382:BH1382)*справочники!$AE$13),IF(Главная!$N$19=справочники!$N$12,IF(BH$1&lt;=справочники!$Y$22*12,BH1382*справочники!$AE$22,IF(BH$1&lt;=справочники!$Y$23*12,BH1382*справочники!$AE$23,IF(BH$1&lt;=справочники!$Y$24*12,BH1382*справочники!$AE$24,BH1382*справочники!$AE$11))),SUM($Y1382:BH1382)*справочники!$AE$11)))-IF(Главная!$N$19=справочники!$N$12,0,SUM($Y1386:BG1386))&gt;0,IF(Главная!$N$19=справочники!$N$10,SUM($Y$19:BH$19)*справочники!$AE$12,IF(Главная!$N$19=справочники!$N$11,IF(SUM($Y$19:BH$19)*справочники!$AE$14&gt;SUM($Y1382:BH1382)*справочники!$AE$13,SUM($Y$19:BH$19)*справочники!$AE$14,SUM($Y1382:BH1382)*справочники!$AE$13),IF(Главная!$N$19=справочники!$N$12,IF(BH$1&lt;=справочники!$Y$22*12,BH1382*справочники!$AE$22,IF(BH$1&lt;=справочники!$Y$23*12,BH1382*справочники!$AE$23,IF(BH$1&lt;=справочники!$Y$24*12,BH1382*справочники!$AE$24,BH1382*справочники!$AE$11))),SUM($Y1382:BH1382)*справочники!$AE$11)))-IF(Главная!$N$19=справочники!$N$12,0,SUM($Y1386:BG1386)),0))</f>
        <v>0</v>
      </c>
      <c r="BI1386" s="99">
        <f>IF(BI$8="",0,IF(IF(Главная!$N$19=справочники!$N$10,SUM($Y$19:BI$19)*справочники!$AE$12,IF(Главная!$N$19=справочники!$N$11,IF(SUM($Y$19:BI$19)*справочники!$AE$14&gt;SUM($Y1382:BI1382)*справочники!$AE$13,SUM($Y$19:BI$19)*справочники!$AE$14,SUM($Y1382:BI1382)*справочники!$AE$13),IF(Главная!$N$19=справочники!$N$12,IF(BI$1&lt;=справочники!$Y$22*12,BI1382*справочники!$AE$22,IF(BI$1&lt;=справочники!$Y$23*12,BI1382*справочники!$AE$23,IF(BI$1&lt;=справочники!$Y$24*12,BI1382*справочники!$AE$24,BI1382*справочники!$AE$11))),SUM($Y1382:BI1382)*справочники!$AE$11)))-IF(Главная!$N$19=справочники!$N$12,0,SUM($Y1386:BH1386))&gt;0,IF(Главная!$N$19=справочники!$N$10,SUM($Y$19:BI$19)*справочники!$AE$12,IF(Главная!$N$19=справочники!$N$11,IF(SUM($Y$19:BI$19)*справочники!$AE$14&gt;SUM($Y1382:BI1382)*справочники!$AE$13,SUM($Y$19:BI$19)*справочники!$AE$14,SUM($Y1382:BI1382)*справочники!$AE$13),IF(Главная!$N$19=справочники!$N$12,IF(BI$1&lt;=справочники!$Y$22*12,BI1382*справочники!$AE$22,IF(BI$1&lt;=справочники!$Y$23*12,BI1382*справочники!$AE$23,IF(BI$1&lt;=справочники!$Y$24*12,BI1382*справочники!$AE$24,BI1382*справочники!$AE$11))),SUM($Y1382:BI1382)*справочники!$AE$11)))-IF(Главная!$N$19=справочники!$N$12,0,SUM($Y1386:BH1386)),0))</f>
        <v>0</v>
      </c>
      <c r="BJ1386" s="99">
        <f>IF(BJ$8="",0,IF(IF(Главная!$N$19=справочники!$N$10,SUM($Y$19:BJ$19)*справочники!$AE$12,IF(Главная!$N$19=справочники!$N$11,IF(SUM($Y$19:BJ$19)*справочники!$AE$14&gt;SUM($Y1382:BJ1382)*справочники!$AE$13,SUM($Y$19:BJ$19)*справочники!$AE$14,SUM($Y1382:BJ1382)*справочники!$AE$13),IF(Главная!$N$19=справочники!$N$12,IF(BJ$1&lt;=справочники!$Y$22*12,BJ1382*справочники!$AE$22,IF(BJ$1&lt;=справочники!$Y$23*12,BJ1382*справочники!$AE$23,IF(BJ$1&lt;=справочники!$Y$24*12,BJ1382*справочники!$AE$24,BJ1382*справочники!$AE$11))),SUM($Y1382:BJ1382)*справочники!$AE$11)))-IF(Главная!$N$19=справочники!$N$12,0,SUM($Y1386:BI1386))&gt;0,IF(Главная!$N$19=справочники!$N$10,SUM($Y$19:BJ$19)*справочники!$AE$12,IF(Главная!$N$19=справочники!$N$11,IF(SUM($Y$19:BJ$19)*справочники!$AE$14&gt;SUM($Y1382:BJ1382)*справочники!$AE$13,SUM($Y$19:BJ$19)*справочники!$AE$14,SUM($Y1382:BJ1382)*справочники!$AE$13),IF(Главная!$N$19=справочники!$N$12,IF(BJ$1&lt;=справочники!$Y$22*12,BJ1382*справочники!$AE$22,IF(BJ$1&lt;=справочники!$Y$23*12,BJ1382*справочники!$AE$23,IF(BJ$1&lt;=справочники!$Y$24*12,BJ1382*справочники!$AE$24,BJ1382*справочники!$AE$11))),SUM($Y1382:BJ1382)*справочники!$AE$11)))-IF(Главная!$N$19=справочники!$N$12,0,SUM($Y1386:BI1386)),0))</f>
        <v>0</v>
      </c>
      <c r="BK1386" s="99">
        <f>IF(BK$8="",0,IF(IF(Главная!$N$19=справочники!$N$10,SUM($Y$19:BK$19)*справочники!$AE$12,IF(Главная!$N$19=справочники!$N$11,IF(SUM($Y$19:BK$19)*справочники!$AE$14&gt;SUM($Y1382:BK1382)*справочники!$AE$13,SUM($Y$19:BK$19)*справочники!$AE$14,SUM($Y1382:BK1382)*справочники!$AE$13),IF(Главная!$N$19=справочники!$N$12,IF(BK$1&lt;=справочники!$Y$22*12,BK1382*справочники!$AE$22,IF(BK$1&lt;=справочники!$Y$23*12,BK1382*справочники!$AE$23,IF(BK$1&lt;=справочники!$Y$24*12,BK1382*справочники!$AE$24,BK1382*справочники!$AE$11))),SUM($Y1382:BK1382)*справочники!$AE$11)))-IF(Главная!$N$19=справочники!$N$12,0,SUM($Y1386:BJ1386))&gt;0,IF(Главная!$N$19=справочники!$N$10,SUM($Y$19:BK$19)*справочники!$AE$12,IF(Главная!$N$19=справочники!$N$11,IF(SUM($Y$19:BK$19)*справочники!$AE$14&gt;SUM($Y1382:BK1382)*справочники!$AE$13,SUM($Y$19:BK$19)*справочники!$AE$14,SUM($Y1382:BK1382)*справочники!$AE$13),IF(Главная!$N$19=справочники!$N$12,IF(BK$1&lt;=справочники!$Y$22*12,BK1382*справочники!$AE$22,IF(BK$1&lt;=справочники!$Y$23*12,BK1382*справочники!$AE$23,IF(BK$1&lt;=справочники!$Y$24*12,BK1382*справочники!$AE$24,BK1382*справочники!$AE$11))),SUM($Y1382:BK1382)*справочники!$AE$11)))-IF(Главная!$N$19=справочники!$N$12,0,SUM($Y1386:BJ1386)),0))</f>
        <v>0</v>
      </c>
      <c r="BL1386" s="99">
        <f>IF(BL$8="",0,IF(IF(Главная!$N$19=справочники!$N$10,SUM($Y$19:BL$19)*справочники!$AE$12,IF(Главная!$N$19=справочники!$N$11,IF(SUM($Y$19:BL$19)*справочники!$AE$14&gt;SUM($Y1382:BL1382)*справочники!$AE$13,SUM($Y$19:BL$19)*справочники!$AE$14,SUM($Y1382:BL1382)*справочники!$AE$13),IF(Главная!$N$19=справочники!$N$12,IF(BL$1&lt;=справочники!$Y$22*12,BL1382*справочники!$AE$22,IF(BL$1&lt;=справочники!$Y$23*12,BL1382*справочники!$AE$23,IF(BL$1&lt;=справочники!$Y$24*12,BL1382*справочники!$AE$24,BL1382*справочники!$AE$11))),SUM($Y1382:BL1382)*справочники!$AE$11)))-IF(Главная!$N$19=справочники!$N$12,0,SUM($Y1386:BK1386))&gt;0,IF(Главная!$N$19=справочники!$N$10,SUM($Y$19:BL$19)*справочники!$AE$12,IF(Главная!$N$19=справочники!$N$11,IF(SUM($Y$19:BL$19)*справочники!$AE$14&gt;SUM($Y1382:BL1382)*справочники!$AE$13,SUM($Y$19:BL$19)*справочники!$AE$14,SUM($Y1382:BL1382)*справочники!$AE$13),IF(Главная!$N$19=справочники!$N$12,IF(BL$1&lt;=справочники!$Y$22*12,BL1382*справочники!$AE$22,IF(BL$1&lt;=справочники!$Y$23*12,BL1382*справочники!$AE$23,IF(BL$1&lt;=справочники!$Y$24*12,BL1382*справочники!$AE$24,BL1382*справочники!$AE$11))),SUM($Y1382:BL1382)*справочники!$AE$11)))-IF(Главная!$N$19=справочники!$N$12,0,SUM($Y1386:BK1386)),0))</f>
        <v>0</v>
      </c>
      <c r="BM1386" s="99">
        <f>IF(BM$8="",0,IF(IF(Главная!$N$19=справочники!$N$10,SUM($Y$19:BM$19)*справочники!$AE$12,IF(Главная!$N$19=справочники!$N$11,IF(SUM($Y$19:BM$19)*справочники!$AE$14&gt;SUM($Y1382:BM1382)*справочники!$AE$13,SUM($Y$19:BM$19)*справочники!$AE$14,SUM($Y1382:BM1382)*справочники!$AE$13),IF(Главная!$N$19=справочники!$N$12,IF(BM$1&lt;=справочники!$Y$22*12,BM1382*справочники!$AE$22,IF(BM$1&lt;=справочники!$Y$23*12,BM1382*справочники!$AE$23,IF(BM$1&lt;=справочники!$Y$24*12,BM1382*справочники!$AE$24,BM1382*справочники!$AE$11))),SUM($Y1382:BM1382)*справочники!$AE$11)))-IF(Главная!$N$19=справочники!$N$12,0,SUM($Y1386:BL1386))&gt;0,IF(Главная!$N$19=справочники!$N$10,SUM($Y$19:BM$19)*справочники!$AE$12,IF(Главная!$N$19=справочники!$N$11,IF(SUM($Y$19:BM$19)*справочники!$AE$14&gt;SUM($Y1382:BM1382)*справочники!$AE$13,SUM($Y$19:BM$19)*справочники!$AE$14,SUM($Y1382:BM1382)*справочники!$AE$13),IF(Главная!$N$19=справочники!$N$12,IF(BM$1&lt;=справочники!$Y$22*12,BM1382*справочники!$AE$22,IF(BM$1&lt;=справочники!$Y$23*12,BM1382*справочники!$AE$23,IF(BM$1&lt;=справочники!$Y$24*12,BM1382*справочники!$AE$24,BM1382*справочники!$AE$11))),SUM($Y1382:BM1382)*справочники!$AE$11)))-IF(Главная!$N$19=справочники!$N$12,0,SUM($Y1386:BL1386)),0))</f>
        <v>0</v>
      </c>
      <c r="BN1386" s="99">
        <f>IF(BN$8="",0,IF(IF(Главная!$N$19=справочники!$N$10,SUM($Y$19:BN$19)*справочники!$AE$12,IF(Главная!$N$19=справочники!$N$11,IF(SUM($Y$19:BN$19)*справочники!$AE$14&gt;SUM($Y1382:BN1382)*справочники!$AE$13,SUM($Y$19:BN$19)*справочники!$AE$14,SUM($Y1382:BN1382)*справочники!$AE$13),IF(Главная!$N$19=справочники!$N$12,IF(BN$1&lt;=справочники!$Y$22*12,BN1382*справочники!$AE$22,IF(BN$1&lt;=справочники!$Y$23*12,BN1382*справочники!$AE$23,IF(BN$1&lt;=справочники!$Y$24*12,BN1382*справочники!$AE$24,BN1382*справочники!$AE$11))),SUM($Y1382:BN1382)*справочники!$AE$11)))-IF(Главная!$N$19=справочники!$N$12,0,SUM($Y1386:BM1386))&gt;0,IF(Главная!$N$19=справочники!$N$10,SUM($Y$19:BN$19)*справочники!$AE$12,IF(Главная!$N$19=справочники!$N$11,IF(SUM($Y$19:BN$19)*справочники!$AE$14&gt;SUM($Y1382:BN1382)*справочники!$AE$13,SUM($Y$19:BN$19)*справочники!$AE$14,SUM($Y1382:BN1382)*справочники!$AE$13),IF(Главная!$N$19=справочники!$N$12,IF(BN$1&lt;=справочники!$Y$22*12,BN1382*справочники!$AE$22,IF(BN$1&lt;=справочники!$Y$23*12,BN1382*справочники!$AE$23,IF(BN$1&lt;=справочники!$Y$24*12,BN1382*справочники!$AE$24,BN1382*справочники!$AE$11))),SUM($Y1382:BN1382)*справочники!$AE$11)))-IF(Главная!$N$19=справочники!$N$12,0,SUM($Y1386:BM1386)),0))</f>
        <v>0</v>
      </c>
      <c r="BO1386" s="99">
        <f>IF(BO$8="",0,IF(IF(Главная!$N$19=справочники!$N$10,SUM($Y$19:BO$19)*справочники!$AE$12,IF(Главная!$N$19=справочники!$N$11,IF(SUM($Y$19:BO$19)*справочники!$AE$14&gt;SUM($Y1382:BO1382)*справочники!$AE$13,SUM($Y$19:BO$19)*справочники!$AE$14,SUM($Y1382:BO1382)*справочники!$AE$13),IF(Главная!$N$19=справочники!$N$12,IF(BO$1&lt;=справочники!$Y$22*12,BO1382*справочники!$AE$22,IF(BO$1&lt;=справочники!$Y$23*12,BO1382*справочники!$AE$23,IF(BO$1&lt;=справочники!$Y$24*12,BO1382*справочники!$AE$24,BO1382*справочники!$AE$11))),SUM($Y1382:BO1382)*справочники!$AE$11)))-IF(Главная!$N$19=справочники!$N$12,0,SUM($Y1386:BN1386))&gt;0,IF(Главная!$N$19=справочники!$N$10,SUM($Y$19:BO$19)*справочники!$AE$12,IF(Главная!$N$19=справочники!$N$11,IF(SUM($Y$19:BO$19)*справочники!$AE$14&gt;SUM($Y1382:BO1382)*справочники!$AE$13,SUM($Y$19:BO$19)*справочники!$AE$14,SUM($Y1382:BO1382)*справочники!$AE$13),IF(Главная!$N$19=справочники!$N$12,IF(BO$1&lt;=справочники!$Y$22*12,BO1382*справочники!$AE$22,IF(BO$1&lt;=справочники!$Y$23*12,BO1382*справочники!$AE$23,IF(BO$1&lt;=справочники!$Y$24*12,BO1382*справочники!$AE$24,BO1382*справочники!$AE$11))),SUM($Y1382:BO1382)*справочники!$AE$11)))-IF(Главная!$N$19=справочники!$N$12,0,SUM($Y1386:BN1386)),0))</f>
        <v>0</v>
      </c>
      <c r="BP1386" s="99">
        <f>IF(BP$8="",0,IF(IF(Главная!$N$19=справочники!$N$10,SUM($Y$19:BP$19)*справочники!$AE$12,IF(Главная!$N$19=справочники!$N$11,IF(SUM($Y$19:BP$19)*справочники!$AE$14&gt;SUM($Y1382:BP1382)*справочники!$AE$13,SUM($Y$19:BP$19)*справочники!$AE$14,SUM($Y1382:BP1382)*справочники!$AE$13),IF(Главная!$N$19=справочники!$N$12,IF(BP$1&lt;=справочники!$Y$22*12,BP1382*справочники!$AE$22,IF(BP$1&lt;=справочники!$Y$23*12,BP1382*справочники!$AE$23,IF(BP$1&lt;=справочники!$Y$24*12,BP1382*справочники!$AE$24,BP1382*справочники!$AE$11))),SUM($Y1382:BP1382)*справочники!$AE$11)))-IF(Главная!$N$19=справочники!$N$12,0,SUM($Y1386:BO1386))&gt;0,IF(Главная!$N$19=справочники!$N$10,SUM($Y$19:BP$19)*справочники!$AE$12,IF(Главная!$N$19=справочники!$N$11,IF(SUM($Y$19:BP$19)*справочники!$AE$14&gt;SUM($Y1382:BP1382)*справочники!$AE$13,SUM($Y$19:BP$19)*справочники!$AE$14,SUM($Y1382:BP1382)*справочники!$AE$13),IF(Главная!$N$19=справочники!$N$12,IF(BP$1&lt;=справочники!$Y$22*12,BP1382*справочники!$AE$22,IF(BP$1&lt;=справочники!$Y$23*12,BP1382*справочники!$AE$23,IF(BP$1&lt;=справочники!$Y$24*12,BP1382*справочники!$AE$24,BP1382*справочники!$AE$11))),SUM($Y1382:BP1382)*справочники!$AE$11)))-IF(Главная!$N$19=справочники!$N$12,0,SUM($Y1386:BO1386)),0))</f>
        <v>0</v>
      </c>
      <c r="BQ1386" s="99">
        <f>IF(BQ$8="",0,IF(IF(Главная!$N$19=справочники!$N$10,SUM($Y$19:BQ$19)*справочники!$AE$12,IF(Главная!$N$19=справочники!$N$11,IF(SUM($Y$19:BQ$19)*справочники!$AE$14&gt;SUM($Y1382:BQ1382)*справочники!$AE$13,SUM($Y$19:BQ$19)*справочники!$AE$14,SUM($Y1382:BQ1382)*справочники!$AE$13),IF(Главная!$N$19=справочники!$N$12,IF(BQ$1&lt;=справочники!$Y$22*12,BQ1382*справочники!$AE$22,IF(BQ$1&lt;=справочники!$Y$23*12,BQ1382*справочники!$AE$23,IF(BQ$1&lt;=справочники!$Y$24*12,BQ1382*справочники!$AE$24,BQ1382*справочники!$AE$11))),SUM($Y1382:BQ1382)*справочники!$AE$11)))-IF(Главная!$N$19=справочники!$N$12,0,SUM($Y1386:BP1386))&gt;0,IF(Главная!$N$19=справочники!$N$10,SUM($Y$19:BQ$19)*справочники!$AE$12,IF(Главная!$N$19=справочники!$N$11,IF(SUM($Y$19:BQ$19)*справочники!$AE$14&gt;SUM($Y1382:BQ1382)*справочники!$AE$13,SUM($Y$19:BQ$19)*справочники!$AE$14,SUM($Y1382:BQ1382)*справочники!$AE$13),IF(Главная!$N$19=справочники!$N$12,IF(BQ$1&lt;=справочники!$Y$22*12,BQ1382*справочники!$AE$22,IF(BQ$1&lt;=справочники!$Y$23*12,BQ1382*справочники!$AE$23,IF(BQ$1&lt;=справочники!$Y$24*12,BQ1382*справочники!$AE$24,BQ1382*справочники!$AE$11))),SUM($Y1382:BQ1382)*справочники!$AE$11)))-IF(Главная!$N$19=справочники!$N$12,0,SUM($Y1386:BP1386)),0))</f>
        <v>0</v>
      </c>
      <c r="BR1386" s="99">
        <f>IF(BR$8="",0,IF(IF(Главная!$N$19=справочники!$N$10,SUM($Y$19:BR$19)*справочники!$AE$12,IF(Главная!$N$19=справочники!$N$11,IF(SUM($Y$19:BR$19)*справочники!$AE$14&gt;SUM($Y1382:BR1382)*справочники!$AE$13,SUM($Y$19:BR$19)*справочники!$AE$14,SUM($Y1382:BR1382)*справочники!$AE$13),IF(Главная!$N$19=справочники!$N$12,IF(BR$1&lt;=справочники!$Y$22*12,BR1382*справочники!$AE$22,IF(BR$1&lt;=справочники!$Y$23*12,BR1382*справочники!$AE$23,IF(BR$1&lt;=справочники!$Y$24*12,BR1382*справочники!$AE$24,BR1382*справочники!$AE$11))),SUM($Y1382:BR1382)*справочники!$AE$11)))-IF(Главная!$N$19=справочники!$N$12,0,SUM($Y1386:BQ1386))&gt;0,IF(Главная!$N$19=справочники!$N$10,SUM($Y$19:BR$19)*справочники!$AE$12,IF(Главная!$N$19=справочники!$N$11,IF(SUM($Y$19:BR$19)*справочники!$AE$14&gt;SUM($Y1382:BR1382)*справочники!$AE$13,SUM($Y$19:BR$19)*справочники!$AE$14,SUM($Y1382:BR1382)*справочники!$AE$13),IF(Главная!$N$19=справочники!$N$12,IF(BR$1&lt;=справочники!$Y$22*12,BR1382*справочники!$AE$22,IF(BR$1&lt;=справочники!$Y$23*12,BR1382*справочники!$AE$23,IF(BR$1&lt;=справочники!$Y$24*12,BR1382*справочники!$AE$24,BR1382*справочники!$AE$11))),SUM($Y1382:BR1382)*справочники!$AE$11)))-IF(Главная!$N$19=справочники!$N$12,0,SUM($Y1386:BQ1386)),0))</f>
        <v>0</v>
      </c>
      <c r="BS1386" s="99">
        <f>IF(BS$8="",0,IF(IF(Главная!$N$19=справочники!$N$10,SUM($Y$19:BS$19)*справочники!$AE$12,IF(Главная!$N$19=справочники!$N$11,IF(SUM($Y$19:BS$19)*справочники!$AE$14&gt;SUM($Y1382:BS1382)*справочники!$AE$13,SUM($Y$19:BS$19)*справочники!$AE$14,SUM($Y1382:BS1382)*справочники!$AE$13),IF(Главная!$N$19=справочники!$N$12,IF(BS$1&lt;=справочники!$Y$22*12,BS1382*справочники!$AE$22,IF(BS$1&lt;=справочники!$Y$23*12,BS1382*справочники!$AE$23,IF(BS$1&lt;=справочники!$Y$24*12,BS1382*справочники!$AE$24,BS1382*справочники!$AE$11))),SUM($Y1382:BS1382)*справочники!$AE$11)))-IF(Главная!$N$19=справочники!$N$12,0,SUM($Y1386:BR1386))&gt;0,IF(Главная!$N$19=справочники!$N$10,SUM($Y$19:BS$19)*справочники!$AE$12,IF(Главная!$N$19=справочники!$N$11,IF(SUM($Y$19:BS$19)*справочники!$AE$14&gt;SUM($Y1382:BS1382)*справочники!$AE$13,SUM($Y$19:BS$19)*справочники!$AE$14,SUM($Y1382:BS1382)*справочники!$AE$13),IF(Главная!$N$19=справочники!$N$12,IF(BS$1&lt;=справочники!$Y$22*12,BS1382*справочники!$AE$22,IF(BS$1&lt;=справочники!$Y$23*12,BS1382*справочники!$AE$23,IF(BS$1&lt;=справочники!$Y$24*12,BS1382*справочники!$AE$24,BS1382*справочники!$AE$11))),SUM($Y1382:BS1382)*справочники!$AE$11)))-IF(Главная!$N$19=справочники!$N$12,0,SUM($Y1386:BR1386)),0))</f>
        <v>0</v>
      </c>
      <c r="BT1386" s="99">
        <f>IF(BT$8="",0,IF(IF(Главная!$N$19=справочники!$N$10,SUM($Y$19:BT$19)*справочники!$AE$12,IF(Главная!$N$19=справочники!$N$11,IF(SUM($Y$19:BT$19)*справочники!$AE$14&gt;SUM($Y1382:BT1382)*справочники!$AE$13,SUM($Y$19:BT$19)*справочники!$AE$14,SUM($Y1382:BT1382)*справочники!$AE$13),IF(Главная!$N$19=справочники!$N$12,IF(BT$1&lt;=справочники!$Y$22*12,BT1382*справочники!$AE$22,IF(BT$1&lt;=справочники!$Y$23*12,BT1382*справочники!$AE$23,IF(BT$1&lt;=справочники!$Y$24*12,BT1382*справочники!$AE$24,BT1382*справочники!$AE$11))),SUM($Y1382:BT1382)*справочники!$AE$11)))-IF(Главная!$N$19=справочники!$N$12,0,SUM($Y1386:BS1386))&gt;0,IF(Главная!$N$19=справочники!$N$10,SUM($Y$19:BT$19)*справочники!$AE$12,IF(Главная!$N$19=справочники!$N$11,IF(SUM($Y$19:BT$19)*справочники!$AE$14&gt;SUM($Y1382:BT1382)*справочники!$AE$13,SUM($Y$19:BT$19)*справочники!$AE$14,SUM($Y1382:BT1382)*справочники!$AE$13),IF(Главная!$N$19=справочники!$N$12,IF(BT$1&lt;=справочники!$Y$22*12,BT1382*справочники!$AE$22,IF(BT$1&lt;=справочники!$Y$23*12,BT1382*справочники!$AE$23,IF(BT$1&lt;=справочники!$Y$24*12,BT1382*справочники!$AE$24,BT1382*справочники!$AE$11))),SUM($Y1382:BT1382)*справочники!$AE$11)))-IF(Главная!$N$19=справочники!$N$12,0,SUM($Y1386:BS1386)),0))</f>
        <v>0</v>
      </c>
      <c r="BU1386" s="99">
        <f>IF(BU$8="",0,IF(IF(Главная!$N$19=справочники!$N$10,SUM($Y$19:BU$19)*справочники!$AE$12,IF(Главная!$N$19=справочники!$N$11,IF(SUM($Y$19:BU$19)*справочники!$AE$14&gt;SUM($Y1382:BU1382)*справочники!$AE$13,SUM($Y$19:BU$19)*справочники!$AE$14,SUM($Y1382:BU1382)*справочники!$AE$13),IF(Главная!$N$19=справочники!$N$12,IF(BU$1&lt;=справочники!$Y$22*12,BU1382*справочники!$AE$22,IF(BU$1&lt;=справочники!$Y$23*12,BU1382*справочники!$AE$23,IF(BU$1&lt;=справочники!$Y$24*12,BU1382*справочники!$AE$24,BU1382*справочники!$AE$11))),SUM($Y1382:BU1382)*справочники!$AE$11)))-IF(Главная!$N$19=справочники!$N$12,0,SUM($Y1386:BT1386))&gt;0,IF(Главная!$N$19=справочники!$N$10,SUM($Y$19:BU$19)*справочники!$AE$12,IF(Главная!$N$19=справочники!$N$11,IF(SUM($Y$19:BU$19)*справочники!$AE$14&gt;SUM($Y1382:BU1382)*справочники!$AE$13,SUM($Y$19:BU$19)*справочники!$AE$14,SUM($Y1382:BU1382)*справочники!$AE$13),IF(Главная!$N$19=справочники!$N$12,IF(BU$1&lt;=справочники!$Y$22*12,BU1382*справочники!$AE$22,IF(BU$1&lt;=справочники!$Y$23*12,BU1382*справочники!$AE$23,IF(BU$1&lt;=справочники!$Y$24*12,BU1382*справочники!$AE$24,BU1382*справочники!$AE$11))),SUM($Y1382:BU1382)*справочники!$AE$11)))-IF(Главная!$N$19=справочники!$N$12,0,SUM($Y1386:BT1386)),0))</f>
        <v>0</v>
      </c>
      <c r="BV1386" s="99">
        <f>IF(BV$8="",0,IF(IF(Главная!$N$19=справочники!$N$10,SUM($Y$19:BV$19)*справочники!$AE$12,IF(Главная!$N$19=справочники!$N$11,IF(SUM($Y$19:BV$19)*справочники!$AE$14&gt;SUM($Y1382:BV1382)*справочники!$AE$13,SUM($Y$19:BV$19)*справочники!$AE$14,SUM($Y1382:BV1382)*справочники!$AE$13),IF(Главная!$N$19=справочники!$N$12,IF(BV$1&lt;=справочники!$Y$22*12,BV1382*справочники!$AE$22,IF(BV$1&lt;=справочники!$Y$23*12,BV1382*справочники!$AE$23,IF(BV$1&lt;=справочники!$Y$24*12,BV1382*справочники!$AE$24,BV1382*справочники!$AE$11))),SUM($Y1382:BV1382)*справочники!$AE$11)))-IF(Главная!$N$19=справочники!$N$12,0,SUM($Y1386:BU1386))&gt;0,IF(Главная!$N$19=справочники!$N$10,SUM($Y$19:BV$19)*справочники!$AE$12,IF(Главная!$N$19=справочники!$N$11,IF(SUM($Y$19:BV$19)*справочники!$AE$14&gt;SUM($Y1382:BV1382)*справочники!$AE$13,SUM($Y$19:BV$19)*справочники!$AE$14,SUM($Y1382:BV1382)*справочники!$AE$13),IF(Главная!$N$19=справочники!$N$12,IF(BV$1&lt;=справочники!$Y$22*12,BV1382*справочники!$AE$22,IF(BV$1&lt;=справочники!$Y$23*12,BV1382*справочники!$AE$23,IF(BV$1&lt;=справочники!$Y$24*12,BV1382*справочники!$AE$24,BV1382*справочники!$AE$11))),SUM($Y1382:BV1382)*справочники!$AE$11)))-IF(Главная!$N$19=справочники!$N$12,0,SUM($Y1386:BU1386)),0))</f>
        <v>0</v>
      </c>
      <c r="BW1386" s="99">
        <f>IF(BW$8="",0,IF(IF(Главная!$N$19=справочники!$N$10,SUM($Y$19:BW$19)*справочники!$AE$12,IF(Главная!$N$19=справочники!$N$11,IF(SUM($Y$19:BW$19)*справочники!$AE$14&gt;SUM($Y1382:BW1382)*справочники!$AE$13,SUM($Y$19:BW$19)*справочники!$AE$14,SUM($Y1382:BW1382)*справочники!$AE$13),IF(Главная!$N$19=справочники!$N$12,IF(BW$1&lt;=справочники!$Y$22*12,BW1382*справочники!$AE$22,IF(BW$1&lt;=справочники!$Y$23*12,BW1382*справочники!$AE$23,IF(BW$1&lt;=справочники!$Y$24*12,BW1382*справочники!$AE$24,BW1382*справочники!$AE$11))),SUM($Y1382:BW1382)*справочники!$AE$11)))-IF(Главная!$N$19=справочники!$N$12,0,SUM($Y1386:BV1386))&gt;0,IF(Главная!$N$19=справочники!$N$10,SUM($Y$19:BW$19)*справочники!$AE$12,IF(Главная!$N$19=справочники!$N$11,IF(SUM($Y$19:BW$19)*справочники!$AE$14&gt;SUM($Y1382:BW1382)*справочники!$AE$13,SUM($Y$19:BW$19)*справочники!$AE$14,SUM($Y1382:BW1382)*справочники!$AE$13),IF(Главная!$N$19=справочники!$N$12,IF(BW$1&lt;=справочники!$Y$22*12,BW1382*справочники!$AE$22,IF(BW$1&lt;=справочники!$Y$23*12,BW1382*справочники!$AE$23,IF(BW$1&lt;=справочники!$Y$24*12,BW1382*справочники!$AE$24,BW1382*справочники!$AE$11))),SUM($Y1382:BW1382)*справочники!$AE$11)))-IF(Главная!$N$19=справочники!$N$12,0,SUM($Y1386:BV1386)),0))</f>
        <v>0</v>
      </c>
      <c r="BX1386" s="99">
        <f>IF(BX$8="",0,IF(IF(Главная!$N$19=справочники!$N$10,SUM($Y$19:BX$19)*справочники!$AE$12,IF(Главная!$N$19=справочники!$N$11,IF(SUM($Y$19:BX$19)*справочники!$AE$14&gt;SUM($Y1382:BX1382)*справочники!$AE$13,SUM($Y$19:BX$19)*справочники!$AE$14,SUM($Y1382:BX1382)*справочники!$AE$13),IF(Главная!$N$19=справочники!$N$12,IF(BX$1&lt;=справочники!$Y$22*12,BX1382*справочники!$AE$22,IF(BX$1&lt;=справочники!$Y$23*12,BX1382*справочники!$AE$23,IF(BX$1&lt;=справочники!$Y$24*12,BX1382*справочники!$AE$24,BX1382*справочники!$AE$11))),SUM($Y1382:BX1382)*справочники!$AE$11)))-IF(Главная!$N$19=справочники!$N$12,0,SUM($Y1386:BW1386))&gt;0,IF(Главная!$N$19=справочники!$N$10,SUM($Y$19:BX$19)*справочники!$AE$12,IF(Главная!$N$19=справочники!$N$11,IF(SUM($Y$19:BX$19)*справочники!$AE$14&gt;SUM($Y1382:BX1382)*справочники!$AE$13,SUM($Y$19:BX$19)*справочники!$AE$14,SUM($Y1382:BX1382)*справочники!$AE$13),IF(Главная!$N$19=справочники!$N$12,IF(BX$1&lt;=справочники!$Y$22*12,BX1382*справочники!$AE$22,IF(BX$1&lt;=справочники!$Y$23*12,BX1382*справочники!$AE$23,IF(BX$1&lt;=справочники!$Y$24*12,BX1382*справочники!$AE$24,BX1382*справочники!$AE$11))),SUM($Y1382:BX1382)*справочники!$AE$11)))-IF(Главная!$N$19=справочники!$N$12,0,SUM($Y1386:BW1386)),0))</f>
        <v>0</v>
      </c>
      <c r="BY1386" s="99">
        <f>IF(BY$8="",0,IF(IF(Главная!$N$19=справочники!$N$10,SUM($Y$19:BY$19)*справочники!$AE$12,IF(Главная!$N$19=справочники!$N$11,IF(SUM($Y$19:BY$19)*справочники!$AE$14&gt;SUM($Y1382:BY1382)*справочники!$AE$13,SUM($Y$19:BY$19)*справочники!$AE$14,SUM($Y1382:BY1382)*справочники!$AE$13),IF(Главная!$N$19=справочники!$N$12,IF(BY$1&lt;=справочники!$Y$22*12,BY1382*справочники!$AE$22,IF(BY$1&lt;=справочники!$Y$23*12,BY1382*справочники!$AE$23,IF(BY$1&lt;=справочники!$Y$24*12,BY1382*справочники!$AE$24,BY1382*справочники!$AE$11))),SUM($Y1382:BY1382)*справочники!$AE$11)))-IF(Главная!$N$19=справочники!$N$12,0,SUM($Y1386:BX1386))&gt;0,IF(Главная!$N$19=справочники!$N$10,SUM($Y$19:BY$19)*справочники!$AE$12,IF(Главная!$N$19=справочники!$N$11,IF(SUM($Y$19:BY$19)*справочники!$AE$14&gt;SUM($Y1382:BY1382)*справочники!$AE$13,SUM($Y$19:BY$19)*справочники!$AE$14,SUM($Y1382:BY1382)*справочники!$AE$13),IF(Главная!$N$19=справочники!$N$12,IF(BY$1&lt;=справочники!$Y$22*12,BY1382*справочники!$AE$22,IF(BY$1&lt;=справочники!$Y$23*12,BY1382*справочники!$AE$23,IF(BY$1&lt;=справочники!$Y$24*12,BY1382*справочники!$AE$24,BY1382*справочники!$AE$11))),SUM($Y1382:BY1382)*справочники!$AE$11)))-IF(Главная!$N$19=справочники!$N$12,0,SUM($Y1386:BX1386)),0))</f>
        <v>0</v>
      </c>
      <c r="BZ1386" s="99">
        <f>IF(BZ$8="",0,IF(IF(Главная!$N$19=справочники!$N$10,SUM($Y$19:BZ$19)*справочники!$AE$12,IF(Главная!$N$19=справочники!$N$11,IF(SUM($Y$19:BZ$19)*справочники!$AE$14&gt;SUM($Y1382:BZ1382)*справочники!$AE$13,SUM($Y$19:BZ$19)*справочники!$AE$14,SUM($Y1382:BZ1382)*справочники!$AE$13),IF(Главная!$N$19=справочники!$N$12,IF(BZ$1&lt;=справочники!$Y$22*12,BZ1382*справочники!$AE$22,IF(BZ$1&lt;=справочники!$Y$23*12,BZ1382*справочники!$AE$23,IF(BZ$1&lt;=справочники!$Y$24*12,BZ1382*справочники!$AE$24,BZ1382*справочники!$AE$11))),SUM($Y1382:BZ1382)*справочники!$AE$11)))-IF(Главная!$N$19=справочники!$N$12,0,SUM($Y1386:BY1386))&gt;0,IF(Главная!$N$19=справочники!$N$10,SUM($Y$19:BZ$19)*справочники!$AE$12,IF(Главная!$N$19=справочники!$N$11,IF(SUM($Y$19:BZ$19)*справочники!$AE$14&gt;SUM($Y1382:BZ1382)*справочники!$AE$13,SUM($Y$19:BZ$19)*справочники!$AE$14,SUM($Y1382:BZ1382)*справочники!$AE$13),IF(Главная!$N$19=справочники!$N$12,IF(BZ$1&lt;=справочники!$Y$22*12,BZ1382*справочники!$AE$22,IF(BZ$1&lt;=справочники!$Y$23*12,BZ1382*справочники!$AE$23,IF(BZ$1&lt;=справочники!$Y$24*12,BZ1382*справочники!$AE$24,BZ1382*справочники!$AE$11))),SUM($Y1382:BZ1382)*справочники!$AE$11)))-IF(Главная!$N$19=справочники!$N$12,0,SUM($Y1386:BY1386)),0))</f>
        <v>0</v>
      </c>
      <c r="CA1386" s="99">
        <f>IF(CA$8="",0,IF(IF(Главная!$N$19=справочники!$N$10,SUM($Y$19:CA$19)*справочники!$AE$12,IF(Главная!$N$19=справочники!$N$11,IF(SUM($Y$19:CA$19)*справочники!$AE$14&gt;SUM($Y1382:CA1382)*справочники!$AE$13,SUM($Y$19:CA$19)*справочники!$AE$14,SUM($Y1382:CA1382)*справочники!$AE$13),IF(Главная!$N$19=справочники!$N$12,IF(CA$1&lt;=справочники!$Y$22*12,CA1382*справочники!$AE$22,IF(CA$1&lt;=справочники!$Y$23*12,CA1382*справочники!$AE$23,IF(CA$1&lt;=справочники!$Y$24*12,CA1382*справочники!$AE$24,CA1382*справочники!$AE$11))),SUM($Y1382:CA1382)*справочники!$AE$11)))-IF(Главная!$N$19=справочники!$N$12,0,SUM($Y1386:BZ1386))&gt;0,IF(Главная!$N$19=справочники!$N$10,SUM($Y$19:CA$19)*справочники!$AE$12,IF(Главная!$N$19=справочники!$N$11,IF(SUM($Y$19:CA$19)*справочники!$AE$14&gt;SUM($Y1382:CA1382)*справочники!$AE$13,SUM($Y$19:CA$19)*справочники!$AE$14,SUM($Y1382:CA1382)*справочники!$AE$13),IF(Главная!$N$19=справочники!$N$12,IF(CA$1&lt;=справочники!$Y$22*12,CA1382*справочники!$AE$22,IF(CA$1&lt;=справочники!$Y$23*12,CA1382*справочники!$AE$23,IF(CA$1&lt;=справочники!$Y$24*12,CA1382*справочники!$AE$24,CA1382*справочники!$AE$11))),SUM($Y1382:CA1382)*справочники!$AE$11)))-IF(Главная!$N$19=справочники!$N$12,0,SUM($Y1386:BZ1386)),0))</f>
        <v>0</v>
      </c>
      <c r="CB1386" s="99">
        <f>IF(CB$8="",0,IF(IF(Главная!$N$19=справочники!$N$10,SUM($Y$19:CB$19)*справочники!$AE$12,IF(Главная!$N$19=справочники!$N$11,IF(SUM($Y$19:CB$19)*справочники!$AE$14&gt;SUM($Y1382:CB1382)*справочники!$AE$13,SUM($Y$19:CB$19)*справочники!$AE$14,SUM($Y1382:CB1382)*справочники!$AE$13),IF(Главная!$N$19=справочники!$N$12,IF(CB$1&lt;=справочники!$Y$22*12,CB1382*справочники!$AE$22,IF(CB$1&lt;=справочники!$Y$23*12,CB1382*справочники!$AE$23,IF(CB$1&lt;=справочники!$Y$24*12,CB1382*справочники!$AE$24,CB1382*справочники!$AE$11))),SUM($Y1382:CB1382)*справочники!$AE$11)))-IF(Главная!$N$19=справочники!$N$12,0,SUM($Y1386:CA1386))&gt;0,IF(Главная!$N$19=справочники!$N$10,SUM($Y$19:CB$19)*справочники!$AE$12,IF(Главная!$N$19=справочники!$N$11,IF(SUM($Y$19:CB$19)*справочники!$AE$14&gt;SUM($Y1382:CB1382)*справочники!$AE$13,SUM($Y$19:CB$19)*справочники!$AE$14,SUM($Y1382:CB1382)*справочники!$AE$13),IF(Главная!$N$19=справочники!$N$12,IF(CB$1&lt;=справочники!$Y$22*12,CB1382*справочники!$AE$22,IF(CB$1&lt;=справочники!$Y$23*12,CB1382*справочники!$AE$23,IF(CB$1&lt;=справочники!$Y$24*12,CB1382*справочники!$AE$24,CB1382*справочники!$AE$11))),SUM($Y1382:CB1382)*справочники!$AE$11)))-IF(Главная!$N$19=справочники!$N$12,0,SUM($Y1386:CA1386)),0))</f>
        <v>0</v>
      </c>
      <c r="CC1386" s="99">
        <f>IF(CC$8="",0,IF(IF(Главная!$N$19=справочники!$N$10,SUM($Y$19:CC$19)*справочники!$AE$12,IF(Главная!$N$19=справочники!$N$11,IF(SUM($Y$19:CC$19)*справочники!$AE$14&gt;SUM($Y1382:CC1382)*справочники!$AE$13,SUM($Y$19:CC$19)*справочники!$AE$14,SUM($Y1382:CC1382)*справочники!$AE$13),IF(Главная!$N$19=справочники!$N$12,IF(CC$1&lt;=справочники!$Y$22*12,CC1382*справочники!$AE$22,IF(CC$1&lt;=справочники!$Y$23*12,CC1382*справочники!$AE$23,IF(CC$1&lt;=справочники!$Y$24*12,CC1382*справочники!$AE$24,CC1382*справочники!$AE$11))),SUM($Y1382:CC1382)*справочники!$AE$11)))-IF(Главная!$N$19=справочники!$N$12,0,SUM($Y1386:CB1386))&gt;0,IF(Главная!$N$19=справочники!$N$10,SUM($Y$19:CC$19)*справочники!$AE$12,IF(Главная!$N$19=справочники!$N$11,IF(SUM($Y$19:CC$19)*справочники!$AE$14&gt;SUM($Y1382:CC1382)*справочники!$AE$13,SUM($Y$19:CC$19)*справочники!$AE$14,SUM($Y1382:CC1382)*справочники!$AE$13),IF(Главная!$N$19=справочники!$N$12,IF(CC$1&lt;=справочники!$Y$22*12,CC1382*справочники!$AE$22,IF(CC$1&lt;=справочники!$Y$23*12,CC1382*справочники!$AE$23,IF(CC$1&lt;=справочники!$Y$24*12,CC1382*справочники!$AE$24,CC1382*справочники!$AE$11))),SUM($Y1382:CC1382)*справочники!$AE$11)))-IF(Главная!$N$19=справочники!$N$12,0,SUM($Y1386:CB1386)),0))</f>
        <v>0</v>
      </c>
      <c r="CD1386" s="99">
        <f>IF(CD$8="",0,IF(IF(Главная!$N$19=справочники!$N$10,SUM($Y$19:CD$19)*справочники!$AE$12,IF(Главная!$N$19=справочники!$N$11,IF(SUM($Y$19:CD$19)*справочники!$AE$14&gt;SUM($Y1382:CD1382)*справочники!$AE$13,SUM($Y$19:CD$19)*справочники!$AE$14,SUM($Y1382:CD1382)*справочники!$AE$13),IF(Главная!$N$19=справочники!$N$12,IF(CD$1&lt;=справочники!$Y$22*12,CD1382*справочники!$AE$22,IF(CD$1&lt;=справочники!$Y$23*12,CD1382*справочники!$AE$23,IF(CD$1&lt;=справочники!$Y$24*12,CD1382*справочники!$AE$24,CD1382*справочники!$AE$11))),SUM($Y1382:CD1382)*справочники!$AE$11)))-IF(Главная!$N$19=справочники!$N$12,0,SUM($Y1386:CC1386))&gt;0,IF(Главная!$N$19=справочники!$N$10,SUM($Y$19:CD$19)*справочники!$AE$12,IF(Главная!$N$19=справочники!$N$11,IF(SUM($Y$19:CD$19)*справочники!$AE$14&gt;SUM($Y1382:CD1382)*справочники!$AE$13,SUM($Y$19:CD$19)*справочники!$AE$14,SUM($Y1382:CD1382)*справочники!$AE$13),IF(Главная!$N$19=справочники!$N$12,IF(CD$1&lt;=справочники!$Y$22*12,CD1382*справочники!$AE$22,IF(CD$1&lt;=справочники!$Y$23*12,CD1382*справочники!$AE$23,IF(CD$1&lt;=справочники!$Y$24*12,CD1382*справочники!$AE$24,CD1382*справочники!$AE$11))),SUM($Y1382:CD1382)*справочники!$AE$11)))-IF(Главная!$N$19=справочники!$N$12,0,SUM($Y1386:CC1386)),0))</f>
        <v>0</v>
      </c>
      <c r="CE1386" s="99">
        <f>IF(CE$8="",0,IF(IF(Главная!$N$19=справочники!$N$10,SUM($Y$19:CE$19)*справочники!$AE$12,IF(Главная!$N$19=справочники!$N$11,IF(SUM($Y$19:CE$19)*справочники!$AE$14&gt;SUM($Y1382:CE1382)*справочники!$AE$13,SUM($Y$19:CE$19)*справочники!$AE$14,SUM($Y1382:CE1382)*справочники!$AE$13),IF(Главная!$N$19=справочники!$N$12,IF(CE$1&lt;=справочники!$Y$22*12,CE1382*справочники!$AE$22,IF(CE$1&lt;=справочники!$Y$23*12,CE1382*справочники!$AE$23,IF(CE$1&lt;=справочники!$Y$24*12,CE1382*справочники!$AE$24,CE1382*справочники!$AE$11))),SUM($Y1382:CE1382)*справочники!$AE$11)))-IF(Главная!$N$19=справочники!$N$12,0,SUM($Y1386:CD1386))&gt;0,IF(Главная!$N$19=справочники!$N$10,SUM($Y$19:CE$19)*справочники!$AE$12,IF(Главная!$N$19=справочники!$N$11,IF(SUM($Y$19:CE$19)*справочники!$AE$14&gt;SUM($Y1382:CE1382)*справочники!$AE$13,SUM($Y$19:CE$19)*справочники!$AE$14,SUM($Y1382:CE1382)*справочники!$AE$13),IF(Главная!$N$19=справочники!$N$12,IF(CE$1&lt;=справочники!$Y$22*12,CE1382*справочники!$AE$22,IF(CE$1&lt;=справочники!$Y$23*12,CE1382*справочники!$AE$23,IF(CE$1&lt;=справочники!$Y$24*12,CE1382*справочники!$AE$24,CE1382*справочники!$AE$11))),SUM($Y1382:CE1382)*справочники!$AE$11)))-IF(Главная!$N$19=справочники!$N$12,0,SUM($Y1386:CD1386)),0))</f>
        <v>0</v>
      </c>
      <c r="CF1386" s="99">
        <f>IF(CF$8="",0,IF(IF(Главная!$N$19=справочники!$N$10,SUM($Y$19:CF$19)*справочники!$AE$12,IF(Главная!$N$19=справочники!$N$11,IF(SUM($Y$19:CF$19)*справочники!$AE$14&gt;SUM($Y1382:CF1382)*справочники!$AE$13,SUM($Y$19:CF$19)*справочники!$AE$14,SUM($Y1382:CF1382)*справочники!$AE$13),IF(Главная!$N$19=справочники!$N$12,IF(CF$1&lt;=справочники!$Y$22*12,CF1382*справочники!$AE$22,IF(CF$1&lt;=справочники!$Y$23*12,CF1382*справочники!$AE$23,IF(CF$1&lt;=справочники!$Y$24*12,CF1382*справочники!$AE$24,CF1382*справочники!$AE$11))),SUM($Y1382:CF1382)*справочники!$AE$11)))-IF(Главная!$N$19=справочники!$N$12,0,SUM($Y1386:CE1386))&gt;0,IF(Главная!$N$19=справочники!$N$10,SUM($Y$19:CF$19)*справочники!$AE$12,IF(Главная!$N$19=справочники!$N$11,IF(SUM($Y$19:CF$19)*справочники!$AE$14&gt;SUM($Y1382:CF1382)*справочники!$AE$13,SUM($Y$19:CF$19)*справочники!$AE$14,SUM($Y1382:CF1382)*справочники!$AE$13),IF(Главная!$N$19=справочники!$N$12,IF(CF$1&lt;=справочники!$Y$22*12,CF1382*справочники!$AE$22,IF(CF$1&lt;=справочники!$Y$23*12,CF1382*справочники!$AE$23,IF(CF$1&lt;=справочники!$Y$24*12,CF1382*справочники!$AE$24,CF1382*справочники!$AE$11))),SUM($Y1382:CF1382)*справочники!$AE$11)))-IF(Главная!$N$19=справочники!$N$12,0,SUM($Y1386:CE1386)),0))</f>
        <v>0</v>
      </c>
      <c r="CG1386" s="99">
        <f>IF(CG$8="",0,IF(IF(Главная!$N$19=справочники!$N$10,SUM($Y$19:CG$19)*справочники!$AE$12,IF(Главная!$N$19=справочники!$N$11,IF(SUM($Y$19:CG$19)*справочники!$AE$14&gt;SUM($Y1382:CG1382)*справочники!$AE$13,SUM($Y$19:CG$19)*справочники!$AE$14,SUM($Y1382:CG1382)*справочники!$AE$13),IF(Главная!$N$19=справочники!$N$12,IF(CG$1&lt;=справочники!$Y$22*12,CG1382*справочники!$AE$22,IF(CG$1&lt;=справочники!$Y$23*12,CG1382*справочники!$AE$23,IF(CG$1&lt;=справочники!$Y$24*12,CG1382*справочники!$AE$24,CG1382*справочники!$AE$11))),SUM($Y1382:CG1382)*справочники!$AE$11)))-IF(Главная!$N$19=справочники!$N$12,0,SUM($Y1386:CF1386))&gt;0,IF(Главная!$N$19=справочники!$N$10,SUM($Y$19:CG$19)*справочники!$AE$12,IF(Главная!$N$19=справочники!$N$11,IF(SUM($Y$19:CG$19)*справочники!$AE$14&gt;SUM($Y1382:CG1382)*справочники!$AE$13,SUM($Y$19:CG$19)*справочники!$AE$14,SUM($Y1382:CG1382)*справочники!$AE$13),IF(Главная!$N$19=справочники!$N$12,IF(CG$1&lt;=справочники!$Y$22*12,CG1382*справочники!$AE$22,IF(CG$1&lt;=справочники!$Y$23*12,CG1382*справочники!$AE$23,IF(CG$1&lt;=справочники!$Y$24*12,CG1382*справочники!$AE$24,CG1382*справочники!$AE$11))),SUM($Y1382:CG1382)*справочники!$AE$11)))-IF(Главная!$N$19=справочники!$N$12,0,SUM($Y1386:CF1386)),0))</f>
        <v>0</v>
      </c>
      <c r="CH1386" s="99">
        <f>IF(CH$8="",0,IF(IF(Главная!$N$19=справочники!$N$10,SUM($Y$19:CH$19)*справочники!$AE$12,IF(Главная!$N$19=справочники!$N$11,IF(SUM($Y$19:CH$19)*справочники!$AE$14&gt;SUM($Y1382:CH1382)*справочники!$AE$13,SUM($Y$19:CH$19)*справочники!$AE$14,SUM($Y1382:CH1382)*справочники!$AE$13),IF(Главная!$N$19=справочники!$N$12,IF(CH$1&lt;=справочники!$Y$22*12,CH1382*справочники!$AE$22,IF(CH$1&lt;=справочники!$Y$23*12,CH1382*справочники!$AE$23,IF(CH$1&lt;=справочники!$Y$24*12,CH1382*справочники!$AE$24,CH1382*справочники!$AE$11))),SUM($Y1382:CH1382)*справочники!$AE$11)))-IF(Главная!$N$19=справочники!$N$12,0,SUM($Y1386:CG1386))&gt;0,IF(Главная!$N$19=справочники!$N$10,SUM($Y$19:CH$19)*справочники!$AE$12,IF(Главная!$N$19=справочники!$N$11,IF(SUM($Y$19:CH$19)*справочники!$AE$14&gt;SUM($Y1382:CH1382)*справочники!$AE$13,SUM($Y$19:CH$19)*справочники!$AE$14,SUM($Y1382:CH1382)*справочники!$AE$13),IF(Главная!$N$19=справочники!$N$12,IF(CH$1&lt;=справочники!$Y$22*12,CH1382*справочники!$AE$22,IF(CH$1&lt;=справочники!$Y$23*12,CH1382*справочники!$AE$23,IF(CH$1&lt;=справочники!$Y$24*12,CH1382*справочники!$AE$24,CH1382*справочники!$AE$11))),SUM($Y1382:CH1382)*справочники!$AE$11)))-IF(Главная!$N$19=справочники!$N$12,0,SUM($Y1386:CG1386)),0))</f>
        <v>0</v>
      </c>
      <c r="CI1386" s="99">
        <f>IF(CI$8="",0,IF(IF(Главная!$N$19=справочники!$N$10,SUM($Y$19:CI$19)*справочники!$AE$12,IF(Главная!$N$19=справочники!$N$11,IF(SUM($Y$19:CI$19)*справочники!$AE$14&gt;SUM($Y1382:CI1382)*справочники!$AE$13,SUM($Y$19:CI$19)*справочники!$AE$14,SUM($Y1382:CI1382)*справочники!$AE$13),IF(Главная!$N$19=справочники!$N$12,IF(CI$1&lt;=справочники!$Y$22*12,CI1382*справочники!$AE$22,IF(CI$1&lt;=справочники!$Y$23*12,CI1382*справочники!$AE$23,IF(CI$1&lt;=справочники!$Y$24*12,CI1382*справочники!$AE$24,CI1382*справочники!$AE$11))),SUM($Y1382:CI1382)*справочники!$AE$11)))-IF(Главная!$N$19=справочники!$N$12,0,SUM($Y1386:CH1386))&gt;0,IF(Главная!$N$19=справочники!$N$10,SUM($Y$19:CI$19)*справочники!$AE$12,IF(Главная!$N$19=справочники!$N$11,IF(SUM($Y$19:CI$19)*справочники!$AE$14&gt;SUM($Y1382:CI1382)*справочники!$AE$13,SUM($Y$19:CI$19)*справочники!$AE$14,SUM($Y1382:CI1382)*справочники!$AE$13),IF(Главная!$N$19=справочники!$N$12,IF(CI$1&lt;=справочники!$Y$22*12,CI1382*справочники!$AE$22,IF(CI$1&lt;=справочники!$Y$23*12,CI1382*справочники!$AE$23,IF(CI$1&lt;=справочники!$Y$24*12,CI1382*справочники!$AE$24,CI1382*справочники!$AE$11))),SUM($Y1382:CI1382)*справочники!$AE$11)))-IF(Главная!$N$19=справочники!$N$12,0,SUM($Y1386:CH1386)),0))</f>
        <v>0</v>
      </c>
      <c r="CJ1386" s="99">
        <f>IF(CJ$8="",0,IF(IF(Главная!$N$19=справочники!$N$10,SUM($Y$19:CJ$19)*справочники!$AE$12,IF(Главная!$N$19=справочники!$N$11,IF(SUM($Y$19:CJ$19)*справочники!$AE$14&gt;SUM($Y1382:CJ1382)*справочники!$AE$13,SUM($Y$19:CJ$19)*справочники!$AE$14,SUM($Y1382:CJ1382)*справочники!$AE$13),IF(Главная!$N$19=справочники!$N$12,IF(CJ$1&lt;=справочники!$Y$22*12,CJ1382*справочники!$AE$22,IF(CJ$1&lt;=справочники!$Y$23*12,CJ1382*справочники!$AE$23,IF(CJ$1&lt;=справочники!$Y$24*12,CJ1382*справочники!$AE$24,CJ1382*справочники!$AE$11))),SUM($Y1382:CJ1382)*справочники!$AE$11)))-IF(Главная!$N$19=справочники!$N$12,0,SUM($Y1386:CI1386))&gt;0,IF(Главная!$N$19=справочники!$N$10,SUM($Y$19:CJ$19)*справочники!$AE$12,IF(Главная!$N$19=справочники!$N$11,IF(SUM($Y$19:CJ$19)*справочники!$AE$14&gt;SUM($Y1382:CJ1382)*справочники!$AE$13,SUM($Y$19:CJ$19)*справочники!$AE$14,SUM($Y1382:CJ1382)*справочники!$AE$13),IF(Главная!$N$19=справочники!$N$12,IF(CJ$1&lt;=справочники!$Y$22*12,CJ1382*справочники!$AE$22,IF(CJ$1&lt;=справочники!$Y$23*12,CJ1382*справочники!$AE$23,IF(CJ$1&lt;=справочники!$Y$24*12,CJ1382*справочники!$AE$24,CJ1382*справочники!$AE$11))),SUM($Y1382:CJ1382)*справочники!$AE$11)))-IF(Главная!$N$19=справочники!$N$12,0,SUM($Y1386:CI1386)),0))</f>
        <v>0</v>
      </c>
      <c r="CK1386" s="99">
        <f>IF(CK$8="",0,IF(IF(Главная!$N$19=справочники!$N$10,SUM($Y$19:CK$19)*справочники!$AE$12,IF(Главная!$N$19=справочники!$N$11,IF(SUM($Y$19:CK$19)*справочники!$AE$14&gt;SUM($Y1382:CK1382)*справочники!$AE$13,SUM($Y$19:CK$19)*справочники!$AE$14,SUM($Y1382:CK1382)*справочники!$AE$13),IF(Главная!$N$19=справочники!$N$12,IF(CK$1&lt;=справочники!$Y$22*12,CK1382*справочники!$AE$22,IF(CK$1&lt;=справочники!$Y$23*12,CK1382*справочники!$AE$23,IF(CK$1&lt;=справочники!$Y$24*12,CK1382*справочники!$AE$24,CK1382*справочники!$AE$11))),SUM($Y1382:CK1382)*справочники!$AE$11)))-IF(Главная!$N$19=справочники!$N$12,0,SUM($Y1386:CJ1386))&gt;0,IF(Главная!$N$19=справочники!$N$10,SUM($Y$19:CK$19)*справочники!$AE$12,IF(Главная!$N$19=справочники!$N$11,IF(SUM($Y$19:CK$19)*справочники!$AE$14&gt;SUM($Y1382:CK1382)*справочники!$AE$13,SUM($Y$19:CK$19)*справочники!$AE$14,SUM($Y1382:CK1382)*справочники!$AE$13),IF(Главная!$N$19=справочники!$N$12,IF(CK$1&lt;=справочники!$Y$22*12,CK1382*справочники!$AE$22,IF(CK$1&lt;=справочники!$Y$23*12,CK1382*справочники!$AE$23,IF(CK$1&lt;=справочники!$Y$24*12,CK1382*справочники!$AE$24,CK1382*справочники!$AE$11))),SUM($Y1382:CK1382)*справочники!$AE$11)))-IF(Главная!$N$19=справочники!$N$12,0,SUM($Y1386:CJ1386)),0))</f>
        <v>0</v>
      </c>
      <c r="CL1386" s="99">
        <f>IF(CL$8="",0,IF(IF(Главная!$N$19=справочники!$N$10,SUM($Y$19:CL$19)*справочники!$AE$12,IF(Главная!$N$19=справочники!$N$11,IF(SUM($Y$19:CL$19)*справочники!$AE$14&gt;SUM($Y1382:CL1382)*справочники!$AE$13,SUM($Y$19:CL$19)*справочники!$AE$14,SUM($Y1382:CL1382)*справочники!$AE$13),IF(Главная!$N$19=справочники!$N$12,IF(CL$1&lt;=справочники!$Y$22*12,CL1382*справочники!$AE$22,IF(CL$1&lt;=справочники!$Y$23*12,CL1382*справочники!$AE$23,IF(CL$1&lt;=справочники!$Y$24*12,CL1382*справочники!$AE$24,CL1382*справочники!$AE$11))),SUM($Y1382:CL1382)*справочники!$AE$11)))-IF(Главная!$N$19=справочники!$N$12,0,SUM($Y1386:CK1386))&gt;0,IF(Главная!$N$19=справочники!$N$10,SUM($Y$19:CL$19)*справочники!$AE$12,IF(Главная!$N$19=справочники!$N$11,IF(SUM($Y$19:CL$19)*справочники!$AE$14&gt;SUM($Y1382:CL1382)*справочники!$AE$13,SUM($Y$19:CL$19)*справочники!$AE$14,SUM($Y1382:CL1382)*справочники!$AE$13),IF(Главная!$N$19=справочники!$N$12,IF(CL$1&lt;=справочники!$Y$22*12,CL1382*справочники!$AE$22,IF(CL$1&lt;=справочники!$Y$23*12,CL1382*справочники!$AE$23,IF(CL$1&lt;=справочники!$Y$24*12,CL1382*справочники!$AE$24,CL1382*справочники!$AE$11))),SUM($Y1382:CL1382)*справочники!$AE$11)))-IF(Главная!$N$19=справочники!$N$12,0,SUM($Y1386:CK1386)),0))</f>
        <v>0</v>
      </c>
      <c r="CM1386" s="99">
        <f>IF(CM$8="",0,IF(IF(Главная!$N$19=справочники!$N$10,SUM($Y$19:CM$19)*справочники!$AE$12,IF(Главная!$N$19=справочники!$N$11,IF(SUM($Y$19:CM$19)*справочники!$AE$14&gt;SUM($Y1382:CM1382)*справочники!$AE$13,SUM($Y$19:CM$19)*справочники!$AE$14,SUM($Y1382:CM1382)*справочники!$AE$13),IF(Главная!$N$19=справочники!$N$12,IF(CM$1&lt;=справочники!$Y$22*12,CM1382*справочники!$AE$22,IF(CM$1&lt;=справочники!$Y$23*12,CM1382*справочники!$AE$23,IF(CM$1&lt;=справочники!$Y$24*12,CM1382*справочники!$AE$24,CM1382*справочники!$AE$11))),SUM($Y1382:CM1382)*справочники!$AE$11)))-IF(Главная!$N$19=справочники!$N$12,0,SUM($Y1386:CL1386))&gt;0,IF(Главная!$N$19=справочники!$N$10,SUM($Y$19:CM$19)*справочники!$AE$12,IF(Главная!$N$19=справочники!$N$11,IF(SUM($Y$19:CM$19)*справочники!$AE$14&gt;SUM($Y1382:CM1382)*справочники!$AE$13,SUM($Y$19:CM$19)*справочники!$AE$14,SUM($Y1382:CM1382)*справочники!$AE$13),IF(Главная!$N$19=справочники!$N$12,IF(CM$1&lt;=справочники!$Y$22*12,CM1382*справочники!$AE$22,IF(CM$1&lt;=справочники!$Y$23*12,CM1382*справочники!$AE$23,IF(CM$1&lt;=справочники!$Y$24*12,CM1382*справочники!$AE$24,CM1382*справочники!$AE$11))),SUM($Y1382:CM1382)*справочники!$AE$11)))-IF(Главная!$N$19=справочники!$N$12,0,SUM($Y1386:CL1386)),0))</f>
        <v>0</v>
      </c>
      <c r="CN1386" s="99">
        <f>IF(CN$8="",0,IF(IF(Главная!$N$19=справочники!$N$10,SUM($Y$19:CN$19)*справочники!$AE$12,IF(Главная!$N$19=справочники!$N$11,IF(SUM($Y$19:CN$19)*справочники!$AE$14&gt;SUM($Y1382:CN1382)*справочники!$AE$13,SUM($Y$19:CN$19)*справочники!$AE$14,SUM($Y1382:CN1382)*справочники!$AE$13),IF(Главная!$N$19=справочники!$N$12,IF(CN$1&lt;=справочники!$Y$22*12,CN1382*справочники!$AE$22,IF(CN$1&lt;=справочники!$Y$23*12,CN1382*справочники!$AE$23,IF(CN$1&lt;=справочники!$Y$24*12,CN1382*справочники!$AE$24,CN1382*справочники!$AE$11))),SUM($Y1382:CN1382)*справочники!$AE$11)))-IF(Главная!$N$19=справочники!$N$12,0,SUM($Y1386:CM1386))&gt;0,IF(Главная!$N$19=справочники!$N$10,SUM($Y$19:CN$19)*справочники!$AE$12,IF(Главная!$N$19=справочники!$N$11,IF(SUM($Y$19:CN$19)*справочники!$AE$14&gt;SUM($Y1382:CN1382)*справочники!$AE$13,SUM($Y$19:CN$19)*справочники!$AE$14,SUM($Y1382:CN1382)*справочники!$AE$13),IF(Главная!$N$19=справочники!$N$12,IF(CN$1&lt;=справочники!$Y$22*12,CN1382*справочники!$AE$22,IF(CN$1&lt;=справочники!$Y$23*12,CN1382*справочники!$AE$23,IF(CN$1&lt;=справочники!$Y$24*12,CN1382*справочники!$AE$24,CN1382*справочники!$AE$11))),SUM($Y1382:CN1382)*справочники!$AE$11)))-IF(Главная!$N$19=справочники!$N$12,0,SUM($Y1386:CM1386)),0))</f>
        <v>0</v>
      </c>
      <c r="CO1386" s="99">
        <f>IF(CO$8="",0,IF(IF(Главная!$N$19=справочники!$N$10,SUM($Y$19:CO$19)*справочники!$AE$12,IF(Главная!$N$19=справочники!$N$11,IF(SUM($Y$19:CO$19)*справочники!$AE$14&gt;SUM($Y1382:CO1382)*справочники!$AE$13,SUM($Y$19:CO$19)*справочники!$AE$14,SUM($Y1382:CO1382)*справочники!$AE$13),IF(Главная!$N$19=справочники!$N$12,IF(CO$1&lt;=справочники!$Y$22*12,CO1382*справочники!$AE$22,IF(CO$1&lt;=справочники!$Y$23*12,CO1382*справочники!$AE$23,IF(CO$1&lt;=справочники!$Y$24*12,CO1382*справочники!$AE$24,CO1382*справочники!$AE$11))),SUM($Y1382:CO1382)*справочники!$AE$11)))-IF(Главная!$N$19=справочники!$N$12,0,SUM($Y1386:CN1386))&gt;0,IF(Главная!$N$19=справочники!$N$10,SUM($Y$19:CO$19)*справочники!$AE$12,IF(Главная!$N$19=справочники!$N$11,IF(SUM($Y$19:CO$19)*справочники!$AE$14&gt;SUM($Y1382:CO1382)*справочники!$AE$13,SUM($Y$19:CO$19)*справочники!$AE$14,SUM($Y1382:CO1382)*справочники!$AE$13),IF(Главная!$N$19=справочники!$N$12,IF(CO$1&lt;=справочники!$Y$22*12,CO1382*справочники!$AE$22,IF(CO$1&lt;=справочники!$Y$23*12,CO1382*справочники!$AE$23,IF(CO$1&lt;=справочники!$Y$24*12,CO1382*справочники!$AE$24,CO1382*справочники!$AE$11))),SUM($Y1382:CO1382)*справочники!$AE$11)))-IF(Главная!$N$19=справочники!$N$12,0,SUM($Y1386:CN1386)),0))</f>
        <v>0</v>
      </c>
      <c r="CP1386" s="99">
        <f>IF(CP$8="",0,IF(IF(Главная!$N$19=справочники!$N$10,SUM($Y$19:CP$19)*справочники!$AE$12,IF(Главная!$N$19=справочники!$N$11,IF(SUM($Y$19:CP$19)*справочники!$AE$14&gt;SUM($Y1382:CP1382)*справочники!$AE$13,SUM($Y$19:CP$19)*справочники!$AE$14,SUM($Y1382:CP1382)*справочники!$AE$13),IF(Главная!$N$19=справочники!$N$12,IF(CP$1&lt;=справочники!$Y$22*12,CP1382*справочники!$AE$22,IF(CP$1&lt;=справочники!$Y$23*12,CP1382*справочники!$AE$23,IF(CP$1&lt;=справочники!$Y$24*12,CP1382*справочники!$AE$24,CP1382*справочники!$AE$11))),SUM($Y1382:CP1382)*справочники!$AE$11)))-IF(Главная!$N$19=справочники!$N$12,0,SUM($Y1386:CO1386))&gt;0,IF(Главная!$N$19=справочники!$N$10,SUM($Y$19:CP$19)*справочники!$AE$12,IF(Главная!$N$19=справочники!$N$11,IF(SUM($Y$19:CP$19)*справочники!$AE$14&gt;SUM($Y1382:CP1382)*справочники!$AE$13,SUM($Y$19:CP$19)*справочники!$AE$14,SUM($Y1382:CP1382)*справочники!$AE$13),IF(Главная!$N$19=справочники!$N$12,IF(CP$1&lt;=справочники!$Y$22*12,CP1382*справочники!$AE$22,IF(CP$1&lt;=справочники!$Y$23*12,CP1382*справочники!$AE$23,IF(CP$1&lt;=справочники!$Y$24*12,CP1382*справочники!$AE$24,CP1382*справочники!$AE$11))),SUM($Y1382:CP1382)*справочники!$AE$11)))-IF(Главная!$N$19=справочники!$N$12,0,SUM($Y1386:CO1386)),0))</f>
        <v>0</v>
      </c>
      <c r="CQ1386" s="99">
        <f>IF(CQ$8="",0,IF(IF(Главная!$N$19=справочники!$N$10,SUM($Y$19:CQ$19)*справочники!$AE$12,IF(Главная!$N$19=справочники!$N$11,IF(SUM($Y$19:CQ$19)*справочники!$AE$14&gt;SUM($Y1382:CQ1382)*справочники!$AE$13,SUM($Y$19:CQ$19)*справочники!$AE$14,SUM($Y1382:CQ1382)*справочники!$AE$13),IF(Главная!$N$19=справочники!$N$12,IF(CQ$1&lt;=справочники!$Y$22*12,CQ1382*справочники!$AE$22,IF(CQ$1&lt;=справочники!$Y$23*12,CQ1382*справочники!$AE$23,IF(CQ$1&lt;=справочники!$Y$24*12,CQ1382*справочники!$AE$24,CQ1382*справочники!$AE$11))),SUM($Y1382:CQ1382)*справочники!$AE$11)))-IF(Главная!$N$19=справочники!$N$12,0,SUM($Y1386:CP1386))&gt;0,IF(Главная!$N$19=справочники!$N$10,SUM($Y$19:CQ$19)*справочники!$AE$12,IF(Главная!$N$19=справочники!$N$11,IF(SUM($Y$19:CQ$19)*справочники!$AE$14&gt;SUM($Y1382:CQ1382)*справочники!$AE$13,SUM($Y$19:CQ$19)*справочники!$AE$14,SUM($Y1382:CQ1382)*справочники!$AE$13),IF(Главная!$N$19=справочники!$N$12,IF(CQ$1&lt;=справочники!$Y$22*12,CQ1382*справочники!$AE$22,IF(CQ$1&lt;=справочники!$Y$23*12,CQ1382*справочники!$AE$23,IF(CQ$1&lt;=справочники!$Y$24*12,CQ1382*справочники!$AE$24,CQ1382*справочники!$AE$11))),SUM($Y1382:CQ1382)*справочники!$AE$11)))-IF(Главная!$N$19=справочники!$N$12,0,SUM($Y1386:CP1386)),0))</f>
        <v>0</v>
      </c>
      <c r="CR1386" s="99">
        <f>IF(CR$8="",0,IF(IF(Главная!$N$19=справочники!$N$10,SUM($Y$19:CR$19)*справочники!$AE$12,IF(Главная!$N$19=справочники!$N$11,IF(SUM($Y$19:CR$19)*справочники!$AE$14&gt;SUM($Y1382:CR1382)*справочники!$AE$13,SUM($Y$19:CR$19)*справочники!$AE$14,SUM($Y1382:CR1382)*справочники!$AE$13),IF(Главная!$N$19=справочники!$N$12,IF(CR$1&lt;=справочники!$Y$22*12,CR1382*справочники!$AE$22,IF(CR$1&lt;=справочники!$Y$23*12,CR1382*справочники!$AE$23,IF(CR$1&lt;=справочники!$Y$24*12,CR1382*справочники!$AE$24,CR1382*справочники!$AE$11))),SUM($Y1382:CR1382)*справочники!$AE$11)))-IF(Главная!$N$19=справочники!$N$12,0,SUM($Y1386:CQ1386))&gt;0,IF(Главная!$N$19=справочники!$N$10,SUM($Y$19:CR$19)*справочники!$AE$12,IF(Главная!$N$19=справочники!$N$11,IF(SUM($Y$19:CR$19)*справочники!$AE$14&gt;SUM($Y1382:CR1382)*справочники!$AE$13,SUM($Y$19:CR$19)*справочники!$AE$14,SUM($Y1382:CR1382)*справочники!$AE$13),IF(Главная!$N$19=справочники!$N$12,IF(CR$1&lt;=справочники!$Y$22*12,CR1382*справочники!$AE$22,IF(CR$1&lt;=справочники!$Y$23*12,CR1382*справочники!$AE$23,IF(CR$1&lt;=справочники!$Y$24*12,CR1382*справочники!$AE$24,CR1382*справочники!$AE$11))),SUM($Y1382:CR1382)*справочники!$AE$11)))-IF(Главная!$N$19=справочники!$N$12,0,SUM($Y1386:CQ1386)),0))</f>
        <v>0</v>
      </c>
      <c r="CS1386" s="99">
        <f>IF(CS$8="",0,IF(IF(Главная!$N$19=справочники!$N$10,SUM($Y$19:CS$19)*справочники!$AE$12,IF(Главная!$N$19=справочники!$N$11,IF(SUM($Y$19:CS$19)*справочники!$AE$14&gt;SUM($Y1382:CS1382)*справочники!$AE$13,SUM($Y$19:CS$19)*справочники!$AE$14,SUM($Y1382:CS1382)*справочники!$AE$13),IF(Главная!$N$19=справочники!$N$12,IF(CS$1&lt;=справочники!$Y$22*12,CS1382*справочники!$AE$22,IF(CS$1&lt;=справочники!$Y$23*12,CS1382*справочники!$AE$23,IF(CS$1&lt;=справочники!$Y$24*12,CS1382*справочники!$AE$24,CS1382*справочники!$AE$11))),SUM($Y1382:CS1382)*справочники!$AE$11)))-IF(Главная!$N$19=справочники!$N$12,0,SUM($Y1386:CR1386))&gt;0,IF(Главная!$N$19=справочники!$N$10,SUM($Y$19:CS$19)*справочники!$AE$12,IF(Главная!$N$19=справочники!$N$11,IF(SUM($Y$19:CS$19)*справочники!$AE$14&gt;SUM($Y1382:CS1382)*справочники!$AE$13,SUM($Y$19:CS$19)*справочники!$AE$14,SUM($Y1382:CS1382)*справочники!$AE$13),IF(Главная!$N$19=справочники!$N$12,IF(CS$1&lt;=справочники!$Y$22*12,CS1382*справочники!$AE$22,IF(CS$1&lt;=справочники!$Y$23*12,CS1382*справочники!$AE$23,IF(CS$1&lt;=справочники!$Y$24*12,CS1382*справочники!$AE$24,CS1382*справочники!$AE$11))),SUM($Y1382:CS1382)*справочники!$AE$11)))-IF(Главная!$N$19=справочники!$N$12,0,SUM($Y1386:CR1386)),0))</f>
        <v>0</v>
      </c>
      <c r="CT1386" s="99">
        <f>IF(CT$8="",0,IF(IF(Главная!$N$19=справочники!$N$10,SUM($Y$19:CT$19)*справочники!$AE$12,IF(Главная!$N$19=справочники!$N$11,IF(SUM($Y$19:CT$19)*справочники!$AE$14&gt;SUM($Y1382:CT1382)*справочники!$AE$13,SUM($Y$19:CT$19)*справочники!$AE$14,SUM($Y1382:CT1382)*справочники!$AE$13),IF(Главная!$N$19=справочники!$N$12,IF(CT$1&lt;=справочники!$Y$22*12,CT1382*справочники!$AE$22,IF(CT$1&lt;=справочники!$Y$23*12,CT1382*справочники!$AE$23,IF(CT$1&lt;=справочники!$Y$24*12,CT1382*справочники!$AE$24,CT1382*справочники!$AE$11))),SUM($Y1382:CT1382)*справочники!$AE$11)))-IF(Главная!$N$19=справочники!$N$12,0,SUM($Y1386:CS1386))&gt;0,IF(Главная!$N$19=справочники!$N$10,SUM($Y$19:CT$19)*справочники!$AE$12,IF(Главная!$N$19=справочники!$N$11,IF(SUM($Y$19:CT$19)*справочники!$AE$14&gt;SUM($Y1382:CT1382)*справочники!$AE$13,SUM($Y$19:CT$19)*справочники!$AE$14,SUM($Y1382:CT1382)*справочники!$AE$13),IF(Главная!$N$19=справочники!$N$12,IF(CT$1&lt;=справочники!$Y$22*12,CT1382*справочники!$AE$22,IF(CT$1&lt;=справочники!$Y$23*12,CT1382*справочники!$AE$23,IF(CT$1&lt;=справочники!$Y$24*12,CT1382*справочники!$AE$24,CT1382*справочники!$AE$11))),SUM($Y1382:CT1382)*справочники!$AE$11)))-IF(Главная!$N$19=справочники!$N$12,0,SUM($Y1386:CS1386)),0))</f>
        <v>0</v>
      </c>
      <c r="CU1386" s="99">
        <f>IF(CU$8="",0,IF(IF(Главная!$N$19=справочники!$N$10,SUM($Y$19:CU$19)*справочники!$AE$12,IF(Главная!$N$19=справочники!$N$11,IF(SUM($Y$19:CU$19)*справочники!$AE$14&gt;SUM($Y1382:CU1382)*справочники!$AE$13,SUM($Y$19:CU$19)*справочники!$AE$14,SUM($Y1382:CU1382)*справочники!$AE$13),IF(Главная!$N$19=справочники!$N$12,IF(CU$1&lt;=справочники!$Y$22*12,CU1382*справочники!$AE$22,IF(CU$1&lt;=справочники!$Y$23*12,CU1382*справочники!$AE$23,IF(CU$1&lt;=справочники!$Y$24*12,CU1382*справочники!$AE$24,CU1382*справочники!$AE$11))),SUM($Y1382:CU1382)*справочники!$AE$11)))-IF(Главная!$N$19=справочники!$N$12,0,SUM($Y1386:CT1386))&gt;0,IF(Главная!$N$19=справочники!$N$10,SUM($Y$19:CU$19)*справочники!$AE$12,IF(Главная!$N$19=справочники!$N$11,IF(SUM($Y$19:CU$19)*справочники!$AE$14&gt;SUM($Y1382:CU1382)*справочники!$AE$13,SUM($Y$19:CU$19)*справочники!$AE$14,SUM($Y1382:CU1382)*справочники!$AE$13),IF(Главная!$N$19=справочники!$N$12,IF(CU$1&lt;=справочники!$Y$22*12,CU1382*справочники!$AE$22,IF(CU$1&lt;=справочники!$Y$23*12,CU1382*справочники!$AE$23,IF(CU$1&lt;=справочники!$Y$24*12,CU1382*справочники!$AE$24,CU1382*справочники!$AE$11))),SUM($Y1382:CU1382)*справочники!$AE$11)))-IF(Главная!$N$19=справочники!$N$12,0,SUM($Y1386:CT1386)),0))</f>
        <v>0</v>
      </c>
      <c r="CV1386" s="99">
        <f>IF(CV$8="",0,IF(IF(Главная!$N$19=справочники!$N$10,SUM($Y$19:CV$19)*справочники!$AE$12,IF(Главная!$N$19=справочники!$N$11,IF(SUM($Y$19:CV$19)*справочники!$AE$14&gt;SUM($Y1382:CV1382)*справочники!$AE$13,SUM($Y$19:CV$19)*справочники!$AE$14,SUM($Y1382:CV1382)*справочники!$AE$13),IF(Главная!$N$19=справочники!$N$12,IF(CV$1&lt;=справочники!$Y$22*12,CV1382*справочники!$AE$22,IF(CV$1&lt;=справочники!$Y$23*12,CV1382*справочники!$AE$23,IF(CV$1&lt;=справочники!$Y$24*12,CV1382*справочники!$AE$24,CV1382*справочники!$AE$11))),SUM($Y1382:CV1382)*справочники!$AE$11)))-IF(Главная!$N$19=справочники!$N$12,0,SUM($Y1386:CU1386))&gt;0,IF(Главная!$N$19=справочники!$N$10,SUM($Y$19:CV$19)*справочники!$AE$12,IF(Главная!$N$19=справочники!$N$11,IF(SUM($Y$19:CV$19)*справочники!$AE$14&gt;SUM($Y1382:CV1382)*справочники!$AE$13,SUM($Y$19:CV$19)*справочники!$AE$14,SUM($Y1382:CV1382)*справочники!$AE$13),IF(Главная!$N$19=справочники!$N$12,IF(CV$1&lt;=справочники!$Y$22*12,CV1382*справочники!$AE$22,IF(CV$1&lt;=справочники!$Y$23*12,CV1382*справочники!$AE$23,IF(CV$1&lt;=справочники!$Y$24*12,CV1382*справочники!$AE$24,CV1382*справочники!$AE$11))),SUM($Y1382:CV1382)*справочники!$AE$11)))-IF(Главная!$N$19=справочники!$N$12,0,SUM($Y1386:CU1386)),0))</f>
        <v>0</v>
      </c>
      <c r="CW1386" s="99">
        <f>IF(CW$8="",0,IF(IF(Главная!$N$19=справочники!$N$10,SUM($Y$19:CW$19)*справочники!$AE$12,IF(Главная!$N$19=справочники!$N$11,IF(SUM($Y$19:CW$19)*справочники!$AE$14&gt;SUM($Y1382:CW1382)*справочники!$AE$13,SUM($Y$19:CW$19)*справочники!$AE$14,SUM($Y1382:CW1382)*справочники!$AE$13),IF(Главная!$N$19=справочники!$N$12,IF(CW$1&lt;=справочники!$Y$22*12,CW1382*справочники!$AE$22,IF(CW$1&lt;=справочники!$Y$23*12,CW1382*справочники!$AE$23,IF(CW$1&lt;=справочники!$Y$24*12,CW1382*справочники!$AE$24,CW1382*справочники!$AE$11))),SUM($Y1382:CW1382)*справочники!$AE$11)))-IF(Главная!$N$19=справочники!$N$12,0,SUM($Y1386:CV1386))&gt;0,IF(Главная!$N$19=справочники!$N$10,SUM($Y$19:CW$19)*справочники!$AE$12,IF(Главная!$N$19=справочники!$N$11,IF(SUM($Y$19:CW$19)*справочники!$AE$14&gt;SUM($Y1382:CW1382)*справочники!$AE$13,SUM($Y$19:CW$19)*справочники!$AE$14,SUM($Y1382:CW1382)*справочники!$AE$13),IF(Главная!$N$19=справочники!$N$12,IF(CW$1&lt;=справочники!$Y$22*12,CW1382*справочники!$AE$22,IF(CW$1&lt;=справочники!$Y$23*12,CW1382*справочники!$AE$23,IF(CW$1&lt;=справочники!$Y$24*12,CW1382*справочники!$AE$24,CW1382*справочники!$AE$11))),SUM($Y1382:CW1382)*справочники!$AE$11)))-IF(Главная!$N$19=справочники!$N$12,0,SUM($Y1386:CV1386)),0))</f>
        <v>0</v>
      </c>
      <c r="CX1386" s="99">
        <f>IF(CX$8="",0,IF(IF(Главная!$N$19=справочники!$N$10,SUM($Y$19:CX$19)*справочники!$AE$12,IF(Главная!$N$19=справочники!$N$11,IF(SUM($Y$19:CX$19)*справочники!$AE$14&gt;SUM($Y1382:CX1382)*справочники!$AE$13,SUM($Y$19:CX$19)*справочники!$AE$14,SUM($Y1382:CX1382)*справочники!$AE$13),IF(Главная!$N$19=справочники!$N$12,IF(CX$1&lt;=справочники!$Y$22*12,CX1382*справочники!$AE$22,IF(CX$1&lt;=справочники!$Y$23*12,CX1382*справочники!$AE$23,IF(CX$1&lt;=справочники!$Y$24*12,CX1382*справочники!$AE$24,CX1382*справочники!$AE$11))),SUM($Y1382:CX1382)*справочники!$AE$11)))-IF(Главная!$N$19=справочники!$N$12,0,SUM($Y1386:CW1386))&gt;0,IF(Главная!$N$19=справочники!$N$10,SUM($Y$19:CX$19)*справочники!$AE$12,IF(Главная!$N$19=справочники!$N$11,IF(SUM($Y$19:CX$19)*справочники!$AE$14&gt;SUM($Y1382:CX1382)*справочники!$AE$13,SUM($Y$19:CX$19)*справочники!$AE$14,SUM($Y1382:CX1382)*справочники!$AE$13),IF(Главная!$N$19=справочники!$N$12,IF(CX$1&lt;=справочники!$Y$22*12,CX1382*справочники!$AE$22,IF(CX$1&lt;=справочники!$Y$23*12,CX1382*справочники!$AE$23,IF(CX$1&lt;=справочники!$Y$24*12,CX1382*справочники!$AE$24,CX1382*справочники!$AE$11))),SUM($Y1382:CX1382)*справочники!$AE$11)))-IF(Главная!$N$19=справочники!$N$12,0,SUM($Y1386:CW1386)),0))</f>
        <v>0</v>
      </c>
      <c r="CY1386" s="99">
        <f>IF(CY$8="",0,IF(IF(Главная!$N$19=справочники!$N$10,SUM($Y$19:CY$19)*справочники!$AE$12,IF(Главная!$N$19=справочники!$N$11,IF(SUM($Y$19:CY$19)*справочники!$AE$14&gt;SUM($Y1382:CY1382)*справочники!$AE$13,SUM($Y$19:CY$19)*справочники!$AE$14,SUM($Y1382:CY1382)*справочники!$AE$13),IF(Главная!$N$19=справочники!$N$12,IF(CY$1&lt;=справочники!$Y$22*12,CY1382*справочники!$AE$22,IF(CY$1&lt;=справочники!$Y$23*12,CY1382*справочники!$AE$23,IF(CY$1&lt;=справочники!$Y$24*12,CY1382*справочники!$AE$24,CY1382*справочники!$AE$11))),SUM($Y1382:CY1382)*справочники!$AE$11)))-IF(Главная!$N$19=справочники!$N$12,0,SUM($Y1386:CX1386))&gt;0,IF(Главная!$N$19=справочники!$N$10,SUM($Y$19:CY$19)*справочники!$AE$12,IF(Главная!$N$19=справочники!$N$11,IF(SUM($Y$19:CY$19)*справочники!$AE$14&gt;SUM($Y1382:CY1382)*справочники!$AE$13,SUM($Y$19:CY$19)*справочники!$AE$14,SUM($Y1382:CY1382)*справочники!$AE$13),IF(Главная!$N$19=справочники!$N$12,IF(CY$1&lt;=справочники!$Y$22*12,CY1382*справочники!$AE$22,IF(CY$1&lt;=справочники!$Y$23*12,CY1382*справочники!$AE$23,IF(CY$1&lt;=справочники!$Y$24*12,CY1382*справочники!$AE$24,CY1382*справочники!$AE$11))),SUM($Y1382:CY1382)*справочники!$AE$11)))-IF(Главная!$N$19=справочники!$N$12,0,SUM($Y1386:CX1386)),0))</f>
        <v>0</v>
      </c>
      <c r="CZ1386" s="99">
        <f>IF(CZ$8="",0,IF(IF(Главная!$N$19=справочники!$N$10,SUM($Y$19:CZ$19)*справочники!$AE$12,IF(Главная!$N$19=справочники!$N$11,IF(SUM($Y$19:CZ$19)*справочники!$AE$14&gt;SUM($Y1382:CZ1382)*справочники!$AE$13,SUM($Y$19:CZ$19)*справочники!$AE$14,SUM($Y1382:CZ1382)*справочники!$AE$13),IF(Главная!$N$19=справочники!$N$12,IF(CZ$1&lt;=справочники!$Y$22*12,CZ1382*справочники!$AE$22,IF(CZ$1&lt;=справочники!$Y$23*12,CZ1382*справочники!$AE$23,IF(CZ$1&lt;=справочники!$Y$24*12,CZ1382*справочники!$AE$24,CZ1382*справочники!$AE$11))),SUM($Y1382:CZ1382)*справочники!$AE$11)))-IF(Главная!$N$19=справочники!$N$12,0,SUM($Y1386:CY1386))&gt;0,IF(Главная!$N$19=справочники!$N$10,SUM($Y$19:CZ$19)*справочники!$AE$12,IF(Главная!$N$19=справочники!$N$11,IF(SUM($Y$19:CZ$19)*справочники!$AE$14&gt;SUM($Y1382:CZ1382)*справочники!$AE$13,SUM($Y$19:CZ$19)*справочники!$AE$14,SUM($Y1382:CZ1382)*справочники!$AE$13),IF(Главная!$N$19=справочники!$N$12,IF(CZ$1&lt;=справочники!$Y$22*12,CZ1382*справочники!$AE$22,IF(CZ$1&lt;=справочники!$Y$23*12,CZ1382*справочники!$AE$23,IF(CZ$1&lt;=справочники!$Y$24*12,CZ1382*справочники!$AE$24,CZ1382*справочники!$AE$11))),SUM($Y1382:CZ1382)*справочники!$AE$11)))-IF(Главная!$N$19=справочники!$N$12,0,SUM($Y1386:CY1386)),0))</f>
        <v>0</v>
      </c>
      <c r="DA1386" s="99">
        <f>IF(DA$8="",0,IF(IF(Главная!$N$19=справочники!$N$10,SUM($Y$19:DA$19)*справочники!$AE$12,IF(Главная!$N$19=справочники!$N$11,IF(SUM($Y$19:DA$19)*справочники!$AE$14&gt;SUM($Y1382:DA1382)*справочники!$AE$13,SUM($Y$19:DA$19)*справочники!$AE$14,SUM($Y1382:DA1382)*справочники!$AE$13),IF(Главная!$N$19=справочники!$N$12,IF(DA$1&lt;=справочники!$Y$22*12,DA1382*справочники!$AE$22,IF(DA$1&lt;=справочники!$Y$23*12,DA1382*справочники!$AE$23,IF(DA$1&lt;=справочники!$Y$24*12,DA1382*справочники!$AE$24,DA1382*справочники!$AE$11))),SUM($Y1382:DA1382)*справочники!$AE$11)))-IF(Главная!$N$19=справочники!$N$12,0,SUM($Y1386:CZ1386))&gt;0,IF(Главная!$N$19=справочники!$N$10,SUM($Y$19:DA$19)*справочники!$AE$12,IF(Главная!$N$19=справочники!$N$11,IF(SUM($Y$19:DA$19)*справочники!$AE$14&gt;SUM($Y1382:DA1382)*справочники!$AE$13,SUM($Y$19:DA$19)*справочники!$AE$14,SUM($Y1382:DA1382)*справочники!$AE$13),IF(Главная!$N$19=справочники!$N$12,IF(DA$1&lt;=справочники!$Y$22*12,DA1382*справочники!$AE$22,IF(DA$1&lt;=справочники!$Y$23*12,DA1382*справочники!$AE$23,IF(DA$1&lt;=справочники!$Y$24*12,DA1382*справочники!$AE$24,DA1382*справочники!$AE$11))),SUM($Y1382:DA1382)*справочники!$AE$11)))-IF(Главная!$N$19=справочники!$N$12,0,SUM($Y1386:CZ1386)),0))</f>
        <v>0</v>
      </c>
      <c r="DB1386" s="99">
        <f>IF(DB$8="",0,IF(IF(Главная!$N$19=справочники!$N$10,SUM($Y$19:DB$19)*справочники!$AE$12,IF(Главная!$N$19=справочники!$N$11,IF(SUM($Y$19:DB$19)*справочники!$AE$14&gt;SUM($Y1382:DB1382)*справочники!$AE$13,SUM($Y$19:DB$19)*справочники!$AE$14,SUM($Y1382:DB1382)*справочники!$AE$13),IF(Главная!$N$19=справочники!$N$12,IF(DB$1&lt;=справочники!$Y$22*12,DB1382*справочники!$AE$22,IF(DB$1&lt;=справочники!$Y$23*12,DB1382*справочники!$AE$23,IF(DB$1&lt;=справочники!$Y$24*12,DB1382*справочники!$AE$24,DB1382*справочники!$AE$11))),SUM($Y1382:DB1382)*справочники!$AE$11)))-IF(Главная!$N$19=справочники!$N$12,0,SUM($Y1386:DA1386))&gt;0,IF(Главная!$N$19=справочники!$N$10,SUM($Y$19:DB$19)*справочники!$AE$12,IF(Главная!$N$19=справочники!$N$11,IF(SUM($Y$19:DB$19)*справочники!$AE$14&gt;SUM($Y1382:DB1382)*справочники!$AE$13,SUM($Y$19:DB$19)*справочники!$AE$14,SUM($Y1382:DB1382)*справочники!$AE$13),IF(Главная!$N$19=справочники!$N$12,IF(DB$1&lt;=справочники!$Y$22*12,DB1382*справочники!$AE$22,IF(DB$1&lt;=справочники!$Y$23*12,DB1382*справочники!$AE$23,IF(DB$1&lt;=справочники!$Y$24*12,DB1382*справочники!$AE$24,DB1382*справочники!$AE$11))),SUM($Y1382:DB1382)*справочники!$AE$11)))-IF(Главная!$N$19=справочники!$N$12,0,SUM($Y1386:DA1386)),0))</f>
        <v>0</v>
      </c>
      <c r="DC1386" s="99">
        <f>IF(DC$8="",0,IF(IF(Главная!$N$19=справочники!$N$10,SUM($Y$19:DC$19)*справочники!$AE$12,IF(Главная!$N$19=справочники!$N$11,IF(SUM($Y$19:DC$19)*справочники!$AE$14&gt;SUM($Y1382:DC1382)*справочники!$AE$13,SUM($Y$19:DC$19)*справочники!$AE$14,SUM($Y1382:DC1382)*справочники!$AE$13),IF(Главная!$N$19=справочники!$N$12,IF(DC$1&lt;=справочники!$Y$22*12,DC1382*справочники!$AE$22,IF(DC$1&lt;=справочники!$Y$23*12,DC1382*справочники!$AE$23,IF(DC$1&lt;=справочники!$Y$24*12,DC1382*справочники!$AE$24,DC1382*справочники!$AE$11))),SUM($Y1382:DC1382)*справочники!$AE$11)))-IF(Главная!$N$19=справочники!$N$12,0,SUM($Y1386:DB1386))&gt;0,IF(Главная!$N$19=справочники!$N$10,SUM($Y$19:DC$19)*справочники!$AE$12,IF(Главная!$N$19=справочники!$N$11,IF(SUM($Y$19:DC$19)*справочники!$AE$14&gt;SUM($Y1382:DC1382)*справочники!$AE$13,SUM($Y$19:DC$19)*справочники!$AE$14,SUM($Y1382:DC1382)*справочники!$AE$13),IF(Главная!$N$19=справочники!$N$12,IF(DC$1&lt;=справочники!$Y$22*12,DC1382*справочники!$AE$22,IF(DC$1&lt;=справочники!$Y$23*12,DC1382*справочники!$AE$23,IF(DC$1&lt;=справочники!$Y$24*12,DC1382*справочники!$AE$24,DC1382*справочники!$AE$11))),SUM($Y1382:DC1382)*справочники!$AE$11)))-IF(Главная!$N$19=справочники!$N$12,0,SUM($Y1386:DB1386)),0))</f>
        <v>0</v>
      </c>
      <c r="DD1386" s="99">
        <f>IF(DD$8="",0,IF(IF(Главная!$N$19=справочники!$N$10,SUM($Y$19:DD$19)*справочники!$AE$12,IF(Главная!$N$19=справочники!$N$11,IF(SUM($Y$19:DD$19)*справочники!$AE$14&gt;SUM($Y1382:DD1382)*справочники!$AE$13,SUM($Y$19:DD$19)*справочники!$AE$14,SUM($Y1382:DD1382)*справочники!$AE$13),IF(Главная!$N$19=справочники!$N$12,IF(DD$1&lt;=справочники!$Y$22*12,DD1382*справочники!$AE$22,IF(DD$1&lt;=справочники!$Y$23*12,DD1382*справочники!$AE$23,IF(DD$1&lt;=справочники!$Y$24*12,DD1382*справочники!$AE$24,DD1382*справочники!$AE$11))),SUM($Y1382:DD1382)*справочники!$AE$11)))-IF(Главная!$N$19=справочники!$N$12,0,SUM($Y1386:DC1386))&gt;0,IF(Главная!$N$19=справочники!$N$10,SUM($Y$19:DD$19)*справочники!$AE$12,IF(Главная!$N$19=справочники!$N$11,IF(SUM($Y$19:DD$19)*справочники!$AE$14&gt;SUM($Y1382:DD1382)*справочники!$AE$13,SUM($Y$19:DD$19)*справочники!$AE$14,SUM($Y1382:DD1382)*справочники!$AE$13),IF(Главная!$N$19=справочники!$N$12,IF(DD$1&lt;=справочники!$Y$22*12,DD1382*справочники!$AE$22,IF(DD$1&lt;=справочники!$Y$23*12,DD1382*справочники!$AE$23,IF(DD$1&lt;=справочники!$Y$24*12,DD1382*справочники!$AE$24,DD1382*справочники!$AE$11))),SUM($Y1382:DD1382)*справочники!$AE$11)))-IF(Главная!$N$19=справочники!$N$12,0,SUM($Y1386:DC1386)),0))</f>
        <v>0</v>
      </c>
      <c r="DE1386" s="99">
        <f>IF(DE$8="",0,IF(IF(Главная!$N$19=справочники!$N$10,SUM($Y$19:DE$19)*справочники!$AE$12,IF(Главная!$N$19=справочники!$N$11,IF(SUM($Y$19:DE$19)*справочники!$AE$14&gt;SUM($Y1382:DE1382)*справочники!$AE$13,SUM($Y$19:DE$19)*справочники!$AE$14,SUM($Y1382:DE1382)*справочники!$AE$13),IF(Главная!$N$19=справочники!$N$12,IF(DE$1&lt;=справочники!$Y$22*12,DE1382*справочники!$AE$22,IF(DE$1&lt;=справочники!$Y$23*12,DE1382*справочники!$AE$23,IF(DE$1&lt;=справочники!$Y$24*12,DE1382*справочники!$AE$24,DE1382*справочники!$AE$11))),SUM($Y1382:DE1382)*справочники!$AE$11)))-IF(Главная!$N$19=справочники!$N$12,0,SUM($Y1386:DD1386))&gt;0,IF(Главная!$N$19=справочники!$N$10,SUM($Y$19:DE$19)*справочники!$AE$12,IF(Главная!$N$19=справочники!$N$11,IF(SUM($Y$19:DE$19)*справочники!$AE$14&gt;SUM($Y1382:DE1382)*справочники!$AE$13,SUM($Y$19:DE$19)*справочники!$AE$14,SUM($Y1382:DE1382)*справочники!$AE$13),IF(Главная!$N$19=справочники!$N$12,IF(DE$1&lt;=справочники!$Y$22*12,DE1382*справочники!$AE$22,IF(DE$1&lt;=справочники!$Y$23*12,DE1382*справочники!$AE$23,IF(DE$1&lt;=справочники!$Y$24*12,DE1382*справочники!$AE$24,DE1382*справочники!$AE$11))),SUM($Y1382:DE1382)*справочники!$AE$11)))-IF(Главная!$N$19=справочники!$N$12,0,SUM($Y1386:DD1386)),0))</f>
        <v>0</v>
      </c>
      <c r="DF1386" s="99">
        <f>IF(DF$8="",0,IF(IF(Главная!$N$19=справочники!$N$10,SUM($Y$19:DF$19)*справочники!$AE$12,IF(Главная!$N$19=справочники!$N$11,IF(SUM($Y$19:DF$19)*справочники!$AE$14&gt;SUM($Y1382:DF1382)*справочники!$AE$13,SUM($Y$19:DF$19)*справочники!$AE$14,SUM($Y1382:DF1382)*справочники!$AE$13),IF(Главная!$N$19=справочники!$N$12,IF(DF$1&lt;=справочники!$Y$22*12,DF1382*справочники!$AE$22,IF(DF$1&lt;=справочники!$Y$23*12,DF1382*справочники!$AE$23,IF(DF$1&lt;=справочники!$Y$24*12,DF1382*справочники!$AE$24,DF1382*справочники!$AE$11))),SUM($Y1382:DF1382)*справочники!$AE$11)))-IF(Главная!$N$19=справочники!$N$12,0,SUM($Y1386:DE1386))&gt;0,IF(Главная!$N$19=справочники!$N$10,SUM($Y$19:DF$19)*справочники!$AE$12,IF(Главная!$N$19=справочники!$N$11,IF(SUM($Y$19:DF$19)*справочники!$AE$14&gt;SUM($Y1382:DF1382)*справочники!$AE$13,SUM($Y$19:DF$19)*справочники!$AE$14,SUM($Y1382:DF1382)*справочники!$AE$13),IF(Главная!$N$19=справочники!$N$12,IF(DF$1&lt;=справочники!$Y$22*12,DF1382*справочники!$AE$22,IF(DF$1&lt;=справочники!$Y$23*12,DF1382*справочники!$AE$23,IF(DF$1&lt;=справочники!$Y$24*12,DF1382*справочники!$AE$24,DF1382*справочники!$AE$11))),SUM($Y1382:DF1382)*справочники!$AE$11)))-IF(Главная!$N$19=справочники!$N$12,0,SUM($Y1386:DE1386)),0))</f>
        <v>0</v>
      </c>
      <c r="DG1386" s="99">
        <f>IF(DG$8="",0,IF(IF(Главная!$N$19=справочники!$N$10,SUM($Y$19:DG$19)*справочники!$AE$12,IF(Главная!$N$19=справочники!$N$11,IF(SUM($Y$19:DG$19)*справочники!$AE$14&gt;SUM($Y1382:DG1382)*справочники!$AE$13,SUM($Y$19:DG$19)*справочники!$AE$14,SUM($Y1382:DG1382)*справочники!$AE$13),IF(Главная!$N$19=справочники!$N$12,IF(DG$1&lt;=справочники!$Y$22*12,DG1382*справочники!$AE$22,IF(DG$1&lt;=справочники!$Y$23*12,DG1382*справочники!$AE$23,IF(DG$1&lt;=справочники!$Y$24*12,DG1382*справочники!$AE$24,DG1382*справочники!$AE$11))),SUM($Y1382:DG1382)*справочники!$AE$11)))-IF(Главная!$N$19=справочники!$N$12,0,SUM($Y1386:DF1386))&gt;0,IF(Главная!$N$19=справочники!$N$10,SUM($Y$19:DG$19)*справочники!$AE$12,IF(Главная!$N$19=справочники!$N$11,IF(SUM($Y$19:DG$19)*справочники!$AE$14&gt;SUM($Y1382:DG1382)*справочники!$AE$13,SUM($Y$19:DG$19)*справочники!$AE$14,SUM($Y1382:DG1382)*справочники!$AE$13),IF(Главная!$N$19=справочники!$N$12,IF(DG$1&lt;=справочники!$Y$22*12,DG1382*справочники!$AE$22,IF(DG$1&lt;=справочники!$Y$23*12,DG1382*справочники!$AE$23,IF(DG$1&lt;=справочники!$Y$24*12,DG1382*справочники!$AE$24,DG1382*справочники!$AE$11))),SUM($Y1382:DG1382)*справочники!$AE$11)))-IF(Главная!$N$19=справочники!$N$12,0,SUM($Y1386:DF1386)),0))</f>
        <v>0</v>
      </c>
      <c r="DH1386" s="99">
        <f>IF(DH$8="",0,IF(IF(Главная!$N$19=справочники!$N$10,SUM($Y$19:DH$19)*справочники!$AE$12,IF(Главная!$N$19=справочники!$N$11,IF(SUM($Y$19:DH$19)*справочники!$AE$14&gt;SUM($Y1382:DH1382)*справочники!$AE$13,SUM($Y$19:DH$19)*справочники!$AE$14,SUM($Y1382:DH1382)*справочники!$AE$13),IF(Главная!$N$19=справочники!$N$12,IF(DH$1&lt;=справочники!$Y$22*12,DH1382*справочники!$AE$22,IF(DH$1&lt;=справочники!$Y$23*12,DH1382*справочники!$AE$23,IF(DH$1&lt;=справочники!$Y$24*12,DH1382*справочники!$AE$24,DH1382*справочники!$AE$11))),SUM($Y1382:DH1382)*справочники!$AE$11)))-IF(Главная!$N$19=справочники!$N$12,0,SUM($Y1386:DG1386))&gt;0,IF(Главная!$N$19=справочники!$N$10,SUM($Y$19:DH$19)*справочники!$AE$12,IF(Главная!$N$19=справочники!$N$11,IF(SUM($Y$19:DH$19)*справочники!$AE$14&gt;SUM($Y1382:DH1382)*справочники!$AE$13,SUM($Y$19:DH$19)*справочники!$AE$14,SUM($Y1382:DH1382)*справочники!$AE$13),IF(Главная!$N$19=справочники!$N$12,IF(DH$1&lt;=справочники!$Y$22*12,DH1382*справочники!$AE$22,IF(DH$1&lt;=справочники!$Y$23*12,DH1382*справочники!$AE$23,IF(DH$1&lt;=справочники!$Y$24*12,DH1382*справочники!$AE$24,DH1382*справочники!$AE$11))),SUM($Y1382:DH1382)*справочники!$AE$11)))-IF(Главная!$N$19=справочники!$N$12,0,SUM($Y1386:DG1386)),0))</f>
        <v>0</v>
      </c>
      <c r="DI1386" s="99">
        <f>IF(DI$8="",0,IF(IF(Главная!$N$19=справочники!$N$10,SUM($Y$19:DI$19)*справочники!$AE$12,IF(Главная!$N$19=справочники!$N$11,IF(SUM($Y$19:DI$19)*справочники!$AE$14&gt;SUM($Y1382:DI1382)*справочники!$AE$13,SUM($Y$19:DI$19)*справочники!$AE$14,SUM($Y1382:DI1382)*справочники!$AE$13),IF(Главная!$N$19=справочники!$N$12,IF(DI$1&lt;=справочники!$Y$22*12,DI1382*справочники!$AE$22,IF(DI$1&lt;=справочники!$Y$23*12,DI1382*справочники!$AE$23,IF(DI$1&lt;=справочники!$Y$24*12,DI1382*справочники!$AE$24,DI1382*справочники!$AE$11))),SUM($Y1382:DI1382)*справочники!$AE$11)))-IF(Главная!$N$19=справочники!$N$12,0,SUM($Y1386:DH1386))&gt;0,IF(Главная!$N$19=справочники!$N$10,SUM($Y$19:DI$19)*справочники!$AE$12,IF(Главная!$N$19=справочники!$N$11,IF(SUM($Y$19:DI$19)*справочники!$AE$14&gt;SUM($Y1382:DI1382)*справочники!$AE$13,SUM($Y$19:DI$19)*справочники!$AE$14,SUM($Y1382:DI1382)*справочники!$AE$13),IF(Главная!$N$19=справочники!$N$12,IF(DI$1&lt;=справочники!$Y$22*12,DI1382*справочники!$AE$22,IF(DI$1&lt;=справочники!$Y$23*12,DI1382*справочники!$AE$23,IF(DI$1&lt;=справочники!$Y$24*12,DI1382*справочники!$AE$24,DI1382*справочники!$AE$11))),SUM($Y1382:DI1382)*справочники!$AE$11)))-IF(Главная!$N$19=справочники!$N$12,0,SUM($Y1386:DH1386)),0))</f>
        <v>0</v>
      </c>
      <c r="DJ1386" s="99">
        <f>IF(DJ$8="",0,IF(IF(Главная!$N$19=справочники!$N$10,SUM($Y$19:DJ$19)*справочники!$AE$12,IF(Главная!$N$19=справочники!$N$11,IF(SUM($Y$19:DJ$19)*справочники!$AE$14&gt;SUM($Y1382:DJ1382)*справочники!$AE$13,SUM($Y$19:DJ$19)*справочники!$AE$14,SUM($Y1382:DJ1382)*справочники!$AE$13),IF(Главная!$N$19=справочники!$N$12,IF(DJ$1&lt;=справочники!$Y$22*12,DJ1382*справочники!$AE$22,IF(DJ$1&lt;=справочники!$Y$23*12,DJ1382*справочники!$AE$23,IF(DJ$1&lt;=справочники!$Y$24*12,DJ1382*справочники!$AE$24,DJ1382*справочники!$AE$11))),SUM($Y1382:DJ1382)*справочники!$AE$11)))-IF(Главная!$N$19=справочники!$N$12,0,SUM($Y1386:DI1386))&gt;0,IF(Главная!$N$19=справочники!$N$10,SUM($Y$19:DJ$19)*справочники!$AE$12,IF(Главная!$N$19=справочники!$N$11,IF(SUM($Y$19:DJ$19)*справочники!$AE$14&gt;SUM($Y1382:DJ1382)*справочники!$AE$13,SUM($Y$19:DJ$19)*справочники!$AE$14,SUM($Y1382:DJ1382)*справочники!$AE$13),IF(Главная!$N$19=справочники!$N$12,IF(DJ$1&lt;=справочники!$Y$22*12,DJ1382*справочники!$AE$22,IF(DJ$1&lt;=справочники!$Y$23*12,DJ1382*справочники!$AE$23,IF(DJ$1&lt;=справочники!$Y$24*12,DJ1382*справочники!$AE$24,DJ1382*справочники!$AE$11))),SUM($Y1382:DJ1382)*справочники!$AE$11)))-IF(Главная!$N$19=справочники!$N$12,0,SUM($Y1386:DI1386)),0))</f>
        <v>0</v>
      </c>
      <c r="DK1386" s="99">
        <f>IF(DK$8="",0,IF(IF(Главная!$N$19=справочники!$N$10,SUM($Y$19:DK$19)*справочники!$AE$12,IF(Главная!$N$19=справочники!$N$11,IF(SUM($Y$19:DK$19)*справочники!$AE$14&gt;SUM($Y1382:DK1382)*справочники!$AE$13,SUM($Y$19:DK$19)*справочники!$AE$14,SUM($Y1382:DK1382)*справочники!$AE$13),IF(Главная!$N$19=справочники!$N$12,IF(DK$1&lt;=справочники!$Y$22*12,DK1382*справочники!$AE$22,IF(DK$1&lt;=справочники!$Y$23*12,DK1382*справочники!$AE$23,IF(DK$1&lt;=справочники!$Y$24*12,DK1382*справочники!$AE$24,DK1382*справочники!$AE$11))),SUM($Y1382:DK1382)*справочники!$AE$11)))-IF(Главная!$N$19=справочники!$N$12,0,SUM($Y1386:DJ1386))&gt;0,IF(Главная!$N$19=справочники!$N$10,SUM($Y$19:DK$19)*справочники!$AE$12,IF(Главная!$N$19=справочники!$N$11,IF(SUM($Y$19:DK$19)*справочники!$AE$14&gt;SUM($Y1382:DK1382)*справочники!$AE$13,SUM($Y$19:DK$19)*справочники!$AE$14,SUM($Y1382:DK1382)*справочники!$AE$13),IF(Главная!$N$19=справочники!$N$12,IF(DK$1&lt;=справочники!$Y$22*12,DK1382*справочники!$AE$22,IF(DK$1&lt;=справочники!$Y$23*12,DK1382*справочники!$AE$23,IF(DK$1&lt;=справочники!$Y$24*12,DK1382*справочники!$AE$24,DK1382*справочники!$AE$11))),SUM($Y1382:DK1382)*справочники!$AE$11)))-IF(Главная!$N$19=справочники!$N$12,0,SUM($Y1386:DJ1386)),0))</f>
        <v>0</v>
      </c>
      <c r="DL1386" s="99">
        <f>IF(DL$8="",0,IF(IF(Главная!$N$19=справочники!$N$10,SUM($Y$19:DL$19)*справочники!$AE$12,IF(Главная!$N$19=справочники!$N$11,IF(SUM($Y$19:DL$19)*справочники!$AE$14&gt;SUM($Y1382:DL1382)*справочники!$AE$13,SUM($Y$19:DL$19)*справочники!$AE$14,SUM($Y1382:DL1382)*справочники!$AE$13),IF(Главная!$N$19=справочники!$N$12,IF(DL$1&lt;=справочники!$Y$22*12,DL1382*справочники!$AE$22,IF(DL$1&lt;=справочники!$Y$23*12,DL1382*справочники!$AE$23,IF(DL$1&lt;=справочники!$Y$24*12,DL1382*справочники!$AE$24,DL1382*справочники!$AE$11))),SUM($Y1382:DL1382)*справочники!$AE$11)))-IF(Главная!$N$19=справочники!$N$12,0,SUM($Y1386:DK1386))&gt;0,IF(Главная!$N$19=справочники!$N$10,SUM($Y$19:DL$19)*справочники!$AE$12,IF(Главная!$N$19=справочники!$N$11,IF(SUM($Y$19:DL$19)*справочники!$AE$14&gt;SUM($Y1382:DL1382)*справочники!$AE$13,SUM($Y$19:DL$19)*справочники!$AE$14,SUM($Y1382:DL1382)*справочники!$AE$13),IF(Главная!$N$19=справочники!$N$12,IF(DL$1&lt;=справочники!$Y$22*12,DL1382*справочники!$AE$22,IF(DL$1&lt;=справочники!$Y$23*12,DL1382*справочники!$AE$23,IF(DL$1&lt;=справочники!$Y$24*12,DL1382*справочники!$AE$24,DL1382*справочники!$AE$11))),SUM($Y1382:DL1382)*справочники!$AE$11)))-IF(Главная!$N$19=справочники!$N$12,0,SUM($Y1386:DK1386)),0))</f>
        <v>0</v>
      </c>
      <c r="DM1386" s="99">
        <f>IF(DM$8="",0,IF(IF(Главная!$N$19=справочники!$N$10,SUM($Y$19:DM$19)*справочники!$AE$12,IF(Главная!$N$19=справочники!$N$11,IF(SUM($Y$19:DM$19)*справочники!$AE$14&gt;SUM($Y1382:DM1382)*справочники!$AE$13,SUM($Y$19:DM$19)*справочники!$AE$14,SUM($Y1382:DM1382)*справочники!$AE$13),IF(Главная!$N$19=справочники!$N$12,IF(DM$1&lt;=справочники!$Y$22*12,DM1382*справочники!$AE$22,IF(DM$1&lt;=справочники!$Y$23*12,DM1382*справочники!$AE$23,IF(DM$1&lt;=справочники!$Y$24*12,DM1382*справочники!$AE$24,DM1382*справочники!$AE$11))),SUM($Y1382:DM1382)*справочники!$AE$11)))-IF(Главная!$N$19=справочники!$N$12,0,SUM($Y1386:DL1386))&gt;0,IF(Главная!$N$19=справочники!$N$10,SUM($Y$19:DM$19)*справочники!$AE$12,IF(Главная!$N$19=справочники!$N$11,IF(SUM($Y$19:DM$19)*справочники!$AE$14&gt;SUM($Y1382:DM1382)*справочники!$AE$13,SUM($Y$19:DM$19)*справочники!$AE$14,SUM($Y1382:DM1382)*справочники!$AE$13),IF(Главная!$N$19=справочники!$N$12,IF(DM$1&lt;=справочники!$Y$22*12,DM1382*справочники!$AE$22,IF(DM$1&lt;=справочники!$Y$23*12,DM1382*справочники!$AE$23,IF(DM$1&lt;=справочники!$Y$24*12,DM1382*справочники!$AE$24,DM1382*справочники!$AE$11))),SUM($Y1382:DM1382)*справочники!$AE$11)))-IF(Главная!$N$19=справочники!$N$12,0,SUM($Y1386:DL1386)),0))</f>
        <v>0</v>
      </c>
      <c r="DN1386" s="99">
        <f>IF(DN$8="",0,IF(IF(Главная!$N$19=справочники!$N$10,SUM($Y$19:DN$19)*справочники!$AE$12,IF(Главная!$N$19=справочники!$N$11,IF(SUM($Y$19:DN$19)*справочники!$AE$14&gt;SUM($Y1382:DN1382)*справочники!$AE$13,SUM($Y$19:DN$19)*справочники!$AE$14,SUM($Y1382:DN1382)*справочники!$AE$13),IF(Главная!$N$19=справочники!$N$12,IF(DN$1&lt;=справочники!$Y$22*12,DN1382*справочники!$AE$22,IF(DN$1&lt;=справочники!$Y$23*12,DN1382*справочники!$AE$23,IF(DN$1&lt;=справочники!$Y$24*12,DN1382*справочники!$AE$24,DN1382*справочники!$AE$11))),SUM($Y1382:DN1382)*справочники!$AE$11)))-IF(Главная!$N$19=справочники!$N$12,0,SUM($Y1386:DM1386))&gt;0,IF(Главная!$N$19=справочники!$N$10,SUM($Y$19:DN$19)*справочники!$AE$12,IF(Главная!$N$19=справочники!$N$11,IF(SUM($Y$19:DN$19)*справочники!$AE$14&gt;SUM($Y1382:DN1382)*справочники!$AE$13,SUM($Y$19:DN$19)*справочники!$AE$14,SUM($Y1382:DN1382)*справочники!$AE$13),IF(Главная!$N$19=справочники!$N$12,IF(DN$1&lt;=справочники!$Y$22*12,DN1382*справочники!$AE$22,IF(DN$1&lt;=справочники!$Y$23*12,DN1382*справочники!$AE$23,IF(DN$1&lt;=справочники!$Y$24*12,DN1382*справочники!$AE$24,DN1382*справочники!$AE$11))),SUM($Y1382:DN1382)*справочники!$AE$11)))-IF(Главная!$N$19=справочники!$N$12,0,SUM($Y1386:DM1386)),0))</f>
        <v>0</v>
      </c>
      <c r="DO1386" s="99">
        <f>IF(DO$8="",0,IF(IF(Главная!$N$19=справочники!$N$10,SUM($Y$19:DO$19)*справочники!$AE$12,IF(Главная!$N$19=справочники!$N$11,IF(SUM($Y$19:DO$19)*справочники!$AE$14&gt;SUM($Y1382:DO1382)*справочники!$AE$13,SUM($Y$19:DO$19)*справочники!$AE$14,SUM($Y1382:DO1382)*справочники!$AE$13),IF(Главная!$N$19=справочники!$N$12,IF(DO$1&lt;=справочники!$Y$22*12,DO1382*справочники!$AE$22,IF(DO$1&lt;=справочники!$Y$23*12,DO1382*справочники!$AE$23,IF(DO$1&lt;=справочники!$Y$24*12,DO1382*справочники!$AE$24,DO1382*справочники!$AE$11))),SUM($Y1382:DO1382)*справочники!$AE$11)))-IF(Главная!$N$19=справочники!$N$12,0,SUM($Y1386:DN1386))&gt;0,IF(Главная!$N$19=справочники!$N$10,SUM($Y$19:DO$19)*справочники!$AE$12,IF(Главная!$N$19=справочники!$N$11,IF(SUM($Y$19:DO$19)*справочники!$AE$14&gt;SUM($Y1382:DO1382)*справочники!$AE$13,SUM($Y$19:DO$19)*справочники!$AE$14,SUM($Y1382:DO1382)*справочники!$AE$13),IF(Главная!$N$19=справочники!$N$12,IF(DO$1&lt;=справочники!$Y$22*12,DO1382*справочники!$AE$22,IF(DO$1&lt;=справочники!$Y$23*12,DO1382*справочники!$AE$23,IF(DO$1&lt;=справочники!$Y$24*12,DO1382*справочники!$AE$24,DO1382*справочники!$AE$11))),SUM($Y1382:DO1382)*справочники!$AE$11)))-IF(Главная!$N$19=справочники!$N$12,0,SUM($Y1386:DN1386)),0))</f>
        <v>0</v>
      </c>
      <c r="DP1386" s="99">
        <f>IF(DP$8="",0,IF(IF(Главная!$N$19=справочники!$N$10,SUM($Y$19:DP$19)*справочники!$AE$12,IF(Главная!$N$19=справочники!$N$11,IF(SUM($Y$19:DP$19)*справочники!$AE$14&gt;SUM($Y1382:DP1382)*справочники!$AE$13,SUM($Y$19:DP$19)*справочники!$AE$14,SUM($Y1382:DP1382)*справочники!$AE$13),IF(Главная!$N$19=справочники!$N$12,IF(DP$1&lt;=справочники!$Y$22*12,DP1382*справочники!$AE$22,IF(DP$1&lt;=справочники!$Y$23*12,DP1382*справочники!$AE$23,IF(DP$1&lt;=справочники!$Y$24*12,DP1382*справочники!$AE$24,DP1382*справочники!$AE$11))),SUM($Y1382:DP1382)*справочники!$AE$11)))-IF(Главная!$N$19=справочники!$N$12,0,SUM($Y1386:DO1386))&gt;0,IF(Главная!$N$19=справочники!$N$10,SUM($Y$19:DP$19)*справочники!$AE$12,IF(Главная!$N$19=справочники!$N$11,IF(SUM($Y$19:DP$19)*справочники!$AE$14&gt;SUM($Y1382:DP1382)*справочники!$AE$13,SUM($Y$19:DP$19)*справочники!$AE$14,SUM($Y1382:DP1382)*справочники!$AE$13),IF(Главная!$N$19=справочники!$N$12,IF(DP$1&lt;=справочники!$Y$22*12,DP1382*справочники!$AE$22,IF(DP$1&lt;=справочники!$Y$23*12,DP1382*справочники!$AE$23,IF(DP$1&lt;=справочники!$Y$24*12,DP1382*справочники!$AE$24,DP1382*справочники!$AE$11))),SUM($Y1382:DP1382)*справочники!$AE$11)))-IF(Главная!$N$19=справочники!$N$12,0,SUM($Y1386:DO1386)),0))</f>
        <v>0</v>
      </c>
      <c r="DQ1386" s="99">
        <f>IF(DQ$8="",0,IF(IF(Главная!$N$19=справочники!$N$10,SUM($Y$19:DQ$19)*справочники!$AE$12,IF(Главная!$N$19=справочники!$N$11,IF(SUM($Y$19:DQ$19)*справочники!$AE$14&gt;SUM($Y1382:DQ1382)*справочники!$AE$13,SUM($Y$19:DQ$19)*справочники!$AE$14,SUM($Y1382:DQ1382)*справочники!$AE$13),IF(Главная!$N$19=справочники!$N$12,IF(DQ$1&lt;=справочники!$Y$22*12,DQ1382*справочники!$AE$22,IF(DQ$1&lt;=справочники!$Y$23*12,DQ1382*справочники!$AE$23,IF(DQ$1&lt;=справочники!$Y$24*12,DQ1382*справочники!$AE$24,DQ1382*справочники!$AE$11))),SUM($Y1382:DQ1382)*справочники!$AE$11)))-IF(Главная!$N$19=справочники!$N$12,0,SUM($Y1386:DP1386))&gt;0,IF(Главная!$N$19=справочники!$N$10,SUM($Y$19:DQ$19)*справочники!$AE$12,IF(Главная!$N$19=справочники!$N$11,IF(SUM($Y$19:DQ$19)*справочники!$AE$14&gt;SUM($Y1382:DQ1382)*справочники!$AE$13,SUM($Y$19:DQ$19)*справочники!$AE$14,SUM($Y1382:DQ1382)*справочники!$AE$13),IF(Главная!$N$19=справочники!$N$12,IF(DQ$1&lt;=справочники!$Y$22*12,DQ1382*справочники!$AE$22,IF(DQ$1&lt;=справочники!$Y$23*12,DQ1382*справочники!$AE$23,IF(DQ$1&lt;=справочники!$Y$24*12,DQ1382*справочники!$AE$24,DQ1382*справочники!$AE$11))),SUM($Y1382:DQ1382)*справочники!$AE$11)))-IF(Главная!$N$19=справочники!$N$12,0,SUM($Y1386:DP1386)),0))</f>
        <v>0</v>
      </c>
      <c r="DR1386" s="99">
        <f>IF(DR$8="",0,IF(IF(Главная!$N$19=справочники!$N$10,SUM($Y$19:DR$19)*справочники!$AE$12,IF(Главная!$N$19=справочники!$N$11,IF(SUM($Y$19:DR$19)*справочники!$AE$14&gt;SUM($Y1382:DR1382)*справочники!$AE$13,SUM($Y$19:DR$19)*справочники!$AE$14,SUM($Y1382:DR1382)*справочники!$AE$13),IF(Главная!$N$19=справочники!$N$12,IF(DR$1&lt;=справочники!$Y$22*12,DR1382*справочники!$AE$22,IF(DR$1&lt;=справочники!$Y$23*12,DR1382*справочники!$AE$23,IF(DR$1&lt;=справочники!$Y$24*12,DR1382*справочники!$AE$24,DR1382*справочники!$AE$11))),SUM($Y1382:DR1382)*справочники!$AE$11)))-IF(Главная!$N$19=справочники!$N$12,0,SUM($Y1386:DQ1386))&gt;0,IF(Главная!$N$19=справочники!$N$10,SUM($Y$19:DR$19)*справочники!$AE$12,IF(Главная!$N$19=справочники!$N$11,IF(SUM($Y$19:DR$19)*справочники!$AE$14&gt;SUM($Y1382:DR1382)*справочники!$AE$13,SUM($Y$19:DR$19)*справочники!$AE$14,SUM($Y1382:DR1382)*справочники!$AE$13),IF(Главная!$N$19=справочники!$N$12,IF(DR$1&lt;=справочники!$Y$22*12,DR1382*справочники!$AE$22,IF(DR$1&lt;=справочники!$Y$23*12,DR1382*справочники!$AE$23,IF(DR$1&lt;=справочники!$Y$24*12,DR1382*справочники!$AE$24,DR1382*справочники!$AE$11))),SUM($Y1382:DR1382)*справочники!$AE$11)))-IF(Главная!$N$19=справочники!$N$12,0,SUM($Y1386:DQ1386)),0))</f>
        <v>0</v>
      </c>
      <c r="DS1386" s="99">
        <f>IF(DS$8="",0,IF(IF(Главная!$N$19=справочники!$N$10,SUM($Y$19:DS$19)*справочники!$AE$12,IF(Главная!$N$19=справочники!$N$11,IF(SUM($Y$19:DS$19)*справочники!$AE$14&gt;SUM($Y1382:DS1382)*справочники!$AE$13,SUM($Y$19:DS$19)*справочники!$AE$14,SUM($Y1382:DS1382)*справочники!$AE$13),IF(Главная!$N$19=справочники!$N$12,IF(DS$1&lt;=справочники!$Y$22*12,DS1382*справочники!$AE$22,IF(DS$1&lt;=справочники!$Y$23*12,DS1382*справочники!$AE$23,IF(DS$1&lt;=справочники!$Y$24*12,DS1382*справочники!$AE$24,DS1382*справочники!$AE$11))),SUM($Y1382:DS1382)*справочники!$AE$11)))-IF(Главная!$N$19=справочники!$N$12,0,SUM($Y1386:DR1386))&gt;0,IF(Главная!$N$19=справочники!$N$10,SUM($Y$19:DS$19)*справочники!$AE$12,IF(Главная!$N$19=справочники!$N$11,IF(SUM($Y$19:DS$19)*справочники!$AE$14&gt;SUM($Y1382:DS1382)*справочники!$AE$13,SUM($Y$19:DS$19)*справочники!$AE$14,SUM($Y1382:DS1382)*справочники!$AE$13),IF(Главная!$N$19=справочники!$N$12,IF(DS$1&lt;=справочники!$Y$22*12,DS1382*справочники!$AE$22,IF(DS$1&lt;=справочники!$Y$23*12,DS1382*справочники!$AE$23,IF(DS$1&lt;=справочники!$Y$24*12,DS1382*справочники!$AE$24,DS1382*справочники!$AE$11))),SUM($Y1382:DS1382)*справочники!$AE$11)))-IF(Главная!$N$19=справочники!$N$12,0,SUM($Y1386:DR1386)),0))</f>
        <v>0</v>
      </c>
      <c r="DT1386" s="99">
        <f>IF(DT$8="",0,IF(IF(Главная!$N$19=справочники!$N$10,SUM($Y$19:DT$19)*справочники!$AE$12,IF(Главная!$N$19=справочники!$N$11,IF(SUM($Y$19:DT$19)*справочники!$AE$14&gt;SUM($Y1382:DT1382)*справочники!$AE$13,SUM($Y$19:DT$19)*справочники!$AE$14,SUM($Y1382:DT1382)*справочники!$AE$13),IF(Главная!$N$19=справочники!$N$12,IF(DT$1&lt;=справочники!$Y$22*12,DT1382*справочники!$AE$22,IF(DT$1&lt;=справочники!$Y$23*12,DT1382*справочники!$AE$23,IF(DT$1&lt;=справочники!$Y$24*12,DT1382*справочники!$AE$24,DT1382*справочники!$AE$11))),SUM($Y1382:DT1382)*справочники!$AE$11)))-IF(Главная!$N$19=справочники!$N$12,0,SUM($Y1386:DS1386))&gt;0,IF(Главная!$N$19=справочники!$N$10,SUM($Y$19:DT$19)*справочники!$AE$12,IF(Главная!$N$19=справочники!$N$11,IF(SUM($Y$19:DT$19)*справочники!$AE$14&gt;SUM($Y1382:DT1382)*справочники!$AE$13,SUM($Y$19:DT$19)*справочники!$AE$14,SUM($Y1382:DT1382)*справочники!$AE$13),IF(Главная!$N$19=справочники!$N$12,IF(DT$1&lt;=справочники!$Y$22*12,DT1382*справочники!$AE$22,IF(DT$1&lt;=справочники!$Y$23*12,DT1382*справочники!$AE$23,IF(DT$1&lt;=справочники!$Y$24*12,DT1382*справочники!$AE$24,DT1382*справочники!$AE$11))),SUM($Y1382:DT1382)*справочники!$AE$11)))-IF(Главная!$N$19=справочники!$N$12,0,SUM($Y1386:DS1386)),0))</f>
        <v>0</v>
      </c>
      <c r="DU1386" s="35"/>
      <c r="DV1386" s="35"/>
    </row>
    <row r="1387" spans="1:126" ht="4.2" customHeight="1">
      <c r="A1387" s="1"/>
      <c r="B1387" s="1"/>
      <c r="C1387" s="1"/>
      <c r="D1387" s="1"/>
      <c r="E1387" s="261"/>
      <c r="F1387" s="47"/>
      <c r="G1387" s="229"/>
      <c r="H1387" s="220"/>
      <c r="I1387" s="220"/>
      <c r="J1387" s="220"/>
      <c r="K1387" s="220"/>
      <c r="L1387" s="1"/>
      <c r="M1387" s="5"/>
      <c r="N1387" s="220"/>
      <c r="O1387" s="1"/>
      <c r="P1387" s="5"/>
      <c r="Q1387" s="1"/>
      <c r="R1387" s="1"/>
      <c r="S1387" s="5"/>
      <c r="T1387" s="7"/>
      <c r="U1387" s="23"/>
      <c r="V1387" s="1"/>
      <c r="W1387" s="220"/>
      <c r="X1387" s="10"/>
      <c r="Y1387" s="45"/>
      <c r="Z1387" s="92"/>
      <c r="AA1387" s="407"/>
      <c r="AB1387" s="407"/>
      <c r="AC1387" s="407"/>
      <c r="AD1387" s="407"/>
      <c r="AE1387" s="407"/>
      <c r="AF1387" s="407"/>
      <c r="AG1387" s="407"/>
      <c r="AH1387" s="407"/>
      <c r="AI1387" s="407"/>
      <c r="AJ1387" s="407"/>
      <c r="AK1387" s="407"/>
      <c r="AL1387" s="407"/>
      <c r="AM1387" s="407"/>
      <c r="AN1387" s="407"/>
      <c r="AO1387" s="407"/>
      <c r="AP1387" s="407"/>
      <c r="AQ1387" s="407"/>
      <c r="AR1387" s="407"/>
      <c r="AS1387" s="407"/>
      <c r="AT1387" s="407"/>
      <c r="AU1387" s="407"/>
      <c r="AV1387" s="407"/>
      <c r="AW1387" s="407"/>
      <c r="AX1387" s="407"/>
      <c r="AY1387" s="407"/>
      <c r="AZ1387" s="407"/>
      <c r="BA1387" s="407"/>
      <c r="BB1387" s="407"/>
      <c r="BC1387" s="407"/>
      <c r="BD1387" s="407"/>
      <c r="BE1387" s="407"/>
      <c r="BF1387" s="407"/>
      <c r="BG1387" s="407"/>
      <c r="BH1387" s="407"/>
      <c r="BI1387" s="407"/>
      <c r="BJ1387" s="407"/>
      <c r="BK1387" s="407"/>
      <c r="BL1387" s="407"/>
      <c r="BM1387" s="407"/>
      <c r="BN1387" s="407"/>
      <c r="BO1387" s="407"/>
      <c r="BP1387" s="407"/>
      <c r="BQ1387" s="407"/>
      <c r="BR1387" s="407"/>
      <c r="BS1387" s="407"/>
      <c r="BT1387" s="407"/>
      <c r="BU1387" s="407"/>
      <c r="BV1387" s="407"/>
      <c r="BW1387" s="407"/>
      <c r="BX1387" s="407"/>
      <c r="BY1387" s="407"/>
      <c r="BZ1387" s="407"/>
      <c r="CA1387" s="407"/>
      <c r="CB1387" s="407"/>
      <c r="CC1387" s="407"/>
      <c r="CD1387" s="407"/>
      <c r="CE1387" s="407"/>
      <c r="CF1387" s="407"/>
      <c r="CG1387" s="407"/>
      <c r="CH1387" s="407"/>
      <c r="CI1387" s="407"/>
      <c r="CJ1387" s="407"/>
      <c r="CK1387" s="407"/>
      <c r="CL1387" s="407"/>
      <c r="CM1387" s="407"/>
      <c r="CN1387" s="407"/>
      <c r="CO1387" s="407"/>
      <c r="CP1387" s="407"/>
      <c r="CQ1387" s="407"/>
      <c r="CR1387" s="407"/>
      <c r="CS1387" s="407"/>
      <c r="CT1387" s="407"/>
      <c r="CU1387" s="407"/>
      <c r="CV1387" s="407"/>
      <c r="CW1387" s="407"/>
      <c r="CX1387" s="407"/>
      <c r="CY1387" s="407"/>
      <c r="CZ1387" s="407"/>
      <c r="DA1387" s="407"/>
      <c r="DB1387" s="407"/>
      <c r="DC1387" s="407"/>
      <c r="DD1387" s="407"/>
      <c r="DE1387" s="407"/>
      <c r="DF1387" s="407"/>
      <c r="DG1387" s="407"/>
      <c r="DH1387" s="407"/>
      <c r="DI1387" s="407"/>
      <c r="DJ1387" s="407"/>
      <c r="DK1387" s="407"/>
      <c r="DL1387" s="407"/>
      <c r="DM1387" s="407"/>
      <c r="DN1387" s="407"/>
      <c r="DO1387" s="407"/>
      <c r="DP1387" s="407"/>
      <c r="DQ1387" s="407"/>
      <c r="DR1387" s="407"/>
      <c r="DS1387" s="407"/>
      <c r="DT1387" s="407"/>
      <c r="DU1387" s="1"/>
      <c r="DV1387" s="1"/>
    </row>
    <row r="1388" spans="1:126" ht="4.2" customHeight="1">
      <c r="A1388" s="1"/>
      <c r="B1388" s="1"/>
      <c r="C1388" s="1"/>
      <c r="D1388" s="1"/>
      <c r="E1388" s="261"/>
      <c r="F1388" s="47"/>
      <c r="G1388" s="229"/>
      <c r="H1388" s="1"/>
      <c r="I1388" s="1"/>
      <c r="J1388" s="1"/>
      <c r="K1388" s="1"/>
      <c r="L1388" s="1"/>
      <c r="M1388" s="5"/>
      <c r="N1388" s="1"/>
      <c r="O1388" s="1"/>
      <c r="P1388" s="5"/>
      <c r="Q1388" s="1"/>
      <c r="R1388" s="1"/>
      <c r="S1388" s="5"/>
      <c r="T1388" s="7"/>
      <c r="U1388" s="23"/>
      <c r="V1388" s="1"/>
      <c r="W1388" s="11"/>
      <c r="X1388" s="10"/>
      <c r="Y1388" s="45"/>
      <c r="Z1388" s="92"/>
      <c r="AA1388" s="93"/>
      <c r="AB1388" s="93"/>
      <c r="AC1388" s="93"/>
      <c r="AD1388" s="93"/>
      <c r="AE1388" s="93"/>
      <c r="AF1388" s="93"/>
      <c r="AG1388" s="93"/>
      <c r="AH1388" s="93"/>
      <c r="AI1388" s="93"/>
      <c r="AJ1388" s="93"/>
      <c r="AK1388" s="93"/>
      <c r="AL1388" s="93"/>
      <c r="AM1388" s="93"/>
      <c r="AN1388" s="93"/>
      <c r="AO1388" s="93"/>
      <c r="AP1388" s="93"/>
      <c r="AQ1388" s="93"/>
      <c r="AR1388" s="93"/>
      <c r="AS1388" s="93"/>
      <c r="AT1388" s="93"/>
      <c r="AU1388" s="93"/>
      <c r="AV1388" s="93"/>
      <c r="AW1388" s="93"/>
      <c r="AX1388" s="93"/>
      <c r="AY1388" s="93"/>
      <c r="AZ1388" s="93"/>
      <c r="BA1388" s="93"/>
      <c r="BB1388" s="93"/>
      <c r="BC1388" s="93"/>
      <c r="BD1388" s="93"/>
      <c r="BE1388" s="93"/>
      <c r="BF1388" s="93"/>
      <c r="BG1388" s="93"/>
      <c r="BH1388" s="93"/>
      <c r="BI1388" s="93"/>
      <c r="BJ1388" s="93"/>
      <c r="BK1388" s="93"/>
      <c r="BL1388" s="93"/>
      <c r="BM1388" s="93"/>
      <c r="BN1388" s="93"/>
      <c r="BO1388" s="93"/>
      <c r="BP1388" s="93"/>
      <c r="BQ1388" s="93"/>
      <c r="BR1388" s="93"/>
      <c r="BS1388" s="93"/>
      <c r="BT1388" s="93"/>
      <c r="BU1388" s="93"/>
      <c r="BV1388" s="93"/>
      <c r="BW1388" s="93"/>
      <c r="BX1388" s="93"/>
      <c r="BY1388" s="93"/>
      <c r="BZ1388" s="93"/>
      <c r="CA1388" s="93"/>
      <c r="CB1388" s="93"/>
      <c r="CC1388" s="93"/>
      <c r="CD1388" s="93"/>
      <c r="CE1388" s="93"/>
      <c r="CF1388" s="93"/>
      <c r="CG1388" s="93"/>
      <c r="CH1388" s="93"/>
      <c r="CI1388" s="93"/>
      <c r="CJ1388" s="93"/>
      <c r="CK1388" s="93"/>
      <c r="CL1388" s="93"/>
      <c r="CM1388" s="93"/>
      <c r="CN1388" s="93"/>
      <c r="CO1388" s="93"/>
      <c r="CP1388" s="93"/>
      <c r="CQ1388" s="93"/>
      <c r="CR1388" s="93"/>
      <c r="CS1388" s="93"/>
      <c r="CT1388" s="93"/>
      <c r="CU1388" s="93"/>
      <c r="CV1388" s="93"/>
      <c r="CW1388" s="93"/>
      <c r="CX1388" s="93"/>
      <c r="CY1388" s="93"/>
      <c r="CZ1388" s="93"/>
      <c r="DA1388" s="93"/>
      <c r="DB1388" s="93"/>
      <c r="DC1388" s="93"/>
      <c r="DD1388" s="93"/>
      <c r="DE1388" s="93"/>
      <c r="DF1388" s="93"/>
      <c r="DG1388" s="93"/>
      <c r="DH1388" s="93"/>
      <c r="DI1388" s="93"/>
      <c r="DJ1388" s="93"/>
      <c r="DK1388" s="93"/>
      <c r="DL1388" s="93"/>
      <c r="DM1388" s="93"/>
      <c r="DN1388" s="93"/>
      <c r="DO1388" s="93"/>
      <c r="DP1388" s="93"/>
      <c r="DQ1388" s="93"/>
      <c r="DR1388" s="93"/>
      <c r="DS1388" s="93"/>
      <c r="DT1388" s="93"/>
      <c r="DU1388" s="1"/>
      <c r="DV1388" s="1"/>
    </row>
    <row r="1389" spans="1:126" ht="7.2" customHeight="1">
      <c r="A1389" s="1"/>
      <c r="B1389" s="1"/>
      <c r="C1389" s="1"/>
      <c r="D1389" s="1"/>
      <c r="E1389" s="261"/>
      <c r="F1389" s="47"/>
      <c r="G1389" s="229"/>
      <c r="H1389" s="1"/>
      <c r="I1389" s="1"/>
      <c r="J1389" s="1"/>
      <c r="K1389" s="1"/>
      <c r="L1389" s="1"/>
      <c r="M1389" s="5"/>
      <c r="N1389" s="1"/>
      <c r="O1389" s="1"/>
      <c r="P1389" s="5"/>
      <c r="Q1389" s="1"/>
      <c r="R1389" s="1"/>
      <c r="S1389" s="5"/>
      <c r="T1389" s="7"/>
      <c r="U1389" s="23"/>
      <c r="V1389" s="1"/>
      <c r="W1389" s="11"/>
      <c r="X1389" s="10"/>
      <c r="Y1389" s="45"/>
      <c r="Z1389" s="92"/>
      <c r="AA1389" s="93"/>
      <c r="AB1389" s="93"/>
      <c r="AC1389" s="93"/>
      <c r="AD1389" s="93"/>
      <c r="AE1389" s="93"/>
      <c r="AF1389" s="93"/>
      <c r="AG1389" s="93"/>
      <c r="AH1389" s="93"/>
      <c r="AI1389" s="93"/>
      <c r="AJ1389" s="93"/>
      <c r="AK1389" s="93"/>
      <c r="AL1389" s="93"/>
      <c r="AM1389" s="93"/>
      <c r="AN1389" s="93"/>
      <c r="AO1389" s="93"/>
      <c r="AP1389" s="93"/>
      <c r="AQ1389" s="93"/>
      <c r="AR1389" s="93"/>
      <c r="AS1389" s="93"/>
      <c r="AT1389" s="93"/>
      <c r="AU1389" s="93"/>
      <c r="AV1389" s="93"/>
      <c r="AW1389" s="93"/>
      <c r="AX1389" s="93"/>
      <c r="AY1389" s="93"/>
      <c r="AZ1389" s="93"/>
      <c r="BA1389" s="93"/>
      <c r="BB1389" s="93"/>
      <c r="BC1389" s="93"/>
      <c r="BD1389" s="93"/>
      <c r="BE1389" s="93"/>
      <c r="BF1389" s="93"/>
      <c r="BG1389" s="93"/>
      <c r="BH1389" s="93"/>
      <c r="BI1389" s="93"/>
      <c r="BJ1389" s="93"/>
      <c r="BK1389" s="93"/>
      <c r="BL1389" s="93"/>
      <c r="BM1389" s="93"/>
      <c r="BN1389" s="93"/>
      <c r="BO1389" s="93"/>
      <c r="BP1389" s="93"/>
      <c r="BQ1389" s="93"/>
      <c r="BR1389" s="93"/>
      <c r="BS1389" s="93"/>
      <c r="BT1389" s="93"/>
      <c r="BU1389" s="93"/>
      <c r="BV1389" s="93"/>
      <c r="BW1389" s="93"/>
      <c r="BX1389" s="93"/>
      <c r="BY1389" s="93"/>
      <c r="BZ1389" s="93"/>
      <c r="CA1389" s="93"/>
      <c r="CB1389" s="93"/>
      <c r="CC1389" s="93"/>
      <c r="CD1389" s="93"/>
      <c r="CE1389" s="93"/>
      <c r="CF1389" s="93"/>
      <c r="CG1389" s="93"/>
      <c r="CH1389" s="93"/>
      <c r="CI1389" s="93"/>
      <c r="CJ1389" s="93"/>
      <c r="CK1389" s="93"/>
      <c r="CL1389" s="93"/>
      <c r="CM1389" s="93"/>
      <c r="CN1389" s="93"/>
      <c r="CO1389" s="93"/>
      <c r="CP1389" s="93"/>
      <c r="CQ1389" s="93"/>
      <c r="CR1389" s="93"/>
      <c r="CS1389" s="93"/>
      <c r="CT1389" s="93"/>
      <c r="CU1389" s="93"/>
      <c r="CV1389" s="93"/>
      <c r="CW1389" s="93"/>
      <c r="CX1389" s="93"/>
      <c r="CY1389" s="93"/>
      <c r="CZ1389" s="93"/>
      <c r="DA1389" s="93"/>
      <c r="DB1389" s="93"/>
      <c r="DC1389" s="93"/>
      <c r="DD1389" s="93"/>
      <c r="DE1389" s="93"/>
      <c r="DF1389" s="93"/>
      <c r="DG1389" s="93"/>
      <c r="DH1389" s="93"/>
      <c r="DI1389" s="93"/>
      <c r="DJ1389" s="93"/>
      <c r="DK1389" s="93"/>
      <c r="DL1389" s="93"/>
      <c r="DM1389" s="93"/>
      <c r="DN1389" s="93"/>
      <c r="DO1389" s="93"/>
      <c r="DP1389" s="93"/>
      <c r="DQ1389" s="93"/>
      <c r="DR1389" s="93"/>
      <c r="DS1389" s="93"/>
      <c r="DT1389" s="93"/>
      <c r="DU1389" s="1"/>
      <c r="DV1389" s="1"/>
    </row>
    <row r="1390" spans="1:126" s="4" customFormat="1">
      <c r="A1390" s="3"/>
      <c r="B1390" s="3"/>
      <c r="C1390" s="3"/>
      <c r="D1390" s="3"/>
      <c r="E1390" s="9" t="s">
        <v>107</v>
      </c>
      <c r="F1390" s="50"/>
      <c r="G1390" s="248" t="s">
        <v>6</v>
      </c>
      <c r="H1390" s="3" t="s">
        <v>32</v>
      </c>
      <c r="I1390" s="3"/>
      <c r="J1390" s="3"/>
      <c r="K1390" s="3"/>
      <c r="L1390" s="3"/>
      <c r="M1390" s="5"/>
      <c r="N1390" s="3" t="str">
        <f>Главная!$Y$8</f>
        <v>итого</v>
      </c>
      <c r="O1390" s="3"/>
      <c r="P1390" s="5"/>
      <c r="Q1390" s="3" t="s">
        <v>25</v>
      </c>
      <c r="R1390" s="3"/>
      <c r="S1390" s="5"/>
      <c r="T1390" s="83"/>
      <c r="U1390" s="23"/>
      <c r="V1390" s="3"/>
      <c r="W1390" s="414">
        <f>SUM($Y1390:$DU1390)</f>
        <v>0</v>
      </c>
      <c r="X1390" s="11"/>
      <c r="Y1390" s="45"/>
      <c r="Z1390" s="90"/>
      <c r="AA1390" s="91">
        <f>IF(AA$8="",0,AA1382-AA1386)</f>
        <v>0</v>
      </c>
      <c r="AB1390" s="91">
        <f t="shared" ref="AB1390:AE1390" si="2952">IF(AB$8="",0,AB1382-AB1386)</f>
        <v>0</v>
      </c>
      <c r="AC1390" s="91">
        <f t="shared" si="2952"/>
        <v>0</v>
      </c>
      <c r="AD1390" s="91">
        <f t="shared" si="2952"/>
        <v>0</v>
      </c>
      <c r="AE1390" s="91">
        <f t="shared" si="2952"/>
        <v>0</v>
      </c>
      <c r="AF1390" s="91">
        <f t="shared" ref="AF1390:CQ1390" si="2953">IF(AF$8="",0,AF1382-AF1386)</f>
        <v>0</v>
      </c>
      <c r="AG1390" s="91">
        <f t="shared" si="2953"/>
        <v>0</v>
      </c>
      <c r="AH1390" s="91">
        <f t="shared" si="2953"/>
        <v>0</v>
      </c>
      <c r="AI1390" s="91">
        <f t="shared" si="2953"/>
        <v>0</v>
      </c>
      <c r="AJ1390" s="91">
        <f t="shared" si="2953"/>
        <v>0</v>
      </c>
      <c r="AK1390" s="91">
        <f t="shared" si="2953"/>
        <v>0</v>
      </c>
      <c r="AL1390" s="91">
        <f t="shared" si="2953"/>
        <v>0</v>
      </c>
      <c r="AM1390" s="91">
        <f t="shared" si="2953"/>
        <v>0</v>
      </c>
      <c r="AN1390" s="91">
        <f t="shared" si="2953"/>
        <v>0</v>
      </c>
      <c r="AO1390" s="91">
        <f t="shared" si="2953"/>
        <v>0</v>
      </c>
      <c r="AP1390" s="91">
        <f t="shared" si="2953"/>
        <v>0</v>
      </c>
      <c r="AQ1390" s="91">
        <f t="shared" si="2953"/>
        <v>0</v>
      </c>
      <c r="AR1390" s="91">
        <f t="shared" si="2953"/>
        <v>0</v>
      </c>
      <c r="AS1390" s="91">
        <f t="shared" si="2953"/>
        <v>0</v>
      </c>
      <c r="AT1390" s="91">
        <f t="shared" si="2953"/>
        <v>0</v>
      </c>
      <c r="AU1390" s="91">
        <f t="shared" si="2953"/>
        <v>0</v>
      </c>
      <c r="AV1390" s="91">
        <f t="shared" si="2953"/>
        <v>0</v>
      </c>
      <c r="AW1390" s="91">
        <f t="shared" si="2953"/>
        <v>0</v>
      </c>
      <c r="AX1390" s="91">
        <f t="shared" si="2953"/>
        <v>0</v>
      </c>
      <c r="AY1390" s="91">
        <f t="shared" si="2953"/>
        <v>0</v>
      </c>
      <c r="AZ1390" s="91">
        <f t="shared" si="2953"/>
        <v>0</v>
      </c>
      <c r="BA1390" s="91">
        <f t="shared" si="2953"/>
        <v>0</v>
      </c>
      <c r="BB1390" s="91">
        <f t="shared" si="2953"/>
        <v>0</v>
      </c>
      <c r="BC1390" s="91">
        <f t="shared" si="2953"/>
        <v>0</v>
      </c>
      <c r="BD1390" s="91">
        <f t="shared" si="2953"/>
        <v>0</v>
      </c>
      <c r="BE1390" s="91">
        <f t="shared" si="2953"/>
        <v>0</v>
      </c>
      <c r="BF1390" s="91">
        <f t="shared" si="2953"/>
        <v>0</v>
      </c>
      <c r="BG1390" s="91">
        <f t="shared" si="2953"/>
        <v>0</v>
      </c>
      <c r="BH1390" s="91">
        <f t="shared" si="2953"/>
        <v>0</v>
      </c>
      <c r="BI1390" s="91">
        <f t="shared" si="2953"/>
        <v>0</v>
      </c>
      <c r="BJ1390" s="91">
        <f t="shared" si="2953"/>
        <v>0</v>
      </c>
      <c r="BK1390" s="91">
        <f t="shared" si="2953"/>
        <v>0</v>
      </c>
      <c r="BL1390" s="91">
        <f t="shared" si="2953"/>
        <v>0</v>
      </c>
      <c r="BM1390" s="91">
        <f t="shared" si="2953"/>
        <v>0</v>
      </c>
      <c r="BN1390" s="91">
        <f t="shared" si="2953"/>
        <v>0</v>
      </c>
      <c r="BO1390" s="91">
        <f t="shared" si="2953"/>
        <v>0</v>
      </c>
      <c r="BP1390" s="91">
        <f t="shared" si="2953"/>
        <v>0</v>
      </c>
      <c r="BQ1390" s="91">
        <f t="shared" si="2953"/>
        <v>0</v>
      </c>
      <c r="BR1390" s="91">
        <f t="shared" si="2953"/>
        <v>0</v>
      </c>
      <c r="BS1390" s="91">
        <f t="shared" si="2953"/>
        <v>0</v>
      </c>
      <c r="BT1390" s="91">
        <f t="shared" si="2953"/>
        <v>0</v>
      </c>
      <c r="BU1390" s="91">
        <f t="shared" si="2953"/>
        <v>0</v>
      </c>
      <c r="BV1390" s="91">
        <f t="shared" si="2953"/>
        <v>0</v>
      </c>
      <c r="BW1390" s="91">
        <f t="shared" si="2953"/>
        <v>0</v>
      </c>
      <c r="BX1390" s="91">
        <f t="shared" si="2953"/>
        <v>0</v>
      </c>
      <c r="BY1390" s="91">
        <f t="shared" si="2953"/>
        <v>0</v>
      </c>
      <c r="BZ1390" s="91">
        <f t="shared" si="2953"/>
        <v>0</v>
      </c>
      <c r="CA1390" s="91">
        <f t="shared" si="2953"/>
        <v>0</v>
      </c>
      <c r="CB1390" s="91">
        <f t="shared" si="2953"/>
        <v>0</v>
      </c>
      <c r="CC1390" s="91">
        <f t="shared" si="2953"/>
        <v>0</v>
      </c>
      <c r="CD1390" s="91">
        <f t="shared" si="2953"/>
        <v>0</v>
      </c>
      <c r="CE1390" s="91">
        <f t="shared" si="2953"/>
        <v>0</v>
      </c>
      <c r="CF1390" s="91">
        <f t="shared" si="2953"/>
        <v>0</v>
      </c>
      <c r="CG1390" s="91">
        <f t="shared" si="2953"/>
        <v>0</v>
      </c>
      <c r="CH1390" s="91">
        <f t="shared" si="2953"/>
        <v>0</v>
      </c>
      <c r="CI1390" s="91">
        <f t="shared" si="2953"/>
        <v>0</v>
      </c>
      <c r="CJ1390" s="91">
        <f t="shared" si="2953"/>
        <v>0</v>
      </c>
      <c r="CK1390" s="91">
        <f t="shared" si="2953"/>
        <v>0</v>
      </c>
      <c r="CL1390" s="91">
        <f t="shared" si="2953"/>
        <v>0</v>
      </c>
      <c r="CM1390" s="91">
        <f t="shared" si="2953"/>
        <v>0</v>
      </c>
      <c r="CN1390" s="91">
        <f t="shared" si="2953"/>
        <v>0</v>
      </c>
      <c r="CO1390" s="91">
        <f t="shared" si="2953"/>
        <v>0</v>
      </c>
      <c r="CP1390" s="91">
        <f t="shared" si="2953"/>
        <v>0</v>
      </c>
      <c r="CQ1390" s="91">
        <f t="shared" si="2953"/>
        <v>0</v>
      </c>
      <c r="CR1390" s="91">
        <f t="shared" ref="CR1390:DT1390" si="2954">IF(CR$8="",0,CR1382-CR1386)</f>
        <v>0</v>
      </c>
      <c r="CS1390" s="91">
        <f t="shared" si="2954"/>
        <v>0</v>
      </c>
      <c r="CT1390" s="91">
        <f t="shared" si="2954"/>
        <v>0</v>
      </c>
      <c r="CU1390" s="91">
        <f t="shared" si="2954"/>
        <v>0</v>
      </c>
      <c r="CV1390" s="91">
        <f t="shared" si="2954"/>
        <v>0</v>
      </c>
      <c r="CW1390" s="91">
        <f t="shared" si="2954"/>
        <v>0</v>
      </c>
      <c r="CX1390" s="91">
        <f t="shared" si="2954"/>
        <v>0</v>
      </c>
      <c r="CY1390" s="91">
        <f t="shared" si="2954"/>
        <v>0</v>
      </c>
      <c r="CZ1390" s="91">
        <f t="shared" si="2954"/>
        <v>0</v>
      </c>
      <c r="DA1390" s="91">
        <f t="shared" si="2954"/>
        <v>0</v>
      </c>
      <c r="DB1390" s="91">
        <f t="shared" si="2954"/>
        <v>0</v>
      </c>
      <c r="DC1390" s="91">
        <f t="shared" si="2954"/>
        <v>0</v>
      </c>
      <c r="DD1390" s="91">
        <f t="shared" si="2954"/>
        <v>0</v>
      </c>
      <c r="DE1390" s="91">
        <f t="shared" si="2954"/>
        <v>0</v>
      </c>
      <c r="DF1390" s="91">
        <f t="shared" si="2954"/>
        <v>0</v>
      </c>
      <c r="DG1390" s="91">
        <f t="shared" si="2954"/>
        <v>0</v>
      </c>
      <c r="DH1390" s="91">
        <f t="shared" si="2954"/>
        <v>0</v>
      </c>
      <c r="DI1390" s="91">
        <f t="shared" si="2954"/>
        <v>0</v>
      </c>
      <c r="DJ1390" s="91">
        <f t="shared" si="2954"/>
        <v>0</v>
      </c>
      <c r="DK1390" s="91">
        <f t="shared" si="2954"/>
        <v>0</v>
      </c>
      <c r="DL1390" s="91">
        <f t="shared" si="2954"/>
        <v>0</v>
      </c>
      <c r="DM1390" s="91">
        <f t="shared" si="2954"/>
        <v>0</v>
      </c>
      <c r="DN1390" s="91">
        <f t="shared" si="2954"/>
        <v>0</v>
      </c>
      <c r="DO1390" s="91">
        <f t="shared" si="2954"/>
        <v>0</v>
      </c>
      <c r="DP1390" s="91">
        <f t="shared" si="2954"/>
        <v>0</v>
      </c>
      <c r="DQ1390" s="91">
        <f t="shared" si="2954"/>
        <v>0</v>
      </c>
      <c r="DR1390" s="91">
        <f t="shared" si="2954"/>
        <v>0</v>
      </c>
      <c r="DS1390" s="91">
        <f t="shared" si="2954"/>
        <v>0</v>
      </c>
      <c r="DT1390" s="91">
        <f t="shared" si="2954"/>
        <v>0</v>
      </c>
      <c r="DU1390" s="3"/>
      <c r="DV1390" s="3"/>
    </row>
    <row r="1391" spans="1:126" ht="4.2" customHeight="1">
      <c r="A1391" s="1"/>
      <c r="B1391" s="1"/>
      <c r="C1391" s="1"/>
      <c r="D1391" s="1"/>
      <c r="E1391" s="261"/>
      <c r="F1391" s="47"/>
      <c r="G1391" s="229"/>
      <c r="H1391" s="17"/>
      <c r="I1391" s="17"/>
      <c r="J1391" s="17"/>
      <c r="K1391" s="17"/>
      <c r="L1391" s="1"/>
      <c r="M1391" s="5"/>
      <c r="N1391" s="17"/>
      <c r="O1391" s="1"/>
      <c r="P1391" s="5"/>
      <c r="Q1391" s="1"/>
      <c r="R1391" s="1"/>
      <c r="S1391" s="5"/>
      <c r="T1391" s="7"/>
      <c r="U1391" s="23"/>
      <c r="V1391" s="1"/>
      <c r="W1391" s="415"/>
      <c r="X1391" s="10"/>
      <c r="Y1391" s="45"/>
      <c r="Z1391" s="92"/>
      <c r="AA1391" s="94"/>
      <c r="AB1391" s="94"/>
      <c r="AC1391" s="94"/>
      <c r="AD1391" s="94"/>
      <c r="AE1391" s="94"/>
      <c r="AF1391" s="94"/>
      <c r="AG1391" s="94"/>
      <c r="AH1391" s="94"/>
      <c r="AI1391" s="94"/>
      <c r="AJ1391" s="94"/>
      <c r="AK1391" s="94"/>
      <c r="AL1391" s="94"/>
      <c r="AM1391" s="94"/>
      <c r="AN1391" s="94"/>
      <c r="AO1391" s="94"/>
      <c r="AP1391" s="94"/>
      <c r="AQ1391" s="94"/>
      <c r="AR1391" s="94"/>
      <c r="AS1391" s="94"/>
      <c r="AT1391" s="94"/>
      <c r="AU1391" s="94"/>
      <c r="AV1391" s="94"/>
      <c r="AW1391" s="94"/>
      <c r="AX1391" s="94"/>
      <c r="AY1391" s="94"/>
      <c r="AZ1391" s="94"/>
      <c r="BA1391" s="94"/>
      <c r="BB1391" s="94"/>
      <c r="BC1391" s="94"/>
      <c r="BD1391" s="94"/>
      <c r="BE1391" s="94"/>
      <c r="BF1391" s="94"/>
      <c r="BG1391" s="94"/>
      <c r="BH1391" s="94"/>
      <c r="BI1391" s="94"/>
      <c r="BJ1391" s="94"/>
      <c r="BK1391" s="94"/>
      <c r="BL1391" s="94"/>
      <c r="BM1391" s="94"/>
      <c r="BN1391" s="94"/>
      <c r="BO1391" s="94"/>
      <c r="BP1391" s="94"/>
      <c r="BQ1391" s="94"/>
      <c r="BR1391" s="94"/>
      <c r="BS1391" s="94"/>
      <c r="BT1391" s="94"/>
      <c r="BU1391" s="94"/>
      <c r="BV1391" s="94"/>
      <c r="BW1391" s="94"/>
      <c r="BX1391" s="94"/>
      <c r="BY1391" s="94"/>
      <c r="BZ1391" s="94"/>
      <c r="CA1391" s="94"/>
      <c r="CB1391" s="94"/>
      <c r="CC1391" s="94"/>
      <c r="CD1391" s="94"/>
      <c r="CE1391" s="94"/>
      <c r="CF1391" s="94"/>
      <c r="CG1391" s="94"/>
      <c r="CH1391" s="94"/>
      <c r="CI1391" s="94"/>
      <c r="CJ1391" s="94"/>
      <c r="CK1391" s="94"/>
      <c r="CL1391" s="94"/>
      <c r="CM1391" s="94"/>
      <c r="CN1391" s="94"/>
      <c r="CO1391" s="94"/>
      <c r="CP1391" s="94"/>
      <c r="CQ1391" s="94"/>
      <c r="CR1391" s="94"/>
      <c r="CS1391" s="94"/>
      <c r="CT1391" s="94"/>
      <c r="CU1391" s="94"/>
      <c r="CV1391" s="94"/>
      <c r="CW1391" s="94"/>
      <c r="CX1391" s="94"/>
      <c r="CY1391" s="94"/>
      <c r="CZ1391" s="94"/>
      <c r="DA1391" s="94"/>
      <c r="DB1391" s="94"/>
      <c r="DC1391" s="94"/>
      <c r="DD1391" s="94"/>
      <c r="DE1391" s="94"/>
      <c r="DF1391" s="94"/>
      <c r="DG1391" s="94"/>
      <c r="DH1391" s="94"/>
      <c r="DI1391" s="94"/>
      <c r="DJ1391" s="94"/>
      <c r="DK1391" s="94"/>
      <c r="DL1391" s="94"/>
      <c r="DM1391" s="94"/>
      <c r="DN1391" s="94"/>
      <c r="DO1391" s="94"/>
      <c r="DP1391" s="94"/>
      <c r="DQ1391" s="94"/>
      <c r="DR1391" s="94"/>
      <c r="DS1391" s="94"/>
      <c r="DT1391" s="94"/>
      <c r="DU1391" s="1"/>
      <c r="DV1391" s="1"/>
    </row>
    <row r="1392" spans="1:126" ht="7.2" customHeight="1">
      <c r="A1392" s="1"/>
      <c r="B1392" s="1"/>
      <c r="C1392" s="1"/>
      <c r="D1392" s="1"/>
      <c r="E1392" s="261"/>
      <c r="F1392" s="47"/>
      <c r="G1392" s="229"/>
      <c r="H1392" s="1"/>
      <c r="I1392" s="1"/>
      <c r="J1392" s="1"/>
      <c r="K1392" s="1"/>
      <c r="L1392" s="1"/>
      <c r="M1392" s="5"/>
      <c r="N1392" s="1"/>
      <c r="O1392" s="1"/>
      <c r="P1392" s="5"/>
      <c r="Q1392" s="1"/>
      <c r="R1392" s="1"/>
      <c r="S1392" s="5"/>
      <c r="T1392" s="7"/>
      <c r="U1392" s="23"/>
      <c r="V1392" s="1"/>
      <c r="W1392" s="11"/>
      <c r="X1392" s="10"/>
      <c r="Y1392" s="45"/>
      <c r="Z1392" s="92"/>
      <c r="AA1392" s="93"/>
      <c r="AB1392" s="93"/>
      <c r="AC1392" s="93"/>
      <c r="AD1392" s="93"/>
      <c r="AE1392" s="93"/>
      <c r="AF1392" s="93"/>
      <c r="AG1392" s="93"/>
      <c r="AH1392" s="93"/>
      <c r="AI1392" s="93"/>
      <c r="AJ1392" s="93"/>
      <c r="AK1392" s="93"/>
      <c r="AL1392" s="93"/>
      <c r="AM1392" s="93"/>
      <c r="AN1392" s="93"/>
      <c r="AO1392" s="93"/>
      <c r="AP1392" s="93"/>
      <c r="AQ1392" s="93"/>
      <c r="AR1392" s="93"/>
      <c r="AS1392" s="93"/>
      <c r="AT1392" s="93"/>
      <c r="AU1392" s="93"/>
      <c r="AV1392" s="93"/>
      <c r="AW1392" s="93"/>
      <c r="AX1392" s="93"/>
      <c r="AY1392" s="93"/>
      <c r="AZ1392" s="93"/>
      <c r="BA1392" s="93"/>
      <c r="BB1392" s="93"/>
      <c r="BC1392" s="93"/>
      <c r="BD1392" s="93"/>
      <c r="BE1392" s="93"/>
      <c r="BF1392" s="93"/>
      <c r="BG1392" s="93"/>
      <c r="BH1392" s="93"/>
      <c r="BI1392" s="93"/>
      <c r="BJ1392" s="93"/>
      <c r="BK1392" s="93"/>
      <c r="BL1392" s="93"/>
      <c r="BM1392" s="93"/>
      <c r="BN1392" s="93"/>
      <c r="BO1392" s="93"/>
      <c r="BP1392" s="93"/>
      <c r="BQ1392" s="93"/>
      <c r="BR1392" s="93"/>
      <c r="BS1392" s="93"/>
      <c r="BT1392" s="93"/>
      <c r="BU1392" s="93"/>
      <c r="BV1392" s="93"/>
      <c r="BW1392" s="93"/>
      <c r="BX1392" s="93"/>
      <c r="BY1392" s="93"/>
      <c r="BZ1392" s="93"/>
      <c r="CA1392" s="93"/>
      <c r="CB1392" s="93"/>
      <c r="CC1392" s="93"/>
      <c r="CD1392" s="93"/>
      <c r="CE1392" s="93"/>
      <c r="CF1392" s="93"/>
      <c r="CG1392" s="93"/>
      <c r="CH1392" s="93"/>
      <c r="CI1392" s="93"/>
      <c r="CJ1392" s="93"/>
      <c r="CK1392" s="93"/>
      <c r="CL1392" s="93"/>
      <c r="CM1392" s="93"/>
      <c r="CN1392" s="93"/>
      <c r="CO1392" s="93"/>
      <c r="CP1392" s="93"/>
      <c r="CQ1392" s="93"/>
      <c r="CR1392" s="93"/>
      <c r="CS1392" s="93"/>
      <c r="CT1392" s="93"/>
      <c r="CU1392" s="93"/>
      <c r="CV1392" s="93"/>
      <c r="CW1392" s="93"/>
      <c r="CX1392" s="93"/>
      <c r="CY1392" s="93"/>
      <c r="CZ1392" s="93"/>
      <c r="DA1392" s="93"/>
      <c r="DB1392" s="93"/>
      <c r="DC1392" s="93"/>
      <c r="DD1392" s="93"/>
      <c r="DE1392" s="93"/>
      <c r="DF1392" s="93"/>
      <c r="DG1392" s="93"/>
      <c r="DH1392" s="93"/>
      <c r="DI1392" s="93"/>
      <c r="DJ1392" s="93"/>
      <c r="DK1392" s="93"/>
      <c r="DL1392" s="93"/>
      <c r="DM1392" s="93"/>
      <c r="DN1392" s="93"/>
      <c r="DO1392" s="93"/>
      <c r="DP1392" s="93"/>
      <c r="DQ1392" s="93"/>
      <c r="DR1392" s="93"/>
      <c r="DS1392" s="93"/>
      <c r="DT1392" s="93"/>
      <c r="DU1392" s="1"/>
      <c r="DV1392" s="1"/>
    </row>
    <row r="1393" spans="1:126" s="4" customFormat="1">
      <c r="A1393" s="3"/>
      <c r="B1393" s="3"/>
      <c r="C1393" s="3"/>
      <c r="D1393" s="3"/>
      <c r="E1393" s="9" t="s">
        <v>108</v>
      </c>
      <c r="F1393" s="50"/>
      <c r="G1393" s="248" t="s">
        <v>6</v>
      </c>
      <c r="H1393" s="3" t="s">
        <v>245</v>
      </c>
      <c r="I1393" s="3"/>
      <c r="J1393" s="3"/>
      <c r="K1393" s="3"/>
      <c r="L1393" s="3"/>
      <c r="M1393" s="5"/>
      <c r="N1393" s="3" t="str">
        <f>Главная!$Y$8</f>
        <v>итого</v>
      </c>
      <c r="O1393" s="3"/>
      <c r="P1393" s="5"/>
      <c r="Q1393" s="3" t="s">
        <v>25</v>
      </c>
      <c r="R1393" s="3"/>
      <c r="S1393" s="5"/>
      <c r="T1393" s="83"/>
      <c r="U1393" s="23"/>
      <c r="V1393" s="3"/>
      <c r="W1393" s="414">
        <f>SUMIFS($Y1393:$DU1393,$Y$8:$DU$8,MAX($Y$8:$DU$8))</f>
        <v>0</v>
      </c>
      <c r="X1393" s="11"/>
      <c r="Y1393" s="45"/>
      <c r="Z1393" s="90"/>
      <c r="AA1393" s="91">
        <f>Z1393+AA1390</f>
        <v>0</v>
      </c>
      <c r="AB1393" s="91">
        <f t="shared" ref="AB1393:CM1393" si="2955">AA1393+AB1390</f>
        <v>0</v>
      </c>
      <c r="AC1393" s="91">
        <f t="shared" si="2955"/>
        <v>0</v>
      </c>
      <c r="AD1393" s="91">
        <f t="shared" si="2955"/>
        <v>0</v>
      </c>
      <c r="AE1393" s="91">
        <f t="shared" si="2955"/>
        <v>0</v>
      </c>
      <c r="AF1393" s="91">
        <f t="shared" si="2955"/>
        <v>0</v>
      </c>
      <c r="AG1393" s="91">
        <f t="shared" si="2955"/>
        <v>0</v>
      </c>
      <c r="AH1393" s="91">
        <f t="shared" si="2955"/>
        <v>0</v>
      </c>
      <c r="AI1393" s="91">
        <f t="shared" si="2955"/>
        <v>0</v>
      </c>
      <c r="AJ1393" s="91">
        <f t="shared" si="2955"/>
        <v>0</v>
      </c>
      <c r="AK1393" s="91">
        <f t="shared" si="2955"/>
        <v>0</v>
      </c>
      <c r="AL1393" s="91">
        <f t="shared" si="2955"/>
        <v>0</v>
      </c>
      <c r="AM1393" s="91">
        <f t="shared" si="2955"/>
        <v>0</v>
      </c>
      <c r="AN1393" s="91">
        <f t="shared" si="2955"/>
        <v>0</v>
      </c>
      <c r="AO1393" s="91">
        <f t="shared" si="2955"/>
        <v>0</v>
      </c>
      <c r="AP1393" s="91">
        <f t="shared" si="2955"/>
        <v>0</v>
      </c>
      <c r="AQ1393" s="91">
        <f t="shared" si="2955"/>
        <v>0</v>
      </c>
      <c r="AR1393" s="91">
        <f t="shared" si="2955"/>
        <v>0</v>
      </c>
      <c r="AS1393" s="91">
        <f t="shared" si="2955"/>
        <v>0</v>
      </c>
      <c r="AT1393" s="91">
        <f t="shared" si="2955"/>
        <v>0</v>
      </c>
      <c r="AU1393" s="91">
        <f t="shared" si="2955"/>
        <v>0</v>
      </c>
      <c r="AV1393" s="91">
        <f t="shared" si="2955"/>
        <v>0</v>
      </c>
      <c r="AW1393" s="91">
        <f t="shared" si="2955"/>
        <v>0</v>
      </c>
      <c r="AX1393" s="91">
        <f t="shared" si="2955"/>
        <v>0</v>
      </c>
      <c r="AY1393" s="91">
        <f t="shared" si="2955"/>
        <v>0</v>
      </c>
      <c r="AZ1393" s="91">
        <f t="shared" si="2955"/>
        <v>0</v>
      </c>
      <c r="BA1393" s="91">
        <f t="shared" si="2955"/>
        <v>0</v>
      </c>
      <c r="BB1393" s="91">
        <f t="shared" si="2955"/>
        <v>0</v>
      </c>
      <c r="BC1393" s="91">
        <f t="shared" si="2955"/>
        <v>0</v>
      </c>
      <c r="BD1393" s="91">
        <f t="shared" si="2955"/>
        <v>0</v>
      </c>
      <c r="BE1393" s="91">
        <f t="shared" si="2955"/>
        <v>0</v>
      </c>
      <c r="BF1393" s="91">
        <f t="shared" si="2955"/>
        <v>0</v>
      </c>
      <c r="BG1393" s="91">
        <f t="shared" si="2955"/>
        <v>0</v>
      </c>
      <c r="BH1393" s="91">
        <f t="shared" si="2955"/>
        <v>0</v>
      </c>
      <c r="BI1393" s="91">
        <f t="shared" si="2955"/>
        <v>0</v>
      </c>
      <c r="BJ1393" s="91">
        <f t="shared" si="2955"/>
        <v>0</v>
      </c>
      <c r="BK1393" s="91">
        <f t="shared" si="2955"/>
        <v>0</v>
      </c>
      <c r="BL1393" s="91">
        <f t="shared" si="2955"/>
        <v>0</v>
      </c>
      <c r="BM1393" s="91">
        <f t="shared" si="2955"/>
        <v>0</v>
      </c>
      <c r="BN1393" s="91">
        <f t="shared" si="2955"/>
        <v>0</v>
      </c>
      <c r="BO1393" s="91">
        <f t="shared" si="2955"/>
        <v>0</v>
      </c>
      <c r="BP1393" s="91">
        <f t="shared" si="2955"/>
        <v>0</v>
      </c>
      <c r="BQ1393" s="91">
        <f t="shared" si="2955"/>
        <v>0</v>
      </c>
      <c r="BR1393" s="91">
        <f t="shared" si="2955"/>
        <v>0</v>
      </c>
      <c r="BS1393" s="91">
        <f t="shared" si="2955"/>
        <v>0</v>
      </c>
      <c r="BT1393" s="91">
        <f t="shared" si="2955"/>
        <v>0</v>
      </c>
      <c r="BU1393" s="91">
        <f t="shared" si="2955"/>
        <v>0</v>
      </c>
      <c r="BV1393" s="91">
        <f t="shared" si="2955"/>
        <v>0</v>
      </c>
      <c r="BW1393" s="91">
        <f t="shared" si="2955"/>
        <v>0</v>
      </c>
      <c r="BX1393" s="91">
        <f t="shared" si="2955"/>
        <v>0</v>
      </c>
      <c r="BY1393" s="91">
        <f t="shared" si="2955"/>
        <v>0</v>
      </c>
      <c r="BZ1393" s="91">
        <f t="shared" si="2955"/>
        <v>0</v>
      </c>
      <c r="CA1393" s="91">
        <f t="shared" si="2955"/>
        <v>0</v>
      </c>
      <c r="CB1393" s="91">
        <f t="shared" si="2955"/>
        <v>0</v>
      </c>
      <c r="CC1393" s="91">
        <f t="shared" si="2955"/>
        <v>0</v>
      </c>
      <c r="CD1393" s="91">
        <f t="shared" si="2955"/>
        <v>0</v>
      </c>
      <c r="CE1393" s="91">
        <f t="shared" si="2955"/>
        <v>0</v>
      </c>
      <c r="CF1393" s="91">
        <f t="shared" si="2955"/>
        <v>0</v>
      </c>
      <c r="CG1393" s="91">
        <f t="shared" si="2955"/>
        <v>0</v>
      </c>
      <c r="CH1393" s="91">
        <f t="shared" si="2955"/>
        <v>0</v>
      </c>
      <c r="CI1393" s="91">
        <f t="shared" si="2955"/>
        <v>0</v>
      </c>
      <c r="CJ1393" s="91">
        <f t="shared" si="2955"/>
        <v>0</v>
      </c>
      <c r="CK1393" s="91">
        <f t="shared" si="2955"/>
        <v>0</v>
      </c>
      <c r="CL1393" s="91">
        <f t="shared" si="2955"/>
        <v>0</v>
      </c>
      <c r="CM1393" s="91">
        <f t="shared" si="2955"/>
        <v>0</v>
      </c>
      <c r="CN1393" s="91">
        <f t="shared" ref="CN1393:DT1393" si="2956">CM1393+CN1390</f>
        <v>0</v>
      </c>
      <c r="CO1393" s="91">
        <f t="shared" si="2956"/>
        <v>0</v>
      </c>
      <c r="CP1393" s="91">
        <f t="shared" si="2956"/>
        <v>0</v>
      </c>
      <c r="CQ1393" s="91">
        <f t="shared" si="2956"/>
        <v>0</v>
      </c>
      <c r="CR1393" s="91">
        <f t="shared" si="2956"/>
        <v>0</v>
      </c>
      <c r="CS1393" s="91">
        <f t="shared" si="2956"/>
        <v>0</v>
      </c>
      <c r="CT1393" s="91">
        <f t="shared" si="2956"/>
        <v>0</v>
      </c>
      <c r="CU1393" s="91">
        <f t="shared" si="2956"/>
        <v>0</v>
      </c>
      <c r="CV1393" s="91">
        <f t="shared" si="2956"/>
        <v>0</v>
      </c>
      <c r="CW1393" s="91">
        <f t="shared" si="2956"/>
        <v>0</v>
      </c>
      <c r="CX1393" s="91">
        <f t="shared" si="2956"/>
        <v>0</v>
      </c>
      <c r="CY1393" s="91">
        <f t="shared" si="2956"/>
        <v>0</v>
      </c>
      <c r="CZ1393" s="91">
        <f t="shared" si="2956"/>
        <v>0</v>
      </c>
      <c r="DA1393" s="91">
        <f t="shared" si="2956"/>
        <v>0</v>
      </c>
      <c r="DB1393" s="91">
        <f t="shared" si="2956"/>
        <v>0</v>
      </c>
      <c r="DC1393" s="91">
        <f t="shared" si="2956"/>
        <v>0</v>
      </c>
      <c r="DD1393" s="91">
        <f t="shared" si="2956"/>
        <v>0</v>
      </c>
      <c r="DE1393" s="91">
        <f t="shared" si="2956"/>
        <v>0</v>
      </c>
      <c r="DF1393" s="91">
        <f t="shared" si="2956"/>
        <v>0</v>
      </c>
      <c r="DG1393" s="91">
        <f t="shared" si="2956"/>
        <v>0</v>
      </c>
      <c r="DH1393" s="91">
        <f t="shared" si="2956"/>
        <v>0</v>
      </c>
      <c r="DI1393" s="91">
        <f t="shared" si="2956"/>
        <v>0</v>
      </c>
      <c r="DJ1393" s="91">
        <f t="shared" si="2956"/>
        <v>0</v>
      </c>
      <c r="DK1393" s="91">
        <f t="shared" si="2956"/>
        <v>0</v>
      </c>
      <c r="DL1393" s="91">
        <f t="shared" si="2956"/>
        <v>0</v>
      </c>
      <c r="DM1393" s="91">
        <f t="shared" si="2956"/>
        <v>0</v>
      </c>
      <c r="DN1393" s="91">
        <f t="shared" si="2956"/>
        <v>0</v>
      </c>
      <c r="DO1393" s="91">
        <f t="shared" si="2956"/>
        <v>0</v>
      </c>
      <c r="DP1393" s="91">
        <f t="shared" si="2956"/>
        <v>0</v>
      </c>
      <c r="DQ1393" s="91">
        <f t="shared" si="2956"/>
        <v>0</v>
      </c>
      <c r="DR1393" s="91">
        <f t="shared" si="2956"/>
        <v>0</v>
      </c>
      <c r="DS1393" s="91">
        <f t="shared" si="2956"/>
        <v>0</v>
      </c>
      <c r="DT1393" s="91">
        <f t="shared" si="2956"/>
        <v>0</v>
      </c>
      <c r="DU1393" s="3"/>
      <c r="DV1393" s="3"/>
    </row>
    <row r="1394" spans="1:126" ht="7.2" customHeight="1">
      <c r="A1394" s="1"/>
      <c r="B1394" s="450"/>
      <c r="C1394" s="450"/>
      <c r="D1394" s="450"/>
      <c r="E1394" s="451"/>
      <c r="F1394" s="452"/>
      <c r="G1394" s="453"/>
      <c r="H1394" s="450"/>
      <c r="I1394" s="450"/>
      <c r="J1394" s="450"/>
      <c r="K1394" s="450"/>
      <c r="L1394" s="450"/>
      <c r="M1394" s="454"/>
      <c r="N1394" s="450"/>
      <c r="O1394" s="450"/>
      <c r="P1394" s="454"/>
      <c r="Q1394" s="450"/>
      <c r="R1394" s="450"/>
      <c r="S1394" s="454"/>
      <c r="T1394" s="455"/>
      <c r="U1394" s="456"/>
      <c r="V1394" s="450"/>
      <c r="W1394" s="457"/>
      <c r="X1394" s="457"/>
      <c r="Y1394" s="457"/>
      <c r="Z1394" s="457"/>
      <c r="AA1394" s="457"/>
      <c r="AB1394" s="457"/>
      <c r="AC1394" s="457"/>
      <c r="AD1394" s="457"/>
      <c r="AE1394" s="457"/>
      <c r="AF1394" s="457"/>
      <c r="AG1394" s="457"/>
      <c r="AH1394" s="457"/>
      <c r="AI1394" s="457"/>
      <c r="AJ1394" s="457"/>
      <c r="AK1394" s="457"/>
      <c r="AL1394" s="457"/>
      <c r="AM1394" s="457"/>
      <c r="AN1394" s="457"/>
      <c r="AO1394" s="457"/>
      <c r="AP1394" s="457"/>
      <c r="AQ1394" s="457"/>
      <c r="AR1394" s="457"/>
      <c r="AS1394" s="457"/>
      <c r="AT1394" s="457"/>
      <c r="AU1394" s="457"/>
      <c r="AV1394" s="457"/>
      <c r="AW1394" s="457"/>
      <c r="AX1394" s="457"/>
      <c r="AY1394" s="457"/>
      <c r="AZ1394" s="457"/>
      <c r="BA1394" s="457"/>
      <c r="BB1394" s="457"/>
      <c r="BC1394" s="457"/>
      <c r="BD1394" s="457"/>
      <c r="BE1394" s="457"/>
      <c r="BF1394" s="457"/>
      <c r="BG1394" s="457"/>
      <c r="BH1394" s="457"/>
      <c r="BI1394" s="457"/>
      <c r="BJ1394" s="457"/>
      <c r="BK1394" s="457"/>
      <c r="BL1394" s="457"/>
      <c r="BM1394" s="457"/>
      <c r="BN1394" s="457"/>
      <c r="BO1394" s="457"/>
      <c r="BP1394" s="457"/>
      <c r="BQ1394" s="457"/>
      <c r="BR1394" s="457"/>
      <c r="BS1394" s="457"/>
      <c r="BT1394" s="457"/>
      <c r="BU1394" s="457"/>
      <c r="BV1394" s="457"/>
      <c r="BW1394" s="457"/>
      <c r="BX1394" s="457"/>
      <c r="BY1394" s="457"/>
      <c r="BZ1394" s="457"/>
      <c r="CA1394" s="457"/>
      <c r="CB1394" s="457"/>
      <c r="CC1394" s="457"/>
      <c r="CD1394" s="457"/>
      <c r="CE1394" s="457"/>
      <c r="CF1394" s="457"/>
      <c r="CG1394" s="457"/>
      <c r="CH1394" s="457"/>
      <c r="CI1394" s="457"/>
      <c r="CJ1394" s="457"/>
      <c r="CK1394" s="457"/>
      <c r="CL1394" s="457"/>
      <c r="CM1394" s="457"/>
      <c r="CN1394" s="457"/>
      <c r="CO1394" s="457"/>
      <c r="CP1394" s="457"/>
      <c r="CQ1394" s="457"/>
      <c r="CR1394" s="457"/>
      <c r="CS1394" s="457"/>
      <c r="CT1394" s="457"/>
      <c r="CU1394" s="457"/>
      <c r="CV1394" s="457"/>
      <c r="CW1394" s="457"/>
      <c r="CX1394" s="457"/>
      <c r="CY1394" s="457"/>
      <c r="CZ1394" s="457"/>
      <c r="DA1394" s="457"/>
      <c r="DB1394" s="457"/>
      <c r="DC1394" s="457"/>
      <c r="DD1394" s="457"/>
      <c r="DE1394" s="457"/>
      <c r="DF1394" s="457"/>
      <c r="DG1394" s="457"/>
      <c r="DH1394" s="457"/>
      <c r="DI1394" s="457"/>
      <c r="DJ1394" s="457"/>
      <c r="DK1394" s="457"/>
      <c r="DL1394" s="457"/>
      <c r="DM1394" s="457"/>
      <c r="DN1394" s="457"/>
      <c r="DO1394" s="457"/>
      <c r="DP1394" s="457"/>
      <c r="DQ1394" s="457"/>
      <c r="DR1394" s="457"/>
      <c r="DS1394" s="457"/>
      <c r="DT1394" s="457"/>
      <c r="DU1394" s="1"/>
      <c r="DV1394" s="1"/>
    </row>
    <row r="1395" spans="1:126" ht="7.2" customHeight="1">
      <c r="A1395" s="1"/>
      <c r="B1395" s="1"/>
      <c r="C1395" s="1"/>
      <c r="D1395" s="1"/>
      <c r="E1395" s="261"/>
      <c r="F1395" s="47"/>
      <c r="G1395" s="229"/>
      <c r="H1395" s="1"/>
      <c r="I1395" s="1"/>
      <c r="J1395" s="1"/>
      <c r="K1395" s="1"/>
      <c r="L1395" s="1"/>
      <c r="M1395" s="5"/>
      <c r="N1395" s="1"/>
      <c r="O1395" s="1"/>
      <c r="P1395" s="5"/>
      <c r="Q1395" s="1"/>
      <c r="R1395" s="1"/>
      <c r="S1395" s="5"/>
      <c r="T1395" s="7"/>
      <c r="U1395" s="23"/>
      <c r="V1395" s="1"/>
      <c r="W1395" s="11"/>
      <c r="X1395" s="10"/>
      <c r="Y1395" s="45"/>
      <c r="Z1395" s="92"/>
      <c r="AA1395" s="93"/>
      <c r="AB1395" s="93"/>
      <c r="AC1395" s="93"/>
      <c r="AD1395" s="93"/>
      <c r="AE1395" s="93"/>
      <c r="AF1395" s="93"/>
      <c r="AG1395" s="93"/>
      <c r="AH1395" s="93"/>
      <c r="AI1395" s="93"/>
      <c r="AJ1395" s="93"/>
      <c r="AK1395" s="93"/>
      <c r="AL1395" s="93"/>
      <c r="AM1395" s="93"/>
      <c r="AN1395" s="93"/>
      <c r="AO1395" s="93"/>
      <c r="AP1395" s="93"/>
      <c r="AQ1395" s="93"/>
      <c r="AR1395" s="93"/>
      <c r="AS1395" s="93"/>
      <c r="AT1395" s="93"/>
      <c r="AU1395" s="93"/>
      <c r="AV1395" s="93"/>
      <c r="AW1395" s="93"/>
      <c r="AX1395" s="93"/>
      <c r="AY1395" s="93"/>
      <c r="AZ1395" s="93"/>
      <c r="BA1395" s="93"/>
      <c r="BB1395" s="93"/>
      <c r="BC1395" s="93"/>
      <c r="BD1395" s="93"/>
      <c r="BE1395" s="93"/>
      <c r="BF1395" s="93"/>
      <c r="BG1395" s="93"/>
      <c r="BH1395" s="93"/>
      <c r="BI1395" s="93"/>
      <c r="BJ1395" s="93"/>
      <c r="BK1395" s="93"/>
      <c r="BL1395" s="93"/>
      <c r="BM1395" s="93"/>
      <c r="BN1395" s="93"/>
      <c r="BO1395" s="93"/>
      <c r="BP1395" s="93"/>
      <c r="BQ1395" s="93"/>
      <c r="BR1395" s="93"/>
      <c r="BS1395" s="93"/>
      <c r="BT1395" s="93"/>
      <c r="BU1395" s="93"/>
      <c r="BV1395" s="93"/>
      <c r="BW1395" s="93"/>
      <c r="BX1395" s="93"/>
      <c r="BY1395" s="93"/>
      <c r="BZ1395" s="93"/>
      <c r="CA1395" s="93"/>
      <c r="CB1395" s="93"/>
      <c r="CC1395" s="93"/>
      <c r="CD1395" s="93"/>
      <c r="CE1395" s="93"/>
      <c r="CF1395" s="93"/>
      <c r="CG1395" s="93"/>
      <c r="CH1395" s="93"/>
      <c r="CI1395" s="93"/>
      <c r="CJ1395" s="93"/>
      <c r="CK1395" s="93"/>
      <c r="CL1395" s="93"/>
      <c r="CM1395" s="93"/>
      <c r="CN1395" s="93"/>
      <c r="CO1395" s="93"/>
      <c r="CP1395" s="93"/>
      <c r="CQ1395" s="93"/>
      <c r="CR1395" s="93"/>
      <c r="CS1395" s="93"/>
      <c r="CT1395" s="93"/>
      <c r="CU1395" s="93"/>
      <c r="CV1395" s="93"/>
      <c r="CW1395" s="93"/>
      <c r="CX1395" s="93"/>
      <c r="CY1395" s="93"/>
      <c r="CZ1395" s="93"/>
      <c r="DA1395" s="93"/>
      <c r="DB1395" s="93"/>
      <c r="DC1395" s="93"/>
      <c r="DD1395" s="93"/>
      <c r="DE1395" s="93"/>
      <c r="DF1395" s="93"/>
      <c r="DG1395" s="93"/>
      <c r="DH1395" s="93"/>
      <c r="DI1395" s="93"/>
      <c r="DJ1395" s="93"/>
      <c r="DK1395" s="93"/>
      <c r="DL1395" s="93"/>
      <c r="DM1395" s="93"/>
      <c r="DN1395" s="93"/>
      <c r="DO1395" s="93"/>
      <c r="DP1395" s="93"/>
      <c r="DQ1395" s="93"/>
      <c r="DR1395" s="93"/>
      <c r="DS1395" s="93"/>
      <c r="DT1395" s="93"/>
      <c r="DU1395" s="1"/>
      <c r="DV1395" s="1"/>
    </row>
    <row r="1396" spans="1:126" ht="4.2" customHeight="1">
      <c r="A1396" s="1"/>
      <c r="B1396" s="1"/>
      <c r="C1396" s="1"/>
      <c r="D1396" s="1"/>
      <c r="E1396" s="261"/>
      <c r="F1396" s="47"/>
      <c r="G1396" s="229"/>
      <c r="H1396" s="1"/>
      <c r="I1396" s="1"/>
      <c r="J1396" s="1"/>
      <c r="K1396" s="1"/>
      <c r="L1396" s="1"/>
      <c r="M1396" s="5"/>
      <c r="N1396" s="1"/>
      <c r="O1396" s="1"/>
      <c r="P1396" s="5"/>
      <c r="Q1396" s="1"/>
      <c r="R1396" s="1"/>
      <c r="S1396" s="5"/>
      <c r="T1396" s="7"/>
      <c r="U1396" s="23"/>
      <c r="V1396" s="1"/>
      <c r="W1396" s="11"/>
      <c r="X1396" s="10"/>
      <c r="Y1396" s="45"/>
      <c r="Z1396" s="92"/>
      <c r="AA1396" s="93"/>
      <c r="AB1396" s="93"/>
      <c r="AC1396" s="93"/>
      <c r="AD1396" s="93"/>
      <c r="AE1396" s="93"/>
      <c r="AF1396" s="93"/>
      <c r="AG1396" s="93"/>
      <c r="AH1396" s="93"/>
      <c r="AI1396" s="93"/>
      <c r="AJ1396" s="93"/>
      <c r="AK1396" s="93"/>
      <c r="AL1396" s="93"/>
      <c r="AM1396" s="93"/>
      <c r="AN1396" s="93"/>
      <c r="AO1396" s="93"/>
      <c r="AP1396" s="93"/>
      <c r="AQ1396" s="93"/>
      <c r="AR1396" s="93"/>
      <c r="AS1396" s="93"/>
      <c r="AT1396" s="93"/>
      <c r="AU1396" s="93"/>
      <c r="AV1396" s="93"/>
      <c r="AW1396" s="93"/>
      <c r="AX1396" s="93"/>
      <c r="AY1396" s="93"/>
      <c r="AZ1396" s="93"/>
      <c r="BA1396" s="93"/>
      <c r="BB1396" s="93"/>
      <c r="BC1396" s="93"/>
      <c r="BD1396" s="93"/>
      <c r="BE1396" s="93"/>
      <c r="BF1396" s="93"/>
      <c r="BG1396" s="93"/>
      <c r="BH1396" s="93"/>
      <c r="BI1396" s="93"/>
      <c r="BJ1396" s="93"/>
      <c r="BK1396" s="93"/>
      <c r="BL1396" s="93"/>
      <c r="BM1396" s="93"/>
      <c r="BN1396" s="93"/>
      <c r="BO1396" s="93"/>
      <c r="BP1396" s="93"/>
      <c r="BQ1396" s="93"/>
      <c r="BR1396" s="93"/>
      <c r="BS1396" s="93"/>
      <c r="BT1396" s="93"/>
      <c r="BU1396" s="93"/>
      <c r="BV1396" s="93"/>
      <c r="BW1396" s="93"/>
      <c r="BX1396" s="93"/>
      <c r="BY1396" s="93"/>
      <c r="BZ1396" s="93"/>
      <c r="CA1396" s="93"/>
      <c r="CB1396" s="93"/>
      <c r="CC1396" s="93"/>
      <c r="CD1396" s="93"/>
      <c r="CE1396" s="93"/>
      <c r="CF1396" s="93"/>
      <c r="CG1396" s="93"/>
      <c r="CH1396" s="93"/>
      <c r="CI1396" s="93"/>
      <c r="CJ1396" s="93"/>
      <c r="CK1396" s="93"/>
      <c r="CL1396" s="93"/>
      <c r="CM1396" s="93"/>
      <c r="CN1396" s="93"/>
      <c r="CO1396" s="93"/>
      <c r="CP1396" s="93"/>
      <c r="CQ1396" s="93"/>
      <c r="CR1396" s="93"/>
      <c r="CS1396" s="93"/>
      <c r="CT1396" s="93"/>
      <c r="CU1396" s="93"/>
      <c r="CV1396" s="93"/>
      <c r="CW1396" s="93"/>
      <c r="CX1396" s="93"/>
      <c r="CY1396" s="93"/>
      <c r="CZ1396" s="93"/>
      <c r="DA1396" s="93"/>
      <c r="DB1396" s="93"/>
      <c r="DC1396" s="93"/>
      <c r="DD1396" s="93"/>
      <c r="DE1396" s="93"/>
      <c r="DF1396" s="93"/>
      <c r="DG1396" s="93"/>
      <c r="DH1396" s="93"/>
      <c r="DI1396" s="93"/>
      <c r="DJ1396" s="93"/>
      <c r="DK1396" s="93"/>
      <c r="DL1396" s="93"/>
      <c r="DM1396" s="93"/>
      <c r="DN1396" s="93"/>
      <c r="DO1396" s="93"/>
      <c r="DP1396" s="93"/>
      <c r="DQ1396" s="93"/>
      <c r="DR1396" s="93"/>
      <c r="DS1396" s="93"/>
      <c r="DT1396" s="93"/>
      <c r="DU1396" s="1"/>
      <c r="DV1396" s="1"/>
    </row>
    <row r="1397" spans="1:126" s="38" customFormat="1">
      <c r="A1397" s="35"/>
      <c r="B1397" s="35"/>
      <c r="C1397" s="35"/>
      <c r="D1397" s="35"/>
      <c r="E1397" s="272"/>
      <c r="F1397" s="50"/>
      <c r="G1397" s="304" t="s">
        <v>6</v>
      </c>
      <c r="H1397" s="35" t="s">
        <v>209</v>
      </c>
      <c r="I1397" s="35"/>
      <c r="J1397" s="35"/>
      <c r="K1397" s="35"/>
      <c r="L1397" s="35"/>
      <c r="M1397" s="36"/>
      <c r="N1397" s="35" t="str">
        <f>Главная!$Y$8</f>
        <v>итого</v>
      </c>
      <c r="O1397" s="35"/>
      <c r="P1397" s="5"/>
      <c r="Q1397" s="35" t="s">
        <v>25</v>
      </c>
      <c r="R1397" s="35"/>
      <c r="S1397" s="36"/>
      <c r="T1397" s="201"/>
      <c r="U1397" s="36"/>
      <c r="V1397" s="35"/>
      <c r="W1397" s="37">
        <f>SUM($Y1397:$DU1397)</f>
        <v>0</v>
      </c>
      <c r="X1397" s="37"/>
      <c r="Y1397" s="45"/>
      <c r="Z1397" s="98"/>
      <c r="AA1397" s="99">
        <f>IF(AA$8="",0,SUMIFS(AA1273:AA1304,$E1273:$E1304,"ндс(-)")*Главная!$N$86*Главная!$N$23/(1+Главная!$N$23))</f>
        <v>0</v>
      </c>
      <c r="AB1397" s="99">
        <f>IF(AB$8="",0,SUMIFS(AB1273:AB1304,$E1273:$E1304,"ндс(-)")*Главная!$N$86*Главная!$N$23/(1+Главная!$N$23))</f>
        <v>0</v>
      </c>
      <c r="AC1397" s="99">
        <f>IF(AC$8="",0,SUMIFS(AC1273:AC1304,$E1273:$E1304,"ндс(-)")*Главная!$N$86*Главная!$N$23/(1+Главная!$N$23))</f>
        <v>0</v>
      </c>
      <c r="AD1397" s="99">
        <f>IF(AD$8="",0,SUMIFS(AD1273:AD1304,$E1273:$E1304,"ндс(-)")*Главная!$N$86*Главная!$N$23/(1+Главная!$N$23))</f>
        <v>0</v>
      </c>
      <c r="AE1397" s="99">
        <f>IF(AE$8="",0,SUMIFS(AE1273:AE1304,$E1273:$E1304,"ндс(-)")*Главная!$N$86*Главная!$N$23/(1+Главная!$N$23))</f>
        <v>0</v>
      </c>
      <c r="AF1397" s="99">
        <f>IF(AF$8="",0,SUMIFS(AF1273:AF1304,$E1273:$E1304,"ндс(-)")*Главная!$N$86*Главная!$N$23/(1+Главная!$N$23))</f>
        <v>0</v>
      </c>
      <c r="AG1397" s="99">
        <f>IF(AG$8="",0,SUMIFS(AG1273:AG1304,$E1273:$E1304,"ндс(-)")*Главная!$N$86*Главная!$N$23/(1+Главная!$N$23))</f>
        <v>0</v>
      </c>
      <c r="AH1397" s="99">
        <f>IF(AH$8="",0,SUMIFS(AH1273:AH1304,$E1273:$E1304,"ндс(-)")*Главная!$N$86*Главная!$N$23/(1+Главная!$N$23))</f>
        <v>0</v>
      </c>
      <c r="AI1397" s="99">
        <f>IF(AI$8="",0,SUMIFS(AI1273:AI1304,$E1273:$E1304,"ндс(-)")*Главная!$N$86*Главная!$N$23/(1+Главная!$N$23))</f>
        <v>0</v>
      </c>
      <c r="AJ1397" s="99">
        <f>IF(AJ$8="",0,SUMIFS(AJ1273:AJ1304,$E1273:$E1304,"ндс(-)")*Главная!$N$86*Главная!$N$23/(1+Главная!$N$23))</f>
        <v>0</v>
      </c>
      <c r="AK1397" s="99">
        <f>IF(AK$8="",0,SUMIFS(AK1273:AK1304,$E1273:$E1304,"ндс(-)")*Главная!$N$86*Главная!$N$23/(1+Главная!$N$23))</f>
        <v>0</v>
      </c>
      <c r="AL1397" s="99">
        <f>IF(AL$8="",0,SUMIFS(AL1273:AL1304,$E1273:$E1304,"ндс(-)")*Главная!$N$86*Главная!$N$23/(1+Главная!$N$23))</f>
        <v>0</v>
      </c>
      <c r="AM1397" s="99">
        <f>IF(AM$8="",0,SUMIFS(AM1273:AM1304,$E1273:$E1304,"ндс(-)")*Главная!$N$86*Главная!$N$23/(1+Главная!$N$23))</f>
        <v>0</v>
      </c>
      <c r="AN1397" s="99">
        <f>IF(AN$8="",0,SUMIFS(AN1273:AN1304,$E1273:$E1304,"ндс(-)")*Главная!$N$86*Главная!$N$23/(1+Главная!$N$23))</f>
        <v>0</v>
      </c>
      <c r="AO1397" s="99">
        <f>IF(AO$8="",0,SUMIFS(AO1273:AO1304,$E1273:$E1304,"ндс(-)")*Главная!$N$86*Главная!$N$23/(1+Главная!$N$23))</f>
        <v>0</v>
      </c>
      <c r="AP1397" s="99">
        <f>IF(AP$8="",0,SUMIFS(AP1273:AP1304,$E1273:$E1304,"ндс(-)")*Главная!$N$86*Главная!$N$23/(1+Главная!$N$23))</f>
        <v>0</v>
      </c>
      <c r="AQ1397" s="99">
        <f>IF(AQ$8="",0,SUMIFS(AQ1273:AQ1304,$E1273:$E1304,"ндс(-)")*Главная!$N$86*Главная!$N$23/(1+Главная!$N$23))</f>
        <v>0</v>
      </c>
      <c r="AR1397" s="99">
        <f>IF(AR$8="",0,SUMIFS(AR1273:AR1304,$E1273:$E1304,"ндс(-)")*Главная!$N$86*Главная!$N$23/(1+Главная!$N$23))</f>
        <v>0</v>
      </c>
      <c r="AS1397" s="99">
        <f>IF(AS$8="",0,SUMIFS(AS1273:AS1304,$E1273:$E1304,"ндс(-)")*Главная!$N$86*Главная!$N$23/(1+Главная!$N$23))</f>
        <v>0</v>
      </c>
      <c r="AT1397" s="99">
        <f>IF(AT$8="",0,SUMIFS(AT1273:AT1304,$E1273:$E1304,"ндс(-)")*Главная!$N$86*Главная!$N$23/(1+Главная!$N$23))</f>
        <v>0</v>
      </c>
      <c r="AU1397" s="99">
        <f>IF(AU$8="",0,SUMIFS(AU1273:AU1304,$E1273:$E1304,"ндс(-)")*Главная!$N$86*Главная!$N$23/(1+Главная!$N$23))</f>
        <v>0</v>
      </c>
      <c r="AV1397" s="99">
        <f>IF(AV$8="",0,SUMIFS(AV1273:AV1304,$E1273:$E1304,"ндс(-)")*Главная!$N$86*Главная!$N$23/(1+Главная!$N$23))</f>
        <v>0</v>
      </c>
      <c r="AW1397" s="99">
        <f>IF(AW$8="",0,SUMIFS(AW1273:AW1304,$E1273:$E1304,"ндс(-)")*Главная!$N$86*Главная!$N$23/(1+Главная!$N$23))</f>
        <v>0</v>
      </c>
      <c r="AX1397" s="99">
        <f>IF(AX$8="",0,SUMIFS(AX1273:AX1304,$E1273:$E1304,"ндс(-)")*Главная!$N$86*Главная!$N$23/(1+Главная!$N$23))</f>
        <v>0</v>
      </c>
      <c r="AY1397" s="99">
        <f>IF(AY$8="",0,SUMIFS(AY1273:AY1304,$E1273:$E1304,"ндс(-)")*Главная!$N$86*Главная!$N$23/(1+Главная!$N$23))</f>
        <v>0</v>
      </c>
      <c r="AZ1397" s="99">
        <f>IF(AZ$8="",0,SUMIFS(AZ1273:AZ1304,$E1273:$E1304,"ндс(-)")*Главная!$N$86*Главная!$N$23/(1+Главная!$N$23))</f>
        <v>0</v>
      </c>
      <c r="BA1397" s="99">
        <f>IF(BA$8="",0,SUMIFS(BA1273:BA1304,$E1273:$E1304,"ндс(-)")*Главная!$N$86*Главная!$N$23/(1+Главная!$N$23))</f>
        <v>0</v>
      </c>
      <c r="BB1397" s="99">
        <f>IF(BB$8="",0,SUMIFS(BB1273:BB1304,$E1273:$E1304,"ндс(-)")*Главная!$N$86*Главная!$N$23/(1+Главная!$N$23))</f>
        <v>0</v>
      </c>
      <c r="BC1397" s="99">
        <f>IF(BC$8="",0,SUMIFS(BC1273:BC1304,$E1273:$E1304,"ндс(-)")*Главная!$N$86*Главная!$N$23/(1+Главная!$N$23))</f>
        <v>0</v>
      </c>
      <c r="BD1397" s="99">
        <f>IF(BD$8="",0,SUMIFS(BD1273:BD1304,$E1273:$E1304,"ндс(-)")*Главная!$N$86*Главная!$N$23/(1+Главная!$N$23))</f>
        <v>0</v>
      </c>
      <c r="BE1397" s="99">
        <f>IF(BE$8="",0,SUMIFS(BE1273:BE1304,$E1273:$E1304,"ндс(-)")*Главная!$N$86*Главная!$N$23/(1+Главная!$N$23))</f>
        <v>0</v>
      </c>
      <c r="BF1397" s="99">
        <f>IF(BF$8="",0,SUMIFS(BF1273:BF1304,$E1273:$E1304,"ндс(-)")*Главная!$N$86*Главная!$N$23/(1+Главная!$N$23))</f>
        <v>0</v>
      </c>
      <c r="BG1397" s="99">
        <f>IF(BG$8="",0,SUMIFS(BG1273:BG1304,$E1273:$E1304,"ндс(-)")*Главная!$N$86*Главная!$N$23/(1+Главная!$N$23))</f>
        <v>0</v>
      </c>
      <c r="BH1397" s="99">
        <f>IF(BH$8="",0,SUMIFS(BH1273:BH1304,$E1273:$E1304,"ндс(-)")*Главная!$N$86*Главная!$N$23/(1+Главная!$N$23))</f>
        <v>0</v>
      </c>
      <c r="BI1397" s="99">
        <f>IF(BI$8="",0,SUMIFS(BI1273:BI1304,$E1273:$E1304,"ндс(-)")*Главная!$N$86*Главная!$N$23/(1+Главная!$N$23))</f>
        <v>0</v>
      </c>
      <c r="BJ1397" s="99">
        <f>IF(BJ$8="",0,SUMIFS(BJ1273:BJ1304,$E1273:$E1304,"ндс(-)")*Главная!$N$86*Главная!$N$23/(1+Главная!$N$23))</f>
        <v>0</v>
      </c>
      <c r="BK1397" s="99">
        <f>IF(BK$8="",0,SUMIFS(BK1273:BK1304,$E1273:$E1304,"ндс(-)")*Главная!$N$86*Главная!$N$23/(1+Главная!$N$23))</f>
        <v>0</v>
      </c>
      <c r="BL1397" s="99">
        <f>IF(BL$8="",0,SUMIFS(BL1273:BL1304,$E1273:$E1304,"ндс(-)")*Главная!$N$86*Главная!$N$23/(1+Главная!$N$23))</f>
        <v>0</v>
      </c>
      <c r="BM1397" s="99">
        <f>IF(BM$8="",0,SUMIFS(BM1273:BM1304,$E1273:$E1304,"ндс(-)")*Главная!$N$86*Главная!$N$23/(1+Главная!$N$23))</f>
        <v>0</v>
      </c>
      <c r="BN1397" s="99">
        <f>IF(BN$8="",0,SUMIFS(BN1273:BN1304,$E1273:$E1304,"ндс(-)")*Главная!$N$86*Главная!$N$23/(1+Главная!$N$23))</f>
        <v>0</v>
      </c>
      <c r="BO1397" s="99">
        <f>IF(BO$8="",0,SUMIFS(BO1273:BO1304,$E1273:$E1304,"ндс(-)")*Главная!$N$86*Главная!$N$23/(1+Главная!$N$23))</f>
        <v>0</v>
      </c>
      <c r="BP1397" s="99">
        <f>IF(BP$8="",0,SUMIFS(BP1273:BP1304,$E1273:$E1304,"ндс(-)")*Главная!$N$86*Главная!$N$23/(1+Главная!$N$23))</f>
        <v>0</v>
      </c>
      <c r="BQ1397" s="99">
        <f>IF(BQ$8="",0,SUMIFS(BQ1273:BQ1304,$E1273:$E1304,"ндс(-)")*Главная!$N$86*Главная!$N$23/(1+Главная!$N$23))</f>
        <v>0</v>
      </c>
      <c r="BR1397" s="99">
        <f>IF(BR$8="",0,SUMIFS(BR1273:BR1304,$E1273:$E1304,"ндс(-)")*Главная!$N$86*Главная!$N$23/(1+Главная!$N$23))</f>
        <v>0</v>
      </c>
      <c r="BS1397" s="99">
        <f>IF(BS$8="",0,SUMIFS(BS1273:BS1304,$E1273:$E1304,"ндс(-)")*Главная!$N$86*Главная!$N$23/(1+Главная!$N$23))</f>
        <v>0</v>
      </c>
      <c r="BT1397" s="99">
        <f>IF(BT$8="",0,SUMIFS(BT1273:BT1304,$E1273:$E1304,"ндс(-)")*Главная!$N$86*Главная!$N$23/(1+Главная!$N$23))</f>
        <v>0</v>
      </c>
      <c r="BU1397" s="99">
        <f>IF(BU$8="",0,SUMIFS(BU1273:BU1304,$E1273:$E1304,"ндс(-)")*Главная!$N$86*Главная!$N$23/(1+Главная!$N$23))</f>
        <v>0</v>
      </c>
      <c r="BV1397" s="99">
        <f>IF(BV$8="",0,SUMIFS(BV1273:BV1304,$E1273:$E1304,"ндс(-)")*Главная!$N$86*Главная!$N$23/(1+Главная!$N$23))</f>
        <v>0</v>
      </c>
      <c r="BW1397" s="99">
        <f>IF(BW$8="",0,SUMIFS(BW1273:BW1304,$E1273:$E1304,"ндс(-)")*Главная!$N$86*Главная!$N$23/(1+Главная!$N$23))</f>
        <v>0</v>
      </c>
      <c r="BX1397" s="99">
        <f>IF(BX$8="",0,SUMIFS(BX1273:BX1304,$E1273:$E1304,"ндс(-)")*Главная!$N$86*Главная!$N$23/(1+Главная!$N$23))</f>
        <v>0</v>
      </c>
      <c r="BY1397" s="99">
        <f>IF(BY$8="",0,SUMIFS(BY1273:BY1304,$E1273:$E1304,"ндс(-)")*Главная!$N$86*Главная!$N$23/(1+Главная!$N$23))</f>
        <v>0</v>
      </c>
      <c r="BZ1397" s="99">
        <f>IF(BZ$8="",0,SUMIFS(BZ1273:BZ1304,$E1273:$E1304,"ндс(-)")*Главная!$N$86*Главная!$N$23/(1+Главная!$N$23))</f>
        <v>0</v>
      </c>
      <c r="CA1397" s="99">
        <f>IF(CA$8="",0,SUMIFS(CA1273:CA1304,$E1273:$E1304,"ндс(-)")*Главная!$N$86*Главная!$N$23/(1+Главная!$N$23))</f>
        <v>0</v>
      </c>
      <c r="CB1397" s="99">
        <f>IF(CB$8="",0,SUMIFS(CB1273:CB1304,$E1273:$E1304,"ндс(-)")*Главная!$N$86*Главная!$N$23/(1+Главная!$N$23))</f>
        <v>0</v>
      </c>
      <c r="CC1397" s="99">
        <f>IF(CC$8="",0,SUMIFS(CC1273:CC1304,$E1273:$E1304,"ндс(-)")*Главная!$N$86*Главная!$N$23/(1+Главная!$N$23))</f>
        <v>0</v>
      </c>
      <c r="CD1397" s="99">
        <f>IF(CD$8="",0,SUMIFS(CD1273:CD1304,$E1273:$E1304,"ндс(-)")*Главная!$N$86*Главная!$N$23/(1+Главная!$N$23))</f>
        <v>0</v>
      </c>
      <c r="CE1397" s="99">
        <f>IF(CE$8="",0,SUMIFS(CE1273:CE1304,$E1273:$E1304,"ндс(-)")*Главная!$N$86*Главная!$N$23/(1+Главная!$N$23))</f>
        <v>0</v>
      </c>
      <c r="CF1397" s="99">
        <f>IF(CF$8="",0,SUMIFS(CF1273:CF1304,$E1273:$E1304,"ндс(-)")*Главная!$N$86*Главная!$N$23/(1+Главная!$N$23))</f>
        <v>0</v>
      </c>
      <c r="CG1397" s="99">
        <f>IF(CG$8="",0,SUMIFS(CG1273:CG1304,$E1273:$E1304,"ндс(-)")*Главная!$N$86*Главная!$N$23/(1+Главная!$N$23))</f>
        <v>0</v>
      </c>
      <c r="CH1397" s="99">
        <f>IF(CH$8="",0,SUMIFS(CH1273:CH1304,$E1273:$E1304,"ндс(-)")*Главная!$N$86*Главная!$N$23/(1+Главная!$N$23))</f>
        <v>0</v>
      </c>
      <c r="CI1397" s="99">
        <f>IF(CI$8="",0,SUMIFS(CI1273:CI1304,$E1273:$E1304,"ндс(-)")*Главная!$N$86*Главная!$N$23/(1+Главная!$N$23))</f>
        <v>0</v>
      </c>
      <c r="CJ1397" s="99">
        <f>IF(CJ$8="",0,SUMIFS(CJ1273:CJ1304,$E1273:$E1304,"ндс(-)")*Главная!$N$86*Главная!$N$23/(1+Главная!$N$23))</f>
        <v>0</v>
      </c>
      <c r="CK1397" s="99">
        <f>IF(CK$8="",0,SUMIFS(CK1273:CK1304,$E1273:$E1304,"ндс(-)")*Главная!$N$86*Главная!$N$23/(1+Главная!$N$23))</f>
        <v>0</v>
      </c>
      <c r="CL1397" s="99">
        <f>IF(CL$8="",0,SUMIFS(CL1273:CL1304,$E1273:$E1304,"ндс(-)")*Главная!$N$86*Главная!$N$23/(1+Главная!$N$23))</f>
        <v>0</v>
      </c>
      <c r="CM1397" s="99">
        <f>IF(CM$8="",0,SUMIFS(CM1273:CM1304,$E1273:$E1304,"ндс(-)")*Главная!$N$86*Главная!$N$23/(1+Главная!$N$23))</f>
        <v>0</v>
      </c>
      <c r="CN1397" s="99">
        <f>IF(CN$8="",0,SUMIFS(CN1273:CN1304,$E1273:$E1304,"ндс(-)")*Главная!$N$86*Главная!$N$23/(1+Главная!$N$23))</f>
        <v>0</v>
      </c>
      <c r="CO1397" s="99">
        <f>IF(CO$8="",0,SUMIFS(CO1273:CO1304,$E1273:$E1304,"ндс(-)")*Главная!$N$86*Главная!$N$23/(1+Главная!$N$23))</f>
        <v>0</v>
      </c>
      <c r="CP1397" s="99">
        <f>IF(CP$8="",0,SUMIFS(CP1273:CP1304,$E1273:$E1304,"ндс(-)")*Главная!$N$86*Главная!$N$23/(1+Главная!$N$23))</f>
        <v>0</v>
      </c>
      <c r="CQ1397" s="99">
        <f>IF(CQ$8="",0,SUMIFS(CQ1273:CQ1304,$E1273:$E1304,"ндс(-)")*Главная!$N$86*Главная!$N$23/(1+Главная!$N$23))</f>
        <v>0</v>
      </c>
      <c r="CR1397" s="99">
        <f>IF(CR$8="",0,SUMIFS(CR1273:CR1304,$E1273:$E1304,"ндс(-)")*Главная!$N$86*Главная!$N$23/(1+Главная!$N$23))</f>
        <v>0</v>
      </c>
      <c r="CS1397" s="99">
        <f>IF(CS$8="",0,SUMIFS(CS1273:CS1304,$E1273:$E1304,"ндс(-)")*Главная!$N$86*Главная!$N$23/(1+Главная!$N$23))</f>
        <v>0</v>
      </c>
      <c r="CT1397" s="99">
        <f>IF(CT$8="",0,SUMIFS(CT1273:CT1304,$E1273:$E1304,"ндс(-)")*Главная!$N$86*Главная!$N$23/(1+Главная!$N$23))</f>
        <v>0</v>
      </c>
      <c r="CU1397" s="99">
        <f>IF(CU$8="",0,SUMIFS(CU1273:CU1304,$E1273:$E1304,"ндс(-)")*Главная!$N$86*Главная!$N$23/(1+Главная!$N$23))</f>
        <v>0</v>
      </c>
      <c r="CV1397" s="99">
        <f>IF(CV$8="",0,SUMIFS(CV1273:CV1304,$E1273:$E1304,"ндс(-)")*Главная!$N$86*Главная!$N$23/(1+Главная!$N$23))</f>
        <v>0</v>
      </c>
      <c r="CW1397" s="99">
        <f>IF(CW$8="",0,SUMIFS(CW1273:CW1304,$E1273:$E1304,"ндс(-)")*Главная!$N$86*Главная!$N$23/(1+Главная!$N$23))</f>
        <v>0</v>
      </c>
      <c r="CX1397" s="99">
        <f>IF(CX$8="",0,SUMIFS(CX1273:CX1304,$E1273:$E1304,"ндс(-)")*Главная!$N$86*Главная!$N$23/(1+Главная!$N$23))</f>
        <v>0</v>
      </c>
      <c r="CY1397" s="99">
        <f>IF(CY$8="",0,SUMIFS(CY1273:CY1304,$E1273:$E1304,"ндс(-)")*Главная!$N$86*Главная!$N$23/(1+Главная!$N$23))</f>
        <v>0</v>
      </c>
      <c r="CZ1397" s="99">
        <f>IF(CZ$8="",0,SUMIFS(CZ1273:CZ1304,$E1273:$E1304,"ндс(-)")*Главная!$N$86*Главная!$N$23/(1+Главная!$N$23))</f>
        <v>0</v>
      </c>
      <c r="DA1397" s="99">
        <f>IF(DA$8="",0,SUMIFS(DA1273:DA1304,$E1273:$E1304,"ндс(-)")*Главная!$N$86*Главная!$N$23/(1+Главная!$N$23))</f>
        <v>0</v>
      </c>
      <c r="DB1397" s="99">
        <f>IF(DB$8="",0,SUMIFS(DB1273:DB1304,$E1273:$E1304,"ндс(-)")*Главная!$N$86*Главная!$N$23/(1+Главная!$N$23))</f>
        <v>0</v>
      </c>
      <c r="DC1397" s="99">
        <f>IF(DC$8="",0,SUMIFS(DC1273:DC1304,$E1273:$E1304,"ндс(-)")*Главная!$N$86*Главная!$N$23/(1+Главная!$N$23))</f>
        <v>0</v>
      </c>
      <c r="DD1397" s="99">
        <f>IF(DD$8="",0,SUMIFS(DD1273:DD1304,$E1273:$E1304,"ндс(-)")*Главная!$N$86*Главная!$N$23/(1+Главная!$N$23))</f>
        <v>0</v>
      </c>
      <c r="DE1397" s="99">
        <f>IF(DE$8="",0,SUMIFS(DE1273:DE1304,$E1273:$E1304,"ндс(-)")*Главная!$N$86*Главная!$N$23/(1+Главная!$N$23))</f>
        <v>0</v>
      </c>
      <c r="DF1397" s="99">
        <f>IF(DF$8="",0,SUMIFS(DF1273:DF1304,$E1273:$E1304,"ндс(-)")*Главная!$N$86*Главная!$N$23/(1+Главная!$N$23))</f>
        <v>0</v>
      </c>
      <c r="DG1397" s="99">
        <f>IF(DG$8="",0,SUMIFS(DG1273:DG1304,$E1273:$E1304,"ндс(-)")*Главная!$N$86*Главная!$N$23/(1+Главная!$N$23))</f>
        <v>0</v>
      </c>
      <c r="DH1397" s="99">
        <f>IF(DH$8="",0,SUMIFS(DH1273:DH1304,$E1273:$E1304,"ндс(-)")*Главная!$N$86*Главная!$N$23/(1+Главная!$N$23))</f>
        <v>0</v>
      </c>
      <c r="DI1397" s="99">
        <f>IF(DI$8="",0,SUMIFS(DI1273:DI1304,$E1273:$E1304,"ндс(-)")*Главная!$N$86*Главная!$N$23/(1+Главная!$N$23))</f>
        <v>0</v>
      </c>
      <c r="DJ1397" s="99">
        <f>IF(DJ$8="",0,SUMIFS(DJ1273:DJ1304,$E1273:$E1304,"ндс(-)")*Главная!$N$86*Главная!$N$23/(1+Главная!$N$23))</f>
        <v>0</v>
      </c>
      <c r="DK1397" s="99">
        <f>IF(DK$8="",0,SUMIFS(DK1273:DK1304,$E1273:$E1304,"ндс(-)")*Главная!$N$86*Главная!$N$23/(1+Главная!$N$23))</f>
        <v>0</v>
      </c>
      <c r="DL1397" s="99">
        <f>IF(DL$8="",0,SUMIFS(DL1273:DL1304,$E1273:$E1304,"ндс(-)")*Главная!$N$86*Главная!$N$23/(1+Главная!$N$23))</f>
        <v>0</v>
      </c>
      <c r="DM1397" s="99">
        <f>IF(DM$8="",0,SUMIFS(DM1273:DM1304,$E1273:$E1304,"ндс(-)")*Главная!$N$86*Главная!$N$23/(1+Главная!$N$23))</f>
        <v>0</v>
      </c>
      <c r="DN1397" s="99">
        <f>IF(DN$8="",0,SUMIFS(DN1273:DN1304,$E1273:$E1304,"ндс(-)")*Главная!$N$86*Главная!$N$23/(1+Главная!$N$23))</f>
        <v>0</v>
      </c>
      <c r="DO1397" s="99">
        <f>IF(DO$8="",0,SUMIFS(DO1273:DO1304,$E1273:$E1304,"ндс(-)")*Главная!$N$86*Главная!$N$23/(1+Главная!$N$23))</f>
        <v>0</v>
      </c>
      <c r="DP1397" s="99">
        <f>IF(DP$8="",0,SUMIFS(DP1273:DP1304,$E1273:$E1304,"ндс(-)")*Главная!$N$86*Главная!$N$23/(1+Главная!$N$23))</f>
        <v>0</v>
      </c>
      <c r="DQ1397" s="99">
        <f>IF(DQ$8="",0,SUMIFS(DQ1273:DQ1304,$E1273:$E1304,"ндс(-)")*Главная!$N$86*Главная!$N$23/(1+Главная!$N$23))</f>
        <v>0</v>
      </c>
      <c r="DR1397" s="99">
        <f>IF(DR$8="",0,SUMIFS(DR1273:DR1304,$E1273:$E1304,"ндс(-)")*Главная!$N$86*Главная!$N$23/(1+Главная!$N$23))</f>
        <v>0</v>
      </c>
      <c r="DS1397" s="99">
        <f>IF(DS$8="",0,SUMIFS(DS1273:DS1304,$E1273:$E1304,"ндс(-)")*Главная!$N$86*Главная!$N$23/(1+Главная!$N$23))</f>
        <v>0</v>
      </c>
      <c r="DT1397" s="99">
        <f>IF(DT$8="",0,SUMIFS(DT1273:DT1304,$E1273:$E1304,"ндс(-)")*Главная!$N$86*Главная!$N$23/(1+Главная!$N$23))</f>
        <v>0</v>
      </c>
      <c r="DU1397" s="35"/>
      <c r="DV1397" s="35"/>
    </row>
    <row r="1398" spans="1:126" ht="4.2" customHeight="1">
      <c r="A1398" s="1"/>
      <c r="B1398" s="1"/>
      <c r="C1398" s="1"/>
      <c r="D1398" s="1"/>
      <c r="E1398" s="261"/>
      <c r="F1398" s="47"/>
      <c r="G1398" s="229"/>
      <c r="H1398" s="40"/>
      <c r="I1398" s="40"/>
      <c r="J1398" s="40"/>
      <c r="K1398" s="40"/>
      <c r="L1398" s="1"/>
      <c r="M1398" s="5"/>
      <c r="N1398" s="40"/>
      <c r="O1398" s="1"/>
      <c r="P1398" s="5"/>
      <c r="Q1398" s="1"/>
      <c r="R1398" s="1"/>
      <c r="S1398" s="5"/>
      <c r="T1398" s="7"/>
      <c r="U1398" s="23"/>
      <c r="V1398" s="1"/>
      <c r="W1398" s="40"/>
      <c r="X1398" s="10"/>
      <c r="Y1398" s="45"/>
      <c r="Z1398" s="92"/>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c r="DO1398" s="100"/>
      <c r="DP1398" s="100"/>
      <c r="DQ1398" s="100"/>
      <c r="DR1398" s="100"/>
      <c r="DS1398" s="100"/>
      <c r="DT1398" s="100"/>
      <c r="DU1398" s="1"/>
      <c r="DV1398" s="1"/>
    </row>
    <row r="1399" spans="1:126" ht="4.2" customHeight="1">
      <c r="A1399" s="1"/>
      <c r="B1399" s="1"/>
      <c r="C1399" s="1"/>
      <c r="D1399" s="1"/>
      <c r="E1399" s="261"/>
      <c r="F1399" s="47"/>
      <c r="G1399" s="229"/>
      <c r="H1399" s="1"/>
      <c r="I1399" s="1"/>
      <c r="J1399" s="1"/>
      <c r="K1399" s="1"/>
      <c r="L1399" s="1"/>
      <c r="M1399" s="5"/>
      <c r="N1399" s="1"/>
      <c r="O1399" s="1"/>
      <c r="P1399" s="5"/>
      <c r="Q1399" s="1"/>
      <c r="R1399" s="1"/>
      <c r="S1399" s="5"/>
      <c r="T1399" s="7"/>
      <c r="U1399" s="23"/>
      <c r="V1399" s="1"/>
      <c r="W1399" s="11"/>
      <c r="X1399" s="10"/>
      <c r="Y1399" s="45"/>
      <c r="Z1399" s="92"/>
      <c r="AA1399" s="93"/>
      <c r="AB1399" s="93"/>
      <c r="AC1399" s="93"/>
      <c r="AD1399" s="93"/>
      <c r="AE1399" s="93"/>
      <c r="AF1399" s="93"/>
      <c r="AG1399" s="93"/>
      <c r="AH1399" s="93"/>
      <c r="AI1399" s="93"/>
      <c r="AJ1399" s="93"/>
      <c r="AK1399" s="93"/>
      <c r="AL1399" s="93"/>
      <c r="AM1399" s="93"/>
      <c r="AN1399" s="93"/>
      <c r="AO1399" s="93"/>
      <c r="AP1399" s="93"/>
      <c r="AQ1399" s="93"/>
      <c r="AR1399" s="93"/>
      <c r="AS1399" s="93"/>
      <c r="AT1399" s="93"/>
      <c r="AU1399" s="93"/>
      <c r="AV1399" s="93"/>
      <c r="AW1399" s="93"/>
      <c r="AX1399" s="93"/>
      <c r="AY1399" s="93"/>
      <c r="AZ1399" s="93"/>
      <c r="BA1399" s="93"/>
      <c r="BB1399" s="93"/>
      <c r="BC1399" s="93"/>
      <c r="BD1399" s="93"/>
      <c r="BE1399" s="93"/>
      <c r="BF1399" s="93"/>
      <c r="BG1399" s="93"/>
      <c r="BH1399" s="93"/>
      <c r="BI1399" s="93"/>
      <c r="BJ1399" s="93"/>
      <c r="BK1399" s="93"/>
      <c r="BL1399" s="93"/>
      <c r="BM1399" s="93"/>
      <c r="BN1399" s="93"/>
      <c r="BO1399" s="93"/>
      <c r="BP1399" s="93"/>
      <c r="BQ1399" s="93"/>
      <c r="BR1399" s="93"/>
      <c r="BS1399" s="93"/>
      <c r="BT1399" s="93"/>
      <c r="BU1399" s="93"/>
      <c r="BV1399" s="93"/>
      <c r="BW1399" s="93"/>
      <c r="BX1399" s="93"/>
      <c r="BY1399" s="93"/>
      <c r="BZ1399" s="93"/>
      <c r="CA1399" s="93"/>
      <c r="CB1399" s="93"/>
      <c r="CC1399" s="93"/>
      <c r="CD1399" s="93"/>
      <c r="CE1399" s="93"/>
      <c r="CF1399" s="93"/>
      <c r="CG1399" s="93"/>
      <c r="CH1399" s="93"/>
      <c r="CI1399" s="93"/>
      <c r="CJ1399" s="93"/>
      <c r="CK1399" s="93"/>
      <c r="CL1399" s="93"/>
      <c r="CM1399" s="93"/>
      <c r="CN1399" s="93"/>
      <c r="CO1399" s="93"/>
      <c r="CP1399" s="93"/>
      <c r="CQ1399" s="93"/>
      <c r="CR1399" s="93"/>
      <c r="CS1399" s="93"/>
      <c r="CT1399" s="93"/>
      <c r="CU1399" s="93"/>
      <c r="CV1399" s="93"/>
      <c r="CW1399" s="93"/>
      <c r="CX1399" s="93"/>
      <c r="CY1399" s="93"/>
      <c r="CZ1399" s="93"/>
      <c r="DA1399" s="93"/>
      <c r="DB1399" s="93"/>
      <c r="DC1399" s="93"/>
      <c r="DD1399" s="93"/>
      <c r="DE1399" s="93"/>
      <c r="DF1399" s="93"/>
      <c r="DG1399" s="93"/>
      <c r="DH1399" s="93"/>
      <c r="DI1399" s="93"/>
      <c r="DJ1399" s="93"/>
      <c r="DK1399" s="93"/>
      <c r="DL1399" s="93"/>
      <c r="DM1399" s="93"/>
      <c r="DN1399" s="93"/>
      <c r="DO1399" s="93"/>
      <c r="DP1399" s="93"/>
      <c r="DQ1399" s="93"/>
      <c r="DR1399" s="93"/>
      <c r="DS1399" s="93"/>
      <c r="DT1399" s="93"/>
      <c r="DU1399" s="1"/>
      <c r="DV1399" s="1"/>
    </row>
    <row r="1400" spans="1:126" ht="7.2" customHeight="1">
      <c r="A1400" s="1"/>
      <c r="B1400" s="1"/>
      <c r="C1400" s="1"/>
      <c r="D1400" s="1"/>
      <c r="E1400" s="261"/>
      <c r="F1400" s="47"/>
      <c r="G1400" s="229"/>
      <c r="H1400" s="1"/>
      <c r="I1400" s="1"/>
      <c r="J1400" s="1"/>
      <c r="K1400" s="1"/>
      <c r="L1400" s="1"/>
      <c r="M1400" s="5"/>
      <c r="N1400" s="1"/>
      <c r="O1400" s="1"/>
      <c r="P1400" s="5"/>
      <c r="Q1400" s="1"/>
      <c r="R1400" s="1"/>
      <c r="S1400" s="5"/>
      <c r="T1400" s="7"/>
      <c r="U1400" s="23"/>
      <c r="V1400" s="1"/>
      <c r="W1400" s="11"/>
      <c r="X1400" s="10"/>
      <c r="Y1400" s="45"/>
      <c r="Z1400" s="92"/>
      <c r="AA1400" s="93"/>
      <c r="AB1400" s="93"/>
      <c r="AC1400" s="93"/>
      <c r="AD1400" s="93"/>
      <c r="AE1400" s="93"/>
      <c r="AF1400" s="93"/>
      <c r="AG1400" s="93"/>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3"/>
      <c r="BC1400" s="93"/>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3"/>
      <c r="CD1400" s="93"/>
      <c r="CE1400" s="93"/>
      <c r="CF1400" s="93"/>
      <c r="CG1400" s="93"/>
      <c r="CH1400" s="93"/>
      <c r="CI1400" s="93"/>
      <c r="CJ1400" s="93"/>
      <c r="CK1400" s="93"/>
      <c r="CL1400" s="93"/>
      <c r="CM1400" s="93"/>
      <c r="CN1400" s="93"/>
      <c r="CO1400" s="93"/>
      <c r="CP1400" s="93"/>
      <c r="CQ1400" s="93"/>
      <c r="CR1400" s="93"/>
      <c r="CS1400" s="93"/>
      <c r="CT1400" s="93"/>
      <c r="CU1400" s="93"/>
      <c r="CV1400" s="93"/>
      <c r="CW1400" s="93"/>
      <c r="CX1400" s="93"/>
      <c r="CY1400" s="93"/>
      <c r="CZ1400" s="93"/>
      <c r="DA1400" s="93"/>
      <c r="DB1400" s="93"/>
      <c r="DC1400" s="93"/>
      <c r="DD1400" s="93"/>
      <c r="DE1400" s="93"/>
      <c r="DF1400" s="93"/>
      <c r="DG1400" s="93"/>
      <c r="DH1400" s="93"/>
      <c r="DI1400" s="93"/>
      <c r="DJ1400" s="93"/>
      <c r="DK1400" s="93"/>
      <c r="DL1400" s="93"/>
      <c r="DM1400" s="93"/>
      <c r="DN1400" s="93"/>
      <c r="DO1400" s="93"/>
      <c r="DP1400" s="93"/>
      <c r="DQ1400" s="93"/>
      <c r="DR1400" s="93"/>
      <c r="DS1400" s="93"/>
      <c r="DT1400" s="93"/>
      <c r="DU1400" s="1"/>
      <c r="DV1400" s="1"/>
    </row>
    <row r="1401" spans="1:126" ht="4.2" customHeight="1">
      <c r="A1401" s="1"/>
      <c r="B1401" s="1"/>
      <c r="C1401" s="1"/>
      <c r="D1401" s="1"/>
      <c r="E1401" s="261"/>
      <c r="F1401" s="47"/>
      <c r="G1401" s="229"/>
      <c r="H1401" s="1"/>
      <c r="I1401" s="1"/>
      <c r="J1401" s="1"/>
      <c r="K1401" s="1"/>
      <c r="L1401" s="1"/>
      <c r="M1401" s="5"/>
      <c r="N1401" s="1"/>
      <c r="O1401" s="1"/>
      <c r="P1401" s="5"/>
      <c r="Q1401" s="1"/>
      <c r="R1401" s="1"/>
      <c r="S1401" s="5"/>
      <c r="T1401" s="7"/>
      <c r="U1401" s="23"/>
      <c r="V1401" s="1"/>
      <c r="W1401" s="11"/>
      <c r="X1401" s="10"/>
      <c r="Y1401" s="45"/>
      <c r="Z1401" s="92"/>
      <c r="AA1401" s="93"/>
      <c r="AB1401" s="93"/>
      <c r="AC1401" s="93"/>
      <c r="AD1401" s="93"/>
      <c r="AE1401" s="93"/>
      <c r="AF1401" s="93"/>
      <c r="AG1401" s="93"/>
      <c r="AH1401" s="93"/>
      <c r="AI1401" s="93"/>
      <c r="AJ1401" s="93"/>
      <c r="AK1401" s="93"/>
      <c r="AL1401" s="93"/>
      <c r="AM1401" s="93"/>
      <c r="AN1401" s="93"/>
      <c r="AO1401" s="93"/>
      <c r="AP1401" s="93"/>
      <c r="AQ1401" s="93"/>
      <c r="AR1401" s="93"/>
      <c r="AS1401" s="93"/>
      <c r="AT1401" s="93"/>
      <c r="AU1401" s="93"/>
      <c r="AV1401" s="93"/>
      <c r="AW1401" s="93"/>
      <c r="AX1401" s="93"/>
      <c r="AY1401" s="93"/>
      <c r="AZ1401" s="93"/>
      <c r="BA1401" s="93"/>
      <c r="BB1401" s="93"/>
      <c r="BC1401" s="93"/>
      <c r="BD1401" s="93"/>
      <c r="BE1401" s="93"/>
      <c r="BF1401" s="93"/>
      <c r="BG1401" s="93"/>
      <c r="BH1401" s="93"/>
      <c r="BI1401" s="93"/>
      <c r="BJ1401" s="93"/>
      <c r="BK1401" s="93"/>
      <c r="BL1401" s="93"/>
      <c r="BM1401" s="93"/>
      <c r="BN1401" s="93"/>
      <c r="BO1401" s="93"/>
      <c r="BP1401" s="93"/>
      <c r="BQ1401" s="93"/>
      <c r="BR1401" s="93"/>
      <c r="BS1401" s="93"/>
      <c r="BT1401" s="93"/>
      <c r="BU1401" s="93"/>
      <c r="BV1401" s="93"/>
      <c r="BW1401" s="93"/>
      <c r="BX1401" s="93"/>
      <c r="BY1401" s="93"/>
      <c r="BZ1401" s="93"/>
      <c r="CA1401" s="93"/>
      <c r="CB1401" s="93"/>
      <c r="CC1401" s="93"/>
      <c r="CD1401" s="93"/>
      <c r="CE1401" s="93"/>
      <c r="CF1401" s="93"/>
      <c r="CG1401" s="93"/>
      <c r="CH1401" s="93"/>
      <c r="CI1401" s="93"/>
      <c r="CJ1401" s="93"/>
      <c r="CK1401" s="93"/>
      <c r="CL1401" s="93"/>
      <c r="CM1401" s="93"/>
      <c r="CN1401" s="93"/>
      <c r="CO1401" s="93"/>
      <c r="CP1401" s="93"/>
      <c r="CQ1401" s="93"/>
      <c r="CR1401" s="93"/>
      <c r="CS1401" s="93"/>
      <c r="CT1401" s="93"/>
      <c r="CU1401" s="93"/>
      <c r="CV1401" s="93"/>
      <c r="CW1401" s="93"/>
      <c r="CX1401" s="93"/>
      <c r="CY1401" s="93"/>
      <c r="CZ1401" s="93"/>
      <c r="DA1401" s="93"/>
      <c r="DB1401" s="93"/>
      <c r="DC1401" s="93"/>
      <c r="DD1401" s="93"/>
      <c r="DE1401" s="93"/>
      <c r="DF1401" s="93"/>
      <c r="DG1401" s="93"/>
      <c r="DH1401" s="93"/>
      <c r="DI1401" s="93"/>
      <c r="DJ1401" s="93"/>
      <c r="DK1401" s="93"/>
      <c r="DL1401" s="93"/>
      <c r="DM1401" s="93"/>
      <c r="DN1401" s="93"/>
      <c r="DO1401" s="93"/>
      <c r="DP1401" s="93"/>
      <c r="DQ1401" s="93"/>
      <c r="DR1401" s="93"/>
      <c r="DS1401" s="93"/>
      <c r="DT1401" s="93"/>
      <c r="DU1401" s="1"/>
      <c r="DV1401" s="1"/>
    </row>
    <row r="1402" spans="1:126" s="38" customFormat="1">
      <c r="A1402" s="35"/>
      <c r="B1402" s="258" t="s">
        <v>149</v>
      </c>
      <c r="C1402" s="35"/>
      <c r="D1402" s="35"/>
      <c r="E1402" s="9" t="s">
        <v>26</v>
      </c>
      <c r="F1402" s="50"/>
      <c r="G1402" s="304" t="s">
        <v>6</v>
      </c>
      <c r="H1402" s="35" t="s">
        <v>207</v>
      </c>
      <c r="I1402" s="35"/>
      <c r="J1402" s="35"/>
      <c r="K1402" s="35"/>
      <c r="L1402" s="35"/>
      <c r="M1402" s="36"/>
      <c r="N1402" s="35" t="str">
        <f>Главная!$Y$8</f>
        <v>итого</v>
      </c>
      <c r="O1402" s="35"/>
      <c r="P1402" s="5"/>
      <c r="Q1402" s="35" t="s">
        <v>25</v>
      </c>
      <c r="R1402" s="35"/>
      <c r="S1402" s="417"/>
      <c r="T1402" s="418" t="s">
        <v>208</v>
      </c>
      <c r="U1402" s="36"/>
      <c r="V1402" s="35"/>
      <c r="W1402" s="37">
        <f>SUM($Y1402:$DU1402)</f>
        <v>0</v>
      </c>
      <c r="X1402" s="37"/>
      <c r="Y1402" s="45"/>
      <c r="Z1402" s="98"/>
      <c r="AA1402" s="99">
        <f>IF(AA$8="",0,SUM(AA1404:AA1435))</f>
        <v>0</v>
      </c>
      <c r="AB1402" s="99">
        <f t="shared" ref="AB1402:AE1402" si="2957">IF(AB$8="",0,SUM(AB1404:AB1435))</f>
        <v>0</v>
      </c>
      <c r="AC1402" s="99">
        <f t="shared" si="2957"/>
        <v>0</v>
      </c>
      <c r="AD1402" s="99">
        <f t="shared" si="2957"/>
        <v>0</v>
      </c>
      <c r="AE1402" s="99">
        <f t="shared" si="2957"/>
        <v>0</v>
      </c>
      <c r="AF1402" s="99">
        <f t="shared" ref="AF1402:CQ1402" si="2958">IF(AF$8="",0,SUM(AF1404:AF1435))</f>
        <v>0</v>
      </c>
      <c r="AG1402" s="99">
        <f t="shared" si="2958"/>
        <v>0</v>
      </c>
      <c r="AH1402" s="99">
        <f t="shared" si="2958"/>
        <v>0</v>
      </c>
      <c r="AI1402" s="99">
        <f t="shared" si="2958"/>
        <v>0</v>
      </c>
      <c r="AJ1402" s="99">
        <f t="shared" si="2958"/>
        <v>0</v>
      </c>
      <c r="AK1402" s="99">
        <f t="shared" si="2958"/>
        <v>0</v>
      </c>
      <c r="AL1402" s="99">
        <f t="shared" si="2958"/>
        <v>0</v>
      </c>
      <c r="AM1402" s="99">
        <f t="shared" si="2958"/>
        <v>0</v>
      </c>
      <c r="AN1402" s="99">
        <f t="shared" si="2958"/>
        <v>0</v>
      </c>
      <c r="AO1402" s="99">
        <f t="shared" si="2958"/>
        <v>0</v>
      </c>
      <c r="AP1402" s="99">
        <f t="shared" si="2958"/>
        <v>0</v>
      </c>
      <c r="AQ1402" s="99">
        <f t="shared" si="2958"/>
        <v>0</v>
      </c>
      <c r="AR1402" s="99">
        <f t="shared" si="2958"/>
        <v>0</v>
      </c>
      <c r="AS1402" s="99">
        <f t="shared" si="2958"/>
        <v>0</v>
      </c>
      <c r="AT1402" s="99">
        <f t="shared" si="2958"/>
        <v>0</v>
      </c>
      <c r="AU1402" s="99">
        <f t="shared" si="2958"/>
        <v>0</v>
      </c>
      <c r="AV1402" s="99">
        <f t="shared" si="2958"/>
        <v>0</v>
      </c>
      <c r="AW1402" s="99">
        <f t="shared" si="2958"/>
        <v>0</v>
      </c>
      <c r="AX1402" s="99">
        <f t="shared" si="2958"/>
        <v>0</v>
      </c>
      <c r="AY1402" s="99">
        <f t="shared" si="2958"/>
        <v>0</v>
      </c>
      <c r="AZ1402" s="99">
        <f t="shared" si="2958"/>
        <v>0</v>
      </c>
      <c r="BA1402" s="99">
        <f t="shared" si="2958"/>
        <v>0</v>
      </c>
      <c r="BB1402" s="99">
        <f t="shared" si="2958"/>
        <v>0</v>
      </c>
      <c r="BC1402" s="99">
        <f t="shared" si="2958"/>
        <v>0</v>
      </c>
      <c r="BD1402" s="99">
        <f t="shared" si="2958"/>
        <v>0</v>
      </c>
      <c r="BE1402" s="99">
        <f t="shared" si="2958"/>
        <v>0</v>
      </c>
      <c r="BF1402" s="99">
        <f t="shared" si="2958"/>
        <v>0</v>
      </c>
      <c r="BG1402" s="99">
        <f t="shared" si="2958"/>
        <v>0</v>
      </c>
      <c r="BH1402" s="99">
        <f t="shared" si="2958"/>
        <v>0</v>
      </c>
      <c r="BI1402" s="99">
        <f t="shared" si="2958"/>
        <v>0</v>
      </c>
      <c r="BJ1402" s="99">
        <f t="shared" si="2958"/>
        <v>0</v>
      </c>
      <c r="BK1402" s="99">
        <f t="shared" si="2958"/>
        <v>0</v>
      </c>
      <c r="BL1402" s="99">
        <f t="shared" si="2958"/>
        <v>0</v>
      </c>
      <c r="BM1402" s="99">
        <f t="shared" si="2958"/>
        <v>0</v>
      </c>
      <c r="BN1402" s="99">
        <f t="shared" si="2958"/>
        <v>0</v>
      </c>
      <c r="BO1402" s="99">
        <f t="shared" si="2958"/>
        <v>0</v>
      </c>
      <c r="BP1402" s="99">
        <f t="shared" si="2958"/>
        <v>0</v>
      </c>
      <c r="BQ1402" s="99">
        <f t="shared" si="2958"/>
        <v>0</v>
      </c>
      <c r="BR1402" s="99">
        <f t="shared" si="2958"/>
        <v>0</v>
      </c>
      <c r="BS1402" s="99">
        <f t="shared" si="2958"/>
        <v>0</v>
      </c>
      <c r="BT1402" s="99">
        <f t="shared" si="2958"/>
        <v>0</v>
      </c>
      <c r="BU1402" s="99">
        <f t="shared" si="2958"/>
        <v>0</v>
      </c>
      <c r="BV1402" s="99">
        <f t="shared" si="2958"/>
        <v>0</v>
      </c>
      <c r="BW1402" s="99">
        <f t="shared" si="2958"/>
        <v>0</v>
      </c>
      <c r="BX1402" s="99">
        <f t="shared" si="2958"/>
        <v>0</v>
      </c>
      <c r="BY1402" s="99">
        <f t="shared" si="2958"/>
        <v>0</v>
      </c>
      <c r="BZ1402" s="99">
        <f t="shared" si="2958"/>
        <v>0</v>
      </c>
      <c r="CA1402" s="99">
        <f t="shared" si="2958"/>
        <v>0</v>
      </c>
      <c r="CB1402" s="99">
        <f t="shared" si="2958"/>
        <v>0</v>
      </c>
      <c r="CC1402" s="99">
        <f t="shared" si="2958"/>
        <v>0</v>
      </c>
      <c r="CD1402" s="99">
        <f t="shared" si="2958"/>
        <v>0</v>
      </c>
      <c r="CE1402" s="99">
        <f t="shared" si="2958"/>
        <v>0</v>
      </c>
      <c r="CF1402" s="99">
        <f t="shared" si="2958"/>
        <v>0</v>
      </c>
      <c r="CG1402" s="99">
        <f t="shared" si="2958"/>
        <v>0</v>
      </c>
      <c r="CH1402" s="99">
        <f t="shared" si="2958"/>
        <v>0</v>
      </c>
      <c r="CI1402" s="99">
        <f t="shared" si="2958"/>
        <v>0</v>
      </c>
      <c r="CJ1402" s="99">
        <f t="shared" si="2958"/>
        <v>0</v>
      </c>
      <c r="CK1402" s="99">
        <f t="shared" si="2958"/>
        <v>0</v>
      </c>
      <c r="CL1402" s="99">
        <f t="shared" si="2958"/>
        <v>0</v>
      </c>
      <c r="CM1402" s="99">
        <f t="shared" si="2958"/>
        <v>0</v>
      </c>
      <c r="CN1402" s="99">
        <f t="shared" si="2958"/>
        <v>0</v>
      </c>
      <c r="CO1402" s="99">
        <f t="shared" si="2958"/>
        <v>0</v>
      </c>
      <c r="CP1402" s="99">
        <f t="shared" si="2958"/>
        <v>0</v>
      </c>
      <c r="CQ1402" s="99">
        <f t="shared" si="2958"/>
        <v>0</v>
      </c>
      <c r="CR1402" s="99">
        <f t="shared" ref="CR1402:DT1402" si="2959">IF(CR$8="",0,SUM(CR1404:CR1435))</f>
        <v>0</v>
      </c>
      <c r="CS1402" s="99">
        <f t="shared" si="2959"/>
        <v>0</v>
      </c>
      <c r="CT1402" s="99">
        <f t="shared" si="2959"/>
        <v>0</v>
      </c>
      <c r="CU1402" s="99">
        <f t="shared" si="2959"/>
        <v>0</v>
      </c>
      <c r="CV1402" s="99">
        <f t="shared" si="2959"/>
        <v>0</v>
      </c>
      <c r="CW1402" s="99">
        <f t="shared" si="2959"/>
        <v>0</v>
      </c>
      <c r="CX1402" s="99">
        <f t="shared" si="2959"/>
        <v>0</v>
      </c>
      <c r="CY1402" s="99">
        <f t="shared" si="2959"/>
        <v>0</v>
      </c>
      <c r="CZ1402" s="99">
        <f t="shared" si="2959"/>
        <v>0</v>
      </c>
      <c r="DA1402" s="99">
        <f t="shared" si="2959"/>
        <v>0</v>
      </c>
      <c r="DB1402" s="99">
        <f t="shared" si="2959"/>
        <v>0</v>
      </c>
      <c r="DC1402" s="99">
        <f t="shared" si="2959"/>
        <v>0</v>
      </c>
      <c r="DD1402" s="99">
        <f t="shared" si="2959"/>
        <v>0</v>
      </c>
      <c r="DE1402" s="99">
        <f t="shared" si="2959"/>
        <v>0</v>
      </c>
      <c r="DF1402" s="99">
        <f t="shared" si="2959"/>
        <v>0</v>
      </c>
      <c r="DG1402" s="99">
        <f t="shared" si="2959"/>
        <v>0</v>
      </c>
      <c r="DH1402" s="99">
        <f t="shared" si="2959"/>
        <v>0</v>
      </c>
      <c r="DI1402" s="99">
        <f t="shared" si="2959"/>
        <v>0</v>
      </c>
      <c r="DJ1402" s="99">
        <f t="shared" si="2959"/>
        <v>0</v>
      </c>
      <c r="DK1402" s="99">
        <f t="shared" si="2959"/>
        <v>0</v>
      </c>
      <c r="DL1402" s="99">
        <f t="shared" si="2959"/>
        <v>0</v>
      </c>
      <c r="DM1402" s="99">
        <f t="shared" si="2959"/>
        <v>0</v>
      </c>
      <c r="DN1402" s="99">
        <f t="shared" si="2959"/>
        <v>0</v>
      </c>
      <c r="DO1402" s="99">
        <f t="shared" si="2959"/>
        <v>0</v>
      </c>
      <c r="DP1402" s="99">
        <f t="shared" si="2959"/>
        <v>0</v>
      </c>
      <c r="DQ1402" s="99">
        <f t="shared" si="2959"/>
        <v>0</v>
      </c>
      <c r="DR1402" s="99">
        <f t="shared" si="2959"/>
        <v>0</v>
      </c>
      <c r="DS1402" s="99">
        <f t="shared" si="2959"/>
        <v>0</v>
      </c>
      <c r="DT1402" s="99">
        <f t="shared" si="2959"/>
        <v>0</v>
      </c>
      <c r="DU1402" s="35"/>
      <c r="DV1402" s="35"/>
    </row>
    <row r="1403" spans="1:126" ht="4.2" customHeight="1">
      <c r="A1403" s="1"/>
      <c r="B1403" s="1"/>
      <c r="C1403" s="1"/>
      <c r="D1403" s="1"/>
      <c r="E1403" s="261"/>
      <c r="F1403" s="47"/>
      <c r="G1403" s="229"/>
      <c r="H1403" s="40"/>
      <c r="I1403" s="40"/>
      <c r="J1403" s="40"/>
      <c r="K1403" s="40"/>
      <c r="L1403" s="1"/>
      <c r="M1403" s="5"/>
      <c r="N1403" s="40"/>
      <c r="O1403" s="1"/>
      <c r="P1403" s="5"/>
      <c r="Q1403" s="1"/>
      <c r="R1403" s="1"/>
      <c r="S1403" s="5"/>
      <c r="T1403" s="7"/>
      <c r="U1403" s="23"/>
      <c r="V1403" s="1"/>
      <c r="W1403" s="40"/>
      <c r="X1403" s="10"/>
      <c r="Y1403" s="45"/>
      <c r="Z1403" s="92"/>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c r="DO1403" s="100"/>
      <c r="DP1403" s="100"/>
      <c r="DQ1403" s="100"/>
      <c r="DR1403" s="100"/>
      <c r="DS1403" s="100"/>
      <c r="DT1403" s="100"/>
      <c r="DU1403" s="1"/>
      <c r="DV1403" s="1"/>
    </row>
    <row r="1404" spans="1:126" ht="4.2" customHeight="1">
      <c r="A1404" s="1"/>
      <c r="B1404" s="1"/>
      <c r="C1404" s="1"/>
      <c r="D1404" s="1"/>
      <c r="E1404" s="261"/>
      <c r="F1404" s="47"/>
      <c r="G1404" s="229"/>
      <c r="H1404" s="1"/>
      <c r="I1404" s="1"/>
      <c r="J1404" s="1"/>
      <c r="K1404" s="1"/>
      <c r="L1404" s="1"/>
      <c r="M1404" s="5"/>
      <c r="N1404" s="1"/>
      <c r="O1404" s="1"/>
      <c r="P1404" s="5"/>
      <c r="Q1404" s="1"/>
      <c r="R1404" s="1"/>
      <c r="S1404" s="5"/>
      <c r="T1404" s="7"/>
      <c r="U1404" s="23"/>
      <c r="V1404" s="1"/>
      <c r="W1404" s="11"/>
      <c r="X1404" s="10"/>
      <c r="Y1404" s="45"/>
      <c r="Z1404" s="92"/>
      <c r="AA1404" s="93"/>
      <c r="AB1404" s="93"/>
      <c r="AC1404" s="93"/>
      <c r="AD1404" s="93"/>
      <c r="AE1404" s="93"/>
      <c r="AF1404" s="93"/>
      <c r="AG1404" s="93"/>
      <c r="AH1404" s="93"/>
      <c r="AI1404" s="93"/>
      <c r="AJ1404" s="93"/>
      <c r="AK1404" s="93"/>
      <c r="AL1404" s="93"/>
      <c r="AM1404" s="93"/>
      <c r="AN1404" s="93"/>
      <c r="AO1404" s="93"/>
      <c r="AP1404" s="93"/>
      <c r="AQ1404" s="93"/>
      <c r="AR1404" s="93"/>
      <c r="AS1404" s="93"/>
      <c r="AT1404" s="93"/>
      <c r="AU1404" s="93"/>
      <c r="AV1404" s="93"/>
      <c r="AW1404" s="93"/>
      <c r="AX1404" s="93"/>
      <c r="AY1404" s="93"/>
      <c r="AZ1404" s="93"/>
      <c r="BA1404" s="93"/>
      <c r="BB1404" s="93"/>
      <c r="BC1404" s="93"/>
      <c r="BD1404" s="93"/>
      <c r="BE1404" s="93"/>
      <c r="BF1404" s="93"/>
      <c r="BG1404" s="93"/>
      <c r="BH1404" s="93"/>
      <c r="BI1404" s="93"/>
      <c r="BJ1404" s="93"/>
      <c r="BK1404" s="93"/>
      <c r="BL1404" s="93"/>
      <c r="BM1404" s="93"/>
      <c r="BN1404" s="93"/>
      <c r="BO1404" s="93"/>
      <c r="BP1404" s="93"/>
      <c r="BQ1404" s="93"/>
      <c r="BR1404" s="93"/>
      <c r="BS1404" s="93"/>
      <c r="BT1404" s="93"/>
      <c r="BU1404" s="93"/>
      <c r="BV1404" s="93"/>
      <c r="BW1404" s="93"/>
      <c r="BX1404" s="93"/>
      <c r="BY1404" s="93"/>
      <c r="BZ1404" s="93"/>
      <c r="CA1404" s="93"/>
      <c r="CB1404" s="93"/>
      <c r="CC1404" s="93"/>
      <c r="CD1404" s="93"/>
      <c r="CE1404" s="93"/>
      <c r="CF1404" s="93"/>
      <c r="CG1404" s="93"/>
      <c r="CH1404" s="93"/>
      <c r="CI1404" s="93"/>
      <c r="CJ1404" s="93"/>
      <c r="CK1404" s="93"/>
      <c r="CL1404" s="93"/>
      <c r="CM1404" s="93"/>
      <c r="CN1404" s="93"/>
      <c r="CO1404" s="93"/>
      <c r="CP1404" s="93"/>
      <c r="CQ1404" s="93"/>
      <c r="CR1404" s="93"/>
      <c r="CS1404" s="93"/>
      <c r="CT1404" s="93"/>
      <c r="CU1404" s="93"/>
      <c r="CV1404" s="93"/>
      <c r="CW1404" s="93"/>
      <c r="CX1404" s="93"/>
      <c r="CY1404" s="93"/>
      <c r="CZ1404" s="93"/>
      <c r="DA1404" s="93"/>
      <c r="DB1404" s="93"/>
      <c r="DC1404" s="93"/>
      <c r="DD1404" s="93"/>
      <c r="DE1404" s="93"/>
      <c r="DF1404" s="93"/>
      <c r="DG1404" s="93"/>
      <c r="DH1404" s="93"/>
      <c r="DI1404" s="93"/>
      <c r="DJ1404" s="93"/>
      <c r="DK1404" s="93"/>
      <c r="DL1404" s="93"/>
      <c r="DM1404" s="93"/>
      <c r="DN1404" s="93"/>
      <c r="DO1404" s="93"/>
      <c r="DP1404" s="93"/>
      <c r="DQ1404" s="93"/>
      <c r="DR1404" s="93"/>
      <c r="DS1404" s="93"/>
      <c r="DT1404" s="93"/>
      <c r="DU1404" s="1"/>
      <c r="DV1404" s="1"/>
    </row>
    <row r="1405" spans="1:126" s="237" customFormat="1" ht="10.199999999999999">
      <c r="A1405" s="226"/>
      <c r="B1405" s="226"/>
      <c r="C1405" s="226"/>
      <c r="D1405" s="226"/>
      <c r="E1405" s="270"/>
      <c r="F1405" s="114"/>
      <c r="G1405" s="229"/>
      <c r="H1405" s="226"/>
      <c r="I1405" s="226"/>
      <c r="J1405" s="59"/>
      <c r="K1405" s="416">
        <f t="shared" ref="K1405:K1434" si="2960">K1274</f>
        <v>0</v>
      </c>
      <c r="L1405" s="226"/>
      <c r="M1405" s="115"/>
      <c r="N1405" s="59"/>
      <c r="O1405" s="59"/>
      <c r="P1405" s="229"/>
      <c r="Q1405" s="226" t="s">
        <v>25</v>
      </c>
      <c r="R1405" s="226"/>
      <c r="S1405" s="229" t="s">
        <v>6</v>
      </c>
      <c r="T1405" s="307">
        <v>15</v>
      </c>
      <c r="U1405" s="226"/>
      <c r="V1405" s="226"/>
      <c r="W1405" s="233">
        <f t="shared" ref="W1405:W1434" si="2961">SUM($Y1405:$DU1405)</f>
        <v>0</v>
      </c>
      <c r="X1405" s="226"/>
      <c r="Y1405" s="229"/>
      <c r="Z1405" s="405"/>
      <c r="AA1405" s="332">
        <f t="shared" ref="AA1405:BF1405" si="2962">IF(AA$8="",0,IF(AA$1=1,SUMIFS(1274:1274,$1:$1,"&gt;="&amp;1,$1:$1,"&lt;="&amp;INT(-$T1405/30))+(-$T1405/30-INT(-$T1405/30))*SUMIFS(1274:1274,$1:$1,INT(-$T1405/30)+1),0)+(-$T1405/30-INT(-$T1405/30))*SUMIFS(1274:1274,$1:$1,AA$1+INT(-$T1405/30)+1)+(INT(-$T1405/30)+1+$T1405/30)*SUMIFS(1274:1274,$1:$1,AA$1+INT(-$T1405/30)))</f>
        <v>0</v>
      </c>
      <c r="AB1405" s="332">
        <f t="shared" si="2962"/>
        <v>0</v>
      </c>
      <c r="AC1405" s="332">
        <f t="shared" si="2962"/>
        <v>0</v>
      </c>
      <c r="AD1405" s="332">
        <f t="shared" si="2962"/>
        <v>0</v>
      </c>
      <c r="AE1405" s="332">
        <f t="shared" si="2962"/>
        <v>0</v>
      </c>
      <c r="AF1405" s="332">
        <f t="shared" si="2962"/>
        <v>0</v>
      </c>
      <c r="AG1405" s="332">
        <f t="shared" si="2962"/>
        <v>0</v>
      </c>
      <c r="AH1405" s="332">
        <f t="shared" si="2962"/>
        <v>0</v>
      </c>
      <c r="AI1405" s="332">
        <f t="shared" si="2962"/>
        <v>0</v>
      </c>
      <c r="AJ1405" s="332">
        <f t="shared" si="2962"/>
        <v>0</v>
      </c>
      <c r="AK1405" s="332">
        <f t="shared" si="2962"/>
        <v>0</v>
      </c>
      <c r="AL1405" s="332">
        <f t="shared" si="2962"/>
        <v>0</v>
      </c>
      <c r="AM1405" s="332">
        <f t="shared" si="2962"/>
        <v>0</v>
      </c>
      <c r="AN1405" s="332">
        <f t="shared" si="2962"/>
        <v>0</v>
      </c>
      <c r="AO1405" s="332">
        <f t="shared" si="2962"/>
        <v>0</v>
      </c>
      <c r="AP1405" s="332">
        <f t="shared" si="2962"/>
        <v>0</v>
      </c>
      <c r="AQ1405" s="332">
        <f t="shared" si="2962"/>
        <v>0</v>
      </c>
      <c r="AR1405" s="332">
        <f t="shared" si="2962"/>
        <v>0</v>
      </c>
      <c r="AS1405" s="332">
        <f t="shared" si="2962"/>
        <v>0</v>
      </c>
      <c r="AT1405" s="332">
        <f t="shared" si="2962"/>
        <v>0</v>
      </c>
      <c r="AU1405" s="332">
        <f t="shared" si="2962"/>
        <v>0</v>
      </c>
      <c r="AV1405" s="332">
        <f t="shared" si="2962"/>
        <v>0</v>
      </c>
      <c r="AW1405" s="332">
        <f t="shared" si="2962"/>
        <v>0</v>
      </c>
      <c r="AX1405" s="332">
        <f t="shared" si="2962"/>
        <v>0</v>
      </c>
      <c r="AY1405" s="332">
        <f t="shared" si="2962"/>
        <v>0</v>
      </c>
      <c r="AZ1405" s="332">
        <f t="shared" si="2962"/>
        <v>0</v>
      </c>
      <c r="BA1405" s="332">
        <f t="shared" si="2962"/>
        <v>0</v>
      </c>
      <c r="BB1405" s="332">
        <f t="shared" si="2962"/>
        <v>0</v>
      </c>
      <c r="BC1405" s="332">
        <f t="shared" si="2962"/>
        <v>0</v>
      </c>
      <c r="BD1405" s="332">
        <f t="shared" si="2962"/>
        <v>0</v>
      </c>
      <c r="BE1405" s="332">
        <f t="shared" si="2962"/>
        <v>0</v>
      </c>
      <c r="BF1405" s="332">
        <f t="shared" si="2962"/>
        <v>0</v>
      </c>
      <c r="BG1405" s="332">
        <f t="shared" ref="BG1405:CL1405" si="2963">IF(BG$8="",0,IF(BG$1=1,SUMIFS(1274:1274,$1:$1,"&gt;="&amp;1,$1:$1,"&lt;="&amp;INT(-$T1405/30))+(-$T1405/30-INT(-$T1405/30))*SUMIFS(1274:1274,$1:$1,INT(-$T1405/30)+1),0)+(-$T1405/30-INT(-$T1405/30))*SUMIFS(1274:1274,$1:$1,BG$1+INT(-$T1405/30)+1)+(INT(-$T1405/30)+1+$T1405/30)*SUMIFS(1274:1274,$1:$1,BG$1+INT(-$T1405/30)))</f>
        <v>0</v>
      </c>
      <c r="BH1405" s="332">
        <f t="shared" si="2963"/>
        <v>0</v>
      </c>
      <c r="BI1405" s="332">
        <f t="shared" si="2963"/>
        <v>0</v>
      </c>
      <c r="BJ1405" s="332">
        <f t="shared" si="2963"/>
        <v>0</v>
      </c>
      <c r="BK1405" s="332">
        <f t="shared" si="2963"/>
        <v>0</v>
      </c>
      <c r="BL1405" s="332">
        <f t="shared" si="2963"/>
        <v>0</v>
      </c>
      <c r="BM1405" s="332">
        <f t="shared" si="2963"/>
        <v>0</v>
      </c>
      <c r="BN1405" s="332">
        <f t="shared" si="2963"/>
        <v>0</v>
      </c>
      <c r="BO1405" s="332">
        <f t="shared" si="2963"/>
        <v>0</v>
      </c>
      <c r="BP1405" s="332">
        <f t="shared" si="2963"/>
        <v>0</v>
      </c>
      <c r="BQ1405" s="332">
        <f t="shared" si="2963"/>
        <v>0</v>
      </c>
      <c r="BR1405" s="332">
        <f t="shared" si="2963"/>
        <v>0</v>
      </c>
      <c r="BS1405" s="332">
        <f t="shared" si="2963"/>
        <v>0</v>
      </c>
      <c r="BT1405" s="332">
        <f t="shared" si="2963"/>
        <v>0</v>
      </c>
      <c r="BU1405" s="332">
        <f t="shared" si="2963"/>
        <v>0</v>
      </c>
      <c r="BV1405" s="332">
        <f t="shared" si="2963"/>
        <v>0</v>
      </c>
      <c r="BW1405" s="332">
        <f t="shared" si="2963"/>
        <v>0</v>
      </c>
      <c r="BX1405" s="332">
        <f t="shared" si="2963"/>
        <v>0</v>
      </c>
      <c r="BY1405" s="332">
        <f t="shared" si="2963"/>
        <v>0</v>
      </c>
      <c r="BZ1405" s="332">
        <f t="shared" si="2963"/>
        <v>0</v>
      </c>
      <c r="CA1405" s="332">
        <f t="shared" si="2963"/>
        <v>0</v>
      </c>
      <c r="CB1405" s="332">
        <f t="shared" si="2963"/>
        <v>0</v>
      </c>
      <c r="CC1405" s="332">
        <f t="shared" si="2963"/>
        <v>0</v>
      </c>
      <c r="CD1405" s="332">
        <f t="shared" si="2963"/>
        <v>0</v>
      </c>
      <c r="CE1405" s="332">
        <f t="shared" si="2963"/>
        <v>0</v>
      </c>
      <c r="CF1405" s="332">
        <f t="shared" si="2963"/>
        <v>0</v>
      </c>
      <c r="CG1405" s="332">
        <f t="shared" si="2963"/>
        <v>0</v>
      </c>
      <c r="CH1405" s="332">
        <f t="shared" si="2963"/>
        <v>0</v>
      </c>
      <c r="CI1405" s="332">
        <f t="shared" si="2963"/>
        <v>0</v>
      </c>
      <c r="CJ1405" s="332">
        <f t="shared" si="2963"/>
        <v>0</v>
      </c>
      <c r="CK1405" s="332">
        <f t="shared" si="2963"/>
        <v>0</v>
      </c>
      <c r="CL1405" s="332">
        <f t="shared" si="2963"/>
        <v>0</v>
      </c>
      <c r="CM1405" s="332">
        <f t="shared" ref="CM1405:DT1405" si="2964">IF(CM$8="",0,IF(CM$1=1,SUMIFS(1274:1274,$1:$1,"&gt;="&amp;1,$1:$1,"&lt;="&amp;INT(-$T1405/30))+(-$T1405/30-INT(-$T1405/30))*SUMIFS(1274:1274,$1:$1,INT(-$T1405/30)+1),0)+(-$T1405/30-INT(-$T1405/30))*SUMIFS(1274:1274,$1:$1,CM$1+INT(-$T1405/30)+1)+(INT(-$T1405/30)+1+$T1405/30)*SUMIFS(1274:1274,$1:$1,CM$1+INT(-$T1405/30)))</f>
        <v>0</v>
      </c>
      <c r="CN1405" s="332">
        <f t="shared" si="2964"/>
        <v>0</v>
      </c>
      <c r="CO1405" s="332">
        <f t="shared" si="2964"/>
        <v>0</v>
      </c>
      <c r="CP1405" s="332">
        <f t="shared" si="2964"/>
        <v>0</v>
      </c>
      <c r="CQ1405" s="332">
        <f t="shared" si="2964"/>
        <v>0</v>
      </c>
      <c r="CR1405" s="332">
        <f t="shared" si="2964"/>
        <v>0</v>
      </c>
      <c r="CS1405" s="332">
        <f t="shared" si="2964"/>
        <v>0</v>
      </c>
      <c r="CT1405" s="332">
        <f t="shared" si="2964"/>
        <v>0</v>
      </c>
      <c r="CU1405" s="332">
        <f t="shared" si="2964"/>
        <v>0</v>
      </c>
      <c r="CV1405" s="332">
        <f t="shared" si="2964"/>
        <v>0</v>
      </c>
      <c r="CW1405" s="332">
        <f t="shared" si="2964"/>
        <v>0</v>
      </c>
      <c r="CX1405" s="332">
        <f t="shared" si="2964"/>
        <v>0</v>
      </c>
      <c r="CY1405" s="332">
        <f t="shared" si="2964"/>
        <v>0</v>
      </c>
      <c r="CZ1405" s="332">
        <f t="shared" si="2964"/>
        <v>0</v>
      </c>
      <c r="DA1405" s="332">
        <f t="shared" si="2964"/>
        <v>0</v>
      </c>
      <c r="DB1405" s="332">
        <f t="shared" si="2964"/>
        <v>0</v>
      </c>
      <c r="DC1405" s="332">
        <f t="shared" si="2964"/>
        <v>0</v>
      </c>
      <c r="DD1405" s="332">
        <f t="shared" si="2964"/>
        <v>0</v>
      </c>
      <c r="DE1405" s="332">
        <f t="shared" si="2964"/>
        <v>0</v>
      </c>
      <c r="DF1405" s="332">
        <f t="shared" si="2964"/>
        <v>0</v>
      </c>
      <c r="DG1405" s="332">
        <f t="shared" si="2964"/>
        <v>0</v>
      </c>
      <c r="DH1405" s="332">
        <f t="shared" si="2964"/>
        <v>0</v>
      </c>
      <c r="DI1405" s="332">
        <f t="shared" si="2964"/>
        <v>0</v>
      </c>
      <c r="DJ1405" s="332">
        <f t="shared" si="2964"/>
        <v>0</v>
      </c>
      <c r="DK1405" s="332">
        <f t="shared" si="2964"/>
        <v>0</v>
      </c>
      <c r="DL1405" s="332">
        <f t="shared" si="2964"/>
        <v>0</v>
      </c>
      <c r="DM1405" s="332">
        <f t="shared" si="2964"/>
        <v>0</v>
      </c>
      <c r="DN1405" s="332">
        <f t="shared" si="2964"/>
        <v>0</v>
      </c>
      <c r="DO1405" s="332">
        <f t="shared" si="2964"/>
        <v>0</v>
      </c>
      <c r="DP1405" s="332">
        <f t="shared" si="2964"/>
        <v>0</v>
      </c>
      <c r="DQ1405" s="332">
        <f t="shared" si="2964"/>
        <v>0</v>
      </c>
      <c r="DR1405" s="332">
        <f t="shared" si="2964"/>
        <v>0</v>
      </c>
      <c r="DS1405" s="332">
        <f t="shared" si="2964"/>
        <v>0</v>
      </c>
      <c r="DT1405" s="332">
        <f t="shared" si="2964"/>
        <v>0</v>
      </c>
      <c r="DU1405" s="226"/>
      <c r="DV1405" s="226"/>
    </row>
    <row r="1406" spans="1:126" s="237" customFormat="1" ht="10.199999999999999">
      <c r="A1406" s="226"/>
      <c r="B1406" s="226"/>
      <c r="C1406" s="226"/>
      <c r="D1406" s="226"/>
      <c r="E1406" s="270"/>
      <c r="F1406" s="114"/>
      <c r="G1406" s="229"/>
      <c r="H1406" s="226"/>
      <c r="I1406" s="226"/>
      <c r="J1406" s="59"/>
      <c r="K1406" s="416">
        <f t="shared" si="2960"/>
        <v>0</v>
      </c>
      <c r="L1406" s="226"/>
      <c r="M1406" s="115"/>
      <c r="N1406" s="59"/>
      <c r="O1406" s="59"/>
      <c r="P1406" s="229"/>
      <c r="Q1406" s="226" t="s">
        <v>25</v>
      </c>
      <c r="R1406" s="226"/>
      <c r="S1406" s="229" t="s">
        <v>6</v>
      </c>
      <c r="T1406" s="307">
        <v>15</v>
      </c>
      <c r="U1406" s="226"/>
      <c r="V1406" s="226"/>
      <c r="W1406" s="233">
        <f t="shared" si="2961"/>
        <v>0</v>
      </c>
      <c r="X1406" s="226"/>
      <c r="Y1406" s="229"/>
      <c r="Z1406" s="405"/>
      <c r="AA1406" s="332">
        <f t="shared" ref="AA1406:BF1406" si="2965">IF(AA$8="",0,IF(AA$1=1,SUMIFS(1275:1275,$1:$1,"&gt;="&amp;1,$1:$1,"&lt;="&amp;INT(-$T1406/30))+(-$T1406/30-INT(-$T1406/30))*SUMIFS(1275:1275,$1:$1,INT(-$T1406/30)+1),0)+(-$T1406/30-INT(-$T1406/30))*SUMIFS(1275:1275,$1:$1,AA$1+INT(-$T1406/30)+1)+(INT(-$T1406/30)+1+$T1406/30)*SUMIFS(1275:1275,$1:$1,AA$1+INT(-$T1406/30)))</f>
        <v>0</v>
      </c>
      <c r="AB1406" s="332">
        <f t="shared" si="2965"/>
        <v>0</v>
      </c>
      <c r="AC1406" s="332">
        <f t="shared" si="2965"/>
        <v>0</v>
      </c>
      <c r="AD1406" s="332">
        <f t="shared" si="2965"/>
        <v>0</v>
      </c>
      <c r="AE1406" s="332">
        <f t="shared" si="2965"/>
        <v>0</v>
      </c>
      <c r="AF1406" s="332">
        <f t="shared" si="2965"/>
        <v>0</v>
      </c>
      <c r="AG1406" s="332">
        <f t="shared" si="2965"/>
        <v>0</v>
      </c>
      <c r="AH1406" s="332">
        <f t="shared" si="2965"/>
        <v>0</v>
      </c>
      <c r="AI1406" s="332">
        <f t="shared" si="2965"/>
        <v>0</v>
      </c>
      <c r="AJ1406" s="332">
        <f t="shared" si="2965"/>
        <v>0</v>
      </c>
      <c r="AK1406" s="332">
        <f t="shared" si="2965"/>
        <v>0</v>
      </c>
      <c r="AL1406" s="332">
        <f t="shared" si="2965"/>
        <v>0</v>
      </c>
      <c r="AM1406" s="332">
        <f t="shared" si="2965"/>
        <v>0</v>
      </c>
      <c r="AN1406" s="332">
        <f t="shared" si="2965"/>
        <v>0</v>
      </c>
      <c r="AO1406" s="332">
        <f t="shared" si="2965"/>
        <v>0</v>
      </c>
      <c r="AP1406" s="332">
        <f t="shared" si="2965"/>
        <v>0</v>
      </c>
      <c r="AQ1406" s="332">
        <f t="shared" si="2965"/>
        <v>0</v>
      </c>
      <c r="AR1406" s="332">
        <f t="shared" si="2965"/>
        <v>0</v>
      </c>
      <c r="AS1406" s="332">
        <f t="shared" si="2965"/>
        <v>0</v>
      </c>
      <c r="AT1406" s="332">
        <f t="shared" si="2965"/>
        <v>0</v>
      </c>
      <c r="AU1406" s="332">
        <f t="shared" si="2965"/>
        <v>0</v>
      </c>
      <c r="AV1406" s="332">
        <f t="shared" si="2965"/>
        <v>0</v>
      </c>
      <c r="AW1406" s="332">
        <f t="shared" si="2965"/>
        <v>0</v>
      </c>
      <c r="AX1406" s="332">
        <f t="shared" si="2965"/>
        <v>0</v>
      </c>
      <c r="AY1406" s="332">
        <f t="shared" si="2965"/>
        <v>0</v>
      </c>
      <c r="AZ1406" s="332">
        <f t="shared" si="2965"/>
        <v>0</v>
      </c>
      <c r="BA1406" s="332">
        <f t="shared" si="2965"/>
        <v>0</v>
      </c>
      <c r="BB1406" s="332">
        <f t="shared" si="2965"/>
        <v>0</v>
      </c>
      <c r="BC1406" s="332">
        <f t="shared" si="2965"/>
        <v>0</v>
      </c>
      <c r="BD1406" s="332">
        <f t="shared" si="2965"/>
        <v>0</v>
      </c>
      <c r="BE1406" s="332">
        <f t="shared" si="2965"/>
        <v>0</v>
      </c>
      <c r="BF1406" s="332">
        <f t="shared" si="2965"/>
        <v>0</v>
      </c>
      <c r="BG1406" s="332">
        <f t="shared" ref="BG1406:CL1406" si="2966">IF(BG$8="",0,IF(BG$1=1,SUMIFS(1275:1275,$1:$1,"&gt;="&amp;1,$1:$1,"&lt;="&amp;INT(-$T1406/30))+(-$T1406/30-INT(-$T1406/30))*SUMIFS(1275:1275,$1:$1,INT(-$T1406/30)+1),0)+(-$T1406/30-INT(-$T1406/30))*SUMIFS(1275:1275,$1:$1,BG$1+INT(-$T1406/30)+1)+(INT(-$T1406/30)+1+$T1406/30)*SUMIFS(1275:1275,$1:$1,BG$1+INT(-$T1406/30)))</f>
        <v>0</v>
      </c>
      <c r="BH1406" s="332">
        <f t="shared" si="2966"/>
        <v>0</v>
      </c>
      <c r="BI1406" s="332">
        <f t="shared" si="2966"/>
        <v>0</v>
      </c>
      <c r="BJ1406" s="332">
        <f t="shared" si="2966"/>
        <v>0</v>
      </c>
      <c r="BK1406" s="332">
        <f t="shared" si="2966"/>
        <v>0</v>
      </c>
      <c r="BL1406" s="332">
        <f t="shared" si="2966"/>
        <v>0</v>
      </c>
      <c r="BM1406" s="332">
        <f t="shared" si="2966"/>
        <v>0</v>
      </c>
      <c r="BN1406" s="332">
        <f t="shared" si="2966"/>
        <v>0</v>
      </c>
      <c r="BO1406" s="332">
        <f t="shared" si="2966"/>
        <v>0</v>
      </c>
      <c r="BP1406" s="332">
        <f t="shared" si="2966"/>
        <v>0</v>
      </c>
      <c r="BQ1406" s="332">
        <f t="shared" si="2966"/>
        <v>0</v>
      </c>
      <c r="BR1406" s="332">
        <f t="shared" si="2966"/>
        <v>0</v>
      </c>
      <c r="BS1406" s="332">
        <f t="shared" si="2966"/>
        <v>0</v>
      </c>
      <c r="BT1406" s="332">
        <f t="shared" si="2966"/>
        <v>0</v>
      </c>
      <c r="BU1406" s="332">
        <f t="shared" si="2966"/>
        <v>0</v>
      </c>
      <c r="BV1406" s="332">
        <f t="shared" si="2966"/>
        <v>0</v>
      </c>
      <c r="BW1406" s="332">
        <f t="shared" si="2966"/>
        <v>0</v>
      </c>
      <c r="BX1406" s="332">
        <f t="shared" si="2966"/>
        <v>0</v>
      </c>
      <c r="BY1406" s="332">
        <f t="shared" si="2966"/>
        <v>0</v>
      </c>
      <c r="BZ1406" s="332">
        <f t="shared" si="2966"/>
        <v>0</v>
      </c>
      <c r="CA1406" s="332">
        <f t="shared" si="2966"/>
        <v>0</v>
      </c>
      <c r="CB1406" s="332">
        <f t="shared" si="2966"/>
        <v>0</v>
      </c>
      <c r="CC1406" s="332">
        <f t="shared" si="2966"/>
        <v>0</v>
      </c>
      <c r="CD1406" s="332">
        <f t="shared" si="2966"/>
        <v>0</v>
      </c>
      <c r="CE1406" s="332">
        <f t="shared" si="2966"/>
        <v>0</v>
      </c>
      <c r="CF1406" s="332">
        <f t="shared" si="2966"/>
        <v>0</v>
      </c>
      <c r="CG1406" s="332">
        <f t="shared" si="2966"/>
        <v>0</v>
      </c>
      <c r="CH1406" s="332">
        <f t="shared" si="2966"/>
        <v>0</v>
      </c>
      <c r="CI1406" s="332">
        <f t="shared" si="2966"/>
        <v>0</v>
      </c>
      <c r="CJ1406" s="332">
        <f t="shared" si="2966"/>
        <v>0</v>
      </c>
      <c r="CK1406" s="332">
        <f t="shared" si="2966"/>
        <v>0</v>
      </c>
      <c r="CL1406" s="332">
        <f t="shared" si="2966"/>
        <v>0</v>
      </c>
      <c r="CM1406" s="332">
        <f t="shared" ref="CM1406:DT1406" si="2967">IF(CM$8="",0,IF(CM$1=1,SUMIFS(1275:1275,$1:$1,"&gt;="&amp;1,$1:$1,"&lt;="&amp;INT(-$T1406/30))+(-$T1406/30-INT(-$T1406/30))*SUMIFS(1275:1275,$1:$1,INT(-$T1406/30)+1),0)+(-$T1406/30-INT(-$T1406/30))*SUMIFS(1275:1275,$1:$1,CM$1+INT(-$T1406/30)+1)+(INT(-$T1406/30)+1+$T1406/30)*SUMIFS(1275:1275,$1:$1,CM$1+INT(-$T1406/30)))</f>
        <v>0</v>
      </c>
      <c r="CN1406" s="332">
        <f t="shared" si="2967"/>
        <v>0</v>
      </c>
      <c r="CO1406" s="332">
        <f t="shared" si="2967"/>
        <v>0</v>
      </c>
      <c r="CP1406" s="332">
        <f t="shared" si="2967"/>
        <v>0</v>
      </c>
      <c r="CQ1406" s="332">
        <f t="shared" si="2967"/>
        <v>0</v>
      </c>
      <c r="CR1406" s="332">
        <f t="shared" si="2967"/>
        <v>0</v>
      </c>
      <c r="CS1406" s="332">
        <f t="shared" si="2967"/>
        <v>0</v>
      </c>
      <c r="CT1406" s="332">
        <f t="shared" si="2967"/>
        <v>0</v>
      </c>
      <c r="CU1406" s="332">
        <f t="shared" si="2967"/>
        <v>0</v>
      </c>
      <c r="CV1406" s="332">
        <f t="shared" si="2967"/>
        <v>0</v>
      </c>
      <c r="CW1406" s="332">
        <f t="shared" si="2967"/>
        <v>0</v>
      </c>
      <c r="CX1406" s="332">
        <f t="shared" si="2967"/>
        <v>0</v>
      </c>
      <c r="CY1406" s="332">
        <f t="shared" si="2967"/>
        <v>0</v>
      </c>
      <c r="CZ1406" s="332">
        <f t="shared" si="2967"/>
        <v>0</v>
      </c>
      <c r="DA1406" s="332">
        <f t="shared" si="2967"/>
        <v>0</v>
      </c>
      <c r="DB1406" s="332">
        <f t="shared" si="2967"/>
        <v>0</v>
      </c>
      <c r="DC1406" s="332">
        <f t="shared" si="2967"/>
        <v>0</v>
      </c>
      <c r="DD1406" s="332">
        <f t="shared" si="2967"/>
        <v>0</v>
      </c>
      <c r="DE1406" s="332">
        <f t="shared" si="2967"/>
        <v>0</v>
      </c>
      <c r="DF1406" s="332">
        <f t="shared" si="2967"/>
        <v>0</v>
      </c>
      <c r="DG1406" s="332">
        <f t="shared" si="2967"/>
        <v>0</v>
      </c>
      <c r="DH1406" s="332">
        <f t="shared" si="2967"/>
        <v>0</v>
      </c>
      <c r="DI1406" s="332">
        <f t="shared" si="2967"/>
        <v>0</v>
      </c>
      <c r="DJ1406" s="332">
        <f t="shared" si="2967"/>
        <v>0</v>
      </c>
      <c r="DK1406" s="332">
        <f t="shared" si="2967"/>
        <v>0</v>
      </c>
      <c r="DL1406" s="332">
        <f t="shared" si="2967"/>
        <v>0</v>
      </c>
      <c r="DM1406" s="332">
        <f t="shared" si="2967"/>
        <v>0</v>
      </c>
      <c r="DN1406" s="332">
        <f t="shared" si="2967"/>
        <v>0</v>
      </c>
      <c r="DO1406" s="332">
        <f t="shared" si="2967"/>
        <v>0</v>
      </c>
      <c r="DP1406" s="332">
        <f t="shared" si="2967"/>
        <v>0</v>
      </c>
      <c r="DQ1406" s="332">
        <f t="shared" si="2967"/>
        <v>0</v>
      </c>
      <c r="DR1406" s="332">
        <f t="shared" si="2967"/>
        <v>0</v>
      </c>
      <c r="DS1406" s="332">
        <f t="shared" si="2967"/>
        <v>0</v>
      </c>
      <c r="DT1406" s="332">
        <f t="shared" si="2967"/>
        <v>0</v>
      </c>
      <c r="DU1406" s="226"/>
      <c r="DV1406" s="226"/>
    </row>
    <row r="1407" spans="1:126" s="237" customFormat="1" ht="10.199999999999999">
      <c r="A1407" s="226"/>
      <c r="B1407" s="226"/>
      <c r="C1407" s="226"/>
      <c r="D1407" s="226"/>
      <c r="E1407" s="270"/>
      <c r="F1407" s="114"/>
      <c r="G1407" s="229"/>
      <c r="H1407" s="226"/>
      <c r="I1407" s="226"/>
      <c r="J1407" s="59"/>
      <c r="K1407" s="416">
        <f t="shared" si="2960"/>
        <v>0</v>
      </c>
      <c r="L1407" s="226"/>
      <c r="M1407" s="115"/>
      <c r="N1407" s="59"/>
      <c r="O1407" s="59"/>
      <c r="P1407" s="229"/>
      <c r="Q1407" s="226" t="s">
        <v>25</v>
      </c>
      <c r="R1407" s="226"/>
      <c r="S1407" s="229" t="s">
        <v>6</v>
      </c>
      <c r="T1407" s="307">
        <v>15</v>
      </c>
      <c r="U1407" s="226"/>
      <c r="V1407" s="226"/>
      <c r="W1407" s="233">
        <f t="shared" si="2961"/>
        <v>0</v>
      </c>
      <c r="X1407" s="226"/>
      <c r="Y1407" s="229"/>
      <c r="Z1407" s="405"/>
      <c r="AA1407" s="332">
        <f t="shared" ref="AA1407:BF1407" si="2968">IF(AA$8="",0,IF(AA$1=1,SUMIFS(1276:1276,$1:$1,"&gt;="&amp;1,$1:$1,"&lt;="&amp;INT(-$T1407/30))+(-$T1407/30-INT(-$T1407/30))*SUMIFS(1276:1276,$1:$1,INT(-$T1407/30)+1),0)+(-$T1407/30-INT(-$T1407/30))*SUMIFS(1276:1276,$1:$1,AA$1+INT(-$T1407/30)+1)+(INT(-$T1407/30)+1+$T1407/30)*SUMIFS(1276:1276,$1:$1,AA$1+INT(-$T1407/30)))</f>
        <v>0</v>
      </c>
      <c r="AB1407" s="332">
        <f t="shared" si="2968"/>
        <v>0</v>
      </c>
      <c r="AC1407" s="332">
        <f t="shared" si="2968"/>
        <v>0</v>
      </c>
      <c r="AD1407" s="332">
        <f t="shared" si="2968"/>
        <v>0</v>
      </c>
      <c r="AE1407" s="332">
        <f t="shared" si="2968"/>
        <v>0</v>
      </c>
      <c r="AF1407" s="332">
        <f t="shared" si="2968"/>
        <v>0</v>
      </c>
      <c r="AG1407" s="332">
        <f t="shared" si="2968"/>
        <v>0</v>
      </c>
      <c r="AH1407" s="332">
        <f t="shared" si="2968"/>
        <v>0</v>
      </c>
      <c r="AI1407" s="332">
        <f t="shared" si="2968"/>
        <v>0</v>
      </c>
      <c r="AJ1407" s="332">
        <f t="shared" si="2968"/>
        <v>0</v>
      </c>
      <c r="AK1407" s="332">
        <f t="shared" si="2968"/>
        <v>0</v>
      </c>
      <c r="AL1407" s="332">
        <f t="shared" si="2968"/>
        <v>0</v>
      </c>
      <c r="AM1407" s="332">
        <f t="shared" si="2968"/>
        <v>0</v>
      </c>
      <c r="AN1407" s="332">
        <f t="shared" si="2968"/>
        <v>0</v>
      </c>
      <c r="AO1407" s="332">
        <f t="shared" si="2968"/>
        <v>0</v>
      </c>
      <c r="AP1407" s="332">
        <f t="shared" si="2968"/>
        <v>0</v>
      </c>
      <c r="AQ1407" s="332">
        <f t="shared" si="2968"/>
        <v>0</v>
      </c>
      <c r="AR1407" s="332">
        <f t="shared" si="2968"/>
        <v>0</v>
      </c>
      <c r="AS1407" s="332">
        <f t="shared" si="2968"/>
        <v>0</v>
      </c>
      <c r="AT1407" s="332">
        <f t="shared" si="2968"/>
        <v>0</v>
      </c>
      <c r="AU1407" s="332">
        <f t="shared" si="2968"/>
        <v>0</v>
      </c>
      <c r="AV1407" s="332">
        <f t="shared" si="2968"/>
        <v>0</v>
      </c>
      <c r="AW1407" s="332">
        <f t="shared" si="2968"/>
        <v>0</v>
      </c>
      <c r="AX1407" s="332">
        <f t="shared" si="2968"/>
        <v>0</v>
      </c>
      <c r="AY1407" s="332">
        <f t="shared" si="2968"/>
        <v>0</v>
      </c>
      <c r="AZ1407" s="332">
        <f t="shared" si="2968"/>
        <v>0</v>
      </c>
      <c r="BA1407" s="332">
        <f t="shared" si="2968"/>
        <v>0</v>
      </c>
      <c r="BB1407" s="332">
        <f t="shared" si="2968"/>
        <v>0</v>
      </c>
      <c r="BC1407" s="332">
        <f t="shared" si="2968"/>
        <v>0</v>
      </c>
      <c r="BD1407" s="332">
        <f t="shared" si="2968"/>
        <v>0</v>
      </c>
      <c r="BE1407" s="332">
        <f t="shared" si="2968"/>
        <v>0</v>
      </c>
      <c r="BF1407" s="332">
        <f t="shared" si="2968"/>
        <v>0</v>
      </c>
      <c r="BG1407" s="332">
        <f t="shared" ref="BG1407:CL1407" si="2969">IF(BG$8="",0,IF(BG$1=1,SUMIFS(1276:1276,$1:$1,"&gt;="&amp;1,$1:$1,"&lt;="&amp;INT(-$T1407/30))+(-$T1407/30-INT(-$T1407/30))*SUMIFS(1276:1276,$1:$1,INT(-$T1407/30)+1),0)+(-$T1407/30-INT(-$T1407/30))*SUMIFS(1276:1276,$1:$1,BG$1+INT(-$T1407/30)+1)+(INT(-$T1407/30)+1+$T1407/30)*SUMIFS(1276:1276,$1:$1,BG$1+INT(-$T1407/30)))</f>
        <v>0</v>
      </c>
      <c r="BH1407" s="332">
        <f t="shared" si="2969"/>
        <v>0</v>
      </c>
      <c r="BI1407" s="332">
        <f t="shared" si="2969"/>
        <v>0</v>
      </c>
      <c r="BJ1407" s="332">
        <f t="shared" si="2969"/>
        <v>0</v>
      </c>
      <c r="BK1407" s="332">
        <f t="shared" si="2969"/>
        <v>0</v>
      </c>
      <c r="BL1407" s="332">
        <f t="shared" si="2969"/>
        <v>0</v>
      </c>
      <c r="BM1407" s="332">
        <f t="shared" si="2969"/>
        <v>0</v>
      </c>
      <c r="BN1407" s="332">
        <f t="shared" si="2969"/>
        <v>0</v>
      </c>
      <c r="BO1407" s="332">
        <f t="shared" si="2969"/>
        <v>0</v>
      </c>
      <c r="BP1407" s="332">
        <f t="shared" si="2969"/>
        <v>0</v>
      </c>
      <c r="BQ1407" s="332">
        <f t="shared" si="2969"/>
        <v>0</v>
      </c>
      <c r="BR1407" s="332">
        <f t="shared" si="2969"/>
        <v>0</v>
      </c>
      <c r="BS1407" s="332">
        <f t="shared" si="2969"/>
        <v>0</v>
      </c>
      <c r="BT1407" s="332">
        <f t="shared" si="2969"/>
        <v>0</v>
      </c>
      <c r="BU1407" s="332">
        <f t="shared" si="2969"/>
        <v>0</v>
      </c>
      <c r="BV1407" s="332">
        <f t="shared" si="2969"/>
        <v>0</v>
      </c>
      <c r="BW1407" s="332">
        <f t="shared" si="2969"/>
        <v>0</v>
      </c>
      <c r="BX1407" s="332">
        <f t="shared" si="2969"/>
        <v>0</v>
      </c>
      <c r="BY1407" s="332">
        <f t="shared" si="2969"/>
        <v>0</v>
      </c>
      <c r="BZ1407" s="332">
        <f t="shared" si="2969"/>
        <v>0</v>
      </c>
      <c r="CA1407" s="332">
        <f t="shared" si="2969"/>
        <v>0</v>
      </c>
      <c r="CB1407" s="332">
        <f t="shared" si="2969"/>
        <v>0</v>
      </c>
      <c r="CC1407" s="332">
        <f t="shared" si="2969"/>
        <v>0</v>
      </c>
      <c r="CD1407" s="332">
        <f t="shared" si="2969"/>
        <v>0</v>
      </c>
      <c r="CE1407" s="332">
        <f t="shared" si="2969"/>
        <v>0</v>
      </c>
      <c r="CF1407" s="332">
        <f t="shared" si="2969"/>
        <v>0</v>
      </c>
      <c r="CG1407" s="332">
        <f t="shared" si="2969"/>
        <v>0</v>
      </c>
      <c r="CH1407" s="332">
        <f t="shared" si="2969"/>
        <v>0</v>
      </c>
      <c r="CI1407" s="332">
        <f t="shared" si="2969"/>
        <v>0</v>
      </c>
      <c r="CJ1407" s="332">
        <f t="shared" si="2969"/>
        <v>0</v>
      </c>
      <c r="CK1407" s="332">
        <f t="shared" si="2969"/>
        <v>0</v>
      </c>
      <c r="CL1407" s="332">
        <f t="shared" si="2969"/>
        <v>0</v>
      </c>
      <c r="CM1407" s="332">
        <f t="shared" ref="CM1407:DT1407" si="2970">IF(CM$8="",0,IF(CM$1=1,SUMIFS(1276:1276,$1:$1,"&gt;="&amp;1,$1:$1,"&lt;="&amp;INT(-$T1407/30))+(-$T1407/30-INT(-$T1407/30))*SUMIFS(1276:1276,$1:$1,INT(-$T1407/30)+1),0)+(-$T1407/30-INT(-$T1407/30))*SUMIFS(1276:1276,$1:$1,CM$1+INT(-$T1407/30)+1)+(INT(-$T1407/30)+1+$T1407/30)*SUMIFS(1276:1276,$1:$1,CM$1+INT(-$T1407/30)))</f>
        <v>0</v>
      </c>
      <c r="CN1407" s="332">
        <f t="shared" si="2970"/>
        <v>0</v>
      </c>
      <c r="CO1407" s="332">
        <f t="shared" si="2970"/>
        <v>0</v>
      </c>
      <c r="CP1407" s="332">
        <f t="shared" si="2970"/>
        <v>0</v>
      </c>
      <c r="CQ1407" s="332">
        <f t="shared" si="2970"/>
        <v>0</v>
      </c>
      <c r="CR1407" s="332">
        <f t="shared" si="2970"/>
        <v>0</v>
      </c>
      <c r="CS1407" s="332">
        <f t="shared" si="2970"/>
        <v>0</v>
      </c>
      <c r="CT1407" s="332">
        <f t="shared" si="2970"/>
        <v>0</v>
      </c>
      <c r="CU1407" s="332">
        <f t="shared" si="2970"/>
        <v>0</v>
      </c>
      <c r="CV1407" s="332">
        <f t="shared" si="2970"/>
        <v>0</v>
      </c>
      <c r="CW1407" s="332">
        <f t="shared" si="2970"/>
        <v>0</v>
      </c>
      <c r="CX1407" s="332">
        <f t="shared" si="2970"/>
        <v>0</v>
      </c>
      <c r="CY1407" s="332">
        <f t="shared" si="2970"/>
        <v>0</v>
      </c>
      <c r="CZ1407" s="332">
        <f t="shared" si="2970"/>
        <v>0</v>
      </c>
      <c r="DA1407" s="332">
        <f t="shared" si="2970"/>
        <v>0</v>
      </c>
      <c r="DB1407" s="332">
        <f t="shared" si="2970"/>
        <v>0</v>
      </c>
      <c r="DC1407" s="332">
        <f t="shared" si="2970"/>
        <v>0</v>
      </c>
      <c r="DD1407" s="332">
        <f t="shared" si="2970"/>
        <v>0</v>
      </c>
      <c r="DE1407" s="332">
        <f t="shared" si="2970"/>
        <v>0</v>
      </c>
      <c r="DF1407" s="332">
        <f t="shared" si="2970"/>
        <v>0</v>
      </c>
      <c r="DG1407" s="332">
        <f t="shared" si="2970"/>
        <v>0</v>
      </c>
      <c r="DH1407" s="332">
        <f t="shared" si="2970"/>
        <v>0</v>
      </c>
      <c r="DI1407" s="332">
        <f t="shared" si="2970"/>
        <v>0</v>
      </c>
      <c r="DJ1407" s="332">
        <f t="shared" si="2970"/>
        <v>0</v>
      </c>
      <c r="DK1407" s="332">
        <f t="shared" si="2970"/>
        <v>0</v>
      </c>
      <c r="DL1407" s="332">
        <f t="shared" si="2970"/>
        <v>0</v>
      </c>
      <c r="DM1407" s="332">
        <f t="shared" si="2970"/>
        <v>0</v>
      </c>
      <c r="DN1407" s="332">
        <f t="shared" si="2970"/>
        <v>0</v>
      </c>
      <c r="DO1407" s="332">
        <f t="shared" si="2970"/>
        <v>0</v>
      </c>
      <c r="DP1407" s="332">
        <f t="shared" si="2970"/>
        <v>0</v>
      </c>
      <c r="DQ1407" s="332">
        <f t="shared" si="2970"/>
        <v>0</v>
      </c>
      <c r="DR1407" s="332">
        <f t="shared" si="2970"/>
        <v>0</v>
      </c>
      <c r="DS1407" s="332">
        <f t="shared" si="2970"/>
        <v>0</v>
      </c>
      <c r="DT1407" s="332">
        <f t="shared" si="2970"/>
        <v>0</v>
      </c>
      <c r="DU1407" s="226"/>
      <c r="DV1407" s="226"/>
    </row>
    <row r="1408" spans="1:126" s="237" customFormat="1" ht="10.199999999999999">
      <c r="A1408" s="226"/>
      <c r="B1408" s="226"/>
      <c r="C1408" s="226"/>
      <c r="D1408" s="226"/>
      <c r="E1408" s="270"/>
      <c r="F1408" s="114"/>
      <c r="G1408" s="229"/>
      <c r="H1408" s="226"/>
      <c r="I1408" s="226"/>
      <c r="J1408" s="59"/>
      <c r="K1408" s="416">
        <f t="shared" si="2960"/>
        <v>0</v>
      </c>
      <c r="L1408" s="226"/>
      <c r="M1408" s="115"/>
      <c r="N1408" s="59"/>
      <c r="O1408" s="59"/>
      <c r="P1408" s="229"/>
      <c r="Q1408" s="226" t="s">
        <v>25</v>
      </c>
      <c r="R1408" s="226"/>
      <c r="S1408" s="229" t="s">
        <v>6</v>
      </c>
      <c r="T1408" s="307">
        <v>15</v>
      </c>
      <c r="U1408" s="226"/>
      <c r="V1408" s="226"/>
      <c r="W1408" s="233">
        <f t="shared" si="2961"/>
        <v>0</v>
      </c>
      <c r="X1408" s="226"/>
      <c r="Y1408" s="229"/>
      <c r="Z1408" s="405"/>
      <c r="AA1408" s="332">
        <f t="shared" ref="AA1408:BF1408" si="2971">IF(AA$8="",0,IF(AA$1=1,SUMIFS(1277:1277,$1:$1,"&gt;="&amp;1,$1:$1,"&lt;="&amp;INT(-$T1408/30))+(-$T1408/30-INT(-$T1408/30))*SUMIFS(1277:1277,$1:$1,INT(-$T1408/30)+1),0)+(-$T1408/30-INT(-$T1408/30))*SUMIFS(1277:1277,$1:$1,AA$1+INT(-$T1408/30)+1)+(INT(-$T1408/30)+1+$T1408/30)*SUMIFS(1277:1277,$1:$1,AA$1+INT(-$T1408/30)))</f>
        <v>0</v>
      </c>
      <c r="AB1408" s="332">
        <f t="shared" si="2971"/>
        <v>0</v>
      </c>
      <c r="AC1408" s="332">
        <f t="shared" si="2971"/>
        <v>0</v>
      </c>
      <c r="AD1408" s="332">
        <f t="shared" si="2971"/>
        <v>0</v>
      </c>
      <c r="AE1408" s="332">
        <f t="shared" si="2971"/>
        <v>0</v>
      </c>
      <c r="AF1408" s="332">
        <f t="shared" si="2971"/>
        <v>0</v>
      </c>
      <c r="AG1408" s="332">
        <f t="shared" si="2971"/>
        <v>0</v>
      </c>
      <c r="AH1408" s="332">
        <f t="shared" si="2971"/>
        <v>0</v>
      </c>
      <c r="AI1408" s="332">
        <f t="shared" si="2971"/>
        <v>0</v>
      </c>
      <c r="AJ1408" s="332">
        <f t="shared" si="2971"/>
        <v>0</v>
      </c>
      <c r="AK1408" s="332">
        <f t="shared" si="2971"/>
        <v>0</v>
      </c>
      <c r="AL1408" s="332">
        <f t="shared" si="2971"/>
        <v>0</v>
      </c>
      <c r="AM1408" s="332">
        <f t="shared" si="2971"/>
        <v>0</v>
      </c>
      <c r="AN1408" s="332">
        <f t="shared" si="2971"/>
        <v>0</v>
      </c>
      <c r="AO1408" s="332">
        <f t="shared" si="2971"/>
        <v>0</v>
      </c>
      <c r="AP1408" s="332">
        <f t="shared" si="2971"/>
        <v>0</v>
      </c>
      <c r="AQ1408" s="332">
        <f t="shared" si="2971"/>
        <v>0</v>
      </c>
      <c r="AR1408" s="332">
        <f t="shared" si="2971"/>
        <v>0</v>
      </c>
      <c r="AS1408" s="332">
        <f t="shared" si="2971"/>
        <v>0</v>
      </c>
      <c r="AT1408" s="332">
        <f t="shared" si="2971"/>
        <v>0</v>
      </c>
      <c r="AU1408" s="332">
        <f t="shared" si="2971"/>
        <v>0</v>
      </c>
      <c r="AV1408" s="332">
        <f t="shared" si="2971"/>
        <v>0</v>
      </c>
      <c r="AW1408" s="332">
        <f t="shared" si="2971"/>
        <v>0</v>
      </c>
      <c r="AX1408" s="332">
        <f t="shared" si="2971"/>
        <v>0</v>
      </c>
      <c r="AY1408" s="332">
        <f t="shared" si="2971"/>
        <v>0</v>
      </c>
      <c r="AZ1408" s="332">
        <f t="shared" si="2971"/>
        <v>0</v>
      </c>
      <c r="BA1408" s="332">
        <f t="shared" si="2971"/>
        <v>0</v>
      </c>
      <c r="BB1408" s="332">
        <f t="shared" si="2971"/>
        <v>0</v>
      </c>
      <c r="BC1408" s="332">
        <f t="shared" si="2971"/>
        <v>0</v>
      </c>
      <c r="BD1408" s="332">
        <f t="shared" si="2971"/>
        <v>0</v>
      </c>
      <c r="BE1408" s="332">
        <f t="shared" si="2971"/>
        <v>0</v>
      </c>
      <c r="BF1408" s="332">
        <f t="shared" si="2971"/>
        <v>0</v>
      </c>
      <c r="BG1408" s="332">
        <f t="shared" ref="BG1408:CL1408" si="2972">IF(BG$8="",0,IF(BG$1=1,SUMIFS(1277:1277,$1:$1,"&gt;="&amp;1,$1:$1,"&lt;="&amp;INT(-$T1408/30))+(-$T1408/30-INT(-$T1408/30))*SUMIFS(1277:1277,$1:$1,INT(-$T1408/30)+1),0)+(-$T1408/30-INT(-$T1408/30))*SUMIFS(1277:1277,$1:$1,BG$1+INT(-$T1408/30)+1)+(INT(-$T1408/30)+1+$T1408/30)*SUMIFS(1277:1277,$1:$1,BG$1+INT(-$T1408/30)))</f>
        <v>0</v>
      </c>
      <c r="BH1408" s="332">
        <f t="shared" si="2972"/>
        <v>0</v>
      </c>
      <c r="BI1408" s="332">
        <f t="shared" si="2972"/>
        <v>0</v>
      </c>
      <c r="BJ1408" s="332">
        <f t="shared" si="2972"/>
        <v>0</v>
      </c>
      <c r="BK1408" s="332">
        <f t="shared" si="2972"/>
        <v>0</v>
      </c>
      <c r="BL1408" s="332">
        <f t="shared" si="2972"/>
        <v>0</v>
      </c>
      <c r="BM1408" s="332">
        <f t="shared" si="2972"/>
        <v>0</v>
      </c>
      <c r="BN1408" s="332">
        <f t="shared" si="2972"/>
        <v>0</v>
      </c>
      <c r="BO1408" s="332">
        <f t="shared" si="2972"/>
        <v>0</v>
      </c>
      <c r="BP1408" s="332">
        <f t="shared" si="2972"/>
        <v>0</v>
      </c>
      <c r="BQ1408" s="332">
        <f t="shared" si="2972"/>
        <v>0</v>
      </c>
      <c r="BR1408" s="332">
        <f t="shared" si="2972"/>
        <v>0</v>
      </c>
      <c r="BS1408" s="332">
        <f t="shared" si="2972"/>
        <v>0</v>
      </c>
      <c r="BT1408" s="332">
        <f t="shared" si="2972"/>
        <v>0</v>
      </c>
      <c r="BU1408" s="332">
        <f t="shared" si="2972"/>
        <v>0</v>
      </c>
      <c r="BV1408" s="332">
        <f t="shared" si="2972"/>
        <v>0</v>
      </c>
      <c r="BW1408" s="332">
        <f t="shared" si="2972"/>
        <v>0</v>
      </c>
      <c r="BX1408" s="332">
        <f t="shared" si="2972"/>
        <v>0</v>
      </c>
      <c r="BY1408" s="332">
        <f t="shared" si="2972"/>
        <v>0</v>
      </c>
      <c r="BZ1408" s="332">
        <f t="shared" si="2972"/>
        <v>0</v>
      </c>
      <c r="CA1408" s="332">
        <f t="shared" si="2972"/>
        <v>0</v>
      </c>
      <c r="CB1408" s="332">
        <f t="shared" si="2972"/>
        <v>0</v>
      </c>
      <c r="CC1408" s="332">
        <f t="shared" si="2972"/>
        <v>0</v>
      </c>
      <c r="CD1408" s="332">
        <f t="shared" si="2972"/>
        <v>0</v>
      </c>
      <c r="CE1408" s="332">
        <f t="shared" si="2972"/>
        <v>0</v>
      </c>
      <c r="CF1408" s="332">
        <f t="shared" si="2972"/>
        <v>0</v>
      </c>
      <c r="CG1408" s="332">
        <f t="shared" si="2972"/>
        <v>0</v>
      </c>
      <c r="CH1408" s="332">
        <f t="shared" si="2972"/>
        <v>0</v>
      </c>
      <c r="CI1408" s="332">
        <f t="shared" si="2972"/>
        <v>0</v>
      </c>
      <c r="CJ1408" s="332">
        <f t="shared" si="2972"/>
        <v>0</v>
      </c>
      <c r="CK1408" s="332">
        <f t="shared" si="2972"/>
        <v>0</v>
      </c>
      <c r="CL1408" s="332">
        <f t="shared" si="2972"/>
        <v>0</v>
      </c>
      <c r="CM1408" s="332">
        <f t="shared" ref="CM1408:DT1408" si="2973">IF(CM$8="",0,IF(CM$1=1,SUMIFS(1277:1277,$1:$1,"&gt;="&amp;1,$1:$1,"&lt;="&amp;INT(-$T1408/30))+(-$T1408/30-INT(-$T1408/30))*SUMIFS(1277:1277,$1:$1,INT(-$T1408/30)+1),0)+(-$T1408/30-INT(-$T1408/30))*SUMIFS(1277:1277,$1:$1,CM$1+INT(-$T1408/30)+1)+(INT(-$T1408/30)+1+$T1408/30)*SUMIFS(1277:1277,$1:$1,CM$1+INT(-$T1408/30)))</f>
        <v>0</v>
      </c>
      <c r="CN1408" s="332">
        <f t="shared" si="2973"/>
        <v>0</v>
      </c>
      <c r="CO1408" s="332">
        <f t="shared" si="2973"/>
        <v>0</v>
      </c>
      <c r="CP1408" s="332">
        <f t="shared" si="2973"/>
        <v>0</v>
      </c>
      <c r="CQ1408" s="332">
        <f t="shared" si="2973"/>
        <v>0</v>
      </c>
      <c r="CR1408" s="332">
        <f t="shared" si="2973"/>
        <v>0</v>
      </c>
      <c r="CS1408" s="332">
        <f t="shared" si="2973"/>
        <v>0</v>
      </c>
      <c r="CT1408" s="332">
        <f t="shared" si="2973"/>
        <v>0</v>
      </c>
      <c r="CU1408" s="332">
        <f t="shared" si="2973"/>
        <v>0</v>
      </c>
      <c r="CV1408" s="332">
        <f t="shared" si="2973"/>
        <v>0</v>
      </c>
      <c r="CW1408" s="332">
        <f t="shared" si="2973"/>
        <v>0</v>
      </c>
      <c r="CX1408" s="332">
        <f t="shared" si="2973"/>
        <v>0</v>
      </c>
      <c r="CY1408" s="332">
        <f t="shared" si="2973"/>
        <v>0</v>
      </c>
      <c r="CZ1408" s="332">
        <f t="shared" si="2973"/>
        <v>0</v>
      </c>
      <c r="DA1408" s="332">
        <f t="shared" si="2973"/>
        <v>0</v>
      </c>
      <c r="DB1408" s="332">
        <f t="shared" si="2973"/>
        <v>0</v>
      </c>
      <c r="DC1408" s="332">
        <f t="shared" si="2973"/>
        <v>0</v>
      </c>
      <c r="DD1408" s="332">
        <f t="shared" si="2973"/>
        <v>0</v>
      </c>
      <c r="DE1408" s="332">
        <f t="shared" si="2973"/>
        <v>0</v>
      </c>
      <c r="DF1408" s="332">
        <f t="shared" si="2973"/>
        <v>0</v>
      </c>
      <c r="DG1408" s="332">
        <f t="shared" si="2973"/>
        <v>0</v>
      </c>
      <c r="DH1408" s="332">
        <f t="shared" si="2973"/>
        <v>0</v>
      </c>
      <c r="DI1408" s="332">
        <f t="shared" si="2973"/>
        <v>0</v>
      </c>
      <c r="DJ1408" s="332">
        <f t="shared" si="2973"/>
        <v>0</v>
      </c>
      <c r="DK1408" s="332">
        <f t="shared" si="2973"/>
        <v>0</v>
      </c>
      <c r="DL1408" s="332">
        <f t="shared" si="2973"/>
        <v>0</v>
      </c>
      <c r="DM1408" s="332">
        <f t="shared" si="2973"/>
        <v>0</v>
      </c>
      <c r="DN1408" s="332">
        <f t="shared" si="2973"/>
        <v>0</v>
      </c>
      <c r="DO1408" s="332">
        <f t="shared" si="2973"/>
        <v>0</v>
      </c>
      <c r="DP1408" s="332">
        <f t="shared" si="2973"/>
        <v>0</v>
      </c>
      <c r="DQ1408" s="332">
        <f t="shared" si="2973"/>
        <v>0</v>
      </c>
      <c r="DR1408" s="332">
        <f t="shared" si="2973"/>
        <v>0</v>
      </c>
      <c r="DS1408" s="332">
        <f t="shared" si="2973"/>
        <v>0</v>
      </c>
      <c r="DT1408" s="332">
        <f t="shared" si="2973"/>
        <v>0</v>
      </c>
      <c r="DU1408" s="226"/>
      <c r="DV1408" s="226"/>
    </row>
    <row r="1409" spans="1:126" s="237" customFormat="1" ht="10.199999999999999">
      <c r="A1409" s="226"/>
      <c r="B1409" s="226"/>
      <c r="C1409" s="226"/>
      <c r="D1409" s="226"/>
      <c r="E1409" s="270"/>
      <c r="F1409" s="114"/>
      <c r="G1409" s="229"/>
      <c r="H1409" s="226"/>
      <c r="I1409" s="226"/>
      <c r="J1409" s="59"/>
      <c r="K1409" s="416">
        <f t="shared" si="2960"/>
        <v>0</v>
      </c>
      <c r="L1409" s="226"/>
      <c r="M1409" s="115"/>
      <c r="N1409" s="59"/>
      <c r="O1409" s="59"/>
      <c r="P1409" s="229"/>
      <c r="Q1409" s="226" t="s">
        <v>25</v>
      </c>
      <c r="R1409" s="226"/>
      <c r="S1409" s="229" t="s">
        <v>6</v>
      </c>
      <c r="T1409" s="307">
        <v>15</v>
      </c>
      <c r="U1409" s="226"/>
      <c r="V1409" s="226"/>
      <c r="W1409" s="233">
        <f t="shared" si="2961"/>
        <v>0</v>
      </c>
      <c r="X1409" s="226"/>
      <c r="Y1409" s="229"/>
      <c r="Z1409" s="405"/>
      <c r="AA1409" s="332">
        <f t="shared" ref="AA1409:BF1409" si="2974">IF(AA$8="",0,IF(AA$1=1,SUMIFS(1278:1278,$1:$1,"&gt;="&amp;1,$1:$1,"&lt;="&amp;INT(-$T1409/30))+(-$T1409/30-INT(-$T1409/30))*SUMIFS(1278:1278,$1:$1,INT(-$T1409/30)+1),0)+(-$T1409/30-INT(-$T1409/30))*SUMIFS(1278:1278,$1:$1,AA$1+INT(-$T1409/30)+1)+(INT(-$T1409/30)+1+$T1409/30)*SUMIFS(1278:1278,$1:$1,AA$1+INT(-$T1409/30)))</f>
        <v>0</v>
      </c>
      <c r="AB1409" s="332">
        <f t="shared" si="2974"/>
        <v>0</v>
      </c>
      <c r="AC1409" s="332">
        <f t="shared" si="2974"/>
        <v>0</v>
      </c>
      <c r="AD1409" s="332">
        <f t="shared" si="2974"/>
        <v>0</v>
      </c>
      <c r="AE1409" s="332">
        <f t="shared" si="2974"/>
        <v>0</v>
      </c>
      <c r="AF1409" s="332">
        <f t="shared" si="2974"/>
        <v>0</v>
      </c>
      <c r="AG1409" s="332">
        <f t="shared" si="2974"/>
        <v>0</v>
      </c>
      <c r="AH1409" s="332">
        <f t="shared" si="2974"/>
        <v>0</v>
      </c>
      <c r="AI1409" s="332">
        <f t="shared" si="2974"/>
        <v>0</v>
      </c>
      <c r="AJ1409" s="332">
        <f t="shared" si="2974"/>
        <v>0</v>
      </c>
      <c r="AK1409" s="332">
        <f t="shared" si="2974"/>
        <v>0</v>
      </c>
      <c r="AL1409" s="332">
        <f t="shared" si="2974"/>
        <v>0</v>
      </c>
      <c r="AM1409" s="332">
        <f t="shared" si="2974"/>
        <v>0</v>
      </c>
      <c r="AN1409" s="332">
        <f t="shared" si="2974"/>
        <v>0</v>
      </c>
      <c r="AO1409" s="332">
        <f t="shared" si="2974"/>
        <v>0</v>
      </c>
      <c r="AP1409" s="332">
        <f t="shared" si="2974"/>
        <v>0</v>
      </c>
      <c r="AQ1409" s="332">
        <f t="shared" si="2974"/>
        <v>0</v>
      </c>
      <c r="AR1409" s="332">
        <f t="shared" si="2974"/>
        <v>0</v>
      </c>
      <c r="AS1409" s="332">
        <f t="shared" si="2974"/>
        <v>0</v>
      </c>
      <c r="AT1409" s="332">
        <f t="shared" si="2974"/>
        <v>0</v>
      </c>
      <c r="AU1409" s="332">
        <f t="shared" si="2974"/>
        <v>0</v>
      </c>
      <c r="AV1409" s="332">
        <f t="shared" si="2974"/>
        <v>0</v>
      </c>
      <c r="AW1409" s="332">
        <f t="shared" si="2974"/>
        <v>0</v>
      </c>
      <c r="AX1409" s="332">
        <f t="shared" si="2974"/>
        <v>0</v>
      </c>
      <c r="AY1409" s="332">
        <f t="shared" si="2974"/>
        <v>0</v>
      </c>
      <c r="AZ1409" s="332">
        <f t="shared" si="2974"/>
        <v>0</v>
      </c>
      <c r="BA1409" s="332">
        <f t="shared" si="2974"/>
        <v>0</v>
      </c>
      <c r="BB1409" s="332">
        <f t="shared" si="2974"/>
        <v>0</v>
      </c>
      <c r="BC1409" s="332">
        <f t="shared" si="2974"/>
        <v>0</v>
      </c>
      <c r="BD1409" s="332">
        <f t="shared" si="2974"/>
        <v>0</v>
      </c>
      <c r="BE1409" s="332">
        <f t="shared" si="2974"/>
        <v>0</v>
      </c>
      <c r="BF1409" s="332">
        <f t="shared" si="2974"/>
        <v>0</v>
      </c>
      <c r="BG1409" s="332">
        <f t="shared" ref="BG1409:CL1409" si="2975">IF(BG$8="",0,IF(BG$1=1,SUMIFS(1278:1278,$1:$1,"&gt;="&amp;1,$1:$1,"&lt;="&amp;INT(-$T1409/30))+(-$T1409/30-INT(-$T1409/30))*SUMIFS(1278:1278,$1:$1,INT(-$T1409/30)+1),0)+(-$T1409/30-INT(-$T1409/30))*SUMIFS(1278:1278,$1:$1,BG$1+INT(-$T1409/30)+1)+(INT(-$T1409/30)+1+$T1409/30)*SUMIFS(1278:1278,$1:$1,BG$1+INT(-$T1409/30)))</f>
        <v>0</v>
      </c>
      <c r="BH1409" s="332">
        <f t="shared" si="2975"/>
        <v>0</v>
      </c>
      <c r="BI1409" s="332">
        <f t="shared" si="2975"/>
        <v>0</v>
      </c>
      <c r="BJ1409" s="332">
        <f t="shared" si="2975"/>
        <v>0</v>
      </c>
      <c r="BK1409" s="332">
        <f t="shared" si="2975"/>
        <v>0</v>
      </c>
      <c r="BL1409" s="332">
        <f t="shared" si="2975"/>
        <v>0</v>
      </c>
      <c r="BM1409" s="332">
        <f t="shared" si="2975"/>
        <v>0</v>
      </c>
      <c r="BN1409" s="332">
        <f t="shared" si="2975"/>
        <v>0</v>
      </c>
      <c r="BO1409" s="332">
        <f t="shared" si="2975"/>
        <v>0</v>
      </c>
      <c r="BP1409" s="332">
        <f t="shared" si="2975"/>
        <v>0</v>
      </c>
      <c r="BQ1409" s="332">
        <f t="shared" si="2975"/>
        <v>0</v>
      </c>
      <c r="BR1409" s="332">
        <f t="shared" si="2975"/>
        <v>0</v>
      </c>
      <c r="BS1409" s="332">
        <f t="shared" si="2975"/>
        <v>0</v>
      </c>
      <c r="BT1409" s="332">
        <f t="shared" si="2975"/>
        <v>0</v>
      </c>
      <c r="BU1409" s="332">
        <f t="shared" si="2975"/>
        <v>0</v>
      </c>
      <c r="BV1409" s="332">
        <f t="shared" si="2975"/>
        <v>0</v>
      </c>
      <c r="BW1409" s="332">
        <f t="shared" si="2975"/>
        <v>0</v>
      </c>
      <c r="BX1409" s="332">
        <f t="shared" si="2975"/>
        <v>0</v>
      </c>
      <c r="BY1409" s="332">
        <f t="shared" si="2975"/>
        <v>0</v>
      </c>
      <c r="BZ1409" s="332">
        <f t="shared" si="2975"/>
        <v>0</v>
      </c>
      <c r="CA1409" s="332">
        <f t="shared" si="2975"/>
        <v>0</v>
      </c>
      <c r="CB1409" s="332">
        <f t="shared" si="2975"/>
        <v>0</v>
      </c>
      <c r="CC1409" s="332">
        <f t="shared" si="2975"/>
        <v>0</v>
      </c>
      <c r="CD1409" s="332">
        <f t="shared" si="2975"/>
        <v>0</v>
      </c>
      <c r="CE1409" s="332">
        <f t="shared" si="2975"/>
        <v>0</v>
      </c>
      <c r="CF1409" s="332">
        <f t="shared" si="2975"/>
        <v>0</v>
      </c>
      <c r="CG1409" s="332">
        <f t="shared" si="2975"/>
        <v>0</v>
      </c>
      <c r="CH1409" s="332">
        <f t="shared" si="2975"/>
        <v>0</v>
      </c>
      <c r="CI1409" s="332">
        <f t="shared" si="2975"/>
        <v>0</v>
      </c>
      <c r="CJ1409" s="332">
        <f t="shared" si="2975"/>
        <v>0</v>
      </c>
      <c r="CK1409" s="332">
        <f t="shared" si="2975"/>
        <v>0</v>
      </c>
      <c r="CL1409" s="332">
        <f t="shared" si="2975"/>
        <v>0</v>
      </c>
      <c r="CM1409" s="332">
        <f t="shared" ref="CM1409:DT1409" si="2976">IF(CM$8="",0,IF(CM$1=1,SUMIFS(1278:1278,$1:$1,"&gt;="&amp;1,$1:$1,"&lt;="&amp;INT(-$T1409/30))+(-$T1409/30-INT(-$T1409/30))*SUMIFS(1278:1278,$1:$1,INT(-$T1409/30)+1),0)+(-$T1409/30-INT(-$T1409/30))*SUMIFS(1278:1278,$1:$1,CM$1+INT(-$T1409/30)+1)+(INT(-$T1409/30)+1+$T1409/30)*SUMIFS(1278:1278,$1:$1,CM$1+INT(-$T1409/30)))</f>
        <v>0</v>
      </c>
      <c r="CN1409" s="332">
        <f t="shared" si="2976"/>
        <v>0</v>
      </c>
      <c r="CO1409" s="332">
        <f t="shared" si="2976"/>
        <v>0</v>
      </c>
      <c r="CP1409" s="332">
        <f t="shared" si="2976"/>
        <v>0</v>
      </c>
      <c r="CQ1409" s="332">
        <f t="shared" si="2976"/>
        <v>0</v>
      </c>
      <c r="CR1409" s="332">
        <f t="shared" si="2976"/>
        <v>0</v>
      </c>
      <c r="CS1409" s="332">
        <f t="shared" si="2976"/>
        <v>0</v>
      </c>
      <c r="CT1409" s="332">
        <f t="shared" si="2976"/>
        <v>0</v>
      </c>
      <c r="CU1409" s="332">
        <f t="shared" si="2976"/>
        <v>0</v>
      </c>
      <c r="CV1409" s="332">
        <f t="shared" si="2976"/>
        <v>0</v>
      </c>
      <c r="CW1409" s="332">
        <f t="shared" si="2976"/>
        <v>0</v>
      </c>
      <c r="CX1409" s="332">
        <f t="shared" si="2976"/>
        <v>0</v>
      </c>
      <c r="CY1409" s="332">
        <f t="shared" si="2976"/>
        <v>0</v>
      </c>
      <c r="CZ1409" s="332">
        <f t="shared" si="2976"/>
        <v>0</v>
      </c>
      <c r="DA1409" s="332">
        <f t="shared" si="2976"/>
        <v>0</v>
      </c>
      <c r="DB1409" s="332">
        <f t="shared" si="2976"/>
        <v>0</v>
      </c>
      <c r="DC1409" s="332">
        <f t="shared" si="2976"/>
        <v>0</v>
      </c>
      <c r="DD1409" s="332">
        <f t="shared" si="2976"/>
        <v>0</v>
      </c>
      <c r="DE1409" s="332">
        <f t="shared" si="2976"/>
        <v>0</v>
      </c>
      <c r="DF1409" s="332">
        <f t="shared" si="2976"/>
        <v>0</v>
      </c>
      <c r="DG1409" s="332">
        <f t="shared" si="2976"/>
        <v>0</v>
      </c>
      <c r="DH1409" s="332">
        <f t="shared" si="2976"/>
        <v>0</v>
      </c>
      <c r="DI1409" s="332">
        <f t="shared" si="2976"/>
        <v>0</v>
      </c>
      <c r="DJ1409" s="332">
        <f t="shared" si="2976"/>
        <v>0</v>
      </c>
      <c r="DK1409" s="332">
        <f t="shared" si="2976"/>
        <v>0</v>
      </c>
      <c r="DL1409" s="332">
        <f t="shared" si="2976"/>
        <v>0</v>
      </c>
      <c r="DM1409" s="332">
        <f t="shared" si="2976"/>
        <v>0</v>
      </c>
      <c r="DN1409" s="332">
        <f t="shared" si="2976"/>
        <v>0</v>
      </c>
      <c r="DO1409" s="332">
        <f t="shared" si="2976"/>
        <v>0</v>
      </c>
      <c r="DP1409" s="332">
        <f t="shared" si="2976"/>
        <v>0</v>
      </c>
      <c r="DQ1409" s="332">
        <f t="shared" si="2976"/>
        <v>0</v>
      </c>
      <c r="DR1409" s="332">
        <f t="shared" si="2976"/>
        <v>0</v>
      </c>
      <c r="DS1409" s="332">
        <f t="shared" si="2976"/>
        <v>0</v>
      </c>
      <c r="DT1409" s="332">
        <f t="shared" si="2976"/>
        <v>0</v>
      </c>
      <c r="DU1409" s="226"/>
      <c r="DV1409" s="226"/>
    </row>
    <row r="1410" spans="1:126" s="237" customFormat="1" ht="10.199999999999999">
      <c r="A1410" s="226"/>
      <c r="B1410" s="226"/>
      <c r="C1410" s="226"/>
      <c r="D1410" s="226"/>
      <c r="E1410" s="270"/>
      <c r="F1410" s="114"/>
      <c r="G1410" s="229"/>
      <c r="H1410" s="226"/>
      <c r="I1410" s="226"/>
      <c r="J1410" s="59"/>
      <c r="K1410" s="416">
        <f t="shared" si="2960"/>
        <v>0</v>
      </c>
      <c r="L1410" s="226"/>
      <c r="M1410" s="115"/>
      <c r="N1410" s="59"/>
      <c r="O1410" s="59"/>
      <c r="P1410" s="229"/>
      <c r="Q1410" s="226" t="s">
        <v>25</v>
      </c>
      <c r="R1410" s="226"/>
      <c r="S1410" s="229" t="s">
        <v>6</v>
      </c>
      <c r="T1410" s="307">
        <v>15</v>
      </c>
      <c r="U1410" s="226"/>
      <c r="V1410" s="226"/>
      <c r="W1410" s="233">
        <f t="shared" si="2961"/>
        <v>0</v>
      </c>
      <c r="X1410" s="226"/>
      <c r="Y1410" s="229"/>
      <c r="Z1410" s="405"/>
      <c r="AA1410" s="332">
        <f t="shared" ref="AA1410:BF1410" si="2977">IF(AA$8="",0,IF(AA$1=1,SUMIFS(1279:1279,$1:$1,"&gt;="&amp;1,$1:$1,"&lt;="&amp;INT(-$T1410/30))+(-$T1410/30-INT(-$T1410/30))*SUMIFS(1279:1279,$1:$1,INT(-$T1410/30)+1),0)+(-$T1410/30-INT(-$T1410/30))*SUMIFS(1279:1279,$1:$1,AA$1+INT(-$T1410/30)+1)+(INT(-$T1410/30)+1+$T1410/30)*SUMIFS(1279:1279,$1:$1,AA$1+INT(-$T1410/30)))</f>
        <v>0</v>
      </c>
      <c r="AB1410" s="332">
        <f t="shared" si="2977"/>
        <v>0</v>
      </c>
      <c r="AC1410" s="332">
        <f t="shared" si="2977"/>
        <v>0</v>
      </c>
      <c r="AD1410" s="332">
        <f t="shared" si="2977"/>
        <v>0</v>
      </c>
      <c r="AE1410" s="332">
        <f t="shared" si="2977"/>
        <v>0</v>
      </c>
      <c r="AF1410" s="332">
        <f t="shared" si="2977"/>
        <v>0</v>
      </c>
      <c r="AG1410" s="332">
        <f t="shared" si="2977"/>
        <v>0</v>
      </c>
      <c r="AH1410" s="332">
        <f t="shared" si="2977"/>
        <v>0</v>
      </c>
      <c r="AI1410" s="332">
        <f t="shared" si="2977"/>
        <v>0</v>
      </c>
      <c r="AJ1410" s="332">
        <f t="shared" si="2977"/>
        <v>0</v>
      </c>
      <c r="AK1410" s="332">
        <f t="shared" si="2977"/>
        <v>0</v>
      </c>
      <c r="AL1410" s="332">
        <f t="shared" si="2977"/>
        <v>0</v>
      </c>
      <c r="AM1410" s="332">
        <f t="shared" si="2977"/>
        <v>0</v>
      </c>
      <c r="AN1410" s="332">
        <f t="shared" si="2977"/>
        <v>0</v>
      </c>
      <c r="AO1410" s="332">
        <f t="shared" si="2977"/>
        <v>0</v>
      </c>
      <c r="AP1410" s="332">
        <f t="shared" si="2977"/>
        <v>0</v>
      </c>
      <c r="AQ1410" s="332">
        <f t="shared" si="2977"/>
        <v>0</v>
      </c>
      <c r="AR1410" s="332">
        <f t="shared" si="2977"/>
        <v>0</v>
      </c>
      <c r="AS1410" s="332">
        <f t="shared" si="2977"/>
        <v>0</v>
      </c>
      <c r="AT1410" s="332">
        <f t="shared" si="2977"/>
        <v>0</v>
      </c>
      <c r="AU1410" s="332">
        <f t="shared" si="2977"/>
        <v>0</v>
      </c>
      <c r="AV1410" s="332">
        <f t="shared" si="2977"/>
        <v>0</v>
      </c>
      <c r="AW1410" s="332">
        <f t="shared" si="2977"/>
        <v>0</v>
      </c>
      <c r="AX1410" s="332">
        <f t="shared" si="2977"/>
        <v>0</v>
      </c>
      <c r="AY1410" s="332">
        <f t="shared" si="2977"/>
        <v>0</v>
      </c>
      <c r="AZ1410" s="332">
        <f t="shared" si="2977"/>
        <v>0</v>
      </c>
      <c r="BA1410" s="332">
        <f t="shared" si="2977"/>
        <v>0</v>
      </c>
      <c r="BB1410" s="332">
        <f t="shared" si="2977"/>
        <v>0</v>
      </c>
      <c r="BC1410" s="332">
        <f t="shared" si="2977"/>
        <v>0</v>
      </c>
      <c r="BD1410" s="332">
        <f t="shared" si="2977"/>
        <v>0</v>
      </c>
      <c r="BE1410" s="332">
        <f t="shared" si="2977"/>
        <v>0</v>
      </c>
      <c r="BF1410" s="332">
        <f t="shared" si="2977"/>
        <v>0</v>
      </c>
      <c r="BG1410" s="332">
        <f t="shared" ref="BG1410:CL1410" si="2978">IF(BG$8="",0,IF(BG$1=1,SUMIFS(1279:1279,$1:$1,"&gt;="&amp;1,$1:$1,"&lt;="&amp;INT(-$T1410/30))+(-$T1410/30-INT(-$T1410/30))*SUMIFS(1279:1279,$1:$1,INT(-$T1410/30)+1),0)+(-$T1410/30-INT(-$T1410/30))*SUMIFS(1279:1279,$1:$1,BG$1+INT(-$T1410/30)+1)+(INT(-$T1410/30)+1+$T1410/30)*SUMIFS(1279:1279,$1:$1,BG$1+INT(-$T1410/30)))</f>
        <v>0</v>
      </c>
      <c r="BH1410" s="332">
        <f t="shared" si="2978"/>
        <v>0</v>
      </c>
      <c r="BI1410" s="332">
        <f t="shared" si="2978"/>
        <v>0</v>
      </c>
      <c r="BJ1410" s="332">
        <f t="shared" si="2978"/>
        <v>0</v>
      </c>
      <c r="BK1410" s="332">
        <f t="shared" si="2978"/>
        <v>0</v>
      </c>
      <c r="BL1410" s="332">
        <f t="shared" si="2978"/>
        <v>0</v>
      </c>
      <c r="BM1410" s="332">
        <f t="shared" si="2978"/>
        <v>0</v>
      </c>
      <c r="BN1410" s="332">
        <f t="shared" si="2978"/>
        <v>0</v>
      </c>
      <c r="BO1410" s="332">
        <f t="shared" si="2978"/>
        <v>0</v>
      </c>
      <c r="BP1410" s="332">
        <f t="shared" si="2978"/>
        <v>0</v>
      </c>
      <c r="BQ1410" s="332">
        <f t="shared" si="2978"/>
        <v>0</v>
      </c>
      <c r="BR1410" s="332">
        <f t="shared" si="2978"/>
        <v>0</v>
      </c>
      <c r="BS1410" s="332">
        <f t="shared" si="2978"/>
        <v>0</v>
      </c>
      <c r="BT1410" s="332">
        <f t="shared" si="2978"/>
        <v>0</v>
      </c>
      <c r="BU1410" s="332">
        <f t="shared" si="2978"/>
        <v>0</v>
      </c>
      <c r="BV1410" s="332">
        <f t="shared" si="2978"/>
        <v>0</v>
      </c>
      <c r="BW1410" s="332">
        <f t="shared" si="2978"/>
        <v>0</v>
      </c>
      <c r="BX1410" s="332">
        <f t="shared" si="2978"/>
        <v>0</v>
      </c>
      <c r="BY1410" s="332">
        <f t="shared" si="2978"/>
        <v>0</v>
      </c>
      <c r="BZ1410" s="332">
        <f t="shared" si="2978"/>
        <v>0</v>
      </c>
      <c r="CA1410" s="332">
        <f t="shared" si="2978"/>
        <v>0</v>
      </c>
      <c r="CB1410" s="332">
        <f t="shared" si="2978"/>
        <v>0</v>
      </c>
      <c r="CC1410" s="332">
        <f t="shared" si="2978"/>
        <v>0</v>
      </c>
      <c r="CD1410" s="332">
        <f t="shared" si="2978"/>
        <v>0</v>
      </c>
      <c r="CE1410" s="332">
        <f t="shared" si="2978"/>
        <v>0</v>
      </c>
      <c r="CF1410" s="332">
        <f t="shared" si="2978"/>
        <v>0</v>
      </c>
      <c r="CG1410" s="332">
        <f t="shared" si="2978"/>
        <v>0</v>
      </c>
      <c r="CH1410" s="332">
        <f t="shared" si="2978"/>
        <v>0</v>
      </c>
      <c r="CI1410" s="332">
        <f t="shared" si="2978"/>
        <v>0</v>
      </c>
      <c r="CJ1410" s="332">
        <f t="shared" si="2978"/>
        <v>0</v>
      </c>
      <c r="CK1410" s="332">
        <f t="shared" si="2978"/>
        <v>0</v>
      </c>
      <c r="CL1410" s="332">
        <f t="shared" si="2978"/>
        <v>0</v>
      </c>
      <c r="CM1410" s="332">
        <f t="shared" ref="CM1410:DT1410" si="2979">IF(CM$8="",0,IF(CM$1=1,SUMIFS(1279:1279,$1:$1,"&gt;="&amp;1,$1:$1,"&lt;="&amp;INT(-$T1410/30))+(-$T1410/30-INT(-$T1410/30))*SUMIFS(1279:1279,$1:$1,INT(-$T1410/30)+1),0)+(-$T1410/30-INT(-$T1410/30))*SUMIFS(1279:1279,$1:$1,CM$1+INT(-$T1410/30)+1)+(INT(-$T1410/30)+1+$T1410/30)*SUMIFS(1279:1279,$1:$1,CM$1+INT(-$T1410/30)))</f>
        <v>0</v>
      </c>
      <c r="CN1410" s="332">
        <f t="shared" si="2979"/>
        <v>0</v>
      </c>
      <c r="CO1410" s="332">
        <f t="shared" si="2979"/>
        <v>0</v>
      </c>
      <c r="CP1410" s="332">
        <f t="shared" si="2979"/>
        <v>0</v>
      </c>
      <c r="CQ1410" s="332">
        <f t="shared" si="2979"/>
        <v>0</v>
      </c>
      <c r="CR1410" s="332">
        <f t="shared" si="2979"/>
        <v>0</v>
      </c>
      <c r="CS1410" s="332">
        <f t="shared" si="2979"/>
        <v>0</v>
      </c>
      <c r="CT1410" s="332">
        <f t="shared" si="2979"/>
        <v>0</v>
      </c>
      <c r="CU1410" s="332">
        <f t="shared" si="2979"/>
        <v>0</v>
      </c>
      <c r="CV1410" s="332">
        <f t="shared" si="2979"/>
        <v>0</v>
      </c>
      <c r="CW1410" s="332">
        <f t="shared" si="2979"/>
        <v>0</v>
      </c>
      <c r="CX1410" s="332">
        <f t="shared" si="2979"/>
        <v>0</v>
      </c>
      <c r="CY1410" s="332">
        <f t="shared" si="2979"/>
        <v>0</v>
      </c>
      <c r="CZ1410" s="332">
        <f t="shared" si="2979"/>
        <v>0</v>
      </c>
      <c r="DA1410" s="332">
        <f t="shared" si="2979"/>
        <v>0</v>
      </c>
      <c r="DB1410" s="332">
        <f t="shared" si="2979"/>
        <v>0</v>
      </c>
      <c r="DC1410" s="332">
        <f t="shared" si="2979"/>
        <v>0</v>
      </c>
      <c r="DD1410" s="332">
        <f t="shared" si="2979"/>
        <v>0</v>
      </c>
      <c r="DE1410" s="332">
        <f t="shared" si="2979"/>
        <v>0</v>
      </c>
      <c r="DF1410" s="332">
        <f t="shared" si="2979"/>
        <v>0</v>
      </c>
      <c r="DG1410" s="332">
        <f t="shared" si="2979"/>
        <v>0</v>
      </c>
      <c r="DH1410" s="332">
        <f t="shared" si="2979"/>
        <v>0</v>
      </c>
      <c r="DI1410" s="332">
        <f t="shared" si="2979"/>
        <v>0</v>
      </c>
      <c r="DJ1410" s="332">
        <f t="shared" si="2979"/>
        <v>0</v>
      </c>
      <c r="DK1410" s="332">
        <f t="shared" si="2979"/>
        <v>0</v>
      </c>
      <c r="DL1410" s="332">
        <f t="shared" si="2979"/>
        <v>0</v>
      </c>
      <c r="DM1410" s="332">
        <f t="shared" si="2979"/>
        <v>0</v>
      </c>
      <c r="DN1410" s="332">
        <f t="shared" si="2979"/>
        <v>0</v>
      </c>
      <c r="DO1410" s="332">
        <f t="shared" si="2979"/>
        <v>0</v>
      </c>
      <c r="DP1410" s="332">
        <f t="shared" si="2979"/>
        <v>0</v>
      </c>
      <c r="DQ1410" s="332">
        <f t="shared" si="2979"/>
        <v>0</v>
      </c>
      <c r="DR1410" s="332">
        <f t="shared" si="2979"/>
        <v>0</v>
      </c>
      <c r="DS1410" s="332">
        <f t="shared" si="2979"/>
        <v>0</v>
      </c>
      <c r="DT1410" s="332">
        <f t="shared" si="2979"/>
        <v>0</v>
      </c>
      <c r="DU1410" s="226"/>
      <c r="DV1410" s="226"/>
    </row>
    <row r="1411" spans="1:126" s="237" customFormat="1" ht="10.199999999999999">
      <c r="A1411" s="226"/>
      <c r="B1411" s="226"/>
      <c r="C1411" s="226"/>
      <c r="D1411" s="226"/>
      <c r="E1411" s="270"/>
      <c r="F1411" s="114"/>
      <c r="G1411" s="229"/>
      <c r="H1411" s="226"/>
      <c r="I1411" s="226"/>
      <c r="J1411" s="59"/>
      <c r="K1411" s="416">
        <f t="shared" si="2960"/>
        <v>0</v>
      </c>
      <c r="L1411" s="226"/>
      <c r="M1411" s="115"/>
      <c r="N1411" s="59"/>
      <c r="O1411" s="59"/>
      <c r="P1411" s="229"/>
      <c r="Q1411" s="226" t="s">
        <v>25</v>
      </c>
      <c r="R1411" s="226"/>
      <c r="S1411" s="229" t="s">
        <v>6</v>
      </c>
      <c r="T1411" s="307">
        <v>15</v>
      </c>
      <c r="U1411" s="226"/>
      <c r="V1411" s="226"/>
      <c r="W1411" s="233">
        <f t="shared" si="2961"/>
        <v>0</v>
      </c>
      <c r="X1411" s="226"/>
      <c r="Y1411" s="229"/>
      <c r="Z1411" s="405"/>
      <c r="AA1411" s="332">
        <f t="shared" ref="AA1411:BF1411" si="2980">IF(AA$8="",0,IF(AA$1=1,SUMIFS(1280:1280,$1:$1,"&gt;="&amp;1,$1:$1,"&lt;="&amp;INT(-$T1411/30))+(-$T1411/30-INT(-$T1411/30))*SUMIFS(1280:1280,$1:$1,INT(-$T1411/30)+1),0)+(-$T1411/30-INT(-$T1411/30))*SUMIFS(1280:1280,$1:$1,AA$1+INT(-$T1411/30)+1)+(INT(-$T1411/30)+1+$T1411/30)*SUMIFS(1280:1280,$1:$1,AA$1+INT(-$T1411/30)))</f>
        <v>0</v>
      </c>
      <c r="AB1411" s="332">
        <f t="shared" si="2980"/>
        <v>0</v>
      </c>
      <c r="AC1411" s="332">
        <f t="shared" si="2980"/>
        <v>0</v>
      </c>
      <c r="AD1411" s="332">
        <f t="shared" si="2980"/>
        <v>0</v>
      </c>
      <c r="AE1411" s="332">
        <f t="shared" si="2980"/>
        <v>0</v>
      </c>
      <c r="AF1411" s="332">
        <f t="shared" si="2980"/>
        <v>0</v>
      </c>
      <c r="AG1411" s="332">
        <f t="shared" si="2980"/>
        <v>0</v>
      </c>
      <c r="AH1411" s="332">
        <f t="shared" si="2980"/>
        <v>0</v>
      </c>
      <c r="AI1411" s="332">
        <f t="shared" si="2980"/>
        <v>0</v>
      </c>
      <c r="AJ1411" s="332">
        <f t="shared" si="2980"/>
        <v>0</v>
      </c>
      <c r="AK1411" s="332">
        <f t="shared" si="2980"/>
        <v>0</v>
      </c>
      <c r="AL1411" s="332">
        <f t="shared" si="2980"/>
        <v>0</v>
      </c>
      <c r="AM1411" s="332">
        <f t="shared" si="2980"/>
        <v>0</v>
      </c>
      <c r="AN1411" s="332">
        <f t="shared" si="2980"/>
        <v>0</v>
      </c>
      <c r="AO1411" s="332">
        <f t="shared" si="2980"/>
        <v>0</v>
      </c>
      <c r="AP1411" s="332">
        <f t="shared" si="2980"/>
        <v>0</v>
      </c>
      <c r="AQ1411" s="332">
        <f t="shared" si="2980"/>
        <v>0</v>
      </c>
      <c r="AR1411" s="332">
        <f t="shared" si="2980"/>
        <v>0</v>
      </c>
      <c r="AS1411" s="332">
        <f t="shared" si="2980"/>
        <v>0</v>
      </c>
      <c r="AT1411" s="332">
        <f t="shared" si="2980"/>
        <v>0</v>
      </c>
      <c r="AU1411" s="332">
        <f t="shared" si="2980"/>
        <v>0</v>
      </c>
      <c r="AV1411" s="332">
        <f t="shared" si="2980"/>
        <v>0</v>
      </c>
      <c r="AW1411" s="332">
        <f t="shared" si="2980"/>
        <v>0</v>
      </c>
      <c r="AX1411" s="332">
        <f t="shared" si="2980"/>
        <v>0</v>
      </c>
      <c r="AY1411" s="332">
        <f t="shared" si="2980"/>
        <v>0</v>
      </c>
      <c r="AZ1411" s="332">
        <f t="shared" si="2980"/>
        <v>0</v>
      </c>
      <c r="BA1411" s="332">
        <f t="shared" si="2980"/>
        <v>0</v>
      </c>
      <c r="BB1411" s="332">
        <f t="shared" si="2980"/>
        <v>0</v>
      </c>
      <c r="BC1411" s="332">
        <f t="shared" si="2980"/>
        <v>0</v>
      </c>
      <c r="BD1411" s="332">
        <f t="shared" si="2980"/>
        <v>0</v>
      </c>
      <c r="BE1411" s="332">
        <f t="shared" si="2980"/>
        <v>0</v>
      </c>
      <c r="BF1411" s="332">
        <f t="shared" si="2980"/>
        <v>0</v>
      </c>
      <c r="BG1411" s="332">
        <f t="shared" ref="BG1411:CL1411" si="2981">IF(BG$8="",0,IF(BG$1=1,SUMIFS(1280:1280,$1:$1,"&gt;="&amp;1,$1:$1,"&lt;="&amp;INT(-$T1411/30))+(-$T1411/30-INT(-$T1411/30))*SUMIFS(1280:1280,$1:$1,INT(-$T1411/30)+1),0)+(-$T1411/30-INT(-$T1411/30))*SUMIFS(1280:1280,$1:$1,BG$1+INT(-$T1411/30)+1)+(INT(-$T1411/30)+1+$T1411/30)*SUMIFS(1280:1280,$1:$1,BG$1+INT(-$T1411/30)))</f>
        <v>0</v>
      </c>
      <c r="BH1411" s="332">
        <f t="shared" si="2981"/>
        <v>0</v>
      </c>
      <c r="BI1411" s="332">
        <f t="shared" si="2981"/>
        <v>0</v>
      </c>
      <c r="BJ1411" s="332">
        <f t="shared" si="2981"/>
        <v>0</v>
      </c>
      <c r="BK1411" s="332">
        <f t="shared" si="2981"/>
        <v>0</v>
      </c>
      <c r="BL1411" s="332">
        <f t="shared" si="2981"/>
        <v>0</v>
      </c>
      <c r="BM1411" s="332">
        <f t="shared" si="2981"/>
        <v>0</v>
      </c>
      <c r="BN1411" s="332">
        <f t="shared" si="2981"/>
        <v>0</v>
      </c>
      <c r="BO1411" s="332">
        <f t="shared" si="2981"/>
        <v>0</v>
      </c>
      <c r="BP1411" s="332">
        <f t="shared" si="2981"/>
        <v>0</v>
      </c>
      <c r="BQ1411" s="332">
        <f t="shared" si="2981"/>
        <v>0</v>
      </c>
      <c r="BR1411" s="332">
        <f t="shared" si="2981"/>
        <v>0</v>
      </c>
      <c r="BS1411" s="332">
        <f t="shared" si="2981"/>
        <v>0</v>
      </c>
      <c r="BT1411" s="332">
        <f t="shared" si="2981"/>
        <v>0</v>
      </c>
      <c r="BU1411" s="332">
        <f t="shared" si="2981"/>
        <v>0</v>
      </c>
      <c r="BV1411" s="332">
        <f t="shared" si="2981"/>
        <v>0</v>
      </c>
      <c r="BW1411" s="332">
        <f t="shared" si="2981"/>
        <v>0</v>
      </c>
      <c r="BX1411" s="332">
        <f t="shared" si="2981"/>
        <v>0</v>
      </c>
      <c r="BY1411" s="332">
        <f t="shared" si="2981"/>
        <v>0</v>
      </c>
      <c r="BZ1411" s="332">
        <f t="shared" si="2981"/>
        <v>0</v>
      </c>
      <c r="CA1411" s="332">
        <f t="shared" si="2981"/>
        <v>0</v>
      </c>
      <c r="CB1411" s="332">
        <f t="shared" si="2981"/>
        <v>0</v>
      </c>
      <c r="CC1411" s="332">
        <f t="shared" si="2981"/>
        <v>0</v>
      </c>
      <c r="CD1411" s="332">
        <f t="shared" si="2981"/>
        <v>0</v>
      </c>
      <c r="CE1411" s="332">
        <f t="shared" si="2981"/>
        <v>0</v>
      </c>
      <c r="CF1411" s="332">
        <f t="shared" si="2981"/>
        <v>0</v>
      </c>
      <c r="CG1411" s="332">
        <f t="shared" si="2981"/>
        <v>0</v>
      </c>
      <c r="CH1411" s="332">
        <f t="shared" si="2981"/>
        <v>0</v>
      </c>
      <c r="CI1411" s="332">
        <f t="shared" si="2981"/>
        <v>0</v>
      </c>
      <c r="CJ1411" s="332">
        <f t="shared" si="2981"/>
        <v>0</v>
      </c>
      <c r="CK1411" s="332">
        <f t="shared" si="2981"/>
        <v>0</v>
      </c>
      <c r="CL1411" s="332">
        <f t="shared" si="2981"/>
        <v>0</v>
      </c>
      <c r="CM1411" s="332">
        <f t="shared" ref="CM1411:DT1411" si="2982">IF(CM$8="",0,IF(CM$1=1,SUMIFS(1280:1280,$1:$1,"&gt;="&amp;1,$1:$1,"&lt;="&amp;INT(-$T1411/30))+(-$T1411/30-INT(-$T1411/30))*SUMIFS(1280:1280,$1:$1,INT(-$T1411/30)+1),0)+(-$T1411/30-INT(-$T1411/30))*SUMIFS(1280:1280,$1:$1,CM$1+INT(-$T1411/30)+1)+(INT(-$T1411/30)+1+$T1411/30)*SUMIFS(1280:1280,$1:$1,CM$1+INT(-$T1411/30)))</f>
        <v>0</v>
      </c>
      <c r="CN1411" s="332">
        <f t="shared" si="2982"/>
        <v>0</v>
      </c>
      <c r="CO1411" s="332">
        <f t="shared" si="2982"/>
        <v>0</v>
      </c>
      <c r="CP1411" s="332">
        <f t="shared" si="2982"/>
        <v>0</v>
      </c>
      <c r="CQ1411" s="332">
        <f t="shared" si="2982"/>
        <v>0</v>
      </c>
      <c r="CR1411" s="332">
        <f t="shared" si="2982"/>
        <v>0</v>
      </c>
      <c r="CS1411" s="332">
        <f t="shared" si="2982"/>
        <v>0</v>
      </c>
      <c r="CT1411" s="332">
        <f t="shared" si="2982"/>
        <v>0</v>
      </c>
      <c r="CU1411" s="332">
        <f t="shared" si="2982"/>
        <v>0</v>
      </c>
      <c r="CV1411" s="332">
        <f t="shared" si="2982"/>
        <v>0</v>
      </c>
      <c r="CW1411" s="332">
        <f t="shared" si="2982"/>
        <v>0</v>
      </c>
      <c r="CX1411" s="332">
        <f t="shared" si="2982"/>
        <v>0</v>
      </c>
      <c r="CY1411" s="332">
        <f t="shared" si="2982"/>
        <v>0</v>
      </c>
      <c r="CZ1411" s="332">
        <f t="shared" si="2982"/>
        <v>0</v>
      </c>
      <c r="DA1411" s="332">
        <f t="shared" si="2982"/>
        <v>0</v>
      </c>
      <c r="DB1411" s="332">
        <f t="shared" si="2982"/>
        <v>0</v>
      </c>
      <c r="DC1411" s="332">
        <f t="shared" si="2982"/>
        <v>0</v>
      </c>
      <c r="DD1411" s="332">
        <f t="shared" si="2982"/>
        <v>0</v>
      </c>
      <c r="DE1411" s="332">
        <f t="shared" si="2982"/>
        <v>0</v>
      </c>
      <c r="DF1411" s="332">
        <f t="shared" si="2982"/>
        <v>0</v>
      </c>
      <c r="DG1411" s="332">
        <f t="shared" si="2982"/>
        <v>0</v>
      </c>
      <c r="DH1411" s="332">
        <f t="shared" si="2982"/>
        <v>0</v>
      </c>
      <c r="DI1411" s="332">
        <f t="shared" si="2982"/>
        <v>0</v>
      </c>
      <c r="DJ1411" s="332">
        <f t="shared" si="2982"/>
        <v>0</v>
      </c>
      <c r="DK1411" s="332">
        <f t="shared" si="2982"/>
        <v>0</v>
      </c>
      <c r="DL1411" s="332">
        <f t="shared" si="2982"/>
        <v>0</v>
      </c>
      <c r="DM1411" s="332">
        <f t="shared" si="2982"/>
        <v>0</v>
      </c>
      <c r="DN1411" s="332">
        <f t="shared" si="2982"/>
        <v>0</v>
      </c>
      <c r="DO1411" s="332">
        <f t="shared" si="2982"/>
        <v>0</v>
      </c>
      <c r="DP1411" s="332">
        <f t="shared" si="2982"/>
        <v>0</v>
      </c>
      <c r="DQ1411" s="332">
        <f t="shared" si="2982"/>
        <v>0</v>
      </c>
      <c r="DR1411" s="332">
        <f t="shared" si="2982"/>
        <v>0</v>
      </c>
      <c r="DS1411" s="332">
        <f t="shared" si="2982"/>
        <v>0</v>
      </c>
      <c r="DT1411" s="332">
        <f t="shared" si="2982"/>
        <v>0</v>
      </c>
      <c r="DU1411" s="226"/>
      <c r="DV1411" s="226"/>
    </row>
    <row r="1412" spans="1:126" s="237" customFormat="1" ht="10.199999999999999">
      <c r="A1412" s="226"/>
      <c r="B1412" s="226"/>
      <c r="C1412" s="226"/>
      <c r="D1412" s="226"/>
      <c r="E1412" s="270"/>
      <c r="F1412" s="114"/>
      <c r="G1412" s="229"/>
      <c r="H1412" s="226"/>
      <c r="I1412" s="226"/>
      <c r="J1412" s="59"/>
      <c r="K1412" s="416">
        <f t="shared" si="2960"/>
        <v>0</v>
      </c>
      <c r="L1412" s="226"/>
      <c r="M1412" s="115"/>
      <c r="N1412" s="59"/>
      <c r="O1412" s="59"/>
      <c r="P1412" s="229"/>
      <c r="Q1412" s="226" t="s">
        <v>25</v>
      </c>
      <c r="R1412" s="226"/>
      <c r="S1412" s="229" t="s">
        <v>6</v>
      </c>
      <c r="T1412" s="307">
        <v>15</v>
      </c>
      <c r="U1412" s="226"/>
      <c r="V1412" s="226"/>
      <c r="W1412" s="233">
        <f t="shared" si="2961"/>
        <v>0</v>
      </c>
      <c r="X1412" s="226"/>
      <c r="Y1412" s="229"/>
      <c r="Z1412" s="405"/>
      <c r="AA1412" s="332">
        <f t="shared" ref="AA1412:BF1412" si="2983">IF(AA$8="",0,IF(AA$1=1,SUMIFS(1281:1281,$1:$1,"&gt;="&amp;1,$1:$1,"&lt;="&amp;INT(-$T1412/30))+(-$T1412/30-INT(-$T1412/30))*SUMIFS(1281:1281,$1:$1,INT(-$T1412/30)+1),0)+(-$T1412/30-INT(-$T1412/30))*SUMIFS(1281:1281,$1:$1,AA$1+INT(-$T1412/30)+1)+(INT(-$T1412/30)+1+$T1412/30)*SUMIFS(1281:1281,$1:$1,AA$1+INT(-$T1412/30)))</f>
        <v>0</v>
      </c>
      <c r="AB1412" s="332">
        <f t="shared" si="2983"/>
        <v>0</v>
      </c>
      <c r="AC1412" s="332">
        <f t="shared" si="2983"/>
        <v>0</v>
      </c>
      <c r="AD1412" s="332">
        <f t="shared" si="2983"/>
        <v>0</v>
      </c>
      <c r="AE1412" s="332">
        <f t="shared" si="2983"/>
        <v>0</v>
      </c>
      <c r="AF1412" s="332">
        <f t="shared" si="2983"/>
        <v>0</v>
      </c>
      <c r="AG1412" s="332">
        <f t="shared" si="2983"/>
        <v>0</v>
      </c>
      <c r="AH1412" s="332">
        <f t="shared" si="2983"/>
        <v>0</v>
      </c>
      <c r="AI1412" s="332">
        <f t="shared" si="2983"/>
        <v>0</v>
      </c>
      <c r="AJ1412" s="332">
        <f t="shared" si="2983"/>
        <v>0</v>
      </c>
      <c r="AK1412" s="332">
        <f t="shared" si="2983"/>
        <v>0</v>
      </c>
      <c r="AL1412" s="332">
        <f t="shared" si="2983"/>
        <v>0</v>
      </c>
      <c r="AM1412" s="332">
        <f t="shared" si="2983"/>
        <v>0</v>
      </c>
      <c r="AN1412" s="332">
        <f t="shared" si="2983"/>
        <v>0</v>
      </c>
      <c r="AO1412" s="332">
        <f t="shared" si="2983"/>
        <v>0</v>
      </c>
      <c r="AP1412" s="332">
        <f t="shared" si="2983"/>
        <v>0</v>
      </c>
      <c r="AQ1412" s="332">
        <f t="shared" si="2983"/>
        <v>0</v>
      </c>
      <c r="AR1412" s="332">
        <f t="shared" si="2983"/>
        <v>0</v>
      </c>
      <c r="AS1412" s="332">
        <f t="shared" si="2983"/>
        <v>0</v>
      </c>
      <c r="AT1412" s="332">
        <f t="shared" si="2983"/>
        <v>0</v>
      </c>
      <c r="AU1412" s="332">
        <f t="shared" si="2983"/>
        <v>0</v>
      </c>
      <c r="AV1412" s="332">
        <f t="shared" si="2983"/>
        <v>0</v>
      </c>
      <c r="AW1412" s="332">
        <f t="shared" si="2983"/>
        <v>0</v>
      </c>
      <c r="AX1412" s="332">
        <f t="shared" si="2983"/>
        <v>0</v>
      </c>
      <c r="AY1412" s="332">
        <f t="shared" si="2983"/>
        <v>0</v>
      </c>
      <c r="AZ1412" s="332">
        <f t="shared" si="2983"/>
        <v>0</v>
      </c>
      <c r="BA1412" s="332">
        <f t="shared" si="2983"/>
        <v>0</v>
      </c>
      <c r="BB1412" s="332">
        <f t="shared" si="2983"/>
        <v>0</v>
      </c>
      <c r="BC1412" s="332">
        <f t="shared" si="2983"/>
        <v>0</v>
      </c>
      <c r="BD1412" s="332">
        <f t="shared" si="2983"/>
        <v>0</v>
      </c>
      <c r="BE1412" s="332">
        <f t="shared" si="2983"/>
        <v>0</v>
      </c>
      <c r="BF1412" s="332">
        <f t="shared" si="2983"/>
        <v>0</v>
      </c>
      <c r="BG1412" s="332">
        <f t="shared" ref="BG1412:CL1412" si="2984">IF(BG$8="",0,IF(BG$1=1,SUMIFS(1281:1281,$1:$1,"&gt;="&amp;1,$1:$1,"&lt;="&amp;INT(-$T1412/30))+(-$T1412/30-INT(-$T1412/30))*SUMIFS(1281:1281,$1:$1,INT(-$T1412/30)+1),0)+(-$T1412/30-INT(-$T1412/30))*SUMIFS(1281:1281,$1:$1,BG$1+INT(-$T1412/30)+1)+(INT(-$T1412/30)+1+$T1412/30)*SUMIFS(1281:1281,$1:$1,BG$1+INT(-$T1412/30)))</f>
        <v>0</v>
      </c>
      <c r="BH1412" s="332">
        <f t="shared" si="2984"/>
        <v>0</v>
      </c>
      <c r="BI1412" s="332">
        <f t="shared" si="2984"/>
        <v>0</v>
      </c>
      <c r="BJ1412" s="332">
        <f t="shared" si="2984"/>
        <v>0</v>
      </c>
      <c r="BK1412" s="332">
        <f t="shared" si="2984"/>
        <v>0</v>
      </c>
      <c r="BL1412" s="332">
        <f t="shared" si="2984"/>
        <v>0</v>
      </c>
      <c r="BM1412" s="332">
        <f t="shared" si="2984"/>
        <v>0</v>
      </c>
      <c r="BN1412" s="332">
        <f t="shared" si="2984"/>
        <v>0</v>
      </c>
      <c r="BO1412" s="332">
        <f t="shared" si="2984"/>
        <v>0</v>
      </c>
      <c r="BP1412" s="332">
        <f t="shared" si="2984"/>
        <v>0</v>
      </c>
      <c r="BQ1412" s="332">
        <f t="shared" si="2984"/>
        <v>0</v>
      </c>
      <c r="BR1412" s="332">
        <f t="shared" si="2984"/>
        <v>0</v>
      </c>
      <c r="BS1412" s="332">
        <f t="shared" si="2984"/>
        <v>0</v>
      </c>
      <c r="BT1412" s="332">
        <f t="shared" si="2984"/>
        <v>0</v>
      </c>
      <c r="BU1412" s="332">
        <f t="shared" si="2984"/>
        <v>0</v>
      </c>
      <c r="BV1412" s="332">
        <f t="shared" si="2984"/>
        <v>0</v>
      </c>
      <c r="BW1412" s="332">
        <f t="shared" si="2984"/>
        <v>0</v>
      </c>
      <c r="BX1412" s="332">
        <f t="shared" si="2984"/>
        <v>0</v>
      </c>
      <c r="BY1412" s="332">
        <f t="shared" si="2984"/>
        <v>0</v>
      </c>
      <c r="BZ1412" s="332">
        <f t="shared" si="2984"/>
        <v>0</v>
      </c>
      <c r="CA1412" s="332">
        <f t="shared" si="2984"/>
        <v>0</v>
      </c>
      <c r="CB1412" s="332">
        <f t="shared" si="2984"/>
        <v>0</v>
      </c>
      <c r="CC1412" s="332">
        <f t="shared" si="2984"/>
        <v>0</v>
      </c>
      <c r="CD1412" s="332">
        <f t="shared" si="2984"/>
        <v>0</v>
      </c>
      <c r="CE1412" s="332">
        <f t="shared" si="2984"/>
        <v>0</v>
      </c>
      <c r="CF1412" s="332">
        <f t="shared" si="2984"/>
        <v>0</v>
      </c>
      <c r="CG1412" s="332">
        <f t="shared" si="2984"/>
        <v>0</v>
      </c>
      <c r="CH1412" s="332">
        <f t="shared" si="2984"/>
        <v>0</v>
      </c>
      <c r="CI1412" s="332">
        <f t="shared" si="2984"/>
        <v>0</v>
      </c>
      <c r="CJ1412" s="332">
        <f t="shared" si="2984"/>
        <v>0</v>
      </c>
      <c r="CK1412" s="332">
        <f t="shared" si="2984"/>
        <v>0</v>
      </c>
      <c r="CL1412" s="332">
        <f t="shared" si="2984"/>
        <v>0</v>
      </c>
      <c r="CM1412" s="332">
        <f t="shared" ref="CM1412:DT1412" si="2985">IF(CM$8="",0,IF(CM$1=1,SUMIFS(1281:1281,$1:$1,"&gt;="&amp;1,$1:$1,"&lt;="&amp;INT(-$T1412/30))+(-$T1412/30-INT(-$T1412/30))*SUMIFS(1281:1281,$1:$1,INT(-$T1412/30)+1),0)+(-$T1412/30-INT(-$T1412/30))*SUMIFS(1281:1281,$1:$1,CM$1+INT(-$T1412/30)+1)+(INT(-$T1412/30)+1+$T1412/30)*SUMIFS(1281:1281,$1:$1,CM$1+INT(-$T1412/30)))</f>
        <v>0</v>
      </c>
      <c r="CN1412" s="332">
        <f t="shared" si="2985"/>
        <v>0</v>
      </c>
      <c r="CO1412" s="332">
        <f t="shared" si="2985"/>
        <v>0</v>
      </c>
      <c r="CP1412" s="332">
        <f t="shared" si="2985"/>
        <v>0</v>
      </c>
      <c r="CQ1412" s="332">
        <f t="shared" si="2985"/>
        <v>0</v>
      </c>
      <c r="CR1412" s="332">
        <f t="shared" si="2985"/>
        <v>0</v>
      </c>
      <c r="CS1412" s="332">
        <f t="shared" si="2985"/>
        <v>0</v>
      </c>
      <c r="CT1412" s="332">
        <f t="shared" si="2985"/>
        <v>0</v>
      </c>
      <c r="CU1412" s="332">
        <f t="shared" si="2985"/>
        <v>0</v>
      </c>
      <c r="CV1412" s="332">
        <f t="shared" si="2985"/>
        <v>0</v>
      </c>
      <c r="CW1412" s="332">
        <f t="shared" si="2985"/>
        <v>0</v>
      </c>
      <c r="CX1412" s="332">
        <f t="shared" si="2985"/>
        <v>0</v>
      </c>
      <c r="CY1412" s="332">
        <f t="shared" si="2985"/>
        <v>0</v>
      </c>
      <c r="CZ1412" s="332">
        <f t="shared" si="2985"/>
        <v>0</v>
      </c>
      <c r="DA1412" s="332">
        <f t="shared" si="2985"/>
        <v>0</v>
      </c>
      <c r="DB1412" s="332">
        <f t="shared" si="2985"/>
        <v>0</v>
      </c>
      <c r="DC1412" s="332">
        <f t="shared" si="2985"/>
        <v>0</v>
      </c>
      <c r="DD1412" s="332">
        <f t="shared" si="2985"/>
        <v>0</v>
      </c>
      <c r="DE1412" s="332">
        <f t="shared" si="2985"/>
        <v>0</v>
      </c>
      <c r="DF1412" s="332">
        <f t="shared" si="2985"/>
        <v>0</v>
      </c>
      <c r="DG1412" s="332">
        <f t="shared" si="2985"/>
        <v>0</v>
      </c>
      <c r="DH1412" s="332">
        <f t="shared" si="2985"/>
        <v>0</v>
      </c>
      <c r="DI1412" s="332">
        <f t="shared" si="2985"/>
        <v>0</v>
      </c>
      <c r="DJ1412" s="332">
        <f t="shared" si="2985"/>
        <v>0</v>
      </c>
      <c r="DK1412" s="332">
        <f t="shared" si="2985"/>
        <v>0</v>
      </c>
      <c r="DL1412" s="332">
        <f t="shared" si="2985"/>
        <v>0</v>
      </c>
      <c r="DM1412" s="332">
        <f t="shared" si="2985"/>
        <v>0</v>
      </c>
      <c r="DN1412" s="332">
        <f t="shared" si="2985"/>
        <v>0</v>
      </c>
      <c r="DO1412" s="332">
        <f t="shared" si="2985"/>
        <v>0</v>
      </c>
      <c r="DP1412" s="332">
        <f t="shared" si="2985"/>
        <v>0</v>
      </c>
      <c r="DQ1412" s="332">
        <f t="shared" si="2985"/>
        <v>0</v>
      </c>
      <c r="DR1412" s="332">
        <f t="shared" si="2985"/>
        <v>0</v>
      </c>
      <c r="DS1412" s="332">
        <f t="shared" si="2985"/>
        <v>0</v>
      </c>
      <c r="DT1412" s="332">
        <f t="shared" si="2985"/>
        <v>0</v>
      </c>
      <c r="DU1412" s="226"/>
      <c r="DV1412" s="226"/>
    </row>
    <row r="1413" spans="1:126" s="237" customFormat="1" ht="10.199999999999999">
      <c r="A1413" s="226"/>
      <c r="B1413" s="226"/>
      <c r="C1413" s="226"/>
      <c r="D1413" s="226"/>
      <c r="E1413" s="270"/>
      <c r="F1413" s="114"/>
      <c r="G1413" s="229"/>
      <c r="H1413" s="226"/>
      <c r="I1413" s="226"/>
      <c r="J1413" s="59"/>
      <c r="K1413" s="416">
        <f t="shared" si="2960"/>
        <v>0</v>
      </c>
      <c r="L1413" s="226"/>
      <c r="M1413" s="115"/>
      <c r="N1413" s="59"/>
      <c r="O1413" s="59"/>
      <c r="P1413" s="229"/>
      <c r="Q1413" s="226" t="s">
        <v>25</v>
      </c>
      <c r="R1413" s="226"/>
      <c r="S1413" s="229" t="s">
        <v>6</v>
      </c>
      <c r="T1413" s="307">
        <v>15</v>
      </c>
      <c r="U1413" s="226"/>
      <c r="V1413" s="226"/>
      <c r="W1413" s="233">
        <f t="shared" si="2961"/>
        <v>0</v>
      </c>
      <c r="X1413" s="226"/>
      <c r="Y1413" s="229"/>
      <c r="Z1413" s="405"/>
      <c r="AA1413" s="332">
        <f t="shared" ref="AA1413:BF1413" si="2986">IF(AA$8="",0,IF(AA$1=1,SUMIFS(1282:1282,$1:$1,"&gt;="&amp;1,$1:$1,"&lt;="&amp;INT(-$T1413/30))+(-$T1413/30-INT(-$T1413/30))*SUMIFS(1282:1282,$1:$1,INT(-$T1413/30)+1),0)+(-$T1413/30-INT(-$T1413/30))*SUMIFS(1282:1282,$1:$1,AA$1+INT(-$T1413/30)+1)+(INT(-$T1413/30)+1+$T1413/30)*SUMIFS(1282:1282,$1:$1,AA$1+INT(-$T1413/30)))</f>
        <v>0</v>
      </c>
      <c r="AB1413" s="332">
        <f t="shared" si="2986"/>
        <v>0</v>
      </c>
      <c r="AC1413" s="332">
        <f t="shared" si="2986"/>
        <v>0</v>
      </c>
      <c r="AD1413" s="332">
        <f t="shared" si="2986"/>
        <v>0</v>
      </c>
      <c r="AE1413" s="332">
        <f t="shared" si="2986"/>
        <v>0</v>
      </c>
      <c r="AF1413" s="332">
        <f t="shared" si="2986"/>
        <v>0</v>
      </c>
      <c r="AG1413" s="332">
        <f t="shared" si="2986"/>
        <v>0</v>
      </c>
      <c r="AH1413" s="332">
        <f t="shared" si="2986"/>
        <v>0</v>
      </c>
      <c r="AI1413" s="332">
        <f t="shared" si="2986"/>
        <v>0</v>
      </c>
      <c r="AJ1413" s="332">
        <f t="shared" si="2986"/>
        <v>0</v>
      </c>
      <c r="AK1413" s="332">
        <f t="shared" si="2986"/>
        <v>0</v>
      </c>
      <c r="AL1413" s="332">
        <f t="shared" si="2986"/>
        <v>0</v>
      </c>
      <c r="AM1413" s="332">
        <f t="shared" si="2986"/>
        <v>0</v>
      </c>
      <c r="AN1413" s="332">
        <f t="shared" si="2986"/>
        <v>0</v>
      </c>
      <c r="AO1413" s="332">
        <f t="shared" si="2986"/>
        <v>0</v>
      </c>
      <c r="AP1413" s="332">
        <f t="shared" si="2986"/>
        <v>0</v>
      </c>
      <c r="AQ1413" s="332">
        <f t="shared" si="2986"/>
        <v>0</v>
      </c>
      <c r="AR1413" s="332">
        <f t="shared" si="2986"/>
        <v>0</v>
      </c>
      <c r="AS1413" s="332">
        <f t="shared" si="2986"/>
        <v>0</v>
      </c>
      <c r="AT1413" s="332">
        <f t="shared" si="2986"/>
        <v>0</v>
      </c>
      <c r="AU1413" s="332">
        <f t="shared" si="2986"/>
        <v>0</v>
      </c>
      <c r="AV1413" s="332">
        <f t="shared" si="2986"/>
        <v>0</v>
      </c>
      <c r="AW1413" s="332">
        <f t="shared" si="2986"/>
        <v>0</v>
      </c>
      <c r="AX1413" s="332">
        <f t="shared" si="2986"/>
        <v>0</v>
      </c>
      <c r="AY1413" s="332">
        <f t="shared" si="2986"/>
        <v>0</v>
      </c>
      <c r="AZ1413" s="332">
        <f t="shared" si="2986"/>
        <v>0</v>
      </c>
      <c r="BA1413" s="332">
        <f t="shared" si="2986"/>
        <v>0</v>
      </c>
      <c r="BB1413" s="332">
        <f t="shared" si="2986"/>
        <v>0</v>
      </c>
      <c r="BC1413" s="332">
        <f t="shared" si="2986"/>
        <v>0</v>
      </c>
      <c r="BD1413" s="332">
        <f t="shared" si="2986"/>
        <v>0</v>
      </c>
      <c r="BE1413" s="332">
        <f t="shared" si="2986"/>
        <v>0</v>
      </c>
      <c r="BF1413" s="332">
        <f t="shared" si="2986"/>
        <v>0</v>
      </c>
      <c r="BG1413" s="332">
        <f t="shared" ref="BG1413:CL1413" si="2987">IF(BG$8="",0,IF(BG$1=1,SUMIFS(1282:1282,$1:$1,"&gt;="&amp;1,$1:$1,"&lt;="&amp;INT(-$T1413/30))+(-$T1413/30-INT(-$T1413/30))*SUMIFS(1282:1282,$1:$1,INT(-$T1413/30)+1),0)+(-$T1413/30-INT(-$T1413/30))*SUMIFS(1282:1282,$1:$1,BG$1+INT(-$T1413/30)+1)+(INT(-$T1413/30)+1+$T1413/30)*SUMIFS(1282:1282,$1:$1,BG$1+INT(-$T1413/30)))</f>
        <v>0</v>
      </c>
      <c r="BH1413" s="332">
        <f t="shared" si="2987"/>
        <v>0</v>
      </c>
      <c r="BI1413" s="332">
        <f t="shared" si="2987"/>
        <v>0</v>
      </c>
      <c r="BJ1413" s="332">
        <f t="shared" si="2987"/>
        <v>0</v>
      </c>
      <c r="BK1413" s="332">
        <f t="shared" si="2987"/>
        <v>0</v>
      </c>
      <c r="BL1413" s="332">
        <f t="shared" si="2987"/>
        <v>0</v>
      </c>
      <c r="BM1413" s="332">
        <f t="shared" si="2987"/>
        <v>0</v>
      </c>
      <c r="BN1413" s="332">
        <f t="shared" si="2987"/>
        <v>0</v>
      </c>
      <c r="BO1413" s="332">
        <f t="shared" si="2987"/>
        <v>0</v>
      </c>
      <c r="BP1413" s="332">
        <f t="shared" si="2987"/>
        <v>0</v>
      </c>
      <c r="BQ1413" s="332">
        <f t="shared" si="2987"/>
        <v>0</v>
      </c>
      <c r="BR1413" s="332">
        <f t="shared" si="2987"/>
        <v>0</v>
      </c>
      <c r="BS1413" s="332">
        <f t="shared" si="2987"/>
        <v>0</v>
      </c>
      <c r="BT1413" s="332">
        <f t="shared" si="2987"/>
        <v>0</v>
      </c>
      <c r="BU1413" s="332">
        <f t="shared" si="2987"/>
        <v>0</v>
      </c>
      <c r="BV1413" s="332">
        <f t="shared" si="2987"/>
        <v>0</v>
      </c>
      <c r="BW1413" s="332">
        <f t="shared" si="2987"/>
        <v>0</v>
      </c>
      <c r="BX1413" s="332">
        <f t="shared" si="2987"/>
        <v>0</v>
      </c>
      <c r="BY1413" s="332">
        <f t="shared" si="2987"/>
        <v>0</v>
      </c>
      <c r="BZ1413" s="332">
        <f t="shared" si="2987"/>
        <v>0</v>
      </c>
      <c r="CA1413" s="332">
        <f t="shared" si="2987"/>
        <v>0</v>
      </c>
      <c r="CB1413" s="332">
        <f t="shared" si="2987"/>
        <v>0</v>
      </c>
      <c r="CC1413" s="332">
        <f t="shared" si="2987"/>
        <v>0</v>
      </c>
      <c r="CD1413" s="332">
        <f t="shared" si="2987"/>
        <v>0</v>
      </c>
      <c r="CE1413" s="332">
        <f t="shared" si="2987"/>
        <v>0</v>
      </c>
      <c r="CF1413" s="332">
        <f t="shared" si="2987"/>
        <v>0</v>
      </c>
      <c r="CG1413" s="332">
        <f t="shared" si="2987"/>
        <v>0</v>
      </c>
      <c r="CH1413" s="332">
        <f t="shared" si="2987"/>
        <v>0</v>
      </c>
      <c r="CI1413" s="332">
        <f t="shared" si="2987"/>
        <v>0</v>
      </c>
      <c r="CJ1413" s="332">
        <f t="shared" si="2987"/>
        <v>0</v>
      </c>
      <c r="CK1413" s="332">
        <f t="shared" si="2987"/>
        <v>0</v>
      </c>
      <c r="CL1413" s="332">
        <f t="shared" si="2987"/>
        <v>0</v>
      </c>
      <c r="CM1413" s="332">
        <f t="shared" ref="CM1413:DT1413" si="2988">IF(CM$8="",0,IF(CM$1=1,SUMIFS(1282:1282,$1:$1,"&gt;="&amp;1,$1:$1,"&lt;="&amp;INT(-$T1413/30))+(-$T1413/30-INT(-$T1413/30))*SUMIFS(1282:1282,$1:$1,INT(-$T1413/30)+1),0)+(-$T1413/30-INT(-$T1413/30))*SUMIFS(1282:1282,$1:$1,CM$1+INT(-$T1413/30)+1)+(INT(-$T1413/30)+1+$T1413/30)*SUMIFS(1282:1282,$1:$1,CM$1+INT(-$T1413/30)))</f>
        <v>0</v>
      </c>
      <c r="CN1413" s="332">
        <f t="shared" si="2988"/>
        <v>0</v>
      </c>
      <c r="CO1413" s="332">
        <f t="shared" si="2988"/>
        <v>0</v>
      </c>
      <c r="CP1413" s="332">
        <f t="shared" si="2988"/>
        <v>0</v>
      </c>
      <c r="CQ1413" s="332">
        <f t="shared" si="2988"/>
        <v>0</v>
      </c>
      <c r="CR1413" s="332">
        <f t="shared" si="2988"/>
        <v>0</v>
      </c>
      <c r="CS1413" s="332">
        <f t="shared" si="2988"/>
        <v>0</v>
      </c>
      <c r="CT1413" s="332">
        <f t="shared" si="2988"/>
        <v>0</v>
      </c>
      <c r="CU1413" s="332">
        <f t="shared" si="2988"/>
        <v>0</v>
      </c>
      <c r="CV1413" s="332">
        <f t="shared" si="2988"/>
        <v>0</v>
      </c>
      <c r="CW1413" s="332">
        <f t="shared" si="2988"/>
        <v>0</v>
      </c>
      <c r="CX1413" s="332">
        <f t="shared" si="2988"/>
        <v>0</v>
      </c>
      <c r="CY1413" s="332">
        <f t="shared" si="2988"/>
        <v>0</v>
      </c>
      <c r="CZ1413" s="332">
        <f t="shared" si="2988"/>
        <v>0</v>
      </c>
      <c r="DA1413" s="332">
        <f t="shared" si="2988"/>
        <v>0</v>
      </c>
      <c r="DB1413" s="332">
        <f t="shared" si="2988"/>
        <v>0</v>
      </c>
      <c r="DC1413" s="332">
        <f t="shared" si="2988"/>
        <v>0</v>
      </c>
      <c r="DD1413" s="332">
        <f t="shared" si="2988"/>
        <v>0</v>
      </c>
      <c r="DE1413" s="332">
        <f t="shared" si="2988"/>
        <v>0</v>
      </c>
      <c r="DF1413" s="332">
        <f t="shared" si="2988"/>
        <v>0</v>
      </c>
      <c r="DG1413" s="332">
        <f t="shared" si="2988"/>
        <v>0</v>
      </c>
      <c r="DH1413" s="332">
        <f t="shared" si="2988"/>
        <v>0</v>
      </c>
      <c r="DI1413" s="332">
        <f t="shared" si="2988"/>
        <v>0</v>
      </c>
      <c r="DJ1413" s="332">
        <f t="shared" si="2988"/>
        <v>0</v>
      </c>
      <c r="DK1413" s="332">
        <f t="shared" si="2988"/>
        <v>0</v>
      </c>
      <c r="DL1413" s="332">
        <f t="shared" si="2988"/>
        <v>0</v>
      </c>
      <c r="DM1413" s="332">
        <f t="shared" si="2988"/>
        <v>0</v>
      </c>
      <c r="DN1413" s="332">
        <f t="shared" si="2988"/>
        <v>0</v>
      </c>
      <c r="DO1413" s="332">
        <f t="shared" si="2988"/>
        <v>0</v>
      </c>
      <c r="DP1413" s="332">
        <f t="shared" si="2988"/>
        <v>0</v>
      </c>
      <c r="DQ1413" s="332">
        <f t="shared" si="2988"/>
        <v>0</v>
      </c>
      <c r="DR1413" s="332">
        <f t="shared" si="2988"/>
        <v>0</v>
      </c>
      <c r="DS1413" s="332">
        <f t="shared" si="2988"/>
        <v>0</v>
      </c>
      <c r="DT1413" s="332">
        <f t="shared" si="2988"/>
        <v>0</v>
      </c>
      <c r="DU1413" s="226"/>
      <c r="DV1413" s="226"/>
    </row>
    <row r="1414" spans="1:126" s="237" customFormat="1" ht="10.199999999999999">
      <c r="A1414" s="226"/>
      <c r="B1414" s="226"/>
      <c r="C1414" s="226"/>
      <c r="D1414" s="226"/>
      <c r="E1414" s="270"/>
      <c r="F1414" s="114"/>
      <c r="G1414" s="229"/>
      <c r="H1414" s="226"/>
      <c r="I1414" s="226"/>
      <c r="J1414" s="59"/>
      <c r="K1414" s="416">
        <f t="shared" si="2960"/>
        <v>0</v>
      </c>
      <c r="L1414" s="226"/>
      <c r="M1414" s="115"/>
      <c r="N1414" s="59"/>
      <c r="O1414" s="59"/>
      <c r="P1414" s="229"/>
      <c r="Q1414" s="226" t="s">
        <v>25</v>
      </c>
      <c r="R1414" s="226"/>
      <c r="S1414" s="229" t="s">
        <v>6</v>
      </c>
      <c r="T1414" s="307">
        <v>15</v>
      </c>
      <c r="U1414" s="226"/>
      <c r="V1414" s="226"/>
      <c r="W1414" s="233">
        <f t="shared" si="2961"/>
        <v>0</v>
      </c>
      <c r="X1414" s="226"/>
      <c r="Y1414" s="229"/>
      <c r="Z1414" s="405"/>
      <c r="AA1414" s="332">
        <f t="shared" ref="AA1414:BF1414" si="2989">IF(AA$8="",0,IF(AA$1=1,SUMIFS(1283:1283,$1:$1,"&gt;="&amp;1,$1:$1,"&lt;="&amp;INT(-$T1414/30))+(-$T1414/30-INT(-$T1414/30))*SUMIFS(1283:1283,$1:$1,INT(-$T1414/30)+1),0)+(-$T1414/30-INT(-$T1414/30))*SUMIFS(1283:1283,$1:$1,AA$1+INT(-$T1414/30)+1)+(INT(-$T1414/30)+1+$T1414/30)*SUMIFS(1283:1283,$1:$1,AA$1+INT(-$T1414/30)))</f>
        <v>0</v>
      </c>
      <c r="AB1414" s="332">
        <f t="shared" si="2989"/>
        <v>0</v>
      </c>
      <c r="AC1414" s="332">
        <f t="shared" si="2989"/>
        <v>0</v>
      </c>
      <c r="AD1414" s="332">
        <f t="shared" si="2989"/>
        <v>0</v>
      </c>
      <c r="AE1414" s="332">
        <f t="shared" si="2989"/>
        <v>0</v>
      </c>
      <c r="AF1414" s="332">
        <f t="shared" si="2989"/>
        <v>0</v>
      </c>
      <c r="AG1414" s="332">
        <f t="shared" si="2989"/>
        <v>0</v>
      </c>
      <c r="AH1414" s="332">
        <f t="shared" si="2989"/>
        <v>0</v>
      </c>
      <c r="AI1414" s="332">
        <f t="shared" si="2989"/>
        <v>0</v>
      </c>
      <c r="AJ1414" s="332">
        <f t="shared" si="2989"/>
        <v>0</v>
      </c>
      <c r="AK1414" s="332">
        <f t="shared" si="2989"/>
        <v>0</v>
      </c>
      <c r="AL1414" s="332">
        <f t="shared" si="2989"/>
        <v>0</v>
      </c>
      <c r="AM1414" s="332">
        <f t="shared" si="2989"/>
        <v>0</v>
      </c>
      <c r="AN1414" s="332">
        <f t="shared" si="2989"/>
        <v>0</v>
      </c>
      <c r="AO1414" s="332">
        <f t="shared" si="2989"/>
        <v>0</v>
      </c>
      <c r="AP1414" s="332">
        <f t="shared" si="2989"/>
        <v>0</v>
      </c>
      <c r="AQ1414" s="332">
        <f t="shared" si="2989"/>
        <v>0</v>
      </c>
      <c r="AR1414" s="332">
        <f t="shared" si="2989"/>
        <v>0</v>
      </c>
      <c r="AS1414" s="332">
        <f t="shared" si="2989"/>
        <v>0</v>
      </c>
      <c r="AT1414" s="332">
        <f t="shared" si="2989"/>
        <v>0</v>
      </c>
      <c r="AU1414" s="332">
        <f t="shared" si="2989"/>
        <v>0</v>
      </c>
      <c r="AV1414" s="332">
        <f t="shared" si="2989"/>
        <v>0</v>
      </c>
      <c r="AW1414" s="332">
        <f t="shared" si="2989"/>
        <v>0</v>
      </c>
      <c r="AX1414" s="332">
        <f t="shared" si="2989"/>
        <v>0</v>
      </c>
      <c r="AY1414" s="332">
        <f t="shared" si="2989"/>
        <v>0</v>
      </c>
      <c r="AZ1414" s="332">
        <f t="shared" si="2989"/>
        <v>0</v>
      </c>
      <c r="BA1414" s="332">
        <f t="shared" si="2989"/>
        <v>0</v>
      </c>
      <c r="BB1414" s="332">
        <f t="shared" si="2989"/>
        <v>0</v>
      </c>
      <c r="BC1414" s="332">
        <f t="shared" si="2989"/>
        <v>0</v>
      </c>
      <c r="BD1414" s="332">
        <f t="shared" si="2989"/>
        <v>0</v>
      </c>
      <c r="BE1414" s="332">
        <f t="shared" si="2989"/>
        <v>0</v>
      </c>
      <c r="BF1414" s="332">
        <f t="shared" si="2989"/>
        <v>0</v>
      </c>
      <c r="BG1414" s="332">
        <f t="shared" ref="BG1414:CL1414" si="2990">IF(BG$8="",0,IF(BG$1=1,SUMIFS(1283:1283,$1:$1,"&gt;="&amp;1,$1:$1,"&lt;="&amp;INT(-$T1414/30))+(-$T1414/30-INT(-$T1414/30))*SUMIFS(1283:1283,$1:$1,INT(-$T1414/30)+1),0)+(-$T1414/30-INT(-$T1414/30))*SUMIFS(1283:1283,$1:$1,BG$1+INT(-$T1414/30)+1)+(INT(-$T1414/30)+1+$T1414/30)*SUMIFS(1283:1283,$1:$1,BG$1+INT(-$T1414/30)))</f>
        <v>0</v>
      </c>
      <c r="BH1414" s="332">
        <f t="shared" si="2990"/>
        <v>0</v>
      </c>
      <c r="BI1414" s="332">
        <f t="shared" si="2990"/>
        <v>0</v>
      </c>
      <c r="BJ1414" s="332">
        <f t="shared" si="2990"/>
        <v>0</v>
      </c>
      <c r="BK1414" s="332">
        <f t="shared" si="2990"/>
        <v>0</v>
      </c>
      <c r="BL1414" s="332">
        <f t="shared" si="2990"/>
        <v>0</v>
      </c>
      <c r="BM1414" s="332">
        <f t="shared" si="2990"/>
        <v>0</v>
      </c>
      <c r="BN1414" s="332">
        <f t="shared" si="2990"/>
        <v>0</v>
      </c>
      <c r="BO1414" s="332">
        <f t="shared" si="2990"/>
        <v>0</v>
      </c>
      <c r="BP1414" s="332">
        <f t="shared" si="2990"/>
        <v>0</v>
      </c>
      <c r="BQ1414" s="332">
        <f t="shared" si="2990"/>
        <v>0</v>
      </c>
      <c r="BR1414" s="332">
        <f t="shared" si="2990"/>
        <v>0</v>
      </c>
      <c r="BS1414" s="332">
        <f t="shared" si="2990"/>
        <v>0</v>
      </c>
      <c r="BT1414" s="332">
        <f t="shared" si="2990"/>
        <v>0</v>
      </c>
      <c r="BU1414" s="332">
        <f t="shared" si="2990"/>
        <v>0</v>
      </c>
      <c r="BV1414" s="332">
        <f t="shared" si="2990"/>
        <v>0</v>
      </c>
      <c r="BW1414" s="332">
        <f t="shared" si="2990"/>
        <v>0</v>
      </c>
      <c r="BX1414" s="332">
        <f t="shared" si="2990"/>
        <v>0</v>
      </c>
      <c r="BY1414" s="332">
        <f t="shared" si="2990"/>
        <v>0</v>
      </c>
      <c r="BZ1414" s="332">
        <f t="shared" si="2990"/>
        <v>0</v>
      </c>
      <c r="CA1414" s="332">
        <f t="shared" si="2990"/>
        <v>0</v>
      </c>
      <c r="CB1414" s="332">
        <f t="shared" si="2990"/>
        <v>0</v>
      </c>
      <c r="CC1414" s="332">
        <f t="shared" si="2990"/>
        <v>0</v>
      </c>
      <c r="CD1414" s="332">
        <f t="shared" si="2990"/>
        <v>0</v>
      </c>
      <c r="CE1414" s="332">
        <f t="shared" si="2990"/>
        <v>0</v>
      </c>
      <c r="CF1414" s="332">
        <f t="shared" si="2990"/>
        <v>0</v>
      </c>
      <c r="CG1414" s="332">
        <f t="shared" si="2990"/>
        <v>0</v>
      </c>
      <c r="CH1414" s="332">
        <f t="shared" si="2990"/>
        <v>0</v>
      </c>
      <c r="CI1414" s="332">
        <f t="shared" si="2990"/>
        <v>0</v>
      </c>
      <c r="CJ1414" s="332">
        <f t="shared" si="2990"/>
        <v>0</v>
      </c>
      <c r="CK1414" s="332">
        <f t="shared" si="2990"/>
        <v>0</v>
      </c>
      <c r="CL1414" s="332">
        <f t="shared" si="2990"/>
        <v>0</v>
      </c>
      <c r="CM1414" s="332">
        <f t="shared" ref="CM1414:DT1414" si="2991">IF(CM$8="",0,IF(CM$1=1,SUMIFS(1283:1283,$1:$1,"&gt;="&amp;1,$1:$1,"&lt;="&amp;INT(-$T1414/30))+(-$T1414/30-INT(-$T1414/30))*SUMIFS(1283:1283,$1:$1,INT(-$T1414/30)+1),0)+(-$T1414/30-INT(-$T1414/30))*SUMIFS(1283:1283,$1:$1,CM$1+INT(-$T1414/30)+1)+(INT(-$T1414/30)+1+$T1414/30)*SUMIFS(1283:1283,$1:$1,CM$1+INT(-$T1414/30)))</f>
        <v>0</v>
      </c>
      <c r="CN1414" s="332">
        <f t="shared" si="2991"/>
        <v>0</v>
      </c>
      <c r="CO1414" s="332">
        <f t="shared" si="2991"/>
        <v>0</v>
      </c>
      <c r="CP1414" s="332">
        <f t="shared" si="2991"/>
        <v>0</v>
      </c>
      <c r="CQ1414" s="332">
        <f t="shared" si="2991"/>
        <v>0</v>
      </c>
      <c r="CR1414" s="332">
        <f t="shared" si="2991"/>
        <v>0</v>
      </c>
      <c r="CS1414" s="332">
        <f t="shared" si="2991"/>
        <v>0</v>
      </c>
      <c r="CT1414" s="332">
        <f t="shared" si="2991"/>
        <v>0</v>
      </c>
      <c r="CU1414" s="332">
        <f t="shared" si="2991"/>
        <v>0</v>
      </c>
      <c r="CV1414" s="332">
        <f t="shared" si="2991"/>
        <v>0</v>
      </c>
      <c r="CW1414" s="332">
        <f t="shared" si="2991"/>
        <v>0</v>
      </c>
      <c r="CX1414" s="332">
        <f t="shared" si="2991"/>
        <v>0</v>
      </c>
      <c r="CY1414" s="332">
        <f t="shared" si="2991"/>
        <v>0</v>
      </c>
      <c r="CZ1414" s="332">
        <f t="shared" si="2991"/>
        <v>0</v>
      </c>
      <c r="DA1414" s="332">
        <f t="shared" si="2991"/>
        <v>0</v>
      </c>
      <c r="DB1414" s="332">
        <f t="shared" si="2991"/>
        <v>0</v>
      </c>
      <c r="DC1414" s="332">
        <f t="shared" si="2991"/>
        <v>0</v>
      </c>
      <c r="DD1414" s="332">
        <f t="shared" si="2991"/>
        <v>0</v>
      </c>
      <c r="DE1414" s="332">
        <f t="shared" si="2991"/>
        <v>0</v>
      </c>
      <c r="DF1414" s="332">
        <f t="shared" si="2991"/>
        <v>0</v>
      </c>
      <c r="DG1414" s="332">
        <f t="shared" si="2991"/>
        <v>0</v>
      </c>
      <c r="DH1414" s="332">
        <f t="shared" si="2991"/>
        <v>0</v>
      </c>
      <c r="DI1414" s="332">
        <f t="shared" si="2991"/>
        <v>0</v>
      </c>
      <c r="DJ1414" s="332">
        <f t="shared" si="2991"/>
        <v>0</v>
      </c>
      <c r="DK1414" s="332">
        <f t="shared" si="2991"/>
        <v>0</v>
      </c>
      <c r="DL1414" s="332">
        <f t="shared" si="2991"/>
        <v>0</v>
      </c>
      <c r="DM1414" s="332">
        <f t="shared" si="2991"/>
        <v>0</v>
      </c>
      <c r="DN1414" s="332">
        <f t="shared" si="2991"/>
        <v>0</v>
      </c>
      <c r="DO1414" s="332">
        <f t="shared" si="2991"/>
        <v>0</v>
      </c>
      <c r="DP1414" s="332">
        <f t="shared" si="2991"/>
        <v>0</v>
      </c>
      <c r="DQ1414" s="332">
        <f t="shared" si="2991"/>
        <v>0</v>
      </c>
      <c r="DR1414" s="332">
        <f t="shared" si="2991"/>
        <v>0</v>
      </c>
      <c r="DS1414" s="332">
        <f t="shared" si="2991"/>
        <v>0</v>
      </c>
      <c r="DT1414" s="332">
        <f t="shared" si="2991"/>
        <v>0</v>
      </c>
      <c r="DU1414" s="226"/>
      <c r="DV1414" s="226"/>
    </row>
    <row r="1415" spans="1:126" s="237" customFormat="1" ht="10.199999999999999">
      <c r="A1415" s="226"/>
      <c r="B1415" s="226"/>
      <c r="C1415" s="226"/>
      <c r="D1415" s="226"/>
      <c r="E1415" s="270"/>
      <c r="F1415" s="114"/>
      <c r="G1415" s="229"/>
      <c r="H1415" s="226"/>
      <c r="I1415" s="226"/>
      <c r="J1415" s="59"/>
      <c r="K1415" s="416">
        <f t="shared" si="2960"/>
        <v>0</v>
      </c>
      <c r="L1415" s="226"/>
      <c r="M1415" s="115"/>
      <c r="N1415" s="59"/>
      <c r="O1415" s="59"/>
      <c r="P1415" s="229"/>
      <c r="Q1415" s="226" t="s">
        <v>25</v>
      </c>
      <c r="R1415" s="226"/>
      <c r="S1415" s="229" t="s">
        <v>6</v>
      </c>
      <c r="T1415" s="307">
        <v>15</v>
      </c>
      <c r="U1415" s="226"/>
      <c r="V1415" s="226"/>
      <c r="W1415" s="233">
        <f t="shared" si="2961"/>
        <v>0</v>
      </c>
      <c r="X1415" s="226"/>
      <c r="Y1415" s="229"/>
      <c r="Z1415" s="405"/>
      <c r="AA1415" s="332">
        <f t="shared" ref="AA1415:BF1415" si="2992">IF(AA$8="",0,IF(AA$1=1,SUMIFS(1284:1284,$1:$1,"&gt;="&amp;1,$1:$1,"&lt;="&amp;INT(-$T1415/30))+(-$T1415/30-INT(-$T1415/30))*SUMIFS(1284:1284,$1:$1,INT(-$T1415/30)+1),0)+(-$T1415/30-INT(-$T1415/30))*SUMIFS(1284:1284,$1:$1,AA$1+INT(-$T1415/30)+1)+(INT(-$T1415/30)+1+$T1415/30)*SUMIFS(1284:1284,$1:$1,AA$1+INT(-$T1415/30)))</f>
        <v>0</v>
      </c>
      <c r="AB1415" s="332">
        <f t="shared" si="2992"/>
        <v>0</v>
      </c>
      <c r="AC1415" s="332">
        <f t="shared" si="2992"/>
        <v>0</v>
      </c>
      <c r="AD1415" s="332">
        <f t="shared" si="2992"/>
        <v>0</v>
      </c>
      <c r="AE1415" s="332">
        <f t="shared" si="2992"/>
        <v>0</v>
      </c>
      <c r="AF1415" s="332">
        <f t="shared" si="2992"/>
        <v>0</v>
      </c>
      <c r="AG1415" s="332">
        <f t="shared" si="2992"/>
        <v>0</v>
      </c>
      <c r="AH1415" s="332">
        <f t="shared" si="2992"/>
        <v>0</v>
      </c>
      <c r="AI1415" s="332">
        <f t="shared" si="2992"/>
        <v>0</v>
      </c>
      <c r="AJ1415" s="332">
        <f t="shared" si="2992"/>
        <v>0</v>
      </c>
      <c r="AK1415" s="332">
        <f t="shared" si="2992"/>
        <v>0</v>
      </c>
      <c r="AL1415" s="332">
        <f t="shared" si="2992"/>
        <v>0</v>
      </c>
      <c r="AM1415" s="332">
        <f t="shared" si="2992"/>
        <v>0</v>
      </c>
      <c r="AN1415" s="332">
        <f t="shared" si="2992"/>
        <v>0</v>
      </c>
      <c r="AO1415" s="332">
        <f t="shared" si="2992"/>
        <v>0</v>
      </c>
      <c r="AP1415" s="332">
        <f t="shared" si="2992"/>
        <v>0</v>
      </c>
      <c r="AQ1415" s="332">
        <f t="shared" si="2992"/>
        <v>0</v>
      </c>
      <c r="AR1415" s="332">
        <f t="shared" si="2992"/>
        <v>0</v>
      </c>
      <c r="AS1415" s="332">
        <f t="shared" si="2992"/>
        <v>0</v>
      </c>
      <c r="AT1415" s="332">
        <f t="shared" si="2992"/>
        <v>0</v>
      </c>
      <c r="AU1415" s="332">
        <f t="shared" si="2992"/>
        <v>0</v>
      </c>
      <c r="AV1415" s="332">
        <f t="shared" si="2992"/>
        <v>0</v>
      </c>
      <c r="AW1415" s="332">
        <f t="shared" si="2992"/>
        <v>0</v>
      </c>
      <c r="AX1415" s="332">
        <f t="shared" si="2992"/>
        <v>0</v>
      </c>
      <c r="AY1415" s="332">
        <f t="shared" si="2992"/>
        <v>0</v>
      </c>
      <c r="AZ1415" s="332">
        <f t="shared" si="2992"/>
        <v>0</v>
      </c>
      <c r="BA1415" s="332">
        <f t="shared" si="2992"/>
        <v>0</v>
      </c>
      <c r="BB1415" s="332">
        <f t="shared" si="2992"/>
        <v>0</v>
      </c>
      <c r="BC1415" s="332">
        <f t="shared" si="2992"/>
        <v>0</v>
      </c>
      <c r="BD1415" s="332">
        <f t="shared" si="2992"/>
        <v>0</v>
      </c>
      <c r="BE1415" s="332">
        <f t="shared" si="2992"/>
        <v>0</v>
      </c>
      <c r="BF1415" s="332">
        <f t="shared" si="2992"/>
        <v>0</v>
      </c>
      <c r="BG1415" s="332">
        <f t="shared" ref="BG1415:CL1415" si="2993">IF(BG$8="",0,IF(BG$1=1,SUMIFS(1284:1284,$1:$1,"&gt;="&amp;1,$1:$1,"&lt;="&amp;INT(-$T1415/30))+(-$T1415/30-INT(-$T1415/30))*SUMIFS(1284:1284,$1:$1,INT(-$T1415/30)+1),0)+(-$T1415/30-INT(-$T1415/30))*SUMIFS(1284:1284,$1:$1,BG$1+INT(-$T1415/30)+1)+(INT(-$T1415/30)+1+$T1415/30)*SUMIFS(1284:1284,$1:$1,BG$1+INT(-$T1415/30)))</f>
        <v>0</v>
      </c>
      <c r="BH1415" s="332">
        <f t="shared" si="2993"/>
        <v>0</v>
      </c>
      <c r="BI1415" s="332">
        <f t="shared" si="2993"/>
        <v>0</v>
      </c>
      <c r="BJ1415" s="332">
        <f t="shared" si="2993"/>
        <v>0</v>
      </c>
      <c r="BK1415" s="332">
        <f t="shared" si="2993"/>
        <v>0</v>
      </c>
      <c r="BL1415" s="332">
        <f t="shared" si="2993"/>
        <v>0</v>
      </c>
      <c r="BM1415" s="332">
        <f t="shared" si="2993"/>
        <v>0</v>
      </c>
      <c r="BN1415" s="332">
        <f t="shared" si="2993"/>
        <v>0</v>
      </c>
      <c r="BO1415" s="332">
        <f t="shared" si="2993"/>
        <v>0</v>
      </c>
      <c r="BP1415" s="332">
        <f t="shared" si="2993"/>
        <v>0</v>
      </c>
      <c r="BQ1415" s="332">
        <f t="shared" si="2993"/>
        <v>0</v>
      </c>
      <c r="BR1415" s="332">
        <f t="shared" si="2993"/>
        <v>0</v>
      </c>
      <c r="BS1415" s="332">
        <f t="shared" si="2993"/>
        <v>0</v>
      </c>
      <c r="BT1415" s="332">
        <f t="shared" si="2993"/>
        <v>0</v>
      </c>
      <c r="BU1415" s="332">
        <f t="shared" si="2993"/>
        <v>0</v>
      </c>
      <c r="BV1415" s="332">
        <f t="shared" si="2993"/>
        <v>0</v>
      </c>
      <c r="BW1415" s="332">
        <f t="shared" si="2993"/>
        <v>0</v>
      </c>
      <c r="BX1415" s="332">
        <f t="shared" si="2993"/>
        <v>0</v>
      </c>
      <c r="BY1415" s="332">
        <f t="shared" si="2993"/>
        <v>0</v>
      </c>
      <c r="BZ1415" s="332">
        <f t="shared" si="2993"/>
        <v>0</v>
      </c>
      <c r="CA1415" s="332">
        <f t="shared" si="2993"/>
        <v>0</v>
      </c>
      <c r="CB1415" s="332">
        <f t="shared" si="2993"/>
        <v>0</v>
      </c>
      <c r="CC1415" s="332">
        <f t="shared" si="2993"/>
        <v>0</v>
      </c>
      <c r="CD1415" s="332">
        <f t="shared" si="2993"/>
        <v>0</v>
      </c>
      <c r="CE1415" s="332">
        <f t="shared" si="2993"/>
        <v>0</v>
      </c>
      <c r="CF1415" s="332">
        <f t="shared" si="2993"/>
        <v>0</v>
      </c>
      <c r="CG1415" s="332">
        <f t="shared" si="2993"/>
        <v>0</v>
      </c>
      <c r="CH1415" s="332">
        <f t="shared" si="2993"/>
        <v>0</v>
      </c>
      <c r="CI1415" s="332">
        <f t="shared" si="2993"/>
        <v>0</v>
      </c>
      <c r="CJ1415" s="332">
        <f t="shared" si="2993"/>
        <v>0</v>
      </c>
      <c r="CK1415" s="332">
        <f t="shared" si="2993"/>
        <v>0</v>
      </c>
      <c r="CL1415" s="332">
        <f t="shared" si="2993"/>
        <v>0</v>
      </c>
      <c r="CM1415" s="332">
        <f t="shared" ref="CM1415:DT1415" si="2994">IF(CM$8="",0,IF(CM$1=1,SUMIFS(1284:1284,$1:$1,"&gt;="&amp;1,$1:$1,"&lt;="&amp;INT(-$T1415/30))+(-$T1415/30-INT(-$T1415/30))*SUMIFS(1284:1284,$1:$1,INT(-$T1415/30)+1),0)+(-$T1415/30-INT(-$T1415/30))*SUMIFS(1284:1284,$1:$1,CM$1+INT(-$T1415/30)+1)+(INT(-$T1415/30)+1+$T1415/30)*SUMIFS(1284:1284,$1:$1,CM$1+INT(-$T1415/30)))</f>
        <v>0</v>
      </c>
      <c r="CN1415" s="332">
        <f t="shared" si="2994"/>
        <v>0</v>
      </c>
      <c r="CO1415" s="332">
        <f t="shared" si="2994"/>
        <v>0</v>
      </c>
      <c r="CP1415" s="332">
        <f t="shared" si="2994"/>
        <v>0</v>
      </c>
      <c r="CQ1415" s="332">
        <f t="shared" si="2994"/>
        <v>0</v>
      </c>
      <c r="CR1415" s="332">
        <f t="shared" si="2994"/>
        <v>0</v>
      </c>
      <c r="CS1415" s="332">
        <f t="shared" si="2994"/>
        <v>0</v>
      </c>
      <c r="CT1415" s="332">
        <f t="shared" si="2994"/>
        <v>0</v>
      </c>
      <c r="CU1415" s="332">
        <f t="shared" si="2994"/>
        <v>0</v>
      </c>
      <c r="CV1415" s="332">
        <f t="shared" si="2994"/>
        <v>0</v>
      </c>
      <c r="CW1415" s="332">
        <f t="shared" si="2994"/>
        <v>0</v>
      </c>
      <c r="CX1415" s="332">
        <f t="shared" si="2994"/>
        <v>0</v>
      </c>
      <c r="CY1415" s="332">
        <f t="shared" si="2994"/>
        <v>0</v>
      </c>
      <c r="CZ1415" s="332">
        <f t="shared" si="2994"/>
        <v>0</v>
      </c>
      <c r="DA1415" s="332">
        <f t="shared" si="2994"/>
        <v>0</v>
      </c>
      <c r="DB1415" s="332">
        <f t="shared" si="2994"/>
        <v>0</v>
      </c>
      <c r="DC1415" s="332">
        <f t="shared" si="2994"/>
        <v>0</v>
      </c>
      <c r="DD1415" s="332">
        <f t="shared" si="2994"/>
        <v>0</v>
      </c>
      <c r="DE1415" s="332">
        <f t="shared" si="2994"/>
        <v>0</v>
      </c>
      <c r="DF1415" s="332">
        <f t="shared" si="2994"/>
        <v>0</v>
      </c>
      <c r="DG1415" s="332">
        <f t="shared" si="2994"/>
        <v>0</v>
      </c>
      <c r="DH1415" s="332">
        <f t="shared" si="2994"/>
        <v>0</v>
      </c>
      <c r="DI1415" s="332">
        <f t="shared" si="2994"/>
        <v>0</v>
      </c>
      <c r="DJ1415" s="332">
        <f t="shared" si="2994"/>
        <v>0</v>
      </c>
      <c r="DK1415" s="332">
        <f t="shared" si="2994"/>
        <v>0</v>
      </c>
      <c r="DL1415" s="332">
        <f t="shared" si="2994"/>
        <v>0</v>
      </c>
      <c r="DM1415" s="332">
        <f t="shared" si="2994"/>
        <v>0</v>
      </c>
      <c r="DN1415" s="332">
        <f t="shared" si="2994"/>
        <v>0</v>
      </c>
      <c r="DO1415" s="332">
        <f t="shared" si="2994"/>
        <v>0</v>
      </c>
      <c r="DP1415" s="332">
        <f t="shared" si="2994"/>
        <v>0</v>
      </c>
      <c r="DQ1415" s="332">
        <f t="shared" si="2994"/>
        <v>0</v>
      </c>
      <c r="DR1415" s="332">
        <f t="shared" si="2994"/>
        <v>0</v>
      </c>
      <c r="DS1415" s="332">
        <f t="shared" si="2994"/>
        <v>0</v>
      </c>
      <c r="DT1415" s="332">
        <f t="shared" si="2994"/>
        <v>0</v>
      </c>
      <c r="DU1415" s="226"/>
      <c r="DV1415" s="226"/>
    </row>
    <row r="1416" spans="1:126" s="237" customFormat="1" ht="10.199999999999999">
      <c r="A1416" s="226"/>
      <c r="B1416" s="226"/>
      <c r="C1416" s="226"/>
      <c r="D1416" s="226"/>
      <c r="E1416" s="270"/>
      <c r="F1416" s="114"/>
      <c r="G1416" s="229"/>
      <c r="H1416" s="226"/>
      <c r="I1416" s="226"/>
      <c r="J1416" s="59"/>
      <c r="K1416" s="416">
        <f t="shared" si="2960"/>
        <v>0</v>
      </c>
      <c r="L1416" s="226"/>
      <c r="M1416" s="115"/>
      <c r="N1416" s="59"/>
      <c r="O1416" s="59"/>
      <c r="P1416" s="229"/>
      <c r="Q1416" s="226" t="s">
        <v>25</v>
      </c>
      <c r="R1416" s="226"/>
      <c r="S1416" s="229" t="s">
        <v>6</v>
      </c>
      <c r="T1416" s="307">
        <v>15</v>
      </c>
      <c r="U1416" s="226"/>
      <c r="V1416" s="226"/>
      <c r="W1416" s="233">
        <f t="shared" si="2961"/>
        <v>0</v>
      </c>
      <c r="X1416" s="226"/>
      <c r="Y1416" s="229"/>
      <c r="Z1416" s="405"/>
      <c r="AA1416" s="332">
        <f t="shared" ref="AA1416:BF1416" si="2995">IF(AA$8="",0,IF(AA$1=1,SUMIFS(1285:1285,$1:$1,"&gt;="&amp;1,$1:$1,"&lt;="&amp;INT(-$T1416/30))+(-$T1416/30-INT(-$T1416/30))*SUMIFS(1285:1285,$1:$1,INT(-$T1416/30)+1),0)+(-$T1416/30-INT(-$T1416/30))*SUMIFS(1285:1285,$1:$1,AA$1+INT(-$T1416/30)+1)+(INT(-$T1416/30)+1+$T1416/30)*SUMIFS(1285:1285,$1:$1,AA$1+INT(-$T1416/30)))</f>
        <v>0</v>
      </c>
      <c r="AB1416" s="332">
        <f t="shared" si="2995"/>
        <v>0</v>
      </c>
      <c r="AC1416" s="332">
        <f t="shared" si="2995"/>
        <v>0</v>
      </c>
      <c r="AD1416" s="332">
        <f t="shared" si="2995"/>
        <v>0</v>
      </c>
      <c r="AE1416" s="332">
        <f t="shared" si="2995"/>
        <v>0</v>
      </c>
      <c r="AF1416" s="332">
        <f t="shared" si="2995"/>
        <v>0</v>
      </c>
      <c r="AG1416" s="332">
        <f t="shared" si="2995"/>
        <v>0</v>
      </c>
      <c r="AH1416" s="332">
        <f t="shared" si="2995"/>
        <v>0</v>
      </c>
      <c r="AI1416" s="332">
        <f t="shared" si="2995"/>
        <v>0</v>
      </c>
      <c r="AJ1416" s="332">
        <f t="shared" si="2995"/>
        <v>0</v>
      </c>
      <c r="AK1416" s="332">
        <f t="shared" si="2995"/>
        <v>0</v>
      </c>
      <c r="AL1416" s="332">
        <f t="shared" si="2995"/>
        <v>0</v>
      </c>
      <c r="AM1416" s="332">
        <f t="shared" si="2995"/>
        <v>0</v>
      </c>
      <c r="AN1416" s="332">
        <f t="shared" si="2995"/>
        <v>0</v>
      </c>
      <c r="AO1416" s="332">
        <f t="shared" si="2995"/>
        <v>0</v>
      </c>
      <c r="AP1416" s="332">
        <f t="shared" si="2995"/>
        <v>0</v>
      </c>
      <c r="AQ1416" s="332">
        <f t="shared" si="2995"/>
        <v>0</v>
      </c>
      <c r="AR1416" s="332">
        <f t="shared" si="2995"/>
        <v>0</v>
      </c>
      <c r="AS1416" s="332">
        <f t="shared" si="2995"/>
        <v>0</v>
      </c>
      <c r="AT1416" s="332">
        <f t="shared" si="2995"/>
        <v>0</v>
      </c>
      <c r="AU1416" s="332">
        <f t="shared" si="2995"/>
        <v>0</v>
      </c>
      <c r="AV1416" s="332">
        <f t="shared" si="2995"/>
        <v>0</v>
      </c>
      <c r="AW1416" s="332">
        <f t="shared" si="2995"/>
        <v>0</v>
      </c>
      <c r="AX1416" s="332">
        <f t="shared" si="2995"/>
        <v>0</v>
      </c>
      <c r="AY1416" s="332">
        <f t="shared" si="2995"/>
        <v>0</v>
      </c>
      <c r="AZ1416" s="332">
        <f t="shared" si="2995"/>
        <v>0</v>
      </c>
      <c r="BA1416" s="332">
        <f t="shared" si="2995"/>
        <v>0</v>
      </c>
      <c r="BB1416" s="332">
        <f t="shared" si="2995"/>
        <v>0</v>
      </c>
      <c r="BC1416" s="332">
        <f t="shared" si="2995"/>
        <v>0</v>
      </c>
      <c r="BD1416" s="332">
        <f t="shared" si="2995"/>
        <v>0</v>
      </c>
      <c r="BE1416" s="332">
        <f t="shared" si="2995"/>
        <v>0</v>
      </c>
      <c r="BF1416" s="332">
        <f t="shared" si="2995"/>
        <v>0</v>
      </c>
      <c r="BG1416" s="332">
        <f t="shared" ref="BG1416:CL1416" si="2996">IF(BG$8="",0,IF(BG$1=1,SUMIFS(1285:1285,$1:$1,"&gt;="&amp;1,$1:$1,"&lt;="&amp;INT(-$T1416/30))+(-$T1416/30-INT(-$T1416/30))*SUMIFS(1285:1285,$1:$1,INT(-$T1416/30)+1),0)+(-$T1416/30-INT(-$T1416/30))*SUMIFS(1285:1285,$1:$1,BG$1+INT(-$T1416/30)+1)+(INT(-$T1416/30)+1+$T1416/30)*SUMIFS(1285:1285,$1:$1,BG$1+INT(-$T1416/30)))</f>
        <v>0</v>
      </c>
      <c r="BH1416" s="332">
        <f t="shared" si="2996"/>
        <v>0</v>
      </c>
      <c r="BI1416" s="332">
        <f t="shared" si="2996"/>
        <v>0</v>
      </c>
      <c r="BJ1416" s="332">
        <f t="shared" si="2996"/>
        <v>0</v>
      </c>
      <c r="BK1416" s="332">
        <f t="shared" si="2996"/>
        <v>0</v>
      </c>
      <c r="BL1416" s="332">
        <f t="shared" si="2996"/>
        <v>0</v>
      </c>
      <c r="BM1416" s="332">
        <f t="shared" si="2996"/>
        <v>0</v>
      </c>
      <c r="BN1416" s="332">
        <f t="shared" si="2996"/>
        <v>0</v>
      </c>
      <c r="BO1416" s="332">
        <f t="shared" si="2996"/>
        <v>0</v>
      </c>
      <c r="BP1416" s="332">
        <f t="shared" si="2996"/>
        <v>0</v>
      </c>
      <c r="BQ1416" s="332">
        <f t="shared" si="2996"/>
        <v>0</v>
      </c>
      <c r="BR1416" s="332">
        <f t="shared" si="2996"/>
        <v>0</v>
      </c>
      <c r="BS1416" s="332">
        <f t="shared" si="2996"/>
        <v>0</v>
      </c>
      <c r="BT1416" s="332">
        <f t="shared" si="2996"/>
        <v>0</v>
      </c>
      <c r="BU1416" s="332">
        <f t="shared" si="2996"/>
        <v>0</v>
      </c>
      <c r="BV1416" s="332">
        <f t="shared" si="2996"/>
        <v>0</v>
      </c>
      <c r="BW1416" s="332">
        <f t="shared" si="2996"/>
        <v>0</v>
      </c>
      <c r="BX1416" s="332">
        <f t="shared" si="2996"/>
        <v>0</v>
      </c>
      <c r="BY1416" s="332">
        <f t="shared" si="2996"/>
        <v>0</v>
      </c>
      <c r="BZ1416" s="332">
        <f t="shared" si="2996"/>
        <v>0</v>
      </c>
      <c r="CA1416" s="332">
        <f t="shared" si="2996"/>
        <v>0</v>
      </c>
      <c r="CB1416" s="332">
        <f t="shared" si="2996"/>
        <v>0</v>
      </c>
      <c r="CC1416" s="332">
        <f t="shared" si="2996"/>
        <v>0</v>
      </c>
      <c r="CD1416" s="332">
        <f t="shared" si="2996"/>
        <v>0</v>
      </c>
      <c r="CE1416" s="332">
        <f t="shared" si="2996"/>
        <v>0</v>
      </c>
      <c r="CF1416" s="332">
        <f t="shared" si="2996"/>
        <v>0</v>
      </c>
      <c r="CG1416" s="332">
        <f t="shared" si="2996"/>
        <v>0</v>
      </c>
      <c r="CH1416" s="332">
        <f t="shared" si="2996"/>
        <v>0</v>
      </c>
      <c r="CI1416" s="332">
        <f t="shared" si="2996"/>
        <v>0</v>
      </c>
      <c r="CJ1416" s="332">
        <f t="shared" si="2996"/>
        <v>0</v>
      </c>
      <c r="CK1416" s="332">
        <f t="shared" si="2996"/>
        <v>0</v>
      </c>
      <c r="CL1416" s="332">
        <f t="shared" si="2996"/>
        <v>0</v>
      </c>
      <c r="CM1416" s="332">
        <f t="shared" ref="CM1416:DT1416" si="2997">IF(CM$8="",0,IF(CM$1=1,SUMIFS(1285:1285,$1:$1,"&gt;="&amp;1,$1:$1,"&lt;="&amp;INT(-$T1416/30))+(-$T1416/30-INT(-$T1416/30))*SUMIFS(1285:1285,$1:$1,INT(-$T1416/30)+1),0)+(-$T1416/30-INT(-$T1416/30))*SUMIFS(1285:1285,$1:$1,CM$1+INT(-$T1416/30)+1)+(INT(-$T1416/30)+1+$T1416/30)*SUMIFS(1285:1285,$1:$1,CM$1+INT(-$T1416/30)))</f>
        <v>0</v>
      </c>
      <c r="CN1416" s="332">
        <f t="shared" si="2997"/>
        <v>0</v>
      </c>
      <c r="CO1416" s="332">
        <f t="shared" si="2997"/>
        <v>0</v>
      </c>
      <c r="CP1416" s="332">
        <f t="shared" si="2997"/>
        <v>0</v>
      </c>
      <c r="CQ1416" s="332">
        <f t="shared" si="2997"/>
        <v>0</v>
      </c>
      <c r="CR1416" s="332">
        <f t="shared" si="2997"/>
        <v>0</v>
      </c>
      <c r="CS1416" s="332">
        <f t="shared" si="2997"/>
        <v>0</v>
      </c>
      <c r="CT1416" s="332">
        <f t="shared" si="2997"/>
        <v>0</v>
      </c>
      <c r="CU1416" s="332">
        <f t="shared" si="2997"/>
        <v>0</v>
      </c>
      <c r="CV1416" s="332">
        <f t="shared" si="2997"/>
        <v>0</v>
      </c>
      <c r="CW1416" s="332">
        <f t="shared" si="2997"/>
        <v>0</v>
      </c>
      <c r="CX1416" s="332">
        <f t="shared" si="2997"/>
        <v>0</v>
      </c>
      <c r="CY1416" s="332">
        <f t="shared" si="2997"/>
        <v>0</v>
      </c>
      <c r="CZ1416" s="332">
        <f t="shared" si="2997"/>
        <v>0</v>
      </c>
      <c r="DA1416" s="332">
        <f t="shared" si="2997"/>
        <v>0</v>
      </c>
      <c r="DB1416" s="332">
        <f t="shared" si="2997"/>
        <v>0</v>
      </c>
      <c r="DC1416" s="332">
        <f t="shared" si="2997"/>
        <v>0</v>
      </c>
      <c r="DD1416" s="332">
        <f t="shared" si="2997"/>
        <v>0</v>
      </c>
      <c r="DE1416" s="332">
        <f t="shared" si="2997"/>
        <v>0</v>
      </c>
      <c r="DF1416" s="332">
        <f t="shared" si="2997"/>
        <v>0</v>
      </c>
      <c r="DG1416" s="332">
        <f t="shared" si="2997"/>
        <v>0</v>
      </c>
      <c r="DH1416" s="332">
        <f t="shared" si="2997"/>
        <v>0</v>
      </c>
      <c r="DI1416" s="332">
        <f t="shared" si="2997"/>
        <v>0</v>
      </c>
      <c r="DJ1416" s="332">
        <f t="shared" si="2997"/>
        <v>0</v>
      </c>
      <c r="DK1416" s="332">
        <f t="shared" si="2997"/>
        <v>0</v>
      </c>
      <c r="DL1416" s="332">
        <f t="shared" si="2997"/>
        <v>0</v>
      </c>
      <c r="DM1416" s="332">
        <f t="shared" si="2997"/>
        <v>0</v>
      </c>
      <c r="DN1416" s="332">
        <f t="shared" si="2997"/>
        <v>0</v>
      </c>
      <c r="DO1416" s="332">
        <f t="shared" si="2997"/>
        <v>0</v>
      </c>
      <c r="DP1416" s="332">
        <f t="shared" si="2997"/>
        <v>0</v>
      </c>
      <c r="DQ1416" s="332">
        <f t="shared" si="2997"/>
        <v>0</v>
      </c>
      <c r="DR1416" s="332">
        <f t="shared" si="2997"/>
        <v>0</v>
      </c>
      <c r="DS1416" s="332">
        <f t="shared" si="2997"/>
        <v>0</v>
      </c>
      <c r="DT1416" s="332">
        <f t="shared" si="2997"/>
        <v>0</v>
      </c>
      <c r="DU1416" s="226"/>
      <c r="DV1416" s="226"/>
    </row>
    <row r="1417" spans="1:126" s="237" customFormat="1" ht="10.199999999999999">
      <c r="A1417" s="226"/>
      <c r="B1417" s="226"/>
      <c r="C1417" s="226"/>
      <c r="D1417" s="226"/>
      <c r="E1417" s="270"/>
      <c r="F1417" s="114"/>
      <c r="G1417" s="229"/>
      <c r="H1417" s="226"/>
      <c r="I1417" s="226"/>
      <c r="J1417" s="59"/>
      <c r="K1417" s="416">
        <f t="shared" si="2960"/>
        <v>0</v>
      </c>
      <c r="L1417" s="226"/>
      <c r="M1417" s="115"/>
      <c r="N1417" s="59"/>
      <c r="O1417" s="59"/>
      <c r="P1417" s="229"/>
      <c r="Q1417" s="226" t="s">
        <v>25</v>
      </c>
      <c r="R1417" s="226"/>
      <c r="S1417" s="229" t="s">
        <v>6</v>
      </c>
      <c r="T1417" s="307">
        <v>15</v>
      </c>
      <c r="U1417" s="226"/>
      <c r="V1417" s="226"/>
      <c r="W1417" s="233">
        <f t="shared" si="2961"/>
        <v>0</v>
      </c>
      <c r="X1417" s="226"/>
      <c r="Y1417" s="229"/>
      <c r="Z1417" s="405"/>
      <c r="AA1417" s="332">
        <f t="shared" ref="AA1417:BF1417" si="2998">IF(AA$8="",0,IF(AA$1=1,SUMIFS(1286:1286,$1:$1,"&gt;="&amp;1,$1:$1,"&lt;="&amp;INT(-$T1417/30))+(-$T1417/30-INT(-$T1417/30))*SUMIFS(1286:1286,$1:$1,INT(-$T1417/30)+1),0)+(-$T1417/30-INT(-$T1417/30))*SUMIFS(1286:1286,$1:$1,AA$1+INT(-$T1417/30)+1)+(INT(-$T1417/30)+1+$T1417/30)*SUMIFS(1286:1286,$1:$1,AA$1+INT(-$T1417/30)))</f>
        <v>0</v>
      </c>
      <c r="AB1417" s="332">
        <f t="shared" si="2998"/>
        <v>0</v>
      </c>
      <c r="AC1417" s="332">
        <f t="shared" si="2998"/>
        <v>0</v>
      </c>
      <c r="AD1417" s="332">
        <f t="shared" si="2998"/>
        <v>0</v>
      </c>
      <c r="AE1417" s="332">
        <f t="shared" si="2998"/>
        <v>0</v>
      </c>
      <c r="AF1417" s="332">
        <f t="shared" si="2998"/>
        <v>0</v>
      </c>
      <c r="AG1417" s="332">
        <f t="shared" si="2998"/>
        <v>0</v>
      </c>
      <c r="AH1417" s="332">
        <f t="shared" si="2998"/>
        <v>0</v>
      </c>
      <c r="AI1417" s="332">
        <f t="shared" si="2998"/>
        <v>0</v>
      </c>
      <c r="AJ1417" s="332">
        <f t="shared" si="2998"/>
        <v>0</v>
      </c>
      <c r="AK1417" s="332">
        <f t="shared" si="2998"/>
        <v>0</v>
      </c>
      <c r="AL1417" s="332">
        <f t="shared" si="2998"/>
        <v>0</v>
      </c>
      <c r="AM1417" s="332">
        <f t="shared" si="2998"/>
        <v>0</v>
      </c>
      <c r="AN1417" s="332">
        <f t="shared" si="2998"/>
        <v>0</v>
      </c>
      <c r="AO1417" s="332">
        <f t="shared" si="2998"/>
        <v>0</v>
      </c>
      <c r="AP1417" s="332">
        <f t="shared" si="2998"/>
        <v>0</v>
      </c>
      <c r="AQ1417" s="332">
        <f t="shared" si="2998"/>
        <v>0</v>
      </c>
      <c r="AR1417" s="332">
        <f t="shared" si="2998"/>
        <v>0</v>
      </c>
      <c r="AS1417" s="332">
        <f t="shared" si="2998"/>
        <v>0</v>
      </c>
      <c r="AT1417" s="332">
        <f t="shared" si="2998"/>
        <v>0</v>
      </c>
      <c r="AU1417" s="332">
        <f t="shared" si="2998"/>
        <v>0</v>
      </c>
      <c r="AV1417" s="332">
        <f t="shared" si="2998"/>
        <v>0</v>
      </c>
      <c r="AW1417" s="332">
        <f t="shared" si="2998"/>
        <v>0</v>
      </c>
      <c r="AX1417" s="332">
        <f t="shared" si="2998"/>
        <v>0</v>
      </c>
      <c r="AY1417" s="332">
        <f t="shared" si="2998"/>
        <v>0</v>
      </c>
      <c r="AZ1417" s="332">
        <f t="shared" si="2998"/>
        <v>0</v>
      </c>
      <c r="BA1417" s="332">
        <f t="shared" si="2998"/>
        <v>0</v>
      </c>
      <c r="BB1417" s="332">
        <f t="shared" si="2998"/>
        <v>0</v>
      </c>
      <c r="BC1417" s="332">
        <f t="shared" si="2998"/>
        <v>0</v>
      </c>
      <c r="BD1417" s="332">
        <f t="shared" si="2998"/>
        <v>0</v>
      </c>
      <c r="BE1417" s="332">
        <f t="shared" si="2998"/>
        <v>0</v>
      </c>
      <c r="BF1417" s="332">
        <f t="shared" si="2998"/>
        <v>0</v>
      </c>
      <c r="BG1417" s="332">
        <f t="shared" ref="BG1417:CL1417" si="2999">IF(BG$8="",0,IF(BG$1=1,SUMIFS(1286:1286,$1:$1,"&gt;="&amp;1,$1:$1,"&lt;="&amp;INT(-$T1417/30))+(-$T1417/30-INT(-$T1417/30))*SUMIFS(1286:1286,$1:$1,INT(-$T1417/30)+1),0)+(-$T1417/30-INT(-$T1417/30))*SUMIFS(1286:1286,$1:$1,BG$1+INT(-$T1417/30)+1)+(INT(-$T1417/30)+1+$T1417/30)*SUMIFS(1286:1286,$1:$1,BG$1+INT(-$T1417/30)))</f>
        <v>0</v>
      </c>
      <c r="BH1417" s="332">
        <f t="shared" si="2999"/>
        <v>0</v>
      </c>
      <c r="BI1417" s="332">
        <f t="shared" si="2999"/>
        <v>0</v>
      </c>
      <c r="BJ1417" s="332">
        <f t="shared" si="2999"/>
        <v>0</v>
      </c>
      <c r="BK1417" s="332">
        <f t="shared" si="2999"/>
        <v>0</v>
      </c>
      <c r="BL1417" s="332">
        <f t="shared" si="2999"/>
        <v>0</v>
      </c>
      <c r="BM1417" s="332">
        <f t="shared" si="2999"/>
        <v>0</v>
      </c>
      <c r="BN1417" s="332">
        <f t="shared" si="2999"/>
        <v>0</v>
      </c>
      <c r="BO1417" s="332">
        <f t="shared" si="2999"/>
        <v>0</v>
      </c>
      <c r="BP1417" s="332">
        <f t="shared" si="2999"/>
        <v>0</v>
      </c>
      <c r="BQ1417" s="332">
        <f t="shared" si="2999"/>
        <v>0</v>
      </c>
      <c r="BR1417" s="332">
        <f t="shared" si="2999"/>
        <v>0</v>
      </c>
      <c r="BS1417" s="332">
        <f t="shared" si="2999"/>
        <v>0</v>
      </c>
      <c r="BT1417" s="332">
        <f t="shared" si="2999"/>
        <v>0</v>
      </c>
      <c r="BU1417" s="332">
        <f t="shared" si="2999"/>
        <v>0</v>
      </c>
      <c r="BV1417" s="332">
        <f t="shared" si="2999"/>
        <v>0</v>
      </c>
      <c r="BW1417" s="332">
        <f t="shared" si="2999"/>
        <v>0</v>
      </c>
      <c r="BX1417" s="332">
        <f t="shared" si="2999"/>
        <v>0</v>
      </c>
      <c r="BY1417" s="332">
        <f t="shared" si="2999"/>
        <v>0</v>
      </c>
      <c r="BZ1417" s="332">
        <f t="shared" si="2999"/>
        <v>0</v>
      </c>
      <c r="CA1417" s="332">
        <f t="shared" si="2999"/>
        <v>0</v>
      </c>
      <c r="CB1417" s="332">
        <f t="shared" si="2999"/>
        <v>0</v>
      </c>
      <c r="CC1417" s="332">
        <f t="shared" si="2999"/>
        <v>0</v>
      </c>
      <c r="CD1417" s="332">
        <f t="shared" si="2999"/>
        <v>0</v>
      </c>
      <c r="CE1417" s="332">
        <f t="shared" si="2999"/>
        <v>0</v>
      </c>
      <c r="CF1417" s="332">
        <f t="shared" si="2999"/>
        <v>0</v>
      </c>
      <c r="CG1417" s="332">
        <f t="shared" si="2999"/>
        <v>0</v>
      </c>
      <c r="CH1417" s="332">
        <f t="shared" si="2999"/>
        <v>0</v>
      </c>
      <c r="CI1417" s="332">
        <f t="shared" si="2999"/>
        <v>0</v>
      </c>
      <c r="CJ1417" s="332">
        <f t="shared" si="2999"/>
        <v>0</v>
      </c>
      <c r="CK1417" s="332">
        <f t="shared" si="2999"/>
        <v>0</v>
      </c>
      <c r="CL1417" s="332">
        <f t="shared" si="2999"/>
        <v>0</v>
      </c>
      <c r="CM1417" s="332">
        <f t="shared" ref="CM1417:DT1417" si="3000">IF(CM$8="",0,IF(CM$1=1,SUMIFS(1286:1286,$1:$1,"&gt;="&amp;1,$1:$1,"&lt;="&amp;INT(-$T1417/30))+(-$T1417/30-INT(-$T1417/30))*SUMIFS(1286:1286,$1:$1,INT(-$T1417/30)+1),0)+(-$T1417/30-INT(-$T1417/30))*SUMIFS(1286:1286,$1:$1,CM$1+INT(-$T1417/30)+1)+(INT(-$T1417/30)+1+$T1417/30)*SUMIFS(1286:1286,$1:$1,CM$1+INT(-$T1417/30)))</f>
        <v>0</v>
      </c>
      <c r="CN1417" s="332">
        <f t="shared" si="3000"/>
        <v>0</v>
      </c>
      <c r="CO1417" s="332">
        <f t="shared" si="3000"/>
        <v>0</v>
      </c>
      <c r="CP1417" s="332">
        <f t="shared" si="3000"/>
        <v>0</v>
      </c>
      <c r="CQ1417" s="332">
        <f t="shared" si="3000"/>
        <v>0</v>
      </c>
      <c r="CR1417" s="332">
        <f t="shared" si="3000"/>
        <v>0</v>
      </c>
      <c r="CS1417" s="332">
        <f t="shared" si="3000"/>
        <v>0</v>
      </c>
      <c r="CT1417" s="332">
        <f t="shared" si="3000"/>
        <v>0</v>
      </c>
      <c r="CU1417" s="332">
        <f t="shared" si="3000"/>
        <v>0</v>
      </c>
      <c r="CV1417" s="332">
        <f t="shared" si="3000"/>
        <v>0</v>
      </c>
      <c r="CW1417" s="332">
        <f t="shared" si="3000"/>
        <v>0</v>
      </c>
      <c r="CX1417" s="332">
        <f t="shared" si="3000"/>
        <v>0</v>
      </c>
      <c r="CY1417" s="332">
        <f t="shared" si="3000"/>
        <v>0</v>
      </c>
      <c r="CZ1417" s="332">
        <f t="shared" si="3000"/>
        <v>0</v>
      </c>
      <c r="DA1417" s="332">
        <f t="shared" si="3000"/>
        <v>0</v>
      </c>
      <c r="DB1417" s="332">
        <f t="shared" si="3000"/>
        <v>0</v>
      </c>
      <c r="DC1417" s="332">
        <f t="shared" si="3000"/>
        <v>0</v>
      </c>
      <c r="DD1417" s="332">
        <f t="shared" si="3000"/>
        <v>0</v>
      </c>
      <c r="DE1417" s="332">
        <f t="shared" si="3000"/>
        <v>0</v>
      </c>
      <c r="DF1417" s="332">
        <f t="shared" si="3000"/>
        <v>0</v>
      </c>
      <c r="DG1417" s="332">
        <f t="shared" si="3000"/>
        <v>0</v>
      </c>
      <c r="DH1417" s="332">
        <f t="shared" si="3000"/>
        <v>0</v>
      </c>
      <c r="DI1417" s="332">
        <f t="shared" si="3000"/>
        <v>0</v>
      </c>
      <c r="DJ1417" s="332">
        <f t="shared" si="3000"/>
        <v>0</v>
      </c>
      <c r="DK1417" s="332">
        <f t="shared" si="3000"/>
        <v>0</v>
      </c>
      <c r="DL1417" s="332">
        <f t="shared" si="3000"/>
        <v>0</v>
      </c>
      <c r="DM1417" s="332">
        <f t="shared" si="3000"/>
        <v>0</v>
      </c>
      <c r="DN1417" s="332">
        <f t="shared" si="3000"/>
        <v>0</v>
      </c>
      <c r="DO1417" s="332">
        <f t="shared" si="3000"/>
        <v>0</v>
      </c>
      <c r="DP1417" s="332">
        <f t="shared" si="3000"/>
        <v>0</v>
      </c>
      <c r="DQ1417" s="332">
        <f t="shared" si="3000"/>
        <v>0</v>
      </c>
      <c r="DR1417" s="332">
        <f t="shared" si="3000"/>
        <v>0</v>
      </c>
      <c r="DS1417" s="332">
        <f t="shared" si="3000"/>
        <v>0</v>
      </c>
      <c r="DT1417" s="332">
        <f t="shared" si="3000"/>
        <v>0</v>
      </c>
      <c r="DU1417" s="226"/>
      <c r="DV1417" s="226"/>
    </row>
    <row r="1418" spans="1:126" s="237" customFormat="1" ht="10.199999999999999">
      <c r="A1418" s="226"/>
      <c r="B1418" s="226"/>
      <c r="C1418" s="226"/>
      <c r="D1418" s="226"/>
      <c r="E1418" s="270"/>
      <c r="F1418" s="114"/>
      <c r="G1418" s="229"/>
      <c r="H1418" s="226"/>
      <c r="I1418" s="226"/>
      <c r="J1418" s="59"/>
      <c r="K1418" s="416">
        <f t="shared" si="2960"/>
        <v>0</v>
      </c>
      <c r="L1418" s="226"/>
      <c r="M1418" s="115"/>
      <c r="N1418" s="59"/>
      <c r="O1418" s="59"/>
      <c r="P1418" s="229"/>
      <c r="Q1418" s="226" t="s">
        <v>25</v>
      </c>
      <c r="R1418" s="226"/>
      <c r="S1418" s="229" t="s">
        <v>6</v>
      </c>
      <c r="T1418" s="307">
        <v>15</v>
      </c>
      <c r="U1418" s="226"/>
      <c r="V1418" s="226"/>
      <c r="W1418" s="233">
        <f t="shared" si="2961"/>
        <v>0</v>
      </c>
      <c r="X1418" s="226"/>
      <c r="Y1418" s="229"/>
      <c r="Z1418" s="405"/>
      <c r="AA1418" s="332">
        <f t="shared" ref="AA1418:BF1418" si="3001">IF(AA$8="",0,IF(AA$1=1,SUMIFS(1287:1287,$1:$1,"&gt;="&amp;1,$1:$1,"&lt;="&amp;INT(-$T1418/30))+(-$T1418/30-INT(-$T1418/30))*SUMIFS(1287:1287,$1:$1,INT(-$T1418/30)+1),0)+(-$T1418/30-INT(-$T1418/30))*SUMIFS(1287:1287,$1:$1,AA$1+INT(-$T1418/30)+1)+(INT(-$T1418/30)+1+$T1418/30)*SUMIFS(1287:1287,$1:$1,AA$1+INT(-$T1418/30)))</f>
        <v>0</v>
      </c>
      <c r="AB1418" s="332">
        <f t="shared" si="3001"/>
        <v>0</v>
      </c>
      <c r="AC1418" s="332">
        <f t="shared" si="3001"/>
        <v>0</v>
      </c>
      <c r="AD1418" s="332">
        <f t="shared" si="3001"/>
        <v>0</v>
      </c>
      <c r="AE1418" s="332">
        <f t="shared" si="3001"/>
        <v>0</v>
      </c>
      <c r="AF1418" s="332">
        <f t="shared" si="3001"/>
        <v>0</v>
      </c>
      <c r="AG1418" s="332">
        <f t="shared" si="3001"/>
        <v>0</v>
      </c>
      <c r="AH1418" s="332">
        <f t="shared" si="3001"/>
        <v>0</v>
      </c>
      <c r="AI1418" s="332">
        <f t="shared" si="3001"/>
        <v>0</v>
      </c>
      <c r="AJ1418" s="332">
        <f t="shared" si="3001"/>
        <v>0</v>
      </c>
      <c r="AK1418" s="332">
        <f t="shared" si="3001"/>
        <v>0</v>
      </c>
      <c r="AL1418" s="332">
        <f t="shared" si="3001"/>
        <v>0</v>
      </c>
      <c r="AM1418" s="332">
        <f t="shared" si="3001"/>
        <v>0</v>
      </c>
      <c r="AN1418" s="332">
        <f t="shared" si="3001"/>
        <v>0</v>
      </c>
      <c r="AO1418" s="332">
        <f t="shared" si="3001"/>
        <v>0</v>
      </c>
      <c r="AP1418" s="332">
        <f t="shared" si="3001"/>
        <v>0</v>
      </c>
      <c r="AQ1418" s="332">
        <f t="shared" si="3001"/>
        <v>0</v>
      </c>
      <c r="AR1418" s="332">
        <f t="shared" si="3001"/>
        <v>0</v>
      </c>
      <c r="AS1418" s="332">
        <f t="shared" si="3001"/>
        <v>0</v>
      </c>
      <c r="AT1418" s="332">
        <f t="shared" si="3001"/>
        <v>0</v>
      </c>
      <c r="AU1418" s="332">
        <f t="shared" si="3001"/>
        <v>0</v>
      </c>
      <c r="AV1418" s="332">
        <f t="shared" si="3001"/>
        <v>0</v>
      </c>
      <c r="AW1418" s="332">
        <f t="shared" si="3001"/>
        <v>0</v>
      </c>
      <c r="AX1418" s="332">
        <f t="shared" si="3001"/>
        <v>0</v>
      </c>
      <c r="AY1418" s="332">
        <f t="shared" si="3001"/>
        <v>0</v>
      </c>
      <c r="AZ1418" s="332">
        <f t="shared" si="3001"/>
        <v>0</v>
      </c>
      <c r="BA1418" s="332">
        <f t="shared" si="3001"/>
        <v>0</v>
      </c>
      <c r="BB1418" s="332">
        <f t="shared" si="3001"/>
        <v>0</v>
      </c>
      <c r="BC1418" s="332">
        <f t="shared" si="3001"/>
        <v>0</v>
      </c>
      <c r="BD1418" s="332">
        <f t="shared" si="3001"/>
        <v>0</v>
      </c>
      <c r="BE1418" s="332">
        <f t="shared" si="3001"/>
        <v>0</v>
      </c>
      <c r="BF1418" s="332">
        <f t="shared" si="3001"/>
        <v>0</v>
      </c>
      <c r="BG1418" s="332">
        <f t="shared" ref="BG1418:CL1418" si="3002">IF(BG$8="",0,IF(BG$1=1,SUMIFS(1287:1287,$1:$1,"&gt;="&amp;1,$1:$1,"&lt;="&amp;INT(-$T1418/30))+(-$T1418/30-INT(-$T1418/30))*SUMIFS(1287:1287,$1:$1,INT(-$T1418/30)+1),0)+(-$T1418/30-INT(-$T1418/30))*SUMIFS(1287:1287,$1:$1,BG$1+INT(-$T1418/30)+1)+(INT(-$T1418/30)+1+$T1418/30)*SUMIFS(1287:1287,$1:$1,BG$1+INT(-$T1418/30)))</f>
        <v>0</v>
      </c>
      <c r="BH1418" s="332">
        <f t="shared" si="3002"/>
        <v>0</v>
      </c>
      <c r="BI1418" s="332">
        <f t="shared" si="3002"/>
        <v>0</v>
      </c>
      <c r="BJ1418" s="332">
        <f t="shared" si="3002"/>
        <v>0</v>
      </c>
      <c r="BK1418" s="332">
        <f t="shared" si="3002"/>
        <v>0</v>
      </c>
      <c r="BL1418" s="332">
        <f t="shared" si="3002"/>
        <v>0</v>
      </c>
      <c r="BM1418" s="332">
        <f t="shared" si="3002"/>
        <v>0</v>
      </c>
      <c r="BN1418" s="332">
        <f t="shared" si="3002"/>
        <v>0</v>
      </c>
      <c r="BO1418" s="332">
        <f t="shared" si="3002"/>
        <v>0</v>
      </c>
      <c r="BP1418" s="332">
        <f t="shared" si="3002"/>
        <v>0</v>
      </c>
      <c r="BQ1418" s="332">
        <f t="shared" si="3002"/>
        <v>0</v>
      </c>
      <c r="BR1418" s="332">
        <f t="shared" si="3002"/>
        <v>0</v>
      </c>
      <c r="BS1418" s="332">
        <f t="shared" si="3002"/>
        <v>0</v>
      </c>
      <c r="BT1418" s="332">
        <f t="shared" si="3002"/>
        <v>0</v>
      </c>
      <c r="BU1418" s="332">
        <f t="shared" si="3002"/>
        <v>0</v>
      </c>
      <c r="BV1418" s="332">
        <f t="shared" si="3002"/>
        <v>0</v>
      </c>
      <c r="BW1418" s="332">
        <f t="shared" si="3002"/>
        <v>0</v>
      </c>
      <c r="BX1418" s="332">
        <f t="shared" si="3002"/>
        <v>0</v>
      </c>
      <c r="BY1418" s="332">
        <f t="shared" si="3002"/>
        <v>0</v>
      </c>
      <c r="BZ1418" s="332">
        <f t="shared" si="3002"/>
        <v>0</v>
      </c>
      <c r="CA1418" s="332">
        <f t="shared" si="3002"/>
        <v>0</v>
      </c>
      <c r="CB1418" s="332">
        <f t="shared" si="3002"/>
        <v>0</v>
      </c>
      <c r="CC1418" s="332">
        <f t="shared" si="3002"/>
        <v>0</v>
      </c>
      <c r="CD1418" s="332">
        <f t="shared" si="3002"/>
        <v>0</v>
      </c>
      <c r="CE1418" s="332">
        <f t="shared" si="3002"/>
        <v>0</v>
      </c>
      <c r="CF1418" s="332">
        <f t="shared" si="3002"/>
        <v>0</v>
      </c>
      <c r="CG1418" s="332">
        <f t="shared" si="3002"/>
        <v>0</v>
      </c>
      <c r="CH1418" s="332">
        <f t="shared" si="3002"/>
        <v>0</v>
      </c>
      <c r="CI1418" s="332">
        <f t="shared" si="3002"/>
        <v>0</v>
      </c>
      <c r="CJ1418" s="332">
        <f t="shared" si="3002"/>
        <v>0</v>
      </c>
      <c r="CK1418" s="332">
        <f t="shared" si="3002"/>
        <v>0</v>
      </c>
      <c r="CL1418" s="332">
        <f t="shared" si="3002"/>
        <v>0</v>
      </c>
      <c r="CM1418" s="332">
        <f t="shared" ref="CM1418:DT1418" si="3003">IF(CM$8="",0,IF(CM$1=1,SUMIFS(1287:1287,$1:$1,"&gt;="&amp;1,$1:$1,"&lt;="&amp;INT(-$T1418/30))+(-$T1418/30-INT(-$T1418/30))*SUMIFS(1287:1287,$1:$1,INT(-$T1418/30)+1),0)+(-$T1418/30-INT(-$T1418/30))*SUMIFS(1287:1287,$1:$1,CM$1+INT(-$T1418/30)+1)+(INT(-$T1418/30)+1+$T1418/30)*SUMIFS(1287:1287,$1:$1,CM$1+INT(-$T1418/30)))</f>
        <v>0</v>
      </c>
      <c r="CN1418" s="332">
        <f t="shared" si="3003"/>
        <v>0</v>
      </c>
      <c r="CO1418" s="332">
        <f t="shared" si="3003"/>
        <v>0</v>
      </c>
      <c r="CP1418" s="332">
        <f t="shared" si="3003"/>
        <v>0</v>
      </c>
      <c r="CQ1418" s="332">
        <f t="shared" si="3003"/>
        <v>0</v>
      </c>
      <c r="CR1418" s="332">
        <f t="shared" si="3003"/>
        <v>0</v>
      </c>
      <c r="CS1418" s="332">
        <f t="shared" si="3003"/>
        <v>0</v>
      </c>
      <c r="CT1418" s="332">
        <f t="shared" si="3003"/>
        <v>0</v>
      </c>
      <c r="CU1418" s="332">
        <f t="shared" si="3003"/>
        <v>0</v>
      </c>
      <c r="CV1418" s="332">
        <f t="shared" si="3003"/>
        <v>0</v>
      </c>
      <c r="CW1418" s="332">
        <f t="shared" si="3003"/>
        <v>0</v>
      </c>
      <c r="CX1418" s="332">
        <f t="shared" si="3003"/>
        <v>0</v>
      </c>
      <c r="CY1418" s="332">
        <f t="shared" si="3003"/>
        <v>0</v>
      </c>
      <c r="CZ1418" s="332">
        <f t="shared" si="3003"/>
        <v>0</v>
      </c>
      <c r="DA1418" s="332">
        <f t="shared" si="3003"/>
        <v>0</v>
      </c>
      <c r="DB1418" s="332">
        <f t="shared" si="3003"/>
        <v>0</v>
      </c>
      <c r="DC1418" s="332">
        <f t="shared" si="3003"/>
        <v>0</v>
      </c>
      <c r="DD1418" s="332">
        <f t="shared" si="3003"/>
        <v>0</v>
      </c>
      <c r="DE1418" s="332">
        <f t="shared" si="3003"/>
        <v>0</v>
      </c>
      <c r="DF1418" s="332">
        <f t="shared" si="3003"/>
        <v>0</v>
      </c>
      <c r="DG1418" s="332">
        <f t="shared" si="3003"/>
        <v>0</v>
      </c>
      <c r="DH1418" s="332">
        <f t="shared" si="3003"/>
        <v>0</v>
      </c>
      <c r="DI1418" s="332">
        <f t="shared" si="3003"/>
        <v>0</v>
      </c>
      <c r="DJ1418" s="332">
        <f t="shared" si="3003"/>
        <v>0</v>
      </c>
      <c r="DK1418" s="332">
        <f t="shared" si="3003"/>
        <v>0</v>
      </c>
      <c r="DL1418" s="332">
        <f t="shared" si="3003"/>
        <v>0</v>
      </c>
      <c r="DM1418" s="332">
        <f t="shared" si="3003"/>
        <v>0</v>
      </c>
      <c r="DN1418" s="332">
        <f t="shared" si="3003"/>
        <v>0</v>
      </c>
      <c r="DO1418" s="332">
        <f t="shared" si="3003"/>
        <v>0</v>
      </c>
      <c r="DP1418" s="332">
        <f t="shared" si="3003"/>
        <v>0</v>
      </c>
      <c r="DQ1418" s="332">
        <f t="shared" si="3003"/>
        <v>0</v>
      </c>
      <c r="DR1418" s="332">
        <f t="shared" si="3003"/>
        <v>0</v>
      </c>
      <c r="DS1418" s="332">
        <f t="shared" si="3003"/>
        <v>0</v>
      </c>
      <c r="DT1418" s="332">
        <f t="shared" si="3003"/>
        <v>0</v>
      </c>
      <c r="DU1418" s="226"/>
      <c r="DV1418" s="226"/>
    </row>
    <row r="1419" spans="1:126" s="237" customFormat="1" ht="10.199999999999999">
      <c r="A1419" s="226"/>
      <c r="B1419" s="226"/>
      <c r="C1419" s="226"/>
      <c r="D1419" s="226"/>
      <c r="E1419" s="270"/>
      <c r="F1419" s="114"/>
      <c r="G1419" s="229"/>
      <c r="H1419" s="226"/>
      <c r="I1419" s="226"/>
      <c r="J1419" s="59"/>
      <c r="K1419" s="416">
        <f t="shared" si="2960"/>
        <v>0</v>
      </c>
      <c r="L1419" s="226"/>
      <c r="M1419" s="115"/>
      <c r="N1419" s="59"/>
      <c r="O1419" s="59"/>
      <c r="P1419" s="229"/>
      <c r="Q1419" s="226" t="s">
        <v>25</v>
      </c>
      <c r="R1419" s="226"/>
      <c r="S1419" s="229" t="s">
        <v>6</v>
      </c>
      <c r="T1419" s="307">
        <v>15</v>
      </c>
      <c r="U1419" s="226"/>
      <c r="V1419" s="226"/>
      <c r="W1419" s="233">
        <f t="shared" si="2961"/>
        <v>0</v>
      </c>
      <c r="X1419" s="226"/>
      <c r="Y1419" s="229"/>
      <c r="Z1419" s="405"/>
      <c r="AA1419" s="332">
        <f t="shared" ref="AA1419:BF1419" si="3004">IF(AA$8="",0,IF(AA$1=1,SUMIFS(1288:1288,$1:$1,"&gt;="&amp;1,$1:$1,"&lt;="&amp;INT(-$T1419/30))+(-$T1419/30-INT(-$T1419/30))*SUMIFS(1288:1288,$1:$1,INT(-$T1419/30)+1),0)+(-$T1419/30-INT(-$T1419/30))*SUMIFS(1288:1288,$1:$1,AA$1+INT(-$T1419/30)+1)+(INT(-$T1419/30)+1+$T1419/30)*SUMIFS(1288:1288,$1:$1,AA$1+INT(-$T1419/30)))</f>
        <v>0</v>
      </c>
      <c r="AB1419" s="332">
        <f t="shared" si="3004"/>
        <v>0</v>
      </c>
      <c r="AC1419" s="332">
        <f t="shared" si="3004"/>
        <v>0</v>
      </c>
      <c r="AD1419" s="332">
        <f t="shared" si="3004"/>
        <v>0</v>
      </c>
      <c r="AE1419" s="332">
        <f t="shared" si="3004"/>
        <v>0</v>
      </c>
      <c r="AF1419" s="332">
        <f t="shared" si="3004"/>
        <v>0</v>
      </c>
      <c r="AG1419" s="332">
        <f t="shared" si="3004"/>
        <v>0</v>
      </c>
      <c r="AH1419" s="332">
        <f t="shared" si="3004"/>
        <v>0</v>
      </c>
      <c r="AI1419" s="332">
        <f t="shared" si="3004"/>
        <v>0</v>
      </c>
      <c r="AJ1419" s="332">
        <f t="shared" si="3004"/>
        <v>0</v>
      </c>
      <c r="AK1419" s="332">
        <f t="shared" si="3004"/>
        <v>0</v>
      </c>
      <c r="AL1419" s="332">
        <f t="shared" si="3004"/>
        <v>0</v>
      </c>
      <c r="AM1419" s="332">
        <f t="shared" si="3004"/>
        <v>0</v>
      </c>
      <c r="AN1419" s="332">
        <f t="shared" si="3004"/>
        <v>0</v>
      </c>
      <c r="AO1419" s="332">
        <f t="shared" si="3004"/>
        <v>0</v>
      </c>
      <c r="AP1419" s="332">
        <f t="shared" si="3004"/>
        <v>0</v>
      </c>
      <c r="AQ1419" s="332">
        <f t="shared" si="3004"/>
        <v>0</v>
      </c>
      <c r="AR1419" s="332">
        <f t="shared" si="3004"/>
        <v>0</v>
      </c>
      <c r="AS1419" s="332">
        <f t="shared" si="3004"/>
        <v>0</v>
      </c>
      <c r="AT1419" s="332">
        <f t="shared" si="3004"/>
        <v>0</v>
      </c>
      <c r="AU1419" s="332">
        <f t="shared" si="3004"/>
        <v>0</v>
      </c>
      <c r="AV1419" s="332">
        <f t="shared" si="3004"/>
        <v>0</v>
      </c>
      <c r="AW1419" s="332">
        <f t="shared" si="3004"/>
        <v>0</v>
      </c>
      <c r="AX1419" s="332">
        <f t="shared" si="3004"/>
        <v>0</v>
      </c>
      <c r="AY1419" s="332">
        <f t="shared" si="3004"/>
        <v>0</v>
      </c>
      <c r="AZ1419" s="332">
        <f t="shared" si="3004"/>
        <v>0</v>
      </c>
      <c r="BA1419" s="332">
        <f t="shared" si="3004"/>
        <v>0</v>
      </c>
      <c r="BB1419" s="332">
        <f t="shared" si="3004"/>
        <v>0</v>
      </c>
      <c r="BC1419" s="332">
        <f t="shared" si="3004"/>
        <v>0</v>
      </c>
      <c r="BD1419" s="332">
        <f t="shared" si="3004"/>
        <v>0</v>
      </c>
      <c r="BE1419" s="332">
        <f t="shared" si="3004"/>
        <v>0</v>
      </c>
      <c r="BF1419" s="332">
        <f t="shared" si="3004"/>
        <v>0</v>
      </c>
      <c r="BG1419" s="332">
        <f t="shared" ref="BG1419:CL1419" si="3005">IF(BG$8="",0,IF(BG$1=1,SUMIFS(1288:1288,$1:$1,"&gt;="&amp;1,$1:$1,"&lt;="&amp;INT(-$T1419/30))+(-$T1419/30-INT(-$T1419/30))*SUMIFS(1288:1288,$1:$1,INT(-$T1419/30)+1),0)+(-$T1419/30-INT(-$T1419/30))*SUMIFS(1288:1288,$1:$1,BG$1+INT(-$T1419/30)+1)+(INT(-$T1419/30)+1+$T1419/30)*SUMIFS(1288:1288,$1:$1,BG$1+INT(-$T1419/30)))</f>
        <v>0</v>
      </c>
      <c r="BH1419" s="332">
        <f t="shared" si="3005"/>
        <v>0</v>
      </c>
      <c r="BI1419" s="332">
        <f t="shared" si="3005"/>
        <v>0</v>
      </c>
      <c r="BJ1419" s="332">
        <f t="shared" si="3005"/>
        <v>0</v>
      </c>
      <c r="BK1419" s="332">
        <f t="shared" si="3005"/>
        <v>0</v>
      </c>
      <c r="BL1419" s="332">
        <f t="shared" si="3005"/>
        <v>0</v>
      </c>
      <c r="BM1419" s="332">
        <f t="shared" si="3005"/>
        <v>0</v>
      </c>
      <c r="BN1419" s="332">
        <f t="shared" si="3005"/>
        <v>0</v>
      </c>
      <c r="BO1419" s="332">
        <f t="shared" si="3005"/>
        <v>0</v>
      </c>
      <c r="BP1419" s="332">
        <f t="shared" si="3005"/>
        <v>0</v>
      </c>
      <c r="BQ1419" s="332">
        <f t="shared" si="3005"/>
        <v>0</v>
      </c>
      <c r="BR1419" s="332">
        <f t="shared" si="3005"/>
        <v>0</v>
      </c>
      <c r="BS1419" s="332">
        <f t="shared" si="3005"/>
        <v>0</v>
      </c>
      <c r="BT1419" s="332">
        <f t="shared" si="3005"/>
        <v>0</v>
      </c>
      <c r="BU1419" s="332">
        <f t="shared" si="3005"/>
        <v>0</v>
      </c>
      <c r="BV1419" s="332">
        <f t="shared" si="3005"/>
        <v>0</v>
      </c>
      <c r="BW1419" s="332">
        <f t="shared" si="3005"/>
        <v>0</v>
      </c>
      <c r="BX1419" s="332">
        <f t="shared" si="3005"/>
        <v>0</v>
      </c>
      <c r="BY1419" s="332">
        <f t="shared" si="3005"/>
        <v>0</v>
      </c>
      <c r="BZ1419" s="332">
        <f t="shared" si="3005"/>
        <v>0</v>
      </c>
      <c r="CA1419" s="332">
        <f t="shared" si="3005"/>
        <v>0</v>
      </c>
      <c r="CB1419" s="332">
        <f t="shared" si="3005"/>
        <v>0</v>
      </c>
      <c r="CC1419" s="332">
        <f t="shared" si="3005"/>
        <v>0</v>
      </c>
      <c r="CD1419" s="332">
        <f t="shared" si="3005"/>
        <v>0</v>
      </c>
      <c r="CE1419" s="332">
        <f t="shared" si="3005"/>
        <v>0</v>
      </c>
      <c r="CF1419" s="332">
        <f t="shared" si="3005"/>
        <v>0</v>
      </c>
      <c r="CG1419" s="332">
        <f t="shared" si="3005"/>
        <v>0</v>
      </c>
      <c r="CH1419" s="332">
        <f t="shared" si="3005"/>
        <v>0</v>
      </c>
      <c r="CI1419" s="332">
        <f t="shared" si="3005"/>
        <v>0</v>
      </c>
      <c r="CJ1419" s="332">
        <f t="shared" si="3005"/>
        <v>0</v>
      </c>
      <c r="CK1419" s="332">
        <f t="shared" si="3005"/>
        <v>0</v>
      </c>
      <c r="CL1419" s="332">
        <f t="shared" si="3005"/>
        <v>0</v>
      </c>
      <c r="CM1419" s="332">
        <f t="shared" ref="CM1419:DT1419" si="3006">IF(CM$8="",0,IF(CM$1=1,SUMIFS(1288:1288,$1:$1,"&gt;="&amp;1,$1:$1,"&lt;="&amp;INT(-$T1419/30))+(-$T1419/30-INT(-$T1419/30))*SUMIFS(1288:1288,$1:$1,INT(-$T1419/30)+1),0)+(-$T1419/30-INT(-$T1419/30))*SUMIFS(1288:1288,$1:$1,CM$1+INT(-$T1419/30)+1)+(INT(-$T1419/30)+1+$T1419/30)*SUMIFS(1288:1288,$1:$1,CM$1+INT(-$T1419/30)))</f>
        <v>0</v>
      </c>
      <c r="CN1419" s="332">
        <f t="shared" si="3006"/>
        <v>0</v>
      </c>
      <c r="CO1419" s="332">
        <f t="shared" si="3006"/>
        <v>0</v>
      </c>
      <c r="CP1419" s="332">
        <f t="shared" si="3006"/>
        <v>0</v>
      </c>
      <c r="CQ1419" s="332">
        <f t="shared" si="3006"/>
        <v>0</v>
      </c>
      <c r="CR1419" s="332">
        <f t="shared" si="3006"/>
        <v>0</v>
      </c>
      <c r="CS1419" s="332">
        <f t="shared" si="3006"/>
        <v>0</v>
      </c>
      <c r="CT1419" s="332">
        <f t="shared" si="3006"/>
        <v>0</v>
      </c>
      <c r="CU1419" s="332">
        <f t="shared" si="3006"/>
        <v>0</v>
      </c>
      <c r="CV1419" s="332">
        <f t="shared" si="3006"/>
        <v>0</v>
      </c>
      <c r="CW1419" s="332">
        <f t="shared" si="3006"/>
        <v>0</v>
      </c>
      <c r="CX1419" s="332">
        <f t="shared" si="3006"/>
        <v>0</v>
      </c>
      <c r="CY1419" s="332">
        <f t="shared" si="3006"/>
        <v>0</v>
      </c>
      <c r="CZ1419" s="332">
        <f t="shared" si="3006"/>
        <v>0</v>
      </c>
      <c r="DA1419" s="332">
        <f t="shared" si="3006"/>
        <v>0</v>
      </c>
      <c r="DB1419" s="332">
        <f t="shared" si="3006"/>
        <v>0</v>
      </c>
      <c r="DC1419" s="332">
        <f t="shared" si="3006"/>
        <v>0</v>
      </c>
      <c r="DD1419" s="332">
        <f t="shared" si="3006"/>
        <v>0</v>
      </c>
      <c r="DE1419" s="332">
        <f t="shared" si="3006"/>
        <v>0</v>
      </c>
      <c r="DF1419" s="332">
        <f t="shared" si="3006"/>
        <v>0</v>
      </c>
      <c r="DG1419" s="332">
        <f t="shared" si="3006"/>
        <v>0</v>
      </c>
      <c r="DH1419" s="332">
        <f t="shared" si="3006"/>
        <v>0</v>
      </c>
      <c r="DI1419" s="332">
        <f t="shared" si="3006"/>
        <v>0</v>
      </c>
      <c r="DJ1419" s="332">
        <f t="shared" si="3006"/>
        <v>0</v>
      </c>
      <c r="DK1419" s="332">
        <f t="shared" si="3006"/>
        <v>0</v>
      </c>
      <c r="DL1419" s="332">
        <f t="shared" si="3006"/>
        <v>0</v>
      </c>
      <c r="DM1419" s="332">
        <f t="shared" si="3006"/>
        <v>0</v>
      </c>
      <c r="DN1419" s="332">
        <f t="shared" si="3006"/>
        <v>0</v>
      </c>
      <c r="DO1419" s="332">
        <f t="shared" si="3006"/>
        <v>0</v>
      </c>
      <c r="DP1419" s="332">
        <f t="shared" si="3006"/>
        <v>0</v>
      </c>
      <c r="DQ1419" s="332">
        <f t="shared" si="3006"/>
        <v>0</v>
      </c>
      <c r="DR1419" s="332">
        <f t="shared" si="3006"/>
        <v>0</v>
      </c>
      <c r="DS1419" s="332">
        <f t="shared" si="3006"/>
        <v>0</v>
      </c>
      <c r="DT1419" s="332">
        <f t="shared" si="3006"/>
        <v>0</v>
      </c>
      <c r="DU1419" s="226"/>
      <c r="DV1419" s="226"/>
    </row>
    <row r="1420" spans="1:126" s="237" customFormat="1" ht="10.199999999999999">
      <c r="A1420" s="226"/>
      <c r="B1420" s="226"/>
      <c r="C1420" s="226"/>
      <c r="D1420" s="226"/>
      <c r="E1420" s="270"/>
      <c r="F1420" s="114"/>
      <c r="G1420" s="229"/>
      <c r="H1420" s="226"/>
      <c r="I1420" s="226"/>
      <c r="J1420" s="59"/>
      <c r="K1420" s="416">
        <f t="shared" si="2960"/>
        <v>0</v>
      </c>
      <c r="L1420" s="226"/>
      <c r="M1420" s="115"/>
      <c r="N1420" s="59"/>
      <c r="O1420" s="59"/>
      <c r="P1420" s="229"/>
      <c r="Q1420" s="226" t="s">
        <v>25</v>
      </c>
      <c r="R1420" s="226"/>
      <c r="S1420" s="229" t="s">
        <v>6</v>
      </c>
      <c r="T1420" s="307">
        <v>15</v>
      </c>
      <c r="U1420" s="226"/>
      <c r="V1420" s="226"/>
      <c r="W1420" s="233">
        <f t="shared" si="2961"/>
        <v>0</v>
      </c>
      <c r="X1420" s="226"/>
      <c r="Y1420" s="229"/>
      <c r="Z1420" s="405"/>
      <c r="AA1420" s="332">
        <f t="shared" ref="AA1420:BF1420" si="3007">IF(AA$8="",0,IF(AA$1=1,SUMIFS(1289:1289,$1:$1,"&gt;="&amp;1,$1:$1,"&lt;="&amp;INT(-$T1420/30))+(-$T1420/30-INT(-$T1420/30))*SUMIFS(1289:1289,$1:$1,INT(-$T1420/30)+1),0)+(-$T1420/30-INT(-$T1420/30))*SUMIFS(1289:1289,$1:$1,AA$1+INT(-$T1420/30)+1)+(INT(-$T1420/30)+1+$T1420/30)*SUMIFS(1289:1289,$1:$1,AA$1+INT(-$T1420/30)))</f>
        <v>0</v>
      </c>
      <c r="AB1420" s="332">
        <f t="shared" si="3007"/>
        <v>0</v>
      </c>
      <c r="AC1420" s="332">
        <f t="shared" si="3007"/>
        <v>0</v>
      </c>
      <c r="AD1420" s="332">
        <f t="shared" si="3007"/>
        <v>0</v>
      </c>
      <c r="AE1420" s="332">
        <f t="shared" si="3007"/>
        <v>0</v>
      </c>
      <c r="AF1420" s="332">
        <f t="shared" si="3007"/>
        <v>0</v>
      </c>
      <c r="AG1420" s="332">
        <f t="shared" si="3007"/>
        <v>0</v>
      </c>
      <c r="AH1420" s="332">
        <f t="shared" si="3007"/>
        <v>0</v>
      </c>
      <c r="AI1420" s="332">
        <f t="shared" si="3007"/>
        <v>0</v>
      </c>
      <c r="AJ1420" s="332">
        <f t="shared" si="3007"/>
        <v>0</v>
      </c>
      <c r="AK1420" s="332">
        <f t="shared" si="3007"/>
        <v>0</v>
      </c>
      <c r="AL1420" s="332">
        <f t="shared" si="3007"/>
        <v>0</v>
      </c>
      <c r="AM1420" s="332">
        <f t="shared" si="3007"/>
        <v>0</v>
      </c>
      <c r="AN1420" s="332">
        <f t="shared" si="3007"/>
        <v>0</v>
      </c>
      <c r="AO1420" s="332">
        <f t="shared" si="3007"/>
        <v>0</v>
      </c>
      <c r="AP1420" s="332">
        <f t="shared" si="3007"/>
        <v>0</v>
      </c>
      <c r="AQ1420" s="332">
        <f t="shared" si="3007"/>
        <v>0</v>
      </c>
      <c r="AR1420" s="332">
        <f t="shared" si="3007"/>
        <v>0</v>
      </c>
      <c r="AS1420" s="332">
        <f t="shared" si="3007"/>
        <v>0</v>
      </c>
      <c r="AT1420" s="332">
        <f t="shared" si="3007"/>
        <v>0</v>
      </c>
      <c r="AU1420" s="332">
        <f t="shared" si="3007"/>
        <v>0</v>
      </c>
      <c r="AV1420" s="332">
        <f t="shared" si="3007"/>
        <v>0</v>
      </c>
      <c r="AW1420" s="332">
        <f t="shared" si="3007"/>
        <v>0</v>
      </c>
      <c r="AX1420" s="332">
        <f t="shared" si="3007"/>
        <v>0</v>
      </c>
      <c r="AY1420" s="332">
        <f t="shared" si="3007"/>
        <v>0</v>
      </c>
      <c r="AZ1420" s="332">
        <f t="shared" si="3007"/>
        <v>0</v>
      </c>
      <c r="BA1420" s="332">
        <f t="shared" si="3007"/>
        <v>0</v>
      </c>
      <c r="BB1420" s="332">
        <f t="shared" si="3007"/>
        <v>0</v>
      </c>
      <c r="BC1420" s="332">
        <f t="shared" si="3007"/>
        <v>0</v>
      </c>
      <c r="BD1420" s="332">
        <f t="shared" si="3007"/>
        <v>0</v>
      </c>
      <c r="BE1420" s="332">
        <f t="shared" si="3007"/>
        <v>0</v>
      </c>
      <c r="BF1420" s="332">
        <f t="shared" si="3007"/>
        <v>0</v>
      </c>
      <c r="BG1420" s="332">
        <f t="shared" ref="BG1420:CL1420" si="3008">IF(BG$8="",0,IF(BG$1=1,SUMIFS(1289:1289,$1:$1,"&gt;="&amp;1,$1:$1,"&lt;="&amp;INT(-$T1420/30))+(-$T1420/30-INT(-$T1420/30))*SUMIFS(1289:1289,$1:$1,INT(-$T1420/30)+1),0)+(-$T1420/30-INT(-$T1420/30))*SUMIFS(1289:1289,$1:$1,BG$1+INT(-$T1420/30)+1)+(INT(-$T1420/30)+1+$T1420/30)*SUMIFS(1289:1289,$1:$1,BG$1+INT(-$T1420/30)))</f>
        <v>0</v>
      </c>
      <c r="BH1420" s="332">
        <f t="shared" si="3008"/>
        <v>0</v>
      </c>
      <c r="BI1420" s="332">
        <f t="shared" si="3008"/>
        <v>0</v>
      </c>
      <c r="BJ1420" s="332">
        <f t="shared" si="3008"/>
        <v>0</v>
      </c>
      <c r="BK1420" s="332">
        <f t="shared" si="3008"/>
        <v>0</v>
      </c>
      <c r="BL1420" s="332">
        <f t="shared" si="3008"/>
        <v>0</v>
      </c>
      <c r="BM1420" s="332">
        <f t="shared" si="3008"/>
        <v>0</v>
      </c>
      <c r="BN1420" s="332">
        <f t="shared" si="3008"/>
        <v>0</v>
      </c>
      <c r="BO1420" s="332">
        <f t="shared" si="3008"/>
        <v>0</v>
      </c>
      <c r="BP1420" s="332">
        <f t="shared" si="3008"/>
        <v>0</v>
      </c>
      <c r="BQ1420" s="332">
        <f t="shared" si="3008"/>
        <v>0</v>
      </c>
      <c r="BR1420" s="332">
        <f t="shared" si="3008"/>
        <v>0</v>
      </c>
      <c r="BS1420" s="332">
        <f t="shared" si="3008"/>
        <v>0</v>
      </c>
      <c r="BT1420" s="332">
        <f t="shared" si="3008"/>
        <v>0</v>
      </c>
      <c r="BU1420" s="332">
        <f t="shared" si="3008"/>
        <v>0</v>
      </c>
      <c r="BV1420" s="332">
        <f t="shared" si="3008"/>
        <v>0</v>
      </c>
      <c r="BW1420" s="332">
        <f t="shared" si="3008"/>
        <v>0</v>
      </c>
      <c r="BX1420" s="332">
        <f t="shared" si="3008"/>
        <v>0</v>
      </c>
      <c r="BY1420" s="332">
        <f t="shared" si="3008"/>
        <v>0</v>
      </c>
      <c r="BZ1420" s="332">
        <f t="shared" si="3008"/>
        <v>0</v>
      </c>
      <c r="CA1420" s="332">
        <f t="shared" si="3008"/>
        <v>0</v>
      </c>
      <c r="CB1420" s="332">
        <f t="shared" si="3008"/>
        <v>0</v>
      </c>
      <c r="CC1420" s="332">
        <f t="shared" si="3008"/>
        <v>0</v>
      </c>
      <c r="CD1420" s="332">
        <f t="shared" si="3008"/>
        <v>0</v>
      </c>
      <c r="CE1420" s="332">
        <f t="shared" si="3008"/>
        <v>0</v>
      </c>
      <c r="CF1420" s="332">
        <f t="shared" si="3008"/>
        <v>0</v>
      </c>
      <c r="CG1420" s="332">
        <f t="shared" si="3008"/>
        <v>0</v>
      </c>
      <c r="CH1420" s="332">
        <f t="shared" si="3008"/>
        <v>0</v>
      </c>
      <c r="CI1420" s="332">
        <f t="shared" si="3008"/>
        <v>0</v>
      </c>
      <c r="CJ1420" s="332">
        <f t="shared" si="3008"/>
        <v>0</v>
      </c>
      <c r="CK1420" s="332">
        <f t="shared" si="3008"/>
        <v>0</v>
      </c>
      <c r="CL1420" s="332">
        <f t="shared" si="3008"/>
        <v>0</v>
      </c>
      <c r="CM1420" s="332">
        <f t="shared" ref="CM1420:DT1420" si="3009">IF(CM$8="",0,IF(CM$1=1,SUMIFS(1289:1289,$1:$1,"&gt;="&amp;1,$1:$1,"&lt;="&amp;INT(-$T1420/30))+(-$T1420/30-INT(-$T1420/30))*SUMIFS(1289:1289,$1:$1,INT(-$T1420/30)+1),0)+(-$T1420/30-INT(-$T1420/30))*SUMIFS(1289:1289,$1:$1,CM$1+INT(-$T1420/30)+1)+(INT(-$T1420/30)+1+$T1420/30)*SUMIFS(1289:1289,$1:$1,CM$1+INT(-$T1420/30)))</f>
        <v>0</v>
      </c>
      <c r="CN1420" s="332">
        <f t="shared" si="3009"/>
        <v>0</v>
      </c>
      <c r="CO1420" s="332">
        <f t="shared" si="3009"/>
        <v>0</v>
      </c>
      <c r="CP1420" s="332">
        <f t="shared" si="3009"/>
        <v>0</v>
      </c>
      <c r="CQ1420" s="332">
        <f t="shared" si="3009"/>
        <v>0</v>
      </c>
      <c r="CR1420" s="332">
        <f t="shared" si="3009"/>
        <v>0</v>
      </c>
      <c r="CS1420" s="332">
        <f t="shared" si="3009"/>
        <v>0</v>
      </c>
      <c r="CT1420" s="332">
        <f t="shared" si="3009"/>
        <v>0</v>
      </c>
      <c r="CU1420" s="332">
        <f t="shared" si="3009"/>
        <v>0</v>
      </c>
      <c r="CV1420" s="332">
        <f t="shared" si="3009"/>
        <v>0</v>
      </c>
      <c r="CW1420" s="332">
        <f t="shared" si="3009"/>
        <v>0</v>
      </c>
      <c r="CX1420" s="332">
        <f t="shared" si="3009"/>
        <v>0</v>
      </c>
      <c r="CY1420" s="332">
        <f t="shared" si="3009"/>
        <v>0</v>
      </c>
      <c r="CZ1420" s="332">
        <f t="shared" si="3009"/>
        <v>0</v>
      </c>
      <c r="DA1420" s="332">
        <f t="shared" si="3009"/>
        <v>0</v>
      </c>
      <c r="DB1420" s="332">
        <f t="shared" si="3009"/>
        <v>0</v>
      </c>
      <c r="DC1420" s="332">
        <f t="shared" si="3009"/>
        <v>0</v>
      </c>
      <c r="DD1420" s="332">
        <f t="shared" si="3009"/>
        <v>0</v>
      </c>
      <c r="DE1420" s="332">
        <f t="shared" si="3009"/>
        <v>0</v>
      </c>
      <c r="DF1420" s="332">
        <f t="shared" si="3009"/>
        <v>0</v>
      </c>
      <c r="DG1420" s="332">
        <f t="shared" si="3009"/>
        <v>0</v>
      </c>
      <c r="DH1420" s="332">
        <f t="shared" si="3009"/>
        <v>0</v>
      </c>
      <c r="DI1420" s="332">
        <f t="shared" si="3009"/>
        <v>0</v>
      </c>
      <c r="DJ1420" s="332">
        <f t="shared" si="3009"/>
        <v>0</v>
      </c>
      <c r="DK1420" s="332">
        <f t="shared" si="3009"/>
        <v>0</v>
      </c>
      <c r="DL1420" s="332">
        <f t="shared" si="3009"/>
        <v>0</v>
      </c>
      <c r="DM1420" s="332">
        <f t="shared" si="3009"/>
        <v>0</v>
      </c>
      <c r="DN1420" s="332">
        <f t="shared" si="3009"/>
        <v>0</v>
      </c>
      <c r="DO1420" s="332">
        <f t="shared" si="3009"/>
        <v>0</v>
      </c>
      <c r="DP1420" s="332">
        <f t="shared" si="3009"/>
        <v>0</v>
      </c>
      <c r="DQ1420" s="332">
        <f t="shared" si="3009"/>
        <v>0</v>
      </c>
      <c r="DR1420" s="332">
        <f t="shared" si="3009"/>
        <v>0</v>
      </c>
      <c r="DS1420" s="332">
        <f t="shared" si="3009"/>
        <v>0</v>
      </c>
      <c r="DT1420" s="332">
        <f t="shared" si="3009"/>
        <v>0</v>
      </c>
      <c r="DU1420" s="226"/>
      <c r="DV1420" s="226"/>
    </row>
    <row r="1421" spans="1:126" s="237" customFormat="1" ht="10.199999999999999">
      <c r="A1421" s="226"/>
      <c r="B1421" s="226"/>
      <c r="C1421" s="226"/>
      <c r="D1421" s="226"/>
      <c r="E1421" s="270"/>
      <c r="F1421" s="114"/>
      <c r="G1421" s="229"/>
      <c r="H1421" s="226"/>
      <c r="I1421" s="226"/>
      <c r="J1421" s="59"/>
      <c r="K1421" s="416">
        <f t="shared" si="2960"/>
        <v>0</v>
      </c>
      <c r="L1421" s="226"/>
      <c r="M1421" s="115"/>
      <c r="N1421" s="59"/>
      <c r="O1421" s="59"/>
      <c r="P1421" s="229"/>
      <c r="Q1421" s="226" t="s">
        <v>25</v>
      </c>
      <c r="R1421" s="226"/>
      <c r="S1421" s="229" t="s">
        <v>6</v>
      </c>
      <c r="T1421" s="307">
        <v>15</v>
      </c>
      <c r="U1421" s="226"/>
      <c r="V1421" s="226"/>
      <c r="W1421" s="233">
        <f t="shared" si="2961"/>
        <v>0</v>
      </c>
      <c r="X1421" s="226"/>
      <c r="Y1421" s="229"/>
      <c r="Z1421" s="405"/>
      <c r="AA1421" s="332">
        <f t="shared" ref="AA1421:BF1421" si="3010">IF(AA$8="",0,IF(AA$1=1,SUMIFS(1290:1290,$1:$1,"&gt;="&amp;1,$1:$1,"&lt;="&amp;INT(-$T1421/30))+(-$T1421/30-INT(-$T1421/30))*SUMIFS(1290:1290,$1:$1,INT(-$T1421/30)+1),0)+(-$T1421/30-INT(-$T1421/30))*SUMIFS(1290:1290,$1:$1,AA$1+INT(-$T1421/30)+1)+(INT(-$T1421/30)+1+$T1421/30)*SUMIFS(1290:1290,$1:$1,AA$1+INT(-$T1421/30)))</f>
        <v>0</v>
      </c>
      <c r="AB1421" s="332">
        <f t="shared" si="3010"/>
        <v>0</v>
      </c>
      <c r="AC1421" s="332">
        <f t="shared" si="3010"/>
        <v>0</v>
      </c>
      <c r="AD1421" s="332">
        <f t="shared" si="3010"/>
        <v>0</v>
      </c>
      <c r="AE1421" s="332">
        <f t="shared" si="3010"/>
        <v>0</v>
      </c>
      <c r="AF1421" s="332">
        <f t="shared" si="3010"/>
        <v>0</v>
      </c>
      <c r="AG1421" s="332">
        <f t="shared" si="3010"/>
        <v>0</v>
      </c>
      <c r="AH1421" s="332">
        <f t="shared" si="3010"/>
        <v>0</v>
      </c>
      <c r="AI1421" s="332">
        <f t="shared" si="3010"/>
        <v>0</v>
      </c>
      <c r="AJ1421" s="332">
        <f t="shared" si="3010"/>
        <v>0</v>
      </c>
      <c r="AK1421" s="332">
        <f t="shared" si="3010"/>
        <v>0</v>
      </c>
      <c r="AL1421" s="332">
        <f t="shared" si="3010"/>
        <v>0</v>
      </c>
      <c r="AM1421" s="332">
        <f t="shared" si="3010"/>
        <v>0</v>
      </c>
      <c r="AN1421" s="332">
        <f t="shared" si="3010"/>
        <v>0</v>
      </c>
      <c r="AO1421" s="332">
        <f t="shared" si="3010"/>
        <v>0</v>
      </c>
      <c r="AP1421" s="332">
        <f t="shared" si="3010"/>
        <v>0</v>
      </c>
      <c r="AQ1421" s="332">
        <f t="shared" si="3010"/>
        <v>0</v>
      </c>
      <c r="AR1421" s="332">
        <f t="shared" si="3010"/>
        <v>0</v>
      </c>
      <c r="AS1421" s="332">
        <f t="shared" si="3010"/>
        <v>0</v>
      </c>
      <c r="AT1421" s="332">
        <f t="shared" si="3010"/>
        <v>0</v>
      </c>
      <c r="AU1421" s="332">
        <f t="shared" si="3010"/>
        <v>0</v>
      </c>
      <c r="AV1421" s="332">
        <f t="shared" si="3010"/>
        <v>0</v>
      </c>
      <c r="AW1421" s="332">
        <f t="shared" si="3010"/>
        <v>0</v>
      </c>
      <c r="AX1421" s="332">
        <f t="shared" si="3010"/>
        <v>0</v>
      </c>
      <c r="AY1421" s="332">
        <f t="shared" si="3010"/>
        <v>0</v>
      </c>
      <c r="AZ1421" s="332">
        <f t="shared" si="3010"/>
        <v>0</v>
      </c>
      <c r="BA1421" s="332">
        <f t="shared" si="3010"/>
        <v>0</v>
      </c>
      <c r="BB1421" s="332">
        <f t="shared" si="3010"/>
        <v>0</v>
      </c>
      <c r="BC1421" s="332">
        <f t="shared" si="3010"/>
        <v>0</v>
      </c>
      <c r="BD1421" s="332">
        <f t="shared" si="3010"/>
        <v>0</v>
      </c>
      <c r="BE1421" s="332">
        <f t="shared" si="3010"/>
        <v>0</v>
      </c>
      <c r="BF1421" s="332">
        <f t="shared" si="3010"/>
        <v>0</v>
      </c>
      <c r="BG1421" s="332">
        <f t="shared" ref="BG1421:CL1421" si="3011">IF(BG$8="",0,IF(BG$1=1,SUMIFS(1290:1290,$1:$1,"&gt;="&amp;1,$1:$1,"&lt;="&amp;INT(-$T1421/30))+(-$T1421/30-INT(-$T1421/30))*SUMIFS(1290:1290,$1:$1,INT(-$T1421/30)+1),0)+(-$T1421/30-INT(-$T1421/30))*SUMIFS(1290:1290,$1:$1,BG$1+INT(-$T1421/30)+1)+(INT(-$T1421/30)+1+$T1421/30)*SUMIFS(1290:1290,$1:$1,BG$1+INT(-$T1421/30)))</f>
        <v>0</v>
      </c>
      <c r="BH1421" s="332">
        <f t="shared" si="3011"/>
        <v>0</v>
      </c>
      <c r="BI1421" s="332">
        <f t="shared" si="3011"/>
        <v>0</v>
      </c>
      <c r="BJ1421" s="332">
        <f t="shared" si="3011"/>
        <v>0</v>
      </c>
      <c r="BK1421" s="332">
        <f t="shared" si="3011"/>
        <v>0</v>
      </c>
      <c r="BL1421" s="332">
        <f t="shared" si="3011"/>
        <v>0</v>
      </c>
      <c r="BM1421" s="332">
        <f t="shared" si="3011"/>
        <v>0</v>
      </c>
      <c r="BN1421" s="332">
        <f t="shared" si="3011"/>
        <v>0</v>
      </c>
      <c r="BO1421" s="332">
        <f t="shared" si="3011"/>
        <v>0</v>
      </c>
      <c r="BP1421" s="332">
        <f t="shared" si="3011"/>
        <v>0</v>
      </c>
      <c r="BQ1421" s="332">
        <f t="shared" si="3011"/>
        <v>0</v>
      </c>
      <c r="BR1421" s="332">
        <f t="shared" si="3011"/>
        <v>0</v>
      </c>
      <c r="BS1421" s="332">
        <f t="shared" si="3011"/>
        <v>0</v>
      </c>
      <c r="BT1421" s="332">
        <f t="shared" si="3011"/>
        <v>0</v>
      </c>
      <c r="BU1421" s="332">
        <f t="shared" si="3011"/>
        <v>0</v>
      </c>
      <c r="BV1421" s="332">
        <f t="shared" si="3011"/>
        <v>0</v>
      </c>
      <c r="BW1421" s="332">
        <f t="shared" si="3011"/>
        <v>0</v>
      </c>
      <c r="BX1421" s="332">
        <f t="shared" si="3011"/>
        <v>0</v>
      </c>
      <c r="BY1421" s="332">
        <f t="shared" si="3011"/>
        <v>0</v>
      </c>
      <c r="BZ1421" s="332">
        <f t="shared" si="3011"/>
        <v>0</v>
      </c>
      <c r="CA1421" s="332">
        <f t="shared" si="3011"/>
        <v>0</v>
      </c>
      <c r="CB1421" s="332">
        <f t="shared" si="3011"/>
        <v>0</v>
      </c>
      <c r="CC1421" s="332">
        <f t="shared" si="3011"/>
        <v>0</v>
      </c>
      <c r="CD1421" s="332">
        <f t="shared" si="3011"/>
        <v>0</v>
      </c>
      <c r="CE1421" s="332">
        <f t="shared" si="3011"/>
        <v>0</v>
      </c>
      <c r="CF1421" s="332">
        <f t="shared" si="3011"/>
        <v>0</v>
      </c>
      <c r="CG1421" s="332">
        <f t="shared" si="3011"/>
        <v>0</v>
      </c>
      <c r="CH1421" s="332">
        <f t="shared" si="3011"/>
        <v>0</v>
      </c>
      <c r="CI1421" s="332">
        <f t="shared" si="3011"/>
        <v>0</v>
      </c>
      <c r="CJ1421" s="332">
        <f t="shared" si="3011"/>
        <v>0</v>
      </c>
      <c r="CK1421" s="332">
        <f t="shared" si="3011"/>
        <v>0</v>
      </c>
      <c r="CL1421" s="332">
        <f t="shared" si="3011"/>
        <v>0</v>
      </c>
      <c r="CM1421" s="332">
        <f t="shared" ref="CM1421:DT1421" si="3012">IF(CM$8="",0,IF(CM$1=1,SUMIFS(1290:1290,$1:$1,"&gt;="&amp;1,$1:$1,"&lt;="&amp;INT(-$T1421/30))+(-$T1421/30-INT(-$T1421/30))*SUMIFS(1290:1290,$1:$1,INT(-$T1421/30)+1),0)+(-$T1421/30-INT(-$T1421/30))*SUMIFS(1290:1290,$1:$1,CM$1+INT(-$T1421/30)+1)+(INT(-$T1421/30)+1+$T1421/30)*SUMIFS(1290:1290,$1:$1,CM$1+INT(-$T1421/30)))</f>
        <v>0</v>
      </c>
      <c r="CN1421" s="332">
        <f t="shared" si="3012"/>
        <v>0</v>
      </c>
      <c r="CO1421" s="332">
        <f t="shared" si="3012"/>
        <v>0</v>
      </c>
      <c r="CP1421" s="332">
        <f t="shared" si="3012"/>
        <v>0</v>
      </c>
      <c r="CQ1421" s="332">
        <f t="shared" si="3012"/>
        <v>0</v>
      </c>
      <c r="CR1421" s="332">
        <f t="shared" si="3012"/>
        <v>0</v>
      </c>
      <c r="CS1421" s="332">
        <f t="shared" si="3012"/>
        <v>0</v>
      </c>
      <c r="CT1421" s="332">
        <f t="shared" si="3012"/>
        <v>0</v>
      </c>
      <c r="CU1421" s="332">
        <f t="shared" si="3012"/>
        <v>0</v>
      </c>
      <c r="CV1421" s="332">
        <f t="shared" si="3012"/>
        <v>0</v>
      </c>
      <c r="CW1421" s="332">
        <f t="shared" si="3012"/>
        <v>0</v>
      </c>
      <c r="CX1421" s="332">
        <f t="shared" si="3012"/>
        <v>0</v>
      </c>
      <c r="CY1421" s="332">
        <f t="shared" si="3012"/>
        <v>0</v>
      </c>
      <c r="CZ1421" s="332">
        <f t="shared" si="3012"/>
        <v>0</v>
      </c>
      <c r="DA1421" s="332">
        <f t="shared" si="3012"/>
        <v>0</v>
      </c>
      <c r="DB1421" s="332">
        <f t="shared" si="3012"/>
        <v>0</v>
      </c>
      <c r="DC1421" s="332">
        <f t="shared" si="3012"/>
        <v>0</v>
      </c>
      <c r="DD1421" s="332">
        <f t="shared" si="3012"/>
        <v>0</v>
      </c>
      <c r="DE1421" s="332">
        <f t="shared" si="3012"/>
        <v>0</v>
      </c>
      <c r="DF1421" s="332">
        <f t="shared" si="3012"/>
        <v>0</v>
      </c>
      <c r="DG1421" s="332">
        <f t="shared" si="3012"/>
        <v>0</v>
      </c>
      <c r="DH1421" s="332">
        <f t="shared" si="3012"/>
        <v>0</v>
      </c>
      <c r="DI1421" s="332">
        <f t="shared" si="3012"/>
        <v>0</v>
      </c>
      <c r="DJ1421" s="332">
        <f t="shared" si="3012"/>
        <v>0</v>
      </c>
      <c r="DK1421" s="332">
        <f t="shared" si="3012"/>
        <v>0</v>
      </c>
      <c r="DL1421" s="332">
        <f t="shared" si="3012"/>
        <v>0</v>
      </c>
      <c r="DM1421" s="332">
        <f t="shared" si="3012"/>
        <v>0</v>
      </c>
      <c r="DN1421" s="332">
        <f t="shared" si="3012"/>
        <v>0</v>
      </c>
      <c r="DO1421" s="332">
        <f t="shared" si="3012"/>
        <v>0</v>
      </c>
      <c r="DP1421" s="332">
        <f t="shared" si="3012"/>
        <v>0</v>
      </c>
      <c r="DQ1421" s="332">
        <f t="shared" si="3012"/>
        <v>0</v>
      </c>
      <c r="DR1421" s="332">
        <f t="shared" si="3012"/>
        <v>0</v>
      </c>
      <c r="DS1421" s="332">
        <f t="shared" si="3012"/>
        <v>0</v>
      </c>
      <c r="DT1421" s="332">
        <f t="shared" si="3012"/>
        <v>0</v>
      </c>
      <c r="DU1421" s="226"/>
      <c r="DV1421" s="226"/>
    </row>
    <row r="1422" spans="1:126" s="237" customFormat="1" ht="10.199999999999999">
      <c r="A1422" s="226"/>
      <c r="B1422" s="226"/>
      <c r="C1422" s="226"/>
      <c r="D1422" s="226"/>
      <c r="E1422" s="270"/>
      <c r="F1422" s="114"/>
      <c r="G1422" s="229"/>
      <c r="H1422" s="226"/>
      <c r="I1422" s="226"/>
      <c r="J1422" s="59"/>
      <c r="K1422" s="416">
        <f t="shared" si="2960"/>
        <v>0</v>
      </c>
      <c r="L1422" s="226"/>
      <c r="M1422" s="115"/>
      <c r="N1422" s="59"/>
      <c r="O1422" s="59"/>
      <c r="P1422" s="229"/>
      <c r="Q1422" s="226" t="s">
        <v>25</v>
      </c>
      <c r="R1422" s="226"/>
      <c r="S1422" s="229" t="s">
        <v>6</v>
      </c>
      <c r="T1422" s="307">
        <v>15</v>
      </c>
      <c r="U1422" s="226"/>
      <c r="V1422" s="226"/>
      <c r="W1422" s="233">
        <f t="shared" si="2961"/>
        <v>0</v>
      </c>
      <c r="X1422" s="226"/>
      <c r="Y1422" s="229"/>
      <c r="Z1422" s="405"/>
      <c r="AA1422" s="332">
        <f t="shared" ref="AA1422:BF1422" si="3013">IF(AA$8="",0,IF(AA$1=1,SUMIFS(1291:1291,$1:$1,"&gt;="&amp;1,$1:$1,"&lt;="&amp;INT(-$T1422/30))+(-$T1422/30-INT(-$T1422/30))*SUMIFS(1291:1291,$1:$1,INT(-$T1422/30)+1),0)+(-$T1422/30-INT(-$T1422/30))*SUMIFS(1291:1291,$1:$1,AA$1+INT(-$T1422/30)+1)+(INT(-$T1422/30)+1+$T1422/30)*SUMIFS(1291:1291,$1:$1,AA$1+INT(-$T1422/30)))</f>
        <v>0</v>
      </c>
      <c r="AB1422" s="332">
        <f t="shared" si="3013"/>
        <v>0</v>
      </c>
      <c r="AC1422" s="332">
        <f t="shared" si="3013"/>
        <v>0</v>
      </c>
      <c r="AD1422" s="332">
        <f t="shared" si="3013"/>
        <v>0</v>
      </c>
      <c r="AE1422" s="332">
        <f t="shared" si="3013"/>
        <v>0</v>
      </c>
      <c r="AF1422" s="332">
        <f t="shared" si="3013"/>
        <v>0</v>
      </c>
      <c r="AG1422" s="332">
        <f t="shared" si="3013"/>
        <v>0</v>
      </c>
      <c r="AH1422" s="332">
        <f t="shared" si="3013"/>
        <v>0</v>
      </c>
      <c r="AI1422" s="332">
        <f t="shared" si="3013"/>
        <v>0</v>
      </c>
      <c r="AJ1422" s="332">
        <f t="shared" si="3013"/>
        <v>0</v>
      </c>
      <c r="AK1422" s="332">
        <f t="shared" si="3013"/>
        <v>0</v>
      </c>
      <c r="AL1422" s="332">
        <f t="shared" si="3013"/>
        <v>0</v>
      </c>
      <c r="AM1422" s="332">
        <f t="shared" si="3013"/>
        <v>0</v>
      </c>
      <c r="AN1422" s="332">
        <f t="shared" si="3013"/>
        <v>0</v>
      </c>
      <c r="AO1422" s="332">
        <f t="shared" si="3013"/>
        <v>0</v>
      </c>
      <c r="AP1422" s="332">
        <f t="shared" si="3013"/>
        <v>0</v>
      </c>
      <c r="AQ1422" s="332">
        <f t="shared" si="3013"/>
        <v>0</v>
      </c>
      <c r="AR1422" s="332">
        <f t="shared" si="3013"/>
        <v>0</v>
      </c>
      <c r="AS1422" s="332">
        <f t="shared" si="3013"/>
        <v>0</v>
      </c>
      <c r="AT1422" s="332">
        <f t="shared" si="3013"/>
        <v>0</v>
      </c>
      <c r="AU1422" s="332">
        <f t="shared" si="3013"/>
        <v>0</v>
      </c>
      <c r="AV1422" s="332">
        <f t="shared" si="3013"/>
        <v>0</v>
      </c>
      <c r="AW1422" s="332">
        <f t="shared" si="3013"/>
        <v>0</v>
      </c>
      <c r="AX1422" s="332">
        <f t="shared" si="3013"/>
        <v>0</v>
      </c>
      <c r="AY1422" s="332">
        <f t="shared" si="3013"/>
        <v>0</v>
      </c>
      <c r="AZ1422" s="332">
        <f t="shared" si="3013"/>
        <v>0</v>
      </c>
      <c r="BA1422" s="332">
        <f t="shared" si="3013"/>
        <v>0</v>
      </c>
      <c r="BB1422" s="332">
        <f t="shared" si="3013"/>
        <v>0</v>
      </c>
      <c r="BC1422" s="332">
        <f t="shared" si="3013"/>
        <v>0</v>
      </c>
      <c r="BD1422" s="332">
        <f t="shared" si="3013"/>
        <v>0</v>
      </c>
      <c r="BE1422" s="332">
        <f t="shared" si="3013"/>
        <v>0</v>
      </c>
      <c r="BF1422" s="332">
        <f t="shared" si="3013"/>
        <v>0</v>
      </c>
      <c r="BG1422" s="332">
        <f t="shared" ref="BG1422:CL1422" si="3014">IF(BG$8="",0,IF(BG$1=1,SUMIFS(1291:1291,$1:$1,"&gt;="&amp;1,$1:$1,"&lt;="&amp;INT(-$T1422/30))+(-$T1422/30-INT(-$T1422/30))*SUMIFS(1291:1291,$1:$1,INT(-$T1422/30)+1),0)+(-$T1422/30-INT(-$T1422/30))*SUMIFS(1291:1291,$1:$1,BG$1+INT(-$T1422/30)+1)+(INT(-$T1422/30)+1+$T1422/30)*SUMIFS(1291:1291,$1:$1,BG$1+INT(-$T1422/30)))</f>
        <v>0</v>
      </c>
      <c r="BH1422" s="332">
        <f t="shared" si="3014"/>
        <v>0</v>
      </c>
      <c r="BI1422" s="332">
        <f t="shared" si="3014"/>
        <v>0</v>
      </c>
      <c r="BJ1422" s="332">
        <f t="shared" si="3014"/>
        <v>0</v>
      </c>
      <c r="BK1422" s="332">
        <f t="shared" si="3014"/>
        <v>0</v>
      </c>
      <c r="BL1422" s="332">
        <f t="shared" si="3014"/>
        <v>0</v>
      </c>
      <c r="BM1422" s="332">
        <f t="shared" si="3014"/>
        <v>0</v>
      </c>
      <c r="BN1422" s="332">
        <f t="shared" si="3014"/>
        <v>0</v>
      </c>
      <c r="BO1422" s="332">
        <f t="shared" si="3014"/>
        <v>0</v>
      </c>
      <c r="BP1422" s="332">
        <f t="shared" si="3014"/>
        <v>0</v>
      </c>
      <c r="BQ1422" s="332">
        <f t="shared" si="3014"/>
        <v>0</v>
      </c>
      <c r="BR1422" s="332">
        <f t="shared" si="3014"/>
        <v>0</v>
      </c>
      <c r="BS1422" s="332">
        <f t="shared" si="3014"/>
        <v>0</v>
      </c>
      <c r="BT1422" s="332">
        <f t="shared" si="3014"/>
        <v>0</v>
      </c>
      <c r="BU1422" s="332">
        <f t="shared" si="3014"/>
        <v>0</v>
      </c>
      <c r="BV1422" s="332">
        <f t="shared" si="3014"/>
        <v>0</v>
      </c>
      <c r="BW1422" s="332">
        <f t="shared" si="3014"/>
        <v>0</v>
      </c>
      <c r="BX1422" s="332">
        <f t="shared" si="3014"/>
        <v>0</v>
      </c>
      <c r="BY1422" s="332">
        <f t="shared" si="3014"/>
        <v>0</v>
      </c>
      <c r="BZ1422" s="332">
        <f t="shared" si="3014"/>
        <v>0</v>
      </c>
      <c r="CA1422" s="332">
        <f t="shared" si="3014"/>
        <v>0</v>
      </c>
      <c r="CB1422" s="332">
        <f t="shared" si="3014"/>
        <v>0</v>
      </c>
      <c r="CC1422" s="332">
        <f t="shared" si="3014"/>
        <v>0</v>
      </c>
      <c r="CD1422" s="332">
        <f t="shared" si="3014"/>
        <v>0</v>
      </c>
      <c r="CE1422" s="332">
        <f t="shared" si="3014"/>
        <v>0</v>
      </c>
      <c r="CF1422" s="332">
        <f t="shared" si="3014"/>
        <v>0</v>
      </c>
      <c r="CG1422" s="332">
        <f t="shared" si="3014"/>
        <v>0</v>
      </c>
      <c r="CH1422" s="332">
        <f t="shared" si="3014"/>
        <v>0</v>
      </c>
      <c r="CI1422" s="332">
        <f t="shared" si="3014"/>
        <v>0</v>
      </c>
      <c r="CJ1422" s="332">
        <f t="shared" si="3014"/>
        <v>0</v>
      </c>
      <c r="CK1422" s="332">
        <f t="shared" si="3014"/>
        <v>0</v>
      </c>
      <c r="CL1422" s="332">
        <f t="shared" si="3014"/>
        <v>0</v>
      </c>
      <c r="CM1422" s="332">
        <f t="shared" ref="CM1422:DT1422" si="3015">IF(CM$8="",0,IF(CM$1=1,SUMIFS(1291:1291,$1:$1,"&gt;="&amp;1,$1:$1,"&lt;="&amp;INT(-$T1422/30))+(-$T1422/30-INT(-$T1422/30))*SUMIFS(1291:1291,$1:$1,INT(-$T1422/30)+1),0)+(-$T1422/30-INT(-$T1422/30))*SUMIFS(1291:1291,$1:$1,CM$1+INT(-$T1422/30)+1)+(INT(-$T1422/30)+1+$T1422/30)*SUMIFS(1291:1291,$1:$1,CM$1+INT(-$T1422/30)))</f>
        <v>0</v>
      </c>
      <c r="CN1422" s="332">
        <f t="shared" si="3015"/>
        <v>0</v>
      </c>
      <c r="CO1422" s="332">
        <f t="shared" si="3015"/>
        <v>0</v>
      </c>
      <c r="CP1422" s="332">
        <f t="shared" si="3015"/>
        <v>0</v>
      </c>
      <c r="CQ1422" s="332">
        <f t="shared" si="3015"/>
        <v>0</v>
      </c>
      <c r="CR1422" s="332">
        <f t="shared" si="3015"/>
        <v>0</v>
      </c>
      <c r="CS1422" s="332">
        <f t="shared" si="3015"/>
        <v>0</v>
      </c>
      <c r="CT1422" s="332">
        <f t="shared" si="3015"/>
        <v>0</v>
      </c>
      <c r="CU1422" s="332">
        <f t="shared" si="3015"/>
        <v>0</v>
      </c>
      <c r="CV1422" s="332">
        <f t="shared" si="3015"/>
        <v>0</v>
      </c>
      <c r="CW1422" s="332">
        <f t="shared" si="3015"/>
        <v>0</v>
      </c>
      <c r="CX1422" s="332">
        <f t="shared" si="3015"/>
        <v>0</v>
      </c>
      <c r="CY1422" s="332">
        <f t="shared" si="3015"/>
        <v>0</v>
      </c>
      <c r="CZ1422" s="332">
        <f t="shared" si="3015"/>
        <v>0</v>
      </c>
      <c r="DA1422" s="332">
        <f t="shared" si="3015"/>
        <v>0</v>
      </c>
      <c r="DB1422" s="332">
        <f t="shared" si="3015"/>
        <v>0</v>
      </c>
      <c r="DC1422" s="332">
        <f t="shared" si="3015"/>
        <v>0</v>
      </c>
      <c r="DD1422" s="332">
        <f t="shared" si="3015"/>
        <v>0</v>
      </c>
      <c r="DE1422" s="332">
        <f t="shared" si="3015"/>
        <v>0</v>
      </c>
      <c r="DF1422" s="332">
        <f t="shared" si="3015"/>
        <v>0</v>
      </c>
      <c r="DG1422" s="332">
        <f t="shared" si="3015"/>
        <v>0</v>
      </c>
      <c r="DH1422" s="332">
        <f t="shared" si="3015"/>
        <v>0</v>
      </c>
      <c r="DI1422" s="332">
        <f t="shared" si="3015"/>
        <v>0</v>
      </c>
      <c r="DJ1422" s="332">
        <f t="shared" si="3015"/>
        <v>0</v>
      </c>
      <c r="DK1422" s="332">
        <f t="shared" si="3015"/>
        <v>0</v>
      </c>
      <c r="DL1422" s="332">
        <f t="shared" si="3015"/>
        <v>0</v>
      </c>
      <c r="DM1422" s="332">
        <f t="shared" si="3015"/>
        <v>0</v>
      </c>
      <c r="DN1422" s="332">
        <f t="shared" si="3015"/>
        <v>0</v>
      </c>
      <c r="DO1422" s="332">
        <f t="shared" si="3015"/>
        <v>0</v>
      </c>
      <c r="DP1422" s="332">
        <f t="shared" si="3015"/>
        <v>0</v>
      </c>
      <c r="DQ1422" s="332">
        <f t="shared" si="3015"/>
        <v>0</v>
      </c>
      <c r="DR1422" s="332">
        <f t="shared" si="3015"/>
        <v>0</v>
      </c>
      <c r="DS1422" s="332">
        <f t="shared" si="3015"/>
        <v>0</v>
      </c>
      <c r="DT1422" s="332">
        <f t="shared" si="3015"/>
        <v>0</v>
      </c>
      <c r="DU1422" s="226"/>
      <c r="DV1422" s="226"/>
    </row>
    <row r="1423" spans="1:126" s="237" customFormat="1" ht="10.199999999999999">
      <c r="A1423" s="226"/>
      <c r="B1423" s="226"/>
      <c r="C1423" s="226"/>
      <c r="D1423" s="226"/>
      <c r="E1423" s="270"/>
      <c r="F1423" s="114"/>
      <c r="G1423" s="229"/>
      <c r="H1423" s="226"/>
      <c r="I1423" s="226"/>
      <c r="J1423" s="59"/>
      <c r="K1423" s="416">
        <f t="shared" si="2960"/>
        <v>0</v>
      </c>
      <c r="L1423" s="226"/>
      <c r="M1423" s="115"/>
      <c r="N1423" s="59"/>
      <c r="O1423" s="59"/>
      <c r="P1423" s="229"/>
      <c r="Q1423" s="226" t="s">
        <v>25</v>
      </c>
      <c r="R1423" s="226"/>
      <c r="S1423" s="229" t="s">
        <v>6</v>
      </c>
      <c r="T1423" s="307">
        <v>15</v>
      </c>
      <c r="U1423" s="226"/>
      <c r="V1423" s="226"/>
      <c r="W1423" s="233">
        <f t="shared" si="2961"/>
        <v>0</v>
      </c>
      <c r="X1423" s="226"/>
      <c r="Y1423" s="229"/>
      <c r="Z1423" s="405"/>
      <c r="AA1423" s="332">
        <f t="shared" ref="AA1423:BF1423" si="3016">IF(AA$8="",0,IF(AA$1=1,SUMIFS(1292:1292,$1:$1,"&gt;="&amp;1,$1:$1,"&lt;="&amp;INT(-$T1423/30))+(-$T1423/30-INT(-$T1423/30))*SUMIFS(1292:1292,$1:$1,INT(-$T1423/30)+1),0)+(-$T1423/30-INT(-$T1423/30))*SUMIFS(1292:1292,$1:$1,AA$1+INT(-$T1423/30)+1)+(INT(-$T1423/30)+1+$T1423/30)*SUMIFS(1292:1292,$1:$1,AA$1+INT(-$T1423/30)))</f>
        <v>0</v>
      </c>
      <c r="AB1423" s="332">
        <f t="shared" si="3016"/>
        <v>0</v>
      </c>
      <c r="AC1423" s="332">
        <f t="shared" si="3016"/>
        <v>0</v>
      </c>
      <c r="AD1423" s="332">
        <f t="shared" si="3016"/>
        <v>0</v>
      </c>
      <c r="AE1423" s="332">
        <f t="shared" si="3016"/>
        <v>0</v>
      </c>
      <c r="AF1423" s="332">
        <f t="shared" si="3016"/>
        <v>0</v>
      </c>
      <c r="AG1423" s="332">
        <f t="shared" si="3016"/>
        <v>0</v>
      </c>
      <c r="AH1423" s="332">
        <f t="shared" si="3016"/>
        <v>0</v>
      </c>
      <c r="AI1423" s="332">
        <f t="shared" si="3016"/>
        <v>0</v>
      </c>
      <c r="AJ1423" s="332">
        <f t="shared" si="3016"/>
        <v>0</v>
      </c>
      <c r="AK1423" s="332">
        <f t="shared" si="3016"/>
        <v>0</v>
      </c>
      <c r="AL1423" s="332">
        <f t="shared" si="3016"/>
        <v>0</v>
      </c>
      <c r="AM1423" s="332">
        <f t="shared" si="3016"/>
        <v>0</v>
      </c>
      <c r="AN1423" s="332">
        <f t="shared" si="3016"/>
        <v>0</v>
      </c>
      <c r="AO1423" s="332">
        <f t="shared" si="3016"/>
        <v>0</v>
      </c>
      <c r="AP1423" s="332">
        <f t="shared" si="3016"/>
        <v>0</v>
      </c>
      <c r="AQ1423" s="332">
        <f t="shared" si="3016"/>
        <v>0</v>
      </c>
      <c r="AR1423" s="332">
        <f t="shared" si="3016"/>
        <v>0</v>
      </c>
      <c r="AS1423" s="332">
        <f t="shared" si="3016"/>
        <v>0</v>
      </c>
      <c r="AT1423" s="332">
        <f t="shared" si="3016"/>
        <v>0</v>
      </c>
      <c r="AU1423" s="332">
        <f t="shared" si="3016"/>
        <v>0</v>
      </c>
      <c r="AV1423" s="332">
        <f t="shared" si="3016"/>
        <v>0</v>
      </c>
      <c r="AW1423" s="332">
        <f t="shared" si="3016"/>
        <v>0</v>
      </c>
      <c r="AX1423" s="332">
        <f t="shared" si="3016"/>
        <v>0</v>
      </c>
      <c r="AY1423" s="332">
        <f t="shared" si="3016"/>
        <v>0</v>
      </c>
      <c r="AZ1423" s="332">
        <f t="shared" si="3016"/>
        <v>0</v>
      </c>
      <c r="BA1423" s="332">
        <f t="shared" si="3016"/>
        <v>0</v>
      </c>
      <c r="BB1423" s="332">
        <f t="shared" si="3016"/>
        <v>0</v>
      </c>
      <c r="BC1423" s="332">
        <f t="shared" si="3016"/>
        <v>0</v>
      </c>
      <c r="BD1423" s="332">
        <f t="shared" si="3016"/>
        <v>0</v>
      </c>
      <c r="BE1423" s="332">
        <f t="shared" si="3016"/>
        <v>0</v>
      </c>
      <c r="BF1423" s="332">
        <f t="shared" si="3016"/>
        <v>0</v>
      </c>
      <c r="BG1423" s="332">
        <f t="shared" ref="BG1423:CL1423" si="3017">IF(BG$8="",0,IF(BG$1=1,SUMIFS(1292:1292,$1:$1,"&gt;="&amp;1,$1:$1,"&lt;="&amp;INT(-$T1423/30))+(-$T1423/30-INT(-$T1423/30))*SUMIFS(1292:1292,$1:$1,INT(-$T1423/30)+1),0)+(-$T1423/30-INT(-$T1423/30))*SUMIFS(1292:1292,$1:$1,BG$1+INT(-$T1423/30)+1)+(INT(-$T1423/30)+1+$T1423/30)*SUMIFS(1292:1292,$1:$1,BG$1+INT(-$T1423/30)))</f>
        <v>0</v>
      </c>
      <c r="BH1423" s="332">
        <f t="shared" si="3017"/>
        <v>0</v>
      </c>
      <c r="BI1423" s="332">
        <f t="shared" si="3017"/>
        <v>0</v>
      </c>
      <c r="BJ1423" s="332">
        <f t="shared" si="3017"/>
        <v>0</v>
      </c>
      <c r="BK1423" s="332">
        <f t="shared" si="3017"/>
        <v>0</v>
      </c>
      <c r="BL1423" s="332">
        <f t="shared" si="3017"/>
        <v>0</v>
      </c>
      <c r="BM1423" s="332">
        <f t="shared" si="3017"/>
        <v>0</v>
      </c>
      <c r="BN1423" s="332">
        <f t="shared" si="3017"/>
        <v>0</v>
      </c>
      <c r="BO1423" s="332">
        <f t="shared" si="3017"/>
        <v>0</v>
      </c>
      <c r="BP1423" s="332">
        <f t="shared" si="3017"/>
        <v>0</v>
      </c>
      <c r="BQ1423" s="332">
        <f t="shared" si="3017"/>
        <v>0</v>
      </c>
      <c r="BR1423" s="332">
        <f t="shared" si="3017"/>
        <v>0</v>
      </c>
      <c r="BS1423" s="332">
        <f t="shared" si="3017"/>
        <v>0</v>
      </c>
      <c r="BT1423" s="332">
        <f t="shared" si="3017"/>
        <v>0</v>
      </c>
      <c r="BU1423" s="332">
        <f t="shared" si="3017"/>
        <v>0</v>
      </c>
      <c r="BV1423" s="332">
        <f t="shared" si="3017"/>
        <v>0</v>
      </c>
      <c r="BW1423" s="332">
        <f t="shared" si="3017"/>
        <v>0</v>
      </c>
      <c r="BX1423" s="332">
        <f t="shared" si="3017"/>
        <v>0</v>
      </c>
      <c r="BY1423" s="332">
        <f t="shared" si="3017"/>
        <v>0</v>
      </c>
      <c r="BZ1423" s="332">
        <f t="shared" si="3017"/>
        <v>0</v>
      </c>
      <c r="CA1423" s="332">
        <f t="shared" si="3017"/>
        <v>0</v>
      </c>
      <c r="CB1423" s="332">
        <f t="shared" si="3017"/>
        <v>0</v>
      </c>
      <c r="CC1423" s="332">
        <f t="shared" si="3017"/>
        <v>0</v>
      </c>
      <c r="CD1423" s="332">
        <f t="shared" si="3017"/>
        <v>0</v>
      </c>
      <c r="CE1423" s="332">
        <f t="shared" si="3017"/>
        <v>0</v>
      </c>
      <c r="CF1423" s="332">
        <f t="shared" si="3017"/>
        <v>0</v>
      </c>
      <c r="CG1423" s="332">
        <f t="shared" si="3017"/>
        <v>0</v>
      </c>
      <c r="CH1423" s="332">
        <f t="shared" si="3017"/>
        <v>0</v>
      </c>
      <c r="CI1423" s="332">
        <f t="shared" si="3017"/>
        <v>0</v>
      </c>
      <c r="CJ1423" s="332">
        <f t="shared" si="3017"/>
        <v>0</v>
      </c>
      <c r="CK1423" s="332">
        <f t="shared" si="3017"/>
        <v>0</v>
      </c>
      <c r="CL1423" s="332">
        <f t="shared" si="3017"/>
        <v>0</v>
      </c>
      <c r="CM1423" s="332">
        <f t="shared" ref="CM1423:DT1423" si="3018">IF(CM$8="",0,IF(CM$1=1,SUMIFS(1292:1292,$1:$1,"&gt;="&amp;1,$1:$1,"&lt;="&amp;INT(-$T1423/30))+(-$T1423/30-INT(-$T1423/30))*SUMIFS(1292:1292,$1:$1,INT(-$T1423/30)+1),0)+(-$T1423/30-INT(-$T1423/30))*SUMIFS(1292:1292,$1:$1,CM$1+INT(-$T1423/30)+1)+(INT(-$T1423/30)+1+$T1423/30)*SUMIFS(1292:1292,$1:$1,CM$1+INT(-$T1423/30)))</f>
        <v>0</v>
      </c>
      <c r="CN1423" s="332">
        <f t="shared" si="3018"/>
        <v>0</v>
      </c>
      <c r="CO1423" s="332">
        <f t="shared" si="3018"/>
        <v>0</v>
      </c>
      <c r="CP1423" s="332">
        <f t="shared" si="3018"/>
        <v>0</v>
      </c>
      <c r="CQ1423" s="332">
        <f t="shared" si="3018"/>
        <v>0</v>
      </c>
      <c r="CR1423" s="332">
        <f t="shared" si="3018"/>
        <v>0</v>
      </c>
      <c r="CS1423" s="332">
        <f t="shared" si="3018"/>
        <v>0</v>
      </c>
      <c r="CT1423" s="332">
        <f t="shared" si="3018"/>
        <v>0</v>
      </c>
      <c r="CU1423" s="332">
        <f t="shared" si="3018"/>
        <v>0</v>
      </c>
      <c r="CV1423" s="332">
        <f t="shared" si="3018"/>
        <v>0</v>
      </c>
      <c r="CW1423" s="332">
        <f t="shared" si="3018"/>
        <v>0</v>
      </c>
      <c r="CX1423" s="332">
        <f t="shared" si="3018"/>
        <v>0</v>
      </c>
      <c r="CY1423" s="332">
        <f t="shared" si="3018"/>
        <v>0</v>
      </c>
      <c r="CZ1423" s="332">
        <f t="shared" si="3018"/>
        <v>0</v>
      </c>
      <c r="DA1423" s="332">
        <f t="shared" si="3018"/>
        <v>0</v>
      </c>
      <c r="DB1423" s="332">
        <f t="shared" si="3018"/>
        <v>0</v>
      </c>
      <c r="DC1423" s="332">
        <f t="shared" si="3018"/>
        <v>0</v>
      </c>
      <c r="DD1423" s="332">
        <f t="shared" si="3018"/>
        <v>0</v>
      </c>
      <c r="DE1423" s="332">
        <f t="shared" si="3018"/>
        <v>0</v>
      </c>
      <c r="DF1423" s="332">
        <f t="shared" si="3018"/>
        <v>0</v>
      </c>
      <c r="DG1423" s="332">
        <f t="shared" si="3018"/>
        <v>0</v>
      </c>
      <c r="DH1423" s="332">
        <f t="shared" si="3018"/>
        <v>0</v>
      </c>
      <c r="DI1423" s="332">
        <f t="shared" si="3018"/>
        <v>0</v>
      </c>
      <c r="DJ1423" s="332">
        <f t="shared" si="3018"/>
        <v>0</v>
      </c>
      <c r="DK1423" s="332">
        <f t="shared" si="3018"/>
        <v>0</v>
      </c>
      <c r="DL1423" s="332">
        <f t="shared" si="3018"/>
        <v>0</v>
      </c>
      <c r="DM1423" s="332">
        <f t="shared" si="3018"/>
        <v>0</v>
      </c>
      <c r="DN1423" s="332">
        <f t="shared" si="3018"/>
        <v>0</v>
      </c>
      <c r="DO1423" s="332">
        <f t="shared" si="3018"/>
        <v>0</v>
      </c>
      <c r="DP1423" s="332">
        <f t="shared" si="3018"/>
        <v>0</v>
      </c>
      <c r="DQ1423" s="332">
        <f t="shared" si="3018"/>
        <v>0</v>
      </c>
      <c r="DR1423" s="332">
        <f t="shared" si="3018"/>
        <v>0</v>
      </c>
      <c r="DS1423" s="332">
        <f t="shared" si="3018"/>
        <v>0</v>
      </c>
      <c r="DT1423" s="332">
        <f t="shared" si="3018"/>
        <v>0</v>
      </c>
      <c r="DU1423" s="226"/>
      <c r="DV1423" s="226"/>
    </row>
    <row r="1424" spans="1:126" s="237" customFormat="1" ht="10.199999999999999">
      <c r="A1424" s="226"/>
      <c r="B1424" s="226"/>
      <c r="C1424" s="226"/>
      <c r="D1424" s="226"/>
      <c r="E1424" s="270"/>
      <c r="F1424" s="114"/>
      <c r="G1424" s="229"/>
      <c r="H1424" s="226"/>
      <c r="I1424" s="226"/>
      <c r="J1424" s="59"/>
      <c r="K1424" s="416">
        <f t="shared" si="2960"/>
        <v>0</v>
      </c>
      <c r="L1424" s="226"/>
      <c r="M1424" s="115"/>
      <c r="N1424" s="59"/>
      <c r="O1424" s="59"/>
      <c r="P1424" s="229"/>
      <c r="Q1424" s="226" t="s">
        <v>25</v>
      </c>
      <c r="R1424" s="226"/>
      <c r="S1424" s="229" t="s">
        <v>6</v>
      </c>
      <c r="T1424" s="307">
        <v>15</v>
      </c>
      <c r="U1424" s="226"/>
      <c r="V1424" s="226"/>
      <c r="W1424" s="233">
        <f t="shared" si="2961"/>
        <v>0</v>
      </c>
      <c r="X1424" s="226"/>
      <c r="Y1424" s="229"/>
      <c r="Z1424" s="405"/>
      <c r="AA1424" s="332">
        <f t="shared" ref="AA1424:BF1424" si="3019">IF(AA$8="",0,IF(AA$1=1,SUMIFS(1293:1293,$1:$1,"&gt;="&amp;1,$1:$1,"&lt;="&amp;INT(-$T1424/30))+(-$T1424/30-INT(-$T1424/30))*SUMIFS(1293:1293,$1:$1,INT(-$T1424/30)+1),0)+(-$T1424/30-INT(-$T1424/30))*SUMIFS(1293:1293,$1:$1,AA$1+INT(-$T1424/30)+1)+(INT(-$T1424/30)+1+$T1424/30)*SUMIFS(1293:1293,$1:$1,AA$1+INT(-$T1424/30)))</f>
        <v>0</v>
      </c>
      <c r="AB1424" s="332">
        <f t="shared" si="3019"/>
        <v>0</v>
      </c>
      <c r="AC1424" s="332">
        <f t="shared" si="3019"/>
        <v>0</v>
      </c>
      <c r="AD1424" s="332">
        <f t="shared" si="3019"/>
        <v>0</v>
      </c>
      <c r="AE1424" s="332">
        <f t="shared" si="3019"/>
        <v>0</v>
      </c>
      <c r="AF1424" s="332">
        <f t="shared" si="3019"/>
        <v>0</v>
      </c>
      <c r="AG1424" s="332">
        <f t="shared" si="3019"/>
        <v>0</v>
      </c>
      <c r="AH1424" s="332">
        <f t="shared" si="3019"/>
        <v>0</v>
      </c>
      <c r="AI1424" s="332">
        <f t="shared" si="3019"/>
        <v>0</v>
      </c>
      <c r="AJ1424" s="332">
        <f t="shared" si="3019"/>
        <v>0</v>
      </c>
      <c r="AK1424" s="332">
        <f t="shared" si="3019"/>
        <v>0</v>
      </c>
      <c r="AL1424" s="332">
        <f t="shared" si="3019"/>
        <v>0</v>
      </c>
      <c r="AM1424" s="332">
        <f t="shared" si="3019"/>
        <v>0</v>
      </c>
      <c r="AN1424" s="332">
        <f t="shared" si="3019"/>
        <v>0</v>
      </c>
      <c r="AO1424" s="332">
        <f t="shared" si="3019"/>
        <v>0</v>
      </c>
      <c r="AP1424" s="332">
        <f t="shared" si="3019"/>
        <v>0</v>
      </c>
      <c r="AQ1424" s="332">
        <f t="shared" si="3019"/>
        <v>0</v>
      </c>
      <c r="AR1424" s="332">
        <f t="shared" si="3019"/>
        <v>0</v>
      </c>
      <c r="AS1424" s="332">
        <f t="shared" si="3019"/>
        <v>0</v>
      </c>
      <c r="AT1424" s="332">
        <f t="shared" si="3019"/>
        <v>0</v>
      </c>
      <c r="AU1424" s="332">
        <f t="shared" si="3019"/>
        <v>0</v>
      </c>
      <c r="AV1424" s="332">
        <f t="shared" si="3019"/>
        <v>0</v>
      </c>
      <c r="AW1424" s="332">
        <f t="shared" si="3019"/>
        <v>0</v>
      </c>
      <c r="AX1424" s="332">
        <f t="shared" si="3019"/>
        <v>0</v>
      </c>
      <c r="AY1424" s="332">
        <f t="shared" si="3019"/>
        <v>0</v>
      </c>
      <c r="AZ1424" s="332">
        <f t="shared" si="3019"/>
        <v>0</v>
      </c>
      <c r="BA1424" s="332">
        <f t="shared" si="3019"/>
        <v>0</v>
      </c>
      <c r="BB1424" s="332">
        <f t="shared" si="3019"/>
        <v>0</v>
      </c>
      <c r="BC1424" s="332">
        <f t="shared" si="3019"/>
        <v>0</v>
      </c>
      <c r="BD1424" s="332">
        <f t="shared" si="3019"/>
        <v>0</v>
      </c>
      <c r="BE1424" s="332">
        <f t="shared" si="3019"/>
        <v>0</v>
      </c>
      <c r="BF1424" s="332">
        <f t="shared" si="3019"/>
        <v>0</v>
      </c>
      <c r="BG1424" s="332">
        <f t="shared" ref="BG1424:CL1424" si="3020">IF(BG$8="",0,IF(BG$1=1,SUMIFS(1293:1293,$1:$1,"&gt;="&amp;1,$1:$1,"&lt;="&amp;INT(-$T1424/30))+(-$T1424/30-INT(-$T1424/30))*SUMIFS(1293:1293,$1:$1,INT(-$T1424/30)+1),0)+(-$T1424/30-INT(-$T1424/30))*SUMIFS(1293:1293,$1:$1,BG$1+INT(-$T1424/30)+1)+(INT(-$T1424/30)+1+$T1424/30)*SUMIFS(1293:1293,$1:$1,BG$1+INT(-$T1424/30)))</f>
        <v>0</v>
      </c>
      <c r="BH1424" s="332">
        <f t="shared" si="3020"/>
        <v>0</v>
      </c>
      <c r="BI1424" s="332">
        <f t="shared" si="3020"/>
        <v>0</v>
      </c>
      <c r="BJ1424" s="332">
        <f t="shared" si="3020"/>
        <v>0</v>
      </c>
      <c r="BK1424" s="332">
        <f t="shared" si="3020"/>
        <v>0</v>
      </c>
      <c r="BL1424" s="332">
        <f t="shared" si="3020"/>
        <v>0</v>
      </c>
      <c r="BM1424" s="332">
        <f t="shared" si="3020"/>
        <v>0</v>
      </c>
      <c r="BN1424" s="332">
        <f t="shared" si="3020"/>
        <v>0</v>
      </c>
      <c r="BO1424" s="332">
        <f t="shared" si="3020"/>
        <v>0</v>
      </c>
      <c r="BP1424" s="332">
        <f t="shared" si="3020"/>
        <v>0</v>
      </c>
      <c r="BQ1424" s="332">
        <f t="shared" si="3020"/>
        <v>0</v>
      </c>
      <c r="BR1424" s="332">
        <f t="shared" si="3020"/>
        <v>0</v>
      </c>
      <c r="BS1424" s="332">
        <f t="shared" si="3020"/>
        <v>0</v>
      </c>
      <c r="BT1424" s="332">
        <f t="shared" si="3020"/>
        <v>0</v>
      </c>
      <c r="BU1424" s="332">
        <f t="shared" si="3020"/>
        <v>0</v>
      </c>
      <c r="BV1424" s="332">
        <f t="shared" si="3020"/>
        <v>0</v>
      </c>
      <c r="BW1424" s="332">
        <f t="shared" si="3020"/>
        <v>0</v>
      </c>
      <c r="BX1424" s="332">
        <f t="shared" si="3020"/>
        <v>0</v>
      </c>
      <c r="BY1424" s="332">
        <f t="shared" si="3020"/>
        <v>0</v>
      </c>
      <c r="BZ1424" s="332">
        <f t="shared" si="3020"/>
        <v>0</v>
      </c>
      <c r="CA1424" s="332">
        <f t="shared" si="3020"/>
        <v>0</v>
      </c>
      <c r="CB1424" s="332">
        <f t="shared" si="3020"/>
        <v>0</v>
      </c>
      <c r="CC1424" s="332">
        <f t="shared" si="3020"/>
        <v>0</v>
      </c>
      <c r="CD1424" s="332">
        <f t="shared" si="3020"/>
        <v>0</v>
      </c>
      <c r="CE1424" s="332">
        <f t="shared" si="3020"/>
        <v>0</v>
      </c>
      <c r="CF1424" s="332">
        <f t="shared" si="3020"/>
        <v>0</v>
      </c>
      <c r="CG1424" s="332">
        <f t="shared" si="3020"/>
        <v>0</v>
      </c>
      <c r="CH1424" s="332">
        <f t="shared" si="3020"/>
        <v>0</v>
      </c>
      <c r="CI1424" s="332">
        <f t="shared" si="3020"/>
        <v>0</v>
      </c>
      <c r="CJ1424" s="332">
        <f t="shared" si="3020"/>
        <v>0</v>
      </c>
      <c r="CK1424" s="332">
        <f t="shared" si="3020"/>
        <v>0</v>
      </c>
      <c r="CL1424" s="332">
        <f t="shared" si="3020"/>
        <v>0</v>
      </c>
      <c r="CM1424" s="332">
        <f t="shared" ref="CM1424:DT1424" si="3021">IF(CM$8="",0,IF(CM$1=1,SUMIFS(1293:1293,$1:$1,"&gt;="&amp;1,$1:$1,"&lt;="&amp;INT(-$T1424/30))+(-$T1424/30-INT(-$T1424/30))*SUMIFS(1293:1293,$1:$1,INT(-$T1424/30)+1),0)+(-$T1424/30-INT(-$T1424/30))*SUMIFS(1293:1293,$1:$1,CM$1+INT(-$T1424/30)+1)+(INT(-$T1424/30)+1+$T1424/30)*SUMIFS(1293:1293,$1:$1,CM$1+INT(-$T1424/30)))</f>
        <v>0</v>
      </c>
      <c r="CN1424" s="332">
        <f t="shared" si="3021"/>
        <v>0</v>
      </c>
      <c r="CO1424" s="332">
        <f t="shared" si="3021"/>
        <v>0</v>
      </c>
      <c r="CP1424" s="332">
        <f t="shared" si="3021"/>
        <v>0</v>
      </c>
      <c r="CQ1424" s="332">
        <f t="shared" si="3021"/>
        <v>0</v>
      </c>
      <c r="CR1424" s="332">
        <f t="shared" si="3021"/>
        <v>0</v>
      </c>
      <c r="CS1424" s="332">
        <f t="shared" si="3021"/>
        <v>0</v>
      </c>
      <c r="CT1424" s="332">
        <f t="shared" si="3021"/>
        <v>0</v>
      </c>
      <c r="CU1424" s="332">
        <f t="shared" si="3021"/>
        <v>0</v>
      </c>
      <c r="CV1424" s="332">
        <f t="shared" si="3021"/>
        <v>0</v>
      </c>
      <c r="CW1424" s="332">
        <f t="shared" si="3021"/>
        <v>0</v>
      </c>
      <c r="CX1424" s="332">
        <f t="shared" si="3021"/>
        <v>0</v>
      </c>
      <c r="CY1424" s="332">
        <f t="shared" si="3021"/>
        <v>0</v>
      </c>
      <c r="CZ1424" s="332">
        <f t="shared" si="3021"/>
        <v>0</v>
      </c>
      <c r="DA1424" s="332">
        <f t="shared" si="3021"/>
        <v>0</v>
      </c>
      <c r="DB1424" s="332">
        <f t="shared" si="3021"/>
        <v>0</v>
      </c>
      <c r="DC1424" s="332">
        <f t="shared" si="3021"/>
        <v>0</v>
      </c>
      <c r="DD1424" s="332">
        <f t="shared" si="3021"/>
        <v>0</v>
      </c>
      <c r="DE1424" s="332">
        <f t="shared" si="3021"/>
        <v>0</v>
      </c>
      <c r="DF1424" s="332">
        <f t="shared" si="3021"/>
        <v>0</v>
      </c>
      <c r="DG1424" s="332">
        <f t="shared" si="3021"/>
        <v>0</v>
      </c>
      <c r="DH1424" s="332">
        <f t="shared" si="3021"/>
        <v>0</v>
      </c>
      <c r="DI1424" s="332">
        <f t="shared" si="3021"/>
        <v>0</v>
      </c>
      <c r="DJ1424" s="332">
        <f t="shared" si="3021"/>
        <v>0</v>
      </c>
      <c r="DK1424" s="332">
        <f t="shared" si="3021"/>
        <v>0</v>
      </c>
      <c r="DL1424" s="332">
        <f t="shared" si="3021"/>
        <v>0</v>
      </c>
      <c r="DM1424" s="332">
        <f t="shared" si="3021"/>
        <v>0</v>
      </c>
      <c r="DN1424" s="332">
        <f t="shared" si="3021"/>
        <v>0</v>
      </c>
      <c r="DO1424" s="332">
        <f t="shared" si="3021"/>
        <v>0</v>
      </c>
      <c r="DP1424" s="332">
        <f t="shared" si="3021"/>
        <v>0</v>
      </c>
      <c r="DQ1424" s="332">
        <f t="shared" si="3021"/>
        <v>0</v>
      </c>
      <c r="DR1424" s="332">
        <f t="shared" si="3021"/>
        <v>0</v>
      </c>
      <c r="DS1424" s="332">
        <f t="shared" si="3021"/>
        <v>0</v>
      </c>
      <c r="DT1424" s="332">
        <f t="shared" si="3021"/>
        <v>0</v>
      </c>
      <c r="DU1424" s="226"/>
      <c r="DV1424" s="226"/>
    </row>
    <row r="1425" spans="1:126" s="237" customFormat="1" ht="10.199999999999999">
      <c r="A1425" s="226"/>
      <c r="B1425" s="226"/>
      <c r="C1425" s="226"/>
      <c r="D1425" s="226"/>
      <c r="E1425" s="270"/>
      <c r="F1425" s="114"/>
      <c r="G1425" s="229"/>
      <c r="H1425" s="226"/>
      <c r="I1425" s="226"/>
      <c r="J1425" s="59"/>
      <c r="K1425" s="416">
        <f t="shared" si="2960"/>
        <v>0</v>
      </c>
      <c r="L1425" s="226"/>
      <c r="M1425" s="115"/>
      <c r="N1425" s="59"/>
      <c r="O1425" s="59"/>
      <c r="P1425" s="229"/>
      <c r="Q1425" s="226" t="s">
        <v>25</v>
      </c>
      <c r="R1425" s="226"/>
      <c r="S1425" s="229" t="s">
        <v>6</v>
      </c>
      <c r="T1425" s="307">
        <v>15</v>
      </c>
      <c r="U1425" s="226"/>
      <c r="V1425" s="226"/>
      <c r="W1425" s="233">
        <f t="shared" si="2961"/>
        <v>0</v>
      </c>
      <c r="X1425" s="226"/>
      <c r="Y1425" s="229"/>
      <c r="Z1425" s="405"/>
      <c r="AA1425" s="332">
        <f t="shared" ref="AA1425:BF1425" si="3022">IF(AA$8="",0,IF(AA$1=1,SUMIFS(1294:1294,$1:$1,"&gt;="&amp;1,$1:$1,"&lt;="&amp;INT(-$T1425/30))+(-$T1425/30-INT(-$T1425/30))*SUMIFS(1294:1294,$1:$1,INT(-$T1425/30)+1),0)+(-$T1425/30-INT(-$T1425/30))*SUMIFS(1294:1294,$1:$1,AA$1+INT(-$T1425/30)+1)+(INT(-$T1425/30)+1+$T1425/30)*SUMIFS(1294:1294,$1:$1,AA$1+INT(-$T1425/30)))</f>
        <v>0</v>
      </c>
      <c r="AB1425" s="332">
        <f t="shared" si="3022"/>
        <v>0</v>
      </c>
      <c r="AC1425" s="332">
        <f t="shared" si="3022"/>
        <v>0</v>
      </c>
      <c r="AD1425" s="332">
        <f t="shared" si="3022"/>
        <v>0</v>
      </c>
      <c r="AE1425" s="332">
        <f t="shared" si="3022"/>
        <v>0</v>
      </c>
      <c r="AF1425" s="332">
        <f t="shared" si="3022"/>
        <v>0</v>
      </c>
      <c r="AG1425" s="332">
        <f t="shared" si="3022"/>
        <v>0</v>
      </c>
      <c r="AH1425" s="332">
        <f t="shared" si="3022"/>
        <v>0</v>
      </c>
      <c r="AI1425" s="332">
        <f t="shared" si="3022"/>
        <v>0</v>
      </c>
      <c r="AJ1425" s="332">
        <f t="shared" si="3022"/>
        <v>0</v>
      </c>
      <c r="AK1425" s="332">
        <f t="shared" si="3022"/>
        <v>0</v>
      </c>
      <c r="AL1425" s="332">
        <f t="shared" si="3022"/>
        <v>0</v>
      </c>
      <c r="AM1425" s="332">
        <f t="shared" si="3022"/>
        <v>0</v>
      </c>
      <c r="AN1425" s="332">
        <f t="shared" si="3022"/>
        <v>0</v>
      </c>
      <c r="AO1425" s="332">
        <f t="shared" si="3022"/>
        <v>0</v>
      </c>
      <c r="AP1425" s="332">
        <f t="shared" si="3022"/>
        <v>0</v>
      </c>
      <c r="AQ1425" s="332">
        <f t="shared" si="3022"/>
        <v>0</v>
      </c>
      <c r="AR1425" s="332">
        <f t="shared" si="3022"/>
        <v>0</v>
      </c>
      <c r="AS1425" s="332">
        <f t="shared" si="3022"/>
        <v>0</v>
      </c>
      <c r="AT1425" s="332">
        <f t="shared" si="3022"/>
        <v>0</v>
      </c>
      <c r="AU1425" s="332">
        <f t="shared" si="3022"/>
        <v>0</v>
      </c>
      <c r="AV1425" s="332">
        <f t="shared" si="3022"/>
        <v>0</v>
      </c>
      <c r="AW1425" s="332">
        <f t="shared" si="3022"/>
        <v>0</v>
      </c>
      <c r="AX1425" s="332">
        <f t="shared" si="3022"/>
        <v>0</v>
      </c>
      <c r="AY1425" s="332">
        <f t="shared" si="3022"/>
        <v>0</v>
      </c>
      <c r="AZ1425" s="332">
        <f t="shared" si="3022"/>
        <v>0</v>
      </c>
      <c r="BA1425" s="332">
        <f t="shared" si="3022"/>
        <v>0</v>
      </c>
      <c r="BB1425" s="332">
        <f t="shared" si="3022"/>
        <v>0</v>
      </c>
      <c r="BC1425" s="332">
        <f t="shared" si="3022"/>
        <v>0</v>
      </c>
      <c r="BD1425" s="332">
        <f t="shared" si="3022"/>
        <v>0</v>
      </c>
      <c r="BE1425" s="332">
        <f t="shared" si="3022"/>
        <v>0</v>
      </c>
      <c r="BF1425" s="332">
        <f t="shared" si="3022"/>
        <v>0</v>
      </c>
      <c r="BG1425" s="332">
        <f t="shared" ref="BG1425:CL1425" si="3023">IF(BG$8="",0,IF(BG$1=1,SUMIFS(1294:1294,$1:$1,"&gt;="&amp;1,$1:$1,"&lt;="&amp;INT(-$T1425/30))+(-$T1425/30-INT(-$T1425/30))*SUMIFS(1294:1294,$1:$1,INT(-$T1425/30)+1),0)+(-$T1425/30-INT(-$T1425/30))*SUMIFS(1294:1294,$1:$1,BG$1+INT(-$T1425/30)+1)+(INT(-$T1425/30)+1+$T1425/30)*SUMIFS(1294:1294,$1:$1,BG$1+INT(-$T1425/30)))</f>
        <v>0</v>
      </c>
      <c r="BH1425" s="332">
        <f t="shared" si="3023"/>
        <v>0</v>
      </c>
      <c r="BI1425" s="332">
        <f t="shared" si="3023"/>
        <v>0</v>
      </c>
      <c r="BJ1425" s="332">
        <f t="shared" si="3023"/>
        <v>0</v>
      </c>
      <c r="BK1425" s="332">
        <f t="shared" si="3023"/>
        <v>0</v>
      </c>
      <c r="BL1425" s="332">
        <f t="shared" si="3023"/>
        <v>0</v>
      </c>
      <c r="BM1425" s="332">
        <f t="shared" si="3023"/>
        <v>0</v>
      </c>
      <c r="BN1425" s="332">
        <f t="shared" si="3023"/>
        <v>0</v>
      </c>
      <c r="BO1425" s="332">
        <f t="shared" si="3023"/>
        <v>0</v>
      </c>
      <c r="BP1425" s="332">
        <f t="shared" si="3023"/>
        <v>0</v>
      </c>
      <c r="BQ1425" s="332">
        <f t="shared" si="3023"/>
        <v>0</v>
      </c>
      <c r="BR1425" s="332">
        <f t="shared" si="3023"/>
        <v>0</v>
      </c>
      <c r="BS1425" s="332">
        <f t="shared" si="3023"/>
        <v>0</v>
      </c>
      <c r="BT1425" s="332">
        <f t="shared" si="3023"/>
        <v>0</v>
      </c>
      <c r="BU1425" s="332">
        <f t="shared" si="3023"/>
        <v>0</v>
      </c>
      <c r="BV1425" s="332">
        <f t="shared" si="3023"/>
        <v>0</v>
      </c>
      <c r="BW1425" s="332">
        <f t="shared" si="3023"/>
        <v>0</v>
      </c>
      <c r="BX1425" s="332">
        <f t="shared" si="3023"/>
        <v>0</v>
      </c>
      <c r="BY1425" s="332">
        <f t="shared" si="3023"/>
        <v>0</v>
      </c>
      <c r="BZ1425" s="332">
        <f t="shared" si="3023"/>
        <v>0</v>
      </c>
      <c r="CA1425" s="332">
        <f t="shared" si="3023"/>
        <v>0</v>
      </c>
      <c r="CB1425" s="332">
        <f t="shared" si="3023"/>
        <v>0</v>
      </c>
      <c r="CC1425" s="332">
        <f t="shared" si="3023"/>
        <v>0</v>
      </c>
      <c r="CD1425" s="332">
        <f t="shared" si="3023"/>
        <v>0</v>
      </c>
      <c r="CE1425" s="332">
        <f t="shared" si="3023"/>
        <v>0</v>
      </c>
      <c r="CF1425" s="332">
        <f t="shared" si="3023"/>
        <v>0</v>
      </c>
      <c r="CG1425" s="332">
        <f t="shared" si="3023"/>
        <v>0</v>
      </c>
      <c r="CH1425" s="332">
        <f t="shared" si="3023"/>
        <v>0</v>
      </c>
      <c r="CI1425" s="332">
        <f t="shared" si="3023"/>
        <v>0</v>
      </c>
      <c r="CJ1425" s="332">
        <f t="shared" si="3023"/>
        <v>0</v>
      </c>
      <c r="CK1425" s="332">
        <f t="shared" si="3023"/>
        <v>0</v>
      </c>
      <c r="CL1425" s="332">
        <f t="shared" si="3023"/>
        <v>0</v>
      </c>
      <c r="CM1425" s="332">
        <f t="shared" ref="CM1425:DT1425" si="3024">IF(CM$8="",0,IF(CM$1=1,SUMIFS(1294:1294,$1:$1,"&gt;="&amp;1,$1:$1,"&lt;="&amp;INT(-$T1425/30))+(-$T1425/30-INT(-$T1425/30))*SUMIFS(1294:1294,$1:$1,INT(-$T1425/30)+1),0)+(-$T1425/30-INT(-$T1425/30))*SUMIFS(1294:1294,$1:$1,CM$1+INT(-$T1425/30)+1)+(INT(-$T1425/30)+1+$T1425/30)*SUMIFS(1294:1294,$1:$1,CM$1+INT(-$T1425/30)))</f>
        <v>0</v>
      </c>
      <c r="CN1425" s="332">
        <f t="shared" si="3024"/>
        <v>0</v>
      </c>
      <c r="CO1425" s="332">
        <f t="shared" si="3024"/>
        <v>0</v>
      </c>
      <c r="CP1425" s="332">
        <f t="shared" si="3024"/>
        <v>0</v>
      </c>
      <c r="CQ1425" s="332">
        <f t="shared" si="3024"/>
        <v>0</v>
      </c>
      <c r="CR1425" s="332">
        <f t="shared" si="3024"/>
        <v>0</v>
      </c>
      <c r="CS1425" s="332">
        <f t="shared" si="3024"/>
        <v>0</v>
      </c>
      <c r="CT1425" s="332">
        <f t="shared" si="3024"/>
        <v>0</v>
      </c>
      <c r="CU1425" s="332">
        <f t="shared" si="3024"/>
        <v>0</v>
      </c>
      <c r="CV1425" s="332">
        <f t="shared" si="3024"/>
        <v>0</v>
      </c>
      <c r="CW1425" s="332">
        <f t="shared" si="3024"/>
        <v>0</v>
      </c>
      <c r="CX1425" s="332">
        <f t="shared" si="3024"/>
        <v>0</v>
      </c>
      <c r="CY1425" s="332">
        <f t="shared" si="3024"/>
        <v>0</v>
      </c>
      <c r="CZ1425" s="332">
        <f t="shared" si="3024"/>
        <v>0</v>
      </c>
      <c r="DA1425" s="332">
        <f t="shared" si="3024"/>
        <v>0</v>
      </c>
      <c r="DB1425" s="332">
        <f t="shared" si="3024"/>
        <v>0</v>
      </c>
      <c r="DC1425" s="332">
        <f t="shared" si="3024"/>
        <v>0</v>
      </c>
      <c r="DD1425" s="332">
        <f t="shared" si="3024"/>
        <v>0</v>
      </c>
      <c r="DE1425" s="332">
        <f t="shared" si="3024"/>
        <v>0</v>
      </c>
      <c r="DF1425" s="332">
        <f t="shared" si="3024"/>
        <v>0</v>
      </c>
      <c r="DG1425" s="332">
        <f t="shared" si="3024"/>
        <v>0</v>
      </c>
      <c r="DH1425" s="332">
        <f t="shared" si="3024"/>
        <v>0</v>
      </c>
      <c r="DI1425" s="332">
        <f t="shared" si="3024"/>
        <v>0</v>
      </c>
      <c r="DJ1425" s="332">
        <f t="shared" si="3024"/>
        <v>0</v>
      </c>
      <c r="DK1425" s="332">
        <f t="shared" si="3024"/>
        <v>0</v>
      </c>
      <c r="DL1425" s="332">
        <f t="shared" si="3024"/>
        <v>0</v>
      </c>
      <c r="DM1425" s="332">
        <f t="shared" si="3024"/>
        <v>0</v>
      </c>
      <c r="DN1425" s="332">
        <f t="shared" si="3024"/>
        <v>0</v>
      </c>
      <c r="DO1425" s="332">
        <f t="shared" si="3024"/>
        <v>0</v>
      </c>
      <c r="DP1425" s="332">
        <f t="shared" si="3024"/>
        <v>0</v>
      </c>
      <c r="DQ1425" s="332">
        <f t="shared" si="3024"/>
        <v>0</v>
      </c>
      <c r="DR1425" s="332">
        <f t="shared" si="3024"/>
        <v>0</v>
      </c>
      <c r="DS1425" s="332">
        <f t="shared" si="3024"/>
        <v>0</v>
      </c>
      <c r="DT1425" s="332">
        <f t="shared" si="3024"/>
        <v>0</v>
      </c>
      <c r="DU1425" s="226"/>
      <c r="DV1425" s="226"/>
    </row>
    <row r="1426" spans="1:126" s="237" customFormat="1" ht="10.199999999999999">
      <c r="A1426" s="226"/>
      <c r="B1426" s="226"/>
      <c r="C1426" s="226"/>
      <c r="D1426" s="226"/>
      <c r="E1426" s="270"/>
      <c r="F1426" s="114"/>
      <c r="G1426" s="229"/>
      <c r="H1426" s="226"/>
      <c r="I1426" s="226"/>
      <c r="J1426" s="59"/>
      <c r="K1426" s="416">
        <f t="shared" si="2960"/>
        <v>0</v>
      </c>
      <c r="L1426" s="226"/>
      <c r="M1426" s="115"/>
      <c r="N1426" s="59"/>
      <c r="O1426" s="59"/>
      <c r="P1426" s="229"/>
      <c r="Q1426" s="226" t="s">
        <v>25</v>
      </c>
      <c r="R1426" s="226"/>
      <c r="S1426" s="229" t="s">
        <v>6</v>
      </c>
      <c r="T1426" s="307">
        <v>15</v>
      </c>
      <c r="U1426" s="226"/>
      <c r="V1426" s="226"/>
      <c r="W1426" s="233">
        <f t="shared" si="2961"/>
        <v>0</v>
      </c>
      <c r="X1426" s="226"/>
      <c r="Y1426" s="229"/>
      <c r="Z1426" s="405"/>
      <c r="AA1426" s="332">
        <f t="shared" ref="AA1426:BF1426" si="3025">IF(AA$8="",0,IF(AA$1=1,SUMIFS(1295:1295,$1:$1,"&gt;="&amp;1,$1:$1,"&lt;="&amp;INT(-$T1426/30))+(-$T1426/30-INT(-$T1426/30))*SUMIFS(1295:1295,$1:$1,INT(-$T1426/30)+1),0)+(-$T1426/30-INT(-$T1426/30))*SUMIFS(1295:1295,$1:$1,AA$1+INT(-$T1426/30)+1)+(INT(-$T1426/30)+1+$T1426/30)*SUMIFS(1295:1295,$1:$1,AA$1+INT(-$T1426/30)))</f>
        <v>0</v>
      </c>
      <c r="AB1426" s="332">
        <f t="shared" si="3025"/>
        <v>0</v>
      </c>
      <c r="AC1426" s="332">
        <f t="shared" si="3025"/>
        <v>0</v>
      </c>
      <c r="AD1426" s="332">
        <f t="shared" si="3025"/>
        <v>0</v>
      </c>
      <c r="AE1426" s="332">
        <f t="shared" si="3025"/>
        <v>0</v>
      </c>
      <c r="AF1426" s="332">
        <f t="shared" si="3025"/>
        <v>0</v>
      </c>
      <c r="AG1426" s="332">
        <f t="shared" si="3025"/>
        <v>0</v>
      </c>
      <c r="AH1426" s="332">
        <f t="shared" si="3025"/>
        <v>0</v>
      </c>
      <c r="AI1426" s="332">
        <f t="shared" si="3025"/>
        <v>0</v>
      </c>
      <c r="AJ1426" s="332">
        <f t="shared" si="3025"/>
        <v>0</v>
      </c>
      <c r="AK1426" s="332">
        <f t="shared" si="3025"/>
        <v>0</v>
      </c>
      <c r="AL1426" s="332">
        <f t="shared" si="3025"/>
        <v>0</v>
      </c>
      <c r="AM1426" s="332">
        <f t="shared" si="3025"/>
        <v>0</v>
      </c>
      <c r="AN1426" s="332">
        <f t="shared" si="3025"/>
        <v>0</v>
      </c>
      <c r="AO1426" s="332">
        <f t="shared" si="3025"/>
        <v>0</v>
      </c>
      <c r="AP1426" s="332">
        <f t="shared" si="3025"/>
        <v>0</v>
      </c>
      <c r="AQ1426" s="332">
        <f t="shared" si="3025"/>
        <v>0</v>
      </c>
      <c r="AR1426" s="332">
        <f t="shared" si="3025"/>
        <v>0</v>
      </c>
      <c r="AS1426" s="332">
        <f t="shared" si="3025"/>
        <v>0</v>
      </c>
      <c r="AT1426" s="332">
        <f t="shared" si="3025"/>
        <v>0</v>
      </c>
      <c r="AU1426" s="332">
        <f t="shared" si="3025"/>
        <v>0</v>
      </c>
      <c r="AV1426" s="332">
        <f t="shared" si="3025"/>
        <v>0</v>
      </c>
      <c r="AW1426" s="332">
        <f t="shared" si="3025"/>
        <v>0</v>
      </c>
      <c r="AX1426" s="332">
        <f t="shared" si="3025"/>
        <v>0</v>
      </c>
      <c r="AY1426" s="332">
        <f t="shared" si="3025"/>
        <v>0</v>
      </c>
      <c r="AZ1426" s="332">
        <f t="shared" si="3025"/>
        <v>0</v>
      </c>
      <c r="BA1426" s="332">
        <f t="shared" si="3025"/>
        <v>0</v>
      </c>
      <c r="BB1426" s="332">
        <f t="shared" si="3025"/>
        <v>0</v>
      </c>
      <c r="BC1426" s="332">
        <f t="shared" si="3025"/>
        <v>0</v>
      </c>
      <c r="BD1426" s="332">
        <f t="shared" si="3025"/>
        <v>0</v>
      </c>
      <c r="BE1426" s="332">
        <f t="shared" si="3025"/>
        <v>0</v>
      </c>
      <c r="BF1426" s="332">
        <f t="shared" si="3025"/>
        <v>0</v>
      </c>
      <c r="BG1426" s="332">
        <f t="shared" ref="BG1426:CL1426" si="3026">IF(BG$8="",0,IF(BG$1=1,SUMIFS(1295:1295,$1:$1,"&gt;="&amp;1,$1:$1,"&lt;="&amp;INT(-$T1426/30))+(-$T1426/30-INT(-$T1426/30))*SUMIFS(1295:1295,$1:$1,INT(-$T1426/30)+1),0)+(-$T1426/30-INT(-$T1426/30))*SUMIFS(1295:1295,$1:$1,BG$1+INT(-$T1426/30)+1)+(INT(-$T1426/30)+1+$T1426/30)*SUMIFS(1295:1295,$1:$1,BG$1+INT(-$T1426/30)))</f>
        <v>0</v>
      </c>
      <c r="BH1426" s="332">
        <f t="shared" si="3026"/>
        <v>0</v>
      </c>
      <c r="BI1426" s="332">
        <f t="shared" si="3026"/>
        <v>0</v>
      </c>
      <c r="BJ1426" s="332">
        <f t="shared" si="3026"/>
        <v>0</v>
      </c>
      <c r="BK1426" s="332">
        <f t="shared" si="3026"/>
        <v>0</v>
      </c>
      <c r="BL1426" s="332">
        <f t="shared" si="3026"/>
        <v>0</v>
      </c>
      <c r="BM1426" s="332">
        <f t="shared" si="3026"/>
        <v>0</v>
      </c>
      <c r="BN1426" s="332">
        <f t="shared" si="3026"/>
        <v>0</v>
      </c>
      <c r="BO1426" s="332">
        <f t="shared" si="3026"/>
        <v>0</v>
      </c>
      <c r="BP1426" s="332">
        <f t="shared" si="3026"/>
        <v>0</v>
      </c>
      <c r="BQ1426" s="332">
        <f t="shared" si="3026"/>
        <v>0</v>
      </c>
      <c r="BR1426" s="332">
        <f t="shared" si="3026"/>
        <v>0</v>
      </c>
      <c r="BS1426" s="332">
        <f t="shared" si="3026"/>
        <v>0</v>
      </c>
      <c r="BT1426" s="332">
        <f t="shared" si="3026"/>
        <v>0</v>
      </c>
      <c r="BU1426" s="332">
        <f t="shared" si="3026"/>
        <v>0</v>
      </c>
      <c r="BV1426" s="332">
        <f t="shared" si="3026"/>
        <v>0</v>
      </c>
      <c r="BW1426" s="332">
        <f t="shared" si="3026"/>
        <v>0</v>
      </c>
      <c r="BX1426" s="332">
        <f t="shared" si="3026"/>
        <v>0</v>
      </c>
      <c r="BY1426" s="332">
        <f t="shared" si="3026"/>
        <v>0</v>
      </c>
      <c r="BZ1426" s="332">
        <f t="shared" si="3026"/>
        <v>0</v>
      </c>
      <c r="CA1426" s="332">
        <f t="shared" si="3026"/>
        <v>0</v>
      </c>
      <c r="CB1426" s="332">
        <f t="shared" si="3026"/>
        <v>0</v>
      </c>
      <c r="CC1426" s="332">
        <f t="shared" si="3026"/>
        <v>0</v>
      </c>
      <c r="CD1426" s="332">
        <f t="shared" si="3026"/>
        <v>0</v>
      </c>
      <c r="CE1426" s="332">
        <f t="shared" si="3026"/>
        <v>0</v>
      </c>
      <c r="CF1426" s="332">
        <f t="shared" si="3026"/>
        <v>0</v>
      </c>
      <c r="CG1426" s="332">
        <f t="shared" si="3026"/>
        <v>0</v>
      </c>
      <c r="CH1426" s="332">
        <f t="shared" si="3026"/>
        <v>0</v>
      </c>
      <c r="CI1426" s="332">
        <f t="shared" si="3026"/>
        <v>0</v>
      </c>
      <c r="CJ1426" s="332">
        <f t="shared" si="3026"/>
        <v>0</v>
      </c>
      <c r="CK1426" s="332">
        <f t="shared" si="3026"/>
        <v>0</v>
      </c>
      <c r="CL1426" s="332">
        <f t="shared" si="3026"/>
        <v>0</v>
      </c>
      <c r="CM1426" s="332">
        <f t="shared" ref="CM1426:DT1426" si="3027">IF(CM$8="",0,IF(CM$1=1,SUMIFS(1295:1295,$1:$1,"&gt;="&amp;1,$1:$1,"&lt;="&amp;INT(-$T1426/30))+(-$T1426/30-INT(-$T1426/30))*SUMIFS(1295:1295,$1:$1,INT(-$T1426/30)+1),0)+(-$T1426/30-INT(-$T1426/30))*SUMIFS(1295:1295,$1:$1,CM$1+INT(-$T1426/30)+1)+(INT(-$T1426/30)+1+$T1426/30)*SUMIFS(1295:1295,$1:$1,CM$1+INT(-$T1426/30)))</f>
        <v>0</v>
      </c>
      <c r="CN1426" s="332">
        <f t="shared" si="3027"/>
        <v>0</v>
      </c>
      <c r="CO1426" s="332">
        <f t="shared" si="3027"/>
        <v>0</v>
      </c>
      <c r="CP1426" s="332">
        <f t="shared" si="3027"/>
        <v>0</v>
      </c>
      <c r="CQ1426" s="332">
        <f t="shared" si="3027"/>
        <v>0</v>
      </c>
      <c r="CR1426" s="332">
        <f t="shared" si="3027"/>
        <v>0</v>
      </c>
      <c r="CS1426" s="332">
        <f t="shared" si="3027"/>
        <v>0</v>
      </c>
      <c r="CT1426" s="332">
        <f t="shared" si="3027"/>
        <v>0</v>
      </c>
      <c r="CU1426" s="332">
        <f t="shared" si="3027"/>
        <v>0</v>
      </c>
      <c r="CV1426" s="332">
        <f t="shared" si="3027"/>
        <v>0</v>
      </c>
      <c r="CW1426" s="332">
        <f t="shared" si="3027"/>
        <v>0</v>
      </c>
      <c r="CX1426" s="332">
        <f t="shared" si="3027"/>
        <v>0</v>
      </c>
      <c r="CY1426" s="332">
        <f t="shared" si="3027"/>
        <v>0</v>
      </c>
      <c r="CZ1426" s="332">
        <f t="shared" si="3027"/>
        <v>0</v>
      </c>
      <c r="DA1426" s="332">
        <f t="shared" si="3027"/>
        <v>0</v>
      </c>
      <c r="DB1426" s="332">
        <f t="shared" si="3027"/>
        <v>0</v>
      </c>
      <c r="DC1426" s="332">
        <f t="shared" si="3027"/>
        <v>0</v>
      </c>
      <c r="DD1426" s="332">
        <f t="shared" si="3027"/>
        <v>0</v>
      </c>
      <c r="DE1426" s="332">
        <f t="shared" si="3027"/>
        <v>0</v>
      </c>
      <c r="DF1426" s="332">
        <f t="shared" si="3027"/>
        <v>0</v>
      </c>
      <c r="DG1426" s="332">
        <f t="shared" si="3027"/>
        <v>0</v>
      </c>
      <c r="DH1426" s="332">
        <f t="shared" si="3027"/>
        <v>0</v>
      </c>
      <c r="DI1426" s="332">
        <f t="shared" si="3027"/>
        <v>0</v>
      </c>
      <c r="DJ1426" s="332">
        <f t="shared" si="3027"/>
        <v>0</v>
      </c>
      <c r="DK1426" s="332">
        <f t="shared" si="3027"/>
        <v>0</v>
      </c>
      <c r="DL1426" s="332">
        <f t="shared" si="3027"/>
        <v>0</v>
      </c>
      <c r="DM1426" s="332">
        <f t="shared" si="3027"/>
        <v>0</v>
      </c>
      <c r="DN1426" s="332">
        <f t="shared" si="3027"/>
        <v>0</v>
      </c>
      <c r="DO1426" s="332">
        <f t="shared" si="3027"/>
        <v>0</v>
      </c>
      <c r="DP1426" s="332">
        <f t="shared" si="3027"/>
        <v>0</v>
      </c>
      <c r="DQ1426" s="332">
        <f t="shared" si="3027"/>
        <v>0</v>
      </c>
      <c r="DR1426" s="332">
        <f t="shared" si="3027"/>
        <v>0</v>
      </c>
      <c r="DS1426" s="332">
        <f t="shared" si="3027"/>
        <v>0</v>
      </c>
      <c r="DT1426" s="332">
        <f t="shared" si="3027"/>
        <v>0</v>
      </c>
      <c r="DU1426" s="226"/>
      <c r="DV1426" s="226"/>
    </row>
    <row r="1427" spans="1:126" s="237" customFormat="1" ht="10.199999999999999">
      <c r="A1427" s="226"/>
      <c r="B1427" s="226"/>
      <c r="C1427" s="226"/>
      <c r="D1427" s="226"/>
      <c r="E1427" s="270"/>
      <c r="F1427" s="114"/>
      <c r="G1427" s="229"/>
      <c r="H1427" s="226"/>
      <c r="I1427" s="226"/>
      <c r="J1427" s="59"/>
      <c r="K1427" s="416">
        <f t="shared" si="2960"/>
        <v>0</v>
      </c>
      <c r="L1427" s="226"/>
      <c r="M1427" s="115"/>
      <c r="N1427" s="59"/>
      <c r="O1427" s="59"/>
      <c r="P1427" s="229"/>
      <c r="Q1427" s="226" t="s">
        <v>25</v>
      </c>
      <c r="R1427" s="226"/>
      <c r="S1427" s="229" t="s">
        <v>6</v>
      </c>
      <c r="T1427" s="307">
        <v>15</v>
      </c>
      <c r="U1427" s="226"/>
      <c r="V1427" s="226"/>
      <c r="W1427" s="233">
        <f t="shared" si="2961"/>
        <v>0</v>
      </c>
      <c r="X1427" s="226"/>
      <c r="Y1427" s="229"/>
      <c r="Z1427" s="405"/>
      <c r="AA1427" s="332">
        <f t="shared" ref="AA1427:BF1427" si="3028">IF(AA$8="",0,IF(AA$1=1,SUMIFS(1296:1296,$1:$1,"&gt;="&amp;1,$1:$1,"&lt;="&amp;INT(-$T1427/30))+(-$T1427/30-INT(-$T1427/30))*SUMIFS(1296:1296,$1:$1,INT(-$T1427/30)+1),0)+(-$T1427/30-INT(-$T1427/30))*SUMIFS(1296:1296,$1:$1,AA$1+INT(-$T1427/30)+1)+(INT(-$T1427/30)+1+$T1427/30)*SUMIFS(1296:1296,$1:$1,AA$1+INT(-$T1427/30)))</f>
        <v>0</v>
      </c>
      <c r="AB1427" s="332">
        <f t="shared" si="3028"/>
        <v>0</v>
      </c>
      <c r="AC1427" s="332">
        <f t="shared" si="3028"/>
        <v>0</v>
      </c>
      <c r="AD1427" s="332">
        <f t="shared" si="3028"/>
        <v>0</v>
      </c>
      <c r="AE1427" s="332">
        <f t="shared" si="3028"/>
        <v>0</v>
      </c>
      <c r="AF1427" s="332">
        <f t="shared" si="3028"/>
        <v>0</v>
      </c>
      <c r="AG1427" s="332">
        <f t="shared" si="3028"/>
        <v>0</v>
      </c>
      <c r="AH1427" s="332">
        <f t="shared" si="3028"/>
        <v>0</v>
      </c>
      <c r="AI1427" s="332">
        <f t="shared" si="3028"/>
        <v>0</v>
      </c>
      <c r="AJ1427" s="332">
        <f t="shared" si="3028"/>
        <v>0</v>
      </c>
      <c r="AK1427" s="332">
        <f t="shared" si="3028"/>
        <v>0</v>
      </c>
      <c r="AL1427" s="332">
        <f t="shared" si="3028"/>
        <v>0</v>
      </c>
      <c r="AM1427" s="332">
        <f t="shared" si="3028"/>
        <v>0</v>
      </c>
      <c r="AN1427" s="332">
        <f t="shared" si="3028"/>
        <v>0</v>
      </c>
      <c r="AO1427" s="332">
        <f t="shared" si="3028"/>
        <v>0</v>
      </c>
      <c r="AP1427" s="332">
        <f t="shared" si="3028"/>
        <v>0</v>
      </c>
      <c r="AQ1427" s="332">
        <f t="shared" si="3028"/>
        <v>0</v>
      </c>
      <c r="AR1427" s="332">
        <f t="shared" si="3028"/>
        <v>0</v>
      </c>
      <c r="AS1427" s="332">
        <f t="shared" si="3028"/>
        <v>0</v>
      </c>
      <c r="AT1427" s="332">
        <f t="shared" si="3028"/>
        <v>0</v>
      </c>
      <c r="AU1427" s="332">
        <f t="shared" si="3028"/>
        <v>0</v>
      </c>
      <c r="AV1427" s="332">
        <f t="shared" si="3028"/>
        <v>0</v>
      </c>
      <c r="AW1427" s="332">
        <f t="shared" si="3028"/>
        <v>0</v>
      </c>
      <c r="AX1427" s="332">
        <f t="shared" si="3028"/>
        <v>0</v>
      </c>
      <c r="AY1427" s="332">
        <f t="shared" si="3028"/>
        <v>0</v>
      </c>
      <c r="AZ1427" s="332">
        <f t="shared" si="3028"/>
        <v>0</v>
      </c>
      <c r="BA1427" s="332">
        <f t="shared" si="3028"/>
        <v>0</v>
      </c>
      <c r="BB1427" s="332">
        <f t="shared" si="3028"/>
        <v>0</v>
      </c>
      <c r="BC1427" s="332">
        <f t="shared" si="3028"/>
        <v>0</v>
      </c>
      <c r="BD1427" s="332">
        <f t="shared" si="3028"/>
        <v>0</v>
      </c>
      <c r="BE1427" s="332">
        <f t="shared" si="3028"/>
        <v>0</v>
      </c>
      <c r="BF1427" s="332">
        <f t="shared" si="3028"/>
        <v>0</v>
      </c>
      <c r="BG1427" s="332">
        <f t="shared" ref="BG1427:CL1427" si="3029">IF(BG$8="",0,IF(BG$1=1,SUMIFS(1296:1296,$1:$1,"&gt;="&amp;1,$1:$1,"&lt;="&amp;INT(-$T1427/30))+(-$T1427/30-INT(-$T1427/30))*SUMIFS(1296:1296,$1:$1,INT(-$T1427/30)+1),0)+(-$T1427/30-INT(-$T1427/30))*SUMIFS(1296:1296,$1:$1,BG$1+INT(-$T1427/30)+1)+(INT(-$T1427/30)+1+$T1427/30)*SUMIFS(1296:1296,$1:$1,BG$1+INT(-$T1427/30)))</f>
        <v>0</v>
      </c>
      <c r="BH1427" s="332">
        <f t="shared" si="3029"/>
        <v>0</v>
      </c>
      <c r="BI1427" s="332">
        <f t="shared" si="3029"/>
        <v>0</v>
      </c>
      <c r="BJ1427" s="332">
        <f t="shared" si="3029"/>
        <v>0</v>
      </c>
      <c r="BK1427" s="332">
        <f t="shared" si="3029"/>
        <v>0</v>
      </c>
      <c r="BL1427" s="332">
        <f t="shared" si="3029"/>
        <v>0</v>
      </c>
      <c r="BM1427" s="332">
        <f t="shared" si="3029"/>
        <v>0</v>
      </c>
      <c r="BN1427" s="332">
        <f t="shared" si="3029"/>
        <v>0</v>
      </c>
      <c r="BO1427" s="332">
        <f t="shared" si="3029"/>
        <v>0</v>
      </c>
      <c r="BP1427" s="332">
        <f t="shared" si="3029"/>
        <v>0</v>
      </c>
      <c r="BQ1427" s="332">
        <f t="shared" si="3029"/>
        <v>0</v>
      </c>
      <c r="BR1427" s="332">
        <f t="shared" si="3029"/>
        <v>0</v>
      </c>
      <c r="BS1427" s="332">
        <f t="shared" si="3029"/>
        <v>0</v>
      </c>
      <c r="BT1427" s="332">
        <f t="shared" si="3029"/>
        <v>0</v>
      </c>
      <c r="BU1427" s="332">
        <f t="shared" si="3029"/>
        <v>0</v>
      </c>
      <c r="BV1427" s="332">
        <f t="shared" si="3029"/>
        <v>0</v>
      </c>
      <c r="BW1427" s="332">
        <f t="shared" si="3029"/>
        <v>0</v>
      </c>
      <c r="BX1427" s="332">
        <f t="shared" si="3029"/>
        <v>0</v>
      </c>
      <c r="BY1427" s="332">
        <f t="shared" si="3029"/>
        <v>0</v>
      </c>
      <c r="BZ1427" s="332">
        <f t="shared" si="3029"/>
        <v>0</v>
      </c>
      <c r="CA1427" s="332">
        <f t="shared" si="3029"/>
        <v>0</v>
      </c>
      <c r="CB1427" s="332">
        <f t="shared" si="3029"/>
        <v>0</v>
      </c>
      <c r="CC1427" s="332">
        <f t="shared" si="3029"/>
        <v>0</v>
      </c>
      <c r="CD1427" s="332">
        <f t="shared" si="3029"/>
        <v>0</v>
      </c>
      <c r="CE1427" s="332">
        <f t="shared" si="3029"/>
        <v>0</v>
      </c>
      <c r="CF1427" s="332">
        <f t="shared" si="3029"/>
        <v>0</v>
      </c>
      <c r="CG1427" s="332">
        <f t="shared" si="3029"/>
        <v>0</v>
      </c>
      <c r="CH1427" s="332">
        <f t="shared" si="3029"/>
        <v>0</v>
      </c>
      <c r="CI1427" s="332">
        <f t="shared" si="3029"/>
        <v>0</v>
      </c>
      <c r="CJ1427" s="332">
        <f t="shared" si="3029"/>
        <v>0</v>
      </c>
      <c r="CK1427" s="332">
        <f t="shared" si="3029"/>
        <v>0</v>
      </c>
      <c r="CL1427" s="332">
        <f t="shared" si="3029"/>
        <v>0</v>
      </c>
      <c r="CM1427" s="332">
        <f t="shared" ref="CM1427:DT1427" si="3030">IF(CM$8="",0,IF(CM$1=1,SUMIFS(1296:1296,$1:$1,"&gt;="&amp;1,$1:$1,"&lt;="&amp;INT(-$T1427/30))+(-$T1427/30-INT(-$T1427/30))*SUMIFS(1296:1296,$1:$1,INT(-$T1427/30)+1),0)+(-$T1427/30-INT(-$T1427/30))*SUMIFS(1296:1296,$1:$1,CM$1+INT(-$T1427/30)+1)+(INT(-$T1427/30)+1+$T1427/30)*SUMIFS(1296:1296,$1:$1,CM$1+INT(-$T1427/30)))</f>
        <v>0</v>
      </c>
      <c r="CN1427" s="332">
        <f t="shared" si="3030"/>
        <v>0</v>
      </c>
      <c r="CO1427" s="332">
        <f t="shared" si="3030"/>
        <v>0</v>
      </c>
      <c r="CP1427" s="332">
        <f t="shared" si="3030"/>
        <v>0</v>
      </c>
      <c r="CQ1427" s="332">
        <f t="shared" si="3030"/>
        <v>0</v>
      </c>
      <c r="CR1427" s="332">
        <f t="shared" si="3030"/>
        <v>0</v>
      </c>
      <c r="CS1427" s="332">
        <f t="shared" si="3030"/>
        <v>0</v>
      </c>
      <c r="CT1427" s="332">
        <f t="shared" si="3030"/>
        <v>0</v>
      </c>
      <c r="CU1427" s="332">
        <f t="shared" si="3030"/>
        <v>0</v>
      </c>
      <c r="CV1427" s="332">
        <f t="shared" si="3030"/>
        <v>0</v>
      </c>
      <c r="CW1427" s="332">
        <f t="shared" si="3030"/>
        <v>0</v>
      </c>
      <c r="CX1427" s="332">
        <f t="shared" si="3030"/>
        <v>0</v>
      </c>
      <c r="CY1427" s="332">
        <f t="shared" si="3030"/>
        <v>0</v>
      </c>
      <c r="CZ1427" s="332">
        <f t="shared" si="3030"/>
        <v>0</v>
      </c>
      <c r="DA1427" s="332">
        <f t="shared" si="3030"/>
        <v>0</v>
      </c>
      <c r="DB1427" s="332">
        <f t="shared" si="3030"/>
        <v>0</v>
      </c>
      <c r="DC1427" s="332">
        <f t="shared" si="3030"/>
        <v>0</v>
      </c>
      <c r="DD1427" s="332">
        <f t="shared" si="3030"/>
        <v>0</v>
      </c>
      <c r="DE1427" s="332">
        <f t="shared" si="3030"/>
        <v>0</v>
      </c>
      <c r="DF1427" s="332">
        <f t="shared" si="3030"/>
        <v>0</v>
      </c>
      <c r="DG1427" s="332">
        <f t="shared" si="3030"/>
        <v>0</v>
      </c>
      <c r="DH1427" s="332">
        <f t="shared" si="3030"/>
        <v>0</v>
      </c>
      <c r="DI1427" s="332">
        <f t="shared" si="3030"/>
        <v>0</v>
      </c>
      <c r="DJ1427" s="332">
        <f t="shared" si="3030"/>
        <v>0</v>
      </c>
      <c r="DK1427" s="332">
        <f t="shared" si="3030"/>
        <v>0</v>
      </c>
      <c r="DL1427" s="332">
        <f t="shared" si="3030"/>
        <v>0</v>
      </c>
      <c r="DM1427" s="332">
        <f t="shared" si="3030"/>
        <v>0</v>
      </c>
      <c r="DN1427" s="332">
        <f t="shared" si="3030"/>
        <v>0</v>
      </c>
      <c r="DO1427" s="332">
        <f t="shared" si="3030"/>
        <v>0</v>
      </c>
      <c r="DP1427" s="332">
        <f t="shared" si="3030"/>
        <v>0</v>
      </c>
      <c r="DQ1427" s="332">
        <f t="shared" si="3030"/>
        <v>0</v>
      </c>
      <c r="DR1427" s="332">
        <f t="shared" si="3030"/>
        <v>0</v>
      </c>
      <c r="DS1427" s="332">
        <f t="shared" si="3030"/>
        <v>0</v>
      </c>
      <c r="DT1427" s="332">
        <f t="shared" si="3030"/>
        <v>0</v>
      </c>
      <c r="DU1427" s="226"/>
      <c r="DV1427" s="226"/>
    </row>
    <row r="1428" spans="1:126" s="237" customFormat="1" ht="10.199999999999999">
      <c r="A1428" s="226"/>
      <c r="B1428" s="226"/>
      <c r="C1428" s="226"/>
      <c r="D1428" s="226"/>
      <c r="E1428" s="270"/>
      <c r="F1428" s="114"/>
      <c r="G1428" s="229"/>
      <c r="H1428" s="226"/>
      <c r="I1428" s="226"/>
      <c r="J1428" s="59"/>
      <c r="K1428" s="416">
        <f t="shared" si="2960"/>
        <v>0</v>
      </c>
      <c r="L1428" s="226"/>
      <c r="M1428" s="115"/>
      <c r="N1428" s="59"/>
      <c r="O1428" s="59"/>
      <c r="P1428" s="229"/>
      <c r="Q1428" s="226" t="s">
        <v>25</v>
      </c>
      <c r="R1428" s="226"/>
      <c r="S1428" s="229" t="s">
        <v>6</v>
      </c>
      <c r="T1428" s="307">
        <v>15</v>
      </c>
      <c r="U1428" s="226"/>
      <c r="V1428" s="226"/>
      <c r="W1428" s="233">
        <f t="shared" si="2961"/>
        <v>0</v>
      </c>
      <c r="X1428" s="226"/>
      <c r="Y1428" s="229"/>
      <c r="Z1428" s="405"/>
      <c r="AA1428" s="332">
        <f t="shared" ref="AA1428:BF1428" si="3031">IF(AA$8="",0,IF(AA$1=1,SUMIFS(1297:1297,$1:$1,"&gt;="&amp;1,$1:$1,"&lt;="&amp;INT(-$T1428/30))+(-$T1428/30-INT(-$T1428/30))*SUMIFS(1297:1297,$1:$1,INT(-$T1428/30)+1),0)+(-$T1428/30-INT(-$T1428/30))*SUMIFS(1297:1297,$1:$1,AA$1+INT(-$T1428/30)+1)+(INT(-$T1428/30)+1+$T1428/30)*SUMIFS(1297:1297,$1:$1,AA$1+INT(-$T1428/30)))</f>
        <v>0</v>
      </c>
      <c r="AB1428" s="332">
        <f t="shared" si="3031"/>
        <v>0</v>
      </c>
      <c r="AC1428" s="332">
        <f t="shared" si="3031"/>
        <v>0</v>
      </c>
      <c r="AD1428" s="332">
        <f t="shared" si="3031"/>
        <v>0</v>
      </c>
      <c r="AE1428" s="332">
        <f t="shared" si="3031"/>
        <v>0</v>
      </c>
      <c r="AF1428" s="332">
        <f t="shared" si="3031"/>
        <v>0</v>
      </c>
      <c r="AG1428" s="332">
        <f t="shared" si="3031"/>
        <v>0</v>
      </c>
      <c r="AH1428" s="332">
        <f t="shared" si="3031"/>
        <v>0</v>
      </c>
      <c r="AI1428" s="332">
        <f t="shared" si="3031"/>
        <v>0</v>
      </c>
      <c r="AJ1428" s="332">
        <f t="shared" si="3031"/>
        <v>0</v>
      </c>
      <c r="AK1428" s="332">
        <f t="shared" si="3031"/>
        <v>0</v>
      </c>
      <c r="AL1428" s="332">
        <f t="shared" si="3031"/>
        <v>0</v>
      </c>
      <c r="AM1428" s="332">
        <f t="shared" si="3031"/>
        <v>0</v>
      </c>
      <c r="AN1428" s="332">
        <f t="shared" si="3031"/>
        <v>0</v>
      </c>
      <c r="AO1428" s="332">
        <f t="shared" si="3031"/>
        <v>0</v>
      </c>
      <c r="AP1428" s="332">
        <f t="shared" si="3031"/>
        <v>0</v>
      </c>
      <c r="AQ1428" s="332">
        <f t="shared" si="3031"/>
        <v>0</v>
      </c>
      <c r="AR1428" s="332">
        <f t="shared" si="3031"/>
        <v>0</v>
      </c>
      <c r="AS1428" s="332">
        <f t="shared" si="3031"/>
        <v>0</v>
      </c>
      <c r="AT1428" s="332">
        <f t="shared" si="3031"/>
        <v>0</v>
      </c>
      <c r="AU1428" s="332">
        <f t="shared" si="3031"/>
        <v>0</v>
      </c>
      <c r="AV1428" s="332">
        <f t="shared" si="3031"/>
        <v>0</v>
      </c>
      <c r="AW1428" s="332">
        <f t="shared" si="3031"/>
        <v>0</v>
      </c>
      <c r="AX1428" s="332">
        <f t="shared" si="3031"/>
        <v>0</v>
      </c>
      <c r="AY1428" s="332">
        <f t="shared" si="3031"/>
        <v>0</v>
      </c>
      <c r="AZ1428" s="332">
        <f t="shared" si="3031"/>
        <v>0</v>
      </c>
      <c r="BA1428" s="332">
        <f t="shared" si="3031"/>
        <v>0</v>
      </c>
      <c r="BB1428" s="332">
        <f t="shared" si="3031"/>
        <v>0</v>
      </c>
      <c r="BC1428" s="332">
        <f t="shared" si="3031"/>
        <v>0</v>
      </c>
      <c r="BD1428" s="332">
        <f t="shared" si="3031"/>
        <v>0</v>
      </c>
      <c r="BE1428" s="332">
        <f t="shared" si="3031"/>
        <v>0</v>
      </c>
      <c r="BF1428" s="332">
        <f t="shared" si="3031"/>
        <v>0</v>
      </c>
      <c r="BG1428" s="332">
        <f t="shared" ref="BG1428:CL1428" si="3032">IF(BG$8="",0,IF(BG$1=1,SUMIFS(1297:1297,$1:$1,"&gt;="&amp;1,$1:$1,"&lt;="&amp;INT(-$T1428/30))+(-$T1428/30-INT(-$T1428/30))*SUMIFS(1297:1297,$1:$1,INT(-$T1428/30)+1),0)+(-$T1428/30-INT(-$T1428/30))*SUMIFS(1297:1297,$1:$1,BG$1+INT(-$T1428/30)+1)+(INT(-$T1428/30)+1+$T1428/30)*SUMIFS(1297:1297,$1:$1,BG$1+INT(-$T1428/30)))</f>
        <v>0</v>
      </c>
      <c r="BH1428" s="332">
        <f t="shared" si="3032"/>
        <v>0</v>
      </c>
      <c r="BI1428" s="332">
        <f t="shared" si="3032"/>
        <v>0</v>
      </c>
      <c r="BJ1428" s="332">
        <f t="shared" si="3032"/>
        <v>0</v>
      </c>
      <c r="BK1428" s="332">
        <f t="shared" si="3032"/>
        <v>0</v>
      </c>
      <c r="BL1428" s="332">
        <f t="shared" si="3032"/>
        <v>0</v>
      </c>
      <c r="BM1428" s="332">
        <f t="shared" si="3032"/>
        <v>0</v>
      </c>
      <c r="BN1428" s="332">
        <f t="shared" si="3032"/>
        <v>0</v>
      </c>
      <c r="BO1428" s="332">
        <f t="shared" si="3032"/>
        <v>0</v>
      </c>
      <c r="BP1428" s="332">
        <f t="shared" si="3032"/>
        <v>0</v>
      </c>
      <c r="BQ1428" s="332">
        <f t="shared" si="3032"/>
        <v>0</v>
      </c>
      <c r="BR1428" s="332">
        <f t="shared" si="3032"/>
        <v>0</v>
      </c>
      <c r="BS1428" s="332">
        <f t="shared" si="3032"/>
        <v>0</v>
      </c>
      <c r="BT1428" s="332">
        <f t="shared" si="3032"/>
        <v>0</v>
      </c>
      <c r="BU1428" s="332">
        <f t="shared" si="3032"/>
        <v>0</v>
      </c>
      <c r="BV1428" s="332">
        <f t="shared" si="3032"/>
        <v>0</v>
      </c>
      <c r="BW1428" s="332">
        <f t="shared" si="3032"/>
        <v>0</v>
      </c>
      <c r="BX1428" s="332">
        <f t="shared" si="3032"/>
        <v>0</v>
      </c>
      <c r="BY1428" s="332">
        <f t="shared" si="3032"/>
        <v>0</v>
      </c>
      <c r="BZ1428" s="332">
        <f t="shared" si="3032"/>
        <v>0</v>
      </c>
      <c r="CA1428" s="332">
        <f t="shared" si="3032"/>
        <v>0</v>
      </c>
      <c r="CB1428" s="332">
        <f t="shared" si="3032"/>
        <v>0</v>
      </c>
      <c r="CC1428" s="332">
        <f t="shared" si="3032"/>
        <v>0</v>
      </c>
      <c r="CD1428" s="332">
        <f t="shared" si="3032"/>
        <v>0</v>
      </c>
      <c r="CE1428" s="332">
        <f t="shared" si="3032"/>
        <v>0</v>
      </c>
      <c r="CF1428" s="332">
        <f t="shared" si="3032"/>
        <v>0</v>
      </c>
      <c r="CG1428" s="332">
        <f t="shared" si="3032"/>
        <v>0</v>
      </c>
      <c r="CH1428" s="332">
        <f t="shared" si="3032"/>
        <v>0</v>
      </c>
      <c r="CI1428" s="332">
        <f t="shared" si="3032"/>
        <v>0</v>
      </c>
      <c r="CJ1428" s="332">
        <f t="shared" si="3032"/>
        <v>0</v>
      </c>
      <c r="CK1428" s="332">
        <f t="shared" si="3032"/>
        <v>0</v>
      </c>
      <c r="CL1428" s="332">
        <f t="shared" si="3032"/>
        <v>0</v>
      </c>
      <c r="CM1428" s="332">
        <f t="shared" ref="CM1428:DT1428" si="3033">IF(CM$8="",0,IF(CM$1=1,SUMIFS(1297:1297,$1:$1,"&gt;="&amp;1,$1:$1,"&lt;="&amp;INT(-$T1428/30))+(-$T1428/30-INT(-$T1428/30))*SUMIFS(1297:1297,$1:$1,INT(-$T1428/30)+1),0)+(-$T1428/30-INT(-$T1428/30))*SUMIFS(1297:1297,$1:$1,CM$1+INT(-$T1428/30)+1)+(INT(-$T1428/30)+1+$T1428/30)*SUMIFS(1297:1297,$1:$1,CM$1+INT(-$T1428/30)))</f>
        <v>0</v>
      </c>
      <c r="CN1428" s="332">
        <f t="shared" si="3033"/>
        <v>0</v>
      </c>
      <c r="CO1428" s="332">
        <f t="shared" si="3033"/>
        <v>0</v>
      </c>
      <c r="CP1428" s="332">
        <f t="shared" si="3033"/>
        <v>0</v>
      </c>
      <c r="CQ1428" s="332">
        <f t="shared" si="3033"/>
        <v>0</v>
      </c>
      <c r="CR1428" s="332">
        <f t="shared" si="3033"/>
        <v>0</v>
      </c>
      <c r="CS1428" s="332">
        <f t="shared" si="3033"/>
        <v>0</v>
      </c>
      <c r="CT1428" s="332">
        <f t="shared" si="3033"/>
        <v>0</v>
      </c>
      <c r="CU1428" s="332">
        <f t="shared" si="3033"/>
        <v>0</v>
      </c>
      <c r="CV1428" s="332">
        <f t="shared" si="3033"/>
        <v>0</v>
      </c>
      <c r="CW1428" s="332">
        <f t="shared" si="3033"/>
        <v>0</v>
      </c>
      <c r="CX1428" s="332">
        <f t="shared" si="3033"/>
        <v>0</v>
      </c>
      <c r="CY1428" s="332">
        <f t="shared" si="3033"/>
        <v>0</v>
      </c>
      <c r="CZ1428" s="332">
        <f t="shared" si="3033"/>
        <v>0</v>
      </c>
      <c r="DA1428" s="332">
        <f t="shared" si="3033"/>
        <v>0</v>
      </c>
      <c r="DB1428" s="332">
        <f t="shared" si="3033"/>
        <v>0</v>
      </c>
      <c r="DC1428" s="332">
        <f t="shared" si="3033"/>
        <v>0</v>
      </c>
      <c r="DD1428" s="332">
        <f t="shared" si="3033"/>
        <v>0</v>
      </c>
      <c r="DE1428" s="332">
        <f t="shared" si="3033"/>
        <v>0</v>
      </c>
      <c r="DF1428" s="332">
        <f t="shared" si="3033"/>
        <v>0</v>
      </c>
      <c r="DG1428" s="332">
        <f t="shared" si="3033"/>
        <v>0</v>
      </c>
      <c r="DH1428" s="332">
        <f t="shared" si="3033"/>
        <v>0</v>
      </c>
      <c r="DI1428" s="332">
        <f t="shared" si="3033"/>
        <v>0</v>
      </c>
      <c r="DJ1428" s="332">
        <f t="shared" si="3033"/>
        <v>0</v>
      </c>
      <c r="DK1428" s="332">
        <f t="shared" si="3033"/>
        <v>0</v>
      </c>
      <c r="DL1428" s="332">
        <f t="shared" si="3033"/>
        <v>0</v>
      </c>
      <c r="DM1428" s="332">
        <f t="shared" si="3033"/>
        <v>0</v>
      </c>
      <c r="DN1428" s="332">
        <f t="shared" si="3033"/>
        <v>0</v>
      </c>
      <c r="DO1428" s="332">
        <f t="shared" si="3033"/>
        <v>0</v>
      </c>
      <c r="DP1428" s="332">
        <f t="shared" si="3033"/>
        <v>0</v>
      </c>
      <c r="DQ1428" s="332">
        <f t="shared" si="3033"/>
        <v>0</v>
      </c>
      <c r="DR1428" s="332">
        <f t="shared" si="3033"/>
        <v>0</v>
      </c>
      <c r="DS1428" s="332">
        <f t="shared" si="3033"/>
        <v>0</v>
      </c>
      <c r="DT1428" s="332">
        <f t="shared" si="3033"/>
        <v>0</v>
      </c>
      <c r="DU1428" s="226"/>
      <c r="DV1428" s="226"/>
    </row>
    <row r="1429" spans="1:126" s="237" customFormat="1" ht="10.199999999999999">
      <c r="A1429" s="226"/>
      <c r="B1429" s="226"/>
      <c r="C1429" s="226"/>
      <c r="D1429" s="226"/>
      <c r="E1429" s="270"/>
      <c r="F1429" s="114"/>
      <c r="G1429" s="229"/>
      <c r="H1429" s="226"/>
      <c r="I1429" s="226"/>
      <c r="J1429" s="59"/>
      <c r="K1429" s="416">
        <f t="shared" si="2960"/>
        <v>0</v>
      </c>
      <c r="L1429" s="226"/>
      <c r="M1429" s="115"/>
      <c r="N1429" s="59"/>
      <c r="O1429" s="59"/>
      <c r="P1429" s="229"/>
      <c r="Q1429" s="226" t="s">
        <v>25</v>
      </c>
      <c r="R1429" s="226"/>
      <c r="S1429" s="229" t="s">
        <v>6</v>
      </c>
      <c r="T1429" s="307">
        <v>15</v>
      </c>
      <c r="U1429" s="226"/>
      <c r="V1429" s="226"/>
      <c r="W1429" s="233">
        <f t="shared" si="2961"/>
        <v>0</v>
      </c>
      <c r="X1429" s="226"/>
      <c r="Y1429" s="229"/>
      <c r="Z1429" s="405"/>
      <c r="AA1429" s="332">
        <f t="shared" ref="AA1429:BF1429" si="3034">IF(AA$8="",0,IF(AA$1=1,SUMIFS(1298:1298,$1:$1,"&gt;="&amp;1,$1:$1,"&lt;="&amp;INT(-$T1429/30))+(-$T1429/30-INT(-$T1429/30))*SUMIFS(1298:1298,$1:$1,INT(-$T1429/30)+1),0)+(-$T1429/30-INT(-$T1429/30))*SUMIFS(1298:1298,$1:$1,AA$1+INT(-$T1429/30)+1)+(INT(-$T1429/30)+1+$T1429/30)*SUMIFS(1298:1298,$1:$1,AA$1+INT(-$T1429/30)))</f>
        <v>0</v>
      </c>
      <c r="AB1429" s="332">
        <f t="shared" si="3034"/>
        <v>0</v>
      </c>
      <c r="AC1429" s="332">
        <f t="shared" si="3034"/>
        <v>0</v>
      </c>
      <c r="AD1429" s="332">
        <f t="shared" si="3034"/>
        <v>0</v>
      </c>
      <c r="AE1429" s="332">
        <f t="shared" si="3034"/>
        <v>0</v>
      </c>
      <c r="AF1429" s="332">
        <f t="shared" si="3034"/>
        <v>0</v>
      </c>
      <c r="AG1429" s="332">
        <f t="shared" si="3034"/>
        <v>0</v>
      </c>
      <c r="AH1429" s="332">
        <f t="shared" si="3034"/>
        <v>0</v>
      </c>
      <c r="AI1429" s="332">
        <f t="shared" si="3034"/>
        <v>0</v>
      </c>
      <c r="AJ1429" s="332">
        <f t="shared" si="3034"/>
        <v>0</v>
      </c>
      <c r="AK1429" s="332">
        <f t="shared" si="3034"/>
        <v>0</v>
      </c>
      <c r="AL1429" s="332">
        <f t="shared" si="3034"/>
        <v>0</v>
      </c>
      <c r="AM1429" s="332">
        <f t="shared" si="3034"/>
        <v>0</v>
      </c>
      <c r="AN1429" s="332">
        <f t="shared" si="3034"/>
        <v>0</v>
      </c>
      <c r="AO1429" s="332">
        <f t="shared" si="3034"/>
        <v>0</v>
      </c>
      <c r="AP1429" s="332">
        <f t="shared" si="3034"/>
        <v>0</v>
      </c>
      <c r="AQ1429" s="332">
        <f t="shared" si="3034"/>
        <v>0</v>
      </c>
      <c r="AR1429" s="332">
        <f t="shared" si="3034"/>
        <v>0</v>
      </c>
      <c r="AS1429" s="332">
        <f t="shared" si="3034"/>
        <v>0</v>
      </c>
      <c r="AT1429" s="332">
        <f t="shared" si="3034"/>
        <v>0</v>
      </c>
      <c r="AU1429" s="332">
        <f t="shared" si="3034"/>
        <v>0</v>
      </c>
      <c r="AV1429" s="332">
        <f t="shared" si="3034"/>
        <v>0</v>
      </c>
      <c r="AW1429" s="332">
        <f t="shared" si="3034"/>
        <v>0</v>
      </c>
      <c r="AX1429" s="332">
        <f t="shared" si="3034"/>
        <v>0</v>
      </c>
      <c r="AY1429" s="332">
        <f t="shared" si="3034"/>
        <v>0</v>
      </c>
      <c r="AZ1429" s="332">
        <f t="shared" si="3034"/>
        <v>0</v>
      </c>
      <c r="BA1429" s="332">
        <f t="shared" si="3034"/>
        <v>0</v>
      </c>
      <c r="BB1429" s="332">
        <f t="shared" si="3034"/>
        <v>0</v>
      </c>
      <c r="BC1429" s="332">
        <f t="shared" si="3034"/>
        <v>0</v>
      </c>
      <c r="BD1429" s="332">
        <f t="shared" si="3034"/>
        <v>0</v>
      </c>
      <c r="BE1429" s="332">
        <f t="shared" si="3034"/>
        <v>0</v>
      </c>
      <c r="BF1429" s="332">
        <f t="shared" si="3034"/>
        <v>0</v>
      </c>
      <c r="BG1429" s="332">
        <f t="shared" ref="BG1429:CL1429" si="3035">IF(BG$8="",0,IF(BG$1=1,SUMIFS(1298:1298,$1:$1,"&gt;="&amp;1,$1:$1,"&lt;="&amp;INT(-$T1429/30))+(-$T1429/30-INT(-$T1429/30))*SUMIFS(1298:1298,$1:$1,INT(-$T1429/30)+1),0)+(-$T1429/30-INT(-$T1429/30))*SUMIFS(1298:1298,$1:$1,BG$1+INT(-$T1429/30)+1)+(INT(-$T1429/30)+1+$T1429/30)*SUMIFS(1298:1298,$1:$1,BG$1+INT(-$T1429/30)))</f>
        <v>0</v>
      </c>
      <c r="BH1429" s="332">
        <f t="shared" si="3035"/>
        <v>0</v>
      </c>
      <c r="BI1429" s="332">
        <f t="shared" si="3035"/>
        <v>0</v>
      </c>
      <c r="BJ1429" s="332">
        <f t="shared" si="3035"/>
        <v>0</v>
      </c>
      <c r="BK1429" s="332">
        <f t="shared" si="3035"/>
        <v>0</v>
      </c>
      <c r="BL1429" s="332">
        <f t="shared" si="3035"/>
        <v>0</v>
      </c>
      <c r="BM1429" s="332">
        <f t="shared" si="3035"/>
        <v>0</v>
      </c>
      <c r="BN1429" s="332">
        <f t="shared" si="3035"/>
        <v>0</v>
      </c>
      <c r="BO1429" s="332">
        <f t="shared" si="3035"/>
        <v>0</v>
      </c>
      <c r="BP1429" s="332">
        <f t="shared" si="3035"/>
        <v>0</v>
      </c>
      <c r="BQ1429" s="332">
        <f t="shared" si="3035"/>
        <v>0</v>
      </c>
      <c r="BR1429" s="332">
        <f t="shared" si="3035"/>
        <v>0</v>
      </c>
      <c r="BS1429" s="332">
        <f t="shared" si="3035"/>
        <v>0</v>
      </c>
      <c r="BT1429" s="332">
        <f t="shared" si="3035"/>
        <v>0</v>
      </c>
      <c r="BU1429" s="332">
        <f t="shared" si="3035"/>
        <v>0</v>
      </c>
      <c r="BV1429" s="332">
        <f t="shared" si="3035"/>
        <v>0</v>
      </c>
      <c r="BW1429" s="332">
        <f t="shared" si="3035"/>
        <v>0</v>
      </c>
      <c r="BX1429" s="332">
        <f t="shared" si="3035"/>
        <v>0</v>
      </c>
      <c r="BY1429" s="332">
        <f t="shared" si="3035"/>
        <v>0</v>
      </c>
      <c r="BZ1429" s="332">
        <f t="shared" si="3035"/>
        <v>0</v>
      </c>
      <c r="CA1429" s="332">
        <f t="shared" si="3035"/>
        <v>0</v>
      </c>
      <c r="CB1429" s="332">
        <f t="shared" si="3035"/>
        <v>0</v>
      </c>
      <c r="CC1429" s="332">
        <f t="shared" si="3035"/>
        <v>0</v>
      </c>
      <c r="CD1429" s="332">
        <f t="shared" si="3035"/>
        <v>0</v>
      </c>
      <c r="CE1429" s="332">
        <f t="shared" si="3035"/>
        <v>0</v>
      </c>
      <c r="CF1429" s="332">
        <f t="shared" si="3035"/>
        <v>0</v>
      </c>
      <c r="CG1429" s="332">
        <f t="shared" si="3035"/>
        <v>0</v>
      </c>
      <c r="CH1429" s="332">
        <f t="shared" si="3035"/>
        <v>0</v>
      </c>
      <c r="CI1429" s="332">
        <f t="shared" si="3035"/>
        <v>0</v>
      </c>
      <c r="CJ1429" s="332">
        <f t="shared" si="3035"/>
        <v>0</v>
      </c>
      <c r="CK1429" s="332">
        <f t="shared" si="3035"/>
        <v>0</v>
      </c>
      <c r="CL1429" s="332">
        <f t="shared" si="3035"/>
        <v>0</v>
      </c>
      <c r="CM1429" s="332">
        <f t="shared" ref="CM1429:DT1429" si="3036">IF(CM$8="",0,IF(CM$1=1,SUMIFS(1298:1298,$1:$1,"&gt;="&amp;1,$1:$1,"&lt;="&amp;INT(-$T1429/30))+(-$T1429/30-INT(-$T1429/30))*SUMIFS(1298:1298,$1:$1,INT(-$T1429/30)+1),0)+(-$T1429/30-INT(-$T1429/30))*SUMIFS(1298:1298,$1:$1,CM$1+INT(-$T1429/30)+1)+(INT(-$T1429/30)+1+$T1429/30)*SUMIFS(1298:1298,$1:$1,CM$1+INT(-$T1429/30)))</f>
        <v>0</v>
      </c>
      <c r="CN1429" s="332">
        <f t="shared" si="3036"/>
        <v>0</v>
      </c>
      <c r="CO1429" s="332">
        <f t="shared" si="3036"/>
        <v>0</v>
      </c>
      <c r="CP1429" s="332">
        <f t="shared" si="3036"/>
        <v>0</v>
      </c>
      <c r="CQ1429" s="332">
        <f t="shared" si="3036"/>
        <v>0</v>
      </c>
      <c r="CR1429" s="332">
        <f t="shared" si="3036"/>
        <v>0</v>
      </c>
      <c r="CS1429" s="332">
        <f t="shared" si="3036"/>
        <v>0</v>
      </c>
      <c r="CT1429" s="332">
        <f t="shared" si="3036"/>
        <v>0</v>
      </c>
      <c r="CU1429" s="332">
        <f t="shared" si="3036"/>
        <v>0</v>
      </c>
      <c r="CV1429" s="332">
        <f t="shared" si="3036"/>
        <v>0</v>
      </c>
      <c r="CW1429" s="332">
        <f t="shared" si="3036"/>
        <v>0</v>
      </c>
      <c r="CX1429" s="332">
        <f t="shared" si="3036"/>
        <v>0</v>
      </c>
      <c r="CY1429" s="332">
        <f t="shared" si="3036"/>
        <v>0</v>
      </c>
      <c r="CZ1429" s="332">
        <f t="shared" si="3036"/>
        <v>0</v>
      </c>
      <c r="DA1429" s="332">
        <f t="shared" si="3036"/>
        <v>0</v>
      </c>
      <c r="DB1429" s="332">
        <f t="shared" si="3036"/>
        <v>0</v>
      </c>
      <c r="DC1429" s="332">
        <f t="shared" si="3036"/>
        <v>0</v>
      </c>
      <c r="DD1429" s="332">
        <f t="shared" si="3036"/>
        <v>0</v>
      </c>
      <c r="DE1429" s="332">
        <f t="shared" si="3036"/>
        <v>0</v>
      </c>
      <c r="DF1429" s="332">
        <f t="shared" si="3036"/>
        <v>0</v>
      </c>
      <c r="DG1429" s="332">
        <f t="shared" si="3036"/>
        <v>0</v>
      </c>
      <c r="DH1429" s="332">
        <f t="shared" si="3036"/>
        <v>0</v>
      </c>
      <c r="DI1429" s="332">
        <f t="shared" si="3036"/>
        <v>0</v>
      </c>
      <c r="DJ1429" s="332">
        <f t="shared" si="3036"/>
        <v>0</v>
      </c>
      <c r="DK1429" s="332">
        <f t="shared" si="3036"/>
        <v>0</v>
      </c>
      <c r="DL1429" s="332">
        <f t="shared" si="3036"/>
        <v>0</v>
      </c>
      <c r="DM1429" s="332">
        <f t="shared" si="3036"/>
        <v>0</v>
      </c>
      <c r="DN1429" s="332">
        <f t="shared" si="3036"/>
        <v>0</v>
      </c>
      <c r="DO1429" s="332">
        <f t="shared" si="3036"/>
        <v>0</v>
      </c>
      <c r="DP1429" s="332">
        <f t="shared" si="3036"/>
        <v>0</v>
      </c>
      <c r="DQ1429" s="332">
        <f t="shared" si="3036"/>
        <v>0</v>
      </c>
      <c r="DR1429" s="332">
        <f t="shared" si="3036"/>
        <v>0</v>
      </c>
      <c r="DS1429" s="332">
        <f t="shared" si="3036"/>
        <v>0</v>
      </c>
      <c r="DT1429" s="332">
        <f t="shared" si="3036"/>
        <v>0</v>
      </c>
      <c r="DU1429" s="226"/>
      <c r="DV1429" s="226"/>
    </row>
    <row r="1430" spans="1:126" s="237" customFormat="1" ht="10.199999999999999">
      <c r="A1430" s="226"/>
      <c r="B1430" s="226"/>
      <c r="C1430" s="226"/>
      <c r="D1430" s="226"/>
      <c r="E1430" s="270"/>
      <c r="F1430" s="114"/>
      <c r="G1430" s="229"/>
      <c r="H1430" s="226"/>
      <c r="I1430" s="226"/>
      <c r="J1430" s="59"/>
      <c r="K1430" s="416">
        <f t="shared" si="2960"/>
        <v>0</v>
      </c>
      <c r="L1430" s="226"/>
      <c r="M1430" s="115"/>
      <c r="N1430" s="59"/>
      <c r="O1430" s="59"/>
      <c r="P1430" s="229"/>
      <c r="Q1430" s="226" t="s">
        <v>25</v>
      </c>
      <c r="R1430" s="226"/>
      <c r="S1430" s="229" t="s">
        <v>6</v>
      </c>
      <c r="T1430" s="307">
        <v>15</v>
      </c>
      <c r="U1430" s="226"/>
      <c r="V1430" s="226"/>
      <c r="W1430" s="233">
        <f t="shared" si="2961"/>
        <v>0</v>
      </c>
      <c r="X1430" s="226"/>
      <c r="Y1430" s="229"/>
      <c r="Z1430" s="405"/>
      <c r="AA1430" s="332">
        <f t="shared" ref="AA1430:BF1430" si="3037">IF(AA$8="",0,IF(AA$1=1,SUMIFS(1299:1299,$1:$1,"&gt;="&amp;1,$1:$1,"&lt;="&amp;INT(-$T1430/30))+(-$T1430/30-INT(-$T1430/30))*SUMIFS(1299:1299,$1:$1,INT(-$T1430/30)+1),0)+(-$T1430/30-INT(-$T1430/30))*SUMIFS(1299:1299,$1:$1,AA$1+INT(-$T1430/30)+1)+(INT(-$T1430/30)+1+$T1430/30)*SUMIFS(1299:1299,$1:$1,AA$1+INT(-$T1430/30)))</f>
        <v>0</v>
      </c>
      <c r="AB1430" s="332">
        <f t="shared" si="3037"/>
        <v>0</v>
      </c>
      <c r="AC1430" s="332">
        <f t="shared" si="3037"/>
        <v>0</v>
      </c>
      <c r="AD1430" s="332">
        <f t="shared" si="3037"/>
        <v>0</v>
      </c>
      <c r="AE1430" s="332">
        <f t="shared" si="3037"/>
        <v>0</v>
      </c>
      <c r="AF1430" s="332">
        <f t="shared" si="3037"/>
        <v>0</v>
      </c>
      <c r="AG1430" s="332">
        <f t="shared" si="3037"/>
        <v>0</v>
      </c>
      <c r="AH1430" s="332">
        <f t="shared" si="3037"/>
        <v>0</v>
      </c>
      <c r="AI1430" s="332">
        <f t="shared" si="3037"/>
        <v>0</v>
      </c>
      <c r="AJ1430" s="332">
        <f t="shared" si="3037"/>
        <v>0</v>
      </c>
      <c r="AK1430" s="332">
        <f t="shared" si="3037"/>
        <v>0</v>
      </c>
      <c r="AL1430" s="332">
        <f t="shared" si="3037"/>
        <v>0</v>
      </c>
      <c r="AM1430" s="332">
        <f t="shared" si="3037"/>
        <v>0</v>
      </c>
      <c r="AN1430" s="332">
        <f t="shared" si="3037"/>
        <v>0</v>
      </c>
      <c r="AO1430" s="332">
        <f t="shared" si="3037"/>
        <v>0</v>
      </c>
      <c r="AP1430" s="332">
        <f t="shared" si="3037"/>
        <v>0</v>
      </c>
      <c r="AQ1430" s="332">
        <f t="shared" si="3037"/>
        <v>0</v>
      </c>
      <c r="AR1430" s="332">
        <f t="shared" si="3037"/>
        <v>0</v>
      </c>
      <c r="AS1430" s="332">
        <f t="shared" si="3037"/>
        <v>0</v>
      </c>
      <c r="AT1430" s="332">
        <f t="shared" si="3037"/>
        <v>0</v>
      </c>
      <c r="AU1430" s="332">
        <f t="shared" si="3037"/>
        <v>0</v>
      </c>
      <c r="AV1430" s="332">
        <f t="shared" si="3037"/>
        <v>0</v>
      </c>
      <c r="AW1430" s="332">
        <f t="shared" si="3037"/>
        <v>0</v>
      </c>
      <c r="AX1430" s="332">
        <f t="shared" si="3037"/>
        <v>0</v>
      </c>
      <c r="AY1430" s="332">
        <f t="shared" si="3037"/>
        <v>0</v>
      </c>
      <c r="AZ1430" s="332">
        <f t="shared" si="3037"/>
        <v>0</v>
      </c>
      <c r="BA1430" s="332">
        <f t="shared" si="3037"/>
        <v>0</v>
      </c>
      <c r="BB1430" s="332">
        <f t="shared" si="3037"/>
        <v>0</v>
      </c>
      <c r="BC1430" s="332">
        <f t="shared" si="3037"/>
        <v>0</v>
      </c>
      <c r="BD1430" s="332">
        <f t="shared" si="3037"/>
        <v>0</v>
      </c>
      <c r="BE1430" s="332">
        <f t="shared" si="3037"/>
        <v>0</v>
      </c>
      <c r="BF1430" s="332">
        <f t="shared" si="3037"/>
        <v>0</v>
      </c>
      <c r="BG1430" s="332">
        <f t="shared" ref="BG1430:CL1430" si="3038">IF(BG$8="",0,IF(BG$1=1,SUMIFS(1299:1299,$1:$1,"&gt;="&amp;1,$1:$1,"&lt;="&amp;INT(-$T1430/30))+(-$T1430/30-INT(-$T1430/30))*SUMIFS(1299:1299,$1:$1,INT(-$T1430/30)+1),0)+(-$T1430/30-INT(-$T1430/30))*SUMIFS(1299:1299,$1:$1,BG$1+INT(-$T1430/30)+1)+(INT(-$T1430/30)+1+$T1430/30)*SUMIFS(1299:1299,$1:$1,BG$1+INT(-$T1430/30)))</f>
        <v>0</v>
      </c>
      <c r="BH1430" s="332">
        <f t="shared" si="3038"/>
        <v>0</v>
      </c>
      <c r="BI1430" s="332">
        <f t="shared" si="3038"/>
        <v>0</v>
      </c>
      <c r="BJ1430" s="332">
        <f t="shared" si="3038"/>
        <v>0</v>
      </c>
      <c r="BK1430" s="332">
        <f t="shared" si="3038"/>
        <v>0</v>
      </c>
      <c r="BL1430" s="332">
        <f t="shared" si="3038"/>
        <v>0</v>
      </c>
      <c r="BM1430" s="332">
        <f t="shared" si="3038"/>
        <v>0</v>
      </c>
      <c r="BN1430" s="332">
        <f t="shared" si="3038"/>
        <v>0</v>
      </c>
      <c r="BO1430" s="332">
        <f t="shared" si="3038"/>
        <v>0</v>
      </c>
      <c r="BP1430" s="332">
        <f t="shared" si="3038"/>
        <v>0</v>
      </c>
      <c r="BQ1430" s="332">
        <f t="shared" si="3038"/>
        <v>0</v>
      </c>
      <c r="BR1430" s="332">
        <f t="shared" si="3038"/>
        <v>0</v>
      </c>
      <c r="BS1430" s="332">
        <f t="shared" si="3038"/>
        <v>0</v>
      </c>
      <c r="BT1430" s="332">
        <f t="shared" si="3038"/>
        <v>0</v>
      </c>
      <c r="BU1430" s="332">
        <f t="shared" si="3038"/>
        <v>0</v>
      </c>
      <c r="BV1430" s="332">
        <f t="shared" si="3038"/>
        <v>0</v>
      </c>
      <c r="BW1430" s="332">
        <f t="shared" si="3038"/>
        <v>0</v>
      </c>
      <c r="BX1430" s="332">
        <f t="shared" si="3038"/>
        <v>0</v>
      </c>
      <c r="BY1430" s="332">
        <f t="shared" si="3038"/>
        <v>0</v>
      </c>
      <c r="BZ1430" s="332">
        <f t="shared" si="3038"/>
        <v>0</v>
      </c>
      <c r="CA1430" s="332">
        <f t="shared" si="3038"/>
        <v>0</v>
      </c>
      <c r="CB1430" s="332">
        <f t="shared" si="3038"/>
        <v>0</v>
      </c>
      <c r="CC1430" s="332">
        <f t="shared" si="3038"/>
        <v>0</v>
      </c>
      <c r="CD1430" s="332">
        <f t="shared" si="3038"/>
        <v>0</v>
      </c>
      <c r="CE1430" s="332">
        <f t="shared" si="3038"/>
        <v>0</v>
      </c>
      <c r="CF1430" s="332">
        <f t="shared" si="3038"/>
        <v>0</v>
      </c>
      <c r="CG1430" s="332">
        <f t="shared" si="3038"/>
        <v>0</v>
      </c>
      <c r="CH1430" s="332">
        <f t="shared" si="3038"/>
        <v>0</v>
      </c>
      <c r="CI1430" s="332">
        <f t="shared" si="3038"/>
        <v>0</v>
      </c>
      <c r="CJ1430" s="332">
        <f t="shared" si="3038"/>
        <v>0</v>
      </c>
      <c r="CK1430" s="332">
        <f t="shared" si="3038"/>
        <v>0</v>
      </c>
      <c r="CL1430" s="332">
        <f t="shared" si="3038"/>
        <v>0</v>
      </c>
      <c r="CM1430" s="332">
        <f t="shared" ref="CM1430:DT1430" si="3039">IF(CM$8="",0,IF(CM$1=1,SUMIFS(1299:1299,$1:$1,"&gt;="&amp;1,$1:$1,"&lt;="&amp;INT(-$T1430/30))+(-$T1430/30-INT(-$T1430/30))*SUMIFS(1299:1299,$1:$1,INT(-$T1430/30)+1),0)+(-$T1430/30-INT(-$T1430/30))*SUMIFS(1299:1299,$1:$1,CM$1+INT(-$T1430/30)+1)+(INT(-$T1430/30)+1+$T1430/30)*SUMIFS(1299:1299,$1:$1,CM$1+INT(-$T1430/30)))</f>
        <v>0</v>
      </c>
      <c r="CN1430" s="332">
        <f t="shared" si="3039"/>
        <v>0</v>
      </c>
      <c r="CO1430" s="332">
        <f t="shared" si="3039"/>
        <v>0</v>
      </c>
      <c r="CP1430" s="332">
        <f t="shared" si="3039"/>
        <v>0</v>
      </c>
      <c r="CQ1430" s="332">
        <f t="shared" si="3039"/>
        <v>0</v>
      </c>
      <c r="CR1430" s="332">
        <f t="shared" si="3039"/>
        <v>0</v>
      </c>
      <c r="CS1430" s="332">
        <f t="shared" si="3039"/>
        <v>0</v>
      </c>
      <c r="CT1430" s="332">
        <f t="shared" si="3039"/>
        <v>0</v>
      </c>
      <c r="CU1430" s="332">
        <f t="shared" si="3039"/>
        <v>0</v>
      </c>
      <c r="CV1430" s="332">
        <f t="shared" si="3039"/>
        <v>0</v>
      </c>
      <c r="CW1430" s="332">
        <f t="shared" si="3039"/>
        <v>0</v>
      </c>
      <c r="CX1430" s="332">
        <f t="shared" si="3039"/>
        <v>0</v>
      </c>
      <c r="CY1430" s="332">
        <f t="shared" si="3039"/>
        <v>0</v>
      </c>
      <c r="CZ1430" s="332">
        <f t="shared" si="3039"/>
        <v>0</v>
      </c>
      <c r="DA1430" s="332">
        <f t="shared" si="3039"/>
        <v>0</v>
      </c>
      <c r="DB1430" s="332">
        <f t="shared" si="3039"/>
        <v>0</v>
      </c>
      <c r="DC1430" s="332">
        <f t="shared" si="3039"/>
        <v>0</v>
      </c>
      <c r="DD1430" s="332">
        <f t="shared" si="3039"/>
        <v>0</v>
      </c>
      <c r="DE1430" s="332">
        <f t="shared" si="3039"/>
        <v>0</v>
      </c>
      <c r="DF1430" s="332">
        <f t="shared" si="3039"/>
        <v>0</v>
      </c>
      <c r="DG1430" s="332">
        <f t="shared" si="3039"/>
        <v>0</v>
      </c>
      <c r="DH1430" s="332">
        <f t="shared" si="3039"/>
        <v>0</v>
      </c>
      <c r="DI1430" s="332">
        <f t="shared" si="3039"/>
        <v>0</v>
      </c>
      <c r="DJ1430" s="332">
        <f t="shared" si="3039"/>
        <v>0</v>
      </c>
      <c r="DK1430" s="332">
        <f t="shared" si="3039"/>
        <v>0</v>
      </c>
      <c r="DL1430" s="332">
        <f t="shared" si="3039"/>
        <v>0</v>
      </c>
      <c r="DM1430" s="332">
        <f t="shared" si="3039"/>
        <v>0</v>
      </c>
      <c r="DN1430" s="332">
        <f t="shared" si="3039"/>
        <v>0</v>
      </c>
      <c r="DO1430" s="332">
        <f t="shared" si="3039"/>
        <v>0</v>
      </c>
      <c r="DP1430" s="332">
        <f t="shared" si="3039"/>
        <v>0</v>
      </c>
      <c r="DQ1430" s="332">
        <f t="shared" si="3039"/>
        <v>0</v>
      </c>
      <c r="DR1430" s="332">
        <f t="shared" si="3039"/>
        <v>0</v>
      </c>
      <c r="DS1430" s="332">
        <f t="shared" si="3039"/>
        <v>0</v>
      </c>
      <c r="DT1430" s="332">
        <f t="shared" si="3039"/>
        <v>0</v>
      </c>
      <c r="DU1430" s="226"/>
      <c r="DV1430" s="226"/>
    </row>
    <row r="1431" spans="1:126" s="237" customFormat="1" ht="10.199999999999999">
      <c r="A1431" s="226"/>
      <c r="B1431" s="226"/>
      <c r="C1431" s="226"/>
      <c r="D1431" s="226"/>
      <c r="E1431" s="270"/>
      <c r="F1431" s="114"/>
      <c r="G1431" s="229"/>
      <c r="H1431" s="226"/>
      <c r="I1431" s="226"/>
      <c r="J1431" s="59"/>
      <c r="K1431" s="416">
        <f t="shared" si="2960"/>
        <v>0</v>
      </c>
      <c r="L1431" s="226"/>
      <c r="M1431" s="115"/>
      <c r="N1431" s="59"/>
      <c r="O1431" s="59"/>
      <c r="P1431" s="229"/>
      <c r="Q1431" s="226" t="s">
        <v>25</v>
      </c>
      <c r="R1431" s="226"/>
      <c r="S1431" s="229" t="s">
        <v>6</v>
      </c>
      <c r="T1431" s="307">
        <v>15</v>
      </c>
      <c r="U1431" s="226"/>
      <c r="V1431" s="226"/>
      <c r="W1431" s="233">
        <f t="shared" si="2961"/>
        <v>0</v>
      </c>
      <c r="X1431" s="226"/>
      <c r="Y1431" s="229"/>
      <c r="Z1431" s="405"/>
      <c r="AA1431" s="332">
        <f t="shared" ref="AA1431:BF1431" si="3040">IF(AA$8="",0,IF(AA$1=1,SUMIFS(1300:1300,$1:$1,"&gt;="&amp;1,$1:$1,"&lt;="&amp;INT(-$T1431/30))+(-$T1431/30-INT(-$T1431/30))*SUMIFS(1300:1300,$1:$1,INT(-$T1431/30)+1),0)+(-$T1431/30-INT(-$T1431/30))*SUMIFS(1300:1300,$1:$1,AA$1+INT(-$T1431/30)+1)+(INT(-$T1431/30)+1+$T1431/30)*SUMIFS(1300:1300,$1:$1,AA$1+INT(-$T1431/30)))</f>
        <v>0</v>
      </c>
      <c r="AB1431" s="332">
        <f t="shared" si="3040"/>
        <v>0</v>
      </c>
      <c r="AC1431" s="332">
        <f t="shared" si="3040"/>
        <v>0</v>
      </c>
      <c r="AD1431" s="332">
        <f t="shared" si="3040"/>
        <v>0</v>
      </c>
      <c r="AE1431" s="332">
        <f t="shared" si="3040"/>
        <v>0</v>
      </c>
      <c r="AF1431" s="332">
        <f t="shared" si="3040"/>
        <v>0</v>
      </c>
      <c r="AG1431" s="332">
        <f t="shared" si="3040"/>
        <v>0</v>
      </c>
      <c r="AH1431" s="332">
        <f t="shared" si="3040"/>
        <v>0</v>
      </c>
      <c r="AI1431" s="332">
        <f t="shared" si="3040"/>
        <v>0</v>
      </c>
      <c r="AJ1431" s="332">
        <f t="shared" si="3040"/>
        <v>0</v>
      </c>
      <c r="AK1431" s="332">
        <f t="shared" si="3040"/>
        <v>0</v>
      </c>
      <c r="AL1431" s="332">
        <f t="shared" si="3040"/>
        <v>0</v>
      </c>
      <c r="AM1431" s="332">
        <f t="shared" si="3040"/>
        <v>0</v>
      </c>
      <c r="AN1431" s="332">
        <f t="shared" si="3040"/>
        <v>0</v>
      </c>
      <c r="AO1431" s="332">
        <f t="shared" si="3040"/>
        <v>0</v>
      </c>
      <c r="AP1431" s="332">
        <f t="shared" si="3040"/>
        <v>0</v>
      </c>
      <c r="AQ1431" s="332">
        <f t="shared" si="3040"/>
        <v>0</v>
      </c>
      <c r="AR1431" s="332">
        <f t="shared" si="3040"/>
        <v>0</v>
      </c>
      <c r="AS1431" s="332">
        <f t="shared" si="3040"/>
        <v>0</v>
      </c>
      <c r="AT1431" s="332">
        <f t="shared" si="3040"/>
        <v>0</v>
      </c>
      <c r="AU1431" s="332">
        <f t="shared" si="3040"/>
        <v>0</v>
      </c>
      <c r="AV1431" s="332">
        <f t="shared" si="3040"/>
        <v>0</v>
      </c>
      <c r="AW1431" s="332">
        <f t="shared" si="3040"/>
        <v>0</v>
      </c>
      <c r="AX1431" s="332">
        <f t="shared" si="3040"/>
        <v>0</v>
      </c>
      <c r="AY1431" s="332">
        <f t="shared" si="3040"/>
        <v>0</v>
      </c>
      <c r="AZ1431" s="332">
        <f t="shared" si="3040"/>
        <v>0</v>
      </c>
      <c r="BA1431" s="332">
        <f t="shared" si="3040"/>
        <v>0</v>
      </c>
      <c r="BB1431" s="332">
        <f t="shared" si="3040"/>
        <v>0</v>
      </c>
      <c r="BC1431" s="332">
        <f t="shared" si="3040"/>
        <v>0</v>
      </c>
      <c r="BD1431" s="332">
        <f t="shared" si="3040"/>
        <v>0</v>
      </c>
      <c r="BE1431" s="332">
        <f t="shared" si="3040"/>
        <v>0</v>
      </c>
      <c r="BF1431" s="332">
        <f t="shared" si="3040"/>
        <v>0</v>
      </c>
      <c r="BG1431" s="332">
        <f t="shared" ref="BG1431:CL1431" si="3041">IF(BG$8="",0,IF(BG$1=1,SUMIFS(1300:1300,$1:$1,"&gt;="&amp;1,$1:$1,"&lt;="&amp;INT(-$T1431/30))+(-$T1431/30-INT(-$T1431/30))*SUMIFS(1300:1300,$1:$1,INT(-$T1431/30)+1),0)+(-$T1431/30-INT(-$T1431/30))*SUMIFS(1300:1300,$1:$1,BG$1+INT(-$T1431/30)+1)+(INT(-$T1431/30)+1+$T1431/30)*SUMIFS(1300:1300,$1:$1,BG$1+INT(-$T1431/30)))</f>
        <v>0</v>
      </c>
      <c r="BH1431" s="332">
        <f t="shared" si="3041"/>
        <v>0</v>
      </c>
      <c r="BI1431" s="332">
        <f t="shared" si="3041"/>
        <v>0</v>
      </c>
      <c r="BJ1431" s="332">
        <f t="shared" si="3041"/>
        <v>0</v>
      </c>
      <c r="BK1431" s="332">
        <f t="shared" si="3041"/>
        <v>0</v>
      </c>
      <c r="BL1431" s="332">
        <f t="shared" si="3041"/>
        <v>0</v>
      </c>
      <c r="BM1431" s="332">
        <f t="shared" si="3041"/>
        <v>0</v>
      </c>
      <c r="BN1431" s="332">
        <f t="shared" si="3041"/>
        <v>0</v>
      </c>
      <c r="BO1431" s="332">
        <f t="shared" si="3041"/>
        <v>0</v>
      </c>
      <c r="BP1431" s="332">
        <f t="shared" si="3041"/>
        <v>0</v>
      </c>
      <c r="BQ1431" s="332">
        <f t="shared" si="3041"/>
        <v>0</v>
      </c>
      <c r="BR1431" s="332">
        <f t="shared" si="3041"/>
        <v>0</v>
      </c>
      <c r="BS1431" s="332">
        <f t="shared" si="3041"/>
        <v>0</v>
      </c>
      <c r="BT1431" s="332">
        <f t="shared" si="3041"/>
        <v>0</v>
      </c>
      <c r="BU1431" s="332">
        <f t="shared" si="3041"/>
        <v>0</v>
      </c>
      <c r="BV1431" s="332">
        <f t="shared" si="3041"/>
        <v>0</v>
      </c>
      <c r="BW1431" s="332">
        <f t="shared" si="3041"/>
        <v>0</v>
      </c>
      <c r="BX1431" s="332">
        <f t="shared" si="3041"/>
        <v>0</v>
      </c>
      <c r="BY1431" s="332">
        <f t="shared" si="3041"/>
        <v>0</v>
      </c>
      <c r="BZ1431" s="332">
        <f t="shared" si="3041"/>
        <v>0</v>
      </c>
      <c r="CA1431" s="332">
        <f t="shared" si="3041"/>
        <v>0</v>
      </c>
      <c r="CB1431" s="332">
        <f t="shared" si="3041"/>
        <v>0</v>
      </c>
      <c r="CC1431" s="332">
        <f t="shared" si="3041"/>
        <v>0</v>
      </c>
      <c r="CD1431" s="332">
        <f t="shared" si="3041"/>
        <v>0</v>
      </c>
      <c r="CE1431" s="332">
        <f t="shared" si="3041"/>
        <v>0</v>
      </c>
      <c r="CF1431" s="332">
        <f t="shared" si="3041"/>
        <v>0</v>
      </c>
      <c r="CG1431" s="332">
        <f t="shared" si="3041"/>
        <v>0</v>
      </c>
      <c r="CH1431" s="332">
        <f t="shared" si="3041"/>
        <v>0</v>
      </c>
      <c r="CI1431" s="332">
        <f t="shared" si="3041"/>
        <v>0</v>
      </c>
      <c r="CJ1431" s="332">
        <f t="shared" si="3041"/>
        <v>0</v>
      </c>
      <c r="CK1431" s="332">
        <f t="shared" si="3041"/>
        <v>0</v>
      </c>
      <c r="CL1431" s="332">
        <f t="shared" si="3041"/>
        <v>0</v>
      </c>
      <c r="CM1431" s="332">
        <f t="shared" ref="CM1431:DT1431" si="3042">IF(CM$8="",0,IF(CM$1=1,SUMIFS(1300:1300,$1:$1,"&gt;="&amp;1,$1:$1,"&lt;="&amp;INT(-$T1431/30))+(-$T1431/30-INT(-$T1431/30))*SUMIFS(1300:1300,$1:$1,INT(-$T1431/30)+1),0)+(-$T1431/30-INT(-$T1431/30))*SUMIFS(1300:1300,$1:$1,CM$1+INT(-$T1431/30)+1)+(INT(-$T1431/30)+1+$T1431/30)*SUMIFS(1300:1300,$1:$1,CM$1+INT(-$T1431/30)))</f>
        <v>0</v>
      </c>
      <c r="CN1431" s="332">
        <f t="shared" si="3042"/>
        <v>0</v>
      </c>
      <c r="CO1431" s="332">
        <f t="shared" si="3042"/>
        <v>0</v>
      </c>
      <c r="CP1431" s="332">
        <f t="shared" si="3042"/>
        <v>0</v>
      </c>
      <c r="CQ1431" s="332">
        <f t="shared" si="3042"/>
        <v>0</v>
      </c>
      <c r="CR1431" s="332">
        <f t="shared" si="3042"/>
        <v>0</v>
      </c>
      <c r="CS1431" s="332">
        <f t="shared" si="3042"/>
        <v>0</v>
      </c>
      <c r="CT1431" s="332">
        <f t="shared" si="3042"/>
        <v>0</v>
      </c>
      <c r="CU1431" s="332">
        <f t="shared" si="3042"/>
        <v>0</v>
      </c>
      <c r="CV1431" s="332">
        <f t="shared" si="3042"/>
        <v>0</v>
      </c>
      <c r="CW1431" s="332">
        <f t="shared" si="3042"/>
        <v>0</v>
      </c>
      <c r="CX1431" s="332">
        <f t="shared" si="3042"/>
        <v>0</v>
      </c>
      <c r="CY1431" s="332">
        <f t="shared" si="3042"/>
        <v>0</v>
      </c>
      <c r="CZ1431" s="332">
        <f t="shared" si="3042"/>
        <v>0</v>
      </c>
      <c r="DA1431" s="332">
        <f t="shared" si="3042"/>
        <v>0</v>
      </c>
      <c r="DB1431" s="332">
        <f t="shared" si="3042"/>
        <v>0</v>
      </c>
      <c r="DC1431" s="332">
        <f t="shared" si="3042"/>
        <v>0</v>
      </c>
      <c r="DD1431" s="332">
        <f t="shared" si="3042"/>
        <v>0</v>
      </c>
      <c r="DE1431" s="332">
        <f t="shared" si="3042"/>
        <v>0</v>
      </c>
      <c r="DF1431" s="332">
        <f t="shared" si="3042"/>
        <v>0</v>
      </c>
      <c r="DG1431" s="332">
        <f t="shared" si="3042"/>
        <v>0</v>
      </c>
      <c r="DH1431" s="332">
        <f t="shared" si="3042"/>
        <v>0</v>
      </c>
      <c r="DI1431" s="332">
        <f t="shared" si="3042"/>
        <v>0</v>
      </c>
      <c r="DJ1431" s="332">
        <f t="shared" si="3042"/>
        <v>0</v>
      </c>
      <c r="DK1431" s="332">
        <f t="shared" si="3042"/>
        <v>0</v>
      </c>
      <c r="DL1431" s="332">
        <f t="shared" si="3042"/>
        <v>0</v>
      </c>
      <c r="DM1431" s="332">
        <f t="shared" si="3042"/>
        <v>0</v>
      </c>
      <c r="DN1431" s="332">
        <f t="shared" si="3042"/>
        <v>0</v>
      </c>
      <c r="DO1431" s="332">
        <f t="shared" si="3042"/>
        <v>0</v>
      </c>
      <c r="DP1431" s="332">
        <f t="shared" si="3042"/>
        <v>0</v>
      </c>
      <c r="DQ1431" s="332">
        <f t="shared" si="3042"/>
        <v>0</v>
      </c>
      <c r="DR1431" s="332">
        <f t="shared" si="3042"/>
        <v>0</v>
      </c>
      <c r="DS1431" s="332">
        <f t="shared" si="3042"/>
        <v>0</v>
      </c>
      <c r="DT1431" s="332">
        <f t="shared" si="3042"/>
        <v>0</v>
      </c>
      <c r="DU1431" s="226"/>
      <c r="DV1431" s="226"/>
    </row>
    <row r="1432" spans="1:126" s="237" customFormat="1" ht="10.199999999999999">
      <c r="A1432" s="226"/>
      <c r="B1432" s="226"/>
      <c r="C1432" s="226"/>
      <c r="D1432" s="226"/>
      <c r="E1432" s="270"/>
      <c r="F1432" s="114"/>
      <c r="G1432" s="229"/>
      <c r="H1432" s="226"/>
      <c r="I1432" s="226"/>
      <c r="J1432" s="59"/>
      <c r="K1432" s="416">
        <f t="shared" si="2960"/>
        <v>0</v>
      </c>
      <c r="L1432" s="226"/>
      <c r="M1432" s="115"/>
      <c r="N1432" s="59"/>
      <c r="O1432" s="59"/>
      <c r="P1432" s="229"/>
      <c r="Q1432" s="226" t="s">
        <v>25</v>
      </c>
      <c r="R1432" s="226"/>
      <c r="S1432" s="229" t="s">
        <v>6</v>
      </c>
      <c r="T1432" s="307">
        <v>15</v>
      </c>
      <c r="U1432" s="226"/>
      <c r="V1432" s="226"/>
      <c r="W1432" s="233">
        <f t="shared" si="2961"/>
        <v>0</v>
      </c>
      <c r="X1432" s="226"/>
      <c r="Y1432" s="229"/>
      <c r="Z1432" s="405"/>
      <c r="AA1432" s="332">
        <f t="shared" ref="AA1432:BF1432" si="3043">IF(AA$8="",0,IF(AA$1=1,SUMIFS(1301:1301,$1:$1,"&gt;="&amp;1,$1:$1,"&lt;="&amp;INT(-$T1432/30))+(-$T1432/30-INT(-$T1432/30))*SUMIFS(1301:1301,$1:$1,INT(-$T1432/30)+1),0)+(-$T1432/30-INT(-$T1432/30))*SUMIFS(1301:1301,$1:$1,AA$1+INT(-$T1432/30)+1)+(INT(-$T1432/30)+1+$T1432/30)*SUMIFS(1301:1301,$1:$1,AA$1+INT(-$T1432/30)))</f>
        <v>0</v>
      </c>
      <c r="AB1432" s="332">
        <f t="shared" si="3043"/>
        <v>0</v>
      </c>
      <c r="AC1432" s="332">
        <f t="shared" si="3043"/>
        <v>0</v>
      </c>
      <c r="AD1432" s="332">
        <f t="shared" si="3043"/>
        <v>0</v>
      </c>
      <c r="AE1432" s="332">
        <f t="shared" si="3043"/>
        <v>0</v>
      </c>
      <c r="AF1432" s="332">
        <f t="shared" si="3043"/>
        <v>0</v>
      </c>
      <c r="AG1432" s="332">
        <f t="shared" si="3043"/>
        <v>0</v>
      </c>
      <c r="AH1432" s="332">
        <f t="shared" si="3043"/>
        <v>0</v>
      </c>
      <c r="AI1432" s="332">
        <f t="shared" si="3043"/>
        <v>0</v>
      </c>
      <c r="AJ1432" s="332">
        <f t="shared" si="3043"/>
        <v>0</v>
      </c>
      <c r="AK1432" s="332">
        <f t="shared" si="3043"/>
        <v>0</v>
      </c>
      <c r="AL1432" s="332">
        <f t="shared" si="3043"/>
        <v>0</v>
      </c>
      <c r="AM1432" s="332">
        <f t="shared" si="3043"/>
        <v>0</v>
      </c>
      <c r="AN1432" s="332">
        <f t="shared" si="3043"/>
        <v>0</v>
      </c>
      <c r="AO1432" s="332">
        <f t="shared" si="3043"/>
        <v>0</v>
      </c>
      <c r="AP1432" s="332">
        <f t="shared" si="3043"/>
        <v>0</v>
      </c>
      <c r="AQ1432" s="332">
        <f t="shared" si="3043"/>
        <v>0</v>
      </c>
      <c r="AR1432" s="332">
        <f t="shared" si="3043"/>
        <v>0</v>
      </c>
      <c r="AS1432" s="332">
        <f t="shared" si="3043"/>
        <v>0</v>
      </c>
      <c r="AT1432" s="332">
        <f t="shared" si="3043"/>
        <v>0</v>
      </c>
      <c r="AU1432" s="332">
        <f t="shared" si="3043"/>
        <v>0</v>
      </c>
      <c r="AV1432" s="332">
        <f t="shared" si="3043"/>
        <v>0</v>
      </c>
      <c r="AW1432" s="332">
        <f t="shared" si="3043"/>
        <v>0</v>
      </c>
      <c r="AX1432" s="332">
        <f t="shared" si="3043"/>
        <v>0</v>
      </c>
      <c r="AY1432" s="332">
        <f t="shared" si="3043"/>
        <v>0</v>
      </c>
      <c r="AZ1432" s="332">
        <f t="shared" si="3043"/>
        <v>0</v>
      </c>
      <c r="BA1432" s="332">
        <f t="shared" si="3043"/>
        <v>0</v>
      </c>
      <c r="BB1432" s="332">
        <f t="shared" si="3043"/>
        <v>0</v>
      </c>
      <c r="BC1432" s="332">
        <f t="shared" si="3043"/>
        <v>0</v>
      </c>
      <c r="BD1432" s="332">
        <f t="shared" si="3043"/>
        <v>0</v>
      </c>
      <c r="BE1432" s="332">
        <f t="shared" si="3043"/>
        <v>0</v>
      </c>
      <c r="BF1432" s="332">
        <f t="shared" si="3043"/>
        <v>0</v>
      </c>
      <c r="BG1432" s="332">
        <f t="shared" ref="BG1432:CL1432" si="3044">IF(BG$8="",0,IF(BG$1=1,SUMIFS(1301:1301,$1:$1,"&gt;="&amp;1,$1:$1,"&lt;="&amp;INT(-$T1432/30))+(-$T1432/30-INT(-$T1432/30))*SUMIFS(1301:1301,$1:$1,INT(-$T1432/30)+1),0)+(-$T1432/30-INT(-$T1432/30))*SUMIFS(1301:1301,$1:$1,BG$1+INT(-$T1432/30)+1)+(INT(-$T1432/30)+1+$T1432/30)*SUMIFS(1301:1301,$1:$1,BG$1+INT(-$T1432/30)))</f>
        <v>0</v>
      </c>
      <c r="BH1432" s="332">
        <f t="shared" si="3044"/>
        <v>0</v>
      </c>
      <c r="BI1432" s="332">
        <f t="shared" si="3044"/>
        <v>0</v>
      </c>
      <c r="BJ1432" s="332">
        <f t="shared" si="3044"/>
        <v>0</v>
      </c>
      <c r="BK1432" s="332">
        <f t="shared" si="3044"/>
        <v>0</v>
      </c>
      <c r="BL1432" s="332">
        <f t="shared" si="3044"/>
        <v>0</v>
      </c>
      <c r="BM1432" s="332">
        <f t="shared" si="3044"/>
        <v>0</v>
      </c>
      <c r="BN1432" s="332">
        <f t="shared" si="3044"/>
        <v>0</v>
      </c>
      <c r="BO1432" s="332">
        <f t="shared" si="3044"/>
        <v>0</v>
      </c>
      <c r="BP1432" s="332">
        <f t="shared" si="3044"/>
        <v>0</v>
      </c>
      <c r="BQ1432" s="332">
        <f t="shared" si="3044"/>
        <v>0</v>
      </c>
      <c r="BR1432" s="332">
        <f t="shared" si="3044"/>
        <v>0</v>
      </c>
      <c r="BS1432" s="332">
        <f t="shared" si="3044"/>
        <v>0</v>
      </c>
      <c r="BT1432" s="332">
        <f t="shared" si="3044"/>
        <v>0</v>
      </c>
      <c r="BU1432" s="332">
        <f t="shared" si="3044"/>
        <v>0</v>
      </c>
      <c r="BV1432" s="332">
        <f t="shared" si="3044"/>
        <v>0</v>
      </c>
      <c r="BW1432" s="332">
        <f t="shared" si="3044"/>
        <v>0</v>
      </c>
      <c r="BX1432" s="332">
        <f t="shared" si="3044"/>
        <v>0</v>
      </c>
      <c r="BY1432" s="332">
        <f t="shared" si="3044"/>
        <v>0</v>
      </c>
      <c r="BZ1432" s="332">
        <f t="shared" si="3044"/>
        <v>0</v>
      </c>
      <c r="CA1432" s="332">
        <f t="shared" si="3044"/>
        <v>0</v>
      </c>
      <c r="CB1432" s="332">
        <f t="shared" si="3044"/>
        <v>0</v>
      </c>
      <c r="CC1432" s="332">
        <f t="shared" si="3044"/>
        <v>0</v>
      </c>
      <c r="CD1432" s="332">
        <f t="shared" si="3044"/>
        <v>0</v>
      </c>
      <c r="CE1432" s="332">
        <f t="shared" si="3044"/>
        <v>0</v>
      </c>
      <c r="CF1432" s="332">
        <f t="shared" si="3044"/>
        <v>0</v>
      </c>
      <c r="CG1432" s="332">
        <f t="shared" si="3044"/>
        <v>0</v>
      </c>
      <c r="CH1432" s="332">
        <f t="shared" si="3044"/>
        <v>0</v>
      </c>
      <c r="CI1432" s="332">
        <f t="shared" si="3044"/>
        <v>0</v>
      </c>
      <c r="CJ1432" s="332">
        <f t="shared" si="3044"/>
        <v>0</v>
      </c>
      <c r="CK1432" s="332">
        <f t="shared" si="3044"/>
        <v>0</v>
      </c>
      <c r="CL1432" s="332">
        <f t="shared" si="3044"/>
        <v>0</v>
      </c>
      <c r="CM1432" s="332">
        <f t="shared" ref="CM1432:DT1432" si="3045">IF(CM$8="",0,IF(CM$1=1,SUMIFS(1301:1301,$1:$1,"&gt;="&amp;1,$1:$1,"&lt;="&amp;INT(-$T1432/30))+(-$T1432/30-INT(-$T1432/30))*SUMIFS(1301:1301,$1:$1,INT(-$T1432/30)+1),0)+(-$T1432/30-INT(-$T1432/30))*SUMIFS(1301:1301,$1:$1,CM$1+INT(-$T1432/30)+1)+(INT(-$T1432/30)+1+$T1432/30)*SUMIFS(1301:1301,$1:$1,CM$1+INT(-$T1432/30)))</f>
        <v>0</v>
      </c>
      <c r="CN1432" s="332">
        <f t="shared" si="3045"/>
        <v>0</v>
      </c>
      <c r="CO1432" s="332">
        <f t="shared" si="3045"/>
        <v>0</v>
      </c>
      <c r="CP1432" s="332">
        <f t="shared" si="3045"/>
        <v>0</v>
      </c>
      <c r="CQ1432" s="332">
        <f t="shared" si="3045"/>
        <v>0</v>
      </c>
      <c r="CR1432" s="332">
        <f t="shared" si="3045"/>
        <v>0</v>
      </c>
      <c r="CS1432" s="332">
        <f t="shared" si="3045"/>
        <v>0</v>
      </c>
      <c r="CT1432" s="332">
        <f t="shared" si="3045"/>
        <v>0</v>
      </c>
      <c r="CU1432" s="332">
        <f t="shared" si="3045"/>
        <v>0</v>
      </c>
      <c r="CV1432" s="332">
        <f t="shared" si="3045"/>
        <v>0</v>
      </c>
      <c r="CW1432" s="332">
        <f t="shared" si="3045"/>
        <v>0</v>
      </c>
      <c r="CX1432" s="332">
        <f t="shared" si="3045"/>
        <v>0</v>
      </c>
      <c r="CY1432" s="332">
        <f t="shared" si="3045"/>
        <v>0</v>
      </c>
      <c r="CZ1432" s="332">
        <f t="shared" si="3045"/>
        <v>0</v>
      </c>
      <c r="DA1432" s="332">
        <f t="shared" si="3045"/>
        <v>0</v>
      </c>
      <c r="DB1432" s="332">
        <f t="shared" si="3045"/>
        <v>0</v>
      </c>
      <c r="DC1432" s="332">
        <f t="shared" si="3045"/>
        <v>0</v>
      </c>
      <c r="DD1432" s="332">
        <f t="shared" si="3045"/>
        <v>0</v>
      </c>
      <c r="DE1432" s="332">
        <f t="shared" si="3045"/>
        <v>0</v>
      </c>
      <c r="DF1432" s="332">
        <f t="shared" si="3045"/>
        <v>0</v>
      </c>
      <c r="DG1432" s="332">
        <f t="shared" si="3045"/>
        <v>0</v>
      </c>
      <c r="DH1432" s="332">
        <f t="shared" si="3045"/>
        <v>0</v>
      </c>
      <c r="DI1432" s="332">
        <f t="shared" si="3045"/>
        <v>0</v>
      </c>
      <c r="DJ1432" s="332">
        <f t="shared" si="3045"/>
        <v>0</v>
      </c>
      <c r="DK1432" s="332">
        <f t="shared" si="3045"/>
        <v>0</v>
      </c>
      <c r="DL1432" s="332">
        <f t="shared" si="3045"/>
        <v>0</v>
      </c>
      <c r="DM1432" s="332">
        <f t="shared" si="3045"/>
        <v>0</v>
      </c>
      <c r="DN1432" s="332">
        <f t="shared" si="3045"/>
        <v>0</v>
      </c>
      <c r="DO1432" s="332">
        <f t="shared" si="3045"/>
        <v>0</v>
      </c>
      <c r="DP1432" s="332">
        <f t="shared" si="3045"/>
        <v>0</v>
      </c>
      <c r="DQ1432" s="332">
        <f t="shared" si="3045"/>
        <v>0</v>
      </c>
      <c r="DR1432" s="332">
        <f t="shared" si="3045"/>
        <v>0</v>
      </c>
      <c r="DS1432" s="332">
        <f t="shared" si="3045"/>
        <v>0</v>
      </c>
      <c r="DT1432" s="332">
        <f t="shared" si="3045"/>
        <v>0</v>
      </c>
      <c r="DU1432" s="226"/>
      <c r="DV1432" s="226"/>
    </row>
    <row r="1433" spans="1:126" s="237" customFormat="1" ht="10.199999999999999">
      <c r="A1433" s="226"/>
      <c r="B1433" s="226"/>
      <c r="C1433" s="226"/>
      <c r="D1433" s="226"/>
      <c r="E1433" s="270"/>
      <c r="F1433" s="114"/>
      <c r="G1433" s="229"/>
      <c r="H1433" s="226"/>
      <c r="I1433" s="226"/>
      <c r="J1433" s="59"/>
      <c r="K1433" s="416">
        <f t="shared" si="2960"/>
        <v>0</v>
      </c>
      <c r="L1433" s="226"/>
      <c r="M1433" s="115"/>
      <c r="N1433" s="59"/>
      <c r="O1433" s="59"/>
      <c r="P1433" s="229"/>
      <c r="Q1433" s="226" t="s">
        <v>25</v>
      </c>
      <c r="R1433" s="226"/>
      <c r="S1433" s="229" t="s">
        <v>6</v>
      </c>
      <c r="T1433" s="307">
        <v>15</v>
      </c>
      <c r="U1433" s="226"/>
      <c r="V1433" s="226"/>
      <c r="W1433" s="233">
        <f t="shared" si="2961"/>
        <v>0</v>
      </c>
      <c r="X1433" s="226"/>
      <c r="Y1433" s="229"/>
      <c r="Z1433" s="405"/>
      <c r="AA1433" s="332">
        <f t="shared" ref="AA1433:BF1433" si="3046">IF(AA$8="",0,IF(AA$1=1,SUMIFS(1302:1302,$1:$1,"&gt;="&amp;1,$1:$1,"&lt;="&amp;INT(-$T1433/30))+(-$T1433/30-INT(-$T1433/30))*SUMIFS(1302:1302,$1:$1,INT(-$T1433/30)+1),0)+(-$T1433/30-INT(-$T1433/30))*SUMIFS(1302:1302,$1:$1,AA$1+INT(-$T1433/30)+1)+(INT(-$T1433/30)+1+$T1433/30)*SUMIFS(1302:1302,$1:$1,AA$1+INT(-$T1433/30)))</f>
        <v>0</v>
      </c>
      <c r="AB1433" s="332">
        <f t="shared" si="3046"/>
        <v>0</v>
      </c>
      <c r="AC1433" s="332">
        <f t="shared" si="3046"/>
        <v>0</v>
      </c>
      <c r="AD1433" s="332">
        <f t="shared" si="3046"/>
        <v>0</v>
      </c>
      <c r="AE1433" s="332">
        <f t="shared" si="3046"/>
        <v>0</v>
      </c>
      <c r="AF1433" s="332">
        <f t="shared" si="3046"/>
        <v>0</v>
      </c>
      <c r="AG1433" s="332">
        <f t="shared" si="3046"/>
        <v>0</v>
      </c>
      <c r="AH1433" s="332">
        <f t="shared" si="3046"/>
        <v>0</v>
      </c>
      <c r="AI1433" s="332">
        <f t="shared" si="3046"/>
        <v>0</v>
      </c>
      <c r="AJ1433" s="332">
        <f t="shared" si="3046"/>
        <v>0</v>
      </c>
      <c r="AK1433" s="332">
        <f t="shared" si="3046"/>
        <v>0</v>
      </c>
      <c r="AL1433" s="332">
        <f t="shared" si="3046"/>
        <v>0</v>
      </c>
      <c r="AM1433" s="332">
        <f t="shared" si="3046"/>
        <v>0</v>
      </c>
      <c r="AN1433" s="332">
        <f t="shared" si="3046"/>
        <v>0</v>
      </c>
      <c r="AO1433" s="332">
        <f t="shared" si="3046"/>
        <v>0</v>
      </c>
      <c r="AP1433" s="332">
        <f t="shared" si="3046"/>
        <v>0</v>
      </c>
      <c r="AQ1433" s="332">
        <f t="shared" si="3046"/>
        <v>0</v>
      </c>
      <c r="AR1433" s="332">
        <f t="shared" si="3046"/>
        <v>0</v>
      </c>
      <c r="AS1433" s="332">
        <f t="shared" si="3046"/>
        <v>0</v>
      </c>
      <c r="AT1433" s="332">
        <f t="shared" si="3046"/>
        <v>0</v>
      </c>
      <c r="AU1433" s="332">
        <f t="shared" si="3046"/>
        <v>0</v>
      </c>
      <c r="AV1433" s="332">
        <f t="shared" si="3046"/>
        <v>0</v>
      </c>
      <c r="AW1433" s="332">
        <f t="shared" si="3046"/>
        <v>0</v>
      </c>
      <c r="AX1433" s="332">
        <f t="shared" si="3046"/>
        <v>0</v>
      </c>
      <c r="AY1433" s="332">
        <f t="shared" si="3046"/>
        <v>0</v>
      </c>
      <c r="AZ1433" s="332">
        <f t="shared" si="3046"/>
        <v>0</v>
      </c>
      <c r="BA1433" s="332">
        <f t="shared" si="3046"/>
        <v>0</v>
      </c>
      <c r="BB1433" s="332">
        <f t="shared" si="3046"/>
        <v>0</v>
      </c>
      <c r="BC1433" s="332">
        <f t="shared" si="3046"/>
        <v>0</v>
      </c>
      <c r="BD1433" s="332">
        <f t="shared" si="3046"/>
        <v>0</v>
      </c>
      <c r="BE1433" s="332">
        <f t="shared" si="3046"/>
        <v>0</v>
      </c>
      <c r="BF1433" s="332">
        <f t="shared" si="3046"/>
        <v>0</v>
      </c>
      <c r="BG1433" s="332">
        <f t="shared" ref="BG1433:CL1433" si="3047">IF(BG$8="",0,IF(BG$1=1,SUMIFS(1302:1302,$1:$1,"&gt;="&amp;1,$1:$1,"&lt;="&amp;INT(-$T1433/30))+(-$T1433/30-INT(-$T1433/30))*SUMIFS(1302:1302,$1:$1,INT(-$T1433/30)+1),0)+(-$T1433/30-INT(-$T1433/30))*SUMIFS(1302:1302,$1:$1,BG$1+INT(-$T1433/30)+1)+(INT(-$T1433/30)+1+$T1433/30)*SUMIFS(1302:1302,$1:$1,BG$1+INT(-$T1433/30)))</f>
        <v>0</v>
      </c>
      <c r="BH1433" s="332">
        <f t="shared" si="3047"/>
        <v>0</v>
      </c>
      <c r="BI1433" s="332">
        <f t="shared" si="3047"/>
        <v>0</v>
      </c>
      <c r="BJ1433" s="332">
        <f t="shared" si="3047"/>
        <v>0</v>
      </c>
      <c r="BK1433" s="332">
        <f t="shared" si="3047"/>
        <v>0</v>
      </c>
      <c r="BL1433" s="332">
        <f t="shared" si="3047"/>
        <v>0</v>
      </c>
      <c r="BM1433" s="332">
        <f t="shared" si="3047"/>
        <v>0</v>
      </c>
      <c r="BN1433" s="332">
        <f t="shared" si="3047"/>
        <v>0</v>
      </c>
      <c r="BO1433" s="332">
        <f t="shared" si="3047"/>
        <v>0</v>
      </c>
      <c r="BP1433" s="332">
        <f t="shared" si="3047"/>
        <v>0</v>
      </c>
      <c r="BQ1433" s="332">
        <f t="shared" si="3047"/>
        <v>0</v>
      </c>
      <c r="BR1433" s="332">
        <f t="shared" si="3047"/>
        <v>0</v>
      </c>
      <c r="BS1433" s="332">
        <f t="shared" si="3047"/>
        <v>0</v>
      </c>
      <c r="BT1433" s="332">
        <f t="shared" si="3047"/>
        <v>0</v>
      </c>
      <c r="BU1433" s="332">
        <f t="shared" si="3047"/>
        <v>0</v>
      </c>
      <c r="BV1433" s="332">
        <f t="shared" si="3047"/>
        <v>0</v>
      </c>
      <c r="BW1433" s="332">
        <f t="shared" si="3047"/>
        <v>0</v>
      </c>
      <c r="BX1433" s="332">
        <f t="shared" si="3047"/>
        <v>0</v>
      </c>
      <c r="BY1433" s="332">
        <f t="shared" si="3047"/>
        <v>0</v>
      </c>
      <c r="BZ1433" s="332">
        <f t="shared" si="3047"/>
        <v>0</v>
      </c>
      <c r="CA1433" s="332">
        <f t="shared" si="3047"/>
        <v>0</v>
      </c>
      <c r="CB1433" s="332">
        <f t="shared" si="3047"/>
        <v>0</v>
      </c>
      <c r="CC1433" s="332">
        <f t="shared" si="3047"/>
        <v>0</v>
      </c>
      <c r="CD1433" s="332">
        <f t="shared" si="3047"/>
        <v>0</v>
      </c>
      <c r="CE1433" s="332">
        <f t="shared" si="3047"/>
        <v>0</v>
      </c>
      <c r="CF1433" s="332">
        <f t="shared" si="3047"/>
        <v>0</v>
      </c>
      <c r="CG1433" s="332">
        <f t="shared" si="3047"/>
        <v>0</v>
      </c>
      <c r="CH1433" s="332">
        <f t="shared" si="3047"/>
        <v>0</v>
      </c>
      <c r="CI1433" s="332">
        <f t="shared" si="3047"/>
        <v>0</v>
      </c>
      <c r="CJ1433" s="332">
        <f t="shared" si="3047"/>
        <v>0</v>
      </c>
      <c r="CK1433" s="332">
        <f t="shared" si="3047"/>
        <v>0</v>
      </c>
      <c r="CL1433" s="332">
        <f t="shared" si="3047"/>
        <v>0</v>
      </c>
      <c r="CM1433" s="332">
        <f t="shared" ref="CM1433:DT1433" si="3048">IF(CM$8="",0,IF(CM$1=1,SUMIFS(1302:1302,$1:$1,"&gt;="&amp;1,$1:$1,"&lt;="&amp;INT(-$T1433/30))+(-$T1433/30-INT(-$T1433/30))*SUMIFS(1302:1302,$1:$1,INT(-$T1433/30)+1),0)+(-$T1433/30-INT(-$T1433/30))*SUMIFS(1302:1302,$1:$1,CM$1+INT(-$T1433/30)+1)+(INT(-$T1433/30)+1+$T1433/30)*SUMIFS(1302:1302,$1:$1,CM$1+INT(-$T1433/30)))</f>
        <v>0</v>
      </c>
      <c r="CN1433" s="332">
        <f t="shared" si="3048"/>
        <v>0</v>
      </c>
      <c r="CO1433" s="332">
        <f t="shared" si="3048"/>
        <v>0</v>
      </c>
      <c r="CP1433" s="332">
        <f t="shared" si="3048"/>
        <v>0</v>
      </c>
      <c r="CQ1433" s="332">
        <f t="shared" si="3048"/>
        <v>0</v>
      </c>
      <c r="CR1433" s="332">
        <f t="shared" si="3048"/>
        <v>0</v>
      </c>
      <c r="CS1433" s="332">
        <f t="shared" si="3048"/>
        <v>0</v>
      </c>
      <c r="CT1433" s="332">
        <f t="shared" si="3048"/>
        <v>0</v>
      </c>
      <c r="CU1433" s="332">
        <f t="shared" si="3048"/>
        <v>0</v>
      </c>
      <c r="CV1433" s="332">
        <f t="shared" si="3048"/>
        <v>0</v>
      </c>
      <c r="CW1433" s="332">
        <f t="shared" si="3048"/>
        <v>0</v>
      </c>
      <c r="CX1433" s="332">
        <f t="shared" si="3048"/>
        <v>0</v>
      </c>
      <c r="CY1433" s="332">
        <f t="shared" si="3048"/>
        <v>0</v>
      </c>
      <c r="CZ1433" s="332">
        <f t="shared" si="3048"/>
        <v>0</v>
      </c>
      <c r="DA1433" s="332">
        <f t="shared" si="3048"/>
        <v>0</v>
      </c>
      <c r="DB1433" s="332">
        <f t="shared" si="3048"/>
        <v>0</v>
      </c>
      <c r="DC1433" s="332">
        <f t="shared" si="3048"/>
        <v>0</v>
      </c>
      <c r="DD1433" s="332">
        <f t="shared" si="3048"/>
        <v>0</v>
      </c>
      <c r="DE1433" s="332">
        <f t="shared" si="3048"/>
        <v>0</v>
      </c>
      <c r="DF1433" s="332">
        <f t="shared" si="3048"/>
        <v>0</v>
      </c>
      <c r="DG1433" s="332">
        <f t="shared" si="3048"/>
        <v>0</v>
      </c>
      <c r="DH1433" s="332">
        <f t="shared" si="3048"/>
        <v>0</v>
      </c>
      <c r="DI1433" s="332">
        <f t="shared" si="3048"/>
        <v>0</v>
      </c>
      <c r="DJ1433" s="332">
        <f t="shared" si="3048"/>
        <v>0</v>
      </c>
      <c r="DK1433" s="332">
        <f t="shared" si="3048"/>
        <v>0</v>
      </c>
      <c r="DL1433" s="332">
        <f t="shared" si="3048"/>
        <v>0</v>
      </c>
      <c r="DM1433" s="332">
        <f t="shared" si="3048"/>
        <v>0</v>
      </c>
      <c r="DN1433" s="332">
        <f t="shared" si="3048"/>
        <v>0</v>
      </c>
      <c r="DO1433" s="332">
        <f t="shared" si="3048"/>
        <v>0</v>
      </c>
      <c r="DP1433" s="332">
        <f t="shared" si="3048"/>
        <v>0</v>
      </c>
      <c r="DQ1433" s="332">
        <f t="shared" si="3048"/>
        <v>0</v>
      </c>
      <c r="DR1433" s="332">
        <f t="shared" si="3048"/>
        <v>0</v>
      </c>
      <c r="DS1433" s="332">
        <f t="shared" si="3048"/>
        <v>0</v>
      </c>
      <c r="DT1433" s="332">
        <f t="shared" si="3048"/>
        <v>0</v>
      </c>
      <c r="DU1433" s="226"/>
      <c r="DV1433" s="226"/>
    </row>
    <row r="1434" spans="1:126" s="237" customFormat="1" ht="10.199999999999999">
      <c r="A1434" s="226"/>
      <c r="B1434" s="226"/>
      <c r="C1434" s="226"/>
      <c r="D1434" s="226"/>
      <c r="E1434" s="270"/>
      <c r="F1434" s="114"/>
      <c r="G1434" s="229"/>
      <c r="H1434" s="226"/>
      <c r="I1434" s="226"/>
      <c r="J1434" s="59"/>
      <c r="K1434" s="416">
        <f t="shared" si="2960"/>
        <v>0</v>
      </c>
      <c r="L1434" s="226"/>
      <c r="M1434" s="115"/>
      <c r="N1434" s="59"/>
      <c r="O1434" s="59"/>
      <c r="P1434" s="229"/>
      <c r="Q1434" s="226" t="s">
        <v>25</v>
      </c>
      <c r="R1434" s="226"/>
      <c r="S1434" s="229" t="s">
        <v>6</v>
      </c>
      <c r="T1434" s="307">
        <v>15</v>
      </c>
      <c r="U1434" s="226"/>
      <c r="V1434" s="226"/>
      <c r="W1434" s="233">
        <f t="shared" si="2961"/>
        <v>0</v>
      </c>
      <c r="X1434" s="226"/>
      <c r="Y1434" s="229"/>
      <c r="Z1434" s="405"/>
      <c r="AA1434" s="332">
        <f t="shared" ref="AA1434:BF1434" si="3049">IF(AA$8="",0,IF(AA$1=1,SUMIFS(1303:1303,$1:$1,"&gt;="&amp;1,$1:$1,"&lt;="&amp;INT(-$T1434/30))+(-$T1434/30-INT(-$T1434/30))*SUMIFS(1303:1303,$1:$1,INT(-$T1434/30)+1),0)+(-$T1434/30-INT(-$T1434/30))*SUMIFS(1303:1303,$1:$1,AA$1+INT(-$T1434/30)+1)+(INT(-$T1434/30)+1+$T1434/30)*SUMIFS(1303:1303,$1:$1,AA$1+INT(-$T1434/30)))</f>
        <v>0</v>
      </c>
      <c r="AB1434" s="332">
        <f t="shared" si="3049"/>
        <v>0</v>
      </c>
      <c r="AC1434" s="332">
        <f t="shared" si="3049"/>
        <v>0</v>
      </c>
      <c r="AD1434" s="332">
        <f t="shared" si="3049"/>
        <v>0</v>
      </c>
      <c r="AE1434" s="332">
        <f t="shared" si="3049"/>
        <v>0</v>
      </c>
      <c r="AF1434" s="332">
        <f t="shared" si="3049"/>
        <v>0</v>
      </c>
      <c r="AG1434" s="332">
        <f t="shared" si="3049"/>
        <v>0</v>
      </c>
      <c r="AH1434" s="332">
        <f t="shared" si="3049"/>
        <v>0</v>
      </c>
      <c r="AI1434" s="332">
        <f t="shared" si="3049"/>
        <v>0</v>
      </c>
      <c r="AJ1434" s="332">
        <f t="shared" si="3049"/>
        <v>0</v>
      </c>
      <c r="AK1434" s="332">
        <f t="shared" si="3049"/>
        <v>0</v>
      </c>
      <c r="AL1434" s="332">
        <f t="shared" si="3049"/>
        <v>0</v>
      </c>
      <c r="AM1434" s="332">
        <f t="shared" si="3049"/>
        <v>0</v>
      </c>
      <c r="AN1434" s="332">
        <f t="shared" si="3049"/>
        <v>0</v>
      </c>
      <c r="AO1434" s="332">
        <f t="shared" si="3049"/>
        <v>0</v>
      </c>
      <c r="AP1434" s="332">
        <f t="shared" si="3049"/>
        <v>0</v>
      </c>
      <c r="AQ1434" s="332">
        <f t="shared" si="3049"/>
        <v>0</v>
      </c>
      <c r="AR1434" s="332">
        <f t="shared" si="3049"/>
        <v>0</v>
      </c>
      <c r="AS1434" s="332">
        <f t="shared" si="3049"/>
        <v>0</v>
      </c>
      <c r="AT1434" s="332">
        <f t="shared" si="3049"/>
        <v>0</v>
      </c>
      <c r="AU1434" s="332">
        <f t="shared" si="3049"/>
        <v>0</v>
      </c>
      <c r="AV1434" s="332">
        <f t="shared" si="3049"/>
        <v>0</v>
      </c>
      <c r="AW1434" s="332">
        <f t="shared" si="3049"/>
        <v>0</v>
      </c>
      <c r="AX1434" s="332">
        <f t="shared" si="3049"/>
        <v>0</v>
      </c>
      <c r="AY1434" s="332">
        <f t="shared" si="3049"/>
        <v>0</v>
      </c>
      <c r="AZ1434" s="332">
        <f t="shared" si="3049"/>
        <v>0</v>
      </c>
      <c r="BA1434" s="332">
        <f t="shared" si="3049"/>
        <v>0</v>
      </c>
      <c r="BB1434" s="332">
        <f t="shared" si="3049"/>
        <v>0</v>
      </c>
      <c r="BC1434" s="332">
        <f t="shared" si="3049"/>
        <v>0</v>
      </c>
      <c r="BD1434" s="332">
        <f t="shared" si="3049"/>
        <v>0</v>
      </c>
      <c r="BE1434" s="332">
        <f t="shared" si="3049"/>
        <v>0</v>
      </c>
      <c r="BF1434" s="332">
        <f t="shared" si="3049"/>
        <v>0</v>
      </c>
      <c r="BG1434" s="332">
        <f t="shared" ref="BG1434:CL1434" si="3050">IF(BG$8="",0,IF(BG$1=1,SUMIFS(1303:1303,$1:$1,"&gt;="&amp;1,$1:$1,"&lt;="&amp;INT(-$T1434/30))+(-$T1434/30-INT(-$T1434/30))*SUMIFS(1303:1303,$1:$1,INT(-$T1434/30)+1),0)+(-$T1434/30-INT(-$T1434/30))*SUMIFS(1303:1303,$1:$1,BG$1+INT(-$T1434/30)+1)+(INT(-$T1434/30)+1+$T1434/30)*SUMIFS(1303:1303,$1:$1,BG$1+INT(-$T1434/30)))</f>
        <v>0</v>
      </c>
      <c r="BH1434" s="332">
        <f t="shared" si="3050"/>
        <v>0</v>
      </c>
      <c r="BI1434" s="332">
        <f t="shared" si="3050"/>
        <v>0</v>
      </c>
      <c r="BJ1434" s="332">
        <f t="shared" si="3050"/>
        <v>0</v>
      </c>
      <c r="BK1434" s="332">
        <f t="shared" si="3050"/>
        <v>0</v>
      </c>
      <c r="BL1434" s="332">
        <f t="shared" si="3050"/>
        <v>0</v>
      </c>
      <c r="BM1434" s="332">
        <f t="shared" si="3050"/>
        <v>0</v>
      </c>
      <c r="BN1434" s="332">
        <f t="shared" si="3050"/>
        <v>0</v>
      </c>
      <c r="BO1434" s="332">
        <f t="shared" si="3050"/>
        <v>0</v>
      </c>
      <c r="BP1434" s="332">
        <f t="shared" si="3050"/>
        <v>0</v>
      </c>
      <c r="BQ1434" s="332">
        <f t="shared" si="3050"/>
        <v>0</v>
      </c>
      <c r="BR1434" s="332">
        <f t="shared" si="3050"/>
        <v>0</v>
      </c>
      <c r="BS1434" s="332">
        <f t="shared" si="3050"/>
        <v>0</v>
      </c>
      <c r="BT1434" s="332">
        <f t="shared" si="3050"/>
        <v>0</v>
      </c>
      <c r="BU1434" s="332">
        <f t="shared" si="3050"/>
        <v>0</v>
      </c>
      <c r="BV1434" s="332">
        <f t="shared" si="3050"/>
        <v>0</v>
      </c>
      <c r="BW1434" s="332">
        <f t="shared" si="3050"/>
        <v>0</v>
      </c>
      <c r="BX1434" s="332">
        <f t="shared" si="3050"/>
        <v>0</v>
      </c>
      <c r="BY1434" s="332">
        <f t="shared" si="3050"/>
        <v>0</v>
      </c>
      <c r="BZ1434" s="332">
        <f t="shared" si="3050"/>
        <v>0</v>
      </c>
      <c r="CA1434" s="332">
        <f t="shared" si="3050"/>
        <v>0</v>
      </c>
      <c r="CB1434" s="332">
        <f t="shared" si="3050"/>
        <v>0</v>
      </c>
      <c r="CC1434" s="332">
        <f t="shared" si="3050"/>
        <v>0</v>
      </c>
      <c r="CD1434" s="332">
        <f t="shared" si="3050"/>
        <v>0</v>
      </c>
      <c r="CE1434" s="332">
        <f t="shared" si="3050"/>
        <v>0</v>
      </c>
      <c r="CF1434" s="332">
        <f t="shared" si="3050"/>
        <v>0</v>
      </c>
      <c r="CG1434" s="332">
        <f t="shared" si="3050"/>
        <v>0</v>
      </c>
      <c r="CH1434" s="332">
        <f t="shared" si="3050"/>
        <v>0</v>
      </c>
      <c r="CI1434" s="332">
        <f t="shared" si="3050"/>
        <v>0</v>
      </c>
      <c r="CJ1434" s="332">
        <f t="shared" si="3050"/>
        <v>0</v>
      </c>
      <c r="CK1434" s="332">
        <f t="shared" si="3050"/>
        <v>0</v>
      </c>
      <c r="CL1434" s="332">
        <f t="shared" si="3050"/>
        <v>0</v>
      </c>
      <c r="CM1434" s="332">
        <f t="shared" ref="CM1434:DT1434" si="3051">IF(CM$8="",0,IF(CM$1=1,SUMIFS(1303:1303,$1:$1,"&gt;="&amp;1,$1:$1,"&lt;="&amp;INT(-$T1434/30))+(-$T1434/30-INT(-$T1434/30))*SUMIFS(1303:1303,$1:$1,INT(-$T1434/30)+1),0)+(-$T1434/30-INT(-$T1434/30))*SUMIFS(1303:1303,$1:$1,CM$1+INT(-$T1434/30)+1)+(INT(-$T1434/30)+1+$T1434/30)*SUMIFS(1303:1303,$1:$1,CM$1+INT(-$T1434/30)))</f>
        <v>0</v>
      </c>
      <c r="CN1434" s="332">
        <f t="shared" si="3051"/>
        <v>0</v>
      </c>
      <c r="CO1434" s="332">
        <f t="shared" si="3051"/>
        <v>0</v>
      </c>
      <c r="CP1434" s="332">
        <f t="shared" si="3051"/>
        <v>0</v>
      </c>
      <c r="CQ1434" s="332">
        <f t="shared" si="3051"/>
        <v>0</v>
      </c>
      <c r="CR1434" s="332">
        <f t="shared" si="3051"/>
        <v>0</v>
      </c>
      <c r="CS1434" s="332">
        <f t="shared" si="3051"/>
        <v>0</v>
      </c>
      <c r="CT1434" s="332">
        <f t="shared" si="3051"/>
        <v>0</v>
      </c>
      <c r="CU1434" s="332">
        <f t="shared" si="3051"/>
        <v>0</v>
      </c>
      <c r="CV1434" s="332">
        <f t="shared" si="3051"/>
        <v>0</v>
      </c>
      <c r="CW1434" s="332">
        <f t="shared" si="3051"/>
        <v>0</v>
      </c>
      <c r="CX1434" s="332">
        <f t="shared" si="3051"/>
        <v>0</v>
      </c>
      <c r="CY1434" s="332">
        <f t="shared" si="3051"/>
        <v>0</v>
      </c>
      <c r="CZ1434" s="332">
        <f t="shared" si="3051"/>
        <v>0</v>
      </c>
      <c r="DA1434" s="332">
        <f t="shared" si="3051"/>
        <v>0</v>
      </c>
      <c r="DB1434" s="332">
        <f t="shared" si="3051"/>
        <v>0</v>
      </c>
      <c r="DC1434" s="332">
        <f t="shared" si="3051"/>
        <v>0</v>
      </c>
      <c r="DD1434" s="332">
        <f t="shared" si="3051"/>
        <v>0</v>
      </c>
      <c r="DE1434" s="332">
        <f t="shared" si="3051"/>
        <v>0</v>
      </c>
      <c r="DF1434" s="332">
        <f t="shared" si="3051"/>
        <v>0</v>
      </c>
      <c r="DG1434" s="332">
        <f t="shared" si="3051"/>
        <v>0</v>
      </c>
      <c r="DH1434" s="332">
        <f t="shared" si="3051"/>
        <v>0</v>
      </c>
      <c r="DI1434" s="332">
        <f t="shared" si="3051"/>
        <v>0</v>
      </c>
      <c r="DJ1434" s="332">
        <f t="shared" si="3051"/>
        <v>0</v>
      </c>
      <c r="DK1434" s="332">
        <f t="shared" si="3051"/>
        <v>0</v>
      </c>
      <c r="DL1434" s="332">
        <f t="shared" si="3051"/>
        <v>0</v>
      </c>
      <c r="DM1434" s="332">
        <f t="shared" si="3051"/>
        <v>0</v>
      </c>
      <c r="DN1434" s="332">
        <f t="shared" si="3051"/>
        <v>0</v>
      </c>
      <c r="DO1434" s="332">
        <f t="shared" si="3051"/>
        <v>0</v>
      </c>
      <c r="DP1434" s="332">
        <f t="shared" si="3051"/>
        <v>0</v>
      </c>
      <c r="DQ1434" s="332">
        <f t="shared" si="3051"/>
        <v>0</v>
      </c>
      <c r="DR1434" s="332">
        <f t="shared" si="3051"/>
        <v>0</v>
      </c>
      <c r="DS1434" s="332">
        <f t="shared" si="3051"/>
        <v>0</v>
      </c>
      <c r="DT1434" s="332">
        <f t="shared" si="3051"/>
        <v>0</v>
      </c>
      <c r="DU1434" s="226"/>
      <c r="DV1434" s="226"/>
    </row>
    <row r="1435" spans="1:126" ht="4.2" customHeight="1">
      <c r="A1435" s="1"/>
      <c r="B1435" s="1"/>
      <c r="C1435" s="1"/>
      <c r="D1435" s="1"/>
      <c r="E1435" s="261"/>
      <c r="F1435" s="47"/>
      <c r="G1435" s="229"/>
      <c r="H1435" s="1"/>
      <c r="I1435" s="1"/>
      <c r="J1435" s="1"/>
      <c r="K1435" s="1"/>
      <c r="L1435" s="1"/>
      <c r="M1435" s="115"/>
      <c r="N1435" s="59"/>
      <c r="O1435" s="59"/>
      <c r="P1435" s="5"/>
      <c r="Q1435" s="1"/>
      <c r="R1435" s="1"/>
      <c r="S1435" s="5"/>
      <c r="T1435" s="7"/>
      <c r="U1435" s="23"/>
      <c r="V1435" s="1"/>
      <c r="W1435" s="11"/>
      <c r="X1435" s="10"/>
      <c r="Y1435" s="229"/>
      <c r="Z1435" s="92"/>
      <c r="AA1435" s="93"/>
      <c r="AB1435" s="93"/>
      <c r="AC1435" s="93"/>
      <c r="AD1435" s="93"/>
      <c r="AE1435" s="93"/>
      <c r="AF1435" s="93"/>
      <c r="AG1435" s="93"/>
      <c r="AH1435" s="93"/>
      <c r="AI1435" s="93"/>
      <c r="AJ1435" s="93"/>
      <c r="AK1435" s="93"/>
      <c r="AL1435" s="93"/>
      <c r="AM1435" s="93"/>
      <c r="AN1435" s="93"/>
      <c r="AO1435" s="93"/>
      <c r="AP1435" s="93"/>
      <c r="AQ1435" s="93"/>
      <c r="AR1435" s="93"/>
      <c r="AS1435" s="93"/>
      <c r="AT1435" s="93"/>
      <c r="AU1435" s="93"/>
      <c r="AV1435" s="93"/>
      <c r="AW1435" s="93"/>
      <c r="AX1435" s="93"/>
      <c r="AY1435" s="93"/>
      <c r="AZ1435" s="93"/>
      <c r="BA1435" s="93"/>
      <c r="BB1435" s="93"/>
      <c r="BC1435" s="93"/>
      <c r="BD1435" s="93"/>
      <c r="BE1435" s="93"/>
      <c r="BF1435" s="93"/>
      <c r="BG1435" s="93"/>
      <c r="BH1435" s="93"/>
      <c r="BI1435" s="93"/>
      <c r="BJ1435" s="93"/>
      <c r="BK1435" s="93"/>
      <c r="BL1435" s="93"/>
      <c r="BM1435" s="93"/>
      <c r="BN1435" s="93"/>
      <c r="BO1435" s="93"/>
      <c r="BP1435" s="93"/>
      <c r="BQ1435" s="93"/>
      <c r="BR1435" s="93"/>
      <c r="BS1435" s="93"/>
      <c r="BT1435" s="93"/>
      <c r="BU1435" s="93"/>
      <c r="BV1435" s="93"/>
      <c r="BW1435" s="93"/>
      <c r="BX1435" s="93"/>
      <c r="BY1435" s="93"/>
      <c r="BZ1435" s="93"/>
      <c r="CA1435" s="93"/>
      <c r="CB1435" s="93"/>
      <c r="CC1435" s="93"/>
      <c r="CD1435" s="93"/>
      <c r="CE1435" s="93"/>
      <c r="CF1435" s="93"/>
      <c r="CG1435" s="93"/>
      <c r="CH1435" s="93"/>
      <c r="CI1435" s="93"/>
      <c r="CJ1435" s="93"/>
      <c r="CK1435" s="93"/>
      <c r="CL1435" s="93"/>
      <c r="CM1435" s="93"/>
      <c r="CN1435" s="93"/>
      <c r="CO1435" s="93"/>
      <c r="CP1435" s="93"/>
      <c r="CQ1435" s="93"/>
      <c r="CR1435" s="93"/>
      <c r="CS1435" s="93"/>
      <c r="CT1435" s="93"/>
      <c r="CU1435" s="93"/>
      <c r="CV1435" s="93"/>
      <c r="CW1435" s="93"/>
      <c r="CX1435" s="93"/>
      <c r="CY1435" s="93"/>
      <c r="CZ1435" s="93"/>
      <c r="DA1435" s="93"/>
      <c r="DB1435" s="93"/>
      <c r="DC1435" s="93"/>
      <c r="DD1435" s="93"/>
      <c r="DE1435" s="93"/>
      <c r="DF1435" s="93"/>
      <c r="DG1435" s="93"/>
      <c r="DH1435" s="93"/>
      <c r="DI1435" s="93"/>
      <c r="DJ1435" s="93"/>
      <c r="DK1435" s="93"/>
      <c r="DL1435" s="93"/>
      <c r="DM1435" s="93"/>
      <c r="DN1435" s="93"/>
      <c r="DO1435" s="93"/>
      <c r="DP1435" s="93"/>
      <c r="DQ1435" s="93"/>
      <c r="DR1435" s="93"/>
      <c r="DS1435" s="93"/>
      <c r="DT1435" s="93"/>
      <c r="DU1435" s="1"/>
      <c r="DV1435" s="1"/>
    </row>
    <row r="1436" spans="1:126" ht="7.2" customHeight="1">
      <c r="A1436" s="1"/>
      <c r="B1436" s="1"/>
      <c r="C1436" s="1"/>
      <c r="D1436" s="1"/>
      <c r="E1436" s="261"/>
      <c r="F1436" s="47"/>
      <c r="G1436" s="229"/>
      <c r="H1436" s="1"/>
      <c r="I1436" s="1"/>
      <c r="J1436" s="1"/>
      <c r="K1436" s="1"/>
      <c r="L1436" s="1"/>
      <c r="M1436" s="5"/>
      <c r="N1436" s="1"/>
      <c r="O1436" s="1"/>
      <c r="P1436" s="5"/>
      <c r="Q1436" s="1"/>
      <c r="R1436" s="1"/>
      <c r="S1436" s="5"/>
      <c r="T1436" s="7"/>
      <c r="U1436" s="23"/>
      <c r="V1436" s="1"/>
      <c r="W1436" s="11"/>
      <c r="X1436" s="10"/>
      <c r="Y1436" s="45"/>
      <c r="Z1436" s="92"/>
      <c r="AA1436" s="93"/>
      <c r="AB1436" s="93"/>
      <c r="AC1436" s="93"/>
      <c r="AD1436" s="93"/>
      <c r="AE1436" s="93"/>
      <c r="AF1436" s="93"/>
      <c r="AG1436" s="93"/>
      <c r="AH1436" s="93"/>
      <c r="AI1436" s="93"/>
      <c r="AJ1436" s="93"/>
      <c r="AK1436" s="93"/>
      <c r="AL1436" s="93"/>
      <c r="AM1436" s="93"/>
      <c r="AN1436" s="93"/>
      <c r="AO1436" s="93"/>
      <c r="AP1436" s="93"/>
      <c r="AQ1436" s="93"/>
      <c r="AR1436" s="93"/>
      <c r="AS1436" s="93"/>
      <c r="AT1436" s="93"/>
      <c r="AU1436" s="93"/>
      <c r="AV1436" s="93"/>
      <c r="AW1436" s="93"/>
      <c r="AX1436" s="93"/>
      <c r="AY1436" s="93"/>
      <c r="AZ1436" s="93"/>
      <c r="BA1436" s="93"/>
      <c r="BB1436" s="93"/>
      <c r="BC1436" s="93"/>
      <c r="BD1436" s="93"/>
      <c r="BE1436" s="93"/>
      <c r="BF1436" s="93"/>
      <c r="BG1436" s="93"/>
      <c r="BH1436" s="93"/>
      <c r="BI1436" s="93"/>
      <c r="BJ1436" s="93"/>
      <c r="BK1436" s="93"/>
      <c r="BL1436" s="93"/>
      <c r="BM1436" s="93"/>
      <c r="BN1436" s="93"/>
      <c r="BO1436" s="93"/>
      <c r="BP1436" s="93"/>
      <c r="BQ1436" s="93"/>
      <c r="BR1436" s="93"/>
      <c r="BS1436" s="93"/>
      <c r="BT1436" s="93"/>
      <c r="BU1436" s="93"/>
      <c r="BV1436" s="93"/>
      <c r="BW1436" s="93"/>
      <c r="BX1436" s="93"/>
      <c r="BY1436" s="93"/>
      <c r="BZ1436" s="93"/>
      <c r="CA1436" s="93"/>
      <c r="CB1436" s="93"/>
      <c r="CC1436" s="93"/>
      <c r="CD1436" s="93"/>
      <c r="CE1436" s="93"/>
      <c r="CF1436" s="93"/>
      <c r="CG1436" s="93"/>
      <c r="CH1436" s="93"/>
      <c r="CI1436" s="93"/>
      <c r="CJ1436" s="93"/>
      <c r="CK1436" s="93"/>
      <c r="CL1436" s="93"/>
      <c r="CM1436" s="93"/>
      <c r="CN1436" s="93"/>
      <c r="CO1436" s="93"/>
      <c r="CP1436" s="93"/>
      <c r="CQ1436" s="93"/>
      <c r="CR1436" s="93"/>
      <c r="CS1436" s="93"/>
      <c r="CT1436" s="93"/>
      <c r="CU1436" s="93"/>
      <c r="CV1436" s="93"/>
      <c r="CW1436" s="93"/>
      <c r="CX1436" s="93"/>
      <c r="CY1436" s="93"/>
      <c r="CZ1436" s="93"/>
      <c r="DA1436" s="93"/>
      <c r="DB1436" s="93"/>
      <c r="DC1436" s="93"/>
      <c r="DD1436" s="93"/>
      <c r="DE1436" s="93"/>
      <c r="DF1436" s="93"/>
      <c r="DG1436" s="93"/>
      <c r="DH1436" s="93"/>
      <c r="DI1436" s="93"/>
      <c r="DJ1436" s="93"/>
      <c r="DK1436" s="93"/>
      <c r="DL1436" s="93"/>
      <c r="DM1436" s="93"/>
      <c r="DN1436" s="93"/>
      <c r="DO1436" s="93"/>
      <c r="DP1436" s="93"/>
      <c r="DQ1436" s="93"/>
      <c r="DR1436" s="93"/>
      <c r="DS1436" s="93"/>
      <c r="DT1436" s="93"/>
      <c r="DU1436" s="1"/>
      <c r="DV1436" s="1"/>
    </row>
    <row r="1437" spans="1:126" ht="4.2" customHeight="1">
      <c r="A1437" s="1"/>
      <c r="B1437" s="1"/>
      <c r="C1437" s="1"/>
      <c r="D1437" s="1"/>
      <c r="E1437" s="261"/>
      <c r="F1437" s="47"/>
      <c r="G1437" s="229"/>
      <c r="H1437" s="1"/>
      <c r="I1437" s="1"/>
      <c r="J1437" s="1"/>
      <c r="K1437" s="1"/>
      <c r="L1437" s="1"/>
      <c r="M1437" s="5"/>
      <c r="N1437" s="1"/>
      <c r="O1437" s="1"/>
      <c r="P1437" s="5"/>
      <c r="Q1437" s="1"/>
      <c r="R1437" s="1"/>
      <c r="S1437" s="5"/>
      <c r="T1437" s="7"/>
      <c r="U1437" s="23"/>
      <c r="V1437" s="1"/>
      <c r="W1437" s="11"/>
      <c r="X1437" s="10"/>
      <c r="Y1437" s="45"/>
      <c r="Z1437" s="92"/>
      <c r="AA1437" s="93"/>
      <c r="AB1437" s="93"/>
      <c r="AC1437" s="93"/>
      <c r="AD1437" s="93"/>
      <c r="AE1437" s="93"/>
      <c r="AF1437" s="93"/>
      <c r="AG1437" s="93"/>
      <c r="AH1437" s="93"/>
      <c r="AI1437" s="93"/>
      <c r="AJ1437" s="93"/>
      <c r="AK1437" s="93"/>
      <c r="AL1437" s="93"/>
      <c r="AM1437" s="93"/>
      <c r="AN1437" s="93"/>
      <c r="AO1437" s="93"/>
      <c r="AP1437" s="93"/>
      <c r="AQ1437" s="93"/>
      <c r="AR1437" s="93"/>
      <c r="AS1437" s="93"/>
      <c r="AT1437" s="93"/>
      <c r="AU1437" s="93"/>
      <c r="AV1437" s="93"/>
      <c r="AW1437" s="93"/>
      <c r="AX1437" s="93"/>
      <c r="AY1437" s="93"/>
      <c r="AZ1437" s="93"/>
      <c r="BA1437" s="93"/>
      <c r="BB1437" s="93"/>
      <c r="BC1437" s="93"/>
      <c r="BD1437" s="93"/>
      <c r="BE1437" s="93"/>
      <c r="BF1437" s="93"/>
      <c r="BG1437" s="93"/>
      <c r="BH1437" s="93"/>
      <c r="BI1437" s="93"/>
      <c r="BJ1437" s="93"/>
      <c r="BK1437" s="93"/>
      <c r="BL1437" s="93"/>
      <c r="BM1437" s="93"/>
      <c r="BN1437" s="93"/>
      <c r="BO1437" s="93"/>
      <c r="BP1437" s="93"/>
      <c r="BQ1437" s="93"/>
      <c r="BR1437" s="93"/>
      <c r="BS1437" s="93"/>
      <c r="BT1437" s="93"/>
      <c r="BU1437" s="93"/>
      <c r="BV1437" s="93"/>
      <c r="BW1437" s="93"/>
      <c r="BX1437" s="93"/>
      <c r="BY1437" s="93"/>
      <c r="BZ1437" s="93"/>
      <c r="CA1437" s="93"/>
      <c r="CB1437" s="93"/>
      <c r="CC1437" s="93"/>
      <c r="CD1437" s="93"/>
      <c r="CE1437" s="93"/>
      <c r="CF1437" s="93"/>
      <c r="CG1437" s="93"/>
      <c r="CH1437" s="93"/>
      <c r="CI1437" s="93"/>
      <c r="CJ1437" s="93"/>
      <c r="CK1437" s="93"/>
      <c r="CL1437" s="93"/>
      <c r="CM1437" s="93"/>
      <c r="CN1437" s="93"/>
      <c r="CO1437" s="93"/>
      <c r="CP1437" s="93"/>
      <c r="CQ1437" s="93"/>
      <c r="CR1437" s="93"/>
      <c r="CS1437" s="93"/>
      <c r="CT1437" s="93"/>
      <c r="CU1437" s="93"/>
      <c r="CV1437" s="93"/>
      <c r="CW1437" s="93"/>
      <c r="CX1437" s="93"/>
      <c r="CY1437" s="93"/>
      <c r="CZ1437" s="93"/>
      <c r="DA1437" s="93"/>
      <c r="DB1437" s="93"/>
      <c r="DC1437" s="93"/>
      <c r="DD1437" s="93"/>
      <c r="DE1437" s="93"/>
      <c r="DF1437" s="93"/>
      <c r="DG1437" s="93"/>
      <c r="DH1437" s="93"/>
      <c r="DI1437" s="93"/>
      <c r="DJ1437" s="93"/>
      <c r="DK1437" s="93"/>
      <c r="DL1437" s="93"/>
      <c r="DM1437" s="93"/>
      <c r="DN1437" s="93"/>
      <c r="DO1437" s="93"/>
      <c r="DP1437" s="93"/>
      <c r="DQ1437" s="93"/>
      <c r="DR1437" s="93"/>
      <c r="DS1437" s="93"/>
      <c r="DT1437" s="93"/>
      <c r="DU1437" s="1"/>
      <c r="DV1437" s="1"/>
    </row>
    <row r="1438" spans="1:126" s="38" customFormat="1">
      <c r="A1438" s="35"/>
      <c r="B1438" s="258"/>
      <c r="C1438" s="35"/>
      <c r="D1438" s="35"/>
      <c r="E1438" s="9" t="s">
        <v>108</v>
      </c>
      <c r="F1438" s="50"/>
      <c r="G1438" s="304" t="s">
        <v>6</v>
      </c>
      <c r="H1438" s="35" t="s">
        <v>213</v>
      </c>
      <c r="I1438" s="35"/>
      <c r="J1438" s="35"/>
      <c r="K1438" s="35"/>
      <c r="L1438" s="35"/>
      <c r="M1438" s="36"/>
      <c r="N1438" s="35" t="str">
        <f>Главная!$Y$8</f>
        <v>итого</v>
      </c>
      <c r="O1438" s="35"/>
      <c r="P1438" s="5"/>
      <c r="Q1438" s="35" t="s">
        <v>25</v>
      </c>
      <c r="R1438" s="35"/>
      <c r="S1438" s="36"/>
      <c r="T1438" s="201"/>
      <c r="U1438" s="36"/>
      <c r="V1438" s="35"/>
      <c r="W1438" s="37"/>
      <c r="X1438" s="37"/>
      <c r="Y1438" s="45"/>
      <c r="Z1438" s="98"/>
      <c r="AA1438" s="99">
        <f>IF(AA$8="",0,SUM($Y1271:AA1271)-SUM($Y1402:AA1402))</f>
        <v>0</v>
      </c>
      <c r="AB1438" s="99">
        <f>IF(AB$8="",0,SUM($Y1271:AB1271)-SUM($Y1402:AB1402))</f>
        <v>0</v>
      </c>
      <c r="AC1438" s="99">
        <f>IF(AC$8="",0,SUM($Y1271:AC1271)-SUM($Y1402:AC1402))</f>
        <v>0</v>
      </c>
      <c r="AD1438" s="99">
        <f>IF(AD$8="",0,SUM($Y1271:AD1271)-SUM($Y1402:AD1402))</f>
        <v>0</v>
      </c>
      <c r="AE1438" s="99">
        <f>IF(AE$8="",0,SUM($Y1271:AE1271)-SUM($Y1402:AE1402))</f>
        <v>0</v>
      </c>
      <c r="AF1438" s="99">
        <f>IF(AF$8="",0,SUM($Y1271:AF1271)-SUM($Y1402:AF1402))</f>
        <v>0</v>
      </c>
      <c r="AG1438" s="99">
        <f>IF(AG$8="",0,SUM($Y1271:AG1271)-SUM($Y1402:AG1402))</f>
        <v>0</v>
      </c>
      <c r="AH1438" s="99">
        <f>IF(AH$8="",0,SUM($Y1271:AH1271)-SUM($Y1402:AH1402))</f>
        <v>0</v>
      </c>
      <c r="AI1438" s="99">
        <f>IF(AI$8="",0,SUM($Y1271:AI1271)-SUM($Y1402:AI1402))</f>
        <v>0</v>
      </c>
      <c r="AJ1438" s="99">
        <f>IF(AJ$8="",0,SUM($Y1271:AJ1271)-SUM($Y1402:AJ1402))</f>
        <v>0</v>
      </c>
      <c r="AK1438" s="99">
        <f>IF(AK$8="",0,SUM($Y1271:AK1271)-SUM($Y1402:AK1402))</f>
        <v>0</v>
      </c>
      <c r="AL1438" s="99">
        <f>IF(AL$8="",0,SUM($Y1271:AL1271)-SUM($Y1402:AL1402))</f>
        <v>0</v>
      </c>
      <c r="AM1438" s="99">
        <f>IF(AM$8="",0,SUM($Y1271:AM1271)-SUM($Y1402:AM1402))</f>
        <v>0</v>
      </c>
      <c r="AN1438" s="99">
        <f>IF(AN$8="",0,SUM($Y1271:AN1271)-SUM($Y1402:AN1402))</f>
        <v>0</v>
      </c>
      <c r="AO1438" s="99">
        <f>IF(AO$8="",0,SUM($Y1271:AO1271)-SUM($Y1402:AO1402))</f>
        <v>0</v>
      </c>
      <c r="AP1438" s="99">
        <f>IF(AP$8="",0,SUM($Y1271:AP1271)-SUM($Y1402:AP1402))</f>
        <v>0</v>
      </c>
      <c r="AQ1438" s="99">
        <f>IF(AQ$8="",0,SUM($Y1271:AQ1271)-SUM($Y1402:AQ1402))</f>
        <v>0</v>
      </c>
      <c r="AR1438" s="99">
        <f>IF(AR$8="",0,SUM($Y1271:AR1271)-SUM($Y1402:AR1402))</f>
        <v>0</v>
      </c>
      <c r="AS1438" s="99">
        <f>IF(AS$8="",0,SUM($Y1271:AS1271)-SUM($Y1402:AS1402))</f>
        <v>0</v>
      </c>
      <c r="AT1438" s="99">
        <f>IF(AT$8="",0,SUM($Y1271:AT1271)-SUM($Y1402:AT1402))</f>
        <v>0</v>
      </c>
      <c r="AU1438" s="99">
        <f>IF(AU$8="",0,SUM($Y1271:AU1271)-SUM($Y1402:AU1402))</f>
        <v>0</v>
      </c>
      <c r="AV1438" s="99">
        <f>IF(AV$8="",0,SUM($Y1271:AV1271)-SUM($Y1402:AV1402))</f>
        <v>0</v>
      </c>
      <c r="AW1438" s="99">
        <f>IF(AW$8="",0,SUM($Y1271:AW1271)-SUM($Y1402:AW1402))</f>
        <v>0</v>
      </c>
      <c r="AX1438" s="99">
        <f>IF(AX$8="",0,SUM($Y1271:AX1271)-SUM($Y1402:AX1402))</f>
        <v>0</v>
      </c>
      <c r="AY1438" s="99">
        <f>IF(AY$8="",0,SUM($Y1271:AY1271)-SUM($Y1402:AY1402))</f>
        <v>0</v>
      </c>
      <c r="AZ1438" s="99">
        <f>IF(AZ$8="",0,SUM($Y1271:AZ1271)-SUM($Y1402:AZ1402))</f>
        <v>0</v>
      </c>
      <c r="BA1438" s="99">
        <f>IF(BA$8="",0,SUM($Y1271:BA1271)-SUM($Y1402:BA1402))</f>
        <v>0</v>
      </c>
      <c r="BB1438" s="99">
        <f>IF(BB$8="",0,SUM($Y1271:BB1271)-SUM($Y1402:BB1402))</f>
        <v>0</v>
      </c>
      <c r="BC1438" s="99">
        <f>IF(BC$8="",0,SUM($Y1271:BC1271)-SUM($Y1402:BC1402))</f>
        <v>0</v>
      </c>
      <c r="BD1438" s="99">
        <f>IF(BD$8="",0,SUM($Y1271:BD1271)-SUM($Y1402:BD1402))</f>
        <v>0</v>
      </c>
      <c r="BE1438" s="99">
        <f>IF(BE$8="",0,SUM($Y1271:BE1271)-SUM($Y1402:BE1402))</f>
        <v>0</v>
      </c>
      <c r="BF1438" s="99">
        <f>IF(BF$8="",0,SUM($Y1271:BF1271)-SUM($Y1402:BF1402))</f>
        <v>0</v>
      </c>
      <c r="BG1438" s="99">
        <f>IF(BG$8="",0,SUM($Y1271:BG1271)-SUM($Y1402:BG1402))</f>
        <v>0</v>
      </c>
      <c r="BH1438" s="99">
        <f>IF(BH$8="",0,SUM($Y1271:BH1271)-SUM($Y1402:BH1402))</f>
        <v>0</v>
      </c>
      <c r="BI1438" s="99">
        <f>IF(BI$8="",0,SUM($Y1271:BI1271)-SUM($Y1402:BI1402))</f>
        <v>0</v>
      </c>
      <c r="BJ1438" s="99">
        <f>IF(BJ$8="",0,SUM($Y1271:BJ1271)-SUM($Y1402:BJ1402))</f>
        <v>0</v>
      </c>
      <c r="BK1438" s="99">
        <f>IF(BK$8="",0,SUM($Y1271:BK1271)-SUM($Y1402:BK1402))</f>
        <v>0</v>
      </c>
      <c r="BL1438" s="99">
        <f>IF(BL$8="",0,SUM($Y1271:BL1271)-SUM($Y1402:BL1402))</f>
        <v>0</v>
      </c>
      <c r="BM1438" s="99">
        <f>IF(BM$8="",0,SUM($Y1271:BM1271)-SUM($Y1402:BM1402))</f>
        <v>0</v>
      </c>
      <c r="BN1438" s="99">
        <f>IF(BN$8="",0,SUM($Y1271:BN1271)-SUM($Y1402:BN1402))</f>
        <v>0</v>
      </c>
      <c r="BO1438" s="99">
        <f>IF(BO$8="",0,SUM($Y1271:BO1271)-SUM($Y1402:BO1402))</f>
        <v>0</v>
      </c>
      <c r="BP1438" s="99">
        <f>IF(BP$8="",0,SUM($Y1271:BP1271)-SUM($Y1402:BP1402))</f>
        <v>0</v>
      </c>
      <c r="BQ1438" s="99">
        <f>IF(BQ$8="",0,SUM($Y1271:BQ1271)-SUM($Y1402:BQ1402))</f>
        <v>0</v>
      </c>
      <c r="BR1438" s="99">
        <f>IF(BR$8="",0,SUM($Y1271:BR1271)-SUM($Y1402:BR1402))</f>
        <v>0</v>
      </c>
      <c r="BS1438" s="99">
        <f>IF(BS$8="",0,SUM($Y1271:BS1271)-SUM($Y1402:BS1402))</f>
        <v>0</v>
      </c>
      <c r="BT1438" s="99">
        <f>IF(BT$8="",0,SUM($Y1271:BT1271)-SUM($Y1402:BT1402))</f>
        <v>0</v>
      </c>
      <c r="BU1438" s="99">
        <f>IF(BU$8="",0,SUM($Y1271:BU1271)-SUM($Y1402:BU1402))</f>
        <v>0</v>
      </c>
      <c r="BV1438" s="99">
        <f>IF(BV$8="",0,SUM($Y1271:BV1271)-SUM($Y1402:BV1402))</f>
        <v>0</v>
      </c>
      <c r="BW1438" s="99">
        <f>IF(BW$8="",0,SUM($Y1271:BW1271)-SUM($Y1402:BW1402))</f>
        <v>0</v>
      </c>
      <c r="BX1438" s="99">
        <f>IF(BX$8="",0,SUM($Y1271:BX1271)-SUM($Y1402:BX1402))</f>
        <v>0</v>
      </c>
      <c r="BY1438" s="99">
        <f>IF(BY$8="",0,SUM($Y1271:BY1271)-SUM($Y1402:BY1402))</f>
        <v>0</v>
      </c>
      <c r="BZ1438" s="99">
        <f>IF(BZ$8="",0,SUM($Y1271:BZ1271)-SUM($Y1402:BZ1402))</f>
        <v>0</v>
      </c>
      <c r="CA1438" s="99">
        <f>IF(CA$8="",0,SUM($Y1271:CA1271)-SUM($Y1402:CA1402))</f>
        <v>0</v>
      </c>
      <c r="CB1438" s="99">
        <f>IF(CB$8="",0,SUM($Y1271:CB1271)-SUM($Y1402:CB1402))</f>
        <v>0</v>
      </c>
      <c r="CC1438" s="99">
        <f>IF(CC$8="",0,SUM($Y1271:CC1271)-SUM($Y1402:CC1402))</f>
        <v>0</v>
      </c>
      <c r="CD1438" s="99">
        <f>IF(CD$8="",0,SUM($Y1271:CD1271)-SUM($Y1402:CD1402))</f>
        <v>0</v>
      </c>
      <c r="CE1438" s="99">
        <f>IF(CE$8="",0,SUM($Y1271:CE1271)-SUM($Y1402:CE1402))</f>
        <v>0</v>
      </c>
      <c r="CF1438" s="99">
        <f>IF(CF$8="",0,SUM($Y1271:CF1271)-SUM($Y1402:CF1402))</f>
        <v>0</v>
      </c>
      <c r="CG1438" s="99">
        <f>IF(CG$8="",0,SUM($Y1271:CG1271)-SUM($Y1402:CG1402))</f>
        <v>0</v>
      </c>
      <c r="CH1438" s="99">
        <f>IF(CH$8="",0,SUM($Y1271:CH1271)-SUM($Y1402:CH1402))</f>
        <v>0</v>
      </c>
      <c r="CI1438" s="99">
        <f>IF(CI$8="",0,SUM($Y1271:CI1271)-SUM($Y1402:CI1402))</f>
        <v>0</v>
      </c>
      <c r="CJ1438" s="99">
        <f>IF(CJ$8="",0,SUM($Y1271:CJ1271)-SUM($Y1402:CJ1402))</f>
        <v>0</v>
      </c>
      <c r="CK1438" s="99">
        <f>IF(CK$8="",0,SUM($Y1271:CK1271)-SUM($Y1402:CK1402))</f>
        <v>0</v>
      </c>
      <c r="CL1438" s="99">
        <f>IF(CL$8="",0,SUM($Y1271:CL1271)-SUM($Y1402:CL1402))</f>
        <v>0</v>
      </c>
      <c r="CM1438" s="99">
        <f>IF(CM$8="",0,SUM($Y1271:CM1271)-SUM($Y1402:CM1402))</f>
        <v>0</v>
      </c>
      <c r="CN1438" s="99">
        <f>IF(CN$8="",0,SUM($Y1271:CN1271)-SUM($Y1402:CN1402))</f>
        <v>0</v>
      </c>
      <c r="CO1438" s="99">
        <f>IF(CO$8="",0,SUM($Y1271:CO1271)-SUM($Y1402:CO1402))</f>
        <v>0</v>
      </c>
      <c r="CP1438" s="99">
        <f>IF(CP$8="",0,SUM($Y1271:CP1271)-SUM($Y1402:CP1402))</f>
        <v>0</v>
      </c>
      <c r="CQ1438" s="99">
        <f>IF(CQ$8="",0,SUM($Y1271:CQ1271)-SUM($Y1402:CQ1402))</f>
        <v>0</v>
      </c>
      <c r="CR1438" s="99">
        <f>IF(CR$8="",0,SUM($Y1271:CR1271)-SUM($Y1402:CR1402))</f>
        <v>0</v>
      </c>
      <c r="CS1438" s="99">
        <f>IF(CS$8="",0,SUM($Y1271:CS1271)-SUM($Y1402:CS1402))</f>
        <v>0</v>
      </c>
      <c r="CT1438" s="99">
        <f>IF(CT$8="",0,SUM($Y1271:CT1271)-SUM($Y1402:CT1402))</f>
        <v>0</v>
      </c>
      <c r="CU1438" s="99">
        <f>IF(CU$8="",0,SUM($Y1271:CU1271)-SUM($Y1402:CU1402))</f>
        <v>0</v>
      </c>
      <c r="CV1438" s="99">
        <f>IF(CV$8="",0,SUM($Y1271:CV1271)-SUM($Y1402:CV1402))</f>
        <v>0</v>
      </c>
      <c r="CW1438" s="99">
        <f>IF(CW$8="",0,SUM($Y1271:CW1271)-SUM($Y1402:CW1402))</f>
        <v>0</v>
      </c>
      <c r="CX1438" s="99">
        <f>IF(CX$8="",0,SUM($Y1271:CX1271)-SUM($Y1402:CX1402))</f>
        <v>0</v>
      </c>
      <c r="CY1438" s="99">
        <f>IF(CY$8="",0,SUM($Y1271:CY1271)-SUM($Y1402:CY1402))</f>
        <v>0</v>
      </c>
      <c r="CZ1438" s="99">
        <f>IF(CZ$8="",0,SUM($Y1271:CZ1271)-SUM($Y1402:CZ1402))</f>
        <v>0</v>
      </c>
      <c r="DA1438" s="99">
        <f>IF(DA$8="",0,SUM($Y1271:DA1271)-SUM($Y1402:DA1402))</f>
        <v>0</v>
      </c>
      <c r="DB1438" s="99">
        <f>IF(DB$8="",0,SUM($Y1271:DB1271)-SUM($Y1402:DB1402))</f>
        <v>0</v>
      </c>
      <c r="DC1438" s="99">
        <f>IF(DC$8="",0,SUM($Y1271:DC1271)-SUM($Y1402:DC1402))</f>
        <v>0</v>
      </c>
      <c r="DD1438" s="99">
        <f>IF(DD$8="",0,SUM($Y1271:DD1271)-SUM($Y1402:DD1402))</f>
        <v>0</v>
      </c>
      <c r="DE1438" s="99">
        <f>IF(DE$8="",0,SUM($Y1271:DE1271)-SUM($Y1402:DE1402))</f>
        <v>0</v>
      </c>
      <c r="DF1438" s="99">
        <f>IF(DF$8="",0,SUM($Y1271:DF1271)-SUM($Y1402:DF1402))</f>
        <v>0</v>
      </c>
      <c r="DG1438" s="99">
        <f>IF(DG$8="",0,SUM($Y1271:DG1271)-SUM($Y1402:DG1402))</f>
        <v>0</v>
      </c>
      <c r="DH1438" s="99">
        <f>IF(DH$8="",0,SUM($Y1271:DH1271)-SUM($Y1402:DH1402))</f>
        <v>0</v>
      </c>
      <c r="DI1438" s="99">
        <f>IF(DI$8="",0,SUM($Y1271:DI1271)-SUM($Y1402:DI1402))</f>
        <v>0</v>
      </c>
      <c r="DJ1438" s="99">
        <f>IF(DJ$8="",0,SUM($Y1271:DJ1271)-SUM($Y1402:DJ1402))</f>
        <v>0</v>
      </c>
      <c r="DK1438" s="99">
        <f>IF(DK$8="",0,SUM($Y1271:DK1271)-SUM($Y1402:DK1402))</f>
        <v>0</v>
      </c>
      <c r="DL1438" s="99">
        <f>IF(DL$8="",0,SUM($Y1271:DL1271)-SUM($Y1402:DL1402))</f>
        <v>0</v>
      </c>
      <c r="DM1438" s="99">
        <f>IF(DM$8="",0,SUM($Y1271:DM1271)-SUM($Y1402:DM1402))</f>
        <v>0</v>
      </c>
      <c r="DN1438" s="99">
        <f>IF(DN$8="",0,SUM($Y1271:DN1271)-SUM($Y1402:DN1402))</f>
        <v>0</v>
      </c>
      <c r="DO1438" s="99">
        <f>IF(DO$8="",0,SUM($Y1271:DO1271)-SUM($Y1402:DO1402))</f>
        <v>0</v>
      </c>
      <c r="DP1438" s="99">
        <f>IF(DP$8="",0,SUM($Y1271:DP1271)-SUM($Y1402:DP1402))</f>
        <v>0</v>
      </c>
      <c r="DQ1438" s="99">
        <f>IF(DQ$8="",0,SUM($Y1271:DQ1271)-SUM($Y1402:DQ1402))</f>
        <v>0</v>
      </c>
      <c r="DR1438" s="99">
        <f>IF(DR$8="",0,SUM($Y1271:DR1271)-SUM($Y1402:DR1402))</f>
        <v>0</v>
      </c>
      <c r="DS1438" s="99">
        <f>IF(DS$8="",0,SUM($Y1271:DS1271)-SUM($Y1402:DS1402))</f>
        <v>0</v>
      </c>
      <c r="DT1438" s="99">
        <f>IF(DT$8="",0,SUM($Y1271:DT1271)-SUM($Y1402:DT1402))</f>
        <v>0</v>
      </c>
      <c r="DU1438" s="35"/>
      <c r="DV1438" s="35"/>
    </row>
    <row r="1439" spans="1:126" ht="4.2" customHeight="1">
      <c r="A1439" s="1"/>
      <c r="B1439" s="1"/>
      <c r="C1439" s="1"/>
      <c r="D1439" s="1"/>
      <c r="E1439" s="261"/>
      <c r="F1439" s="47"/>
      <c r="G1439" s="229"/>
      <c r="H1439" s="40"/>
      <c r="I1439" s="40"/>
      <c r="J1439" s="40"/>
      <c r="K1439" s="40"/>
      <c r="L1439" s="1"/>
      <c r="M1439" s="5"/>
      <c r="N1439" s="40"/>
      <c r="O1439" s="1"/>
      <c r="P1439" s="5"/>
      <c r="Q1439" s="1"/>
      <c r="R1439" s="1"/>
      <c r="S1439" s="5"/>
      <c r="T1439" s="7"/>
      <c r="U1439" s="23"/>
      <c r="V1439" s="1"/>
      <c r="W1439" s="40"/>
      <c r="X1439" s="10"/>
      <c r="Y1439" s="45"/>
      <c r="Z1439" s="92"/>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c r="DO1439" s="100"/>
      <c r="DP1439" s="100"/>
      <c r="DQ1439" s="100"/>
      <c r="DR1439" s="100"/>
      <c r="DS1439" s="100"/>
      <c r="DT1439" s="100"/>
      <c r="DU1439" s="1"/>
      <c r="DV1439" s="1"/>
    </row>
    <row r="1440" spans="1:126" ht="4.2" customHeight="1">
      <c r="A1440" s="1"/>
      <c r="B1440" s="1"/>
      <c r="C1440" s="1"/>
      <c r="D1440" s="1"/>
      <c r="E1440" s="261"/>
      <c r="F1440" s="47"/>
      <c r="G1440" s="229"/>
      <c r="H1440" s="1"/>
      <c r="I1440" s="1"/>
      <c r="J1440" s="1"/>
      <c r="K1440" s="1"/>
      <c r="L1440" s="1"/>
      <c r="M1440" s="5"/>
      <c r="N1440" s="1"/>
      <c r="O1440" s="1"/>
      <c r="P1440" s="5"/>
      <c r="Q1440" s="1"/>
      <c r="R1440" s="1"/>
      <c r="S1440" s="5"/>
      <c r="T1440" s="7"/>
      <c r="U1440" s="23"/>
      <c r="V1440" s="1"/>
      <c r="W1440" s="11"/>
      <c r="X1440" s="10"/>
      <c r="Y1440" s="45"/>
      <c r="Z1440" s="92"/>
      <c r="AA1440" s="93"/>
      <c r="AB1440" s="93"/>
      <c r="AC1440" s="93"/>
      <c r="AD1440" s="93"/>
      <c r="AE1440" s="93"/>
      <c r="AF1440" s="93"/>
      <c r="AG1440" s="93"/>
      <c r="AH1440" s="93"/>
      <c r="AI1440" s="93"/>
      <c r="AJ1440" s="93"/>
      <c r="AK1440" s="93"/>
      <c r="AL1440" s="93"/>
      <c r="AM1440" s="93"/>
      <c r="AN1440" s="93"/>
      <c r="AO1440" s="93"/>
      <c r="AP1440" s="93"/>
      <c r="AQ1440" s="93"/>
      <c r="AR1440" s="93"/>
      <c r="AS1440" s="93"/>
      <c r="AT1440" s="93"/>
      <c r="AU1440" s="93"/>
      <c r="AV1440" s="93"/>
      <c r="AW1440" s="93"/>
      <c r="AX1440" s="93"/>
      <c r="AY1440" s="93"/>
      <c r="AZ1440" s="93"/>
      <c r="BA1440" s="93"/>
      <c r="BB1440" s="93"/>
      <c r="BC1440" s="93"/>
      <c r="BD1440" s="93"/>
      <c r="BE1440" s="93"/>
      <c r="BF1440" s="93"/>
      <c r="BG1440" s="93"/>
      <c r="BH1440" s="93"/>
      <c r="BI1440" s="93"/>
      <c r="BJ1440" s="93"/>
      <c r="BK1440" s="93"/>
      <c r="BL1440" s="93"/>
      <c r="BM1440" s="93"/>
      <c r="BN1440" s="93"/>
      <c r="BO1440" s="93"/>
      <c r="BP1440" s="93"/>
      <c r="BQ1440" s="93"/>
      <c r="BR1440" s="93"/>
      <c r="BS1440" s="93"/>
      <c r="BT1440" s="93"/>
      <c r="BU1440" s="93"/>
      <c r="BV1440" s="93"/>
      <c r="BW1440" s="93"/>
      <c r="BX1440" s="93"/>
      <c r="BY1440" s="93"/>
      <c r="BZ1440" s="93"/>
      <c r="CA1440" s="93"/>
      <c r="CB1440" s="93"/>
      <c r="CC1440" s="93"/>
      <c r="CD1440" s="93"/>
      <c r="CE1440" s="93"/>
      <c r="CF1440" s="93"/>
      <c r="CG1440" s="93"/>
      <c r="CH1440" s="93"/>
      <c r="CI1440" s="93"/>
      <c r="CJ1440" s="93"/>
      <c r="CK1440" s="93"/>
      <c r="CL1440" s="93"/>
      <c r="CM1440" s="93"/>
      <c r="CN1440" s="93"/>
      <c r="CO1440" s="93"/>
      <c r="CP1440" s="93"/>
      <c r="CQ1440" s="93"/>
      <c r="CR1440" s="93"/>
      <c r="CS1440" s="93"/>
      <c r="CT1440" s="93"/>
      <c r="CU1440" s="93"/>
      <c r="CV1440" s="93"/>
      <c r="CW1440" s="93"/>
      <c r="CX1440" s="93"/>
      <c r="CY1440" s="93"/>
      <c r="CZ1440" s="93"/>
      <c r="DA1440" s="93"/>
      <c r="DB1440" s="93"/>
      <c r="DC1440" s="93"/>
      <c r="DD1440" s="93"/>
      <c r="DE1440" s="93"/>
      <c r="DF1440" s="93"/>
      <c r="DG1440" s="93"/>
      <c r="DH1440" s="93"/>
      <c r="DI1440" s="93"/>
      <c r="DJ1440" s="93"/>
      <c r="DK1440" s="93"/>
      <c r="DL1440" s="93"/>
      <c r="DM1440" s="93"/>
      <c r="DN1440" s="93"/>
      <c r="DO1440" s="93"/>
      <c r="DP1440" s="93"/>
      <c r="DQ1440" s="93"/>
      <c r="DR1440" s="93"/>
      <c r="DS1440" s="93"/>
      <c r="DT1440" s="93"/>
      <c r="DU1440" s="1"/>
      <c r="DV1440" s="1"/>
    </row>
    <row r="1441" spans="1:126" ht="4.2" customHeight="1">
      <c r="A1441" s="1"/>
      <c r="B1441" s="419"/>
      <c r="C1441" s="419"/>
      <c r="D1441" s="419"/>
      <c r="E1441" s="420"/>
      <c r="F1441" s="421"/>
      <c r="G1441" s="422"/>
      <c r="H1441" s="419"/>
      <c r="I1441" s="419"/>
      <c r="J1441" s="419"/>
      <c r="K1441" s="419"/>
      <c r="L1441" s="419"/>
      <c r="M1441" s="423"/>
      <c r="N1441" s="424"/>
      <c r="O1441" s="419"/>
      <c r="P1441" s="425"/>
      <c r="Q1441" s="419"/>
      <c r="R1441" s="419"/>
      <c r="S1441" s="425"/>
      <c r="T1441" s="426"/>
      <c r="U1441" s="427"/>
      <c r="V1441" s="419"/>
      <c r="W1441" s="428"/>
      <c r="X1441" s="428"/>
      <c r="Y1441" s="428"/>
      <c r="Z1441" s="428"/>
      <c r="AA1441" s="428"/>
      <c r="AB1441" s="428"/>
      <c r="AC1441" s="428"/>
      <c r="AD1441" s="428"/>
      <c r="AE1441" s="428"/>
      <c r="AF1441" s="428"/>
      <c r="AG1441" s="428"/>
      <c r="AH1441" s="428"/>
      <c r="AI1441" s="428"/>
      <c r="AJ1441" s="428"/>
      <c r="AK1441" s="428"/>
      <c r="AL1441" s="428"/>
      <c r="AM1441" s="428"/>
      <c r="AN1441" s="428"/>
      <c r="AO1441" s="428"/>
      <c r="AP1441" s="428"/>
      <c r="AQ1441" s="428"/>
      <c r="AR1441" s="428"/>
      <c r="AS1441" s="428"/>
      <c r="AT1441" s="428"/>
      <c r="AU1441" s="428"/>
      <c r="AV1441" s="428"/>
      <c r="AW1441" s="428"/>
      <c r="AX1441" s="428"/>
      <c r="AY1441" s="428"/>
      <c r="AZ1441" s="428"/>
      <c r="BA1441" s="428"/>
      <c r="BB1441" s="428"/>
      <c r="BC1441" s="428"/>
      <c r="BD1441" s="428"/>
      <c r="BE1441" s="428"/>
      <c r="BF1441" s="428"/>
      <c r="BG1441" s="428"/>
      <c r="BH1441" s="428"/>
      <c r="BI1441" s="428"/>
      <c r="BJ1441" s="428"/>
      <c r="BK1441" s="428"/>
      <c r="BL1441" s="428"/>
      <c r="BM1441" s="428"/>
      <c r="BN1441" s="428"/>
      <c r="BO1441" s="428"/>
      <c r="BP1441" s="428"/>
      <c r="BQ1441" s="428"/>
      <c r="BR1441" s="428"/>
      <c r="BS1441" s="428"/>
      <c r="BT1441" s="428"/>
      <c r="BU1441" s="428"/>
      <c r="BV1441" s="428"/>
      <c r="BW1441" s="428"/>
      <c r="BX1441" s="428"/>
      <c r="BY1441" s="428"/>
      <c r="BZ1441" s="428"/>
      <c r="CA1441" s="428"/>
      <c r="CB1441" s="428"/>
      <c r="CC1441" s="428"/>
      <c r="CD1441" s="428"/>
      <c r="CE1441" s="428"/>
      <c r="CF1441" s="428"/>
      <c r="CG1441" s="428"/>
      <c r="CH1441" s="428"/>
      <c r="CI1441" s="428"/>
      <c r="CJ1441" s="428"/>
      <c r="CK1441" s="428"/>
      <c r="CL1441" s="428"/>
      <c r="CM1441" s="428"/>
      <c r="CN1441" s="428"/>
      <c r="CO1441" s="428"/>
      <c r="CP1441" s="428"/>
      <c r="CQ1441" s="428"/>
      <c r="CR1441" s="428"/>
      <c r="CS1441" s="428"/>
      <c r="CT1441" s="428"/>
      <c r="CU1441" s="428"/>
      <c r="CV1441" s="428"/>
      <c r="CW1441" s="428"/>
      <c r="CX1441" s="428"/>
      <c r="CY1441" s="428"/>
      <c r="CZ1441" s="428"/>
      <c r="DA1441" s="428"/>
      <c r="DB1441" s="428"/>
      <c r="DC1441" s="428"/>
      <c r="DD1441" s="428"/>
      <c r="DE1441" s="428"/>
      <c r="DF1441" s="428"/>
      <c r="DG1441" s="428"/>
      <c r="DH1441" s="428"/>
      <c r="DI1441" s="428"/>
      <c r="DJ1441" s="428"/>
      <c r="DK1441" s="428"/>
      <c r="DL1441" s="428"/>
      <c r="DM1441" s="428"/>
      <c r="DN1441" s="428"/>
      <c r="DO1441" s="428"/>
      <c r="DP1441" s="428"/>
      <c r="DQ1441" s="428"/>
      <c r="DR1441" s="428"/>
      <c r="DS1441" s="428"/>
      <c r="DT1441" s="428"/>
      <c r="DU1441" s="1"/>
      <c r="DV1441" s="1"/>
    </row>
    <row r="1442" spans="1:126" s="22" customFormat="1">
      <c r="A1442" s="18"/>
      <c r="B1442" s="196" t="s">
        <v>210</v>
      </c>
      <c r="C1442" s="18"/>
      <c r="D1442" s="196"/>
      <c r="E1442" s="267"/>
      <c r="F1442" s="51"/>
      <c r="G1442" s="230"/>
      <c r="H1442" s="18"/>
      <c r="I1442" s="18" t="str">
        <f>справочники!$J$6</f>
        <v>вид платежа</v>
      </c>
      <c r="J1442" s="18"/>
      <c r="K1442" s="18"/>
      <c r="L1442" s="18"/>
      <c r="M1442" s="19"/>
      <c r="N1442" s="196"/>
      <c r="O1442" s="18"/>
      <c r="P1442" s="19"/>
      <c r="Q1442" s="18" t="s">
        <v>12</v>
      </c>
      <c r="R1442" s="18"/>
      <c r="S1442" s="19" t="s">
        <v>6</v>
      </c>
      <c r="T1442" s="413" t="s">
        <v>202</v>
      </c>
      <c r="U1442" s="25" t="s">
        <v>7</v>
      </c>
      <c r="V1442" s="18"/>
      <c r="W1442" s="20"/>
      <c r="X1442" s="21"/>
      <c r="Y1442" s="46"/>
      <c r="Z1442" s="95"/>
      <c r="AA1442" s="96"/>
      <c r="AB1442" s="96"/>
      <c r="AC1442" s="96"/>
      <c r="AD1442" s="96"/>
      <c r="AE1442" s="96"/>
      <c r="AF1442" s="96"/>
      <c r="AG1442" s="96"/>
      <c r="AH1442" s="96"/>
      <c r="AI1442" s="96"/>
      <c r="AJ1442" s="96"/>
      <c r="AK1442" s="96"/>
      <c r="AL1442" s="96"/>
      <c r="AM1442" s="96"/>
      <c r="AN1442" s="96"/>
      <c r="AO1442" s="96"/>
      <c r="AP1442" s="96"/>
      <c r="AQ1442" s="96"/>
      <c r="AR1442" s="96"/>
      <c r="AS1442" s="96"/>
      <c r="AT1442" s="96"/>
      <c r="AU1442" s="96"/>
      <c r="AV1442" s="96"/>
      <c r="AW1442" s="96"/>
      <c r="AX1442" s="96"/>
      <c r="AY1442" s="96"/>
      <c r="AZ1442" s="96"/>
      <c r="BA1442" s="96"/>
      <c r="BB1442" s="96"/>
      <c r="BC1442" s="96"/>
      <c r="BD1442" s="96"/>
      <c r="BE1442" s="96"/>
      <c r="BF1442" s="96"/>
      <c r="BG1442" s="96"/>
      <c r="BH1442" s="96"/>
      <c r="BI1442" s="96"/>
      <c r="BJ1442" s="96"/>
      <c r="BK1442" s="96"/>
      <c r="BL1442" s="96"/>
      <c r="BM1442" s="96"/>
      <c r="BN1442" s="96"/>
      <c r="BO1442" s="96"/>
      <c r="BP1442" s="96"/>
      <c r="BQ1442" s="96"/>
      <c r="BR1442" s="96"/>
      <c r="BS1442" s="96"/>
      <c r="BT1442" s="96"/>
      <c r="BU1442" s="96"/>
      <c r="BV1442" s="96"/>
      <c r="BW1442" s="96"/>
      <c r="BX1442" s="96"/>
      <c r="BY1442" s="96"/>
      <c r="BZ1442" s="96"/>
      <c r="CA1442" s="96"/>
      <c r="CB1442" s="96"/>
      <c r="CC1442" s="96"/>
      <c r="CD1442" s="96"/>
      <c r="CE1442" s="96"/>
      <c r="CF1442" s="96"/>
      <c r="CG1442" s="96"/>
      <c r="CH1442" s="96"/>
      <c r="CI1442" s="96"/>
      <c r="CJ1442" s="96"/>
      <c r="CK1442" s="96"/>
      <c r="CL1442" s="96"/>
      <c r="CM1442" s="96"/>
      <c r="CN1442" s="96"/>
      <c r="CO1442" s="96"/>
      <c r="CP1442" s="96"/>
      <c r="CQ1442" s="96"/>
      <c r="CR1442" s="96"/>
      <c r="CS1442" s="96"/>
      <c r="CT1442" s="96"/>
      <c r="CU1442" s="96"/>
      <c r="CV1442" s="96"/>
      <c r="CW1442" s="96"/>
      <c r="CX1442" s="96"/>
      <c r="CY1442" s="96"/>
      <c r="CZ1442" s="96"/>
      <c r="DA1442" s="96"/>
      <c r="DB1442" s="96"/>
      <c r="DC1442" s="96"/>
      <c r="DD1442" s="96"/>
      <c r="DE1442" s="96"/>
      <c r="DF1442" s="96"/>
      <c r="DG1442" s="96"/>
      <c r="DH1442" s="96"/>
      <c r="DI1442" s="96"/>
      <c r="DJ1442" s="96"/>
      <c r="DK1442" s="96"/>
      <c r="DL1442" s="96"/>
      <c r="DM1442" s="96"/>
      <c r="DN1442" s="96"/>
      <c r="DO1442" s="96"/>
      <c r="DP1442" s="96"/>
      <c r="DQ1442" s="96"/>
      <c r="DR1442" s="96"/>
      <c r="DS1442" s="96"/>
      <c r="DT1442" s="96"/>
      <c r="DU1442" s="18"/>
      <c r="DV1442" s="18"/>
    </row>
    <row r="1443" spans="1:126" ht="4.2" customHeight="1">
      <c r="A1443" s="1"/>
      <c r="B1443" s="1"/>
      <c r="C1443" s="1"/>
      <c r="D1443" s="1"/>
      <c r="E1443" s="261"/>
      <c r="F1443" s="47"/>
      <c r="G1443" s="229"/>
      <c r="H1443" s="1"/>
      <c r="I1443" s="1"/>
      <c r="J1443" s="1"/>
      <c r="K1443" s="1"/>
      <c r="L1443" s="1"/>
      <c r="M1443" s="5"/>
      <c r="N1443" s="18"/>
      <c r="O1443" s="1"/>
      <c r="P1443" s="5"/>
      <c r="Q1443" s="1"/>
      <c r="R1443" s="1"/>
      <c r="S1443" s="5"/>
      <c r="T1443" s="7"/>
      <c r="U1443" s="23"/>
      <c r="V1443" s="1"/>
      <c r="W1443" s="11"/>
      <c r="X1443" s="10"/>
      <c r="Y1443" s="45"/>
      <c r="Z1443" s="92"/>
      <c r="AA1443" s="93"/>
      <c r="AB1443" s="93"/>
      <c r="AC1443" s="93"/>
      <c r="AD1443" s="93"/>
      <c r="AE1443" s="93"/>
      <c r="AF1443" s="93"/>
      <c r="AG1443" s="93"/>
      <c r="AH1443" s="93"/>
      <c r="AI1443" s="93"/>
      <c r="AJ1443" s="93"/>
      <c r="AK1443" s="93"/>
      <c r="AL1443" s="93"/>
      <c r="AM1443" s="93"/>
      <c r="AN1443" s="93"/>
      <c r="AO1443" s="93"/>
      <c r="AP1443" s="93"/>
      <c r="AQ1443" s="93"/>
      <c r="AR1443" s="93"/>
      <c r="AS1443" s="93"/>
      <c r="AT1443" s="93"/>
      <c r="AU1443" s="93"/>
      <c r="AV1443" s="93"/>
      <c r="AW1443" s="93"/>
      <c r="AX1443" s="93"/>
      <c r="AY1443" s="93"/>
      <c r="AZ1443" s="93"/>
      <c r="BA1443" s="93"/>
      <c r="BB1443" s="93"/>
      <c r="BC1443" s="93"/>
      <c r="BD1443" s="93"/>
      <c r="BE1443" s="93"/>
      <c r="BF1443" s="93"/>
      <c r="BG1443" s="93"/>
      <c r="BH1443" s="93"/>
      <c r="BI1443" s="93"/>
      <c r="BJ1443" s="93"/>
      <c r="BK1443" s="93"/>
      <c r="BL1443" s="93"/>
      <c r="BM1443" s="93"/>
      <c r="BN1443" s="93"/>
      <c r="BO1443" s="93"/>
      <c r="BP1443" s="93"/>
      <c r="BQ1443" s="93"/>
      <c r="BR1443" s="93"/>
      <c r="BS1443" s="93"/>
      <c r="BT1443" s="93"/>
      <c r="BU1443" s="93"/>
      <c r="BV1443" s="93"/>
      <c r="BW1443" s="93"/>
      <c r="BX1443" s="93"/>
      <c r="BY1443" s="93"/>
      <c r="BZ1443" s="93"/>
      <c r="CA1443" s="93"/>
      <c r="CB1443" s="93"/>
      <c r="CC1443" s="93"/>
      <c r="CD1443" s="93"/>
      <c r="CE1443" s="93"/>
      <c r="CF1443" s="93"/>
      <c r="CG1443" s="93"/>
      <c r="CH1443" s="93"/>
      <c r="CI1443" s="93"/>
      <c r="CJ1443" s="93"/>
      <c r="CK1443" s="93"/>
      <c r="CL1443" s="93"/>
      <c r="CM1443" s="93"/>
      <c r="CN1443" s="93"/>
      <c r="CO1443" s="93"/>
      <c r="CP1443" s="93"/>
      <c r="CQ1443" s="93"/>
      <c r="CR1443" s="93"/>
      <c r="CS1443" s="93"/>
      <c r="CT1443" s="93"/>
      <c r="CU1443" s="93"/>
      <c r="CV1443" s="93"/>
      <c r="CW1443" s="93"/>
      <c r="CX1443" s="93"/>
      <c r="CY1443" s="93"/>
      <c r="CZ1443" s="93"/>
      <c r="DA1443" s="93"/>
      <c r="DB1443" s="93"/>
      <c r="DC1443" s="93"/>
      <c r="DD1443" s="93"/>
      <c r="DE1443" s="93"/>
      <c r="DF1443" s="93"/>
      <c r="DG1443" s="93"/>
      <c r="DH1443" s="93"/>
      <c r="DI1443" s="93"/>
      <c r="DJ1443" s="93"/>
      <c r="DK1443" s="93"/>
      <c r="DL1443" s="93"/>
      <c r="DM1443" s="93"/>
      <c r="DN1443" s="93"/>
      <c r="DO1443" s="93"/>
      <c r="DP1443" s="93"/>
      <c r="DQ1443" s="93"/>
      <c r="DR1443" s="93"/>
      <c r="DS1443" s="93"/>
      <c r="DT1443" s="93"/>
      <c r="DU1443" s="1"/>
      <c r="DV1443" s="1"/>
    </row>
    <row r="1444" spans="1:126" s="22" customFormat="1">
      <c r="A1444" s="18"/>
      <c r="B1444" s="196" t="s">
        <v>211</v>
      </c>
      <c r="C1444" s="18"/>
      <c r="D1444" s="18"/>
      <c r="E1444" s="267"/>
      <c r="F1444" s="51"/>
      <c r="G1444" s="230"/>
      <c r="H1444" s="18"/>
      <c r="I1444" s="18" t="str">
        <f>$I$1160</f>
        <v>длина периода, за который производится платеж</v>
      </c>
      <c r="J1444" s="18"/>
      <c r="K1444" s="18"/>
      <c r="L1444" s="18"/>
      <c r="M1444" s="19"/>
      <c r="N1444" s="196"/>
      <c r="O1444" s="18"/>
      <c r="P1444" s="19"/>
      <c r="Q1444" s="18" t="s">
        <v>69</v>
      </c>
      <c r="R1444" s="18"/>
      <c r="S1444" s="19" t="s">
        <v>6</v>
      </c>
      <c r="T1444" s="205">
        <v>3</v>
      </c>
      <c r="U1444" s="25" t="s">
        <v>7</v>
      </c>
      <c r="V1444" s="18"/>
      <c r="W1444" s="20"/>
      <c r="X1444" s="21"/>
      <c r="Y1444" s="46"/>
      <c r="Z1444" s="95"/>
      <c r="AA1444" s="96"/>
      <c r="AB1444" s="96"/>
      <c r="AC1444" s="96"/>
      <c r="AD1444" s="96"/>
      <c r="AE1444" s="96"/>
      <c r="AF1444" s="96"/>
      <c r="AG1444" s="96"/>
      <c r="AH1444" s="96"/>
      <c r="AI1444" s="96"/>
      <c r="AJ1444" s="96"/>
      <c r="AK1444" s="96"/>
      <c r="AL1444" s="96"/>
      <c r="AM1444" s="96"/>
      <c r="AN1444" s="96"/>
      <c r="AO1444" s="96"/>
      <c r="AP1444" s="96"/>
      <c r="AQ1444" s="96"/>
      <c r="AR1444" s="96"/>
      <c r="AS1444" s="96"/>
      <c r="AT1444" s="96"/>
      <c r="AU1444" s="96"/>
      <c r="AV1444" s="96"/>
      <c r="AW1444" s="96"/>
      <c r="AX1444" s="96"/>
      <c r="AY1444" s="96"/>
      <c r="AZ1444" s="96"/>
      <c r="BA1444" s="96"/>
      <c r="BB1444" s="96"/>
      <c r="BC1444" s="96"/>
      <c r="BD1444" s="96"/>
      <c r="BE1444" s="96"/>
      <c r="BF1444" s="96"/>
      <c r="BG1444" s="96"/>
      <c r="BH1444" s="96"/>
      <c r="BI1444" s="96"/>
      <c r="BJ1444" s="96"/>
      <c r="BK1444" s="96"/>
      <c r="BL1444" s="96"/>
      <c r="BM1444" s="96"/>
      <c r="BN1444" s="96"/>
      <c r="BO1444" s="96"/>
      <c r="BP1444" s="96"/>
      <c r="BQ1444" s="96"/>
      <c r="BR1444" s="96"/>
      <c r="BS1444" s="96"/>
      <c r="BT1444" s="96"/>
      <c r="BU1444" s="96"/>
      <c r="BV1444" s="96"/>
      <c r="BW1444" s="96"/>
      <c r="BX1444" s="96"/>
      <c r="BY1444" s="96"/>
      <c r="BZ1444" s="96"/>
      <c r="CA1444" s="96"/>
      <c r="CB1444" s="96"/>
      <c r="CC1444" s="96"/>
      <c r="CD1444" s="96"/>
      <c r="CE1444" s="96"/>
      <c r="CF1444" s="96"/>
      <c r="CG1444" s="96"/>
      <c r="CH1444" s="96"/>
      <c r="CI1444" s="96"/>
      <c r="CJ1444" s="96"/>
      <c r="CK1444" s="96"/>
      <c r="CL1444" s="96"/>
      <c r="CM1444" s="96"/>
      <c r="CN1444" s="96"/>
      <c r="CO1444" s="96"/>
      <c r="CP1444" s="96"/>
      <c r="CQ1444" s="96"/>
      <c r="CR1444" s="96"/>
      <c r="CS1444" s="96"/>
      <c r="CT1444" s="96"/>
      <c r="CU1444" s="96"/>
      <c r="CV1444" s="96"/>
      <c r="CW1444" s="96"/>
      <c r="CX1444" s="96"/>
      <c r="CY1444" s="96"/>
      <c r="CZ1444" s="96"/>
      <c r="DA1444" s="96"/>
      <c r="DB1444" s="96"/>
      <c r="DC1444" s="96"/>
      <c r="DD1444" s="96"/>
      <c r="DE1444" s="96"/>
      <c r="DF1444" s="96"/>
      <c r="DG1444" s="96"/>
      <c r="DH1444" s="96"/>
      <c r="DI1444" s="96"/>
      <c r="DJ1444" s="96"/>
      <c r="DK1444" s="96"/>
      <c r="DL1444" s="96"/>
      <c r="DM1444" s="96"/>
      <c r="DN1444" s="96"/>
      <c r="DO1444" s="96"/>
      <c r="DP1444" s="96"/>
      <c r="DQ1444" s="96"/>
      <c r="DR1444" s="96"/>
      <c r="DS1444" s="96"/>
      <c r="DT1444" s="96"/>
      <c r="DU1444" s="18"/>
      <c r="DV1444" s="18"/>
    </row>
    <row r="1445" spans="1:126" ht="4.2" customHeight="1">
      <c r="A1445" s="1"/>
      <c r="B1445" s="1"/>
      <c r="C1445" s="1"/>
      <c r="D1445" s="1"/>
      <c r="E1445" s="261"/>
      <c r="F1445" s="47"/>
      <c r="G1445" s="229"/>
      <c r="H1445" s="1"/>
      <c r="I1445" s="1"/>
      <c r="J1445" s="1"/>
      <c r="K1445" s="1"/>
      <c r="L1445" s="1"/>
      <c r="M1445" s="5"/>
      <c r="N1445" s="1"/>
      <c r="O1445" s="1"/>
      <c r="P1445" s="5"/>
      <c r="Q1445" s="1"/>
      <c r="R1445" s="1"/>
      <c r="S1445" s="5"/>
      <c r="T1445" s="7"/>
      <c r="U1445" s="23"/>
      <c r="V1445" s="1"/>
      <c r="W1445" s="11"/>
      <c r="X1445" s="10"/>
      <c r="Y1445" s="45"/>
      <c r="Z1445" s="92"/>
      <c r="AA1445" s="93"/>
      <c r="AB1445" s="93"/>
      <c r="AC1445" s="93"/>
      <c r="AD1445" s="93"/>
      <c r="AE1445" s="93"/>
      <c r="AF1445" s="93"/>
      <c r="AG1445" s="93"/>
      <c r="AH1445" s="93"/>
      <c r="AI1445" s="93"/>
      <c r="AJ1445" s="93"/>
      <c r="AK1445" s="93"/>
      <c r="AL1445" s="93"/>
      <c r="AM1445" s="93"/>
      <c r="AN1445" s="93"/>
      <c r="AO1445" s="93"/>
      <c r="AP1445" s="93"/>
      <c r="AQ1445" s="93"/>
      <c r="AR1445" s="93"/>
      <c r="AS1445" s="93"/>
      <c r="AT1445" s="93"/>
      <c r="AU1445" s="93"/>
      <c r="AV1445" s="93"/>
      <c r="AW1445" s="93"/>
      <c r="AX1445" s="93"/>
      <c r="AY1445" s="93"/>
      <c r="AZ1445" s="93"/>
      <c r="BA1445" s="93"/>
      <c r="BB1445" s="93"/>
      <c r="BC1445" s="93"/>
      <c r="BD1445" s="93"/>
      <c r="BE1445" s="93"/>
      <c r="BF1445" s="93"/>
      <c r="BG1445" s="93"/>
      <c r="BH1445" s="93"/>
      <c r="BI1445" s="93"/>
      <c r="BJ1445" s="93"/>
      <c r="BK1445" s="93"/>
      <c r="BL1445" s="93"/>
      <c r="BM1445" s="93"/>
      <c r="BN1445" s="93"/>
      <c r="BO1445" s="93"/>
      <c r="BP1445" s="93"/>
      <c r="BQ1445" s="93"/>
      <c r="BR1445" s="93"/>
      <c r="BS1445" s="93"/>
      <c r="BT1445" s="93"/>
      <c r="BU1445" s="93"/>
      <c r="BV1445" s="93"/>
      <c r="BW1445" s="93"/>
      <c r="BX1445" s="93"/>
      <c r="BY1445" s="93"/>
      <c r="BZ1445" s="93"/>
      <c r="CA1445" s="93"/>
      <c r="CB1445" s="93"/>
      <c r="CC1445" s="93"/>
      <c r="CD1445" s="93"/>
      <c r="CE1445" s="93"/>
      <c r="CF1445" s="93"/>
      <c r="CG1445" s="93"/>
      <c r="CH1445" s="93"/>
      <c r="CI1445" s="93"/>
      <c r="CJ1445" s="93"/>
      <c r="CK1445" s="93"/>
      <c r="CL1445" s="93"/>
      <c r="CM1445" s="93"/>
      <c r="CN1445" s="93"/>
      <c r="CO1445" s="93"/>
      <c r="CP1445" s="93"/>
      <c r="CQ1445" s="93"/>
      <c r="CR1445" s="93"/>
      <c r="CS1445" s="93"/>
      <c r="CT1445" s="93"/>
      <c r="CU1445" s="93"/>
      <c r="CV1445" s="93"/>
      <c r="CW1445" s="93"/>
      <c r="CX1445" s="93"/>
      <c r="CY1445" s="93"/>
      <c r="CZ1445" s="93"/>
      <c r="DA1445" s="93"/>
      <c r="DB1445" s="93"/>
      <c r="DC1445" s="93"/>
      <c r="DD1445" s="93"/>
      <c r="DE1445" s="93"/>
      <c r="DF1445" s="93"/>
      <c r="DG1445" s="93"/>
      <c r="DH1445" s="93"/>
      <c r="DI1445" s="93"/>
      <c r="DJ1445" s="93"/>
      <c r="DK1445" s="93"/>
      <c r="DL1445" s="93"/>
      <c r="DM1445" s="93"/>
      <c r="DN1445" s="93"/>
      <c r="DO1445" s="93"/>
      <c r="DP1445" s="93"/>
      <c r="DQ1445" s="93"/>
      <c r="DR1445" s="93"/>
      <c r="DS1445" s="93"/>
      <c r="DT1445" s="93"/>
      <c r="DU1445" s="1"/>
      <c r="DV1445" s="1"/>
    </row>
    <row r="1446" spans="1:126" s="4" customFormat="1" ht="12.6" thickBot="1">
      <c r="A1446" s="3"/>
      <c r="B1446" s="429"/>
      <c r="C1446" s="430"/>
      <c r="D1446" s="430"/>
      <c r="E1446" s="431" t="s">
        <v>26</v>
      </c>
      <c r="F1446" s="432"/>
      <c r="G1446" s="408" t="s">
        <v>6</v>
      </c>
      <c r="H1446" s="35" t="s">
        <v>212</v>
      </c>
      <c r="I1446" s="35"/>
      <c r="J1446" s="35"/>
      <c r="K1446" s="35"/>
      <c r="L1446" s="35"/>
      <c r="M1446" s="36"/>
      <c r="N1446" s="35" t="str">
        <f>Главная!$Y$8</f>
        <v>итого</v>
      </c>
      <c r="O1446" s="35"/>
      <c r="P1446" s="5"/>
      <c r="Q1446" s="35" t="s">
        <v>25</v>
      </c>
      <c r="R1446" s="433"/>
      <c r="S1446" s="433"/>
      <c r="T1446" s="433"/>
      <c r="U1446" s="433"/>
      <c r="V1446" s="433"/>
      <c r="W1446" s="434">
        <f>SUM($Y1446:$DU1446)</f>
        <v>0</v>
      </c>
      <c r="X1446" s="434"/>
      <c r="Y1446" s="435"/>
      <c r="Z1446" s="436"/>
      <c r="AA1446" s="437">
        <f>IF(AA$8="",0,IF($T1442=справочники!$J$9,IF(SUM($Z1446:Z1446)&lt;SUM($Z1374:AA1374),SUMIFS(1374:1374,$1:$1,"&gt;="&amp;AA$1,$1:$1,"&lt;="&amp;AA$1+IF(OR($T1444=0,$T1444=""),1,$T1444)-1),0),IF($T1442=справочники!$J$10,IF(INT(AA$1/IF(OR($T1444=0,$T1444=""),1,$T1444))=AA$1/IF(OR($T1444=0,$T1444=""),1,$T1444),SUMIFS(1374:1374,$1:$1,"&lt;="&amp;AA$1,$1:$1,"&gt;="&amp;AA$1-IF(OR($T1444=0,$T1444=""),1,$T1444)+1),0),AA1374)))</f>
        <v>0</v>
      </c>
      <c r="AB1446" s="437">
        <f>IF(AB$8="",0,IF($T1442=справочники!$J$9,IF(SUM($Z1446:AA1446)&lt;SUM($Z1374:AB1374),SUMIFS(1374:1374,$1:$1,"&gt;="&amp;AB$1,$1:$1,"&lt;="&amp;AB$1+IF(OR($T1444=0,$T1444=""),1,$T1444)-1),0),IF($T1442=справочники!$J$10,IF(INT(AB$1/IF(OR($T1444=0,$T1444=""),1,$T1444))=AB$1/IF(OR($T1444=0,$T1444=""),1,$T1444),SUMIFS(1374:1374,$1:$1,"&lt;="&amp;AB$1,$1:$1,"&gt;="&amp;AB$1-IF(OR($T1444=0,$T1444=""),1,$T1444)+1),0),AB1374)))</f>
        <v>0</v>
      </c>
      <c r="AC1446" s="437">
        <f>IF(AC$8="",0,IF($T1442=справочники!$J$9,IF(SUM($Z1446:AB1446)&lt;SUM($Z1374:AC1374),SUMIFS(1374:1374,$1:$1,"&gt;="&amp;AC$1,$1:$1,"&lt;="&amp;AC$1+IF(OR($T1444=0,$T1444=""),1,$T1444)-1),0),IF($T1442=справочники!$J$10,IF(INT(AC$1/IF(OR($T1444=0,$T1444=""),1,$T1444))=AC$1/IF(OR($T1444=0,$T1444=""),1,$T1444),SUMIFS(1374:1374,$1:$1,"&lt;="&amp;AC$1,$1:$1,"&gt;="&amp;AC$1-IF(OR($T1444=0,$T1444=""),1,$T1444)+1),0),AC1374)))</f>
        <v>0</v>
      </c>
      <c r="AD1446" s="437">
        <f>IF(AD$8="",0,IF($T1442=справочники!$J$9,IF(SUM($Z1446:AC1446)&lt;SUM($Z1374:AD1374),SUMIFS(1374:1374,$1:$1,"&gt;="&amp;AD$1,$1:$1,"&lt;="&amp;AD$1+IF(OR($T1444=0,$T1444=""),1,$T1444)-1),0),IF($T1442=справочники!$J$10,IF(INT(AD$1/IF(OR($T1444=0,$T1444=""),1,$T1444))=AD$1/IF(OR($T1444=0,$T1444=""),1,$T1444),SUMIFS(1374:1374,$1:$1,"&lt;="&amp;AD$1,$1:$1,"&gt;="&amp;AD$1-IF(OR($T1444=0,$T1444=""),1,$T1444)+1),0),AD1374)))</f>
        <v>0</v>
      </c>
      <c r="AE1446" s="437">
        <f>IF(AE$8="",0,IF($T1442=справочники!$J$9,IF(SUM($Z1446:AD1446)&lt;SUM($Z1374:AE1374),SUMIFS(1374:1374,$1:$1,"&gt;="&amp;AE$1,$1:$1,"&lt;="&amp;AE$1+IF(OR($T1444=0,$T1444=""),1,$T1444)-1),0),IF($T1442=справочники!$J$10,IF(INT(AE$1/IF(OR($T1444=0,$T1444=""),1,$T1444))=AE$1/IF(OR($T1444=0,$T1444=""),1,$T1444),SUMIFS(1374:1374,$1:$1,"&lt;="&amp;AE$1,$1:$1,"&gt;="&amp;AE$1-IF(OR($T1444=0,$T1444=""),1,$T1444)+1),0),AE1374)))</f>
        <v>0</v>
      </c>
      <c r="AF1446" s="437">
        <f>IF(AF$8="",0,IF($T1442=справочники!$J$9,IF(SUM($Z1446:AE1446)&lt;SUM($Z1374:AF1374),SUMIFS(1374:1374,$1:$1,"&gt;="&amp;AF$1,$1:$1,"&lt;="&amp;AF$1+IF(OR($T1444=0,$T1444=""),1,$T1444)-1),0),IF($T1442=справочники!$J$10,IF(INT(AF$1/IF(OR($T1444=0,$T1444=""),1,$T1444))=AF$1/IF(OR($T1444=0,$T1444=""),1,$T1444),SUMIFS(1374:1374,$1:$1,"&lt;="&amp;AF$1,$1:$1,"&gt;="&amp;AF$1-IF(OR($T1444=0,$T1444=""),1,$T1444)+1),0),AF1374)))</f>
        <v>0</v>
      </c>
      <c r="AG1446" s="437">
        <f>IF(AG$8="",0,IF($T1442=справочники!$J$9,IF(SUM($Z1446:AF1446)&lt;SUM($Z1374:AG1374),SUMIFS(1374:1374,$1:$1,"&gt;="&amp;AG$1,$1:$1,"&lt;="&amp;AG$1+IF(OR($T1444=0,$T1444=""),1,$T1444)-1),0),IF($T1442=справочники!$J$10,IF(INT(AG$1/IF(OR($T1444=0,$T1444=""),1,$T1444))=AG$1/IF(OR($T1444=0,$T1444=""),1,$T1444),SUMIFS(1374:1374,$1:$1,"&lt;="&amp;AG$1,$1:$1,"&gt;="&amp;AG$1-IF(OR($T1444=0,$T1444=""),1,$T1444)+1),0),AG1374)))</f>
        <v>0</v>
      </c>
      <c r="AH1446" s="437">
        <f>IF(AH$8="",0,IF($T1442=справочники!$J$9,IF(SUM($Z1446:AG1446)&lt;SUM($Z1374:AH1374),SUMIFS(1374:1374,$1:$1,"&gt;="&amp;AH$1,$1:$1,"&lt;="&amp;AH$1+IF(OR($T1444=0,$T1444=""),1,$T1444)-1),0),IF($T1442=справочники!$J$10,IF(INT(AH$1/IF(OR($T1444=0,$T1444=""),1,$T1444))=AH$1/IF(OR($T1444=0,$T1444=""),1,$T1444),SUMIFS(1374:1374,$1:$1,"&lt;="&amp;AH$1,$1:$1,"&gt;="&amp;AH$1-IF(OR($T1444=0,$T1444=""),1,$T1444)+1),0),AH1374)))</f>
        <v>0</v>
      </c>
      <c r="AI1446" s="437">
        <f>IF(AI$8="",0,IF($T1442=справочники!$J$9,IF(SUM($Z1446:AH1446)&lt;SUM($Z1374:AI1374),SUMIFS(1374:1374,$1:$1,"&gt;="&amp;AI$1,$1:$1,"&lt;="&amp;AI$1+IF(OR($T1444=0,$T1444=""),1,$T1444)-1),0),IF($T1442=справочники!$J$10,IF(INT(AI$1/IF(OR($T1444=0,$T1444=""),1,$T1444))=AI$1/IF(OR($T1444=0,$T1444=""),1,$T1444),SUMIFS(1374:1374,$1:$1,"&lt;="&amp;AI$1,$1:$1,"&gt;="&amp;AI$1-IF(OR($T1444=0,$T1444=""),1,$T1444)+1),0),AI1374)))</f>
        <v>0</v>
      </c>
      <c r="AJ1446" s="437">
        <f>IF(AJ$8="",0,IF($T1442=справочники!$J$9,IF(SUM($Z1446:AI1446)&lt;SUM($Z1374:AJ1374),SUMIFS(1374:1374,$1:$1,"&gt;="&amp;AJ$1,$1:$1,"&lt;="&amp;AJ$1+IF(OR($T1444=0,$T1444=""),1,$T1444)-1),0),IF($T1442=справочники!$J$10,IF(INT(AJ$1/IF(OR($T1444=0,$T1444=""),1,$T1444))=AJ$1/IF(OR($T1444=0,$T1444=""),1,$T1444),SUMIFS(1374:1374,$1:$1,"&lt;="&amp;AJ$1,$1:$1,"&gt;="&amp;AJ$1-IF(OR($T1444=0,$T1444=""),1,$T1444)+1),0),AJ1374)))</f>
        <v>0</v>
      </c>
      <c r="AK1446" s="437">
        <f>IF(AK$8="",0,IF($T1442=справочники!$J$9,IF(SUM($Z1446:AJ1446)&lt;SUM($Z1374:AK1374),SUMIFS(1374:1374,$1:$1,"&gt;="&amp;AK$1,$1:$1,"&lt;="&amp;AK$1+IF(OR($T1444=0,$T1444=""),1,$T1444)-1),0),IF($T1442=справочники!$J$10,IF(INT(AK$1/IF(OR($T1444=0,$T1444=""),1,$T1444))=AK$1/IF(OR($T1444=0,$T1444=""),1,$T1444),SUMIFS(1374:1374,$1:$1,"&lt;="&amp;AK$1,$1:$1,"&gt;="&amp;AK$1-IF(OR($T1444=0,$T1444=""),1,$T1444)+1),0),AK1374)))</f>
        <v>0</v>
      </c>
      <c r="AL1446" s="437">
        <f>IF(AL$8="",0,IF($T1442=справочники!$J$9,IF(SUM($Z1446:AK1446)&lt;SUM($Z1374:AL1374),SUMIFS(1374:1374,$1:$1,"&gt;="&amp;AL$1,$1:$1,"&lt;="&amp;AL$1+IF(OR($T1444=0,$T1444=""),1,$T1444)-1),0),IF($T1442=справочники!$J$10,IF(INT(AL$1/IF(OR($T1444=0,$T1444=""),1,$T1444))=AL$1/IF(OR($T1444=0,$T1444=""),1,$T1444),SUMIFS(1374:1374,$1:$1,"&lt;="&amp;AL$1,$1:$1,"&gt;="&amp;AL$1-IF(OR($T1444=0,$T1444=""),1,$T1444)+1),0),AL1374)))</f>
        <v>0</v>
      </c>
      <c r="AM1446" s="437">
        <f>IF(AM$8="",0,IF($T1442=справочники!$J$9,IF(SUM($Z1446:AL1446)&lt;SUM($Z1374:AM1374),SUMIFS(1374:1374,$1:$1,"&gt;="&amp;AM$1,$1:$1,"&lt;="&amp;AM$1+IF(OR($T1444=0,$T1444=""),1,$T1444)-1),0),IF($T1442=справочники!$J$10,IF(INT(AM$1/IF(OR($T1444=0,$T1444=""),1,$T1444))=AM$1/IF(OR($T1444=0,$T1444=""),1,$T1444),SUMIFS(1374:1374,$1:$1,"&lt;="&amp;AM$1,$1:$1,"&gt;="&amp;AM$1-IF(OR($T1444=0,$T1444=""),1,$T1444)+1),0),AM1374)))</f>
        <v>0</v>
      </c>
      <c r="AN1446" s="437">
        <f>IF(AN$8="",0,IF($T1442=справочники!$J$9,IF(SUM($Z1446:AM1446)&lt;SUM($Z1374:AN1374),SUMIFS(1374:1374,$1:$1,"&gt;="&amp;AN$1,$1:$1,"&lt;="&amp;AN$1+IF(OR($T1444=0,$T1444=""),1,$T1444)-1),0),IF($T1442=справочники!$J$10,IF(INT(AN$1/IF(OR($T1444=0,$T1444=""),1,$T1444))=AN$1/IF(OR($T1444=0,$T1444=""),1,$T1444),SUMIFS(1374:1374,$1:$1,"&lt;="&amp;AN$1,$1:$1,"&gt;="&amp;AN$1-IF(OR($T1444=0,$T1444=""),1,$T1444)+1),0),AN1374)))</f>
        <v>0</v>
      </c>
      <c r="AO1446" s="437">
        <f>IF(AO$8="",0,IF($T1442=справочники!$J$9,IF(SUM($Z1446:AN1446)&lt;SUM($Z1374:AO1374),SUMIFS(1374:1374,$1:$1,"&gt;="&amp;AO$1,$1:$1,"&lt;="&amp;AO$1+IF(OR($T1444=0,$T1444=""),1,$T1444)-1),0),IF($T1442=справочники!$J$10,IF(INT(AO$1/IF(OR($T1444=0,$T1444=""),1,$T1444))=AO$1/IF(OR($T1444=0,$T1444=""),1,$T1444),SUMIFS(1374:1374,$1:$1,"&lt;="&amp;AO$1,$1:$1,"&gt;="&amp;AO$1-IF(OR($T1444=0,$T1444=""),1,$T1444)+1),0),AO1374)))</f>
        <v>0</v>
      </c>
      <c r="AP1446" s="437">
        <f>IF(AP$8="",0,IF($T1442=справочники!$J$9,IF(SUM($Z1446:AO1446)&lt;SUM($Z1374:AP1374),SUMIFS(1374:1374,$1:$1,"&gt;="&amp;AP$1,$1:$1,"&lt;="&amp;AP$1+IF(OR($T1444=0,$T1444=""),1,$T1444)-1),0),IF($T1442=справочники!$J$10,IF(INT(AP$1/IF(OR($T1444=0,$T1444=""),1,$T1444))=AP$1/IF(OR($T1444=0,$T1444=""),1,$T1444),SUMIFS(1374:1374,$1:$1,"&lt;="&amp;AP$1,$1:$1,"&gt;="&amp;AP$1-IF(OR($T1444=0,$T1444=""),1,$T1444)+1),0),AP1374)))</f>
        <v>0</v>
      </c>
      <c r="AQ1446" s="437">
        <f>IF(AQ$8="",0,IF($T1442=справочники!$J$9,IF(SUM($Z1446:AP1446)&lt;SUM($Z1374:AQ1374),SUMIFS(1374:1374,$1:$1,"&gt;="&amp;AQ$1,$1:$1,"&lt;="&amp;AQ$1+IF(OR($T1444=0,$T1444=""),1,$T1444)-1),0),IF($T1442=справочники!$J$10,IF(INT(AQ$1/IF(OR($T1444=0,$T1444=""),1,$T1444))=AQ$1/IF(OR($T1444=0,$T1444=""),1,$T1444),SUMIFS(1374:1374,$1:$1,"&lt;="&amp;AQ$1,$1:$1,"&gt;="&amp;AQ$1-IF(OR($T1444=0,$T1444=""),1,$T1444)+1),0),AQ1374)))</f>
        <v>0</v>
      </c>
      <c r="AR1446" s="437">
        <f>IF(AR$8="",0,IF($T1442=справочники!$J$9,IF(SUM($Z1446:AQ1446)&lt;SUM($Z1374:AR1374),SUMIFS(1374:1374,$1:$1,"&gt;="&amp;AR$1,$1:$1,"&lt;="&amp;AR$1+IF(OR($T1444=0,$T1444=""),1,$T1444)-1),0),IF($T1442=справочники!$J$10,IF(INT(AR$1/IF(OR($T1444=0,$T1444=""),1,$T1444))=AR$1/IF(OR($T1444=0,$T1444=""),1,$T1444),SUMIFS(1374:1374,$1:$1,"&lt;="&amp;AR$1,$1:$1,"&gt;="&amp;AR$1-IF(OR($T1444=0,$T1444=""),1,$T1444)+1),0),AR1374)))</f>
        <v>0</v>
      </c>
      <c r="AS1446" s="437">
        <f>IF(AS$8="",0,IF($T1442=справочники!$J$9,IF(SUM($Z1446:AR1446)&lt;SUM($Z1374:AS1374),SUMIFS(1374:1374,$1:$1,"&gt;="&amp;AS$1,$1:$1,"&lt;="&amp;AS$1+IF(OR($T1444=0,$T1444=""),1,$T1444)-1),0),IF($T1442=справочники!$J$10,IF(INT(AS$1/IF(OR($T1444=0,$T1444=""),1,$T1444))=AS$1/IF(OR($T1444=0,$T1444=""),1,$T1444),SUMIFS(1374:1374,$1:$1,"&lt;="&amp;AS$1,$1:$1,"&gt;="&amp;AS$1-IF(OR($T1444=0,$T1444=""),1,$T1444)+1),0),AS1374)))</f>
        <v>0</v>
      </c>
      <c r="AT1446" s="437">
        <f>IF(AT$8="",0,IF($T1442=справочники!$J$9,IF(SUM($Z1446:AS1446)&lt;SUM($Z1374:AT1374),SUMIFS(1374:1374,$1:$1,"&gt;="&amp;AT$1,$1:$1,"&lt;="&amp;AT$1+IF(OR($T1444=0,$T1444=""),1,$T1444)-1),0),IF($T1442=справочники!$J$10,IF(INT(AT$1/IF(OR($T1444=0,$T1444=""),1,$T1444))=AT$1/IF(OR($T1444=0,$T1444=""),1,$T1444),SUMIFS(1374:1374,$1:$1,"&lt;="&amp;AT$1,$1:$1,"&gt;="&amp;AT$1-IF(OR($T1444=0,$T1444=""),1,$T1444)+1),0),AT1374)))</f>
        <v>0</v>
      </c>
      <c r="AU1446" s="437">
        <f>IF(AU$8="",0,IF($T1442=справочники!$J$9,IF(SUM($Z1446:AT1446)&lt;SUM($Z1374:AU1374),SUMIFS(1374:1374,$1:$1,"&gt;="&amp;AU$1,$1:$1,"&lt;="&amp;AU$1+IF(OR($T1444=0,$T1444=""),1,$T1444)-1),0),IF($T1442=справочники!$J$10,IF(INT(AU$1/IF(OR($T1444=0,$T1444=""),1,$T1444))=AU$1/IF(OR($T1444=0,$T1444=""),1,$T1444),SUMIFS(1374:1374,$1:$1,"&lt;="&amp;AU$1,$1:$1,"&gt;="&amp;AU$1-IF(OR($T1444=0,$T1444=""),1,$T1444)+1),0),AU1374)))</f>
        <v>0</v>
      </c>
      <c r="AV1446" s="437">
        <f>IF(AV$8="",0,IF($T1442=справочники!$J$9,IF(SUM($Z1446:AU1446)&lt;SUM($Z1374:AV1374),SUMIFS(1374:1374,$1:$1,"&gt;="&amp;AV$1,$1:$1,"&lt;="&amp;AV$1+IF(OR($T1444=0,$T1444=""),1,$T1444)-1),0),IF($T1442=справочники!$J$10,IF(INT(AV$1/IF(OR($T1444=0,$T1444=""),1,$T1444))=AV$1/IF(OR($T1444=0,$T1444=""),1,$T1444),SUMIFS(1374:1374,$1:$1,"&lt;="&amp;AV$1,$1:$1,"&gt;="&amp;AV$1-IF(OR($T1444=0,$T1444=""),1,$T1444)+1),0),AV1374)))</f>
        <v>0</v>
      </c>
      <c r="AW1446" s="437">
        <f>IF(AW$8="",0,IF($T1442=справочники!$J$9,IF(SUM($Z1446:AV1446)&lt;SUM($Z1374:AW1374),SUMIFS(1374:1374,$1:$1,"&gt;="&amp;AW$1,$1:$1,"&lt;="&amp;AW$1+IF(OR($T1444=0,$T1444=""),1,$T1444)-1),0),IF($T1442=справочники!$J$10,IF(INT(AW$1/IF(OR($T1444=0,$T1444=""),1,$T1444))=AW$1/IF(OR($T1444=0,$T1444=""),1,$T1444),SUMIFS(1374:1374,$1:$1,"&lt;="&amp;AW$1,$1:$1,"&gt;="&amp;AW$1-IF(OR($T1444=0,$T1444=""),1,$T1444)+1),0),AW1374)))</f>
        <v>0</v>
      </c>
      <c r="AX1446" s="437">
        <f>IF(AX$8="",0,IF($T1442=справочники!$J$9,IF(SUM($Z1446:AW1446)&lt;SUM($Z1374:AX1374),SUMIFS(1374:1374,$1:$1,"&gt;="&amp;AX$1,$1:$1,"&lt;="&amp;AX$1+IF(OR($T1444=0,$T1444=""),1,$T1444)-1),0),IF($T1442=справочники!$J$10,IF(INT(AX$1/IF(OR($T1444=0,$T1444=""),1,$T1444))=AX$1/IF(OR($T1444=0,$T1444=""),1,$T1444),SUMIFS(1374:1374,$1:$1,"&lt;="&amp;AX$1,$1:$1,"&gt;="&amp;AX$1-IF(OR($T1444=0,$T1444=""),1,$T1444)+1),0),AX1374)))</f>
        <v>0</v>
      </c>
      <c r="AY1446" s="437">
        <f>IF(AY$8="",0,IF($T1442=справочники!$J$9,IF(SUM($Z1446:AX1446)&lt;SUM($Z1374:AY1374),SUMIFS(1374:1374,$1:$1,"&gt;="&amp;AY$1,$1:$1,"&lt;="&amp;AY$1+IF(OR($T1444=0,$T1444=""),1,$T1444)-1),0),IF($T1442=справочники!$J$10,IF(INT(AY$1/IF(OR($T1444=0,$T1444=""),1,$T1444))=AY$1/IF(OR($T1444=0,$T1444=""),1,$T1444),SUMIFS(1374:1374,$1:$1,"&lt;="&amp;AY$1,$1:$1,"&gt;="&amp;AY$1-IF(OR($T1444=0,$T1444=""),1,$T1444)+1),0),AY1374)))</f>
        <v>0</v>
      </c>
      <c r="AZ1446" s="437">
        <f>IF(AZ$8="",0,IF($T1442=справочники!$J$9,IF(SUM($Z1446:AY1446)&lt;SUM($Z1374:AZ1374),SUMIFS(1374:1374,$1:$1,"&gt;="&amp;AZ$1,$1:$1,"&lt;="&amp;AZ$1+IF(OR($T1444=0,$T1444=""),1,$T1444)-1),0),IF($T1442=справочники!$J$10,IF(INT(AZ$1/IF(OR($T1444=0,$T1444=""),1,$T1444))=AZ$1/IF(OR($T1444=0,$T1444=""),1,$T1444),SUMIFS(1374:1374,$1:$1,"&lt;="&amp;AZ$1,$1:$1,"&gt;="&amp;AZ$1-IF(OR($T1444=0,$T1444=""),1,$T1444)+1),0),AZ1374)))</f>
        <v>0</v>
      </c>
      <c r="BA1446" s="437">
        <f>IF(BA$8="",0,IF($T1442=справочники!$J$9,IF(SUM($Z1446:AZ1446)&lt;SUM($Z1374:BA1374),SUMIFS(1374:1374,$1:$1,"&gt;="&amp;BA$1,$1:$1,"&lt;="&amp;BA$1+IF(OR($T1444=0,$T1444=""),1,$T1444)-1),0),IF($T1442=справочники!$J$10,IF(INT(BA$1/IF(OR($T1444=0,$T1444=""),1,$T1444))=BA$1/IF(OR($T1444=0,$T1444=""),1,$T1444),SUMIFS(1374:1374,$1:$1,"&lt;="&amp;BA$1,$1:$1,"&gt;="&amp;BA$1-IF(OR($T1444=0,$T1444=""),1,$T1444)+1),0),BA1374)))</f>
        <v>0</v>
      </c>
      <c r="BB1446" s="437">
        <f>IF(BB$8="",0,IF($T1442=справочники!$J$9,IF(SUM($Z1446:BA1446)&lt;SUM($Z1374:BB1374),SUMIFS(1374:1374,$1:$1,"&gt;="&amp;BB$1,$1:$1,"&lt;="&amp;BB$1+IF(OR($T1444=0,$T1444=""),1,$T1444)-1),0),IF($T1442=справочники!$J$10,IF(INT(BB$1/IF(OR($T1444=0,$T1444=""),1,$T1444))=BB$1/IF(OR($T1444=0,$T1444=""),1,$T1444),SUMIFS(1374:1374,$1:$1,"&lt;="&amp;BB$1,$1:$1,"&gt;="&amp;BB$1-IF(OR($T1444=0,$T1444=""),1,$T1444)+1),0),BB1374)))</f>
        <v>0</v>
      </c>
      <c r="BC1446" s="437">
        <f>IF(BC$8="",0,IF($T1442=справочники!$J$9,IF(SUM($Z1446:BB1446)&lt;SUM($Z1374:BC1374),SUMIFS(1374:1374,$1:$1,"&gt;="&amp;BC$1,$1:$1,"&lt;="&amp;BC$1+IF(OR($T1444=0,$T1444=""),1,$T1444)-1),0),IF($T1442=справочники!$J$10,IF(INT(BC$1/IF(OR($T1444=0,$T1444=""),1,$T1444))=BC$1/IF(OR($T1444=0,$T1444=""),1,$T1444),SUMIFS(1374:1374,$1:$1,"&lt;="&amp;BC$1,$1:$1,"&gt;="&amp;BC$1-IF(OR($T1444=0,$T1444=""),1,$T1444)+1),0),BC1374)))</f>
        <v>0</v>
      </c>
      <c r="BD1446" s="437">
        <f>IF(BD$8="",0,IF($T1442=справочники!$J$9,IF(SUM($Z1446:BC1446)&lt;SUM($Z1374:BD1374),SUMIFS(1374:1374,$1:$1,"&gt;="&amp;BD$1,$1:$1,"&lt;="&amp;BD$1+IF(OR($T1444=0,$T1444=""),1,$T1444)-1),0),IF($T1442=справочники!$J$10,IF(INT(BD$1/IF(OR($T1444=0,$T1444=""),1,$T1444))=BD$1/IF(OR($T1444=0,$T1444=""),1,$T1444),SUMIFS(1374:1374,$1:$1,"&lt;="&amp;BD$1,$1:$1,"&gt;="&amp;BD$1-IF(OR($T1444=0,$T1444=""),1,$T1444)+1),0),BD1374)))</f>
        <v>0</v>
      </c>
      <c r="BE1446" s="437">
        <f>IF(BE$8="",0,IF($T1442=справочники!$J$9,IF(SUM($Z1446:BD1446)&lt;SUM($Z1374:BE1374),SUMIFS(1374:1374,$1:$1,"&gt;="&amp;BE$1,$1:$1,"&lt;="&amp;BE$1+IF(OR($T1444=0,$T1444=""),1,$T1444)-1),0),IF($T1442=справочники!$J$10,IF(INT(BE$1/IF(OR($T1444=0,$T1444=""),1,$T1444))=BE$1/IF(OR($T1444=0,$T1444=""),1,$T1444),SUMIFS(1374:1374,$1:$1,"&lt;="&amp;BE$1,$1:$1,"&gt;="&amp;BE$1-IF(OR($T1444=0,$T1444=""),1,$T1444)+1),0),BE1374)))</f>
        <v>0</v>
      </c>
      <c r="BF1446" s="437">
        <f>IF(BF$8="",0,IF($T1442=справочники!$J$9,IF(SUM($Z1446:BE1446)&lt;SUM($Z1374:BF1374),SUMIFS(1374:1374,$1:$1,"&gt;="&amp;BF$1,$1:$1,"&lt;="&amp;BF$1+IF(OR($T1444=0,$T1444=""),1,$T1444)-1),0),IF($T1442=справочники!$J$10,IF(INT(BF$1/IF(OR($T1444=0,$T1444=""),1,$T1444))=BF$1/IF(OR($T1444=0,$T1444=""),1,$T1444),SUMIFS(1374:1374,$1:$1,"&lt;="&amp;BF$1,$1:$1,"&gt;="&amp;BF$1-IF(OR($T1444=0,$T1444=""),1,$T1444)+1),0),BF1374)))</f>
        <v>0</v>
      </c>
      <c r="BG1446" s="437">
        <f>IF(BG$8="",0,IF($T1442=справочники!$J$9,IF(SUM($Z1446:BF1446)&lt;SUM($Z1374:BG1374),SUMIFS(1374:1374,$1:$1,"&gt;="&amp;BG$1,$1:$1,"&lt;="&amp;BG$1+IF(OR($T1444=0,$T1444=""),1,$T1444)-1),0),IF($T1442=справочники!$J$10,IF(INT(BG$1/IF(OR($T1444=0,$T1444=""),1,$T1444))=BG$1/IF(OR($T1444=0,$T1444=""),1,$T1444),SUMIFS(1374:1374,$1:$1,"&lt;="&amp;BG$1,$1:$1,"&gt;="&amp;BG$1-IF(OR($T1444=0,$T1444=""),1,$T1444)+1),0),BG1374)))</f>
        <v>0</v>
      </c>
      <c r="BH1446" s="437">
        <f>IF(BH$8="",0,IF($T1442=справочники!$J$9,IF(SUM($Z1446:BG1446)&lt;SUM($Z1374:BH1374),SUMIFS(1374:1374,$1:$1,"&gt;="&amp;BH$1,$1:$1,"&lt;="&amp;BH$1+IF(OR($T1444=0,$T1444=""),1,$T1444)-1),0),IF($T1442=справочники!$J$10,IF(INT(BH$1/IF(OR($T1444=0,$T1444=""),1,$T1444))=BH$1/IF(OR($T1444=0,$T1444=""),1,$T1444),SUMIFS(1374:1374,$1:$1,"&lt;="&amp;BH$1,$1:$1,"&gt;="&amp;BH$1-IF(OR($T1444=0,$T1444=""),1,$T1444)+1),0),BH1374)))</f>
        <v>0</v>
      </c>
      <c r="BI1446" s="437">
        <f>IF(BI$8="",0,IF($T1442=справочники!$J$9,IF(SUM($Z1446:BH1446)&lt;SUM($Z1374:BI1374),SUMIFS(1374:1374,$1:$1,"&gt;="&amp;BI$1,$1:$1,"&lt;="&amp;BI$1+IF(OR($T1444=0,$T1444=""),1,$T1444)-1),0),IF($T1442=справочники!$J$10,IF(INT(BI$1/IF(OR($T1444=0,$T1444=""),1,$T1444))=BI$1/IF(OR($T1444=0,$T1444=""),1,$T1444),SUMIFS(1374:1374,$1:$1,"&lt;="&amp;BI$1,$1:$1,"&gt;="&amp;BI$1-IF(OR($T1444=0,$T1444=""),1,$T1444)+1),0),BI1374)))</f>
        <v>0</v>
      </c>
      <c r="BJ1446" s="437">
        <f>IF(BJ$8="",0,IF($T1442=справочники!$J$9,IF(SUM($Z1446:BI1446)&lt;SUM($Z1374:BJ1374),SUMIFS(1374:1374,$1:$1,"&gt;="&amp;BJ$1,$1:$1,"&lt;="&amp;BJ$1+IF(OR($T1444=0,$T1444=""),1,$T1444)-1),0),IF($T1442=справочники!$J$10,IF(INT(BJ$1/IF(OR($T1444=0,$T1444=""),1,$T1444))=BJ$1/IF(OR($T1444=0,$T1444=""),1,$T1444),SUMIFS(1374:1374,$1:$1,"&lt;="&amp;BJ$1,$1:$1,"&gt;="&amp;BJ$1-IF(OR($T1444=0,$T1444=""),1,$T1444)+1),0),BJ1374)))</f>
        <v>0</v>
      </c>
      <c r="BK1446" s="437">
        <f>IF(BK$8="",0,IF($T1442=справочники!$J$9,IF(SUM($Z1446:BJ1446)&lt;SUM($Z1374:BK1374),SUMIFS(1374:1374,$1:$1,"&gt;="&amp;BK$1,$1:$1,"&lt;="&amp;BK$1+IF(OR($T1444=0,$T1444=""),1,$T1444)-1),0),IF($T1442=справочники!$J$10,IF(INT(BK$1/IF(OR($T1444=0,$T1444=""),1,$T1444))=BK$1/IF(OR($T1444=0,$T1444=""),1,$T1444),SUMIFS(1374:1374,$1:$1,"&lt;="&amp;BK$1,$1:$1,"&gt;="&amp;BK$1-IF(OR($T1444=0,$T1444=""),1,$T1444)+1),0),BK1374)))</f>
        <v>0</v>
      </c>
      <c r="BL1446" s="437">
        <f>IF(BL$8="",0,IF($T1442=справочники!$J$9,IF(SUM($Z1446:BK1446)&lt;SUM($Z1374:BL1374),SUMIFS(1374:1374,$1:$1,"&gt;="&amp;BL$1,$1:$1,"&lt;="&amp;BL$1+IF(OR($T1444=0,$T1444=""),1,$T1444)-1),0),IF($T1442=справочники!$J$10,IF(INT(BL$1/IF(OR($T1444=0,$T1444=""),1,$T1444))=BL$1/IF(OR($T1444=0,$T1444=""),1,$T1444),SUMIFS(1374:1374,$1:$1,"&lt;="&amp;BL$1,$1:$1,"&gt;="&amp;BL$1-IF(OR($T1444=0,$T1444=""),1,$T1444)+1),0),BL1374)))</f>
        <v>0</v>
      </c>
      <c r="BM1446" s="437">
        <f>IF(BM$8="",0,IF($T1442=справочники!$J$9,IF(SUM($Z1446:BL1446)&lt;SUM($Z1374:BM1374),SUMIFS(1374:1374,$1:$1,"&gt;="&amp;BM$1,$1:$1,"&lt;="&amp;BM$1+IF(OR($T1444=0,$T1444=""),1,$T1444)-1),0),IF($T1442=справочники!$J$10,IF(INT(BM$1/IF(OR($T1444=0,$T1444=""),1,$T1444))=BM$1/IF(OR($T1444=0,$T1444=""),1,$T1444),SUMIFS(1374:1374,$1:$1,"&lt;="&amp;BM$1,$1:$1,"&gt;="&amp;BM$1-IF(OR($T1444=0,$T1444=""),1,$T1444)+1),0),BM1374)))</f>
        <v>0</v>
      </c>
      <c r="BN1446" s="437">
        <f>IF(BN$8="",0,IF($T1442=справочники!$J$9,IF(SUM($Z1446:BM1446)&lt;SUM($Z1374:BN1374),SUMIFS(1374:1374,$1:$1,"&gt;="&amp;BN$1,$1:$1,"&lt;="&amp;BN$1+IF(OR($T1444=0,$T1444=""),1,$T1444)-1),0),IF($T1442=справочники!$J$10,IF(INT(BN$1/IF(OR($T1444=0,$T1444=""),1,$T1444))=BN$1/IF(OR($T1444=0,$T1444=""),1,$T1444),SUMIFS(1374:1374,$1:$1,"&lt;="&amp;BN$1,$1:$1,"&gt;="&amp;BN$1-IF(OR($T1444=0,$T1444=""),1,$T1444)+1),0),BN1374)))</f>
        <v>0</v>
      </c>
      <c r="BO1446" s="437">
        <f>IF(BO$8="",0,IF($T1442=справочники!$J$9,IF(SUM($Z1446:BN1446)&lt;SUM($Z1374:BO1374),SUMIFS(1374:1374,$1:$1,"&gt;="&amp;BO$1,$1:$1,"&lt;="&amp;BO$1+IF(OR($T1444=0,$T1444=""),1,$T1444)-1),0),IF($T1442=справочники!$J$10,IF(INT(BO$1/IF(OR($T1444=0,$T1444=""),1,$T1444))=BO$1/IF(OR($T1444=0,$T1444=""),1,$T1444),SUMIFS(1374:1374,$1:$1,"&lt;="&amp;BO$1,$1:$1,"&gt;="&amp;BO$1-IF(OR($T1444=0,$T1444=""),1,$T1444)+1),0),BO1374)))</f>
        <v>0</v>
      </c>
      <c r="BP1446" s="437">
        <f>IF(BP$8="",0,IF($T1442=справочники!$J$9,IF(SUM($Z1446:BO1446)&lt;SUM($Z1374:BP1374),SUMIFS(1374:1374,$1:$1,"&gt;="&amp;BP$1,$1:$1,"&lt;="&amp;BP$1+IF(OR($T1444=0,$T1444=""),1,$T1444)-1),0),IF($T1442=справочники!$J$10,IF(INT(BP$1/IF(OR($T1444=0,$T1444=""),1,$T1444))=BP$1/IF(OR($T1444=0,$T1444=""),1,$T1444),SUMIFS(1374:1374,$1:$1,"&lt;="&amp;BP$1,$1:$1,"&gt;="&amp;BP$1-IF(OR($T1444=0,$T1444=""),1,$T1444)+1),0),BP1374)))</f>
        <v>0</v>
      </c>
      <c r="BQ1446" s="437">
        <f>IF(BQ$8="",0,IF($T1442=справочники!$J$9,IF(SUM($Z1446:BP1446)&lt;SUM($Z1374:BQ1374),SUMIFS(1374:1374,$1:$1,"&gt;="&amp;BQ$1,$1:$1,"&lt;="&amp;BQ$1+IF(OR($T1444=0,$T1444=""),1,$T1444)-1),0),IF($T1442=справочники!$J$10,IF(INT(BQ$1/IF(OR($T1444=0,$T1444=""),1,$T1444))=BQ$1/IF(OR($T1444=0,$T1444=""),1,$T1444),SUMIFS(1374:1374,$1:$1,"&lt;="&amp;BQ$1,$1:$1,"&gt;="&amp;BQ$1-IF(OR($T1444=0,$T1444=""),1,$T1444)+1),0),BQ1374)))</f>
        <v>0</v>
      </c>
      <c r="BR1446" s="437">
        <f>IF(BR$8="",0,IF($T1442=справочники!$J$9,IF(SUM($Z1446:BQ1446)&lt;SUM($Z1374:BR1374),SUMIFS(1374:1374,$1:$1,"&gt;="&amp;BR$1,$1:$1,"&lt;="&amp;BR$1+IF(OR($T1444=0,$T1444=""),1,$T1444)-1),0),IF($T1442=справочники!$J$10,IF(INT(BR$1/IF(OR($T1444=0,$T1444=""),1,$T1444))=BR$1/IF(OR($T1444=0,$T1444=""),1,$T1444),SUMIFS(1374:1374,$1:$1,"&lt;="&amp;BR$1,$1:$1,"&gt;="&amp;BR$1-IF(OR($T1444=0,$T1444=""),1,$T1444)+1),0),BR1374)))</f>
        <v>0</v>
      </c>
      <c r="BS1446" s="437">
        <f>IF(BS$8="",0,IF($T1442=справочники!$J$9,IF(SUM($Z1446:BR1446)&lt;SUM($Z1374:BS1374),SUMIFS(1374:1374,$1:$1,"&gt;="&amp;BS$1,$1:$1,"&lt;="&amp;BS$1+IF(OR($T1444=0,$T1444=""),1,$T1444)-1),0),IF($T1442=справочники!$J$10,IF(INT(BS$1/IF(OR($T1444=0,$T1444=""),1,$T1444))=BS$1/IF(OR($T1444=0,$T1444=""),1,$T1444),SUMIFS(1374:1374,$1:$1,"&lt;="&amp;BS$1,$1:$1,"&gt;="&amp;BS$1-IF(OR($T1444=0,$T1444=""),1,$T1444)+1),0),BS1374)))</f>
        <v>0</v>
      </c>
      <c r="BT1446" s="437">
        <f>IF(BT$8="",0,IF($T1442=справочники!$J$9,IF(SUM($Z1446:BS1446)&lt;SUM($Z1374:BT1374),SUMIFS(1374:1374,$1:$1,"&gt;="&amp;BT$1,$1:$1,"&lt;="&amp;BT$1+IF(OR($T1444=0,$T1444=""),1,$T1444)-1),0),IF($T1442=справочники!$J$10,IF(INT(BT$1/IF(OR($T1444=0,$T1444=""),1,$T1444))=BT$1/IF(OR($T1444=0,$T1444=""),1,$T1444),SUMIFS(1374:1374,$1:$1,"&lt;="&amp;BT$1,$1:$1,"&gt;="&amp;BT$1-IF(OR($T1444=0,$T1444=""),1,$T1444)+1),0),BT1374)))</f>
        <v>0</v>
      </c>
      <c r="BU1446" s="437">
        <f>IF(BU$8="",0,IF($T1442=справочники!$J$9,IF(SUM($Z1446:BT1446)&lt;SUM($Z1374:BU1374),SUMIFS(1374:1374,$1:$1,"&gt;="&amp;BU$1,$1:$1,"&lt;="&amp;BU$1+IF(OR($T1444=0,$T1444=""),1,$T1444)-1),0),IF($T1442=справочники!$J$10,IF(INT(BU$1/IF(OR($T1444=0,$T1444=""),1,$T1444))=BU$1/IF(OR($T1444=0,$T1444=""),1,$T1444),SUMIFS(1374:1374,$1:$1,"&lt;="&amp;BU$1,$1:$1,"&gt;="&amp;BU$1-IF(OR($T1444=0,$T1444=""),1,$T1444)+1),0),BU1374)))</f>
        <v>0</v>
      </c>
      <c r="BV1446" s="437">
        <f>IF(BV$8="",0,IF($T1442=справочники!$J$9,IF(SUM($Z1446:BU1446)&lt;SUM($Z1374:BV1374),SUMIFS(1374:1374,$1:$1,"&gt;="&amp;BV$1,$1:$1,"&lt;="&amp;BV$1+IF(OR($T1444=0,$T1444=""),1,$T1444)-1),0),IF($T1442=справочники!$J$10,IF(INT(BV$1/IF(OR($T1444=0,$T1444=""),1,$T1444))=BV$1/IF(OR($T1444=0,$T1444=""),1,$T1444),SUMIFS(1374:1374,$1:$1,"&lt;="&amp;BV$1,$1:$1,"&gt;="&amp;BV$1-IF(OR($T1444=0,$T1444=""),1,$T1444)+1),0),BV1374)))</f>
        <v>0</v>
      </c>
      <c r="BW1446" s="437">
        <f>IF(BW$8="",0,IF($T1442=справочники!$J$9,IF(SUM($Z1446:BV1446)&lt;SUM($Z1374:BW1374),SUMIFS(1374:1374,$1:$1,"&gt;="&amp;BW$1,$1:$1,"&lt;="&amp;BW$1+IF(OR($T1444=0,$T1444=""),1,$T1444)-1),0),IF($T1442=справочники!$J$10,IF(INT(BW$1/IF(OR($T1444=0,$T1444=""),1,$T1444))=BW$1/IF(OR($T1444=0,$T1444=""),1,$T1444),SUMIFS(1374:1374,$1:$1,"&lt;="&amp;BW$1,$1:$1,"&gt;="&amp;BW$1-IF(OR($T1444=0,$T1444=""),1,$T1444)+1),0),BW1374)))</f>
        <v>0</v>
      </c>
      <c r="BX1446" s="437">
        <f>IF(BX$8="",0,IF($T1442=справочники!$J$9,IF(SUM($Z1446:BW1446)&lt;SUM($Z1374:BX1374),SUMIFS(1374:1374,$1:$1,"&gt;="&amp;BX$1,$1:$1,"&lt;="&amp;BX$1+IF(OR($T1444=0,$T1444=""),1,$T1444)-1),0),IF($T1442=справочники!$J$10,IF(INT(BX$1/IF(OR($T1444=0,$T1444=""),1,$T1444))=BX$1/IF(OR($T1444=0,$T1444=""),1,$T1444),SUMIFS(1374:1374,$1:$1,"&lt;="&amp;BX$1,$1:$1,"&gt;="&amp;BX$1-IF(OR($T1444=0,$T1444=""),1,$T1444)+1),0),BX1374)))</f>
        <v>0</v>
      </c>
      <c r="BY1446" s="437">
        <f>IF(BY$8="",0,IF($T1442=справочники!$J$9,IF(SUM($Z1446:BX1446)&lt;SUM($Z1374:BY1374),SUMIFS(1374:1374,$1:$1,"&gt;="&amp;BY$1,$1:$1,"&lt;="&amp;BY$1+IF(OR($T1444=0,$T1444=""),1,$T1444)-1),0),IF($T1442=справочники!$J$10,IF(INT(BY$1/IF(OR($T1444=0,$T1444=""),1,$T1444))=BY$1/IF(OR($T1444=0,$T1444=""),1,$T1444),SUMIFS(1374:1374,$1:$1,"&lt;="&amp;BY$1,$1:$1,"&gt;="&amp;BY$1-IF(OR($T1444=0,$T1444=""),1,$T1444)+1),0),BY1374)))</f>
        <v>0</v>
      </c>
      <c r="BZ1446" s="437">
        <f>IF(BZ$8="",0,IF($T1442=справочники!$J$9,IF(SUM($Z1446:BY1446)&lt;SUM($Z1374:BZ1374),SUMIFS(1374:1374,$1:$1,"&gt;="&amp;BZ$1,$1:$1,"&lt;="&amp;BZ$1+IF(OR($T1444=0,$T1444=""),1,$T1444)-1),0),IF($T1442=справочники!$J$10,IF(INT(BZ$1/IF(OR($T1444=0,$T1444=""),1,$T1444))=BZ$1/IF(OR($T1444=0,$T1444=""),1,$T1444),SUMIFS(1374:1374,$1:$1,"&lt;="&amp;BZ$1,$1:$1,"&gt;="&amp;BZ$1-IF(OR($T1444=0,$T1444=""),1,$T1444)+1),0),BZ1374)))</f>
        <v>0</v>
      </c>
      <c r="CA1446" s="437">
        <f>IF(CA$8="",0,IF($T1442=справочники!$J$9,IF(SUM($Z1446:BZ1446)&lt;SUM($Z1374:CA1374),SUMIFS(1374:1374,$1:$1,"&gt;="&amp;CA$1,$1:$1,"&lt;="&amp;CA$1+IF(OR($T1444=0,$T1444=""),1,$T1444)-1),0),IF($T1442=справочники!$J$10,IF(INT(CA$1/IF(OR($T1444=0,$T1444=""),1,$T1444))=CA$1/IF(OR($T1444=0,$T1444=""),1,$T1444),SUMIFS(1374:1374,$1:$1,"&lt;="&amp;CA$1,$1:$1,"&gt;="&amp;CA$1-IF(OR($T1444=0,$T1444=""),1,$T1444)+1),0),CA1374)))</f>
        <v>0</v>
      </c>
      <c r="CB1446" s="437">
        <f>IF(CB$8="",0,IF($T1442=справочники!$J$9,IF(SUM($Z1446:CA1446)&lt;SUM($Z1374:CB1374),SUMIFS(1374:1374,$1:$1,"&gt;="&amp;CB$1,$1:$1,"&lt;="&amp;CB$1+IF(OR($T1444=0,$T1444=""),1,$T1444)-1),0),IF($T1442=справочники!$J$10,IF(INT(CB$1/IF(OR($T1444=0,$T1444=""),1,$T1444))=CB$1/IF(OR($T1444=0,$T1444=""),1,$T1444),SUMIFS(1374:1374,$1:$1,"&lt;="&amp;CB$1,$1:$1,"&gt;="&amp;CB$1-IF(OR($T1444=0,$T1444=""),1,$T1444)+1),0),CB1374)))</f>
        <v>0</v>
      </c>
      <c r="CC1446" s="437">
        <f>IF(CC$8="",0,IF($T1442=справочники!$J$9,IF(SUM($Z1446:CB1446)&lt;SUM($Z1374:CC1374),SUMIFS(1374:1374,$1:$1,"&gt;="&amp;CC$1,$1:$1,"&lt;="&amp;CC$1+IF(OR($T1444=0,$T1444=""),1,$T1444)-1),0),IF($T1442=справочники!$J$10,IF(INT(CC$1/IF(OR($T1444=0,$T1444=""),1,$T1444))=CC$1/IF(OR($T1444=0,$T1444=""),1,$T1444),SUMIFS(1374:1374,$1:$1,"&lt;="&amp;CC$1,$1:$1,"&gt;="&amp;CC$1-IF(OR($T1444=0,$T1444=""),1,$T1444)+1),0),CC1374)))</f>
        <v>0</v>
      </c>
      <c r="CD1446" s="437">
        <f>IF(CD$8="",0,IF($T1442=справочники!$J$9,IF(SUM($Z1446:CC1446)&lt;SUM($Z1374:CD1374),SUMIFS(1374:1374,$1:$1,"&gt;="&amp;CD$1,$1:$1,"&lt;="&amp;CD$1+IF(OR($T1444=0,$T1444=""),1,$T1444)-1),0),IF($T1442=справочники!$J$10,IF(INT(CD$1/IF(OR($T1444=0,$T1444=""),1,$T1444))=CD$1/IF(OR($T1444=0,$T1444=""),1,$T1444),SUMIFS(1374:1374,$1:$1,"&lt;="&amp;CD$1,$1:$1,"&gt;="&amp;CD$1-IF(OR($T1444=0,$T1444=""),1,$T1444)+1),0),CD1374)))</f>
        <v>0</v>
      </c>
      <c r="CE1446" s="437">
        <f>IF(CE$8="",0,IF($T1442=справочники!$J$9,IF(SUM($Z1446:CD1446)&lt;SUM($Z1374:CE1374),SUMIFS(1374:1374,$1:$1,"&gt;="&amp;CE$1,$1:$1,"&lt;="&amp;CE$1+IF(OR($T1444=0,$T1444=""),1,$T1444)-1),0),IF($T1442=справочники!$J$10,IF(INT(CE$1/IF(OR($T1444=0,$T1444=""),1,$T1444))=CE$1/IF(OR($T1444=0,$T1444=""),1,$T1444),SUMIFS(1374:1374,$1:$1,"&lt;="&amp;CE$1,$1:$1,"&gt;="&amp;CE$1-IF(OR($T1444=0,$T1444=""),1,$T1444)+1),0),CE1374)))</f>
        <v>0</v>
      </c>
      <c r="CF1446" s="437">
        <f>IF(CF$8="",0,IF($T1442=справочники!$J$9,IF(SUM($Z1446:CE1446)&lt;SUM($Z1374:CF1374),SUMIFS(1374:1374,$1:$1,"&gt;="&amp;CF$1,$1:$1,"&lt;="&amp;CF$1+IF(OR($T1444=0,$T1444=""),1,$T1444)-1),0),IF($T1442=справочники!$J$10,IF(INT(CF$1/IF(OR($T1444=0,$T1444=""),1,$T1444))=CF$1/IF(OR($T1444=0,$T1444=""),1,$T1444),SUMIFS(1374:1374,$1:$1,"&lt;="&amp;CF$1,$1:$1,"&gt;="&amp;CF$1-IF(OR($T1444=0,$T1444=""),1,$T1444)+1),0),CF1374)))</f>
        <v>0</v>
      </c>
      <c r="CG1446" s="437">
        <f>IF(CG$8="",0,IF($T1442=справочники!$J$9,IF(SUM($Z1446:CF1446)&lt;SUM($Z1374:CG1374),SUMIFS(1374:1374,$1:$1,"&gt;="&amp;CG$1,$1:$1,"&lt;="&amp;CG$1+IF(OR($T1444=0,$T1444=""),1,$T1444)-1),0),IF($T1442=справочники!$J$10,IF(INT(CG$1/IF(OR($T1444=0,$T1444=""),1,$T1444))=CG$1/IF(OR($T1444=0,$T1444=""),1,$T1444),SUMIFS(1374:1374,$1:$1,"&lt;="&amp;CG$1,$1:$1,"&gt;="&amp;CG$1-IF(OR($T1444=0,$T1444=""),1,$T1444)+1),0),CG1374)))</f>
        <v>0</v>
      </c>
      <c r="CH1446" s="437">
        <f>IF(CH$8="",0,IF($T1442=справочники!$J$9,IF(SUM($Z1446:CG1446)&lt;SUM($Z1374:CH1374),SUMIFS(1374:1374,$1:$1,"&gt;="&amp;CH$1,$1:$1,"&lt;="&amp;CH$1+IF(OR($T1444=0,$T1444=""),1,$T1444)-1),0),IF($T1442=справочники!$J$10,IF(INT(CH$1/IF(OR($T1444=0,$T1444=""),1,$T1444))=CH$1/IF(OR($T1444=0,$T1444=""),1,$T1444),SUMIFS(1374:1374,$1:$1,"&lt;="&amp;CH$1,$1:$1,"&gt;="&amp;CH$1-IF(OR($T1444=0,$T1444=""),1,$T1444)+1),0),CH1374)))</f>
        <v>0</v>
      </c>
      <c r="CI1446" s="437">
        <f>IF(CI$8="",0,IF($T1442=справочники!$J$9,IF(SUM($Z1446:CH1446)&lt;SUM($Z1374:CI1374),SUMIFS(1374:1374,$1:$1,"&gt;="&amp;CI$1,$1:$1,"&lt;="&amp;CI$1+IF(OR($T1444=0,$T1444=""),1,$T1444)-1),0),IF($T1442=справочники!$J$10,IF(INT(CI$1/IF(OR($T1444=0,$T1444=""),1,$T1444))=CI$1/IF(OR($T1444=0,$T1444=""),1,$T1444),SUMIFS(1374:1374,$1:$1,"&lt;="&amp;CI$1,$1:$1,"&gt;="&amp;CI$1-IF(OR($T1444=0,$T1444=""),1,$T1444)+1),0),CI1374)))</f>
        <v>0</v>
      </c>
      <c r="CJ1446" s="437">
        <f>IF(CJ$8="",0,IF($T1442=справочники!$J$9,IF(SUM($Z1446:CI1446)&lt;SUM($Z1374:CJ1374),SUMIFS(1374:1374,$1:$1,"&gt;="&amp;CJ$1,$1:$1,"&lt;="&amp;CJ$1+IF(OR($T1444=0,$T1444=""),1,$T1444)-1),0),IF($T1442=справочники!$J$10,IF(INT(CJ$1/IF(OR($T1444=0,$T1444=""),1,$T1444))=CJ$1/IF(OR($T1444=0,$T1444=""),1,$T1444),SUMIFS(1374:1374,$1:$1,"&lt;="&amp;CJ$1,$1:$1,"&gt;="&amp;CJ$1-IF(OR($T1444=0,$T1444=""),1,$T1444)+1),0),CJ1374)))</f>
        <v>0</v>
      </c>
      <c r="CK1446" s="437">
        <f>IF(CK$8="",0,IF($T1442=справочники!$J$9,IF(SUM($Z1446:CJ1446)&lt;SUM($Z1374:CK1374),SUMIFS(1374:1374,$1:$1,"&gt;="&amp;CK$1,$1:$1,"&lt;="&amp;CK$1+IF(OR($T1444=0,$T1444=""),1,$T1444)-1),0),IF($T1442=справочники!$J$10,IF(INT(CK$1/IF(OR($T1444=0,$T1444=""),1,$T1444))=CK$1/IF(OR($T1444=0,$T1444=""),1,$T1444),SUMIFS(1374:1374,$1:$1,"&lt;="&amp;CK$1,$1:$1,"&gt;="&amp;CK$1-IF(OR($T1444=0,$T1444=""),1,$T1444)+1),0),CK1374)))</f>
        <v>0</v>
      </c>
      <c r="CL1446" s="437">
        <f>IF(CL$8="",0,IF($T1442=справочники!$J$9,IF(SUM($Z1446:CK1446)&lt;SUM($Z1374:CL1374),SUMIFS(1374:1374,$1:$1,"&gt;="&amp;CL$1,$1:$1,"&lt;="&amp;CL$1+IF(OR($T1444=0,$T1444=""),1,$T1444)-1),0),IF($T1442=справочники!$J$10,IF(INT(CL$1/IF(OR($T1444=0,$T1444=""),1,$T1444))=CL$1/IF(OR($T1444=0,$T1444=""),1,$T1444),SUMIFS(1374:1374,$1:$1,"&lt;="&amp;CL$1,$1:$1,"&gt;="&amp;CL$1-IF(OR($T1444=0,$T1444=""),1,$T1444)+1),0),CL1374)))</f>
        <v>0</v>
      </c>
      <c r="CM1446" s="437">
        <f>IF(CM$8="",0,IF($T1442=справочники!$J$9,IF(SUM($Z1446:CL1446)&lt;SUM($Z1374:CM1374),SUMIFS(1374:1374,$1:$1,"&gt;="&amp;CM$1,$1:$1,"&lt;="&amp;CM$1+IF(OR($T1444=0,$T1444=""),1,$T1444)-1),0),IF($T1442=справочники!$J$10,IF(INT(CM$1/IF(OR($T1444=0,$T1444=""),1,$T1444))=CM$1/IF(OR($T1444=0,$T1444=""),1,$T1444),SUMIFS(1374:1374,$1:$1,"&lt;="&amp;CM$1,$1:$1,"&gt;="&amp;CM$1-IF(OR($T1444=0,$T1444=""),1,$T1444)+1),0),CM1374)))</f>
        <v>0</v>
      </c>
      <c r="CN1446" s="437">
        <f>IF(CN$8="",0,IF($T1442=справочники!$J$9,IF(SUM($Z1446:CM1446)&lt;SUM($Z1374:CN1374),SUMIFS(1374:1374,$1:$1,"&gt;="&amp;CN$1,$1:$1,"&lt;="&amp;CN$1+IF(OR($T1444=0,$T1444=""),1,$T1444)-1),0),IF($T1442=справочники!$J$10,IF(INT(CN$1/IF(OR($T1444=0,$T1444=""),1,$T1444))=CN$1/IF(OR($T1444=0,$T1444=""),1,$T1444),SUMIFS(1374:1374,$1:$1,"&lt;="&amp;CN$1,$1:$1,"&gt;="&amp;CN$1-IF(OR($T1444=0,$T1444=""),1,$T1444)+1),0),CN1374)))</f>
        <v>0</v>
      </c>
      <c r="CO1446" s="437">
        <f>IF(CO$8="",0,IF($T1442=справочники!$J$9,IF(SUM($Z1446:CN1446)&lt;SUM($Z1374:CO1374),SUMIFS(1374:1374,$1:$1,"&gt;="&amp;CO$1,$1:$1,"&lt;="&amp;CO$1+IF(OR($T1444=0,$T1444=""),1,$T1444)-1),0),IF($T1442=справочники!$J$10,IF(INT(CO$1/IF(OR($T1444=0,$T1444=""),1,$T1444))=CO$1/IF(OR($T1444=0,$T1444=""),1,$T1444),SUMIFS(1374:1374,$1:$1,"&lt;="&amp;CO$1,$1:$1,"&gt;="&amp;CO$1-IF(OR($T1444=0,$T1444=""),1,$T1444)+1),0),CO1374)))</f>
        <v>0</v>
      </c>
      <c r="CP1446" s="437">
        <f>IF(CP$8="",0,IF($T1442=справочники!$J$9,IF(SUM($Z1446:CO1446)&lt;SUM($Z1374:CP1374),SUMIFS(1374:1374,$1:$1,"&gt;="&amp;CP$1,$1:$1,"&lt;="&amp;CP$1+IF(OR($T1444=0,$T1444=""),1,$T1444)-1),0),IF($T1442=справочники!$J$10,IF(INT(CP$1/IF(OR($T1444=0,$T1444=""),1,$T1444))=CP$1/IF(OR($T1444=0,$T1444=""),1,$T1444),SUMIFS(1374:1374,$1:$1,"&lt;="&amp;CP$1,$1:$1,"&gt;="&amp;CP$1-IF(OR($T1444=0,$T1444=""),1,$T1444)+1),0),CP1374)))</f>
        <v>0</v>
      </c>
      <c r="CQ1446" s="437">
        <f>IF(CQ$8="",0,IF($T1442=справочники!$J$9,IF(SUM($Z1446:CP1446)&lt;SUM($Z1374:CQ1374),SUMIFS(1374:1374,$1:$1,"&gt;="&amp;CQ$1,$1:$1,"&lt;="&amp;CQ$1+IF(OR($T1444=0,$T1444=""),1,$T1444)-1),0),IF($T1442=справочники!$J$10,IF(INT(CQ$1/IF(OR($T1444=0,$T1444=""),1,$T1444))=CQ$1/IF(OR($T1444=0,$T1444=""),1,$T1444),SUMIFS(1374:1374,$1:$1,"&lt;="&amp;CQ$1,$1:$1,"&gt;="&amp;CQ$1-IF(OR($T1444=0,$T1444=""),1,$T1444)+1),0),CQ1374)))</f>
        <v>0</v>
      </c>
      <c r="CR1446" s="437">
        <f>IF(CR$8="",0,IF($T1442=справочники!$J$9,IF(SUM($Z1446:CQ1446)&lt;SUM($Z1374:CR1374),SUMIFS(1374:1374,$1:$1,"&gt;="&amp;CR$1,$1:$1,"&lt;="&amp;CR$1+IF(OR($T1444=0,$T1444=""),1,$T1444)-1),0),IF($T1442=справочники!$J$10,IF(INT(CR$1/IF(OR($T1444=0,$T1444=""),1,$T1444))=CR$1/IF(OR($T1444=0,$T1444=""),1,$T1444),SUMIFS(1374:1374,$1:$1,"&lt;="&amp;CR$1,$1:$1,"&gt;="&amp;CR$1-IF(OR($T1444=0,$T1444=""),1,$T1444)+1),0),CR1374)))</f>
        <v>0</v>
      </c>
      <c r="CS1446" s="437">
        <f>IF(CS$8="",0,IF($T1442=справочники!$J$9,IF(SUM($Z1446:CR1446)&lt;SUM($Z1374:CS1374),SUMIFS(1374:1374,$1:$1,"&gt;="&amp;CS$1,$1:$1,"&lt;="&amp;CS$1+IF(OR($T1444=0,$T1444=""),1,$T1444)-1),0),IF($T1442=справочники!$J$10,IF(INT(CS$1/IF(OR($T1444=0,$T1444=""),1,$T1444))=CS$1/IF(OR($T1444=0,$T1444=""),1,$T1444),SUMIFS(1374:1374,$1:$1,"&lt;="&amp;CS$1,$1:$1,"&gt;="&amp;CS$1-IF(OR($T1444=0,$T1444=""),1,$T1444)+1),0),CS1374)))</f>
        <v>0</v>
      </c>
      <c r="CT1446" s="437">
        <f>IF(CT$8="",0,IF($T1442=справочники!$J$9,IF(SUM($Z1446:CS1446)&lt;SUM($Z1374:CT1374),SUMIFS(1374:1374,$1:$1,"&gt;="&amp;CT$1,$1:$1,"&lt;="&amp;CT$1+IF(OR($T1444=0,$T1444=""),1,$T1444)-1),0),IF($T1442=справочники!$J$10,IF(INT(CT$1/IF(OR($T1444=0,$T1444=""),1,$T1444))=CT$1/IF(OR($T1444=0,$T1444=""),1,$T1444),SUMIFS(1374:1374,$1:$1,"&lt;="&amp;CT$1,$1:$1,"&gt;="&amp;CT$1-IF(OR($T1444=0,$T1444=""),1,$T1444)+1),0),CT1374)))</f>
        <v>0</v>
      </c>
      <c r="CU1446" s="437">
        <f>IF(CU$8="",0,IF($T1442=справочники!$J$9,IF(SUM($Z1446:CT1446)&lt;SUM($Z1374:CU1374),SUMIFS(1374:1374,$1:$1,"&gt;="&amp;CU$1,$1:$1,"&lt;="&amp;CU$1+IF(OR($T1444=0,$T1444=""),1,$T1444)-1),0),IF($T1442=справочники!$J$10,IF(INT(CU$1/IF(OR($T1444=0,$T1444=""),1,$T1444))=CU$1/IF(OR($T1444=0,$T1444=""),1,$T1444),SUMIFS(1374:1374,$1:$1,"&lt;="&amp;CU$1,$1:$1,"&gt;="&amp;CU$1-IF(OR($T1444=0,$T1444=""),1,$T1444)+1),0),CU1374)))</f>
        <v>0</v>
      </c>
      <c r="CV1446" s="437">
        <f>IF(CV$8="",0,IF($T1442=справочники!$J$9,IF(SUM($Z1446:CU1446)&lt;SUM($Z1374:CV1374),SUMIFS(1374:1374,$1:$1,"&gt;="&amp;CV$1,$1:$1,"&lt;="&amp;CV$1+IF(OR($T1444=0,$T1444=""),1,$T1444)-1),0),IF($T1442=справочники!$J$10,IF(INT(CV$1/IF(OR($T1444=0,$T1444=""),1,$T1444))=CV$1/IF(OR($T1444=0,$T1444=""),1,$T1444),SUMIFS(1374:1374,$1:$1,"&lt;="&amp;CV$1,$1:$1,"&gt;="&amp;CV$1-IF(OR($T1444=0,$T1444=""),1,$T1444)+1),0),CV1374)))</f>
        <v>0</v>
      </c>
      <c r="CW1446" s="437">
        <f>IF(CW$8="",0,IF($T1442=справочники!$J$9,IF(SUM($Z1446:CV1446)&lt;SUM($Z1374:CW1374),SUMIFS(1374:1374,$1:$1,"&gt;="&amp;CW$1,$1:$1,"&lt;="&amp;CW$1+IF(OR($T1444=0,$T1444=""),1,$T1444)-1),0),IF($T1442=справочники!$J$10,IF(INT(CW$1/IF(OR($T1444=0,$T1444=""),1,$T1444))=CW$1/IF(OR($T1444=0,$T1444=""),1,$T1444),SUMIFS(1374:1374,$1:$1,"&lt;="&amp;CW$1,$1:$1,"&gt;="&amp;CW$1-IF(OR($T1444=0,$T1444=""),1,$T1444)+1),0),CW1374)))</f>
        <v>0</v>
      </c>
      <c r="CX1446" s="437">
        <f>IF(CX$8="",0,IF($T1442=справочники!$J$9,IF(SUM($Z1446:CW1446)&lt;SUM($Z1374:CX1374),SUMIFS(1374:1374,$1:$1,"&gt;="&amp;CX$1,$1:$1,"&lt;="&amp;CX$1+IF(OR($T1444=0,$T1444=""),1,$T1444)-1),0),IF($T1442=справочники!$J$10,IF(INT(CX$1/IF(OR($T1444=0,$T1444=""),1,$T1444))=CX$1/IF(OR($T1444=0,$T1444=""),1,$T1444),SUMIFS(1374:1374,$1:$1,"&lt;="&amp;CX$1,$1:$1,"&gt;="&amp;CX$1-IF(OR($T1444=0,$T1444=""),1,$T1444)+1),0),CX1374)))</f>
        <v>0</v>
      </c>
      <c r="CY1446" s="437">
        <f>IF(CY$8="",0,IF($T1442=справочники!$J$9,IF(SUM($Z1446:CX1446)&lt;SUM($Z1374:CY1374),SUMIFS(1374:1374,$1:$1,"&gt;="&amp;CY$1,$1:$1,"&lt;="&amp;CY$1+IF(OR($T1444=0,$T1444=""),1,$T1444)-1),0),IF($T1442=справочники!$J$10,IF(INT(CY$1/IF(OR($T1444=0,$T1444=""),1,$T1444))=CY$1/IF(OR($T1444=0,$T1444=""),1,$T1444),SUMIFS(1374:1374,$1:$1,"&lt;="&amp;CY$1,$1:$1,"&gt;="&amp;CY$1-IF(OR($T1444=0,$T1444=""),1,$T1444)+1),0),CY1374)))</f>
        <v>0</v>
      </c>
      <c r="CZ1446" s="437">
        <f>IF(CZ$8="",0,IF($T1442=справочники!$J$9,IF(SUM($Z1446:CY1446)&lt;SUM($Z1374:CZ1374),SUMIFS(1374:1374,$1:$1,"&gt;="&amp;CZ$1,$1:$1,"&lt;="&amp;CZ$1+IF(OR($T1444=0,$T1444=""),1,$T1444)-1),0),IF($T1442=справочники!$J$10,IF(INT(CZ$1/IF(OR($T1444=0,$T1444=""),1,$T1444))=CZ$1/IF(OR($T1444=0,$T1444=""),1,$T1444),SUMIFS(1374:1374,$1:$1,"&lt;="&amp;CZ$1,$1:$1,"&gt;="&amp;CZ$1-IF(OR($T1444=0,$T1444=""),1,$T1444)+1),0),CZ1374)))</f>
        <v>0</v>
      </c>
      <c r="DA1446" s="437">
        <f>IF(DA$8="",0,IF($T1442=справочники!$J$9,IF(SUM($Z1446:CZ1446)&lt;SUM($Z1374:DA1374),SUMIFS(1374:1374,$1:$1,"&gt;="&amp;DA$1,$1:$1,"&lt;="&amp;DA$1+IF(OR($T1444=0,$T1444=""),1,$T1444)-1),0),IF($T1442=справочники!$J$10,IF(INT(DA$1/IF(OR($T1444=0,$T1444=""),1,$T1444))=DA$1/IF(OR($T1444=0,$T1444=""),1,$T1444),SUMIFS(1374:1374,$1:$1,"&lt;="&amp;DA$1,$1:$1,"&gt;="&amp;DA$1-IF(OR($T1444=0,$T1444=""),1,$T1444)+1),0),DA1374)))</f>
        <v>0</v>
      </c>
      <c r="DB1446" s="437">
        <f>IF(DB$8="",0,IF($T1442=справочники!$J$9,IF(SUM($Z1446:DA1446)&lt;SUM($Z1374:DB1374),SUMIFS(1374:1374,$1:$1,"&gt;="&amp;DB$1,$1:$1,"&lt;="&amp;DB$1+IF(OR($T1444=0,$T1444=""),1,$T1444)-1),0),IF($T1442=справочники!$J$10,IF(INT(DB$1/IF(OR($T1444=0,$T1444=""),1,$T1444))=DB$1/IF(OR($T1444=0,$T1444=""),1,$T1444),SUMIFS(1374:1374,$1:$1,"&lt;="&amp;DB$1,$1:$1,"&gt;="&amp;DB$1-IF(OR($T1444=0,$T1444=""),1,$T1444)+1),0),DB1374)))</f>
        <v>0</v>
      </c>
      <c r="DC1446" s="437">
        <f>IF(DC$8="",0,IF($T1442=справочники!$J$9,IF(SUM($Z1446:DB1446)&lt;SUM($Z1374:DC1374),SUMIFS(1374:1374,$1:$1,"&gt;="&amp;DC$1,$1:$1,"&lt;="&amp;DC$1+IF(OR($T1444=0,$T1444=""),1,$T1444)-1),0),IF($T1442=справочники!$J$10,IF(INT(DC$1/IF(OR($T1444=0,$T1444=""),1,$T1444))=DC$1/IF(OR($T1444=0,$T1444=""),1,$T1444),SUMIFS(1374:1374,$1:$1,"&lt;="&amp;DC$1,$1:$1,"&gt;="&amp;DC$1-IF(OR($T1444=0,$T1444=""),1,$T1444)+1),0),DC1374)))</f>
        <v>0</v>
      </c>
      <c r="DD1446" s="437">
        <f>IF(DD$8="",0,IF($T1442=справочники!$J$9,IF(SUM($Z1446:DC1446)&lt;SUM($Z1374:DD1374),SUMIFS(1374:1374,$1:$1,"&gt;="&amp;DD$1,$1:$1,"&lt;="&amp;DD$1+IF(OR($T1444=0,$T1444=""),1,$T1444)-1),0),IF($T1442=справочники!$J$10,IF(INT(DD$1/IF(OR($T1444=0,$T1444=""),1,$T1444))=DD$1/IF(OR($T1444=0,$T1444=""),1,$T1444),SUMIFS(1374:1374,$1:$1,"&lt;="&amp;DD$1,$1:$1,"&gt;="&amp;DD$1-IF(OR($T1444=0,$T1444=""),1,$T1444)+1),0),DD1374)))</f>
        <v>0</v>
      </c>
      <c r="DE1446" s="437">
        <f>IF(DE$8="",0,IF($T1442=справочники!$J$9,IF(SUM($Z1446:DD1446)&lt;SUM($Z1374:DE1374),SUMIFS(1374:1374,$1:$1,"&gt;="&amp;DE$1,$1:$1,"&lt;="&amp;DE$1+IF(OR($T1444=0,$T1444=""),1,$T1444)-1),0),IF($T1442=справочники!$J$10,IF(INT(DE$1/IF(OR($T1444=0,$T1444=""),1,$T1444))=DE$1/IF(OR($T1444=0,$T1444=""),1,$T1444),SUMIFS(1374:1374,$1:$1,"&lt;="&amp;DE$1,$1:$1,"&gt;="&amp;DE$1-IF(OR($T1444=0,$T1444=""),1,$T1444)+1),0),DE1374)))</f>
        <v>0</v>
      </c>
      <c r="DF1446" s="437">
        <f>IF(DF$8="",0,IF($T1442=справочники!$J$9,IF(SUM($Z1446:DE1446)&lt;SUM($Z1374:DF1374),SUMIFS(1374:1374,$1:$1,"&gt;="&amp;DF$1,$1:$1,"&lt;="&amp;DF$1+IF(OR($T1444=0,$T1444=""),1,$T1444)-1),0),IF($T1442=справочники!$J$10,IF(INT(DF$1/IF(OR($T1444=0,$T1444=""),1,$T1444))=DF$1/IF(OR($T1444=0,$T1444=""),1,$T1444),SUMIFS(1374:1374,$1:$1,"&lt;="&amp;DF$1,$1:$1,"&gt;="&amp;DF$1-IF(OR($T1444=0,$T1444=""),1,$T1444)+1),0),DF1374)))</f>
        <v>0</v>
      </c>
      <c r="DG1446" s="437">
        <f>IF(DG$8="",0,IF($T1442=справочники!$J$9,IF(SUM($Z1446:DF1446)&lt;SUM($Z1374:DG1374),SUMIFS(1374:1374,$1:$1,"&gt;="&amp;DG$1,$1:$1,"&lt;="&amp;DG$1+IF(OR($T1444=0,$T1444=""),1,$T1444)-1),0),IF($T1442=справочники!$J$10,IF(INT(DG$1/IF(OR($T1444=0,$T1444=""),1,$T1444))=DG$1/IF(OR($T1444=0,$T1444=""),1,$T1444),SUMIFS(1374:1374,$1:$1,"&lt;="&amp;DG$1,$1:$1,"&gt;="&amp;DG$1-IF(OR($T1444=0,$T1444=""),1,$T1444)+1),0),DG1374)))</f>
        <v>0</v>
      </c>
      <c r="DH1446" s="437">
        <f>IF(DH$8="",0,IF($T1442=справочники!$J$9,IF(SUM($Z1446:DG1446)&lt;SUM($Z1374:DH1374),SUMIFS(1374:1374,$1:$1,"&gt;="&amp;DH$1,$1:$1,"&lt;="&amp;DH$1+IF(OR($T1444=0,$T1444=""),1,$T1444)-1),0),IF($T1442=справочники!$J$10,IF(INT(DH$1/IF(OR($T1444=0,$T1444=""),1,$T1444))=DH$1/IF(OR($T1444=0,$T1444=""),1,$T1444),SUMIFS(1374:1374,$1:$1,"&lt;="&amp;DH$1,$1:$1,"&gt;="&amp;DH$1-IF(OR($T1444=0,$T1444=""),1,$T1444)+1),0),DH1374)))</f>
        <v>0</v>
      </c>
      <c r="DI1446" s="437">
        <f>IF(DI$8="",0,IF($T1442=справочники!$J$9,IF(SUM($Z1446:DH1446)&lt;SUM($Z1374:DI1374),SUMIFS(1374:1374,$1:$1,"&gt;="&amp;DI$1,$1:$1,"&lt;="&amp;DI$1+IF(OR($T1444=0,$T1444=""),1,$T1444)-1),0),IF($T1442=справочники!$J$10,IF(INT(DI$1/IF(OR($T1444=0,$T1444=""),1,$T1444))=DI$1/IF(OR($T1444=0,$T1444=""),1,$T1444),SUMIFS(1374:1374,$1:$1,"&lt;="&amp;DI$1,$1:$1,"&gt;="&amp;DI$1-IF(OR($T1444=0,$T1444=""),1,$T1444)+1),0),DI1374)))</f>
        <v>0</v>
      </c>
      <c r="DJ1446" s="437">
        <f>IF(DJ$8="",0,IF($T1442=справочники!$J$9,IF(SUM($Z1446:DI1446)&lt;SUM($Z1374:DJ1374),SUMIFS(1374:1374,$1:$1,"&gt;="&amp;DJ$1,$1:$1,"&lt;="&amp;DJ$1+IF(OR($T1444=0,$T1444=""),1,$T1444)-1),0),IF($T1442=справочники!$J$10,IF(INT(DJ$1/IF(OR($T1444=0,$T1444=""),1,$T1444))=DJ$1/IF(OR($T1444=0,$T1444=""),1,$T1444),SUMIFS(1374:1374,$1:$1,"&lt;="&amp;DJ$1,$1:$1,"&gt;="&amp;DJ$1-IF(OR($T1444=0,$T1444=""),1,$T1444)+1),0),DJ1374)))</f>
        <v>0</v>
      </c>
      <c r="DK1446" s="437">
        <f>IF(DK$8="",0,IF($T1442=справочники!$J$9,IF(SUM($Z1446:DJ1446)&lt;SUM($Z1374:DK1374),SUMIFS(1374:1374,$1:$1,"&gt;="&amp;DK$1,$1:$1,"&lt;="&amp;DK$1+IF(OR($T1444=0,$T1444=""),1,$T1444)-1),0),IF($T1442=справочники!$J$10,IF(INT(DK$1/IF(OR($T1444=0,$T1444=""),1,$T1444))=DK$1/IF(OR($T1444=0,$T1444=""),1,$T1444),SUMIFS(1374:1374,$1:$1,"&lt;="&amp;DK$1,$1:$1,"&gt;="&amp;DK$1-IF(OR($T1444=0,$T1444=""),1,$T1444)+1),0),DK1374)))</f>
        <v>0</v>
      </c>
      <c r="DL1446" s="437">
        <f>IF(DL$8="",0,IF($T1442=справочники!$J$9,IF(SUM($Z1446:DK1446)&lt;SUM($Z1374:DL1374),SUMIFS(1374:1374,$1:$1,"&gt;="&amp;DL$1,$1:$1,"&lt;="&amp;DL$1+IF(OR($T1444=0,$T1444=""),1,$T1444)-1),0),IF($T1442=справочники!$J$10,IF(INT(DL$1/IF(OR($T1444=0,$T1444=""),1,$T1444))=DL$1/IF(OR($T1444=0,$T1444=""),1,$T1444),SUMIFS(1374:1374,$1:$1,"&lt;="&amp;DL$1,$1:$1,"&gt;="&amp;DL$1-IF(OR($T1444=0,$T1444=""),1,$T1444)+1),0),DL1374)))</f>
        <v>0</v>
      </c>
      <c r="DM1446" s="437">
        <f>IF(DM$8="",0,IF($T1442=справочники!$J$9,IF(SUM($Z1446:DL1446)&lt;SUM($Z1374:DM1374),SUMIFS(1374:1374,$1:$1,"&gt;="&amp;DM$1,$1:$1,"&lt;="&amp;DM$1+IF(OR($T1444=0,$T1444=""),1,$T1444)-1),0),IF($T1442=справочники!$J$10,IF(INT(DM$1/IF(OR($T1444=0,$T1444=""),1,$T1444))=DM$1/IF(OR($T1444=0,$T1444=""),1,$T1444),SUMIFS(1374:1374,$1:$1,"&lt;="&amp;DM$1,$1:$1,"&gt;="&amp;DM$1-IF(OR($T1444=0,$T1444=""),1,$T1444)+1),0),DM1374)))</f>
        <v>0</v>
      </c>
      <c r="DN1446" s="437">
        <f>IF(DN$8="",0,IF($T1442=справочники!$J$9,IF(SUM($Z1446:DM1446)&lt;SUM($Z1374:DN1374),SUMIFS(1374:1374,$1:$1,"&gt;="&amp;DN$1,$1:$1,"&lt;="&amp;DN$1+IF(OR($T1444=0,$T1444=""),1,$T1444)-1),0),IF($T1442=справочники!$J$10,IF(INT(DN$1/IF(OR($T1444=0,$T1444=""),1,$T1444))=DN$1/IF(OR($T1444=0,$T1444=""),1,$T1444),SUMIFS(1374:1374,$1:$1,"&lt;="&amp;DN$1,$1:$1,"&gt;="&amp;DN$1-IF(OR($T1444=0,$T1444=""),1,$T1444)+1),0),DN1374)))</f>
        <v>0</v>
      </c>
      <c r="DO1446" s="437">
        <f>IF(DO$8="",0,IF($T1442=справочники!$J$9,IF(SUM($Z1446:DN1446)&lt;SUM($Z1374:DO1374),SUMIFS(1374:1374,$1:$1,"&gt;="&amp;DO$1,$1:$1,"&lt;="&amp;DO$1+IF(OR($T1444=0,$T1444=""),1,$T1444)-1),0),IF($T1442=справочники!$J$10,IF(INT(DO$1/IF(OR($T1444=0,$T1444=""),1,$T1444))=DO$1/IF(OR($T1444=0,$T1444=""),1,$T1444),SUMIFS(1374:1374,$1:$1,"&lt;="&amp;DO$1,$1:$1,"&gt;="&amp;DO$1-IF(OR($T1444=0,$T1444=""),1,$T1444)+1),0),DO1374)))</f>
        <v>0</v>
      </c>
      <c r="DP1446" s="437">
        <f>IF(DP$8="",0,IF($T1442=справочники!$J$9,IF(SUM($Z1446:DO1446)&lt;SUM($Z1374:DP1374),SUMIFS(1374:1374,$1:$1,"&gt;="&amp;DP$1,$1:$1,"&lt;="&amp;DP$1+IF(OR($T1444=0,$T1444=""),1,$T1444)-1),0),IF($T1442=справочники!$J$10,IF(INT(DP$1/IF(OR($T1444=0,$T1444=""),1,$T1444))=DP$1/IF(OR($T1444=0,$T1444=""),1,$T1444),SUMIFS(1374:1374,$1:$1,"&lt;="&amp;DP$1,$1:$1,"&gt;="&amp;DP$1-IF(OR($T1444=0,$T1444=""),1,$T1444)+1),0),DP1374)))</f>
        <v>0</v>
      </c>
      <c r="DQ1446" s="437">
        <f>IF(DQ$8="",0,IF($T1442=справочники!$J$9,IF(SUM($Z1446:DP1446)&lt;SUM($Z1374:DQ1374),SUMIFS(1374:1374,$1:$1,"&gt;="&amp;DQ$1,$1:$1,"&lt;="&amp;DQ$1+IF(OR($T1444=0,$T1444=""),1,$T1444)-1),0),IF($T1442=справочники!$J$10,IF(INT(DQ$1/IF(OR($T1444=0,$T1444=""),1,$T1444))=DQ$1/IF(OR($T1444=0,$T1444=""),1,$T1444),SUMIFS(1374:1374,$1:$1,"&lt;="&amp;DQ$1,$1:$1,"&gt;="&amp;DQ$1-IF(OR($T1444=0,$T1444=""),1,$T1444)+1),0),DQ1374)))</f>
        <v>0</v>
      </c>
      <c r="DR1446" s="437">
        <f>IF(DR$8="",0,IF($T1442=справочники!$J$9,IF(SUM($Z1446:DQ1446)&lt;SUM($Z1374:DR1374),SUMIFS(1374:1374,$1:$1,"&gt;="&amp;DR$1,$1:$1,"&lt;="&amp;DR$1+IF(OR($T1444=0,$T1444=""),1,$T1444)-1),0),IF($T1442=справочники!$J$10,IF(INT(DR$1/IF(OR($T1444=0,$T1444=""),1,$T1444))=DR$1/IF(OR($T1444=0,$T1444=""),1,$T1444),SUMIFS(1374:1374,$1:$1,"&lt;="&amp;DR$1,$1:$1,"&gt;="&amp;DR$1-IF(OR($T1444=0,$T1444=""),1,$T1444)+1),0),DR1374)))</f>
        <v>0</v>
      </c>
      <c r="DS1446" s="437">
        <f>IF(DS$8="",0,IF($T1442=справочники!$J$9,IF(SUM($Z1446:DR1446)&lt;SUM($Z1374:DS1374),SUMIFS(1374:1374,$1:$1,"&gt;="&amp;DS$1,$1:$1,"&lt;="&amp;DS$1+IF(OR($T1444=0,$T1444=""),1,$T1444)-1),0),IF($T1442=справочники!$J$10,IF(INT(DS$1/IF(OR($T1444=0,$T1444=""),1,$T1444))=DS$1/IF(OR($T1444=0,$T1444=""),1,$T1444),SUMIFS(1374:1374,$1:$1,"&lt;="&amp;DS$1,$1:$1,"&gt;="&amp;DS$1-IF(OR($T1444=0,$T1444=""),1,$T1444)+1),0),DS1374)))</f>
        <v>0</v>
      </c>
      <c r="DT1446" s="437">
        <f>IF(DT$8="",0,IF($T1442=справочники!$J$9,IF(SUM($Z1446:DS1446)&lt;SUM($Z1374:DT1374),SUMIFS(1374:1374,$1:$1,"&gt;="&amp;DT$1,$1:$1,"&lt;="&amp;DT$1+IF(OR($T1444=0,$T1444=""),1,$T1444)-1),0),IF($T1442=справочники!$J$10,IF(INT(DT$1/IF(OR($T1444=0,$T1444=""),1,$T1444))=DT$1/IF(OR($T1444=0,$T1444=""),1,$T1444),SUMIFS(1374:1374,$1:$1,"&lt;="&amp;DT$1,$1:$1,"&gt;="&amp;DT$1-IF(OR($T1444=0,$T1444=""),1,$T1444)+1),0),DT1374)))</f>
        <v>0</v>
      </c>
      <c r="DU1446" s="3"/>
      <c r="DV1446" s="3"/>
    </row>
    <row r="1447" spans="1:126" ht="4.2" customHeight="1">
      <c r="A1447" s="1"/>
      <c r="B1447" s="438"/>
      <c r="C1447" s="438"/>
      <c r="D1447" s="438"/>
      <c r="E1447" s="439"/>
      <c r="F1447" s="440"/>
      <c r="G1447" s="441"/>
      <c r="H1447" s="438"/>
      <c r="I1447" s="438"/>
      <c r="J1447" s="438"/>
      <c r="K1447" s="438"/>
      <c r="L1447" s="438"/>
      <c r="M1447" s="442"/>
      <c r="N1447" s="438"/>
      <c r="O1447" s="438"/>
      <c r="P1447" s="442"/>
      <c r="Q1447" s="438"/>
      <c r="R1447" s="438"/>
      <c r="S1447" s="442"/>
      <c r="T1447" s="443"/>
      <c r="U1447" s="444"/>
      <c r="V1447" s="438"/>
      <c r="W1447" s="445"/>
      <c r="X1447" s="446"/>
      <c r="Y1447" s="447"/>
      <c r="Z1447" s="448"/>
      <c r="AA1447" s="449"/>
      <c r="AB1447" s="449"/>
      <c r="AC1447" s="449"/>
      <c r="AD1447" s="449"/>
      <c r="AE1447" s="449"/>
      <c r="AF1447" s="449"/>
      <c r="AG1447" s="449"/>
      <c r="AH1447" s="449"/>
      <c r="AI1447" s="449"/>
      <c r="AJ1447" s="449"/>
      <c r="AK1447" s="449"/>
      <c r="AL1447" s="449"/>
      <c r="AM1447" s="449"/>
      <c r="AN1447" s="449"/>
      <c r="AO1447" s="449"/>
      <c r="AP1447" s="449"/>
      <c r="AQ1447" s="449"/>
      <c r="AR1447" s="449"/>
      <c r="AS1447" s="449"/>
      <c r="AT1447" s="449"/>
      <c r="AU1447" s="449"/>
      <c r="AV1447" s="449"/>
      <c r="AW1447" s="449"/>
      <c r="AX1447" s="449"/>
      <c r="AY1447" s="449"/>
      <c r="AZ1447" s="449"/>
      <c r="BA1447" s="449"/>
      <c r="BB1447" s="449"/>
      <c r="BC1447" s="449"/>
      <c r="BD1447" s="449"/>
      <c r="BE1447" s="449"/>
      <c r="BF1447" s="449"/>
      <c r="BG1447" s="449"/>
      <c r="BH1447" s="449"/>
      <c r="BI1447" s="449"/>
      <c r="BJ1447" s="449"/>
      <c r="BK1447" s="449"/>
      <c r="BL1447" s="449"/>
      <c r="BM1447" s="449"/>
      <c r="BN1447" s="449"/>
      <c r="BO1447" s="449"/>
      <c r="BP1447" s="449"/>
      <c r="BQ1447" s="449"/>
      <c r="BR1447" s="449"/>
      <c r="BS1447" s="449"/>
      <c r="BT1447" s="449"/>
      <c r="BU1447" s="449"/>
      <c r="BV1447" s="449"/>
      <c r="BW1447" s="449"/>
      <c r="BX1447" s="449"/>
      <c r="BY1447" s="449"/>
      <c r="BZ1447" s="449"/>
      <c r="CA1447" s="449"/>
      <c r="CB1447" s="449"/>
      <c r="CC1447" s="449"/>
      <c r="CD1447" s="449"/>
      <c r="CE1447" s="449"/>
      <c r="CF1447" s="449"/>
      <c r="CG1447" s="449"/>
      <c r="CH1447" s="449"/>
      <c r="CI1447" s="449"/>
      <c r="CJ1447" s="449"/>
      <c r="CK1447" s="449"/>
      <c r="CL1447" s="449"/>
      <c r="CM1447" s="449"/>
      <c r="CN1447" s="449"/>
      <c r="CO1447" s="449"/>
      <c r="CP1447" s="449"/>
      <c r="CQ1447" s="449"/>
      <c r="CR1447" s="449"/>
      <c r="CS1447" s="449"/>
      <c r="CT1447" s="449"/>
      <c r="CU1447" s="449"/>
      <c r="CV1447" s="449"/>
      <c r="CW1447" s="449"/>
      <c r="CX1447" s="449"/>
      <c r="CY1447" s="449"/>
      <c r="CZ1447" s="449"/>
      <c r="DA1447" s="449"/>
      <c r="DB1447" s="449"/>
      <c r="DC1447" s="449"/>
      <c r="DD1447" s="449"/>
      <c r="DE1447" s="449"/>
      <c r="DF1447" s="449"/>
      <c r="DG1447" s="449"/>
      <c r="DH1447" s="449"/>
      <c r="DI1447" s="449"/>
      <c r="DJ1447" s="449"/>
      <c r="DK1447" s="449"/>
      <c r="DL1447" s="449"/>
      <c r="DM1447" s="449"/>
      <c r="DN1447" s="449"/>
      <c r="DO1447" s="449"/>
      <c r="DP1447" s="449"/>
      <c r="DQ1447" s="449"/>
      <c r="DR1447" s="449"/>
      <c r="DS1447" s="449"/>
      <c r="DT1447" s="449"/>
      <c r="DU1447" s="1"/>
      <c r="DV1447" s="1"/>
    </row>
    <row r="1448" spans="1:126" s="4" customFormat="1" ht="12.6" thickBot="1">
      <c r="A1448" s="3"/>
      <c r="B1448" s="429"/>
      <c r="C1448" s="430"/>
      <c r="D1448" s="430"/>
      <c r="E1448" s="431" t="s">
        <v>108</v>
      </c>
      <c r="F1448" s="432"/>
      <c r="G1448" s="408" t="s">
        <v>6</v>
      </c>
      <c r="H1448" s="35" t="s">
        <v>214</v>
      </c>
      <c r="I1448" s="35"/>
      <c r="J1448" s="35"/>
      <c r="K1448" s="35"/>
      <c r="L1448" s="35"/>
      <c r="M1448" s="36"/>
      <c r="N1448" s="35" t="str">
        <f>Главная!$Y$8</f>
        <v>итого</v>
      </c>
      <c r="O1448" s="35"/>
      <c r="P1448" s="5"/>
      <c r="Q1448" s="35" t="s">
        <v>25</v>
      </c>
      <c r="R1448" s="433"/>
      <c r="S1448" s="433"/>
      <c r="T1448" s="433"/>
      <c r="U1448" s="433"/>
      <c r="V1448" s="433"/>
      <c r="W1448" s="434"/>
      <c r="X1448" s="434"/>
      <c r="Y1448" s="435"/>
      <c r="Z1448" s="436"/>
      <c r="AA1448" s="437">
        <f>IF(AA$8="",0,SUM($Y1374:AA1374)-SUM($Y1446:AA1446))</f>
        <v>0</v>
      </c>
      <c r="AB1448" s="437">
        <f>IF(AB$8="",0,SUM($Y1374:AB1374)-SUM($Y1446:AB1446))</f>
        <v>0</v>
      </c>
      <c r="AC1448" s="437">
        <f>IF(AC$8="",0,SUM($Y1374:AC1374)-SUM($Y1446:AC1446))</f>
        <v>0</v>
      </c>
      <c r="AD1448" s="437">
        <f>IF(AD$8="",0,SUM($Y1374:AD1374)-SUM($Y1446:AD1446))</f>
        <v>0</v>
      </c>
      <c r="AE1448" s="437">
        <f>IF(AE$8="",0,SUM($Y1374:AE1374)-SUM($Y1446:AE1446))</f>
        <v>0</v>
      </c>
      <c r="AF1448" s="437">
        <f>IF(AF$8="",0,SUM($Y1374:AF1374)-SUM($Y1446:AF1446))</f>
        <v>0</v>
      </c>
      <c r="AG1448" s="437">
        <f>IF(AG$8="",0,SUM($Y1374:AG1374)-SUM($Y1446:AG1446))</f>
        <v>0</v>
      </c>
      <c r="AH1448" s="437">
        <f>IF(AH$8="",0,SUM($Y1374:AH1374)-SUM($Y1446:AH1446))</f>
        <v>0</v>
      </c>
      <c r="AI1448" s="437">
        <f>IF(AI$8="",0,SUM($Y1374:AI1374)-SUM($Y1446:AI1446))</f>
        <v>0</v>
      </c>
      <c r="AJ1448" s="437">
        <f>IF(AJ$8="",0,SUM($Y1374:AJ1374)-SUM($Y1446:AJ1446))</f>
        <v>0</v>
      </c>
      <c r="AK1448" s="437">
        <f>IF(AK$8="",0,SUM($Y1374:AK1374)-SUM($Y1446:AK1446))</f>
        <v>0</v>
      </c>
      <c r="AL1448" s="437">
        <f>IF(AL$8="",0,SUM($Y1374:AL1374)-SUM($Y1446:AL1446))</f>
        <v>0</v>
      </c>
      <c r="AM1448" s="437">
        <f>IF(AM$8="",0,SUM($Y1374:AM1374)-SUM($Y1446:AM1446))</f>
        <v>0</v>
      </c>
      <c r="AN1448" s="437">
        <f>IF(AN$8="",0,SUM($Y1374:AN1374)-SUM($Y1446:AN1446))</f>
        <v>0</v>
      </c>
      <c r="AO1448" s="437">
        <f>IF(AO$8="",0,SUM($Y1374:AO1374)-SUM($Y1446:AO1446))</f>
        <v>0</v>
      </c>
      <c r="AP1448" s="437">
        <f>IF(AP$8="",0,SUM($Y1374:AP1374)-SUM($Y1446:AP1446))</f>
        <v>0</v>
      </c>
      <c r="AQ1448" s="437">
        <f>IF(AQ$8="",0,SUM($Y1374:AQ1374)-SUM($Y1446:AQ1446))</f>
        <v>0</v>
      </c>
      <c r="AR1448" s="437">
        <f>IF(AR$8="",0,SUM($Y1374:AR1374)-SUM($Y1446:AR1446))</f>
        <v>0</v>
      </c>
      <c r="AS1448" s="437">
        <f>IF(AS$8="",0,SUM($Y1374:AS1374)-SUM($Y1446:AS1446))</f>
        <v>0</v>
      </c>
      <c r="AT1448" s="437">
        <f>IF(AT$8="",0,SUM($Y1374:AT1374)-SUM($Y1446:AT1446))</f>
        <v>0</v>
      </c>
      <c r="AU1448" s="437">
        <f>IF(AU$8="",0,SUM($Y1374:AU1374)-SUM($Y1446:AU1446))</f>
        <v>0</v>
      </c>
      <c r="AV1448" s="437">
        <f>IF(AV$8="",0,SUM($Y1374:AV1374)-SUM($Y1446:AV1446))</f>
        <v>0</v>
      </c>
      <c r="AW1448" s="437">
        <f>IF(AW$8="",0,SUM($Y1374:AW1374)-SUM($Y1446:AW1446))</f>
        <v>0</v>
      </c>
      <c r="AX1448" s="437">
        <f>IF(AX$8="",0,SUM($Y1374:AX1374)-SUM($Y1446:AX1446))</f>
        <v>0</v>
      </c>
      <c r="AY1448" s="437">
        <f>IF(AY$8="",0,SUM($Y1374:AY1374)-SUM($Y1446:AY1446))</f>
        <v>0</v>
      </c>
      <c r="AZ1448" s="437">
        <f>IF(AZ$8="",0,SUM($Y1374:AZ1374)-SUM($Y1446:AZ1446))</f>
        <v>0</v>
      </c>
      <c r="BA1448" s="437">
        <f>IF(BA$8="",0,SUM($Y1374:BA1374)-SUM($Y1446:BA1446))</f>
        <v>0</v>
      </c>
      <c r="BB1448" s="437">
        <f>IF(BB$8="",0,SUM($Y1374:BB1374)-SUM($Y1446:BB1446))</f>
        <v>0</v>
      </c>
      <c r="BC1448" s="437">
        <f>IF(BC$8="",0,SUM($Y1374:BC1374)-SUM($Y1446:BC1446))</f>
        <v>0</v>
      </c>
      <c r="BD1448" s="437">
        <f>IF(BD$8="",0,SUM($Y1374:BD1374)-SUM($Y1446:BD1446))</f>
        <v>0</v>
      </c>
      <c r="BE1448" s="437">
        <f>IF(BE$8="",0,SUM($Y1374:BE1374)-SUM($Y1446:BE1446))</f>
        <v>0</v>
      </c>
      <c r="BF1448" s="437">
        <f>IF(BF$8="",0,SUM($Y1374:BF1374)-SUM($Y1446:BF1446))</f>
        <v>0</v>
      </c>
      <c r="BG1448" s="437">
        <f>IF(BG$8="",0,SUM($Y1374:BG1374)-SUM($Y1446:BG1446))</f>
        <v>0</v>
      </c>
      <c r="BH1448" s="437">
        <f>IF(BH$8="",0,SUM($Y1374:BH1374)-SUM($Y1446:BH1446))</f>
        <v>0</v>
      </c>
      <c r="BI1448" s="437">
        <f>IF(BI$8="",0,SUM($Y1374:BI1374)-SUM($Y1446:BI1446))</f>
        <v>0</v>
      </c>
      <c r="BJ1448" s="437">
        <f>IF(BJ$8="",0,SUM($Y1374:BJ1374)-SUM($Y1446:BJ1446))</f>
        <v>0</v>
      </c>
      <c r="BK1448" s="437">
        <f>IF(BK$8="",0,SUM($Y1374:BK1374)-SUM($Y1446:BK1446))</f>
        <v>0</v>
      </c>
      <c r="BL1448" s="437">
        <f>IF(BL$8="",0,SUM($Y1374:BL1374)-SUM($Y1446:BL1446))</f>
        <v>0</v>
      </c>
      <c r="BM1448" s="437">
        <f>IF(BM$8="",0,SUM($Y1374:BM1374)-SUM($Y1446:BM1446))</f>
        <v>0</v>
      </c>
      <c r="BN1448" s="437">
        <f>IF(BN$8="",0,SUM($Y1374:BN1374)-SUM($Y1446:BN1446))</f>
        <v>0</v>
      </c>
      <c r="BO1448" s="437">
        <f>IF(BO$8="",0,SUM($Y1374:BO1374)-SUM($Y1446:BO1446))</f>
        <v>0</v>
      </c>
      <c r="BP1448" s="437">
        <f>IF(BP$8="",0,SUM($Y1374:BP1374)-SUM($Y1446:BP1446))</f>
        <v>0</v>
      </c>
      <c r="BQ1448" s="437">
        <f>IF(BQ$8="",0,SUM($Y1374:BQ1374)-SUM($Y1446:BQ1446))</f>
        <v>0</v>
      </c>
      <c r="BR1448" s="437">
        <f>IF(BR$8="",0,SUM($Y1374:BR1374)-SUM($Y1446:BR1446))</f>
        <v>0</v>
      </c>
      <c r="BS1448" s="437">
        <f>IF(BS$8="",0,SUM($Y1374:BS1374)-SUM($Y1446:BS1446))</f>
        <v>0</v>
      </c>
      <c r="BT1448" s="437">
        <f>IF(BT$8="",0,SUM($Y1374:BT1374)-SUM($Y1446:BT1446))</f>
        <v>0</v>
      </c>
      <c r="BU1448" s="437">
        <f>IF(BU$8="",0,SUM($Y1374:BU1374)-SUM($Y1446:BU1446))</f>
        <v>0</v>
      </c>
      <c r="BV1448" s="437">
        <f>IF(BV$8="",0,SUM($Y1374:BV1374)-SUM($Y1446:BV1446))</f>
        <v>0</v>
      </c>
      <c r="BW1448" s="437">
        <f>IF(BW$8="",0,SUM($Y1374:BW1374)-SUM($Y1446:BW1446))</f>
        <v>0</v>
      </c>
      <c r="BX1448" s="437">
        <f>IF(BX$8="",0,SUM($Y1374:BX1374)-SUM($Y1446:BX1446))</f>
        <v>0</v>
      </c>
      <c r="BY1448" s="437">
        <f>IF(BY$8="",0,SUM($Y1374:BY1374)-SUM($Y1446:BY1446))</f>
        <v>0</v>
      </c>
      <c r="BZ1448" s="437">
        <f>IF(BZ$8="",0,SUM($Y1374:BZ1374)-SUM($Y1446:BZ1446))</f>
        <v>0</v>
      </c>
      <c r="CA1448" s="437">
        <f>IF(CA$8="",0,SUM($Y1374:CA1374)-SUM($Y1446:CA1446))</f>
        <v>0</v>
      </c>
      <c r="CB1448" s="437">
        <f>IF(CB$8="",0,SUM($Y1374:CB1374)-SUM($Y1446:CB1446))</f>
        <v>0</v>
      </c>
      <c r="CC1448" s="437">
        <f>IF(CC$8="",0,SUM($Y1374:CC1374)-SUM($Y1446:CC1446))</f>
        <v>0</v>
      </c>
      <c r="CD1448" s="437">
        <f>IF(CD$8="",0,SUM($Y1374:CD1374)-SUM($Y1446:CD1446))</f>
        <v>0</v>
      </c>
      <c r="CE1448" s="437">
        <f>IF(CE$8="",0,SUM($Y1374:CE1374)-SUM($Y1446:CE1446))</f>
        <v>0</v>
      </c>
      <c r="CF1448" s="437">
        <f>IF(CF$8="",0,SUM($Y1374:CF1374)-SUM($Y1446:CF1446))</f>
        <v>0</v>
      </c>
      <c r="CG1448" s="437">
        <f>IF(CG$8="",0,SUM($Y1374:CG1374)-SUM($Y1446:CG1446))</f>
        <v>0</v>
      </c>
      <c r="CH1448" s="437">
        <f>IF(CH$8="",0,SUM($Y1374:CH1374)-SUM($Y1446:CH1446))</f>
        <v>0</v>
      </c>
      <c r="CI1448" s="437">
        <f>IF(CI$8="",0,SUM($Y1374:CI1374)-SUM($Y1446:CI1446))</f>
        <v>0</v>
      </c>
      <c r="CJ1448" s="437">
        <f>IF(CJ$8="",0,SUM($Y1374:CJ1374)-SUM($Y1446:CJ1446))</f>
        <v>0</v>
      </c>
      <c r="CK1448" s="437">
        <f>IF(CK$8="",0,SUM($Y1374:CK1374)-SUM($Y1446:CK1446))</f>
        <v>0</v>
      </c>
      <c r="CL1448" s="437">
        <f>IF(CL$8="",0,SUM($Y1374:CL1374)-SUM($Y1446:CL1446))</f>
        <v>0</v>
      </c>
      <c r="CM1448" s="437">
        <f>IF(CM$8="",0,SUM($Y1374:CM1374)-SUM($Y1446:CM1446))</f>
        <v>0</v>
      </c>
      <c r="CN1448" s="437">
        <f>IF(CN$8="",0,SUM($Y1374:CN1374)-SUM($Y1446:CN1446))</f>
        <v>0</v>
      </c>
      <c r="CO1448" s="437">
        <f>IF(CO$8="",0,SUM($Y1374:CO1374)-SUM($Y1446:CO1446))</f>
        <v>0</v>
      </c>
      <c r="CP1448" s="437">
        <f>IF(CP$8="",0,SUM($Y1374:CP1374)-SUM($Y1446:CP1446))</f>
        <v>0</v>
      </c>
      <c r="CQ1448" s="437">
        <f>IF(CQ$8="",0,SUM($Y1374:CQ1374)-SUM($Y1446:CQ1446))</f>
        <v>0</v>
      </c>
      <c r="CR1448" s="437">
        <f>IF(CR$8="",0,SUM($Y1374:CR1374)-SUM($Y1446:CR1446))</f>
        <v>0</v>
      </c>
      <c r="CS1448" s="437">
        <f>IF(CS$8="",0,SUM($Y1374:CS1374)-SUM($Y1446:CS1446))</f>
        <v>0</v>
      </c>
      <c r="CT1448" s="437">
        <f>IF(CT$8="",0,SUM($Y1374:CT1374)-SUM($Y1446:CT1446))</f>
        <v>0</v>
      </c>
      <c r="CU1448" s="437">
        <f>IF(CU$8="",0,SUM($Y1374:CU1374)-SUM($Y1446:CU1446))</f>
        <v>0</v>
      </c>
      <c r="CV1448" s="437">
        <f>IF(CV$8="",0,SUM($Y1374:CV1374)-SUM($Y1446:CV1446))</f>
        <v>0</v>
      </c>
      <c r="CW1448" s="437">
        <f>IF(CW$8="",0,SUM($Y1374:CW1374)-SUM($Y1446:CW1446))</f>
        <v>0</v>
      </c>
      <c r="CX1448" s="437">
        <f>IF(CX$8="",0,SUM($Y1374:CX1374)-SUM($Y1446:CX1446))</f>
        <v>0</v>
      </c>
      <c r="CY1448" s="437">
        <f>IF(CY$8="",0,SUM($Y1374:CY1374)-SUM($Y1446:CY1446))</f>
        <v>0</v>
      </c>
      <c r="CZ1448" s="437">
        <f>IF(CZ$8="",0,SUM($Y1374:CZ1374)-SUM($Y1446:CZ1446))</f>
        <v>0</v>
      </c>
      <c r="DA1448" s="437">
        <f>IF(DA$8="",0,SUM($Y1374:DA1374)-SUM($Y1446:DA1446))</f>
        <v>0</v>
      </c>
      <c r="DB1448" s="437">
        <f>IF(DB$8="",0,SUM($Y1374:DB1374)-SUM($Y1446:DB1446))</f>
        <v>0</v>
      </c>
      <c r="DC1448" s="437">
        <f>IF(DC$8="",0,SUM($Y1374:DC1374)-SUM($Y1446:DC1446))</f>
        <v>0</v>
      </c>
      <c r="DD1448" s="437">
        <f>IF(DD$8="",0,SUM($Y1374:DD1374)-SUM($Y1446:DD1446))</f>
        <v>0</v>
      </c>
      <c r="DE1448" s="437">
        <f>IF(DE$8="",0,SUM($Y1374:DE1374)-SUM($Y1446:DE1446))</f>
        <v>0</v>
      </c>
      <c r="DF1448" s="437">
        <f>IF(DF$8="",0,SUM($Y1374:DF1374)-SUM($Y1446:DF1446))</f>
        <v>0</v>
      </c>
      <c r="DG1448" s="437">
        <f>IF(DG$8="",0,SUM($Y1374:DG1374)-SUM($Y1446:DG1446))</f>
        <v>0</v>
      </c>
      <c r="DH1448" s="437">
        <f>IF(DH$8="",0,SUM($Y1374:DH1374)-SUM($Y1446:DH1446))</f>
        <v>0</v>
      </c>
      <c r="DI1448" s="437">
        <f>IF(DI$8="",0,SUM($Y1374:DI1374)-SUM($Y1446:DI1446))</f>
        <v>0</v>
      </c>
      <c r="DJ1448" s="437">
        <f>IF(DJ$8="",0,SUM($Y1374:DJ1374)-SUM($Y1446:DJ1446))</f>
        <v>0</v>
      </c>
      <c r="DK1448" s="437">
        <f>IF(DK$8="",0,SUM($Y1374:DK1374)-SUM($Y1446:DK1446))</f>
        <v>0</v>
      </c>
      <c r="DL1448" s="437">
        <f>IF(DL$8="",0,SUM($Y1374:DL1374)-SUM($Y1446:DL1446))</f>
        <v>0</v>
      </c>
      <c r="DM1448" s="437">
        <f>IF(DM$8="",0,SUM($Y1374:DM1374)-SUM($Y1446:DM1446))</f>
        <v>0</v>
      </c>
      <c r="DN1448" s="437">
        <f>IF(DN$8="",0,SUM($Y1374:DN1374)-SUM($Y1446:DN1446))</f>
        <v>0</v>
      </c>
      <c r="DO1448" s="437">
        <f>IF(DO$8="",0,SUM($Y1374:DO1374)-SUM($Y1446:DO1446))</f>
        <v>0</v>
      </c>
      <c r="DP1448" s="437">
        <f>IF(DP$8="",0,SUM($Y1374:DP1374)-SUM($Y1446:DP1446))</f>
        <v>0</v>
      </c>
      <c r="DQ1448" s="437">
        <f>IF(DQ$8="",0,SUM($Y1374:DQ1374)-SUM($Y1446:DQ1446))</f>
        <v>0</v>
      </c>
      <c r="DR1448" s="437">
        <f>IF(DR$8="",0,SUM($Y1374:DR1374)-SUM($Y1446:DR1446))</f>
        <v>0</v>
      </c>
      <c r="DS1448" s="437">
        <f>IF(DS$8="",0,SUM($Y1374:DS1374)-SUM($Y1446:DS1446))</f>
        <v>0</v>
      </c>
      <c r="DT1448" s="437">
        <f>IF(DT$8="",0,SUM($Y1374:DT1374)-SUM($Y1446:DT1446))</f>
        <v>0</v>
      </c>
      <c r="DU1448" s="3"/>
      <c r="DV1448" s="3"/>
    </row>
    <row r="1449" spans="1:126" ht="4.2" customHeight="1">
      <c r="A1449" s="1"/>
      <c r="B1449" s="438"/>
      <c r="C1449" s="438"/>
      <c r="D1449" s="438"/>
      <c r="E1449" s="439"/>
      <c r="F1449" s="440"/>
      <c r="G1449" s="441"/>
      <c r="H1449" s="438"/>
      <c r="I1449" s="438"/>
      <c r="J1449" s="438"/>
      <c r="K1449" s="438"/>
      <c r="L1449" s="438"/>
      <c r="M1449" s="442"/>
      <c r="N1449" s="438"/>
      <c r="O1449" s="438"/>
      <c r="P1449" s="442"/>
      <c r="Q1449" s="438"/>
      <c r="R1449" s="438"/>
      <c r="S1449" s="442"/>
      <c r="T1449" s="443"/>
      <c r="U1449" s="444"/>
      <c r="V1449" s="438"/>
      <c r="W1449" s="445"/>
      <c r="X1449" s="446"/>
      <c r="Y1449" s="447"/>
      <c r="Z1449" s="448"/>
      <c r="AA1449" s="449"/>
      <c r="AB1449" s="449"/>
      <c r="AC1449" s="449"/>
      <c r="AD1449" s="449"/>
      <c r="AE1449" s="449"/>
      <c r="AF1449" s="449"/>
      <c r="AG1449" s="449"/>
      <c r="AH1449" s="449"/>
      <c r="AI1449" s="449"/>
      <c r="AJ1449" s="449"/>
      <c r="AK1449" s="449"/>
      <c r="AL1449" s="449"/>
      <c r="AM1449" s="449"/>
      <c r="AN1449" s="449"/>
      <c r="AO1449" s="449"/>
      <c r="AP1449" s="449"/>
      <c r="AQ1449" s="449"/>
      <c r="AR1449" s="449"/>
      <c r="AS1449" s="449"/>
      <c r="AT1449" s="449"/>
      <c r="AU1449" s="449"/>
      <c r="AV1449" s="449"/>
      <c r="AW1449" s="449"/>
      <c r="AX1449" s="449"/>
      <c r="AY1449" s="449"/>
      <c r="AZ1449" s="449"/>
      <c r="BA1449" s="449"/>
      <c r="BB1449" s="449"/>
      <c r="BC1449" s="449"/>
      <c r="BD1449" s="449"/>
      <c r="BE1449" s="449"/>
      <c r="BF1449" s="449"/>
      <c r="BG1449" s="449"/>
      <c r="BH1449" s="449"/>
      <c r="BI1449" s="449"/>
      <c r="BJ1449" s="449"/>
      <c r="BK1449" s="449"/>
      <c r="BL1449" s="449"/>
      <c r="BM1449" s="449"/>
      <c r="BN1449" s="449"/>
      <c r="BO1449" s="449"/>
      <c r="BP1449" s="449"/>
      <c r="BQ1449" s="449"/>
      <c r="BR1449" s="449"/>
      <c r="BS1449" s="449"/>
      <c r="BT1449" s="449"/>
      <c r="BU1449" s="449"/>
      <c r="BV1449" s="449"/>
      <c r="BW1449" s="449"/>
      <c r="BX1449" s="449"/>
      <c r="BY1449" s="449"/>
      <c r="BZ1449" s="449"/>
      <c r="CA1449" s="449"/>
      <c r="CB1449" s="449"/>
      <c r="CC1449" s="449"/>
      <c r="CD1449" s="449"/>
      <c r="CE1449" s="449"/>
      <c r="CF1449" s="449"/>
      <c r="CG1449" s="449"/>
      <c r="CH1449" s="449"/>
      <c r="CI1449" s="449"/>
      <c r="CJ1449" s="449"/>
      <c r="CK1449" s="449"/>
      <c r="CL1449" s="449"/>
      <c r="CM1449" s="449"/>
      <c r="CN1449" s="449"/>
      <c r="CO1449" s="449"/>
      <c r="CP1449" s="449"/>
      <c r="CQ1449" s="449"/>
      <c r="CR1449" s="449"/>
      <c r="CS1449" s="449"/>
      <c r="CT1449" s="449"/>
      <c r="CU1449" s="449"/>
      <c r="CV1449" s="449"/>
      <c r="CW1449" s="449"/>
      <c r="CX1449" s="449"/>
      <c r="CY1449" s="449"/>
      <c r="CZ1449" s="449"/>
      <c r="DA1449" s="449"/>
      <c r="DB1449" s="449"/>
      <c r="DC1449" s="449"/>
      <c r="DD1449" s="449"/>
      <c r="DE1449" s="449"/>
      <c r="DF1449" s="449"/>
      <c r="DG1449" s="449"/>
      <c r="DH1449" s="449"/>
      <c r="DI1449" s="449"/>
      <c r="DJ1449" s="449"/>
      <c r="DK1449" s="449"/>
      <c r="DL1449" s="449"/>
      <c r="DM1449" s="449"/>
      <c r="DN1449" s="449"/>
      <c r="DO1449" s="449"/>
      <c r="DP1449" s="449"/>
      <c r="DQ1449" s="449"/>
      <c r="DR1449" s="449"/>
      <c r="DS1449" s="449"/>
      <c r="DT1449" s="449"/>
      <c r="DU1449" s="1"/>
      <c r="DV1449" s="1"/>
    </row>
    <row r="1450" spans="1:126" ht="4.2" customHeight="1">
      <c r="A1450" s="1"/>
      <c r="B1450" s="419"/>
      <c r="C1450" s="419"/>
      <c r="D1450" s="419"/>
      <c r="E1450" s="420"/>
      <c r="F1450" s="421"/>
      <c r="G1450" s="422"/>
      <c r="H1450" s="419"/>
      <c r="I1450" s="419"/>
      <c r="J1450" s="419"/>
      <c r="K1450" s="419"/>
      <c r="L1450" s="419"/>
      <c r="M1450" s="423"/>
      <c r="N1450" s="424"/>
      <c r="O1450" s="419"/>
      <c r="P1450" s="425"/>
      <c r="Q1450" s="419"/>
      <c r="R1450" s="419"/>
      <c r="S1450" s="425"/>
      <c r="T1450" s="426"/>
      <c r="U1450" s="427"/>
      <c r="V1450" s="419"/>
      <c r="W1450" s="428"/>
      <c r="X1450" s="428"/>
      <c r="Y1450" s="428"/>
      <c r="Z1450" s="428"/>
      <c r="AA1450" s="428"/>
      <c r="AB1450" s="428"/>
      <c r="AC1450" s="428"/>
      <c r="AD1450" s="428"/>
      <c r="AE1450" s="428"/>
      <c r="AF1450" s="428"/>
      <c r="AG1450" s="428"/>
      <c r="AH1450" s="428"/>
      <c r="AI1450" s="428"/>
      <c r="AJ1450" s="428"/>
      <c r="AK1450" s="428"/>
      <c r="AL1450" s="428"/>
      <c r="AM1450" s="428"/>
      <c r="AN1450" s="428"/>
      <c r="AO1450" s="428"/>
      <c r="AP1450" s="428"/>
      <c r="AQ1450" s="428"/>
      <c r="AR1450" s="428"/>
      <c r="AS1450" s="428"/>
      <c r="AT1450" s="428"/>
      <c r="AU1450" s="428"/>
      <c r="AV1450" s="428"/>
      <c r="AW1450" s="428"/>
      <c r="AX1450" s="428"/>
      <c r="AY1450" s="428"/>
      <c r="AZ1450" s="428"/>
      <c r="BA1450" s="428"/>
      <c r="BB1450" s="428"/>
      <c r="BC1450" s="428"/>
      <c r="BD1450" s="428"/>
      <c r="BE1450" s="428"/>
      <c r="BF1450" s="428"/>
      <c r="BG1450" s="428"/>
      <c r="BH1450" s="428"/>
      <c r="BI1450" s="428"/>
      <c r="BJ1450" s="428"/>
      <c r="BK1450" s="428"/>
      <c r="BL1450" s="428"/>
      <c r="BM1450" s="428"/>
      <c r="BN1450" s="428"/>
      <c r="BO1450" s="428"/>
      <c r="BP1450" s="428"/>
      <c r="BQ1450" s="428"/>
      <c r="BR1450" s="428"/>
      <c r="BS1450" s="428"/>
      <c r="BT1450" s="428"/>
      <c r="BU1450" s="428"/>
      <c r="BV1450" s="428"/>
      <c r="BW1450" s="428"/>
      <c r="BX1450" s="428"/>
      <c r="BY1450" s="428"/>
      <c r="BZ1450" s="428"/>
      <c r="CA1450" s="428"/>
      <c r="CB1450" s="428"/>
      <c r="CC1450" s="428"/>
      <c r="CD1450" s="428"/>
      <c r="CE1450" s="428"/>
      <c r="CF1450" s="428"/>
      <c r="CG1450" s="428"/>
      <c r="CH1450" s="428"/>
      <c r="CI1450" s="428"/>
      <c r="CJ1450" s="428"/>
      <c r="CK1450" s="428"/>
      <c r="CL1450" s="428"/>
      <c r="CM1450" s="428"/>
      <c r="CN1450" s="428"/>
      <c r="CO1450" s="428"/>
      <c r="CP1450" s="428"/>
      <c r="CQ1450" s="428"/>
      <c r="CR1450" s="428"/>
      <c r="CS1450" s="428"/>
      <c r="CT1450" s="428"/>
      <c r="CU1450" s="428"/>
      <c r="CV1450" s="428"/>
      <c r="CW1450" s="428"/>
      <c r="CX1450" s="428"/>
      <c r="CY1450" s="428"/>
      <c r="CZ1450" s="428"/>
      <c r="DA1450" s="428"/>
      <c r="DB1450" s="428"/>
      <c r="DC1450" s="428"/>
      <c r="DD1450" s="428"/>
      <c r="DE1450" s="428"/>
      <c r="DF1450" s="428"/>
      <c r="DG1450" s="428"/>
      <c r="DH1450" s="428"/>
      <c r="DI1450" s="428"/>
      <c r="DJ1450" s="428"/>
      <c r="DK1450" s="428"/>
      <c r="DL1450" s="428"/>
      <c r="DM1450" s="428"/>
      <c r="DN1450" s="428"/>
      <c r="DO1450" s="428"/>
      <c r="DP1450" s="428"/>
      <c r="DQ1450" s="428"/>
      <c r="DR1450" s="428"/>
      <c r="DS1450" s="428"/>
      <c r="DT1450" s="428"/>
      <c r="DU1450" s="1"/>
      <c r="DV1450" s="1"/>
    </row>
    <row r="1451" spans="1:126" s="22" customFormat="1">
      <c r="A1451" s="18"/>
      <c r="B1451" s="196" t="s">
        <v>210</v>
      </c>
      <c r="C1451" s="18"/>
      <c r="D1451" s="196"/>
      <c r="E1451" s="267"/>
      <c r="F1451" s="51"/>
      <c r="G1451" s="230"/>
      <c r="H1451" s="18"/>
      <c r="I1451" s="18"/>
      <c r="J1451" s="18"/>
      <c r="K1451" s="18"/>
      <c r="L1451" s="18"/>
      <c r="M1451" s="19"/>
      <c r="N1451" s="196"/>
      <c r="O1451" s="18"/>
      <c r="P1451" s="19"/>
      <c r="Q1451" s="18"/>
      <c r="R1451" s="18"/>
      <c r="S1451" s="5"/>
      <c r="T1451" s="7"/>
      <c r="U1451" s="23"/>
      <c r="V1451" s="18"/>
      <c r="W1451" s="20"/>
      <c r="X1451" s="21"/>
      <c r="Y1451" s="46"/>
      <c r="Z1451" s="95"/>
      <c r="AA1451" s="96"/>
      <c r="AB1451" s="96"/>
      <c r="AC1451" s="96"/>
      <c r="AD1451" s="96"/>
      <c r="AE1451" s="96"/>
      <c r="AF1451" s="96"/>
      <c r="AG1451" s="96"/>
      <c r="AH1451" s="96"/>
      <c r="AI1451" s="96"/>
      <c r="AJ1451" s="96"/>
      <c r="AK1451" s="96"/>
      <c r="AL1451" s="96"/>
      <c r="AM1451" s="96"/>
      <c r="AN1451" s="96"/>
      <c r="AO1451" s="96"/>
      <c r="AP1451" s="96"/>
      <c r="AQ1451" s="96"/>
      <c r="AR1451" s="96"/>
      <c r="AS1451" s="96"/>
      <c r="AT1451" s="96"/>
      <c r="AU1451" s="96"/>
      <c r="AV1451" s="96"/>
      <c r="AW1451" s="96"/>
      <c r="AX1451" s="96"/>
      <c r="AY1451" s="96"/>
      <c r="AZ1451" s="96"/>
      <c r="BA1451" s="96"/>
      <c r="BB1451" s="96"/>
      <c r="BC1451" s="96"/>
      <c r="BD1451" s="96"/>
      <c r="BE1451" s="96"/>
      <c r="BF1451" s="96"/>
      <c r="BG1451" s="96"/>
      <c r="BH1451" s="96"/>
      <c r="BI1451" s="96"/>
      <c r="BJ1451" s="96"/>
      <c r="BK1451" s="96"/>
      <c r="BL1451" s="96"/>
      <c r="BM1451" s="96"/>
      <c r="BN1451" s="96"/>
      <c r="BO1451" s="96"/>
      <c r="BP1451" s="96"/>
      <c r="BQ1451" s="96"/>
      <c r="BR1451" s="96"/>
      <c r="BS1451" s="96"/>
      <c r="BT1451" s="96"/>
      <c r="BU1451" s="96"/>
      <c r="BV1451" s="96"/>
      <c r="BW1451" s="96"/>
      <c r="BX1451" s="96"/>
      <c r="BY1451" s="96"/>
      <c r="BZ1451" s="96"/>
      <c r="CA1451" s="96"/>
      <c r="CB1451" s="96"/>
      <c r="CC1451" s="96"/>
      <c r="CD1451" s="96"/>
      <c r="CE1451" s="96"/>
      <c r="CF1451" s="96"/>
      <c r="CG1451" s="96"/>
      <c r="CH1451" s="96"/>
      <c r="CI1451" s="96"/>
      <c r="CJ1451" s="96"/>
      <c r="CK1451" s="96"/>
      <c r="CL1451" s="96"/>
      <c r="CM1451" s="96"/>
      <c r="CN1451" s="96"/>
      <c r="CO1451" s="96"/>
      <c r="CP1451" s="96"/>
      <c r="CQ1451" s="96"/>
      <c r="CR1451" s="96"/>
      <c r="CS1451" s="96"/>
      <c r="CT1451" s="96"/>
      <c r="CU1451" s="96"/>
      <c r="CV1451" s="96"/>
      <c r="CW1451" s="96"/>
      <c r="CX1451" s="96"/>
      <c r="CY1451" s="96"/>
      <c r="CZ1451" s="96"/>
      <c r="DA1451" s="96"/>
      <c r="DB1451" s="96"/>
      <c r="DC1451" s="96"/>
      <c r="DD1451" s="96"/>
      <c r="DE1451" s="96"/>
      <c r="DF1451" s="96"/>
      <c r="DG1451" s="96"/>
      <c r="DH1451" s="96"/>
      <c r="DI1451" s="96"/>
      <c r="DJ1451" s="96"/>
      <c r="DK1451" s="96"/>
      <c r="DL1451" s="96"/>
      <c r="DM1451" s="96"/>
      <c r="DN1451" s="96"/>
      <c r="DO1451" s="96"/>
      <c r="DP1451" s="96"/>
      <c r="DQ1451" s="96"/>
      <c r="DR1451" s="96"/>
      <c r="DS1451" s="96"/>
      <c r="DT1451" s="96"/>
      <c r="DU1451" s="18"/>
      <c r="DV1451" s="18"/>
    </row>
    <row r="1452" spans="1:126" ht="4.2" customHeight="1">
      <c r="A1452" s="1"/>
      <c r="B1452" s="1"/>
      <c r="C1452" s="1"/>
      <c r="D1452" s="1"/>
      <c r="E1452" s="261"/>
      <c r="F1452" s="47"/>
      <c r="G1452" s="229"/>
      <c r="H1452" s="1"/>
      <c r="I1452" s="1"/>
      <c r="J1452" s="1"/>
      <c r="K1452" s="1"/>
      <c r="L1452" s="1"/>
      <c r="M1452" s="5"/>
      <c r="N1452" s="18"/>
      <c r="O1452" s="1"/>
      <c r="P1452" s="5"/>
      <c r="Q1452" s="1"/>
      <c r="R1452" s="1"/>
      <c r="S1452" s="5"/>
      <c r="T1452" s="7"/>
      <c r="U1452" s="23"/>
      <c r="V1452" s="1"/>
      <c r="W1452" s="11"/>
      <c r="X1452" s="10"/>
      <c r="Y1452" s="45"/>
      <c r="Z1452" s="92"/>
      <c r="AA1452" s="93"/>
      <c r="AB1452" s="93"/>
      <c r="AC1452" s="93"/>
      <c r="AD1452" s="93"/>
      <c r="AE1452" s="93"/>
      <c r="AF1452" s="93"/>
      <c r="AG1452" s="93"/>
      <c r="AH1452" s="93"/>
      <c r="AI1452" s="93"/>
      <c r="AJ1452" s="93"/>
      <c r="AK1452" s="93"/>
      <c r="AL1452" s="93"/>
      <c r="AM1452" s="93"/>
      <c r="AN1452" s="93"/>
      <c r="AO1452" s="93"/>
      <c r="AP1452" s="93"/>
      <c r="AQ1452" s="93"/>
      <c r="AR1452" s="93"/>
      <c r="AS1452" s="93"/>
      <c r="AT1452" s="93"/>
      <c r="AU1452" s="93"/>
      <c r="AV1452" s="93"/>
      <c r="AW1452" s="93"/>
      <c r="AX1452" s="93"/>
      <c r="AY1452" s="93"/>
      <c r="AZ1452" s="93"/>
      <c r="BA1452" s="93"/>
      <c r="BB1452" s="93"/>
      <c r="BC1452" s="93"/>
      <c r="BD1452" s="93"/>
      <c r="BE1452" s="93"/>
      <c r="BF1452" s="93"/>
      <c r="BG1452" s="93"/>
      <c r="BH1452" s="93"/>
      <c r="BI1452" s="93"/>
      <c r="BJ1452" s="93"/>
      <c r="BK1452" s="93"/>
      <c r="BL1452" s="93"/>
      <c r="BM1452" s="93"/>
      <c r="BN1452" s="93"/>
      <c r="BO1452" s="93"/>
      <c r="BP1452" s="93"/>
      <c r="BQ1452" s="93"/>
      <c r="BR1452" s="93"/>
      <c r="BS1452" s="93"/>
      <c r="BT1452" s="93"/>
      <c r="BU1452" s="93"/>
      <c r="BV1452" s="93"/>
      <c r="BW1452" s="93"/>
      <c r="BX1452" s="93"/>
      <c r="BY1452" s="93"/>
      <c r="BZ1452" s="93"/>
      <c r="CA1452" s="93"/>
      <c r="CB1452" s="93"/>
      <c r="CC1452" s="93"/>
      <c r="CD1452" s="93"/>
      <c r="CE1452" s="93"/>
      <c r="CF1452" s="93"/>
      <c r="CG1452" s="93"/>
      <c r="CH1452" s="93"/>
      <c r="CI1452" s="93"/>
      <c r="CJ1452" s="93"/>
      <c r="CK1452" s="93"/>
      <c r="CL1452" s="93"/>
      <c r="CM1452" s="93"/>
      <c r="CN1452" s="93"/>
      <c r="CO1452" s="93"/>
      <c r="CP1452" s="93"/>
      <c r="CQ1452" s="93"/>
      <c r="CR1452" s="93"/>
      <c r="CS1452" s="93"/>
      <c r="CT1452" s="93"/>
      <c r="CU1452" s="93"/>
      <c r="CV1452" s="93"/>
      <c r="CW1452" s="93"/>
      <c r="CX1452" s="93"/>
      <c r="CY1452" s="93"/>
      <c r="CZ1452" s="93"/>
      <c r="DA1452" s="93"/>
      <c r="DB1452" s="93"/>
      <c r="DC1452" s="93"/>
      <c r="DD1452" s="93"/>
      <c r="DE1452" s="93"/>
      <c r="DF1452" s="93"/>
      <c r="DG1452" s="93"/>
      <c r="DH1452" s="93"/>
      <c r="DI1452" s="93"/>
      <c r="DJ1452" s="93"/>
      <c r="DK1452" s="93"/>
      <c r="DL1452" s="93"/>
      <c r="DM1452" s="93"/>
      <c r="DN1452" s="93"/>
      <c r="DO1452" s="93"/>
      <c r="DP1452" s="93"/>
      <c r="DQ1452" s="93"/>
      <c r="DR1452" s="93"/>
      <c r="DS1452" s="93"/>
      <c r="DT1452" s="93"/>
      <c r="DU1452" s="1"/>
      <c r="DV1452" s="1"/>
    </row>
    <row r="1453" spans="1:126" s="22" customFormat="1">
      <c r="A1453" s="18"/>
      <c r="B1453" s="196" t="s">
        <v>215</v>
      </c>
      <c r="C1453" s="18"/>
      <c r="D1453" s="18"/>
      <c r="E1453" s="267"/>
      <c r="F1453" s="51"/>
      <c r="G1453" s="230"/>
      <c r="H1453" s="18"/>
      <c r="I1453" s="226"/>
      <c r="J1453" s="226"/>
      <c r="K1453" s="226"/>
      <c r="L1453" s="226"/>
      <c r="M1453" s="229"/>
      <c r="N1453" s="226"/>
      <c r="O1453" s="226"/>
      <c r="P1453" s="229"/>
      <c r="Q1453" s="226"/>
      <c r="R1453" s="226"/>
      <c r="S1453" s="5"/>
      <c r="T1453" s="7"/>
      <c r="U1453" s="23"/>
      <c r="V1453" s="18"/>
      <c r="W1453" s="20"/>
      <c r="X1453" s="21"/>
      <c r="Y1453" s="46"/>
      <c r="Z1453" s="95"/>
      <c r="AA1453" s="96"/>
      <c r="AB1453" s="96"/>
      <c r="AC1453" s="96"/>
      <c r="AD1453" s="96"/>
      <c r="AE1453" s="96"/>
      <c r="AF1453" s="96"/>
      <c r="AG1453" s="96"/>
      <c r="AH1453" s="96"/>
      <c r="AI1453" s="96"/>
      <c r="AJ1453" s="96"/>
      <c r="AK1453" s="96"/>
      <c r="AL1453" s="96"/>
      <c r="AM1453" s="96"/>
      <c r="AN1453" s="96"/>
      <c r="AO1453" s="96"/>
      <c r="AP1453" s="96"/>
      <c r="AQ1453" s="96"/>
      <c r="AR1453" s="96"/>
      <c r="AS1453" s="96"/>
      <c r="AT1453" s="96"/>
      <c r="AU1453" s="96"/>
      <c r="AV1453" s="96"/>
      <c r="AW1453" s="96"/>
      <c r="AX1453" s="96"/>
      <c r="AY1453" s="96"/>
      <c r="AZ1453" s="96"/>
      <c r="BA1453" s="96"/>
      <c r="BB1453" s="96"/>
      <c r="BC1453" s="96"/>
      <c r="BD1453" s="96"/>
      <c r="BE1453" s="96"/>
      <c r="BF1453" s="96"/>
      <c r="BG1453" s="96"/>
      <c r="BH1453" s="96"/>
      <c r="BI1453" s="96"/>
      <c r="BJ1453" s="96"/>
      <c r="BK1453" s="96"/>
      <c r="BL1453" s="96"/>
      <c r="BM1453" s="96"/>
      <c r="BN1453" s="96"/>
      <c r="BO1453" s="96"/>
      <c r="BP1453" s="96"/>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c r="CT1453" s="96"/>
      <c r="CU1453" s="96"/>
      <c r="CV1453" s="96"/>
      <c r="CW1453" s="96"/>
      <c r="CX1453" s="96"/>
      <c r="CY1453" s="96"/>
      <c r="CZ1453" s="96"/>
      <c r="DA1453" s="96"/>
      <c r="DB1453" s="96"/>
      <c r="DC1453" s="96"/>
      <c r="DD1453" s="96"/>
      <c r="DE1453" s="96"/>
      <c r="DF1453" s="96"/>
      <c r="DG1453" s="96"/>
      <c r="DH1453" s="96"/>
      <c r="DI1453" s="96"/>
      <c r="DJ1453" s="96"/>
      <c r="DK1453" s="96"/>
      <c r="DL1453" s="96"/>
      <c r="DM1453" s="96"/>
      <c r="DN1453" s="96"/>
      <c r="DO1453" s="96"/>
      <c r="DP1453" s="96"/>
      <c r="DQ1453" s="96"/>
      <c r="DR1453" s="96"/>
      <c r="DS1453" s="96"/>
      <c r="DT1453" s="96"/>
      <c r="DU1453" s="18"/>
      <c r="DV1453" s="18"/>
    </row>
    <row r="1454" spans="1:126" ht="4.2" customHeight="1">
      <c r="A1454" s="1"/>
      <c r="B1454" s="1"/>
      <c r="C1454" s="1"/>
      <c r="D1454" s="1"/>
      <c r="E1454" s="261"/>
      <c r="F1454" s="47"/>
      <c r="G1454" s="229"/>
      <c r="H1454" s="1"/>
      <c r="I1454" s="1"/>
      <c r="J1454" s="1"/>
      <c r="K1454" s="1"/>
      <c r="L1454" s="1"/>
      <c r="M1454" s="5"/>
      <c r="N1454" s="1"/>
      <c r="O1454" s="1"/>
      <c r="P1454" s="5"/>
      <c r="Q1454" s="1"/>
      <c r="R1454" s="1"/>
      <c r="S1454" s="5"/>
      <c r="T1454" s="7"/>
      <c r="U1454" s="23"/>
      <c r="V1454" s="1"/>
      <c r="W1454" s="11"/>
      <c r="X1454" s="10"/>
      <c r="Y1454" s="45"/>
      <c r="Z1454" s="92"/>
      <c r="AA1454" s="93"/>
      <c r="AB1454" s="93"/>
      <c r="AC1454" s="93"/>
      <c r="AD1454" s="93"/>
      <c r="AE1454" s="93"/>
      <c r="AF1454" s="93"/>
      <c r="AG1454" s="93"/>
      <c r="AH1454" s="93"/>
      <c r="AI1454" s="93"/>
      <c r="AJ1454" s="93"/>
      <c r="AK1454" s="93"/>
      <c r="AL1454" s="93"/>
      <c r="AM1454" s="93"/>
      <c r="AN1454" s="93"/>
      <c r="AO1454" s="93"/>
      <c r="AP1454" s="93"/>
      <c r="AQ1454" s="93"/>
      <c r="AR1454" s="93"/>
      <c r="AS1454" s="93"/>
      <c r="AT1454" s="93"/>
      <c r="AU1454" s="93"/>
      <c r="AV1454" s="93"/>
      <c r="AW1454" s="93"/>
      <c r="AX1454" s="93"/>
      <c r="AY1454" s="93"/>
      <c r="AZ1454" s="93"/>
      <c r="BA1454" s="93"/>
      <c r="BB1454" s="93"/>
      <c r="BC1454" s="93"/>
      <c r="BD1454" s="93"/>
      <c r="BE1454" s="93"/>
      <c r="BF1454" s="93"/>
      <c r="BG1454" s="93"/>
      <c r="BH1454" s="93"/>
      <c r="BI1454" s="93"/>
      <c r="BJ1454" s="93"/>
      <c r="BK1454" s="93"/>
      <c r="BL1454" s="93"/>
      <c r="BM1454" s="93"/>
      <c r="BN1454" s="93"/>
      <c r="BO1454" s="93"/>
      <c r="BP1454" s="93"/>
      <c r="BQ1454" s="93"/>
      <c r="BR1454" s="93"/>
      <c r="BS1454" s="93"/>
      <c r="BT1454" s="93"/>
      <c r="BU1454" s="93"/>
      <c r="BV1454" s="93"/>
      <c r="BW1454" s="93"/>
      <c r="BX1454" s="93"/>
      <c r="BY1454" s="93"/>
      <c r="BZ1454" s="93"/>
      <c r="CA1454" s="93"/>
      <c r="CB1454" s="93"/>
      <c r="CC1454" s="93"/>
      <c r="CD1454" s="93"/>
      <c r="CE1454" s="93"/>
      <c r="CF1454" s="93"/>
      <c r="CG1454" s="93"/>
      <c r="CH1454" s="93"/>
      <c r="CI1454" s="93"/>
      <c r="CJ1454" s="93"/>
      <c r="CK1454" s="93"/>
      <c r="CL1454" s="93"/>
      <c r="CM1454" s="93"/>
      <c r="CN1454" s="93"/>
      <c r="CO1454" s="93"/>
      <c r="CP1454" s="93"/>
      <c r="CQ1454" s="93"/>
      <c r="CR1454" s="93"/>
      <c r="CS1454" s="93"/>
      <c r="CT1454" s="93"/>
      <c r="CU1454" s="93"/>
      <c r="CV1454" s="93"/>
      <c r="CW1454" s="93"/>
      <c r="CX1454" s="93"/>
      <c r="CY1454" s="93"/>
      <c r="CZ1454" s="93"/>
      <c r="DA1454" s="93"/>
      <c r="DB1454" s="93"/>
      <c r="DC1454" s="93"/>
      <c r="DD1454" s="93"/>
      <c r="DE1454" s="93"/>
      <c r="DF1454" s="93"/>
      <c r="DG1454" s="93"/>
      <c r="DH1454" s="93"/>
      <c r="DI1454" s="93"/>
      <c r="DJ1454" s="93"/>
      <c r="DK1454" s="93"/>
      <c r="DL1454" s="93"/>
      <c r="DM1454" s="93"/>
      <c r="DN1454" s="93"/>
      <c r="DO1454" s="93"/>
      <c r="DP1454" s="93"/>
      <c r="DQ1454" s="93"/>
      <c r="DR1454" s="93"/>
      <c r="DS1454" s="93"/>
      <c r="DT1454" s="93"/>
      <c r="DU1454" s="1"/>
      <c r="DV1454" s="1"/>
    </row>
    <row r="1455" spans="1:126" s="4" customFormat="1" ht="12.6" thickBot="1">
      <c r="A1455" s="3"/>
      <c r="B1455" s="429"/>
      <c r="C1455" s="430"/>
      <c r="D1455" s="430"/>
      <c r="E1455" s="431" t="s">
        <v>26</v>
      </c>
      <c r="F1455" s="432"/>
      <c r="G1455" s="408" t="s">
        <v>6</v>
      </c>
      <c r="H1455" s="35" t="s">
        <v>216</v>
      </c>
      <c r="I1455" s="35"/>
      <c r="J1455" s="35"/>
      <c r="K1455" s="35"/>
      <c r="L1455" s="35"/>
      <c r="M1455" s="36"/>
      <c r="N1455" s="35" t="str">
        <f>Главная!$Y$8</f>
        <v>итого</v>
      </c>
      <c r="O1455" s="35"/>
      <c r="P1455" s="5"/>
      <c r="Q1455" s="35" t="s">
        <v>25</v>
      </c>
      <c r="R1455" s="433"/>
      <c r="S1455" s="433"/>
      <c r="T1455" s="433"/>
      <c r="U1455" s="433"/>
      <c r="V1455" s="433"/>
      <c r="W1455" s="434">
        <f>SUM($Y1455:$DU1455)</f>
        <v>0</v>
      </c>
      <c r="X1455" s="434"/>
      <c r="Y1455" s="435"/>
      <c r="Z1455" s="436"/>
      <c r="AA1455" s="437">
        <f>IF(AA$8="",0,Z1386)</f>
        <v>0</v>
      </c>
      <c r="AB1455" s="437">
        <f t="shared" ref="AB1455:CM1455" si="3052">IF(AB$8="",0,AA1386)</f>
        <v>0</v>
      </c>
      <c r="AC1455" s="437">
        <f t="shared" si="3052"/>
        <v>0</v>
      </c>
      <c r="AD1455" s="437">
        <f t="shared" si="3052"/>
        <v>0</v>
      </c>
      <c r="AE1455" s="437">
        <f t="shared" si="3052"/>
        <v>0</v>
      </c>
      <c r="AF1455" s="437">
        <f t="shared" si="3052"/>
        <v>0</v>
      </c>
      <c r="AG1455" s="437">
        <f t="shared" si="3052"/>
        <v>0</v>
      </c>
      <c r="AH1455" s="437">
        <f t="shared" si="3052"/>
        <v>0</v>
      </c>
      <c r="AI1455" s="437">
        <f t="shared" si="3052"/>
        <v>0</v>
      </c>
      <c r="AJ1455" s="437">
        <f t="shared" si="3052"/>
        <v>0</v>
      </c>
      <c r="AK1455" s="437">
        <f t="shared" si="3052"/>
        <v>0</v>
      </c>
      <c r="AL1455" s="437">
        <f t="shared" si="3052"/>
        <v>0</v>
      </c>
      <c r="AM1455" s="437">
        <f t="shared" si="3052"/>
        <v>0</v>
      </c>
      <c r="AN1455" s="437">
        <f t="shared" si="3052"/>
        <v>0</v>
      </c>
      <c r="AO1455" s="437">
        <f t="shared" si="3052"/>
        <v>0</v>
      </c>
      <c r="AP1455" s="437">
        <f t="shared" si="3052"/>
        <v>0</v>
      </c>
      <c r="AQ1455" s="437">
        <f t="shared" si="3052"/>
        <v>0</v>
      </c>
      <c r="AR1455" s="437">
        <f t="shared" si="3052"/>
        <v>0</v>
      </c>
      <c r="AS1455" s="437">
        <f t="shared" si="3052"/>
        <v>0</v>
      </c>
      <c r="AT1455" s="437">
        <f t="shared" si="3052"/>
        <v>0</v>
      </c>
      <c r="AU1455" s="437">
        <f t="shared" si="3052"/>
        <v>0</v>
      </c>
      <c r="AV1455" s="437">
        <f t="shared" si="3052"/>
        <v>0</v>
      </c>
      <c r="AW1455" s="437">
        <f t="shared" si="3052"/>
        <v>0</v>
      </c>
      <c r="AX1455" s="437">
        <f t="shared" si="3052"/>
        <v>0</v>
      </c>
      <c r="AY1455" s="437">
        <f t="shared" si="3052"/>
        <v>0</v>
      </c>
      <c r="AZ1455" s="437">
        <f t="shared" si="3052"/>
        <v>0</v>
      </c>
      <c r="BA1455" s="437">
        <f t="shared" si="3052"/>
        <v>0</v>
      </c>
      <c r="BB1455" s="437">
        <f t="shared" si="3052"/>
        <v>0</v>
      </c>
      <c r="BC1455" s="437">
        <f t="shared" si="3052"/>
        <v>0</v>
      </c>
      <c r="BD1455" s="437">
        <f t="shared" si="3052"/>
        <v>0</v>
      </c>
      <c r="BE1455" s="437">
        <f t="shared" si="3052"/>
        <v>0</v>
      </c>
      <c r="BF1455" s="437">
        <f t="shared" si="3052"/>
        <v>0</v>
      </c>
      <c r="BG1455" s="437">
        <f t="shared" si="3052"/>
        <v>0</v>
      </c>
      <c r="BH1455" s="437">
        <f t="shared" si="3052"/>
        <v>0</v>
      </c>
      <c r="BI1455" s="437">
        <f t="shared" si="3052"/>
        <v>0</v>
      </c>
      <c r="BJ1455" s="437">
        <f t="shared" si="3052"/>
        <v>0</v>
      </c>
      <c r="BK1455" s="437">
        <f t="shared" si="3052"/>
        <v>0</v>
      </c>
      <c r="BL1455" s="437">
        <f t="shared" si="3052"/>
        <v>0</v>
      </c>
      <c r="BM1455" s="437">
        <f t="shared" si="3052"/>
        <v>0</v>
      </c>
      <c r="BN1455" s="437">
        <f t="shared" si="3052"/>
        <v>0</v>
      </c>
      <c r="BO1455" s="437">
        <f t="shared" si="3052"/>
        <v>0</v>
      </c>
      <c r="BP1455" s="437">
        <f t="shared" si="3052"/>
        <v>0</v>
      </c>
      <c r="BQ1455" s="437">
        <f t="shared" si="3052"/>
        <v>0</v>
      </c>
      <c r="BR1455" s="437">
        <f t="shared" si="3052"/>
        <v>0</v>
      </c>
      <c r="BS1455" s="437">
        <f t="shared" si="3052"/>
        <v>0</v>
      </c>
      <c r="BT1455" s="437">
        <f t="shared" si="3052"/>
        <v>0</v>
      </c>
      <c r="BU1455" s="437">
        <f t="shared" si="3052"/>
        <v>0</v>
      </c>
      <c r="BV1455" s="437">
        <f t="shared" si="3052"/>
        <v>0</v>
      </c>
      <c r="BW1455" s="437">
        <f t="shared" si="3052"/>
        <v>0</v>
      </c>
      <c r="BX1455" s="437">
        <f t="shared" si="3052"/>
        <v>0</v>
      </c>
      <c r="BY1455" s="437">
        <f t="shared" si="3052"/>
        <v>0</v>
      </c>
      <c r="BZ1455" s="437">
        <f t="shared" si="3052"/>
        <v>0</v>
      </c>
      <c r="CA1455" s="437">
        <f t="shared" si="3052"/>
        <v>0</v>
      </c>
      <c r="CB1455" s="437">
        <f t="shared" si="3052"/>
        <v>0</v>
      </c>
      <c r="CC1455" s="437">
        <f t="shared" si="3052"/>
        <v>0</v>
      </c>
      <c r="CD1455" s="437">
        <f t="shared" si="3052"/>
        <v>0</v>
      </c>
      <c r="CE1455" s="437">
        <f t="shared" si="3052"/>
        <v>0</v>
      </c>
      <c r="CF1455" s="437">
        <f t="shared" si="3052"/>
        <v>0</v>
      </c>
      <c r="CG1455" s="437">
        <f t="shared" si="3052"/>
        <v>0</v>
      </c>
      <c r="CH1455" s="437">
        <f t="shared" si="3052"/>
        <v>0</v>
      </c>
      <c r="CI1455" s="437">
        <f t="shared" si="3052"/>
        <v>0</v>
      </c>
      <c r="CJ1455" s="437">
        <f t="shared" si="3052"/>
        <v>0</v>
      </c>
      <c r="CK1455" s="437">
        <f t="shared" si="3052"/>
        <v>0</v>
      </c>
      <c r="CL1455" s="437">
        <f t="shared" si="3052"/>
        <v>0</v>
      </c>
      <c r="CM1455" s="437">
        <f t="shared" si="3052"/>
        <v>0</v>
      </c>
      <c r="CN1455" s="437">
        <f t="shared" ref="CN1455:DT1455" si="3053">IF(CN$8="",0,CM1386)</f>
        <v>0</v>
      </c>
      <c r="CO1455" s="437">
        <f t="shared" si="3053"/>
        <v>0</v>
      </c>
      <c r="CP1455" s="437">
        <f t="shared" si="3053"/>
        <v>0</v>
      </c>
      <c r="CQ1455" s="437">
        <f t="shared" si="3053"/>
        <v>0</v>
      </c>
      <c r="CR1455" s="437">
        <f t="shared" si="3053"/>
        <v>0</v>
      </c>
      <c r="CS1455" s="437">
        <f t="shared" si="3053"/>
        <v>0</v>
      </c>
      <c r="CT1455" s="437">
        <f t="shared" si="3053"/>
        <v>0</v>
      </c>
      <c r="CU1455" s="437">
        <f t="shared" si="3053"/>
        <v>0</v>
      </c>
      <c r="CV1455" s="437">
        <f t="shared" si="3053"/>
        <v>0</v>
      </c>
      <c r="CW1455" s="437">
        <f t="shared" si="3053"/>
        <v>0</v>
      </c>
      <c r="CX1455" s="437">
        <f t="shared" si="3053"/>
        <v>0</v>
      </c>
      <c r="CY1455" s="437">
        <f t="shared" si="3053"/>
        <v>0</v>
      </c>
      <c r="CZ1455" s="437">
        <f t="shared" si="3053"/>
        <v>0</v>
      </c>
      <c r="DA1455" s="437">
        <f t="shared" si="3053"/>
        <v>0</v>
      </c>
      <c r="DB1455" s="437">
        <f t="shared" si="3053"/>
        <v>0</v>
      </c>
      <c r="DC1455" s="437">
        <f t="shared" si="3053"/>
        <v>0</v>
      </c>
      <c r="DD1455" s="437">
        <f t="shared" si="3053"/>
        <v>0</v>
      </c>
      <c r="DE1455" s="437">
        <f t="shared" si="3053"/>
        <v>0</v>
      </c>
      <c r="DF1455" s="437">
        <f t="shared" si="3053"/>
        <v>0</v>
      </c>
      <c r="DG1455" s="437">
        <f t="shared" si="3053"/>
        <v>0</v>
      </c>
      <c r="DH1455" s="437">
        <f t="shared" si="3053"/>
        <v>0</v>
      </c>
      <c r="DI1455" s="437">
        <f t="shared" si="3053"/>
        <v>0</v>
      </c>
      <c r="DJ1455" s="437">
        <f t="shared" si="3053"/>
        <v>0</v>
      </c>
      <c r="DK1455" s="437">
        <f t="shared" si="3053"/>
        <v>0</v>
      </c>
      <c r="DL1455" s="437">
        <f t="shared" si="3053"/>
        <v>0</v>
      </c>
      <c r="DM1455" s="437">
        <f t="shared" si="3053"/>
        <v>0</v>
      </c>
      <c r="DN1455" s="437">
        <f t="shared" si="3053"/>
        <v>0</v>
      </c>
      <c r="DO1455" s="437">
        <f t="shared" si="3053"/>
        <v>0</v>
      </c>
      <c r="DP1455" s="437">
        <f t="shared" si="3053"/>
        <v>0</v>
      </c>
      <c r="DQ1455" s="437">
        <f t="shared" si="3053"/>
        <v>0</v>
      </c>
      <c r="DR1455" s="437">
        <f t="shared" si="3053"/>
        <v>0</v>
      </c>
      <c r="DS1455" s="437">
        <f t="shared" si="3053"/>
        <v>0</v>
      </c>
      <c r="DT1455" s="437">
        <f t="shared" si="3053"/>
        <v>0</v>
      </c>
      <c r="DU1455" s="3"/>
      <c r="DV1455" s="3"/>
    </row>
    <row r="1456" spans="1:126" ht="4.2" customHeight="1">
      <c r="A1456" s="1"/>
      <c r="B1456" s="438"/>
      <c r="C1456" s="438"/>
      <c r="D1456" s="438"/>
      <c r="E1456" s="439"/>
      <c r="F1456" s="440"/>
      <c r="G1456" s="441"/>
      <c r="H1456" s="438"/>
      <c r="I1456" s="438"/>
      <c r="J1456" s="438"/>
      <c r="K1456" s="438"/>
      <c r="L1456" s="438"/>
      <c r="M1456" s="442"/>
      <c r="N1456" s="438"/>
      <c r="O1456" s="438"/>
      <c r="P1456" s="442"/>
      <c r="Q1456" s="438"/>
      <c r="R1456" s="438"/>
      <c r="S1456" s="442"/>
      <c r="T1456" s="443"/>
      <c r="U1456" s="444"/>
      <c r="V1456" s="438"/>
      <c r="W1456" s="445"/>
      <c r="X1456" s="446"/>
      <c r="Y1456" s="447"/>
      <c r="Z1456" s="448"/>
      <c r="AA1456" s="449"/>
      <c r="AB1456" s="449"/>
      <c r="AC1456" s="449"/>
      <c r="AD1456" s="449"/>
      <c r="AE1456" s="449"/>
      <c r="AF1456" s="449"/>
      <c r="AG1456" s="449"/>
      <c r="AH1456" s="449"/>
      <c r="AI1456" s="449"/>
      <c r="AJ1456" s="449"/>
      <c r="AK1456" s="449"/>
      <c r="AL1456" s="449"/>
      <c r="AM1456" s="449"/>
      <c r="AN1456" s="449"/>
      <c r="AO1456" s="449"/>
      <c r="AP1456" s="449"/>
      <c r="AQ1456" s="449"/>
      <c r="AR1456" s="449"/>
      <c r="AS1456" s="449"/>
      <c r="AT1456" s="449"/>
      <c r="AU1456" s="449"/>
      <c r="AV1456" s="449"/>
      <c r="AW1456" s="449"/>
      <c r="AX1456" s="449"/>
      <c r="AY1456" s="449"/>
      <c r="AZ1456" s="449"/>
      <c r="BA1456" s="449"/>
      <c r="BB1456" s="449"/>
      <c r="BC1456" s="449"/>
      <c r="BD1456" s="449"/>
      <c r="BE1456" s="449"/>
      <c r="BF1456" s="449"/>
      <c r="BG1456" s="449"/>
      <c r="BH1456" s="449"/>
      <c r="BI1456" s="449"/>
      <c r="BJ1456" s="449"/>
      <c r="BK1456" s="449"/>
      <c r="BL1456" s="449"/>
      <c r="BM1456" s="449"/>
      <c r="BN1456" s="449"/>
      <c r="BO1456" s="449"/>
      <c r="BP1456" s="449"/>
      <c r="BQ1456" s="449"/>
      <c r="BR1456" s="449"/>
      <c r="BS1456" s="449"/>
      <c r="BT1456" s="449"/>
      <c r="BU1456" s="449"/>
      <c r="BV1456" s="449"/>
      <c r="BW1456" s="449"/>
      <c r="BX1456" s="449"/>
      <c r="BY1456" s="449"/>
      <c r="BZ1456" s="449"/>
      <c r="CA1456" s="449"/>
      <c r="CB1456" s="449"/>
      <c r="CC1456" s="449"/>
      <c r="CD1456" s="449"/>
      <c r="CE1456" s="449"/>
      <c r="CF1456" s="449"/>
      <c r="CG1456" s="449"/>
      <c r="CH1456" s="449"/>
      <c r="CI1456" s="449"/>
      <c r="CJ1456" s="449"/>
      <c r="CK1456" s="449"/>
      <c r="CL1456" s="449"/>
      <c r="CM1456" s="449"/>
      <c r="CN1456" s="449"/>
      <c r="CO1456" s="449"/>
      <c r="CP1456" s="449"/>
      <c r="CQ1456" s="449"/>
      <c r="CR1456" s="449"/>
      <c r="CS1456" s="449"/>
      <c r="CT1456" s="449"/>
      <c r="CU1456" s="449"/>
      <c r="CV1456" s="449"/>
      <c r="CW1456" s="449"/>
      <c r="CX1456" s="449"/>
      <c r="CY1456" s="449"/>
      <c r="CZ1456" s="449"/>
      <c r="DA1456" s="449"/>
      <c r="DB1456" s="449"/>
      <c r="DC1456" s="449"/>
      <c r="DD1456" s="449"/>
      <c r="DE1456" s="449"/>
      <c r="DF1456" s="449"/>
      <c r="DG1456" s="449"/>
      <c r="DH1456" s="449"/>
      <c r="DI1456" s="449"/>
      <c r="DJ1456" s="449"/>
      <c r="DK1456" s="449"/>
      <c r="DL1456" s="449"/>
      <c r="DM1456" s="449"/>
      <c r="DN1456" s="449"/>
      <c r="DO1456" s="449"/>
      <c r="DP1456" s="449"/>
      <c r="DQ1456" s="449"/>
      <c r="DR1456" s="449"/>
      <c r="DS1456" s="449"/>
      <c r="DT1456" s="449"/>
      <c r="DU1456" s="1"/>
      <c r="DV1456" s="1"/>
    </row>
    <row r="1457" spans="1:126" s="4" customFormat="1" ht="12.6" thickBot="1">
      <c r="A1457" s="3"/>
      <c r="B1457" s="429"/>
      <c r="C1457" s="430"/>
      <c r="D1457" s="430"/>
      <c r="E1457" s="431" t="s">
        <v>108</v>
      </c>
      <c r="F1457" s="432"/>
      <c r="G1457" s="408" t="s">
        <v>6</v>
      </c>
      <c r="H1457" s="35" t="s">
        <v>217</v>
      </c>
      <c r="I1457" s="35"/>
      <c r="J1457" s="35"/>
      <c r="K1457" s="35"/>
      <c r="L1457" s="35"/>
      <c r="M1457" s="36"/>
      <c r="N1457" s="35" t="str">
        <f>Главная!$Y$8</f>
        <v>итого</v>
      </c>
      <c r="O1457" s="35"/>
      <c r="P1457" s="5"/>
      <c r="Q1457" s="35" t="s">
        <v>25</v>
      </c>
      <c r="R1457" s="433"/>
      <c r="S1457" s="433"/>
      <c r="T1457" s="433"/>
      <c r="U1457" s="433"/>
      <c r="V1457" s="433"/>
      <c r="W1457" s="434"/>
      <c r="X1457" s="434"/>
      <c r="Y1457" s="435"/>
      <c r="Z1457" s="436"/>
      <c r="AA1457" s="437">
        <f>IF(AA$8="",0,SUM($Y1386:AA1386)-SUM($Y1455:AA1455))</f>
        <v>0</v>
      </c>
      <c r="AB1457" s="437">
        <f>IF(AB$8="",0,SUM($Y1386:AB1386)-SUM($Y1455:AB1455))</f>
        <v>0</v>
      </c>
      <c r="AC1457" s="437">
        <f>IF(AC$8="",0,SUM($Y1386:AC1386)-SUM($Y1455:AC1455))</f>
        <v>0</v>
      </c>
      <c r="AD1457" s="437">
        <f>IF(AD$8="",0,SUM($Y1386:AD1386)-SUM($Y1455:AD1455))</f>
        <v>0</v>
      </c>
      <c r="AE1457" s="437">
        <f>IF(AE$8="",0,SUM($Y1386:AE1386)-SUM($Y1455:AE1455))</f>
        <v>0</v>
      </c>
      <c r="AF1457" s="437">
        <f>IF(AF$8="",0,SUM($Y1386:AF1386)-SUM($Y1455:AF1455))</f>
        <v>0</v>
      </c>
      <c r="AG1457" s="437">
        <f>IF(AG$8="",0,SUM($Y1386:AG1386)-SUM($Y1455:AG1455))</f>
        <v>0</v>
      </c>
      <c r="AH1457" s="437">
        <f>IF(AH$8="",0,SUM($Y1386:AH1386)-SUM($Y1455:AH1455))</f>
        <v>0</v>
      </c>
      <c r="AI1457" s="437">
        <f>IF(AI$8="",0,SUM($Y1386:AI1386)-SUM($Y1455:AI1455))</f>
        <v>0</v>
      </c>
      <c r="AJ1457" s="437">
        <f>IF(AJ$8="",0,SUM($Y1386:AJ1386)-SUM($Y1455:AJ1455))</f>
        <v>0</v>
      </c>
      <c r="AK1457" s="437">
        <f>IF(AK$8="",0,SUM($Y1386:AK1386)-SUM($Y1455:AK1455))</f>
        <v>0</v>
      </c>
      <c r="AL1457" s="437">
        <f>IF(AL$8="",0,SUM($Y1386:AL1386)-SUM($Y1455:AL1455))</f>
        <v>0</v>
      </c>
      <c r="AM1457" s="437">
        <f>IF(AM$8="",0,SUM($Y1386:AM1386)-SUM($Y1455:AM1455))</f>
        <v>0</v>
      </c>
      <c r="AN1457" s="437">
        <f>IF(AN$8="",0,SUM($Y1386:AN1386)-SUM($Y1455:AN1455))</f>
        <v>0</v>
      </c>
      <c r="AO1457" s="437">
        <f>IF(AO$8="",0,SUM($Y1386:AO1386)-SUM($Y1455:AO1455))</f>
        <v>0</v>
      </c>
      <c r="AP1457" s="437">
        <f>IF(AP$8="",0,SUM($Y1386:AP1386)-SUM($Y1455:AP1455))</f>
        <v>0</v>
      </c>
      <c r="AQ1457" s="437">
        <f>IF(AQ$8="",0,SUM($Y1386:AQ1386)-SUM($Y1455:AQ1455))</f>
        <v>0</v>
      </c>
      <c r="AR1457" s="437">
        <f>IF(AR$8="",0,SUM($Y1386:AR1386)-SUM($Y1455:AR1455))</f>
        <v>0</v>
      </c>
      <c r="AS1457" s="437">
        <f>IF(AS$8="",0,SUM($Y1386:AS1386)-SUM($Y1455:AS1455))</f>
        <v>0</v>
      </c>
      <c r="AT1457" s="437">
        <f>IF(AT$8="",0,SUM($Y1386:AT1386)-SUM($Y1455:AT1455))</f>
        <v>0</v>
      </c>
      <c r="AU1457" s="437">
        <f>IF(AU$8="",0,SUM($Y1386:AU1386)-SUM($Y1455:AU1455))</f>
        <v>0</v>
      </c>
      <c r="AV1457" s="437">
        <f>IF(AV$8="",0,SUM($Y1386:AV1386)-SUM($Y1455:AV1455))</f>
        <v>0</v>
      </c>
      <c r="AW1457" s="437">
        <f>IF(AW$8="",0,SUM($Y1386:AW1386)-SUM($Y1455:AW1455))</f>
        <v>0</v>
      </c>
      <c r="AX1457" s="437">
        <f>IF(AX$8="",0,SUM($Y1386:AX1386)-SUM($Y1455:AX1455))</f>
        <v>0</v>
      </c>
      <c r="AY1457" s="437">
        <f>IF(AY$8="",0,SUM($Y1386:AY1386)-SUM($Y1455:AY1455))</f>
        <v>0</v>
      </c>
      <c r="AZ1457" s="437">
        <f>IF(AZ$8="",0,SUM($Y1386:AZ1386)-SUM($Y1455:AZ1455))</f>
        <v>0</v>
      </c>
      <c r="BA1457" s="437">
        <f>IF(BA$8="",0,SUM($Y1386:BA1386)-SUM($Y1455:BA1455))</f>
        <v>0</v>
      </c>
      <c r="BB1457" s="437">
        <f>IF(BB$8="",0,SUM($Y1386:BB1386)-SUM($Y1455:BB1455))</f>
        <v>0</v>
      </c>
      <c r="BC1457" s="437">
        <f>IF(BC$8="",0,SUM($Y1386:BC1386)-SUM($Y1455:BC1455))</f>
        <v>0</v>
      </c>
      <c r="BD1457" s="437">
        <f>IF(BD$8="",0,SUM($Y1386:BD1386)-SUM($Y1455:BD1455))</f>
        <v>0</v>
      </c>
      <c r="BE1457" s="437">
        <f>IF(BE$8="",0,SUM($Y1386:BE1386)-SUM($Y1455:BE1455))</f>
        <v>0</v>
      </c>
      <c r="BF1457" s="437">
        <f>IF(BF$8="",0,SUM($Y1386:BF1386)-SUM($Y1455:BF1455))</f>
        <v>0</v>
      </c>
      <c r="BG1457" s="437">
        <f>IF(BG$8="",0,SUM($Y1386:BG1386)-SUM($Y1455:BG1455))</f>
        <v>0</v>
      </c>
      <c r="BH1457" s="437">
        <f>IF(BH$8="",0,SUM($Y1386:BH1386)-SUM($Y1455:BH1455))</f>
        <v>0</v>
      </c>
      <c r="BI1457" s="437">
        <f>IF(BI$8="",0,SUM($Y1386:BI1386)-SUM($Y1455:BI1455))</f>
        <v>0</v>
      </c>
      <c r="BJ1457" s="437">
        <f>IF(BJ$8="",0,SUM($Y1386:BJ1386)-SUM($Y1455:BJ1455))</f>
        <v>0</v>
      </c>
      <c r="BK1457" s="437">
        <f>IF(BK$8="",0,SUM($Y1386:BK1386)-SUM($Y1455:BK1455))</f>
        <v>0</v>
      </c>
      <c r="BL1457" s="437">
        <f>IF(BL$8="",0,SUM($Y1386:BL1386)-SUM($Y1455:BL1455))</f>
        <v>0</v>
      </c>
      <c r="BM1457" s="437">
        <f>IF(BM$8="",0,SUM($Y1386:BM1386)-SUM($Y1455:BM1455))</f>
        <v>0</v>
      </c>
      <c r="BN1457" s="437">
        <f>IF(BN$8="",0,SUM($Y1386:BN1386)-SUM($Y1455:BN1455))</f>
        <v>0</v>
      </c>
      <c r="BO1457" s="437">
        <f>IF(BO$8="",0,SUM($Y1386:BO1386)-SUM($Y1455:BO1455))</f>
        <v>0</v>
      </c>
      <c r="BP1457" s="437">
        <f>IF(BP$8="",0,SUM($Y1386:BP1386)-SUM($Y1455:BP1455))</f>
        <v>0</v>
      </c>
      <c r="BQ1457" s="437">
        <f>IF(BQ$8="",0,SUM($Y1386:BQ1386)-SUM($Y1455:BQ1455))</f>
        <v>0</v>
      </c>
      <c r="BR1457" s="437">
        <f>IF(BR$8="",0,SUM($Y1386:BR1386)-SUM($Y1455:BR1455))</f>
        <v>0</v>
      </c>
      <c r="BS1457" s="437">
        <f>IF(BS$8="",0,SUM($Y1386:BS1386)-SUM($Y1455:BS1455))</f>
        <v>0</v>
      </c>
      <c r="BT1457" s="437">
        <f>IF(BT$8="",0,SUM($Y1386:BT1386)-SUM($Y1455:BT1455))</f>
        <v>0</v>
      </c>
      <c r="BU1457" s="437">
        <f>IF(BU$8="",0,SUM($Y1386:BU1386)-SUM($Y1455:BU1455))</f>
        <v>0</v>
      </c>
      <c r="BV1457" s="437">
        <f>IF(BV$8="",0,SUM($Y1386:BV1386)-SUM($Y1455:BV1455))</f>
        <v>0</v>
      </c>
      <c r="BW1457" s="437">
        <f>IF(BW$8="",0,SUM($Y1386:BW1386)-SUM($Y1455:BW1455))</f>
        <v>0</v>
      </c>
      <c r="BX1457" s="437">
        <f>IF(BX$8="",0,SUM($Y1386:BX1386)-SUM($Y1455:BX1455))</f>
        <v>0</v>
      </c>
      <c r="BY1457" s="437">
        <f>IF(BY$8="",0,SUM($Y1386:BY1386)-SUM($Y1455:BY1455))</f>
        <v>0</v>
      </c>
      <c r="BZ1457" s="437">
        <f>IF(BZ$8="",0,SUM($Y1386:BZ1386)-SUM($Y1455:BZ1455))</f>
        <v>0</v>
      </c>
      <c r="CA1457" s="437">
        <f>IF(CA$8="",0,SUM($Y1386:CA1386)-SUM($Y1455:CA1455))</f>
        <v>0</v>
      </c>
      <c r="CB1457" s="437">
        <f>IF(CB$8="",0,SUM($Y1386:CB1386)-SUM($Y1455:CB1455))</f>
        <v>0</v>
      </c>
      <c r="CC1457" s="437">
        <f>IF(CC$8="",0,SUM($Y1386:CC1386)-SUM($Y1455:CC1455))</f>
        <v>0</v>
      </c>
      <c r="CD1457" s="437">
        <f>IF(CD$8="",0,SUM($Y1386:CD1386)-SUM($Y1455:CD1455))</f>
        <v>0</v>
      </c>
      <c r="CE1457" s="437">
        <f>IF(CE$8="",0,SUM($Y1386:CE1386)-SUM($Y1455:CE1455))</f>
        <v>0</v>
      </c>
      <c r="CF1457" s="437">
        <f>IF(CF$8="",0,SUM($Y1386:CF1386)-SUM($Y1455:CF1455))</f>
        <v>0</v>
      </c>
      <c r="CG1457" s="437">
        <f>IF(CG$8="",0,SUM($Y1386:CG1386)-SUM($Y1455:CG1455))</f>
        <v>0</v>
      </c>
      <c r="CH1457" s="437">
        <f>IF(CH$8="",0,SUM($Y1386:CH1386)-SUM($Y1455:CH1455))</f>
        <v>0</v>
      </c>
      <c r="CI1457" s="437">
        <f>IF(CI$8="",0,SUM($Y1386:CI1386)-SUM($Y1455:CI1455))</f>
        <v>0</v>
      </c>
      <c r="CJ1457" s="437">
        <f>IF(CJ$8="",0,SUM($Y1386:CJ1386)-SUM($Y1455:CJ1455))</f>
        <v>0</v>
      </c>
      <c r="CK1457" s="437">
        <f>IF(CK$8="",0,SUM($Y1386:CK1386)-SUM($Y1455:CK1455))</f>
        <v>0</v>
      </c>
      <c r="CL1457" s="437">
        <f>IF(CL$8="",0,SUM($Y1386:CL1386)-SUM($Y1455:CL1455))</f>
        <v>0</v>
      </c>
      <c r="CM1457" s="437">
        <f>IF(CM$8="",0,SUM($Y1386:CM1386)-SUM($Y1455:CM1455))</f>
        <v>0</v>
      </c>
      <c r="CN1457" s="437">
        <f>IF(CN$8="",0,SUM($Y1386:CN1386)-SUM($Y1455:CN1455))</f>
        <v>0</v>
      </c>
      <c r="CO1457" s="437">
        <f>IF(CO$8="",0,SUM($Y1386:CO1386)-SUM($Y1455:CO1455))</f>
        <v>0</v>
      </c>
      <c r="CP1457" s="437">
        <f>IF(CP$8="",0,SUM($Y1386:CP1386)-SUM($Y1455:CP1455))</f>
        <v>0</v>
      </c>
      <c r="CQ1457" s="437">
        <f>IF(CQ$8="",0,SUM($Y1386:CQ1386)-SUM($Y1455:CQ1455))</f>
        <v>0</v>
      </c>
      <c r="CR1457" s="437">
        <f>IF(CR$8="",0,SUM($Y1386:CR1386)-SUM($Y1455:CR1455))</f>
        <v>0</v>
      </c>
      <c r="CS1457" s="437">
        <f>IF(CS$8="",0,SUM($Y1386:CS1386)-SUM($Y1455:CS1455))</f>
        <v>0</v>
      </c>
      <c r="CT1457" s="437">
        <f>IF(CT$8="",0,SUM($Y1386:CT1386)-SUM($Y1455:CT1455))</f>
        <v>0</v>
      </c>
      <c r="CU1457" s="437">
        <f>IF(CU$8="",0,SUM($Y1386:CU1386)-SUM($Y1455:CU1455))</f>
        <v>0</v>
      </c>
      <c r="CV1457" s="437">
        <f>IF(CV$8="",0,SUM($Y1386:CV1386)-SUM($Y1455:CV1455))</f>
        <v>0</v>
      </c>
      <c r="CW1457" s="437">
        <f>IF(CW$8="",0,SUM($Y1386:CW1386)-SUM($Y1455:CW1455))</f>
        <v>0</v>
      </c>
      <c r="CX1457" s="437">
        <f>IF(CX$8="",0,SUM($Y1386:CX1386)-SUM($Y1455:CX1455))</f>
        <v>0</v>
      </c>
      <c r="CY1457" s="437">
        <f>IF(CY$8="",0,SUM($Y1386:CY1386)-SUM($Y1455:CY1455))</f>
        <v>0</v>
      </c>
      <c r="CZ1457" s="437">
        <f>IF(CZ$8="",0,SUM($Y1386:CZ1386)-SUM($Y1455:CZ1455))</f>
        <v>0</v>
      </c>
      <c r="DA1457" s="437">
        <f>IF(DA$8="",0,SUM($Y1386:DA1386)-SUM($Y1455:DA1455))</f>
        <v>0</v>
      </c>
      <c r="DB1457" s="437">
        <f>IF(DB$8="",0,SUM($Y1386:DB1386)-SUM($Y1455:DB1455))</f>
        <v>0</v>
      </c>
      <c r="DC1457" s="437">
        <f>IF(DC$8="",0,SUM($Y1386:DC1386)-SUM($Y1455:DC1455))</f>
        <v>0</v>
      </c>
      <c r="DD1457" s="437">
        <f>IF(DD$8="",0,SUM($Y1386:DD1386)-SUM($Y1455:DD1455))</f>
        <v>0</v>
      </c>
      <c r="DE1457" s="437">
        <f>IF(DE$8="",0,SUM($Y1386:DE1386)-SUM($Y1455:DE1455))</f>
        <v>0</v>
      </c>
      <c r="DF1457" s="437">
        <f>IF(DF$8="",0,SUM($Y1386:DF1386)-SUM($Y1455:DF1455))</f>
        <v>0</v>
      </c>
      <c r="DG1457" s="437">
        <f>IF(DG$8="",0,SUM($Y1386:DG1386)-SUM($Y1455:DG1455))</f>
        <v>0</v>
      </c>
      <c r="DH1457" s="437">
        <f>IF(DH$8="",0,SUM($Y1386:DH1386)-SUM($Y1455:DH1455))</f>
        <v>0</v>
      </c>
      <c r="DI1457" s="437">
        <f>IF(DI$8="",0,SUM($Y1386:DI1386)-SUM($Y1455:DI1455))</f>
        <v>0</v>
      </c>
      <c r="DJ1457" s="437">
        <f>IF(DJ$8="",0,SUM($Y1386:DJ1386)-SUM($Y1455:DJ1455))</f>
        <v>0</v>
      </c>
      <c r="DK1457" s="437">
        <f>IF(DK$8="",0,SUM($Y1386:DK1386)-SUM($Y1455:DK1455))</f>
        <v>0</v>
      </c>
      <c r="DL1457" s="437">
        <f>IF(DL$8="",0,SUM($Y1386:DL1386)-SUM($Y1455:DL1455))</f>
        <v>0</v>
      </c>
      <c r="DM1457" s="437">
        <f>IF(DM$8="",0,SUM($Y1386:DM1386)-SUM($Y1455:DM1455))</f>
        <v>0</v>
      </c>
      <c r="DN1457" s="437">
        <f>IF(DN$8="",0,SUM($Y1386:DN1386)-SUM($Y1455:DN1455))</f>
        <v>0</v>
      </c>
      <c r="DO1457" s="437">
        <f>IF(DO$8="",0,SUM($Y1386:DO1386)-SUM($Y1455:DO1455))</f>
        <v>0</v>
      </c>
      <c r="DP1457" s="437">
        <f>IF(DP$8="",0,SUM($Y1386:DP1386)-SUM($Y1455:DP1455))</f>
        <v>0</v>
      </c>
      <c r="DQ1457" s="437">
        <f>IF(DQ$8="",0,SUM($Y1386:DQ1386)-SUM($Y1455:DQ1455))</f>
        <v>0</v>
      </c>
      <c r="DR1457" s="437">
        <f>IF(DR$8="",0,SUM($Y1386:DR1386)-SUM($Y1455:DR1455))</f>
        <v>0</v>
      </c>
      <c r="DS1457" s="437">
        <f>IF(DS$8="",0,SUM($Y1386:DS1386)-SUM($Y1455:DS1455))</f>
        <v>0</v>
      </c>
      <c r="DT1457" s="437">
        <f>IF(DT$8="",0,SUM($Y1386:DT1386)-SUM($Y1455:DT1455))</f>
        <v>0</v>
      </c>
      <c r="DU1457" s="3"/>
      <c r="DV1457" s="3"/>
    </row>
    <row r="1458" spans="1:126" ht="4.2" customHeight="1">
      <c r="A1458" s="1"/>
      <c r="B1458" s="438"/>
      <c r="C1458" s="438"/>
      <c r="D1458" s="438"/>
      <c r="E1458" s="439"/>
      <c r="F1458" s="440"/>
      <c r="G1458" s="441"/>
      <c r="H1458" s="438"/>
      <c r="I1458" s="438"/>
      <c r="J1458" s="438"/>
      <c r="K1458" s="438"/>
      <c r="L1458" s="438"/>
      <c r="M1458" s="442"/>
      <c r="N1458" s="438"/>
      <c r="O1458" s="438"/>
      <c r="P1458" s="442"/>
      <c r="Q1458" s="438"/>
      <c r="R1458" s="438"/>
      <c r="S1458" s="442"/>
      <c r="T1458" s="443"/>
      <c r="U1458" s="444"/>
      <c r="V1458" s="438"/>
      <c r="W1458" s="445"/>
      <c r="X1458" s="446"/>
      <c r="Y1458" s="447"/>
      <c r="Z1458" s="448"/>
      <c r="AA1458" s="449"/>
      <c r="AB1458" s="449"/>
      <c r="AC1458" s="449"/>
      <c r="AD1458" s="449"/>
      <c r="AE1458" s="449"/>
      <c r="AF1458" s="449"/>
      <c r="AG1458" s="449"/>
      <c r="AH1458" s="449"/>
      <c r="AI1458" s="449"/>
      <c r="AJ1458" s="449"/>
      <c r="AK1458" s="449"/>
      <c r="AL1458" s="449"/>
      <c r="AM1458" s="449"/>
      <c r="AN1458" s="449"/>
      <c r="AO1458" s="449"/>
      <c r="AP1458" s="449"/>
      <c r="AQ1458" s="449"/>
      <c r="AR1458" s="449"/>
      <c r="AS1458" s="449"/>
      <c r="AT1458" s="449"/>
      <c r="AU1458" s="449"/>
      <c r="AV1458" s="449"/>
      <c r="AW1458" s="449"/>
      <c r="AX1458" s="449"/>
      <c r="AY1458" s="449"/>
      <c r="AZ1458" s="449"/>
      <c r="BA1458" s="449"/>
      <c r="BB1458" s="449"/>
      <c r="BC1458" s="449"/>
      <c r="BD1458" s="449"/>
      <c r="BE1458" s="449"/>
      <c r="BF1458" s="449"/>
      <c r="BG1458" s="449"/>
      <c r="BH1458" s="449"/>
      <c r="BI1458" s="449"/>
      <c r="BJ1458" s="449"/>
      <c r="BK1458" s="449"/>
      <c r="BL1458" s="449"/>
      <c r="BM1458" s="449"/>
      <c r="BN1458" s="449"/>
      <c r="BO1458" s="449"/>
      <c r="BP1458" s="449"/>
      <c r="BQ1458" s="449"/>
      <c r="BR1458" s="449"/>
      <c r="BS1458" s="449"/>
      <c r="BT1458" s="449"/>
      <c r="BU1458" s="449"/>
      <c r="BV1458" s="449"/>
      <c r="BW1458" s="449"/>
      <c r="BX1458" s="449"/>
      <c r="BY1458" s="449"/>
      <c r="BZ1458" s="449"/>
      <c r="CA1458" s="449"/>
      <c r="CB1458" s="449"/>
      <c r="CC1458" s="449"/>
      <c r="CD1458" s="449"/>
      <c r="CE1458" s="449"/>
      <c r="CF1458" s="449"/>
      <c r="CG1458" s="449"/>
      <c r="CH1458" s="449"/>
      <c r="CI1458" s="449"/>
      <c r="CJ1458" s="449"/>
      <c r="CK1458" s="449"/>
      <c r="CL1458" s="449"/>
      <c r="CM1458" s="449"/>
      <c r="CN1458" s="449"/>
      <c r="CO1458" s="449"/>
      <c r="CP1458" s="449"/>
      <c r="CQ1458" s="449"/>
      <c r="CR1458" s="449"/>
      <c r="CS1458" s="449"/>
      <c r="CT1458" s="449"/>
      <c r="CU1458" s="449"/>
      <c r="CV1458" s="449"/>
      <c r="CW1458" s="449"/>
      <c r="CX1458" s="449"/>
      <c r="CY1458" s="449"/>
      <c r="CZ1458" s="449"/>
      <c r="DA1458" s="449"/>
      <c r="DB1458" s="449"/>
      <c r="DC1458" s="449"/>
      <c r="DD1458" s="449"/>
      <c r="DE1458" s="449"/>
      <c r="DF1458" s="449"/>
      <c r="DG1458" s="449"/>
      <c r="DH1458" s="449"/>
      <c r="DI1458" s="449"/>
      <c r="DJ1458" s="449"/>
      <c r="DK1458" s="449"/>
      <c r="DL1458" s="449"/>
      <c r="DM1458" s="449"/>
      <c r="DN1458" s="449"/>
      <c r="DO1458" s="449"/>
      <c r="DP1458" s="449"/>
      <c r="DQ1458" s="449"/>
      <c r="DR1458" s="449"/>
      <c r="DS1458" s="449"/>
      <c r="DT1458" s="449"/>
      <c r="DU1458" s="1"/>
      <c r="DV1458" s="1"/>
    </row>
    <row r="1459" spans="1:126" ht="4.2" customHeight="1">
      <c r="A1459" s="1"/>
      <c r="B1459" s="419"/>
      <c r="C1459" s="419"/>
      <c r="D1459" s="419"/>
      <c r="E1459" s="420"/>
      <c r="F1459" s="421"/>
      <c r="G1459" s="422"/>
      <c r="H1459" s="419"/>
      <c r="I1459" s="419"/>
      <c r="J1459" s="419"/>
      <c r="K1459" s="419"/>
      <c r="L1459" s="419"/>
      <c r="M1459" s="423"/>
      <c r="N1459" s="424"/>
      <c r="O1459" s="419"/>
      <c r="P1459" s="425"/>
      <c r="Q1459" s="419"/>
      <c r="R1459" s="419"/>
      <c r="S1459" s="425"/>
      <c r="T1459" s="426"/>
      <c r="U1459" s="427"/>
      <c r="V1459" s="419"/>
      <c r="W1459" s="428"/>
      <c r="X1459" s="428"/>
      <c r="Y1459" s="428"/>
      <c r="Z1459" s="428"/>
      <c r="AA1459" s="428"/>
      <c r="AB1459" s="428"/>
      <c r="AC1459" s="428"/>
      <c r="AD1459" s="428"/>
      <c r="AE1459" s="428"/>
      <c r="AF1459" s="428"/>
      <c r="AG1459" s="428"/>
      <c r="AH1459" s="428"/>
      <c r="AI1459" s="428"/>
      <c r="AJ1459" s="428"/>
      <c r="AK1459" s="428"/>
      <c r="AL1459" s="428"/>
      <c r="AM1459" s="428"/>
      <c r="AN1459" s="428"/>
      <c r="AO1459" s="428"/>
      <c r="AP1459" s="428"/>
      <c r="AQ1459" s="428"/>
      <c r="AR1459" s="428"/>
      <c r="AS1459" s="428"/>
      <c r="AT1459" s="428"/>
      <c r="AU1459" s="428"/>
      <c r="AV1459" s="428"/>
      <c r="AW1459" s="428"/>
      <c r="AX1459" s="428"/>
      <c r="AY1459" s="428"/>
      <c r="AZ1459" s="428"/>
      <c r="BA1459" s="428"/>
      <c r="BB1459" s="428"/>
      <c r="BC1459" s="428"/>
      <c r="BD1459" s="428"/>
      <c r="BE1459" s="428"/>
      <c r="BF1459" s="428"/>
      <c r="BG1459" s="428"/>
      <c r="BH1459" s="428"/>
      <c r="BI1459" s="428"/>
      <c r="BJ1459" s="428"/>
      <c r="BK1459" s="428"/>
      <c r="BL1459" s="428"/>
      <c r="BM1459" s="428"/>
      <c r="BN1459" s="428"/>
      <c r="BO1459" s="428"/>
      <c r="BP1459" s="428"/>
      <c r="BQ1459" s="428"/>
      <c r="BR1459" s="428"/>
      <c r="BS1459" s="428"/>
      <c r="BT1459" s="428"/>
      <c r="BU1459" s="428"/>
      <c r="BV1459" s="428"/>
      <c r="BW1459" s="428"/>
      <c r="BX1459" s="428"/>
      <c r="BY1459" s="428"/>
      <c r="BZ1459" s="428"/>
      <c r="CA1459" s="428"/>
      <c r="CB1459" s="428"/>
      <c r="CC1459" s="428"/>
      <c r="CD1459" s="428"/>
      <c r="CE1459" s="428"/>
      <c r="CF1459" s="428"/>
      <c r="CG1459" s="428"/>
      <c r="CH1459" s="428"/>
      <c r="CI1459" s="428"/>
      <c r="CJ1459" s="428"/>
      <c r="CK1459" s="428"/>
      <c r="CL1459" s="428"/>
      <c r="CM1459" s="428"/>
      <c r="CN1459" s="428"/>
      <c r="CO1459" s="428"/>
      <c r="CP1459" s="428"/>
      <c r="CQ1459" s="428"/>
      <c r="CR1459" s="428"/>
      <c r="CS1459" s="428"/>
      <c r="CT1459" s="428"/>
      <c r="CU1459" s="428"/>
      <c r="CV1459" s="428"/>
      <c r="CW1459" s="428"/>
      <c r="CX1459" s="428"/>
      <c r="CY1459" s="428"/>
      <c r="CZ1459" s="428"/>
      <c r="DA1459" s="428"/>
      <c r="DB1459" s="428"/>
      <c r="DC1459" s="428"/>
      <c r="DD1459" s="428"/>
      <c r="DE1459" s="428"/>
      <c r="DF1459" s="428"/>
      <c r="DG1459" s="428"/>
      <c r="DH1459" s="428"/>
      <c r="DI1459" s="428"/>
      <c r="DJ1459" s="428"/>
      <c r="DK1459" s="428"/>
      <c r="DL1459" s="428"/>
      <c r="DM1459" s="428"/>
      <c r="DN1459" s="428"/>
      <c r="DO1459" s="428"/>
      <c r="DP1459" s="428"/>
      <c r="DQ1459" s="428"/>
      <c r="DR1459" s="428"/>
      <c r="DS1459" s="428"/>
      <c r="DT1459" s="428"/>
      <c r="DU1459" s="1"/>
      <c r="DV1459" s="1"/>
    </row>
    <row r="1460" spans="1:126" s="22" customFormat="1">
      <c r="A1460" s="18"/>
      <c r="B1460" s="196" t="s">
        <v>218</v>
      </c>
      <c r="C1460" s="18"/>
      <c r="D1460" s="196"/>
      <c r="E1460" s="267"/>
      <c r="F1460" s="51"/>
      <c r="G1460" s="230"/>
      <c r="H1460" s="18"/>
      <c r="I1460" s="18"/>
      <c r="J1460" s="18"/>
      <c r="K1460" s="18"/>
      <c r="L1460" s="18"/>
      <c r="M1460" s="19"/>
      <c r="N1460" s="196"/>
      <c r="O1460" s="18"/>
      <c r="P1460" s="19"/>
      <c r="Q1460" s="18"/>
      <c r="R1460" s="18"/>
      <c r="S1460" s="5"/>
      <c r="T1460" s="7"/>
      <c r="U1460" s="23"/>
      <c r="V1460" s="18"/>
      <c r="W1460" s="20"/>
      <c r="X1460" s="21"/>
      <c r="Y1460" s="46"/>
      <c r="Z1460" s="95"/>
      <c r="AA1460" s="96"/>
      <c r="AB1460" s="96"/>
      <c r="AC1460" s="96"/>
      <c r="AD1460" s="96"/>
      <c r="AE1460" s="96"/>
      <c r="AF1460" s="96"/>
      <c r="AG1460" s="96"/>
      <c r="AH1460" s="96"/>
      <c r="AI1460" s="96"/>
      <c r="AJ1460" s="96"/>
      <c r="AK1460" s="96"/>
      <c r="AL1460" s="96"/>
      <c r="AM1460" s="96"/>
      <c r="AN1460" s="96"/>
      <c r="AO1460" s="96"/>
      <c r="AP1460" s="96"/>
      <c r="AQ1460" s="96"/>
      <c r="AR1460" s="96"/>
      <c r="AS1460" s="96"/>
      <c r="AT1460" s="96"/>
      <c r="AU1460" s="96"/>
      <c r="AV1460" s="96"/>
      <c r="AW1460" s="96"/>
      <c r="AX1460" s="96"/>
      <c r="AY1460" s="96"/>
      <c r="AZ1460" s="96"/>
      <c r="BA1460" s="96"/>
      <c r="BB1460" s="96"/>
      <c r="BC1460" s="96"/>
      <c r="BD1460" s="96"/>
      <c r="BE1460" s="96"/>
      <c r="BF1460" s="96"/>
      <c r="BG1460" s="96"/>
      <c r="BH1460" s="96"/>
      <c r="BI1460" s="96"/>
      <c r="BJ1460" s="96"/>
      <c r="BK1460" s="96"/>
      <c r="BL1460" s="96"/>
      <c r="BM1460" s="96"/>
      <c r="BN1460" s="96"/>
      <c r="BO1460" s="96"/>
      <c r="BP1460" s="96"/>
      <c r="BQ1460" s="96"/>
      <c r="BR1460" s="96"/>
      <c r="BS1460" s="96"/>
      <c r="BT1460" s="96"/>
      <c r="BU1460" s="96"/>
      <c r="BV1460" s="96"/>
      <c r="BW1460" s="96"/>
      <c r="BX1460" s="96"/>
      <c r="BY1460" s="96"/>
      <c r="BZ1460" s="96"/>
      <c r="CA1460" s="96"/>
      <c r="CB1460" s="96"/>
      <c r="CC1460" s="96"/>
      <c r="CD1460" s="96"/>
      <c r="CE1460" s="96"/>
      <c r="CF1460" s="96"/>
      <c r="CG1460" s="96"/>
      <c r="CH1460" s="96"/>
      <c r="CI1460" s="96"/>
      <c r="CJ1460" s="96"/>
      <c r="CK1460" s="96"/>
      <c r="CL1460" s="96"/>
      <c r="CM1460" s="96"/>
      <c r="CN1460" s="96"/>
      <c r="CO1460" s="96"/>
      <c r="CP1460" s="96"/>
      <c r="CQ1460" s="96"/>
      <c r="CR1460" s="96"/>
      <c r="CS1460" s="96"/>
      <c r="CT1460" s="96"/>
      <c r="CU1460" s="96"/>
      <c r="CV1460" s="96"/>
      <c r="CW1460" s="96"/>
      <c r="CX1460" s="96"/>
      <c r="CY1460" s="96"/>
      <c r="CZ1460" s="96"/>
      <c r="DA1460" s="96"/>
      <c r="DB1460" s="96"/>
      <c r="DC1460" s="96"/>
      <c r="DD1460" s="96"/>
      <c r="DE1460" s="96"/>
      <c r="DF1460" s="96"/>
      <c r="DG1460" s="96"/>
      <c r="DH1460" s="96"/>
      <c r="DI1460" s="96"/>
      <c r="DJ1460" s="96"/>
      <c r="DK1460" s="96"/>
      <c r="DL1460" s="96"/>
      <c r="DM1460" s="96"/>
      <c r="DN1460" s="96"/>
      <c r="DO1460" s="96"/>
      <c r="DP1460" s="96"/>
      <c r="DQ1460" s="96"/>
      <c r="DR1460" s="96"/>
      <c r="DS1460" s="96"/>
      <c r="DT1460" s="96"/>
      <c r="DU1460" s="18"/>
      <c r="DV1460" s="18"/>
    </row>
    <row r="1461" spans="1:126" ht="4.2" customHeight="1">
      <c r="A1461" s="1"/>
      <c r="B1461" s="1"/>
      <c r="C1461" s="1"/>
      <c r="D1461" s="1"/>
      <c r="E1461" s="261"/>
      <c r="F1461" s="47"/>
      <c r="G1461" s="229"/>
      <c r="H1461" s="1"/>
      <c r="I1461" s="1"/>
      <c r="J1461" s="1"/>
      <c r="K1461" s="1"/>
      <c r="L1461" s="1"/>
      <c r="M1461" s="5"/>
      <c r="N1461" s="18"/>
      <c r="O1461" s="1"/>
      <c r="P1461" s="5"/>
      <c r="Q1461" s="1"/>
      <c r="R1461" s="1"/>
      <c r="S1461" s="5"/>
      <c r="T1461" s="7"/>
      <c r="U1461" s="23"/>
      <c r="V1461" s="1"/>
      <c r="W1461" s="11"/>
      <c r="X1461" s="10"/>
      <c r="Y1461" s="45"/>
      <c r="Z1461" s="92"/>
      <c r="AA1461" s="93"/>
      <c r="AB1461" s="93"/>
      <c r="AC1461" s="93"/>
      <c r="AD1461" s="93"/>
      <c r="AE1461" s="93"/>
      <c r="AF1461" s="93"/>
      <c r="AG1461" s="93"/>
      <c r="AH1461" s="93"/>
      <c r="AI1461" s="93"/>
      <c r="AJ1461" s="93"/>
      <c r="AK1461" s="93"/>
      <c r="AL1461" s="93"/>
      <c r="AM1461" s="93"/>
      <c r="AN1461" s="93"/>
      <c r="AO1461" s="93"/>
      <c r="AP1461" s="93"/>
      <c r="AQ1461" s="93"/>
      <c r="AR1461" s="93"/>
      <c r="AS1461" s="93"/>
      <c r="AT1461" s="93"/>
      <c r="AU1461" s="93"/>
      <c r="AV1461" s="93"/>
      <c r="AW1461" s="93"/>
      <c r="AX1461" s="93"/>
      <c r="AY1461" s="93"/>
      <c r="AZ1461" s="93"/>
      <c r="BA1461" s="93"/>
      <c r="BB1461" s="93"/>
      <c r="BC1461" s="93"/>
      <c r="BD1461" s="93"/>
      <c r="BE1461" s="93"/>
      <c r="BF1461" s="93"/>
      <c r="BG1461" s="93"/>
      <c r="BH1461" s="93"/>
      <c r="BI1461" s="93"/>
      <c r="BJ1461" s="93"/>
      <c r="BK1461" s="93"/>
      <c r="BL1461" s="93"/>
      <c r="BM1461" s="93"/>
      <c r="BN1461" s="93"/>
      <c r="BO1461" s="93"/>
      <c r="BP1461" s="93"/>
      <c r="BQ1461" s="93"/>
      <c r="BR1461" s="93"/>
      <c r="BS1461" s="93"/>
      <c r="BT1461" s="93"/>
      <c r="BU1461" s="93"/>
      <c r="BV1461" s="93"/>
      <c r="BW1461" s="93"/>
      <c r="BX1461" s="93"/>
      <c r="BY1461" s="93"/>
      <c r="BZ1461" s="93"/>
      <c r="CA1461" s="93"/>
      <c r="CB1461" s="93"/>
      <c r="CC1461" s="93"/>
      <c r="CD1461" s="93"/>
      <c r="CE1461" s="93"/>
      <c r="CF1461" s="93"/>
      <c r="CG1461" s="93"/>
      <c r="CH1461" s="93"/>
      <c r="CI1461" s="93"/>
      <c r="CJ1461" s="93"/>
      <c r="CK1461" s="93"/>
      <c r="CL1461" s="93"/>
      <c r="CM1461" s="93"/>
      <c r="CN1461" s="93"/>
      <c r="CO1461" s="93"/>
      <c r="CP1461" s="93"/>
      <c r="CQ1461" s="93"/>
      <c r="CR1461" s="93"/>
      <c r="CS1461" s="93"/>
      <c r="CT1461" s="93"/>
      <c r="CU1461" s="93"/>
      <c r="CV1461" s="93"/>
      <c r="CW1461" s="93"/>
      <c r="CX1461" s="93"/>
      <c r="CY1461" s="93"/>
      <c r="CZ1461" s="93"/>
      <c r="DA1461" s="93"/>
      <c r="DB1461" s="93"/>
      <c r="DC1461" s="93"/>
      <c r="DD1461" s="93"/>
      <c r="DE1461" s="93"/>
      <c r="DF1461" s="93"/>
      <c r="DG1461" s="93"/>
      <c r="DH1461" s="93"/>
      <c r="DI1461" s="93"/>
      <c r="DJ1461" s="93"/>
      <c r="DK1461" s="93"/>
      <c r="DL1461" s="93"/>
      <c r="DM1461" s="93"/>
      <c r="DN1461" s="93"/>
      <c r="DO1461" s="93"/>
      <c r="DP1461" s="93"/>
      <c r="DQ1461" s="93"/>
      <c r="DR1461" s="93"/>
      <c r="DS1461" s="93"/>
      <c r="DT1461" s="93"/>
      <c r="DU1461" s="1"/>
      <c r="DV1461" s="1"/>
    </row>
    <row r="1462" spans="1:126" s="22" customFormat="1">
      <c r="A1462" s="18"/>
      <c r="B1462" s="196" t="s">
        <v>219</v>
      </c>
      <c r="C1462" s="18"/>
      <c r="D1462" s="18"/>
      <c r="E1462" s="267"/>
      <c r="F1462" s="51"/>
      <c r="G1462" s="230"/>
      <c r="H1462" s="18"/>
      <c r="I1462" s="226" t="str">
        <f>$I$103</f>
        <v>Оборачиваемость дебиторской задолженности</v>
      </c>
      <c r="J1462" s="226"/>
      <c r="K1462" s="226"/>
      <c r="L1462" s="226"/>
      <c r="M1462" s="229"/>
      <c r="N1462" s="226"/>
      <c r="O1462" s="226"/>
      <c r="P1462" s="229"/>
      <c r="Q1462" s="226" t="s">
        <v>40</v>
      </c>
      <c r="R1462" s="226"/>
      <c r="S1462" s="229" t="s">
        <v>6</v>
      </c>
      <c r="T1462" s="307">
        <v>210</v>
      </c>
      <c r="U1462" s="25" t="s">
        <v>7</v>
      </c>
      <c r="V1462" s="18"/>
      <c r="W1462" s="20"/>
      <c r="X1462" s="21"/>
      <c r="Y1462" s="46"/>
      <c r="Z1462" s="95"/>
      <c r="AA1462" s="96"/>
      <c r="AB1462" s="96"/>
      <c r="AC1462" s="96"/>
      <c r="AD1462" s="96"/>
      <c r="AE1462" s="96"/>
      <c r="AF1462" s="96"/>
      <c r="AG1462" s="96"/>
      <c r="AH1462" s="96"/>
      <c r="AI1462" s="96"/>
      <c r="AJ1462" s="96"/>
      <c r="AK1462" s="96"/>
      <c r="AL1462" s="96"/>
      <c r="AM1462" s="96"/>
      <c r="AN1462" s="96"/>
      <c r="AO1462" s="96"/>
      <c r="AP1462" s="96"/>
      <c r="AQ1462" s="96"/>
      <c r="AR1462" s="96"/>
      <c r="AS1462" s="96"/>
      <c r="AT1462" s="96"/>
      <c r="AU1462" s="96"/>
      <c r="AV1462" s="96"/>
      <c r="AW1462" s="96"/>
      <c r="AX1462" s="96"/>
      <c r="AY1462" s="96"/>
      <c r="AZ1462" s="96"/>
      <c r="BA1462" s="96"/>
      <c r="BB1462" s="96"/>
      <c r="BC1462" s="96"/>
      <c r="BD1462" s="96"/>
      <c r="BE1462" s="96"/>
      <c r="BF1462" s="96"/>
      <c r="BG1462" s="96"/>
      <c r="BH1462" s="96"/>
      <c r="BI1462" s="96"/>
      <c r="BJ1462" s="96"/>
      <c r="BK1462" s="96"/>
      <c r="BL1462" s="96"/>
      <c r="BM1462" s="96"/>
      <c r="BN1462" s="96"/>
      <c r="BO1462" s="96"/>
      <c r="BP1462" s="96"/>
      <c r="BQ1462" s="96"/>
      <c r="BR1462" s="96"/>
      <c r="BS1462" s="96"/>
      <c r="BT1462" s="96"/>
      <c r="BU1462" s="96"/>
      <c r="BV1462" s="96"/>
      <c r="BW1462" s="96"/>
      <c r="BX1462" s="96"/>
      <c r="BY1462" s="96"/>
      <c r="BZ1462" s="96"/>
      <c r="CA1462" s="96"/>
      <c r="CB1462" s="96"/>
      <c r="CC1462" s="96"/>
      <c r="CD1462" s="96"/>
      <c r="CE1462" s="96"/>
      <c r="CF1462" s="96"/>
      <c r="CG1462" s="96"/>
      <c r="CH1462" s="96"/>
      <c r="CI1462" s="96"/>
      <c r="CJ1462" s="96"/>
      <c r="CK1462" s="96"/>
      <c r="CL1462" s="96"/>
      <c r="CM1462" s="96"/>
      <c r="CN1462" s="96"/>
      <c r="CO1462" s="96"/>
      <c r="CP1462" s="96"/>
      <c r="CQ1462" s="96"/>
      <c r="CR1462" s="96"/>
      <c r="CS1462" s="96"/>
      <c r="CT1462" s="96"/>
      <c r="CU1462" s="96"/>
      <c r="CV1462" s="96"/>
      <c r="CW1462" s="96"/>
      <c r="CX1462" s="96"/>
      <c r="CY1462" s="96"/>
      <c r="CZ1462" s="96"/>
      <c r="DA1462" s="96"/>
      <c r="DB1462" s="96"/>
      <c r="DC1462" s="96"/>
      <c r="DD1462" s="96"/>
      <c r="DE1462" s="96"/>
      <c r="DF1462" s="96"/>
      <c r="DG1462" s="96"/>
      <c r="DH1462" s="96"/>
      <c r="DI1462" s="96"/>
      <c r="DJ1462" s="96"/>
      <c r="DK1462" s="96"/>
      <c r="DL1462" s="96"/>
      <c r="DM1462" s="96"/>
      <c r="DN1462" s="96"/>
      <c r="DO1462" s="96"/>
      <c r="DP1462" s="96"/>
      <c r="DQ1462" s="96"/>
      <c r="DR1462" s="96"/>
      <c r="DS1462" s="96"/>
      <c r="DT1462" s="96"/>
      <c r="DU1462" s="18"/>
      <c r="DV1462" s="18"/>
    </row>
    <row r="1463" spans="1:126" ht="4.2" customHeight="1">
      <c r="A1463" s="1"/>
      <c r="B1463" s="1"/>
      <c r="C1463" s="1"/>
      <c r="D1463" s="1"/>
      <c r="E1463" s="261"/>
      <c r="F1463" s="47"/>
      <c r="G1463" s="229"/>
      <c r="H1463" s="1"/>
      <c r="I1463" s="1"/>
      <c r="J1463" s="1"/>
      <c r="K1463" s="1"/>
      <c r="L1463" s="1"/>
      <c r="M1463" s="5"/>
      <c r="N1463" s="1"/>
      <c r="O1463" s="1"/>
      <c r="P1463" s="5"/>
      <c r="Q1463" s="1"/>
      <c r="R1463" s="1"/>
      <c r="S1463" s="5"/>
      <c r="T1463" s="7"/>
      <c r="U1463" s="23"/>
      <c r="V1463" s="1"/>
      <c r="W1463" s="11"/>
      <c r="X1463" s="10"/>
      <c r="Y1463" s="45"/>
      <c r="Z1463" s="92"/>
      <c r="AA1463" s="93"/>
      <c r="AB1463" s="93"/>
      <c r="AC1463" s="93"/>
      <c r="AD1463" s="93"/>
      <c r="AE1463" s="93"/>
      <c r="AF1463" s="93"/>
      <c r="AG1463" s="93"/>
      <c r="AH1463" s="93"/>
      <c r="AI1463" s="93"/>
      <c r="AJ1463" s="93"/>
      <c r="AK1463" s="93"/>
      <c r="AL1463" s="93"/>
      <c r="AM1463" s="93"/>
      <c r="AN1463" s="93"/>
      <c r="AO1463" s="93"/>
      <c r="AP1463" s="93"/>
      <c r="AQ1463" s="93"/>
      <c r="AR1463" s="93"/>
      <c r="AS1463" s="93"/>
      <c r="AT1463" s="93"/>
      <c r="AU1463" s="93"/>
      <c r="AV1463" s="93"/>
      <c r="AW1463" s="93"/>
      <c r="AX1463" s="93"/>
      <c r="AY1463" s="93"/>
      <c r="AZ1463" s="93"/>
      <c r="BA1463" s="93"/>
      <c r="BB1463" s="93"/>
      <c r="BC1463" s="93"/>
      <c r="BD1463" s="93"/>
      <c r="BE1463" s="93"/>
      <c r="BF1463" s="93"/>
      <c r="BG1463" s="93"/>
      <c r="BH1463" s="93"/>
      <c r="BI1463" s="93"/>
      <c r="BJ1463" s="93"/>
      <c r="BK1463" s="93"/>
      <c r="BL1463" s="93"/>
      <c r="BM1463" s="93"/>
      <c r="BN1463" s="93"/>
      <c r="BO1463" s="93"/>
      <c r="BP1463" s="93"/>
      <c r="BQ1463" s="93"/>
      <c r="BR1463" s="93"/>
      <c r="BS1463" s="93"/>
      <c r="BT1463" s="93"/>
      <c r="BU1463" s="93"/>
      <c r="BV1463" s="93"/>
      <c r="BW1463" s="93"/>
      <c r="BX1463" s="93"/>
      <c r="BY1463" s="93"/>
      <c r="BZ1463" s="93"/>
      <c r="CA1463" s="93"/>
      <c r="CB1463" s="93"/>
      <c r="CC1463" s="93"/>
      <c r="CD1463" s="93"/>
      <c r="CE1463" s="93"/>
      <c r="CF1463" s="93"/>
      <c r="CG1463" s="93"/>
      <c r="CH1463" s="93"/>
      <c r="CI1463" s="93"/>
      <c r="CJ1463" s="93"/>
      <c r="CK1463" s="93"/>
      <c r="CL1463" s="93"/>
      <c r="CM1463" s="93"/>
      <c r="CN1463" s="93"/>
      <c r="CO1463" s="93"/>
      <c r="CP1463" s="93"/>
      <c r="CQ1463" s="93"/>
      <c r="CR1463" s="93"/>
      <c r="CS1463" s="93"/>
      <c r="CT1463" s="93"/>
      <c r="CU1463" s="93"/>
      <c r="CV1463" s="93"/>
      <c r="CW1463" s="93"/>
      <c r="CX1463" s="93"/>
      <c r="CY1463" s="93"/>
      <c r="CZ1463" s="93"/>
      <c r="DA1463" s="93"/>
      <c r="DB1463" s="93"/>
      <c r="DC1463" s="93"/>
      <c r="DD1463" s="93"/>
      <c r="DE1463" s="93"/>
      <c r="DF1463" s="93"/>
      <c r="DG1463" s="93"/>
      <c r="DH1463" s="93"/>
      <c r="DI1463" s="93"/>
      <c r="DJ1463" s="93"/>
      <c r="DK1463" s="93"/>
      <c r="DL1463" s="93"/>
      <c r="DM1463" s="93"/>
      <c r="DN1463" s="93"/>
      <c r="DO1463" s="93"/>
      <c r="DP1463" s="93"/>
      <c r="DQ1463" s="93"/>
      <c r="DR1463" s="93"/>
      <c r="DS1463" s="93"/>
      <c r="DT1463" s="93"/>
      <c r="DU1463" s="1"/>
      <c r="DV1463" s="1"/>
    </row>
    <row r="1464" spans="1:126" s="4" customFormat="1" ht="12.6" thickBot="1">
      <c r="A1464" s="3"/>
      <c r="B1464" s="429"/>
      <c r="C1464" s="430"/>
      <c r="D1464" s="430"/>
      <c r="E1464" s="431" t="s">
        <v>27</v>
      </c>
      <c r="F1464" s="432"/>
      <c r="G1464" s="408" t="s">
        <v>6</v>
      </c>
      <c r="H1464" s="35" t="s">
        <v>222</v>
      </c>
      <c r="I1464" s="35"/>
      <c r="J1464" s="35"/>
      <c r="K1464" s="35"/>
      <c r="L1464" s="35"/>
      <c r="M1464" s="36"/>
      <c r="N1464" s="35" t="str">
        <f>Главная!$Y$8</f>
        <v>итого</v>
      </c>
      <c r="O1464" s="35"/>
      <c r="P1464" s="5"/>
      <c r="Q1464" s="35" t="s">
        <v>25</v>
      </c>
      <c r="R1464" s="433"/>
      <c r="S1464" s="433"/>
      <c r="T1464" s="433"/>
      <c r="U1464" s="433"/>
      <c r="V1464" s="433"/>
      <c r="W1464" s="434">
        <f>SUM($Y1464:$DU1464)</f>
        <v>0</v>
      </c>
      <c r="X1464" s="434"/>
      <c r="Y1464" s="435"/>
      <c r="Z1464" s="436"/>
      <c r="AA1464" s="437">
        <f t="shared" ref="AA1464:BF1464" si="3054">IF(AA$8="",0,IF(AA$1=1,SUMIFS(1397:1397,$1:$1,"&gt;="&amp;1,$1:$1,"&lt;="&amp;INT(-$T1462/30))+(-$T1462/30-INT(-$T1462/30))*SUMIFS(1397:1397,$1:$1,INT(-$T1462/30)+1),0)+(-$T1462/30-INT(-$T1462/30))*SUMIFS(1397:1397,$1:$1,AA$1+INT(-$T1462/30)+1)+(INT(-$T1462/30)+1+$T1462/30)*SUMIFS(1397:1397,$1:$1,AA$1+INT(-$T1462/30)))</f>
        <v>0</v>
      </c>
      <c r="AB1464" s="437">
        <f t="shared" si="3054"/>
        <v>0</v>
      </c>
      <c r="AC1464" s="437">
        <f t="shared" si="3054"/>
        <v>0</v>
      </c>
      <c r="AD1464" s="437">
        <f t="shared" si="3054"/>
        <v>0</v>
      </c>
      <c r="AE1464" s="437">
        <f t="shared" si="3054"/>
        <v>0</v>
      </c>
      <c r="AF1464" s="437">
        <f t="shared" si="3054"/>
        <v>0</v>
      </c>
      <c r="AG1464" s="437">
        <f t="shared" si="3054"/>
        <v>0</v>
      </c>
      <c r="AH1464" s="437">
        <f t="shared" si="3054"/>
        <v>0</v>
      </c>
      <c r="AI1464" s="437">
        <f t="shared" si="3054"/>
        <v>0</v>
      </c>
      <c r="AJ1464" s="437">
        <f t="shared" si="3054"/>
        <v>0</v>
      </c>
      <c r="AK1464" s="437">
        <f t="shared" si="3054"/>
        <v>0</v>
      </c>
      <c r="AL1464" s="437">
        <f t="shared" si="3054"/>
        <v>0</v>
      </c>
      <c r="AM1464" s="437">
        <f t="shared" si="3054"/>
        <v>0</v>
      </c>
      <c r="AN1464" s="437">
        <f t="shared" si="3054"/>
        <v>0</v>
      </c>
      <c r="AO1464" s="437">
        <f t="shared" si="3054"/>
        <v>0</v>
      </c>
      <c r="AP1464" s="437">
        <f t="shared" si="3054"/>
        <v>0</v>
      </c>
      <c r="AQ1464" s="437">
        <f t="shared" si="3054"/>
        <v>0</v>
      </c>
      <c r="AR1464" s="437">
        <f t="shared" si="3054"/>
        <v>0</v>
      </c>
      <c r="AS1464" s="437">
        <f t="shared" si="3054"/>
        <v>0</v>
      </c>
      <c r="AT1464" s="437">
        <f t="shared" si="3054"/>
        <v>0</v>
      </c>
      <c r="AU1464" s="437">
        <f t="shared" si="3054"/>
        <v>0</v>
      </c>
      <c r="AV1464" s="437">
        <f t="shared" si="3054"/>
        <v>0</v>
      </c>
      <c r="AW1464" s="437">
        <f t="shared" si="3054"/>
        <v>0</v>
      </c>
      <c r="AX1464" s="437">
        <f t="shared" si="3054"/>
        <v>0</v>
      </c>
      <c r="AY1464" s="437">
        <f t="shared" si="3054"/>
        <v>0</v>
      </c>
      <c r="AZ1464" s="437">
        <f t="shared" si="3054"/>
        <v>0</v>
      </c>
      <c r="BA1464" s="437">
        <f t="shared" si="3054"/>
        <v>0</v>
      </c>
      <c r="BB1464" s="437">
        <f t="shared" si="3054"/>
        <v>0</v>
      </c>
      <c r="BC1464" s="437">
        <f t="shared" si="3054"/>
        <v>0</v>
      </c>
      <c r="BD1464" s="437">
        <f t="shared" si="3054"/>
        <v>0</v>
      </c>
      <c r="BE1464" s="437">
        <f t="shared" si="3054"/>
        <v>0</v>
      </c>
      <c r="BF1464" s="437">
        <f t="shared" si="3054"/>
        <v>0</v>
      </c>
      <c r="BG1464" s="437">
        <f t="shared" ref="BG1464:CL1464" si="3055">IF(BG$8="",0,IF(BG$1=1,SUMIFS(1397:1397,$1:$1,"&gt;="&amp;1,$1:$1,"&lt;="&amp;INT(-$T1462/30))+(-$T1462/30-INT(-$T1462/30))*SUMIFS(1397:1397,$1:$1,INT(-$T1462/30)+1),0)+(-$T1462/30-INT(-$T1462/30))*SUMIFS(1397:1397,$1:$1,BG$1+INT(-$T1462/30)+1)+(INT(-$T1462/30)+1+$T1462/30)*SUMIFS(1397:1397,$1:$1,BG$1+INT(-$T1462/30)))</f>
        <v>0</v>
      </c>
      <c r="BH1464" s="437">
        <f t="shared" si="3055"/>
        <v>0</v>
      </c>
      <c r="BI1464" s="437">
        <f t="shared" si="3055"/>
        <v>0</v>
      </c>
      <c r="BJ1464" s="437">
        <f t="shared" si="3055"/>
        <v>0</v>
      </c>
      <c r="BK1464" s="437">
        <f t="shared" si="3055"/>
        <v>0</v>
      </c>
      <c r="BL1464" s="437">
        <f t="shared" si="3055"/>
        <v>0</v>
      </c>
      <c r="BM1464" s="437">
        <f t="shared" si="3055"/>
        <v>0</v>
      </c>
      <c r="BN1464" s="437">
        <f t="shared" si="3055"/>
        <v>0</v>
      </c>
      <c r="BO1464" s="437">
        <f t="shared" si="3055"/>
        <v>0</v>
      </c>
      <c r="BP1464" s="437">
        <f t="shared" si="3055"/>
        <v>0</v>
      </c>
      <c r="BQ1464" s="437">
        <f t="shared" si="3055"/>
        <v>0</v>
      </c>
      <c r="BR1464" s="437">
        <f t="shared" si="3055"/>
        <v>0</v>
      </c>
      <c r="BS1464" s="437">
        <f t="shared" si="3055"/>
        <v>0</v>
      </c>
      <c r="BT1464" s="437">
        <f t="shared" si="3055"/>
        <v>0</v>
      </c>
      <c r="BU1464" s="437">
        <f t="shared" si="3055"/>
        <v>0</v>
      </c>
      <c r="BV1464" s="437">
        <f t="shared" si="3055"/>
        <v>0</v>
      </c>
      <c r="BW1464" s="437">
        <f t="shared" si="3055"/>
        <v>0</v>
      </c>
      <c r="BX1464" s="437">
        <f t="shared" si="3055"/>
        <v>0</v>
      </c>
      <c r="BY1464" s="437">
        <f t="shared" si="3055"/>
        <v>0</v>
      </c>
      <c r="BZ1464" s="437">
        <f t="shared" si="3055"/>
        <v>0</v>
      </c>
      <c r="CA1464" s="437">
        <f t="shared" si="3055"/>
        <v>0</v>
      </c>
      <c r="CB1464" s="437">
        <f t="shared" si="3055"/>
        <v>0</v>
      </c>
      <c r="CC1464" s="437">
        <f t="shared" si="3055"/>
        <v>0</v>
      </c>
      <c r="CD1464" s="437">
        <f t="shared" si="3055"/>
        <v>0</v>
      </c>
      <c r="CE1464" s="437">
        <f t="shared" si="3055"/>
        <v>0</v>
      </c>
      <c r="CF1464" s="437">
        <f t="shared" si="3055"/>
        <v>0</v>
      </c>
      <c r="CG1464" s="437">
        <f t="shared" si="3055"/>
        <v>0</v>
      </c>
      <c r="CH1464" s="437">
        <f t="shared" si="3055"/>
        <v>0</v>
      </c>
      <c r="CI1464" s="437">
        <f t="shared" si="3055"/>
        <v>0</v>
      </c>
      <c r="CJ1464" s="437">
        <f t="shared" si="3055"/>
        <v>0</v>
      </c>
      <c r="CK1464" s="437">
        <f t="shared" si="3055"/>
        <v>0</v>
      </c>
      <c r="CL1464" s="437">
        <f t="shared" si="3055"/>
        <v>0</v>
      </c>
      <c r="CM1464" s="437">
        <f t="shared" ref="CM1464:DT1464" si="3056">IF(CM$8="",0,IF(CM$1=1,SUMIFS(1397:1397,$1:$1,"&gt;="&amp;1,$1:$1,"&lt;="&amp;INT(-$T1462/30))+(-$T1462/30-INT(-$T1462/30))*SUMIFS(1397:1397,$1:$1,INT(-$T1462/30)+1),0)+(-$T1462/30-INT(-$T1462/30))*SUMIFS(1397:1397,$1:$1,CM$1+INT(-$T1462/30)+1)+(INT(-$T1462/30)+1+$T1462/30)*SUMIFS(1397:1397,$1:$1,CM$1+INT(-$T1462/30)))</f>
        <v>0</v>
      </c>
      <c r="CN1464" s="437">
        <f t="shared" si="3056"/>
        <v>0</v>
      </c>
      <c r="CO1464" s="437">
        <f t="shared" si="3056"/>
        <v>0</v>
      </c>
      <c r="CP1464" s="437">
        <f t="shared" si="3056"/>
        <v>0</v>
      </c>
      <c r="CQ1464" s="437">
        <f t="shared" si="3056"/>
        <v>0</v>
      </c>
      <c r="CR1464" s="437">
        <f t="shared" si="3056"/>
        <v>0</v>
      </c>
      <c r="CS1464" s="437">
        <f t="shared" si="3056"/>
        <v>0</v>
      </c>
      <c r="CT1464" s="437">
        <f t="shared" si="3056"/>
        <v>0</v>
      </c>
      <c r="CU1464" s="437">
        <f t="shared" si="3056"/>
        <v>0</v>
      </c>
      <c r="CV1464" s="437">
        <f t="shared" si="3056"/>
        <v>0</v>
      </c>
      <c r="CW1464" s="437">
        <f t="shared" si="3056"/>
        <v>0</v>
      </c>
      <c r="CX1464" s="437">
        <f t="shared" si="3056"/>
        <v>0</v>
      </c>
      <c r="CY1464" s="437">
        <f t="shared" si="3056"/>
        <v>0</v>
      </c>
      <c r="CZ1464" s="437">
        <f t="shared" si="3056"/>
        <v>0</v>
      </c>
      <c r="DA1464" s="437">
        <f t="shared" si="3056"/>
        <v>0</v>
      </c>
      <c r="DB1464" s="437">
        <f t="shared" si="3056"/>
        <v>0</v>
      </c>
      <c r="DC1464" s="437">
        <f t="shared" si="3056"/>
        <v>0</v>
      </c>
      <c r="DD1464" s="437">
        <f t="shared" si="3056"/>
        <v>0</v>
      </c>
      <c r="DE1464" s="437">
        <f t="shared" si="3056"/>
        <v>0</v>
      </c>
      <c r="DF1464" s="437">
        <f t="shared" si="3056"/>
        <v>0</v>
      </c>
      <c r="DG1464" s="437">
        <f t="shared" si="3056"/>
        <v>0</v>
      </c>
      <c r="DH1464" s="437">
        <f t="shared" si="3056"/>
        <v>0</v>
      </c>
      <c r="DI1464" s="437">
        <f t="shared" si="3056"/>
        <v>0</v>
      </c>
      <c r="DJ1464" s="437">
        <f t="shared" si="3056"/>
        <v>0</v>
      </c>
      <c r="DK1464" s="437">
        <f t="shared" si="3056"/>
        <v>0</v>
      </c>
      <c r="DL1464" s="437">
        <f t="shared" si="3056"/>
        <v>0</v>
      </c>
      <c r="DM1464" s="437">
        <f t="shared" si="3056"/>
        <v>0</v>
      </c>
      <c r="DN1464" s="437">
        <f t="shared" si="3056"/>
        <v>0</v>
      </c>
      <c r="DO1464" s="437">
        <f t="shared" si="3056"/>
        <v>0</v>
      </c>
      <c r="DP1464" s="437">
        <f t="shared" si="3056"/>
        <v>0</v>
      </c>
      <c r="DQ1464" s="437">
        <f t="shared" si="3056"/>
        <v>0</v>
      </c>
      <c r="DR1464" s="437">
        <f t="shared" si="3056"/>
        <v>0</v>
      </c>
      <c r="DS1464" s="437">
        <f t="shared" si="3056"/>
        <v>0</v>
      </c>
      <c r="DT1464" s="437">
        <f t="shared" si="3056"/>
        <v>0</v>
      </c>
      <c r="DU1464" s="3"/>
      <c r="DV1464" s="3"/>
    </row>
    <row r="1465" spans="1:126" ht="4.2" customHeight="1">
      <c r="A1465" s="1"/>
      <c r="B1465" s="438"/>
      <c r="C1465" s="438"/>
      <c r="D1465" s="438"/>
      <c r="E1465" s="439"/>
      <c r="F1465" s="440"/>
      <c r="G1465" s="441"/>
      <c r="H1465" s="438"/>
      <c r="I1465" s="438"/>
      <c r="J1465" s="438"/>
      <c r="K1465" s="438"/>
      <c r="L1465" s="438"/>
      <c r="M1465" s="442"/>
      <c r="N1465" s="438"/>
      <c r="O1465" s="438"/>
      <c r="P1465" s="442"/>
      <c r="Q1465" s="438"/>
      <c r="R1465" s="438"/>
      <c r="S1465" s="442"/>
      <c r="T1465" s="443"/>
      <c r="U1465" s="444"/>
      <c r="V1465" s="438"/>
      <c r="W1465" s="445"/>
      <c r="X1465" s="446"/>
      <c r="Y1465" s="447"/>
      <c r="Z1465" s="448"/>
      <c r="AA1465" s="449"/>
      <c r="AB1465" s="449"/>
      <c r="AC1465" s="449"/>
      <c r="AD1465" s="449"/>
      <c r="AE1465" s="449"/>
      <c r="AF1465" s="449"/>
      <c r="AG1465" s="449"/>
      <c r="AH1465" s="449"/>
      <c r="AI1465" s="449"/>
      <c r="AJ1465" s="449"/>
      <c r="AK1465" s="449"/>
      <c r="AL1465" s="449"/>
      <c r="AM1465" s="449"/>
      <c r="AN1465" s="449"/>
      <c r="AO1465" s="449"/>
      <c r="AP1465" s="449"/>
      <c r="AQ1465" s="449"/>
      <c r="AR1465" s="449"/>
      <c r="AS1465" s="449"/>
      <c r="AT1465" s="449"/>
      <c r="AU1465" s="449"/>
      <c r="AV1465" s="449"/>
      <c r="AW1465" s="449"/>
      <c r="AX1465" s="449"/>
      <c r="AY1465" s="449"/>
      <c r="AZ1465" s="449"/>
      <c r="BA1465" s="449"/>
      <c r="BB1465" s="449"/>
      <c r="BC1465" s="449"/>
      <c r="BD1465" s="449"/>
      <c r="BE1465" s="449"/>
      <c r="BF1465" s="449"/>
      <c r="BG1465" s="449"/>
      <c r="BH1465" s="449"/>
      <c r="BI1465" s="449"/>
      <c r="BJ1465" s="449"/>
      <c r="BK1465" s="449"/>
      <c r="BL1465" s="449"/>
      <c r="BM1465" s="449"/>
      <c r="BN1465" s="449"/>
      <c r="BO1465" s="449"/>
      <c r="BP1465" s="449"/>
      <c r="BQ1465" s="449"/>
      <c r="BR1465" s="449"/>
      <c r="BS1465" s="449"/>
      <c r="BT1465" s="449"/>
      <c r="BU1465" s="449"/>
      <c r="BV1465" s="449"/>
      <c r="BW1465" s="449"/>
      <c r="BX1465" s="449"/>
      <c r="BY1465" s="449"/>
      <c r="BZ1465" s="449"/>
      <c r="CA1465" s="449"/>
      <c r="CB1465" s="449"/>
      <c r="CC1465" s="449"/>
      <c r="CD1465" s="449"/>
      <c r="CE1465" s="449"/>
      <c r="CF1465" s="449"/>
      <c r="CG1465" s="449"/>
      <c r="CH1465" s="449"/>
      <c r="CI1465" s="449"/>
      <c r="CJ1465" s="449"/>
      <c r="CK1465" s="449"/>
      <c r="CL1465" s="449"/>
      <c r="CM1465" s="449"/>
      <c r="CN1465" s="449"/>
      <c r="CO1465" s="449"/>
      <c r="CP1465" s="449"/>
      <c r="CQ1465" s="449"/>
      <c r="CR1465" s="449"/>
      <c r="CS1465" s="449"/>
      <c r="CT1465" s="449"/>
      <c r="CU1465" s="449"/>
      <c r="CV1465" s="449"/>
      <c r="CW1465" s="449"/>
      <c r="CX1465" s="449"/>
      <c r="CY1465" s="449"/>
      <c r="CZ1465" s="449"/>
      <c r="DA1465" s="449"/>
      <c r="DB1465" s="449"/>
      <c r="DC1465" s="449"/>
      <c r="DD1465" s="449"/>
      <c r="DE1465" s="449"/>
      <c r="DF1465" s="449"/>
      <c r="DG1465" s="449"/>
      <c r="DH1465" s="449"/>
      <c r="DI1465" s="449"/>
      <c r="DJ1465" s="449"/>
      <c r="DK1465" s="449"/>
      <c r="DL1465" s="449"/>
      <c r="DM1465" s="449"/>
      <c r="DN1465" s="449"/>
      <c r="DO1465" s="449"/>
      <c r="DP1465" s="449"/>
      <c r="DQ1465" s="449"/>
      <c r="DR1465" s="449"/>
      <c r="DS1465" s="449"/>
      <c r="DT1465" s="449"/>
      <c r="DU1465" s="1"/>
      <c r="DV1465" s="1"/>
    </row>
    <row r="1466" spans="1:126" s="4" customFormat="1" ht="12.6" thickBot="1">
      <c r="A1466" s="3"/>
      <c r="B1466" s="429"/>
      <c r="C1466" s="430"/>
      <c r="D1466" s="430"/>
      <c r="E1466" s="431" t="s">
        <v>108</v>
      </c>
      <c r="F1466" s="432"/>
      <c r="G1466" s="408" t="s">
        <v>6</v>
      </c>
      <c r="H1466" s="35" t="s">
        <v>220</v>
      </c>
      <c r="I1466" s="35"/>
      <c r="J1466" s="35"/>
      <c r="K1466" s="35"/>
      <c r="L1466" s="35"/>
      <c r="M1466" s="36"/>
      <c r="N1466" s="35" t="str">
        <f>Главная!$Y$8</f>
        <v>итого</v>
      </c>
      <c r="O1466" s="35"/>
      <c r="P1466" s="5"/>
      <c r="Q1466" s="35" t="s">
        <v>25</v>
      </c>
      <c r="R1466" s="433"/>
      <c r="S1466" s="433"/>
      <c r="T1466" s="433"/>
      <c r="U1466" s="433"/>
      <c r="V1466" s="433"/>
      <c r="W1466" s="434"/>
      <c r="X1466" s="434"/>
      <c r="Y1466" s="435"/>
      <c r="Z1466" s="436"/>
      <c r="AA1466" s="437">
        <f>IF(AA$8="",0,SUM($Y1397:AA1397)-SUM($Y1464:AA1464))</f>
        <v>0</v>
      </c>
      <c r="AB1466" s="437">
        <f>IF(AB$8="",0,SUM($Y1397:AB1397)-SUM($Y1464:AB1464))</f>
        <v>0</v>
      </c>
      <c r="AC1466" s="437">
        <f>IF(AC$8="",0,SUM($Y1397:AC1397)-SUM($Y1464:AC1464))</f>
        <v>0</v>
      </c>
      <c r="AD1466" s="437">
        <f>IF(AD$8="",0,SUM($Y1397:AD1397)-SUM($Y1464:AD1464))</f>
        <v>0</v>
      </c>
      <c r="AE1466" s="437">
        <f>IF(AE$8="",0,SUM($Y1397:AE1397)-SUM($Y1464:AE1464))</f>
        <v>0</v>
      </c>
      <c r="AF1466" s="437">
        <f>IF(AF$8="",0,SUM($Y1397:AF1397)-SUM($Y1464:AF1464))</f>
        <v>0</v>
      </c>
      <c r="AG1466" s="437">
        <f>IF(AG$8="",0,SUM($Y1397:AG1397)-SUM($Y1464:AG1464))</f>
        <v>0</v>
      </c>
      <c r="AH1466" s="437">
        <f>IF(AH$8="",0,SUM($Y1397:AH1397)-SUM($Y1464:AH1464))</f>
        <v>0</v>
      </c>
      <c r="AI1466" s="437">
        <f>IF(AI$8="",0,SUM($Y1397:AI1397)-SUM($Y1464:AI1464))</f>
        <v>0</v>
      </c>
      <c r="AJ1466" s="437">
        <f>IF(AJ$8="",0,SUM($Y1397:AJ1397)-SUM($Y1464:AJ1464))</f>
        <v>0</v>
      </c>
      <c r="AK1466" s="437">
        <f>IF(AK$8="",0,SUM($Y1397:AK1397)-SUM($Y1464:AK1464))</f>
        <v>0</v>
      </c>
      <c r="AL1466" s="437">
        <f>IF(AL$8="",0,SUM($Y1397:AL1397)-SUM($Y1464:AL1464))</f>
        <v>0</v>
      </c>
      <c r="AM1466" s="437">
        <f>IF(AM$8="",0,SUM($Y1397:AM1397)-SUM($Y1464:AM1464))</f>
        <v>0</v>
      </c>
      <c r="AN1466" s="437">
        <f>IF(AN$8="",0,SUM($Y1397:AN1397)-SUM($Y1464:AN1464))</f>
        <v>0</v>
      </c>
      <c r="AO1466" s="437">
        <f>IF(AO$8="",0,SUM($Y1397:AO1397)-SUM($Y1464:AO1464))</f>
        <v>0</v>
      </c>
      <c r="AP1466" s="437">
        <f>IF(AP$8="",0,SUM($Y1397:AP1397)-SUM($Y1464:AP1464))</f>
        <v>0</v>
      </c>
      <c r="AQ1466" s="437">
        <f>IF(AQ$8="",0,SUM($Y1397:AQ1397)-SUM($Y1464:AQ1464))</f>
        <v>0</v>
      </c>
      <c r="AR1466" s="437">
        <f>IF(AR$8="",0,SUM($Y1397:AR1397)-SUM($Y1464:AR1464))</f>
        <v>0</v>
      </c>
      <c r="AS1466" s="437">
        <f>IF(AS$8="",0,SUM($Y1397:AS1397)-SUM($Y1464:AS1464))</f>
        <v>0</v>
      </c>
      <c r="AT1466" s="437">
        <f>IF(AT$8="",0,SUM($Y1397:AT1397)-SUM($Y1464:AT1464))</f>
        <v>0</v>
      </c>
      <c r="AU1466" s="437">
        <f>IF(AU$8="",0,SUM($Y1397:AU1397)-SUM($Y1464:AU1464))</f>
        <v>0</v>
      </c>
      <c r="AV1466" s="437">
        <f>IF(AV$8="",0,SUM($Y1397:AV1397)-SUM($Y1464:AV1464))</f>
        <v>0</v>
      </c>
      <c r="AW1466" s="437">
        <f>IF(AW$8="",0,SUM($Y1397:AW1397)-SUM($Y1464:AW1464))</f>
        <v>0</v>
      </c>
      <c r="AX1466" s="437">
        <f>IF(AX$8="",0,SUM($Y1397:AX1397)-SUM($Y1464:AX1464))</f>
        <v>0</v>
      </c>
      <c r="AY1466" s="437">
        <f>IF(AY$8="",0,SUM($Y1397:AY1397)-SUM($Y1464:AY1464))</f>
        <v>0</v>
      </c>
      <c r="AZ1466" s="437">
        <f>IF(AZ$8="",0,SUM($Y1397:AZ1397)-SUM($Y1464:AZ1464))</f>
        <v>0</v>
      </c>
      <c r="BA1466" s="437">
        <f>IF(BA$8="",0,SUM($Y1397:BA1397)-SUM($Y1464:BA1464))</f>
        <v>0</v>
      </c>
      <c r="BB1466" s="437">
        <f>IF(BB$8="",0,SUM($Y1397:BB1397)-SUM($Y1464:BB1464))</f>
        <v>0</v>
      </c>
      <c r="BC1466" s="437">
        <f>IF(BC$8="",0,SUM($Y1397:BC1397)-SUM($Y1464:BC1464))</f>
        <v>0</v>
      </c>
      <c r="BD1466" s="437">
        <f>IF(BD$8="",0,SUM($Y1397:BD1397)-SUM($Y1464:BD1464))</f>
        <v>0</v>
      </c>
      <c r="BE1466" s="437">
        <f>IF(BE$8="",0,SUM($Y1397:BE1397)-SUM($Y1464:BE1464))</f>
        <v>0</v>
      </c>
      <c r="BF1466" s="437">
        <f>IF(BF$8="",0,SUM($Y1397:BF1397)-SUM($Y1464:BF1464))</f>
        <v>0</v>
      </c>
      <c r="BG1466" s="437">
        <f>IF(BG$8="",0,SUM($Y1397:BG1397)-SUM($Y1464:BG1464))</f>
        <v>0</v>
      </c>
      <c r="BH1466" s="437">
        <f>IF(BH$8="",0,SUM($Y1397:BH1397)-SUM($Y1464:BH1464))</f>
        <v>0</v>
      </c>
      <c r="BI1466" s="437">
        <f>IF(BI$8="",0,SUM($Y1397:BI1397)-SUM($Y1464:BI1464))</f>
        <v>0</v>
      </c>
      <c r="BJ1466" s="437">
        <f>IF(BJ$8="",0,SUM($Y1397:BJ1397)-SUM($Y1464:BJ1464))</f>
        <v>0</v>
      </c>
      <c r="BK1466" s="437">
        <f>IF(BK$8="",0,SUM($Y1397:BK1397)-SUM($Y1464:BK1464))</f>
        <v>0</v>
      </c>
      <c r="BL1466" s="437">
        <f>IF(BL$8="",0,SUM($Y1397:BL1397)-SUM($Y1464:BL1464))</f>
        <v>0</v>
      </c>
      <c r="BM1466" s="437">
        <f>IF(BM$8="",0,SUM($Y1397:BM1397)-SUM($Y1464:BM1464))</f>
        <v>0</v>
      </c>
      <c r="BN1466" s="437">
        <f>IF(BN$8="",0,SUM($Y1397:BN1397)-SUM($Y1464:BN1464))</f>
        <v>0</v>
      </c>
      <c r="BO1466" s="437">
        <f>IF(BO$8="",0,SUM($Y1397:BO1397)-SUM($Y1464:BO1464))</f>
        <v>0</v>
      </c>
      <c r="BP1466" s="437">
        <f>IF(BP$8="",0,SUM($Y1397:BP1397)-SUM($Y1464:BP1464))</f>
        <v>0</v>
      </c>
      <c r="BQ1466" s="437">
        <f>IF(BQ$8="",0,SUM($Y1397:BQ1397)-SUM($Y1464:BQ1464))</f>
        <v>0</v>
      </c>
      <c r="BR1466" s="437">
        <f>IF(BR$8="",0,SUM($Y1397:BR1397)-SUM($Y1464:BR1464))</f>
        <v>0</v>
      </c>
      <c r="BS1466" s="437">
        <f>IF(BS$8="",0,SUM($Y1397:BS1397)-SUM($Y1464:BS1464))</f>
        <v>0</v>
      </c>
      <c r="BT1466" s="437">
        <f>IF(BT$8="",0,SUM($Y1397:BT1397)-SUM($Y1464:BT1464))</f>
        <v>0</v>
      </c>
      <c r="BU1466" s="437">
        <f>IF(BU$8="",0,SUM($Y1397:BU1397)-SUM($Y1464:BU1464))</f>
        <v>0</v>
      </c>
      <c r="BV1466" s="437">
        <f>IF(BV$8="",0,SUM($Y1397:BV1397)-SUM($Y1464:BV1464))</f>
        <v>0</v>
      </c>
      <c r="BW1466" s="437">
        <f>IF(BW$8="",0,SUM($Y1397:BW1397)-SUM($Y1464:BW1464))</f>
        <v>0</v>
      </c>
      <c r="BX1466" s="437">
        <f>IF(BX$8="",0,SUM($Y1397:BX1397)-SUM($Y1464:BX1464))</f>
        <v>0</v>
      </c>
      <c r="BY1466" s="437">
        <f>IF(BY$8="",0,SUM($Y1397:BY1397)-SUM($Y1464:BY1464))</f>
        <v>0</v>
      </c>
      <c r="BZ1466" s="437">
        <f>IF(BZ$8="",0,SUM($Y1397:BZ1397)-SUM($Y1464:BZ1464))</f>
        <v>0</v>
      </c>
      <c r="CA1466" s="437">
        <f>IF(CA$8="",0,SUM($Y1397:CA1397)-SUM($Y1464:CA1464))</f>
        <v>0</v>
      </c>
      <c r="CB1466" s="437">
        <f>IF(CB$8="",0,SUM($Y1397:CB1397)-SUM($Y1464:CB1464))</f>
        <v>0</v>
      </c>
      <c r="CC1466" s="437">
        <f>IF(CC$8="",0,SUM($Y1397:CC1397)-SUM($Y1464:CC1464))</f>
        <v>0</v>
      </c>
      <c r="CD1466" s="437">
        <f>IF(CD$8="",0,SUM($Y1397:CD1397)-SUM($Y1464:CD1464))</f>
        <v>0</v>
      </c>
      <c r="CE1466" s="437">
        <f>IF(CE$8="",0,SUM($Y1397:CE1397)-SUM($Y1464:CE1464))</f>
        <v>0</v>
      </c>
      <c r="CF1466" s="437">
        <f>IF(CF$8="",0,SUM($Y1397:CF1397)-SUM($Y1464:CF1464))</f>
        <v>0</v>
      </c>
      <c r="CG1466" s="437">
        <f>IF(CG$8="",0,SUM($Y1397:CG1397)-SUM($Y1464:CG1464))</f>
        <v>0</v>
      </c>
      <c r="CH1466" s="437">
        <f>IF(CH$8="",0,SUM($Y1397:CH1397)-SUM($Y1464:CH1464))</f>
        <v>0</v>
      </c>
      <c r="CI1466" s="437">
        <f>IF(CI$8="",0,SUM($Y1397:CI1397)-SUM($Y1464:CI1464))</f>
        <v>0</v>
      </c>
      <c r="CJ1466" s="437">
        <f>IF(CJ$8="",0,SUM($Y1397:CJ1397)-SUM($Y1464:CJ1464))</f>
        <v>0</v>
      </c>
      <c r="CK1466" s="437">
        <f>IF(CK$8="",0,SUM($Y1397:CK1397)-SUM($Y1464:CK1464))</f>
        <v>0</v>
      </c>
      <c r="CL1466" s="437">
        <f>IF(CL$8="",0,SUM($Y1397:CL1397)-SUM($Y1464:CL1464))</f>
        <v>0</v>
      </c>
      <c r="CM1466" s="437">
        <f>IF(CM$8="",0,SUM($Y1397:CM1397)-SUM($Y1464:CM1464))</f>
        <v>0</v>
      </c>
      <c r="CN1466" s="437">
        <f>IF(CN$8="",0,SUM($Y1397:CN1397)-SUM($Y1464:CN1464))</f>
        <v>0</v>
      </c>
      <c r="CO1466" s="437">
        <f>IF(CO$8="",0,SUM($Y1397:CO1397)-SUM($Y1464:CO1464))</f>
        <v>0</v>
      </c>
      <c r="CP1466" s="437">
        <f>IF(CP$8="",0,SUM($Y1397:CP1397)-SUM($Y1464:CP1464))</f>
        <v>0</v>
      </c>
      <c r="CQ1466" s="437">
        <f>IF(CQ$8="",0,SUM($Y1397:CQ1397)-SUM($Y1464:CQ1464))</f>
        <v>0</v>
      </c>
      <c r="CR1466" s="437">
        <f>IF(CR$8="",0,SUM($Y1397:CR1397)-SUM($Y1464:CR1464))</f>
        <v>0</v>
      </c>
      <c r="CS1466" s="437">
        <f>IF(CS$8="",0,SUM($Y1397:CS1397)-SUM($Y1464:CS1464))</f>
        <v>0</v>
      </c>
      <c r="CT1466" s="437">
        <f>IF(CT$8="",0,SUM($Y1397:CT1397)-SUM($Y1464:CT1464))</f>
        <v>0</v>
      </c>
      <c r="CU1466" s="437">
        <f>IF(CU$8="",0,SUM($Y1397:CU1397)-SUM($Y1464:CU1464))</f>
        <v>0</v>
      </c>
      <c r="CV1466" s="437">
        <f>IF(CV$8="",0,SUM($Y1397:CV1397)-SUM($Y1464:CV1464))</f>
        <v>0</v>
      </c>
      <c r="CW1466" s="437">
        <f>IF(CW$8="",0,SUM($Y1397:CW1397)-SUM($Y1464:CW1464))</f>
        <v>0</v>
      </c>
      <c r="CX1466" s="437">
        <f>IF(CX$8="",0,SUM($Y1397:CX1397)-SUM($Y1464:CX1464))</f>
        <v>0</v>
      </c>
      <c r="CY1466" s="437">
        <f>IF(CY$8="",0,SUM($Y1397:CY1397)-SUM($Y1464:CY1464))</f>
        <v>0</v>
      </c>
      <c r="CZ1466" s="437">
        <f>IF(CZ$8="",0,SUM($Y1397:CZ1397)-SUM($Y1464:CZ1464))</f>
        <v>0</v>
      </c>
      <c r="DA1466" s="437">
        <f>IF(DA$8="",0,SUM($Y1397:DA1397)-SUM($Y1464:DA1464))</f>
        <v>0</v>
      </c>
      <c r="DB1466" s="437">
        <f>IF(DB$8="",0,SUM($Y1397:DB1397)-SUM($Y1464:DB1464))</f>
        <v>0</v>
      </c>
      <c r="DC1466" s="437">
        <f>IF(DC$8="",0,SUM($Y1397:DC1397)-SUM($Y1464:DC1464))</f>
        <v>0</v>
      </c>
      <c r="DD1466" s="437">
        <f>IF(DD$8="",0,SUM($Y1397:DD1397)-SUM($Y1464:DD1464))</f>
        <v>0</v>
      </c>
      <c r="DE1466" s="437">
        <f>IF(DE$8="",0,SUM($Y1397:DE1397)-SUM($Y1464:DE1464))</f>
        <v>0</v>
      </c>
      <c r="DF1466" s="437">
        <f>IF(DF$8="",0,SUM($Y1397:DF1397)-SUM($Y1464:DF1464))</f>
        <v>0</v>
      </c>
      <c r="DG1466" s="437">
        <f>IF(DG$8="",0,SUM($Y1397:DG1397)-SUM($Y1464:DG1464))</f>
        <v>0</v>
      </c>
      <c r="DH1466" s="437">
        <f>IF(DH$8="",0,SUM($Y1397:DH1397)-SUM($Y1464:DH1464))</f>
        <v>0</v>
      </c>
      <c r="DI1466" s="437">
        <f>IF(DI$8="",0,SUM($Y1397:DI1397)-SUM($Y1464:DI1464))</f>
        <v>0</v>
      </c>
      <c r="DJ1466" s="437">
        <f>IF(DJ$8="",0,SUM($Y1397:DJ1397)-SUM($Y1464:DJ1464))</f>
        <v>0</v>
      </c>
      <c r="DK1466" s="437">
        <f>IF(DK$8="",0,SUM($Y1397:DK1397)-SUM($Y1464:DK1464))</f>
        <v>0</v>
      </c>
      <c r="DL1466" s="437">
        <f>IF(DL$8="",0,SUM($Y1397:DL1397)-SUM($Y1464:DL1464))</f>
        <v>0</v>
      </c>
      <c r="DM1466" s="437">
        <f>IF(DM$8="",0,SUM($Y1397:DM1397)-SUM($Y1464:DM1464))</f>
        <v>0</v>
      </c>
      <c r="DN1466" s="437">
        <f>IF(DN$8="",0,SUM($Y1397:DN1397)-SUM($Y1464:DN1464))</f>
        <v>0</v>
      </c>
      <c r="DO1466" s="437">
        <f>IF(DO$8="",0,SUM($Y1397:DO1397)-SUM($Y1464:DO1464))</f>
        <v>0</v>
      </c>
      <c r="DP1466" s="437">
        <f>IF(DP$8="",0,SUM($Y1397:DP1397)-SUM($Y1464:DP1464))</f>
        <v>0</v>
      </c>
      <c r="DQ1466" s="437">
        <f>IF(DQ$8="",0,SUM($Y1397:DQ1397)-SUM($Y1464:DQ1464))</f>
        <v>0</v>
      </c>
      <c r="DR1466" s="437">
        <f>IF(DR$8="",0,SUM($Y1397:DR1397)-SUM($Y1464:DR1464))</f>
        <v>0</v>
      </c>
      <c r="DS1466" s="437">
        <f>IF(DS$8="",0,SUM($Y1397:DS1397)-SUM($Y1464:DS1464))</f>
        <v>0</v>
      </c>
      <c r="DT1466" s="437">
        <f>IF(DT$8="",0,SUM($Y1397:DT1397)-SUM($Y1464:DT1464))</f>
        <v>0</v>
      </c>
      <c r="DU1466" s="3"/>
      <c r="DV1466" s="3"/>
    </row>
    <row r="1467" spans="1:126" ht="4.2" customHeight="1">
      <c r="A1467" s="1"/>
      <c r="B1467" s="438"/>
      <c r="C1467" s="438"/>
      <c r="D1467" s="438"/>
      <c r="E1467" s="439"/>
      <c r="F1467" s="440"/>
      <c r="G1467" s="441"/>
      <c r="H1467" s="438"/>
      <c r="I1467" s="438"/>
      <c r="J1467" s="438"/>
      <c r="K1467" s="438"/>
      <c r="L1467" s="438"/>
      <c r="M1467" s="442"/>
      <c r="N1467" s="438"/>
      <c r="O1467" s="438"/>
      <c r="P1467" s="442"/>
      <c r="Q1467" s="438"/>
      <c r="R1467" s="438"/>
      <c r="S1467" s="442"/>
      <c r="T1467" s="443"/>
      <c r="U1467" s="444"/>
      <c r="V1467" s="438"/>
      <c r="W1467" s="445"/>
      <c r="X1467" s="446"/>
      <c r="Y1467" s="447"/>
      <c r="Z1467" s="448"/>
      <c r="AA1467" s="449"/>
      <c r="AB1467" s="449"/>
      <c r="AC1467" s="449"/>
      <c r="AD1467" s="449"/>
      <c r="AE1467" s="449"/>
      <c r="AF1467" s="449"/>
      <c r="AG1467" s="449"/>
      <c r="AH1467" s="449"/>
      <c r="AI1467" s="449"/>
      <c r="AJ1467" s="449"/>
      <c r="AK1467" s="449"/>
      <c r="AL1467" s="449"/>
      <c r="AM1467" s="449"/>
      <c r="AN1467" s="449"/>
      <c r="AO1467" s="449"/>
      <c r="AP1467" s="449"/>
      <c r="AQ1467" s="449"/>
      <c r="AR1467" s="449"/>
      <c r="AS1467" s="449"/>
      <c r="AT1467" s="449"/>
      <c r="AU1467" s="449"/>
      <c r="AV1467" s="449"/>
      <c r="AW1467" s="449"/>
      <c r="AX1467" s="449"/>
      <c r="AY1467" s="449"/>
      <c r="AZ1467" s="449"/>
      <c r="BA1467" s="449"/>
      <c r="BB1467" s="449"/>
      <c r="BC1467" s="449"/>
      <c r="BD1467" s="449"/>
      <c r="BE1467" s="449"/>
      <c r="BF1467" s="449"/>
      <c r="BG1467" s="449"/>
      <c r="BH1467" s="449"/>
      <c r="BI1467" s="449"/>
      <c r="BJ1467" s="449"/>
      <c r="BK1467" s="449"/>
      <c r="BL1467" s="449"/>
      <c r="BM1467" s="449"/>
      <c r="BN1467" s="449"/>
      <c r="BO1467" s="449"/>
      <c r="BP1467" s="449"/>
      <c r="BQ1467" s="449"/>
      <c r="BR1467" s="449"/>
      <c r="BS1467" s="449"/>
      <c r="BT1467" s="449"/>
      <c r="BU1467" s="449"/>
      <c r="BV1467" s="449"/>
      <c r="BW1467" s="449"/>
      <c r="BX1467" s="449"/>
      <c r="BY1467" s="449"/>
      <c r="BZ1467" s="449"/>
      <c r="CA1467" s="449"/>
      <c r="CB1467" s="449"/>
      <c r="CC1467" s="449"/>
      <c r="CD1467" s="449"/>
      <c r="CE1467" s="449"/>
      <c r="CF1467" s="449"/>
      <c r="CG1467" s="449"/>
      <c r="CH1467" s="449"/>
      <c r="CI1467" s="449"/>
      <c r="CJ1467" s="449"/>
      <c r="CK1467" s="449"/>
      <c r="CL1467" s="449"/>
      <c r="CM1467" s="449"/>
      <c r="CN1467" s="449"/>
      <c r="CO1467" s="449"/>
      <c r="CP1467" s="449"/>
      <c r="CQ1467" s="449"/>
      <c r="CR1467" s="449"/>
      <c r="CS1467" s="449"/>
      <c r="CT1467" s="449"/>
      <c r="CU1467" s="449"/>
      <c r="CV1467" s="449"/>
      <c r="CW1467" s="449"/>
      <c r="CX1467" s="449"/>
      <c r="CY1467" s="449"/>
      <c r="CZ1467" s="449"/>
      <c r="DA1467" s="449"/>
      <c r="DB1467" s="449"/>
      <c r="DC1467" s="449"/>
      <c r="DD1467" s="449"/>
      <c r="DE1467" s="449"/>
      <c r="DF1467" s="449"/>
      <c r="DG1467" s="449"/>
      <c r="DH1467" s="449"/>
      <c r="DI1467" s="449"/>
      <c r="DJ1467" s="449"/>
      <c r="DK1467" s="449"/>
      <c r="DL1467" s="449"/>
      <c r="DM1467" s="449"/>
      <c r="DN1467" s="449"/>
      <c r="DO1467" s="449"/>
      <c r="DP1467" s="449"/>
      <c r="DQ1467" s="449"/>
      <c r="DR1467" s="449"/>
      <c r="DS1467" s="449"/>
      <c r="DT1467" s="449"/>
      <c r="DU1467" s="1"/>
      <c r="DV1467" s="1"/>
    </row>
    <row r="1468" spans="1:126" s="120" customFormat="1" ht="4.2" customHeight="1">
      <c r="A1468" s="59"/>
      <c r="B1468" s="59"/>
      <c r="C1468" s="59"/>
      <c r="D1468" s="59"/>
      <c r="E1468" s="271"/>
      <c r="F1468" s="114"/>
      <c r="G1468" s="115"/>
      <c r="H1468" s="59"/>
      <c r="I1468" s="59"/>
      <c r="J1468" s="59"/>
      <c r="K1468" s="59"/>
      <c r="L1468" s="59"/>
      <c r="M1468" s="115"/>
      <c r="N1468" s="59"/>
      <c r="O1468" s="59"/>
      <c r="P1468" s="229"/>
      <c r="Q1468" s="59"/>
      <c r="R1468" s="59"/>
      <c r="S1468" s="115"/>
      <c r="T1468" s="210"/>
      <c r="U1468" s="115"/>
      <c r="V1468" s="59"/>
      <c r="W1468" s="116"/>
      <c r="X1468" s="116"/>
      <c r="Y1468" s="117"/>
      <c r="Z1468" s="118"/>
      <c r="AA1468" s="119"/>
      <c r="AB1468" s="119"/>
      <c r="AC1468" s="119"/>
      <c r="AD1468" s="119"/>
      <c r="AE1468" s="119"/>
      <c r="AF1468" s="119"/>
      <c r="AG1468" s="119"/>
      <c r="AH1468" s="119"/>
      <c r="AI1468" s="119"/>
      <c r="AJ1468" s="119"/>
      <c r="AK1468" s="119"/>
      <c r="AL1468" s="119"/>
      <c r="AM1468" s="119"/>
      <c r="AN1468" s="119"/>
      <c r="AO1468" s="119"/>
      <c r="AP1468" s="119"/>
      <c r="AQ1468" s="119"/>
      <c r="AR1468" s="119"/>
      <c r="AS1468" s="119"/>
      <c r="AT1468" s="119"/>
      <c r="AU1468" s="119"/>
      <c r="AV1468" s="119"/>
      <c r="AW1468" s="119"/>
      <c r="AX1468" s="119"/>
      <c r="AY1468" s="119"/>
      <c r="AZ1468" s="119"/>
      <c r="BA1468" s="119"/>
      <c r="BB1468" s="119"/>
      <c r="BC1468" s="119"/>
      <c r="BD1468" s="119"/>
      <c r="BE1468" s="119"/>
      <c r="BF1468" s="119"/>
      <c r="BG1468" s="119"/>
      <c r="BH1468" s="119"/>
      <c r="BI1468" s="119"/>
      <c r="BJ1468" s="119"/>
      <c r="BK1468" s="119"/>
      <c r="BL1468" s="119"/>
      <c r="BM1468" s="119"/>
      <c r="BN1468" s="119"/>
      <c r="BO1468" s="119"/>
      <c r="BP1468" s="119"/>
      <c r="BQ1468" s="119"/>
      <c r="BR1468" s="119"/>
      <c r="BS1468" s="119"/>
      <c r="BT1468" s="119"/>
      <c r="BU1468" s="119"/>
      <c r="BV1468" s="119"/>
      <c r="BW1468" s="119"/>
      <c r="BX1468" s="119"/>
      <c r="BY1468" s="119"/>
      <c r="BZ1468" s="119"/>
      <c r="CA1468" s="119"/>
      <c r="CB1468" s="119"/>
      <c r="CC1468" s="119"/>
      <c r="CD1468" s="119"/>
      <c r="CE1468" s="119"/>
      <c r="CF1468" s="119"/>
      <c r="CG1468" s="119"/>
      <c r="CH1468" s="119"/>
      <c r="CI1468" s="119"/>
      <c r="CJ1468" s="119"/>
      <c r="CK1468" s="119"/>
      <c r="CL1468" s="119"/>
      <c r="CM1468" s="119"/>
      <c r="CN1468" s="119"/>
      <c r="CO1468" s="119"/>
      <c r="CP1468" s="119"/>
      <c r="CQ1468" s="119"/>
      <c r="CR1468" s="119"/>
      <c r="CS1468" s="119"/>
      <c r="CT1468" s="119"/>
      <c r="CU1468" s="119"/>
      <c r="CV1468" s="119"/>
      <c r="CW1468" s="119"/>
      <c r="CX1468" s="119"/>
      <c r="CY1468" s="119"/>
      <c r="CZ1468" s="119"/>
      <c r="DA1468" s="119"/>
      <c r="DB1468" s="119"/>
      <c r="DC1468" s="119"/>
      <c r="DD1468" s="119"/>
      <c r="DE1468" s="119"/>
      <c r="DF1468" s="119"/>
      <c r="DG1468" s="119"/>
      <c r="DH1468" s="119"/>
      <c r="DI1468" s="119"/>
      <c r="DJ1468" s="119"/>
      <c r="DK1468" s="119"/>
      <c r="DL1468" s="119"/>
      <c r="DM1468" s="119"/>
      <c r="DN1468" s="119"/>
      <c r="DO1468" s="119"/>
      <c r="DP1468" s="119"/>
      <c r="DQ1468" s="119"/>
      <c r="DR1468" s="119"/>
      <c r="DS1468" s="119"/>
      <c r="DT1468" s="119"/>
      <c r="DU1468" s="59"/>
      <c r="DV1468" s="59"/>
    </row>
    <row r="1469" spans="1:126" s="4" customFormat="1">
      <c r="A1469" s="3"/>
      <c r="B1469" s="3"/>
      <c r="C1469" s="3"/>
      <c r="D1469" s="3"/>
      <c r="E1469" s="9"/>
      <c r="F1469" s="50"/>
      <c r="G1469" s="248" t="s">
        <v>6</v>
      </c>
      <c r="H1469" s="3" t="s">
        <v>316</v>
      </c>
      <c r="I1469" s="3"/>
      <c r="J1469" s="3"/>
      <c r="K1469" s="3"/>
      <c r="L1469" s="3"/>
      <c r="M1469" s="5"/>
      <c r="N1469" s="3" t="str">
        <f>Главная!$Y$8</f>
        <v>итого</v>
      </c>
      <c r="O1469" s="3"/>
      <c r="P1469" s="5"/>
      <c r="Q1469" s="3" t="s">
        <v>25</v>
      </c>
      <c r="R1469" s="3"/>
      <c r="S1469" s="5"/>
      <c r="T1469" s="83"/>
      <c r="U1469" s="23"/>
      <c r="V1469" s="3"/>
      <c r="W1469" s="11">
        <f>SUM($Y1469:$DU1469)</f>
        <v>0</v>
      </c>
      <c r="X1469" s="11"/>
      <c r="Y1469" s="45"/>
      <c r="Z1469" s="90"/>
      <c r="AA1469" s="91">
        <f>IF(AA$8="",0,AA1257+SUMIFS(AA1268:AA1468,$E1268:$E1468,"CF(+)")-SUMIFS(AA1268:AA1468,$E1268:$E1468,"CF(-)"))</f>
        <v>0</v>
      </c>
      <c r="AB1469" s="91">
        <f>IF(AB$8="",0,AB1257+SUMIFS(AB1268:AB1468,$E1268:$E1468,"CF(+)")-SUMIFS(AB1268:AB1468,$E1268:$E1468,"CF(-)"))</f>
        <v>0</v>
      </c>
      <c r="AC1469" s="91">
        <f>IF(AC$8="",0,AC1257+SUMIFS(AC1268:AC1468,$E1268:$E1468,"CF(+)")-SUMIFS(AC1268:AC1468,$E1268:$E1468,"CF(-)"))</f>
        <v>0</v>
      </c>
      <c r="AD1469" s="91">
        <f>IF(AD$8="",0,AD1257+SUMIFS(AD1268:AD1468,$E1268:$E1468,"CF(+)")-SUMIFS(AD1268:AD1468,$E1268:$E1468,"CF(-)"))</f>
        <v>0</v>
      </c>
      <c r="AE1469" s="91">
        <f>IF(AE$8="",0,AE1257+SUMIFS(AE1268:AE1468,$E1268:$E1468,"CF(+)")-SUMIFS(AE1268:AE1468,$E1268:$E1468,"CF(-)"))</f>
        <v>0</v>
      </c>
      <c r="AF1469" s="91">
        <f t="shared" ref="AF1469:CQ1469" si="3057">IF(AF$8="",0,AF1257+SUMIFS(AF1268:AF1468,$E1268:$E1468,"CF(+)")-SUMIFS(AF1268:AF1468,$E1268:$E1468,"CF(-)"))</f>
        <v>0</v>
      </c>
      <c r="AG1469" s="91">
        <f t="shared" si="3057"/>
        <v>0</v>
      </c>
      <c r="AH1469" s="91">
        <f t="shared" si="3057"/>
        <v>0</v>
      </c>
      <c r="AI1469" s="91">
        <f t="shared" si="3057"/>
        <v>0</v>
      </c>
      <c r="AJ1469" s="91">
        <f t="shared" si="3057"/>
        <v>0</v>
      </c>
      <c r="AK1469" s="91">
        <f t="shared" si="3057"/>
        <v>0</v>
      </c>
      <c r="AL1469" s="91">
        <f t="shared" si="3057"/>
        <v>0</v>
      </c>
      <c r="AM1469" s="91">
        <f t="shared" si="3057"/>
        <v>0</v>
      </c>
      <c r="AN1469" s="91">
        <f t="shared" si="3057"/>
        <v>0</v>
      </c>
      <c r="AO1469" s="91">
        <f t="shared" si="3057"/>
        <v>0</v>
      </c>
      <c r="AP1469" s="91">
        <f t="shared" si="3057"/>
        <v>0</v>
      </c>
      <c r="AQ1469" s="91">
        <f t="shared" si="3057"/>
        <v>0</v>
      </c>
      <c r="AR1469" s="91">
        <f t="shared" si="3057"/>
        <v>0</v>
      </c>
      <c r="AS1469" s="91">
        <f t="shared" si="3057"/>
        <v>0</v>
      </c>
      <c r="AT1469" s="91">
        <f t="shared" si="3057"/>
        <v>0</v>
      </c>
      <c r="AU1469" s="91">
        <f t="shared" si="3057"/>
        <v>0</v>
      </c>
      <c r="AV1469" s="91">
        <f t="shared" si="3057"/>
        <v>0</v>
      </c>
      <c r="AW1469" s="91">
        <f t="shared" si="3057"/>
        <v>0</v>
      </c>
      <c r="AX1469" s="91">
        <f t="shared" si="3057"/>
        <v>0</v>
      </c>
      <c r="AY1469" s="91">
        <f t="shared" si="3057"/>
        <v>0</v>
      </c>
      <c r="AZ1469" s="91">
        <f t="shared" si="3057"/>
        <v>0</v>
      </c>
      <c r="BA1469" s="91">
        <f t="shared" si="3057"/>
        <v>0</v>
      </c>
      <c r="BB1469" s="91">
        <f t="shared" si="3057"/>
        <v>0</v>
      </c>
      <c r="BC1469" s="91">
        <f t="shared" si="3057"/>
        <v>0</v>
      </c>
      <c r="BD1469" s="91">
        <f t="shared" si="3057"/>
        <v>0</v>
      </c>
      <c r="BE1469" s="91">
        <f t="shared" si="3057"/>
        <v>0</v>
      </c>
      <c r="BF1469" s="91">
        <f t="shared" si="3057"/>
        <v>0</v>
      </c>
      <c r="BG1469" s="91">
        <f t="shared" si="3057"/>
        <v>0</v>
      </c>
      <c r="BH1469" s="91">
        <f t="shared" si="3057"/>
        <v>0</v>
      </c>
      <c r="BI1469" s="91">
        <f t="shared" si="3057"/>
        <v>0</v>
      </c>
      <c r="BJ1469" s="91">
        <f t="shared" si="3057"/>
        <v>0</v>
      </c>
      <c r="BK1469" s="91">
        <f t="shared" si="3057"/>
        <v>0</v>
      </c>
      <c r="BL1469" s="91">
        <f t="shared" si="3057"/>
        <v>0</v>
      </c>
      <c r="BM1469" s="91">
        <f t="shared" si="3057"/>
        <v>0</v>
      </c>
      <c r="BN1469" s="91">
        <f t="shared" si="3057"/>
        <v>0</v>
      </c>
      <c r="BO1469" s="91">
        <f t="shared" si="3057"/>
        <v>0</v>
      </c>
      <c r="BP1469" s="91">
        <f t="shared" si="3057"/>
        <v>0</v>
      </c>
      <c r="BQ1469" s="91">
        <f t="shared" si="3057"/>
        <v>0</v>
      </c>
      <c r="BR1469" s="91">
        <f t="shared" si="3057"/>
        <v>0</v>
      </c>
      <c r="BS1469" s="91">
        <f t="shared" si="3057"/>
        <v>0</v>
      </c>
      <c r="BT1469" s="91">
        <f t="shared" si="3057"/>
        <v>0</v>
      </c>
      <c r="BU1469" s="91">
        <f t="shared" si="3057"/>
        <v>0</v>
      </c>
      <c r="BV1469" s="91">
        <f t="shared" si="3057"/>
        <v>0</v>
      </c>
      <c r="BW1469" s="91">
        <f t="shared" si="3057"/>
        <v>0</v>
      </c>
      <c r="BX1469" s="91">
        <f t="shared" si="3057"/>
        <v>0</v>
      </c>
      <c r="BY1469" s="91">
        <f t="shared" si="3057"/>
        <v>0</v>
      </c>
      <c r="BZ1469" s="91">
        <f t="shared" si="3057"/>
        <v>0</v>
      </c>
      <c r="CA1469" s="91">
        <f t="shared" si="3057"/>
        <v>0</v>
      </c>
      <c r="CB1469" s="91">
        <f t="shared" si="3057"/>
        <v>0</v>
      </c>
      <c r="CC1469" s="91">
        <f t="shared" si="3057"/>
        <v>0</v>
      </c>
      <c r="CD1469" s="91">
        <f t="shared" si="3057"/>
        <v>0</v>
      </c>
      <c r="CE1469" s="91">
        <f t="shared" si="3057"/>
        <v>0</v>
      </c>
      <c r="CF1469" s="91">
        <f t="shared" si="3057"/>
        <v>0</v>
      </c>
      <c r="CG1469" s="91">
        <f t="shared" si="3057"/>
        <v>0</v>
      </c>
      <c r="CH1469" s="91">
        <f t="shared" si="3057"/>
        <v>0</v>
      </c>
      <c r="CI1469" s="91">
        <f t="shared" si="3057"/>
        <v>0</v>
      </c>
      <c r="CJ1469" s="91">
        <f t="shared" si="3057"/>
        <v>0</v>
      </c>
      <c r="CK1469" s="91">
        <f t="shared" si="3057"/>
        <v>0</v>
      </c>
      <c r="CL1469" s="91">
        <f t="shared" si="3057"/>
        <v>0</v>
      </c>
      <c r="CM1469" s="91">
        <f t="shared" si="3057"/>
        <v>0</v>
      </c>
      <c r="CN1469" s="91">
        <f t="shared" si="3057"/>
        <v>0</v>
      </c>
      <c r="CO1469" s="91">
        <f t="shared" si="3057"/>
        <v>0</v>
      </c>
      <c r="CP1469" s="91">
        <f t="shared" si="3057"/>
        <v>0</v>
      </c>
      <c r="CQ1469" s="91">
        <f t="shared" si="3057"/>
        <v>0</v>
      </c>
      <c r="CR1469" s="91">
        <f t="shared" ref="CR1469:DT1469" si="3058">IF(CR$8="",0,CR1257+SUMIFS(CR1268:CR1468,$E1268:$E1468,"CF(+)")-SUMIFS(CR1268:CR1468,$E1268:$E1468,"CF(-)"))</f>
        <v>0</v>
      </c>
      <c r="CS1469" s="91">
        <f t="shared" si="3058"/>
        <v>0</v>
      </c>
      <c r="CT1469" s="91">
        <f t="shared" si="3058"/>
        <v>0</v>
      </c>
      <c r="CU1469" s="91">
        <f t="shared" si="3058"/>
        <v>0</v>
      </c>
      <c r="CV1469" s="91">
        <f t="shared" si="3058"/>
        <v>0</v>
      </c>
      <c r="CW1469" s="91">
        <f t="shared" si="3058"/>
        <v>0</v>
      </c>
      <c r="CX1469" s="91">
        <f t="shared" si="3058"/>
        <v>0</v>
      </c>
      <c r="CY1469" s="91">
        <f t="shared" si="3058"/>
        <v>0</v>
      </c>
      <c r="CZ1469" s="91">
        <f t="shared" si="3058"/>
        <v>0</v>
      </c>
      <c r="DA1469" s="91">
        <f t="shared" si="3058"/>
        <v>0</v>
      </c>
      <c r="DB1469" s="91">
        <f t="shared" si="3058"/>
        <v>0</v>
      </c>
      <c r="DC1469" s="91">
        <f t="shared" si="3058"/>
        <v>0</v>
      </c>
      <c r="DD1469" s="91">
        <f t="shared" si="3058"/>
        <v>0</v>
      </c>
      <c r="DE1469" s="91">
        <f t="shared" si="3058"/>
        <v>0</v>
      </c>
      <c r="DF1469" s="91">
        <f t="shared" si="3058"/>
        <v>0</v>
      </c>
      <c r="DG1469" s="91">
        <f t="shared" si="3058"/>
        <v>0</v>
      </c>
      <c r="DH1469" s="91">
        <f t="shared" si="3058"/>
        <v>0</v>
      </c>
      <c r="DI1469" s="91">
        <f t="shared" si="3058"/>
        <v>0</v>
      </c>
      <c r="DJ1469" s="91">
        <f t="shared" si="3058"/>
        <v>0</v>
      </c>
      <c r="DK1469" s="91">
        <f t="shared" si="3058"/>
        <v>0</v>
      </c>
      <c r="DL1469" s="91">
        <f t="shared" si="3058"/>
        <v>0</v>
      </c>
      <c r="DM1469" s="91">
        <f t="shared" si="3058"/>
        <v>0</v>
      </c>
      <c r="DN1469" s="91">
        <f t="shared" si="3058"/>
        <v>0</v>
      </c>
      <c r="DO1469" s="91">
        <f t="shared" si="3058"/>
        <v>0</v>
      </c>
      <c r="DP1469" s="91">
        <f t="shared" si="3058"/>
        <v>0</v>
      </c>
      <c r="DQ1469" s="91">
        <f t="shared" si="3058"/>
        <v>0</v>
      </c>
      <c r="DR1469" s="91">
        <f t="shared" si="3058"/>
        <v>0</v>
      </c>
      <c r="DS1469" s="91">
        <f t="shared" si="3058"/>
        <v>0</v>
      </c>
      <c r="DT1469" s="91">
        <f t="shared" si="3058"/>
        <v>0</v>
      </c>
      <c r="DU1469" s="3"/>
      <c r="DV1469" s="3"/>
    </row>
    <row r="1470" spans="1:126" ht="4.95" customHeight="1">
      <c r="A1470" s="1"/>
      <c r="B1470" s="1"/>
      <c r="C1470" s="1"/>
      <c r="D1470" s="1"/>
      <c r="E1470" s="261"/>
      <c r="F1470" s="47"/>
      <c r="G1470" s="229"/>
      <c r="H1470" s="1"/>
      <c r="I1470" s="1"/>
      <c r="J1470" s="1"/>
      <c r="K1470" s="1"/>
      <c r="L1470" s="1"/>
      <c r="M1470" s="5"/>
      <c r="N1470" s="1"/>
      <c r="O1470" s="1"/>
      <c r="P1470" s="5"/>
      <c r="Q1470" s="1"/>
      <c r="R1470" s="1"/>
      <c r="S1470" s="5"/>
      <c r="T1470" s="7"/>
      <c r="U1470" s="23"/>
      <c r="V1470" s="1"/>
      <c r="W1470" s="11"/>
      <c r="X1470" s="10"/>
      <c r="Y1470" s="45"/>
      <c r="Z1470" s="90"/>
      <c r="AA1470" s="93"/>
      <c r="AB1470" s="93"/>
      <c r="AC1470" s="93"/>
      <c r="AD1470" s="93"/>
      <c r="AE1470" s="93"/>
      <c r="AF1470" s="93"/>
      <c r="AG1470" s="93"/>
      <c r="AH1470" s="93"/>
      <c r="AI1470" s="93"/>
      <c r="AJ1470" s="93"/>
      <c r="AK1470" s="93"/>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c r="BG1470" s="93"/>
      <c r="BH1470" s="93"/>
      <c r="BI1470" s="93"/>
      <c r="BJ1470" s="93"/>
      <c r="BK1470" s="93"/>
      <c r="BL1470" s="93"/>
      <c r="BM1470" s="93"/>
      <c r="BN1470" s="93"/>
      <c r="BO1470" s="93"/>
      <c r="BP1470" s="93"/>
      <c r="BQ1470" s="93"/>
      <c r="BR1470" s="93"/>
      <c r="BS1470" s="93"/>
      <c r="BT1470" s="93"/>
      <c r="BU1470" s="93"/>
      <c r="BV1470" s="93"/>
      <c r="BW1470" s="93"/>
      <c r="BX1470" s="93"/>
      <c r="BY1470" s="93"/>
      <c r="BZ1470" s="93"/>
      <c r="CA1470" s="93"/>
      <c r="CB1470" s="93"/>
      <c r="CC1470" s="93"/>
      <c r="CD1470" s="93"/>
      <c r="CE1470" s="93"/>
      <c r="CF1470" s="93"/>
      <c r="CG1470" s="93"/>
      <c r="CH1470" s="93"/>
      <c r="CI1470" s="93"/>
      <c r="CJ1470" s="93"/>
      <c r="CK1470" s="93"/>
      <c r="CL1470" s="93"/>
      <c r="CM1470" s="93"/>
      <c r="CN1470" s="93"/>
      <c r="CO1470" s="93"/>
      <c r="CP1470" s="93"/>
      <c r="CQ1470" s="93"/>
      <c r="CR1470" s="93"/>
      <c r="CS1470" s="93"/>
      <c r="CT1470" s="93"/>
      <c r="CU1470" s="93"/>
      <c r="CV1470" s="93"/>
      <c r="CW1470" s="93"/>
      <c r="CX1470" s="93"/>
      <c r="CY1470" s="93"/>
      <c r="CZ1470" s="93"/>
      <c r="DA1470" s="93"/>
      <c r="DB1470" s="93"/>
      <c r="DC1470" s="93"/>
      <c r="DD1470" s="93"/>
      <c r="DE1470" s="93"/>
      <c r="DF1470" s="93"/>
      <c r="DG1470" s="93"/>
      <c r="DH1470" s="93"/>
      <c r="DI1470" s="93"/>
      <c r="DJ1470" s="93"/>
      <c r="DK1470" s="93"/>
      <c r="DL1470" s="93"/>
      <c r="DM1470" s="93"/>
      <c r="DN1470" s="93"/>
      <c r="DO1470" s="93"/>
      <c r="DP1470" s="93"/>
      <c r="DQ1470" s="93"/>
      <c r="DR1470" s="93"/>
      <c r="DS1470" s="93"/>
      <c r="DT1470" s="93"/>
      <c r="DU1470" s="1"/>
      <c r="DV1470" s="1"/>
    </row>
    <row r="1471" spans="1:126" s="4" customFormat="1">
      <c r="A1471" s="3"/>
      <c r="B1471" s="3"/>
      <c r="C1471" s="3"/>
      <c r="D1471" s="3"/>
      <c r="E1471" s="9"/>
      <c r="F1471" s="50"/>
      <c r="G1471" s="248" t="s">
        <v>6</v>
      </c>
      <c r="H1471" s="3" t="s">
        <v>221</v>
      </c>
      <c r="I1471" s="3"/>
      <c r="J1471" s="3"/>
      <c r="K1471" s="3"/>
      <c r="L1471" s="3"/>
      <c r="M1471" s="5"/>
      <c r="N1471" s="3" t="str">
        <f>Главная!$Y$8</f>
        <v>итого</v>
      </c>
      <c r="O1471" s="3"/>
      <c r="P1471" s="5"/>
      <c r="Q1471" s="3" t="s">
        <v>25</v>
      </c>
      <c r="R1471" s="3"/>
      <c r="S1471" s="5"/>
      <c r="T1471" s="83"/>
      <c r="U1471" s="23"/>
      <c r="V1471" s="3"/>
      <c r="W1471" s="11">
        <f>SUMIFS($Y1471:$DU1471,$Y$8:$DU$8,MAX($Y$8:$DU$8))</f>
        <v>0</v>
      </c>
      <c r="X1471" s="11"/>
      <c r="Y1471" s="45"/>
      <c r="Z1471" s="90"/>
      <c r="AA1471" s="91">
        <f t="shared" ref="AA1471:BF1471" si="3059">Z1471+AA1469</f>
        <v>0</v>
      </c>
      <c r="AB1471" s="91">
        <f t="shared" si="3059"/>
        <v>0</v>
      </c>
      <c r="AC1471" s="91">
        <f t="shared" si="3059"/>
        <v>0</v>
      </c>
      <c r="AD1471" s="91">
        <f t="shared" si="3059"/>
        <v>0</v>
      </c>
      <c r="AE1471" s="91">
        <f t="shared" si="3059"/>
        <v>0</v>
      </c>
      <c r="AF1471" s="91">
        <f t="shared" si="3059"/>
        <v>0</v>
      </c>
      <c r="AG1471" s="91">
        <f t="shared" si="3059"/>
        <v>0</v>
      </c>
      <c r="AH1471" s="91">
        <f t="shared" si="3059"/>
        <v>0</v>
      </c>
      <c r="AI1471" s="91">
        <f t="shared" si="3059"/>
        <v>0</v>
      </c>
      <c r="AJ1471" s="91">
        <f t="shared" si="3059"/>
        <v>0</v>
      </c>
      <c r="AK1471" s="91">
        <f t="shared" si="3059"/>
        <v>0</v>
      </c>
      <c r="AL1471" s="91">
        <f t="shared" si="3059"/>
        <v>0</v>
      </c>
      <c r="AM1471" s="91">
        <f t="shared" si="3059"/>
        <v>0</v>
      </c>
      <c r="AN1471" s="91">
        <f t="shared" si="3059"/>
        <v>0</v>
      </c>
      <c r="AO1471" s="91">
        <f t="shared" si="3059"/>
        <v>0</v>
      </c>
      <c r="AP1471" s="91">
        <f t="shared" si="3059"/>
        <v>0</v>
      </c>
      <c r="AQ1471" s="91">
        <f t="shared" si="3059"/>
        <v>0</v>
      </c>
      <c r="AR1471" s="91">
        <f t="shared" si="3059"/>
        <v>0</v>
      </c>
      <c r="AS1471" s="91">
        <f t="shared" si="3059"/>
        <v>0</v>
      </c>
      <c r="AT1471" s="91">
        <f t="shared" si="3059"/>
        <v>0</v>
      </c>
      <c r="AU1471" s="91">
        <f t="shared" si="3059"/>
        <v>0</v>
      </c>
      <c r="AV1471" s="91">
        <f t="shared" si="3059"/>
        <v>0</v>
      </c>
      <c r="AW1471" s="91">
        <f t="shared" si="3059"/>
        <v>0</v>
      </c>
      <c r="AX1471" s="91">
        <f t="shared" si="3059"/>
        <v>0</v>
      </c>
      <c r="AY1471" s="91">
        <f t="shared" si="3059"/>
        <v>0</v>
      </c>
      <c r="AZ1471" s="91">
        <f t="shared" si="3059"/>
        <v>0</v>
      </c>
      <c r="BA1471" s="91">
        <f t="shared" si="3059"/>
        <v>0</v>
      </c>
      <c r="BB1471" s="91">
        <f t="shared" si="3059"/>
        <v>0</v>
      </c>
      <c r="BC1471" s="91">
        <f t="shared" si="3059"/>
        <v>0</v>
      </c>
      <c r="BD1471" s="91">
        <f t="shared" si="3059"/>
        <v>0</v>
      </c>
      <c r="BE1471" s="91">
        <f t="shared" si="3059"/>
        <v>0</v>
      </c>
      <c r="BF1471" s="91">
        <f t="shared" si="3059"/>
        <v>0</v>
      </c>
      <c r="BG1471" s="91">
        <f t="shared" ref="BG1471:CL1471" si="3060">BF1471+BG1469</f>
        <v>0</v>
      </c>
      <c r="BH1471" s="91">
        <f t="shared" si="3060"/>
        <v>0</v>
      </c>
      <c r="BI1471" s="91">
        <f t="shared" si="3060"/>
        <v>0</v>
      </c>
      <c r="BJ1471" s="91">
        <f t="shared" si="3060"/>
        <v>0</v>
      </c>
      <c r="BK1471" s="91">
        <f t="shared" si="3060"/>
        <v>0</v>
      </c>
      <c r="BL1471" s="91">
        <f t="shared" si="3060"/>
        <v>0</v>
      </c>
      <c r="BM1471" s="91">
        <f t="shared" si="3060"/>
        <v>0</v>
      </c>
      <c r="BN1471" s="91">
        <f t="shared" si="3060"/>
        <v>0</v>
      </c>
      <c r="BO1471" s="91">
        <f t="shared" si="3060"/>
        <v>0</v>
      </c>
      <c r="BP1471" s="91">
        <f t="shared" si="3060"/>
        <v>0</v>
      </c>
      <c r="BQ1471" s="91">
        <f t="shared" si="3060"/>
        <v>0</v>
      </c>
      <c r="BR1471" s="91">
        <f t="shared" si="3060"/>
        <v>0</v>
      </c>
      <c r="BS1471" s="91">
        <f t="shared" si="3060"/>
        <v>0</v>
      </c>
      <c r="BT1471" s="91">
        <f t="shared" si="3060"/>
        <v>0</v>
      </c>
      <c r="BU1471" s="91">
        <f t="shared" si="3060"/>
        <v>0</v>
      </c>
      <c r="BV1471" s="91">
        <f t="shared" si="3060"/>
        <v>0</v>
      </c>
      <c r="BW1471" s="91">
        <f t="shared" si="3060"/>
        <v>0</v>
      </c>
      <c r="BX1471" s="91">
        <f t="shared" si="3060"/>
        <v>0</v>
      </c>
      <c r="BY1471" s="91">
        <f t="shared" si="3060"/>
        <v>0</v>
      </c>
      <c r="BZ1471" s="91">
        <f t="shared" si="3060"/>
        <v>0</v>
      </c>
      <c r="CA1471" s="91">
        <f t="shared" si="3060"/>
        <v>0</v>
      </c>
      <c r="CB1471" s="91">
        <f t="shared" si="3060"/>
        <v>0</v>
      </c>
      <c r="CC1471" s="91">
        <f t="shared" si="3060"/>
        <v>0</v>
      </c>
      <c r="CD1471" s="91">
        <f t="shared" si="3060"/>
        <v>0</v>
      </c>
      <c r="CE1471" s="91">
        <f t="shared" si="3060"/>
        <v>0</v>
      </c>
      <c r="CF1471" s="91">
        <f t="shared" si="3060"/>
        <v>0</v>
      </c>
      <c r="CG1471" s="91">
        <f t="shared" si="3060"/>
        <v>0</v>
      </c>
      <c r="CH1471" s="91">
        <f t="shared" si="3060"/>
        <v>0</v>
      </c>
      <c r="CI1471" s="91">
        <f t="shared" si="3060"/>
        <v>0</v>
      </c>
      <c r="CJ1471" s="91">
        <f t="shared" si="3060"/>
        <v>0</v>
      </c>
      <c r="CK1471" s="91">
        <f t="shared" si="3060"/>
        <v>0</v>
      </c>
      <c r="CL1471" s="91">
        <f t="shared" si="3060"/>
        <v>0</v>
      </c>
      <c r="CM1471" s="91">
        <f t="shared" ref="CM1471:DT1471" si="3061">CL1471+CM1469</f>
        <v>0</v>
      </c>
      <c r="CN1471" s="91">
        <f t="shared" si="3061"/>
        <v>0</v>
      </c>
      <c r="CO1471" s="91">
        <f t="shared" si="3061"/>
        <v>0</v>
      </c>
      <c r="CP1471" s="91">
        <f t="shared" si="3061"/>
        <v>0</v>
      </c>
      <c r="CQ1471" s="91">
        <f t="shared" si="3061"/>
        <v>0</v>
      </c>
      <c r="CR1471" s="91">
        <f t="shared" si="3061"/>
        <v>0</v>
      </c>
      <c r="CS1471" s="91">
        <f t="shared" si="3061"/>
        <v>0</v>
      </c>
      <c r="CT1471" s="91">
        <f t="shared" si="3061"/>
        <v>0</v>
      </c>
      <c r="CU1471" s="91">
        <f t="shared" si="3061"/>
        <v>0</v>
      </c>
      <c r="CV1471" s="91">
        <f t="shared" si="3061"/>
        <v>0</v>
      </c>
      <c r="CW1471" s="91">
        <f t="shared" si="3061"/>
        <v>0</v>
      </c>
      <c r="CX1471" s="91">
        <f t="shared" si="3061"/>
        <v>0</v>
      </c>
      <c r="CY1471" s="91">
        <f t="shared" si="3061"/>
        <v>0</v>
      </c>
      <c r="CZ1471" s="91">
        <f t="shared" si="3061"/>
        <v>0</v>
      </c>
      <c r="DA1471" s="91">
        <f t="shared" si="3061"/>
        <v>0</v>
      </c>
      <c r="DB1471" s="91">
        <f t="shared" si="3061"/>
        <v>0</v>
      </c>
      <c r="DC1471" s="91">
        <f t="shared" si="3061"/>
        <v>0</v>
      </c>
      <c r="DD1471" s="91">
        <f t="shared" si="3061"/>
        <v>0</v>
      </c>
      <c r="DE1471" s="91">
        <f t="shared" si="3061"/>
        <v>0</v>
      </c>
      <c r="DF1471" s="91">
        <f t="shared" si="3061"/>
        <v>0</v>
      </c>
      <c r="DG1471" s="91">
        <f t="shared" si="3061"/>
        <v>0</v>
      </c>
      <c r="DH1471" s="91">
        <f t="shared" si="3061"/>
        <v>0</v>
      </c>
      <c r="DI1471" s="91">
        <f t="shared" si="3061"/>
        <v>0</v>
      </c>
      <c r="DJ1471" s="91">
        <f t="shared" si="3061"/>
        <v>0</v>
      </c>
      <c r="DK1471" s="91">
        <f t="shared" si="3061"/>
        <v>0</v>
      </c>
      <c r="DL1471" s="91">
        <f t="shared" si="3061"/>
        <v>0</v>
      </c>
      <c r="DM1471" s="91">
        <f t="shared" si="3061"/>
        <v>0</v>
      </c>
      <c r="DN1471" s="91">
        <f t="shared" si="3061"/>
        <v>0</v>
      </c>
      <c r="DO1471" s="91">
        <f t="shared" si="3061"/>
        <v>0</v>
      </c>
      <c r="DP1471" s="91">
        <f t="shared" si="3061"/>
        <v>0</v>
      </c>
      <c r="DQ1471" s="91">
        <f t="shared" si="3061"/>
        <v>0</v>
      </c>
      <c r="DR1471" s="91">
        <f t="shared" si="3061"/>
        <v>0</v>
      </c>
      <c r="DS1471" s="91">
        <f t="shared" si="3061"/>
        <v>0</v>
      </c>
      <c r="DT1471" s="91">
        <f t="shared" si="3061"/>
        <v>0</v>
      </c>
      <c r="DU1471" s="3"/>
      <c r="DV1471" s="3"/>
    </row>
    <row r="1472" spans="1:126" ht="4.2" customHeight="1">
      <c r="A1472" s="1"/>
      <c r="B1472" s="1"/>
      <c r="C1472" s="1"/>
      <c r="D1472" s="1"/>
      <c r="E1472" s="261"/>
      <c r="F1472" s="47"/>
      <c r="G1472" s="229"/>
      <c r="H1472" s="17"/>
      <c r="I1472" s="17"/>
      <c r="J1472" s="17"/>
      <c r="K1472" s="17"/>
      <c r="L1472" s="1"/>
      <c r="M1472" s="5"/>
      <c r="N1472" s="17"/>
      <c r="O1472" s="1"/>
      <c r="P1472" s="5"/>
      <c r="Q1472" s="1"/>
      <c r="R1472" s="1"/>
      <c r="S1472" s="5"/>
      <c r="T1472" s="7"/>
      <c r="U1472" s="23"/>
      <c r="V1472" s="1"/>
      <c r="W1472" s="17"/>
      <c r="X1472" s="10"/>
      <c r="Y1472" s="45"/>
      <c r="Z1472" s="90"/>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4"/>
      <c r="AY1472" s="94"/>
      <c r="AZ1472" s="94"/>
      <c r="BA1472" s="94"/>
      <c r="BB1472" s="94"/>
      <c r="BC1472" s="94"/>
      <c r="BD1472" s="94"/>
      <c r="BE1472" s="94"/>
      <c r="BF1472" s="94"/>
      <c r="BG1472" s="94"/>
      <c r="BH1472" s="94"/>
      <c r="BI1472" s="94"/>
      <c r="BJ1472" s="94"/>
      <c r="BK1472" s="94"/>
      <c r="BL1472" s="94"/>
      <c r="BM1472" s="94"/>
      <c r="BN1472" s="94"/>
      <c r="BO1472" s="94"/>
      <c r="BP1472" s="94"/>
      <c r="BQ1472" s="94"/>
      <c r="BR1472" s="94"/>
      <c r="BS1472" s="94"/>
      <c r="BT1472" s="94"/>
      <c r="BU1472" s="94"/>
      <c r="BV1472" s="94"/>
      <c r="BW1472" s="94"/>
      <c r="BX1472" s="94"/>
      <c r="BY1472" s="94"/>
      <c r="BZ1472" s="94"/>
      <c r="CA1472" s="94"/>
      <c r="CB1472" s="94"/>
      <c r="CC1472" s="94"/>
      <c r="CD1472" s="94"/>
      <c r="CE1472" s="94"/>
      <c r="CF1472" s="94"/>
      <c r="CG1472" s="94"/>
      <c r="CH1472" s="94"/>
      <c r="CI1472" s="94"/>
      <c r="CJ1472" s="94"/>
      <c r="CK1472" s="94"/>
      <c r="CL1472" s="94"/>
      <c r="CM1472" s="94"/>
      <c r="CN1472" s="94"/>
      <c r="CO1472" s="94"/>
      <c r="CP1472" s="94"/>
      <c r="CQ1472" s="94"/>
      <c r="CR1472" s="94"/>
      <c r="CS1472" s="94"/>
      <c r="CT1472" s="94"/>
      <c r="CU1472" s="94"/>
      <c r="CV1472" s="94"/>
      <c r="CW1472" s="94"/>
      <c r="CX1472" s="94"/>
      <c r="CY1472" s="94"/>
      <c r="CZ1472" s="94"/>
      <c r="DA1472" s="94"/>
      <c r="DB1472" s="94"/>
      <c r="DC1472" s="94"/>
      <c r="DD1472" s="94"/>
      <c r="DE1472" s="94"/>
      <c r="DF1472" s="94"/>
      <c r="DG1472" s="94"/>
      <c r="DH1472" s="94"/>
      <c r="DI1472" s="94"/>
      <c r="DJ1472" s="94"/>
      <c r="DK1472" s="94"/>
      <c r="DL1472" s="94"/>
      <c r="DM1472" s="94"/>
      <c r="DN1472" s="94"/>
      <c r="DO1472" s="94"/>
      <c r="DP1472" s="94"/>
      <c r="DQ1472" s="94"/>
      <c r="DR1472" s="94"/>
      <c r="DS1472" s="94"/>
      <c r="DT1472" s="94"/>
      <c r="DU1472" s="1"/>
      <c r="DV1472" s="1"/>
    </row>
    <row r="1473" spans="1:126" ht="7.2" customHeight="1">
      <c r="A1473" s="1"/>
      <c r="B1473" s="1"/>
      <c r="C1473" s="1"/>
      <c r="D1473" s="1"/>
      <c r="E1473" s="261"/>
      <c r="F1473" s="47"/>
      <c r="G1473" s="229"/>
      <c r="H1473" s="1"/>
      <c r="I1473" s="1"/>
      <c r="J1473" s="1"/>
      <c r="K1473" s="1"/>
      <c r="L1473" s="1"/>
      <c r="M1473" s="5"/>
      <c r="N1473" s="1"/>
      <c r="O1473" s="1"/>
      <c r="P1473" s="5"/>
      <c r="Q1473" s="1"/>
      <c r="R1473" s="1"/>
      <c r="S1473" s="5"/>
      <c r="T1473" s="7"/>
      <c r="U1473" s="23"/>
      <c r="V1473" s="1"/>
      <c r="W1473" s="11"/>
      <c r="X1473" s="10"/>
      <c r="Y1473" s="45"/>
      <c r="Z1473" s="90"/>
      <c r="AA1473" s="93"/>
      <c r="AB1473" s="93"/>
      <c r="AC1473" s="93"/>
      <c r="AD1473" s="93"/>
      <c r="AE1473" s="93"/>
      <c r="AF1473" s="93"/>
      <c r="AG1473" s="93"/>
      <c r="AH1473" s="93"/>
      <c r="AI1473" s="93"/>
      <c r="AJ1473" s="93"/>
      <c r="AK1473" s="93"/>
      <c r="AL1473" s="93"/>
      <c r="AM1473" s="93"/>
      <c r="AN1473" s="93"/>
      <c r="AO1473" s="93"/>
      <c r="AP1473" s="93"/>
      <c r="AQ1473" s="93"/>
      <c r="AR1473" s="93"/>
      <c r="AS1473" s="93"/>
      <c r="AT1473" s="93"/>
      <c r="AU1473" s="93"/>
      <c r="AV1473" s="93"/>
      <c r="AW1473" s="93"/>
      <c r="AX1473" s="93"/>
      <c r="AY1473" s="93"/>
      <c r="AZ1473" s="93"/>
      <c r="BA1473" s="93"/>
      <c r="BB1473" s="93"/>
      <c r="BC1473" s="93"/>
      <c r="BD1473" s="93"/>
      <c r="BE1473" s="93"/>
      <c r="BF1473" s="93"/>
      <c r="BG1473" s="93"/>
      <c r="BH1473" s="93"/>
      <c r="BI1473" s="93"/>
      <c r="BJ1473" s="93"/>
      <c r="BK1473" s="93"/>
      <c r="BL1473" s="93"/>
      <c r="BM1473" s="93"/>
      <c r="BN1473" s="93"/>
      <c r="BO1473" s="93"/>
      <c r="BP1473" s="93"/>
      <c r="BQ1473" s="93"/>
      <c r="BR1473" s="93"/>
      <c r="BS1473" s="93"/>
      <c r="BT1473" s="93"/>
      <c r="BU1473" s="93"/>
      <c r="BV1473" s="93"/>
      <c r="BW1473" s="93"/>
      <c r="BX1473" s="93"/>
      <c r="BY1473" s="93"/>
      <c r="BZ1473" s="93"/>
      <c r="CA1473" s="93"/>
      <c r="CB1473" s="93"/>
      <c r="CC1473" s="93"/>
      <c r="CD1473" s="93"/>
      <c r="CE1473" s="93"/>
      <c r="CF1473" s="93"/>
      <c r="CG1473" s="93"/>
      <c r="CH1473" s="93"/>
      <c r="CI1473" s="93"/>
      <c r="CJ1473" s="93"/>
      <c r="CK1473" s="93"/>
      <c r="CL1473" s="93"/>
      <c r="CM1473" s="93"/>
      <c r="CN1473" s="93"/>
      <c r="CO1473" s="93"/>
      <c r="CP1473" s="93"/>
      <c r="CQ1473" s="93"/>
      <c r="CR1473" s="93"/>
      <c r="CS1473" s="93"/>
      <c r="CT1473" s="93"/>
      <c r="CU1473" s="93"/>
      <c r="CV1473" s="93"/>
      <c r="CW1473" s="93"/>
      <c r="CX1473" s="93"/>
      <c r="CY1473" s="93"/>
      <c r="CZ1473" s="93"/>
      <c r="DA1473" s="93"/>
      <c r="DB1473" s="93"/>
      <c r="DC1473" s="93"/>
      <c r="DD1473" s="93"/>
      <c r="DE1473" s="93"/>
      <c r="DF1473" s="93"/>
      <c r="DG1473" s="93"/>
      <c r="DH1473" s="93"/>
      <c r="DI1473" s="93"/>
      <c r="DJ1473" s="93"/>
      <c r="DK1473" s="93"/>
      <c r="DL1473" s="93"/>
      <c r="DM1473" s="93"/>
      <c r="DN1473" s="93"/>
      <c r="DO1473" s="93"/>
      <c r="DP1473" s="93"/>
      <c r="DQ1473" s="93"/>
      <c r="DR1473" s="93"/>
      <c r="DS1473" s="93"/>
      <c r="DT1473" s="93"/>
      <c r="DU1473" s="1"/>
      <c r="DV1473" s="1"/>
    </row>
    <row r="1474" spans="1:126">
      <c r="A1474" s="1"/>
      <c r="B1474" s="1"/>
      <c r="C1474" s="1"/>
      <c r="D1474" s="1"/>
      <c r="E1474" s="261"/>
      <c r="F1474" s="47"/>
      <c r="G1474" s="229" t="s">
        <v>6</v>
      </c>
      <c r="H1474" s="1" t="s">
        <v>313</v>
      </c>
      <c r="I1474" s="1"/>
      <c r="J1474" s="1"/>
      <c r="K1474" s="1"/>
      <c r="L1474" s="1"/>
      <c r="M1474" s="5"/>
      <c r="N1474" s="1"/>
      <c r="O1474" s="1"/>
      <c r="P1474" s="5"/>
      <c r="Q1474" s="1"/>
      <c r="R1474" s="1"/>
      <c r="S1474" s="5"/>
      <c r="T1474" s="7"/>
      <c r="U1474" s="23"/>
      <c r="V1474" s="1"/>
      <c r="W1474" s="3"/>
      <c r="X1474" s="1"/>
      <c r="Y1474" s="5"/>
      <c r="Z1474" s="86"/>
      <c r="AA1474" s="87">
        <f>IF(SUM($Z1474:Z1474)=1,0,IF(AND(AA1471&gt;0,AA1471&lt;MIN(AB1471:$DT1471)),1,0))</f>
        <v>0</v>
      </c>
      <c r="AB1474" s="87">
        <f>IF(SUM($Z1474:AA1474)=1,0,IF(AND(AB1471&gt;0,AB1471&lt;MIN(AC1471:$DT1471)),1,0))</f>
        <v>0</v>
      </c>
      <c r="AC1474" s="87">
        <f>IF(SUM($Z1474:AB1474)=1,0,IF(AND(AC1471&gt;0,AC1471&lt;MIN(AD1471:$DT1471)),1,0))</f>
        <v>0</v>
      </c>
      <c r="AD1474" s="87">
        <f>IF(SUM($Z1474:AC1474)=1,0,IF(AND(AD1471&gt;0,AD1471&lt;MIN(AE1471:$DT1471)),1,0))</f>
        <v>0</v>
      </c>
      <c r="AE1474" s="87">
        <f>IF(SUM($Z1474:AD1474)=1,0,IF(AND(AE1471&gt;0,AE1471&lt;MIN(AF1471:$DT1471)),1,0))</f>
        <v>0</v>
      </c>
      <c r="AF1474" s="87">
        <f>IF(SUM($Z1474:AE1474)=1,0,IF(AND(AF1471&gt;0,AF1471&lt;MIN(AG1471:$DT1471)),1,0))</f>
        <v>0</v>
      </c>
      <c r="AG1474" s="87">
        <f>IF(SUM($Z1474:AF1474)=1,0,IF(AND(AG1471&gt;0,AG1471&lt;MIN(AH1471:$DT1471)),1,0))</f>
        <v>0</v>
      </c>
      <c r="AH1474" s="87">
        <f>IF(SUM($Z1474:AG1474)=1,0,IF(AND(AH1471&gt;0,AH1471&lt;MIN(AI1471:$DT1471)),1,0))</f>
        <v>0</v>
      </c>
      <c r="AI1474" s="87">
        <f>IF(SUM($Z1474:AH1474)=1,0,IF(AND(AI1471&gt;0,AI1471&lt;MIN(AJ1471:$DT1471)),1,0))</f>
        <v>0</v>
      </c>
      <c r="AJ1474" s="87">
        <f>IF(SUM($Z1474:AI1474)=1,0,IF(AND(AJ1471&gt;0,AJ1471&lt;MIN(AK1471:$DT1471)),1,0))</f>
        <v>0</v>
      </c>
      <c r="AK1474" s="87">
        <f>IF(SUM($Z1474:AJ1474)=1,0,IF(AND(AK1471&gt;0,AK1471&lt;MIN(AL1471:$DT1471)),1,0))</f>
        <v>0</v>
      </c>
      <c r="AL1474" s="87">
        <f>IF(SUM($Z1474:AK1474)=1,0,IF(AND(AL1471&gt;0,AL1471&lt;MIN(AM1471:$DT1471)),1,0))</f>
        <v>0</v>
      </c>
      <c r="AM1474" s="87">
        <f>IF(SUM($Z1474:AL1474)=1,0,IF(AND(AM1471&gt;0,AM1471&lt;MIN(AN1471:$DT1471)),1,0))</f>
        <v>0</v>
      </c>
      <c r="AN1474" s="87">
        <f>IF(SUM($Z1474:AM1474)=1,0,IF(AND(AN1471&gt;0,AN1471&lt;MIN(AO1471:$DT1471)),1,0))</f>
        <v>0</v>
      </c>
      <c r="AO1474" s="87">
        <f>IF(SUM($Z1474:AN1474)=1,0,IF(AND(AO1471&gt;0,AO1471&lt;MIN(AP1471:$DT1471)),1,0))</f>
        <v>0</v>
      </c>
      <c r="AP1474" s="87">
        <f>IF(SUM($Z1474:AO1474)=1,0,IF(AND(AP1471&gt;0,AP1471&lt;MIN(AQ1471:$DT1471)),1,0))</f>
        <v>0</v>
      </c>
      <c r="AQ1474" s="87">
        <f>IF(SUM($Z1474:AP1474)=1,0,IF(AND(AQ1471&gt;0,AQ1471&lt;MIN(AR1471:$DT1471)),1,0))</f>
        <v>0</v>
      </c>
      <c r="AR1474" s="87">
        <f>IF(SUM($Z1474:AQ1474)=1,0,IF(AND(AR1471&gt;0,AR1471&lt;MIN(AS1471:$DT1471)),1,0))</f>
        <v>0</v>
      </c>
      <c r="AS1474" s="87">
        <f>IF(SUM($Z1474:AR1474)=1,0,IF(AND(AS1471&gt;0,AS1471&lt;MIN(AT1471:$DT1471)),1,0))</f>
        <v>0</v>
      </c>
      <c r="AT1474" s="87">
        <f>IF(SUM($Z1474:AS1474)=1,0,IF(AND(AT1471&gt;0,AT1471&lt;MIN(AU1471:$DT1471)),1,0))</f>
        <v>0</v>
      </c>
      <c r="AU1474" s="87">
        <f>IF(SUM($Z1474:AT1474)=1,0,IF(AND(AU1471&gt;0,AU1471&lt;MIN(AV1471:$DT1471)),1,0))</f>
        <v>0</v>
      </c>
      <c r="AV1474" s="87">
        <f>IF(SUM($Z1474:AU1474)=1,0,IF(AND(AV1471&gt;0,AV1471&lt;MIN(AW1471:$DT1471)),1,0))</f>
        <v>0</v>
      </c>
      <c r="AW1474" s="87">
        <f>IF(SUM($Z1474:AV1474)=1,0,IF(AND(AW1471&gt;0,AW1471&lt;MIN(AX1471:$DT1471)),1,0))</f>
        <v>0</v>
      </c>
      <c r="AX1474" s="87">
        <f>IF(SUM($Z1474:AW1474)=1,0,IF(AND(AX1471&gt;0,AX1471&lt;MIN(AY1471:$DT1471)),1,0))</f>
        <v>0</v>
      </c>
      <c r="AY1474" s="87">
        <f>IF(SUM($Z1474:AX1474)=1,0,IF(AND(AY1471&gt;0,AY1471&lt;MIN(AZ1471:$DT1471)),1,0))</f>
        <v>0</v>
      </c>
      <c r="AZ1474" s="87">
        <f>IF(SUM($Z1474:AY1474)=1,0,IF(AND(AZ1471&gt;0,AZ1471&lt;MIN(BA1471:$DT1471)),1,0))</f>
        <v>0</v>
      </c>
      <c r="BA1474" s="87">
        <f>IF(SUM($Z1474:AZ1474)=1,0,IF(AND(BA1471&gt;0,BA1471&lt;MIN(BB1471:$DT1471)),1,0))</f>
        <v>0</v>
      </c>
      <c r="BB1474" s="87">
        <f>IF(SUM($Z1474:BA1474)=1,0,IF(AND(BB1471&gt;0,BB1471&lt;MIN(BC1471:$DT1471)),1,0))</f>
        <v>0</v>
      </c>
      <c r="BC1474" s="87">
        <f>IF(SUM($Z1474:BB1474)=1,0,IF(AND(BC1471&gt;0,BC1471&lt;MIN(BD1471:$DT1471)),1,0))</f>
        <v>0</v>
      </c>
      <c r="BD1474" s="87">
        <f>IF(SUM($Z1474:BC1474)=1,0,IF(AND(BD1471&gt;0,BD1471&lt;MIN(BE1471:$DT1471)),1,0))</f>
        <v>0</v>
      </c>
      <c r="BE1474" s="87">
        <f>IF(SUM($Z1474:BD1474)=1,0,IF(AND(BE1471&gt;0,BE1471&lt;MIN(BF1471:$DT1471)),1,0))</f>
        <v>0</v>
      </c>
      <c r="BF1474" s="87">
        <f>IF(SUM($Z1474:BE1474)=1,0,IF(AND(BF1471&gt;0,BF1471&lt;MIN(BG1471:$DT1471)),1,0))</f>
        <v>0</v>
      </c>
      <c r="BG1474" s="87">
        <f>IF(SUM($Z1474:BF1474)=1,0,IF(AND(BG1471&gt;0,BG1471&lt;MIN(BH1471:$DT1471)),1,0))</f>
        <v>0</v>
      </c>
      <c r="BH1474" s="87">
        <f>IF(SUM($Z1474:BG1474)=1,0,IF(AND(BH1471&gt;0,BH1471&lt;MIN(BI1471:$DT1471)),1,0))</f>
        <v>0</v>
      </c>
      <c r="BI1474" s="87">
        <f>IF(SUM($Z1474:BH1474)=1,0,IF(AND(BI1471&gt;0,BI1471&lt;MIN(BJ1471:$DT1471)),1,0))</f>
        <v>0</v>
      </c>
      <c r="BJ1474" s="87">
        <f>IF(SUM($Z1474:BI1474)=1,0,IF(AND(BJ1471&gt;0,BJ1471&lt;MIN(BK1471:$DT1471)),1,0))</f>
        <v>0</v>
      </c>
      <c r="BK1474" s="87">
        <f>IF(SUM($Z1474:BJ1474)=1,0,IF(AND(BK1471&gt;0,BK1471&lt;MIN(BL1471:$DT1471)),1,0))</f>
        <v>0</v>
      </c>
      <c r="BL1474" s="87">
        <f>IF(SUM($Z1474:BK1474)=1,0,IF(AND(BL1471&gt;0,BL1471&lt;MIN(BM1471:$DT1471)),1,0))</f>
        <v>0</v>
      </c>
      <c r="BM1474" s="87">
        <f>IF(SUM($Z1474:BL1474)=1,0,IF(AND(BM1471&gt;0,BM1471&lt;MIN(BN1471:$DT1471)),1,0))</f>
        <v>0</v>
      </c>
      <c r="BN1474" s="87">
        <f>IF(SUM($Z1474:BM1474)=1,0,IF(AND(BN1471&gt;0,BN1471&lt;MIN(BO1471:$DT1471)),1,0))</f>
        <v>0</v>
      </c>
      <c r="BO1474" s="87">
        <f>IF(SUM($Z1474:BN1474)=1,0,IF(AND(BO1471&gt;0,BO1471&lt;MIN(BP1471:$DT1471)),1,0))</f>
        <v>0</v>
      </c>
      <c r="BP1474" s="87">
        <f>IF(SUM($Z1474:BO1474)=1,0,IF(AND(BP1471&gt;0,BP1471&lt;MIN(BQ1471:$DT1471)),1,0))</f>
        <v>0</v>
      </c>
      <c r="BQ1474" s="87">
        <f>IF(SUM($Z1474:BP1474)=1,0,IF(AND(BQ1471&gt;0,BQ1471&lt;MIN(BR1471:$DT1471)),1,0))</f>
        <v>0</v>
      </c>
      <c r="BR1474" s="87">
        <f>IF(SUM($Z1474:BQ1474)=1,0,IF(AND(BR1471&gt;0,BR1471&lt;MIN(BS1471:$DT1471)),1,0))</f>
        <v>0</v>
      </c>
      <c r="BS1474" s="87">
        <f>IF(SUM($Z1474:BR1474)=1,0,IF(AND(BS1471&gt;0,BS1471&lt;MIN(BT1471:$DT1471)),1,0))</f>
        <v>0</v>
      </c>
      <c r="BT1474" s="87">
        <f>IF(SUM($Z1474:BS1474)=1,0,IF(AND(BT1471&gt;0,BT1471&lt;MIN(BU1471:$DT1471)),1,0))</f>
        <v>0</v>
      </c>
      <c r="BU1474" s="87">
        <f>IF(SUM($Z1474:BT1474)=1,0,IF(AND(BU1471&gt;0,BU1471&lt;MIN(BV1471:$DT1471)),1,0))</f>
        <v>0</v>
      </c>
      <c r="BV1474" s="87">
        <f>IF(SUM($Z1474:BU1474)=1,0,IF(AND(BV1471&gt;0,BV1471&lt;MIN(BW1471:$DT1471)),1,0))</f>
        <v>0</v>
      </c>
      <c r="BW1474" s="87">
        <f>IF(SUM($Z1474:BV1474)=1,0,IF(AND(BW1471&gt;0,BW1471&lt;MIN(BX1471:$DT1471)),1,0))</f>
        <v>0</v>
      </c>
      <c r="BX1474" s="87">
        <f>IF(SUM($Z1474:BW1474)=1,0,IF(AND(BX1471&gt;0,BX1471&lt;MIN(BY1471:$DT1471)),1,0))</f>
        <v>0</v>
      </c>
      <c r="BY1474" s="87">
        <f>IF(SUM($Z1474:BX1474)=1,0,IF(AND(BY1471&gt;0,BY1471&lt;MIN(BZ1471:$DT1471)),1,0))</f>
        <v>0</v>
      </c>
      <c r="BZ1474" s="87">
        <f>IF(SUM($Z1474:BY1474)=1,0,IF(AND(BZ1471&gt;0,BZ1471&lt;MIN(CA1471:$DT1471)),1,0))</f>
        <v>0</v>
      </c>
      <c r="CA1474" s="87">
        <f>IF(SUM($Z1474:BZ1474)=1,0,IF(AND(CA1471&gt;0,CA1471&lt;MIN(CB1471:$DT1471)),1,0))</f>
        <v>0</v>
      </c>
      <c r="CB1474" s="87">
        <f>IF(SUM($Z1474:CA1474)=1,0,IF(AND(CB1471&gt;0,CB1471&lt;MIN(CC1471:$DT1471)),1,0))</f>
        <v>0</v>
      </c>
      <c r="CC1474" s="87">
        <f>IF(SUM($Z1474:CB1474)=1,0,IF(AND(CC1471&gt;0,CC1471&lt;MIN(CD1471:$DT1471)),1,0))</f>
        <v>0</v>
      </c>
      <c r="CD1474" s="87">
        <f>IF(SUM($Z1474:CC1474)=1,0,IF(AND(CD1471&gt;0,CD1471&lt;MIN(CE1471:$DT1471)),1,0))</f>
        <v>0</v>
      </c>
      <c r="CE1474" s="87">
        <f>IF(SUM($Z1474:CD1474)=1,0,IF(AND(CE1471&gt;0,CE1471&lt;MIN(CF1471:$DT1471)),1,0))</f>
        <v>0</v>
      </c>
      <c r="CF1474" s="87">
        <f>IF(SUM($Z1474:CE1474)=1,0,IF(AND(CF1471&gt;0,CF1471&lt;MIN(CG1471:$DT1471)),1,0))</f>
        <v>0</v>
      </c>
      <c r="CG1474" s="87">
        <f>IF(SUM($Z1474:CF1474)=1,0,IF(AND(CG1471&gt;0,CG1471&lt;MIN(CH1471:$DT1471)),1,0))</f>
        <v>0</v>
      </c>
      <c r="CH1474" s="87">
        <f>IF(SUM($Z1474:CG1474)=1,0,IF(AND(CH1471&gt;0,CH1471&lt;MIN(CI1471:$DT1471)),1,0))</f>
        <v>0</v>
      </c>
      <c r="CI1474" s="87">
        <f>IF(SUM($Z1474:CH1474)=1,0,IF(AND(CI1471&gt;0,CI1471&lt;MIN(CJ1471:$DT1471)),1,0))</f>
        <v>0</v>
      </c>
      <c r="CJ1474" s="87">
        <f>IF(SUM($Z1474:CI1474)=1,0,IF(AND(CJ1471&gt;0,CJ1471&lt;MIN(CK1471:$DT1471)),1,0))</f>
        <v>0</v>
      </c>
      <c r="CK1474" s="87">
        <f>IF(SUM($Z1474:CJ1474)=1,0,IF(AND(CK1471&gt;0,CK1471&lt;MIN(CL1471:$DT1471)),1,0))</f>
        <v>0</v>
      </c>
      <c r="CL1474" s="87">
        <f>IF(SUM($Z1474:CK1474)=1,0,IF(AND(CL1471&gt;0,CL1471&lt;MIN(CM1471:$DT1471)),1,0))</f>
        <v>0</v>
      </c>
      <c r="CM1474" s="87">
        <f>IF(SUM($Z1474:CL1474)=1,0,IF(AND(CM1471&gt;0,CM1471&lt;MIN(CN1471:$DT1471)),1,0))</f>
        <v>0</v>
      </c>
      <c r="CN1474" s="87">
        <f>IF(SUM($Z1474:CM1474)=1,0,IF(AND(CN1471&gt;0,CN1471&lt;MIN(CO1471:$DT1471)),1,0))</f>
        <v>0</v>
      </c>
      <c r="CO1474" s="87">
        <f>IF(SUM($Z1474:CN1474)=1,0,IF(AND(CO1471&gt;0,CO1471&lt;MIN(CP1471:$DT1471)),1,0))</f>
        <v>0</v>
      </c>
      <c r="CP1474" s="87">
        <f>IF(SUM($Z1474:CO1474)=1,0,IF(AND(CP1471&gt;0,CP1471&lt;MIN(CQ1471:$DT1471)),1,0))</f>
        <v>0</v>
      </c>
      <c r="CQ1474" s="87">
        <f>IF(SUM($Z1474:CP1474)=1,0,IF(AND(CQ1471&gt;0,CQ1471&lt;MIN(CR1471:$DT1471)),1,0))</f>
        <v>0</v>
      </c>
      <c r="CR1474" s="87">
        <f>IF(SUM($Z1474:CQ1474)=1,0,IF(AND(CR1471&gt;0,CR1471&lt;MIN(CS1471:$DT1471)),1,0))</f>
        <v>0</v>
      </c>
      <c r="CS1474" s="87">
        <f>IF(SUM($Z1474:CR1474)=1,0,IF(AND(CS1471&gt;0,CS1471&lt;MIN(CT1471:$DT1471)),1,0))</f>
        <v>0</v>
      </c>
      <c r="CT1474" s="87">
        <f>IF(SUM($Z1474:CS1474)=1,0,IF(AND(CT1471&gt;0,CT1471&lt;MIN(CU1471:$DT1471)),1,0))</f>
        <v>0</v>
      </c>
      <c r="CU1474" s="87">
        <f>IF(SUM($Z1474:CT1474)=1,0,IF(AND(CU1471&gt;0,CU1471&lt;MIN(CV1471:$DT1471)),1,0))</f>
        <v>0</v>
      </c>
      <c r="CV1474" s="87">
        <f>IF(SUM($Z1474:CU1474)=1,0,IF(AND(CV1471&gt;0,CV1471&lt;MIN(CW1471:$DT1471)),1,0))</f>
        <v>0</v>
      </c>
      <c r="CW1474" s="87">
        <f>IF(SUM($Z1474:CV1474)=1,0,IF(AND(CW1471&gt;0,CW1471&lt;MIN(CX1471:$DT1471)),1,0))</f>
        <v>0</v>
      </c>
      <c r="CX1474" s="87">
        <f>IF(SUM($Z1474:CW1474)=1,0,IF(AND(CX1471&gt;0,CX1471&lt;MIN(CY1471:$DT1471)),1,0))</f>
        <v>0</v>
      </c>
      <c r="CY1474" s="87">
        <f>IF(SUM($Z1474:CX1474)=1,0,IF(AND(CY1471&gt;0,CY1471&lt;MIN(CZ1471:$DT1471)),1,0))</f>
        <v>0</v>
      </c>
      <c r="CZ1474" s="87">
        <f>IF(SUM($Z1474:CY1474)=1,0,IF(AND(CZ1471&gt;0,CZ1471&lt;MIN(DA1471:$DT1471)),1,0))</f>
        <v>0</v>
      </c>
      <c r="DA1474" s="87">
        <f>IF(SUM($Z1474:CZ1474)=1,0,IF(AND(DA1471&gt;0,DA1471&lt;MIN(DB1471:$DT1471)),1,0))</f>
        <v>0</v>
      </c>
      <c r="DB1474" s="87">
        <f>IF(SUM($Z1474:DA1474)=1,0,IF(AND(DB1471&gt;0,DB1471&lt;MIN(DC1471:$DT1471)),1,0))</f>
        <v>0</v>
      </c>
      <c r="DC1474" s="87">
        <f>IF(SUM($Z1474:DB1474)=1,0,IF(AND(DC1471&gt;0,DC1471&lt;MIN(DD1471:$DT1471)),1,0))</f>
        <v>0</v>
      </c>
      <c r="DD1474" s="87">
        <f>IF(SUM($Z1474:DC1474)=1,0,IF(AND(DD1471&gt;0,DD1471&lt;MIN(DE1471:$DT1471)),1,0))</f>
        <v>0</v>
      </c>
      <c r="DE1474" s="87">
        <f>IF(SUM($Z1474:DD1474)=1,0,IF(AND(DE1471&gt;0,DE1471&lt;MIN(DF1471:$DT1471)),1,0))</f>
        <v>0</v>
      </c>
      <c r="DF1474" s="87">
        <f>IF(SUM($Z1474:DE1474)=1,0,IF(AND(DF1471&gt;0,DF1471&lt;MIN(DG1471:$DT1471)),1,0))</f>
        <v>0</v>
      </c>
      <c r="DG1474" s="87">
        <f>IF(SUM($Z1474:DF1474)=1,0,IF(AND(DG1471&gt;0,DG1471&lt;MIN(DH1471:$DT1471)),1,0))</f>
        <v>0</v>
      </c>
      <c r="DH1474" s="87">
        <f>IF(SUM($Z1474:DG1474)=1,0,IF(AND(DH1471&gt;0,DH1471&lt;MIN(DI1471:$DT1471)),1,0))</f>
        <v>0</v>
      </c>
      <c r="DI1474" s="87">
        <f>IF(SUM($Z1474:DH1474)=1,0,IF(AND(DI1471&gt;0,DI1471&lt;MIN(DJ1471:$DT1471)),1,0))</f>
        <v>0</v>
      </c>
      <c r="DJ1474" s="87">
        <f>IF(SUM($Z1474:DI1474)=1,0,IF(AND(DJ1471&gt;0,DJ1471&lt;MIN(DK1471:$DT1471)),1,0))</f>
        <v>0</v>
      </c>
      <c r="DK1474" s="87">
        <f>IF(SUM($Z1474:DJ1474)=1,0,IF(AND(DK1471&gt;0,DK1471&lt;MIN(DL1471:$DT1471)),1,0))</f>
        <v>0</v>
      </c>
      <c r="DL1474" s="87">
        <f>IF(SUM($Z1474:DK1474)=1,0,IF(AND(DL1471&gt;0,DL1471&lt;MIN(DM1471:$DT1471)),1,0))</f>
        <v>0</v>
      </c>
      <c r="DM1474" s="87">
        <f>IF(SUM($Z1474:DL1474)=1,0,IF(AND(DM1471&gt;0,DM1471&lt;MIN(DN1471:$DT1471)),1,0))</f>
        <v>0</v>
      </c>
      <c r="DN1474" s="87">
        <f>IF(SUM($Z1474:DM1474)=1,0,IF(AND(DN1471&gt;0,DN1471&lt;MIN(DO1471:$DT1471)),1,0))</f>
        <v>0</v>
      </c>
      <c r="DO1474" s="87">
        <f>IF(SUM($Z1474:DN1474)=1,0,IF(AND(DO1471&gt;0,DO1471&lt;MIN(DP1471:$DT1471)),1,0))</f>
        <v>0</v>
      </c>
      <c r="DP1474" s="87">
        <f>IF(SUM($Z1474:DO1474)=1,0,IF(AND(DP1471&gt;0,DP1471&lt;MIN(DQ1471:$DT1471)),1,0))</f>
        <v>0</v>
      </c>
      <c r="DQ1474" s="87">
        <f>IF(SUM($Z1474:DP1474)=1,0,IF(AND(DQ1471&gt;0,DQ1471&lt;MIN(DR1471:$DT1471)),1,0))</f>
        <v>0</v>
      </c>
      <c r="DR1474" s="87">
        <f>IF(SUM($Z1474:DQ1474)=1,0,IF(AND(DR1471&gt;0,DR1471&lt;MIN(DS1471:$DT1471)),1,0))</f>
        <v>0</v>
      </c>
      <c r="DS1474" s="87">
        <f>IF(SUM($Z1474:DR1474)=1,0,IF(AND(DS1471&gt;0,DS1471&lt;MIN(DT1471:$DT1471)),1,0))</f>
        <v>0</v>
      </c>
      <c r="DT1474" s="87">
        <f>IF(SUM($Z1474:DS1474)=1,0,IF(AND(DT1471&gt;0,DT1471&lt;MIN($DT1471:DU1471)),1,0))</f>
        <v>0</v>
      </c>
      <c r="DU1474" s="1"/>
      <c r="DV1474" s="1"/>
    </row>
    <row r="1475" spans="1:126" s="120" customFormat="1" ht="4.2" customHeight="1">
      <c r="A1475" s="59"/>
      <c r="B1475" s="59"/>
      <c r="C1475" s="59"/>
      <c r="D1475" s="59"/>
      <c r="E1475" s="271"/>
      <c r="F1475" s="114"/>
      <c r="G1475" s="115"/>
      <c r="H1475" s="59"/>
      <c r="I1475" s="59"/>
      <c r="J1475" s="59"/>
      <c r="K1475" s="59"/>
      <c r="L1475" s="59"/>
      <c r="M1475" s="115"/>
      <c r="N1475" s="59"/>
      <c r="O1475" s="59"/>
      <c r="P1475" s="229"/>
      <c r="Q1475" s="59"/>
      <c r="R1475" s="59"/>
      <c r="S1475" s="115"/>
      <c r="T1475" s="210"/>
      <c r="U1475" s="115"/>
      <c r="V1475" s="59"/>
      <c r="W1475" s="116"/>
      <c r="X1475" s="116"/>
      <c r="Y1475" s="117"/>
      <c r="Z1475" s="118"/>
      <c r="AA1475" s="119"/>
      <c r="AB1475" s="119"/>
      <c r="AC1475" s="119"/>
      <c r="AD1475" s="119"/>
      <c r="AE1475" s="119"/>
      <c r="AF1475" s="119"/>
      <c r="AG1475" s="119"/>
      <c r="AH1475" s="119"/>
      <c r="AI1475" s="119"/>
      <c r="AJ1475" s="119"/>
      <c r="AK1475" s="119"/>
      <c r="AL1475" s="119"/>
      <c r="AM1475" s="119"/>
      <c r="AN1475" s="119"/>
      <c r="AO1475" s="119"/>
      <c r="AP1475" s="119"/>
      <c r="AQ1475" s="119"/>
      <c r="AR1475" s="119"/>
      <c r="AS1475" s="119"/>
      <c r="AT1475" s="119"/>
      <c r="AU1475" s="119"/>
      <c r="AV1475" s="119"/>
      <c r="AW1475" s="119"/>
      <c r="AX1475" s="119"/>
      <c r="AY1475" s="119"/>
      <c r="AZ1475" s="119"/>
      <c r="BA1475" s="119"/>
      <c r="BB1475" s="119"/>
      <c r="BC1475" s="119"/>
      <c r="BD1475" s="119"/>
      <c r="BE1475" s="119"/>
      <c r="BF1475" s="119"/>
      <c r="BG1475" s="119"/>
      <c r="BH1475" s="119"/>
      <c r="BI1475" s="119"/>
      <c r="BJ1475" s="119"/>
      <c r="BK1475" s="119"/>
      <c r="BL1475" s="119"/>
      <c r="BM1475" s="119"/>
      <c r="BN1475" s="119"/>
      <c r="BO1475" s="119"/>
      <c r="BP1475" s="119"/>
      <c r="BQ1475" s="119"/>
      <c r="BR1475" s="119"/>
      <c r="BS1475" s="119"/>
      <c r="BT1475" s="119"/>
      <c r="BU1475" s="119"/>
      <c r="BV1475" s="119"/>
      <c r="BW1475" s="119"/>
      <c r="BX1475" s="119"/>
      <c r="BY1475" s="119"/>
      <c r="BZ1475" s="119"/>
      <c r="CA1475" s="119"/>
      <c r="CB1475" s="119"/>
      <c r="CC1475" s="119"/>
      <c r="CD1475" s="119"/>
      <c r="CE1475" s="119"/>
      <c r="CF1475" s="119"/>
      <c r="CG1475" s="119"/>
      <c r="CH1475" s="119"/>
      <c r="CI1475" s="119"/>
      <c r="CJ1475" s="119"/>
      <c r="CK1475" s="119"/>
      <c r="CL1475" s="119"/>
      <c r="CM1475" s="119"/>
      <c r="CN1475" s="119"/>
      <c r="CO1475" s="119"/>
      <c r="CP1475" s="119"/>
      <c r="CQ1475" s="119"/>
      <c r="CR1475" s="119"/>
      <c r="CS1475" s="119"/>
      <c r="CT1475" s="119"/>
      <c r="CU1475" s="119"/>
      <c r="CV1475" s="119"/>
      <c r="CW1475" s="119"/>
      <c r="CX1475" s="119"/>
      <c r="CY1475" s="119"/>
      <c r="CZ1475" s="119"/>
      <c r="DA1475" s="119"/>
      <c r="DB1475" s="119"/>
      <c r="DC1475" s="119"/>
      <c r="DD1475" s="119"/>
      <c r="DE1475" s="119"/>
      <c r="DF1475" s="119"/>
      <c r="DG1475" s="119"/>
      <c r="DH1475" s="119"/>
      <c r="DI1475" s="119"/>
      <c r="DJ1475" s="119"/>
      <c r="DK1475" s="119"/>
      <c r="DL1475" s="119"/>
      <c r="DM1475" s="119"/>
      <c r="DN1475" s="119"/>
      <c r="DO1475" s="119"/>
      <c r="DP1475" s="119"/>
      <c r="DQ1475" s="119"/>
      <c r="DR1475" s="119"/>
      <c r="DS1475" s="119"/>
      <c r="DT1475" s="119"/>
      <c r="DU1475" s="59"/>
      <c r="DV1475" s="59"/>
    </row>
    <row r="1476" spans="1:126" s="4" customFormat="1">
      <c r="A1476" s="3"/>
      <c r="B1476" s="3"/>
      <c r="C1476" s="3"/>
      <c r="D1476" s="3"/>
      <c r="E1476" s="9"/>
      <c r="F1476" s="50"/>
      <c r="G1476" s="388" t="s">
        <v>6</v>
      </c>
      <c r="H1476" s="3" t="s">
        <v>314</v>
      </c>
      <c r="I1476" s="3"/>
      <c r="J1476" s="3"/>
      <c r="K1476" s="3"/>
      <c r="L1476" s="3"/>
      <c r="M1476" s="5"/>
      <c r="N1476" s="3" t="str">
        <f>Главная!$Y$8</f>
        <v>итого</v>
      </c>
      <c r="O1476" s="3"/>
      <c r="P1476" s="5"/>
      <c r="Q1476" s="3" t="s">
        <v>270</v>
      </c>
      <c r="R1476" s="3"/>
      <c r="S1476" s="5"/>
      <c r="T1476" s="83"/>
      <c r="U1476" s="23"/>
      <c r="V1476" s="3"/>
      <c r="W1476" s="11">
        <f>SUMIFS($1:$1,1474:1474,1)</f>
        <v>0</v>
      </c>
      <c r="X1476" s="11"/>
      <c r="Y1476" s="45"/>
      <c r="Z1476" s="90"/>
      <c r="AA1476" s="91"/>
      <c r="AB1476" s="91"/>
      <c r="AC1476" s="91"/>
      <c r="AD1476" s="91"/>
      <c r="AE1476" s="91"/>
      <c r="AF1476" s="91"/>
      <c r="AG1476" s="91"/>
      <c r="AH1476" s="91"/>
      <c r="AI1476" s="91"/>
      <c r="AJ1476" s="91"/>
      <c r="AK1476" s="91"/>
      <c r="AL1476" s="91"/>
      <c r="AM1476" s="91"/>
      <c r="AN1476" s="91"/>
      <c r="AO1476" s="91"/>
      <c r="AP1476" s="91"/>
      <c r="AQ1476" s="91"/>
      <c r="AR1476" s="91"/>
      <c r="AS1476" s="91"/>
      <c r="AT1476" s="91"/>
      <c r="AU1476" s="91"/>
      <c r="AV1476" s="91"/>
      <c r="AW1476" s="91"/>
      <c r="AX1476" s="91"/>
      <c r="AY1476" s="91"/>
      <c r="AZ1476" s="91"/>
      <c r="BA1476" s="91"/>
      <c r="BB1476" s="91"/>
      <c r="BC1476" s="91"/>
      <c r="BD1476" s="91"/>
      <c r="BE1476" s="91"/>
      <c r="BF1476" s="91"/>
      <c r="BG1476" s="91"/>
      <c r="BH1476" s="91"/>
      <c r="BI1476" s="91"/>
      <c r="BJ1476" s="91"/>
      <c r="BK1476" s="91"/>
      <c r="BL1476" s="91"/>
      <c r="BM1476" s="91"/>
      <c r="BN1476" s="91"/>
      <c r="BO1476" s="91"/>
      <c r="BP1476" s="91"/>
      <c r="BQ1476" s="91"/>
      <c r="BR1476" s="91"/>
      <c r="BS1476" s="91"/>
      <c r="BT1476" s="91"/>
      <c r="BU1476" s="91"/>
      <c r="BV1476" s="91"/>
      <c r="BW1476" s="91"/>
      <c r="BX1476" s="91"/>
      <c r="BY1476" s="91"/>
      <c r="BZ1476" s="91"/>
      <c r="CA1476" s="91"/>
      <c r="CB1476" s="91"/>
      <c r="CC1476" s="91"/>
      <c r="CD1476" s="91"/>
      <c r="CE1476" s="91"/>
      <c r="CF1476" s="91"/>
      <c r="CG1476" s="91"/>
      <c r="CH1476" s="91"/>
      <c r="CI1476" s="91"/>
      <c r="CJ1476" s="91"/>
      <c r="CK1476" s="91"/>
      <c r="CL1476" s="91"/>
      <c r="CM1476" s="91"/>
      <c r="CN1476" s="91"/>
      <c r="CO1476" s="91"/>
      <c r="CP1476" s="91"/>
      <c r="CQ1476" s="91"/>
      <c r="CR1476" s="91"/>
      <c r="CS1476" s="91"/>
      <c r="CT1476" s="91"/>
      <c r="CU1476" s="91"/>
      <c r="CV1476" s="91"/>
      <c r="CW1476" s="91"/>
      <c r="CX1476" s="91"/>
      <c r="CY1476" s="91"/>
      <c r="CZ1476" s="91"/>
      <c r="DA1476" s="91"/>
      <c r="DB1476" s="91"/>
      <c r="DC1476" s="91"/>
      <c r="DD1476" s="91"/>
      <c r="DE1476" s="91"/>
      <c r="DF1476" s="91"/>
      <c r="DG1476" s="91"/>
      <c r="DH1476" s="91"/>
      <c r="DI1476" s="91"/>
      <c r="DJ1476" s="91"/>
      <c r="DK1476" s="91"/>
      <c r="DL1476" s="91"/>
      <c r="DM1476" s="91"/>
      <c r="DN1476" s="91"/>
      <c r="DO1476" s="91"/>
      <c r="DP1476" s="91"/>
      <c r="DQ1476" s="91"/>
      <c r="DR1476" s="91"/>
      <c r="DS1476" s="91"/>
      <c r="DT1476" s="91"/>
      <c r="DU1476" s="3"/>
      <c r="DV1476" s="3"/>
    </row>
    <row r="1477" spans="1:126" ht="4.2" customHeight="1">
      <c r="A1477" s="1"/>
      <c r="B1477" s="1"/>
      <c r="C1477" s="1"/>
      <c r="D1477" s="1"/>
      <c r="E1477" s="261"/>
      <c r="F1477" s="47"/>
      <c r="G1477" s="229"/>
      <c r="H1477" s="40"/>
      <c r="I1477" s="40"/>
      <c r="J1477" s="40"/>
      <c r="K1477" s="40"/>
      <c r="L1477" s="1"/>
      <c r="M1477" s="5"/>
      <c r="N1477" s="40"/>
      <c r="O1477" s="1"/>
      <c r="P1477" s="5"/>
      <c r="Q1477" s="1"/>
      <c r="R1477" s="1"/>
      <c r="S1477" s="5"/>
      <c r="T1477" s="7"/>
      <c r="U1477" s="23"/>
      <c r="V1477" s="1"/>
      <c r="W1477" s="40"/>
      <c r="X1477" s="10"/>
      <c r="Y1477" s="45"/>
      <c r="Z1477" s="92"/>
      <c r="AA1477" s="471"/>
      <c r="AB1477" s="471"/>
      <c r="AC1477" s="471"/>
      <c r="AD1477" s="471"/>
      <c r="AE1477" s="471"/>
      <c r="AF1477" s="471"/>
      <c r="AG1477" s="471"/>
      <c r="AH1477" s="471"/>
      <c r="AI1477" s="471"/>
      <c r="AJ1477" s="471"/>
      <c r="AK1477" s="471"/>
      <c r="AL1477" s="471"/>
      <c r="AM1477" s="471"/>
      <c r="AN1477" s="471"/>
      <c r="AO1477" s="471"/>
      <c r="AP1477" s="471"/>
      <c r="AQ1477" s="471"/>
      <c r="AR1477" s="471"/>
      <c r="AS1477" s="471"/>
      <c r="AT1477" s="471"/>
      <c r="AU1477" s="471"/>
      <c r="AV1477" s="471"/>
      <c r="AW1477" s="471"/>
      <c r="AX1477" s="471"/>
      <c r="AY1477" s="471"/>
      <c r="AZ1477" s="471"/>
      <c r="BA1477" s="471"/>
      <c r="BB1477" s="471"/>
      <c r="BC1477" s="471"/>
      <c r="BD1477" s="471"/>
      <c r="BE1477" s="471"/>
      <c r="BF1477" s="471"/>
      <c r="BG1477" s="471"/>
      <c r="BH1477" s="471"/>
      <c r="BI1477" s="471"/>
      <c r="BJ1477" s="471"/>
      <c r="BK1477" s="471"/>
      <c r="BL1477" s="471"/>
      <c r="BM1477" s="471"/>
      <c r="BN1477" s="471"/>
      <c r="BO1477" s="471"/>
      <c r="BP1477" s="471"/>
      <c r="BQ1477" s="471"/>
      <c r="BR1477" s="471"/>
      <c r="BS1477" s="471"/>
      <c r="BT1477" s="471"/>
      <c r="BU1477" s="471"/>
      <c r="BV1477" s="471"/>
      <c r="BW1477" s="471"/>
      <c r="BX1477" s="471"/>
      <c r="BY1477" s="471"/>
      <c r="BZ1477" s="471"/>
      <c r="CA1477" s="471"/>
      <c r="CB1477" s="471"/>
      <c r="CC1477" s="471"/>
      <c r="CD1477" s="471"/>
      <c r="CE1477" s="471"/>
      <c r="CF1477" s="471"/>
      <c r="CG1477" s="471"/>
      <c r="CH1477" s="471"/>
      <c r="CI1477" s="471"/>
      <c r="CJ1477" s="471"/>
      <c r="CK1477" s="471"/>
      <c r="CL1477" s="471"/>
      <c r="CM1477" s="471"/>
      <c r="CN1477" s="471"/>
      <c r="CO1477" s="471"/>
      <c r="CP1477" s="471"/>
      <c r="CQ1477" s="471"/>
      <c r="CR1477" s="471"/>
      <c r="CS1477" s="471"/>
      <c r="CT1477" s="471"/>
      <c r="CU1477" s="471"/>
      <c r="CV1477" s="471"/>
      <c r="CW1477" s="471"/>
      <c r="CX1477" s="471"/>
      <c r="CY1477" s="471"/>
      <c r="CZ1477" s="471"/>
      <c r="DA1477" s="471"/>
      <c r="DB1477" s="471"/>
      <c r="DC1477" s="471"/>
      <c r="DD1477" s="471"/>
      <c r="DE1477" s="471"/>
      <c r="DF1477" s="471"/>
      <c r="DG1477" s="471"/>
      <c r="DH1477" s="471"/>
      <c r="DI1477" s="471"/>
      <c r="DJ1477" s="471"/>
      <c r="DK1477" s="471"/>
      <c r="DL1477" s="471"/>
      <c r="DM1477" s="471"/>
      <c r="DN1477" s="471"/>
      <c r="DO1477" s="471"/>
      <c r="DP1477" s="471"/>
      <c r="DQ1477" s="471"/>
      <c r="DR1477" s="471"/>
      <c r="DS1477" s="471"/>
      <c r="DT1477" s="471"/>
      <c r="DU1477" s="1"/>
      <c r="DV1477" s="1"/>
    </row>
    <row r="1478" spans="1:126" ht="7.2" customHeight="1">
      <c r="A1478" s="1"/>
      <c r="B1478" s="1"/>
      <c r="C1478" s="1"/>
      <c r="D1478" s="1"/>
      <c r="E1478" s="261"/>
      <c r="F1478" s="47"/>
      <c r="G1478" s="229"/>
      <c r="H1478" s="1"/>
      <c r="I1478" s="1"/>
      <c r="J1478" s="1"/>
      <c r="K1478" s="1"/>
      <c r="L1478" s="1"/>
      <c r="M1478" s="5"/>
      <c r="N1478" s="1"/>
      <c r="O1478" s="1"/>
      <c r="P1478" s="5"/>
      <c r="Q1478" s="1"/>
      <c r="R1478" s="1"/>
      <c r="S1478" s="5"/>
      <c r="T1478" s="7"/>
      <c r="U1478" s="23"/>
      <c r="V1478" s="1"/>
      <c r="W1478" s="11"/>
      <c r="X1478" s="10"/>
      <c r="Y1478" s="45"/>
      <c r="Z1478" s="90"/>
      <c r="AA1478" s="93"/>
      <c r="AB1478" s="93"/>
      <c r="AC1478" s="93"/>
      <c r="AD1478" s="93"/>
      <c r="AE1478" s="93"/>
      <c r="AF1478" s="93"/>
      <c r="AG1478" s="93"/>
      <c r="AH1478" s="93"/>
      <c r="AI1478" s="93"/>
      <c r="AJ1478" s="93"/>
      <c r="AK1478" s="93"/>
      <c r="AL1478" s="93"/>
      <c r="AM1478" s="93"/>
      <c r="AN1478" s="93"/>
      <c r="AO1478" s="93"/>
      <c r="AP1478" s="93"/>
      <c r="AQ1478" s="93"/>
      <c r="AR1478" s="93"/>
      <c r="AS1478" s="93"/>
      <c r="AT1478" s="93"/>
      <c r="AU1478" s="93"/>
      <c r="AV1478" s="93"/>
      <c r="AW1478" s="93"/>
      <c r="AX1478" s="93"/>
      <c r="AY1478" s="93"/>
      <c r="AZ1478" s="93"/>
      <c r="BA1478" s="93"/>
      <c r="BB1478" s="93"/>
      <c r="BC1478" s="93"/>
      <c r="BD1478" s="93"/>
      <c r="BE1478" s="93"/>
      <c r="BF1478" s="93"/>
      <c r="BG1478" s="93"/>
      <c r="BH1478" s="93"/>
      <c r="BI1478" s="93"/>
      <c r="BJ1478" s="93"/>
      <c r="BK1478" s="93"/>
      <c r="BL1478" s="93"/>
      <c r="BM1478" s="93"/>
      <c r="BN1478" s="93"/>
      <c r="BO1478" s="93"/>
      <c r="BP1478" s="93"/>
      <c r="BQ1478" s="93"/>
      <c r="BR1478" s="93"/>
      <c r="BS1478" s="93"/>
      <c r="BT1478" s="93"/>
      <c r="BU1478" s="93"/>
      <c r="BV1478" s="93"/>
      <c r="BW1478" s="93"/>
      <c r="BX1478" s="93"/>
      <c r="BY1478" s="93"/>
      <c r="BZ1478" s="93"/>
      <c r="CA1478" s="93"/>
      <c r="CB1478" s="93"/>
      <c r="CC1478" s="93"/>
      <c r="CD1478" s="93"/>
      <c r="CE1478" s="93"/>
      <c r="CF1478" s="93"/>
      <c r="CG1478" s="93"/>
      <c r="CH1478" s="93"/>
      <c r="CI1478" s="93"/>
      <c r="CJ1478" s="93"/>
      <c r="CK1478" s="93"/>
      <c r="CL1478" s="93"/>
      <c r="CM1478" s="93"/>
      <c r="CN1478" s="93"/>
      <c r="CO1478" s="93"/>
      <c r="CP1478" s="93"/>
      <c r="CQ1478" s="93"/>
      <c r="CR1478" s="93"/>
      <c r="CS1478" s="93"/>
      <c r="CT1478" s="93"/>
      <c r="CU1478" s="93"/>
      <c r="CV1478" s="93"/>
      <c r="CW1478" s="93"/>
      <c r="CX1478" s="93"/>
      <c r="CY1478" s="93"/>
      <c r="CZ1478" s="93"/>
      <c r="DA1478" s="93"/>
      <c r="DB1478" s="93"/>
      <c r="DC1478" s="93"/>
      <c r="DD1478" s="93"/>
      <c r="DE1478" s="93"/>
      <c r="DF1478" s="93"/>
      <c r="DG1478" s="93"/>
      <c r="DH1478" s="93"/>
      <c r="DI1478" s="93"/>
      <c r="DJ1478" s="93"/>
      <c r="DK1478" s="93"/>
      <c r="DL1478" s="93"/>
      <c r="DM1478" s="93"/>
      <c r="DN1478" s="93"/>
      <c r="DO1478" s="93"/>
      <c r="DP1478" s="93"/>
      <c r="DQ1478" s="93"/>
      <c r="DR1478" s="93"/>
      <c r="DS1478" s="93"/>
      <c r="DT1478" s="93"/>
      <c r="DU1478" s="1"/>
      <c r="DV1478" s="1"/>
    </row>
    <row r="1479" spans="1:126" s="120" customFormat="1" ht="4.2" customHeight="1">
      <c r="A1479" s="59"/>
      <c r="B1479" s="59"/>
      <c r="C1479" s="59"/>
      <c r="D1479" s="59"/>
      <c r="E1479" s="271"/>
      <c r="F1479" s="114"/>
      <c r="G1479" s="115"/>
      <c r="H1479" s="59"/>
      <c r="I1479" s="59"/>
      <c r="J1479" s="59"/>
      <c r="K1479" s="59"/>
      <c r="L1479" s="59"/>
      <c r="M1479" s="115"/>
      <c r="N1479" s="59"/>
      <c r="O1479" s="59"/>
      <c r="P1479" s="229"/>
      <c r="Q1479" s="59"/>
      <c r="R1479" s="59"/>
      <c r="S1479" s="115"/>
      <c r="T1479" s="210"/>
      <c r="U1479" s="115"/>
      <c r="V1479" s="59"/>
      <c r="W1479" s="116"/>
      <c r="X1479" s="116"/>
      <c r="Y1479" s="117"/>
      <c r="Z1479" s="90"/>
      <c r="AA1479" s="119"/>
      <c r="AB1479" s="119"/>
      <c r="AC1479" s="119"/>
      <c r="AD1479" s="119"/>
      <c r="AE1479" s="119"/>
      <c r="AF1479" s="119"/>
      <c r="AG1479" s="119"/>
      <c r="AH1479" s="119"/>
      <c r="AI1479" s="119"/>
      <c r="AJ1479" s="119"/>
      <c r="AK1479" s="119"/>
      <c r="AL1479" s="119"/>
      <c r="AM1479" s="119"/>
      <c r="AN1479" s="119"/>
      <c r="AO1479" s="119"/>
      <c r="AP1479" s="119"/>
      <c r="AQ1479" s="119"/>
      <c r="AR1479" s="119"/>
      <c r="AS1479" s="119"/>
      <c r="AT1479" s="119"/>
      <c r="AU1479" s="119"/>
      <c r="AV1479" s="119"/>
      <c r="AW1479" s="119"/>
      <c r="AX1479" s="119"/>
      <c r="AY1479" s="119"/>
      <c r="AZ1479" s="119"/>
      <c r="BA1479" s="119"/>
      <c r="BB1479" s="119"/>
      <c r="BC1479" s="119"/>
      <c r="BD1479" s="119"/>
      <c r="BE1479" s="119"/>
      <c r="BF1479" s="119"/>
      <c r="BG1479" s="119"/>
      <c r="BH1479" s="119"/>
      <c r="BI1479" s="119"/>
      <c r="BJ1479" s="119"/>
      <c r="BK1479" s="119"/>
      <c r="BL1479" s="119"/>
      <c r="BM1479" s="119"/>
      <c r="BN1479" s="119"/>
      <c r="BO1479" s="119"/>
      <c r="BP1479" s="119"/>
      <c r="BQ1479" s="119"/>
      <c r="BR1479" s="119"/>
      <c r="BS1479" s="119"/>
      <c r="BT1479" s="119"/>
      <c r="BU1479" s="119"/>
      <c r="BV1479" s="119"/>
      <c r="BW1479" s="119"/>
      <c r="BX1479" s="119"/>
      <c r="BY1479" s="119"/>
      <c r="BZ1479" s="119"/>
      <c r="CA1479" s="119"/>
      <c r="CB1479" s="119"/>
      <c r="CC1479" s="119"/>
      <c r="CD1479" s="119"/>
      <c r="CE1479" s="119"/>
      <c r="CF1479" s="119"/>
      <c r="CG1479" s="119"/>
      <c r="CH1479" s="119"/>
      <c r="CI1479" s="119"/>
      <c r="CJ1479" s="119"/>
      <c r="CK1479" s="119"/>
      <c r="CL1479" s="119"/>
      <c r="CM1479" s="119"/>
      <c r="CN1479" s="119"/>
      <c r="CO1479" s="119"/>
      <c r="CP1479" s="119"/>
      <c r="CQ1479" s="119"/>
      <c r="CR1479" s="119"/>
      <c r="CS1479" s="119"/>
      <c r="CT1479" s="119"/>
      <c r="CU1479" s="119"/>
      <c r="CV1479" s="119"/>
      <c r="CW1479" s="119"/>
      <c r="CX1479" s="119"/>
      <c r="CY1479" s="119"/>
      <c r="CZ1479" s="119"/>
      <c r="DA1479" s="119"/>
      <c r="DB1479" s="119"/>
      <c r="DC1479" s="119"/>
      <c r="DD1479" s="119"/>
      <c r="DE1479" s="119"/>
      <c r="DF1479" s="119"/>
      <c r="DG1479" s="119"/>
      <c r="DH1479" s="119"/>
      <c r="DI1479" s="119"/>
      <c r="DJ1479" s="119"/>
      <c r="DK1479" s="119"/>
      <c r="DL1479" s="119"/>
      <c r="DM1479" s="119"/>
      <c r="DN1479" s="119"/>
      <c r="DO1479" s="119"/>
      <c r="DP1479" s="119"/>
      <c r="DQ1479" s="119"/>
      <c r="DR1479" s="119"/>
      <c r="DS1479" s="119"/>
      <c r="DT1479" s="119"/>
      <c r="DU1479" s="59"/>
      <c r="DV1479" s="59"/>
    </row>
    <row r="1480" spans="1:126" s="4" customFormat="1">
      <c r="A1480" s="3"/>
      <c r="B1480" s="3"/>
      <c r="C1480" s="3"/>
      <c r="D1480" s="3"/>
      <c r="E1480" s="9"/>
      <c r="F1480" s="50"/>
      <c r="G1480" s="388" t="s">
        <v>6</v>
      </c>
      <c r="H1480" s="3" t="s">
        <v>234</v>
      </c>
      <c r="I1480" s="3"/>
      <c r="J1480" s="3"/>
      <c r="K1480" s="3"/>
      <c r="L1480" s="3"/>
      <c r="M1480" s="5"/>
      <c r="N1480" s="3" t="str">
        <f>Главная!$Y$8</f>
        <v>итого</v>
      </c>
      <c r="O1480" s="3"/>
      <c r="P1480" s="5"/>
      <c r="Q1480" s="3" t="s">
        <v>25</v>
      </c>
      <c r="R1480" s="3"/>
      <c r="S1480" s="5"/>
      <c r="T1480" s="83"/>
      <c r="U1480" s="23"/>
      <c r="V1480" s="3"/>
      <c r="W1480" s="11">
        <f>IF(MIN(Y1471:DU1471)&lt;0,-MIN(Y1471:DU1471),0)</f>
        <v>0</v>
      </c>
      <c r="X1480" s="11"/>
      <c r="Y1480" s="45"/>
      <c r="Z1480" s="90"/>
      <c r="AA1480" s="91"/>
      <c r="AB1480" s="91"/>
      <c r="AC1480" s="91"/>
      <c r="AD1480" s="91"/>
      <c r="AE1480" s="91"/>
      <c r="AF1480" s="91"/>
      <c r="AG1480" s="91"/>
      <c r="AH1480" s="91"/>
      <c r="AI1480" s="91"/>
      <c r="AJ1480" s="91"/>
      <c r="AK1480" s="91"/>
      <c r="AL1480" s="91"/>
      <c r="AM1480" s="91"/>
      <c r="AN1480" s="91"/>
      <c r="AO1480" s="91"/>
      <c r="AP1480" s="91"/>
      <c r="AQ1480" s="91"/>
      <c r="AR1480" s="91"/>
      <c r="AS1480" s="91"/>
      <c r="AT1480" s="91"/>
      <c r="AU1480" s="91"/>
      <c r="AV1480" s="91"/>
      <c r="AW1480" s="91"/>
      <c r="AX1480" s="91"/>
      <c r="AY1480" s="91"/>
      <c r="AZ1480" s="91"/>
      <c r="BA1480" s="91"/>
      <c r="BB1480" s="91"/>
      <c r="BC1480" s="91"/>
      <c r="BD1480" s="91"/>
      <c r="BE1480" s="91"/>
      <c r="BF1480" s="91"/>
      <c r="BG1480" s="91"/>
      <c r="BH1480" s="91"/>
      <c r="BI1480" s="91"/>
      <c r="BJ1480" s="91"/>
      <c r="BK1480" s="91"/>
      <c r="BL1480" s="91"/>
      <c r="BM1480" s="91"/>
      <c r="BN1480" s="91"/>
      <c r="BO1480" s="91"/>
      <c r="BP1480" s="91"/>
      <c r="BQ1480" s="91"/>
      <c r="BR1480" s="91"/>
      <c r="BS1480" s="91"/>
      <c r="BT1480" s="91"/>
      <c r="BU1480" s="91"/>
      <c r="BV1480" s="91"/>
      <c r="BW1480" s="91"/>
      <c r="BX1480" s="91"/>
      <c r="BY1480" s="91"/>
      <c r="BZ1480" s="91"/>
      <c r="CA1480" s="91"/>
      <c r="CB1480" s="91"/>
      <c r="CC1480" s="91"/>
      <c r="CD1480" s="91"/>
      <c r="CE1480" s="91"/>
      <c r="CF1480" s="91"/>
      <c r="CG1480" s="91"/>
      <c r="CH1480" s="91"/>
      <c r="CI1480" s="91"/>
      <c r="CJ1480" s="91"/>
      <c r="CK1480" s="91"/>
      <c r="CL1480" s="91"/>
      <c r="CM1480" s="91"/>
      <c r="CN1480" s="91"/>
      <c r="CO1480" s="91"/>
      <c r="CP1480" s="91"/>
      <c r="CQ1480" s="91"/>
      <c r="CR1480" s="91"/>
      <c r="CS1480" s="91"/>
      <c r="CT1480" s="91"/>
      <c r="CU1480" s="91"/>
      <c r="CV1480" s="91"/>
      <c r="CW1480" s="91"/>
      <c r="CX1480" s="91"/>
      <c r="CY1480" s="91"/>
      <c r="CZ1480" s="91"/>
      <c r="DA1480" s="91"/>
      <c r="DB1480" s="91"/>
      <c r="DC1480" s="91"/>
      <c r="DD1480" s="91"/>
      <c r="DE1480" s="91"/>
      <c r="DF1480" s="91"/>
      <c r="DG1480" s="91"/>
      <c r="DH1480" s="91"/>
      <c r="DI1480" s="91"/>
      <c r="DJ1480" s="91"/>
      <c r="DK1480" s="91"/>
      <c r="DL1480" s="91"/>
      <c r="DM1480" s="91"/>
      <c r="DN1480" s="91"/>
      <c r="DO1480" s="91"/>
      <c r="DP1480" s="91"/>
      <c r="DQ1480" s="91"/>
      <c r="DR1480" s="91"/>
      <c r="DS1480" s="91"/>
      <c r="DT1480" s="91"/>
      <c r="DU1480" s="3"/>
      <c r="DV1480" s="3"/>
    </row>
    <row r="1481" spans="1:126" ht="4.2" customHeight="1">
      <c r="A1481" s="1"/>
      <c r="B1481" s="1"/>
      <c r="C1481" s="1"/>
      <c r="D1481" s="1"/>
      <c r="E1481" s="261"/>
      <c r="F1481" s="47"/>
      <c r="G1481" s="229"/>
      <c r="H1481" s="40"/>
      <c r="I1481" s="40"/>
      <c r="J1481" s="40"/>
      <c r="K1481" s="40"/>
      <c r="L1481" s="1"/>
      <c r="M1481" s="5"/>
      <c r="N1481" s="40"/>
      <c r="O1481" s="1"/>
      <c r="P1481" s="5"/>
      <c r="Q1481" s="1"/>
      <c r="R1481" s="1"/>
      <c r="S1481" s="5"/>
      <c r="T1481" s="7"/>
      <c r="U1481" s="23"/>
      <c r="V1481" s="1"/>
      <c r="W1481" s="40"/>
      <c r="X1481" s="10"/>
      <c r="Y1481" s="45"/>
      <c r="Z1481" s="92"/>
      <c r="AA1481" s="471"/>
      <c r="AB1481" s="471"/>
      <c r="AC1481" s="471"/>
      <c r="AD1481" s="471"/>
      <c r="AE1481" s="471"/>
      <c r="AF1481" s="471"/>
      <c r="AG1481" s="471"/>
      <c r="AH1481" s="471"/>
      <c r="AI1481" s="471"/>
      <c r="AJ1481" s="471"/>
      <c r="AK1481" s="471"/>
      <c r="AL1481" s="471"/>
      <c r="AM1481" s="471"/>
      <c r="AN1481" s="471"/>
      <c r="AO1481" s="471"/>
      <c r="AP1481" s="471"/>
      <c r="AQ1481" s="471"/>
      <c r="AR1481" s="471"/>
      <c r="AS1481" s="471"/>
      <c r="AT1481" s="471"/>
      <c r="AU1481" s="471"/>
      <c r="AV1481" s="471"/>
      <c r="AW1481" s="471"/>
      <c r="AX1481" s="471"/>
      <c r="AY1481" s="471"/>
      <c r="AZ1481" s="471"/>
      <c r="BA1481" s="471"/>
      <c r="BB1481" s="471"/>
      <c r="BC1481" s="471"/>
      <c r="BD1481" s="471"/>
      <c r="BE1481" s="471"/>
      <c r="BF1481" s="471"/>
      <c r="BG1481" s="471"/>
      <c r="BH1481" s="471"/>
      <c r="BI1481" s="471"/>
      <c r="BJ1481" s="471"/>
      <c r="BK1481" s="471"/>
      <c r="BL1481" s="471"/>
      <c r="BM1481" s="471"/>
      <c r="BN1481" s="471"/>
      <c r="BO1481" s="471"/>
      <c r="BP1481" s="471"/>
      <c r="BQ1481" s="471"/>
      <c r="BR1481" s="471"/>
      <c r="BS1481" s="471"/>
      <c r="BT1481" s="471"/>
      <c r="BU1481" s="471"/>
      <c r="BV1481" s="471"/>
      <c r="BW1481" s="471"/>
      <c r="BX1481" s="471"/>
      <c r="BY1481" s="471"/>
      <c r="BZ1481" s="471"/>
      <c r="CA1481" s="471"/>
      <c r="CB1481" s="471"/>
      <c r="CC1481" s="471"/>
      <c r="CD1481" s="471"/>
      <c r="CE1481" s="471"/>
      <c r="CF1481" s="471"/>
      <c r="CG1481" s="471"/>
      <c r="CH1481" s="471"/>
      <c r="CI1481" s="471"/>
      <c r="CJ1481" s="471"/>
      <c r="CK1481" s="471"/>
      <c r="CL1481" s="471"/>
      <c r="CM1481" s="471"/>
      <c r="CN1481" s="471"/>
      <c r="CO1481" s="471"/>
      <c r="CP1481" s="471"/>
      <c r="CQ1481" s="471"/>
      <c r="CR1481" s="471"/>
      <c r="CS1481" s="471"/>
      <c r="CT1481" s="471"/>
      <c r="CU1481" s="471"/>
      <c r="CV1481" s="471"/>
      <c r="CW1481" s="471"/>
      <c r="CX1481" s="471"/>
      <c r="CY1481" s="471"/>
      <c r="CZ1481" s="471"/>
      <c r="DA1481" s="471"/>
      <c r="DB1481" s="471"/>
      <c r="DC1481" s="471"/>
      <c r="DD1481" s="471"/>
      <c r="DE1481" s="471"/>
      <c r="DF1481" s="471"/>
      <c r="DG1481" s="471"/>
      <c r="DH1481" s="471"/>
      <c r="DI1481" s="471"/>
      <c r="DJ1481" s="471"/>
      <c r="DK1481" s="471"/>
      <c r="DL1481" s="471"/>
      <c r="DM1481" s="471"/>
      <c r="DN1481" s="471"/>
      <c r="DO1481" s="471"/>
      <c r="DP1481" s="471"/>
      <c r="DQ1481" s="471"/>
      <c r="DR1481" s="471"/>
      <c r="DS1481" s="471"/>
      <c r="DT1481" s="471"/>
      <c r="DU1481" s="1"/>
      <c r="DV1481" s="1"/>
    </row>
    <row r="1482" spans="1:126" ht="7.2" customHeight="1">
      <c r="A1482" s="1"/>
      <c r="B1482" s="1"/>
      <c r="C1482" s="1"/>
      <c r="D1482" s="1"/>
      <c r="E1482" s="261"/>
      <c r="F1482" s="47"/>
      <c r="G1482" s="229"/>
      <c r="H1482" s="1"/>
      <c r="I1482" s="1"/>
      <c r="J1482" s="1"/>
      <c r="K1482" s="1"/>
      <c r="L1482" s="1"/>
      <c r="M1482" s="5"/>
      <c r="N1482" s="1"/>
      <c r="O1482" s="1"/>
      <c r="P1482" s="5"/>
      <c r="Q1482" s="1"/>
      <c r="R1482" s="1"/>
      <c r="S1482" s="5"/>
      <c r="T1482" s="7"/>
      <c r="U1482" s="23"/>
      <c r="V1482" s="1"/>
      <c r="W1482" s="11"/>
      <c r="X1482" s="10"/>
      <c r="Y1482" s="45"/>
      <c r="Z1482" s="90"/>
      <c r="AA1482" s="93"/>
      <c r="AB1482" s="93"/>
      <c r="AC1482" s="93"/>
      <c r="AD1482" s="93"/>
      <c r="AE1482" s="93"/>
      <c r="AF1482" s="93"/>
      <c r="AG1482" s="93"/>
      <c r="AH1482" s="93"/>
      <c r="AI1482" s="93"/>
      <c r="AJ1482" s="93"/>
      <c r="AK1482" s="93"/>
      <c r="AL1482" s="93"/>
      <c r="AM1482" s="93"/>
      <c r="AN1482" s="93"/>
      <c r="AO1482" s="93"/>
      <c r="AP1482" s="93"/>
      <c r="AQ1482" s="93"/>
      <c r="AR1482" s="93"/>
      <c r="AS1482" s="93"/>
      <c r="AT1482" s="93"/>
      <c r="AU1482" s="93"/>
      <c r="AV1482" s="93"/>
      <c r="AW1482" s="93"/>
      <c r="AX1482" s="93"/>
      <c r="AY1482" s="93"/>
      <c r="AZ1482" s="93"/>
      <c r="BA1482" s="93"/>
      <c r="BB1482" s="93"/>
      <c r="BC1482" s="93"/>
      <c r="BD1482" s="93"/>
      <c r="BE1482" s="93"/>
      <c r="BF1482" s="93"/>
      <c r="BG1482" s="93"/>
      <c r="BH1482" s="93"/>
      <c r="BI1482" s="93"/>
      <c r="BJ1482" s="93"/>
      <c r="BK1482" s="93"/>
      <c r="BL1482" s="93"/>
      <c r="BM1482" s="93"/>
      <c r="BN1482" s="93"/>
      <c r="BO1482" s="93"/>
      <c r="BP1482" s="93"/>
      <c r="BQ1482" s="93"/>
      <c r="BR1482" s="93"/>
      <c r="BS1482" s="93"/>
      <c r="BT1482" s="93"/>
      <c r="BU1482" s="93"/>
      <c r="BV1482" s="93"/>
      <c r="BW1482" s="93"/>
      <c r="BX1482" s="93"/>
      <c r="BY1482" s="93"/>
      <c r="BZ1482" s="93"/>
      <c r="CA1482" s="93"/>
      <c r="CB1482" s="93"/>
      <c r="CC1482" s="93"/>
      <c r="CD1482" s="93"/>
      <c r="CE1482" s="93"/>
      <c r="CF1482" s="93"/>
      <c r="CG1482" s="93"/>
      <c r="CH1482" s="93"/>
      <c r="CI1482" s="93"/>
      <c r="CJ1482" s="93"/>
      <c r="CK1482" s="93"/>
      <c r="CL1482" s="93"/>
      <c r="CM1482" s="93"/>
      <c r="CN1482" s="93"/>
      <c r="CO1482" s="93"/>
      <c r="CP1482" s="93"/>
      <c r="CQ1482" s="93"/>
      <c r="CR1482" s="93"/>
      <c r="CS1482" s="93"/>
      <c r="CT1482" s="93"/>
      <c r="CU1482" s="93"/>
      <c r="CV1482" s="93"/>
      <c r="CW1482" s="93"/>
      <c r="CX1482" s="93"/>
      <c r="CY1482" s="93"/>
      <c r="CZ1482" s="93"/>
      <c r="DA1482" s="93"/>
      <c r="DB1482" s="93"/>
      <c r="DC1482" s="93"/>
      <c r="DD1482" s="93"/>
      <c r="DE1482" s="93"/>
      <c r="DF1482" s="93"/>
      <c r="DG1482" s="93"/>
      <c r="DH1482" s="93"/>
      <c r="DI1482" s="93"/>
      <c r="DJ1482" s="93"/>
      <c r="DK1482" s="93"/>
      <c r="DL1482" s="93"/>
      <c r="DM1482" s="93"/>
      <c r="DN1482" s="93"/>
      <c r="DO1482" s="93"/>
      <c r="DP1482" s="93"/>
      <c r="DQ1482" s="93"/>
      <c r="DR1482" s="93"/>
      <c r="DS1482" s="93"/>
      <c r="DT1482" s="93"/>
      <c r="DU1482" s="1"/>
      <c r="DV1482" s="1"/>
    </row>
    <row r="1483" spans="1:126">
      <c r="A1483" s="1"/>
      <c r="B1483" s="1"/>
      <c r="C1483" s="1"/>
      <c r="D1483" s="196"/>
      <c r="E1483" s="261" t="s">
        <v>27</v>
      </c>
      <c r="F1483" s="47"/>
      <c r="G1483" s="542" t="s">
        <v>6</v>
      </c>
      <c r="H1483" s="544" t="s">
        <v>419</v>
      </c>
      <c r="I1483" s="545"/>
      <c r="J1483" s="545"/>
      <c r="K1483" s="545"/>
      <c r="L1483" s="1"/>
      <c r="M1483" s="5"/>
      <c r="N1483" s="3" t="str">
        <f>Главная!$Y$8</f>
        <v>итого</v>
      </c>
      <c r="O1483" s="1"/>
      <c r="P1483" s="5"/>
      <c r="Q1483" s="1" t="s">
        <v>25</v>
      </c>
      <c r="R1483" s="1"/>
      <c r="S1483" s="1"/>
      <c r="T1483" s="7"/>
      <c r="U1483" s="1"/>
      <c r="V1483" s="1"/>
      <c r="W1483" s="11">
        <f>SUM($Y1483:$DU1483)</f>
        <v>0</v>
      </c>
      <c r="X1483" s="10"/>
      <c r="Y1483" s="5" t="s">
        <v>6</v>
      </c>
      <c r="Z1483" s="493">
        <f>IF(Главная!$N$15=справочники!$AN$9,0,Главная!$N$28)</f>
        <v>0</v>
      </c>
      <c r="AA1483" s="541">
        <f>IF(AA$8="",0,IF(Главная!$N$15=справочники!$AN$9,IF(OR(Z1489=Главная!$N$28,AA$8&gt;Главная!$N$76),0,IF(Z1489+IF(AA1469&lt;0,-AA1469,0)&lt;Главная!$N$28,IF(AA1469&lt;0,-AA1469,0),Главная!$N$28-Z1489)),0))</f>
        <v>0</v>
      </c>
      <c r="AB1483" s="541">
        <f>IF(AB$8="",0,IF(Главная!$N$15=справочники!$AN$9,IF(OR(AA1489=Главная!$N$28,AB$8&gt;Главная!$N$76),0,IF(AA1489+IF(AB1469&lt;0,-AB1469,0)&lt;Главная!$N$28,IF(AB1469&lt;0,-AB1469,0),Главная!$N$28-AA1489)),0))</f>
        <v>0</v>
      </c>
      <c r="AC1483" s="541">
        <f>IF(AC$8="",0,IF(Главная!$N$15=справочники!$AN$9,IF(OR(AB1489=Главная!$N$28,AC$8&gt;Главная!$N$76),0,IF(AB1489+IF(AC1469&lt;0,-AC1469,0)&lt;Главная!$N$28,IF(AC1469&lt;0,-AC1469,0),Главная!$N$28-AB1489)),0))</f>
        <v>0</v>
      </c>
      <c r="AD1483" s="541">
        <f>IF(AD$8="",0,IF(Главная!$N$15=справочники!$AN$9,IF(OR(AC1489=Главная!$N$28,AD$8&gt;Главная!$N$76),0,IF(AC1489+IF(AD1469&lt;0,-AD1469,0)&lt;Главная!$N$28,IF(AD1469&lt;0,-AD1469,0),Главная!$N$28-AC1489)),0))</f>
        <v>0</v>
      </c>
      <c r="AE1483" s="541">
        <f>IF(AE$8="",0,IF(Главная!$N$15=справочники!$AN$9,IF(OR(AD1489=Главная!$N$28,AE$8&gt;Главная!$N$76),0,IF(AD1489+IF(AE1469&lt;0,-AE1469,0)&lt;Главная!$N$28,IF(AE1469&lt;0,-AE1469,0),Главная!$N$28-AD1489)),0))</f>
        <v>0</v>
      </c>
      <c r="AF1483" s="541">
        <f>IF(AF$8="",0,IF(Главная!$N$15=справочники!$AN$9,IF(OR(AE1489=Главная!$N$28,AF$8&gt;Главная!$N$76),0,IF(AE1489+IF(AF1469&lt;0,-AF1469,0)&lt;Главная!$N$28,IF(AF1469&lt;0,-AF1469,0),Главная!$N$28-AE1489)),0))</f>
        <v>0</v>
      </c>
      <c r="AG1483" s="541">
        <f>IF(AG$8="",0,IF(Главная!$N$15=справочники!$AN$9,IF(OR(AF1489=Главная!$N$28,AG$8&gt;Главная!$N$76),0,IF(AF1489+IF(AG1469&lt;0,-AG1469,0)&lt;Главная!$N$28,IF(AG1469&lt;0,-AG1469,0),Главная!$N$28-AF1489)),0))</f>
        <v>0</v>
      </c>
      <c r="AH1483" s="541">
        <f>IF(AH$8="",0,IF(Главная!$N$15=справочники!$AN$9,IF(OR(AG1489=Главная!$N$28,AH$8&gt;Главная!$N$76),0,IF(AG1489+IF(AH1469&lt;0,-AH1469,0)&lt;Главная!$N$28,IF(AH1469&lt;0,-AH1469,0),Главная!$N$28-AG1489)),0))</f>
        <v>0</v>
      </c>
      <c r="AI1483" s="541">
        <f>IF(AI$8="",0,IF(Главная!$N$15=справочники!$AN$9,IF(OR(AH1489=Главная!$N$28,AI$8&gt;Главная!$N$76),0,IF(AH1489+IF(AI1469&lt;0,-AI1469,0)&lt;Главная!$N$28,IF(AI1469&lt;0,-AI1469,0),Главная!$N$28-AH1489)),0))</f>
        <v>0</v>
      </c>
      <c r="AJ1483" s="541">
        <f>IF(AJ$8="",0,IF(Главная!$N$15=справочники!$AN$9,IF(OR(AI1489=Главная!$N$28,AJ$8&gt;Главная!$N$76),0,IF(AI1489+IF(AJ1469&lt;0,-AJ1469,0)&lt;Главная!$N$28,IF(AJ1469&lt;0,-AJ1469,0),Главная!$N$28-AI1489)),0))</f>
        <v>0</v>
      </c>
      <c r="AK1483" s="541">
        <f>IF(AK$8="",0,IF(Главная!$N$15=справочники!$AN$9,IF(OR(AJ1489=Главная!$N$28,AK$8&gt;Главная!$N$76),0,IF(AJ1489+IF(AK1469&lt;0,-AK1469,0)&lt;Главная!$N$28,IF(AK1469&lt;0,-AK1469,0),Главная!$N$28-AJ1489)),0))</f>
        <v>0</v>
      </c>
      <c r="AL1483" s="541">
        <f>IF(AL$8="",0,IF(Главная!$N$15=справочники!$AN$9,IF(OR(AK1489=Главная!$N$28,AL$8&gt;Главная!$N$76),0,IF(AK1489+IF(AL1469&lt;0,-AL1469,0)&lt;Главная!$N$28,IF(AL1469&lt;0,-AL1469,0),Главная!$N$28-AK1489)),0))</f>
        <v>0</v>
      </c>
      <c r="AM1483" s="541">
        <f>IF(AM$8="",0,IF(Главная!$N$15=справочники!$AN$9,IF(OR(AL1489=Главная!$N$28,AM$8&gt;Главная!$N$76),0,IF(AL1489+IF(AM1469&lt;0,-AM1469,0)&lt;Главная!$N$28,IF(AM1469&lt;0,-AM1469,0),Главная!$N$28-AL1489)),0))</f>
        <v>0</v>
      </c>
      <c r="AN1483" s="541">
        <f>IF(AN$8="",0,IF(Главная!$N$15=справочники!$AN$9,IF(OR(AM1489=Главная!$N$28,AN$8&gt;Главная!$N$76),0,IF(AM1489+IF(AN1469&lt;0,-AN1469,0)&lt;Главная!$N$28,IF(AN1469&lt;0,-AN1469,0),Главная!$N$28-AM1489)),0))</f>
        <v>0</v>
      </c>
      <c r="AO1483" s="541">
        <f>IF(AO$8="",0,IF(Главная!$N$15=справочники!$AN$9,IF(OR(AN1489=Главная!$N$28,AO$8&gt;Главная!$N$76),0,IF(AN1489+IF(AO1469&lt;0,-AO1469,0)&lt;Главная!$N$28,IF(AO1469&lt;0,-AO1469,0),Главная!$N$28-AN1489)),0))</f>
        <v>0</v>
      </c>
      <c r="AP1483" s="541">
        <f>IF(AP$8="",0,IF(Главная!$N$15=справочники!$AN$9,IF(OR(AO1489=Главная!$N$28,AP$8&gt;Главная!$N$76),0,IF(AO1489+IF(AP1469&lt;0,-AP1469,0)&lt;Главная!$N$28,IF(AP1469&lt;0,-AP1469,0),Главная!$N$28-AO1489)),0))</f>
        <v>0</v>
      </c>
      <c r="AQ1483" s="541">
        <f>IF(AQ$8="",0,IF(Главная!$N$15=справочники!$AN$9,IF(OR(AP1489=Главная!$N$28,AQ$8&gt;Главная!$N$76),0,IF(AP1489+IF(AQ1469&lt;0,-AQ1469,0)&lt;Главная!$N$28,IF(AQ1469&lt;0,-AQ1469,0),Главная!$N$28-AP1489)),0))</f>
        <v>0</v>
      </c>
      <c r="AR1483" s="541">
        <f>IF(AR$8="",0,IF(Главная!$N$15=справочники!$AN$9,IF(OR(AQ1489=Главная!$N$28,AR$8&gt;Главная!$N$76),0,IF(AQ1489+IF(AR1469&lt;0,-AR1469,0)&lt;Главная!$N$28,IF(AR1469&lt;0,-AR1469,0),Главная!$N$28-AQ1489)),0))</f>
        <v>0</v>
      </c>
      <c r="AS1483" s="541">
        <f>IF(AS$8="",0,IF(Главная!$N$15=справочники!$AN$9,IF(OR(AR1489=Главная!$N$28,AS$8&gt;Главная!$N$76),0,IF(AR1489+IF(AS1469&lt;0,-AS1469,0)&lt;Главная!$N$28,IF(AS1469&lt;0,-AS1469,0),Главная!$N$28-AR1489)),0))</f>
        <v>0</v>
      </c>
      <c r="AT1483" s="541">
        <f>IF(AT$8="",0,IF(Главная!$N$15=справочники!$AN$9,IF(OR(AS1489=Главная!$N$28,AT$8&gt;Главная!$N$76),0,IF(AS1489+IF(AT1469&lt;0,-AT1469,0)&lt;Главная!$N$28,IF(AT1469&lt;0,-AT1469,0),Главная!$N$28-AS1489)),0))</f>
        <v>0</v>
      </c>
      <c r="AU1483" s="541">
        <f>IF(AU$8="",0,IF(Главная!$N$15=справочники!$AN$9,IF(OR(AT1489=Главная!$N$28,AU$8&gt;Главная!$N$76),0,IF(AT1489+IF(AU1469&lt;0,-AU1469,0)&lt;Главная!$N$28,IF(AU1469&lt;0,-AU1469,0),Главная!$N$28-AT1489)),0))</f>
        <v>0</v>
      </c>
      <c r="AV1483" s="541">
        <f>IF(AV$8="",0,IF(Главная!$N$15=справочники!$AN$9,IF(OR(AU1489=Главная!$N$28,AV$8&gt;Главная!$N$76),0,IF(AU1489+IF(AV1469&lt;0,-AV1469,0)&lt;Главная!$N$28,IF(AV1469&lt;0,-AV1469,0),Главная!$N$28-AU1489)),0))</f>
        <v>0</v>
      </c>
      <c r="AW1483" s="541">
        <f>IF(AW$8="",0,IF(Главная!$N$15=справочники!$AN$9,IF(OR(AV1489=Главная!$N$28,AW$8&gt;Главная!$N$76),0,IF(AV1489+IF(AW1469&lt;0,-AW1469,0)&lt;Главная!$N$28,IF(AW1469&lt;0,-AW1469,0),Главная!$N$28-AV1489)),0))</f>
        <v>0</v>
      </c>
      <c r="AX1483" s="541">
        <f>IF(AX$8="",0,IF(Главная!$N$15=справочники!$AN$9,IF(OR(AW1489=Главная!$N$28,AX$8&gt;Главная!$N$76),0,IF(AW1489+IF(AX1469&lt;0,-AX1469,0)&lt;Главная!$N$28,IF(AX1469&lt;0,-AX1469,0),Главная!$N$28-AW1489)),0))</f>
        <v>0</v>
      </c>
      <c r="AY1483" s="541">
        <f>IF(AY$8="",0,IF(Главная!$N$15=справочники!$AN$9,IF(OR(AX1489=Главная!$N$28,AY$8&gt;Главная!$N$76),0,IF(AX1489+IF(AY1469&lt;0,-AY1469,0)&lt;Главная!$N$28,IF(AY1469&lt;0,-AY1469,0),Главная!$N$28-AX1489)),0))</f>
        <v>0</v>
      </c>
      <c r="AZ1483" s="541">
        <f>IF(AZ$8="",0,IF(Главная!$N$15=справочники!$AN$9,IF(OR(AY1489=Главная!$N$28,AZ$8&gt;Главная!$N$76),0,IF(AY1489+IF(AZ1469&lt;0,-AZ1469,0)&lt;Главная!$N$28,IF(AZ1469&lt;0,-AZ1469,0),Главная!$N$28-AY1489)),0))</f>
        <v>0</v>
      </c>
      <c r="BA1483" s="541">
        <f>IF(BA$8="",0,IF(Главная!$N$15=справочники!$AN$9,IF(OR(AZ1489=Главная!$N$28,BA$8&gt;Главная!$N$76),0,IF(AZ1489+IF(BA1469&lt;0,-BA1469,0)&lt;Главная!$N$28,IF(BA1469&lt;0,-BA1469,0),Главная!$N$28-AZ1489)),0))</f>
        <v>0</v>
      </c>
      <c r="BB1483" s="541">
        <f>IF(BB$8="",0,IF(Главная!$N$15=справочники!$AN$9,IF(OR(BA1489=Главная!$N$28,BB$8&gt;Главная!$N$76),0,IF(BA1489+IF(BB1469&lt;0,-BB1469,0)&lt;Главная!$N$28,IF(BB1469&lt;0,-BB1469,0),Главная!$N$28-BA1489)),0))</f>
        <v>0</v>
      </c>
      <c r="BC1483" s="541">
        <f>IF(BC$8="",0,IF(Главная!$N$15=справочники!$AN$9,IF(OR(BB1489=Главная!$N$28,BC$8&gt;Главная!$N$76),0,IF(BB1489+IF(BC1469&lt;0,-BC1469,0)&lt;Главная!$N$28,IF(BC1469&lt;0,-BC1469,0),Главная!$N$28-BB1489)),0))</f>
        <v>0</v>
      </c>
      <c r="BD1483" s="541">
        <f>IF(BD$8="",0,IF(Главная!$N$15=справочники!$AN$9,IF(OR(BC1489=Главная!$N$28,BD$8&gt;Главная!$N$76),0,IF(BC1489+IF(BD1469&lt;0,-BD1469,0)&lt;Главная!$N$28,IF(BD1469&lt;0,-BD1469,0),Главная!$N$28-BC1489)),0))</f>
        <v>0</v>
      </c>
      <c r="BE1483" s="541">
        <f>IF(BE$8="",0,IF(Главная!$N$15=справочники!$AN$9,IF(OR(BD1489=Главная!$N$28,BE$8&gt;Главная!$N$76),0,IF(BD1489+IF(BE1469&lt;0,-BE1469,0)&lt;Главная!$N$28,IF(BE1469&lt;0,-BE1469,0),Главная!$N$28-BD1489)),0))</f>
        <v>0</v>
      </c>
      <c r="BF1483" s="541">
        <f>IF(BF$8="",0,IF(Главная!$N$15=справочники!$AN$9,IF(OR(BE1489=Главная!$N$28,BF$8&gt;Главная!$N$76),0,IF(BE1489+IF(BF1469&lt;0,-BF1469,0)&lt;Главная!$N$28,IF(BF1469&lt;0,-BF1469,0),Главная!$N$28-BE1489)),0))</f>
        <v>0</v>
      </c>
      <c r="BG1483" s="541">
        <f>IF(BG$8="",0,IF(Главная!$N$15=справочники!$AN$9,IF(OR(BF1489=Главная!$N$28,BG$8&gt;Главная!$N$76),0,IF(BF1489+IF(BG1469&lt;0,-BG1469,0)&lt;Главная!$N$28,IF(BG1469&lt;0,-BG1469,0),Главная!$N$28-BF1489)),0))</f>
        <v>0</v>
      </c>
      <c r="BH1483" s="541">
        <f>IF(BH$8="",0,IF(Главная!$N$15=справочники!$AN$9,IF(OR(BG1489=Главная!$N$28,BH$8&gt;Главная!$N$76),0,IF(BG1489+IF(BH1469&lt;0,-BH1469,0)&lt;Главная!$N$28,IF(BH1469&lt;0,-BH1469,0),Главная!$N$28-BG1489)),0))</f>
        <v>0</v>
      </c>
      <c r="BI1483" s="541">
        <f>IF(BI$8="",0,IF(Главная!$N$15=справочники!$AN$9,IF(OR(BH1489=Главная!$N$28,BI$8&gt;Главная!$N$76),0,IF(BH1489+IF(BI1469&lt;0,-BI1469,0)&lt;Главная!$N$28,IF(BI1469&lt;0,-BI1469,0),Главная!$N$28-BH1489)),0))</f>
        <v>0</v>
      </c>
      <c r="BJ1483" s="541">
        <f>IF(BJ$8="",0,IF(Главная!$N$15=справочники!$AN$9,IF(OR(BI1489=Главная!$N$28,BJ$8&gt;Главная!$N$76),0,IF(BI1489+IF(BJ1469&lt;0,-BJ1469,0)&lt;Главная!$N$28,IF(BJ1469&lt;0,-BJ1469,0),Главная!$N$28-BI1489)),0))</f>
        <v>0</v>
      </c>
      <c r="BK1483" s="541">
        <f>IF(BK$8="",0,IF(Главная!$N$15=справочники!$AN$9,IF(OR(BJ1489=Главная!$N$28,BK$8&gt;Главная!$N$76),0,IF(BJ1489+IF(BK1469&lt;0,-BK1469,0)&lt;Главная!$N$28,IF(BK1469&lt;0,-BK1469,0),Главная!$N$28-BJ1489)),0))</f>
        <v>0</v>
      </c>
      <c r="BL1483" s="541">
        <f>IF(BL$8="",0,IF(Главная!$N$15=справочники!$AN$9,IF(OR(BK1489=Главная!$N$28,BL$8&gt;Главная!$N$76),0,IF(BK1489+IF(BL1469&lt;0,-BL1469,0)&lt;Главная!$N$28,IF(BL1469&lt;0,-BL1469,0),Главная!$N$28-BK1489)),0))</f>
        <v>0</v>
      </c>
      <c r="BM1483" s="541">
        <f>IF(BM$8="",0,IF(Главная!$N$15=справочники!$AN$9,IF(OR(BL1489=Главная!$N$28,BM$8&gt;Главная!$N$76),0,IF(BL1489+IF(BM1469&lt;0,-BM1469,0)&lt;Главная!$N$28,IF(BM1469&lt;0,-BM1469,0),Главная!$N$28-BL1489)),0))</f>
        <v>0</v>
      </c>
      <c r="BN1483" s="541">
        <f>IF(BN$8="",0,IF(Главная!$N$15=справочники!$AN$9,IF(OR(BM1489=Главная!$N$28,BN$8&gt;Главная!$N$76),0,IF(BM1489+IF(BN1469&lt;0,-BN1469,0)&lt;Главная!$N$28,IF(BN1469&lt;0,-BN1469,0),Главная!$N$28-BM1489)),0))</f>
        <v>0</v>
      </c>
      <c r="BO1483" s="541">
        <f>IF(BO$8="",0,IF(Главная!$N$15=справочники!$AN$9,IF(OR(BN1489=Главная!$N$28,BO$8&gt;Главная!$N$76),0,IF(BN1489+IF(BO1469&lt;0,-BO1469,0)&lt;Главная!$N$28,IF(BO1469&lt;0,-BO1469,0),Главная!$N$28-BN1489)),0))</f>
        <v>0</v>
      </c>
      <c r="BP1483" s="541">
        <f>IF(BP$8="",0,IF(Главная!$N$15=справочники!$AN$9,IF(OR(BO1489=Главная!$N$28,BP$8&gt;Главная!$N$76),0,IF(BO1489+IF(BP1469&lt;0,-BP1469,0)&lt;Главная!$N$28,IF(BP1469&lt;0,-BP1469,0),Главная!$N$28-BO1489)),0))</f>
        <v>0</v>
      </c>
      <c r="BQ1483" s="541">
        <f>IF(BQ$8="",0,IF(Главная!$N$15=справочники!$AN$9,IF(OR(BP1489=Главная!$N$28,BQ$8&gt;Главная!$N$76),0,IF(BP1489+IF(BQ1469&lt;0,-BQ1469,0)&lt;Главная!$N$28,IF(BQ1469&lt;0,-BQ1469,0),Главная!$N$28-BP1489)),0))</f>
        <v>0</v>
      </c>
      <c r="BR1483" s="541">
        <f>IF(BR$8="",0,IF(Главная!$N$15=справочники!$AN$9,IF(OR(BQ1489=Главная!$N$28,BR$8&gt;Главная!$N$76),0,IF(BQ1489+IF(BR1469&lt;0,-BR1469,0)&lt;Главная!$N$28,IF(BR1469&lt;0,-BR1469,0),Главная!$N$28-BQ1489)),0))</f>
        <v>0</v>
      </c>
      <c r="BS1483" s="541">
        <f>IF(BS$8="",0,IF(Главная!$N$15=справочники!$AN$9,IF(OR(BR1489=Главная!$N$28,BS$8&gt;Главная!$N$76),0,IF(BR1489+IF(BS1469&lt;0,-BS1469,0)&lt;Главная!$N$28,IF(BS1469&lt;0,-BS1469,0),Главная!$N$28-BR1489)),0))</f>
        <v>0</v>
      </c>
      <c r="BT1483" s="541">
        <f>IF(BT$8="",0,IF(Главная!$N$15=справочники!$AN$9,IF(OR(BS1489=Главная!$N$28,BT$8&gt;Главная!$N$76),0,IF(BS1489+IF(BT1469&lt;0,-BT1469,0)&lt;Главная!$N$28,IF(BT1469&lt;0,-BT1469,0),Главная!$N$28-BS1489)),0))</f>
        <v>0</v>
      </c>
      <c r="BU1483" s="541">
        <f>IF(BU$8="",0,IF(Главная!$N$15=справочники!$AN$9,IF(OR(BT1489=Главная!$N$28,BU$8&gt;Главная!$N$76),0,IF(BT1489+IF(BU1469&lt;0,-BU1469,0)&lt;Главная!$N$28,IF(BU1469&lt;0,-BU1469,0),Главная!$N$28-BT1489)),0))</f>
        <v>0</v>
      </c>
      <c r="BV1483" s="541">
        <f>IF(BV$8="",0,IF(Главная!$N$15=справочники!$AN$9,IF(OR(BU1489=Главная!$N$28,BV$8&gt;Главная!$N$76),0,IF(BU1489+IF(BV1469&lt;0,-BV1469,0)&lt;Главная!$N$28,IF(BV1469&lt;0,-BV1469,0),Главная!$N$28-BU1489)),0))</f>
        <v>0</v>
      </c>
      <c r="BW1483" s="541">
        <f>IF(BW$8="",0,IF(Главная!$N$15=справочники!$AN$9,IF(OR(BV1489=Главная!$N$28,BW$8&gt;Главная!$N$76),0,IF(BV1489+IF(BW1469&lt;0,-BW1469,0)&lt;Главная!$N$28,IF(BW1469&lt;0,-BW1469,0),Главная!$N$28-BV1489)),0))</f>
        <v>0</v>
      </c>
      <c r="BX1483" s="541">
        <f>IF(BX$8="",0,IF(Главная!$N$15=справочники!$AN$9,IF(OR(BW1489=Главная!$N$28,BX$8&gt;Главная!$N$76),0,IF(BW1489+IF(BX1469&lt;0,-BX1469,0)&lt;Главная!$N$28,IF(BX1469&lt;0,-BX1469,0),Главная!$N$28-BW1489)),0))</f>
        <v>0</v>
      </c>
      <c r="BY1483" s="541">
        <f>IF(BY$8="",0,IF(Главная!$N$15=справочники!$AN$9,IF(OR(BX1489=Главная!$N$28,BY$8&gt;Главная!$N$76),0,IF(BX1489+IF(BY1469&lt;0,-BY1469,0)&lt;Главная!$N$28,IF(BY1469&lt;0,-BY1469,0),Главная!$N$28-BX1489)),0))</f>
        <v>0</v>
      </c>
      <c r="BZ1483" s="541">
        <f>IF(BZ$8="",0,IF(Главная!$N$15=справочники!$AN$9,IF(OR(BY1489=Главная!$N$28,BZ$8&gt;Главная!$N$76),0,IF(BY1489+IF(BZ1469&lt;0,-BZ1469,0)&lt;Главная!$N$28,IF(BZ1469&lt;0,-BZ1469,0),Главная!$N$28-BY1489)),0))</f>
        <v>0</v>
      </c>
      <c r="CA1483" s="541">
        <f>IF(CA$8="",0,IF(Главная!$N$15=справочники!$AN$9,IF(OR(BZ1489=Главная!$N$28,CA$8&gt;Главная!$N$76),0,IF(BZ1489+IF(CA1469&lt;0,-CA1469,0)&lt;Главная!$N$28,IF(CA1469&lt;0,-CA1469,0),Главная!$N$28-BZ1489)),0))</f>
        <v>0</v>
      </c>
      <c r="CB1483" s="541">
        <f>IF(CB$8="",0,IF(Главная!$N$15=справочники!$AN$9,IF(OR(CA1489=Главная!$N$28,CB$8&gt;Главная!$N$76),0,IF(CA1489+IF(CB1469&lt;0,-CB1469,0)&lt;Главная!$N$28,IF(CB1469&lt;0,-CB1469,0),Главная!$N$28-CA1489)),0))</f>
        <v>0</v>
      </c>
      <c r="CC1483" s="541">
        <f>IF(CC$8="",0,IF(Главная!$N$15=справочники!$AN$9,IF(OR(CB1489=Главная!$N$28,CC$8&gt;Главная!$N$76),0,IF(CB1489+IF(CC1469&lt;0,-CC1469,0)&lt;Главная!$N$28,IF(CC1469&lt;0,-CC1469,0),Главная!$N$28-CB1489)),0))</f>
        <v>0</v>
      </c>
      <c r="CD1483" s="541">
        <f>IF(CD$8="",0,IF(Главная!$N$15=справочники!$AN$9,IF(OR(CC1489=Главная!$N$28,CD$8&gt;Главная!$N$76),0,IF(CC1489+IF(CD1469&lt;0,-CD1469,0)&lt;Главная!$N$28,IF(CD1469&lt;0,-CD1469,0),Главная!$N$28-CC1489)),0))</f>
        <v>0</v>
      </c>
      <c r="CE1483" s="541">
        <f>IF(CE$8="",0,IF(Главная!$N$15=справочники!$AN$9,IF(OR(CD1489=Главная!$N$28,CE$8&gt;Главная!$N$76),0,IF(CD1489+IF(CE1469&lt;0,-CE1469,0)&lt;Главная!$N$28,IF(CE1469&lt;0,-CE1469,0),Главная!$N$28-CD1489)),0))</f>
        <v>0</v>
      </c>
      <c r="CF1483" s="541">
        <f>IF(CF$8="",0,IF(Главная!$N$15=справочники!$AN$9,IF(OR(CE1489=Главная!$N$28,CF$8&gt;Главная!$N$76),0,IF(CE1489+IF(CF1469&lt;0,-CF1469,0)&lt;Главная!$N$28,IF(CF1469&lt;0,-CF1469,0),Главная!$N$28-CE1489)),0))</f>
        <v>0</v>
      </c>
      <c r="CG1483" s="541">
        <f>IF(CG$8="",0,IF(Главная!$N$15=справочники!$AN$9,IF(OR(CF1489=Главная!$N$28,CG$8&gt;Главная!$N$76),0,IF(CF1489+IF(CG1469&lt;0,-CG1469,0)&lt;Главная!$N$28,IF(CG1469&lt;0,-CG1469,0),Главная!$N$28-CF1489)),0))</f>
        <v>0</v>
      </c>
      <c r="CH1483" s="541">
        <f>IF(CH$8="",0,IF(Главная!$N$15=справочники!$AN$9,IF(OR(CG1489=Главная!$N$28,CH$8&gt;Главная!$N$76),0,IF(CG1489+IF(CH1469&lt;0,-CH1469,0)&lt;Главная!$N$28,IF(CH1469&lt;0,-CH1469,0),Главная!$N$28-CG1489)),0))</f>
        <v>0</v>
      </c>
      <c r="CI1483" s="541">
        <f>IF(CI$8="",0,IF(Главная!$N$15=справочники!$AN$9,IF(OR(CH1489=Главная!$N$28,CI$8&gt;Главная!$N$76),0,IF(CH1489+IF(CI1469&lt;0,-CI1469,0)&lt;Главная!$N$28,IF(CI1469&lt;0,-CI1469,0),Главная!$N$28-CH1489)),0))</f>
        <v>0</v>
      </c>
      <c r="CJ1483" s="541">
        <f>IF(CJ$8="",0,IF(Главная!$N$15=справочники!$AN$9,IF(OR(CI1489=Главная!$N$28,CJ$8&gt;Главная!$N$76),0,IF(CI1489+IF(CJ1469&lt;0,-CJ1469,0)&lt;Главная!$N$28,IF(CJ1469&lt;0,-CJ1469,0),Главная!$N$28-CI1489)),0))</f>
        <v>0</v>
      </c>
      <c r="CK1483" s="541">
        <f>IF(CK$8="",0,IF(Главная!$N$15=справочники!$AN$9,IF(OR(CJ1489=Главная!$N$28,CK$8&gt;Главная!$N$76),0,IF(CJ1489+IF(CK1469&lt;0,-CK1469,0)&lt;Главная!$N$28,IF(CK1469&lt;0,-CK1469,0),Главная!$N$28-CJ1489)),0))</f>
        <v>0</v>
      </c>
      <c r="CL1483" s="541">
        <f>IF(CL$8="",0,IF(Главная!$N$15=справочники!$AN$9,IF(OR(CK1489=Главная!$N$28,CL$8&gt;Главная!$N$76),0,IF(CK1489+IF(CL1469&lt;0,-CL1469,0)&lt;Главная!$N$28,IF(CL1469&lt;0,-CL1469,0),Главная!$N$28-CK1489)),0))</f>
        <v>0</v>
      </c>
      <c r="CM1483" s="541">
        <f>IF(CM$8="",0,IF(Главная!$N$15=справочники!$AN$9,IF(OR(CL1489=Главная!$N$28,CM$8&gt;Главная!$N$76),0,IF(CL1489+IF(CM1469&lt;0,-CM1469,0)&lt;Главная!$N$28,IF(CM1469&lt;0,-CM1469,0),Главная!$N$28-CL1489)),0))</f>
        <v>0</v>
      </c>
      <c r="CN1483" s="541">
        <f>IF(CN$8="",0,IF(Главная!$N$15=справочники!$AN$9,IF(OR(CM1489=Главная!$N$28,CN$8&gt;Главная!$N$76),0,IF(CM1489+IF(CN1469&lt;0,-CN1469,0)&lt;Главная!$N$28,IF(CN1469&lt;0,-CN1469,0),Главная!$N$28-CM1489)),0))</f>
        <v>0</v>
      </c>
      <c r="CO1483" s="541">
        <f>IF(CO$8="",0,IF(Главная!$N$15=справочники!$AN$9,IF(OR(CN1489=Главная!$N$28,CO$8&gt;Главная!$N$76),0,IF(CN1489+IF(CO1469&lt;0,-CO1469,0)&lt;Главная!$N$28,IF(CO1469&lt;0,-CO1469,0),Главная!$N$28-CN1489)),0))</f>
        <v>0</v>
      </c>
      <c r="CP1483" s="541">
        <f>IF(CP$8="",0,IF(Главная!$N$15=справочники!$AN$9,IF(OR(CO1489=Главная!$N$28,CP$8&gt;Главная!$N$76),0,IF(CO1489+IF(CP1469&lt;0,-CP1469,0)&lt;Главная!$N$28,IF(CP1469&lt;0,-CP1469,0),Главная!$N$28-CO1489)),0))</f>
        <v>0</v>
      </c>
      <c r="CQ1483" s="541">
        <f>IF(CQ$8="",0,IF(Главная!$N$15=справочники!$AN$9,IF(OR(CP1489=Главная!$N$28,CQ$8&gt;Главная!$N$76),0,IF(CP1489+IF(CQ1469&lt;0,-CQ1469,0)&lt;Главная!$N$28,IF(CQ1469&lt;0,-CQ1469,0),Главная!$N$28-CP1489)),0))</f>
        <v>0</v>
      </c>
      <c r="CR1483" s="541">
        <f>IF(CR$8="",0,IF(Главная!$N$15=справочники!$AN$9,IF(OR(CQ1489=Главная!$N$28,CR$8&gt;Главная!$N$76),0,IF(CQ1489+IF(CR1469&lt;0,-CR1469,0)&lt;Главная!$N$28,IF(CR1469&lt;0,-CR1469,0),Главная!$N$28-CQ1489)),0))</f>
        <v>0</v>
      </c>
      <c r="CS1483" s="541">
        <f>IF(CS$8="",0,IF(Главная!$N$15=справочники!$AN$9,IF(OR(CR1489=Главная!$N$28,CS$8&gt;Главная!$N$76),0,IF(CR1489+IF(CS1469&lt;0,-CS1469,0)&lt;Главная!$N$28,IF(CS1469&lt;0,-CS1469,0),Главная!$N$28-CR1489)),0))</f>
        <v>0</v>
      </c>
      <c r="CT1483" s="541">
        <f>IF(CT$8="",0,IF(Главная!$N$15=справочники!$AN$9,IF(OR(CS1489=Главная!$N$28,CT$8&gt;Главная!$N$76),0,IF(CS1489+IF(CT1469&lt;0,-CT1469,0)&lt;Главная!$N$28,IF(CT1469&lt;0,-CT1469,0),Главная!$N$28-CS1489)),0))</f>
        <v>0</v>
      </c>
      <c r="CU1483" s="541">
        <f>IF(CU$8="",0,IF(Главная!$N$15=справочники!$AN$9,IF(OR(CT1489=Главная!$N$28,CU$8&gt;Главная!$N$76),0,IF(CT1489+IF(CU1469&lt;0,-CU1469,0)&lt;Главная!$N$28,IF(CU1469&lt;0,-CU1469,0),Главная!$N$28-CT1489)),0))</f>
        <v>0</v>
      </c>
      <c r="CV1483" s="541">
        <f>IF(CV$8="",0,IF(Главная!$N$15=справочники!$AN$9,IF(OR(CU1489=Главная!$N$28,CV$8&gt;Главная!$N$76),0,IF(CU1489+IF(CV1469&lt;0,-CV1469,0)&lt;Главная!$N$28,IF(CV1469&lt;0,-CV1469,0),Главная!$N$28-CU1489)),0))</f>
        <v>0</v>
      </c>
      <c r="CW1483" s="541">
        <f>IF(CW$8="",0,IF(Главная!$N$15=справочники!$AN$9,IF(OR(CV1489=Главная!$N$28,CW$8&gt;Главная!$N$76),0,IF(CV1489+IF(CW1469&lt;0,-CW1469,0)&lt;Главная!$N$28,IF(CW1469&lt;0,-CW1469,0),Главная!$N$28-CV1489)),0))</f>
        <v>0</v>
      </c>
      <c r="CX1483" s="541">
        <f>IF(CX$8="",0,IF(Главная!$N$15=справочники!$AN$9,IF(OR(CW1489=Главная!$N$28,CX$8&gt;Главная!$N$76),0,IF(CW1489+IF(CX1469&lt;0,-CX1469,0)&lt;Главная!$N$28,IF(CX1469&lt;0,-CX1469,0),Главная!$N$28-CW1489)),0))</f>
        <v>0</v>
      </c>
      <c r="CY1483" s="541">
        <f>IF(CY$8="",0,IF(Главная!$N$15=справочники!$AN$9,IF(OR(CX1489=Главная!$N$28,CY$8&gt;Главная!$N$76),0,IF(CX1489+IF(CY1469&lt;0,-CY1469,0)&lt;Главная!$N$28,IF(CY1469&lt;0,-CY1469,0),Главная!$N$28-CX1489)),0))</f>
        <v>0</v>
      </c>
      <c r="CZ1483" s="541">
        <f>IF(CZ$8="",0,IF(Главная!$N$15=справочники!$AN$9,IF(OR(CY1489=Главная!$N$28,CZ$8&gt;Главная!$N$76),0,IF(CY1489+IF(CZ1469&lt;0,-CZ1469,0)&lt;Главная!$N$28,IF(CZ1469&lt;0,-CZ1469,0),Главная!$N$28-CY1489)),0))</f>
        <v>0</v>
      </c>
      <c r="DA1483" s="541">
        <f>IF(DA$8="",0,IF(Главная!$N$15=справочники!$AN$9,IF(OR(CZ1489=Главная!$N$28,DA$8&gt;Главная!$N$76),0,IF(CZ1489+IF(DA1469&lt;0,-DA1469,0)&lt;Главная!$N$28,IF(DA1469&lt;0,-DA1469,0),Главная!$N$28-CZ1489)),0))</f>
        <v>0</v>
      </c>
      <c r="DB1483" s="541">
        <f>IF(DB$8="",0,IF(Главная!$N$15=справочники!$AN$9,IF(OR(DA1489=Главная!$N$28,DB$8&gt;Главная!$N$76),0,IF(DA1489+IF(DB1469&lt;0,-DB1469,0)&lt;Главная!$N$28,IF(DB1469&lt;0,-DB1469,0),Главная!$N$28-DA1489)),0))</f>
        <v>0</v>
      </c>
      <c r="DC1483" s="541">
        <f>IF(DC$8="",0,IF(Главная!$N$15=справочники!$AN$9,IF(OR(DB1489=Главная!$N$28,DC$8&gt;Главная!$N$76),0,IF(DB1489+IF(DC1469&lt;0,-DC1469,0)&lt;Главная!$N$28,IF(DC1469&lt;0,-DC1469,0),Главная!$N$28-DB1489)),0))</f>
        <v>0</v>
      </c>
      <c r="DD1483" s="541">
        <f>IF(DD$8="",0,IF(Главная!$N$15=справочники!$AN$9,IF(OR(DC1489=Главная!$N$28,DD$8&gt;Главная!$N$76),0,IF(DC1489+IF(DD1469&lt;0,-DD1469,0)&lt;Главная!$N$28,IF(DD1469&lt;0,-DD1469,0),Главная!$N$28-DC1489)),0))</f>
        <v>0</v>
      </c>
      <c r="DE1483" s="541">
        <f>IF(DE$8="",0,IF(Главная!$N$15=справочники!$AN$9,IF(OR(DD1489=Главная!$N$28,DE$8&gt;Главная!$N$76),0,IF(DD1489+IF(DE1469&lt;0,-DE1469,0)&lt;Главная!$N$28,IF(DE1469&lt;0,-DE1469,0),Главная!$N$28-DD1489)),0))</f>
        <v>0</v>
      </c>
      <c r="DF1483" s="541">
        <f>IF(DF$8="",0,IF(Главная!$N$15=справочники!$AN$9,IF(OR(DE1489=Главная!$N$28,DF$8&gt;Главная!$N$76),0,IF(DE1489+IF(DF1469&lt;0,-DF1469,0)&lt;Главная!$N$28,IF(DF1469&lt;0,-DF1469,0),Главная!$N$28-DE1489)),0))</f>
        <v>0</v>
      </c>
      <c r="DG1483" s="541">
        <f>IF(DG$8="",0,IF(Главная!$N$15=справочники!$AN$9,IF(OR(DF1489=Главная!$N$28,DG$8&gt;Главная!$N$76),0,IF(DF1489+IF(DG1469&lt;0,-DG1469,0)&lt;Главная!$N$28,IF(DG1469&lt;0,-DG1469,0),Главная!$N$28-DF1489)),0))</f>
        <v>0</v>
      </c>
      <c r="DH1483" s="541">
        <f>IF(DH$8="",0,IF(Главная!$N$15=справочники!$AN$9,IF(OR(DG1489=Главная!$N$28,DH$8&gt;Главная!$N$76),0,IF(DG1489+IF(DH1469&lt;0,-DH1469,0)&lt;Главная!$N$28,IF(DH1469&lt;0,-DH1469,0),Главная!$N$28-DG1489)),0))</f>
        <v>0</v>
      </c>
      <c r="DI1483" s="541">
        <f>IF(DI$8="",0,IF(Главная!$N$15=справочники!$AN$9,IF(OR(DH1489=Главная!$N$28,DI$8&gt;Главная!$N$76),0,IF(DH1489+IF(DI1469&lt;0,-DI1469,0)&lt;Главная!$N$28,IF(DI1469&lt;0,-DI1469,0),Главная!$N$28-DH1489)),0))</f>
        <v>0</v>
      </c>
      <c r="DJ1483" s="541">
        <f>IF(DJ$8="",0,IF(Главная!$N$15=справочники!$AN$9,IF(OR(DI1489=Главная!$N$28,DJ$8&gt;Главная!$N$76),0,IF(DI1489+IF(DJ1469&lt;0,-DJ1469,0)&lt;Главная!$N$28,IF(DJ1469&lt;0,-DJ1469,0),Главная!$N$28-DI1489)),0))</f>
        <v>0</v>
      </c>
      <c r="DK1483" s="541">
        <f>IF(DK$8="",0,IF(Главная!$N$15=справочники!$AN$9,IF(OR(DJ1489=Главная!$N$28,DK$8&gt;Главная!$N$76),0,IF(DJ1489+IF(DK1469&lt;0,-DK1469,0)&lt;Главная!$N$28,IF(DK1469&lt;0,-DK1469,0),Главная!$N$28-DJ1489)),0))</f>
        <v>0</v>
      </c>
      <c r="DL1483" s="541">
        <f>IF(DL$8="",0,IF(Главная!$N$15=справочники!$AN$9,IF(OR(DK1489=Главная!$N$28,DL$8&gt;Главная!$N$76),0,IF(DK1489+IF(DL1469&lt;0,-DL1469,0)&lt;Главная!$N$28,IF(DL1469&lt;0,-DL1469,0),Главная!$N$28-DK1489)),0))</f>
        <v>0</v>
      </c>
      <c r="DM1483" s="541">
        <f>IF(DM$8="",0,IF(Главная!$N$15=справочники!$AN$9,IF(OR(DL1489=Главная!$N$28,DM$8&gt;Главная!$N$76),0,IF(DL1489+IF(DM1469&lt;0,-DM1469,0)&lt;Главная!$N$28,IF(DM1469&lt;0,-DM1469,0),Главная!$N$28-DL1489)),0))</f>
        <v>0</v>
      </c>
      <c r="DN1483" s="541">
        <f>IF(DN$8="",0,IF(Главная!$N$15=справочники!$AN$9,IF(OR(DM1489=Главная!$N$28,DN$8&gt;Главная!$N$76),0,IF(DM1489+IF(DN1469&lt;0,-DN1469,0)&lt;Главная!$N$28,IF(DN1469&lt;0,-DN1469,0),Главная!$N$28-DM1489)),0))</f>
        <v>0</v>
      </c>
      <c r="DO1483" s="541">
        <f>IF(DO$8="",0,IF(Главная!$N$15=справочники!$AN$9,IF(OR(DN1489=Главная!$N$28,DO$8&gt;Главная!$N$76),0,IF(DN1489+IF(DO1469&lt;0,-DO1469,0)&lt;Главная!$N$28,IF(DO1469&lt;0,-DO1469,0),Главная!$N$28-DN1489)),0))</f>
        <v>0</v>
      </c>
      <c r="DP1483" s="541">
        <f>IF(DP$8="",0,IF(Главная!$N$15=справочники!$AN$9,IF(OR(DO1489=Главная!$N$28,DP$8&gt;Главная!$N$76),0,IF(DO1489+IF(DP1469&lt;0,-DP1469,0)&lt;Главная!$N$28,IF(DP1469&lt;0,-DP1469,0),Главная!$N$28-DO1489)),0))</f>
        <v>0</v>
      </c>
      <c r="DQ1483" s="541">
        <f>IF(DQ$8="",0,IF(Главная!$N$15=справочники!$AN$9,IF(OR(DP1489=Главная!$N$28,DQ$8&gt;Главная!$N$76),0,IF(DP1489+IF(DQ1469&lt;0,-DQ1469,0)&lt;Главная!$N$28,IF(DQ1469&lt;0,-DQ1469,0),Главная!$N$28-DP1489)),0))</f>
        <v>0</v>
      </c>
      <c r="DR1483" s="541">
        <f>IF(DR$8="",0,IF(Главная!$N$15=справочники!$AN$9,IF(OR(DQ1489=Главная!$N$28,DR$8&gt;Главная!$N$76),0,IF(DQ1489+IF(DR1469&lt;0,-DR1469,0)&lt;Главная!$N$28,IF(DR1469&lt;0,-DR1469,0),Главная!$N$28-DQ1489)),0))</f>
        <v>0</v>
      </c>
      <c r="DS1483" s="541">
        <f>IF(DS$8="",0,IF(Главная!$N$15=справочники!$AN$9,IF(OR(DR1489=Главная!$N$28,DS$8&gt;Главная!$N$76),0,IF(DR1489+IF(DS1469&lt;0,-DS1469,0)&lt;Главная!$N$28,IF(DS1469&lt;0,-DS1469,0),Главная!$N$28-DR1489)),0))</f>
        <v>0</v>
      </c>
      <c r="DT1483" s="541">
        <f>IF(DT$8="",0,IF(Главная!$N$15=справочники!$AN$9,IF(OR(DS1489=Главная!$N$28,DT$8&gt;Главная!$N$76),0,IF(DS1489+IF(DT1469&lt;0,-DT1469,0)&lt;Главная!$N$28,IF(DT1469&lt;0,-DT1469,0),Главная!$N$28-DS1489)),0))</f>
        <v>0</v>
      </c>
      <c r="DU1483" s="1"/>
      <c r="DV1483" s="1"/>
    </row>
    <row r="1484" spans="1:126" ht="4.2" customHeight="1">
      <c r="A1484" s="1"/>
      <c r="B1484" s="1"/>
      <c r="C1484" s="1"/>
      <c r="D1484" s="1"/>
      <c r="E1484" s="261"/>
      <c r="F1484" s="47"/>
      <c r="G1484" s="229"/>
      <c r="H1484" s="1"/>
      <c r="I1484" s="1"/>
      <c r="J1484" s="1"/>
      <c r="K1484" s="1"/>
      <c r="L1484" s="1"/>
      <c r="M1484" s="5"/>
      <c r="N1484" s="1"/>
      <c r="O1484" s="1"/>
      <c r="P1484" s="5"/>
      <c r="Q1484" s="1"/>
      <c r="R1484" s="1"/>
      <c r="S1484" s="5"/>
      <c r="T1484" s="7"/>
      <c r="U1484" s="23"/>
      <c r="V1484" s="1"/>
      <c r="W1484" s="1"/>
      <c r="X1484" s="10"/>
      <c r="Y1484" s="45"/>
      <c r="Z1484" s="90"/>
      <c r="AA1484" s="471"/>
      <c r="AB1484" s="471"/>
      <c r="AC1484" s="471"/>
      <c r="AD1484" s="471"/>
      <c r="AE1484" s="471"/>
      <c r="AF1484" s="471"/>
      <c r="AG1484" s="471"/>
      <c r="AH1484" s="471"/>
      <c r="AI1484" s="471"/>
      <c r="AJ1484" s="471"/>
      <c r="AK1484" s="471"/>
      <c r="AL1484" s="471"/>
      <c r="AM1484" s="471"/>
      <c r="AN1484" s="471"/>
      <c r="AO1484" s="471"/>
      <c r="AP1484" s="471"/>
      <c r="AQ1484" s="471"/>
      <c r="AR1484" s="471"/>
      <c r="AS1484" s="471"/>
      <c r="AT1484" s="471"/>
      <c r="AU1484" s="471"/>
      <c r="AV1484" s="471"/>
      <c r="AW1484" s="471"/>
      <c r="AX1484" s="471"/>
      <c r="AY1484" s="471"/>
      <c r="AZ1484" s="471"/>
      <c r="BA1484" s="471"/>
      <c r="BB1484" s="471"/>
      <c r="BC1484" s="471"/>
      <c r="BD1484" s="471"/>
      <c r="BE1484" s="471"/>
      <c r="BF1484" s="471"/>
      <c r="BG1484" s="471"/>
      <c r="BH1484" s="471"/>
      <c r="BI1484" s="471"/>
      <c r="BJ1484" s="471"/>
      <c r="BK1484" s="471"/>
      <c r="BL1484" s="471"/>
      <c r="BM1484" s="471"/>
      <c r="BN1484" s="471"/>
      <c r="BO1484" s="471"/>
      <c r="BP1484" s="471"/>
      <c r="BQ1484" s="471"/>
      <c r="BR1484" s="471"/>
      <c r="BS1484" s="471"/>
      <c r="BT1484" s="471"/>
      <c r="BU1484" s="471"/>
      <c r="BV1484" s="471"/>
      <c r="BW1484" s="471"/>
      <c r="BX1484" s="471"/>
      <c r="BY1484" s="471"/>
      <c r="BZ1484" s="471"/>
      <c r="CA1484" s="471"/>
      <c r="CB1484" s="471"/>
      <c r="CC1484" s="471"/>
      <c r="CD1484" s="471"/>
      <c r="CE1484" s="471"/>
      <c r="CF1484" s="471"/>
      <c r="CG1484" s="471"/>
      <c r="CH1484" s="471"/>
      <c r="CI1484" s="471"/>
      <c r="CJ1484" s="471"/>
      <c r="CK1484" s="471"/>
      <c r="CL1484" s="471"/>
      <c r="CM1484" s="471"/>
      <c r="CN1484" s="471"/>
      <c r="CO1484" s="471"/>
      <c r="CP1484" s="471"/>
      <c r="CQ1484" s="471"/>
      <c r="CR1484" s="471"/>
      <c r="CS1484" s="471"/>
      <c r="CT1484" s="471"/>
      <c r="CU1484" s="471"/>
      <c r="CV1484" s="471"/>
      <c r="CW1484" s="471"/>
      <c r="CX1484" s="471"/>
      <c r="CY1484" s="471"/>
      <c r="CZ1484" s="471"/>
      <c r="DA1484" s="471"/>
      <c r="DB1484" s="471"/>
      <c r="DC1484" s="471"/>
      <c r="DD1484" s="471"/>
      <c r="DE1484" s="471"/>
      <c r="DF1484" s="471"/>
      <c r="DG1484" s="471"/>
      <c r="DH1484" s="471"/>
      <c r="DI1484" s="471"/>
      <c r="DJ1484" s="471"/>
      <c r="DK1484" s="471"/>
      <c r="DL1484" s="471"/>
      <c r="DM1484" s="471"/>
      <c r="DN1484" s="471"/>
      <c r="DO1484" s="471"/>
      <c r="DP1484" s="471"/>
      <c r="DQ1484" s="471"/>
      <c r="DR1484" s="471"/>
      <c r="DS1484" s="471"/>
      <c r="DT1484" s="471"/>
      <c r="DU1484" s="1"/>
      <c r="DV1484" s="1"/>
    </row>
    <row r="1485" spans="1:126" s="120" customFormat="1" ht="4.2" customHeight="1">
      <c r="A1485" s="59"/>
      <c r="B1485" s="59"/>
      <c r="C1485" s="59"/>
      <c r="D1485" s="59"/>
      <c r="E1485" s="271"/>
      <c r="F1485" s="114"/>
      <c r="G1485" s="115"/>
      <c r="H1485" s="59"/>
      <c r="I1485" s="59"/>
      <c r="J1485" s="59"/>
      <c r="K1485" s="59"/>
      <c r="L1485" s="59"/>
      <c r="M1485" s="115"/>
      <c r="N1485" s="59"/>
      <c r="O1485" s="59"/>
      <c r="P1485" s="229"/>
      <c r="Q1485" s="59"/>
      <c r="R1485" s="59"/>
      <c r="S1485" s="115"/>
      <c r="T1485" s="210"/>
      <c r="U1485" s="115"/>
      <c r="V1485" s="59"/>
      <c r="W1485" s="116"/>
      <c r="X1485" s="116"/>
      <c r="Y1485" s="117"/>
      <c r="Z1485" s="118"/>
      <c r="AA1485" s="119"/>
      <c r="AB1485" s="119"/>
      <c r="AC1485" s="119"/>
      <c r="AD1485" s="119"/>
      <c r="AE1485" s="119"/>
      <c r="AF1485" s="119"/>
      <c r="AG1485" s="119"/>
      <c r="AH1485" s="119"/>
      <c r="AI1485" s="119"/>
      <c r="AJ1485" s="119"/>
      <c r="AK1485" s="119"/>
      <c r="AL1485" s="119"/>
      <c r="AM1485" s="119"/>
      <c r="AN1485" s="119"/>
      <c r="AO1485" s="119"/>
      <c r="AP1485" s="119"/>
      <c r="AQ1485" s="119"/>
      <c r="AR1485" s="119"/>
      <c r="AS1485" s="119"/>
      <c r="AT1485" s="119"/>
      <c r="AU1485" s="119"/>
      <c r="AV1485" s="119"/>
      <c r="AW1485" s="119"/>
      <c r="AX1485" s="119"/>
      <c r="AY1485" s="119"/>
      <c r="AZ1485" s="119"/>
      <c r="BA1485" s="119"/>
      <c r="BB1485" s="119"/>
      <c r="BC1485" s="119"/>
      <c r="BD1485" s="119"/>
      <c r="BE1485" s="119"/>
      <c r="BF1485" s="119"/>
      <c r="BG1485" s="119"/>
      <c r="BH1485" s="119"/>
      <c r="BI1485" s="119"/>
      <c r="BJ1485" s="119"/>
      <c r="BK1485" s="119"/>
      <c r="BL1485" s="119"/>
      <c r="BM1485" s="119"/>
      <c r="BN1485" s="119"/>
      <c r="BO1485" s="119"/>
      <c r="BP1485" s="119"/>
      <c r="BQ1485" s="119"/>
      <c r="BR1485" s="119"/>
      <c r="BS1485" s="119"/>
      <c r="BT1485" s="119"/>
      <c r="BU1485" s="119"/>
      <c r="BV1485" s="119"/>
      <c r="BW1485" s="119"/>
      <c r="BX1485" s="119"/>
      <c r="BY1485" s="119"/>
      <c r="BZ1485" s="119"/>
      <c r="CA1485" s="119"/>
      <c r="CB1485" s="119"/>
      <c r="CC1485" s="119"/>
      <c r="CD1485" s="119"/>
      <c r="CE1485" s="119"/>
      <c r="CF1485" s="119"/>
      <c r="CG1485" s="119"/>
      <c r="CH1485" s="119"/>
      <c r="CI1485" s="119"/>
      <c r="CJ1485" s="119"/>
      <c r="CK1485" s="119"/>
      <c r="CL1485" s="119"/>
      <c r="CM1485" s="119"/>
      <c r="CN1485" s="119"/>
      <c r="CO1485" s="119"/>
      <c r="CP1485" s="119"/>
      <c r="CQ1485" s="119"/>
      <c r="CR1485" s="119"/>
      <c r="CS1485" s="119"/>
      <c r="CT1485" s="119"/>
      <c r="CU1485" s="119"/>
      <c r="CV1485" s="119"/>
      <c r="CW1485" s="119"/>
      <c r="CX1485" s="119"/>
      <c r="CY1485" s="119"/>
      <c r="CZ1485" s="119"/>
      <c r="DA1485" s="119"/>
      <c r="DB1485" s="119"/>
      <c r="DC1485" s="119"/>
      <c r="DD1485" s="119"/>
      <c r="DE1485" s="119"/>
      <c r="DF1485" s="119"/>
      <c r="DG1485" s="119"/>
      <c r="DH1485" s="119"/>
      <c r="DI1485" s="119"/>
      <c r="DJ1485" s="119"/>
      <c r="DK1485" s="119"/>
      <c r="DL1485" s="119"/>
      <c r="DM1485" s="119"/>
      <c r="DN1485" s="119"/>
      <c r="DO1485" s="119"/>
      <c r="DP1485" s="119"/>
      <c r="DQ1485" s="119"/>
      <c r="DR1485" s="119"/>
      <c r="DS1485" s="119"/>
      <c r="DT1485" s="119"/>
      <c r="DU1485" s="59"/>
      <c r="DV1485" s="59"/>
    </row>
    <row r="1486" spans="1:126" s="4" customFormat="1">
      <c r="A1486" s="3"/>
      <c r="B1486" s="3"/>
      <c r="C1486" s="3"/>
      <c r="D1486" s="3"/>
      <c r="E1486" s="261" t="s">
        <v>26</v>
      </c>
      <c r="F1486" s="50"/>
      <c r="G1486" s="542" t="s">
        <v>6</v>
      </c>
      <c r="H1486" s="544" t="s">
        <v>420</v>
      </c>
      <c r="I1486" s="545"/>
      <c r="J1486" s="545"/>
      <c r="K1486" s="545"/>
      <c r="L1486" s="1"/>
      <c r="M1486" s="5"/>
      <c r="N1486" s="3" t="str">
        <f>Главная!$Y$8</f>
        <v>итого</v>
      </c>
      <c r="O1486" s="1"/>
      <c r="P1486" s="5"/>
      <c r="Q1486" s="1" t="s">
        <v>25</v>
      </c>
      <c r="R1486" s="1"/>
      <c r="S1486" s="1"/>
      <c r="T1486" s="7"/>
      <c r="U1486" s="1"/>
      <c r="V1486" s="1"/>
      <c r="W1486" s="11">
        <f>SUM($Y1486:$DU1486)</f>
        <v>0</v>
      </c>
      <c r="X1486" s="11"/>
      <c r="Y1486" s="45"/>
      <c r="Z1486" s="90"/>
      <c r="AA1486" s="91">
        <f>IF(AA$8="",0,IF(Главная!$N$15=справочники!$AN$9,IF(Z1489+AA1483&lt;=0,0,IF(AA1469&lt;=0,0,IF(AA1469&gt;=Z1489+AA1483,Z1489+AA1483,AA1469))),IF(Главная!$N$41&lt;=Главная!$N$43,0,IF(OR(AA$1&lt;=Главная!$N$43*12,AA$1&gt;Главная!$N$41*12),0,IF(AA$1=Главная!$N$41*12,$W$1483-SUM($Z1486:Z1486),Z1489/(Главная!$N$41*12-Z$1))))))</f>
        <v>0</v>
      </c>
      <c r="AB1486" s="91">
        <f>IF(AB$8="",0,IF(Главная!$N$15=справочники!$AN$9,IF(AA1489+AB1483&lt;=0,0,IF(AB1469&lt;=0,0,IF(AB1469&gt;=AA1489+AB1483,AA1489+AB1483,AB1469))),IF(Главная!$N$41&lt;=Главная!$N$43,0,IF(OR(AB$1&lt;=Главная!$N$43*12,AB$1&gt;Главная!$N$41*12),0,IF(AB$1=Главная!$N$41*12,$W$1483-SUM($Z1486:AA1486),AA1489/(Главная!$N$41*12-AA$1))))))</f>
        <v>0</v>
      </c>
      <c r="AC1486" s="91">
        <f>IF(AC$8="",0,IF(Главная!$N$15=справочники!$AN$9,IF(AB1489+AC1483&lt;=0,0,IF(AC1469&lt;=0,0,IF(AC1469&gt;=AB1489+AC1483,AB1489+AC1483,AC1469))),IF(Главная!$N$41&lt;=Главная!$N$43,0,IF(OR(AC$1&lt;=Главная!$N$43*12,AC$1&gt;Главная!$N$41*12),0,IF(AC$1=Главная!$N$41*12,$W$1483-SUM($Z1486:AB1486),AB1489/(Главная!$N$41*12-AB$1))))))</f>
        <v>0</v>
      </c>
      <c r="AD1486" s="91">
        <f>IF(AD$8="",0,IF(Главная!$N$15=справочники!$AN$9,IF(AC1489+AD1483&lt;=0,0,IF(AD1469&lt;=0,0,IF(AD1469&gt;=AC1489+AD1483,AC1489+AD1483,AD1469))),IF(Главная!$N$41&lt;=Главная!$N$43,0,IF(OR(AD$1&lt;=Главная!$N$43*12,AD$1&gt;Главная!$N$41*12),0,IF(AD$1=Главная!$N$41*12,$W$1483-SUM($Z1486:AC1486),AC1489/(Главная!$N$41*12-AC$1))))))</f>
        <v>0</v>
      </c>
      <c r="AE1486" s="91">
        <f>IF(AE$8="",0,IF(Главная!$N$15=справочники!$AN$9,IF(AD1489+AE1483&lt;=0,0,IF(AE1469&lt;=0,0,IF(AE1469&gt;=AD1489+AE1483,AD1489+AE1483,AE1469))),IF(Главная!$N$41&lt;=Главная!$N$43,0,IF(OR(AE$1&lt;=Главная!$N$43*12,AE$1&gt;Главная!$N$41*12),0,IF(AE$1=Главная!$N$41*12,$W$1483-SUM($Z1486:AD1486),AD1489/(Главная!$N$41*12-AD$1))))))</f>
        <v>0</v>
      </c>
      <c r="AF1486" s="91">
        <f>IF(AF$8="",0,IF(Главная!$N$15=справочники!$AN$9,IF(AE1489+AF1483&lt;=0,0,IF(AF1469&lt;=0,0,IF(AF1469&gt;=AE1489+AF1483,AE1489+AF1483,AF1469))),IF(Главная!$N$41&lt;=Главная!$N$43,0,IF(OR(AF$1&lt;=Главная!$N$43*12,AF$1&gt;Главная!$N$41*12),0,IF(AF$1=Главная!$N$41*12,$W$1483-SUM($Z1486:AE1486),AE1489/(Главная!$N$41*12-AE$1))))))</f>
        <v>0</v>
      </c>
      <c r="AG1486" s="91">
        <f>IF(AG$8="",0,IF(Главная!$N$15=справочники!$AN$9,IF(AF1489+AG1483&lt;=0,0,IF(AG1469&lt;=0,0,IF(AG1469&gt;=AF1489+AG1483,AF1489+AG1483,AG1469))),IF(Главная!$N$41&lt;=Главная!$N$43,0,IF(OR(AG$1&lt;=Главная!$N$43*12,AG$1&gt;Главная!$N$41*12),0,IF(AG$1=Главная!$N$41*12,$W$1483-SUM($Z1486:AF1486),AF1489/(Главная!$N$41*12-AF$1))))))</f>
        <v>0</v>
      </c>
      <c r="AH1486" s="91">
        <f>IF(AH$8="",0,IF(Главная!$N$15=справочники!$AN$9,IF(AG1489+AH1483&lt;=0,0,IF(AH1469&lt;=0,0,IF(AH1469&gt;=AG1489+AH1483,AG1489+AH1483,AH1469))),IF(Главная!$N$41&lt;=Главная!$N$43,0,IF(OR(AH$1&lt;=Главная!$N$43*12,AH$1&gt;Главная!$N$41*12),0,IF(AH$1=Главная!$N$41*12,$W$1483-SUM($Z1486:AG1486),AG1489/(Главная!$N$41*12-AG$1))))))</f>
        <v>0</v>
      </c>
      <c r="AI1486" s="91">
        <f>IF(AI$8="",0,IF(Главная!$N$15=справочники!$AN$9,IF(AH1489+AI1483&lt;=0,0,IF(AI1469&lt;=0,0,IF(AI1469&gt;=AH1489+AI1483,AH1489+AI1483,AI1469))),IF(Главная!$N$41&lt;=Главная!$N$43,0,IF(OR(AI$1&lt;=Главная!$N$43*12,AI$1&gt;Главная!$N$41*12),0,IF(AI$1=Главная!$N$41*12,$W$1483-SUM($Z1486:AH1486),AH1489/(Главная!$N$41*12-AH$1))))))</f>
        <v>0</v>
      </c>
      <c r="AJ1486" s="91">
        <f>IF(AJ$8="",0,IF(Главная!$N$15=справочники!$AN$9,IF(AI1489+AJ1483&lt;=0,0,IF(AJ1469&lt;=0,0,IF(AJ1469&gt;=AI1489+AJ1483,AI1489+AJ1483,AJ1469))),IF(Главная!$N$41&lt;=Главная!$N$43,0,IF(OR(AJ$1&lt;=Главная!$N$43*12,AJ$1&gt;Главная!$N$41*12),0,IF(AJ$1=Главная!$N$41*12,$W$1483-SUM($Z1486:AI1486),AI1489/(Главная!$N$41*12-AI$1))))))</f>
        <v>0</v>
      </c>
      <c r="AK1486" s="91">
        <f>IF(AK$8="",0,IF(Главная!$N$15=справочники!$AN$9,IF(AJ1489+AK1483&lt;=0,0,IF(AK1469&lt;=0,0,IF(AK1469&gt;=AJ1489+AK1483,AJ1489+AK1483,AK1469))),IF(Главная!$N$41&lt;=Главная!$N$43,0,IF(OR(AK$1&lt;=Главная!$N$43*12,AK$1&gt;Главная!$N$41*12),0,IF(AK$1=Главная!$N$41*12,$W$1483-SUM($Z1486:AJ1486),AJ1489/(Главная!$N$41*12-AJ$1))))))</f>
        <v>0</v>
      </c>
      <c r="AL1486" s="91">
        <f>IF(AL$8="",0,IF(Главная!$N$15=справочники!$AN$9,IF(AK1489+AL1483&lt;=0,0,IF(AL1469&lt;=0,0,IF(AL1469&gt;=AK1489+AL1483,AK1489+AL1483,AL1469))),IF(Главная!$N$41&lt;=Главная!$N$43,0,IF(OR(AL$1&lt;=Главная!$N$43*12,AL$1&gt;Главная!$N$41*12),0,IF(AL$1=Главная!$N$41*12,$W$1483-SUM($Z1486:AK1486),AK1489/(Главная!$N$41*12-AK$1))))))</f>
        <v>0</v>
      </c>
      <c r="AM1486" s="91">
        <f>IF(AM$8="",0,IF(Главная!$N$15=справочники!$AN$9,IF(AL1489+AM1483&lt;=0,0,IF(AM1469&lt;=0,0,IF(AM1469&gt;=AL1489+AM1483,AL1489+AM1483,AM1469))),IF(Главная!$N$41&lt;=Главная!$N$43,0,IF(OR(AM$1&lt;=Главная!$N$43*12,AM$1&gt;Главная!$N$41*12),0,IF(AM$1=Главная!$N$41*12,$W$1483-SUM($Z1486:AL1486),AL1489/(Главная!$N$41*12-AL$1))))))</f>
        <v>0</v>
      </c>
      <c r="AN1486" s="91">
        <f>IF(AN$8="",0,IF(Главная!$N$15=справочники!$AN$9,IF(AM1489+AN1483&lt;=0,0,IF(AN1469&lt;=0,0,IF(AN1469&gt;=AM1489+AN1483,AM1489+AN1483,AN1469))),IF(Главная!$N$41&lt;=Главная!$N$43,0,IF(OR(AN$1&lt;=Главная!$N$43*12,AN$1&gt;Главная!$N$41*12),0,IF(AN$1=Главная!$N$41*12,$W$1483-SUM($Z1486:AM1486),AM1489/(Главная!$N$41*12-AM$1))))))</f>
        <v>0</v>
      </c>
      <c r="AO1486" s="91">
        <f>IF(AO$8="",0,IF(Главная!$N$15=справочники!$AN$9,IF(AN1489+AO1483&lt;=0,0,IF(AO1469&lt;=0,0,IF(AO1469&gt;=AN1489+AO1483,AN1489+AO1483,AO1469))),IF(Главная!$N$41&lt;=Главная!$N$43,0,IF(OR(AO$1&lt;=Главная!$N$43*12,AO$1&gt;Главная!$N$41*12),0,IF(AO$1=Главная!$N$41*12,$W$1483-SUM($Z1486:AN1486),AN1489/(Главная!$N$41*12-AN$1))))))</f>
        <v>0</v>
      </c>
      <c r="AP1486" s="91">
        <f>IF(AP$8="",0,IF(Главная!$N$15=справочники!$AN$9,IF(AO1489+AP1483&lt;=0,0,IF(AP1469&lt;=0,0,IF(AP1469&gt;=AO1489+AP1483,AO1489+AP1483,AP1469))),IF(Главная!$N$41&lt;=Главная!$N$43,0,IF(OR(AP$1&lt;=Главная!$N$43*12,AP$1&gt;Главная!$N$41*12),0,IF(AP$1=Главная!$N$41*12,$W$1483-SUM($Z1486:AO1486),AO1489/(Главная!$N$41*12-AO$1))))))</f>
        <v>0</v>
      </c>
      <c r="AQ1486" s="91">
        <f>IF(AQ$8="",0,IF(Главная!$N$15=справочники!$AN$9,IF(AP1489+AQ1483&lt;=0,0,IF(AQ1469&lt;=0,0,IF(AQ1469&gt;=AP1489+AQ1483,AP1489+AQ1483,AQ1469))),IF(Главная!$N$41&lt;=Главная!$N$43,0,IF(OR(AQ$1&lt;=Главная!$N$43*12,AQ$1&gt;Главная!$N$41*12),0,IF(AQ$1=Главная!$N$41*12,$W$1483-SUM($Z1486:AP1486),AP1489/(Главная!$N$41*12-AP$1))))))</f>
        <v>0</v>
      </c>
      <c r="AR1486" s="91">
        <f>IF(AR$8="",0,IF(Главная!$N$15=справочники!$AN$9,IF(AQ1489+AR1483&lt;=0,0,IF(AR1469&lt;=0,0,IF(AR1469&gt;=AQ1489+AR1483,AQ1489+AR1483,AR1469))),IF(Главная!$N$41&lt;=Главная!$N$43,0,IF(OR(AR$1&lt;=Главная!$N$43*12,AR$1&gt;Главная!$N$41*12),0,IF(AR$1=Главная!$N$41*12,$W$1483-SUM($Z1486:AQ1486),AQ1489/(Главная!$N$41*12-AQ$1))))))</f>
        <v>0</v>
      </c>
      <c r="AS1486" s="91">
        <f>IF(AS$8="",0,IF(Главная!$N$15=справочники!$AN$9,IF(AR1489+AS1483&lt;=0,0,IF(AS1469&lt;=0,0,IF(AS1469&gt;=AR1489+AS1483,AR1489+AS1483,AS1469))),IF(Главная!$N$41&lt;=Главная!$N$43,0,IF(OR(AS$1&lt;=Главная!$N$43*12,AS$1&gt;Главная!$N$41*12),0,IF(AS$1=Главная!$N$41*12,$W$1483-SUM($Z1486:AR1486),AR1489/(Главная!$N$41*12-AR$1))))))</f>
        <v>0</v>
      </c>
      <c r="AT1486" s="91">
        <f>IF(AT$8="",0,IF(Главная!$N$15=справочники!$AN$9,IF(AS1489+AT1483&lt;=0,0,IF(AT1469&lt;=0,0,IF(AT1469&gt;=AS1489+AT1483,AS1489+AT1483,AT1469))),IF(Главная!$N$41&lt;=Главная!$N$43,0,IF(OR(AT$1&lt;=Главная!$N$43*12,AT$1&gt;Главная!$N$41*12),0,IF(AT$1=Главная!$N$41*12,$W$1483-SUM($Z1486:AS1486),AS1489/(Главная!$N$41*12-AS$1))))))</f>
        <v>0</v>
      </c>
      <c r="AU1486" s="91">
        <f>IF(AU$8="",0,IF(Главная!$N$15=справочники!$AN$9,IF(AT1489+AU1483&lt;=0,0,IF(AU1469&lt;=0,0,IF(AU1469&gt;=AT1489+AU1483,AT1489+AU1483,AU1469))),IF(Главная!$N$41&lt;=Главная!$N$43,0,IF(OR(AU$1&lt;=Главная!$N$43*12,AU$1&gt;Главная!$N$41*12),0,IF(AU$1=Главная!$N$41*12,$W$1483-SUM($Z1486:AT1486),AT1489/(Главная!$N$41*12-AT$1))))))</f>
        <v>0</v>
      </c>
      <c r="AV1486" s="91">
        <f>IF(AV$8="",0,IF(Главная!$N$15=справочники!$AN$9,IF(AU1489+AV1483&lt;=0,0,IF(AV1469&lt;=0,0,IF(AV1469&gt;=AU1489+AV1483,AU1489+AV1483,AV1469))),IF(Главная!$N$41&lt;=Главная!$N$43,0,IF(OR(AV$1&lt;=Главная!$N$43*12,AV$1&gt;Главная!$N$41*12),0,IF(AV$1=Главная!$N$41*12,$W$1483-SUM($Z1486:AU1486),AU1489/(Главная!$N$41*12-AU$1))))))</f>
        <v>0</v>
      </c>
      <c r="AW1486" s="91">
        <f>IF(AW$8="",0,IF(Главная!$N$15=справочники!$AN$9,IF(AV1489+AW1483&lt;=0,0,IF(AW1469&lt;=0,0,IF(AW1469&gt;=AV1489+AW1483,AV1489+AW1483,AW1469))),IF(Главная!$N$41&lt;=Главная!$N$43,0,IF(OR(AW$1&lt;=Главная!$N$43*12,AW$1&gt;Главная!$N$41*12),0,IF(AW$1=Главная!$N$41*12,$W$1483-SUM($Z1486:AV1486),AV1489/(Главная!$N$41*12-AV$1))))))</f>
        <v>0</v>
      </c>
      <c r="AX1486" s="91">
        <f>IF(AX$8="",0,IF(Главная!$N$15=справочники!$AN$9,IF(AW1489+AX1483&lt;=0,0,IF(AX1469&lt;=0,0,IF(AX1469&gt;=AW1489+AX1483,AW1489+AX1483,AX1469))),IF(Главная!$N$41&lt;=Главная!$N$43,0,IF(OR(AX$1&lt;=Главная!$N$43*12,AX$1&gt;Главная!$N$41*12),0,IF(AX$1=Главная!$N$41*12,$W$1483-SUM($Z1486:AW1486),AW1489/(Главная!$N$41*12-AW$1))))))</f>
        <v>0</v>
      </c>
      <c r="AY1486" s="91">
        <f>IF(AY$8="",0,IF(Главная!$N$15=справочники!$AN$9,IF(AX1489+AY1483&lt;=0,0,IF(AY1469&lt;=0,0,IF(AY1469&gt;=AX1489+AY1483,AX1489+AY1483,AY1469))),IF(Главная!$N$41&lt;=Главная!$N$43,0,IF(OR(AY$1&lt;=Главная!$N$43*12,AY$1&gt;Главная!$N$41*12),0,IF(AY$1=Главная!$N$41*12,$W$1483-SUM($Z1486:AX1486),AX1489/(Главная!$N$41*12-AX$1))))))</f>
        <v>0</v>
      </c>
      <c r="AZ1486" s="91">
        <f>IF(AZ$8="",0,IF(Главная!$N$15=справочники!$AN$9,IF(AY1489+AZ1483&lt;=0,0,IF(AZ1469&lt;=0,0,IF(AZ1469&gt;=AY1489+AZ1483,AY1489+AZ1483,AZ1469))),IF(Главная!$N$41&lt;=Главная!$N$43,0,IF(OR(AZ$1&lt;=Главная!$N$43*12,AZ$1&gt;Главная!$N$41*12),0,IF(AZ$1=Главная!$N$41*12,$W$1483-SUM($Z1486:AY1486),AY1489/(Главная!$N$41*12-AY$1))))))</f>
        <v>0</v>
      </c>
      <c r="BA1486" s="91">
        <f>IF(BA$8="",0,IF(Главная!$N$15=справочники!$AN$9,IF(AZ1489+BA1483&lt;=0,0,IF(BA1469&lt;=0,0,IF(BA1469&gt;=AZ1489+BA1483,AZ1489+BA1483,BA1469))),IF(Главная!$N$41&lt;=Главная!$N$43,0,IF(OR(BA$1&lt;=Главная!$N$43*12,BA$1&gt;Главная!$N$41*12),0,IF(BA$1=Главная!$N$41*12,$W$1483-SUM($Z1486:AZ1486),AZ1489/(Главная!$N$41*12-AZ$1))))))</f>
        <v>0</v>
      </c>
      <c r="BB1486" s="91">
        <f>IF(BB$8="",0,IF(Главная!$N$15=справочники!$AN$9,IF(BA1489+BB1483&lt;=0,0,IF(BB1469&lt;=0,0,IF(BB1469&gt;=BA1489+BB1483,BA1489+BB1483,BB1469))),IF(Главная!$N$41&lt;=Главная!$N$43,0,IF(OR(BB$1&lt;=Главная!$N$43*12,BB$1&gt;Главная!$N$41*12),0,IF(BB$1=Главная!$N$41*12,$W$1483-SUM($Z1486:BA1486),BA1489/(Главная!$N$41*12-BA$1))))))</f>
        <v>0</v>
      </c>
      <c r="BC1486" s="91">
        <f>IF(BC$8="",0,IF(Главная!$N$15=справочники!$AN$9,IF(BB1489+BC1483&lt;=0,0,IF(BC1469&lt;=0,0,IF(BC1469&gt;=BB1489+BC1483,BB1489+BC1483,BC1469))),IF(Главная!$N$41&lt;=Главная!$N$43,0,IF(OR(BC$1&lt;=Главная!$N$43*12,BC$1&gt;Главная!$N$41*12),0,IF(BC$1=Главная!$N$41*12,$W$1483-SUM($Z1486:BB1486),BB1489/(Главная!$N$41*12-BB$1))))))</f>
        <v>0</v>
      </c>
      <c r="BD1486" s="91">
        <f>IF(BD$8="",0,IF(Главная!$N$15=справочники!$AN$9,IF(BC1489+BD1483&lt;=0,0,IF(BD1469&lt;=0,0,IF(BD1469&gt;=BC1489+BD1483,BC1489+BD1483,BD1469))),IF(Главная!$N$41&lt;=Главная!$N$43,0,IF(OR(BD$1&lt;=Главная!$N$43*12,BD$1&gt;Главная!$N$41*12),0,IF(BD$1=Главная!$N$41*12,$W$1483-SUM($Z1486:BC1486),BC1489/(Главная!$N$41*12-BC$1))))))</f>
        <v>0</v>
      </c>
      <c r="BE1486" s="91">
        <f>IF(BE$8="",0,IF(Главная!$N$15=справочники!$AN$9,IF(BD1489+BE1483&lt;=0,0,IF(BE1469&lt;=0,0,IF(BE1469&gt;=BD1489+BE1483,BD1489+BE1483,BE1469))),IF(Главная!$N$41&lt;=Главная!$N$43,0,IF(OR(BE$1&lt;=Главная!$N$43*12,BE$1&gt;Главная!$N$41*12),0,IF(BE$1=Главная!$N$41*12,$W$1483-SUM($Z1486:BD1486),BD1489/(Главная!$N$41*12-BD$1))))))</f>
        <v>0</v>
      </c>
      <c r="BF1486" s="91">
        <f>IF(BF$8="",0,IF(Главная!$N$15=справочники!$AN$9,IF(BE1489+BF1483&lt;=0,0,IF(BF1469&lt;=0,0,IF(BF1469&gt;=BE1489+BF1483,BE1489+BF1483,BF1469))),IF(Главная!$N$41&lt;=Главная!$N$43,0,IF(OR(BF$1&lt;=Главная!$N$43*12,BF$1&gt;Главная!$N$41*12),0,IF(BF$1=Главная!$N$41*12,$W$1483-SUM($Z1486:BE1486),BE1489/(Главная!$N$41*12-BE$1))))))</f>
        <v>0</v>
      </c>
      <c r="BG1486" s="91">
        <f>IF(BG$8="",0,IF(Главная!$N$15=справочники!$AN$9,IF(BF1489+BG1483&lt;=0,0,IF(BG1469&lt;=0,0,IF(BG1469&gt;=BF1489+BG1483,BF1489+BG1483,BG1469))),IF(Главная!$N$41&lt;=Главная!$N$43,0,IF(OR(BG$1&lt;=Главная!$N$43*12,BG$1&gt;Главная!$N$41*12),0,IF(BG$1=Главная!$N$41*12,$W$1483-SUM($Z1486:BF1486),BF1489/(Главная!$N$41*12-BF$1))))))</f>
        <v>0</v>
      </c>
      <c r="BH1486" s="91">
        <f>IF(BH$8="",0,IF(Главная!$N$15=справочники!$AN$9,IF(BG1489+BH1483&lt;=0,0,IF(BH1469&lt;=0,0,IF(BH1469&gt;=BG1489+BH1483,BG1489+BH1483,BH1469))),IF(Главная!$N$41&lt;=Главная!$N$43,0,IF(OR(BH$1&lt;=Главная!$N$43*12,BH$1&gt;Главная!$N$41*12),0,IF(BH$1=Главная!$N$41*12,$W$1483-SUM($Z1486:BG1486),BG1489/(Главная!$N$41*12-BG$1))))))</f>
        <v>0</v>
      </c>
      <c r="BI1486" s="91">
        <f>IF(BI$8="",0,IF(Главная!$N$15=справочники!$AN$9,IF(BH1489+BI1483&lt;=0,0,IF(BI1469&lt;=0,0,IF(BI1469&gt;=BH1489+BI1483,BH1489+BI1483,BI1469))),IF(Главная!$N$41&lt;=Главная!$N$43,0,IF(OR(BI$1&lt;=Главная!$N$43*12,BI$1&gt;Главная!$N$41*12),0,IF(BI$1=Главная!$N$41*12,$W$1483-SUM($Z1486:BH1486),BH1489/(Главная!$N$41*12-BH$1))))))</f>
        <v>0</v>
      </c>
      <c r="BJ1486" s="91">
        <f>IF(BJ$8="",0,IF(Главная!$N$15=справочники!$AN$9,IF(BI1489+BJ1483&lt;=0,0,IF(BJ1469&lt;=0,0,IF(BJ1469&gt;=BI1489+BJ1483,BI1489+BJ1483,BJ1469))),IF(Главная!$N$41&lt;=Главная!$N$43,0,IF(OR(BJ$1&lt;=Главная!$N$43*12,BJ$1&gt;Главная!$N$41*12),0,IF(BJ$1=Главная!$N$41*12,$W$1483-SUM($Z1486:BI1486),BI1489/(Главная!$N$41*12-BI$1))))))</f>
        <v>0</v>
      </c>
      <c r="BK1486" s="91">
        <f>IF(BK$8="",0,IF(Главная!$N$15=справочники!$AN$9,IF(BJ1489+BK1483&lt;=0,0,IF(BK1469&lt;=0,0,IF(BK1469&gt;=BJ1489+BK1483,BJ1489+BK1483,BK1469))),IF(Главная!$N$41&lt;=Главная!$N$43,0,IF(OR(BK$1&lt;=Главная!$N$43*12,BK$1&gt;Главная!$N$41*12),0,IF(BK$1=Главная!$N$41*12,$W$1483-SUM($Z1486:BJ1486),BJ1489/(Главная!$N$41*12-BJ$1))))))</f>
        <v>0</v>
      </c>
      <c r="BL1486" s="91">
        <f>IF(BL$8="",0,IF(Главная!$N$15=справочники!$AN$9,IF(BK1489+BL1483&lt;=0,0,IF(BL1469&lt;=0,0,IF(BL1469&gt;=BK1489+BL1483,BK1489+BL1483,BL1469))),IF(Главная!$N$41&lt;=Главная!$N$43,0,IF(OR(BL$1&lt;=Главная!$N$43*12,BL$1&gt;Главная!$N$41*12),0,IF(BL$1=Главная!$N$41*12,$W$1483-SUM($Z1486:BK1486),BK1489/(Главная!$N$41*12-BK$1))))))</f>
        <v>0</v>
      </c>
      <c r="BM1486" s="91">
        <f>IF(BM$8="",0,IF(Главная!$N$15=справочники!$AN$9,IF(BL1489+BM1483&lt;=0,0,IF(BM1469&lt;=0,0,IF(BM1469&gt;=BL1489+BM1483,BL1489+BM1483,BM1469))),IF(Главная!$N$41&lt;=Главная!$N$43,0,IF(OR(BM$1&lt;=Главная!$N$43*12,BM$1&gt;Главная!$N$41*12),0,IF(BM$1=Главная!$N$41*12,$W$1483-SUM($Z1486:BL1486),BL1489/(Главная!$N$41*12-BL$1))))))</f>
        <v>0</v>
      </c>
      <c r="BN1486" s="91">
        <f>IF(BN$8="",0,IF(Главная!$N$15=справочники!$AN$9,IF(BM1489+BN1483&lt;=0,0,IF(BN1469&lt;=0,0,IF(BN1469&gt;=BM1489+BN1483,BM1489+BN1483,BN1469))),IF(Главная!$N$41&lt;=Главная!$N$43,0,IF(OR(BN$1&lt;=Главная!$N$43*12,BN$1&gt;Главная!$N$41*12),0,IF(BN$1=Главная!$N$41*12,$W$1483-SUM($Z1486:BM1486),BM1489/(Главная!$N$41*12-BM$1))))))</f>
        <v>0</v>
      </c>
      <c r="BO1486" s="91">
        <f>IF(BO$8="",0,IF(Главная!$N$15=справочники!$AN$9,IF(BN1489+BO1483&lt;=0,0,IF(BO1469&lt;=0,0,IF(BO1469&gt;=BN1489+BO1483,BN1489+BO1483,BO1469))),IF(Главная!$N$41&lt;=Главная!$N$43,0,IF(OR(BO$1&lt;=Главная!$N$43*12,BO$1&gt;Главная!$N$41*12),0,IF(BO$1=Главная!$N$41*12,$W$1483-SUM($Z1486:BN1486),BN1489/(Главная!$N$41*12-BN$1))))))</f>
        <v>0</v>
      </c>
      <c r="BP1486" s="91">
        <f>IF(BP$8="",0,IF(Главная!$N$15=справочники!$AN$9,IF(BO1489+BP1483&lt;=0,0,IF(BP1469&lt;=0,0,IF(BP1469&gt;=BO1489+BP1483,BO1489+BP1483,BP1469))),IF(Главная!$N$41&lt;=Главная!$N$43,0,IF(OR(BP$1&lt;=Главная!$N$43*12,BP$1&gt;Главная!$N$41*12),0,IF(BP$1=Главная!$N$41*12,$W$1483-SUM($Z1486:BO1486),BO1489/(Главная!$N$41*12-BO$1))))))</f>
        <v>0</v>
      </c>
      <c r="BQ1486" s="91">
        <f>IF(BQ$8="",0,IF(Главная!$N$15=справочники!$AN$9,IF(BP1489+BQ1483&lt;=0,0,IF(BQ1469&lt;=0,0,IF(BQ1469&gt;=BP1489+BQ1483,BP1489+BQ1483,BQ1469))),IF(Главная!$N$41&lt;=Главная!$N$43,0,IF(OR(BQ$1&lt;=Главная!$N$43*12,BQ$1&gt;Главная!$N$41*12),0,IF(BQ$1=Главная!$N$41*12,$W$1483-SUM($Z1486:BP1486),BP1489/(Главная!$N$41*12-BP$1))))))</f>
        <v>0</v>
      </c>
      <c r="BR1486" s="91">
        <f>IF(BR$8="",0,IF(Главная!$N$15=справочники!$AN$9,IF(BQ1489+BR1483&lt;=0,0,IF(BR1469&lt;=0,0,IF(BR1469&gt;=BQ1489+BR1483,BQ1489+BR1483,BR1469))),IF(Главная!$N$41&lt;=Главная!$N$43,0,IF(OR(BR$1&lt;=Главная!$N$43*12,BR$1&gt;Главная!$N$41*12),0,IF(BR$1=Главная!$N$41*12,$W$1483-SUM($Z1486:BQ1486),BQ1489/(Главная!$N$41*12-BQ$1))))))</f>
        <v>0</v>
      </c>
      <c r="BS1486" s="91">
        <f>IF(BS$8="",0,IF(Главная!$N$15=справочники!$AN$9,IF(BR1489+BS1483&lt;=0,0,IF(BS1469&lt;=0,0,IF(BS1469&gt;=BR1489+BS1483,BR1489+BS1483,BS1469))),IF(Главная!$N$41&lt;=Главная!$N$43,0,IF(OR(BS$1&lt;=Главная!$N$43*12,BS$1&gt;Главная!$N$41*12),0,IF(BS$1=Главная!$N$41*12,$W$1483-SUM($Z1486:BR1486),BR1489/(Главная!$N$41*12-BR$1))))))</f>
        <v>0</v>
      </c>
      <c r="BT1486" s="91">
        <f>IF(BT$8="",0,IF(Главная!$N$15=справочники!$AN$9,IF(BS1489+BT1483&lt;=0,0,IF(BT1469&lt;=0,0,IF(BT1469&gt;=BS1489+BT1483,BS1489+BT1483,BT1469))),IF(Главная!$N$41&lt;=Главная!$N$43,0,IF(OR(BT$1&lt;=Главная!$N$43*12,BT$1&gt;Главная!$N$41*12),0,IF(BT$1=Главная!$N$41*12,$W$1483-SUM($Z1486:BS1486),BS1489/(Главная!$N$41*12-BS$1))))))</f>
        <v>0</v>
      </c>
      <c r="BU1486" s="91">
        <f>IF(BU$8="",0,IF(Главная!$N$15=справочники!$AN$9,IF(BT1489+BU1483&lt;=0,0,IF(BU1469&lt;=0,0,IF(BU1469&gt;=BT1489+BU1483,BT1489+BU1483,BU1469))),IF(Главная!$N$41&lt;=Главная!$N$43,0,IF(OR(BU$1&lt;=Главная!$N$43*12,BU$1&gt;Главная!$N$41*12),0,IF(BU$1=Главная!$N$41*12,$W$1483-SUM($Z1486:BT1486),BT1489/(Главная!$N$41*12-BT$1))))))</f>
        <v>0</v>
      </c>
      <c r="BV1486" s="91">
        <f>IF(BV$8="",0,IF(Главная!$N$15=справочники!$AN$9,IF(BU1489+BV1483&lt;=0,0,IF(BV1469&lt;=0,0,IF(BV1469&gt;=BU1489+BV1483,BU1489+BV1483,BV1469))),IF(Главная!$N$41&lt;=Главная!$N$43,0,IF(OR(BV$1&lt;=Главная!$N$43*12,BV$1&gt;Главная!$N$41*12),0,IF(BV$1=Главная!$N$41*12,$W$1483-SUM($Z1486:BU1486),BU1489/(Главная!$N$41*12-BU$1))))))</f>
        <v>0</v>
      </c>
      <c r="BW1486" s="91">
        <f>IF(BW$8="",0,IF(Главная!$N$15=справочники!$AN$9,IF(BV1489+BW1483&lt;=0,0,IF(BW1469&lt;=0,0,IF(BW1469&gt;=BV1489+BW1483,BV1489+BW1483,BW1469))),IF(Главная!$N$41&lt;=Главная!$N$43,0,IF(OR(BW$1&lt;=Главная!$N$43*12,BW$1&gt;Главная!$N$41*12),0,IF(BW$1=Главная!$N$41*12,$W$1483-SUM($Z1486:BV1486),BV1489/(Главная!$N$41*12-BV$1))))))</f>
        <v>0</v>
      </c>
      <c r="BX1486" s="91">
        <f>IF(BX$8="",0,IF(Главная!$N$15=справочники!$AN$9,IF(BW1489+BX1483&lt;=0,0,IF(BX1469&lt;=0,0,IF(BX1469&gt;=BW1489+BX1483,BW1489+BX1483,BX1469))),IF(Главная!$N$41&lt;=Главная!$N$43,0,IF(OR(BX$1&lt;=Главная!$N$43*12,BX$1&gt;Главная!$N$41*12),0,IF(BX$1=Главная!$N$41*12,$W$1483-SUM($Z1486:BW1486),BW1489/(Главная!$N$41*12-BW$1))))))</f>
        <v>0</v>
      </c>
      <c r="BY1486" s="91">
        <f>IF(BY$8="",0,IF(Главная!$N$15=справочники!$AN$9,IF(BX1489+BY1483&lt;=0,0,IF(BY1469&lt;=0,0,IF(BY1469&gt;=BX1489+BY1483,BX1489+BY1483,BY1469))),IF(Главная!$N$41&lt;=Главная!$N$43,0,IF(OR(BY$1&lt;=Главная!$N$43*12,BY$1&gt;Главная!$N$41*12),0,IF(BY$1=Главная!$N$41*12,$W$1483-SUM($Z1486:BX1486),BX1489/(Главная!$N$41*12-BX$1))))))</f>
        <v>0</v>
      </c>
      <c r="BZ1486" s="91">
        <f>IF(BZ$8="",0,IF(Главная!$N$15=справочники!$AN$9,IF(BY1489+BZ1483&lt;=0,0,IF(BZ1469&lt;=0,0,IF(BZ1469&gt;=BY1489+BZ1483,BY1489+BZ1483,BZ1469))),IF(Главная!$N$41&lt;=Главная!$N$43,0,IF(OR(BZ$1&lt;=Главная!$N$43*12,BZ$1&gt;Главная!$N$41*12),0,IF(BZ$1=Главная!$N$41*12,$W$1483-SUM($Z1486:BY1486),BY1489/(Главная!$N$41*12-BY$1))))))</f>
        <v>0</v>
      </c>
      <c r="CA1486" s="91">
        <f>IF(CA$8="",0,IF(Главная!$N$15=справочники!$AN$9,IF(BZ1489+CA1483&lt;=0,0,IF(CA1469&lt;=0,0,IF(CA1469&gt;=BZ1489+CA1483,BZ1489+CA1483,CA1469))),IF(Главная!$N$41&lt;=Главная!$N$43,0,IF(OR(CA$1&lt;=Главная!$N$43*12,CA$1&gt;Главная!$N$41*12),0,IF(CA$1=Главная!$N$41*12,$W$1483-SUM($Z1486:BZ1486),BZ1489/(Главная!$N$41*12-BZ$1))))))</f>
        <v>0</v>
      </c>
      <c r="CB1486" s="91">
        <f>IF(CB$8="",0,IF(Главная!$N$15=справочники!$AN$9,IF(CA1489+CB1483&lt;=0,0,IF(CB1469&lt;=0,0,IF(CB1469&gt;=CA1489+CB1483,CA1489+CB1483,CB1469))),IF(Главная!$N$41&lt;=Главная!$N$43,0,IF(OR(CB$1&lt;=Главная!$N$43*12,CB$1&gt;Главная!$N$41*12),0,IF(CB$1=Главная!$N$41*12,$W$1483-SUM($Z1486:CA1486),CA1489/(Главная!$N$41*12-CA$1))))))</f>
        <v>0</v>
      </c>
      <c r="CC1486" s="91">
        <f>IF(CC$8="",0,IF(Главная!$N$15=справочники!$AN$9,IF(CB1489+CC1483&lt;=0,0,IF(CC1469&lt;=0,0,IF(CC1469&gt;=CB1489+CC1483,CB1489+CC1483,CC1469))),IF(Главная!$N$41&lt;=Главная!$N$43,0,IF(OR(CC$1&lt;=Главная!$N$43*12,CC$1&gt;Главная!$N$41*12),0,IF(CC$1=Главная!$N$41*12,$W$1483-SUM($Z1486:CB1486),CB1489/(Главная!$N$41*12-CB$1))))))</f>
        <v>0</v>
      </c>
      <c r="CD1486" s="91">
        <f>IF(CD$8="",0,IF(Главная!$N$15=справочники!$AN$9,IF(CC1489+CD1483&lt;=0,0,IF(CD1469&lt;=0,0,IF(CD1469&gt;=CC1489+CD1483,CC1489+CD1483,CD1469))),IF(Главная!$N$41&lt;=Главная!$N$43,0,IF(OR(CD$1&lt;=Главная!$N$43*12,CD$1&gt;Главная!$N$41*12),0,IF(CD$1=Главная!$N$41*12,$W$1483-SUM($Z1486:CC1486),CC1489/(Главная!$N$41*12-CC$1))))))</f>
        <v>0</v>
      </c>
      <c r="CE1486" s="91">
        <f>IF(CE$8="",0,IF(Главная!$N$15=справочники!$AN$9,IF(CD1489+CE1483&lt;=0,0,IF(CE1469&lt;=0,0,IF(CE1469&gt;=CD1489+CE1483,CD1489+CE1483,CE1469))),IF(Главная!$N$41&lt;=Главная!$N$43,0,IF(OR(CE$1&lt;=Главная!$N$43*12,CE$1&gt;Главная!$N$41*12),0,IF(CE$1=Главная!$N$41*12,$W$1483-SUM($Z1486:CD1486),CD1489/(Главная!$N$41*12-CD$1))))))</f>
        <v>0</v>
      </c>
      <c r="CF1486" s="91">
        <f>IF(CF$8="",0,IF(Главная!$N$15=справочники!$AN$9,IF(CE1489+CF1483&lt;=0,0,IF(CF1469&lt;=0,0,IF(CF1469&gt;=CE1489+CF1483,CE1489+CF1483,CF1469))),IF(Главная!$N$41&lt;=Главная!$N$43,0,IF(OR(CF$1&lt;=Главная!$N$43*12,CF$1&gt;Главная!$N$41*12),0,IF(CF$1=Главная!$N$41*12,$W$1483-SUM($Z1486:CE1486),CE1489/(Главная!$N$41*12-CE$1))))))</f>
        <v>0</v>
      </c>
      <c r="CG1486" s="91">
        <f>IF(CG$8="",0,IF(Главная!$N$15=справочники!$AN$9,IF(CF1489+CG1483&lt;=0,0,IF(CG1469&lt;=0,0,IF(CG1469&gt;=CF1489+CG1483,CF1489+CG1483,CG1469))),IF(Главная!$N$41&lt;=Главная!$N$43,0,IF(OR(CG$1&lt;=Главная!$N$43*12,CG$1&gt;Главная!$N$41*12),0,IF(CG$1=Главная!$N$41*12,$W$1483-SUM($Z1486:CF1486),CF1489/(Главная!$N$41*12-CF$1))))))</f>
        <v>0</v>
      </c>
      <c r="CH1486" s="91">
        <f>IF(CH$8="",0,IF(Главная!$N$15=справочники!$AN$9,IF(CG1489+CH1483&lt;=0,0,IF(CH1469&lt;=0,0,IF(CH1469&gt;=CG1489+CH1483,CG1489+CH1483,CH1469))),IF(Главная!$N$41&lt;=Главная!$N$43,0,IF(OR(CH$1&lt;=Главная!$N$43*12,CH$1&gt;Главная!$N$41*12),0,IF(CH$1=Главная!$N$41*12,$W$1483-SUM($Z1486:CG1486),CG1489/(Главная!$N$41*12-CG$1))))))</f>
        <v>0</v>
      </c>
      <c r="CI1486" s="91">
        <f>IF(CI$8="",0,IF(Главная!$N$15=справочники!$AN$9,IF(CH1489+CI1483&lt;=0,0,IF(CI1469&lt;=0,0,IF(CI1469&gt;=CH1489+CI1483,CH1489+CI1483,CI1469))),IF(Главная!$N$41&lt;=Главная!$N$43,0,IF(OR(CI$1&lt;=Главная!$N$43*12,CI$1&gt;Главная!$N$41*12),0,IF(CI$1=Главная!$N$41*12,$W$1483-SUM($Z1486:CH1486),CH1489/(Главная!$N$41*12-CH$1))))))</f>
        <v>0</v>
      </c>
      <c r="CJ1486" s="91">
        <f>IF(CJ$8="",0,IF(Главная!$N$15=справочники!$AN$9,IF(CI1489+CJ1483&lt;=0,0,IF(CJ1469&lt;=0,0,IF(CJ1469&gt;=CI1489+CJ1483,CI1489+CJ1483,CJ1469))),IF(Главная!$N$41&lt;=Главная!$N$43,0,IF(OR(CJ$1&lt;=Главная!$N$43*12,CJ$1&gt;Главная!$N$41*12),0,IF(CJ$1=Главная!$N$41*12,$W$1483-SUM($Z1486:CI1486),CI1489/(Главная!$N$41*12-CI$1))))))</f>
        <v>0</v>
      </c>
      <c r="CK1486" s="91">
        <f>IF(CK$8="",0,IF(Главная!$N$15=справочники!$AN$9,IF(CJ1489+CK1483&lt;=0,0,IF(CK1469&lt;=0,0,IF(CK1469&gt;=CJ1489+CK1483,CJ1489+CK1483,CK1469))),IF(Главная!$N$41&lt;=Главная!$N$43,0,IF(OR(CK$1&lt;=Главная!$N$43*12,CK$1&gt;Главная!$N$41*12),0,IF(CK$1=Главная!$N$41*12,$W$1483-SUM($Z1486:CJ1486),CJ1489/(Главная!$N$41*12-CJ$1))))))</f>
        <v>0</v>
      </c>
      <c r="CL1486" s="91">
        <f>IF(CL$8="",0,IF(Главная!$N$15=справочники!$AN$9,IF(CK1489+CL1483&lt;=0,0,IF(CL1469&lt;=0,0,IF(CL1469&gt;=CK1489+CL1483,CK1489+CL1483,CL1469))),IF(Главная!$N$41&lt;=Главная!$N$43,0,IF(OR(CL$1&lt;=Главная!$N$43*12,CL$1&gt;Главная!$N$41*12),0,IF(CL$1=Главная!$N$41*12,$W$1483-SUM($Z1486:CK1486),CK1489/(Главная!$N$41*12-CK$1))))))</f>
        <v>0</v>
      </c>
      <c r="CM1486" s="91">
        <f>IF(CM$8="",0,IF(Главная!$N$15=справочники!$AN$9,IF(CL1489+CM1483&lt;=0,0,IF(CM1469&lt;=0,0,IF(CM1469&gt;=CL1489+CM1483,CL1489+CM1483,CM1469))),IF(Главная!$N$41&lt;=Главная!$N$43,0,IF(OR(CM$1&lt;=Главная!$N$43*12,CM$1&gt;Главная!$N$41*12),0,IF(CM$1=Главная!$N$41*12,$W$1483-SUM($Z1486:CL1486),CL1489/(Главная!$N$41*12-CL$1))))))</f>
        <v>0</v>
      </c>
      <c r="CN1486" s="91">
        <f>IF(CN$8="",0,IF(Главная!$N$15=справочники!$AN$9,IF(CM1489+CN1483&lt;=0,0,IF(CN1469&lt;=0,0,IF(CN1469&gt;=CM1489+CN1483,CM1489+CN1483,CN1469))),IF(Главная!$N$41&lt;=Главная!$N$43,0,IF(OR(CN$1&lt;=Главная!$N$43*12,CN$1&gt;Главная!$N$41*12),0,IF(CN$1=Главная!$N$41*12,$W$1483-SUM($Z1486:CM1486),CM1489/(Главная!$N$41*12-CM$1))))))</f>
        <v>0</v>
      </c>
      <c r="CO1486" s="91">
        <f>IF(CO$8="",0,IF(Главная!$N$15=справочники!$AN$9,IF(CN1489+CO1483&lt;=0,0,IF(CO1469&lt;=0,0,IF(CO1469&gt;=CN1489+CO1483,CN1489+CO1483,CO1469))),IF(Главная!$N$41&lt;=Главная!$N$43,0,IF(OR(CO$1&lt;=Главная!$N$43*12,CO$1&gt;Главная!$N$41*12),0,IF(CO$1=Главная!$N$41*12,$W$1483-SUM($Z1486:CN1486),CN1489/(Главная!$N$41*12-CN$1))))))</f>
        <v>0</v>
      </c>
      <c r="CP1486" s="91">
        <f>IF(CP$8="",0,IF(Главная!$N$15=справочники!$AN$9,IF(CO1489+CP1483&lt;=0,0,IF(CP1469&lt;=0,0,IF(CP1469&gt;=CO1489+CP1483,CO1489+CP1483,CP1469))),IF(Главная!$N$41&lt;=Главная!$N$43,0,IF(OR(CP$1&lt;=Главная!$N$43*12,CP$1&gt;Главная!$N$41*12),0,IF(CP$1=Главная!$N$41*12,$W$1483-SUM($Z1486:CO1486),CO1489/(Главная!$N$41*12-CO$1))))))</f>
        <v>0</v>
      </c>
      <c r="CQ1486" s="91">
        <f>IF(CQ$8="",0,IF(Главная!$N$15=справочники!$AN$9,IF(CP1489+CQ1483&lt;=0,0,IF(CQ1469&lt;=0,0,IF(CQ1469&gt;=CP1489+CQ1483,CP1489+CQ1483,CQ1469))),IF(Главная!$N$41&lt;=Главная!$N$43,0,IF(OR(CQ$1&lt;=Главная!$N$43*12,CQ$1&gt;Главная!$N$41*12),0,IF(CQ$1=Главная!$N$41*12,$W$1483-SUM($Z1486:CP1486),CP1489/(Главная!$N$41*12-CP$1))))))</f>
        <v>0</v>
      </c>
      <c r="CR1486" s="91">
        <f>IF(CR$8="",0,IF(Главная!$N$15=справочники!$AN$9,IF(CQ1489+CR1483&lt;=0,0,IF(CR1469&lt;=0,0,IF(CR1469&gt;=CQ1489+CR1483,CQ1489+CR1483,CR1469))),IF(Главная!$N$41&lt;=Главная!$N$43,0,IF(OR(CR$1&lt;=Главная!$N$43*12,CR$1&gt;Главная!$N$41*12),0,IF(CR$1=Главная!$N$41*12,$W$1483-SUM($Z1486:CQ1486),CQ1489/(Главная!$N$41*12-CQ$1))))))</f>
        <v>0</v>
      </c>
      <c r="CS1486" s="91">
        <f>IF(CS$8="",0,IF(Главная!$N$15=справочники!$AN$9,IF(CR1489+CS1483&lt;=0,0,IF(CS1469&lt;=0,0,IF(CS1469&gt;=CR1489+CS1483,CR1489+CS1483,CS1469))),IF(Главная!$N$41&lt;=Главная!$N$43,0,IF(OR(CS$1&lt;=Главная!$N$43*12,CS$1&gt;Главная!$N$41*12),0,IF(CS$1=Главная!$N$41*12,$W$1483-SUM($Z1486:CR1486),CR1489/(Главная!$N$41*12-CR$1))))))</f>
        <v>0</v>
      </c>
      <c r="CT1486" s="91">
        <f>IF(CT$8="",0,IF(Главная!$N$15=справочники!$AN$9,IF(CS1489+CT1483&lt;=0,0,IF(CT1469&lt;=0,0,IF(CT1469&gt;=CS1489+CT1483,CS1489+CT1483,CT1469))),IF(Главная!$N$41&lt;=Главная!$N$43,0,IF(OR(CT$1&lt;=Главная!$N$43*12,CT$1&gt;Главная!$N$41*12),0,IF(CT$1=Главная!$N$41*12,$W$1483-SUM($Z1486:CS1486),CS1489/(Главная!$N$41*12-CS$1))))))</f>
        <v>0</v>
      </c>
      <c r="CU1486" s="91">
        <f>IF(CU$8="",0,IF(Главная!$N$15=справочники!$AN$9,IF(CT1489+CU1483&lt;=0,0,IF(CU1469&lt;=0,0,IF(CU1469&gt;=CT1489+CU1483,CT1489+CU1483,CU1469))),IF(Главная!$N$41&lt;=Главная!$N$43,0,IF(OR(CU$1&lt;=Главная!$N$43*12,CU$1&gt;Главная!$N$41*12),0,IF(CU$1=Главная!$N$41*12,$W$1483-SUM($Z1486:CT1486),CT1489/(Главная!$N$41*12-CT$1))))))</f>
        <v>0</v>
      </c>
      <c r="CV1486" s="91">
        <f>IF(CV$8="",0,IF(Главная!$N$15=справочники!$AN$9,IF(CU1489+CV1483&lt;=0,0,IF(CV1469&lt;=0,0,IF(CV1469&gt;=CU1489+CV1483,CU1489+CV1483,CV1469))),IF(Главная!$N$41&lt;=Главная!$N$43,0,IF(OR(CV$1&lt;=Главная!$N$43*12,CV$1&gt;Главная!$N$41*12),0,IF(CV$1=Главная!$N$41*12,$W$1483-SUM($Z1486:CU1486),CU1489/(Главная!$N$41*12-CU$1))))))</f>
        <v>0</v>
      </c>
      <c r="CW1486" s="91">
        <f>IF(CW$8="",0,IF(Главная!$N$15=справочники!$AN$9,IF(CV1489+CW1483&lt;=0,0,IF(CW1469&lt;=0,0,IF(CW1469&gt;=CV1489+CW1483,CV1489+CW1483,CW1469))),IF(Главная!$N$41&lt;=Главная!$N$43,0,IF(OR(CW$1&lt;=Главная!$N$43*12,CW$1&gt;Главная!$N$41*12),0,IF(CW$1=Главная!$N$41*12,$W$1483-SUM($Z1486:CV1486),CV1489/(Главная!$N$41*12-CV$1))))))</f>
        <v>0</v>
      </c>
      <c r="CX1486" s="91">
        <f>IF(CX$8="",0,IF(Главная!$N$15=справочники!$AN$9,IF(CW1489+CX1483&lt;=0,0,IF(CX1469&lt;=0,0,IF(CX1469&gt;=CW1489+CX1483,CW1489+CX1483,CX1469))),IF(Главная!$N$41&lt;=Главная!$N$43,0,IF(OR(CX$1&lt;=Главная!$N$43*12,CX$1&gt;Главная!$N$41*12),0,IF(CX$1=Главная!$N$41*12,$W$1483-SUM($Z1486:CW1486),CW1489/(Главная!$N$41*12-CW$1))))))</f>
        <v>0</v>
      </c>
      <c r="CY1486" s="91">
        <f>IF(CY$8="",0,IF(Главная!$N$15=справочники!$AN$9,IF(CX1489+CY1483&lt;=0,0,IF(CY1469&lt;=0,0,IF(CY1469&gt;=CX1489+CY1483,CX1489+CY1483,CY1469))),IF(Главная!$N$41&lt;=Главная!$N$43,0,IF(OR(CY$1&lt;=Главная!$N$43*12,CY$1&gt;Главная!$N$41*12),0,IF(CY$1=Главная!$N$41*12,$W$1483-SUM($Z1486:CX1486),CX1489/(Главная!$N$41*12-CX$1))))))</f>
        <v>0</v>
      </c>
      <c r="CZ1486" s="91">
        <f>IF(CZ$8="",0,IF(Главная!$N$15=справочники!$AN$9,IF(CY1489+CZ1483&lt;=0,0,IF(CZ1469&lt;=0,0,IF(CZ1469&gt;=CY1489+CZ1483,CY1489+CZ1483,CZ1469))),IF(Главная!$N$41&lt;=Главная!$N$43,0,IF(OR(CZ$1&lt;=Главная!$N$43*12,CZ$1&gt;Главная!$N$41*12),0,IF(CZ$1=Главная!$N$41*12,$W$1483-SUM($Z1486:CY1486),CY1489/(Главная!$N$41*12-CY$1))))))</f>
        <v>0</v>
      </c>
      <c r="DA1486" s="91">
        <f>IF(DA$8="",0,IF(Главная!$N$15=справочники!$AN$9,IF(CZ1489+DA1483&lt;=0,0,IF(DA1469&lt;=0,0,IF(DA1469&gt;=CZ1489+DA1483,CZ1489+DA1483,DA1469))),IF(Главная!$N$41&lt;=Главная!$N$43,0,IF(OR(DA$1&lt;=Главная!$N$43*12,DA$1&gt;Главная!$N$41*12),0,IF(DA$1=Главная!$N$41*12,$W$1483-SUM($Z1486:CZ1486),CZ1489/(Главная!$N$41*12-CZ$1))))))</f>
        <v>0</v>
      </c>
      <c r="DB1486" s="91">
        <f>IF(DB$8="",0,IF(Главная!$N$15=справочники!$AN$9,IF(DA1489+DB1483&lt;=0,0,IF(DB1469&lt;=0,0,IF(DB1469&gt;=DA1489+DB1483,DA1489+DB1483,DB1469))),IF(Главная!$N$41&lt;=Главная!$N$43,0,IF(OR(DB$1&lt;=Главная!$N$43*12,DB$1&gt;Главная!$N$41*12),0,IF(DB$1=Главная!$N$41*12,$W$1483-SUM($Z1486:DA1486),DA1489/(Главная!$N$41*12-DA$1))))))</f>
        <v>0</v>
      </c>
      <c r="DC1486" s="91">
        <f>IF(DC$8="",0,IF(Главная!$N$15=справочники!$AN$9,IF(DB1489+DC1483&lt;=0,0,IF(DC1469&lt;=0,0,IF(DC1469&gt;=DB1489+DC1483,DB1489+DC1483,DC1469))),IF(Главная!$N$41&lt;=Главная!$N$43,0,IF(OR(DC$1&lt;=Главная!$N$43*12,DC$1&gt;Главная!$N$41*12),0,IF(DC$1=Главная!$N$41*12,$W$1483-SUM($Z1486:DB1486),DB1489/(Главная!$N$41*12-DB$1))))))</f>
        <v>0</v>
      </c>
      <c r="DD1486" s="91">
        <f>IF(DD$8="",0,IF(Главная!$N$15=справочники!$AN$9,IF(DC1489+DD1483&lt;=0,0,IF(DD1469&lt;=0,0,IF(DD1469&gt;=DC1489+DD1483,DC1489+DD1483,DD1469))),IF(Главная!$N$41&lt;=Главная!$N$43,0,IF(OR(DD$1&lt;=Главная!$N$43*12,DD$1&gt;Главная!$N$41*12),0,IF(DD$1=Главная!$N$41*12,$W$1483-SUM($Z1486:DC1486),DC1489/(Главная!$N$41*12-DC$1))))))</f>
        <v>0</v>
      </c>
      <c r="DE1486" s="91">
        <f>IF(DE$8="",0,IF(Главная!$N$15=справочники!$AN$9,IF(DD1489+DE1483&lt;=0,0,IF(DE1469&lt;=0,0,IF(DE1469&gt;=DD1489+DE1483,DD1489+DE1483,DE1469))),IF(Главная!$N$41&lt;=Главная!$N$43,0,IF(OR(DE$1&lt;=Главная!$N$43*12,DE$1&gt;Главная!$N$41*12),0,IF(DE$1=Главная!$N$41*12,$W$1483-SUM($Z1486:DD1486),DD1489/(Главная!$N$41*12-DD$1))))))</f>
        <v>0</v>
      </c>
      <c r="DF1486" s="91">
        <f>IF(DF$8="",0,IF(Главная!$N$15=справочники!$AN$9,IF(DE1489+DF1483&lt;=0,0,IF(DF1469&lt;=0,0,IF(DF1469&gt;=DE1489+DF1483,DE1489+DF1483,DF1469))),IF(Главная!$N$41&lt;=Главная!$N$43,0,IF(OR(DF$1&lt;=Главная!$N$43*12,DF$1&gt;Главная!$N$41*12),0,IF(DF$1=Главная!$N$41*12,$W$1483-SUM($Z1486:DE1486),DE1489/(Главная!$N$41*12-DE$1))))))</f>
        <v>0</v>
      </c>
      <c r="DG1486" s="91">
        <f>IF(DG$8="",0,IF(Главная!$N$15=справочники!$AN$9,IF(DF1489+DG1483&lt;=0,0,IF(DG1469&lt;=0,0,IF(DG1469&gt;=DF1489+DG1483,DF1489+DG1483,DG1469))),IF(Главная!$N$41&lt;=Главная!$N$43,0,IF(OR(DG$1&lt;=Главная!$N$43*12,DG$1&gt;Главная!$N$41*12),0,IF(DG$1=Главная!$N$41*12,$W$1483-SUM($Z1486:DF1486),DF1489/(Главная!$N$41*12-DF$1))))))</f>
        <v>0</v>
      </c>
      <c r="DH1486" s="91">
        <f>IF(DH$8="",0,IF(Главная!$N$15=справочники!$AN$9,IF(DG1489+DH1483&lt;=0,0,IF(DH1469&lt;=0,0,IF(DH1469&gt;=DG1489+DH1483,DG1489+DH1483,DH1469))),IF(Главная!$N$41&lt;=Главная!$N$43,0,IF(OR(DH$1&lt;=Главная!$N$43*12,DH$1&gt;Главная!$N$41*12),0,IF(DH$1=Главная!$N$41*12,$W$1483-SUM($Z1486:DG1486),DG1489/(Главная!$N$41*12-DG$1))))))</f>
        <v>0</v>
      </c>
      <c r="DI1486" s="91">
        <f>IF(DI$8="",0,IF(Главная!$N$15=справочники!$AN$9,IF(DH1489+DI1483&lt;=0,0,IF(DI1469&lt;=0,0,IF(DI1469&gt;=DH1489+DI1483,DH1489+DI1483,DI1469))),IF(Главная!$N$41&lt;=Главная!$N$43,0,IF(OR(DI$1&lt;=Главная!$N$43*12,DI$1&gt;Главная!$N$41*12),0,IF(DI$1=Главная!$N$41*12,$W$1483-SUM($Z1486:DH1486),DH1489/(Главная!$N$41*12-DH$1))))))</f>
        <v>0</v>
      </c>
      <c r="DJ1486" s="91">
        <f>IF(DJ$8="",0,IF(Главная!$N$15=справочники!$AN$9,IF(DI1489+DJ1483&lt;=0,0,IF(DJ1469&lt;=0,0,IF(DJ1469&gt;=DI1489+DJ1483,DI1489+DJ1483,DJ1469))),IF(Главная!$N$41&lt;=Главная!$N$43,0,IF(OR(DJ$1&lt;=Главная!$N$43*12,DJ$1&gt;Главная!$N$41*12),0,IF(DJ$1=Главная!$N$41*12,$W$1483-SUM($Z1486:DI1486),DI1489/(Главная!$N$41*12-DI$1))))))</f>
        <v>0</v>
      </c>
      <c r="DK1486" s="91">
        <f>IF(DK$8="",0,IF(Главная!$N$15=справочники!$AN$9,IF(DJ1489+DK1483&lt;=0,0,IF(DK1469&lt;=0,0,IF(DK1469&gt;=DJ1489+DK1483,DJ1489+DK1483,DK1469))),IF(Главная!$N$41&lt;=Главная!$N$43,0,IF(OR(DK$1&lt;=Главная!$N$43*12,DK$1&gt;Главная!$N$41*12),0,IF(DK$1=Главная!$N$41*12,$W$1483-SUM($Z1486:DJ1486),DJ1489/(Главная!$N$41*12-DJ$1))))))</f>
        <v>0</v>
      </c>
      <c r="DL1486" s="91">
        <f>IF(DL$8="",0,IF(Главная!$N$15=справочники!$AN$9,IF(DK1489+DL1483&lt;=0,0,IF(DL1469&lt;=0,0,IF(DL1469&gt;=DK1489+DL1483,DK1489+DL1483,DL1469))),IF(Главная!$N$41&lt;=Главная!$N$43,0,IF(OR(DL$1&lt;=Главная!$N$43*12,DL$1&gt;Главная!$N$41*12),0,IF(DL$1=Главная!$N$41*12,$W$1483-SUM($Z1486:DK1486),DK1489/(Главная!$N$41*12-DK$1))))))</f>
        <v>0</v>
      </c>
      <c r="DM1486" s="91">
        <f>IF(DM$8="",0,IF(Главная!$N$15=справочники!$AN$9,IF(DL1489+DM1483&lt;=0,0,IF(DM1469&lt;=0,0,IF(DM1469&gt;=DL1489+DM1483,DL1489+DM1483,DM1469))),IF(Главная!$N$41&lt;=Главная!$N$43,0,IF(OR(DM$1&lt;=Главная!$N$43*12,DM$1&gt;Главная!$N$41*12),0,IF(DM$1=Главная!$N$41*12,$W$1483-SUM($Z1486:DL1486),DL1489/(Главная!$N$41*12-DL$1))))))</f>
        <v>0</v>
      </c>
      <c r="DN1486" s="91">
        <f>IF(DN$8="",0,IF(Главная!$N$15=справочники!$AN$9,IF(DM1489+DN1483&lt;=0,0,IF(DN1469&lt;=0,0,IF(DN1469&gt;=DM1489+DN1483,DM1489+DN1483,DN1469))),IF(Главная!$N$41&lt;=Главная!$N$43,0,IF(OR(DN$1&lt;=Главная!$N$43*12,DN$1&gt;Главная!$N$41*12),0,IF(DN$1=Главная!$N$41*12,$W$1483-SUM($Z1486:DM1486),DM1489/(Главная!$N$41*12-DM$1))))))</f>
        <v>0</v>
      </c>
      <c r="DO1486" s="91">
        <f>IF(DO$8="",0,IF(Главная!$N$15=справочники!$AN$9,IF(DN1489+DO1483&lt;=0,0,IF(DO1469&lt;=0,0,IF(DO1469&gt;=DN1489+DO1483,DN1489+DO1483,DO1469))),IF(Главная!$N$41&lt;=Главная!$N$43,0,IF(OR(DO$1&lt;=Главная!$N$43*12,DO$1&gt;Главная!$N$41*12),0,IF(DO$1=Главная!$N$41*12,$W$1483-SUM($Z1486:DN1486),DN1489/(Главная!$N$41*12-DN$1))))))</f>
        <v>0</v>
      </c>
      <c r="DP1486" s="91">
        <f>IF(DP$8="",0,IF(Главная!$N$15=справочники!$AN$9,IF(DO1489+DP1483&lt;=0,0,IF(DP1469&lt;=0,0,IF(DP1469&gt;=DO1489+DP1483,DO1489+DP1483,DP1469))),IF(Главная!$N$41&lt;=Главная!$N$43,0,IF(OR(DP$1&lt;=Главная!$N$43*12,DP$1&gt;Главная!$N$41*12),0,IF(DP$1=Главная!$N$41*12,$W$1483-SUM($Z1486:DO1486),DO1489/(Главная!$N$41*12-DO$1))))))</f>
        <v>0</v>
      </c>
      <c r="DQ1486" s="91">
        <f>IF(DQ$8="",0,IF(Главная!$N$15=справочники!$AN$9,IF(DP1489+DQ1483&lt;=0,0,IF(DQ1469&lt;=0,0,IF(DQ1469&gt;=DP1489+DQ1483,DP1489+DQ1483,DQ1469))),IF(Главная!$N$41&lt;=Главная!$N$43,0,IF(OR(DQ$1&lt;=Главная!$N$43*12,DQ$1&gt;Главная!$N$41*12),0,IF(DQ$1=Главная!$N$41*12,$W$1483-SUM($Z1486:DP1486),DP1489/(Главная!$N$41*12-DP$1))))))</f>
        <v>0</v>
      </c>
      <c r="DR1486" s="91">
        <f>IF(DR$8="",0,IF(Главная!$N$15=справочники!$AN$9,IF(DQ1489+DR1483&lt;=0,0,IF(DR1469&lt;=0,0,IF(DR1469&gt;=DQ1489+DR1483,DQ1489+DR1483,DR1469))),IF(Главная!$N$41&lt;=Главная!$N$43,0,IF(OR(DR$1&lt;=Главная!$N$43*12,DR$1&gt;Главная!$N$41*12),0,IF(DR$1=Главная!$N$41*12,$W$1483-SUM($Z1486:DQ1486),DQ1489/(Главная!$N$41*12-DQ$1))))))</f>
        <v>0</v>
      </c>
      <c r="DS1486" s="91">
        <f>IF(DS$8="",0,IF(Главная!$N$15=справочники!$AN$9,IF(DR1489+DS1483&lt;=0,0,IF(DS1469&lt;=0,0,IF(DS1469&gt;=DR1489+DS1483,DR1489+DS1483,DS1469))),IF(Главная!$N$41&lt;=Главная!$N$43,0,IF(OR(DS$1&lt;=Главная!$N$43*12,DS$1&gt;Главная!$N$41*12),0,IF(DS$1=Главная!$N$41*12,$W$1483-SUM($Z1486:DR1486),DR1489/(Главная!$N$41*12-DR$1))))))</f>
        <v>0</v>
      </c>
      <c r="DT1486" s="91">
        <f>IF(DT$8="",0,IF(Главная!$N$15=справочники!$AN$9,IF(DS1489+DT1483&lt;=0,0,IF(DT1469&lt;=0,0,IF(DT1469&gt;=DS1489+DT1483,DS1489+DT1483,DT1469))),IF(Главная!$N$41&lt;=Главная!$N$43,0,IF(OR(DT$1&lt;=Главная!$N$43*12,DT$1&gt;Главная!$N$41*12),0,IF(DT$1=Главная!$N$41*12,$W$1483-SUM($Z1486:DS1486),DS1489/(Главная!$N$41*12-DS$1))))))</f>
        <v>0</v>
      </c>
      <c r="DU1486" s="3"/>
      <c r="DV1486" s="3"/>
    </row>
    <row r="1487" spans="1:126" ht="4.2" customHeight="1">
      <c r="A1487" s="1"/>
      <c r="B1487" s="1"/>
      <c r="C1487" s="1"/>
      <c r="D1487" s="1"/>
      <c r="E1487" s="261"/>
      <c r="F1487" s="47"/>
      <c r="G1487" s="229"/>
      <c r="H1487" s="1"/>
      <c r="I1487" s="1"/>
      <c r="J1487" s="1"/>
      <c r="K1487" s="1"/>
      <c r="L1487" s="1"/>
      <c r="M1487" s="5"/>
      <c r="N1487" s="1"/>
      <c r="O1487" s="1"/>
      <c r="P1487" s="5"/>
      <c r="Q1487" s="1"/>
      <c r="R1487" s="1"/>
      <c r="S1487" s="5"/>
      <c r="T1487" s="7"/>
      <c r="U1487" s="23"/>
      <c r="V1487" s="1"/>
      <c r="W1487" s="1"/>
      <c r="X1487" s="10"/>
      <c r="Y1487" s="45"/>
      <c r="Z1487" s="90"/>
      <c r="AA1487" s="471"/>
      <c r="AB1487" s="471"/>
      <c r="AC1487" s="471"/>
      <c r="AD1487" s="471"/>
      <c r="AE1487" s="471"/>
      <c r="AF1487" s="471"/>
      <c r="AG1487" s="471"/>
      <c r="AH1487" s="471"/>
      <c r="AI1487" s="471"/>
      <c r="AJ1487" s="471"/>
      <c r="AK1487" s="471"/>
      <c r="AL1487" s="471"/>
      <c r="AM1487" s="471"/>
      <c r="AN1487" s="471"/>
      <c r="AO1487" s="471"/>
      <c r="AP1487" s="471"/>
      <c r="AQ1487" s="471"/>
      <c r="AR1487" s="471"/>
      <c r="AS1487" s="471"/>
      <c r="AT1487" s="471"/>
      <c r="AU1487" s="471"/>
      <c r="AV1487" s="471"/>
      <c r="AW1487" s="471"/>
      <c r="AX1487" s="471"/>
      <c r="AY1487" s="471"/>
      <c r="AZ1487" s="471"/>
      <c r="BA1487" s="471"/>
      <c r="BB1487" s="471"/>
      <c r="BC1487" s="471"/>
      <c r="BD1487" s="471"/>
      <c r="BE1487" s="471"/>
      <c r="BF1487" s="471"/>
      <c r="BG1487" s="471"/>
      <c r="BH1487" s="471"/>
      <c r="BI1487" s="471"/>
      <c r="BJ1487" s="471"/>
      <c r="BK1487" s="471"/>
      <c r="BL1487" s="471"/>
      <c r="BM1487" s="471"/>
      <c r="BN1487" s="471"/>
      <c r="BO1487" s="471"/>
      <c r="BP1487" s="471"/>
      <c r="BQ1487" s="471"/>
      <c r="BR1487" s="471"/>
      <c r="BS1487" s="471"/>
      <c r="BT1487" s="471"/>
      <c r="BU1487" s="471"/>
      <c r="BV1487" s="471"/>
      <c r="BW1487" s="471"/>
      <c r="BX1487" s="471"/>
      <c r="BY1487" s="471"/>
      <c r="BZ1487" s="471"/>
      <c r="CA1487" s="471"/>
      <c r="CB1487" s="471"/>
      <c r="CC1487" s="471"/>
      <c r="CD1487" s="471"/>
      <c r="CE1487" s="471"/>
      <c r="CF1487" s="471"/>
      <c r="CG1487" s="471"/>
      <c r="CH1487" s="471"/>
      <c r="CI1487" s="471"/>
      <c r="CJ1487" s="471"/>
      <c r="CK1487" s="471"/>
      <c r="CL1487" s="471"/>
      <c r="CM1487" s="471"/>
      <c r="CN1487" s="471"/>
      <c r="CO1487" s="471"/>
      <c r="CP1487" s="471"/>
      <c r="CQ1487" s="471"/>
      <c r="CR1487" s="471"/>
      <c r="CS1487" s="471"/>
      <c r="CT1487" s="471"/>
      <c r="CU1487" s="471"/>
      <c r="CV1487" s="471"/>
      <c r="CW1487" s="471"/>
      <c r="CX1487" s="471"/>
      <c r="CY1487" s="471"/>
      <c r="CZ1487" s="471"/>
      <c r="DA1487" s="471"/>
      <c r="DB1487" s="471"/>
      <c r="DC1487" s="471"/>
      <c r="DD1487" s="471"/>
      <c r="DE1487" s="471"/>
      <c r="DF1487" s="471"/>
      <c r="DG1487" s="471"/>
      <c r="DH1487" s="471"/>
      <c r="DI1487" s="471"/>
      <c r="DJ1487" s="471"/>
      <c r="DK1487" s="471"/>
      <c r="DL1487" s="471"/>
      <c r="DM1487" s="471"/>
      <c r="DN1487" s="471"/>
      <c r="DO1487" s="471"/>
      <c r="DP1487" s="471"/>
      <c r="DQ1487" s="471"/>
      <c r="DR1487" s="471"/>
      <c r="DS1487" s="471"/>
      <c r="DT1487" s="471"/>
      <c r="DU1487" s="1"/>
      <c r="DV1487" s="1"/>
    </row>
    <row r="1488" spans="1:126" s="120" customFormat="1" ht="4.2" customHeight="1">
      <c r="A1488" s="59"/>
      <c r="B1488" s="59"/>
      <c r="C1488" s="59"/>
      <c r="D1488" s="59"/>
      <c r="E1488" s="271"/>
      <c r="F1488" s="114"/>
      <c r="G1488" s="115"/>
      <c r="H1488" s="59"/>
      <c r="I1488" s="59"/>
      <c r="J1488" s="59"/>
      <c r="K1488" s="59"/>
      <c r="L1488" s="59"/>
      <c r="M1488" s="115"/>
      <c r="N1488" s="59"/>
      <c r="O1488" s="59"/>
      <c r="P1488" s="229"/>
      <c r="Q1488" s="59"/>
      <c r="R1488" s="59"/>
      <c r="S1488" s="115"/>
      <c r="T1488" s="210"/>
      <c r="U1488" s="115"/>
      <c r="V1488" s="59"/>
      <c r="W1488" s="116"/>
      <c r="X1488" s="116"/>
      <c r="Y1488" s="117"/>
      <c r="Z1488" s="118"/>
      <c r="AA1488" s="119"/>
      <c r="AB1488" s="119"/>
      <c r="AC1488" s="119"/>
      <c r="AD1488" s="119"/>
      <c r="AE1488" s="119"/>
      <c r="AF1488" s="119"/>
      <c r="AG1488" s="119"/>
      <c r="AH1488" s="119"/>
      <c r="AI1488" s="119"/>
      <c r="AJ1488" s="119"/>
      <c r="AK1488" s="119"/>
      <c r="AL1488" s="119"/>
      <c r="AM1488" s="119"/>
      <c r="AN1488" s="119"/>
      <c r="AO1488" s="119"/>
      <c r="AP1488" s="119"/>
      <c r="AQ1488" s="119"/>
      <c r="AR1488" s="119"/>
      <c r="AS1488" s="119"/>
      <c r="AT1488" s="119"/>
      <c r="AU1488" s="119"/>
      <c r="AV1488" s="119"/>
      <c r="AW1488" s="119"/>
      <c r="AX1488" s="119"/>
      <c r="AY1488" s="119"/>
      <c r="AZ1488" s="119"/>
      <c r="BA1488" s="119"/>
      <c r="BB1488" s="119"/>
      <c r="BC1488" s="119"/>
      <c r="BD1488" s="119"/>
      <c r="BE1488" s="119"/>
      <c r="BF1488" s="119"/>
      <c r="BG1488" s="119"/>
      <c r="BH1488" s="119"/>
      <c r="BI1488" s="119"/>
      <c r="BJ1488" s="119"/>
      <c r="BK1488" s="119"/>
      <c r="BL1488" s="119"/>
      <c r="BM1488" s="119"/>
      <c r="BN1488" s="119"/>
      <c r="BO1488" s="119"/>
      <c r="BP1488" s="119"/>
      <c r="BQ1488" s="119"/>
      <c r="BR1488" s="119"/>
      <c r="BS1488" s="119"/>
      <c r="BT1488" s="119"/>
      <c r="BU1488" s="119"/>
      <c r="BV1488" s="119"/>
      <c r="BW1488" s="119"/>
      <c r="BX1488" s="119"/>
      <c r="BY1488" s="119"/>
      <c r="BZ1488" s="119"/>
      <c r="CA1488" s="119"/>
      <c r="CB1488" s="119"/>
      <c r="CC1488" s="119"/>
      <c r="CD1488" s="119"/>
      <c r="CE1488" s="119"/>
      <c r="CF1488" s="119"/>
      <c r="CG1488" s="119"/>
      <c r="CH1488" s="119"/>
      <c r="CI1488" s="119"/>
      <c r="CJ1488" s="119"/>
      <c r="CK1488" s="119"/>
      <c r="CL1488" s="119"/>
      <c r="CM1488" s="119"/>
      <c r="CN1488" s="119"/>
      <c r="CO1488" s="119"/>
      <c r="CP1488" s="119"/>
      <c r="CQ1488" s="119"/>
      <c r="CR1488" s="119"/>
      <c r="CS1488" s="119"/>
      <c r="CT1488" s="119"/>
      <c r="CU1488" s="119"/>
      <c r="CV1488" s="119"/>
      <c r="CW1488" s="119"/>
      <c r="CX1488" s="119"/>
      <c r="CY1488" s="119"/>
      <c r="CZ1488" s="119"/>
      <c r="DA1488" s="119"/>
      <c r="DB1488" s="119"/>
      <c r="DC1488" s="119"/>
      <c r="DD1488" s="119"/>
      <c r="DE1488" s="119"/>
      <c r="DF1488" s="119"/>
      <c r="DG1488" s="119"/>
      <c r="DH1488" s="119"/>
      <c r="DI1488" s="119"/>
      <c r="DJ1488" s="119"/>
      <c r="DK1488" s="119"/>
      <c r="DL1488" s="119"/>
      <c r="DM1488" s="119"/>
      <c r="DN1488" s="119"/>
      <c r="DO1488" s="119"/>
      <c r="DP1488" s="119"/>
      <c r="DQ1488" s="119"/>
      <c r="DR1488" s="119"/>
      <c r="DS1488" s="119"/>
      <c r="DT1488" s="119"/>
      <c r="DU1488" s="59"/>
      <c r="DV1488" s="59"/>
    </row>
    <row r="1489" spans="1:126" s="4" customFormat="1">
      <c r="A1489" s="3"/>
      <c r="B1489" s="3"/>
      <c r="C1489" s="3"/>
      <c r="D1489" s="3"/>
      <c r="E1489" s="261" t="s">
        <v>108</v>
      </c>
      <c r="F1489" s="50"/>
      <c r="G1489" s="542" t="s">
        <v>6</v>
      </c>
      <c r="H1489" s="544" t="s">
        <v>417</v>
      </c>
      <c r="I1489" s="545"/>
      <c r="J1489" s="545"/>
      <c r="K1489" s="545"/>
      <c r="L1489" s="1"/>
      <c r="M1489" s="5"/>
      <c r="N1489" s="3" t="str">
        <f>Главная!$Y$8</f>
        <v>итого</v>
      </c>
      <c r="O1489" s="1"/>
      <c r="P1489" s="5"/>
      <c r="Q1489" s="1" t="s">
        <v>25</v>
      </c>
      <c r="R1489" s="1"/>
      <c r="S1489" s="1"/>
      <c r="T1489" s="7"/>
      <c r="U1489" s="1"/>
      <c r="V1489" s="1"/>
      <c r="W1489" s="11">
        <f>SUMIFS($Y1489:$DU1489,$Y$8:$DU$8,MAX($Y$8:$DU$8))</f>
        <v>0</v>
      </c>
      <c r="X1489" s="11"/>
      <c r="Y1489" s="45"/>
      <c r="Z1489" s="91">
        <f>IF(Z$8="",0,SUM($Y1483:Z1483)-SUM($Y1486:Z1486))</f>
        <v>0</v>
      </c>
      <c r="AA1489" s="91">
        <f>IF(AA$8="",0,SUM($Y1483:AA1483)-SUM($Y1486:AA1486))</f>
        <v>0</v>
      </c>
      <c r="AB1489" s="91">
        <f>IF(AB$8="",0,SUM($Y1483:AB1483)-SUM($Y1486:AB1486))</f>
        <v>0</v>
      </c>
      <c r="AC1489" s="91">
        <f>IF(AC$8="",0,SUM($Y1483:AC1483)-SUM($Y1486:AC1486))</f>
        <v>0</v>
      </c>
      <c r="AD1489" s="91">
        <f>IF(AD$8="",0,SUM($Y1483:AD1483)-SUM($Y1486:AD1486))</f>
        <v>0</v>
      </c>
      <c r="AE1489" s="91">
        <f>IF(AE$8="",0,SUM($Y1483:AE1483)-SUM($Y1486:AE1486))</f>
        <v>0</v>
      </c>
      <c r="AF1489" s="91">
        <f>IF(AF$8="",0,SUM($Y1483:AF1483)-SUM($Y1486:AF1486))</f>
        <v>0</v>
      </c>
      <c r="AG1489" s="91">
        <f>IF(AG$8="",0,SUM($Y1483:AG1483)-SUM($Y1486:AG1486))</f>
        <v>0</v>
      </c>
      <c r="AH1489" s="91">
        <f>IF(AH$8="",0,SUM($Y1483:AH1483)-SUM($Y1486:AH1486))</f>
        <v>0</v>
      </c>
      <c r="AI1489" s="91">
        <f>IF(AI$8="",0,SUM($Y1483:AI1483)-SUM($Y1486:AI1486))</f>
        <v>0</v>
      </c>
      <c r="AJ1489" s="91">
        <f>IF(AJ$8="",0,SUM($Y1483:AJ1483)-SUM($Y1486:AJ1486))</f>
        <v>0</v>
      </c>
      <c r="AK1489" s="91">
        <f>IF(AK$8="",0,SUM($Y1483:AK1483)-SUM($Y1486:AK1486))</f>
        <v>0</v>
      </c>
      <c r="AL1489" s="91">
        <f>IF(AL$8="",0,SUM($Y1483:AL1483)-SUM($Y1486:AL1486))</f>
        <v>0</v>
      </c>
      <c r="AM1489" s="91">
        <f>IF(AM$8="",0,SUM($Y1483:AM1483)-SUM($Y1486:AM1486))</f>
        <v>0</v>
      </c>
      <c r="AN1489" s="91">
        <f>IF(AN$8="",0,SUM($Y1483:AN1483)-SUM($Y1486:AN1486))</f>
        <v>0</v>
      </c>
      <c r="AO1489" s="91">
        <f>IF(AO$8="",0,SUM($Y1483:AO1483)-SUM($Y1486:AO1486))</f>
        <v>0</v>
      </c>
      <c r="AP1489" s="91">
        <f>IF(AP$8="",0,SUM($Y1483:AP1483)-SUM($Y1486:AP1486))</f>
        <v>0</v>
      </c>
      <c r="AQ1489" s="91">
        <f>IF(AQ$8="",0,SUM($Y1483:AQ1483)-SUM($Y1486:AQ1486))</f>
        <v>0</v>
      </c>
      <c r="AR1489" s="91">
        <f>IF(AR$8="",0,SUM($Y1483:AR1483)-SUM($Y1486:AR1486))</f>
        <v>0</v>
      </c>
      <c r="AS1489" s="91">
        <f>IF(AS$8="",0,SUM($Y1483:AS1483)-SUM($Y1486:AS1486))</f>
        <v>0</v>
      </c>
      <c r="AT1489" s="91">
        <f>IF(AT$8="",0,SUM($Y1483:AT1483)-SUM($Y1486:AT1486))</f>
        <v>0</v>
      </c>
      <c r="AU1489" s="91">
        <f>IF(AU$8="",0,SUM($Y1483:AU1483)-SUM($Y1486:AU1486))</f>
        <v>0</v>
      </c>
      <c r="AV1489" s="91">
        <f>IF(AV$8="",0,SUM($Y1483:AV1483)-SUM($Y1486:AV1486))</f>
        <v>0</v>
      </c>
      <c r="AW1489" s="91">
        <f>IF(AW$8="",0,SUM($Y1483:AW1483)-SUM($Y1486:AW1486))</f>
        <v>0</v>
      </c>
      <c r="AX1489" s="91">
        <f>IF(AX$8="",0,SUM($Y1483:AX1483)-SUM($Y1486:AX1486))</f>
        <v>0</v>
      </c>
      <c r="AY1489" s="91">
        <f>IF(AY$8="",0,SUM($Y1483:AY1483)-SUM($Y1486:AY1486))</f>
        <v>0</v>
      </c>
      <c r="AZ1489" s="91">
        <f>IF(AZ$8="",0,SUM($Y1483:AZ1483)-SUM($Y1486:AZ1486))</f>
        <v>0</v>
      </c>
      <c r="BA1489" s="91">
        <f>IF(BA$8="",0,SUM($Y1483:BA1483)-SUM($Y1486:BA1486))</f>
        <v>0</v>
      </c>
      <c r="BB1489" s="91">
        <f>IF(BB$8="",0,SUM($Y1483:BB1483)-SUM($Y1486:BB1486))</f>
        <v>0</v>
      </c>
      <c r="BC1489" s="91">
        <f>IF(BC$8="",0,SUM($Y1483:BC1483)-SUM($Y1486:BC1486))</f>
        <v>0</v>
      </c>
      <c r="BD1489" s="91">
        <f>IF(BD$8="",0,SUM($Y1483:BD1483)-SUM($Y1486:BD1486))</f>
        <v>0</v>
      </c>
      <c r="BE1489" s="91">
        <f>IF(BE$8="",0,SUM($Y1483:BE1483)-SUM($Y1486:BE1486))</f>
        <v>0</v>
      </c>
      <c r="BF1489" s="91">
        <f>IF(BF$8="",0,SUM($Y1483:BF1483)-SUM($Y1486:BF1486))</f>
        <v>0</v>
      </c>
      <c r="BG1489" s="91">
        <f>IF(BG$8="",0,SUM($Y1483:BG1483)-SUM($Y1486:BG1486))</f>
        <v>0</v>
      </c>
      <c r="BH1489" s="91">
        <f>IF(BH$8="",0,SUM($Y1483:BH1483)-SUM($Y1486:BH1486))</f>
        <v>0</v>
      </c>
      <c r="BI1489" s="91">
        <f>IF(BI$8="",0,SUM($Y1483:BI1483)-SUM($Y1486:BI1486))</f>
        <v>0</v>
      </c>
      <c r="BJ1489" s="91">
        <f>IF(BJ$8="",0,SUM($Y1483:BJ1483)-SUM($Y1486:BJ1486))</f>
        <v>0</v>
      </c>
      <c r="BK1489" s="91">
        <f>IF(BK$8="",0,SUM($Y1483:BK1483)-SUM($Y1486:BK1486))</f>
        <v>0</v>
      </c>
      <c r="BL1489" s="91">
        <f>IF(BL$8="",0,SUM($Y1483:BL1483)-SUM($Y1486:BL1486))</f>
        <v>0</v>
      </c>
      <c r="BM1489" s="91">
        <f>IF(BM$8="",0,SUM($Y1483:BM1483)-SUM($Y1486:BM1486))</f>
        <v>0</v>
      </c>
      <c r="BN1489" s="91">
        <f>IF(BN$8="",0,SUM($Y1483:BN1483)-SUM($Y1486:BN1486))</f>
        <v>0</v>
      </c>
      <c r="BO1489" s="91">
        <f>IF(BO$8="",0,SUM($Y1483:BO1483)-SUM($Y1486:BO1486))</f>
        <v>0</v>
      </c>
      <c r="BP1489" s="91">
        <f>IF(BP$8="",0,SUM($Y1483:BP1483)-SUM($Y1486:BP1486))</f>
        <v>0</v>
      </c>
      <c r="BQ1489" s="91">
        <f>IF(BQ$8="",0,SUM($Y1483:BQ1483)-SUM($Y1486:BQ1486))</f>
        <v>0</v>
      </c>
      <c r="BR1489" s="91">
        <f>IF(BR$8="",0,SUM($Y1483:BR1483)-SUM($Y1486:BR1486))</f>
        <v>0</v>
      </c>
      <c r="BS1489" s="91">
        <f>IF(BS$8="",0,SUM($Y1483:BS1483)-SUM($Y1486:BS1486))</f>
        <v>0</v>
      </c>
      <c r="BT1489" s="91">
        <f>IF(BT$8="",0,SUM($Y1483:BT1483)-SUM($Y1486:BT1486))</f>
        <v>0</v>
      </c>
      <c r="BU1489" s="91">
        <f>IF(BU$8="",0,SUM($Y1483:BU1483)-SUM($Y1486:BU1486))</f>
        <v>0</v>
      </c>
      <c r="BV1489" s="91">
        <f>IF(BV$8="",0,SUM($Y1483:BV1483)-SUM($Y1486:BV1486))</f>
        <v>0</v>
      </c>
      <c r="BW1489" s="91">
        <f>IF(BW$8="",0,SUM($Y1483:BW1483)-SUM($Y1486:BW1486))</f>
        <v>0</v>
      </c>
      <c r="BX1489" s="91">
        <f>IF(BX$8="",0,SUM($Y1483:BX1483)-SUM($Y1486:BX1486))</f>
        <v>0</v>
      </c>
      <c r="BY1489" s="91">
        <f>IF(BY$8="",0,SUM($Y1483:BY1483)-SUM($Y1486:BY1486))</f>
        <v>0</v>
      </c>
      <c r="BZ1489" s="91">
        <f>IF(BZ$8="",0,SUM($Y1483:BZ1483)-SUM($Y1486:BZ1486))</f>
        <v>0</v>
      </c>
      <c r="CA1489" s="91">
        <f>IF(CA$8="",0,SUM($Y1483:CA1483)-SUM($Y1486:CA1486))</f>
        <v>0</v>
      </c>
      <c r="CB1489" s="91">
        <f>IF(CB$8="",0,SUM($Y1483:CB1483)-SUM($Y1486:CB1486))</f>
        <v>0</v>
      </c>
      <c r="CC1489" s="91">
        <f>IF(CC$8="",0,SUM($Y1483:CC1483)-SUM($Y1486:CC1486))</f>
        <v>0</v>
      </c>
      <c r="CD1489" s="91">
        <f>IF(CD$8="",0,SUM($Y1483:CD1483)-SUM($Y1486:CD1486))</f>
        <v>0</v>
      </c>
      <c r="CE1489" s="91">
        <f>IF(CE$8="",0,SUM($Y1483:CE1483)-SUM($Y1486:CE1486))</f>
        <v>0</v>
      </c>
      <c r="CF1489" s="91">
        <f>IF(CF$8="",0,SUM($Y1483:CF1483)-SUM($Y1486:CF1486))</f>
        <v>0</v>
      </c>
      <c r="CG1489" s="91">
        <f>IF(CG$8="",0,SUM($Y1483:CG1483)-SUM($Y1486:CG1486))</f>
        <v>0</v>
      </c>
      <c r="CH1489" s="91">
        <f>IF(CH$8="",0,SUM($Y1483:CH1483)-SUM($Y1486:CH1486))</f>
        <v>0</v>
      </c>
      <c r="CI1489" s="91">
        <f>IF(CI$8="",0,SUM($Y1483:CI1483)-SUM($Y1486:CI1486))</f>
        <v>0</v>
      </c>
      <c r="CJ1489" s="91">
        <f>IF(CJ$8="",0,SUM($Y1483:CJ1483)-SUM($Y1486:CJ1486))</f>
        <v>0</v>
      </c>
      <c r="CK1489" s="91">
        <f>IF(CK$8="",0,SUM($Y1483:CK1483)-SUM($Y1486:CK1486))</f>
        <v>0</v>
      </c>
      <c r="CL1489" s="91">
        <f>IF(CL$8="",0,SUM($Y1483:CL1483)-SUM($Y1486:CL1486))</f>
        <v>0</v>
      </c>
      <c r="CM1489" s="91">
        <f>IF(CM$8="",0,SUM($Y1483:CM1483)-SUM($Y1486:CM1486))</f>
        <v>0</v>
      </c>
      <c r="CN1489" s="91">
        <f>IF(CN$8="",0,SUM($Y1483:CN1483)-SUM($Y1486:CN1486))</f>
        <v>0</v>
      </c>
      <c r="CO1489" s="91">
        <f>IF(CO$8="",0,SUM($Y1483:CO1483)-SUM($Y1486:CO1486))</f>
        <v>0</v>
      </c>
      <c r="CP1489" s="91">
        <f>IF(CP$8="",0,SUM($Y1483:CP1483)-SUM($Y1486:CP1486))</f>
        <v>0</v>
      </c>
      <c r="CQ1489" s="91">
        <f>IF(CQ$8="",0,SUM($Y1483:CQ1483)-SUM($Y1486:CQ1486))</f>
        <v>0</v>
      </c>
      <c r="CR1489" s="91">
        <f>IF(CR$8="",0,SUM($Y1483:CR1483)-SUM($Y1486:CR1486))</f>
        <v>0</v>
      </c>
      <c r="CS1489" s="91">
        <f>IF(CS$8="",0,SUM($Y1483:CS1483)-SUM($Y1486:CS1486))</f>
        <v>0</v>
      </c>
      <c r="CT1489" s="91">
        <f>IF(CT$8="",0,SUM($Y1483:CT1483)-SUM($Y1486:CT1486))</f>
        <v>0</v>
      </c>
      <c r="CU1489" s="91">
        <f>IF(CU$8="",0,SUM($Y1483:CU1483)-SUM($Y1486:CU1486))</f>
        <v>0</v>
      </c>
      <c r="CV1489" s="91">
        <f>IF(CV$8="",0,SUM($Y1483:CV1483)-SUM($Y1486:CV1486))</f>
        <v>0</v>
      </c>
      <c r="CW1489" s="91">
        <f>IF(CW$8="",0,SUM($Y1483:CW1483)-SUM($Y1486:CW1486))</f>
        <v>0</v>
      </c>
      <c r="CX1489" s="91">
        <f>IF(CX$8="",0,SUM($Y1483:CX1483)-SUM($Y1486:CX1486))</f>
        <v>0</v>
      </c>
      <c r="CY1489" s="91">
        <f>IF(CY$8="",0,SUM($Y1483:CY1483)-SUM($Y1486:CY1486))</f>
        <v>0</v>
      </c>
      <c r="CZ1489" s="91">
        <f>IF(CZ$8="",0,SUM($Y1483:CZ1483)-SUM($Y1486:CZ1486))</f>
        <v>0</v>
      </c>
      <c r="DA1489" s="91">
        <f>IF(DA$8="",0,SUM($Y1483:DA1483)-SUM($Y1486:DA1486))</f>
        <v>0</v>
      </c>
      <c r="DB1489" s="91">
        <f>IF(DB$8="",0,SUM($Y1483:DB1483)-SUM($Y1486:DB1486))</f>
        <v>0</v>
      </c>
      <c r="DC1489" s="91">
        <f>IF(DC$8="",0,SUM($Y1483:DC1483)-SUM($Y1486:DC1486))</f>
        <v>0</v>
      </c>
      <c r="DD1489" s="91">
        <f>IF(DD$8="",0,SUM($Y1483:DD1483)-SUM($Y1486:DD1486))</f>
        <v>0</v>
      </c>
      <c r="DE1489" s="91">
        <f>IF(DE$8="",0,SUM($Y1483:DE1483)-SUM($Y1486:DE1486))</f>
        <v>0</v>
      </c>
      <c r="DF1489" s="91">
        <f>IF(DF$8="",0,SUM($Y1483:DF1483)-SUM($Y1486:DF1486))</f>
        <v>0</v>
      </c>
      <c r="DG1489" s="91">
        <f>IF(DG$8="",0,SUM($Y1483:DG1483)-SUM($Y1486:DG1486))</f>
        <v>0</v>
      </c>
      <c r="DH1489" s="91">
        <f>IF(DH$8="",0,SUM($Y1483:DH1483)-SUM($Y1486:DH1486))</f>
        <v>0</v>
      </c>
      <c r="DI1489" s="91">
        <f>IF(DI$8="",0,SUM($Y1483:DI1483)-SUM($Y1486:DI1486))</f>
        <v>0</v>
      </c>
      <c r="DJ1489" s="91">
        <f>IF(DJ$8="",0,SUM($Y1483:DJ1483)-SUM($Y1486:DJ1486))</f>
        <v>0</v>
      </c>
      <c r="DK1489" s="91">
        <f>IF(DK$8="",0,SUM($Y1483:DK1483)-SUM($Y1486:DK1486))</f>
        <v>0</v>
      </c>
      <c r="DL1489" s="91">
        <f>IF(DL$8="",0,SUM($Y1483:DL1483)-SUM($Y1486:DL1486))</f>
        <v>0</v>
      </c>
      <c r="DM1489" s="91">
        <f>IF(DM$8="",0,SUM($Y1483:DM1483)-SUM($Y1486:DM1486))</f>
        <v>0</v>
      </c>
      <c r="DN1489" s="91">
        <f>IF(DN$8="",0,SUM($Y1483:DN1483)-SUM($Y1486:DN1486))</f>
        <v>0</v>
      </c>
      <c r="DO1489" s="91">
        <f>IF(DO$8="",0,SUM($Y1483:DO1483)-SUM($Y1486:DO1486))</f>
        <v>0</v>
      </c>
      <c r="DP1489" s="91">
        <f>IF(DP$8="",0,SUM($Y1483:DP1483)-SUM($Y1486:DP1486))</f>
        <v>0</v>
      </c>
      <c r="DQ1489" s="91">
        <f>IF(DQ$8="",0,SUM($Y1483:DQ1483)-SUM($Y1486:DQ1486))</f>
        <v>0</v>
      </c>
      <c r="DR1489" s="91">
        <f>IF(DR$8="",0,SUM($Y1483:DR1483)-SUM($Y1486:DR1486))</f>
        <v>0</v>
      </c>
      <c r="DS1489" s="91">
        <f>IF(DS$8="",0,SUM($Y1483:DS1483)-SUM($Y1486:DS1486))</f>
        <v>0</v>
      </c>
      <c r="DT1489" s="91">
        <f>IF(DT$8="",0,SUM($Y1483:DT1483)-SUM($Y1486:DT1486))</f>
        <v>0</v>
      </c>
      <c r="DU1489" s="91"/>
      <c r="DV1489" s="3"/>
    </row>
    <row r="1490" spans="1:126" ht="4.2" customHeight="1">
      <c r="A1490" s="1"/>
      <c r="B1490" s="1"/>
      <c r="C1490" s="1"/>
      <c r="D1490" s="1"/>
      <c r="E1490" s="261"/>
      <c r="F1490" s="47"/>
      <c r="G1490" s="229"/>
      <c r="H1490" s="1"/>
      <c r="I1490" s="1"/>
      <c r="J1490" s="1"/>
      <c r="K1490" s="1"/>
      <c r="L1490" s="1"/>
      <c r="M1490" s="5"/>
      <c r="N1490" s="1"/>
      <c r="O1490" s="1"/>
      <c r="P1490" s="5"/>
      <c r="Q1490" s="1"/>
      <c r="R1490" s="1"/>
      <c r="S1490" s="5"/>
      <c r="T1490" s="7"/>
      <c r="U1490" s="23"/>
      <c r="V1490" s="1"/>
      <c r="W1490" s="1"/>
      <c r="X1490" s="10"/>
      <c r="Y1490" s="45"/>
      <c r="Z1490" s="90"/>
      <c r="AA1490" s="471"/>
      <c r="AB1490" s="471"/>
      <c r="AC1490" s="471"/>
      <c r="AD1490" s="471"/>
      <c r="AE1490" s="471"/>
      <c r="AF1490" s="471"/>
      <c r="AG1490" s="471"/>
      <c r="AH1490" s="471"/>
      <c r="AI1490" s="471"/>
      <c r="AJ1490" s="471"/>
      <c r="AK1490" s="471"/>
      <c r="AL1490" s="471"/>
      <c r="AM1490" s="471"/>
      <c r="AN1490" s="471"/>
      <c r="AO1490" s="471"/>
      <c r="AP1490" s="471"/>
      <c r="AQ1490" s="471"/>
      <c r="AR1490" s="471"/>
      <c r="AS1490" s="471"/>
      <c r="AT1490" s="471"/>
      <c r="AU1490" s="471"/>
      <c r="AV1490" s="471"/>
      <c r="AW1490" s="471"/>
      <c r="AX1490" s="471"/>
      <c r="AY1490" s="471"/>
      <c r="AZ1490" s="471"/>
      <c r="BA1490" s="471"/>
      <c r="BB1490" s="471"/>
      <c r="BC1490" s="471"/>
      <c r="BD1490" s="471"/>
      <c r="BE1490" s="471"/>
      <c r="BF1490" s="471"/>
      <c r="BG1490" s="471"/>
      <c r="BH1490" s="471"/>
      <c r="BI1490" s="471"/>
      <c r="BJ1490" s="471"/>
      <c r="BK1490" s="471"/>
      <c r="BL1490" s="471"/>
      <c r="BM1490" s="471"/>
      <c r="BN1490" s="471"/>
      <c r="BO1490" s="471"/>
      <c r="BP1490" s="471"/>
      <c r="BQ1490" s="471"/>
      <c r="BR1490" s="471"/>
      <c r="BS1490" s="471"/>
      <c r="BT1490" s="471"/>
      <c r="BU1490" s="471"/>
      <c r="BV1490" s="471"/>
      <c r="BW1490" s="471"/>
      <c r="BX1490" s="471"/>
      <c r="BY1490" s="471"/>
      <c r="BZ1490" s="471"/>
      <c r="CA1490" s="471"/>
      <c r="CB1490" s="471"/>
      <c r="CC1490" s="471"/>
      <c r="CD1490" s="471"/>
      <c r="CE1490" s="471"/>
      <c r="CF1490" s="471"/>
      <c r="CG1490" s="471"/>
      <c r="CH1490" s="471"/>
      <c r="CI1490" s="471"/>
      <c r="CJ1490" s="471"/>
      <c r="CK1490" s="471"/>
      <c r="CL1490" s="471"/>
      <c r="CM1490" s="471"/>
      <c r="CN1490" s="471"/>
      <c r="CO1490" s="471"/>
      <c r="CP1490" s="471"/>
      <c r="CQ1490" s="471"/>
      <c r="CR1490" s="471"/>
      <c r="CS1490" s="471"/>
      <c r="CT1490" s="471"/>
      <c r="CU1490" s="471"/>
      <c r="CV1490" s="471"/>
      <c r="CW1490" s="471"/>
      <c r="CX1490" s="471"/>
      <c r="CY1490" s="471"/>
      <c r="CZ1490" s="471"/>
      <c r="DA1490" s="471"/>
      <c r="DB1490" s="471"/>
      <c r="DC1490" s="471"/>
      <c r="DD1490" s="471"/>
      <c r="DE1490" s="471"/>
      <c r="DF1490" s="471"/>
      <c r="DG1490" s="471"/>
      <c r="DH1490" s="471"/>
      <c r="DI1490" s="471"/>
      <c r="DJ1490" s="471"/>
      <c r="DK1490" s="471"/>
      <c r="DL1490" s="471"/>
      <c r="DM1490" s="471"/>
      <c r="DN1490" s="471"/>
      <c r="DO1490" s="471"/>
      <c r="DP1490" s="471"/>
      <c r="DQ1490" s="471"/>
      <c r="DR1490" s="471"/>
      <c r="DS1490" s="471"/>
      <c r="DT1490" s="471"/>
      <c r="DU1490" s="1"/>
      <c r="DV1490" s="1"/>
    </row>
    <row r="1491" spans="1:126" s="120" customFormat="1" ht="4.2" customHeight="1">
      <c r="A1491" s="59"/>
      <c r="B1491" s="59"/>
      <c r="C1491" s="59"/>
      <c r="D1491" s="59"/>
      <c r="E1491" s="271"/>
      <c r="F1491" s="114"/>
      <c r="G1491" s="115"/>
      <c r="H1491" s="59"/>
      <c r="I1491" s="59"/>
      <c r="J1491" s="59"/>
      <c r="K1491" s="59"/>
      <c r="L1491" s="59"/>
      <c r="M1491" s="115"/>
      <c r="N1491" s="59"/>
      <c r="O1491" s="59"/>
      <c r="P1491" s="229"/>
      <c r="Q1491" s="59"/>
      <c r="R1491" s="59"/>
      <c r="S1491" s="115"/>
      <c r="T1491" s="210"/>
      <c r="U1491" s="115"/>
      <c r="V1491" s="59"/>
      <c r="W1491" s="116"/>
      <c r="X1491" s="116"/>
      <c r="Y1491" s="117"/>
      <c r="Z1491" s="118"/>
      <c r="AA1491" s="119"/>
      <c r="AB1491" s="119"/>
      <c r="AC1491" s="119"/>
      <c r="AD1491" s="119"/>
      <c r="AE1491" s="119"/>
      <c r="AF1491" s="119"/>
      <c r="AG1491" s="119"/>
      <c r="AH1491" s="119"/>
      <c r="AI1491" s="119"/>
      <c r="AJ1491" s="119"/>
      <c r="AK1491" s="119"/>
      <c r="AL1491" s="119"/>
      <c r="AM1491" s="119"/>
      <c r="AN1491" s="119"/>
      <c r="AO1491" s="119"/>
      <c r="AP1491" s="119"/>
      <c r="AQ1491" s="119"/>
      <c r="AR1491" s="119"/>
      <c r="AS1491" s="119"/>
      <c r="AT1491" s="119"/>
      <c r="AU1491" s="119"/>
      <c r="AV1491" s="119"/>
      <c r="AW1491" s="119"/>
      <c r="AX1491" s="119"/>
      <c r="AY1491" s="119"/>
      <c r="AZ1491" s="119"/>
      <c r="BA1491" s="119"/>
      <c r="BB1491" s="119"/>
      <c r="BC1491" s="119"/>
      <c r="BD1491" s="119"/>
      <c r="BE1491" s="119"/>
      <c r="BF1491" s="119"/>
      <c r="BG1491" s="119"/>
      <c r="BH1491" s="119"/>
      <c r="BI1491" s="119"/>
      <c r="BJ1491" s="119"/>
      <c r="BK1491" s="119"/>
      <c r="BL1491" s="119"/>
      <c r="BM1491" s="119"/>
      <c r="BN1491" s="119"/>
      <c r="BO1491" s="119"/>
      <c r="BP1491" s="119"/>
      <c r="BQ1491" s="119"/>
      <c r="BR1491" s="119"/>
      <c r="BS1491" s="119"/>
      <c r="BT1491" s="119"/>
      <c r="BU1491" s="119"/>
      <c r="BV1491" s="119"/>
      <c r="BW1491" s="119"/>
      <c r="BX1491" s="119"/>
      <c r="BY1491" s="119"/>
      <c r="BZ1491" s="119"/>
      <c r="CA1491" s="119"/>
      <c r="CB1491" s="119"/>
      <c r="CC1491" s="119"/>
      <c r="CD1491" s="119"/>
      <c r="CE1491" s="119"/>
      <c r="CF1491" s="119"/>
      <c r="CG1491" s="119"/>
      <c r="CH1491" s="119"/>
      <c r="CI1491" s="119"/>
      <c r="CJ1491" s="119"/>
      <c r="CK1491" s="119"/>
      <c r="CL1491" s="119"/>
      <c r="CM1491" s="119"/>
      <c r="CN1491" s="119"/>
      <c r="CO1491" s="119"/>
      <c r="CP1491" s="119"/>
      <c r="CQ1491" s="119"/>
      <c r="CR1491" s="119"/>
      <c r="CS1491" s="119"/>
      <c r="CT1491" s="119"/>
      <c r="CU1491" s="119"/>
      <c r="CV1491" s="119"/>
      <c r="CW1491" s="119"/>
      <c r="CX1491" s="119"/>
      <c r="CY1491" s="119"/>
      <c r="CZ1491" s="119"/>
      <c r="DA1491" s="119"/>
      <c r="DB1491" s="119"/>
      <c r="DC1491" s="119"/>
      <c r="DD1491" s="119"/>
      <c r="DE1491" s="119"/>
      <c r="DF1491" s="119"/>
      <c r="DG1491" s="119"/>
      <c r="DH1491" s="119"/>
      <c r="DI1491" s="119"/>
      <c r="DJ1491" s="119"/>
      <c r="DK1491" s="119"/>
      <c r="DL1491" s="119"/>
      <c r="DM1491" s="119"/>
      <c r="DN1491" s="119"/>
      <c r="DO1491" s="119"/>
      <c r="DP1491" s="119"/>
      <c r="DQ1491" s="119"/>
      <c r="DR1491" s="119"/>
      <c r="DS1491" s="119"/>
      <c r="DT1491" s="119"/>
      <c r="DU1491" s="59"/>
      <c r="DV1491" s="59"/>
    </row>
    <row r="1492" spans="1:126" s="4" customFormat="1">
      <c r="A1492" s="3"/>
      <c r="B1492" s="3"/>
      <c r="C1492" s="3"/>
      <c r="D1492" s="3"/>
      <c r="E1492" s="261"/>
      <c r="F1492" s="50"/>
      <c r="G1492" s="542" t="s">
        <v>6</v>
      </c>
      <c r="H1492" s="544" t="s">
        <v>418</v>
      </c>
      <c r="I1492" s="545"/>
      <c r="J1492" s="545"/>
      <c r="K1492" s="545"/>
      <c r="L1492" s="1"/>
      <c r="M1492" s="5"/>
      <c r="N1492" s="3" t="str">
        <f>Главная!$Y$8</f>
        <v>итого</v>
      </c>
      <c r="O1492" s="1"/>
      <c r="P1492" s="5"/>
      <c r="Q1492" s="1" t="s">
        <v>25</v>
      </c>
      <c r="R1492" s="1"/>
      <c r="S1492" s="1"/>
      <c r="T1492" s="7"/>
      <c r="U1492" s="1"/>
      <c r="V1492" s="1"/>
      <c r="W1492" s="11">
        <f>SUMIFS($Y1492:$DU1492,$Y$8:$DU$8,MAX($Y$8:$DU$8))</f>
        <v>0</v>
      </c>
      <c r="X1492" s="11"/>
      <c r="Y1492" s="45"/>
      <c r="Z1492" s="91"/>
      <c r="AA1492" s="91">
        <f>IF(AA$8="",0,SUM($Z96:Z96)-SUM($Z105:Z105))</f>
        <v>0</v>
      </c>
      <c r="AB1492" s="91">
        <f>IF(AB$8="",0,SUM($Z96:AA96)-SUM($Z105:AA105))</f>
        <v>0</v>
      </c>
      <c r="AC1492" s="91">
        <f>IF(AC$8="",0,SUM($Z96:AB96)-SUM($Z105:AB105))</f>
        <v>0</v>
      </c>
      <c r="AD1492" s="91">
        <f>IF(AD$8="",0,SUM($Z96:AC96)-SUM($Z105:AC105))</f>
        <v>0</v>
      </c>
      <c r="AE1492" s="91">
        <f>IF(AE$8="",0,SUM($Z96:AD96)-SUM($Z105:AD105))</f>
        <v>0</v>
      </c>
      <c r="AF1492" s="91">
        <f>IF(AF$8="",0,SUM($Z96:AE96)-SUM($Z105:AE105))</f>
        <v>0</v>
      </c>
      <c r="AG1492" s="91">
        <f>IF(AG$8="",0,SUM($Z96:AF96)-SUM($Z105:AF105))</f>
        <v>0</v>
      </c>
      <c r="AH1492" s="91">
        <f>IF(AH$8="",0,SUM($Z96:AG96)-SUM($Z105:AG105))</f>
        <v>0</v>
      </c>
      <c r="AI1492" s="91">
        <f>IF(AI$8="",0,SUM($Z96:AH96)-SUM($Z105:AH105))</f>
        <v>0</v>
      </c>
      <c r="AJ1492" s="91">
        <f>IF(AJ$8="",0,SUM($Z96:AI96)-SUM($Z105:AI105))</f>
        <v>0</v>
      </c>
      <c r="AK1492" s="91">
        <f>IF(AK$8="",0,SUM($Z96:AJ96)-SUM($Z105:AJ105))</f>
        <v>0</v>
      </c>
      <c r="AL1492" s="91">
        <f>IF(AL$8="",0,SUM($Z96:AK96)-SUM($Z105:AK105))</f>
        <v>0</v>
      </c>
      <c r="AM1492" s="91">
        <f>IF(AM$8="",0,SUM($Z96:AL96)-SUM($Z105:AL105))</f>
        <v>0</v>
      </c>
      <c r="AN1492" s="91">
        <f>IF(AN$8="",0,SUM($Z96:AM96)-SUM($Z105:AM105))</f>
        <v>0</v>
      </c>
      <c r="AO1492" s="91">
        <f>IF(AO$8="",0,SUM($Z96:AN96)-SUM($Z105:AN105))</f>
        <v>0</v>
      </c>
      <c r="AP1492" s="91">
        <f>IF(AP$8="",0,SUM($Z96:AO96)-SUM($Z105:AO105))</f>
        <v>0</v>
      </c>
      <c r="AQ1492" s="91">
        <f>IF(AQ$8="",0,SUM($Z96:AP96)-SUM($Z105:AP105))</f>
        <v>0</v>
      </c>
      <c r="AR1492" s="91">
        <f>IF(AR$8="",0,SUM($Z96:AQ96)-SUM($Z105:AQ105))</f>
        <v>0</v>
      </c>
      <c r="AS1492" s="91">
        <f>IF(AS$8="",0,SUM($Z96:AR96)-SUM($Z105:AR105))</f>
        <v>0</v>
      </c>
      <c r="AT1492" s="91">
        <f>IF(AT$8="",0,SUM($Z96:AS96)-SUM($Z105:AS105))</f>
        <v>0</v>
      </c>
      <c r="AU1492" s="91">
        <f>IF(AU$8="",0,SUM($Z96:AT96)-SUM($Z105:AT105))</f>
        <v>0</v>
      </c>
      <c r="AV1492" s="91">
        <f>IF(AV$8="",0,SUM($Z96:AU96)-SUM($Z105:AU105))</f>
        <v>0</v>
      </c>
      <c r="AW1492" s="91">
        <f>IF(AW$8="",0,SUM($Z96:AV96)-SUM($Z105:AV105))</f>
        <v>0</v>
      </c>
      <c r="AX1492" s="91">
        <f>IF(AX$8="",0,SUM($Z96:AW96)-SUM($Z105:AW105))</f>
        <v>0</v>
      </c>
      <c r="AY1492" s="91">
        <f>IF(AY$8="",0,SUM($Z96:AX96)-SUM($Z105:AX105))</f>
        <v>0</v>
      </c>
      <c r="AZ1492" s="91">
        <f>IF(AZ$8="",0,SUM($Z96:AY96)-SUM($Z105:AY105))</f>
        <v>0</v>
      </c>
      <c r="BA1492" s="91">
        <f>IF(BA$8="",0,SUM($Z96:AZ96)-SUM($Z105:AZ105))</f>
        <v>0</v>
      </c>
      <c r="BB1492" s="91">
        <f>IF(BB$8="",0,SUM($Z96:BA96)-SUM($Z105:BA105))</f>
        <v>0</v>
      </c>
      <c r="BC1492" s="91">
        <f>IF(BC$8="",0,SUM($Z96:BB96)-SUM($Z105:BB105))</f>
        <v>0</v>
      </c>
      <c r="BD1492" s="91">
        <f>IF(BD$8="",0,SUM($Z96:BC96)-SUM($Z105:BC105))</f>
        <v>0</v>
      </c>
      <c r="BE1492" s="91">
        <f>IF(BE$8="",0,SUM($Z96:BD96)-SUM($Z105:BD105))</f>
        <v>0</v>
      </c>
      <c r="BF1492" s="91">
        <f>IF(BF$8="",0,SUM($Z96:BE96)-SUM($Z105:BE105))</f>
        <v>0</v>
      </c>
      <c r="BG1492" s="91">
        <f>IF(BG$8="",0,SUM($Z96:BF96)-SUM($Z105:BF105))</f>
        <v>0</v>
      </c>
      <c r="BH1492" s="91">
        <f>IF(BH$8="",0,SUM($Z96:BG96)-SUM($Z105:BG105))</f>
        <v>0</v>
      </c>
      <c r="BI1492" s="91">
        <f>IF(BI$8="",0,SUM($Z96:BH96)-SUM($Z105:BH105))</f>
        <v>0</v>
      </c>
      <c r="BJ1492" s="91">
        <f>IF(BJ$8="",0,SUM($Z96:BI96)-SUM($Z105:BI105))</f>
        <v>0</v>
      </c>
      <c r="BK1492" s="91">
        <f>IF(BK$8="",0,SUM($Z96:BJ96)-SUM($Z105:BJ105))</f>
        <v>0</v>
      </c>
      <c r="BL1492" s="91">
        <f>IF(BL$8="",0,SUM($Z96:BK96)-SUM($Z105:BK105))</f>
        <v>0</v>
      </c>
      <c r="BM1492" s="91">
        <f>IF(BM$8="",0,SUM($Z96:BL96)-SUM($Z105:BL105))</f>
        <v>0</v>
      </c>
      <c r="BN1492" s="91">
        <f>IF(BN$8="",0,SUM($Z96:BM96)-SUM($Z105:BM105))</f>
        <v>0</v>
      </c>
      <c r="BO1492" s="91">
        <f>IF(BO$8="",0,SUM($Z96:BN96)-SUM($Z105:BN105))</f>
        <v>0</v>
      </c>
      <c r="BP1492" s="91">
        <f>IF(BP$8="",0,SUM($Z96:BO96)-SUM($Z105:BO105))</f>
        <v>0</v>
      </c>
      <c r="BQ1492" s="91">
        <f>IF(BQ$8="",0,SUM($Z96:BP96)-SUM($Z105:BP105))</f>
        <v>0</v>
      </c>
      <c r="BR1492" s="91">
        <f>IF(BR$8="",0,SUM($Z96:BQ96)-SUM($Z105:BQ105))</f>
        <v>0</v>
      </c>
      <c r="BS1492" s="91">
        <f>IF(BS$8="",0,SUM($Z96:BR96)-SUM($Z105:BR105))</f>
        <v>0</v>
      </c>
      <c r="BT1492" s="91">
        <f>IF(BT$8="",0,SUM($Z96:BS96)-SUM($Z105:BS105))</f>
        <v>0</v>
      </c>
      <c r="BU1492" s="91">
        <f>IF(BU$8="",0,SUM($Z96:BT96)-SUM($Z105:BT105))</f>
        <v>0</v>
      </c>
      <c r="BV1492" s="91">
        <f>IF(BV$8="",0,SUM($Z96:BU96)-SUM($Z105:BU105))</f>
        <v>0</v>
      </c>
      <c r="BW1492" s="91">
        <f>IF(BW$8="",0,SUM($Z96:BV96)-SUM($Z105:BV105))</f>
        <v>0</v>
      </c>
      <c r="BX1492" s="91">
        <f>IF(BX$8="",0,SUM($Z96:BW96)-SUM($Z105:BW105))</f>
        <v>0</v>
      </c>
      <c r="BY1492" s="91">
        <f>IF(BY$8="",0,SUM($Z96:BX96)-SUM($Z105:BX105))</f>
        <v>0</v>
      </c>
      <c r="BZ1492" s="91">
        <f>IF(BZ$8="",0,SUM($Z96:BY96)-SUM($Z105:BY105))</f>
        <v>0</v>
      </c>
      <c r="CA1492" s="91">
        <f>IF(CA$8="",0,SUM($Z96:BZ96)-SUM($Z105:BZ105))</f>
        <v>0</v>
      </c>
      <c r="CB1492" s="91">
        <f>IF(CB$8="",0,SUM($Z96:CA96)-SUM($Z105:CA105))</f>
        <v>0</v>
      </c>
      <c r="CC1492" s="91">
        <f>IF(CC$8="",0,SUM($Z96:CB96)-SUM($Z105:CB105))</f>
        <v>0</v>
      </c>
      <c r="CD1492" s="91">
        <f>IF(CD$8="",0,SUM($Z96:CC96)-SUM($Z105:CC105))</f>
        <v>0</v>
      </c>
      <c r="CE1492" s="91">
        <f>IF(CE$8="",0,SUM($Z96:CD96)-SUM($Z105:CD105))</f>
        <v>0</v>
      </c>
      <c r="CF1492" s="91">
        <f>IF(CF$8="",0,SUM($Z96:CE96)-SUM($Z105:CE105))</f>
        <v>0</v>
      </c>
      <c r="CG1492" s="91">
        <f>IF(CG$8="",0,SUM($Z96:CF96)-SUM($Z105:CF105))</f>
        <v>0</v>
      </c>
      <c r="CH1492" s="91">
        <f>IF(CH$8="",0,SUM($Z96:CG96)-SUM($Z105:CG105))</f>
        <v>0</v>
      </c>
      <c r="CI1492" s="91">
        <f>IF(CI$8="",0,SUM($Z96:CH96)-SUM($Z105:CH105))</f>
        <v>0</v>
      </c>
      <c r="CJ1492" s="91">
        <f>IF(CJ$8="",0,SUM($Z96:CI96)-SUM($Z105:CI105))</f>
        <v>0</v>
      </c>
      <c r="CK1492" s="91">
        <f>IF(CK$8="",0,SUM($Z96:CJ96)-SUM($Z105:CJ105))</f>
        <v>0</v>
      </c>
      <c r="CL1492" s="91">
        <f>IF(CL$8="",0,SUM($Z96:CK96)-SUM($Z105:CK105))</f>
        <v>0</v>
      </c>
      <c r="CM1492" s="91">
        <f>IF(CM$8="",0,SUM($Z96:CL96)-SUM($Z105:CL105))</f>
        <v>0</v>
      </c>
      <c r="CN1492" s="91">
        <f>IF(CN$8="",0,SUM($Z96:CM96)-SUM($Z105:CM105))</f>
        <v>0</v>
      </c>
      <c r="CO1492" s="91">
        <f>IF(CO$8="",0,SUM($Z96:CN96)-SUM($Z105:CN105))</f>
        <v>0</v>
      </c>
      <c r="CP1492" s="91">
        <f>IF(CP$8="",0,SUM($Z96:CO96)-SUM($Z105:CO105))</f>
        <v>0</v>
      </c>
      <c r="CQ1492" s="91">
        <f>IF(CQ$8="",0,SUM($Z96:CP96)-SUM($Z105:CP105))</f>
        <v>0</v>
      </c>
      <c r="CR1492" s="91">
        <f>IF(CR$8="",0,SUM($Z96:CQ96)-SUM($Z105:CQ105))</f>
        <v>0</v>
      </c>
      <c r="CS1492" s="91">
        <f>IF(CS$8="",0,SUM($Z96:CR96)-SUM($Z105:CR105))</f>
        <v>0</v>
      </c>
      <c r="CT1492" s="91">
        <f>IF(CT$8="",0,SUM($Z96:CS96)-SUM($Z105:CS105))</f>
        <v>0</v>
      </c>
      <c r="CU1492" s="91">
        <f>IF(CU$8="",0,SUM($Z96:CT96)-SUM($Z105:CT105))</f>
        <v>0</v>
      </c>
      <c r="CV1492" s="91">
        <f>IF(CV$8="",0,SUM($Z96:CU96)-SUM($Z105:CU105))</f>
        <v>0</v>
      </c>
      <c r="CW1492" s="91">
        <f>IF(CW$8="",0,SUM($Z96:CV96)-SUM($Z105:CV105))</f>
        <v>0</v>
      </c>
      <c r="CX1492" s="91">
        <f>IF(CX$8="",0,SUM($Z96:CW96)-SUM($Z105:CW105))</f>
        <v>0</v>
      </c>
      <c r="CY1492" s="91">
        <f>IF(CY$8="",0,SUM($Z96:CX96)-SUM($Z105:CX105))</f>
        <v>0</v>
      </c>
      <c r="CZ1492" s="91">
        <f>IF(CZ$8="",0,SUM($Z96:CY96)-SUM($Z105:CY105))</f>
        <v>0</v>
      </c>
      <c r="DA1492" s="91">
        <f>IF(DA$8="",0,SUM($Z96:CZ96)-SUM($Z105:CZ105))</f>
        <v>0</v>
      </c>
      <c r="DB1492" s="91">
        <f>IF(DB$8="",0,SUM($Z96:DA96)-SUM($Z105:DA105))</f>
        <v>0</v>
      </c>
      <c r="DC1492" s="91">
        <f>IF(DC$8="",0,SUM($Z96:DB96)-SUM($Z105:DB105))</f>
        <v>0</v>
      </c>
      <c r="DD1492" s="91">
        <f>IF(DD$8="",0,SUM($Z96:DC96)-SUM($Z105:DC105))</f>
        <v>0</v>
      </c>
      <c r="DE1492" s="91">
        <f>IF(DE$8="",0,SUM($Z96:DD96)-SUM($Z105:DD105))</f>
        <v>0</v>
      </c>
      <c r="DF1492" s="91">
        <f>IF(DF$8="",0,SUM($Z96:DE96)-SUM($Z105:DE105))</f>
        <v>0</v>
      </c>
      <c r="DG1492" s="91">
        <f>IF(DG$8="",0,SUM($Z96:DF96)-SUM($Z105:DF105))</f>
        <v>0</v>
      </c>
      <c r="DH1492" s="91">
        <f>IF(DH$8="",0,SUM($Z96:DG96)-SUM($Z105:DG105))</f>
        <v>0</v>
      </c>
      <c r="DI1492" s="91">
        <f>IF(DI$8="",0,SUM($Z96:DH96)-SUM($Z105:DH105))</f>
        <v>0</v>
      </c>
      <c r="DJ1492" s="91">
        <f>IF(DJ$8="",0,SUM($Z96:DI96)-SUM($Z105:DI105))</f>
        <v>0</v>
      </c>
      <c r="DK1492" s="91">
        <f>IF(DK$8="",0,SUM($Z96:DJ96)-SUM($Z105:DJ105))</f>
        <v>0</v>
      </c>
      <c r="DL1492" s="91">
        <f>IF(DL$8="",0,SUM($Z96:DK96)-SUM($Z105:DK105))</f>
        <v>0</v>
      </c>
      <c r="DM1492" s="91">
        <f>IF(DM$8="",0,SUM($Z96:DL96)-SUM($Z105:DL105))</f>
        <v>0</v>
      </c>
      <c r="DN1492" s="91">
        <f>IF(DN$8="",0,SUM($Z96:DM96)-SUM($Z105:DM105))</f>
        <v>0</v>
      </c>
      <c r="DO1492" s="91">
        <f>IF(DO$8="",0,SUM($Z96:DN96)-SUM($Z105:DN105))</f>
        <v>0</v>
      </c>
      <c r="DP1492" s="91">
        <f>IF(DP$8="",0,SUM($Z96:DO96)-SUM($Z105:DO105))</f>
        <v>0</v>
      </c>
      <c r="DQ1492" s="91">
        <f>IF(DQ$8="",0,SUM($Z96:DP96)-SUM($Z105:DP105))</f>
        <v>0</v>
      </c>
      <c r="DR1492" s="91">
        <f>IF(DR$8="",0,SUM($Z96:DQ96)-SUM($Z105:DQ105))</f>
        <v>0</v>
      </c>
      <c r="DS1492" s="91">
        <f>IF(DS$8="",0,SUM($Z96:DR96)-SUM($Z105:DR105))</f>
        <v>0</v>
      </c>
      <c r="DT1492" s="91">
        <f>IF(DT$8="",0,SUM($Z96:DS96)-SUM($Z105:DS105))</f>
        <v>0</v>
      </c>
      <c r="DU1492" s="91"/>
      <c r="DV1492" s="3"/>
    </row>
    <row r="1493" spans="1:126" ht="4.2" customHeight="1">
      <c r="A1493" s="1"/>
      <c r="B1493" s="1"/>
      <c r="C1493" s="1"/>
      <c r="D1493" s="1"/>
      <c r="E1493" s="261"/>
      <c r="F1493" s="47"/>
      <c r="G1493" s="229"/>
      <c r="H1493" s="1"/>
      <c r="I1493" s="1"/>
      <c r="J1493" s="1"/>
      <c r="K1493" s="1"/>
      <c r="L1493" s="1"/>
      <c r="M1493" s="5"/>
      <c r="N1493" s="1"/>
      <c r="O1493" s="1"/>
      <c r="P1493" s="5"/>
      <c r="Q1493" s="1"/>
      <c r="R1493" s="1"/>
      <c r="S1493" s="5"/>
      <c r="T1493" s="7"/>
      <c r="U1493" s="23"/>
      <c r="V1493" s="1"/>
      <c r="W1493" s="1"/>
      <c r="X1493" s="10"/>
      <c r="Y1493" s="45"/>
      <c r="Z1493" s="90"/>
      <c r="AA1493" s="471"/>
      <c r="AB1493" s="471"/>
      <c r="AC1493" s="471"/>
      <c r="AD1493" s="471"/>
      <c r="AE1493" s="471"/>
      <c r="AF1493" s="471"/>
      <c r="AG1493" s="471"/>
      <c r="AH1493" s="471"/>
      <c r="AI1493" s="471"/>
      <c r="AJ1493" s="471"/>
      <c r="AK1493" s="471"/>
      <c r="AL1493" s="471"/>
      <c r="AM1493" s="471"/>
      <c r="AN1493" s="471"/>
      <c r="AO1493" s="471"/>
      <c r="AP1493" s="471"/>
      <c r="AQ1493" s="471"/>
      <c r="AR1493" s="471"/>
      <c r="AS1493" s="471"/>
      <c r="AT1493" s="471"/>
      <c r="AU1493" s="471"/>
      <c r="AV1493" s="471"/>
      <c r="AW1493" s="471"/>
      <c r="AX1493" s="471"/>
      <c r="AY1493" s="471"/>
      <c r="AZ1493" s="471"/>
      <c r="BA1493" s="471"/>
      <c r="BB1493" s="471"/>
      <c r="BC1493" s="471"/>
      <c r="BD1493" s="471"/>
      <c r="BE1493" s="471"/>
      <c r="BF1493" s="471"/>
      <c r="BG1493" s="471"/>
      <c r="BH1493" s="471"/>
      <c r="BI1493" s="471"/>
      <c r="BJ1493" s="471"/>
      <c r="BK1493" s="471"/>
      <c r="BL1493" s="471"/>
      <c r="BM1493" s="471"/>
      <c r="BN1493" s="471"/>
      <c r="BO1493" s="471"/>
      <c r="BP1493" s="471"/>
      <c r="BQ1493" s="471"/>
      <c r="BR1493" s="471"/>
      <c r="BS1493" s="471"/>
      <c r="BT1493" s="471"/>
      <c r="BU1493" s="471"/>
      <c r="BV1493" s="471"/>
      <c r="BW1493" s="471"/>
      <c r="BX1493" s="471"/>
      <c r="BY1493" s="471"/>
      <c r="BZ1493" s="471"/>
      <c r="CA1493" s="471"/>
      <c r="CB1493" s="471"/>
      <c r="CC1493" s="471"/>
      <c r="CD1493" s="471"/>
      <c r="CE1493" s="471"/>
      <c r="CF1493" s="471"/>
      <c r="CG1493" s="471"/>
      <c r="CH1493" s="471"/>
      <c r="CI1493" s="471"/>
      <c r="CJ1493" s="471"/>
      <c r="CK1493" s="471"/>
      <c r="CL1493" s="471"/>
      <c r="CM1493" s="471"/>
      <c r="CN1493" s="471"/>
      <c r="CO1493" s="471"/>
      <c r="CP1493" s="471"/>
      <c r="CQ1493" s="471"/>
      <c r="CR1493" s="471"/>
      <c r="CS1493" s="471"/>
      <c r="CT1493" s="471"/>
      <c r="CU1493" s="471"/>
      <c r="CV1493" s="471"/>
      <c r="CW1493" s="471"/>
      <c r="CX1493" s="471"/>
      <c r="CY1493" s="471"/>
      <c r="CZ1493" s="471"/>
      <c r="DA1493" s="471"/>
      <c r="DB1493" s="471"/>
      <c r="DC1493" s="471"/>
      <c r="DD1493" s="471"/>
      <c r="DE1493" s="471"/>
      <c r="DF1493" s="471"/>
      <c r="DG1493" s="471"/>
      <c r="DH1493" s="471"/>
      <c r="DI1493" s="471"/>
      <c r="DJ1493" s="471"/>
      <c r="DK1493" s="471"/>
      <c r="DL1493" s="471"/>
      <c r="DM1493" s="471"/>
      <c r="DN1493" s="471"/>
      <c r="DO1493" s="471"/>
      <c r="DP1493" s="471"/>
      <c r="DQ1493" s="471"/>
      <c r="DR1493" s="471"/>
      <c r="DS1493" s="471"/>
      <c r="DT1493" s="471"/>
      <c r="DU1493" s="1"/>
      <c r="DV1493" s="1"/>
    </row>
    <row r="1494" spans="1:126" s="120" customFormat="1" ht="4.2" customHeight="1">
      <c r="A1494" s="59"/>
      <c r="B1494" s="59"/>
      <c r="C1494" s="59"/>
      <c r="D1494" s="59"/>
      <c r="E1494" s="271"/>
      <c r="F1494" s="114"/>
      <c r="G1494" s="115"/>
      <c r="H1494" s="59"/>
      <c r="I1494" s="59"/>
      <c r="J1494" s="59"/>
      <c r="K1494" s="59"/>
      <c r="L1494" s="59"/>
      <c r="M1494" s="115"/>
      <c r="N1494" s="59"/>
      <c r="O1494" s="59"/>
      <c r="P1494" s="229"/>
      <c r="Q1494" s="59"/>
      <c r="R1494" s="59"/>
      <c r="S1494" s="115"/>
      <c r="T1494" s="210"/>
      <c r="U1494" s="115"/>
      <c r="V1494" s="59"/>
      <c r="W1494" s="116"/>
      <c r="X1494" s="116"/>
      <c r="Y1494" s="117"/>
      <c r="Z1494" s="118"/>
      <c r="AA1494" s="119"/>
      <c r="AB1494" s="119"/>
      <c r="AC1494" s="119"/>
      <c r="AD1494" s="119"/>
      <c r="AE1494" s="119"/>
      <c r="AF1494" s="119"/>
      <c r="AG1494" s="119"/>
      <c r="AH1494" s="119"/>
      <c r="AI1494" s="119"/>
      <c r="AJ1494" s="119"/>
      <c r="AK1494" s="119"/>
      <c r="AL1494" s="119"/>
      <c r="AM1494" s="119"/>
      <c r="AN1494" s="119"/>
      <c r="AO1494" s="119"/>
      <c r="AP1494" s="119"/>
      <c r="AQ1494" s="119"/>
      <c r="AR1494" s="119"/>
      <c r="AS1494" s="119"/>
      <c r="AT1494" s="119"/>
      <c r="AU1494" s="119"/>
      <c r="AV1494" s="119"/>
      <c r="AW1494" s="119"/>
      <c r="AX1494" s="119"/>
      <c r="AY1494" s="119"/>
      <c r="AZ1494" s="119"/>
      <c r="BA1494" s="119"/>
      <c r="BB1494" s="119"/>
      <c r="BC1494" s="119"/>
      <c r="BD1494" s="119"/>
      <c r="BE1494" s="119"/>
      <c r="BF1494" s="119"/>
      <c r="BG1494" s="119"/>
      <c r="BH1494" s="119"/>
      <c r="BI1494" s="119"/>
      <c r="BJ1494" s="119"/>
      <c r="BK1494" s="119"/>
      <c r="BL1494" s="119"/>
      <c r="BM1494" s="119"/>
      <c r="BN1494" s="119"/>
      <c r="BO1494" s="119"/>
      <c r="BP1494" s="119"/>
      <c r="BQ1494" s="119"/>
      <c r="BR1494" s="119"/>
      <c r="BS1494" s="119"/>
      <c r="BT1494" s="119"/>
      <c r="BU1494" s="119"/>
      <c r="BV1494" s="119"/>
      <c r="BW1494" s="119"/>
      <c r="BX1494" s="119"/>
      <c r="BY1494" s="119"/>
      <c r="BZ1494" s="119"/>
      <c r="CA1494" s="119"/>
      <c r="CB1494" s="119"/>
      <c r="CC1494" s="119"/>
      <c r="CD1494" s="119"/>
      <c r="CE1494" s="119"/>
      <c r="CF1494" s="119"/>
      <c r="CG1494" s="119"/>
      <c r="CH1494" s="119"/>
      <c r="CI1494" s="119"/>
      <c r="CJ1494" s="119"/>
      <c r="CK1494" s="119"/>
      <c r="CL1494" s="119"/>
      <c r="CM1494" s="119"/>
      <c r="CN1494" s="119"/>
      <c r="CO1494" s="119"/>
      <c r="CP1494" s="119"/>
      <c r="CQ1494" s="119"/>
      <c r="CR1494" s="119"/>
      <c r="CS1494" s="119"/>
      <c r="CT1494" s="119"/>
      <c r="CU1494" s="119"/>
      <c r="CV1494" s="119"/>
      <c r="CW1494" s="119"/>
      <c r="CX1494" s="119"/>
      <c r="CY1494" s="119"/>
      <c r="CZ1494" s="119"/>
      <c r="DA1494" s="119"/>
      <c r="DB1494" s="119"/>
      <c r="DC1494" s="119"/>
      <c r="DD1494" s="119"/>
      <c r="DE1494" s="119"/>
      <c r="DF1494" s="119"/>
      <c r="DG1494" s="119"/>
      <c r="DH1494" s="119"/>
      <c r="DI1494" s="119"/>
      <c r="DJ1494" s="119"/>
      <c r="DK1494" s="119"/>
      <c r="DL1494" s="119"/>
      <c r="DM1494" s="119"/>
      <c r="DN1494" s="119"/>
      <c r="DO1494" s="119"/>
      <c r="DP1494" s="119"/>
      <c r="DQ1494" s="119"/>
      <c r="DR1494" s="119"/>
      <c r="DS1494" s="119"/>
      <c r="DT1494" s="119"/>
      <c r="DU1494" s="59"/>
      <c r="DV1494" s="59"/>
    </row>
    <row r="1495" spans="1:126" s="4" customFormat="1">
      <c r="A1495" s="3"/>
      <c r="B1495" s="3"/>
      <c r="C1495" s="3"/>
      <c r="D1495" s="3"/>
      <c r="E1495" s="261"/>
      <c r="F1495" s="50"/>
      <c r="G1495" s="542" t="s">
        <v>6</v>
      </c>
      <c r="H1495" s="544" t="s">
        <v>421</v>
      </c>
      <c r="I1495" s="545"/>
      <c r="J1495" s="545"/>
      <c r="K1495" s="545"/>
      <c r="L1495" s="1"/>
      <c r="M1495" s="5"/>
      <c r="N1495" s="3" t="str">
        <f>Главная!$Y$8</f>
        <v>итого</v>
      </c>
      <c r="O1495" s="1"/>
      <c r="P1495" s="5"/>
      <c r="Q1495" s="1" t="s">
        <v>25</v>
      </c>
      <c r="R1495" s="1"/>
      <c r="S1495" s="1"/>
      <c r="T1495" s="7"/>
      <c r="U1495" s="1"/>
      <c r="V1495" s="1"/>
      <c r="W1495" s="11"/>
      <c r="X1495" s="11"/>
      <c r="Y1495" s="45"/>
      <c r="Z1495" s="91"/>
      <c r="AA1495" s="685">
        <f>IF(AA$8="",0,IF(AA1489&gt;AA1492,IF(AA1489=0,0,(AA1492*Главная!$N$94+(AA1489-AA1492)*Главная!$N$92)/AA1489),MAX(IF(AA1489=0,0,(AA1489*Главная!$N$94-(AA1492-AA1489)*Главная!$N$96)/AA1489),0.01%)))</f>
        <v>0</v>
      </c>
      <c r="AB1495" s="685">
        <f>IF(AB$8="",0,IF(AB1489&gt;AB1492,IF(AB1489=0,0,(AB1492*Главная!$N$94+(AB1489-AB1492)*Главная!$N$92)/AB1489),MAX(IF(AB1489=0,0,(AB1489*Главная!$N$94-(AB1492-AB1489)*Главная!$N$96)/AB1489),0.01%)))</f>
        <v>0</v>
      </c>
      <c r="AC1495" s="685">
        <f>IF(AC$8="",0,IF(AC1489&gt;AC1492,IF(AC1489=0,0,(AC1492*Главная!$N$94+(AC1489-AC1492)*Главная!$N$92)/AC1489),MAX(IF(AC1489=0,0,(AC1489*Главная!$N$94-(AC1492-AC1489)*Главная!$N$96)/AC1489),0.01%)))</f>
        <v>0</v>
      </c>
      <c r="AD1495" s="685">
        <f>IF(AD$8="",0,IF(AD1489&gt;AD1492,IF(AD1489=0,0,(AD1492*Главная!$N$94+(AD1489-AD1492)*Главная!$N$92)/AD1489),MAX(IF(AD1489=0,0,(AD1489*Главная!$N$94-(AD1492-AD1489)*Главная!$N$96)/AD1489),0.01%)))</f>
        <v>0</v>
      </c>
      <c r="AE1495" s="685">
        <f>IF(AE$8="",0,IF(AE1489&gt;AE1492,IF(AE1489=0,0,(AE1492*Главная!$N$94+(AE1489-AE1492)*Главная!$N$92)/AE1489),MAX(IF(AE1489=0,0,(AE1489*Главная!$N$94-(AE1492-AE1489)*Главная!$N$96)/AE1489),0.01%)))</f>
        <v>0</v>
      </c>
      <c r="AF1495" s="685">
        <f>IF(AF$8="",0,IF(AF1489&gt;AF1492,IF(AF1489=0,0,(AF1492*Главная!$N$94+(AF1489-AF1492)*Главная!$N$92)/AF1489),MAX(IF(AF1489=0,0,(AF1489*Главная!$N$94-(AF1492-AF1489)*Главная!$N$96)/AF1489),0.01%)))</f>
        <v>0</v>
      </c>
      <c r="AG1495" s="685">
        <f>IF(AG$8="",0,IF(AG1489&gt;AG1492,IF(AG1489=0,0,(AG1492*Главная!$N$94+(AG1489-AG1492)*Главная!$N$92)/AG1489),MAX(IF(AG1489=0,0,(AG1489*Главная!$N$94-(AG1492-AG1489)*Главная!$N$96)/AG1489),0.01%)))</f>
        <v>0</v>
      </c>
      <c r="AH1495" s="685">
        <f>IF(AH$8="",0,IF(AH1489&gt;AH1492,IF(AH1489=0,0,(AH1492*Главная!$N$94+(AH1489-AH1492)*Главная!$N$92)/AH1489),MAX(IF(AH1489=0,0,(AH1489*Главная!$N$94-(AH1492-AH1489)*Главная!$N$96)/AH1489),0.01%)))</f>
        <v>0</v>
      </c>
      <c r="AI1495" s="685">
        <f>IF(AI$8="",0,IF(AI1489&gt;AI1492,IF(AI1489=0,0,(AI1492*Главная!$N$94+(AI1489-AI1492)*Главная!$N$92)/AI1489),MAX(IF(AI1489=0,0,(AI1489*Главная!$N$94-(AI1492-AI1489)*Главная!$N$96)/AI1489),0.01%)))</f>
        <v>0</v>
      </c>
      <c r="AJ1495" s="685">
        <f>IF(AJ$8="",0,IF(AJ1489&gt;AJ1492,IF(AJ1489=0,0,(AJ1492*Главная!$N$94+(AJ1489-AJ1492)*Главная!$N$92)/AJ1489),MAX(IF(AJ1489=0,0,(AJ1489*Главная!$N$94-(AJ1492-AJ1489)*Главная!$N$96)/AJ1489),0.01%)))</f>
        <v>0</v>
      </c>
      <c r="AK1495" s="685">
        <f>IF(AK$8="",0,IF(AK1489&gt;AK1492,IF(AK1489=0,0,(AK1492*Главная!$N$94+(AK1489-AK1492)*Главная!$N$92)/AK1489),MAX(IF(AK1489=0,0,(AK1489*Главная!$N$94-(AK1492-AK1489)*Главная!$N$96)/AK1489),0.01%)))</f>
        <v>0</v>
      </c>
      <c r="AL1495" s="685">
        <f>IF(AL$8="",0,IF(AL1489&gt;AL1492,IF(AL1489=0,0,(AL1492*Главная!$N$94+(AL1489-AL1492)*Главная!$N$92)/AL1489),MAX(IF(AL1489=0,0,(AL1489*Главная!$N$94-(AL1492-AL1489)*Главная!$N$96)/AL1489),0.01%)))</f>
        <v>0</v>
      </c>
      <c r="AM1495" s="685">
        <f>IF(AM$8="",0,IF(AM1489&gt;AM1492,IF(AM1489=0,0,(AM1492*Главная!$N$94+(AM1489-AM1492)*Главная!$N$92)/AM1489),MAX(IF(AM1489=0,0,(AM1489*Главная!$N$94-(AM1492-AM1489)*Главная!$N$96)/AM1489),0.01%)))</f>
        <v>0</v>
      </c>
      <c r="AN1495" s="685">
        <f>IF(AN$8="",0,IF(AN1489&gt;AN1492,IF(AN1489=0,0,(AN1492*Главная!$N$94+(AN1489-AN1492)*Главная!$N$92)/AN1489),MAX(IF(AN1489=0,0,(AN1489*Главная!$N$94-(AN1492-AN1489)*Главная!$N$96)/AN1489),0.01%)))</f>
        <v>0</v>
      </c>
      <c r="AO1495" s="685">
        <f>IF(AO$8="",0,IF(AO1489&gt;AO1492,IF(AO1489=0,0,(AO1492*Главная!$N$94+(AO1489-AO1492)*Главная!$N$92)/AO1489),MAX(IF(AO1489=0,0,(AO1489*Главная!$N$94-(AO1492-AO1489)*Главная!$N$96)/AO1489),0.01%)))</f>
        <v>0</v>
      </c>
      <c r="AP1495" s="685">
        <f>IF(AP$8="",0,IF(AP1489&gt;AP1492,IF(AP1489=0,0,(AP1492*Главная!$N$94+(AP1489-AP1492)*Главная!$N$92)/AP1489),MAX(IF(AP1489=0,0,(AP1489*Главная!$N$94-(AP1492-AP1489)*Главная!$N$96)/AP1489),0.01%)))</f>
        <v>0</v>
      </c>
      <c r="AQ1495" s="685">
        <f>IF(AQ$8="",0,IF(AQ1489&gt;AQ1492,IF(AQ1489=0,0,(AQ1492*Главная!$N$94+(AQ1489-AQ1492)*Главная!$N$92)/AQ1489),MAX(IF(AQ1489=0,0,(AQ1489*Главная!$N$94-(AQ1492-AQ1489)*Главная!$N$96)/AQ1489),0.01%)))</f>
        <v>0</v>
      </c>
      <c r="AR1495" s="685">
        <f>IF(AR$8="",0,IF(AR1489&gt;AR1492,IF(AR1489=0,0,(AR1492*Главная!$N$94+(AR1489-AR1492)*Главная!$N$92)/AR1489),MAX(IF(AR1489=0,0,(AR1489*Главная!$N$94-(AR1492-AR1489)*Главная!$N$96)/AR1489),0.01%)))</f>
        <v>0</v>
      </c>
      <c r="AS1495" s="685">
        <f>IF(AS$8="",0,IF(AS1489&gt;AS1492,IF(AS1489=0,0,(AS1492*Главная!$N$94+(AS1489-AS1492)*Главная!$N$92)/AS1489),MAX(IF(AS1489=0,0,(AS1489*Главная!$N$94-(AS1492-AS1489)*Главная!$N$96)/AS1489),0.01%)))</f>
        <v>0</v>
      </c>
      <c r="AT1495" s="685">
        <f>IF(AT$8="",0,IF(AT1489&gt;AT1492,IF(AT1489=0,0,(AT1492*Главная!$N$94+(AT1489-AT1492)*Главная!$N$92)/AT1489),MAX(IF(AT1489=0,0,(AT1489*Главная!$N$94-(AT1492-AT1489)*Главная!$N$96)/AT1489),0.01%)))</f>
        <v>0</v>
      </c>
      <c r="AU1495" s="685">
        <f>IF(AU$8="",0,IF(AU1489&gt;AU1492,IF(AU1489=0,0,(AU1492*Главная!$N$94+(AU1489-AU1492)*Главная!$N$92)/AU1489),MAX(IF(AU1489=0,0,(AU1489*Главная!$N$94-(AU1492-AU1489)*Главная!$N$96)/AU1489),0.01%)))</f>
        <v>0</v>
      </c>
      <c r="AV1495" s="685">
        <f>IF(AV$8="",0,IF(AV1489&gt;AV1492,IF(AV1489=0,0,(AV1492*Главная!$N$94+(AV1489-AV1492)*Главная!$N$92)/AV1489),MAX(IF(AV1489=0,0,(AV1489*Главная!$N$94-(AV1492-AV1489)*Главная!$N$96)/AV1489),0.01%)))</f>
        <v>0</v>
      </c>
      <c r="AW1495" s="685">
        <f>IF(AW$8="",0,IF(AW1489&gt;AW1492,IF(AW1489=0,0,(AW1492*Главная!$N$94+(AW1489-AW1492)*Главная!$N$92)/AW1489),MAX(IF(AW1489=0,0,(AW1489*Главная!$N$94-(AW1492-AW1489)*Главная!$N$96)/AW1489),0.01%)))</f>
        <v>0</v>
      </c>
      <c r="AX1495" s="685">
        <f>IF(AX$8="",0,IF(AX1489&gt;AX1492,IF(AX1489=0,0,(AX1492*Главная!$N$94+(AX1489-AX1492)*Главная!$N$92)/AX1489),MAX(IF(AX1489=0,0,(AX1489*Главная!$N$94-(AX1492-AX1489)*Главная!$N$96)/AX1489),0.01%)))</f>
        <v>0</v>
      </c>
      <c r="AY1495" s="685">
        <f>IF(AY$8="",0,IF(AY1489&gt;AY1492,IF(AY1489=0,0,(AY1492*Главная!$N$94+(AY1489-AY1492)*Главная!$N$92)/AY1489),MAX(IF(AY1489=0,0,(AY1489*Главная!$N$94-(AY1492-AY1489)*Главная!$N$96)/AY1489),0.01%)))</f>
        <v>0</v>
      </c>
      <c r="AZ1495" s="685">
        <f>IF(AZ$8="",0,IF(AZ1489&gt;AZ1492,IF(AZ1489=0,0,(AZ1492*Главная!$N$94+(AZ1489-AZ1492)*Главная!$N$92)/AZ1489),MAX(IF(AZ1489=0,0,(AZ1489*Главная!$N$94-(AZ1492-AZ1489)*Главная!$N$96)/AZ1489),0.01%)))</f>
        <v>0</v>
      </c>
      <c r="BA1495" s="685">
        <f>IF(BA$8="",0,IF(BA1489&gt;BA1492,IF(BA1489=0,0,(BA1492*Главная!$N$94+(BA1489-BA1492)*Главная!$N$92)/BA1489),MAX(IF(BA1489=0,0,(BA1489*Главная!$N$94-(BA1492-BA1489)*Главная!$N$96)/BA1489),0.01%)))</f>
        <v>0</v>
      </c>
      <c r="BB1495" s="685">
        <f>IF(BB$8="",0,IF(BB1489&gt;BB1492,IF(BB1489=0,0,(BB1492*Главная!$N$94+(BB1489-BB1492)*Главная!$N$92)/BB1489),MAX(IF(BB1489=0,0,(BB1489*Главная!$N$94-(BB1492-BB1489)*Главная!$N$96)/BB1489),0.01%)))</f>
        <v>0</v>
      </c>
      <c r="BC1495" s="685">
        <f>IF(BC$8="",0,IF(BC1489&gt;BC1492,IF(BC1489=0,0,(BC1492*Главная!$N$94+(BC1489-BC1492)*Главная!$N$92)/BC1489),MAX(IF(BC1489=0,0,(BC1489*Главная!$N$94-(BC1492-BC1489)*Главная!$N$96)/BC1489),0.01%)))</f>
        <v>0</v>
      </c>
      <c r="BD1495" s="685">
        <f>IF(BD$8="",0,IF(BD1489&gt;BD1492,IF(BD1489=0,0,(BD1492*Главная!$N$94+(BD1489-BD1492)*Главная!$N$92)/BD1489),MAX(IF(BD1489=0,0,(BD1489*Главная!$N$94-(BD1492-BD1489)*Главная!$N$96)/BD1489),0.01%)))</f>
        <v>0</v>
      </c>
      <c r="BE1495" s="685">
        <f>IF(BE$8="",0,IF(BE1489&gt;BE1492,IF(BE1489=0,0,(BE1492*Главная!$N$94+(BE1489-BE1492)*Главная!$N$92)/BE1489),MAX(IF(BE1489=0,0,(BE1489*Главная!$N$94-(BE1492-BE1489)*Главная!$N$96)/BE1489),0.01%)))</f>
        <v>0</v>
      </c>
      <c r="BF1495" s="685">
        <f>IF(BF$8="",0,IF(BF1489&gt;BF1492,IF(BF1489=0,0,(BF1492*Главная!$N$94+(BF1489-BF1492)*Главная!$N$92)/BF1489),MAX(IF(BF1489=0,0,(BF1489*Главная!$N$94-(BF1492-BF1489)*Главная!$N$96)/BF1489),0.01%)))</f>
        <v>0</v>
      </c>
      <c r="BG1495" s="685">
        <f>IF(BG$8="",0,IF(BG1489&gt;BG1492,IF(BG1489=0,0,(BG1492*Главная!$N$94+(BG1489-BG1492)*Главная!$N$92)/BG1489),MAX(IF(BG1489=0,0,(BG1489*Главная!$N$94-(BG1492-BG1489)*Главная!$N$96)/BG1489),0.01%)))</f>
        <v>0</v>
      </c>
      <c r="BH1495" s="685">
        <f>IF(BH$8="",0,IF(BH1489&gt;BH1492,IF(BH1489=0,0,(BH1492*Главная!$N$94+(BH1489-BH1492)*Главная!$N$92)/BH1489),MAX(IF(BH1489=0,0,(BH1489*Главная!$N$94-(BH1492-BH1489)*Главная!$N$96)/BH1489),0.01%)))</f>
        <v>0</v>
      </c>
      <c r="BI1495" s="685">
        <f>IF(BI$8="",0,IF(BI1489&gt;BI1492,IF(BI1489=0,0,(BI1492*Главная!$N$94+(BI1489-BI1492)*Главная!$N$92)/BI1489),MAX(IF(BI1489=0,0,(BI1489*Главная!$N$94-(BI1492-BI1489)*Главная!$N$96)/BI1489),0.01%)))</f>
        <v>0</v>
      </c>
      <c r="BJ1495" s="685">
        <f>IF(BJ$8="",0,IF(BJ1489&gt;BJ1492,IF(BJ1489=0,0,(BJ1492*Главная!$N$94+(BJ1489-BJ1492)*Главная!$N$92)/BJ1489),MAX(IF(BJ1489=0,0,(BJ1489*Главная!$N$94-(BJ1492-BJ1489)*Главная!$N$96)/BJ1489),0.01%)))</f>
        <v>0</v>
      </c>
      <c r="BK1495" s="685">
        <f>IF(BK$8="",0,IF(BK1489&gt;BK1492,IF(BK1489=0,0,(BK1492*Главная!$N$94+(BK1489-BK1492)*Главная!$N$92)/BK1489),MAX(IF(BK1489=0,0,(BK1489*Главная!$N$94-(BK1492-BK1489)*Главная!$N$96)/BK1489),0.01%)))</f>
        <v>0</v>
      </c>
      <c r="BL1495" s="685">
        <f>IF(BL$8="",0,IF(BL1489&gt;BL1492,IF(BL1489=0,0,(BL1492*Главная!$N$94+(BL1489-BL1492)*Главная!$N$92)/BL1489),MAX(IF(BL1489=0,0,(BL1489*Главная!$N$94-(BL1492-BL1489)*Главная!$N$96)/BL1489),0.01%)))</f>
        <v>0</v>
      </c>
      <c r="BM1495" s="685">
        <f>IF(BM$8="",0,IF(BM1489&gt;BM1492,IF(BM1489=0,0,(BM1492*Главная!$N$94+(BM1489-BM1492)*Главная!$N$92)/BM1489),MAX(IF(BM1489=0,0,(BM1489*Главная!$N$94-(BM1492-BM1489)*Главная!$N$96)/BM1489),0.01%)))</f>
        <v>0</v>
      </c>
      <c r="BN1495" s="685">
        <f>IF(BN$8="",0,IF(BN1489&gt;BN1492,IF(BN1489=0,0,(BN1492*Главная!$N$94+(BN1489-BN1492)*Главная!$N$92)/BN1489),MAX(IF(BN1489=0,0,(BN1489*Главная!$N$94-(BN1492-BN1489)*Главная!$N$96)/BN1489),0.01%)))</f>
        <v>0</v>
      </c>
      <c r="BO1495" s="685">
        <f>IF(BO$8="",0,IF(BO1489&gt;BO1492,IF(BO1489=0,0,(BO1492*Главная!$N$94+(BO1489-BO1492)*Главная!$N$92)/BO1489),MAX(IF(BO1489=0,0,(BO1489*Главная!$N$94-(BO1492-BO1489)*Главная!$N$96)/BO1489),0.01%)))</f>
        <v>0</v>
      </c>
      <c r="BP1495" s="685">
        <f>IF(BP$8="",0,IF(BP1489&gt;BP1492,IF(BP1489=0,0,(BP1492*Главная!$N$94+(BP1489-BP1492)*Главная!$N$92)/BP1489),MAX(IF(BP1489=0,0,(BP1489*Главная!$N$94-(BP1492-BP1489)*Главная!$N$96)/BP1489),0.01%)))</f>
        <v>0</v>
      </c>
      <c r="BQ1495" s="685">
        <f>IF(BQ$8="",0,IF(BQ1489&gt;BQ1492,IF(BQ1489=0,0,(BQ1492*Главная!$N$94+(BQ1489-BQ1492)*Главная!$N$92)/BQ1489),MAX(IF(BQ1489=0,0,(BQ1489*Главная!$N$94-(BQ1492-BQ1489)*Главная!$N$96)/BQ1489),0.01%)))</f>
        <v>0</v>
      </c>
      <c r="BR1495" s="685">
        <f>IF(BR$8="",0,IF(BR1489&gt;BR1492,IF(BR1489=0,0,(BR1492*Главная!$N$94+(BR1489-BR1492)*Главная!$N$92)/BR1489),MAX(IF(BR1489=0,0,(BR1489*Главная!$N$94-(BR1492-BR1489)*Главная!$N$96)/BR1489),0.01%)))</f>
        <v>0</v>
      </c>
      <c r="BS1495" s="685">
        <f>IF(BS$8="",0,IF(BS1489&gt;BS1492,IF(BS1489=0,0,(BS1492*Главная!$N$94+(BS1489-BS1492)*Главная!$N$92)/BS1489),MAX(IF(BS1489=0,0,(BS1489*Главная!$N$94-(BS1492-BS1489)*Главная!$N$96)/BS1489),0.01%)))</f>
        <v>0</v>
      </c>
      <c r="BT1495" s="685">
        <f>IF(BT$8="",0,IF(BT1489&gt;BT1492,IF(BT1489=0,0,(BT1492*Главная!$N$94+(BT1489-BT1492)*Главная!$N$92)/BT1489),MAX(IF(BT1489=0,0,(BT1489*Главная!$N$94-(BT1492-BT1489)*Главная!$N$96)/BT1489),0.01%)))</f>
        <v>0</v>
      </c>
      <c r="BU1495" s="685">
        <f>IF(BU$8="",0,IF(BU1489&gt;BU1492,IF(BU1489=0,0,(BU1492*Главная!$N$94+(BU1489-BU1492)*Главная!$N$92)/BU1489),MAX(IF(BU1489=0,0,(BU1489*Главная!$N$94-(BU1492-BU1489)*Главная!$N$96)/BU1489),0.01%)))</f>
        <v>0</v>
      </c>
      <c r="BV1495" s="685">
        <f>IF(BV$8="",0,IF(BV1489&gt;BV1492,IF(BV1489=0,0,(BV1492*Главная!$N$94+(BV1489-BV1492)*Главная!$N$92)/BV1489),MAX(IF(BV1489=0,0,(BV1489*Главная!$N$94-(BV1492-BV1489)*Главная!$N$96)/BV1489),0.01%)))</f>
        <v>0</v>
      </c>
      <c r="BW1495" s="685">
        <f>IF(BW$8="",0,IF(BW1489&gt;BW1492,IF(BW1489=0,0,(BW1492*Главная!$N$94+(BW1489-BW1492)*Главная!$N$92)/BW1489),MAX(IF(BW1489=0,0,(BW1489*Главная!$N$94-(BW1492-BW1489)*Главная!$N$96)/BW1489),0.01%)))</f>
        <v>0</v>
      </c>
      <c r="BX1495" s="685">
        <f>IF(BX$8="",0,IF(BX1489&gt;BX1492,IF(BX1489=0,0,(BX1492*Главная!$N$94+(BX1489-BX1492)*Главная!$N$92)/BX1489),MAX(IF(BX1489=0,0,(BX1489*Главная!$N$94-(BX1492-BX1489)*Главная!$N$96)/BX1489),0.01%)))</f>
        <v>0</v>
      </c>
      <c r="BY1495" s="685">
        <f>IF(BY$8="",0,IF(BY1489&gt;BY1492,IF(BY1489=0,0,(BY1492*Главная!$N$94+(BY1489-BY1492)*Главная!$N$92)/BY1489),MAX(IF(BY1489=0,0,(BY1489*Главная!$N$94-(BY1492-BY1489)*Главная!$N$96)/BY1489),0.01%)))</f>
        <v>0</v>
      </c>
      <c r="BZ1495" s="685">
        <f>IF(BZ$8="",0,IF(BZ1489&gt;BZ1492,IF(BZ1489=0,0,(BZ1492*Главная!$N$94+(BZ1489-BZ1492)*Главная!$N$92)/BZ1489),MAX(IF(BZ1489=0,0,(BZ1489*Главная!$N$94-(BZ1492-BZ1489)*Главная!$N$96)/BZ1489),0.01%)))</f>
        <v>0</v>
      </c>
      <c r="CA1495" s="685">
        <f>IF(CA$8="",0,IF(CA1489&gt;CA1492,IF(CA1489=0,0,(CA1492*Главная!$N$94+(CA1489-CA1492)*Главная!$N$92)/CA1489),MAX(IF(CA1489=0,0,(CA1489*Главная!$N$94-(CA1492-CA1489)*Главная!$N$96)/CA1489),0.01%)))</f>
        <v>0</v>
      </c>
      <c r="CB1495" s="685">
        <f>IF(CB$8="",0,IF(CB1489&gt;CB1492,IF(CB1489=0,0,(CB1492*Главная!$N$94+(CB1489-CB1492)*Главная!$N$92)/CB1489),MAX(IF(CB1489=0,0,(CB1489*Главная!$N$94-(CB1492-CB1489)*Главная!$N$96)/CB1489),0.01%)))</f>
        <v>0</v>
      </c>
      <c r="CC1495" s="685">
        <f>IF(CC$8="",0,IF(CC1489&gt;CC1492,IF(CC1489=0,0,(CC1492*Главная!$N$94+(CC1489-CC1492)*Главная!$N$92)/CC1489),MAX(IF(CC1489=0,0,(CC1489*Главная!$N$94-(CC1492-CC1489)*Главная!$N$96)/CC1489),0.01%)))</f>
        <v>0</v>
      </c>
      <c r="CD1495" s="685">
        <f>IF(CD$8="",0,IF(CD1489&gt;CD1492,IF(CD1489=0,0,(CD1492*Главная!$N$94+(CD1489-CD1492)*Главная!$N$92)/CD1489),MAX(IF(CD1489=0,0,(CD1489*Главная!$N$94-(CD1492-CD1489)*Главная!$N$96)/CD1489),0.01%)))</f>
        <v>0</v>
      </c>
      <c r="CE1495" s="685">
        <f>IF(CE$8="",0,IF(CE1489&gt;CE1492,IF(CE1489=0,0,(CE1492*Главная!$N$94+(CE1489-CE1492)*Главная!$N$92)/CE1489),MAX(IF(CE1489=0,0,(CE1489*Главная!$N$94-(CE1492-CE1489)*Главная!$N$96)/CE1489),0.01%)))</f>
        <v>0</v>
      </c>
      <c r="CF1495" s="685">
        <f>IF(CF$8="",0,IF(CF1489&gt;CF1492,IF(CF1489=0,0,(CF1492*Главная!$N$94+(CF1489-CF1492)*Главная!$N$92)/CF1489),MAX(IF(CF1489=0,0,(CF1489*Главная!$N$94-(CF1492-CF1489)*Главная!$N$96)/CF1489),0.01%)))</f>
        <v>0</v>
      </c>
      <c r="CG1495" s="685">
        <f>IF(CG$8="",0,IF(CG1489&gt;CG1492,IF(CG1489=0,0,(CG1492*Главная!$N$94+(CG1489-CG1492)*Главная!$N$92)/CG1489),MAX(IF(CG1489=0,0,(CG1489*Главная!$N$94-(CG1492-CG1489)*Главная!$N$96)/CG1489),0.01%)))</f>
        <v>0</v>
      </c>
      <c r="CH1495" s="685">
        <f>IF(CH$8="",0,IF(CH1489&gt;CH1492,IF(CH1489=0,0,(CH1492*Главная!$N$94+(CH1489-CH1492)*Главная!$N$92)/CH1489),MAX(IF(CH1489=0,0,(CH1489*Главная!$N$94-(CH1492-CH1489)*Главная!$N$96)/CH1489),0.01%)))</f>
        <v>0</v>
      </c>
      <c r="CI1495" s="685">
        <f>IF(CI$8="",0,IF(CI1489&gt;CI1492,IF(CI1489=0,0,(CI1492*Главная!$N$94+(CI1489-CI1492)*Главная!$N$92)/CI1489),MAX(IF(CI1489=0,0,(CI1489*Главная!$N$94-(CI1492-CI1489)*Главная!$N$96)/CI1489),0.01%)))</f>
        <v>0</v>
      </c>
      <c r="CJ1495" s="685">
        <f>IF(CJ$8="",0,IF(CJ1489&gt;CJ1492,IF(CJ1489=0,0,(CJ1492*Главная!$N$94+(CJ1489-CJ1492)*Главная!$N$92)/CJ1489),MAX(IF(CJ1489=0,0,(CJ1489*Главная!$N$94-(CJ1492-CJ1489)*Главная!$N$96)/CJ1489),0.01%)))</f>
        <v>0</v>
      </c>
      <c r="CK1495" s="685">
        <f>IF(CK$8="",0,IF(CK1489&gt;CK1492,IF(CK1489=0,0,(CK1492*Главная!$N$94+(CK1489-CK1492)*Главная!$N$92)/CK1489),MAX(IF(CK1489=0,0,(CK1489*Главная!$N$94-(CK1492-CK1489)*Главная!$N$96)/CK1489),0.01%)))</f>
        <v>0</v>
      </c>
      <c r="CL1495" s="685">
        <f>IF(CL$8="",0,IF(CL1489&gt;CL1492,IF(CL1489=0,0,(CL1492*Главная!$N$94+(CL1489-CL1492)*Главная!$N$92)/CL1489),MAX(IF(CL1489=0,0,(CL1489*Главная!$N$94-(CL1492-CL1489)*Главная!$N$96)/CL1489),0.01%)))</f>
        <v>0</v>
      </c>
      <c r="CM1495" s="685">
        <f>IF(CM$8="",0,IF(CM1489&gt;CM1492,IF(CM1489=0,0,(CM1492*Главная!$N$94+(CM1489-CM1492)*Главная!$N$92)/CM1489),MAX(IF(CM1489=0,0,(CM1489*Главная!$N$94-(CM1492-CM1489)*Главная!$N$96)/CM1489),0.01%)))</f>
        <v>0</v>
      </c>
      <c r="CN1495" s="685">
        <f>IF(CN$8="",0,IF(CN1489&gt;CN1492,IF(CN1489=0,0,(CN1492*Главная!$N$94+(CN1489-CN1492)*Главная!$N$92)/CN1489),MAX(IF(CN1489=0,0,(CN1489*Главная!$N$94-(CN1492-CN1489)*Главная!$N$96)/CN1489),0.01%)))</f>
        <v>0</v>
      </c>
      <c r="CO1495" s="685">
        <f>IF(CO$8="",0,IF(CO1489&gt;CO1492,IF(CO1489=0,0,(CO1492*Главная!$N$94+(CO1489-CO1492)*Главная!$N$92)/CO1489),MAX(IF(CO1489=0,0,(CO1489*Главная!$N$94-(CO1492-CO1489)*Главная!$N$96)/CO1489),0.01%)))</f>
        <v>0</v>
      </c>
      <c r="CP1495" s="685">
        <f>IF(CP$8="",0,IF(CP1489&gt;CP1492,IF(CP1489=0,0,(CP1492*Главная!$N$94+(CP1489-CP1492)*Главная!$N$92)/CP1489),MAX(IF(CP1489=0,0,(CP1489*Главная!$N$94-(CP1492-CP1489)*Главная!$N$96)/CP1489),0.01%)))</f>
        <v>0</v>
      </c>
      <c r="CQ1495" s="685">
        <f>IF(CQ$8="",0,IF(CQ1489&gt;CQ1492,IF(CQ1489=0,0,(CQ1492*Главная!$N$94+(CQ1489-CQ1492)*Главная!$N$92)/CQ1489),MAX(IF(CQ1489=0,0,(CQ1489*Главная!$N$94-(CQ1492-CQ1489)*Главная!$N$96)/CQ1489),0.01%)))</f>
        <v>0</v>
      </c>
      <c r="CR1495" s="685">
        <f>IF(CR$8="",0,IF(CR1489&gt;CR1492,IF(CR1489=0,0,(CR1492*Главная!$N$94+(CR1489-CR1492)*Главная!$N$92)/CR1489),MAX(IF(CR1489=0,0,(CR1489*Главная!$N$94-(CR1492-CR1489)*Главная!$N$96)/CR1489),0.01%)))</f>
        <v>0</v>
      </c>
      <c r="CS1495" s="685">
        <f>IF(CS$8="",0,IF(CS1489&gt;CS1492,IF(CS1489=0,0,(CS1492*Главная!$N$94+(CS1489-CS1492)*Главная!$N$92)/CS1489),MAX(IF(CS1489=0,0,(CS1489*Главная!$N$94-(CS1492-CS1489)*Главная!$N$96)/CS1489),0.01%)))</f>
        <v>0</v>
      </c>
      <c r="CT1495" s="685">
        <f>IF(CT$8="",0,IF(CT1489&gt;CT1492,IF(CT1489=0,0,(CT1492*Главная!$N$94+(CT1489-CT1492)*Главная!$N$92)/CT1489),MAX(IF(CT1489=0,0,(CT1489*Главная!$N$94-(CT1492-CT1489)*Главная!$N$96)/CT1489),0.01%)))</f>
        <v>0</v>
      </c>
      <c r="CU1495" s="685">
        <f>IF(CU$8="",0,IF(CU1489&gt;CU1492,IF(CU1489=0,0,(CU1492*Главная!$N$94+(CU1489-CU1492)*Главная!$N$92)/CU1489),MAX(IF(CU1489=0,0,(CU1489*Главная!$N$94-(CU1492-CU1489)*Главная!$N$96)/CU1489),0.01%)))</f>
        <v>0</v>
      </c>
      <c r="CV1495" s="685">
        <f>IF(CV$8="",0,IF(CV1489&gt;CV1492,IF(CV1489=0,0,(CV1492*Главная!$N$94+(CV1489-CV1492)*Главная!$N$92)/CV1489),MAX(IF(CV1489=0,0,(CV1489*Главная!$N$94-(CV1492-CV1489)*Главная!$N$96)/CV1489),0.01%)))</f>
        <v>0</v>
      </c>
      <c r="CW1495" s="685">
        <f>IF(CW$8="",0,IF(CW1489&gt;CW1492,IF(CW1489=0,0,(CW1492*Главная!$N$94+(CW1489-CW1492)*Главная!$N$92)/CW1489),MAX(IF(CW1489=0,0,(CW1489*Главная!$N$94-(CW1492-CW1489)*Главная!$N$96)/CW1489),0.01%)))</f>
        <v>0</v>
      </c>
      <c r="CX1495" s="685">
        <f>IF(CX$8="",0,IF(CX1489&gt;CX1492,IF(CX1489=0,0,(CX1492*Главная!$N$94+(CX1489-CX1492)*Главная!$N$92)/CX1489),MAX(IF(CX1489=0,0,(CX1489*Главная!$N$94-(CX1492-CX1489)*Главная!$N$96)/CX1489),0.01%)))</f>
        <v>0</v>
      </c>
      <c r="CY1495" s="685">
        <f>IF(CY$8="",0,IF(CY1489&gt;CY1492,IF(CY1489=0,0,(CY1492*Главная!$N$94+(CY1489-CY1492)*Главная!$N$92)/CY1489),MAX(IF(CY1489=0,0,(CY1489*Главная!$N$94-(CY1492-CY1489)*Главная!$N$96)/CY1489),0.01%)))</f>
        <v>0</v>
      </c>
      <c r="CZ1495" s="685">
        <f>IF(CZ$8="",0,IF(CZ1489&gt;CZ1492,IF(CZ1489=0,0,(CZ1492*Главная!$N$94+(CZ1489-CZ1492)*Главная!$N$92)/CZ1489),MAX(IF(CZ1489=0,0,(CZ1489*Главная!$N$94-(CZ1492-CZ1489)*Главная!$N$96)/CZ1489),0.01%)))</f>
        <v>0</v>
      </c>
      <c r="DA1495" s="685">
        <f>IF(DA$8="",0,IF(DA1489&gt;DA1492,IF(DA1489=0,0,(DA1492*Главная!$N$94+(DA1489-DA1492)*Главная!$N$92)/DA1489),MAX(IF(DA1489=0,0,(DA1489*Главная!$N$94-(DA1492-DA1489)*Главная!$N$96)/DA1489),0.01%)))</f>
        <v>0</v>
      </c>
      <c r="DB1495" s="685">
        <f>IF(DB$8="",0,IF(DB1489&gt;DB1492,IF(DB1489=0,0,(DB1492*Главная!$N$94+(DB1489-DB1492)*Главная!$N$92)/DB1489),MAX(IF(DB1489=0,0,(DB1489*Главная!$N$94-(DB1492-DB1489)*Главная!$N$96)/DB1489),0.01%)))</f>
        <v>0</v>
      </c>
      <c r="DC1495" s="685">
        <f>IF(DC$8="",0,IF(DC1489&gt;DC1492,IF(DC1489=0,0,(DC1492*Главная!$N$94+(DC1489-DC1492)*Главная!$N$92)/DC1489),MAX(IF(DC1489=0,0,(DC1489*Главная!$N$94-(DC1492-DC1489)*Главная!$N$96)/DC1489),0.01%)))</f>
        <v>0</v>
      </c>
      <c r="DD1495" s="685">
        <f>IF(DD$8="",0,IF(DD1489&gt;DD1492,IF(DD1489=0,0,(DD1492*Главная!$N$94+(DD1489-DD1492)*Главная!$N$92)/DD1489),MAX(IF(DD1489=0,0,(DD1489*Главная!$N$94-(DD1492-DD1489)*Главная!$N$96)/DD1489),0.01%)))</f>
        <v>0</v>
      </c>
      <c r="DE1495" s="685">
        <f>IF(DE$8="",0,IF(DE1489&gt;DE1492,IF(DE1489=0,0,(DE1492*Главная!$N$94+(DE1489-DE1492)*Главная!$N$92)/DE1489),MAX(IF(DE1489=0,0,(DE1489*Главная!$N$94-(DE1492-DE1489)*Главная!$N$96)/DE1489),0.01%)))</f>
        <v>0</v>
      </c>
      <c r="DF1495" s="685">
        <f>IF(DF$8="",0,IF(DF1489&gt;DF1492,IF(DF1489=0,0,(DF1492*Главная!$N$94+(DF1489-DF1492)*Главная!$N$92)/DF1489),MAX(IF(DF1489=0,0,(DF1489*Главная!$N$94-(DF1492-DF1489)*Главная!$N$96)/DF1489),0.01%)))</f>
        <v>0</v>
      </c>
      <c r="DG1495" s="685">
        <f>IF(DG$8="",0,IF(DG1489&gt;DG1492,IF(DG1489=0,0,(DG1492*Главная!$N$94+(DG1489-DG1492)*Главная!$N$92)/DG1489),MAX(IF(DG1489=0,0,(DG1489*Главная!$N$94-(DG1492-DG1489)*Главная!$N$96)/DG1489),0.01%)))</f>
        <v>0</v>
      </c>
      <c r="DH1495" s="685">
        <f>IF(DH$8="",0,IF(DH1489&gt;DH1492,IF(DH1489=0,0,(DH1492*Главная!$N$94+(DH1489-DH1492)*Главная!$N$92)/DH1489),MAX(IF(DH1489=0,0,(DH1489*Главная!$N$94-(DH1492-DH1489)*Главная!$N$96)/DH1489),0.01%)))</f>
        <v>0</v>
      </c>
      <c r="DI1495" s="685">
        <f>IF(DI$8="",0,IF(DI1489&gt;DI1492,IF(DI1489=0,0,(DI1492*Главная!$N$94+(DI1489-DI1492)*Главная!$N$92)/DI1489),MAX(IF(DI1489=0,0,(DI1489*Главная!$N$94-(DI1492-DI1489)*Главная!$N$96)/DI1489),0.01%)))</f>
        <v>0</v>
      </c>
      <c r="DJ1495" s="685">
        <f>IF(DJ$8="",0,IF(DJ1489&gt;DJ1492,IF(DJ1489=0,0,(DJ1492*Главная!$N$94+(DJ1489-DJ1492)*Главная!$N$92)/DJ1489),MAX(IF(DJ1489=0,0,(DJ1489*Главная!$N$94-(DJ1492-DJ1489)*Главная!$N$96)/DJ1489),0.01%)))</f>
        <v>0</v>
      </c>
      <c r="DK1495" s="685">
        <f>IF(DK$8="",0,IF(DK1489&gt;DK1492,IF(DK1489=0,0,(DK1492*Главная!$N$94+(DK1489-DK1492)*Главная!$N$92)/DK1489),MAX(IF(DK1489=0,0,(DK1489*Главная!$N$94-(DK1492-DK1489)*Главная!$N$96)/DK1489),0.01%)))</f>
        <v>0</v>
      </c>
      <c r="DL1495" s="685">
        <f>IF(DL$8="",0,IF(DL1489&gt;DL1492,IF(DL1489=0,0,(DL1492*Главная!$N$94+(DL1489-DL1492)*Главная!$N$92)/DL1489),MAX(IF(DL1489=0,0,(DL1489*Главная!$N$94-(DL1492-DL1489)*Главная!$N$96)/DL1489),0.01%)))</f>
        <v>0</v>
      </c>
      <c r="DM1495" s="685">
        <f>IF(DM$8="",0,IF(DM1489&gt;DM1492,IF(DM1489=0,0,(DM1492*Главная!$N$94+(DM1489-DM1492)*Главная!$N$92)/DM1489),MAX(IF(DM1489=0,0,(DM1489*Главная!$N$94-(DM1492-DM1489)*Главная!$N$96)/DM1489),0.01%)))</f>
        <v>0</v>
      </c>
      <c r="DN1495" s="685">
        <f>IF(DN$8="",0,IF(DN1489&gt;DN1492,IF(DN1489=0,0,(DN1492*Главная!$N$94+(DN1489-DN1492)*Главная!$N$92)/DN1489),MAX(IF(DN1489=0,0,(DN1489*Главная!$N$94-(DN1492-DN1489)*Главная!$N$96)/DN1489),0.01%)))</f>
        <v>0</v>
      </c>
      <c r="DO1495" s="685">
        <f>IF(DO$8="",0,IF(DO1489&gt;DO1492,IF(DO1489=0,0,(DO1492*Главная!$N$94+(DO1489-DO1492)*Главная!$N$92)/DO1489),MAX(IF(DO1489=0,0,(DO1489*Главная!$N$94-(DO1492-DO1489)*Главная!$N$96)/DO1489),0.01%)))</f>
        <v>0</v>
      </c>
      <c r="DP1495" s="685">
        <f>IF(DP$8="",0,IF(DP1489&gt;DP1492,IF(DP1489=0,0,(DP1492*Главная!$N$94+(DP1489-DP1492)*Главная!$N$92)/DP1489),MAX(IF(DP1489=0,0,(DP1489*Главная!$N$94-(DP1492-DP1489)*Главная!$N$96)/DP1489),0.01%)))</f>
        <v>0</v>
      </c>
      <c r="DQ1495" s="685">
        <f>IF(DQ$8="",0,IF(DQ1489&gt;DQ1492,IF(DQ1489=0,0,(DQ1492*Главная!$N$94+(DQ1489-DQ1492)*Главная!$N$92)/DQ1489),MAX(IF(DQ1489=0,0,(DQ1489*Главная!$N$94-(DQ1492-DQ1489)*Главная!$N$96)/DQ1489),0.01%)))</f>
        <v>0</v>
      </c>
      <c r="DR1495" s="685">
        <f>IF(DR$8="",0,IF(DR1489&gt;DR1492,IF(DR1489=0,0,(DR1492*Главная!$N$94+(DR1489-DR1492)*Главная!$N$92)/DR1489),MAX(IF(DR1489=0,0,(DR1489*Главная!$N$94-(DR1492-DR1489)*Главная!$N$96)/DR1489),0.01%)))</f>
        <v>0</v>
      </c>
      <c r="DS1495" s="685">
        <f>IF(DS$8="",0,IF(DS1489&gt;DS1492,IF(DS1489=0,0,(DS1492*Главная!$N$94+(DS1489-DS1492)*Главная!$N$92)/DS1489),MAX(IF(DS1489=0,0,(DS1489*Главная!$N$94-(DS1492-DS1489)*Главная!$N$96)/DS1489),0.01%)))</f>
        <v>0</v>
      </c>
      <c r="DT1495" s="685">
        <f>IF(DT$8="",0,IF(DT1489&gt;DT1492,IF(DT1489=0,0,(DT1492*Главная!$N$94+(DT1489-DT1492)*Главная!$N$92)/DT1489),MAX(IF(DT1489=0,0,(DT1489*Главная!$N$94-(DT1492-DT1489)*Главная!$N$96)/DT1489),0.01%)))</f>
        <v>0</v>
      </c>
      <c r="DU1495" s="91"/>
      <c r="DV1495" s="3"/>
    </row>
    <row r="1496" spans="1:126" ht="4.2" customHeight="1">
      <c r="A1496" s="1"/>
      <c r="B1496" s="1"/>
      <c r="C1496" s="1"/>
      <c r="D1496" s="1"/>
      <c r="E1496" s="261"/>
      <c r="F1496" s="47"/>
      <c r="G1496" s="229"/>
      <c r="H1496" s="1"/>
      <c r="I1496" s="1"/>
      <c r="J1496" s="1"/>
      <c r="K1496" s="1"/>
      <c r="L1496" s="1"/>
      <c r="M1496" s="5"/>
      <c r="N1496" s="1"/>
      <c r="O1496" s="1"/>
      <c r="P1496" s="5"/>
      <c r="Q1496" s="1"/>
      <c r="R1496" s="1"/>
      <c r="S1496" s="5"/>
      <c r="T1496" s="7"/>
      <c r="U1496" s="23"/>
      <c r="V1496" s="1"/>
      <c r="W1496" s="1"/>
      <c r="X1496" s="10"/>
      <c r="Y1496" s="45"/>
      <c r="Z1496" s="90"/>
      <c r="AA1496" s="471"/>
      <c r="AB1496" s="471"/>
      <c r="AC1496" s="471"/>
      <c r="AD1496" s="471"/>
      <c r="AE1496" s="471"/>
      <c r="AF1496" s="471"/>
      <c r="AG1496" s="471"/>
      <c r="AH1496" s="471"/>
      <c r="AI1496" s="471"/>
      <c r="AJ1496" s="471"/>
      <c r="AK1496" s="471"/>
      <c r="AL1496" s="471"/>
      <c r="AM1496" s="471"/>
      <c r="AN1496" s="471"/>
      <c r="AO1496" s="471"/>
      <c r="AP1496" s="471"/>
      <c r="AQ1496" s="471"/>
      <c r="AR1496" s="471"/>
      <c r="AS1496" s="471"/>
      <c r="AT1496" s="471"/>
      <c r="AU1496" s="471"/>
      <c r="AV1496" s="471"/>
      <c r="AW1496" s="471"/>
      <c r="AX1496" s="471"/>
      <c r="AY1496" s="471"/>
      <c r="AZ1496" s="471"/>
      <c r="BA1496" s="471"/>
      <c r="BB1496" s="471"/>
      <c r="BC1496" s="471"/>
      <c r="BD1496" s="471"/>
      <c r="BE1496" s="471"/>
      <c r="BF1496" s="471"/>
      <c r="BG1496" s="471"/>
      <c r="BH1496" s="471"/>
      <c r="BI1496" s="471"/>
      <c r="BJ1496" s="471"/>
      <c r="BK1496" s="471"/>
      <c r="BL1496" s="471"/>
      <c r="BM1496" s="471"/>
      <c r="BN1496" s="471"/>
      <c r="BO1496" s="471"/>
      <c r="BP1496" s="471"/>
      <c r="BQ1496" s="471"/>
      <c r="BR1496" s="471"/>
      <c r="BS1496" s="471"/>
      <c r="BT1496" s="471"/>
      <c r="BU1496" s="471"/>
      <c r="BV1496" s="471"/>
      <c r="BW1496" s="471"/>
      <c r="BX1496" s="471"/>
      <c r="BY1496" s="471"/>
      <c r="BZ1496" s="471"/>
      <c r="CA1496" s="471"/>
      <c r="CB1496" s="471"/>
      <c r="CC1496" s="471"/>
      <c r="CD1496" s="471"/>
      <c r="CE1496" s="471"/>
      <c r="CF1496" s="471"/>
      <c r="CG1496" s="471"/>
      <c r="CH1496" s="471"/>
      <c r="CI1496" s="471"/>
      <c r="CJ1496" s="471"/>
      <c r="CK1496" s="471"/>
      <c r="CL1496" s="471"/>
      <c r="CM1496" s="471"/>
      <c r="CN1496" s="471"/>
      <c r="CO1496" s="471"/>
      <c r="CP1496" s="471"/>
      <c r="CQ1496" s="471"/>
      <c r="CR1496" s="471"/>
      <c r="CS1496" s="471"/>
      <c r="CT1496" s="471"/>
      <c r="CU1496" s="471"/>
      <c r="CV1496" s="471"/>
      <c r="CW1496" s="471"/>
      <c r="CX1496" s="471"/>
      <c r="CY1496" s="471"/>
      <c r="CZ1496" s="471"/>
      <c r="DA1496" s="471"/>
      <c r="DB1496" s="471"/>
      <c r="DC1496" s="471"/>
      <c r="DD1496" s="471"/>
      <c r="DE1496" s="471"/>
      <c r="DF1496" s="471"/>
      <c r="DG1496" s="471"/>
      <c r="DH1496" s="471"/>
      <c r="DI1496" s="471"/>
      <c r="DJ1496" s="471"/>
      <c r="DK1496" s="471"/>
      <c r="DL1496" s="471"/>
      <c r="DM1496" s="471"/>
      <c r="DN1496" s="471"/>
      <c r="DO1496" s="471"/>
      <c r="DP1496" s="471"/>
      <c r="DQ1496" s="471"/>
      <c r="DR1496" s="471"/>
      <c r="DS1496" s="471"/>
      <c r="DT1496" s="471"/>
      <c r="DU1496" s="1"/>
      <c r="DV1496" s="1"/>
    </row>
    <row r="1497" spans="1:126" s="120" customFormat="1" ht="4.2" customHeight="1">
      <c r="A1497" s="59"/>
      <c r="B1497" s="59"/>
      <c r="C1497" s="59"/>
      <c r="D1497" s="59"/>
      <c r="E1497" s="271"/>
      <c r="F1497" s="114"/>
      <c r="G1497" s="115"/>
      <c r="H1497" s="59"/>
      <c r="I1497" s="59"/>
      <c r="J1497" s="59"/>
      <c r="K1497" s="59"/>
      <c r="L1497" s="59"/>
      <c r="M1497" s="115"/>
      <c r="N1497" s="59"/>
      <c r="O1497" s="59"/>
      <c r="P1497" s="229"/>
      <c r="Q1497" s="59"/>
      <c r="R1497" s="59"/>
      <c r="S1497" s="115"/>
      <c r="T1497" s="210"/>
      <c r="U1497" s="115"/>
      <c r="V1497" s="59"/>
      <c r="W1497" s="116"/>
      <c r="X1497" s="116"/>
      <c r="Y1497" s="117"/>
      <c r="Z1497" s="118"/>
      <c r="AA1497" s="119"/>
      <c r="AB1497" s="119"/>
      <c r="AC1497" s="119"/>
      <c r="AD1497" s="119"/>
      <c r="AE1497" s="119"/>
      <c r="AF1497" s="119"/>
      <c r="AG1497" s="119"/>
      <c r="AH1497" s="119"/>
      <c r="AI1497" s="119"/>
      <c r="AJ1497" s="119"/>
      <c r="AK1497" s="119"/>
      <c r="AL1497" s="119"/>
      <c r="AM1497" s="119"/>
      <c r="AN1497" s="119"/>
      <c r="AO1497" s="119"/>
      <c r="AP1497" s="119"/>
      <c r="AQ1497" s="119"/>
      <c r="AR1497" s="119"/>
      <c r="AS1497" s="119"/>
      <c r="AT1497" s="119"/>
      <c r="AU1497" s="119"/>
      <c r="AV1497" s="119"/>
      <c r="AW1497" s="119"/>
      <c r="AX1497" s="119"/>
      <c r="AY1497" s="119"/>
      <c r="AZ1497" s="119"/>
      <c r="BA1497" s="119"/>
      <c r="BB1497" s="119"/>
      <c r="BC1497" s="119"/>
      <c r="BD1497" s="119"/>
      <c r="BE1497" s="119"/>
      <c r="BF1497" s="119"/>
      <c r="BG1497" s="119"/>
      <c r="BH1497" s="119"/>
      <c r="BI1497" s="119"/>
      <c r="BJ1497" s="119"/>
      <c r="BK1497" s="119"/>
      <c r="BL1497" s="119"/>
      <c r="BM1497" s="119"/>
      <c r="BN1497" s="119"/>
      <c r="BO1497" s="119"/>
      <c r="BP1497" s="119"/>
      <c r="BQ1497" s="119"/>
      <c r="BR1497" s="119"/>
      <c r="BS1497" s="119"/>
      <c r="BT1497" s="119"/>
      <c r="BU1497" s="119"/>
      <c r="BV1497" s="119"/>
      <c r="BW1497" s="119"/>
      <c r="BX1497" s="119"/>
      <c r="BY1497" s="119"/>
      <c r="BZ1497" s="119"/>
      <c r="CA1497" s="119"/>
      <c r="CB1497" s="119"/>
      <c r="CC1497" s="119"/>
      <c r="CD1497" s="119"/>
      <c r="CE1497" s="119"/>
      <c r="CF1497" s="119"/>
      <c r="CG1497" s="119"/>
      <c r="CH1497" s="119"/>
      <c r="CI1497" s="119"/>
      <c r="CJ1497" s="119"/>
      <c r="CK1497" s="119"/>
      <c r="CL1497" s="119"/>
      <c r="CM1497" s="119"/>
      <c r="CN1497" s="119"/>
      <c r="CO1497" s="119"/>
      <c r="CP1497" s="119"/>
      <c r="CQ1497" s="119"/>
      <c r="CR1497" s="119"/>
      <c r="CS1497" s="119"/>
      <c r="CT1497" s="119"/>
      <c r="CU1497" s="119"/>
      <c r="CV1497" s="119"/>
      <c r="CW1497" s="119"/>
      <c r="CX1497" s="119"/>
      <c r="CY1497" s="119"/>
      <c r="CZ1497" s="119"/>
      <c r="DA1497" s="119"/>
      <c r="DB1497" s="119"/>
      <c r="DC1497" s="119"/>
      <c r="DD1497" s="119"/>
      <c r="DE1497" s="119"/>
      <c r="DF1497" s="119"/>
      <c r="DG1497" s="119"/>
      <c r="DH1497" s="119"/>
      <c r="DI1497" s="119"/>
      <c r="DJ1497" s="119"/>
      <c r="DK1497" s="119"/>
      <c r="DL1497" s="119"/>
      <c r="DM1497" s="119"/>
      <c r="DN1497" s="119"/>
      <c r="DO1497" s="119"/>
      <c r="DP1497" s="119"/>
      <c r="DQ1497" s="119"/>
      <c r="DR1497" s="119"/>
      <c r="DS1497" s="119"/>
      <c r="DT1497" s="119"/>
      <c r="DU1497" s="59"/>
      <c r="DV1497" s="59"/>
    </row>
    <row r="1498" spans="1:126" s="4" customFormat="1">
      <c r="A1498" s="3"/>
      <c r="B1498" s="3"/>
      <c r="C1498" s="3"/>
      <c r="D1498" s="3"/>
      <c r="E1498" s="9"/>
      <c r="F1498" s="50"/>
      <c r="G1498" s="542" t="s">
        <v>6</v>
      </c>
      <c r="H1498" s="544" t="s">
        <v>422</v>
      </c>
      <c r="I1498" s="545"/>
      <c r="J1498" s="545"/>
      <c r="K1498" s="545"/>
      <c r="L1498" s="1"/>
      <c r="M1498" s="5"/>
      <c r="N1498" s="3" t="str">
        <f>Главная!$Y$8</f>
        <v>итого</v>
      </c>
      <c r="O1498" s="1"/>
      <c r="P1498" s="5"/>
      <c r="Q1498" s="1" t="s">
        <v>25</v>
      </c>
      <c r="R1498" s="1"/>
      <c r="S1498" s="1"/>
      <c r="T1498" s="7"/>
      <c r="U1498" s="1"/>
      <c r="V1498" s="1"/>
      <c r="W1498" s="11">
        <f>SUM($Y1498:$DU1498)</f>
        <v>0</v>
      </c>
      <c r="X1498" s="11"/>
      <c r="Y1498" s="45"/>
      <c r="Z1498" s="91"/>
      <c r="AA1498" s="91">
        <f>IF(AA$8="",0,IF(Главная!$N$15=справочники!$AN$9,Z1489*AA1495/12,Z1489*Главная!$N$39/12))</f>
        <v>0</v>
      </c>
      <c r="AB1498" s="91">
        <f>IF(AB$8="",0,IF(Главная!$N$15=справочники!$AN$9,AA1489*AB1495/12,AA1489*Главная!$N$39/12))</f>
        <v>0</v>
      </c>
      <c r="AC1498" s="91">
        <f>IF(AC$8="",0,IF(Главная!$N$15=справочники!$AN$9,AB1489*AC1495/12,AB1489*Главная!$N$39/12))</f>
        <v>0</v>
      </c>
      <c r="AD1498" s="91">
        <f>IF(AD$8="",0,IF(Главная!$N$15=справочники!$AN$9,AC1489*AD1495/12,AC1489*Главная!$N$39/12))</f>
        <v>0</v>
      </c>
      <c r="AE1498" s="91">
        <f>IF(AE$8="",0,IF(Главная!$N$15=справочники!$AN$9,AD1489*AE1495/12,AD1489*Главная!$N$39/12))</f>
        <v>0</v>
      </c>
      <c r="AF1498" s="91">
        <f>IF(AF$8="",0,IF(Главная!$N$15=справочники!$AN$9,AE1489*AF1495/12,AE1489*Главная!$N$39/12))</f>
        <v>0</v>
      </c>
      <c r="AG1498" s="91">
        <f>IF(AG$8="",0,IF(Главная!$N$15=справочники!$AN$9,AF1489*AG1495/12,AF1489*Главная!$N$39/12))</f>
        <v>0</v>
      </c>
      <c r="AH1498" s="91">
        <f>IF(AH$8="",0,IF(Главная!$N$15=справочники!$AN$9,AG1489*AH1495/12,AG1489*Главная!$N$39/12))</f>
        <v>0</v>
      </c>
      <c r="AI1498" s="91">
        <f>IF(AI$8="",0,IF(Главная!$N$15=справочники!$AN$9,AH1489*AI1495/12,AH1489*Главная!$N$39/12))</f>
        <v>0</v>
      </c>
      <c r="AJ1498" s="91">
        <f>IF(AJ$8="",0,IF(Главная!$N$15=справочники!$AN$9,AI1489*AJ1495/12,AI1489*Главная!$N$39/12))</f>
        <v>0</v>
      </c>
      <c r="AK1498" s="91">
        <f>IF(AK$8="",0,IF(Главная!$N$15=справочники!$AN$9,AJ1489*AK1495/12,AJ1489*Главная!$N$39/12))</f>
        <v>0</v>
      </c>
      <c r="AL1498" s="91">
        <f>IF(AL$8="",0,IF(Главная!$N$15=справочники!$AN$9,AK1489*AL1495/12,AK1489*Главная!$N$39/12))</f>
        <v>0</v>
      </c>
      <c r="AM1498" s="91">
        <f>IF(AM$8="",0,IF(Главная!$N$15=справочники!$AN$9,AL1489*AM1495/12,AL1489*Главная!$N$39/12))</f>
        <v>0</v>
      </c>
      <c r="AN1498" s="91">
        <f>IF(AN$8="",0,IF(Главная!$N$15=справочники!$AN$9,AM1489*AN1495/12,AM1489*Главная!$N$39/12))</f>
        <v>0</v>
      </c>
      <c r="AO1498" s="91">
        <f>IF(AO$8="",0,IF(Главная!$N$15=справочники!$AN$9,AN1489*AO1495/12,AN1489*Главная!$N$39/12))</f>
        <v>0</v>
      </c>
      <c r="AP1498" s="91">
        <f>IF(AP$8="",0,IF(Главная!$N$15=справочники!$AN$9,AO1489*AP1495/12,AO1489*Главная!$N$39/12))</f>
        <v>0</v>
      </c>
      <c r="AQ1498" s="91">
        <f>IF(AQ$8="",0,IF(Главная!$N$15=справочники!$AN$9,AP1489*AQ1495/12,AP1489*Главная!$N$39/12))</f>
        <v>0</v>
      </c>
      <c r="AR1498" s="91">
        <f>IF(AR$8="",0,IF(Главная!$N$15=справочники!$AN$9,AQ1489*AR1495/12,AQ1489*Главная!$N$39/12))</f>
        <v>0</v>
      </c>
      <c r="AS1498" s="91">
        <f>IF(AS$8="",0,IF(Главная!$N$15=справочники!$AN$9,AR1489*AS1495/12,AR1489*Главная!$N$39/12))</f>
        <v>0</v>
      </c>
      <c r="AT1498" s="91">
        <f>IF(AT$8="",0,IF(Главная!$N$15=справочники!$AN$9,AS1489*AT1495/12,AS1489*Главная!$N$39/12))</f>
        <v>0</v>
      </c>
      <c r="AU1498" s="91">
        <f>IF(AU$8="",0,IF(Главная!$N$15=справочники!$AN$9,AT1489*AU1495/12,AT1489*Главная!$N$39/12))</f>
        <v>0</v>
      </c>
      <c r="AV1498" s="91">
        <f>IF(AV$8="",0,IF(Главная!$N$15=справочники!$AN$9,AU1489*AV1495/12,AU1489*Главная!$N$39/12))</f>
        <v>0</v>
      </c>
      <c r="AW1498" s="91">
        <f>IF(AW$8="",0,IF(Главная!$N$15=справочники!$AN$9,AV1489*AW1495/12,AV1489*Главная!$N$39/12))</f>
        <v>0</v>
      </c>
      <c r="AX1498" s="91">
        <f>IF(AX$8="",0,IF(Главная!$N$15=справочники!$AN$9,AW1489*AX1495/12,AW1489*Главная!$N$39/12))</f>
        <v>0</v>
      </c>
      <c r="AY1498" s="91">
        <f>IF(AY$8="",0,IF(Главная!$N$15=справочники!$AN$9,AX1489*AY1495/12,AX1489*Главная!$N$39/12))</f>
        <v>0</v>
      </c>
      <c r="AZ1498" s="91">
        <f>IF(AZ$8="",0,IF(Главная!$N$15=справочники!$AN$9,AY1489*AZ1495/12,AY1489*Главная!$N$39/12))</f>
        <v>0</v>
      </c>
      <c r="BA1498" s="91">
        <f>IF(BA$8="",0,IF(Главная!$N$15=справочники!$AN$9,AZ1489*BA1495/12,AZ1489*Главная!$N$39/12))</f>
        <v>0</v>
      </c>
      <c r="BB1498" s="91">
        <f>IF(BB$8="",0,IF(Главная!$N$15=справочники!$AN$9,BA1489*BB1495/12,BA1489*Главная!$N$39/12))</f>
        <v>0</v>
      </c>
      <c r="BC1498" s="91">
        <f>IF(BC$8="",0,IF(Главная!$N$15=справочники!$AN$9,BB1489*BC1495/12,BB1489*Главная!$N$39/12))</f>
        <v>0</v>
      </c>
      <c r="BD1498" s="91">
        <f>IF(BD$8="",0,IF(Главная!$N$15=справочники!$AN$9,BC1489*BD1495/12,BC1489*Главная!$N$39/12))</f>
        <v>0</v>
      </c>
      <c r="BE1498" s="91">
        <f>IF(BE$8="",0,IF(Главная!$N$15=справочники!$AN$9,BD1489*BE1495/12,BD1489*Главная!$N$39/12))</f>
        <v>0</v>
      </c>
      <c r="BF1498" s="91">
        <f>IF(BF$8="",0,IF(Главная!$N$15=справочники!$AN$9,BE1489*BF1495/12,BE1489*Главная!$N$39/12))</f>
        <v>0</v>
      </c>
      <c r="BG1498" s="91">
        <f>IF(BG$8="",0,IF(Главная!$N$15=справочники!$AN$9,BF1489*BG1495/12,BF1489*Главная!$N$39/12))</f>
        <v>0</v>
      </c>
      <c r="BH1498" s="91">
        <f>IF(BH$8="",0,IF(Главная!$N$15=справочники!$AN$9,BG1489*BH1495/12,BG1489*Главная!$N$39/12))</f>
        <v>0</v>
      </c>
      <c r="BI1498" s="91">
        <f>IF(BI$8="",0,IF(Главная!$N$15=справочники!$AN$9,BH1489*BI1495/12,BH1489*Главная!$N$39/12))</f>
        <v>0</v>
      </c>
      <c r="BJ1498" s="91">
        <f>IF(BJ$8="",0,IF(Главная!$N$15=справочники!$AN$9,BI1489*BJ1495/12,BI1489*Главная!$N$39/12))</f>
        <v>0</v>
      </c>
      <c r="BK1498" s="91">
        <f>IF(BK$8="",0,IF(Главная!$N$15=справочники!$AN$9,BJ1489*BK1495/12,BJ1489*Главная!$N$39/12))</f>
        <v>0</v>
      </c>
      <c r="BL1498" s="91">
        <f>IF(BL$8="",0,IF(Главная!$N$15=справочники!$AN$9,BK1489*BL1495/12,BK1489*Главная!$N$39/12))</f>
        <v>0</v>
      </c>
      <c r="BM1498" s="91">
        <f>IF(BM$8="",0,IF(Главная!$N$15=справочники!$AN$9,BL1489*BM1495/12,BL1489*Главная!$N$39/12))</f>
        <v>0</v>
      </c>
      <c r="BN1498" s="91">
        <f>IF(BN$8="",0,IF(Главная!$N$15=справочники!$AN$9,BM1489*BN1495/12,BM1489*Главная!$N$39/12))</f>
        <v>0</v>
      </c>
      <c r="BO1498" s="91">
        <f>IF(BO$8="",0,IF(Главная!$N$15=справочники!$AN$9,BN1489*BO1495/12,BN1489*Главная!$N$39/12))</f>
        <v>0</v>
      </c>
      <c r="BP1498" s="91">
        <f>IF(BP$8="",0,IF(Главная!$N$15=справочники!$AN$9,BO1489*BP1495/12,BO1489*Главная!$N$39/12))</f>
        <v>0</v>
      </c>
      <c r="BQ1498" s="91">
        <f>IF(BQ$8="",0,IF(Главная!$N$15=справочники!$AN$9,BP1489*BQ1495/12,BP1489*Главная!$N$39/12))</f>
        <v>0</v>
      </c>
      <c r="BR1498" s="91">
        <f>IF(BR$8="",0,IF(Главная!$N$15=справочники!$AN$9,BQ1489*BR1495/12,BQ1489*Главная!$N$39/12))</f>
        <v>0</v>
      </c>
      <c r="BS1498" s="91">
        <f>IF(BS$8="",0,IF(Главная!$N$15=справочники!$AN$9,BR1489*BS1495/12,BR1489*Главная!$N$39/12))</f>
        <v>0</v>
      </c>
      <c r="BT1498" s="91">
        <f>IF(BT$8="",0,IF(Главная!$N$15=справочники!$AN$9,BS1489*BT1495/12,BS1489*Главная!$N$39/12))</f>
        <v>0</v>
      </c>
      <c r="BU1498" s="91">
        <f>IF(BU$8="",0,IF(Главная!$N$15=справочники!$AN$9,BT1489*BU1495/12,BT1489*Главная!$N$39/12))</f>
        <v>0</v>
      </c>
      <c r="BV1498" s="91">
        <f>IF(BV$8="",0,IF(Главная!$N$15=справочники!$AN$9,BU1489*BV1495/12,BU1489*Главная!$N$39/12))</f>
        <v>0</v>
      </c>
      <c r="BW1498" s="91">
        <f>IF(BW$8="",0,IF(Главная!$N$15=справочники!$AN$9,BV1489*BW1495/12,BV1489*Главная!$N$39/12))</f>
        <v>0</v>
      </c>
      <c r="BX1498" s="91">
        <f>IF(BX$8="",0,IF(Главная!$N$15=справочники!$AN$9,BW1489*BX1495/12,BW1489*Главная!$N$39/12))</f>
        <v>0</v>
      </c>
      <c r="BY1498" s="91">
        <f>IF(BY$8="",0,IF(Главная!$N$15=справочники!$AN$9,BX1489*BY1495/12,BX1489*Главная!$N$39/12))</f>
        <v>0</v>
      </c>
      <c r="BZ1498" s="91">
        <f>IF(BZ$8="",0,IF(Главная!$N$15=справочники!$AN$9,BY1489*BZ1495/12,BY1489*Главная!$N$39/12))</f>
        <v>0</v>
      </c>
      <c r="CA1498" s="91">
        <f>IF(CA$8="",0,IF(Главная!$N$15=справочники!$AN$9,BZ1489*CA1495/12,BZ1489*Главная!$N$39/12))</f>
        <v>0</v>
      </c>
      <c r="CB1498" s="91">
        <f>IF(CB$8="",0,IF(Главная!$N$15=справочники!$AN$9,CA1489*CB1495/12,CA1489*Главная!$N$39/12))</f>
        <v>0</v>
      </c>
      <c r="CC1498" s="91">
        <f>IF(CC$8="",0,IF(Главная!$N$15=справочники!$AN$9,CB1489*CC1495/12,CB1489*Главная!$N$39/12))</f>
        <v>0</v>
      </c>
      <c r="CD1498" s="91">
        <f>IF(CD$8="",0,IF(Главная!$N$15=справочники!$AN$9,CC1489*CD1495/12,CC1489*Главная!$N$39/12))</f>
        <v>0</v>
      </c>
      <c r="CE1498" s="91">
        <f>IF(CE$8="",0,IF(Главная!$N$15=справочники!$AN$9,CD1489*CE1495/12,CD1489*Главная!$N$39/12))</f>
        <v>0</v>
      </c>
      <c r="CF1498" s="91">
        <f>IF(CF$8="",0,IF(Главная!$N$15=справочники!$AN$9,CE1489*CF1495/12,CE1489*Главная!$N$39/12))</f>
        <v>0</v>
      </c>
      <c r="CG1498" s="91">
        <f>IF(CG$8="",0,IF(Главная!$N$15=справочники!$AN$9,CF1489*CG1495/12,CF1489*Главная!$N$39/12))</f>
        <v>0</v>
      </c>
      <c r="CH1498" s="91">
        <f>IF(CH$8="",0,IF(Главная!$N$15=справочники!$AN$9,CG1489*CH1495/12,CG1489*Главная!$N$39/12))</f>
        <v>0</v>
      </c>
      <c r="CI1498" s="91">
        <f>IF(CI$8="",0,IF(Главная!$N$15=справочники!$AN$9,CH1489*CI1495/12,CH1489*Главная!$N$39/12))</f>
        <v>0</v>
      </c>
      <c r="CJ1498" s="91">
        <f>IF(CJ$8="",0,IF(Главная!$N$15=справочники!$AN$9,CI1489*CJ1495/12,CI1489*Главная!$N$39/12))</f>
        <v>0</v>
      </c>
      <c r="CK1498" s="91">
        <f>IF(CK$8="",0,IF(Главная!$N$15=справочники!$AN$9,CJ1489*CK1495/12,CJ1489*Главная!$N$39/12))</f>
        <v>0</v>
      </c>
      <c r="CL1498" s="91">
        <f>IF(CL$8="",0,IF(Главная!$N$15=справочники!$AN$9,CK1489*CL1495/12,CK1489*Главная!$N$39/12))</f>
        <v>0</v>
      </c>
      <c r="CM1498" s="91">
        <f>IF(CM$8="",0,IF(Главная!$N$15=справочники!$AN$9,CL1489*CM1495/12,CL1489*Главная!$N$39/12))</f>
        <v>0</v>
      </c>
      <c r="CN1498" s="91">
        <f>IF(CN$8="",0,IF(Главная!$N$15=справочники!$AN$9,CM1489*CN1495/12,CM1489*Главная!$N$39/12))</f>
        <v>0</v>
      </c>
      <c r="CO1498" s="91">
        <f>IF(CO$8="",0,IF(Главная!$N$15=справочники!$AN$9,CN1489*CO1495/12,CN1489*Главная!$N$39/12))</f>
        <v>0</v>
      </c>
      <c r="CP1498" s="91">
        <f>IF(CP$8="",0,IF(Главная!$N$15=справочники!$AN$9,CO1489*CP1495/12,CO1489*Главная!$N$39/12))</f>
        <v>0</v>
      </c>
      <c r="CQ1498" s="91">
        <f>IF(CQ$8="",0,IF(Главная!$N$15=справочники!$AN$9,CP1489*CQ1495/12,CP1489*Главная!$N$39/12))</f>
        <v>0</v>
      </c>
      <c r="CR1498" s="91">
        <f>IF(CR$8="",0,IF(Главная!$N$15=справочники!$AN$9,CQ1489*CR1495/12,CQ1489*Главная!$N$39/12))</f>
        <v>0</v>
      </c>
      <c r="CS1498" s="91">
        <f>IF(CS$8="",0,IF(Главная!$N$15=справочники!$AN$9,CR1489*CS1495/12,CR1489*Главная!$N$39/12))</f>
        <v>0</v>
      </c>
      <c r="CT1498" s="91">
        <f>IF(CT$8="",0,IF(Главная!$N$15=справочники!$AN$9,CS1489*CT1495/12,CS1489*Главная!$N$39/12))</f>
        <v>0</v>
      </c>
      <c r="CU1498" s="91">
        <f>IF(CU$8="",0,IF(Главная!$N$15=справочники!$AN$9,CT1489*CU1495/12,CT1489*Главная!$N$39/12))</f>
        <v>0</v>
      </c>
      <c r="CV1498" s="91">
        <f>IF(CV$8="",0,IF(Главная!$N$15=справочники!$AN$9,CU1489*CV1495/12,CU1489*Главная!$N$39/12))</f>
        <v>0</v>
      </c>
      <c r="CW1498" s="91">
        <f>IF(CW$8="",0,IF(Главная!$N$15=справочники!$AN$9,CV1489*CW1495/12,CV1489*Главная!$N$39/12))</f>
        <v>0</v>
      </c>
      <c r="CX1498" s="91">
        <f>IF(CX$8="",0,IF(Главная!$N$15=справочники!$AN$9,CW1489*CX1495/12,CW1489*Главная!$N$39/12))</f>
        <v>0</v>
      </c>
      <c r="CY1498" s="91">
        <f>IF(CY$8="",0,IF(Главная!$N$15=справочники!$AN$9,CX1489*CY1495/12,CX1489*Главная!$N$39/12))</f>
        <v>0</v>
      </c>
      <c r="CZ1498" s="91">
        <f>IF(CZ$8="",0,IF(Главная!$N$15=справочники!$AN$9,CY1489*CZ1495/12,CY1489*Главная!$N$39/12))</f>
        <v>0</v>
      </c>
      <c r="DA1498" s="91">
        <f>IF(DA$8="",0,IF(Главная!$N$15=справочники!$AN$9,CZ1489*DA1495/12,CZ1489*Главная!$N$39/12))</f>
        <v>0</v>
      </c>
      <c r="DB1498" s="91">
        <f>IF(DB$8="",0,IF(Главная!$N$15=справочники!$AN$9,DA1489*DB1495/12,DA1489*Главная!$N$39/12))</f>
        <v>0</v>
      </c>
      <c r="DC1498" s="91">
        <f>IF(DC$8="",0,IF(Главная!$N$15=справочники!$AN$9,DB1489*DC1495/12,DB1489*Главная!$N$39/12))</f>
        <v>0</v>
      </c>
      <c r="DD1498" s="91">
        <f>IF(DD$8="",0,IF(Главная!$N$15=справочники!$AN$9,DC1489*DD1495/12,DC1489*Главная!$N$39/12))</f>
        <v>0</v>
      </c>
      <c r="DE1498" s="91">
        <f>IF(DE$8="",0,IF(Главная!$N$15=справочники!$AN$9,DD1489*DE1495/12,DD1489*Главная!$N$39/12))</f>
        <v>0</v>
      </c>
      <c r="DF1498" s="91">
        <f>IF(DF$8="",0,IF(Главная!$N$15=справочники!$AN$9,DE1489*DF1495/12,DE1489*Главная!$N$39/12))</f>
        <v>0</v>
      </c>
      <c r="DG1498" s="91">
        <f>IF(DG$8="",0,IF(Главная!$N$15=справочники!$AN$9,DF1489*DG1495/12,DF1489*Главная!$N$39/12))</f>
        <v>0</v>
      </c>
      <c r="DH1498" s="91">
        <f>IF(DH$8="",0,IF(Главная!$N$15=справочники!$AN$9,DG1489*DH1495/12,DG1489*Главная!$N$39/12))</f>
        <v>0</v>
      </c>
      <c r="DI1498" s="91">
        <f>IF(DI$8="",0,IF(Главная!$N$15=справочники!$AN$9,DH1489*DI1495/12,DH1489*Главная!$N$39/12))</f>
        <v>0</v>
      </c>
      <c r="DJ1498" s="91">
        <f>IF(DJ$8="",0,IF(Главная!$N$15=справочники!$AN$9,DI1489*DJ1495/12,DI1489*Главная!$N$39/12))</f>
        <v>0</v>
      </c>
      <c r="DK1498" s="91">
        <f>IF(DK$8="",0,IF(Главная!$N$15=справочники!$AN$9,DJ1489*DK1495/12,DJ1489*Главная!$N$39/12))</f>
        <v>0</v>
      </c>
      <c r="DL1498" s="91">
        <f>IF(DL$8="",0,IF(Главная!$N$15=справочники!$AN$9,DK1489*DL1495/12,DK1489*Главная!$N$39/12))</f>
        <v>0</v>
      </c>
      <c r="DM1498" s="91">
        <f>IF(DM$8="",0,IF(Главная!$N$15=справочники!$AN$9,DL1489*DM1495/12,DL1489*Главная!$N$39/12))</f>
        <v>0</v>
      </c>
      <c r="DN1498" s="91">
        <f>IF(DN$8="",0,IF(Главная!$N$15=справочники!$AN$9,DM1489*DN1495/12,DM1489*Главная!$N$39/12))</f>
        <v>0</v>
      </c>
      <c r="DO1498" s="91">
        <f>IF(DO$8="",0,IF(Главная!$N$15=справочники!$AN$9,DN1489*DO1495/12,DN1489*Главная!$N$39/12))</f>
        <v>0</v>
      </c>
      <c r="DP1498" s="91">
        <f>IF(DP$8="",0,IF(Главная!$N$15=справочники!$AN$9,DO1489*DP1495/12,DO1489*Главная!$N$39/12))</f>
        <v>0</v>
      </c>
      <c r="DQ1498" s="91">
        <f>IF(DQ$8="",0,IF(Главная!$N$15=справочники!$AN$9,DP1489*DQ1495/12,DP1489*Главная!$N$39/12))</f>
        <v>0</v>
      </c>
      <c r="DR1498" s="91">
        <f>IF(DR$8="",0,IF(Главная!$N$15=справочники!$AN$9,DQ1489*DR1495/12,DQ1489*Главная!$N$39/12))</f>
        <v>0</v>
      </c>
      <c r="DS1498" s="91">
        <f>IF(DS$8="",0,IF(Главная!$N$15=справочники!$AN$9,DR1489*DS1495/12,DR1489*Главная!$N$39/12))</f>
        <v>0</v>
      </c>
      <c r="DT1498" s="91">
        <f>IF(DT$8="",0,IF(Главная!$N$15=справочники!$AN$9,DS1489*DT1495/12,DS1489*Главная!$N$39/12))</f>
        <v>0</v>
      </c>
      <c r="DU1498" s="91"/>
      <c r="DV1498" s="3"/>
    </row>
    <row r="1499" spans="1:126" ht="4.2" customHeight="1">
      <c r="A1499" s="1"/>
      <c r="B1499" s="1"/>
      <c r="C1499" s="1"/>
      <c r="D1499" s="1"/>
      <c r="E1499" s="261"/>
      <c r="F1499" s="47"/>
      <c r="G1499" s="229"/>
      <c r="H1499" s="1"/>
      <c r="I1499" s="1"/>
      <c r="J1499" s="1"/>
      <c r="K1499" s="1"/>
      <c r="L1499" s="1"/>
      <c r="M1499" s="5"/>
      <c r="N1499" s="1"/>
      <c r="O1499" s="1"/>
      <c r="P1499" s="5"/>
      <c r="Q1499" s="1"/>
      <c r="R1499" s="1"/>
      <c r="S1499" s="5"/>
      <c r="T1499" s="7"/>
      <c r="U1499" s="23"/>
      <c r="V1499" s="1"/>
      <c r="W1499" s="1"/>
      <c r="X1499" s="10"/>
      <c r="Y1499" s="45"/>
      <c r="Z1499" s="90"/>
      <c r="AA1499" s="471"/>
      <c r="AB1499" s="471"/>
      <c r="AC1499" s="471"/>
      <c r="AD1499" s="471"/>
      <c r="AE1499" s="471"/>
      <c r="AF1499" s="471"/>
      <c r="AG1499" s="471"/>
      <c r="AH1499" s="471"/>
      <c r="AI1499" s="471"/>
      <c r="AJ1499" s="471"/>
      <c r="AK1499" s="471"/>
      <c r="AL1499" s="471"/>
      <c r="AM1499" s="471"/>
      <c r="AN1499" s="471"/>
      <c r="AO1499" s="471"/>
      <c r="AP1499" s="471"/>
      <c r="AQ1499" s="471"/>
      <c r="AR1499" s="471"/>
      <c r="AS1499" s="471"/>
      <c r="AT1499" s="471"/>
      <c r="AU1499" s="471"/>
      <c r="AV1499" s="471"/>
      <c r="AW1499" s="471"/>
      <c r="AX1499" s="471"/>
      <c r="AY1499" s="471"/>
      <c r="AZ1499" s="471"/>
      <c r="BA1499" s="471"/>
      <c r="BB1499" s="471"/>
      <c r="BC1499" s="471"/>
      <c r="BD1499" s="471"/>
      <c r="BE1499" s="471"/>
      <c r="BF1499" s="471"/>
      <c r="BG1499" s="471"/>
      <c r="BH1499" s="471"/>
      <c r="BI1499" s="471"/>
      <c r="BJ1499" s="471"/>
      <c r="BK1499" s="471"/>
      <c r="BL1499" s="471"/>
      <c r="BM1499" s="471"/>
      <c r="BN1499" s="471"/>
      <c r="BO1499" s="471"/>
      <c r="BP1499" s="471"/>
      <c r="BQ1499" s="471"/>
      <c r="BR1499" s="471"/>
      <c r="BS1499" s="471"/>
      <c r="BT1499" s="471"/>
      <c r="BU1499" s="471"/>
      <c r="BV1499" s="471"/>
      <c r="BW1499" s="471"/>
      <c r="BX1499" s="471"/>
      <c r="BY1499" s="471"/>
      <c r="BZ1499" s="471"/>
      <c r="CA1499" s="471"/>
      <c r="CB1499" s="471"/>
      <c r="CC1499" s="471"/>
      <c r="CD1499" s="471"/>
      <c r="CE1499" s="471"/>
      <c r="CF1499" s="471"/>
      <c r="CG1499" s="471"/>
      <c r="CH1499" s="471"/>
      <c r="CI1499" s="471"/>
      <c r="CJ1499" s="471"/>
      <c r="CK1499" s="471"/>
      <c r="CL1499" s="471"/>
      <c r="CM1499" s="471"/>
      <c r="CN1499" s="471"/>
      <c r="CO1499" s="471"/>
      <c r="CP1499" s="471"/>
      <c r="CQ1499" s="471"/>
      <c r="CR1499" s="471"/>
      <c r="CS1499" s="471"/>
      <c r="CT1499" s="471"/>
      <c r="CU1499" s="471"/>
      <c r="CV1499" s="471"/>
      <c r="CW1499" s="471"/>
      <c r="CX1499" s="471"/>
      <c r="CY1499" s="471"/>
      <c r="CZ1499" s="471"/>
      <c r="DA1499" s="471"/>
      <c r="DB1499" s="471"/>
      <c r="DC1499" s="471"/>
      <c r="DD1499" s="471"/>
      <c r="DE1499" s="471"/>
      <c r="DF1499" s="471"/>
      <c r="DG1499" s="471"/>
      <c r="DH1499" s="471"/>
      <c r="DI1499" s="471"/>
      <c r="DJ1499" s="471"/>
      <c r="DK1499" s="471"/>
      <c r="DL1499" s="471"/>
      <c r="DM1499" s="471"/>
      <c r="DN1499" s="471"/>
      <c r="DO1499" s="471"/>
      <c r="DP1499" s="471"/>
      <c r="DQ1499" s="471"/>
      <c r="DR1499" s="471"/>
      <c r="DS1499" s="471"/>
      <c r="DT1499" s="471"/>
      <c r="DU1499" s="1"/>
      <c r="DV1499" s="1"/>
    </row>
    <row r="1500" spans="1:126" s="120" customFormat="1" ht="4.2" customHeight="1">
      <c r="A1500" s="59"/>
      <c r="B1500" s="59"/>
      <c r="C1500" s="59"/>
      <c r="D1500" s="59"/>
      <c r="E1500" s="271"/>
      <c r="F1500" s="114"/>
      <c r="G1500" s="115"/>
      <c r="H1500" s="59"/>
      <c r="I1500" s="59"/>
      <c r="J1500" s="59"/>
      <c r="K1500" s="59"/>
      <c r="L1500" s="59"/>
      <c r="M1500" s="115"/>
      <c r="N1500" s="59"/>
      <c r="O1500" s="59"/>
      <c r="P1500" s="229"/>
      <c r="Q1500" s="59"/>
      <c r="R1500" s="59"/>
      <c r="S1500" s="115"/>
      <c r="T1500" s="210"/>
      <c r="U1500" s="115"/>
      <c r="V1500" s="59"/>
      <c r="W1500" s="116"/>
      <c r="X1500" s="116"/>
      <c r="Y1500" s="117"/>
      <c r="Z1500" s="118"/>
      <c r="AA1500" s="119"/>
      <c r="AB1500" s="119"/>
      <c r="AC1500" s="119"/>
      <c r="AD1500" s="119"/>
      <c r="AE1500" s="119"/>
      <c r="AF1500" s="119"/>
      <c r="AG1500" s="119"/>
      <c r="AH1500" s="119"/>
      <c r="AI1500" s="119"/>
      <c r="AJ1500" s="119"/>
      <c r="AK1500" s="119"/>
      <c r="AL1500" s="119"/>
      <c r="AM1500" s="119"/>
      <c r="AN1500" s="119"/>
      <c r="AO1500" s="119"/>
      <c r="AP1500" s="119"/>
      <c r="AQ1500" s="119"/>
      <c r="AR1500" s="119"/>
      <c r="AS1500" s="119"/>
      <c r="AT1500" s="119"/>
      <c r="AU1500" s="119"/>
      <c r="AV1500" s="119"/>
      <c r="AW1500" s="119"/>
      <c r="AX1500" s="119"/>
      <c r="AY1500" s="119"/>
      <c r="AZ1500" s="119"/>
      <c r="BA1500" s="119"/>
      <c r="BB1500" s="119"/>
      <c r="BC1500" s="119"/>
      <c r="BD1500" s="119"/>
      <c r="BE1500" s="119"/>
      <c r="BF1500" s="119"/>
      <c r="BG1500" s="119"/>
      <c r="BH1500" s="119"/>
      <c r="BI1500" s="119"/>
      <c r="BJ1500" s="119"/>
      <c r="BK1500" s="119"/>
      <c r="BL1500" s="119"/>
      <c r="BM1500" s="119"/>
      <c r="BN1500" s="119"/>
      <c r="BO1500" s="119"/>
      <c r="BP1500" s="119"/>
      <c r="BQ1500" s="119"/>
      <c r="BR1500" s="119"/>
      <c r="BS1500" s="119"/>
      <c r="BT1500" s="119"/>
      <c r="BU1500" s="119"/>
      <c r="BV1500" s="119"/>
      <c r="BW1500" s="119"/>
      <c r="BX1500" s="119"/>
      <c r="BY1500" s="119"/>
      <c r="BZ1500" s="119"/>
      <c r="CA1500" s="119"/>
      <c r="CB1500" s="119"/>
      <c r="CC1500" s="119"/>
      <c r="CD1500" s="119"/>
      <c r="CE1500" s="119"/>
      <c r="CF1500" s="119"/>
      <c r="CG1500" s="119"/>
      <c r="CH1500" s="119"/>
      <c r="CI1500" s="119"/>
      <c r="CJ1500" s="119"/>
      <c r="CK1500" s="119"/>
      <c r="CL1500" s="119"/>
      <c r="CM1500" s="119"/>
      <c r="CN1500" s="119"/>
      <c r="CO1500" s="119"/>
      <c r="CP1500" s="119"/>
      <c r="CQ1500" s="119"/>
      <c r="CR1500" s="119"/>
      <c r="CS1500" s="119"/>
      <c r="CT1500" s="119"/>
      <c r="CU1500" s="119"/>
      <c r="CV1500" s="119"/>
      <c r="CW1500" s="119"/>
      <c r="CX1500" s="119"/>
      <c r="CY1500" s="119"/>
      <c r="CZ1500" s="119"/>
      <c r="DA1500" s="119"/>
      <c r="DB1500" s="119"/>
      <c r="DC1500" s="119"/>
      <c r="DD1500" s="119"/>
      <c r="DE1500" s="119"/>
      <c r="DF1500" s="119"/>
      <c r="DG1500" s="119"/>
      <c r="DH1500" s="119"/>
      <c r="DI1500" s="119"/>
      <c r="DJ1500" s="119"/>
      <c r="DK1500" s="119"/>
      <c r="DL1500" s="119"/>
      <c r="DM1500" s="119"/>
      <c r="DN1500" s="119"/>
      <c r="DO1500" s="119"/>
      <c r="DP1500" s="119"/>
      <c r="DQ1500" s="119"/>
      <c r="DR1500" s="119"/>
      <c r="DS1500" s="119"/>
      <c r="DT1500" s="119"/>
      <c r="DU1500" s="59"/>
      <c r="DV1500" s="59"/>
    </row>
    <row r="1501" spans="1:126" s="4" customFormat="1">
      <c r="A1501" s="3"/>
      <c r="B1501" s="3"/>
      <c r="C1501" s="3"/>
      <c r="D1501" s="3"/>
      <c r="E1501" s="261" t="s">
        <v>26</v>
      </c>
      <c r="F1501" s="50"/>
      <c r="G1501" s="542" t="s">
        <v>6</v>
      </c>
      <c r="H1501" s="544" t="s">
        <v>423</v>
      </c>
      <c r="I1501" s="545"/>
      <c r="J1501" s="545"/>
      <c r="K1501" s="545"/>
      <c r="L1501" s="1"/>
      <c r="M1501" s="5"/>
      <c r="N1501" s="3" t="str">
        <f>Главная!$Y$8</f>
        <v>итого</v>
      </c>
      <c r="O1501" s="1"/>
      <c r="P1501" s="5"/>
      <c r="Q1501" s="1" t="s">
        <v>25</v>
      </c>
      <c r="R1501" s="1"/>
      <c r="S1501" s="1"/>
      <c r="T1501" s="7"/>
      <c r="U1501" s="1"/>
      <c r="V1501" s="1"/>
      <c r="W1501" s="11">
        <f>SUM($Y1501:$DU1501)</f>
        <v>0</v>
      </c>
      <c r="X1501" s="11"/>
      <c r="Y1501" s="45"/>
      <c r="Z1501" s="91"/>
      <c r="AA1501" s="91">
        <f>IF(AA$8="",0,AA1498)</f>
        <v>0</v>
      </c>
      <c r="AB1501" s="91">
        <f t="shared" ref="AB1501:CM1501" si="3062">IF(AB$8="",0,AB1498)</f>
        <v>0</v>
      </c>
      <c r="AC1501" s="91">
        <f t="shared" si="3062"/>
        <v>0</v>
      </c>
      <c r="AD1501" s="91">
        <f t="shared" si="3062"/>
        <v>0</v>
      </c>
      <c r="AE1501" s="91">
        <f t="shared" si="3062"/>
        <v>0</v>
      </c>
      <c r="AF1501" s="91">
        <f t="shared" si="3062"/>
        <v>0</v>
      </c>
      <c r="AG1501" s="91">
        <f t="shared" si="3062"/>
        <v>0</v>
      </c>
      <c r="AH1501" s="91">
        <f t="shared" si="3062"/>
        <v>0</v>
      </c>
      <c r="AI1501" s="91">
        <f t="shared" si="3062"/>
        <v>0</v>
      </c>
      <c r="AJ1501" s="91">
        <f t="shared" si="3062"/>
        <v>0</v>
      </c>
      <c r="AK1501" s="91">
        <f t="shared" si="3062"/>
        <v>0</v>
      </c>
      <c r="AL1501" s="91">
        <f t="shared" si="3062"/>
        <v>0</v>
      </c>
      <c r="AM1501" s="91">
        <f t="shared" si="3062"/>
        <v>0</v>
      </c>
      <c r="AN1501" s="91">
        <f t="shared" si="3062"/>
        <v>0</v>
      </c>
      <c r="AO1501" s="91">
        <f t="shared" si="3062"/>
        <v>0</v>
      </c>
      <c r="AP1501" s="91">
        <f t="shared" si="3062"/>
        <v>0</v>
      </c>
      <c r="AQ1501" s="91">
        <f t="shared" si="3062"/>
        <v>0</v>
      </c>
      <c r="AR1501" s="91">
        <f t="shared" si="3062"/>
        <v>0</v>
      </c>
      <c r="AS1501" s="91">
        <f t="shared" si="3062"/>
        <v>0</v>
      </c>
      <c r="AT1501" s="91">
        <f t="shared" si="3062"/>
        <v>0</v>
      </c>
      <c r="AU1501" s="91">
        <f t="shared" si="3062"/>
        <v>0</v>
      </c>
      <c r="AV1501" s="91">
        <f t="shared" si="3062"/>
        <v>0</v>
      </c>
      <c r="AW1501" s="91">
        <f t="shared" si="3062"/>
        <v>0</v>
      </c>
      <c r="AX1501" s="91">
        <f t="shared" si="3062"/>
        <v>0</v>
      </c>
      <c r="AY1501" s="91">
        <f t="shared" si="3062"/>
        <v>0</v>
      </c>
      <c r="AZ1501" s="91">
        <f t="shared" si="3062"/>
        <v>0</v>
      </c>
      <c r="BA1501" s="91">
        <f t="shared" si="3062"/>
        <v>0</v>
      </c>
      <c r="BB1501" s="91">
        <f t="shared" si="3062"/>
        <v>0</v>
      </c>
      <c r="BC1501" s="91">
        <f t="shared" si="3062"/>
        <v>0</v>
      </c>
      <c r="BD1501" s="91">
        <f t="shared" si="3062"/>
        <v>0</v>
      </c>
      <c r="BE1501" s="91">
        <f t="shared" si="3062"/>
        <v>0</v>
      </c>
      <c r="BF1501" s="91">
        <f t="shared" si="3062"/>
        <v>0</v>
      </c>
      <c r="BG1501" s="91">
        <f t="shared" si="3062"/>
        <v>0</v>
      </c>
      <c r="BH1501" s="91">
        <f t="shared" si="3062"/>
        <v>0</v>
      </c>
      <c r="BI1501" s="91">
        <f t="shared" si="3062"/>
        <v>0</v>
      </c>
      <c r="BJ1501" s="91">
        <f t="shared" si="3062"/>
        <v>0</v>
      </c>
      <c r="BK1501" s="91">
        <f t="shared" si="3062"/>
        <v>0</v>
      </c>
      <c r="BL1501" s="91">
        <f t="shared" si="3062"/>
        <v>0</v>
      </c>
      <c r="BM1501" s="91">
        <f t="shared" si="3062"/>
        <v>0</v>
      </c>
      <c r="BN1501" s="91">
        <f t="shared" si="3062"/>
        <v>0</v>
      </c>
      <c r="BO1501" s="91">
        <f t="shared" si="3062"/>
        <v>0</v>
      </c>
      <c r="BP1501" s="91">
        <f t="shared" si="3062"/>
        <v>0</v>
      </c>
      <c r="BQ1501" s="91">
        <f t="shared" si="3062"/>
        <v>0</v>
      </c>
      <c r="BR1501" s="91">
        <f t="shared" si="3062"/>
        <v>0</v>
      </c>
      <c r="BS1501" s="91">
        <f t="shared" si="3062"/>
        <v>0</v>
      </c>
      <c r="BT1501" s="91">
        <f t="shared" si="3062"/>
        <v>0</v>
      </c>
      <c r="BU1501" s="91">
        <f t="shared" si="3062"/>
        <v>0</v>
      </c>
      <c r="BV1501" s="91">
        <f t="shared" si="3062"/>
        <v>0</v>
      </c>
      <c r="BW1501" s="91">
        <f t="shared" si="3062"/>
        <v>0</v>
      </c>
      <c r="BX1501" s="91">
        <f t="shared" si="3062"/>
        <v>0</v>
      </c>
      <c r="BY1501" s="91">
        <f t="shared" si="3062"/>
        <v>0</v>
      </c>
      <c r="BZ1501" s="91">
        <f t="shared" si="3062"/>
        <v>0</v>
      </c>
      <c r="CA1501" s="91">
        <f t="shared" si="3062"/>
        <v>0</v>
      </c>
      <c r="CB1501" s="91">
        <f t="shared" si="3062"/>
        <v>0</v>
      </c>
      <c r="CC1501" s="91">
        <f t="shared" si="3062"/>
        <v>0</v>
      </c>
      <c r="CD1501" s="91">
        <f t="shared" si="3062"/>
        <v>0</v>
      </c>
      <c r="CE1501" s="91">
        <f t="shared" si="3062"/>
        <v>0</v>
      </c>
      <c r="CF1501" s="91">
        <f t="shared" si="3062"/>
        <v>0</v>
      </c>
      <c r="CG1501" s="91">
        <f t="shared" si="3062"/>
        <v>0</v>
      </c>
      <c r="CH1501" s="91">
        <f t="shared" si="3062"/>
        <v>0</v>
      </c>
      <c r="CI1501" s="91">
        <f t="shared" si="3062"/>
        <v>0</v>
      </c>
      <c r="CJ1501" s="91">
        <f t="shared" si="3062"/>
        <v>0</v>
      </c>
      <c r="CK1501" s="91">
        <f t="shared" si="3062"/>
        <v>0</v>
      </c>
      <c r="CL1501" s="91">
        <f t="shared" si="3062"/>
        <v>0</v>
      </c>
      <c r="CM1501" s="91">
        <f t="shared" si="3062"/>
        <v>0</v>
      </c>
      <c r="CN1501" s="91">
        <f t="shared" ref="CN1501:DT1501" si="3063">IF(CN$8="",0,CN1498)</f>
        <v>0</v>
      </c>
      <c r="CO1501" s="91">
        <f t="shared" si="3063"/>
        <v>0</v>
      </c>
      <c r="CP1501" s="91">
        <f t="shared" si="3063"/>
        <v>0</v>
      </c>
      <c r="CQ1501" s="91">
        <f t="shared" si="3063"/>
        <v>0</v>
      </c>
      <c r="CR1501" s="91">
        <f t="shared" si="3063"/>
        <v>0</v>
      </c>
      <c r="CS1501" s="91">
        <f t="shared" si="3063"/>
        <v>0</v>
      </c>
      <c r="CT1501" s="91">
        <f t="shared" si="3063"/>
        <v>0</v>
      </c>
      <c r="CU1501" s="91">
        <f t="shared" si="3063"/>
        <v>0</v>
      </c>
      <c r="CV1501" s="91">
        <f t="shared" si="3063"/>
        <v>0</v>
      </c>
      <c r="CW1501" s="91">
        <f t="shared" si="3063"/>
        <v>0</v>
      </c>
      <c r="CX1501" s="91">
        <f t="shared" si="3063"/>
        <v>0</v>
      </c>
      <c r="CY1501" s="91">
        <f t="shared" si="3063"/>
        <v>0</v>
      </c>
      <c r="CZ1501" s="91">
        <f t="shared" si="3063"/>
        <v>0</v>
      </c>
      <c r="DA1501" s="91">
        <f t="shared" si="3063"/>
        <v>0</v>
      </c>
      <c r="DB1501" s="91">
        <f t="shared" si="3063"/>
        <v>0</v>
      </c>
      <c r="DC1501" s="91">
        <f t="shared" si="3063"/>
        <v>0</v>
      </c>
      <c r="DD1501" s="91">
        <f t="shared" si="3063"/>
        <v>0</v>
      </c>
      <c r="DE1501" s="91">
        <f t="shared" si="3063"/>
        <v>0</v>
      </c>
      <c r="DF1501" s="91">
        <f t="shared" si="3063"/>
        <v>0</v>
      </c>
      <c r="DG1501" s="91">
        <f t="shared" si="3063"/>
        <v>0</v>
      </c>
      <c r="DH1501" s="91">
        <f t="shared" si="3063"/>
        <v>0</v>
      </c>
      <c r="DI1501" s="91">
        <f t="shared" si="3063"/>
        <v>0</v>
      </c>
      <c r="DJ1501" s="91">
        <f t="shared" si="3063"/>
        <v>0</v>
      </c>
      <c r="DK1501" s="91">
        <f t="shared" si="3063"/>
        <v>0</v>
      </c>
      <c r="DL1501" s="91">
        <f t="shared" si="3063"/>
        <v>0</v>
      </c>
      <c r="DM1501" s="91">
        <f t="shared" si="3063"/>
        <v>0</v>
      </c>
      <c r="DN1501" s="91">
        <f t="shared" si="3063"/>
        <v>0</v>
      </c>
      <c r="DO1501" s="91">
        <f t="shared" si="3063"/>
        <v>0</v>
      </c>
      <c r="DP1501" s="91">
        <f t="shared" si="3063"/>
        <v>0</v>
      </c>
      <c r="DQ1501" s="91">
        <f t="shared" si="3063"/>
        <v>0</v>
      </c>
      <c r="DR1501" s="91">
        <f t="shared" si="3063"/>
        <v>0</v>
      </c>
      <c r="DS1501" s="91">
        <f t="shared" si="3063"/>
        <v>0</v>
      </c>
      <c r="DT1501" s="91">
        <f t="shared" si="3063"/>
        <v>0</v>
      </c>
      <c r="DU1501" s="91"/>
      <c r="DV1501" s="3"/>
    </row>
    <row r="1502" spans="1:126" ht="4.2" customHeight="1">
      <c r="A1502" s="1"/>
      <c r="B1502" s="1"/>
      <c r="C1502" s="1"/>
      <c r="D1502" s="1"/>
      <c r="E1502" s="261"/>
      <c r="F1502" s="47"/>
      <c r="G1502" s="229"/>
      <c r="H1502" s="419"/>
      <c r="I1502" s="419"/>
      <c r="J1502" s="419"/>
      <c r="K1502" s="419"/>
      <c r="L1502" s="1"/>
      <c r="M1502" s="5"/>
      <c r="N1502" s="419"/>
      <c r="O1502" s="1"/>
      <c r="P1502" s="5"/>
      <c r="Q1502" s="1"/>
      <c r="R1502" s="1"/>
      <c r="S1502" s="5"/>
      <c r="T1502" s="7"/>
      <c r="U1502" s="23"/>
      <c r="V1502" s="1"/>
      <c r="W1502" s="419"/>
      <c r="X1502" s="10"/>
      <c r="Y1502" s="45"/>
      <c r="Z1502" s="90"/>
      <c r="AA1502" s="543"/>
      <c r="AB1502" s="543"/>
      <c r="AC1502" s="543"/>
      <c r="AD1502" s="543"/>
      <c r="AE1502" s="543"/>
      <c r="AF1502" s="543"/>
      <c r="AG1502" s="543"/>
      <c r="AH1502" s="543"/>
      <c r="AI1502" s="543"/>
      <c r="AJ1502" s="543"/>
      <c r="AK1502" s="543"/>
      <c r="AL1502" s="543"/>
      <c r="AM1502" s="543"/>
      <c r="AN1502" s="543"/>
      <c r="AO1502" s="543"/>
      <c r="AP1502" s="543"/>
      <c r="AQ1502" s="543"/>
      <c r="AR1502" s="543"/>
      <c r="AS1502" s="543"/>
      <c r="AT1502" s="543"/>
      <c r="AU1502" s="543"/>
      <c r="AV1502" s="543"/>
      <c r="AW1502" s="543"/>
      <c r="AX1502" s="543"/>
      <c r="AY1502" s="543"/>
      <c r="AZ1502" s="543"/>
      <c r="BA1502" s="543"/>
      <c r="BB1502" s="543"/>
      <c r="BC1502" s="543"/>
      <c r="BD1502" s="543"/>
      <c r="BE1502" s="543"/>
      <c r="BF1502" s="543"/>
      <c r="BG1502" s="543"/>
      <c r="BH1502" s="543"/>
      <c r="BI1502" s="543"/>
      <c r="BJ1502" s="543"/>
      <c r="BK1502" s="543"/>
      <c r="BL1502" s="543"/>
      <c r="BM1502" s="543"/>
      <c r="BN1502" s="543"/>
      <c r="BO1502" s="543"/>
      <c r="BP1502" s="543"/>
      <c r="BQ1502" s="543"/>
      <c r="BR1502" s="543"/>
      <c r="BS1502" s="543"/>
      <c r="BT1502" s="543"/>
      <c r="BU1502" s="543"/>
      <c r="BV1502" s="543"/>
      <c r="BW1502" s="543"/>
      <c r="BX1502" s="543"/>
      <c r="BY1502" s="543"/>
      <c r="BZ1502" s="543"/>
      <c r="CA1502" s="543"/>
      <c r="CB1502" s="543"/>
      <c r="CC1502" s="543"/>
      <c r="CD1502" s="543"/>
      <c r="CE1502" s="543"/>
      <c r="CF1502" s="543"/>
      <c r="CG1502" s="543"/>
      <c r="CH1502" s="543"/>
      <c r="CI1502" s="543"/>
      <c r="CJ1502" s="543"/>
      <c r="CK1502" s="543"/>
      <c r="CL1502" s="543"/>
      <c r="CM1502" s="543"/>
      <c r="CN1502" s="543"/>
      <c r="CO1502" s="543"/>
      <c r="CP1502" s="543"/>
      <c r="CQ1502" s="543"/>
      <c r="CR1502" s="543"/>
      <c r="CS1502" s="543"/>
      <c r="CT1502" s="543"/>
      <c r="CU1502" s="543"/>
      <c r="CV1502" s="543"/>
      <c r="CW1502" s="543"/>
      <c r="CX1502" s="543"/>
      <c r="CY1502" s="543"/>
      <c r="CZ1502" s="543"/>
      <c r="DA1502" s="543"/>
      <c r="DB1502" s="543"/>
      <c r="DC1502" s="543"/>
      <c r="DD1502" s="543"/>
      <c r="DE1502" s="543"/>
      <c r="DF1502" s="543"/>
      <c r="DG1502" s="543"/>
      <c r="DH1502" s="543"/>
      <c r="DI1502" s="543"/>
      <c r="DJ1502" s="543"/>
      <c r="DK1502" s="543"/>
      <c r="DL1502" s="543"/>
      <c r="DM1502" s="543"/>
      <c r="DN1502" s="543"/>
      <c r="DO1502" s="543"/>
      <c r="DP1502" s="543"/>
      <c r="DQ1502" s="543"/>
      <c r="DR1502" s="543"/>
      <c r="DS1502" s="543"/>
      <c r="DT1502" s="543"/>
      <c r="DU1502" s="1"/>
      <c r="DV1502" s="1"/>
    </row>
    <row r="1503" spans="1:126" s="120" customFormat="1" ht="4.2" customHeight="1">
      <c r="A1503" s="59"/>
      <c r="B1503" s="59"/>
      <c r="C1503" s="59"/>
      <c r="D1503" s="59"/>
      <c r="E1503" s="271"/>
      <c r="F1503" s="114"/>
      <c r="G1503" s="115"/>
      <c r="H1503" s="59"/>
      <c r="I1503" s="59"/>
      <c r="J1503" s="59"/>
      <c r="K1503" s="59"/>
      <c r="L1503" s="59"/>
      <c r="M1503" s="115"/>
      <c r="N1503" s="59"/>
      <c r="O1503" s="59"/>
      <c r="P1503" s="229"/>
      <c r="Q1503" s="59"/>
      <c r="R1503" s="59"/>
      <c r="S1503" s="115"/>
      <c r="T1503" s="210"/>
      <c r="U1503" s="115"/>
      <c r="V1503" s="59"/>
      <c r="W1503" s="116"/>
      <c r="X1503" s="116"/>
      <c r="Y1503" s="117"/>
      <c r="Z1503" s="118"/>
      <c r="AA1503" s="119"/>
      <c r="AB1503" s="119"/>
      <c r="AC1503" s="119"/>
      <c r="AD1503" s="119"/>
      <c r="AE1503" s="119"/>
      <c r="AF1503" s="119"/>
      <c r="AG1503" s="119"/>
      <c r="AH1503" s="119"/>
      <c r="AI1503" s="119"/>
      <c r="AJ1503" s="119"/>
      <c r="AK1503" s="119"/>
      <c r="AL1503" s="119"/>
      <c r="AM1503" s="119"/>
      <c r="AN1503" s="119"/>
      <c r="AO1503" s="119"/>
      <c r="AP1503" s="119"/>
      <c r="AQ1503" s="119"/>
      <c r="AR1503" s="119"/>
      <c r="AS1503" s="119"/>
      <c r="AT1503" s="119"/>
      <c r="AU1503" s="119"/>
      <c r="AV1503" s="119"/>
      <c r="AW1503" s="119"/>
      <c r="AX1503" s="119"/>
      <c r="AY1503" s="119"/>
      <c r="AZ1503" s="119"/>
      <c r="BA1503" s="119"/>
      <c r="BB1503" s="119"/>
      <c r="BC1503" s="119"/>
      <c r="BD1503" s="119"/>
      <c r="BE1503" s="119"/>
      <c r="BF1503" s="119"/>
      <c r="BG1503" s="119"/>
      <c r="BH1503" s="119"/>
      <c r="BI1503" s="119"/>
      <c r="BJ1503" s="119"/>
      <c r="BK1503" s="119"/>
      <c r="BL1503" s="119"/>
      <c r="BM1503" s="119"/>
      <c r="BN1503" s="119"/>
      <c r="BO1503" s="119"/>
      <c r="BP1503" s="119"/>
      <c r="BQ1503" s="119"/>
      <c r="BR1503" s="119"/>
      <c r="BS1503" s="119"/>
      <c r="BT1503" s="119"/>
      <c r="BU1503" s="119"/>
      <c r="BV1503" s="119"/>
      <c r="BW1503" s="119"/>
      <c r="BX1503" s="119"/>
      <c r="BY1503" s="119"/>
      <c r="BZ1503" s="119"/>
      <c r="CA1503" s="119"/>
      <c r="CB1503" s="119"/>
      <c r="CC1503" s="119"/>
      <c r="CD1503" s="119"/>
      <c r="CE1503" s="119"/>
      <c r="CF1503" s="119"/>
      <c r="CG1503" s="119"/>
      <c r="CH1503" s="119"/>
      <c r="CI1503" s="119"/>
      <c r="CJ1503" s="119"/>
      <c r="CK1503" s="119"/>
      <c r="CL1503" s="119"/>
      <c r="CM1503" s="119"/>
      <c r="CN1503" s="119"/>
      <c r="CO1503" s="119"/>
      <c r="CP1503" s="119"/>
      <c r="CQ1503" s="119"/>
      <c r="CR1503" s="119"/>
      <c r="CS1503" s="119"/>
      <c r="CT1503" s="119"/>
      <c r="CU1503" s="119"/>
      <c r="CV1503" s="119"/>
      <c r="CW1503" s="119"/>
      <c r="CX1503" s="119"/>
      <c r="CY1503" s="119"/>
      <c r="CZ1503" s="119"/>
      <c r="DA1503" s="119"/>
      <c r="DB1503" s="119"/>
      <c r="DC1503" s="119"/>
      <c r="DD1503" s="119"/>
      <c r="DE1503" s="119"/>
      <c r="DF1503" s="119"/>
      <c r="DG1503" s="119"/>
      <c r="DH1503" s="119"/>
      <c r="DI1503" s="119"/>
      <c r="DJ1503" s="119"/>
      <c r="DK1503" s="119"/>
      <c r="DL1503" s="119"/>
      <c r="DM1503" s="119"/>
      <c r="DN1503" s="119"/>
      <c r="DO1503" s="119"/>
      <c r="DP1503" s="119"/>
      <c r="DQ1503" s="119"/>
      <c r="DR1503" s="119"/>
      <c r="DS1503" s="119"/>
      <c r="DT1503" s="119"/>
      <c r="DU1503" s="59"/>
      <c r="DV1503" s="59"/>
    </row>
    <row r="1504" spans="1:126" s="4" customFormat="1" ht="12.6" thickBot="1">
      <c r="A1504" s="3"/>
      <c r="B1504" s="3"/>
      <c r="C1504" s="3"/>
      <c r="D1504" s="3"/>
      <c r="E1504" s="9"/>
      <c r="F1504" s="50"/>
      <c r="G1504" s="248" t="s">
        <v>6</v>
      </c>
      <c r="H1504" s="546" t="s">
        <v>424</v>
      </c>
      <c r="I1504" s="547"/>
      <c r="J1504" s="547"/>
      <c r="K1504" s="547"/>
      <c r="L1504" s="547"/>
      <c r="M1504" s="548"/>
      <c r="N1504" s="549" t="str">
        <f>Главная!$Y$8</f>
        <v>итого</v>
      </c>
      <c r="O1504" s="3"/>
      <c r="P1504" s="5"/>
      <c r="Q1504" s="3" t="s">
        <v>25</v>
      </c>
      <c r="R1504" s="3"/>
      <c r="S1504" s="5"/>
      <c r="T1504" s="83"/>
      <c r="U1504" s="23"/>
      <c r="V1504" s="3"/>
      <c r="W1504" s="595">
        <f>IF(Главная!$N$28+$W$1498=0,0,$W$1257/(Главная!$N$28+$W$1498))</f>
        <v>0</v>
      </c>
      <c r="X1504" s="11"/>
      <c r="Y1504" s="45"/>
      <c r="Z1504" s="550"/>
      <c r="AA1504" s="551"/>
      <c r="AB1504" s="551"/>
      <c r="AC1504" s="551"/>
      <c r="AD1504" s="551"/>
      <c r="AE1504" s="551"/>
      <c r="AF1504" s="551"/>
      <c r="AG1504" s="551"/>
      <c r="AH1504" s="551"/>
      <c r="AI1504" s="551"/>
      <c r="AJ1504" s="551"/>
      <c r="AK1504" s="551"/>
      <c r="AL1504" s="551"/>
      <c r="AM1504" s="551"/>
      <c r="AN1504" s="551"/>
      <c r="AO1504" s="551"/>
      <c r="AP1504" s="551"/>
      <c r="AQ1504" s="551"/>
      <c r="AR1504" s="551"/>
      <c r="AS1504" s="551"/>
      <c r="AT1504" s="551"/>
      <c r="AU1504" s="551"/>
      <c r="AV1504" s="551"/>
      <c r="AW1504" s="551"/>
      <c r="AX1504" s="551"/>
      <c r="AY1504" s="551"/>
      <c r="AZ1504" s="551"/>
      <c r="BA1504" s="551"/>
      <c r="BB1504" s="551"/>
      <c r="BC1504" s="551"/>
      <c r="BD1504" s="551"/>
      <c r="BE1504" s="551"/>
      <c r="BF1504" s="551"/>
      <c r="BG1504" s="551"/>
      <c r="BH1504" s="551"/>
      <c r="BI1504" s="551"/>
      <c r="BJ1504" s="551"/>
      <c r="BK1504" s="551"/>
      <c r="BL1504" s="551"/>
      <c r="BM1504" s="551"/>
      <c r="BN1504" s="551"/>
      <c r="BO1504" s="551"/>
      <c r="BP1504" s="551"/>
      <c r="BQ1504" s="551"/>
      <c r="BR1504" s="551"/>
      <c r="BS1504" s="551"/>
      <c r="BT1504" s="551"/>
      <c r="BU1504" s="551"/>
      <c r="BV1504" s="551"/>
      <c r="BW1504" s="551"/>
      <c r="BX1504" s="551"/>
      <c r="BY1504" s="551"/>
      <c r="BZ1504" s="551"/>
      <c r="CA1504" s="551"/>
      <c r="CB1504" s="551"/>
      <c r="CC1504" s="551"/>
      <c r="CD1504" s="551"/>
      <c r="CE1504" s="551"/>
      <c r="CF1504" s="551"/>
      <c r="CG1504" s="551"/>
      <c r="CH1504" s="551"/>
      <c r="CI1504" s="551"/>
      <c r="CJ1504" s="551"/>
      <c r="CK1504" s="551"/>
      <c r="CL1504" s="551"/>
      <c r="CM1504" s="551"/>
      <c r="CN1504" s="551"/>
      <c r="CO1504" s="551"/>
      <c r="CP1504" s="551"/>
      <c r="CQ1504" s="551"/>
      <c r="CR1504" s="551"/>
      <c r="CS1504" s="551"/>
      <c r="CT1504" s="551"/>
      <c r="CU1504" s="551"/>
      <c r="CV1504" s="551"/>
      <c r="CW1504" s="551"/>
      <c r="CX1504" s="551"/>
      <c r="CY1504" s="551"/>
      <c r="CZ1504" s="551"/>
      <c r="DA1504" s="551"/>
      <c r="DB1504" s="551"/>
      <c r="DC1504" s="551"/>
      <c r="DD1504" s="551"/>
      <c r="DE1504" s="551"/>
      <c r="DF1504" s="551"/>
      <c r="DG1504" s="551"/>
      <c r="DH1504" s="551"/>
      <c r="DI1504" s="551"/>
      <c r="DJ1504" s="551"/>
      <c r="DK1504" s="551"/>
      <c r="DL1504" s="551"/>
      <c r="DM1504" s="551"/>
      <c r="DN1504" s="551"/>
      <c r="DO1504" s="551"/>
      <c r="DP1504" s="551"/>
      <c r="DQ1504" s="551"/>
      <c r="DR1504" s="551"/>
      <c r="DS1504" s="551"/>
      <c r="DT1504" s="551"/>
      <c r="DU1504" s="3"/>
      <c r="DV1504" s="3"/>
    </row>
    <row r="1505" spans="1:126" ht="7.2" customHeight="1" thickTop="1">
      <c r="A1505" s="1"/>
      <c r="B1505" s="1"/>
      <c r="C1505" s="1"/>
      <c r="D1505" s="1"/>
      <c r="E1505" s="261"/>
      <c r="F1505" s="47"/>
      <c r="G1505" s="229"/>
      <c r="H1505" s="1"/>
      <c r="I1505" s="1"/>
      <c r="J1505" s="1"/>
      <c r="K1505" s="1"/>
      <c r="L1505" s="1"/>
      <c r="M1505" s="5"/>
      <c r="N1505" s="1"/>
      <c r="O1505" s="1"/>
      <c r="P1505" s="5"/>
      <c r="Q1505" s="1"/>
      <c r="R1505" s="1"/>
      <c r="S1505" s="5"/>
      <c r="T1505" s="7"/>
      <c r="U1505" s="23"/>
      <c r="V1505" s="1"/>
      <c r="W1505" s="11"/>
      <c r="X1505" s="10"/>
      <c r="Y1505" s="45"/>
      <c r="Z1505" s="90"/>
      <c r="AA1505" s="93"/>
      <c r="AB1505" s="93"/>
      <c r="AC1505" s="93"/>
      <c r="AD1505" s="93"/>
      <c r="AE1505" s="93"/>
      <c r="AF1505" s="93"/>
      <c r="AG1505" s="93"/>
      <c r="AH1505" s="93"/>
      <c r="AI1505" s="93"/>
      <c r="AJ1505" s="93"/>
      <c r="AK1505" s="93"/>
      <c r="AL1505" s="93"/>
      <c r="AM1505" s="93"/>
      <c r="AN1505" s="93"/>
      <c r="AO1505" s="93"/>
      <c r="AP1505" s="93"/>
      <c r="AQ1505" s="93"/>
      <c r="AR1505" s="93"/>
      <c r="AS1505" s="93"/>
      <c r="AT1505" s="93"/>
      <c r="AU1505" s="93"/>
      <c r="AV1505" s="93"/>
      <c r="AW1505" s="93"/>
      <c r="AX1505" s="93"/>
      <c r="AY1505" s="93"/>
      <c r="AZ1505" s="93"/>
      <c r="BA1505" s="93"/>
      <c r="BB1505" s="93"/>
      <c r="BC1505" s="93"/>
      <c r="BD1505" s="93"/>
      <c r="BE1505" s="93"/>
      <c r="BF1505" s="93"/>
      <c r="BG1505" s="93"/>
      <c r="BH1505" s="93"/>
      <c r="BI1505" s="93"/>
      <c r="BJ1505" s="93"/>
      <c r="BK1505" s="93"/>
      <c r="BL1505" s="93"/>
      <c r="BM1505" s="93"/>
      <c r="BN1505" s="93"/>
      <c r="BO1505" s="93"/>
      <c r="BP1505" s="93"/>
      <c r="BQ1505" s="93"/>
      <c r="BR1505" s="93"/>
      <c r="BS1505" s="93"/>
      <c r="BT1505" s="93"/>
      <c r="BU1505" s="93"/>
      <c r="BV1505" s="93"/>
      <c r="BW1505" s="93"/>
      <c r="BX1505" s="93"/>
      <c r="BY1505" s="93"/>
      <c r="BZ1505" s="93"/>
      <c r="CA1505" s="93"/>
      <c r="CB1505" s="93"/>
      <c r="CC1505" s="93"/>
      <c r="CD1505" s="93"/>
      <c r="CE1505" s="93"/>
      <c r="CF1505" s="93"/>
      <c r="CG1505" s="93"/>
      <c r="CH1505" s="93"/>
      <c r="CI1505" s="93"/>
      <c r="CJ1505" s="93"/>
      <c r="CK1505" s="93"/>
      <c r="CL1505" s="93"/>
      <c r="CM1505" s="93"/>
      <c r="CN1505" s="93"/>
      <c r="CO1505" s="93"/>
      <c r="CP1505" s="93"/>
      <c r="CQ1505" s="93"/>
      <c r="CR1505" s="93"/>
      <c r="CS1505" s="93"/>
      <c r="CT1505" s="93"/>
      <c r="CU1505" s="93"/>
      <c r="CV1505" s="93"/>
      <c r="CW1505" s="93"/>
      <c r="CX1505" s="93"/>
      <c r="CY1505" s="93"/>
      <c r="CZ1505" s="93"/>
      <c r="DA1505" s="93"/>
      <c r="DB1505" s="93"/>
      <c r="DC1505" s="93"/>
      <c r="DD1505" s="93"/>
      <c r="DE1505" s="93"/>
      <c r="DF1505" s="93"/>
      <c r="DG1505" s="93"/>
      <c r="DH1505" s="93"/>
      <c r="DI1505" s="93"/>
      <c r="DJ1505" s="93"/>
      <c r="DK1505" s="93"/>
      <c r="DL1505" s="93"/>
      <c r="DM1505" s="93"/>
      <c r="DN1505" s="93"/>
      <c r="DO1505" s="93"/>
      <c r="DP1505" s="93"/>
      <c r="DQ1505" s="93"/>
      <c r="DR1505" s="93"/>
      <c r="DS1505" s="93"/>
      <c r="DT1505" s="93"/>
      <c r="DU1505" s="1"/>
      <c r="DV1505" s="1"/>
    </row>
    <row r="1506" spans="1:126" ht="7.2" customHeight="1">
      <c r="A1506" s="1"/>
      <c r="B1506" s="1"/>
      <c r="C1506" s="1"/>
      <c r="D1506" s="1"/>
      <c r="E1506" s="261"/>
      <c r="F1506" s="47"/>
      <c r="G1506" s="229"/>
      <c r="H1506" s="1"/>
      <c r="I1506" s="1"/>
      <c r="J1506" s="1"/>
      <c r="K1506" s="1"/>
      <c r="L1506" s="1"/>
      <c r="M1506" s="5"/>
      <c r="N1506" s="1"/>
      <c r="O1506" s="1"/>
      <c r="P1506" s="5"/>
      <c r="Q1506" s="1"/>
      <c r="R1506" s="1"/>
      <c r="S1506" s="5"/>
      <c r="T1506" s="7"/>
      <c r="U1506" s="23"/>
      <c r="V1506" s="1"/>
      <c r="W1506" s="11"/>
      <c r="X1506" s="10"/>
      <c r="Y1506" s="45"/>
      <c r="Z1506" s="92"/>
      <c r="AA1506" s="93"/>
      <c r="AB1506" s="93"/>
      <c r="AC1506" s="93"/>
      <c r="AD1506" s="93"/>
      <c r="AE1506" s="93"/>
      <c r="AF1506" s="93"/>
      <c r="AG1506" s="93"/>
      <c r="AH1506" s="93"/>
      <c r="AI1506" s="93"/>
      <c r="AJ1506" s="93"/>
      <c r="AK1506" s="93"/>
      <c r="AL1506" s="93"/>
      <c r="AM1506" s="93"/>
      <c r="AN1506" s="93"/>
      <c r="AO1506" s="93"/>
      <c r="AP1506" s="93"/>
      <c r="AQ1506" s="93"/>
      <c r="AR1506" s="93"/>
      <c r="AS1506" s="93"/>
      <c r="AT1506" s="93"/>
      <c r="AU1506" s="93"/>
      <c r="AV1506" s="93"/>
      <c r="AW1506" s="93"/>
      <c r="AX1506" s="93"/>
      <c r="AY1506" s="93"/>
      <c r="AZ1506" s="93"/>
      <c r="BA1506" s="93"/>
      <c r="BB1506" s="93"/>
      <c r="BC1506" s="93"/>
      <c r="BD1506" s="93"/>
      <c r="BE1506" s="93"/>
      <c r="BF1506" s="93"/>
      <c r="BG1506" s="93"/>
      <c r="BH1506" s="93"/>
      <c r="BI1506" s="93"/>
      <c r="BJ1506" s="93"/>
      <c r="BK1506" s="93"/>
      <c r="BL1506" s="93"/>
      <c r="BM1506" s="93"/>
      <c r="BN1506" s="93"/>
      <c r="BO1506" s="93"/>
      <c r="BP1506" s="93"/>
      <c r="BQ1506" s="93"/>
      <c r="BR1506" s="93"/>
      <c r="BS1506" s="93"/>
      <c r="BT1506" s="93"/>
      <c r="BU1506" s="93"/>
      <c r="BV1506" s="93"/>
      <c r="BW1506" s="93"/>
      <c r="BX1506" s="93"/>
      <c r="BY1506" s="93"/>
      <c r="BZ1506" s="93"/>
      <c r="CA1506" s="93"/>
      <c r="CB1506" s="93"/>
      <c r="CC1506" s="93"/>
      <c r="CD1506" s="93"/>
      <c r="CE1506" s="93"/>
      <c r="CF1506" s="93"/>
      <c r="CG1506" s="93"/>
      <c r="CH1506" s="93"/>
      <c r="CI1506" s="93"/>
      <c r="CJ1506" s="93"/>
      <c r="CK1506" s="93"/>
      <c r="CL1506" s="93"/>
      <c r="CM1506" s="93"/>
      <c r="CN1506" s="93"/>
      <c r="CO1506" s="93"/>
      <c r="CP1506" s="93"/>
      <c r="CQ1506" s="93"/>
      <c r="CR1506" s="93"/>
      <c r="CS1506" s="93"/>
      <c r="CT1506" s="93"/>
      <c r="CU1506" s="93"/>
      <c r="CV1506" s="93"/>
      <c r="CW1506" s="93"/>
      <c r="CX1506" s="93"/>
      <c r="CY1506" s="93"/>
      <c r="CZ1506" s="93"/>
      <c r="DA1506" s="93"/>
      <c r="DB1506" s="93"/>
      <c r="DC1506" s="93"/>
      <c r="DD1506" s="93"/>
      <c r="DE1506" s="93"/>
      <c r="DF1506" s="93"/>
      <c r="DG1506" s="93"/>
      <c r="DH1506" s="93"/>
      <c r="DI1506" s="93"/>
      <c r="DJ1506" s="93"/>
      <c r="DK1506" s="93"/>
      <c r="DL1506" s="93"/>
      <c r="DM1506" s="93"/>
      <c r="DN1506" s="93"/>
      <c r="DO1506" s="93"/>
      <c r="DP1506" s="93"/>
      <c r="DQ1506" s="93"/>
      <c r="DR1506" s="93"/>
      <c r="DS1506" s="93"/>
      <c r="DT1506" s="93"/>
      <c r="DU1506" s="1"/>
      <c r="DV1506" s="1"/>
    </row>
    <row r="1507" spans="1:126" s="120" customFormat="1" ht="4.2" customHeight="1">
      <c r="A1507" s="59"/>
      <c r="B1507" s="59"/>
      <c r="C1507" s="59"/>
      <c r="D1507" s="59"/>
      <c r="E1507" s="271"/>
      <c r="F1507" s="114"/>
      <c r="G1507" s="115"/>
      <c r="H1507" s="59"/>
      <c r="I1507" s="59"/>
      <c r="J1507" s="59"/>
      <c r="K1507" s="59"/>
      <c r="L1507" s="59"/>
      <c r="M1507" s="115"/>
      <c r="N1507" s="59"/>
      <c r="O1507" s="59"/>
      <c r="P1507" s="229"/>
      <c r="Q1507" s="59"/>
      <c r="R1507" s="59"/>
      <c r="S1507" s="115"/>
      <c r="T1507" s="210"/>
      <c r="U1507" s="115"/>
      <c r="V1507" s="59"/>
      <c r="W1507" s="116"/>
      <c r="X1507" s="116"/>
      <c r="Y1507" s="117"/>
      <c r="Z1507" s="118"/>
      <c r="AA1507" s="119"/>
      <c r="AB1507" s="119"/>
      <c r="AC1507" s="119"/>
      <c r="AD1507" s="119"/>
      <c r="AE1507" s="119"/>
      <c r="AF1507" s="119"/>
      <c r="AG1507" s="119"/>
      <c r="AH1507" s="119"/>
      <c r="AI1507" s="119"/>
      <c r="AJ1507" s="119"/>
      <c r="AK1507" s="119"/>
      <c r="AL1507" s="119"/>
      <c r="AM1507" s="119"/>
      <c r="AN1507" s="119"/>
      <c r="AO1507" s="119"/>
      <c r="AP1507" s="119"/>
      <c r="AQ1507" s="119"/>
      <c r="AR1507" s="119"/>
      <c r="AS1507" s="119"/>
      <c r="AT1507" s="119"/>
      <c r="AU1507" s="119"/>
      <c r="AV1507" s="119"/>
      <c r="AW1507" s="119"/>
      <c r="AX1507" s="119"/>
      <c r="AY1507" s="119"/>
      <c r="AZ1507" s="119"/>
      <c r="BA1507" s="119"/>
      <c r="BB1507" s="119"/>
      <c r="BC1507" s="119"/>
      <c r="BD1507" s="119"/>
      <c r="BE1507" s="119"/>
      <c r="BF1507" s="119"/>
      <c r="BG1507" s="119"/>
      <c r="BH1507" s="119"/>
      <c r="BI1507" s="119"/>
      <c r="BJ1507" s="119"/>
      <c r="BK1507" s="119"/>
      <c r="BL1507" s="119"/>
      <c r="BM1507" s="119"/>
      <c r="BN1507" s="119"/>
      <c r="BO1507" s="119"/>
      <c r="BP1507" s="119"/>
      <c r="BQ1507" s="119"/>
      <c r="BR1507" s="119"/>
      <c r="BS1507" s="119"/>
      <c r="BT1507" s="119"/>
      <c r="BU1507" s="119"/>
      <c r="BV1507" s="119"/>
      <c r="BW1507" s="119"/>
      <c r="BX1507" s="119"/>
      <c r="BY1507" s="119"/>
      <c r="BZ1507" s="119"/>
      <c r="CA1507" s="119"/>
      <c r="CB1507" s="119"/>
      <c r="CC1507" s="119"/>
      <c r="CD1507" s="119"/>
      <c r="CE1507" s="119"/>
      <c r="CF1507" s="119"/>
      <c r="CG1507" s="119"/>
      <c r="CH1507" s="119"/>
      <c r="CI1507" s="119"/>
      <c r="CJ1507" s="119"/>
      <c r="CK1507" s="119"/>
      <c r="CL1507" s="119"/>
      <c r="CM1507" s="119"/>
      <c r="CN1507" s="119"/>
      <c r="CO1507" s="119"/>
      <c r="CP1507" s="119"/>
      <c r="CQ1507" s="119"/>
      <c r="CR1507" s="119"/>
      <c r="CS1507" s="119"/>
      <c r="CT1507" s="119"/>
      <c r="CU1507" s="119"/>
      <c r="CV1507" s="119"/>
      <c r="CW1507" s="119"/>
      <c r="CX1507" s="119"/>
      <c r="CY1507" s="119"/>
      <c r="CZ1507" s="119"/>
      <c r="DA1507" s="119"/>
      <c r="DB1507" s="119"/>
      <c r="DC1507" s="119"/>
      <c r="DD1507" s="119"/>
      <c r="DE1507" s="119"/>
      <c r="DF1507" s="119"/>
      <c r="DG1507" s="119"/>
      <c r="DH1507" s="119"/>
      <c r="DI1507" s="119"/>
      <c r="DJ1507" s="119"/>
      <c r="DK1507" s="119"/>
      <c r="DL1507" s="119"/>
      <c r="DM1507" s="119"/>
      <c r="DN1507" s="119"/>
      <c r="DO1507" s="119"/>
      <c r="DP1507" s="119"/>
      <c r="DQ1507" s="119"/>
      <c r="DR1507" s="119"/>
      <c r="DS1507" s="119"/>
      <c r="DT1507" s="119"/>
      <c r="DU1507" s="59"/>
      <c r="DV1507" s="59"/>
    </row>
    <row r="1508" spans="1:126" s="4" customFormat="1">
      <c r="A1508" s="3"/>
      <c r="B1508" s="3"/>
      <c r="C1508" s="3"/>
      <c r="D1508" s="3"/>
      <c r="E1508" s="9"/>
      <c r="F1508" s="50"/>
      <c r="G1508" s="248" t="s">
        <v>6</v>
      </c>
      <c r="H1508" s="3" t="s">
        <v>301</v>
      </c>
      <c r="I1508" s="3"/>
      <c r="J1508" s="3"/>
      <c r="K1508" s="3"/>
      <c r="L1508" s="3"/>
      <c r="M1508" s="5"/>
      <c r="N1508" s="3" t="str">
        <f>Главная!$Y$8</f>
        <v>итого</v>
      </c>
      <c r="O1508" s="3"/>
      <c r="P1508" s="5"/>
      <c r="Q1508" s="3" t="s">
        <v>25</v>
      </c>
      <c r="R1508" s="3"/>
      <c r="S1508" s="5"/>
      <c r="T1508" s="83"/>
      <c r="U1508" s="23"/>
      <c r="V1508" s="3"/>
      <c r="W1508" s="11">
        <f>SUM($Y1508:$DU1508)</f>
        <v>0</v>
      </c>
      <c r="X1508" s="11"/>
      <c r="Y1508" s="45"/>
      <c r="Z1508" s="91">
        <f t="shared" ref="Z1508:BE1508" si="3064">IF(Z$8="",0,Z1469+Z1483-Z1486-Z1501)</f>
        <v>0</v>
      </c>
      <c r="AA1508" s="91">
        <f t="shared" si="3064"/>
        <v>0</v>
      </c>
      <c r="AB1508" s="91">
        <f t="shared" si="3064"/>
        <v>0</v>
      </c>
      <c r="AC1508" s="91">
        <f t="shared" si="3064"/>
        <v>0</v>
      </c>
      <c r="AD1508" s="91">
        <f t="shared" si="3064"/>
        <v>0</v>
      </c>
      <c r="AE1508" s="91">
        <f t="shared" si="3064"/>
        <v>0</v>
      </c>
      <c r="AF1508" s="91">
        <f t="shared" si="3064"/>
        <v>0</v>
      </c>
      <c r="AG1508" s="91">
        <f t="shared" si="3064"/>
        <v>0</v>
      </c>
      <c r="AH1508" s="91">
        <f t="shared" si="3064"/>
        <v>0</v>
      </c>
      <c r="AI1508" s="91">
        <f t="shared" si="3064"/>
        <v>0</v>
      </c>
      <c r="AJ1508" s="91">
        <f t="shared" si="3064"/>
        <v>0</v>
      </c>
      <c r="AK1508" s="91">
        <f t="shared" si="3064"/>
        <v>0</v>
      </c>
      <c r="AL1508" s="91">
        <f t="shared" si="3064"/>
        <v>0</v>
      </c>
      <c r="AM1508" s="91">
        <f t="shared" si="3064"/>
        <v>0</v>
      </c>
      <c r="AN1508" s="91">
        <f t="shared" si="3064"/>
        <v>0</v>
      </c>
      <c r="AO1508" s="91">
        <f t="shared" si="3064"/>
        <v>0</v>
      </c>
      <c r="AP1508" s="91">
        <f t="shared" si="3064"/>
        <v>0</v>
      </c>
      <c r="AQ1508" s="91">
        <f t="shared" si="3064"/>
        <v>0</v>
      </c>
      <c r="AR1508" s="91">
        <f t="shared" si="3064"/>
        <v>0</v>
      </c>
      <c r="AS1508" s="91">
        <f t="shared" si="3064"/>
        <v>0</v>
      </c>
      <c r="AT1508" s="91">
        <f t="shared" si="3064"/>
        <v>0</v>
      </c>
      <c r="AU1508" s="91">
        <f t="shared" si="3064"/>
        <v>0</v>
      </c>
      <c r="AV1508" s="91">
        <f t="shared" si="3064"/>
        <v>0</v>
      </c>
      <c r="AW1508" s="91">
        <f t="shared" si="3064"/>
        <v>0</v>
      </c>
      <c r="AX1508" s="91">
        <f t="shared" si="3064"/>
        <v>0</v>
      </c>
      <c r="AY1508" s="91">
        <f t="shared" si="3064"/>
        <v>0</v>
      </c>
      <c r="AZ1508" s="91">
        <f t="shared" si="3064"/>
        <v>0</v>
      </c>
      <c r="BA1508" s="91">
        <f t="shared" si="3064"/>
        <v>0</v>
      </c>
      <c r="BB1508" s="91">
        <f t="shared" si="3064"/>
        <v>0</v>
      </c>
      <c r="BC1508" s="91">
        <f t="shared" si="3064"/>
        <v>0</v>
      </c>
      <c r="BD1508" s="91">
        <f t="shared" si="3064"/>
        <v>0</v>
      </c>
      <c r="BE1508" s="91">
        <f t="shared" si="3064"/>
        <v>0</v>
      </c>
      <c r="BF1508" s="91">
        <f t="shared" ref="BF1508:CK1508" si="3065">IF(BF$8="",0,BF1469+BF1483-BF1486-BF1501)</f>
        <v>0</v>
      </c>
      <c r="BG1508" s="91">
        <f t="shared" si="3065"/>
        <v>0</v>
      </c>
      <c r="BH1508" s="91">
        <f t="shared" si="3065"/>
        <v>0</v>
      </c>
      <c r="BI1508" s="91">
        <f t="shared" si="3065"/>
        <v>0</v>
      </c>
      <c r="BJ1508" s="91">
        <f t="shared" si="3065"/>
        <v>0</v>
      </c>
      <c r="BK1508" s="91">
        <f t="shared" si="3065"/>
        <v>0</v>
      </c>
      <c r="BL1508" s="91">
        <f t="shared" si="3065"/>
        <v>0</v>
      </c>
      <c r="BM1508" s="91">
        <f t="shared" si="3065"/>
        <v>0</v>
      </c>
      <c r="BN1508" s="91">
        <f t="shared" si="3065"/>
        <v>0</v>
      </c>
      <c r="BO1508" s="91">
        <f t="shared" si="3065"/>
        <v>0</v>
      </c>
      <c r="BP1508" s="91">
        <f t="shared" si="3065"/>
        <v>0</v>
      </c>
      <c r="BQ1508" s="91">
        <f t="shared" si="3065"/>
        <v>0</v>
      </c>
      <c r="BR1508" s="91">
        <f t="shared" si="3065"/>
        <v>0</v>
      </c>
      <c r="BS1508" s="91">
        <f t="shared" si="3065"/>
        <v>0</v>
      </c>
      <c r="BT1508" s="91">
        <f t="shared" si="3065"/>
        <v>0</v>
      </c>
      <c r="BU1508" s="91">
        <f t="shared" si="3065"/>
        <v>0</v>
      </c>
      <c r="BV1508" s="91">
        <f t="shared" si="3065"/>
        <v>0</v>
      </c>
      <c r="BW1508" s="91">
        <f t="shared" si="3065"/>
        <v>0</v>
      </c>
      <c r="BX1508" s="91">
        <f t="shared" si="3065"/>
        <v>0</v>
      </c>
      <c r="BY1508" s="91">
        <f t="shared" si="3065"/>
        <v>0</v>
      </c>
      <c r="BZ1508" s="91">
        <f t="shared" si="3065"/>
        <v>0</v>
      </c>
      <c r="CA1508" s="91">
        <f t="shared" si="3065"/>
        <v>0</v>
      </c>
      <c r="CB1508" s="91">
        <f t="shared" si="3065"/>
        <v>0</v>
      </c>
      <c r="CC1508" s="91">
        <f t="shared" si="3065"/>
        <v>0</v>
      </c>
      <c r="CD1508" s="91">
        <f t="shared" si="3065"/>
        <v>0</v>
      </c>
      <c r="CE1508" s="91">
        <f t="shared" si="3065"/>
        <v>0</v>
      </c>
      <c r="CF1508" s="91">
        <f t="shared" si="3065"/>
        <v>0</v>
      </c>
      <c r="CG1508" s="91">
        <f t="shared" si="3065"/>
        <v>0</v>
      </c>
      <c r="CH1508" s="91">
        <f t="shared" si="3065"/>
        <v>0</v>
      </c>
      <c r="CI1508" s="91">
        <f t="shared" si="3065"/>
        <v>0</v>
      </c>
      <c r="CJ1508" s="91">
        <f t="shared" si="3065"/>
        <v>0</v>
      </c>
      <c r="CK1508" s="91">
        <f t="shared" si="3065"/>
        <v>0</v>
      </c>
      <c r="CL1508" s="91">
        <f t="shared" ref="CL1508:DT1508" si="3066">IF(CL$8="",0,CL1469+CL1483-CL1486-CL1501)</f>
        <v>0</v>
      </c>
      <c r="CM1508" s="91">
        <f t="shared" si="3066"/>
        <v>0</v>
      </c>
      <c r="CN1508" s="91">
        <f t="shared" si="3066"/>
        <v>0</v>
      </c>
      <c r="CO1508" s="91">
        <f t="shared" si="3066"/>
        <v>0</v>
      </c>
      <c r="CP1508" s="91">
        <f t="shared" si="3066"/>
        <v>0</v>
      </c>
      <c r="CQ1508" s="91">
        <f t="shared" si="3066"/>
        <v>0</v>
      </c>
      <c r="CR1508" s="91">
        <f t="shared" si="3066"/>
        <v>0</v>
      </c>
      <c r="CS1508" s="91">
        <f t="shared" si="3066"/>
        <v>0</v>
      </c>
      <c r="CT1508" s="91">
        <f t="shared" si="3066"/>
        <v>0</v>
      </c>
      <c r="CU1508" s="91">
        <f t="shared" si="3066"/>
        <v>0</v>
      </c>
      <c r="CV1508" s="91">
        <f t="shared" si="3066"/>
        <v>0</v>
      </c>
      <c r="CW1508" s="91">
        <f t="shared" si="3066"/>
        <v>0</v>
      </c>
      <c r="CX1508" s="91">
        <f t="shared" si="3066"/>
        <v>0</v>
      </c>
      <c r="CY1508" s="91">
        <f t="shared" si="3066"/>
        <v>0</v>
      </c>
      <c r="CZ1508" s="91">
        <f t="shared" si="3066"/>
        <v>0</v>
      </c>
      <c r="DA1508" s="91">
        <f t="shared" si="3066"/>
        <v>0</v>
      </c>
      <c r="DB1508" s="91">
        <f t="shared" si="3066"/>
        <v>0</v>
      </c>
      <c r="DC1508" s="91">
        <f t="shared" si="3066"/>
        <v>0</v>
      </c>
      <c r="DD1508" s="91">
        <f t="shared" si="3066"/>
        <v>0</v>
      </c>
      <c r="DE1508" s="91">
        <f t="shared" si="3066"/>
        <v>0</v>
      </c>
      <c r="DF1508" s="91">
        <f t="shared" si="3066"/>
        <v>0</v>
      </c>
      <c r="DG1508" s="91">
        <f t="shared" si="3066"/>
        <v>0</v>
      </c>
      <c r="DH1508" s="91">
        <f t="shared" si="3066"/>
        <v>0</v>
      </c>
      <c r="DI1508" s="91">
        <f t="shared" si="3066"/>
        <v>0</v>
      </c>
      <c r="DJ1508" s="91">
        <f t="shared" si="3066"/>
        <v>0</v>
      </c>
      <c r="DK1508" s="91">
        <f t="shared" si="3066"/>
        <v>0</v>
      </c>
      <c r="DL1508" s="91">
        <f t="shared" si="3066"/>
        <v>0</v>
      </c>
      <c r="DM1508" s="91">
        <f t="shared" si="3066"/>
        <v>0</v>
      </c>
      <c r="DN1508" s="91">
        <f t="shared" si="3066"/>
        <v>0</v>
      </c>
      <c r="DO1508" s="91">
        <f t="shared" si="3066"/>
        <v>0</v>
      </c>
      <c r="DP1508" s="91">
        <f t="shared" si="3066"/>
        <v>0</v>
      </c>
      <c r="DQ1508" s="91">
        <f t="shared" si="3066"/>
        <v>0</v>
      </c>
      <c r="DR1508" s="91">
        <f t="shared" si="3066"/>
        <v>0</v>
      </c>
      <c r="DS1508" s="91">
        <f t="shared" si="3066"/>
        <v>0</v>
      </c>
      <c r="DT1508" s="91">
        <f t="shared" si="3066"/>
        <v>0</v>
      </c>
      <c r="DU1508" s="3"/>
      <c r="DV1508" s="3"/>
    </row>
    <row r="1509" spans="1:126" ht="4.95" customHeight="1">
      <c r="A1509" s="1"/>
      <c r="B1509" s="1"/>
      <c r="C1509" s="1"/>
      <c r="D1509" s="1"/>
      <c r="E1509" s="261"/>
      <c r="F1509" s="47"/>
      <c r="G1509" s="229"/>
      <c r="H1509" s="1"/>
      <c r="I1509" s="1"/>
      <c r="J1509" s="1"/>
      <c r="K1509" s="1"/>
      <c r="L1509" s="1"/>
      <c r="M1509" s="5"/>
      <c r="N1509" s="1"/>
      <c r="O1509" s="1"/>
      <c r="P1509" s="5"/>
      <c r="Q1509" s="1"/>
      <c r="R1509" s="1"/>
      <c r="S1509" s="5"/>
      <c r="T1509" s="7"/>
      <c r="U1509" s="23"/>
      <c r="V1509" s="1"/>
      <c r="W1509" s="11"/>
      <c r="X1509" s="10"/>
      <c r="Y1509" s="45"/>
      <c r="Z1509" s="90"/>
      <c r="AA1509" s="93"/>
      <c r="AB1509" s="93"/>
      <c r="AC1509" s="93"/>
      <c r="AD1509" s="93"/>
      <c r="AE1509" s="93"/>
      <c r="AF1509" s="93"/>
      <c r="AG1509" s="93"/>
      <c r="AH1509" s="93"/>
      <c r="AI1509" s="93"/>
      <c r="AJ1509" s="93"/>
      <c r="AK1509" s="93"/>
      <c r="AL1509" s="93"/>
      <c r="AM1509" s="93"/>
      <c r="AN1509" s="93"/>
      <c r="AO1509" s="93"/>
      <c r="AP1509" s="93"/>
      <c r="AQ1509" s="93"/>
      <c r="AR1509" s="93"/>
      <c r="AS1509" s="93"/>
      <c r="AT1509" s="93"/>
      <c r="AU1509" s="93"/>
      <c r="AV1509" s="93"/>
      <c r="AW1509" s="93"/>
      <c r="AX1509" s="93"/>
      <c r="AY1509" s="93"/>
      <c r="AZ1509" s="93"/>
      <c r="BA1509" s="93"/>
      <c r="BB1509" s="93"/>
      <c r="BC1509" s="93"/>
      <c r="BD1509" s="93"/>
      <c r="BE1509" s="93"/>
      <c r="BF1509" s="93"/>
      <c r="BG1509" s="93"/>
      <c r="BH1509" s="93"/>
      <c r="BI1509" s="93"/>
      <c r="BJ1509" s="93"/>
      <c r="BK1509" s="93"/>
      <c r="BL1509" s="93"/>
      <c r="BM1509" s="93"/>
      <c r="BN1509" s="93"/>
      <c r="BO1509" s="93"/>
      <c r="BP1509" s="93"/>
      <c r="BQ1509" s="93"/>
      <c r="BR1509" s="93"/>
      <c r="BS1509" s="93"/>
      <c r="BT1509" s="93"/>
      <c r="BU1509" s="93"/>
      <c r="BV1509" s="93"/>
      <c r="BW1509" s="93"/>
      <c r="BX1509" s="93"/>
      <c r="BY1509" s="93"/>
      <c r="BZ1509" s="93"/>
      <c r="CA1509" s="93"/>
      <c r="CB1509" s="93"/>
      <c r="CC1509" s="93"/>
      <c r="CD1509" s="93"/>
      <c r="CE1509" s="93"/>
      <c r="CF1509" s="93"/>
      <c r="CG1509" s="93"/>
      <c r="CH1509" s="93"/>
      <c r="CI1509" s="93"/>
      <c r="CJ1509" s="93"/>
      <c r="CK1509" s="93"/>
      <c r="CL1509" s="93"/>
      <c r="CM1509" s="93"/>
      <c r="CN1509" s="93"/>
      <c r="CO1509" s="93"/>
      <c r="CP1509" s="93"/>
      <c r="CQ1509" s="93"/>
      <c r="CR1509" s="93"/>
      <c r="CS1509" s="93"/>
      <c r="CT1509" s="93"/>
      <c r="CU1509" s="93"/>
      <c r="CV1509" s="93"/>
      <c r="CW1509" s="93"/>
      <c r="CX1509" s="93"/>
      <c r="CY1509" s="93"/>
      <c r="CZ1509" s="93"/>
      <c r="DA1509" s="93"/>
      <c r="DB1509" s="93"/>
      <c r="DC1509" s="93"/>
      <c r="DD1509" s="93"/>
      <c r="DE1509" s="93"/>
      <c r="DF1509" s="93"/>
      <c r="DG1509" s="93"/>
      <c r="DH1509" s="93"/>
      <c r="DI1509" s="93"/>
      <c r="DJ1509" s="93"/>
      <c r="DK1509" s="93"/>
      <c r="DL1509" s="93"/>
      <c r="DM1509" s="93"/>
      <c r="DN1509" s="93"/>
      <c r="DO1509" s="93"/>
      <c r="DP1509" s="93"/>
      <c r="DQ1509" s="93"/>
      <c r="DR1509" s="93"/>
      <c r="DS1509" s="93"/>
      <c r="DT1509" s="93"/>
      <c r="DU1509" s="1"/>
      <c r="DV1509" s="1"/>
    </row>
    <row r="1510" spans="1:126" s="4" customFormat="1">
      <c r="A1510" s="3"/>
      <c r="B1510" s="3"/>
      <c r="C1510" s="3"/>
      <c r="D1510" s="3"/>
      <c r="E1510" s="9"/>
      <c r="F1510" s="50"/>
      <c r="G1510" s="248" t="s">
        <v>6</v>
      </c>
      <c r="H1510" s="3" t="s">
        <v>302</v>
      </c>
      <c r="I1510" s="3"/>
      <c r="J1510" s="3"/>
      <c r="K1510" s="3"/>
      <c r="L1510" s="3"/>
      <c r="M1510" s="5"/>
      <c r="N1510" s="3" t="str">
        <f>Главная!$Y$8</f>
        <v>итого</v>
      </c>
      <c r="O1510" s="3"/>
      <c r="P1510" s="5"/>
      <c r="Q1510" s="3" t="s">
        <v>25</v>
      </c>
      <c r="R1510" s="3"/>
      <c r="S1510" s="5"/>
      <c r="T1510" s="83"/>
      <c r="U1510" s="23"/>
      <c r="V1510" s="3"/>
      <c r="W1510" s="11">
        <f>SUMIFS($Y1510:$DU1510,$Y$8:$DU$8,MAX($Y$8:$DU$8))</f>
        <v>0</v>
      </c>
      <c r="X1510" s="11"/>
      <c r="Y1510" s="45"/>
      <c r="Z1510" s="91">
        <f>IF(Z$8="",0,Y1510+Z1508)</f>
        <v>0</v>
      </c>
      <c r="AA1510" s="91">
        <f t="shared" ref="AA1510:CL1510" si="3067">IF(AA$8="",0,Z1510+AA1508)</f>
        <v>0</v>
      </c>
      <c r="AB1510" s="91">
        <f t="shared" si="3067"/>
        <v>0</v>
      </c>
      <c r="AC1510" s="91">
        <f t="shared" si="3067"/>
        <v>0</v>
      </c>
      <c r="AD1510" s="91">
        <f t="shared" si="3067"/>
        <v>0</v>
      </c>
      <c r="AE1510" s="91">
        <f t="shared" si="3067"/>
        <v>0</v>
      </c>
      <c r="AF1510" s="91">
        <f t="shared" si="3067"/>
        <v>0</v>
      </c>
      <c r="AG1510" s="91">
        <f t="shared" si="3067"/>
        <v>0</v>
      </c>
      <c r="AH1510" s="91">
        <f t="shared" si="3067"/>
        <v>0</v>
      </c>
      <c r="AI1510" s="91">
        <f t="shared" si="3067"/>
        <v>0</v>
      </c>
      <c r="AJ1510" s="91">
        <f t="shared" si="3067"/>
        <v>0</v>
      </c>
      <c r="AK1510" s="91">
        <f t="shared" si="3067"/>
        <v>0</v>
      </c>
      <c r="AL1510" s="91">
        <f t="shared" si="3067"/>
        <v>0</v>
      </c>
      <c r="AM1510" s="91">
        <f t="shared" si="3067"/>
        <v>0</v>
      </c>
      <c r="AN1510" s="91">
        <f t="shared" si="3067"/>
        <v>0</v>
      </c>
      <c r="AO1510" s="91">
        <f t="shared" si="3067"/>
        <v>0</v>
      </c>
      <c r="AP1510" s="91">
        <f t="shared" si="3067"/>
        <v>0</v>
      </c>
      <c r="AQ1510" s="91">
        <f t="shared" si="3067"/>
        <v>0</v>
      </c>
      <c r="AR1510" s="91">
        <f t="shared" si="3067"/>
        <v>0</v>
      </c>
      <c r="AS1510" s="91">
        <f t="shared" si="3067"/>
        <v>0</v>
      </c>
      <c r="AT1510" s="91">
        <f t="shared" si="3067"/>
        <v>0</v>
      </c>
      <c r="AU1510" s="91">
        <f t="shared" si="3067"/>
        <v>0</v>
      </c>
      <c r="AV1510" s="91">
        <f t="shared" si="3067"/>
        <v>0</v>
      </c>
      <c r="AW1510" s="91">
        <f t="shared" si="3067"/>
        <v>0</v>
      </c>
      <c r="AX1510" s="91">
        <f t="shared" si="3067"/>
        <v>0</v>
      </c>
      <c r="AY1510" s="91">
        <f t="shared" si="3067"/>
        <v>0</v>
      </c>
      <c r="AZ1510" s="91">
        <f t="shared" si="3067"/>
        <v>0</v>
      </c>
      <c r="BA1510" s="91">
        <f t="shared" si="3067"/>
        <v>0</v>
      </c>
      <c r="BB1510" s="91">
        <f t="shared" si="3067"/>
        <v>0</v>
      </c>
      <c r="BC1510" s="91">
        <f t="shared" si="3067"/>
        <v>0</v>
      </c>
      <c r="BD1510" s="91">
        <f t="shared" si="3067"/>
        <v>0</v>
      </c>
      <c r="BE1510" s="91">
        <f t="shared" si="3067"/>
        <v>0</v>
      </c>
      <c r="BF1510" s="91">
        <f t="shared" si="3067"/>
        <v>0</v>
      </c>
      <c r="BG1510" s="91">
        <f t="shared" si="3067"/>
        <v>0</v>
      </c>
      <c r="BH1510" s="91">
        <f t="shared" si="3067"/>
        <v>0</v>
      </c>
      <c r="BI1510" s="91">
        <f t="shared" si="3067"/>
        <v>0</v>
      </c>
      <c r="BJ1510" s="91">
        <f t="shared" si="3067"/>
        <v>0</v>
      </c>
      <c r="BK1510" s="91">
        <f t="shared" si="3067"/>
        <v>0</v>
      </c>
      <c r="BL1510" s="91">
        <f t="shared" si="3067"/>
        <v>0</v>
      </c>
      <c r="BM1510" s="91">
        <f t="shared" si="3067"/>
        <v>0</v>
      </c>
      <c r="BN1510" s="91">
        <f t="shared" si="3067"/>
        <v>0</v>
      </c>
      <c r="BO1510" s="91">
        <f t="shared" si="3067"/>
        <v>0</v>
      </c>
      <c r="BP1510" s="91">
        <f t="shared" si="3067"/>
        <v>0</v>
      </c>
      <c r="BQ1510" s="91">
        <f t="shared" si="3067"/>
        <v>0</v>
      </c>
      <c r="BR1510" s="91">
        <f t="shared" si="3067"/>
        <v>0</v>
      </c>
      <c r="BS1510" s="91">
        <f t="shared" si="3067"/>
        <v>0</v>
      </c>
      <c r="BT1510" s="91">
        <f t="shared" si="3067"/>
        <v>0</v>
      </c>
      <c r="BU1510" s="91">
        <f t="shared" si="3067"/>
        <v>0</v>
      </c>
      <c r="BV1510" s="91">
        <f t="shared" si="3067"/>
        <v>0</v>
      </c>
      <c r="BW1510" s="91">
        <f t="shared" si="3067"/>
        <v>0</v>
      </c>
      <c r="BX1510" s="91">
        <f t="shared" si="3067"/>
        <v>0</v>
      </c>
      <c r="BY1510" s="91">
        <f t="shared" si="3067"/>
        <v>0</v>
      </c>
      <c r="BZ1510" s="91">
        <f t="shared" si="3067"/>
        <v>0</v>
      </c>
      <c r="CA1510" s="91">
        <f t="shared" si="3067"/>
        <v>0</v>
      </c>
      <c r="CB1510" s="91">
        <f t="shared" si="3067"/>
        <v>0</v>
      </c>
      <c r="CC1510" s="91">
        <f t="shared" si="3067"/>
        <v>0</v>
      </c>
      <c r="CD1510" s="91">
        <f t="shared" si="3067"/>
        <v>0</v>
      </c>
      <c r="CE1510" s="91">
        <f t="shared" si="3067"/>
        <v>0</v>
      </c>
      <c r="CF1510" s="91">
        <f t="shared" si="3067"/>
        <v>0</v>
      </c>
      <c r="CG1510" s="91">
        <f t="shared" si="3067"/>
        <v>0</v>
      </c>
      <c r="CH1510" s="91">
        <f t="shared" si="3067"/>
        <v>0</v>
      </c>
      <c r="CI1510" s="91">
        <f t="shared" si="3067"/>
        <v>0</v>
      </c>
      <c r="CJ1510" s="91">
        <f t="shared" si="3067"/>
        <v>0</v>
      </c>
      <c r="CK1510" s="91">
        <f t="shared" si="3067"/>
        <v>0</v>
      </c>
      <c r="CL1510" s="91">
        <f t="shared" si="3067"/>
        <v>0</v>
      </c>
      <c r="CM1510" s="91">
        <f t="shared" ref="CM1510:DT1510" si="3068">IF(CM$8="",0,CL1510+CM1508)</f>
        <v>0</v>
      </c>
      <c r="CN1510" s="91">
        <f t="shared" si="3068"/>
        <v>0</v>
      </c>
      <c r="CO1510" s="91">
        <f t="shared" si="3068"/>
        <v>0</v>
      </c>
      <c r="CP1510" s="91">
        <f t="shared" si="3068"/>
        <v>0</v>
      </c>
      <c r="CQ1510" s="91">
        <f t="shared" si="3068"/>
        <v>0</v>
      </c>
      <c r="CR1510" s="91">
        <f t="shared" si="3068"/>
        <v>0</v>
      </c>
      <c r="CS1510" s="91">
        <f t="shared" si="3068"/>
        <v>0</v>
      </c>
      <c r="CT1510" s="91">
        <f t="shared" si="3068"/>
        <v>0</v>
      </c>
      <c r="CU1510" s="91">
        <f t="shared" si="3068"/>
        <v>0</v>
      </c>
      <c r="CV1510" s="91">
        <f t="shared" si="3068"/>
        <v>0</v>
      </c>
      <c r="CW1510" s="91">
        <f t="shared" si="3068"/>
        <v>0</v>
      </c>
      <c r="CX1510" s="91">
        <f t="shared" si="3068"/>
        <v>0</v>
      </c>
      <c r="CY1510" s="91">
        <f t="shared" si="3068"/>
        <v>0</v>
      </c>
      <c r="CZ1510" s="91">
        <f t="shared" si="3068"/>
        <v>0</v>
      </c>
      <c r="DA1510" s="91">
        <f t="shared" si="3068"/>
        <v>0</v>
      </c>
      <c r="DB1510" s="91">
        <f t="shared" si="3068"/>
        <v>0</v>
      </c>
      <c r="DC1510" s="91">
        <f t="shared" si="3068"/>
        <v>0</v>
      </c>
      <c r="DD1510" s="91">
        <f t="shared" si="3068"/>
        <v>0</v>
      </c>
      <c r="DE1510" s="91">
        <f t="shared" si="3068"/>
        <v>0</v>
      </c>
      <c r="DF1510" s="91">
        <f t="shared" si="3068"/>
        <v>0</v>
      </c>
      <c r="DG1510" s="91">
        <f t="shared" si="3068"/>
        <v>0</v>
      </c>
      <c r="DH1510" s="91">
        <f t="shared" si="3068"/>
        <v>0</v>
      </c>
      <c r="DI1510" s="91">
        <f t="shared" si="3068"/>
        <v>0</v>
      </c>
      <c r="DJ1510" s="91">
        <f t="shared" si="3068"/>
        <v>0</v>
      </c>
      <c r="DK1510" s="91">
        <f t="shared" si="3068"/>
        <v>0</v>
      </c>
      <c r="DL1510" s="91">
        <f t="shared" si="3068"/>
        <v>0</v>
      </c>
      <c r="DM1510" s="91">
        <f t="shared" si="3068"/>
        <v>0</v>
      </c>
      <c r="DN1510" s="91">
        <f t="shared" si="3068"/>
        <v>0</v>
      </c>
      <c r="DO1510" s="91">
        <f t="shared" si="3068"/>
        <v>0</v>
      </c>
      <c r="DP1510" s="91">
        <f t="shared" si="3068"/>
        <v>0</v>
      </c>
      <c r="DQ1510" s="91">
        <f t="shared" si="3068"/>
        <v>0</v>
      </c>
      <c r="DR1510" s="91">
        <f t="shared" si="3068"/>
        <v>0</v>
      </c>
      <c r="DS1510" s="91">
        <f t="shared" si="3068"/>
        <v>0</v>
      </c>
      <c r="DT1510" s="91">
        <f t="shared" si="3068"/>
        <v>0</v>
      </c>
      <c r="DU1510" s="3"/>
      <c r="DV1510" s="3"/>
    </row>
    <row r="1511" spans="1:126" ht="4.2" customHeight="1">
      <c r="A1511" s="1"/>
      <c r="B1511" s="1"/>
      <c r="C1511" s="1"/>
      <c r="D1511" s="1"/>
      <c r="E1511" s="261"/>
      <c r="F1511" s="47"/>
      <c r="G1511" s="229"/>
      <c r="H1511" s="17"/>
      <c r="I1511" s="17"/>
      <c r="J1511" s="17"/>
      <c r="K1511" s="17"/>
      <c r="L1511" s="1"/>
      <c r="M1511" s="5"/>
      <c r="N1511" s="17"/>
      <c r="O1511" s="1"/>
      <c r="P1511" s="5"/>
      <c r="Q1511" s="1"/>
      <c r="R1511" s="1"/>
      <c r="S1511" s="5"/>
      <c r="T1511" s="7"/>
      <c r="U1511" s="23"/>
      <c r="V1511" s="1"/>
      <c r="W1511" s="17"/>
      <c r="X1511" s="10"/>
      <c r="Y1511" s="45"/>
      <c r="Z1511" s="90"/>
      <c r="AA1511" s="94"/>
      <c r="AB1511" s="94"/>
      <c r="AC1511" s="94"/>
      <c r="AD1511" s="94"/>
      <c r="AE1511" s="94"/>
      <c r="AF1511" s="94"/>
      <c r="AG1511" s="94"/>
      <c r="AH1511" s="94"/>
      <c r="AI1511" s="94"/>
      <c r="AJ1511" s="94"/>
      <c r="AK1511" s="94"/>
      <c r="AL1511" s="94"/>
      <c r="AM1511" s="94"/>
      <c r="AN1511" s="94"/>
      <c r="AO1511" s="94"/>
      <c r="AP1511" s="94"/>
      <c r="AQ1511" s="94"/>
      <c r="AR1511" s="94"/>
      <c r="AS1511" s="94"/>
      <c r="AT1511" s="94"/>
      <c r="AU1511" s="94"/>
      <c r="AV1511" s="94"/>
      <c r="AW1511" s="94"/>
      <c r="AX1511" s="94"/>
      <c r="AY1511" s="94"/>
      <c r="AZ1511" s="94"/>
      <c r="BA1511" s="94"/>
      <c r="BB1511" s="94"/>
      <c r="BC1511" s="94"/>
      <c r="BD1511" s="94"/>
      <c r="BE1511" s="94"/>
      <c r="BF1511" s="94"/>
      <c r="BG1511" s="94"/>
      <c r="BH1511" s="94"/>
      <c r="BI1511" s="94"/>
      <c r="BJ1511" s="94"/>
      <c r="BK1511" s="94"/>
      <c r="BL1511" s="94"/>
      <c r="BM1511" s="94"/>
      <c r="BN1511" s="94"/>
      <c r="BO1511" s="94"/>
      <c r="BP1511" s="94"/>
      <c r="BQ1511" s="94"/>
      <c r="BR1511" s="94"/>
      <c r="BS1511" s="94"/>
      <c r="BT1511" s="94"/>
      <c r="BU1511" s="94"/>
      <c r="BV1511" s="94"/>
      <c r="BW1511" s="94"/>
      <c r="BX1511" s="94"/>
      <c r="BY1511" s="94"/>
      <c r="BZ1511" s="94"/>
      <c r="CA1511" s="94"/>
      <c r="CB1511" s="94"/>
      <c r="CC1511" s="94"/>
      <c r="CD1511" s="94"/>
      <c r="CE1511" s="94"/>
      <c r="CF1511" s="94"/>
      <c r="CG1511" s="94"/>
      <c r="CH1511" s="94"/>
      <c r="CI1511" s="94"/>
      <c r="CJ1511" s="94"/>
      <c r="CK1511" s="94"/>
      <c r="CL1511" s="94"/>
      <c r="CM1511" s="94"/>
      <c r="CN1511" s="94"/>
      <c r="CO1511" s="94"/>
      <c r="CP1511" s="94"/>
      <c r="CQ1511" s="94"/>
      <c r="CR1511" s="94"/>
      <c r="CS1511" s="94"/>
      <c r="CT1511" s="94"/>
      <c r="CU1511" s="94"/>
      <c r="CV1511" s="94"/>
      <c r="CW1511" s="94"/>
      <c r="CX1511" s="94"/>
      <c r="CY1511" s="94"/>
      <c r="CZ1511" s="94"/>
      <c r="DA1511" s="94"/>
      <c r="DB1511" s="94"/>
      <c r="DC1511" s="94"/>
      <c r="DD1511" s="94"/>
      <c r="DE1511" s="94"/>
      <c r="DF1511" s="94"/>
      <c r="DG1511" s="94"/>
      <c r="DH1511" s="94"/>
      <c r="DI1511" s="94"/>
      <c r="DJ1511" s="94"/>
      <c r="DK1511" s="94"/>
      <c r="DL1511" s="94"/>
      <c r="DM1511" s="94"/>
      <c r="DN1511" s="94"/>
      <c r="DO1511" s="94"/>
      <c r="DP1511" s="94"/>
      <c r="DQ1511" s="94"/>
      <c r="DR1511" s="94"/>
      <c r="DS1511" s="94"/>
      <c r="DT1511" s="94"/>
      <c r="DU1511" s="1"/>
      <c r="DV1511" s="1"/>
    </row>
    <row r="1512" spans="1:126" ht="7.2" customHeight="1">
      <c r="A1512" s="1"/>
      <c r="B1512" s="1"/>
      <c r="C1512" s="1"/>
      <c r="D1512" s="1"/>
      <c r="E1512" s="261"/>
      <c r="F1512" s="47"/>
      <c r="G1512" s="229"/>
      <c r="H1512" s="1"/>
      <c r="I1512" s="1"/>
      <c r="J1512" s="1"/>
      <c r="K1512" s="1"/>
      <c r="L1512" s="1"/>
      <c r="M1512" s="5"/>
      <c r="N1512" s="1"/>
      <c r="O1512" s="1"/>
      <c r="P1512" s="5"/>
      <c r="Q1512" s="1"/>
      <c r="R1512" s="1"/>
      <c r="S1512" s="5"/>
      <c r="T1512" s="7"/>
      <c r="U1512" s="23"/>
      <c r="V1512" s="1"/>
      <c r="W1512" s="11"/>
      <c r="X1512" s="10"/>
      <c r="Y1512" s="45"/>
      <c r="Z1512" s="92"/>
      <c r="AA1512" s="93"/>
      <c r="AB1512" s="93"/>
      <c r="AC1512" s="93"/>
      <c r="AD1512" s="93"/>
      <c r="AE1512" s="93"/>
      <c r="AF1512" s="93"/>
      <c r="AG1512" s="93"/>
      <c r="AH1512" s="93"/>
      <c r="AI1512" s="93"/>
      <c r="AJ1512" s="93"/>
      <c r="AK1512" s="93"/>
      <c r="AL1512" s="93"/>
      <c r="AM1512" s="93"/>
      <c r="AN1512" s="93"/>
      <c r="AO1512" s="93"/>
      <c r="AP1512" s="93"/>
      <c r="AQ1512" s="93"/>
      <c r="AR1512" s="93"/>
      <c r="AS1512" s="93"/>
      <c r="AT1512" s="93"/>
      <c r="AU1512" s="93"/>
      <c r="AV1512" s="93"/>
      <c r="AW1512" s="93"/>
      <c r="AX1512" s="93"/>
      <c r="AY1512" s="93"/>
      <c r="AZ1512" s="93"/>
      <c r="BA1512" s="93"/>
      <c r="BB1512" s="93"/>
      <c r="BC1512" s="93"/>
      <c r="BD1512" s="93"/>
      <c r="BE1512" s="93"/>
      <c r="BF1512" s="93"/>
      <c r="BG1512" s="93"/>
      <c r="BH1512" s="93"/>
      <c r="BI1512" s="93"/>
      <c r="BJ1512" s="93"/>
      <c r="BK1512" s="93"/>
      <c r="BL1512" s="93"/>
      <c r="BM1512" s="93"/>
      <c r="BN1512" s="93"/>
      <c r="BO1512" s="93"/>
      <c r="BP1512" s="93"/>
      <c r="BQ1512" s="93"/>
      <c r="BR1512" s="93"/>
      <c r="BS1512" s="93"/>
      <c r="BT1512" s="93"/>
      <c r="BU1512" s="93"/>
      <c r="BV1512" s="93"/>
      <c r="BW1512" s="93"/>
      <c r="BX1512" s="93"/>
      <c r="BY1512" s="93"/>
      <c r="BZ1512" s="93"/>
      <c r="CA1512" s="93"/>
      <c r="CB1512" s="93"/>
      <c r="CC1512" s="93"/>
      <c r="CD1512" s="93"/>
      <c r="CE1512" s="93"/>
      <c r="CF1512" s="93"/>
      <c r="CG1512" s="93"/>
      <c r="CH1512" s="93"/>
      <c r="CI1512" s="93"/>
      <c r="CJ1512" s="93"/>
      <c r="CK1512" s="93"/>
      <c r="CL1512" s="93"/>
      <c r="CM1512" s="93"/>
      <c r="CN1512" s="93"/>
      <c r="CO1512" s="93"/>
      <c r="CP1512" s="93"/>
      <c r="CQ1512" s="93"/>
      <c r="CR1512" s="93"/>
      <c r="CS1512" s="93"/>
      <c r="CT1512" s="93"/>
      <c r="CU1512" s="93"/>
      <c r="CV1512" s="93"/>
      <c r="CW1512" s="93"/>
      <c r="CX1512" s="93"/>
      <c r="CY1512" s="93"/>
      <c r="CZ1512" s="93"/>
      <c r="DA1512" s="93"/>
      <c r="DB1512" s="93"/>
      <c r="DC1512" s="93"/>
      <c r="DD1512" s="93"/>
      <c r="DE1512" s="93"/>
      <c r="DF1512" s="93"/>
      <c r="DG1512" s="93"/>
      <c r="DH1512" s="93"/>
      <c r="DI1512" s="93"/>
      <c r="DJ1512" s="93"/>
      <c r="DK1512" s="93"/>
      <c r="DL1512" s="93"/>
      <c r="DM1512" s="93"/>
      <c r="DN1512" s="93"/>
      <c r="DO1512" s="93"/>
      <c r="DP1512" s="93"/>
      <c r="DQ1512" s="93"/>
      <c r="DR1512" s="93"/>
      <c r="DS1512" s="93"/>
      <c r="DT1512" s="93"/>
      <c r="DU1512" s="1"/>
      <c r="DV1512" s="1"/>
    </row>
    <row r="1513" spans="1:126" s="4" customFormat="1">
      <c r="A1513" s="3"/>
      <c r="B1513" s="3"/>
      <c r="C1513" s="3"/>
      <c r="D1513" s="3"/>
      <c r="E1513" s="9"/>
      <c r="F1513" s="50"/>
      <c r="G1513" s="388" t="s">
        <v>6</v>
      </c>
      <c r="H1513" s="3" t="s">
        <v>303</v>
      </c>
      <c r="I1513" s="3"/>
      <c r="J1513" s="3"/>
      <c r="K1513" s="3"/>
      <c r="L1513" s="3"/>
      <c r="M1513" s="5"/>
      <c r="N1513" s="3" t="str">
        <f>Главная!$Y$8</f>
        <v>итого</v>
      </c>
      <c r="O1513" s="3"/>
      <c r="P1513" s="5"/>
      <c r="Q1513" s="3" t="s">
        <v>25</v>
      </c>
      <c r="R1513" s="3"/>
      <c r="S1513" s="5"/>
      <c r="T1513" s="83"/>
      <c r="U1513" s="23"/>
      <c r="V1513" s="3"/>
      <c r="W1513" s="11">
        <f>IF(MIN(Y1510:DU1510)&lt;0,-MIN(Y1510:DU1510),0)</f>
        <v>0</v>
      </c>
      <c r="X1513" s="11"/>
      <c r="Y1513" s="45"/>
      <c r="Z1513" s="90"/>
      <c r="AA1513" s="91"/>
      <c r="AB1513" s="91"/>
      <c r="AC1513" s="91"/>
      <c r="AD1513" s="91"/>
      <c r="AE1513" s="91"/>
      <c r="AF1513" s="91"/>
      <c r="AG1513" s="91"/>
      <c r="AH1513" s="91"/>
      <c r="AI1513" s="91"/>
      <c r="AJ1513" s="91"/>
      <c r="AK1513" s="91"/>
      <c r="AL1513" s="91"/>
      <c r="AM1513" s="91"/>
      <c r="AN1513" s="91"/>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1"/>
      <c r="BJ1513" s="91"/>
      <c r="BK1513" s="91"/>
      <c r="BL1513" s="91"/>
      <c r="BM1513" s="91"/>
      <c r="BN1513" s="91"/>
      <c r="BO1513" s="91"/>
      <c r="BP1513" s="91"/>
      <c r="BQ1513" s="91"/>
      <c r="BR1513" s="91"/>
      <c r="BS1513" s="91"/>
      <c r="BT1513" s="91"/>
      <c r="BU1513" s="91"/>
      <c r="BV1513" s="91"/>
      <c r="BW1513" s="91"/>
      <c r="BX1513" s="91"/>
      <c r="BY1513" s="91"/>
      <c r="BZ1513" s="91"/>
      <c r="CA1513" s="91"/>
      <c r="CB1513" s="91"/>
      <c r="CC1513" s="91"/>
      <c r="CD1513" s="91"/>
      <c r="CE1513" s="91"/>
      <c r="CF1513" s="91"/>
      <c r="CG1513" s="91"/>
      <c r="CH1513" s="91"/>
      <c r="CI1513" s="91"/>
      <c r="CJ1513" s="91"/>
      <c r="CK1513" s="91"/>
      <c r="CL1513" s="91"/>
      <c r="CM1513" s="91"/>
      <c r="CN1513" s="91"/>
      <c r="CO1513" s="91"/>
      <c r="CP1513" s="91"/>
      <c r="CQ1513" s="91"/>
      <c r="CR1513" s="91"/>
      <c r="CS1513" s="91"/>
      <c r="CT1513" s="91"/>
      <c r="CU1513" s="91"/>
      <c r="CV1513" s="91"/>
      <c r="CW1513" s="91"/>
      <c r="CX1513" s="91"/>
      <c r="CY1513" s="91"/>
      <c r="CZ1513" s="91"/>
      <c r="DA1513" s="91"/>
      <c r="DB1513" s="91"/>
      <c r="DC1513" s="91"/>
      <c r="DD1513" s="91"/>
      <c r="DE1513" s="91"/>
      <c r="DF1513" s="91"/>
      <c r="DG1513" s="91"/>
      <c r="DH1513" s="91"/>
      <c r="DI1513" s="91"/>
      <c r="DJ1513" s="91"/>
      <c r="DK1513" s="91"/>
      <c r="DL1513" s="91"/>
      <c r="DM1513" s="91"/>
      <c r="DN1513" s="91"/>
      <c r="DO1513" s="91"/>
      <c r="DP1513" s="91"/>
      <c r="DQ1513" s="91"/>
      <c r="DR1513" s="91"/>
      <c r="DS1513" s="91"/>
      <c r="DT1513" s="91"/>
      <c r="DU1513" s="3"/>
      <c r="DV1513" s="3"/>
    </row>
    <row r="1514" spans="1:126" ht="4.2" customHeight="1">
      <c r="A1514" s="1"/>
      <c r="B1514" s="1"/>
      <c r="C1514" s="1"/>
      <c r="D1514" s="1"/>
      <c r="E1514" s="261"/>
      <c r="F1514" s="47"/>
      <c r="G1514" s="229"/>
      <c r="H1514" s="40"/>
      <c r="I1514" s="40"/>
      <c r="J1514" s="40"/>
      <c r="K1514" s="40"/>
      <c r="L1514" s="1"/>
      <c r="M1514" s="5"/>
      <c r="N1514" s="40"/>
      <c r="O1514" s="1"/>
      <c r="P1514" s="5"/>
      <c r="Q1514" s="1"/>
      <c r="R1514" s="1"/>
      <c r="S1514" s="5"/>
      <c r="T1514" s="7"/>
      <c r="U1514" s="23"/>
      <c r="V1514" s="1"/>
      <c r="W1514" s="40"/>
      <c r="X1514" s="10"/>
      <c r="Y1514" s="45"/>
      <c r="Z1514" s="92"/>
      <c r="AA1514" s="471"/>
      <c r="AB1514" s="471"/>
      <c r="AC1514" s="471"/>
      <c r="AD1514" s="471"/>
      <c r="AE1514" s="471"/>
      <c r="AF1514" s="471"/>
      <c r="AG1514" s="471"/>
      <c r="AH1514" s="471"/>
      <c r="AI1514" s="471"/>
      <c r="AJ1514" s="471"/>
      <c r="AK1514" s="471"/>
      <c r="AL1514" s="471"/>
      <c r="AM1514" s="471"/>
      <c r="AN1514" s="471"/>
      <c r="AO1514" s="471"/>
      <c r="AP1514" s="471"/>
      <c r="AQ1514" s="471"/>
      <c r="AR1514" s="471"/>
      <c r="AS1514" s="471"/>
      <c r="AT1514" s="471"/>
      <c r="AU1514" s="471"/>
      <c r="AV1514" s="471"/>
      <c r="AW1514" s="471"/>
      <c r="AX1514" s="471"/>
      <c r="AY1514" s="471"/>
      <c r="AZ1514" s="471"/>
      <c r="BA1514" s="471"/>
      <c r="BB1514" s="471"/>
      <c r="BC1514" s="471"/>
      <c r="BD1514" s="471"/>
      <c r="BE1514" s="471"/>
      <c r="BF1514" s="471"/>
      <c r="BG1514" s="471"/>
      <c r="BH1514" s="471"/>
      <c r="BI1514" s="471"/>
      <c r="BJ1514" s="471"/>
      <c r="BK1514" s="471"/>
      <c r="BL1514" s="471"/>
      <c r="BM1514" s="471"/>
      <c r="BN1514" s="471"/>
      <c r="BO1514" s="471"/>
      <c r="BP1514" s="471"/>
      <c r="BQ1514" s="471"/>
      <c r="BR1514" s="471"/>
      <c r="BS1514" s="471"/>
      <c r="BT1514" s="471"/>
      <c r="BU1514" s="471"/>
      <c r="BV1514" s="471"/>
      <c r="BW1514" s="471"/>
      <c r="BX1514" s="471"/>
      <c r="BY1514" s="471"/>
      <c r="BZ1514" s="471"/>
      <c r="CA1514" s="471"/>
      <c r="CB1514" s="471"/>
      <c r="CC1514" s="471"/>
      <c r="CD1514" s="471"/>
      <c r="CE1514" s="471"/>
      <c r="CF1514" s="471"/>
      <c r="CG1514" s="471"/>
      <c r="CH1514" s="471"/>
      <c r="CI1514" s="471"/>
      <c r="CJ1514" s="471"/>
      <c r="CK1514" s="471"/>
      <c r="CL1514" s="471"/>
      <c r="CM1514" s="471"/>
      <c r="CN1514" s="471"/>
      <c r="CO1514" s="471"/>
      <c r="CP1514" s="471"/>
      <c r="CQ1514" s="471"/>
      <c r="CR1514" s="471"/>
      <c r="CS1514" s="471"/>
      <c r="CT1514" s="471"/>
      <c r="CU1514" s="471"/>
      <c r="CV1514" s="471"/>
      <c r="CW1514" s="471"/>
      <c r="CX1514" s="471"/>
      <c r="CY1514" s="471"/>
      <c r="CZ1514" s="471"/>
      <c r="DA1514" s="471"/>
      <c r="DB1514" s="471"/>
      <c r="DC1514" s="471"/>
      <c r="DD1514" s="471"/>
      <c r="DE1514" s="471"/>
      <c r="DF1514" s="471"/>
      <c r="DG1514" s="471"/>
      <c r="DH1514" s="471"/>
      <c r="DI1514" s="471"/>
      <c r="DJ1514" s="471"/>
      <c r="DK1514" s="471"/>
      <c r="DL1514" s="471"/>
      <c r="DM1514" s="471"/>
      <c r="DN1514" s="471"/>
      <c r="DO1514" s="471"/>
      <c r="DP1514" s="471"/>
      <c r="DQ1514" s="471"/>
      <c r="DR1514" s="471"/>
      <c r="DS1514" s="471"/>
      <c r="DT1514" s="471"/>
      <c r="DU1514" s="1"/>
      <c r="DV1514" s="1"/>
    </row>
    <row r="1515" spans="1:126" ht="7.2" customHeight="1">
      <c r="A1515" s="1"/>
      <c r="B1515" s="1"/>
      <c r="C1515" s="1"/>
      <c r="D1515" s="1"/>
      <c r="E1515" s="261"/>
      <c r="F1515" s="47"/>
      <c r="G1515" s="229"/>
      <c r="H1515" s="1"/>
      <c r="I1515" s="1"/>
      <c r="J1515" s="1"/>
      <c r="K1515" s="1"/>
      <c r="L1515" s="1"/>
      <c r="M1515" s="5"/>
      <c r="N1515" s="1"/>
      <c r="O1515" s="1"/>
      <c r="P1515" s="5"/>
      <c r="Q1515" s="1"/>
      <c r="R1515" s="1"/>
      <c r="S1515" s="5"/>
      <c r="T1515" s="7"/>
      <c r="U1515" s="23"/>
      <c r="V1515" s="1"/>
      <c r="W1515" s="11"/>
      <c r="X1515" s="10"/>
      <c r="Y1515" s="45"/>
      <c r="Z1515" s="90"/>
      <c r="AA1515" s="93"/>
      <c r="AB1515" s="93"/>
      <c r="AC1515" s="93"/>
      <c r="AD1515" s="93"/>
      <c r="AE1515" s="93"/>
      <c r="AF1515" s="93"/>
      <c r="AG1515" s="93"/>
      <c r="AH1515" s="93"/>
      <c r="AI1515" s="93"/>
      <c r="AJ1515" s="93"/>
      <c r="AK1515" s="93"/>
      <c r="AL1515" s="93"/>
      <c r="AM1515" s="93"/>
      <c r="AN1515" s="93"/>
      <c r="AO1515" s="93"/>
      <c r="AP1515" s="93"/>
      <c r="AQ1515" s="93"/>
      <c r="AR1515" s="93"/>
      <c r="AS1515" s="93"/>
      <c r="AT1515" s="93"/>
      <c r="AU1515" s="93"/>
      <c r="AV1515" s="93"/>
      <c r="AW1515" s="93"/>
      <c r="AX1515" s="93"/>
      <c r="AY1515" s="93"/>
      <c r="AZ1515" s="93"/>
      <c r="BA1515" s="93"/>
      <c r="BB1515" s="93"/>
      <c r="BC1515" s="93"/>
      <c r="BD1515" s="93"/>
      <c r="BE1515" s="93"/>
      <c r="BF1515" s="93"/>
      <c r="BG1515" s="93"/>
      <c r="BH1515" s="93"/>
      <c r="BI1515" s="93"/>
      <c r="BJ1515" s="93"/>
      <c r="BK1515" s="93"/>
      <c r="BL1515" s="93"/>
      <c r="BM1515" s="93"/>
      <c r="BN1515" s="93"/>
      <c r="BO1515" s="93"/>
      <c r="BP1515" s="93"/>
      <c r="BQ1515" s="93"/>
      <c r="BR1515" s="93"/>
      <c r="BS1515" s="93"/>
      <c r="BT1515" s="93"/>
      <c r="BU1515" s="93"/>
      <c r="BV1515" s="93"/>
      <c r="BW1515" s="93"/>
      <c r="BX1515" s="93"/>
      <c r="BY1515" s="93"/>
      <c r="BZ1515" s="93"/>
      <c r="CA1515" s="93"/>
      <c r="CB1515" s="93"/>
      <c r="CC1515" s="93"/>
      <c r="CD1515" s="93"/>
      <c r="CE1515" s="93"/>
      <c r="CF1515" s="93"/>
      <c r="CG1515" s="93"/>
      <c r="CH1515" s="93"/>
      <c r="CI1515" s="93"/>
      <c r="CJ1515" s="93"/>
      <c r="CK1515" s="93"/>
      <c r="CL1515" s="93"/>
      <c r="CM1515" s="93"/>
      <c r="CN1515" s="93"/>
      <c r="CO1515" s="93"/>
      <c r="CP1515" s="93"/>
      <c r="CQ1515" s="93"/>
      <c r="CR1515" s="93"/>
      <c r="CS1515" s="93"/>
      <c r="CT1515" s="93"/>
      <c r="CU1515" s="93"/>
      <c r="CV1515" s="93"/>
      <c r="CW1515" s="93"/>
      <c r="CX1515" s="93"/>
      <c r="CY1515" s="93"/>
      <c r="CZ1515" s="93"/>
      <c r="DA1515" s="93"/>
      <c r="DB1515" s="93"/>
      <c r="DC1515" s="93"/>
      <c r="DD1515" s="93"/>
      <c r="DE1515" s="93"/>
      <c r="DF1515" s="93"/>
      <c r="DG1515" s="93"/>
      <c r="DH1515" s="93"/>
      <c r="DI1515" s="93"/>
      <c r="DJ1515" s="93"/>
      <c r="DK1515" s="93"/>
      <c r="DL1515" s="93"/>
      <c r="DM1515" s="93"/>
      <c r="DN1515" s="93"/>
      <c r="DO1515" s="93"/>
      <c r="DP1515" s="93"/>
      <c r="DQ1515" s="93"/>
      <c r="DR1515" s="93"/>
      <c r="DS1515" s="93"/>
      <c r="DT1515" s="93"/>
      <c r="DU1515" s="1"/>
      <c r="DV1515" s="1"/>
    </row>
    <row r="1516" spans="1:126">
      <c r="A1516" s="1"/>
      <c r="B1516" s="1"/>
      <c r="C1516" s="1"/>
      <c r="D1516" s="196"/>
      <c r="E1516" s="261" t="s">
        <v>27</v>
      </c>
      <c r="F1516" s="47"/>
      <c r="G1516" s="542" t="s">
        <v>6</v>
      </c>
      <c r="H1516" s="544" t="s">
        <v>260</v>
      </c>
      <c r="I1516" s="545"/>
      <c r="J1516" s="545"/>
      <c r="K1516" s="545"/>
      <c r="L1516" s="1"/>
      <c r="M1516" s="5"/>
      <c r="N1516" s="3" t="str">
        <f>Главная!$Y$8</f>
        <v>итого</v>
      </c>
      <c r="O1516" s="1"/>
      <c r="P1516" s="5"/>
      <c r="Q1516" s="1" t="s">
        <v>25</v>
      </c>
      <c r="R1516" s="1"/>
      <c r="S1516" s="1"/>
      <c r="T1516" s="7"/>
      <c r="U1516" s="1"/>
      <c r="V1516" s="1"/>
      <c r="W1516" s="11">
        <f>SUM($Y1516:$DU1516)</f>
        <v>0</v>
      </c>
      <c r="X1516" s="10"/>
      <c r="Y1516" s="5" t="s">
        <v>6</v>
      </c>
      <c r="Z1516" s="493">
        <f>Главная!$N$32-SUM($AA1516:$DU1516)</f>
        <v>0</v>
      </c>
      <c r="AA1516" s="541"/>
      <c r="AB1516" s="541"/>
      <c r="AC1516" s="541"/>
      <c r="AD1516" s="541"/>
      <c r="AE1516" s="541"/>
      <c r="AF1516" s="541"/>
      <c r="AG1516" s="541"/>
      <c r="AH1516" s="541"/>
      <c r="AI1516" s="541"/>
      <c r="AJ1516" s="541"/>
      <c r="AK1516" s="541"/>
      <c r="AL1516" s="541"/>
      <c r="AM1516" s="541"/>
      <c r="AN1516" s="541"/>
      <c r="AO1516" s="541"/>
      <c r="AP1516" s="541"/>
      <c r="AQ1516" s="541"/>
      <c r="AR1516" s="541"/>
      <c r="AS1516" s="541"/>
      <c r="AT1516" s="541"/>
      <c r="AU1516" s="541"/>
      <c r="AV1516" s="541"/>
      <c r="AW1516" s="541"/>
      <c r="AX1516" s="541"/>
      <c r="AY1516" s="541"/>
      <c r="AZ1516" s="541"/>
      <c r="BA1516" s="541"/>
      <c r="BB1516" s="541"/>
      <c r="BC1516" s="541"/>
      <c r="BD1516" s="541"/>
      <c r="BE1516" s="541"/>
      <c r="BF1516" s="541"/>
      <c r="BG1516" s="541"/>
      <c r="BH1516" s="541"/>
      <c r="BI1516" s="541"/>
      <c r="BJ1516" s="541"/>
      <c r="BK1516" s="541"/>
      <c r="BL1516" s="541"/>
      <c r="BM1516" s="541"/>
      <c r="BN1516" s="541"/>
      <c r="BO1516" s="541"/>
      <c r="BP1516" s="541"/>
      <c r="BQ1516" s="541"/>
      <c r="BR1516" s="541"/>
      <c r="BS1516" s="541"/>
      <c r="BT1516" s="541"/>
      <c r="BU1516" s="541"/>
      <c r="BV1516" s="541"/>
      <c r="BW1516" s="541"/>
      <c r="BX1516" s="541"/>
      <c r="BY1516" s="541"/>
      <c r="BZ1516" s="541"/>
      <c r="CA1516" s="541"/>
      <c r="CB1516" s="541"/>
      <c r="CC1516" s="541"/>
      <c r="CD1516" s="541"/>
      <c r="CE1516" s="541"/>
      <c r="CF1516" s="541"/>
      <c r="CG1516" s="541"/>
      <c r="CH1516" s="541"/>
      <c r="CI1516" s="541"/>
      <c r="CJ1516" s="541"/>
      <c r="CK1516" s="541"/>
      <c r="CL1516" s="541"/>
      <c r="CM1516" s="541"/>
      <c r="CN1516" s="541"/>
      <c r="CO1516" s="541"/>
      <c r="CP1516" s="541"/>
      <c r="CQ1516" s="541"/>
      <c r="CR1516" s="541"/>
      <c r="CS1516" s="541"/>
      <c r="CT1516" s="541"/>
      <c r="CU1516" s="541"/>
      <c r="CV1516" s="541"/>
      <c r="CW1516" s="541"/>
      <c r="CX1516" s="541"/>
      <c r="CY1516" s="541"/>
      <c r="CZ1516" s="541"/>
      <c r="DA1516" s="541"/>
      <c r="DB1516" s="541"/>
      <c r="DC1516" s="541"/>
      <c r="DD1516" s="541"/>
      <c r="DE1516" s="541"/>
      <c r="DF1516" s="541"/>
      <c r="DG1516" s="541"/>
      <c r="DH1516" s="541"/>
      <c r="DI1516" s="541"/>
      <c r="DJ1516" s="541"/>
      <c r="DK1516" s="541"/>
      <c r="DL1516" s="541"/>
      <c r="DM1516" s="541"/>
      <c r="DN1516" s="541"/>
      <c r="DO1516" s="541"/>
      <c r="DP1516" s="541"/>
      <c r="DQ1516" s="541"/>
      <c r="DR1516" s="541"/>
      <c r="DS1516" s="541"/>
      <c r="DT1516" s="541"/>
      <c r="DU1516" s="1"/>
      <c r="DV1516" s="1"/>
    </row>
    <row r="1517" spans="1:126" ht="4.2" customHeight="1">
      <c r="A1517" s="1"/>
      <c r="B1517" s="1"/>
      <c r="C1517" s="1"/>
      <c r="D1517" s="1"/>
      <c r="E1517" s="261"/>
      <c r="F1517" s="47"/>
      <c r="G1517" s="229"/>
      <c r="H1517" s="1"/>
      <c r="I1517" s="1"/>
      <c r="J1517" s="1"/>
      <c r="K1517" s="1"/>
      <c r="L1517" s="1"/>
      <c r="M1517" s="5"/>
      <c r="N1517" s="1"/>
      <c r="O1517" s="1"/>
      <c r="P1517" s="5"/>
      <c r="Q1517" s="1"/>
      <c r="R1517" s="1"/>
      <c r="S1517" s="5"/>
      <c r="T1517" s="7"/>
      <c r="U1517" s="23"/>
      <c r="V1517" s="1"/>
      <c r="W1517" s="1"/>
      <c r="X1517" s="10"/>
      <c r="Y1517" s="45"/>
      <c r="Z1517" s="90"/>
      <c r="AA1517" s="471"/>
      <c r="AB1517" s="471"/>
      <c r="AC1517" s="471"/>
      <c r="AD1517" s="471"/>
      <c r="AE1517" s="471"/>
      <c r="AF1517" s="471"/>
      <c r="AG1517" s="471"/>
      <c r="AH1517" s="471"/>
      <c r="AI1517" s="471"/>
      <c r="AJ1517" s="471"/>
      <c r="AK1517" s="471"/>
      <c r="AL1517" s="471"/>
      <c r="AM1517" s="471"/>
      <c r="AN1517" s="471"/>
      <c r="AO1517" s="471"/>
      <c r="AP1517" s="471"/>
      <c r="AQ1517" s="471"/>
      <c r="AR1517" s="471"/>
      <c r="AS1517" s="471"/>
      <c r="AT1517" s="471"/>
      <c r="AU1517" s="471"/>
      <c r="AV1517" s="471"/>
      <c r="AW1517" s="471"/>
      <c r="AX1517" s="471"/>
      <c r="AY1517" s="471"/>
      <c r="AZ1517" s="471"/>
      <c r="BA1517" s="471"/>
      <c r="BB1517" s="471"/>
      <c r="BC1517" s="471"/>
      <c r="BD1517" s="471"/>
      <c r="BE1517" s="471"/>
      <c r="BF1517" s="471"/>
      <c r="BG1517" s="471"/>
      <c r="BH1517" s="471"/>
      <c r="BI1517" s="471"/>
      <c r="BJ1517" s="471"/>
      <c r="BK1517" s="471"/>
      <c r="BL1517" s="471"/>
      <c r="BM1517" s="471"/>
      <c r="BN1517" s="471"/>
      <c r="BO1517" s="471"/>
      <c r="BP1517" s="471"/>
      <c r="BQ1517" s="471"/>
      <c r="BR1517" s="471"/>
      <c r="BS1517" s="471"/>
      <c r="BT1517" s="471"/>
      <c r="BU1517" s="471"/>
      <c r="BV1517" s="471"/>
      <c r="BW1517" s="471"/>
      <c r="BX1517" s="471"/>
      <c r="BY1517" s="471"/>
      <c r="BZ1517" s="471"/>
      <c r="CA1517" s="471"/>
      <c r="CB1517" s="471"/>
      <c r="CC1517" s="471"/>
      <c r="CD1517" s="471"/>
      <c r="CE1517" s="471"/>
      <c r="CF1517" s="471"/>
      <c r="CG1517" s="471"/>
      <c r="CH1517" s="471"/>
      <c r="CI1517" s="471"/>
      <c r="CJ1517" s="471"/>
      <c r="CK1517" s="471"/>
      <c r="CL1517" s="471"/>
      <c r="CM1517" s="471"/>
      <c r="CN1517" s="471"/>
      <c r="CO1517" s="471"/>
      <c r="CP1517" s="471"/>
      <c r="CQ1517" s="471"/>
      <c r="CR1517" s="471"/>
      <c r="CS1517" s="471"/>
      <c r="CT1517" s="471"/>
      <c r="CU1517" s="471"/>
      <c r="CV1517" s="471"/>
      <c r="CW1517" s="471"/>
      <c r="CX1517" s="471"/>
      <c r="CY1517" s="471"/>
      <c r="CZ1517" s="471"/>
      <c r="DA1517" s="471"/>
      <c r="DB1517" s="471"/>
      <c r="DC1517" s="471"/>
      <c r="DD1517" s="471"/>
      <c r="DE1517" s="471"/>
      <c r="DF1517" s="471"/>
      <c r="DG1517" s="471"/>
      <c r="DH1517" s="471"/>
      <c r="DI1517" s="471"/>
      <c r="DJ1517" s="471"/>
      <c r="DK1517" s="471"/>
      <c r="DL1517" s="471"/>
      <c r="DM1517" s="471"/>
      <c r="DN1517" s="471"/>
      <c r="DO1517" s="471"/>
      <c r="DP1517" s="471"/>
      <c r="DQ1517" s="471"/>
      <c r="DR1517" s="471"/>
      <c r="DS1517" s="471"/>
      <c r="DT1517" s="471"/>
      <c r="DU1517" s="1"/>
      <c r="DV1517" s="1"/>
    </row>
    <row r="1518" spans="1:126" ht="7.2" customHeight="1">
      <c r="A1518" s="1"/>
      <c r="B1518" s="1"/>
      <c r="C1518" s="1"/>
      <c r="D1518" s="1"/>
      <c r="E1518" s="261"/>
      <c r="F1518" s="47"/>
      <c r="G1518" s="229"/>
      <c r="H1518" s="1"/>
      <c r="I1518" s="1"/>
      <c r="J1518" s="1"/>
      <c r="K1518" s="1"/>
      <c r="L1518" s="1"/>
      <c r="M1518" s="5"/>
      <c r="N1518" s="1"/>
      <c r="O1518" s="1"/>
      <c r="P1518" s="5"/>
      <c r="Q1518" s="1"/>
      <c r="R1518" s="1"/>
      <c r="S1518" s="5"/>
      <c r="T1518" s="7"/>
      <c r="U1518" s="23"/>
      <c r="V1518" s="1"/>
      <c r="W1518" s="11"/>
      <c r="X1518" s="10"/>
      <c r="Y1518" s="45"/>
      <c r="Z1518" s="92"/>
      <c r="AA1518" s="93"/>
      <c r="AB1518" s="93"/>
      <c r="AC1518" s="93"/>
      <c r="AD1518" s="93"/>
      <c r="AE1518" s="93"/>
      <c r="AF1518" s="93"/>
      <c r="AG1518" s="93"/>
      <c r="AH1518" s="93"/>
      <c r="AI1518" s="93"/>
      <c r="AJ1518" s="93"/>
      <c r="AK1518" s="93"/>
      <c r="AL1518" s="93"/>
      <c r="AM1518" s="93"/>
      <c r="AN1518" s="93"/>
      <c r="AO1518" s="93"/>
      <c r="AP1518" s="93"/>
      <c r="AQ1518" s="93"/>
      <c r="AR1518" s="93"/>
      <c r="AS1518" s="93"/>
      <c r="AT1518" s="93"/>
      <c r="AU1518" s="93"/>
      <c r="AV1518" s="93"/>
      <c r="AW1518" s="93"/>
      <c r="AX1518" s="93"/>
      <c r="AY1518" s="93"/>
      <c r="AZ1518" s="93"/>
      <c r="BA1518" s="93"/>
      <c r="BB1518" s="93"/>
      <c r="BC1518" s="93"/>
      <c r="BD1518" s="93"/>
      <c r="BE1518" s="93"/>
      <c r="BF1518" s="93"/>
      <c r="BG1518" s="93"/>
      <c r="BH1518" s="93"/>
      <c r="BI1518" s="93"/>
      <c r="BJ1518" s="93"/>
      <c r="BK1518" s="93"/>
      <c r="BL1518" s="93"/>
      <c r="BM1518" s="93"/>
      <c r="BN1518" s="93"/>
      <c r="BO1518" s="93"/>
      <c r="BP1518" s="93"/>
      <c r="BQ1518" s="93"/>
      <c r="BR1518" s="93"/>
      <c r="BS1518" s="93"/>
      <c r="BT1518" s="93"/>
      <c r="BU1518" s="93"/>
      <c r="BV1518" s="93"/>
      <c r="BW1518" s="93"/>
      <c r="BX1518" s="93"/>
      <c r="BY1518" s="93"/>
      <c r="BZ1518" s="93"/>
      <c r="CA1518" s="93"/>
      <c r="CB1518" s="93"/>
      <c r="CC1518" s="93"/>
      <c r="CD1518" s="93"/>
      <c r="CE1518" s="93"/>
      <c r="CF1518" s="93"/>
      <c r="CG1518" s="93"/>
      <c r="CH1518" s="93"/>
      <c r="CI1518" s="93"/>
      <c r="CJ1518" s="93"/>
      <c r="CK1518" s="93"/>
      <c r="CL1518" s="93"/>
      <c r="CM1518" s="93"/>
      <c r="CN1518" s="93"/>
      <c r="CO1518" s="93"/>
      <c r="CP1518" s="93"/>
      <c r="CQ1518" s="93"/>
      <c r="CR1518" s="93"/>
      <c r="CS1518" s="93"/>
      <c r="CT1518" s="93"/>
      <c r="CU1518" s="93"/>
      <c r="CV1518" s="93"/>
      <c r="CW1518" s="93"/>
      <c r="CX1518" s="93"/>
      <c r="CY1518" s="93"/>
      <c r="CZ1518" s="93"/>
      <c r="DA1518" s="93"/>
      <c r="DB1518" s="93"/>
      <c r="DC1518" s="93"/>
      <c r="DD1518" s="93"/>
      <c r="DE1518" s="93"/>
      <c r="DF1518" s="93"/>
      <c r="DG1518" s="93"/>
      <c r="DH1518" s="93"/>
      <c r="DI1518" s="93"/>
      <c r="DJ1518" s="93"/>
      <c r="DK1518" s="93"/>
      <c r="DL1518" s="93"/>
      <c r="DM1518" s="93"/>
      <c r="DN1518" s="93"/>
      <c r="DO1518" s="93"/>
      <c r="DP1518" s="93"/>
      <c r="DQ1518" s="93"/>
      <c r="DR1518" s="93"/>
      <c r="DS1518" s="93"/>
      <c r="DT1518" s="93"/>
      <c r="DU1518" s="1"/>
      <c r="DV1518" s="1"/>
    </row>
    <row r="1519" spans="1:126" s="4" customFormat="1">
      <c r="A1519" s="3"/>
      <c r="B1519" s="3"/>
      <c r="C1519" s="3"/>
      <c r="D1519" s="3"/>
      <c r="E1519" s="9"/>
      <c r="F1519" s="50"/>
      <c r="G1519" s="248" t="s">
        <v>6</v>
      </c>
      <c r="H1519" s="3" t="s">
        <v>304</v>
      </c>
      <c r="I1519" s="3"/>
      <c r="J1519" s="3"/>
      <c r="K1519" s="3"/>
      <c r="L1519" s="3"/>
      <c r="M1519" s="5"/>
      <c r="N1519" s="3" t="str">
        <f>Главная!$Y$8</f>
        <v>итого</v>
      </c>
      <c r="O1519" s="3"/>
      <c r="P1519" s="5"/>
      <c r="Q1519" s="3" t="s">
        <v>25</v>
      </c>
      <c r="R1519" s="3"/>
      <c r="S1519" s="5"/>
      <c r="T1519" s="83"/>
      <c r="U1519" s="23"/>
      <c r="V1519" s="3"/>
      <c r="W1519" s="11">
        <f>SUM($Y1519:$DU1519)</f>
        <v>0</v>
      </c>
      <c r="X1519" s="11"/>
      <c r="Y1519" s="45"/>
      <c r="Z1519" s="91">
        <f>IF(Z$8="",0,Z1508+Z1516)</f>
        <v>0</v>
      </c>
      <c r="AA1519" s="91">
        <f>IF(AA$8="",0,AA1508+AA1516)</f>
        <v>0</v>
      </c>
      <c r="AB1519" s="91">
        <f>IF(AB$8="",0,AB1508+AB1516)</f>
        <v>0</v>
      </c>
      <c r="AC1519" s="91">
        <f t="shared" ref="AC1519:CM1519" si="3069">IF(AC$8="",0,AC1508+AC1516)</f>
        <v>0</v>
      </c>
      <c r="AD1519" s="91">
        <f t="shared" si="3069"/>
        <v>0</v>
      </c>
      <c r="AE1519" s="91">
        <f t="shared" si="3069"/>
        <v>0</v>
      </c>
      <c r="AF1519" s="91">
        <f t="shared" si="3069"/>
        <v>0</v>
      </c>
      <c r="AG1519" s="91">
        <f t="shared" si="3069"/>
        <v>0</v>
      </c>
      <c r="AH1519" s="91">
        <f t="shared" si="3069"/>
        <v>0</v>
      </c>
      <c r="AI1519" s="91">
        <f t="shared" si="3069"/>
        <v>0</v>
      </c>
      <c r="AJ1519" s="91">
        <f t="shared" si="3069"/>
        <v>0</v>
      </c>
      <c r="AK1519" s="91">
        <f t="shared" si="3069"/>
        <v>0</v>
      </c>
      <c r="AL1519" s="91">
        <f t="shared" si="3069"/>
        <v>0</v>
      </c>
      <c r="AM1519" s="91">
        <f t="shared" si="3069"/>
        <v>0</v>
      </c>
      <c r="AN1519" s="91">
        <f t="shared" si="3069"/>
        <v>0</v>
      </c>
      <c r="AO1519" s="91">
        <f t="shared" si="3069"/>
        <v>0</v>
      </c>
      <c r="AP1519" s="91">
        <f t="shared" si="3069"/>
        <v>0</v>
      </c>
      <c r="AQ1519" s="91">
        <f t="shared" si="3069"/>
        <v>0</v>
      </c>
      <c r="AR1519" s="91">
        <f t="shared" si="3069"/>
        <v>0</v>
      </c>
      <c r="AS1519" s="91">
        <f t="shared" si="3069"/>
        <v>0</v>
      </c>
      <c r="AT1519" s="91">
        <f t="shared" si="3069"/>
        <v>0</v>
      </c>
      <c r="AU1519" s="91">
        <f t="shared" si="3069"/>
        <v>0</v>
      </c>
      <c r="AV1519" s="91">
        <f t="shared" si="3069"/>
        <v>0</v>
      </c>
      <c r="AW1519" s="91">
        <f t="shared" si="3069"/>
        <v>0</v>
      </c>
      <c r="AX1519" s="91">
        <f t="shared" si="3069"/>
        <v>0</v>
      </c>
      <c r="AY1519" s="91">
        <f t="shared" si="3069"/>
        <v>0</v>
      </c>
      <c r="AZ1519" s="91">
        <f t="shared" si="3069"/>
        <v>0</v>
      </c>
      <c r="BA1519" s="91">
        <f t="shared" si="3069"/>
        <v>0</v>
      </c>
      <c r="BB1519" s="91">
        <f t="shared" si="3069"/>
        <v>0</v>
      </c>
      <c r="BC1519" s="91">
        <f t="shared" si="3069"/>
        <v>0</v>
      </c>
      <c r="BD1519" s="91">
        <f t="shared" si="3069"/>
        <v>0</v>
      </c>
      <c r="BE1519" s="91">
        <f t="shared" si="3069"/>
        <v>0</v>
      </c>
      <c r="BF1519" s="91">
        <f t="shared" si="3069"/>
        <v>0</v>
      </c>
      <c r="BG1519" s="91">
        <f t="shared" si="3069"/>
        <v>0</v>
      </c>
      <c r="BH1519" s="91">
        <f t="shared" si="3069"/>
        <v>0</v>
      </c>
      <c r="BI1519" s="91">
        <f t="shared" si="3069"/>
        <v>0</v>
      </c>
      <c r="BJ1519" s="91">
        <f t="shared" si="3069"/>
        <v>0</v>
      </c>
      <c r="BK1519" s="91">
        <f t="shared" si="3069"/>
        <v>0</v>
      </c>
      <c r="BL1519" s="91">
        <f t="shared" si="3069"/>
        <v>0</v>
      </c>
      <c r="BM1519" s="91">
        <f t="shared" si="3069"/>
        <v>0</v>
      </c>
      <c r="BN1519" s="91">
        <f t="shared" si="3069"/>
        <v>0</v>
      </c>
      <c r="BO1519" s="91">
        <f t="shared" si="3069"/>
        <v>0</v>
      </c>
      <c r="BP1519" s="91">
        <f t="shared" si="3069"/>
        <v>0</v>
      </c>
      <c r="BQ1519" s="91">
        <f t="shared" si="3069"/>
        <v>0</v>
      </c>
      <c r="BR1519" s="91">
        <f t="shared" si="3069"/>
        <v>0</v>
      </c>
      <c r="BS1519" s="91">
        <f t="shared" si="3069"/>
        <v>0</v>
      </c>
      <c r="BT1519" s="91">
        <f t="shared" si="3069"/>
        <v>0</v>
      </c>
      <c r="BU1519" s="91">
        <f t="shared" si="3069"/>
        <v>0</v>
      </c>
      <c r="BV1519" s="91">
        <f t="shared" si="3069"/>
        <v>0</v>
      </c>
      <c r="BW1519" s="91">
        <f t="shared" si="3069"/>
        <v>0</v>
      </c>
      <c r="BX1519" s="91">
        <f t="shared" si="3069"/>
        <v>0</v>
      </c>
      <c r="BY1519" s="91">
        <f t="shared" si="3069"/>
        <v>0</v>
      </c>
      <c r="BZ1519" s="91">
        <f t="shared" si="3069"/>
        <v>0</v>
      </c>
      <c r="CA1519" s="91">
        <f t="shared" si="3069"/>
        <v>0</v>
      </c>
      <c r="CB1519" s="91">
        <f t="shared" si="3069"/>
        <v>0</v>
      </c>
      <c r="CC1519" s="91">
        <f t="shared" si="3069"/>
        <v>0</v>
      </c>
      <c r="CD1519" s="91">
        <f t="shared" si="3069"/>
        <v>0</v>
      </c>
      <c r="CE1519" s="91">
        <f t="shared" si="3069"/>
        <v>0</v>
      </c>
      <c r="CF1519" s="91">
        <f t="shared" si="3069"/>
        <v>0</v>
      </c>
      <c r="CG1519" s="91">
        <f t="shared" si="3069"/>
        <v>0</v>
      </c>
      <c r="CH1519" s="91">
        <f t="shared" si="3069"/>
        <v>0</v>
      </c>
      <c r="CI1519" s="91">
        <f t="shared" si="3069"/>
        <v>0</v>
      </c>
      <c r="CJ1519" s="91">
        <f t="shared" si="3069"/>
        <v>0</v>
      </c>
      <c r="CK1519" s="91">
        <f t="shared" si="3069"/>
        <v>0</v>
      </c>
      <c r="CL1519" s="91">
        <f t="shared" si="3069"/>
        <v>0</v>
      </c>
      <c r="CM1519" s="91">
        <f t="shared" si="3069"/>
        <v>0</v>
      </c>
      <c r="CN1519" s="91">
        <f t="shared" ref="CN1519:DT1519" si="3070">IF(CN$8="",0,CN1508+CN1516)</f>
        <v>0</v>
      </c>
      <c r="CO1519" s="91">
        <f t="shared" si="3070"/>
        <v>0</v>
      </c>
      <c r="CP1519" s="91">
        <f t="shared" si="3070"/>
        <v>0</v>
      </c>
      <c r="CQ1519" s="91">
        <f t="shared" si="3070"/>
        <v>0</v>
      </c>
      <c r="CR1519" s="91">
        <f t="shared" si="3070"/>
        <v>0</v>
      </c>
      <c r="CS1519" s="91">
        <f t="shared" si="3070"/>
        <v>0</v>
      </c>
      <c r="CT1519" s="91">
        <f t="shared" si="3070"/>
        <v>0</v>
      </c>
      <c r="CU1519" s="91">
        <f t="shared" si="3070"/>
        <v>0</v>
      </c>
      <c r="CV1519" s="91">
        <f t="shared" si="3070"/>
        <v>0</v>
      </c>
      <c r="CW1519" s="91">
        <f t="shared" si="3070"/>
        <v>0</v>
      </c>
      <c r="CX1519" s="91">
        <f t="shared" si="3070"/>
        <v>0</v>
      </c>
      <c r="CY1519" s="91">
        <f t="shared" si="3070"/>
        <v>0</v>
      </c>
      <c r="CZ1519" s="91">
        <f t="shared" si="3070"/>
        <v>0</v>
      </c>
      <c r="DA1519" s="91">
        <f t="shared" si="3070"/>
        <v>0</v>
      </c>
      <c r="DB1519" s="91">
        <f t="shared" si="3070"/>
        <v>0</v>
      </c>
      <c r="DC1519" s="91">
        <f t="shared" si="3070"/>
        <v>0</v>
      </c>
      <c r="DD1519" s="91">
        <f t="shared" si="3070"/>
        <v>0</v>
      </c>
      <c r="DE1519" s="91">
        <f t="shared" si="3070"/>
        <v>0</v>
      </c>
      <c r="DF1519" s="91">
        <f t="shared" si="3070"/>
        <v>0</v>
      </c>
      <c r="DG1519" s="91">
        <f t="shared" si="3070"/>
        <v>0</v>
      </c>
      <c r="DH1519" s="91">
        <f t="shared" si="3070"/>
        <v>0</v>
      </c>
      <c r="DI1519" s="91">
        <f t="shared" si="3070"/>
        <v>0</v>
      </c>
      <c r="DJ1519" s="91">
        <f t="shared" si="3070"/>
        <v>0</v>
      </c>
      <c r="DK1519" s="91">
        <f t="shared" si="3070"/>
        <v>0</v>
      </c>
      <c r="DL1519" s="91">
        <f t="shared" si="3070"/>
        <v>0</v>
      </c>
      <c r="DM1519" s="91">
        <f t="shared" si="3070"/>
        <v>0</v>
      </c>
      <c r="DN1519" s="91">
        <f t="shared" si="3070"/>
        <v>0</v>
      </c>
      <c r="DO1519" s="91">
        <f t="shared" si="3070"/>
        <v>0</v>
      </c>
      <c r="DP1519" s="91">
        <f t="shared" si="3070"/>
        <v>0</v>
      </c>
      <c r="DQ1519" s="91">
        <f t="shared" si="3070"/>
        <v>0</v>
      </c>
      <c r="DR1519" s="91">
        <f t="shared" si="3070"/>
        <v>0</v>
      </c>
      <c r="DS1519" s="91">
        <f t="shared" si="3070"/>
        <v>0</v>
      </c>
      <c r="DT1519" s="91">
        <f t="shared" si="3070"/>
        <v>0</v>
      </c>
      <c r="DU1519" s="3"/>
      <c r="DV1519" s="3"/>
    </row>
    <row r="1520" spans="1:126" ht="4.95" customHeight="1">
      <c r="A1520" s="1"/>
      <c r="B1520" s="1"/>
      <c r="C1520" s="1"/>
      <c r="D1520" s="1"/>
      <c r="E1520" s="261"/>
      <c r="F1520" s="47"/>
      <c r="G1520" s="229"/>
      <c r="H1520" s="1"/>
      <c r="I1520" s="1"/>
      <c r="J1520" s="1"/>
      <c r="K1520" s="1"/>
      <c r="L1520" s="1"/>
      <c r="M1520" s="5"/>
      <c r="N1520" s="1"/>
      <c r="O1520" s="1"/>
      <c r="P1520" s="5"/>
      <c r="Q1520" s="1"/>
      <c r="R1520" s="1"/>
      <c r="S1520" s="5"/>
      <c r="T1520" s="7"/>
      <c r="U1520" s="23"/>
      <c r="V1520" s="1"/>
      <c r="W1520" s="11"/>
      <c r="X1520" s="10"/>
      <c r="Y1520" s="45"/>
      <c r="Z1520" s="90"/>
      <c r="AA1520" s="93"/>
      <c r="AB1520" s="93"/>
      <c r="AC1520" s="93"/>
      <c r="AD1520" s="93"/>
      <c r="AE1520" s="93"/>
      <c r="AF1520" s="93"/>
      <c r="AG1520" s="93"/>
      <c r="AH1520" s="93"/>
      <c r="AI1520" s="93"/>
      <c r="AJ1520" s="93"/>
      <c r="AK1520" s="93"/>
      <c r="AL1520" s="93"/>
      <c r="AM1520" s="93"/>
      <c r="AN1520" s="93"/>
      <c r="AO1520" s="93"/>
      <c r="AP1520" s="93"/>
      <c r="AQ1520" s="93"/>
      <c r="AR1520" s="93"/>
      <c r="AS1520" s="93"/>
      <c r="AT1520" s="93"/>
      <c r="AU1520" s="93"/>
      <c r="AV1520" s="93"/>
      <c r="AW1520" s="93"/>
      <c r="AX1520" s="93"/>
      <c r="AY1520" s="93"/>
      <c r="AZ1520" s="93"/>
      <c r="BA1520" s="93"/>
      <c r="BB1520" s="93"/>
      <c r="BC1520" s="93"/>
      <c r="BD1520" s="93"/>
      <c r="BE1520" s="93"/>
      <c r="BF1520" s="93"/>
      <c r="BG1520" s="93"/>
      <c r="BH1520" s="93"/>
      <c r="BI1520" s="93"/>
      <c r="BJ1520" s="93"/>
      <c r="BK1520" s="93"/>
      <c r="BL1520" s="93"/>
      <c r="BM1520" s="93"/>
      <c r="BN1520" s="93"/>
      <c r="BO1520" s="93"/>
      <c r="BP1520" s="93"/>
      <c r="BQ1520" s="93"/>
      <c r="BR1520" s="93"/>
      <c r="BS1520" s="93"/>
      <c r="BT1520" s="93"/>
      <c r="BU1520" s="93"/>
      <c r="BV1520" s="93"/>
      <c r="BW1520" s="93"/>
      <c r="BX1520" s="93"/>
      <c r="BY1520" s="93"/>
      <c r="BZ1520" s="93"/>
      <c r="CA1520" s="93"/>
      <c r="CB1520" s="93"/>
      <c r="CC1520" s="93"/>
      <c r="CD1520" s="93"/>
      <c r="CE1520" s="93"/>
      <c r="CF1520" s="93"/>
      <c r="CG1520" s="93"/>
      <c r="CH1520" s="93"/>
      <c r="CI1520" s="93"/>
      <c r="CJ1520" s="93"/>
      <c r="CK1520" s="93"/>
      <c r="CL1520" s="93"/>
      <c r="CM1520" s="93"/>
      <c r="CN1520" s="93"/>
      <c r="CO1520" s="93"/>
      <c r="CP1520" s="93"/>
      <c r="CQ1520" s="93"/>
      <c r="CR1520" s="93"/>
      <c r="CS1520" s="93"/>
      <c r="CT1520" s="93"/>
      <c r="CU1520" s="93"/>
      <c r="CV1520" s="93"/>
      <c r="CW1520" s="93"/>
      <c r="CX1520" s="93"/>
      <c r="CY1520" s="93"/>
      <c r="CZ1520" s="93"/>
      <c r="DA1520" s="93"/>
      <c r="DB1520" s="93"/>
      <c r="DC1520" s="93"/>
      <c r="DD1520" s="93"/>
      <c r="DE1520" s="93"/>
      <c r="DF1520" s="93"/>
      <c r="DG1520" s="93"/>
      <c r="DH1520" s="93"/>
      <c r="DI1520" s="93"/>
      <c r="DJ1520" s="93"/>
      <c r="DK1520" s="93"/>
      <c r="DL1520" s="93"/>
      <c r="DM1520" s="93"/>
      <c r="DN1520" s="93"/>
      <c r="DO1520" s="93"/>
      <c r="DP1520" s="93"/>
      <c r="DQ1520" s="93"/>
      <c r="DR1520" s="93"/>
      <c r="DS1520" s="93"/>
      <c r="DT1520" s="93"/>
      <c r="DU1520" s="1"/>
      <c r="DV1520" s="1"/>
    </row>
    <row r="1521" spans="1:126" s="4" customFormat="1">
      <c r="A1521" s="3"/>
      <c r="B1521" s="3"/>
      <c r="C1521" s="3"/>
      <c r="D1521" s="3"/>
      <c r="E1521" s="9"/>
      <c r="F1521" s="50"/>
      <c r="G1521" s="248" t="s">
        <v>6</v>
      </c>
      <c r="H1521" s="3" t="s">
        <v>305</v>
      </c>
      <c r="I1521" s="3"/>
      <c r="J1521" s="3"/>
      <c r="K1521" s="3"/>
      <c r="L1521" s="3"/>
      <c r="M1521" s="5"/>
      <c r="N1521" s="3" t="str">
        <f>Главная!$Y$8</f>
        <v>итого</v>
      </c>
      <c r="O1521" s="3"/>
      <c r="P1521" s="5"/>
      <c r="Q1521" s="3" t="s">
        <v>25</v>
      </c>
      <c r="R1521" s="3"/>
      <c r="S1521" s="5"/>
      <c r="T1521" s="83"/>
      <c r="U1521" s="23"/>
      <c r="V1521" s="3"/>
      <c r="W1521" s="11">
        <f>SUMIFS($Y1521:$DU1521,$Y$8:$DU$8,MAX($Y$8:$DU$8))</f>
        <v>0</v>
      </c>
      <c r="X1521" s="11"/>
      <c r="Y1521" s="45"/>
      <c r="Z1521" s="91">
        <f t="shared" ref="Z1521:CK1521" si="3071">IF(Z$8="",0,Y1521+Z1519)</f>
        <v>0</v>
      </c>
      <c r="AA1521" s="91">
        <f t="shared" si="3071"/>
        <v>0</v>
      </c>
      <c r="AB1521" s="91">
        <f t="shared" si="3071"/>
        <v>0</v>
      </c>
      <c r="AC1521" s="91">
        <f t="shared" si="3071"/>
        <v>0</v>
      </c>
      <c r="AD1521" s="91">
        <f t="shared" si="3071"/>
        <v>0</v>
      </c>
      <c r="AE1521" s="91">
        <f t="shared" si="3071"/>
        <v>0</v>
      </c>
      <c r="AF1521" s="91">
        <f t="shared" si="3071"/>
        <v>0</v>
      </c>
      <c r="AG1521" s="91">
        <f t="shared" si="3071"/>
        <v>0</v>
      </c>
      <c r="AH1521" s="91">
        <f t="shared" si="3071"/>
        <v>0</v>
      </c>
      <c r="AI1521" s="91">
        <f t="shared" si="3071"/>
        <v>0</v>
      </c>
      <c r="AJ1521" s="91">
        <f t="shared" si="3071"/>
        <v>0</v>
      </c>
      <c r="AK1521" s="91">
        <f t="shared" si="3071"/>
        <v>0</v>
      </c>
      <c r="AL1521" s="91">
        <f t="shared" si="3071"/>
        <v>0</v>
      </c>
      <c r="AM1521" s="91">
        <f t="shared" si="3071"/>
        <v>0</v>
      </c>
      <c r="AN1521" s="91">
        <f t="shared" si="3071"/>
        <v>0</v>
      </c>
      <c r="AO1521" s="91">
        <f t="shared" si="3071"/>
        <v>0</v>
      </c>
      <c r="AP1521" s="91">
        <f t="shared" si="3071"/>
        <v>0</v>
      </c>
      <c r="AQ1521" s="91">
        <f t="shared" si="3071"/>
        <v>0</v>
      </c>
      <c r="AR1521" s="91">
        <f t="shared" si="3071"/>
        <v>0</v>
      </c>
      <c r="AS1521" s="91">
        <f t="shared" si="3071"/>
        <v>0</v>
      </c>
      <c r="AT1521" s="91">
        <f t="shared" si="3071"/>
        <v>0</v>
      </c>
      <c r="AU1521" s="91">
        <f t="shared" si="3071"/>
        <v>0</v>
      </c>
      <c r="AV1521" s="91">
        <f t="shared" si="3071"/>
        <v>0</v>
      </c>
      <c r="AW1521" s="91">
        <f t="shared" si="3071"/>
        <v>0</v>
      </c>
      <c r="AX1521" s="91">
        <f t="shared" si="3071"/>
        <v>0</v>
      </c>
      <c r="AY1521" s="91">
        <f t="shared" si="3071"/>
        <v>0</v>
      </c>
      <c r="AZ1521" s="91">
        <f t="shared" si="3071"/>
        <v>0</v>
      </c>
      <c r="BA1521" s="91">
        <f t="shared" si="3071"/>
        <v>0</v>
      </c>
      <c r="BB1521" s="91">
        <f t="shared" si="3071"/>
        <v>0</v>
      </c>
      <c r="BC1521" s="91">
        <f t="shared" si="3071"/>
        <v>0</v>
      </c>
      <c r="BD1521" s="91">
        <f t="shared" si="3071"/>
        <v>0</v>
      </c>
      <c r="BE1521" s="91">
        <f t="shared" si="3071"/>
        <v>0</v>
      </c>
      <c r="BF1521" s="91">
        <f t="shared" si="3071"/>
        <v>0</v>
      </c>
      <c r="BG1521" s="91">
        <f t="shared" si="3071"/>
        <v>0</v>
      </c>
      <c r="BH1521" s="91">
        <f t="shared" si="3071"/>
        <v>0</v>
      </c>
      <c r="BI1521" s="91">
        <f t="shared" si="3071"/>
        <v>0</v>
      </c>
      <c r="BJ1521" s="91">
        <f t="shared" si="3071"/>
        <v>0</v>
      </c>
      <c r="BK1521" s="91">
        <f t="shared" si="3071"/>
        <v>0</v>
      </c>
      <c r="BL1521" s="91">
        <f t="shared" si="3071"/>
        <v>0</v>
      </c>
      <c r="BM1521" s="91">
        <f t="shared" si="3071"/>
        <v>0</v>
      </c>
      <c r="BN1521" s="91">
        <f t="shared" si="3071"/>
        <v>0</v>
      </c>
      <c r="BO1521" s="91">
        <f t="shared" si="3071"/>
        <v>0</v>
      </c>
      <c r="BP1521" s="91">
        <f t="shared" si="3071"/>
        <v>0</v>
      </c>
      <c r="BQ1521" s="91">
        <f t="shared" si="3071"/>
        <v>0</v>
      </c>
      <c r="BR1521" s="91">
        <f t="shared" si="3071"/>
        <v>0</v>
      </c>
      <c r="BS1521" s="91">
        <f t="shared" si="3071"/>
        <v>0</v>
      </c>
      <c r="BT1521" s="91">
        <f t="shared" si="3071"/>
        <v>0</v>
      </c>
      <c r="BU1521" s="91">
        <f t="shared" si="3071"/>
        <v>0</v>
      </c>
      <c r="BV1521" s="91">
        <f t="shared" si="3071"/>
        <v>0</v>
      </c>
      <c r="BW1521" s="91">
        <f t="shared" si="3071"/>
        <v>0</v>
      </c>
      <c r="BX1521" s="91">
        <f t="shared" si="3071"/>
        <v>0</v>
      </c>
      <c r="BY1521" s="91">
        <f t="shared" si="3071"/>
        <v>0</v>
      </c>
      <c r="BZ1521" s="91">
        <f t="shared" si="3071"/>
        <v>0</v>
      </c>
      <c r="CA1521" s="91">
        <f t="shared" si="3071"/>
        <v>0</v>
      </c>
      <c r="CB1521" s="91">
        <f t="shared" si="3071"/>
        <v>0</v>
      </c>
      <c r="CC1521" s="91">
        <f t="shared" si="3071"/>
        <v>0</v>
      </c>
      <c r="CD1521" s="91">
        <f t="shared" si="3071"/>
        <v>0</v>
      </c>
      <c r="CE1521" s="91">
        <f t="shared" si="3071"/>
        <v>0</v>
      </c>
      <c r="CF1521" s="91">
        <f t="shared" si="3071"/>
        <v>0</v>
      </c>
      <c r="CG1521" s="91">
        <f t="shared" si="3071"/>
        <v>0</v>
      </c>
      <c r="CH1521" s="91">
        <f t="shared" si="3071"/>
        <v>0</v>
      </c>
      <c r="CI1521" s="91">
        <f t="shared" si="3071"/>
        <v>0</v>
      </c>
      <c r="CJ1521" s="91">
        <f t="shared" si="3071"/>
        <v>0</v>
      </c>
      <c r="CK1521" s="91">
        <f t="shared" si="3071"/>
        <v>0</v>
      </c>
      <c r="CL1521" s="91">
        <f t="shared" ref="CL1521:DT1521" si="3072">IF(CL$8="",0,CK1521+CL1519)</f>
        <v>0</v>
      </c>
      <c r="CM1521" s="91">
        <f t="shared" si="3072"/>
        <v>0</v>
      </c>
      <c r="CN1521" s="91">
        <f t="shared" si="3072"/>
        <v>0</v>
      </c>
      <c r="CO1521" s="91">
        <f t="shared" si="3072"/>
        <v>0</v>
      </c>
      <c r="CP1521" s="91">
        <f t="shared" si="3072"/>
        <v>0</v>
      </c>
      <c r="CQ1521" s="91">
        <f t="shared" si="3072"/>
        <v>0</v>
      </c>
      <c r="CR1521" s="91">
        <f t="shared" si="3072"/>
        <v>0</v>
      </c>
      <c r="CS1521" s="91">
        <f t="shared" si="3072"/>
        <v>0</v>
      </c>
      <c r="CT1521" s="91">
        <f t="shared" si="3072"/>
        <v>0</v>
      </c>
      <c r="CU1521" s="91">
        <f t="shared" si="3072"/>
        <v>0</v>
      </c>
      <c r="CV1521" s="91">
        <f t="shared" si="3072"/>
        <v>0</v>
      </c>
      <c r="CW1521" s="91">
        <f t="shared" si="3072"/>
        <v>0</v>
      </c>
      <c r="CX1521" s="91">
        <f t="shared" si="3072"/>
        <v>0</v>
      </c>
      <c r="CY1521" s="91">
        <f t="shared" si="3072"/>
        <v>0</v>
      </c>
      <c r="CZ1521" s="91">
        <f t="shared" si="3072"/>
        <v>0</v>
      </c>
      <c r="DA1521" s="91">
        <f t="shared" si="3072"/>
        <v>0</v>
      </c>
      <c r="DB1521" s="91">
        <f t="shared" si="3072"/>
        <v>0</v>
      </c>
      <c r="DC1521" s="91">
        <f t="shared" si="3072"/>
        <v>0</v>
      </c>
      <c r="DD1521" s="91">
        <f t="shared" si="3072"/>
        <v>0</v>
      </c>
      <c r="DE1521" s="91">
        <f t="shared" si="3072"/>
        <v>0</v>
      </c>
      <c r="DF1521" s="91">
        <f t="shared" si="3072"/>
        <v>0</v>
      </c>
      <c r="DG1521" s="91">
        <f t="shared" si="3072"/>
        <v>0</v>
      </c>
      <c r="DH1521" s="91">
        <f t="shared" si="3072"/>
        <v>0</v>
      </c>
      <c r="DI1521" s="91">
        <f t="shared" si="3072"/>
        <v>0</v>
      </c>
      <c r="DJ1521" s="91">
        <f t="shared" si="3072"/>
        <v>0</v>
      </c>
      <c r="DK1521" s="91">
        <f t="shared" si="3072"/>
        <v>0</v>
      </c>
      <c r="DL1521" s="91">
        <f t="shared" si="3072"/>
        <v>0</v>
      </c>
      <c r="DM1521" s="91">
        <f t="shared" si="3072"/>
        <v>0</v>
      </c>
      <c r="DN1521" s="91">
        <f t="shared" si="3072"/>
        <v>0</v>
      </c>
      <c r="DO1521" s="91">
        <f t="shared" si="3072"/>
        <v>0</v>
      </c>
      <c r="DP1521" s="91">
        <f t="shared" si="3072"/>
        <v>0</v>
      </c>
      <c r="DQ1521" s="91">
        <f t="shared" si="3072"/>
        <v>0</v>
      </c>
      <c r="DR1521" s="91">
        <f t="shared" si="3072"/>
        <v>0</v>
      </c>
      <c r="DS1521" s="91">
        <f t="shared" si="3072"/>
        <v>0</v>
      </c>
      <c r="DT1521" s="91">
        <f t="shared" si="3072"/>
        <v>0</v>
      </c>
      <c r="DU1521" s="3"/>
      <c r="DV1521" s="3"/>
    </row>
    <row r="1522" spans="1:126" ht="4.2" customHeight="1">
      <c r="A1522" s="1"/>
      <c r="B1522" s="1"/>
      <c r="C1522" s="1"/>
      <c r="D1522" s="1"/>
      <c r="E1522" s="261"/>
      <c r="F1522" s="47"/>
      <c r="G1522" s="229"/>
      <c r="H1522" s="17"/>
      <c r="I1522" s="17"/>
      <c r="J1522" s="17"/>
      <c r="K1522" s="17"/>
      <c r="L1522" s="1"/>
      <c r="M1522" s="5"/>
      <c r="N1522" s="17"/>
      <c r="O1522" s="1"/>
      <c r="P1522" s="5"/>
      <c r="Q1522" s="1"/>
      <c r="R1522" s="1"/>
      <c r="S1522" s="5"/>
      <c r="T1522" s="7"/>
      <c r="U1522" s="23"/>
      <c r="V1522" s="1"/>
      <c r="W1522" s="17"/>
      <c r="X1522" s="10"/>
      <c r="Y1522" s="45"/>
      <c r="Z1522" s="94"/>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4"/>
      <c r="AY1522" s="94"/>
      <c r="AZ1522" s="94"/>
      <c r="BA1522" s="94"/>
      <c r="BB1522" s="94"/>
      <c r="BC1522" s="94"/>
      <c r="BD1522" s="94"/>
      <c r="BE1522" s="94"/>
      <c r="BF1522" s="94"/>
      <c r="BG1522" s="94"/>
      <c r="BH1522" s="94"/>
      <c r="BI1522" s="94"/>
      <c r="BJ1522" s="94"/>
      <c r="BK1522" s="94"/>
      <c r="BL1522" s="94"/>
      <c r="BM1522" s="94"/>
      <c r="BN1522" s="94"/>
      <c r="BO1522" s="94"/>
      <c r="BP1522" s="94"/>
      <c r="BQ1522" s="94"/>
      <c r="BR1522" s="94"/>
      <c r="BS1522" s="94"/>
      <c r="BT1522" s="94"/>
      <c r="BU1522" s="94"/>
      <c r="BV1522" s="94"/>
      <c r="BW1522" s="94"/>
      <c r="BX1522" s="94"/>
      <c r="BY1522" s="94"/>
      <c r="BZ1522" s="94"/>
      <c r="CA1522" s="94"/>
      <c r="CB1522" s="94"/>
      <c r="CC1522" s="94"/>
      <c r="CD1522" s="94"/>
      <c r="CE1522" s="94"/>
      <c r="CF1522" s="94"/>
      <c r="CG1522" s="94"/>
      <c r="CH1522" s="94"/>
      <c r="CI1522" s="94"/>
      <c r="CJ1522" s="94"/>
      <c r="CK1522" s="94"/>
      <c r="CL1522" s="94"/>
      <c r="CM1522" s="94"/>
      <c r="CN1522" s="94"/>
      <c r="CO1522" s="94"/>
      <c r="CP1522" s="94"/>
      <c r="CQ1522" s="94"/>
      <c r="CR1522" s="94"/>
      <c r="CS1522" s="94"/>
      <c r="CT1522" s="94"/>
      <c r="CU1522" s="94"/>
      <c r="CV1522" s="94"/>
      <c r="CW1522" s="94"/>
      <c r="CX1522" s="94"/>
      <c r="CY1522" s="94"/>
      <c r="CZ1522" s="94"/>
      <c r="DA1522" s="94"/>
      <c r="DB1522" s="94"/>
      <c r="DC1522" s="94"/>
      <c r="DD1522" s="94"/>
      <c r="DE1522" s="94"/>
      <c r="DF1522" s="94"/>
      <c r="DG1522" s="94"/>
      <c r="DH1522" s="94"/>
      <c r="DI1522" s="94"/>
      <c r="DJ1522" s="94"/>
      <c r="DK1522" s="94"/>
      <c r="DL1522" s="94"/>
      <c r="DM1522" s="94"/>
      <c r="DN1522" s="94"/>
      <c r="DO1522" s="94"/>
      <c r="DP1522" s="94"/>
      <c r="DQ1522" s="94"/>
      <c r="DR1522" s="94"/>
      <c r="DS1522" s="94"/>
      <c r="DT1522" s="94"/>
      <c r="DU1522" s="1"/>
      <c r="DV1522" s="1"/>
    </row>
    <row r="1523" spans="1:126" ht="7.2" customHeight="1">
      <c r="A1523" s="1"/>
      <c r="B1523" s="1"/>
      <c r="C1523" s="1"/>
      <c r="D1523" s="1"/>
      <c r="E1523" s="261"/>
      <c r="F1523" s="47"/>
      <c r="G1523" s="229"/>
      <c r="H1523" s="1"/>
      <c r="I1523" s="1"/>
      <c r="J1523" s="1"/>
      <c r="K1523" s="1"/>
      <c r="L1523" s="1"/>
      <c r="M1523" s="5"/>
      <c r="N1523" s="1"/>
      <c r="O1523" s="1"/>
      <c r="P1523" s="5"/>
      <c r="Q1523" s="1"/>
      <c r="R1523" s="1"/>
      <c r="S1523" s="5"/>
      <c r="T1523" s="7"/>
      <c r="U1523" s="23"/>
      <c r="V1523" s="1"/>
      <c r="W1523" s="11"/>
      <c r="X1523" s="10"/>
      <c r="Y1523" s="45"/>
      <c r="Z1523" s="92"/>
      <c r="AA1523" s="93"/>
      <c r="AB1523" s="93"/>
      <c r="AC1523" s="93"/>
      <c r="AD1523" s="93"/>
      <c r="AE1523" s="93"/>
      <c r="AF1523" s="93"/>
      <c r="AG1523" s="93"/>
      <c r="AH1523" s="93"/>
      <c r="AI1523" s="93"/>
      <c r="AJ1523" s="93"/>
      <c r="AK1523" s="93"/>
      <c r="AL1523" s="93"/>
      <c r="AM1523" s="93"/>
      <c r="AN1523" s="93"/>
      <c r="AO1523" s="93"/>
      <c r="AP1523" s="93"/>
      <c r="AQ1523" s="93"/>
      <c r="AR1523" s="93"/>
      <c r="AS1523" s="93"/>
      <c r="AT1523" s="93"/>
      <c r="AU1523" s="93"/>
      <c r="AV1523" s="93"/>
      <c r="AW1523" s="93"/>
      <c r="AX1523" s="93"/>
      <c r="AY1523" s="93"/>
      <c r="AZ1523" s="93"/>
      <c r="BA1523" s="93"/>
      <c r="BB1523" s="93"/>
      <c r="BC1523" s="93"/>
      <c r="BD1523" s="93"/>
      <c r="BE1523" s="93"/>
      <c r="BF1523" s="93"/>
      <c r="BG1523" s="93"/>
      <c r="BH1523" s="93"/>
      <c r="BI1523" s="93"/>
      <c r="BJ1523" s="93"/>
      <c r="BK1523" s="93"/>
      <c r="BL1523" s="93"/>
      <c r="BM1523" s="93"/>
      <c r="BN1523" s="93"/>
      <c r="BO1523" s="93"/>
      <c r="BP1523" s="93"/>
      <c r="BQ1523" s="93"/>
      <c r="BR1523" s="93"/>
      <c r="BS1523" s="93"/>
      <c r="BT1523" s="93"/>
      <c r="BU1523" s="93"/>
      <c r="BV1523" s="93"/>
      <c r="BW1523" s="93"/>
      <c r="BX1523" s="93"/>
      <c r="BY1523" s="93"/>
      <c r="BZ1523" s="93"/>
      <c r="CA1523" s="93"/>
      <c r="CB1523" s="93"/>
      <c r="CC1523" s="93"/>
      <c r="CD1523" s="93"/>
      <c r="CE1523" s="93"/>
      <c r="CF1523" s="93"/>
      <c r="CG1523" s="93"/>
      <c r="CH1523" s="93"/>
      <c r="CI1523" s="93"/>
      <c r="CJ1523" s="93"/>
      <c r="CK1523" s="93"/>
      <c r="CL1523" s="93"/>
      <c r="CM1523" s="93"/>
      <c r="CN1523" s="93"/>
      <c r="CO1523" s="93"/>
      <c r="CP1523" s="93"/>
      <c r="CQ1523" s="93"/>
      <c r="CR1523" s="93"/>
      <c r="CS1523" s="93"/>
      <c r="CT1523" s="93"/>
      <c r="CU1523" s="93"/>
      <c r="CV1523" s="93"/>
      <c r="CW1523" s="93"/>
      <c r="CX1523" s="93"/>
      <c r="CY1523" s="93"/>
      <c r="CZ1523" s="93"/>
      <c r="DA1523" s="93"/>
      <c r="DB1523" s="93"/>
      <c r="DC1523" s="93"/>
      <c r="DD1523" s="93"/>
      <c r="DE1523" s="93"/>
      <c r="DF1523" s="93"/>
      <c r="DG1523" s="93"/>
      <c r="DH1523" s="93"/>
      <c r="DI1523" s="93"/>
      <c r="DJ1523" s="93"/>
      <c r="DK1523" s="93"/>
      <c r="DL1523" s="93"/>
      <c r="DM1523" s="93"/>
      <c r="DN1523" s="93"/>
      <c r="DO1523" s="93"/>
      <c r="DP1523" s="93"/>
      <c r="DQ1523" s="93"/>
      <c r="DR1523" s="93"/>
      <c r="DS1523" s="93"/>
      <c r="DT1523" s="93"/>
      <c r="DU1523" s="1"/>
      <c r="DV1523" s="1"/>
    </row>
    <row r="1524" spans="1:126" s="120" customFormat="1" ht="4.2" customHeight="1">
      <c r="A1524" s="59"/>
      <c r="B1524" s="59"/>
      <c r="C1524" s="59"/>
      <c r="D1524" s="59"/>
      <c r="E1524" s="271"/>
      <c r="F1524" s="114"/>
      <c r="G1524" s="115"/>
      <c r="H1524" s="59"/>
      <c r="I1524" s="59"/>
      <c r="J1524" s="59"/>
      <c r="K1524" s="59"/>
      <c r="L1524" s="59"/>
      <c r="M1524" s="115"/>
      <c r="N1524" s="59"/>
      <c r="O1524" s="59"/>
      <c r="P1524" s="229"/>
      <c r="Q1524" s="59"/>
      <c r="R1524" s="59"/>
      <c r="S1524" s="115"/>
      <c r="T1524" s="210"/>
      <c r="U1524" s="115"/>
      <c r="V1524" s="59"/>
      <c r="W1524" s="116"/>
      <c r="X1524" s="116"/>
      <c r="Y1524" s="117"/>
      <c r="Z1524" s="118"/>
      <c r="AA1524" s="119"/>
      <c r="AB1524" s="119"/>
      <c r="AC1524" s="119"/>
      <c r="AD1524" s="119"/>
      <c r="AE1524" s="119"/>
      <c r="AF1524" s="119"/>
      <c r="AG1524" s="119"/>
      <c r="AH1524" s="119"/>
      <c r="AI1524" s="119"/>
      <c r="AJ1524" s="119"/>
      <c r="AK1524" s="119"/>
      <c r="AL1524" s="119"/>
      <c r="AM1524" s="119"/>
      <c r="AN1524" s="119"/>
      <c r="AO1524" s="119"/>
      <c r="AP1524" s="119"/>
      <c r="AQ1524" s="119"/>
      <c r="AR1524" s="119"/>
      <c r="AS1524" s="119"/>
      <c r="AT1524" s="119"/>
      <c r="AU1524" s="119"/>
      <c r="AV1524" s="119"/>
      <c r="AW1524" s="119"/>
      <c r="AX1524" s="119"/>
      <c r="AY1524" s="119"/>
      <c r="AZ1524" s="119"/>
      <c r="BA1524" s="119"/>
      <c r="BB1524" s="119"/>
      <c r="BC1524" s="119"/>
      <c r="BD1524" s="119"/>
      <c r="BE1524" s="119"/>
      <c r="BF1524" s="119"/>
      <c r="BG1524" s="119"/>
      <c r="BH1524" s="119"/>
      <c r="BI1524" s="119"/>
      <c r="BJ1524" s="119"/>
      <c r="BK1524" s="119"/>
      <c r="BL1524" s="119"/>
      <c r="BM1524" s="119"/>
      <c r="BN1524" s="119"/>
      <c r="BO1524" s="119"/>
      <c r="BP1524" s="119"/>
      <c r="BQ1524" s="119"/>
      <c r="BR1524" s="119"/>
      <c r="BS1524" s="119"/>
      <c r="BT1524" s="119"/>
      <c r="BU1524" s="119"/>
      <c r="BV1524" s="119"/>
      <c r="BW1524" s="119"/>
      <c r="BX1524" s="119"/>
      <c r="BY1524" s="119"/>
      <c r="BZ1524" s="119"/>
      <c r="CA1524" s="119"/>
      <c r="CB1524" s="119"/>
      <c r="CC1524" s="119"/>
      <c r="CD1524" s="119"/>
      <c r="CE1524" s="119"/>
      <c r="CF1524" s="119"/>
      <c r="CG1524" s="119"/>
      <c r="CH1524" s="119"/>
      <c r="CI1524" s="119"/>
      <c r="CJ1524" s="119"/>
      <c r="CK1524" s="119"/>
      <c r="CL1524" s="119"/>
      <c r="CM1524" s="119"/>
      <c r="CN1524" s="119"/>
      <c r="CO1524" s="119"/>
      <c r="CP1524" s="119"/>
      <c r="CQ1524" s="119"/>
      <c r="CR1524" s="119"/>
      <c r="CS1524" s="119"/>
      <c r="CT1524" s="119"/>
      <c r="CU1524" s="119"/>
      <c r="CV1524" s="119"/>
      <c r="CW1524" s="119"/>
      <c r="CX1524" s="119"/>
      <c r="CY1524" s="119"/>
      <c r="CZ1524" s="119"/>
      <c r="DA1524" s="119"/>
      <c r="DB1524" s="119"/>
      <c r="DC1524" s="119"/>
      <c r="DD1524" s="119"/>
      <c r="DE1524" s="119"/>
      <c r="DF1524" s="119"/>
      <c r="DG1524" s="119"/>
      <c r="DH1524" s="119"/>
      <c r="DI1524" s="119"/>
      <c r="DJ1524" s="119"/>
      <c r="DK1524" s="119"/>
      <c r="DL1524" s="119"/>
      <c r="DM1524" s="119"/>
      <c r="DN1524" s="119"/>
      <c r="DO1524" s="119"/>
      <c r="DP1524" s="119"/>
      <c r="DQ1524" s="119"/>
      <c r="DR1524" s="119"/>
      <c r="DS1524" s="119"/>
      <c r="DT1524" s="119"/>
      <c r="DU1524" s="59"/>
      <c r="DV1524" s="59"/>
    </row>
    <row r="1525" spans="1:126" s="4" customFormat="1">
      <c r="A1525" s="3"/>
      <c r="B1525" s="3"/>
      <c r="C1525" s="3"/>
      <c r="D1525" s="3"/>
      <c r="E1525" s="9"/>
      <c r="F1525" s="50"/>
      <c r="G1525" s="388" t="s">
        <v>6</v>
      </c>
      <c r="H1525" s="3" t="s">
        <v>306</v>
      </c>
      <c r="I1525" s="3"/>
      <c r="J1525" s="3"/>
      <c r="K1525" s="3"/>
      <c r="L1525" s="3"/>
      <c r="M1525" s="5"/>
      <c r="N1525" s="3" t="str">
        <f>Главная!$Y$8</f>
        <v>итого</v>
      </c>
      <c r="O1525" s="3"/>
      <c r="P1525" s="5"/>
      <c r="Q1525" s="3" t="s">
        <v>25</v>
      </c>
      <c r="R1525" s="3"/>
      <c r="S1525" s="5"/>
      <c r="T1525" s="83"/>
      <c r="U1525" s="23"/>
      <c r="V1525" s="3"/>
      <c r="W1525" s="11">
        <f>IF(MIN(Y1521:DU1521)&lt;0,-MIN(Y1521:DU1521),0)</f>
        <v>0</v>
      </c>
      <c r="X1525" s="11"/>
      <c r="Y1525" s="45"/>
      <c r="Z1525" s="90"/>
      <c r="AA1525" s="91"/>
      <c r="AB1525" s="91"/>
      <c r="AC1525" s="91"/>
      <c r="AD1525" s="91"/>
      <c r="AE1525" s="91"/>
      <c r="AF1525" s="91"/>
      <c r="AG1525" s="91"/>
      <c r="AH1525" s="91"/>
      <c r="AI1525" s="91"/>
      <c r="AJ1525" s="91"/>
      <c r="AK1525" s="91"/>
      <c r="AL1525" s="91"/>
      <c r="AM1525" s="91"/>
      <c r="AN1525" s="91"/>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1"/>
      <c r="BJ1525" s="91"/>
      <c r="BK1525" s="91"/>
      <c r="BL1525" s="91"/>
      <c r="BM1525" s="91"/>
      <c r="BN1525" s="91"/>
      <c r="BO1525" s="91"/>
      <c r="BP1525" s="91"/>
      <c r="BQ1525" s="91"/>
      <c r="BR1525" s="91"/>
      <c r="BS1525" s="91"/>
      <c r="BT1525" s="91"/>
      <c r="BU1525" s="91"/>
      <c r="BV1525" s="91"/>
      <c r="BW1525" s="91"/>
      <c r="BX1525" s="91"/>
      <c r="BY1525" s="91"/>
      <c r="BZ1525" s="91"/>
      <c r="CA1525" s="91"/>
      <c r="CB1525" s="91"/>
      <c r="CC1525" s="91"/>
      <c r="CD1525" s="91"/>
      <c r="CE1525" s="91"/>
      <c r="CF1525" s="91"/>
      <c r="CG1525" s="91"/>
      <c r="CH1525" s="91"/>
      <c r="CI1525" s="91"/>
      <c r="CJ1525" s="91"/>
      <c r="CK1525" s="91"/>
      <c r="CL1525" s="91"/>
      <c r="CM1525" s="91"/>
      <c r="CN1525" s="91"/>
      <c r="CO1525" s="91"/>
      <c r="CP1525" s="91"/>
      <c r="CQ1525" s="91"/>
      <c r="CR1525" s="91"/>
      <c r="CS1525" s="91"/>
      <c r="CT1525" s="91"/>
      <c r="CU1525" s="91"/>
      <c r="CV1525" s="91"/>
      <c r="CW1525" s="91"/>
      <c r="CX1525" s="91"/>
      <c r="CY1525" s="91"/>
      <c r="CZ1525" s="91"/>
      <c r="DA1525" s="91"/>
      <c r="DB1525" s="91"/>
      <c r="DC1525" s="91"/>
      <c r="DD1525" s="91"/>
      <c r="DE1525" s="91"/>
      <c r="DF1525" s="91"/>
      <c r="DG1525" s="91"/>
      <c r="DH1525" s="91"/>
      <c r="DI1525" s="91"/>
      <c r="DJ1525" s="91"/>
      <c r="DK1525" s="91"/>
      <c r="DL1525" s="91"/>
      <c r="DM1525" s="91"/>
      <c r="DN1525" s="91"/>
      <c r="DO1525" s="91"/>
      <c r="DP1525" s="91"/>
      <c r="DQ1525" s="91"/>
      <c r="DR1525" s="91"/>
      <c r="DS1525" s="91"/>
      <c r="DT1525" s="91"/>
      <c r="DU1525" s="3"/>
      <c r="DV1525" s="3"/>
    </row>
    <row r="1526" spans="1:126" ht="4.2" customHeight="1">
      <c r="A1526" s="1"/>
      <c r="B1526" s="1"/>
      <c r="C1526" s="1"/>
      <c r="D1526" s="1"/>
      <c r="E1526" s="261"/>
      <c r="F1526" s="47"/>
      <c r="G1526" s="229"/>
      <c r="H1526" s="40"/>
      <c r="I1526" s="40"/>
      <c r="J1526" s="40"/>
      <c r="K1526" s="40"/>
      <c r="L1526" s="1"/>
      <c r="M1526" s="5"/>
      <c r="N1526" s="40"/>
      <c r="O1526" s="1"/>
      <c r="P1526" s="5"/>
      <c r="Q1526" s="1"/>
      <c r="R1526" s="1"/>
      <c r="S1526" s="5"/>
      <c r="T1526" s="7"/>
      <c r="U1526" s="23"/>
      <c r="V1526" s="1"/>
      <c r="W1526" s="40"/>
      <c r="X1526" s="10"/>
      <c r="Y1526" s="45"/>
      <c r="Z1526" s="92"/>
      <c r="AA1526" s="471"/>
      <c r="AB1526" s="471"/>
      <c r="AC1526" s="471"/>
      <c r="AD1526" s="471"/>
      <c r="AE1526" s="471"/>
      <c r="AF1526" s="471"/>
      <c r="AG1526" s="471"/>
      <c r="AH1526" s="471"/>
      <c r="AI1526" s="471"/>
      <c r="AJ1526" s="471"/>
      <c r="AK1526" s="471"/>
      <c r="AL1526" s="471"/>
      <c r="AM1526" s="471"/>
      <c r="AN1526" s="471"/>
      <c r="AO1526" s="471"/>
      <c r="AP1526" s="471"/>
      <c r="AQ1526" s="471"/>
      <c r="AR1526" s="471"/>
      <c r="AS1526" s="471"/>
      <c r="AT1526" s="471"/>
      <c r="AU1526" s="471"/>
      <c r="AV1526" s="471"/>
      <c r="AW1526" s="471"/>
      <c r="AX1526" s="471"/>
      <c r="AY1526" s="471"/>
      <c r="AZ1526" s="471"/>
      <c r="BA1526" s="471"/>
      <c r="BB1526" s="471"/>
      <c r="BC1526" s="471"/>
      <c r="BD1526" s="471"/>
      <c r="BE1526" s="471"/>
      <c r="BF1526" s="471"/>
      <c r="BG1526" s="471"/>
      <c r="BH1526" s="471"/>
      <c r="BI1526" s="471"/>
      <c r="BJ1526" s="471"/>
      <c r="BK1526" s="471"/>
      <c r="BL1526" s="471"/>
      <c r="BM1526" s="471"/>
      <c r="BN1526" s="471"/>
      <c r="BO1526" s="471"/>
      <c r="BP1526" s="471"/>
      <c r="BQ1526" s="471"/>
      <c r="BR1526" s="471"/>
      <c r="BS1526" s="471"/>
      <c r="BT1526" s="471"/>
      <c r="BU1526" s="471"/>
      <c r="BV1526" s="471"/>
      <c r="BW1526" s="471"/>
      <c r="BX1526" s="471"/>
      <c r="BY1526" s="471"/>
      <c r="BZ1526" s="471"/>
      <c r="CA1526" s="471"/>
      <c r="CB1526" s="471"/>
      <c r="CC1526" s="471"/>
      <c r="CD1526" s="471"/>
      <c r="CE1526" s="471"/>
      <c r="CF1526" s="471"/>
      <c r="CG1526" s="471"/>
      <c r="CH1526" s="471"/>
      <c r="CI1526" s="471"/>
      <c r="CJ1526" s="471"/>
      <c r="CK1526" s="471"/>
      <c r="CL1526" s="471"/>
      <c r="CM1526" s="471"/>
      <c r="CN1526" s="471"/>
      <c r="CO1526" s="471"/>
      <c r="CP1526" s="471"/>
      <c r="CQ1526" s="471"/>
      <c r="CR1526" s="471"/>
      <c r="CS1526" s="471"/>
      <c r="CT1526" s="471"/>
      <c r="CU1526" s="471"/>
      <c r="CV1526" s="471"/>
      <c r="CW1526" s="471"/>
      <c r="CX1526" s="471"/>
      <c r="CY1526" s="471"/>
      <c r="CZ1526" s="471"/>
      <c r="DA1526" s="471"/>
      <c r="DB1526" s="471"/>
      <c r="DC1526" s="471"/>
      <c r="DD1526" s="471"/>
      <c r="DE1526" s="471"/>
      <c r="DF1526" s="471"/>
      <c r="DG1526" s="471"/>
      <c r="DH1526" s="471"/>
      <c r="DI1526" s="471"/>
      <c r="DJ1526" s="471"/>
      <c r="DK1526" s="471"/>
      <c r="DL1526" s="471"/>
      <c r="DM1526" s="471"/>
      <c r="DN1526" s="471"/>
      <c r="DO1526" s="471"/>
      <c r="DP1526" s="471"/>
      <c r="DQ1526" s="471"/>
      <c r="DR1526" s="471"/>
      <c r="DS1526" s="471"/>
      <c r="DT1526" s="471"/>
      <c r="DU1526" s="1"/>
      <c r="DV1526" s="1"/>
    </row>
    <row r="1527" spans="1:126" ht="7.2" customHeight="1">
      <c r="A1527" s="1"/>
      <c r="B1527" s="1"/>
      <c r="C1527" s="1"/>
      <c r="D1527" s="1"/>
      <c r="E1527" s="261"/>
      <c r="F1527" s="47"/>
      <c r="G1527" s="229"/>
      <c r="H1527" s="1"/>
      <c r="I1527" s="1"/>
      <c r="J1527" s="1"/>
      <c r="K1527" s="1"/>
      <c r="L1527" s="1"/>
      <c r="M1527" s="5"/>
      <c r="N1527" s="1"/>
      <c r="O1527" s="1"/>
      <c r="P1527" s="5"/>
      <c r="Q1527" s="1"/>
      <c r="R1527" s="1"/>
      <c r="S1527" s="5"/>
      <c r="T1527" s="7"/>
      <c r="U1527" s="23"/>
      <c r="V1527" s="1"/>
      <c r="W1527" s="11"/>
      <c r="X1527" s="10"/>
      <c r="Y1527" s="45"/>
      <c r="Z1527" s="90"/>
      <c r="AA1527" s="93"/>
      <c r="AB1527" s="93"/>
      <c r="AC1527" s="93"/>
      <c r="AD1527" s="93"/>
      <c r="AE1527" s="93"/>
      <c r="AF1527" s="93"/>
      <c r="AG1527" s="93"/>
      <c r="AH1527" s="93"/>
      <c r="AI1527" s="93"/>
      <c r="AJ1527" s="93"/>
      <c r="AK1527" s="93"/>
      <c r="AL1527" s="93"/>
      <c r="AM1527" s="93"/>
      <c r="AN1527" s="93"/>
      <c r="AO1527" s="93"/>
      <c r="AP1527" s="93"/>
      <c r="AQ1527" s="93"/>
      <c r="AR1527" s="93"/>
      <c r="AS1527" s="93"/>
      <c r="AT1527" s="93"/>
      <c r="AU1527" s="93"/>
      <c r="AV1527" s="93"/>
      <c r="AW1527" s="93"/>
      <c r="AX1527" s="93"/>
      <c r="AY1527" s="93"/>
      <c r="AZ1527" s="93"/>
      <c r="BA1527" s="93"/>
      <c r="BB1527" s="93"/>
      <c r="BC1527" s="93"/>
      <c r="BD1527" s="93"/>
      <c r="BE1527" s="93"/>
      <c r="BF1527" s="93"/>
      <c r="BG1527" s="93"/>
      <c r="BH1527" s="93"/>
      <c r="BI1527" s="93"/>
      <c r="BJ1527" s="93"/>
      <c r="BK1527" s="93"/>
      <c r="BL1527" s="93"/>
      <c r="BM1527" s="93"/>
      <c r="BN1527" s="93"/>
      <c r="BO1527" s="93"/>
      <c r="BP1527" s="93"/>
      <c r="BQ1527" s="93"/>
      <c r="BR1527" s="93"/>
      <c r="BS1527" s="93"/>
      <c r="BT1527" s="93"/>
      <c r="BU1527" s="93"/>
      <c r="BV1527" s="93"/>
      <c r="BW1527" s="93"/>
      <c r="BX1527" s="93"/>
      <c r="BY1527" s="93"/>
      <c r="BZ1527" s="93"/>
      <c r="CA1527" s="93"/>
      <c r="CB1527" s="93"/>
      <c r="CC1527" s="93"/>
      <c r="CD1527" s="93"/>
      <c r="CE1527" s="93"/>
      <c r="CF1527" s="93"/>
      <c r="CG1527" s="93"/>
      <c r="CH1527" s="93"/>
      <c r="CI1527" s="93"/>
      <c r="CJ1527" s="93"/>
      <c r="CK1527" s="93"/>
      <c r="CL1527" s="93"/>
      <c r="CM1527" s="93"/>
      <c r="CN1527" s="93"/>
      <c r="CO1527" s="93"/>
      <c r="CP1527" s="93"/>
      <c r="CQ1527" s="93"/>
      <c r="CR1527" s="93"/>
      <c r="CS1527" s="93"/>
      <c r="CT1527" s="93"/>
      <c r="CU1527" s="93"/>
      <c r="CV1527" s="93"/>
      <c r="CW1527" s="93"/>
      <c r="CX1527" s="93"/>
      <c r="CY1527" s="93"/>
      <c r="CZ1527" s="93"/>
      <c r="DA1527" s="93"/>
      <c r="DB1527" s="93"/>
      <c r="DC1527" s="93"/>
      <c r="DD1527" s="93"/>
      <c r="DE1527" s="93"/>
      <c r="DF1527" s="93"/>
      <c r="DG1527" s="93"/>
      <c r="DH1527" s="93"/>
      <c r="DI1527" s="93"/>
      <c r="DJ1527" s="93"/>
      <c r="DK1527" s="93"/>
      <c r="DL1527" s="93"/>
      <c r="DM1527" s="93"/>
      <c r="DN1527" s="93"/>
      <c r="DO1527" s="93"/>
      <c r="DP1527" s="93"/>
      <c r="DQ1527" s="93"/>
      <c r="DR1527" s="93"/>
      <c r="DS1527" s="93"/>
      <c r="DT1527" s="93"/>
      <c r="DU1527" s="1"/>
      <c r="DV1527" s="1"/>
    </row>
    <row r="1528" spans="1:126" ht="7.2" customHeight="1">
      <c r="A1528" s="1"/>
      <c r="B1528" s="1"/>
      <c r="C1528" s="1"/>
      <c r="D1528" s="1"/>
      <c r="E1528" s="261"/>
      <c r="F1528" s="47"/>
      <c r="G1528" s="229"/>
      <c r="H1528" s="1"/>
      <c r="I1528" s="1"/>
      <c r="J1528" s="1"/>
      <c r="K1528" s="1"/>
      <c r="L1528" s="1"/>
      <c r="M1528" s="5"/>
      <c r="N1528" s="1"/>
      <c r="O1528" s="1"/>
      <c r="P1528" s="5"/>
      <c r="Q1528" s="1"/>
      <c r="R1528" s="1"/>
      <c r="S1528" s="5"/>
      <c r="T1528" s="7"/>
      <c r="U1528" s="23"/>
      <c r="V1528" s="1"/>
      <c r="W1528" s="11"/>
      <c r="X1528" s="10"/>
      <c r="Y1528" s="45"/>
      <c r="Z1528" s="92"/>
      <c r="AA1528" s="93"/>
      <c r="AB1528" s="93"/>
      <c r="AC1528" s="93"/>
      <c r="AD1528" s="93"/>
      <c r="AE1528" s="93"/>
      <c r="AF1528" s="93"/>
      <c r="AG1528" s="93"/>
      <c r="AH1528" s="93"/>
      <c r="AI1528" s="93"/>
      <c r="AJ1528" s="93"/>
      <c r="AK1528" s="93"/>
      <c r="AL1528" s="93"/>
      <c r="AM1528" s="93"/>
      <c r="AN1528" s="93"/>
      <c r="AO1528" s="93"/>
      <c r="AP1528" s="93"/>
      <c r="AQ1528" s="93"/>
      <c r="AR1528" s="93"/>
      <c r="AS1528" s="93"/>
      <c r="AT1528" s="93"/>
      <c r="AU1528" s="93"/>
      <c r="AV1528" s="93"/>
      <c r="AW1528" s="93"/>
      <c r="AX1528" s="93"/>
      <c r="AY1528" s="93"/>
      <c r="AZ1528" s="93"/>
      <c r="BA1528" s="93"/>
      <c r="BB1528" s="93"/>
      <c r="BC1528" s="93"/>
      <c r="BD1528" s="93"/>
      <c r="BE1528" s="93"/>
      <c r="BF1528" s="93"/>
      <c r="BG1528" s="93"/>
      <c r="BH1528" s="93"/>
      <c r="BI1528" s="93"/>
      <c r="BJ1528" s="93"/>
      <c r="BK1528" s="93"/>
      <c r="BL1528" s="93"/>
      <c r="BM1528" s="93"/>
      <c r="BN1528" s="93"/>
      <c r="BO1528" s="93"/>
      <c r="BP1528" s="93"/>
      <c r="BQ1528" s="93"/>
      <c r="BR1528" s="93"/>
      <c r="BS1528" s="93"/>
      <c r="BT1528" s="93"/>
      <c r="BU1528" s="93"/>
      <c r="BV1528" s="93"/>
      <c r="BW1528" s="93"/>
      <c r="BX1528" s="93"/>
      <c r="BY1528" s="93"/>
      <c r="BZ1528" s="93"/>
      <c r="CA1528" s="93"/>
      <c r="CB1528" s="93"/>
      <c r="CC1528" s="93"/>
      <c r="CD1528" s="93"/>
      <c r="CE1528" s="93"/>
      <c r="CF1528" s="93"/>
      <c r="CG1528" s="93"/>
      <c r="CH1528" s="93"/>
      <c r="CI1528" s="93"/>
      <c r="CJ1528" s="93"/>
      <c r="CK1528" s="93"/>
      <c r="CL1528" s="93"/>
      <c r="CM1528" s="93"/>
      <c r="CN1528" s="93"/>
      <c r="CO1528" s="93"/>
      <c r="CP1528" s="93"/>
      <c r="CQ1528" s="93"/>
      <c r="CR1528" s="93"/>
      <c r="CS1528" s="93"/>
      <c r="CT1528" s="93"/>
      <c r="CU1528" s="93"/>
      <c r="CV1528" s="93"/>
      <c r="CW1528" s="93"/>
      <c r="CX1528" s="93"/>
      <c r="CY1528" s="93"/>
      <c r="CZ1528" s="93"/>
      <c r="DA1528" s="93"/>
      <c r="DB1528" s="93"/>
      <c r="DC1528" s="93"/>
      <c r="DD1528" s="93"/>
      <c r="DE1528" s="93"/>
      <c r="DF1528" s="93"/>
      <c r="DG1528" s="93"/>
      <c r="DH1528" s="93"/>
      <c r="DI1528" s="93"/>
      <c r="DJ1528" s="93"/>
      <c r="DK1528" s="93"/>
      <c r="DL1528" s="93"/>
      <c r="DM1528" s="93"/>
      <c r="DN1528" s="93"/>
      <c r="DO1528" s="93"/>
      <c r="DP1528" s="93"/>
      <c r="DQ1528" s="93"/>
      <c r="DR1528" s="93"/>
      <c r="DS1528" s="93"/>
      <c r="DT1528" s="93"/>
      <c r="DU1528" s="1"/>
      <c r="DV1528" s="1"/>
    </row>
    <row r="1529" spans="1:126" ht="4.2" customHeight="1">
      <c r="A1529" s="1"/>
      <c r="B1529" s="1"/>
      <c r="C1529" s="1"/>
      <c r="D1529" s="1"/>
      <c r="E1529" s="261"/>
      <c r="F1529" s="47"/>
      <c r="G1529" s="229"/>
      <c r="H1529" s="1"/>
      <c r="I1529" s="1"/>
      <c r="J1529" s="1"/>
      <c r="K1529" s="1"/>
      <c r="L1529" s="1"/>
      <c r="M1529" s="5"/>
      <c r="N1529" s="1"/>
      <c r="O1529" s="1"/>
      <c r="P1529" s="5"/>
      <c r="Q1529" s="1"/>
      <c r="R1529" s="1"/>
      <c r="S1529" s="5"/>
      <c r="T1529" s="7"/>
      <c r="U1529" s="23"/>
      <c r="V1529" s="1"/>
      <c r="W1529" s="11"/>
      <c r="X1529" s="10"/>
      <c r="Y1529" s="45"/>
      <c r="Z1529" s="92"/>
      <c r="AA1529" s="93"/>
      <c r="AB1529" s="93"/>
      <c r="AC1529" s="93"/>
      <c r="AD1529" s="93"/>
      <c r="AE1529" s="93"/>
      <c r="AF1529" s="93"/>
      <c r="AG1529" s="93"/>
      <c r="AH1529" s="93"/>
      <c r="AI1529" s="93"/>
      <c r="AJ1529" s="93"/>
      <c r="AK1529" s="93"/>
      <c r="AL1529" s="93"/>
      <c r="AM1529" s="93"/>
      <c r="AN1529" s="93"/>
      <c r="AO1529" s="93"/>
      <c r="AP1529" s="93"/>
      <c r="AQ1529" s="93"/>
      <c r="AR1529" s="93"/>
      <c r="AS1529" s="93"/>
      <c r="AT1529" s="93"/>
      <c r="AU1529" s="93"/>
      <c r="AV1529" s="93"/>
      <c r="AW1529" s="93"/>
      <c r="AX1529" s="93"/>
      <c r="AY1529" s="93"/>
      <c r="AZ1529" s="93"/>
      <c r="BA1529" s="93"/>
      <c r="BB1529" s="93"/>
      <c r="BC1529" s="93"/>
      <c r="BD1529" s="93"/>
      <c r="BE1529" s="93"/>
      <c r="BF1529" s="93"/>
      <c r="BG1529" s="93"/>
      <c r="BH1529" s="93"/>
      <c r="BI1529" s="93"/>
      <c r="BJ1529" s="93"/>
      <c r="BK1529" s="93"/>
      <c r="BL1529" s="93"/>
      <c r="BM1529" s="93"/>
      <c r="BN1529" s="93"/>
      <c r="BO1529" s="93"/>
      <c r="BP1529" s="93"/>
      <c r="BQ1529" s="93"/>
      <c r="BR1529" s="93"/>
      <c r="BS1529" s="93"/>
      <c r="BT1529" s="93"/>
      <c r="BU1529" s="93"/>
      <c r="BV1529" s="93"/>
      <c r="BW1529" s="93"/>
      <c r="BX1529" s="93"/>
      <c r="BY1529" s="93"/>
      <c r="BZ1529" s="93"/>
      <c r="CA1529" s="93"/>
      <c r="CB1529" s="93"/>
      <c r="CC1529" s="93"/>
      <c r="CD1529" s="93"/>
      <c r="CE1529" s="93"/>
      <c r="CF1529" s="93"/>
      <c r="CG1529" s="93"/>
      <c r="CH1529" s="93"/>
      <c r="CI1529" s="93"/>
      <c r="CJ1529" s="93"/>
      <c r="CK1529" s="93"/>
      <c r="CL1529" s="93"/>
      <c r="CM1529" s="93"/>
      <c r="CN1529" s="93"/>
      <c r="CO1529" s="93"/>
      <c r="CP1529" s="93"/>
      <c r="CQ1529" s="93"/>
      <c r="CR1529" s="93"/>
      <c r="CS1529" s="93"/>
      <c r="CT1529" s="93"/>
      <c r="CU1529" s="93"/>
      <c r="CV1529" s="93"/>
      <c r="CW1529" s="93"/>
      <c r="CX1529" s="93"/>
      <c r="CY1529" s="93"/>
      <c r="CZ1529" s="93"/>
      <c r="DA1529" s="93"/>
      <c r="DB1529" s="93"/>
      <c r="DC1529" s="93"/>
      <c r="DD1529" s="93"/>
      <c r="DE1529" s="93"/>
      <c r="DF1529" s="93"/>
      <c r="DG1529" s="93"/>
      <c r="DH1529" s="93"/>
      <c r="DI1529" s="93"/>
      <c r="DJ1529" s="93"/>
      <c r="DK1529" s="93"/>
      <c r="DL1529" s="93"/>
      <c r="DM1529" s="93"/>
      <c r="DN1529" s="93"/>
      <c r="DO1529" s="93"/>
      <c r="DP1529" s="93"/>
      <c r="DQ1529" s="93"/>
      <c r="DR1529" s="93"/>
      <c r="DS1529" s="93"/>
      <c r="DT1529" s="93"/>
      <c r="DU1529" s="1"/>
      <c r="DV1529" s="1"/>
    </row>
    <row r="1530" spans="1:126">
      <c r="A1530" s="1"/>
      <c r="B1530" s="196" t="s">
        <v>232</v>
      </c>
      <c r="C1530" s="1"/>
      <c r="D1530" s="1"/>
      <c r="E1530" s="261"/>
      <c r="F1530" s="47"/>
      <c r="G1530" s="229"/>
      <c r="H1530" s="1"/>
      <c r="I1530" s="18" t="str">
        <f>Главная!$T$48</f>
        <v>Ставка кредита на пополнение оборотных средств, %г</v>
      </c>
      <c r="J1530" s="18"/>
      <c r="K1530" s="18"/>
      <c r="L1530" s="18"/>
      <c r="M1530" s="19"/>
      <c r="N1530" s="18"/>
      <c r="O1530" s="18"/>
      <c r="P1530" s="19"/>
      <c r="Q1530" s="31" t="s">
        <v>14</v>
      </c>
      <c r="R1530" s="18"/>
      <c r="S1530" s="19"/>
      <c r="T1530" s="206">
        <f>Главная!$Y$48</f>
        <v>0</v>
      </c>
      <c r="U1530" s="23"/>
      <c r="V1530" s="1"/>
      <c r="W1530" s="3"/>
      <c r="X1530" s="1"/>
      <c r="Y1530" s="5"/>
      <c r="Z1530" s="86"/>
      <c r="AA1530" s="93"/>
      <c r="AB1530" s="93"/>
      <c r="AC1530" s="93"/>
      <c r="AD1530" s="93"/>
      <c r="AE1530" s="93"/>
      <c r="AF1530" s="93"/>
      <c r="AG1530" s="93"/>
      <c r="AH1530" s="93"/>
      <c r="AI1530" s="93"/>
      <c r="AJ1530" s="93"/>
      <c r="AK1530" s="93"/>
      <c r="AL1530" s="93"/>
      <c r="AM1530" s="93"/>
      <c r="AN1530" s="93"/>
      <c r="AO1530" s="93"/>
      <c r="AP1530" s="93"/>
      <c r="AQ1530" s="93"/>
      <c r="AR1530" s="93"/>
      <c r="AS1530" s="93"/>
      <c r="AT1530" s="93"/>
      <c r="AU1530" s="93"/>
      <c r="AV1530" s="93"/>
      <c r="AW1530" s="93"/>
      <c r="AX1530" s="93"/>
      <c r="AY1530" s="93"/>
      <c r="AZ1530" s="93"/>
      <c r="BA1530" s="93"/>
      <c r="BB1530" s="93"/>
      <c r="BC1530" s="93"/>
      <c r="BD1530" s="93"/>
      <c r="BE1530" s="93"/>
      <c r="BF1530" s="93"/>
      <c r="BG1530" s="93"/>
      <c r="BH1530" s="93"/>
      <c r="BI1530" s="93"/>
      <c r="BJ1530" s="93"/>
      <c r="BK1530" s="93"/>
      <c r="BL1530" s="93"/>
      <c r="BM1530" s="93"/>
      <c r="BN1530" s="93"/>
      <c r="BO1530" s="93"/>
      <c r="BP1530" s="93"/>
      <c r="BQ1530" s="93"/>
      <c r="BR1530" s="93"/>
      <c r="BS1530" s="93"/>
      <c r="BT1530" s="93"/>
      <c r="BU1530" s="93"/>
      <c r="BV1530" s="93"/>
      <c r="BW1530" s="93"/>
      <c r="BX1530" s="93"/>
      <c r="BY1530" s="93"/>
      <c r="BZ1530" s="93"/>
      <c r="CA1530" s="93"/>
      <c r="CB1530" s="93"/>
      <c r="CC1530" s="93"/>
      <c r="CD1530" s="93"/>
      <c r="CE1530" s="93"/>
      <c r="CF1530" s="93"/>
      <c r="CG1530" s="93"/>
      <c r="CH1530" s="93"/>
      <c r="CI1530" s="93"/>
      <c r="CJ1530" s="93"/>
      <c r="CK1530" s="93"/>
      <c r="CL1530" s="93"/>
      <c r="CM1530" s="93"/>
      <c r="CN1530" s="93"/>
      <c r="CO1530" s="93"/>
      <c r="CP1530" s="93"/>
      <c r="CQ1530" s="93"/>
      <c r="CR1530" s="93"/>
      <c r="CS1530" s="93"/>
      <c r="CT1530" s="93"/>
      <c r="CU1530" s="93"/>
      <c r="CV1530" s="93"/>
      <c r="CW1530" s="93"/>
      <c r="CX1530" s="93"/>
      <c r="CY1530" s="93"/>
      <c r="CZ1530" s="93"/>
      <c r="DA1530" s="93"/>
      <c r="DB1530" s="93"/>
      <c r="DC1530" s="93"/>
      <c r="DD1530" s="93"/>
      <c r="DE1530" s="93"/>
      <c r="DF1530" s="93"/>
      <c r="DG1530" s="93"/>
      <c r="DH1530" s="93"/>
      <c r="DI1530" s="93"/>
      <c r="DJ1530" s="93"/>
      <c r="DK1530" s="93"/>
      <c r="DL1530" s="93"/>
      <c r="DM1530" s="93"/>
      <c r="DN1530" s="93"/>
      <c r="DO1530" s="93"/>
      <c r="DP1530" s="93"/>
      <c r="DQ1530" s="93"/>
      <c r="DR1530" s="93"/>
      <c r="DS1530" s="93"/>
      <c r="DT1530" s="93"/>
      <c r="DU1530" s="1"/>
      <c r="DV1530" s="1"/>
    </row>
    <row r="1531" spans="1:126" ht="4.2" customHeight="1">
      <c r="A1531" s="1"/>
      <c r="B1531" s="1"/>
      <c r="C1531" s="1"/>
      <c r="D1531" s="1"/>
      <c r="E1531" s="261"/>
      <c r="F1531" s="47"/>
      <c r="G1531" s="229"/>
      <c r="H1531" s="1"/>
      <c r="I1531" s="1"/>
      <c r="J1531" s="1"/>
      <c r="K1531" s="1"/>
      <c r="L1531" s="1"/>
      <c r="M1531" s="5"/>
      <c r="N1531" s="1"/>
      <c r="O1531" s="1"/>
      <c r="P1531" s="5"/>
      <c r="Q1531" s="1"/>
      <c r="R1531" s="1"/>
      <c r="S1531" s="5"/>
      <c r="T1531" s="7"/>
      <c r="U1531" s="23"/>
      <c r="V1531" s="1"/>
      <c r="W1531" s="3"/>
      <c r="X1531" s="1"/>
      <c r="Y1531" s="5"/>
      <c r="Z1531" s="86"/>
      <c r="AA1531" s="87"/>
      <c r="AB1531" s="87"/>
      <c r="AC1531" s="87"/>
      <c r="AD1531" s="87"/>
      <c r="AE1531" s="87"/>
      <c r="AF1531" s="87"/>
      <c r="AG1531" s="87"/>
      <c r="AH1531" s="87"/>
      <c r="AI1531" s="87"/>
      <c r="AJ1531" s="87"/>
      <c r="AK1531" s="87"/>
      <c r="AL1531" s="87"/>
      <c r="AM1531" s="87"/>
      <c r="AN1531" s="87"/>
      <c r="AO1531" s="87"/>
      <c r="AP1531" s="87"/>
      <c r="AQ1531" s="87"/>
      <c r="AR1531" s="87"/>
      <c r="AS1531" s="87"/>
      <c r="AT1531" s="87"/>
      <c r="AU1531" s="87"/>
      <c r="AV1531" s="87"/>
      <c r="AW1531" s="87"/>
      <c r="AX1531" s="87"/>
      <c r="AY1531" s="87"/>
      <c r="AZ1531" s="87"/>
      <c r="BA1531" s="87"/>
      <c r="BB1531" s="87"/>
      <c r="BC1531" s="87"/>
      <c r="BD1531" s="87"/>
      <c r="BE1531" s="87"/>
      <c r="BF1531" s="87"/>
      <c r="BG1531" s="87"/>
      <c r="BH1531" s="87"/>
      <c r="BI1531" s="87"/>
      <c r="BJ1531" s="87"/>
      <c r="BK1531" s="87"/>
      <c r="BL1531" s="87"/>
      <c r="BM1531" s="87"/>
      <c r="BN1531" s="87"/>
      <c r="BO1531" s="87"/>
      <c r="BP1531" s="87"/>
      <c r="BQ1531" s="87"/>
      <c r="BR1531" s="87"/>
      <c r="BS1531" s="87"/>
      <c r="BT1531" s="87"/>
      <c r="BU1531" s="87"/>
      <c r="BV1531" s="87"/>
      <c r="BW1531" s="87"/>
      <c r="BX1531" s="87"/>
      <c r="BY1531" s="87"/>
      <c r="BZ1531" s="87"/>
      <c r="CA1531" s="87"/>
      <c r="CB1531" s="87"/>
      <c r="CC1531" s="87"/>
      <c r="CD1531" s="87"/>
      <c r="CE1531" s="87"/>
      <c r="CF1531" s="87"/>
      <c r="CG1531" s="87"/>
      <c r="CH1531" s="87"/>
      <c r="CI1531" s="87"/>
      <c r="CJ1531" s="87"/>
      <c r="CK1531" s="87"/>
      <c r="CL1531" s="87"/>
      <c r="CM1531" s="87"/>
      <c r="CN1531" s="87"/>
      <c r="CO1531" s="87"/>
      <c r="CP1531" s="87"/>
      <c r="CQ1531" s="87"/>
      <c r="CR1531" s="87"/>
      <c r="CS1531" s="87"/>
      <c r="CT1531" s="87"/>
      <c r="CU1531" s="87"/>
      <c r="CV1531" s="87"/>
      <c r="CW1531" s="87"/>
      <c r="CX1531" s="87"/>
      <c r="CY1531" s="87"/>
      <c r="CZ1531" s="87"/>
      <c r="DA1531" s="87"/>
      <c r="DB1531" s="87"/>
      <c r="DC1531" s="87"/>
      <c r="DD1531" s="87"/>
      <c r="DE1531" s="87"/>
      <c r="DF1531" s="87"/>
      <c r="DG1531" s="87"/>
      <c r="DH1531" s="87"/>
      <c r="DI1531" s="87"/>
      <c r="DJ1531" s="87"/>
      <c r="DK1531" s="87"/>
      <c r="DL1531" s="87"/>
      <c r="DM1531" s="87"/>
      <c r="DN1531" s="87"/>
      <c r="DO1531" s="87"/>
      <c r="DP1531" s="87"/>
      <c r="DQ1531" s="87"/>
      <c r="DR1531" s="87"/>
      <c r="DS1531" s="87"/>
      <c r="DT1531" s="87"/>
      <c r="DU1531" s="1"/>
      <c r="DV1531" s="1"/>
    </row>
    <row r="1532" spans="1:126" ht="7.2" customHeight="1">
      <c r="A1532" s="1"/>
      <c r="B1532" s="1"/>
      <c r="C1532" s="1"/>
      <c r="D1532" s="1"/>
      <c r="E1532" s="261"/>
      <c r="F1532" s="47"/>
      <c r="G1532" s="229"/>
      <c r="H1532" s="1"/>
      <c r="I1532" s="1"/>
      <c r="J1532" s="1"/>
      <c r="K1532" s="1"/>
      <c r="L1532" s="1"/>
      <c r="M1532" s="5"/>
      <c r="N1532" s="1"/>
      <c r="O1532" s="1"/>
      <c r="P1532" s="5"/>
      <c r="Q1532" s="1"/>
      <c r="R1532" s="1"/>
      <c r="S1532" s="5"/>
      <c r="T1532" s="7"/>
      <c r="U1532" s="23"/>
      <c r="V1532" s="1"/>
      <c r="W1532" s="3"/>
      <c r="X1532" s="1"/>
      <c r="Y1532" s="5"/>
      <c r="Z1532" s="86"/>
      <c r="AA1532" s="87"/>
      <c r="AB1532" s="87"/>
      <c r="AC1532" s="87"/>
      <c r="AD1532" s="87"/>
      <c r="AE1532" s="87"/>
      <c r="AF1532" s="87"/>
      <c r="AG1532" s="87"/>
      <c r="AH1532" s="87"/>
      <c r="AI1532" s="87"/>
      <c r="AJ1532" s="87"/>
      <c r="AK1532" s="87"/>
      <c r="AL1532" s="87"/>
      <c r="AM1532" s="87"/>
      <c r="AN1532" s="87"/>
      <c r="AO1532" s="87"/>
      <c r="AP1532" s="87"/>
      <c r="AQ1532" s="87"/>
      <c r="AR1532" s="87"/>
      <c r="AS1532" s="87"/>
      <c r="AT1532" s="87"/>
      <c r="AU1532" s="87"/>
      <c r="AV1532" s="87"/>
      <c r="AW1532" s="87"/>
      <c r="AX1532" s="87"/>
      <c r="AY1532" s="87"/>
      <c r="AZ1532" s="87"/>
      <c r="BA1532" s="87"/>
      <c r="BB1532" s="87"/>
      <c r="BC1532" s="87"/>
      <c r="BD1532" s="87"/>
      <c r="BE1532" s="87"/>
      <c r="BF1532" s="87"/>
      <c r="BG1532" s="87"/>
      <c r="BH1532" s="87"/>
      <c r="BI1532" s="87"/>
      <c r="BJ1532" s="87"/>
      <c r="BK1532" s="87"/>
      <c r="BL1532" s="87"/>
      <c r="BM1532" s="87"/>
      <c r="BN1532" s="87"/>
      <c r="BO1532" s="87"/>
      <c r="BP1532" s="87"/>
      <c r="BQ1532" s="87"/>
      <c r="BR1532" s="87"/>
      <c r="BS1532" s="87"/>
      <c r="BT1532" s="87"/>
      <c r="BU1532" s="87"/>
      <c r="BV1532" s="87"/>
      <c r="BW1532" s="87"/>
      <c r="BX1532" s="87"/>
      <c r="BY1532" s="87"/>
      <c r="BZ1532" s="87"/>
      <c r="CA1532" s="87"/>
      <c r="CB1532" s="87"/>
      <c r="CC1532" s="87"/>
      <c r="CD1532" s="87"/>
      <c r="CE1532" s="87"/>
      <c r="CF1532" s="87"/>
      <c r="CG1532" s="87"/>
      <c r="CH1532" s="87"/>
      <c r="CI1532" s="87"/>
      <c r="CJ1532" s="87"/>
      <c r="CK1532" s="87"/>
      <c r="CL1532" s="87"/>
      <c r="CM1532" s="87"/>
      <c r="CN1532" s="87"/>
      <c r="CO1532" s="87"/>
      <c r="CP1532" s="87"/>
      <c r="CQ1532" s="87"/>
      <c r="CR1532" s="87"/>
      <c r="CS1532" s="87"/>
      <c r="CT1532" s="87"/>
      <c r="CU1532" s="87"/>
      <c r="CV1532" s="87"/>
      <c r="CW1532" s="87"/>
      <c r="CX1532" s="87"/>
      <c r="CY1532" s="87"/>
      <c r="CZ1532" s="87"/>
      <c r="DA1532" s="87"/>
      <c r="DB1532" s="87"/>
      <c r="DC1532" s="87"/>
      <c r="DD1532" s="87"/>
      <c r="DE1532" s="87"/>
      <c r="DF1532" s="87"/>
      <c r="DG1532" s="87"/>
      <c r="DH1532" s="87"/>
      <c r="DI1532" s="87"/>
      <c r="DJ1532" s="87"/>
      <c r="DK1532" s="87"/>
      <c r="DL1532" s="87"/>
      <c r="DM1532" s="87"/>
      <c r="DN1532" s="87"/>
      <c r="DO1532" s="87"/>
      <c r="DP1532" s="87"/>
      <c r="DQ1532" s="87"/>
      <c r="DR1532" s="87"/>
      <c r="DS1532" s="87"/>
      <c r="DT1532" s="87"/>
      <c r="DU1532" s="1"/>
      <c r="DV1532" s="1"/>
    </row>
    <row r="1533" spans="1:126">
      <c r="A1533" s="1"/>
      <c r="B1533" s="1"/>
      <c r="C1533" s="1"/>
      <c r="D1533" s="1"/>
      <c r="E1533" s="261"/>
      <c r="F1533" s="47"/>
      <c r="G1533" s="229"/>
      <c r="H1533" s="149" t="s">
        <v>223</v>
      </c>
      <c r="I1533" s="149"/>
      <c r="J1533" s="149"/>
      <c r="K1533" s="149"/>
      <c r="L1533" s="1"/>
      <c r="M1533" s="5"/>
      <c r="N1533" s="149" t="str">
        <f>Главная!$Y$8</f>
        <v>итого</v>
      </c>
      <c r="O1533" s="1"/>
      <c r="P1533" s="5"/>
      <c r="Q1533" s="149" t="s">
        <v>25</v>
      </c>
      <c r="R1533" s="1"/>
      <c r="S1533" s="5"/>
      <c r="T1533" s="7"/>
      <c r="U1533" s="23"/>
      <c r="V1533" s="1"/>
      <c r="W1533" s="155">
        <f>AA1533</f>
        <v>0</v>
      </c>
      <c r="X1533" s="1"/>
      <c r="Y1533" s="5"/>
      <c r="Z1533" s="86"/>
      <c r="AA1533" s="143">
        <v>0</v>
      </c>
      <c r="AB1533" s="143">
        <f>AA1541</f>
        <v>0</v>
      </c>
      <c r="AC1533" s="143">
        <f>AB1541</f>
        <v>0</v>
      </c>
      <c r="AD1533" s="143">
        <f>AC1541</f>
        <v>0</v>
      </c>
      <c r="AE1533" s="143">
        <f t="shared" ref="AE1533" si="3073">AD1541</f>
        <v>0</v>
      </c>
      <c r="AF1533" s="143">
        <f t="shared" ref="AF1533" si="3074">AE1541</f>
        <v>0</v>
      </c>
      <c r="AG1533" s="143">
        <f t="shared" ref="AG1533" si="3075">AF1541</f>
        <v>0</v>
      </c>
      <c r="AH1533" s="143">
        <f t="shared" ref="AH1533" si="3076">AG1541</f>
        <v>0</v>
      </c>
      <c r="AI1533" s="143">
        <f t="shared" ref="AI1533" si="3077">AH1541</f>
        <v>0</v>
      </c>
      <c r="AJ1533" s="143">
        <f t="shared" ref="AJ1533" si="3078">AI1541</f>
        <v>0</v>
      </c>
      <c r="AK1533" s="143">
        <f t="shared" ref="AK1533" si="3079">AJ1541</f>
        <v>0</v>
      </c>
      <c r="AL1533" s="143">
        <f t="shared" ref="AL1533" si="3080">AK1541</f>
        <v>0</v>
      </c>
      <c r="AM1533" s="143">
        <f t="shared" ref="AM1533" si="3081">AL1541</f>
        <v>0</v>
      </c>
      <c r="AN1533" s="143">
        <f t="shared" ref="AN1533" si="3082">AM1541</f>
        <v>0</v>
      </c>
      <c r="AO1533" s="143">
        <f t="shared" ref="AO1533" si="3083">AN1541</f>
        <v>0</v>
      </c>
      <c r="AP1533" s="143">
        <f t="shared" ref="AP1533" si="3084">AO1541</f>
        <v>0</v>
      </c>
      <c r="AQ1533" s="143">
        <f t="shared" ref="AQ1533" si="3085">AP1541</f>
        <v>0</v>
      </c>
      <c r="AR1533" s="143">
        <f t="shared" ref="AR1533" si="3086">AQ1541</f>
        <v>0</v>
      </c>
      <c r="AS1533" s="143">
        <f t="shared" ref="AS1533" si="3087">AR1541</f>
        <v>0</v>
      </c>
      <c r="AT1533" s="143">
        <f t="shared" ref="AT1533" si="3088">AS1541</f>
        <v>0</v>
      </c>
      <c r="AU1533" s="143">
        <f t="shared" ref="AU1533" si="3089">AT1541</f>
        <v>0</v>
      </c>
      <c r="AV1533" s="143">
        <f t="shared" ref="AV1533" si="3090">AU1541</f>
        <v>0</v>
      </c>
      <c r="AW1533" s="143">
        <f t="shared" ref="AW1533" si="3091">AV1541</f>
        <v>0</v>
      </c>
      <c r="AX1533" s="143">
        <f t="shared" ref="AX1533" si="3092">AW1541</f>
        <v>0</v>
      </c>
      <c r="AY1533" s="143">
        <f t="shared" ref="AY1533" si="3093">AX1541</f>
        <v>0</v>
      </c>
      <c r="AZ1533" s="143">
        <f t="shared" ref="AZ1533" si="3094">AY1541</f>
        <v>0</v>
      </c>
      <c r="BA1533" s="143">
        <f t="shared" ref="BA1533" si="3095">AZ1541</f>
        <v>0</v>
      </c>
      <c r="BB1533" s="143">
        <f t="shared" ref="BB1533" si="3096">BA1541</f>
        <v>0</v>
      </c>
      <c r="BC1533" s="143">
        <f t="shared" ref="BC1533" si="3097">BB1541</f>
        <v>0</v>
      </c>
      <c r="BD1533" s="143">
        <f t="shared" ref="BD1533" si="3098">BC1541</f>
        <v>0</v>
      </c>
      <c r="BE1533" s="143">
        <f t="shared" ref="BE1533" si="3099">BD1541</f>
        <v>0</v>
      </c>
      <c r="BF1533" s="143">
        <f t="shared" ref="BF1533" si="3100">BE1541</f>
        <v>0</v>
      </c>
      <c r="BG1533" s="143">
        <f t="shared" ref="BG1533" si="3101">BF1541</f>
        <v>0</v>
      </c>
      <c r="BH1533" s="143">
        <f t="shared" ref="BH1533" si="3102">BG1541</f>
        <v>0</v>
      </c>
      <c r="BI1533" s="143">
        <f t="shared" ref="BI1533" si="3103">BH1541</f>
        <v>0</v>
      </c>
      <c r="BJ1533" s="143">
        <f t="shared" ref="BJ1533" si="3104">BI1541</f>
        <v>0</v>
      </c>
      <c r="BK1533" s="143">
        <f t="shared" ref="BK1533" si="3105">BJ1541</f>
        <v>0</v>
      </c>
      <c r="BL1533" s="143">
        <f t="shared" ref="BL1533" si="3106">BK1541</f>
        <v>0</v>
      </c>
      <c r="BM1533" s="143">
        <f t="shared" ref="BM1533" si="3107">BL1541</f>
        <v>0</v>
      </c>
      <c r="BN1533" s="143">
        <f t="shared" ref="BN1533" si="3108">BM1541</f>
        <v>0</v>
      </c>
      <c r="BO1533" s="143">
        <f t="shared" ref="BO1533" si="3109">BN1541</f>
        <v>0</v>
      </c>
      <c r="BP1533" s="143">
        <f t="shared" ref="BP1533" si="3110">BO1541</f>
        <v>0</v>
      </c>
      <c r="BQ1533" s="143">
        <f t="shared" ref="BQ1533" si="3111">BP1541</f>
        <v>0</v>
      </c>
      <c r="BR1533" s="143">
        <f t="shared" ref="BR1533" si="3112">BQ1541</f>
        <v>0</v>
      </c>
      <c r="BS1533" s="143">
        <f t="shared" ref="BS1533" si="3113">BR1541</f>
        <v>0</v>
      </c>
      <c r="BT1533" s="143">
        <f t="shared" ref="BT1533" si="3114">BS1541</f>
        <v>0</v>
      </c>
      <c r="BU1533" s="143">
        <f t="shared" ref="BU1533" si="3115">BT1541</f>
        <v>0</v>
      </c>
      <c r="BV1533" s="143">
        <f t="shared" ref="BV1533" si="3116">BU1541</f>
        <v>0</v>
      </c>
      <c r="BW1533" s="143">
        <f t="shared" ref="BW1533" si="3117">BV1541</f>
        <v>0</v>
      </c>
      <c r="BX1533" s="143">
        <f t="shared" ref="BX1533" si="3118">BW1541</f>
        <v>0</v>
      </c>
      <c r="BY1533" s="143">
        <f t="shared" ref="BY1533" si="3119">BX1541</f>
        <v>0</v>
      </c>
      <c r="BZ1533" s="143">
        <f t="shared" ref="BZ1533" si="3120">BY1541</f>
        <v>0</v>
      </c>
      <c r="CA1533" s="143">
        <f t="shared" ref="CA1533" si="3121">BZ1541</f>
        <v>0</v>
      </c>
      <c r="CB1533" s="143">
        <f t="shared" ref="CB1533" si="3122">CA1541</f>
        <v>0</v>
      </c>
      <c r="CC1533" s="143">
        <f t="shared" ref="CC1533" si="3123">CB1541</f>
        <v>0</v>
      </c>
      <c r="CD1533" s="143">
        <f t="shared" ref="CD1533" si="3124">CC1541</f>
        <v>0</v>
      </c>
      <c r="CE1533" s="143">
        <f t="shared" ref="CE1533" si="3125">CD1541</f>
        <v>0</v>
      </c>
      <c r="CF1533" s="143">
        <f t="shared" ref="CF1533" si="3126">CE1541</f>
        <v>0</v>
      </c>
      <c r="CG1533" s="143">
        <f t="shared" ref="CG1533" si="3127">CF1541</f>
        <v>0</v>
      </c>
      <c r="CH1533" s="143">
        <f t="shared" ref="CH1533" si="3128">CG1541</f>
        <v>0</v>
      </c>
      <c r="CI1533" s="143">
        <f t="shared" ref="CI1533" si="3129">CH1541</f>
        <v>0</v>
      </c>
      <c r="CJ1533" s="143">
        <f t="shared" ref="CJ1533" si="3130">CI1541</f>
        <v>0</v>
      </c>
      <c r="CK1533" s="143">
        <f t="shared" ref="CK1533" si="3131">CJ1541</f>
        <v>0</v>
      </c>
      <c r="CL1533" s="143">
        <f t="shared" ref="CL1533" si="3132">CK1541</f>
        <v>0</v>
      </c>
      <c r="CM1533" s="143">
        <f t="shared" ref="CM1533" si="3133">CL1541</f>
        <v>0</v>
      </c>
      <c r="CN1533" s="143">
        <f t="shared" ref="CN1533" si="3134">CM1541</f>
        <v>0</v>
      </c>
      <c r="CO1533" s="143">
        <f t="shared" ref="CO1533" si="3135">CN1541</f>
        <v>0</v>
      </c>
      <c r="CP1533" s="143">
        <f t="shared" ref="CP1533" si="3136">CO1541</f>
        <v>0</v>
      </c>
      <c r="CQ1533" s="143">
        <f t="shared" ref="CQ1533" si="3137">CP1541</f>
        <v>0</v>
      </c>
      <c r="CR1533" s="143">
        <f t="shared" ref="CR1533" si="3138">CQ1541</f>
        <v>0</v>
      </c>
      <c r="CS1533" s="143">
        <f t="shared" ref="CS1533" si="3139">CR1541</f>
        <v>0</v>
      </c>
      <c r="CT1533" s="143">
        <f t="shared" ref="CT1533" si="3140">CS1541</f>
        <v>0</v>
      </c>
      <c r="CU1533" s="143">
        <f t="shared" ref="CU1533" si="3141">CT1541</f>
        <v>0</v>
      </c>
      <c r="CV1533" s="143">
        <f t="shared" ref="CV1533" si="3142">CU1541</f>
        <v>0</v>
      </c>
      <c r="CW1533" s="143">
        <f t="shared" ref="CW1533" si="3143">CV1541</f>
        <v>0</v>
      </c>
      <c r="CX1533" s="143">
        <f t="shared" ref="CX1533" si="3144">CW1541</f>
        <v>0</v>
      </c>
      <c r="CY1533" s="143">
        <f t="shared" ref="CY1533" si="3145">CX1541</f>
        <v>0</v>
      </c>
      <c r="CZ1533" s="143">
        <f t="shared" ref="CZ1533" si="3146">CY1541</f>
        <v>0</v>
      </c>
      <c r="DA1533" s="143">
        <f t="shared" ref="DA1533" si="3147">CZ1541</f>
        <v>0</v>
      </c>
      <c r="DB1533" s="143">
        <f t="shared" ref="DB1533" si="3148">DA1541</f>
        <v>0</v>
      </c>
      <c r="DC1533" s="143">
        <f t="shared" ref="DC1533" si="3149">DB1541</f>
        <v>0</v>
      </c>
      <c r="DD1533" s="143">
        <f t="shared" ref="DD1533" si="3150">DC1541</f>
        <v>0</v>
      </c>
      <c r="DE1533" s="143">
        <f t="shared" ref="DE1533" si="3151">DD1541</f>
        <v>0</v>
      </c>
      <c r="DF1533" s="143">
        <f t="shared" ref="DF1533" si="3152">DE1541</f>
        <v>0</v>
      </c>
      <c r="DG1533" s="143">
        <f t="shared" ref="DG1533" si="3153">DF1541</f>
        <v>0</v>
      </c>
      <c r="DH1533" s="143">
        <f t="shared" ref="DH1533" si="3154">DG1541</f>
        <v>0</v>
      </c>
      <c r="DI1533" s="143">
        <f t="shared" ref="DI1533" si="3155">DH1541</f>
        <v>0</v>
      </c>
      <c r="DJ1533" s="143">
        <f t="shared" ref="DJ1533" si="3156">DI1541</f>
        <v>0</v>
      </c>
      <c r="DK1533" s="143">
        <f t="shared" ref="DK1533" si="3157">DJ1541</f>
        <v>0</v>
      </c>
      <c r="DL1533" s="143">
        <f t="shared" ref="DL1533" si="3158">DK1541</f>
        <v>0</v>
      </c>
      <c r="DM1533" s="143">
        <f t="shared" ref="DM1533" si="3159">DL1541</f>
        <v>0</v>
      </c>
      <c r="DN1533" s="143">
        <f t="shared" ref="DN1533" si="3160">DM1541</f>
        <v>0</v>
      </c>
      <c r="DO1533" s="143">
        <f t="shared" ref="DO1533" si="3161">DN1541</f>
        <v>0</v>
      </c>
      <c r="DP1533" s="143">
        <f t="shared" ref="DP1533" si="3162">DO1541</f>
        <v>0</v>
      </c>
      <c r="DQ1533" s="143">
        <f t="shared" ref="DQ1533" si="3163">DP1541</f>
        <v>0</v>
      </c>
      <c r="DR1533" s="143">
        <f t="shared" ref="DR1533" si="3164">DQ1541</f>
        <v>0</v>
      </c>
      <c r="DS1533" s="143">
        <f t="shared" ref="DS1533" si="3165">DR1541</f>
        <v>0</v>
      </c>
      <c r="DT1533" s="143">
        <f t="shared" ref="DT1533" si="3166">DS1541</f>
        <v>0</v>
      </c>
      <c r="DU1533" s="1"/>
      <c r="DV1533" s="1"/>
    </row>
    <row r="1534" spans="1:126" ht="4.2" customHeight="1">
      <c r="A1534" s="1"/>
      <c r="B1534" s="1"/>
      <c r="C1534" s="1"/>
      <c r="D1534" s="1"/>
      <c r="E1534" s="261"/>
      <c r="F1534" s="47"/>
      <c r="G1534" s="229"/>
      <c r="H1534" s="150"/>
      <c r="I1534" s="150"/>
      <c r="J1534" s="150"/>
      <c r="K1534" s="150"/>
      <c r="L1534" s="1"/>
      <c r="M1534" s="5"/>
      <c r="N1534" s="150"/>
      <c r="O1534" s="1"/>
      <c r="P1534" s="5"/>
      <c r="Q1534" s="150"/>
      <c r="R1534" s="1"/>
      <c r="S1534" s="5"/>
      <c r="T1534" s="7"/>
      <c r="U1534" s="23"/>
      <c r="V1534" s="1"/>
      <c r="W1534" s="156"/>
      <c r="X1534" s="1"/>
      <c r="Y1534" s="5"/>
      <c r="Z1534" s="86"/>
      <c r="AA1534" s="144"/>
      <c r="AB1534" s="144"/>
      <c r="AC1534" s="144"/>
      <c r="AD1534" s="144"/>
      <c r="AE1534" s="144"/>
      <c r="AF1534" s="144"/>
      <c r="AG1534" s="144"/>
      <c r="AH1534" s="144"/>
      <c r="AI1534" s="144"/>
      <c r="AJ1534" s="144"/>
      <c r="AK1534" s="144"/>
      <c r="AL1534" s="144"/>
      <c r="AM1534" s="144"/>
      <c r="AN1534" s="144"/>
      <c r="AO1534" s="144"/>
      <c r="AP1534" s="144"/>
      <c r="AQ1534" s="144"/>
      <c r="AR1534" s="144"/>
      <c r="AS1534" s="144"/>
      <c r="AT1534" s="144"/>
      <c r="AU1534" s="144"/>
      <c r="AV1534" s="144"/>
      <c r="AW1534" s="144"/>
      <c r="AX1534" s="144"/>
      <c r="AY1534" s="144"/>
      <c r="AZ1534" s="144"/>
      <c r="BA1534" s="144"/>
      <c r="BB1534" s="144"/>
      <c r="BC1534" s="144"/>
      <c r="BD1534" s="144"/>
      <c r="BE1534" s="144"/>
      <c r="BF1534" s="144"/>
      <c r="BG1534" s="144"/>
      <c r="BH1534" s="144"/>
      <c r="BI1534" s="144"/>
      <c r="BJ1534" s="144"/>
      <c r="BK1534" s="144"/>
      <c r="BL1534" s="144"/>
      <c r="BM1534" s="144"/>
      <c r="BN1534" s="144"/>
      <c r="BO1534" s="144"/>
      <c r="BP1534" s="144"/>
      <c r="BQ1534" s="144"/>
      <c r="BR1534" s="144"/>
      <c r="BS1534" s="144"/>
      <c r="BT1534" s="144"/>
      <c r="BU1534" s="144"/>
      <c r="BV1534" s="144"/>
      <c r="BW1534" s="144"/>
      <c r="BX1534" s="144"/>
      <c r="BY1534" s="144"/>
      <c r="BZ1534" s="144"/>
      <c r="CA1534" s="144"/>
      <c r="CB1534" s="144"/>
      <c r="CC1534" s="144"/>
      <c r="CD1534" s="144"/>
      <c r="CE1534" s="144"/>
      <c r="CF1534" s="144"/>
      <c r="CG1534" s="144"/>
      <c r="CH1534" s="144"/>
      <c r="CI1534" s="144"/>
      <c r="CJ1534" s="144"/>
      <c r="CK1534" s="144"/>
      <c r="CL1534" s="144"/>
      <c r="CM1534" s="144"/>
      <c r="CN1534" s="144"/>
      <c r="CO1534" s="144"/>
      <c r="CP1534" s="144"/>
      <c r="CQ1534" s="144"/>
      <c r="CR1534" s="144"/>
      <c r="CS1534" s="144"/>
      <c r="CT1534" s="144"/>
      <c r="CU1534" s="144"/>
      <c r="CV1534" s="144"/>
      <c r="CW1534" s="144"/>
      <c r="CX1534" s="144"/>
      <c r="CY1534" s="144"/>
      <c r="CZ1534" s="144"/>
      <c r="DA1534" s="144"/>
      <c r="DB1534" s="144"/>
      <c r="DC1534" s="144"/>
      <c r="DD1534" s="144"/>
      <c r="DE1534" s="144"/>
      <c r="DF1534" s="144"/>
      <c r="DG1534" s="144"/>
      <c r="DH1534" s="144"/>
      <c r="DI1534" s="144"/>
      <c r="DJ1534" s="144"/>
      <c r="DK1534" s="144"/>
      <c r="DL1534" s="144"/>
      <c r="DM1534" s="144"/>
      <c r="DN1534" s="144"/>
      <c r="DO1534" s="144"/>
      <c r="DP1534" s="144"/>
      <c r="DQ1534" s="144"/>
      <c r="DR1534" s="144"/>
      <c r="DS1534" s="144"/>
      <c r="DT1534" s="144"/>
      <c r="DU1534" s="1"/>
      <c r="DV1534" s="1"/>
    </row>
    <row r="1535" spans="1:126">
      <c r="A1535" s="1"/>
      <c r="B1535" s="1"/>
      <c r="C1535" s="1"/>
      <c r="D1535" s="1"/>
      <c r="E1535" s="261" t="s">
        <v>27</v>
      </c>
      <c r="F1535" s="47"/>
      <c r="G1535" s="229"/>
      <c r="H1535" s="151" t="s">
        <v>224</v>
      </c>
      <c r="I1535" s="151"/>
      <c r="J1535" s="151"/>
      <c r="K1535" s="151"/>
      <c r="L1535" s="1"/>
      <c r="M1535" s="5"/>
      <c r="N1535" s="151" t="str">
        <f>Главная!$Y$8</f>
        <v>итого</v>
      </c>
      <c r="O1535" s="1"/>
      <c r="P1535" s="5"/>
      <c r="Q1535" s="151" t="s">
        <v>25</v>
      </c>
      <c r="R1535" s="1"/>
      <c r="S1535" s="5"/>
      <c r="T1535" s="7"/>
      <c r="U1535" s="23"/>
      <c r="V1535" s="1"/>
      <c r="W1535" s="157">
        <f>SUM($Y1535:$DU1535)</f>
        <v>0</v>
      </c>
      <c r="X1535" s="1"/>
      <c r="Y1535" s="5"/>
      <c r="Z1535" s="86"/>
      <c r="AA1535" s="145">
        <f>IF(AA1521&lt;0,-AA1521,0)</f>
        <v>0</v>
      </c>
      <c r="AB1535" s="145">
        <f t="shared" ref="AB1535:CM1535" si="3167">IF(AA1547+AB1519&lt;0,-(AA1547+AB1519),0)</f>
        <v>0</v>
      </c>
      <c r="AC1535" s="145">
        <f t="shared" si="3167"/>
        <v>0</v>
      </c>
      <c r="AD1535" s="145">
        <f t="shared" si="3167"/>
        <v>0</v>
      </c>
      <c r="AE1535" s="145">
        <f t="shared" si="3167"/>
        <v>0</v>
      </c>
      <c r="AF1535" s="145">
        <f t="shared" si="3167"/>
        <v>0</v>
      </c>
      <c r="AG1535" s="145">
        <f t="shared" si="3167"/>
        <v>0</v>
      </c>
      <c r="AH1535" s="145">
        <f t="shared" si="3167"/>
        <v>0</v>
      </c>
      <c r="AI1535" s="145">
        <f t="shared" si="3167"/>
        <v>0</v>
      </c>
      <c r="AJ1535" s="145">
        <f t="shared" si="3167"/>
        <v>0</v>
      </c>
      <c r="AK1535" s="145">
        <f t="shared" si="3167"/>
        <v>0</v>
      </c>
      <c r="AL1535" s="145">
        <f t="shared" si="3167"/>
        <v>0</v>
      </c>
      <c r="AM1535" s="145">
        <f t="shared" si="3167"/>
        <v>0</v>
      </c>
      <c r="AN1535" s="145">
        <f t="shared" si="3167"/>
        <v>0</v>
      </c>
      <c r="AO1535" s="145">
        <f t="shared" si="3167"/>
        <v>0</v>
      </c>
      <c r="AP1535" s="145">
        <f t="shared" si="3167"/>
        <v>0</v>
      </c>
      <c r="AQ1535" s="145">
        <f t="shared" si="3167"/>
        <v>0</v>
      </c>
      <c r="AR1535" s="145">
        <f t="shared" si="3167"/>
        <v>0</v>
      </c>
      <c r="AS1535" s="145">
        <f t="shared" si="3167"/>
        <v>0</v>
      </c>
      <c r="AT1535" s="145">
        <f t="shared" si="3167"/>
        <v>0</v>
      </c>
      <c r="AU1535" s="145">
        <f t="shared" si="3167"/>
        <v>0</v>
      </c>
      <c r="AV1535" s="145">
        <f t="shared" si="3167"/>
        <v>0</v>
      </c>
      <c r="AW1535" s="145">
        <f t="shared" si="3167"/>
        <v>0</v>
      </c>
      <c r="AX1535" s="145">
        <f t="shared" si="3167"/>
        <v>0</v>
      </c>
      <c r="AY1535" s="145">
        <f t="shared" si="3167"/>
        <v>0</v>
      </c>
      <c r="AZ1535" s="145">
        <f t="shared" si="3167"/>
        <v>0</v>
      </c>
      <c r="BA1535" s="145">
        <f t="shared" si="3167"/>
        <v>0</v>
      </c>
      <c r="BB1535" s="145">
        <f t="shared" si="3167"/>
        <v>0</v>
      </c>
      <c r="BC1535" s="145">
        <f t="shared" si="3167"/>
        <v>0</v>
      </c>
      <c r="BD1535" s="145">
        <f t="shared" si="3167"/>
        <v>0</v>
      </c>
      <c r="BE1535" s="145">
        <f t="shared" si="3167"/>
        <v>0</v>
      </c>
      <c r="BF1535" s="145">
        <f t="shared" si="3167"/>
        <v>0</v>
      </c>
      <c r="BG1535" s="145">
        <f t="shared" si="3167"/>
        <v>0</v>
      </c>
      <c r="BH1535" s="145">
        <f t="shared" si="3167"/>
        <v>0</v>
      </c>
      <c r="BI1535" s="145">
        <f t="shared" si="3167"/>
        <v>0</v>
      </c>
      <c r="BJ1535" s="145">
        <f t="shared" si="3167"/>
        <v>0</v>
      </c>
      <c r="BK1535" s="145">
        <f t="shared" si="3167"/>
        <v>0</v>
      </c>
      <c r="BL1535" s="145">
        <f t="shared" si="3167"/>
        <v>0</v>
      </c>
      <c r="BM1535" s="145">
        <f t="shared" si="3167"/>
        <v>0</v>
      </c>
      <c r="BN1535" s="145">
        <f t="shared" si="3167"/>
        <v>0</v>
      </c>
      <c r="BO1535" s="145">
        <f t="shared" si="3167"/>
        <v>0</v>
      </c>
      <c r="BP1535" s="145">
        <f t="shared" si="3167"/>
        <v>0</v>
      </c>
      <c r="BQ1535" s="145">
        <f t="shared" si="3167"/>
        <v>0</v>
      </c>
      <c r="BR1535" s="145">
        <f t="shared" si="3167"/>
        <v>0</v>
      </c>
      <c r="BS1535" s="145">
        <f t="shared" si="3167"/>
        <v>0</v>
      </c>
      <c r="BT1535" s="145">
        <f t="shared" si="3167"/>
        <v>0</v>
      </c>
      <c r="BU1535" s="145">
        <f t="shared" si="3167"/>
        <v>0</v>
      </c>
      <c r="BV1535" s="145">
        <f t="shared" si="3167"/>
        <v>0</v>
      </c>
      <c r="BW1535" s="145">
        <f t="shared" si="3167"/>
        <v>0</v>
      </c>
      <c r="BX1535" s="145">
        <f t="shared" si="3167"/>
        <v>0</v>
      </c>
      <c r="BY1535" s="145">
        <f t="shared" si="3167"/>
        <v>0</v>
      </c>
      <c r="BZ1535" s="145">
        <f t="shared" si="3167"/>
        <v>0</v>
      </c>
      <c r="CA1535" s="145">
        <f t="shared" si="3167"/>
        <v>0</v>
      </c>
      <c r="CB1535" s="145">
        <f t="shared" si="3167"/>
        <v>0</v>
      </c>
      <c r="CC1535" s="145">
        <f t="shared" si="3167"/>
        <v>0</v>
      </c>
      <c r="CD1535" s="145">
        <f t="shared" si="3167"/>
        <v>0</v>
      </c>
      <c r="CE1535" s="145">
        <f t="shared" si="3167"/>
        <v>0</v>
      </c>
      <c r="CF1535" s="145">
        <f t="shared" si="3167"/>
        <v>0</v>
      </c>
      <c r="CG1535" s="145">
        <f t="shared" si="3167"/>
        <v>0</v>
      </c>
      <c r="CH1535" s="145">
        <f t="shared" si="3167"/>
        <v>0</v>
      </c>
      <c r="CI1535" s="145">
        <f t="shared" si="3167"/>
        <v>0</v>
      </c>
      <c r="CJ1535" s="145">
        <f t="shared" si="3167"/>
        <v>0</v>
      </c>
      <c r="CK1535" s="145">
        <f t="shared" si="3167"/>
        <v>0</v>
      </c>
      <c r="CL1535" s="145">
        <f t="shared" si="3167"/>
        <v>0</v>
      </c>
      <c r="CM1535" s="145">
        <f t="shared" si="3167"/>
        <v>0</v>
      </c>
      <c r="CN1535" s="145">
        <f t="shared" ref="CN1535:DT1535" si="3168">IF(CM1547+CN1519&lt;0,-(CM1547+CN1519),0)</f>
        <v>0</v>
      </c>
      <c r="CO1535" s="145">
        <f t="shared" si="3168"/>
        <v>0</v>
      </c>
      <c r="CP1535" s="145">
        <f t="shared" si="3168"/>
        <v>0</v>
      </c>
      <c r="CQ1535" s="145">
        <f t="shared" si="3168"/>
        <v>0</v>
      </c>
      <c r="CR1535" s="145">
        <f t="shared" si="3168"/>
        <v>0</v>
      </c>
      <c r="CS1535" s="145">
        <f t="shared" si="3168"/>
        <v>0</v>
      </c>
      <c r="CT1535" s="145">
        <f t="shared" si="3168"/>
        <v>0</v>
      </c>
      <c r="CU1535" s="145">
        <f t="shared" si="3168"/>
        <v>0</v>
      </c>
      <c r="CV1535" s="145">
        <f t="shared" si="3168"/>
        <v>0</v>
      </c>
      <c r="CW1535" s="145">
        <f t="shared" si="3168"/>
        <v>0</v>
      </c>
      <c r="CX1535" s="145">
        <f t="shared" si="3168"/>
        <v>0</v>
      </c>
      <c r="CY1535" s="145">
        <f t="shared" si="3168"/>
        <v>0</v>
      </c>
      <c r="CZ1535" s="145">
        <f t="shared" si="3168"/>
        <v>0</v>
      </c>
      <c r="DA1535" s="145">
        <f t="shared" si="3168"/>
        <v>0</v>
      </c>
      <c r="DB1535" s="145">
        <f t="shared" si="3168"/>
        <v>0</v>
      </c>
      <c r="DC1535" s="145">
        <f t="shared" si="3168"/>
        <v>0</v>
      </c>
      <c r="DD1535" s="145">
        <f t="shared" si="3168"/>
        <v>0</v>
      </c>
      <c r="DE1535" s="145">
        <f t="shared" si="3168"/>
        <v>0</v>
      </c>
      <c r="DF1535" s="145">
        <f t="shared" si="3168"/>
        <v>0</v>
      </c>
      <c r="DG1535" s="145">
        <f t="shared" si="3168"/>
        <v>0</v>
      </c>
      <c r="DH1535" s="145">
        <f t="shared" si="3168"/>
        <v>0</v>
      </c>
      <c r="DI1535" s="145">
        <f t="shared" si="3168"/>
        <v>0</v>
      </c>
      <c r="DJ1535" s="145">
        <f t="shared" si="3168"/>
        <v>0</v>
      </c>
      <c r="DK1535" s="145">
        <f t="shared" si="3168"/>
        <v>0</v>
      </c>
      <c r="DL1535" s="145">
        <f t="shared" si="3168"/>
        <v>0</v>
      </c>
      <c r="DM1535" s="145">
        <f t="shared" si="3168"/>
        <v>0</v>
      </c>
      <c r="DN1535" s="145">
        <f t="shared" si="3168"/>
        <v>0</v>
      </c>
      <c r="DO1535" s="145">
        <f t="shared" si="3168"/>
        <v>0</v>
      </c>
      <c r="DP1535" s="145">
        <f t="shared" si="3168"/>
        <v>0</v>
      </c>
      <c r="DQ1535" s="145">
        <f t="shared" si="3168"/>
        <v>0</v>
      </c>
      <c r="DR1535" s="145">
        <f t="shared" si="3168"/>
        <v>0</v>
      </c>
      <c r="DS1535" s="145">
        <f t="shared" si="3168"/>
        <v>0</v>
      </c>
      <c r="DT1535" s="145">
        <f t="shared" si="3168"/>
        <v>0</v>
      </c>
      <c r="DU1535" s="1"/>
      <c r="DV1535" s="1"/>
    </row>
    <row r="1536" spans="1:126" ht="4.2" customHeight="1">
      <c r="A1536" s="1"/>
      <c r="B1536" s="1"/>
      <c r="C1536" s="1"/>
      <c r="D1536" s="1"/>
      <c r="E1536" s="261"/>
      <c r="F1536" s="47"/>
      <c r="G1536" s="229"/>
      <c r="H1536" s="150"/>
      <c r="I1536" s="150"/>
      <c r="J1536" s="150"/>
      <c r="K1536" s="150"/>
      <c r="L1536" s="1"/>
      <c r="M1536" s="5"/>
      <c r="N1536" s="150"/>
      <c r="O1536" s="1"/>
      <c r="P1536" s="5"/>
      <c r="Q1536" s="150"/>
      <c r="R1536" s="1"/>
      <c r="S1536" s="5"/>
      <c r="T1536" s="7"/>
      <c r="U1536" s="23"/>
      <c r="V1536" s="1"/>
      <c r="W1536" s="156"/>
      <c r="X1536" s="1"/>
      <c r="Y1536" s="5"/>
      <c r="Z1536" s="86"/>
      <c r="AA1536" s="144"/>
      <c r="AB1536" s="144"/>
      <c r="AC1536" s="144"/>
      <c r="AD1536" s="144"/>
      <c r="AE1536" s="144"/>
      <c r="AF1536" s="144"/>
      <c r="AG1536" s="144"/>
      <c r="AH1536" s="144"/>
      <c r="AI1536" s="144"/>
      <c r="AJ1536" s="144"/>
      <c r="AK1536" s="144"/>
      <c r="AL1536" s="144"/>
      <c r="AM1536" s="144"/>
      <c r="AN1536" s="144"/>
      <c r="AO1536" s="144"/>
      <c r="AP1536" s="144"/>
      <c r="AQ1536" s="144"/>
      <c r="AR1536" s="144"/>
      <c r="AS1536" s="144"/>
      <c r="AT1536" s="144"/>
      <c r="AU1536" s="144"/>
      <c r="AV1536" s="144"/>
      <c r="AW1536" s="144"/>
      <c r="AX1536" s="144"/>
      <c r="AY1536" s="144"/>
      <c r="AZ1536" s="144"/>
      <c r="BA1536" s="144"/>
      <c r="BB1536" s="144"/>
      <c r="BC1536" s="144"/>
      <c r="BD1536" s="144"/>
      <c r="BE1536" s="144"/>
      <c r="BF1536" s="144"/>
      <c r="BG1536" s="144"/>
      <c r="BH1536" s="144"/>
      <c r="BI1536" s="144"/>
      <c r="BJ1536" s="144"/>
      <c r="BK1536" s="144"/>
      <c r="BL1536" s="144"/>
      <c r="BM1536" s="144"/>
      <c r="BN1536" s="144"/>
      <c r="BO1536" s="144"/>
      <c r="BP1536" s="144"/>
      <c r="BQ1536" s="144"/>
      <c r="BR1536" s="144"/>
      <c r="BS1536" s="144"/>
      <c r="BT1536" s="144"/>
      <c r="BU1536" s="144"/>
      <c r="BV1536" s="144"/>
      <c r="BW1536" s="144"/>
      <c r="BX1536" s="144"/>
      <c r="BY1536" s="144"/>
      <c r="BZ1536" s="144"/>
      <c r="CA1536" s="144"/>
      <c r="CB1536" s="144"/>
      <c r="CC1536" s="144"/>
      <c r="CD1536" s="144"/>
      <c r="CE1536" s="144"/>
      <c r="CF1536" s="144"/>
      <c r="CG1536" s="144"/>
      <c r="CH1536" s="144"/>
      <c r="CI1536" s="144"/>
      <c r="CJ1536" s="144"/>
      <c r="CK1536" s="144"/>
      <c r="CL1536" s="144"/>
      <c r="CM1536" s="144"/>
      <c r="CN1536" s="144"/>
      <c r="CO1536" s="144"/>
      <c r="CP1536" s="144"/>
      <c r="CQ1536" s="144"/>
      <c r="CR1536" s="144"/>
      <c r="CS1536" s="144"/>
      <c r="CT1536" s="144"/>
      <c r="CU1536" s="144"/>
      <c r="CV1536" s="144"/>
      <c r="CW1536" s="144"/>
      <c r="CX1536" s="144"/>
      <c r="CY1536" s="144"/>
      <c r="CZ1536" s="144"/>
      <c r="DA1536" s="144"/>
      <c r="DB1536" s="144"/>
      <c r="DC1536" s="144"/>
      <c r="DD1536" s="144"/>
      <c r="DE1536" s="144"/>
      <c r="DF1536" s="144"/>
      <c r="DG1536" s="144"/>
      <c r="DH1536" s="144"/>
      <c r="DI1536" s="144"/>
      <c r="DJ1536" s="144"/>
      <c r="DK1536" s="144"/>
      <c r="DL1536" s="144"/>
      <c r="DM1536" s="144"/>
      <c r="DN1536" s="144"/>
      <c r="DO1536" s="144"/>
      <c r="DP1536" s="144"/>
      <c r="DQ1536" s="144"/>
      <c r="DR1536" s="144"/>
      <c r="DS1536" s="144"/>
      <c r="DT1536" s="144"/>
      <c r="DU1536" s="1"/>
      <c r="DV1536" s="1"/>
    </row>
    <row r="1537" spans="1:126">
      <c r="A1537" s="1"/>
      <c r="B1537" s="1"/>
      <c r="C1537" s="1"/>
      <c r="D1537" s="1"/>
      <c r="E1537" s="261" t="s">
        <v>26</v>
      </c>
      <c r="F1537" s="47"/>
      <c r="G1537" s="229"/>
      <c r="H1537" s="152" t="s">
        <v>225</v>
      </c>
      <c r="I1537" s="152"/>
      <c r="J1537" s="152"/>
      <c r="K1537" s="152"/>
      <c r="L1537" s="1"/>
      <c r="M1537" s="5"/>
      <c r="N1537" s="152" t="str">
        <f>Главная!$Y$8</f>
        <v>итого</v>
      </c>
      <c r="O1537" s="1"/>
      <c r="P1537" s="5"/>
      <c r="Q1537" s="152" t="s">
        <v>25</v>
      </c>
      <c r="R1537" s="1"/>
      <c r="S1537" s="5"/>
      <c r="T1537" s="7"/>
      <c r="U1537" s="23"/>
      <c r="V1537" s="1"/>
      <c r="W1537" s="158">
        <f>SUM($Y1537:$DU1537)</f>
        <v>0</v>
      </c>
      <c r="X1537" s="1"/>
      <c r="Y1537" s="5"/>
      <c r="Z1537" s="86"/>
      <c r="AA1537" s="146">
        <v>0</v>
      </c>
      <c r="AB1537" s="146">
        <f t="shared" ref="AB1537:CM1537" si="3169">IF(AND(AB1519-AB1545&gt;0,AB1519-AB1545&lt;AA1541),AB1519-AB1545,IF(AND(AB1519-AB1545&gt;0,AB1519-AB1545&gt;AA1541),AA1541,0))</f>
        <v>0</v>
      </c>
      <c r="AC1537" s="146">
        <f t="shared" si="3169"/>
        <v>0</v>
      </c>
      <c r="AD1537" s="146">
        <f t="shared" si="3169"/>
        <v>0</v>
      </c>
      <c r="AE1537" s="146">
        <f t="shared" si="3169"/>
        <v>0</v>
      </c>
      <c r="AF1537" s="146">
        <f t="shared" si="3169"/>
        <v>0</v>
      </c>
      <c r="AG1537" s="146">
        <f t="shared" si="3169"/>
        <v>0</v>
      </c>
      <c r="AH1537" s="146">
        <f t="shared" si="3169"/>
        <v>0</v>
      </c>
      <c r="AI1537" s="146">
        <f t="shared" si="3169"/>
        <v>0</v>
      </c>
      <c r="AJ1537" s="146">
        <f t="shared" si="3169"/>
        <v>0</v>
      </c>
      <c r="AK1537" s="146">
        <f t="shared" si="3169"/>
        <v>0</v>
      </c>
      <c r="AL1537" s="146">
        <f t="shared" si="3169"/>
        <v>0</v>
      </c>
      <c r="AM1537" s="146">
        <f t="shared" si="3169"/>
        <v>0</v>
      </c>
      <c r="AN1537" s="146">
        <f t="shared" si="3169"/>
        <v>0</v>
      </c>
      <c r="AO1537" s="146">
        <f t="shared" si="3169"/>
        <v>0</v>
      </c>
      <c r="AP1537" s="146">
        <f t="shared" si="3169"/>
        <v>0</v>
      </c>
      <c r="AQ1537" s="146">
        <f t="shared" si="3169"/>
        <v>0</v>
      </c>
      <c r="AR1537" s="146">
        <f t="shared" si="3169"/>
        <v>0</v>
      </c>
      <c r="AS1537" s="146">
        <f t="shared" si="3169"/>
        <v>0</v>
      </c>
      <c r="AT1537" s="146">
        <f t="shared" si="3169"/>
        <v>0</v>
      </c>
      <c r="AU1537" s="146">
        <f t="shared" si="3169"/>
        <v>0</v>
      </c>
      <c r="AV1537" s="146">
        <f t="shared" si="3169"/>
        <v>0</v>
      </c>
      <c r="AW1537" s="146">
        <f t="shared" si="3169"/>
        <v>0</v>
      </c>
      <c r="AX1537" s="146">
        <f t="shared" si="3169"/>
        <v>0</v>
      </c>
      <c r="AY1537" s="146">
        <f t="shared" si="3169"/>
        <v>0</v>
      </c>
      <c r="AZ1537" s="146">
        <f t="shared" si="3169"/>
        <v>0</v>
      </c>
      <c r="BA1537" s="146">
        <f t="shared" si="3169"/>
        <v>0</v>
      </c>
      <c r="BB1537" s="146">
        <f t="shared" si="3169"/>
        <v>0</v>
      </c>
      <c r="BC1537" s="146">
        <f t="shared" si="3169"/>
        <v>0</v>
      </c>
      <c r="BD1537" s="146">
        <f t="shared" si="3169"/>
        <v>0</v>
      </c>
      <c r="BE1537" s="146">
        <f t="shared" si="3169"/>
        <v>0</v>
      </c>
      <c r="BF1537" s="146">
        <f t="shared" si="3169"/>
        <v>0</v>
      </c>
      <c r="BG1537" s="146">
        <f t="shared" si="3169"/>
        <v>0</v>
      </c>
      <c r="BH1537" s="146">
        <f t="shared" si="3169"/>
        <v>0</v>
      </c>
      <c r="BI1537" s="146">
        <f t="shared" si="3169"/>
        <v>0</v>
      </c>
      <c r="BJ1537" s="146">
        <f t="shared" si="3169"/>
        <v>0</v>
      </c>
      <c r="BK1537" s="146">
        <f t="shared" si="3169"/>
        <v>0</v>
      </c>
      <c r="BL1537" s="146">
        <f t="shared" si="3169"/>
        <v>0</v>
      </c>
      <c r="BM1537" s="146">
        <f t="shared" si="3169"/>
        <v>0</v>
      </c>
      <c r="BN1537" s="146">
        <f t="shared" si="3169"/>
        <v>0</v>
      </c>
      <c r="BO1537" s="146">
        <f t="shared" si="3169"/>
        <v>0</v>
      </c>
      <c r="BP1537" s="146">
        <f t="shared" si="3169"/>
        <v>0</v>
      </c>
      <c r="BQ1537" s="146">
        <f t="shared" si="3169"/>
        <v>0</v>
      </c>
      <c r="BR1537" s="146">
        <f t="shared" si="3169"/>
        <v>0</v>
      </c>
      <c r="BS1537" s="146">
        <f t="shared" si="3169"/>
        <v>0</v>
      </c>
      <c r="BT1537" s="146">
        <f t="shared" si="3169"/>
        <v>0</v>
      </c>
      <c r="BU1537" s="146">
        <f t="shared" si="3169"/>
        <v>0</v>
      </c>
      <c r="BV1537" s="146">
        <f t="shared" si="3169"/>
        <v>0</v>
      </c>
      <c r="BW1537" s="146">
        <f t="shared" si="3169"/>
        <v>0</v>
      </c>
      <c r="BX1537" s="146">
        <f t="shared" si="3169"/>
        <v>0</v>
      </c>
      <c r="BY1537" s="146">
        <f t="shared" si="3169"/>
        <v>0</v>
      </c>
      <c r="BZ1537" s="146">
        <f t="shared" si="3169"/>
        <v>0</v>
      </c>
      <c r="CA1537" s="146">
        <f t="shared" si="3169"/>
        <v>0</v>
      </c>
      <c r="CB1537" s="146">
        <f t="shared" si="3169"/>
        <v>0</v>
      </c>
      <c r="CC1537" s="146">
        <f t="shared" si="3169"/>
        <v>0</v>
      </c>
      <c r="CD1537" s="146">
        <f t="shared" si="3169"/>
        <v>0</v>
      </c>
      <c r="CE1537" s="146">
        <f t="shared" si="3169"/>
        <v>0</v>
      </c>
      <c r="CF1537" s="146">
        <f t="shared" si="3169"/>
        <v>0</v>
      </c>
      <c r="CG1537" s="146">
        <f t="shared" si="3169"/>
        <v>0</v>
      </c>
      <c r="CH1537" s="146">
        <f t="shared" si="3169"/>
        <v>0</v>
      </c>
      <c r="CI1537" s="146">
        <f t="shared" si="3169"/>
        <v>0</v>
      </c>
      <c r="CJ1537" s="146">
        <f t="shared" si="3169"/>
        <v>0</v>
      </c>
      <c r="CK1537" s="146">
        <f t="shared" si="3169"/>
        <v>0</v>
      </c>
      <c r="CL1537" s="146">
        <f t="shared" si="3169"/>
        <v>0</v>
      </c>
      <c r="CM1537" s="146">
        <f t="shared" si="3169"/>
        <v>0</v>
      </c>
      <c r="CN1537" s="146">
        <f t="shared" ref="CN1537:DT1537" si="3170">IF(AND(CN1519-CN1545&gt;0,CN1519-CN1545&lt;CM1541),CN1519-CN1545,IF(AND(CN1519-CN1545&gt;0,CN1519-CN1545&gt;CM1541),CM1541,0))</f>
        <v>0</v>
      </c>
      <c r="CO1537" s="146">
        <f t="shared" si="3170"/>
        <v>0</v>
      </c>
      <c r="CP1537" s="146">
        <f t="shared" si="3170"/>
        <v>0</v>
      </c>
      <c r="CQ1537" s="146">
        <f t="shared" si="3170"/>
        <v>0</v>
      </c>
      <c r="CR1537" s="146">
        <f t="shared" si="3170"/>
        <v>0</v>
      </c>
      <c r="CS1537" s="146">
        <f t="shared" si="3170"/>
        <v>0</v>
      </c>
      <c r="CT1537" s="146">
        <f t="shared" si="3170"/>
        <v>0</v>
      </c>
      <c r="CU1537" s="146">
        <f t="shared" si="3170"/>
        <v>0</v>
      </c>
      <c r="CV1537" s="146">
        <f t="shared" si="3170"/>
        <v>0</v>
      </c>
      <c r="CW1537" s="146">
        <f t="shared" si="3170"/>
        <v>0</v>
      </c>
      <c r="CX1537" s="146">
        <f t="shared" si="3170"/>
        <v>0</v>
      </c>
      <c r="CY1537" s="146">
        <f t="shared" si="3170"/>
        <v>0</v>
      </c>
      <c r="CZ1537" s="146">
        <f t="shared" si="3170"/>
        <v>0</v>
      </c>
      <c r="DA1537" s="146">
        <f t="shared" si="3170"/>
        <v>0</v>
      </c>
      <c r="DB1537" s="146">
        <f t="shared" si="3170"/>
        <v>0</v>
      </c>
      <c r="DC1537" s="146">
        <f t="shared" si="3170"/>
        <v>0</v>
      </c>
      <c r="DD1537" s="146">
        <f t="shared" si="3170"/>
        <v>0</v>
      </c>
      <c r="DE1537" s="146">
        <f t="shared" si="3170"/>
        <v>0</v>
      </c>
      <c r="DF1537" s="146">
        <f t="shared" si="3170"/>
        <v>0</v>
      </c>
      <c r="DG1537" s="146">
        <f t="shared" si="3170"/>
        <v>0</v>
      </c>
      <c r="DH1537" s="146">
        <f t="shared" si="3170"/>
        <v>0</v>
      </c>
      <c r="DI1537" s="146">
        <f t="shared" si="3170"/>
        <v>0</v>
      </c>
      <c r="DJ1537" s="146">
        <f t="shared" si="3170"/>
        <v>0</v>
      </c>
      <c r="DK1537" s="146">
        <f t="shared" si="3170"/>
        <v>0</v>
      </c>
      <c r="DL1537" s="146">
        <f t="shared" si="3170"/>
        <v>0</v>
      </c>
      <c r="DM1537" s="146">
        <f t="shared" si="3170"/>
        <v>0</v>
      </c>
      <c r="DN1537" s="146">
        <f t="shared" si="3170"/>
        <v>0</v>
      </c>
      <c r="DO1537" s="146">
        <f t="shared" si="3170"/>
        <v>0</v>
      </c>
      <c r="DP1537" s="146">
        <f t="shared" si="3170"/>
        <v>0</v>
      </c>
      <c r="DQ1537" s="146">
        <f t="shared" si="3170"/>
        <v>0</v>
      </c>
      <c r="DR1537" s="146">
        <f t="shared" si="3170"/>
        <v>0</v>
      </c>
      <c r="DS1537" s="146">
        <f t="shared" si="3170"/>
        <v>0</v>
      </c>
      <c r="DT1537" s="146">
        <f t="shared" si="3170"/>
        <v>0</v>
      </c>
      <c r="DU1537" s="1"/>
      <c r="DV1537" s="1"/>
    </row>
    <row r="1538" spans="1:126" ht="4.2" customHeight="1">
      <c r="A1538" s="1"/>
      <c r="B1538" s="1"/>
      <c r="C1538" s="1"/>
      <c r="D1538" s="1"/>
      <c r="E1538" s="261"/>
      <c r="F1538" s="47"/>
      <c r="G1538" s="229"/>
      <c r="H1538" s="150"/>
      <c r="I1538" s="150"/>
      <c r="J1538" s="150"/>
      <c r="K1538" s="150"/>
      <c r="L1538" s="1"/>
      <c r="M1538" s="5"/>
      <c r="N1538" s="150"/>
      <c r="O1538" s="1"/>
      <c r="P1538" s="5"/>
      <c r="Q1538" s="150"/>
      <c r="R1538" s="1"/>
      <c r="S1538" s="5"/>
      <c r="T1538" s="7"/>
      <c r="U1538" s="23"/>
      <c r="V1538" s="1"/>
      <c r="W1538" s="156"/>
      <c r="X1538" s="1"/>
      <c r="Y1538" s="5"/>
      <c r="Z1538" s="86"/>
      <c r="AA1538" s="144"/>
      <c r="AB1538" s="144"/>
      <c r="AC1538" s="144"/>
      <c r="AD1538" s="144"/>
      <c r="AE1538" s="144"/>
      <c r="AF1538" s="144"/>
      <c r="AG1538" s="144"/>
      <c r="AH1538" s="144"/>
      <c r="AI1538" s="144"/>
      <c r="AJ1538" s="144"/>
      <c r="AK1538" s="144"/>
      <c r="AL1538" s="144"/>
      <c r="AM1538" s="144"/>
      <c r="AN1538" s="144"/>
      <c r="AO1538" s="144"/>
      <c r="AP1538" s="144"/>
      <c r="AQ1538" s="144"/>
      <c r="AR1538" s="144"/>
      <c r="AS1538" s="144"/>
      <c r="AT1538" s="144"/>
      <c r="AU1538" s="144"/>
      <c r="AV1538" s="144"/>
      <c r="AW1538" s="144"/>
      <c r="AX1538" s="144"/>
      <c r="AY1538" s="144"/>
      <c r="AZ1538" s="144"/>
      <c r="BA1538" s="144"/>
      <c r="BB1538" s="144"/>
      <c r="BC1538" s="144"/>
      <c r="BD1538" s="144"/>
      <c r="BE1538" s="144"/>
      <c r="BF1538" s="144"/>
      <c r="BG1538" s="144"/>
      <c r="BH1538" s="144"/>
      <c r="BI1538" s="144"/>
      <c r="BJ1538" s="144"/>
      <c r="BK1538" s="144"/>
      <c r="BL1538" s="144"/>
      <c r="BM1538" s="144"/>
      <c r="BN1538" s="144"/>
      <c r="BO1538" s="144"/>
      <c r="BP1538" s="144"/>
      <c r="BQ1538" s="144"/>
      <c r="BR1538" s="144"/>
      <c r="BS1538" s="144"/>
      <c r="BT1538" s="144"/>
      <c r="BU1538" s="144"/>
      <c r="BV1538" s="144"/>
      <c r="BW1538" s="144"/>
      <c r="BX1538" s="144"/>
      <c r="BY1538" s="144"/>
      <c r="BZ1538" s="144"/>
      <c r="CA1538" s="144"/>
      <c r="CB1538" s="144"/>
      <c r="CC1538" s="144"/>
      <c r="CD1538" s="144"/>
      <c r="CE1538" s="144"/>
      <c r="CF1538" s="144"/>
      <c r="CG1538" s="144"/>
      <c r="CH1538" s="144"/>
      <c r="CI1538" s="144"/>
      <c r="CJ1538" s="144"/>
      <c r="CK1538" s="144"/>
      <c r="CL1538" s="144"/>
      <c r="CM1538" s="144"/>
      <c r="CN1538" s="144"/>
      <c r="CO1538" s="144"/>
      <c r="CP1538" s="144"/>
      <c r="CQ1538" s="144"/>
      <c r="CR1538" s="144"/>
      <c r="CS1538" s="144"/>
      <c r="CT1538" s="144"/>
      <c r="CU1538" s="144"/>
      <c r="CV1538" s="144"/>
      <c r="CW1538" s="144"/>
      <c r="CX1538" s="144"/>
      <c r="CY1538" s="144"/>
      <c r="CZ1538" s="144"/>
      <c r="DA1538" s="144"/>
      <c r="DB1538" s="144"/>
      <c r="DC1538" s="144"/>
      <c r="DD1538" s="144"/>
      <c r="DE1538" s="144"/>
      <c r="DF1538" s="144"/>
      <c r="DG1538" s="144"/>
      <c r="DH1538" s="144"/>
      <c r="DI1538" s="144"/>
      <c r="DJ1538" s="144"/>
      <c r="DK1538" s="144"/>
      <c r="DL1538" s="144"/>
      <c r="DM1538" s="144"/>
      <c r="DN1538" s="144"/>
      <c r="DO1538" s="144"/>
      <c r="DP1538" s="144"/>
      <c r="DQ1538" s="144"/>
      <c r="DR1538" s="144"/>
      <c r="DS1538" s="144"/>
      <c r="DT1538" s="144"/>
      <c r="DU1538" s="1"/>
      <c r="DV1538" s="1"/>
    </row>
    <row r="1539" spans="1:126">
      <c r="A1539" s="1"/>
      <c r="B1539" s="1"/>
      <c r="C1539" s="1"/>
      <c r="D1539" s="1"/>
      <c r="E1539" s="261" t="s">
        <v>110</v>
      </c>
      <c r="F1539" s="47"/>
      <c r="G1539" s="229"/>
      <c r="H1539" s="149" t="s">
        <v>226</v>
      </c>
      <c r="I1539" s="149"/>
      <c r="J1539" s="149"/>
      <c r="K1539" s="149"/>
      <c r="L1539" s="1"/>
      <c r="M1539" s="5"/>
      <c r="N1539" s="149" t="str">
        <f>Главная!$Y$8</f>
        <v>итого</v>
      </c>
      <c r="O1539" s="1"/>
      <c r="P1539" s="5"/>
      <c r="Q1539" s="149" t="s">
        <v>25</v>
      </c>
      <c r="R1539" s="1"/>
      <c r="S1539" s="5"/>
      <c r="T1539" s="7"/>
      <c r="U1539" s="23"/>
      <c r="V1539" s="1"/>
      <c r="W1539" s="155">
        <f>W1535-W1537</f>
        <v>0</v>
      </c>
      <c r="X1539" s="1"/>
      <c r="Y1539" s="5"/>
      <c r="Z1539" s="86"/>
      <c r="AA1539" s="143">
        <f>AA1535-AA1537</f>
        <v>0</v>
      </c>
      <c r="AB1539" s="143">
        <f>AB1535-AB1537</f>
        <v>0</v>
      </c>
      <c r="AC1539" s="143">
        <f>AC1535-AC1537</f>
        <v>0</v>
      </c>
      <c r="AD1539" s="143">
        <f t="shared" ref="AD1539:AE1539" si="3171">AD1535-AD1537</f>
        <v>0</v>
      </c>
      <c r="AE1539" s="143">
        <f t="shared" si="3171"/>
        <v>0</v>
      </c>
      <c r="AF1539" s="143">
        <f t="shared" ref="AF1539:CQ1539" si="3172">AF1535-AF1537</f>
        <v>0</v>
      </c>
      <c r="AG1539" s="143">
        <f t="shared" si="3172"/>
        <v>0</v>
      </c>
      <c r="AH1539" s="143">
        <f t="shared" si="3172"/>
        <v>0</v>
      </c>
      <c r="AI1539" s="143">
        <f t="shared" si="3172"/>
        <v>0</v>
      </c>
      <c r="AJ1539" s="143">
        <f t="shared" si="3172"/>
        <v>0</v>
      </c>
      <c r="AK1539" s="143">
        <f t="shared" si="3172"/>
        <v>0</v>
      </c>
      <c r="AL1539" s="143">
        <f t="shared" si="3172"/>
        <v>0</v>
      </c>
      <c r="AM1539" s="143">
        <f t="shared" si="3172"/>
        <v>0</v>
      </c>
      <c r="AN1539" s="143">
        <f t="shared" si="3172"/>
        <v>0</v>
      </c>
      <c r="AO1539" s="143">
        <f t="shared" si="3172"/>
        <v>0</v>
      </c>
      <c r="AP1539" s="143">
        <f t="shared" si="3172"/>
        <v>0</v>
      </c>
      <c r="AQ1539" s="143">
        <f t="shared" si="3172"/>
        <v>0</v>
      </c>
      <c r="AR1539" s="143">
        <f t="shared" si="3172"/>
        <v>0</v>
      </c>
      <c r="AS1539" s="143">
        <f t="shared" si="3172"/>
        <v>0</v>
      </c>
      <c r="AT1539" s="143">
        <f t="shared" si="3172"/>
        <v>0</v>
      </c>
      <c r="AU1539" s="143">
        <f t="shared" si="3172"/>
        <v>0</v>
      </c>
      <c r="AV1539" s="143">
        <f t="shared" si="3172"/>
        <v>0</v>
      </c>
      <c r="AW1539" s="143">
        <f t="shared" si="3172"/>
        <v>0</v>
      </c>
      <c r="AX1539" s="143">
        <f t="shared" si="3172"/>
        <v>0</v>
      </c>
      <c r="AY1539" s="143">
        <f t="shared" si="3172"/>
        <v>0</v>
      </c>
      <c r="AZ1539" s="143">
        <f t="shared" si="3172"/>
        <v>0</v>
      </c>
      <c r="BA1539" s="143">
        <f t="shared" si="3172"/>
        <v>0</v>
      </c>
      <c r="BB1539" s="143">
        <f t="shared" si="3172"/>
        <v>0</v>
      </c>
      <c r="BC1539" s="143">
        <f t="shared" si="3172"/>
        <v>0</v>
      </c>
      <c r="BD1539" s="143">
        <f t="shared" si="3172"/>
        <v>0</v>
      </c>
      <c r="BE1539" s="143">
        <f t="shared" si="3172"/>
        <v>0</v>
      </c>
      <c r="BF1539" s="143">
        <f t="shared" si="3172"/>
        <v>0</v>
      </c>
      <c r="BG1539" s="143">
        <f t="shared" si="3172"/>
        <v>0</v>
      </c>
      <c r="BH1539" s="143">
        <f t="shared" si="3172"/>
        <v>0</v>
      </c>
      <c r="BI1539" s="143">
        <f t="shared" si="3172"/>
        <v>0</v>
      </c>
      <c r="BJ1539" s="143">
        <f t="shared" si="3172"/>
        <v>0</v>
      </c>
      <c r="BK1539" s="143">
        <f t="shared" si="3172"/>
        <v>0</v>
      </c>
      <c r="BL1539" s="143">
        <f t="shared" si="3172"/>
        <v>0</v>
      </c>
      <c r="BM1539" s="143">
        <f t="shared" si="3172"/>
        <v>0</v>
      </c>
      <c r="BN1539" s="143">
        <f t="shared" si="3172"/>
        <v>0</v>
      </c>
      <c r="BO1539" s="143">
        <f t="shared" si="3172"/>
        <v>0</v>
      </c>
      <c r="BP1539" s="143">
        <f t="shared" si="3172"/>
        <v>0</v>
      </c>
      <c r="BQ1539" s="143">
        <f t="shared" si="3172"/>
        <v>0</v>
      </c>
      <c r="BR1539" s="143">
        <f t="shared" si="3172"/>
        <v>0</v>
      </c>
      <c r="BS1539" s="143">
        <f t="shared" si="3172"/>
        <v>0</v>
      </c>
      <c r="BT1539" s="143">
        <f t="shared" si="3172"/>
        <v>0</v>
      </c>
      <c r="BU1539" s="143">
        <f t="shared" si="3172"/>
        <v>0</v>
      </c>
      <c r="BV1539" s="143">
        <f t="shared" si="3172"/>
        <v>0</v>
      </c>
      <c r="BW1539" s="143">
        <f t="shared" si="3172"/>
        <v>0</v>
      </c>
      <c r="BX1539" s="143">
        <f t="shared" si="3172"/>
        <v>0</v>
      </c>
      <c r="BY1539" s="143">
        <f t="shared" si="3172"/>
        <v>0</v>
      </c>
      <c r="BZ1539" s="143">
        <f t="shared" si="3172"/>
        <v>0</v>
      </c>
      <c r="CA1539" s="143">
        <f t="shared" si="3172"/>
        <v>0</v>
      </c>
      <c r="CB1539" s="143">
        <f t="shared" si="3172"/>
        <v>0</v>
      </c>
      <c r="CC1539" s="143">
        <f t="shared" si="3172"/>
        <v>0</v>
      </c>
      <c r="CD1539" s="143">
        <f t="shared" si="3172"/>
        <v>0</v>
      </c>
      <c r="CE1539" s="143">
        <f t="shared" si="3172"/>
        <v>0</v>
      </c>
      <c r="CF1539" s="143">
        <f t="shared" si="3172"/>
        <v>0</v>
      </c>
      <c r="CG1539" s="143">
        <f t="shared" si="3172"/>
        <v>0</v>
      </c>
      <c r="CH1539" s="143">
        <f t="shared" si="3172"/>
        <v>0</v>
      </c>
      <c r="CI1539" s="143">
        <f t="shared" si="3172"/>
        <v>0</v>
      </c>
      <c r="CJ1539" s="143">
        <f t="shared" si="3172"/>
        <v>0</v>
      </c>
      <c r="CK1539" s="143">
        <f t="shared" si="3172"/>
        <v>0</v>
      </c>
      <c r="CL1539" s="143">
        <f t="shared" si="3172"/>
        <v>0</v>
      </c>
      <c r="CM1539" s="143">
        <f t="shared" si="3172"/>
        <v>0</v>
      </c>
      <c r="CN1539" s="143">
        <f t="shared" si="3172"/>
        <v>0</v>
      </c>
      <c r="CO1539" s="143">
        <f t="shared" si="3172"/>
        <v>0</v>
      </c>
      <c r="CP1539" s="143">
        <f t="shared" si="3172"/>
        <v>0</v>
      </c>
      <c r="CQ1539" s="143">
        <f t="shared" si="3172"/>
        <v>0</v>
      </c>
      <c r="CR1539" s="143">
        <f t="shared" ref="CR1539:DT1539" si="3173">CR1535-CR1537</f>
        <v>0</v>
      </c>
      <c r="CS1539" s="143">
        <f t="shared" si="3173"/>
        <v>0</v>
      </c>
      <c r="CT1539" s="143">
        <f t="shared" si="3173"/>
        <v>0</v>
      </c>
      <c r="CU1539" s="143">
        <f t="shared" si="3173"/>
        <v>0</v>
      </c>
      <c r="CV1539" s="143">
        <f t="shared" si="3173"/>
        <v>0</v>
      </c>
      <c r="CW1539" s="143">
        <f t="shared" si="3173"/>
        <v>0</v>
      </c>
      <c r="CX1539" s="143">
        <f t="shared" si="3173"/>
        <v>0</v>
      </c>
      <c r="CY1539" s="143">
        <f t="shared" si="3173"/>
        <v>0</v>
      </c>
      <c r="CZ1539" s="143">
        <f t="shared" si="3173"/>
        <v>0</v>
      </c>
      <c r="DA1539" s="143">
        <f t="shared" si="3173"/>
        <v>0</v>
      </c>
      <c r="DB1539" s="143">
        <f t="shared" si="3173"/>
        <v>0</v>
      </c>
      <c r="DC1539" s="143">
        <f t="shared" si="3173"/>
        <v>0</v>
      </c>
      <c r="DD1539" s="143">
        <f t="shared" si="3173"/>
        <v>0</v>
      </c>
      <c r="DE1539" s="143">
        <f t="shared" si="3173"/>
        <v>0</v>
      </c>
      <c r="DF1539" s="143">
        <f t="shared" si="3173"/>
        <v>0</v>
      </c>
      <c r="DG1539" s="143">
        <f t="shared" si="3173"/>
        <v>0</v>
      </c>
      <c r="DH1539" s="143">
        <f t="shared" si="3173"/>
        <v>0</v>
      </c>
      <c r="DI1539" s="143">
        <f t="shared" si="3173"/>
        <v>0</v>
      </c>
      <c r="DJ1539" s="143">
        <f t="shared" si="3173"/>
        <v>0</v>
      </c>
      <c r="DK1539" s="143">
        <f t="shared" si="3173"/>
        <v>0</v>
      </c>
      <c r="DL1539" s="143">
        <f t="shared" si="3173"/>
        <v>0</v>
      </c>
      <c r="DM1539" s="143">
        <f t="shared" si="3173"/>
        <v>0</v>
      </c>
      <c r="DN1539" s="143">
        <f t="shared" si="3173"/>
        <v>0</v>
      </c>
      <c r="DO1539" s="143">
        <f t="shared" si="3173"/>
        <v>0</v>
      </c>
      <c r="DP1539" s="143">
        <f t="shared" si="3173"/>
        <v>0</v>
      </c>
      <c r="DQ1539" s="143">
        <f t="shared" si="3173"/>
        <v>0</v>
      </c>
      <c r="DR1539" s="143">
        <f t="shared" si="3173"/>
        <v>0</v>
      </c>
      <c r="DS1539" s="143">
        <f t="shared" si="3173"/>
        <v>0</v>
      </c>
      <c r="DT1539" s="143">
        <f t="shared" si="3173"/>
        <v>0</v>
      </c>
      <c r="DU1539" s="1"/>
      <c r="DV1539" s="1"/>
    </row>
    <row r="1540" spans="1:126" ht="4.2" customHeight="1">
      <c r="A1540" s="1"/>
      <c r="B1540" s="1"/>
      <c r="C1540" s="1"/>
      <c r="D1540" s="1"/>
      <c r="E1540" s="261"/>
      <c r="F1540" s="47"/>
      <c r="G1540" s="229"/>
      <c r="H1540" s="150"/>
      <c r="I1540" s="150"/>
      <c r="J1540" s="150"/>
      <c r="K1540" s="150"/>
      <c r="L1540" s="1"/>
      <c r="M1540" s="5"/>
      <c r="N1540" s="150"/>
      <c r="O1540" s="1"/>
      <c r="P1540" s="5"/>
      <c r="Q1540" s="150"/>
      <c r="R1540" s="1"/>
      <c r="S1540" s="5"/>
      <c r="T1540" s="7"/>
      <c r="U1540" s="23"/>
      <c r="V1540" s="1"/>
      <c r="W1540" s="156"/>
      <c r="X1540" s="1"/>
      <c r="Y1540" s="5"/>
      <c r="Z1540" s="86"/>
      <c r="AA1540" s="144"/>
      <c r="AB1540" s="144"/>
      <c r="AC1540" s="144"/>
      <c r="AD1540" s="144"/>
      <c r="AE1540" s="144"/>
      <c r="AF1540" s="144"/>
      <c r="AG1540" s="144"/>
      <c r="AH1540" s="144"/>
      <c r="AI1540" s="144"/>
      <c r="AJ1540" s="144"/>
      <c r="AK1540" s="144"/>
      <c r="AL1540" s="144"/>
      <c r="AM1540" s="144"/>
      <c r="AN1540" s="144"/>
      <c r="AO1540" s="144"/>
      <c r="AP1540" s="144"/>
      <c r="AQ1540" s="144"/>
      <c r="AR1540" s="144"/>
      <c r="AS1540" s="144"/>
      <c r="AT1540" s="144"/>
      <c r="AU1540" s="144"/>
      <c r="AV1540" s="144"/>
      <c r="AW1540" s="144"/>
      <c r="AX1540" s="144"/>
      <c r="AY1540" s="144"/>
      <c r="AZ1540" s="144"/>
      <c r="BA1540" s="144"/>
      <c r="BB1540" s="144"/>
      <c r="BC1540" s="144"/>
      <c r="BD1540" s="144"/>
      <c r="BE1540" s="144"/>
      <c r="BF1540" s="144"/>
      <c r="BG1540" s="144"/>
      <c r="BH1540" s="144"/>
      <c r="BI1540" s="144"/>
      <c r="BJ1540" s="144"/>
      <c r="BK1540" s="144"/>
      <c r="BL1540" s="144"/>
      <c r="BM1540" s="144"/>
      <c r="BN1540" s="144"/>
      <c r="BO1540" s="144"/>
      <c r="BP1540" s="144"/>
      <c r="BQ1540" s="144"/>
      <c r="BR1540" s="144"/>
      <c r="BS1540" s="144"/>
      <c r="BT1540" s="144"/>
      <c r="BU1540" s="144"/>
      <c r="BV1540" s="144"/>
      <c r="BW1540" s="144"/>
      <c r="BX1540" s="144"/>
      <c r="BY1540" s="144"/>
      <c r="BZ1540" s="144"/>
      <c r="CA1540" s="144"/>
      <c r="CB1540" s="144"/>
      <c r="CC1540" s="144"/>
      <c r="CD1540" s="144"/>
      <c r="CE1540" s="144"/>
      <c r="CF1540" s="144"/>
      <c r="CG1540" s="144"/>
      <c r="CH1540" s="144"/>
      <c r="CI1540" s="144"/>
      <c r="CJ1540" s="144"/>
      <c r="CK1540" s="144"/>
      <c r="CL1540" s="144"/>
      <c r="CM1540" s="144"/>
      <c r="CN1540" s="144"/>
      <c r="CO1540" s="144"/>
      <c r="CP1540" s="144"/>
      <c r="CQ1540" s="144"/>
      <c r="CR1540" s="144"/>
      <c r="CS1540" s="144"/>
      <c r="CT1540" s="144"/>
      <c r="CU1540" s="144"/>
      <c r="CV1540" s="144"/>
      <c r="CW1540" s="144"/>
      <c r="CX1540" s="144"/>
      <c r="CY1540" s="144"/>
      <c r="CZ1540" s="144"/>
      <c r="DA1540" s="144"/>
      <c r="DB1540" s="144"/>
      <c r="DC1540" s="144"/>
      <c r="DD1540" s="144"/>
      <c r="DE1540" s="144"/>
      <c r="DF1540" s="144"/>
      <c r="DG1540" s="144"/>
      <c r="DH1540" s="144"/>
      <c r="DI1540" s="144"/>
      <c r="DJ1540" s="144"/>
      <c r="DK1540" s="144"/>
      <c r="DL1540" s="144"/>
      <c r="DM1540" s="144"/>
      <c r="DN1540" s="144"/>
      <c r="DO1540" s="144"/>
      <c r="DP1540" s="144"/>
      <c r="DQ1540" s="144"/>
      <c r="DR1540" s="144"/>
      <c r="DS1540" s="144"/>
      <c r="DT1540" s="144"/>
      <c r="DU1540" s="1"/>
      <c r="DV1540" s="1"/>
    </row>
    <row r="1541" spans="1:126">
      <c r="A1541" s="1"/>
      <c r="B1541" s="1"/>
      <c r="C1541" s="1"/>
      <c r="D1541" s="1"/>
      <c r="E1541" s="261" t="s">
        <v>108</v>
      </c>
      <c r="F1541" s="47"/>
      <c r="G1541" s="229"/>
      <c r="H1541" s="149" t="s">
        <v>227</v>
      </c>
      <c r="I1541" s="149"/>
      <c r="J1541" s="149"/>
      <c r="K1541" s="149"/>
      <c r="L1541" s="1"/>
      <c r="M1541" s="5"/>
      <c r="N1541" s="149" t="str">
        <f>Главная!$Y$8</f>
        <v>итого</v>
      </c>
      <c r="O1541" s="1"/>
      <c r="P1541" s="5"/>
      <c r="Q1541" s="149" t="s">
        <v>25</v>
      </c>
      <c r="R1541" s="1"/>
      <c r="S1541" s="5"/>
      <c r="T1541" s="7"/>
      <c r="U1541" s="23"/>
      <c r="V1541" s="1"/>
      <c r="W1541" s="155">
        <f>BD1541</f>
        <v>0</v>
      </c>
      <c r="X1541" s="1"/>
      <c r="Y1541" s="5"/>
      <c r="Z1541" s="86"/>
      <c r="AA1541" s="143">
        <f>SUM(AA1539:AA1539)</f>
        <v>0</v>
      </c>
      <c r="AB1541" s="143">
        <f>AB1533+AB1539</f>
        <v>0</v>
      </c>
      <c r="AC1541" s="143">
        <f>AC1533+AC1539</f>
        <v>0</v>
      </c>
      <c r="AD1541" s="143">
        <f>AD1533+AD1539</f>
        <v>0</v>
      </c>
      <c r="AE1541" s="143">
        <f t="shared" ref="AE1541" si="3174">AE1533+AE1539</f>
        <v>0</v>
      </c>
      <c r="AF1541" s="143">
        <f t="shared" ref="AF1541:CQ1541" si="3175">AF1533+AF1539</f>
        <v>0</v>
      </c>
      <c r="AG1541" s="143">
        <f t="shared" si="3175"/>
        <v>0</v>
      </c>
      <c r="AH1541" s="143">
        <f t="shared" si="3175"/>
        <v>0</v>
      </c>
      <c r="AI1541" s="143">
        <f t="shared" si="3175"/>
        <v>0</v>
      </c>
      <c r="AJ1541" s="143">
        <f t="shared" si="3175"/>
        <v>0</v>
      </c>
      <c r="AK1541" s="143">
        <f t="shared" si="3175"/>
        <v>0</v>
      </c>
      <c r="AL1541" s="143">
        <f t="shared" si="3175"/>
        <v>0</v>
      </c>
      <c r="AM1541" s="143">
        <f t="shared" si="3175"/>
        <v>0</v>
      </c>
      <c r="AN1541" s="143">
        <f t="shared" si="3175"/>
        <v>0</v>
      </c>
      <c r="AO1541" s="143">
        <f t="shared" si="3175"/>
        <v>0</v>
      </c>
      <c r="AP1541" s="143">
        <f t="shared" si="3175"/>
        <v>0</v>
      </c>
      <c r="AQ1541" s="143">
        <f t="shared" si="3175"/>
        <v>0</v>
      </c>
      <c r="AR1541" s="143">
        <f t="shared" si="3175"/>
        <v>0</v>
      </c>
      <c r="AS1541" s="143">
        <f t="shared" si="3175"/>
        <v>0</v>
      </c>
      <c r="AT1541" s="143">
        <f t="shared" si="3175"/>
        <v>0</v>
      </c>
      <c r="AU1541" s="143">
        <f t="shared" si="3175"/>
        <v>0</v>
      </c>
      <c r="AV1541" s="143">
        <f t="shared" si="3175"/>
        <v>0</v>
      </c>
      <c r="AW1541" s="143">
        <f t="shared" si="3175"/>
        <v>0</v>
      </c>
      <c r="AX1541" s="143">
        <f t="shared" si="3175"/>
        <v>0</v>
      </c>
      <c r="AY1541" s="143">
        <f t="shared" si="3175"/>
        <v>0</v>
      </c>
      <c r="AZ1541" s="143">
        <f t="shared" si="3175"/>
        <v>0</v>
      </c>
      <c r="BA1541" s="143">
        <f t="shared" si="3175"/>
        <v>0</v>
      </c>
      <c r="BB1541" s="143">
        <f t="shared" si="3175"/>
        <v>0</v>
      </c>
      <c r="BC1541" s="143">
        <f t="shared" si="3175"/>
        <v>0</v>
      </c>
      <c r="BD1541" s="143">
        <f t="shared" si="3175"/>
        <v>0</v>
      </c>
      <c r="BE1541" s="143">
        <f t="shared" si="3175"/>
        <v>0</v>
      </c>
      <c r="BF1541" s="143">
        <f t="shared" si="3175"/>
        <v>0</v>
      </c>
      <c r="BG1541" s="143">
        <f t="shared" si="3175"/>
        <v>0</v>
      </c>
      <c r="BH1541" s="143">
        <f t="shared" si="3175"/>
        <v>0</v>
      </c>
      <c r="BI1541" s="143">
        <f t="shared" si="3175"/>
        <v>0</v>
      </c>
      <c r="BJ1541" s="143">
        <f t="shared" si="3175"/>
        <v>0</v>
      </c>
      <c r="BK1541" s="143">
        <f t="shared" si="3175"/>
        <v>0</v>
      </c>
      <c r="BL1541" s="143">
        <f t="shared" si="3175"/>
        <v>0</v>
      </c>
      <c r="BM1541" s="143">
        <f t="shared" si="3175"/>
        <v>0</v>
      </c>
      <c r="BN1541" s="143">
        <f t="shared" si="3175"/>
        <v>0</v>
      </c>
      <c r="BO1541" s="143">
        <f t="shared" si="3175"/>
        <v>0</v>
      </c>
      <c r="BP1541" s="143">
        <f t="shared" si="3175"/>
        <v>0</v>
      </c>
      <c r="BQ1541" s="143">
        <f t="shared" si="3175"/>
        <v>0</v>
      </c>
      <c r="BR1541" s="143">
        <f t="shared" si="3175"/>
        <v>0</v>
      </c>
      <c r="BS1541" s="143">
        <f t="shared" si="3175"/>
        <v>0</v>
      </c>
      <c r="BT1541" s="143">
        <f t="shared" si="3175"/>
        <v>0</v>
      </c>
      <c r="BU1541" s="143">
        <f t="shared" si="3175"/>
        <v>0</v>
      </c>
      <c r="BV1541" s="143">
        <f t="shared" si="3175"/>
        <v>0</v>
      </c>
      <c r="BW1541" s="143">
        <f t="shared" si="3175"/>
        <v>0</v>
      </c>
      <c r="BX1541" s="143">
        <f t="shared" si="3175"/>
        <v>0</v>
      </c>
      <c r="BY1541" s="143">
        <f t="shared" si="3175"/>
        <v>0</v>
      </c>
      <c r="BZ1541" s="143">
        <f t="shared" si="3175"/>
        <v>0</v>
      </c>
      <c r="CA1541" s="143">
        <f t="shared" si="3175"/>
        <v>0</v>
      </c>
      <c r="CB1541" s="143">
        <f t="shared" si="3175"/>
        <v>0</v>
      </c>
      <c r="CC1541" s="143">
        <f t="shared" si="3175"/>
        <v>0</v>
      </c>
      <c r="CD1541" s="143">
        <f t="shared" si="3175"/>
        <v>0</v>
      </c>
      <c r="CE1541" s="143">
        <f t="shared" si="3175"/>
        <v>0</v>
      </c>
      <c r="CF1541" s="143">
        <f t="shared" si="3175"/>
        <v>0</v>
      </c>
      <c r="CG1541" s="143">
        <f t="shared" si="3175"/>
        <v>0</v>
      </c>
      <c r="CH1541" s="143">
        <f t="shared" si="3175"/>
        <v>0</v>
      </c>
      <c r="CI1541" s="143">
        <f t="shared" si="3175"/>
        <v>0</v>
      </c>
      <c r="CJ1541" s="143">
        <f t="shared" si="3175"/>
        <v>0</v>
      </c>
      <c r="CK1541" s="143">
        <f t="shared" si="3175"/>
        <v>0</v>
      </c>
      <c r="CL1541" s="143">
        <f t="shared" si="3175"/>
        <v>0</v>
      </c>
      <c r="CM1541" s="143">
        <f t="shared" si="3175"/>
        <v>0</v>
      </c>
      <c r="CN1541" s="143">
        <f t="shared" si="3175"/>
        <v>0</v>
      </c>
      <c r="CO1541" s="143">
        <f t="shared" si="3175"/>
        <v>0</v>
      </c>
      <c r="CP1541" s="143">
        <f t="shared" si="3175"/>
        <v>0</v>
      </c>
      <c r="CQ1541" s="143">
        <f t="shared" si="3175"/>
        <v>0</v>
      </c>
      <c r="CR1541" s="143">
        <f t="shared" ref="CR1541:DT1541" si="3176">CR1533+CR1539</f>
        <v>0</v>
      </c>
      <c r="CS1541" s="143">
        <f t="shared" si="3176"/>
        <v>0</v>
      </c>
      <c r="CT1541" s="143">
        <f t="shared" si="3176"/>
        <v>0</v>
      </c>
      <c r="CU1541" s="143">
        <f t="shared" si="3176"/>
        <v>0</v>
      </c>
      <c r="CV1541" s="143">
        <f t="shared" si="3176"/>
        <v>0</v>
      </c>
      <c r="CW1541" s="143">
        <f t="shared" si="3176"/>
        <v>0</v>
      </c>
      <c r="CX1541" s="143">
        <f t="shared" si="3176"/>
        <v>0</v>
      </c>
      <c r="CY1541" s="143">
        <f t="shared" si="3176"/>
        <v>0</v>
      </c>
      <c r="CZ1541" s="143">
        <f t="shared" si="3176"/>
        <v>0</v>
      </c>
      <c r="DA1541" s="143">
        <f t="shared" si="3176"/>
        <v>0</v>
      </c>
      <c r="DB1541" s="143">
        <f t="shared" si="3176"/>
        <v>0</v>
      </c>
      <c r="DC1541" s="143">
        <f t="shared" si="3176"/>
        <v>0</v>
      </c>
      <c r="DD1541" s="143">
        <f t="shared" si="3176"/>
        <v>0</v>
      </c>
      <c r="DE1541" s="143">
        <f t="shared" si="3176"/>
        <v>0</v>
      </c>
      <c r="DF1541" s="143">
        <f t="shared" si="3176"/>
        <v>0</v>
      </c>
      <c r="DG1541" s="143">
        <f t="shared" si="3176"/>
        <v>0</v>
      </c>
      <c r="DH1541" s="143">
        <f t="shared" si="3176"/>
        <v>0</v>
      </c>
      <c r="DI1541" s="143">
        <f t="shared" si="3176"/>
        <v>0</v>
      </c>
      <c r="DJ1541" s="143">
        <f t="shared" si="3176"/>
        <v>0</v>
      </c>
      <c r="DK1541" s="143">
        <f t="shared" si="3176"/>
        <v>0</v>
      </c>
      <c r="DL1541" s="143">
        <f t="shared" si="3176"/>
        <v>0</v>
      </c>
      <c r="DM1541" s="143">
        <f t="shared" si="3176"/>
        <v>0</v>
      </c>
      <c r="DN1541" s="143">
        <f t="shared" si="3176"/>
        <v>0</v>
      </c>
      <c r="DO1541" s="143">
        <f t="shared" si="3176"/>
        <v>0</v>
      </c>
      <c r="DP1541" s="143">
        <f t="shared" si="3176"/>
        <v>0</v>
      </c>
      <c r="DQ1541" s="143">
        <f t="shared" si="3176"/>
        <v>0</v>
      </c>
      <c r="DR1541" s="143">
        <f t="shared" si="3176"/>
        <v>0</v>
      </c>
      <c r="DS1541" s="143">
        <f t="shared" si="3176"/>
        <v>0</v>
      </c>
      <c r="DT1541" s="143">
        <f t="shared" si="3176"/>
        <v>0</v>
      </c>
      <c r="DU1541" s="1"/>
      <c r="DV1541" s="1"/>
    </row>
    <row r="1542" spans="1:126" ht="4.2" customHeight="1">
      <c r="A1542" s="1"/>
      <c r="B1542" s="1"/>
      <c r="C1542" s="1"/>
      <c r="D1542" s="1"/>
      <c r="E1542" s="261"/>
      <c r="F1542" s="47"/>
      <c r="G1542" s="229"/>
      <c r="H1542" s="150"/>
      <c r="I1542" s="150"/>
      <c r="J1542" s="150"/>
      <c r="K1542" s="150"/>
      <c r="L1542" s="1"/>
      <c r="M1542" s="5"/>
      <c r="N1542" s="150"/>
      <c r="O1542" s="1"/>
      <c r="P1542" s="5"/>
      <c r="Q1542" s="150"/>
      <c r="R1542" s="1"/>
      <c r="S1542" s="5"/>
      <c r="T1542" s="7"/>
      <c r="U1542" s="23"/>
      <c r="V1542" s="1"/>
      <c r="W1542" s="156"/>
      <c r="X1542" s="1"/>
      <c r="Y1542" s="5"/>
      <c r="Z1542" s="86"/>
      <c r="AA1542" s="144"/>
      <c r="AB1542" s="144"/>
      <c r="AC1542" s="144"/>
      <c r="AD1542" s="144"/>
      <c r="AE1542" s="144"/>
      <c r="AF1542" s="144"/>
      <c r="AG1542" s="144"/>
      <c r="AH1542" s="144"/>
      <c r="AI1542" s="144"/>
      <c r="AJ1542" s="144"/>
      <c r="AK1542" s="144"/>
      <c r="AL1542" s="144"/>
      <c r="AM1542" s="144"/>
      <c r="AN1542" s="144"/>
      <c r="AO1542" s="144"/>
      <c r="AP1542" s="144"/>
      <c r="AQ1542" s="144"/>
      <c r="AR1542" s="144"/>
      <c r="AS1542" s="144"/>
      <c r="AT1542" s="144"/>
      <c r="AU1542" s="144"/>
      <c r="AV1542" s="144"/>
      <c r="AW1542" s="144"/>
      <c r="AX1542" s="144"/>
      <c r="AY1542" s="144"/>
      <c r="AZ1542" s="144"/>
      <c r="BA1542" s="144"/>
      <c r="BB1542" s="144"/>
      <c r="BC1542" s="144"/>
      <c r="BD1542" s="144"/>
      <c r="BE1542" s="144"/>
      <c r="BF1542" s="144"/>
      <c r="BG1542" s="144"/>
      <c r="BH1542" s="144"/>
      <c r="BI1542" s="144"/>
      <c r="BJ1542" s="144"/>
      <c r="BK1542" s="144"/>
      <c r="BL1542" s="144"/>
      <c r="BM1542" s="144"/>
      <c r="BN1542" s="144"/>
      <c r="BO1542" s="144"/>
      <c r="BP1542" s="144"/>
      <c r="BQ1542" s="144"/>
      <c r="BR1542" s="144"/>
      <c r="BS1542" s="144"/>
      <c r="BT1542" s="144"/>
      <c r="BU1542" s="144"/>
      <c r="BV1542" s="144"/>
      <c r="BW1542" s="144"/>
      <c r="BX1542" s="144"/>
      <c r="BY1542" s="144"/>
      <c r="BZ1542" s="144"/>
      <c r="CA1542" s="144"/>
      <c r="CB1542" s="144"/>
      <c r="CC1542" s="144"/>
      <c r="CD1542" s="144"/>
      <c r="CE1542" s="144"/>
      <c r="CF1542" s="144"/>
      <c r="CG1542" s="144"/>
      <c r="CH1542" s="144"/>
      <c r="CI1542" s="144"/>
      <c r="CJ1542" s="144"/>
      <c r="CK1542" s="144"/>
      <c r="CL1542" s="144"/>
      <c r="CM1542" s="144"/>
      <c r="CN1542" s="144"/>
      <c r="CO1542" s="144"/>
      <c r="CP1542" s="144"/>
      <c r="CQ1542" s="144"/>
      <c r="CR1542" s="144"/>
      <c r="CS1542" s="144"/>
      <c r="CT1542" s="144"/>
      <c r="CU1542" s="144"/>
      <c r="CV1542" s="144"/>
      <c r="CW1542" s="144"/>
      <c r="CX1542" s="144"/>
      <c r="CY1542" s="144"/>
      <c r="CZ1542" s="144"/>
      <c r="DA1542" s="144"/>
      <c r="DB1542" s="144"/>
      <c r="DC1542" s="144"/>
      <c r="DD1542" s="144"/>
      <c r="DE1542" s="144"/>
      <c r="DF1542" s="144"/>
      <c r="DG1542" s="144"/>
      <c r="DH1542" s="144"/>
      <c r="DI1542" s="144"/>
      <c r="DJ1542" s="144"/>
      <c r="DK1542" s="144"/>
      <c r="DL1542" s="144"/>
      <c r="DM1542" s="144"/>
      <c r="DN1542" s="144"/>
      <c r="DO1542" s="144"/>
      <c r="DP1542" s="144"/>
      <c r="DQ1542" s="144"/>
      <c r="DR1542" s="144"/>
      <c r="DS1542" s="144"/>
      <c r="DT1542" s="144"/>
      <c r="DU1542" s="1"/>
      <c r="DV1542" s="1"/>
    </row>
    <row r="1543" spans="1:126">
      <c r="A1543" s="1"/>
      <c r="B1543" s="1"/>
      <c r="C1543" s="1"/>
      <c r="D1543" s="1"/>
      <c r="E1543" s="261"/>
      <c r="F1543" s="47"/>
      <c r="G1543" s="229"/>
      <c r="H1543" s="153" t="str">
        <f>$H$1377</f>
        <v>начисление %% по кредиту за период</v>
      </c>
      <c r="I1543" s="153"/>
      <c r="J1543" s="153"/>
      <c r="K1543" s="153"/>
      <c r="L1543" s="1"/>
      <c r="M1543" s="5"/>
      <c r="N1543" s="153"/>
      <c r="O1543" s="1"/>
      <c r="P1543" s="5"/>
      <c r="Q1543" s="153" t="s">
        <v>25</v>
      </c>
      <c r="R1543" s="1"/>
      <c r="S1543" s="5"/>
      <c r="T1543" s="7"/>
      <c r="U1543" s="23"/>
      <c r="V1543" s="1"/>
      <c r="W1543" s="159">
        <f>SUM($Y1543:$DU1543)</f>
        <v>0</v>
      </c>
      <c r="X1543" s="1"/>
      <c r="Y1543" s="5"/>
      <c r="Z1543" s="86"/>
      <c r="AA1543" s="147">
        <f t="shared" ref="AA1543:BF1543" si="3177">IF(AA$8="",0,(Z1541+AA1535)*$T$1530/12)</f>
        <v>0</v>
      </c>
      <c r="AB1543" s="147">
        <f t="shared" si="3177"/>
        <v>0</v>
      </c>
      <c r="AC1543" s="147">
        <f t="shared" si="3177"/>
        <v>0</v>
      </c>
      <c r="AD1543" s="147">
        <f t="shared" si="3177"/>
        <v>0</v>
      </c>
      <c r="AE1543" s="147">
        <f t="shared" si="3177"/>
        <v>0</v>
      </c>
      <c r="AF1543" s="147">
        <f t="shared" si="3177"/>
        <v>0</v>
      </c>
      <c r="AG1543" s="147">
        <f t="shared" si="3177"/>
        <v>0</v>
      </c>
      <c r="AH1543" s="147">
        <f t="shared" si="3177"/>
        <v>0</v>
      </c>
      <c r="AI1543" s="147">
        <f t="shared" si="3177"/>
        <v>0</v>
      </c>
      <c r="AJ1543" s="147">
        <f t="shared" si="3177"/>
        <v>0</v>
      </c>
      <c r="AK1543" s="147">
        <f t="shared" si="3177"/>
        <v>0</v>
      </c>
      <c r="AL1543" s="147">
        <f t="shared" si="3177"/>
        <v>0</v>
      </c>
      <c r="AM1543" s="147">
        <f t="shared" si="3177"/>
        <v>0</v>
      </c>
      <c r="AN1543" s="147">
        <f t="shared" si="3177"/>
        <v>0</v>
      </c>
      <c r="AO1543" s="147">
        <f t="shared" si="3177"/>
        <v>0</v>
      </c>
      <c r="AP1543" s="147">
        <f t="shared" si="3177"/>
        <v>0</v>
      </c>
      <c r="AQ1543" s="147">
        <f t="shared" si="3177"/>
        <v>0</v>
      </c>
      <c r="AR1543" s="147">
        <f t="shared" si="3177"/>
        <v>0</v>
      </c>
      <c r="AS1543" s="147">
        <f t="shared" si="3177"/>
        <v>0</v>
      </c>
      <c r="AT1543" s="147">
        <f t="shared" si="3177"/>
        <v>0</v>
      </c>
      <c r="AU1543" s="147">
        <f t="shared" si="3177"/>
        <v>0</v>
      </c>
      <c r="AV1543" s="147">
        <f t="shared" si="3177"/>
        <v>0</v>
      </c>
      <c r="AW1543" s="147">
        <f t="shared" si="3177"/>
        <v>0</v>
      </c>
      <c r="AX1543" s="147">
        <f t="shared" si="3177"/>
        <v>0</v>
      </c>
      <c r="AY1543" s="147">
        <f t="shared" si="3177"/>
        <v>0</v>
      </c>
      <c r="AZ1543" s="147">
        <f t="shared" si="3177"/>
        <v>0</v>
      </c>
      <c r="BA1543" s="147">
        <f t="shared" si="3177"/>
        <v>0</v>
      </c>
      <c r="BB1543" s="147">
        <f t="shared" si="3177"/>
        <v>0</v>
      </c>
      <c r="BC1543" s="147">
        <f t="shared" si="3177"/>
        <v>0</v>
      </c>
      <c r="BD1543" s="147">
        <f t="shared" si="3177"/>
        <v>0</v>
      </c>
      <c r="BE1543" s="147">
        <f t="shared" si="3177"/>
        <v>0</v>
      </c>
      <c r="BF1543" s="147">
        <f t="shared" si="3177"/>
        <v>0</v>
      </c>
      <c r="BG1543" s="147">
        <f t="shared" ref="BG1543:CL1543" si="3178">IF(BG$8="",0,(BF1541+BG1535)*$T$1530/12)</f>
        <v>0</v>
      </c>
      <c r="BH1543" s="147">
        <f t="shared" si="3178"/>
        <v>0</v>
      </c>
      <c r="BI1543" s="147">
        <f t="shared" si="3178"/>
        <v>0</v>
      </c>
      <c r="BJ1543" s="147">
        <f t="shared" si="3178"/>
        <v>0</v>
      </c>
      <c r="BK1543" s="147">
        <f t="shared" si="3178"/>
        <v>0</v>
      </c>
      <c r="BL1543" s="147">
        <f t="shared" si="3178"/>
        <v>0</v>
      </c>
      <c r="BM1543" s="147">
        <f t="shared" si="3178"/>
        <v>0</v>
      </c>
      <c r="BN1543" s="147">
        <f t="shared" si="3178"/>
        <v>0</v>
      </c>
      <c r="BO1543" s="147">
        <f t="shared" si="3178"/>
        <v>0</v>
      </c>
      <c r="BP1543" s="147">
        <f t="shared" si="3178"/>
        <v>0</v>
      </c>
      <c r="BQ1543" s="147">
        <f t="shared" si="3178"/>
        <v>0</v>
      </c>
      <c r="BR1543" s="147">
        <f t="shared" si="3178"/>
        <v>0</v>
      </c>
      <c r="BS1543" s="147">
        <f t="shared" si="3178"/>
        <v>0</v>
      </c>
      <c r="BT1543" s="147">
        <f t="shared" si="3178"/>
        <v>0</v>
      </c>
      <c r="BU1543" s="147">
        <f t="shared" si="3178"/>
        <v>0</v>
      </c>
      <c r="BV1543" s="147">
        <f t="shared" si="3178"/>
        <v>0</v>
      </c>
      <c r="BW1543" s="147">
        <f t="shared" si="3178"/>
        <v>0</v>
      </c>
      <c r="BX1543" s="147">
        <f t="shared" si="3178"/>
        <v>0</v>
      </c>
      <c r="BY1543" s="147">
        <f t="shared" si="3178"/>
        <v>0</v>
      </c>
      <c r="BZ1543" s="147">
        <f t="shared" si="3178"/>
        <v>0</v>
      </c>
      <c r="CA1543" s="147">
        <f t="shared" si="3178"/>
        <v>0</v>
      </c>
      <c r="CB1543" s="147">
        <f t="shared" si="3178"/>
        <v>0</v>
      </c>
      <c r="CC1543" s="147">
        <f t="shared" si="3178"/>
        <v>0</v>
      </c>
      <c r="CD1543" s="147">
        <f t="shared" si="3178"/>
        <v>0</v>
      </c>
      <c r="CE1543" s="147">
        <f t="shared" si="3178"/>
        <v>0</v>
      </c>
      <c r="CF1543" s="147">
        <f t="shared" si="3178"/>
        <v>0</v>
      </c>
      <c r="CG1543" s="147">
        <f t="shared" si="3178"/>
        <v>0</v>
      </c>
      <c r="CH1543" s="147">
        <f t="shared" si="3178"/>
        <v>0</v>
      </c>
      <c r="CI1543" s="147">
        <f t="shared" si="3178"/>
        <v>0</v>
      </c>
      <c r="CJ1543" s="147">
        <f t="shared" si="3178"/>
        <v>0</v>
      </c>
      <c r="CK1543" s="147">
        <f t="shared" si="3178"/>
        <v>0</v>
      </c>
      <c r="CL1543" s="147">
        <f t="shared" si="3178"/>
        <v>0</v>
      </c>
      <c r="CM1543" s="147">
        <f t="shared" ref="CM1543:DT1543" si="3179">IF(CM$8="",0,(CL1541+CM1535)*$T$1530/12)</f>
        <v>0</v>
      </c>
      <c r="CN1543" s="147">
        <f t="shared" si="3179"/>
        <v>0</v>
      </c>
      <c r="CO1543" s="147">
        <f t="shared" si="3179"/>
        <v>0</v>
      </c>
      <c r="CP1543" s="147">
        <f t="shared" si="3179"/>
        <v>0</v>
      </c>
      <c r="CQ1543" s="147">
        <f t="shared" si="3179"/>
        <v>0</v>
      </c>
      <c r="CR1543" s="147">
        <f t="shared" si="3179"/>
        <v>0</v>
      </c>
      <c r="CS1543" s="147">
        <f t="shared" si="3179"/>
        <v>0</v>
      </c>
      <c r="CT1543" s="147">
        <f t="shared" si="3179"/>
        <v>0</v>
      </c>
      <c r="CU1543" s="147">
        <f t="shared" si="3179"/>
        <v>0</v>
      </c>
      <c r="CV1543" s="147">
        <f t="shared" si="3179"/>
        <v>0</v>
      </c>
      <c r="CW1543" s="147">
        <f t="shared" si="3179"/>
        <v>0</v>
      </c>
      <c r="CX1543" s="147">
        <f t="shared" si="3179"/>
        <v>0</v>
      </c>
      <c r="CY1543" s="147">
        <f t="shared" si="3179"/>
        <v>0</v>
      </c>
      <c r="CZ1543" s="147">
        <f t="shared" si="3179"/>
        <v>0</v>
      </c>
      <c r="DA1543" s="147">
        <f t="shared" si="3179"/>
        <v>0</v>
      </c>
      <c r="DB1543" s="147">
        <f t="shared" si="3179"/>
        <v>0</v>
      </c>
      <c r="DC1543" s="147">
        <f t="shared" si="3179"/>
        <v>0</v>
      </c>
      <c r="DD1543" s="147">
        <f t="shared" si="3179"/>
        <v>0</v>
      </c>
      <c r="DE1543" s="147">
        <f t="shared" si="3179"/>
        <v>0</v>
      </c>
      <c r="DF1543" s="147">
        <f t="shared" si="3179"/>
        <v>0</v>
      </c>
      <c r="DG1543" s="147">
        <f t="shared" si="3179"/>
        <v>0</v>
      </c>
      <c r="DH1543" s="147">
        <f t="shared" si="3179"/>
        <v>0</v>
      </c>
      <c r="DI1543" s="147">
        <f t="shared" si="3179"/>
        <v>0</v>
      </c>
      <c r="DJ1543" s="147">
        <f t="shared" si="3179"/>
        <v>0</v>
      </c>
      <c r="DK1543" s="147">
        <f t="shared" si="3179"/>
        <v>0</v>
      </c>
      <c r="DL1543" s="147">
        <f t="shared" si="3179"/>
        <v>0</v>
      </c>
      <c r="DM1543" s="147">
        <f t="shared" si="3179"/>
        <v>0</v>
      </c>
      <c r="DN1543" s="147">
        <f t="shared" si="3179"/>
        <v>0</v>
      </c>
      <c r="DO1543" s="147">
        <f t="shared" si="3179"/>
        <v>0</v>
      </c>
      <c r="DP1543" s="147">
        <f t="shared" si="3179"/>
        <v>0</v>
      </c>
      <c r="DQ1543" s="147">
        <f t="shared" si="3179"/>
        <v>0</v>
      </c>
      <c r="DR1543" s="147">
        <f t="shared" si="3179"/>
        <v>0</v>
      </c>
      <c r="DS1543" s="147">
        <f t="shared" si="3179"/>
        <v>0</v>
      </c>
      <c r="DT1543" s="147">
        <f t="shared" si="3179"/>
        <v>0</v>
      </c>
      <c r="DU1543" s="1"/>
      <c r="DV1543" s="1"/>
    </row>
    <row r="1544" spans="1:126" ht="4.2" customHeight="1">
      <c r="A1544" s="1"/>
      <c r="B1544" s="1"/>
      <c r="C1544" s="1"/>
      <c r="D1544" s="1"/>
      <c r="E1544" s="261"/>
      <c r="F1544" s="47"/>
      <c r="G1544" s="229"/>
      <c r="H1544" s="150"/>
      <c r="I1544" s="150"/>
      <c r="J1544" s="150"/>
      <c r="K1544" s="150"/>
      <c r="L1544" s="1"/>
      <c r="M1544" s="5"/>
      <c r="N1544" s="150"/>
      <c r="O1544" s="1"/>
      <c r="P1544" s="5"/>
      <c r="Q1544" s="150"/>
      <c r="R1544" s="1"/>
      <c r="S1544" s="5"/>
      <c r="T1544" s="7"/>
      <c r="U1544" s="23"/>
      <c r="V1544" s="1"/>
      <c r="W1544" s="156"/>
      <c r="X1544" s="1"/>
      <c r="Y1544" s="5"/>
      <c r="Z1544" s="86"/>
      <c r="AA1544" s="144"/>
      <c r="AB1544" s="144"/>
      <c r="AC1544" s="144"/>
      <c r="AD1544" s="144"/>
      <c r="AE1544" s="144"/>
      <c r="AF1544" s="144"/>
      <c r="AG1544" s="144"/>
      <c r="AH1544" s="144"/>
      <c r="AI1544" s="144"/>
      <c r="AJ1544" s="144"/>
      <c r="AK1544" s="144"/>
      <c r="AL1544" s="144"/>
      <c r="AM1544" s="144"/>
      <c r="AN1544" s="144"/>
      <c r="AO1544" s="144"/>
      <c r="AP1544" s="144"/>
      <c r="AQ1544" s="144"/>
      <c r="AR1544" s="144"/>
      <c r="AS1544" s="144"/>
      <c r="AT1544" s="144"/>
      <c r="AU1544" s="144"/>
      <c r="AV1544" s="144"/>
      <c r="AW1544" s="144"/>
      <c r="AX1544" s="144"/>
      <c r="AY1544" s="144"/>
      <c r="AZ1544" s="144"/>
      <c r="BA1544" s="144"/>
      <c r="BB1544" s="144"/>
      <c r="BC1544" s="144"/>
      <c r="BD1544" s="144"/>
      <c r="BE1544" s="144"/>
      <c r="BF1544" s="144"/>
      <c r="BG1544" s="144"/>
      <c r="BH1544" s="144"/>
      <c r="BI1544" s="144"/>
      <c r="BJ1544" s="144"/>
      <c r="BK1544" s="144"/>
      <c r="BL1544" s="144"/>
      <c r="BM1544" s="144"/>
      <c r="BN1544" s="144"/>
      <c r="BO1544" s="144"/>
      <c r="BP1544" s="144"/>
      <c r="BQ1544" s="144"/>
      <c r="BR1544" s="144"/>
      <c r="BS1544" s="144"/>
      <c r="BT1544" s="144"/>
      <c r="BU1544" s="144"/>
      <c r="BV1544" s="144"/>
      <c r="BW1544" s="144"/>
      <c r="BX1544" s="144"/>
      <c r="BY1544" s="144"/>
      <c r="BZ1544" s="144"/>
      <c r="CA1544" s="144"/>
      <c r="CB1544" s="144"/>
      <c r="CC1544" s="144"/>
      <c r="CD1544" s="144"/>
      <c r="CE1544" s="144"/>
      <c r="CF1544" s="144"/>
      <c r="CG1544" s="144"/>
      <c r="CH1544" s="144"/>
      <c r="CI1544" s="144"/>
      <c r="CJ1544" s="144"/>
      <c r="CK1544" s="144"/>
      <c r="CL1544" s="144"/>
      <c r="CM1544" s="144"/>
      <c r="CN1544" s="144"/>
      <c r="CO1544" s="144"/>
      <c r="CP1544" s="144"/>
      <c r="CQ1544" s="144"/>
      <c r="CR1544" s="144"/>
      <c r="CS1544" s="144"/>
      <c r="CT1544" s="144"/>
      <c r="CU1544" s="144"/>
      <c r="CV1544" s="144"/>
      <c r="CW1544" s="144"/>
      <c r="CX1544" s="144"/>
      <c r="CY1544" s="144"/>
      <c r="CZ1544" s="144"/>
      <c r="DA1544" s="144"/>
      <c r="DB1544" s="144"/>
      <c r="DC1544" s="144"/>
      <c r="DD1544" s="144"/>
      <c r="DE1544" s="144"/>
      <c r="DF1544" s="144"/>
      <c r="DG1544" s="144"/>
      <c r="DH1544" s="144"/>
      <c r="DI1544" s="144"/>
      <c r="DJ1544" s="144"/>
      <c r="DK1544" s="144"/>
      <c r="DL1544" s="144"/>
      <c r="DM1544" s="144"/>
      <c r="DN1544" s="144"/>
      <c r="DO1544" s="144"/>
      <c r="DP1544" s="144"/>
      <c r="DQ1544" s="144"/>
      <c r="DR1544" s="144"/>
      <c r="DS1544" s="144"/>
      <c r="DT1544" s="144"/>
      <c r="DU1544" s="1"/>
      <c r="DV1544" s="1"/>
    </row>
    <row r="1545" spans="1:126">
      <c r="A1545" s="1"/>
      <c r="B1545" s="1"/>
      <c r="C1545" s="1"/>
      <c r="D1545" s="1"/>
      <c r="E1545" s="261" t="s">
        <v>26</v>
      </c>
      <c r="F1545" s="47"/>
      <c r="G1545" s="229"/>
      <c r="H1545" s="152" t="s">
        <v>229</v>
      </c>
      <c r="I1545" s="152"/>
      <c r="J1545" s="152"/>
      <c r="K1545" s="152"/>
      <c r="L1545" s="1"/>
      <c r="M1545" s="5"/>
      <c r="N1545" s="152" t="str">
        <f>Главная!$Y$8</f>
        <v>итого</v>
      </c>
      <c r="O1545" s="1"/>
      <c r="P1545" s="5"/>
      <c r="Q1545" s="152" t="s">
        <v>25</v>
      </c>
      <c r="R1545" s="1"/>
      <c r="S1545" s="5"/>
      <c r="T1545" s="7"/>
      <c r="U1545" s="23"/>
      <c r="V1545" s="1"/>
      <c r="W1545" s="158">
        <f>SUM($Y1545:$DU1545)</f>
        <v>0</v>
      </c>
      <c r="X1545" s="1"/>
      <c r="Y1545" s="5"/>
      <c r="Z1545" s="86"/>
      <c r="AA1545" s="146">
        <v>0</v>
      </c>
      <c r="AB1545" s="146">
        <f>IF(AND(AB1519&gt;0,AB1519&lt;SUM($AA1543:AB1543)-SUM($AA1545:AA1545)),AB1519,IF(AND(AB1519&gt;0,AB1519&gt;=SUM($AA1543:AB1543)-SUM($AA1545:AA1545)),SUM($AA1543:AB1543)-SUM($AA1545:AA1545),0))</f>
        <v>0</v>
      </c>
      <c r="AC1545" s="146">
        <f>IF(AND(AC1519&gt;0,AC1519&lt;SUM($AA1543:AC1543)-SUM($AA1545:AB1545)),AC1519,IF(AND(AC1519&gt;0,AC1519&gt;=SUM($AA1543:AC1543)-SUM($AA1545:AB1545)),SUM($AA1543:AC1543)-SUM($AA1545:AB1545),0))</f>
        <v>0</v>
      </c>
      <c r="AD1545" s="146">
        <f>IF(AND(AD1519&gt;0,AD1519&lt;SUM($AA1543:AD1543)-SUM($AA1545:AC1545)),AD1519,IF(AND(AD1519&gt;0,AD1519&gt;=SUM($AA1543:AD1543)-SUM($AA1545:AC1545)),SUM($AA1543:AD1543)-SUM($AA1545:AC1545),0))</f>
        <v>0</v>
      </c>
      <c r="AE1545" s="146">
        <f>IF(AND(AE1519&gt;0,AE1519&lt;SUM($AA1543:AE1543)-SUM($AA1545:AD1545)),AE1519,IF(AND(AE1519&gt;0,AE1519&gt;=SUM($AA1543:AE1543)-SUM($AA1545:AD1545)),SUM($AA1543:AE1543)-SUM($AA1545:AD1545),0))</f>
        <v>0</v>
      </c>
      <c r="AF1545" s="146">
        <f>IF(AND(AF1519&gt;0,AF1519&lt;SUM($AA1543:AF1543)-SUM($AA1545:AE1545)),AF1519,IF(AND(AF1519&gt;0,AF1519&gt;=SUM($AA1543:AF1543)-SUM($AA1545:AE1545)),SUM($AA1543:AF1543)-SUM($AA1545:AE1545),0))</f>
        <v>0</v>
      </c>
      <c r="AG1545" s="146">
        <f>IF(AND(AG1519&gt;0,AG1519&lt;SUM($AA1543:AG1543)-SUM($AA1545:AF1545)),AG1519,IF(AND(AG1519&gt;0,AG1519&gt;=SUM($AA1543:AG1543)-SUM($AA1545:AF1545)),SUM($AA1543:AG1543)-SUM($AA1545:AF1545),0))</f>
        <v>0</v>
      </c>
      <c r="AH1545" s="146">
        <f>IF(AND(AH1519&gt;0,AH1519&lt;SUM($AA1543:AH1543)-SUM($AA1545:AG1545)),AH1519,IF(AND(AH1519&gt;0,AH1519&gt;=SUM($AA1543:AH1543)-SUM($AA1545:AG1545)),SUM($AA1543:AH1543)-SUM($AA1545:AG1545),0))</f>
        <v>0</v>
      </c>
      <c r="AI1545" s="146">
        <f>IF(AND(AI1519&gt;0,AI1519&lt;SUM($AA1543:AI1543)-SUM($AA1545:AH1545)),AI1519,IF(AND(AI1519&gt;0,AI1519&gt;=SUM($AA1543:AI1543)-SUM($AA1545:AH1545)),SUM($AA1543:AI1543)-SUM($AA1545:AH1545),0))</f>
        <v>0</v>
      </c>
      <c r="AJ1545" s="146">
        <f>IF(AND(AJ1519&gt;0,AJ1519&lt;SUM($AA1543:AJ1543)-SUM($AA1545:AI1545)),AJ1519,IF(AND(AJ1519&gt;0,AJ1519&gt;=SUM($AA1543:AJ1543)-SUM($AA1545:AI1545)),SUM($AA1543:AJ1543)-SUM($AA1545:AI1545),0))</f>
        <v>0</v>
      </c>
      <c r="AK1545" s="146">
        <f>IF(AND(AK1519&gt;0,AK1519&lt;SUM($AA1543:AK1543)-SUM($AA1545:AJ1545)),AK1519,IF(AND(AK1519&gt;0,AK1519&gt;=SUM($AA1543:AK1543)-SUM($AA1545:AJ1545)),SUM($AA1543:AK1543)-SUM($AA1545:AJ1545),0))</f>
        <v>0</v>
      </c>
      <c r="AL1545" s="146">
        <f>IF(AND(AL1519&gt;0,AL1519&lt;SUM($AA1543:AL1543)-SUM($AA1545:AK1545)),AL1519,IF(AND(AL1519&gt;0,AL1519&gt;=SUM($AA1543:AL1543)-SUM($AA1545:AK1545)),SUM($AA1543:AL1543)-SUM($AA1545:AK1545),0))</f>
        <v>0</v>
      </c>
      <c r="AM1545" s="146">
        <f>IF(AND(AM1519&gt;0,AM1519&lt;SUM($AA1543:AM1543)-SUM($AA1545:AL1545)),AM1519,IF(AND(AM1519&gt;0,AM1519&gt;=SUM($AA1543:AM1543)-SUM($AA1545:AL1545)),SUM($AA1543:AM1543)-SUM($AA1545:AL1545),0))</f>
        <v>0</v>
      </c>
      <c r="AN1545" s="146">
        <f>IF(AND(AN1519&gt;0,AN1519&lt;SUM($AA1543:AN1543)-SUM($AA1545:AM1545)),AN1519,IF(AND(AN1519&gt;0,AN1519&gt;=SUM($AA1543:AN1543)-SUM($AA1545:AM1545)),SUM($AA1543:AN1543)-SUM($AA1545:AM1545),0))</f>
        <v>0</v>
      </c>
      <c r="AO1545" s="146">
        <f>IF(AND(AO1519&gt;0,AO1519&lt;SUM($AA1543:AO1543)-SUM($AA1545:AN1545)),AO1519,IF(AND(AO1519&gt;0,AO1519&gt;=SUM($AA1543:AO1543)-SUM($AA1545:AN1545)),SUM($AA1543:AO1543)-SUM($AA1545:AN1545),0))</f>
        <v>0</v>
      </c>
      <c r="AP1545" s="146">
        <f>IF(AND(AP1519&gt;0,AP1519&lt;SUM($AA1543:AP1543)-SUM($AA1545:AO1545)),AP1519,IF(AND(AP1519&gt;0,AP1519&gt;=SUM($AA1543:AP1543)-SUM($AA1545:AO1545)),SUM($AA1543:AP1543)-SUM($AA1545:AO1545),0))</f>
        <v>0</v>
      </c>
      <c r="AQ1545" s="146">
        <f>IF(AND(AQ1519&gt;0,AQ1519&lt;SUM($AA1543:AQ1543)-SUM($AA1545:AP1545)),AQ1519,IF(AND(AQ1519&gt;0,AQ1519&gt;=SUM($AA1543:AQ1543)-SUM($AA1545:AP1545)),SUM($AA1543:AQ1543)-SUM($AA1545:AP1545),0))</f>
        <v>0</v>
      </c>
      <c r="AR1545" s="146">
        <f>IF(AND(AR1519&gt;0,AR1519&lt;SUM($AA1543:AR1543)-SUM($AA1545:AQ1545)),AR1519,IF(AND(AR1519&gt;0,AR1519&gt;=SUM($AA1543:AR1543)-SUM($AA1545:AQ1545)),SUM($AA1543:AR1543)-SUM($AA1545:AQ1545),0))</f>
        <v>0</v>
      </c>
      <c r="AS1545" s="146">
        <f>IF(AND(AS1519&gt;0,AS1519&lt;SUM($AA1543:AS1543)-SUM($AA1545:AR1545)),AS1519,IF(AND(AS1519&gt;0,AS1519&gt;=SUM($AA1543:AS1543)-SUM($AA1545:AR1545)),SUM($AA1543:AS1543)-SUM($AA1545:AR1545),0))</f>
        <v>0</v>
      </c>
      <c r="AT1545" s="146">
        <f>IF(AND(AT1519&gt;0,AT1519&lt;SUM($AA1543:AT1543)-SUM($AA1545:AS1545)),AT1519,IF(AND(AT1519&gt;0,AT1519&gt;=SUM($AA1543:AT1543)-SUM($AA1545:AS1545)),SUM($AA1543:AT1543)-SUM($AA1545:AS1545),0))</f>
        <v>0</v>
      </c>
      <c r="AU1545" s="146">
        <f>IF(AND(AU1519&gt;0,AU1519&lt;SUM($AA1543:AU1543)-SUM($AA1545:AT1545)),AU1519,IF(AND(AU1519&gt;0,AU1519&gt;=SUM($AA1543:AU1543)-SUM($AA1545:AT1545)),SUM($AA1543:AU1543)-SUM($AA1545:AT1545),0))</f>
        <v>0</v>
      </c>
      <c r="AV1545" s="146">
        <f>IF(AND(AV1519&gt;0,AV1519&lt;SUM($AA1543:AV1543)-SUM($AA1545:AU1545)),AV1519,IF(AND(AV1519&gt;0,AV1519&gt;=SUM($AA1543:AV1543)-SUM($AA1545:AU1545)),SUM($AA1543:AV1543)-SUM($AA1545:AU1545),0))</f>
        <v>0</v>
      </c>
      <c r="AW1545" s="146">
        <f>IF(AND(AW1519&gt;0,AW1519&lt;SUM($AA1543:AW1543)-SUM($AA1545:AV1545)),AW1519,IF(AND(AW1519&gt;0,AW1519&gt;=SUM($AA1543:AW1543)-SUM($AA1545:AV1545)),SUM($AA1543:AW1543)-SUM($AA1545:AV1545),0))</f>
        <v>0</v>
      </c>
      <c r="AX1545" s="146">
        <f>IF(AND(AX1519&gt;0,AX1519&lt;SUM($AA1543:AX1543)-SUM($AA1545:AW1545)),AX1519,IF(AND(AX1519&gt;0,AX1519&gt;=SUM($AA1543:AX1543)-SUM($AA1545:AW1545)),SUM($AA1543:AX1543)-SUM($AA1545:AW1545),0))</f>
        <v>0</v>
      </c>
      <c r="AY1545" s="146">
        <f>IF(AND(AY1519&gt;0,AY1519&lt;SUM($AA1543:AY1543)-SUM($AA1545:AX1545)),AY1519,IF(AND(AY1519&gt;0,AY1519&gt;=SUM($AA1543:AY1543)-SUM($AA1545:AX1545)),SUM($AA1543:AY1543)-SUM($AA1545:AX1545),0))</f>
        <v>0</v>
      </c>
      <c r="AZ1545" s="146">
        <f>IF(AND(AZ1519&gt;0,AZ1519&lt;SUM($AA1543:AZ1543)-SUM($AA1545:AY1545)),AZ1519,IF(AND(AZ1519&gt;0,AZ1519&gt;=SUM($AA1543:AZ1543)-SUM($AA1545:AY1545)),SUM($AA1543:AZ1543)-SUM($AA1545:AY1545),0))</f>
        <v>0</v>
      </c>
      <c r="BA1545" s="146">
        <f>IF(AND(BA1519&gt;0,BA1519&lt;SUM($AA1543:BA1543)-SUM($AA1545:AZ1545)),BA1519,IF(AND(BA1519&gt;0,BA1519&gt;=SUM($AA1543:BA1543)-SUM($AA1545:AZ1545)),SUM($AA1543:BA1543)-SUM($AA1545:AZ1545),0))</f>
        <v>0</v>
      </c>
      <c r="BB1545" s="146">
        <f>IF(AND(BB1519&gt;0,BB1519&lt;SUM($AA1543:BB1543)-SUM($AA1545:BA1545)),BB1519,IF(AND(BB1519&gt;0,BB1519&gt;=SUM($AA1543:BB1543)-SUM($AA1545:BA1545)),SUM($AA1543:BB1543)-SUM($AA1545:BA1545),0))</f>
        <v>0</v>
      </c>
      <c r="BC1545" s="146">
        <f>IF(AND(BC1519&gt;0,BC1519&lt;SUM($AA1543:BC1543)-SUM($AA1545:BB1545)),BC1519,IF(AND(BC1519&gt;0,BC1519&gt;=SUM($AA1543:BC1543)-SUM($AA1545:BB1545)),SUM($AA1543:BC1543)-SUM($AA1545:BB1545),0))</f>
        <v>0</v>
      </c>
      <c r="BD1545" s="146">
        <f>IF(AND(BD1519&gt;0,BD1519&lt;SUM($AA1543:BD1543)-SUM($AA1545:BC1545)),BD1519,IF(AND(BD1519&gt;0,BD1519&gt;=SUM($AA1543:BD1543)-SUM($AA1545:BC1545)),SUM($AA1543:BD1543)-SUM($AA1545:BC1545),0))</f>
        <v>0</v>
      </c>
      <c r="BE1545" s="146">
        <f>IF(AND(BE1519&gt;0,BE1519&lt;SUM($AA1543:BE1543)-SUM($AA1545:BD1545)),BE1519,IF(AND(BE1519&gt;0,BE1519&gt;=SUM($AA1543:BE1543)-SUM($AA1545:BD1545)),SUM($AA1543:BE1543)-SUM($AA1545:BD1545),0))</f>
        <v>0</v>
      </c>
      <c r="BF1545" s="146">
        <f>IF(AND(BF1519&gt;0,BF1519&lt;SUM($AA1543:BF1543)-SUM($AA1545:BE1545)),BF1519,IF(AND(BF1519&gt;0,BF1519&gt;=SUM($AA1543:BF1543)-SUM($AA1545:BE1545)),SUM($AA1543:BF1543)-SUM($AA1545:BE1545),0))</f>
        <v>0</v>
      </c>
      <c r="BG1545" s="146">
        <f>IF(AND(BG1519&gt;0,BG1519&lt;SUM($AA1543:BG1543)-SUM($AA1545:BF1545)),BG1519,IF(AND(BG1519&gt;0,BG1519&gt;=SUM($AA1543:BG1543)-SUM($AA1545:BF1545)),SUM($AA1543:BG1543)-SUM($AA1545:BF1545),0))</f>
        <v>0</v>
      </c>
      <c r="BH1545" s="146">
        <f>IF(AND(BH1519&gt;0,BH1519&lt;SUM($AA1543:BH1543)-SUM($AA1545:BG1545)),BH1519,IF(AND(BH1519&gt;0,BH1519&gt;=SUM($AA1543:BH1543)-SUM($AA1545:BG1545)),SUM($AA1543:BH1543)-SUM($AA1545:BG1545),0))</f>
        <v>0</v>
      </c>
      <c r="BI1545" s="146">
        <f>IF(AND(BI1519&gt;0,BI1519&lt;SUM($AA1543:BI1543)-SUM($AA1545:BH1545)),BI1519,IF(AND(BI1519&gt;0,BI1519&gt;=SUM($AA1543:BI1543)-SUM($AA1545:BH1545)),SUM($AA1543:BI1543)-SUM($AA1545:BH1545),0))</f>
        <v>0</v>
      </c>
      <c r="BJ1545" s="146">
        <f>IF(AND(BJ1519&gt;0,BJ1519&lt;SUM($AA1543:BJ1543)-SUM($AA1545:BI1545)),BJ1519,IF(AND(BJ1519&gt;0,BJ1519&gt;=SUM($AA1543:BJ1543)-SUM($AA1545:BI1545)),SUM($AA1543:BJ1543)-SUM($AA1545:BI1545),0))</f>
        <v>0</v>
      </c>
      <c r="BK1545" s="146">
        <f>IF(AND(BK1519&gt;0,BK1519&lt;SUM($AA1543:BK1543)-SUM($AA1545:BJ1545)),BK1519,IF(AND(BK1519&gt;0,BK1519&gt;=SUM($AA1543:BK1543)-SUM($AA1545:BJ1545)),SUM($AA1543:BK1543)-SUM($AA1545:BJ1545),0))</f>
        <v>0</v>
      </c>
      <c r="BL1545" s="146">
        <f>IF(AND(BL1519&gt;0,BL1519&lt;SUM($AA1543:BL1543)-SUM($AA1545:BK1545)),BL1519,IF(AND(BL1519&gt;0,BL1519&gt;=SUM($AA1543:BL1543)-SUM($AA1545:BK1545)),SUM($AA1543:BL1543)-SUM($AA1545:BK1545),0))</f>
        <v>0</v>
      </c>
      <c r="BM1545" s="146">
        <f>IF(AND(BM1519&gt;0,BM1519&lt;SUM($AA1543:BM1543)-SUM($AA1545:BL1545)),BM1519,IF(AND(BM1519&gt;0,BM1519&gt;=SUM($AA1543:BM1543)-SUM($AA1545:BL1545)),SUM($AA1543:BM1543)-SUM($AA1545:BL1545),0))</f>
        <v>0</v>
      </c>
      <c r="BN1545" s="146">
        <f>IF(AND(BN1519&gt;0,BN1519&lt;SUM($AA1543:BN1543)-SUM($AA1545:BM1545)),BN1519,IF(AND(BN1519&gt;0,BN1519&gt;=SUM($AA1543:BN1543)-SUM($AA1545:BM1545)),SUM($AA1543:BN1543)-SUM($AA1545:BM1545),0))</f>
        <v>0</v>
      </c>
      <c r="BO1545" s="146">
        <f>IF(AND(BO1519&gt;0,BO1519&lt;SUM($AA1543:BO1543)-SUM($AA1545:BN1545)),BO1519,IF(AND(BO1519&gt;0,BO1519&gt;=SUM($AA1543:BO1543)-SUM($AA1545:BN1545)),SUM($AA1543:BO1543)-SUM($AA1545:BN1545),0))</f>
        <v>0</v>
      </c>
      <c r="BP1545" s="146">
        <f>IF(AND(BP1519&gt;0,BP1519&lt;SUM($AA1543:BP1543)-SUM($AA1545:BO1545)),BP1519,IF(AND(BP1519&gt;0,BP1519&gt;=SUM($AA1543:BP1543)-SUM($AA1545:BO1545)),SUM($AA1543:BP1543)-SUM($AA1545:BO1545),0))</f>
        <v>0</v>
      </c>
      <c r="BQ1545" s="146">
        <f>IF(AND(BQ1519&gt;0,BQ1519&lt;SUM($AA1543:BQ1543)-SUM($AA1545:BP1545)),BQ1519,IF(AND(BQ1519&gt;0,BQ1519&gt;=SUM($AA1543:BQ1543)-SUM($AA1545:BP1545)),SUM($AA1543:BQ1543)-SUM($AA1545:BP1545),0))</f>
        <v>0</v>
      </c>
      <c r="BR1545" s="146">
        <f>IF(AND(BR1519&gt;0,BR1519&lt;SUM($AA1543:BR1543)-SUM($AA1545:BQ1545)),BR1519,IF(AND(BR1519&gt;0,BR1519&gt;=SUM($AA1543:BR1543)-SUM($AA1545:BQ1545)),SUM($AA1543:BR1543)-SUM($AA1545:BQ1545),0))</f>
        <v>0</v>
      </c>
      <c r="BS1545" s="146">
        <f>IF(AND(BS1519&gt;0,BS1519&lt;SUM($AA1543:BS1543)-SUM($AA1545:BR1545)),BS1519,IF(AND(BS1519&gt;0,BS1519&gt;=SUM($AA1543:BS1543)-SUM($AA1545:BR1545)),SUM($AA1543:BS1543)-SUM($AA1545:BR1545),0))</f>
        <v>0</v>
      </c>
      <c r="BT1545" s="146">
        <f>IF(AND(BT1519&gt;0,BT1519&lt;SUM($AA1543:BT1543)-SUM($AA1545:BS1545)),BT1519,IF(AND(BT1519&gt;0,BT1519&gt;=SUM($AA1543:BT1543)-SUM($AA1545:BS1545)),SUM($AA1543:BT1543)-SUM($AA1545:BS1545),0))</f>
        <v>0</v>
      </c>
      <c r="BU1545" s="146">
        <f>IF(AND(BU1519&gt;0,BU1519&lt;SUM($AA1543:BU1543)-SUM($AA1545:BT1545)),BU1519,IF(AND(BU1519&gt;0,BU1519&gt;=SUM($AA1543:BU1543)-SUM($AA1545:BT1545)),SUM($AA1543:BU1543)-SUM($AA1545:BT1545),0))</f>
        <v>0</v>
      </c>
      <c r="BV1545" s="146">
        <f>IF(AND(BV1519&gt;0,BV1519&lt;SUM($AA1543:BV1543)-SUM($AA1545:BU1545)),BV1519,IF(AND(BV1519&gt;0,BV1519&gt;=SUM($AA1543:BV1543)-SUM($AA1545:BU1545)),SUM($AA1543:BV1543)-SUM($AA1545:BU1545),0))</f>
        <v>0</v>
      </c>
      <c r="BW1545" s="146">
        <f>IF(AND(BW1519&gt;0,BW1519&lt;SUM($AA1543:BW1543)-SUM($AA1545:BV1545)),BW1519,IF(AND(BW1519&gt;0,BW1519&gt;=SUM($AA1543:BW1543)-SUM($AA1545:BV1545)),SUM($AA1543:BW1543)-SUM($AA1545:BV1545),0))</f>
        <v>0</v>
      </c>
      <c r="BX1545" s="146">
        <f>IF(AND(BX1519&gt;0,BX1519&lt;SUM($AA1543:BX1543)-SUM($AA1545:BW1545)),BX1519,IF(AND(BX1519&gt;0,BX1519&gt;=SUM($AA1543:BX1543)-SUM($AA1545:BW1545)),SUM($AA1543:BX1543)-SUM($AA1545:BW1545),0))</f>
        <v>0</v>
      </c>
      <c r="BY1545" s="146">
        <f>IF(AND(BY1519&gt;0,BY1519&lt;SUM($AA1543:BY1543)-SUM($AA1545:BX1545)),BY1519,IF(AND(BY1519&gt;0,BY1519&gt;=SUM($AA1543:BY1543)-SUM($AA1545:BX1545)),SUM($AA1543:BY1543)-SUM($AA1545:BX1545),0))</f>
        <v>0</v>
      </c>
      <c r="BZ1545" s="146">
        <f>IF(AND(BZ1519&gt;0,BZ1519&lt;SUM($AA1543:BZ1543)-SUM($AA1545:BY1545)),BZ1519,IF(AND(BZ1519&gt;0,BZ1519&gt;=SUM($AA1543:BZ1543)-SUM($AA1545:BY1545)),SUM($AA1543:BZ1543)-SUM($AA1545:BY1545),0))</f>
        <v>0</v>
      </c>
      <c r="CA1545" s="146">
        <f>IF(AND(CA1519&gt;0,CA1519&lt;SUM($AA1543:CA1543)-SUM($AA1545:BZ1545)),CA1519,IF(AND(CA1519&gt;0,CA1519&gt;=SUM($AA1543:CA1543)-SUM($AA1545:BZ1545)),SUM($AA1543:CA1543)-SUM($AA1545:BZ1545),0))</f>
        <v>0</v>
      </c>
      <c r="CB1545" s="146">
        <f>IF(AND(CB1519&gt;0,CB1519&lt;SUM($AA1543:CB1543)-SUM($AA1545:CA1545)),CB1519,IF(AND(CB1519&gt;0,CB1519&gt;=SUM($AA1543:CB1543)-SUM($AA1545:CA1545)),SUM($AA1543:CB1543)-SUM($AA1545:CA1545),0))</f>
        <v>0</v>
      </c>
      <c r="CC1545" s="146">
        <f>IF(AND(CC1519&gt;0,CC1519&lt;SUM($AA1543:CC1543)-SUM($AA1545:CB1545)),CC1519,IF(AND(CC1519&gt;0,CC1519&gt;=SUM($AA1543:CC1543)-SUM($AA1545:CB1545)),SUM($AA1543:CC1543)-SUM($AA1545:CB1545),0))</f>
        <v>0</v>
      </c>
      <c r="CD1545" s="146">
        <f>IF(AND(CD1519&gt;0,CD1519&lt;SUM($AA1543:CD1543)-SUM($AA1545:CC1545)),CD1519,IF(AND(CD1519&gt;0,CD1519&gt;=SUM($AA1543:CD1543)-SUM($AA1545:CC1545)),SUM($AA1543:CD1543)-SUM($AA1545:CC1545),0))</f>
        <v>0</v>
      </c>
      <c r="CE1545" s="146">
        <f>IF(AND(CE1519&gt;0,CE1519&lt;SUM($AA1543:CE1543)-SUM($AA1545:CD1545)),CE1519,IF(AND(CE1519&gt;0,CE1519&gt;=SUM($AA1543:CE1543)-SUM($AA1545:CD1545)),SUM($AA1543:CE1543)-SUM($AA1545:CD1545),0))</f>
        <v>0</v>
      </c>
      <c r="CF1545" s="146">
        <f>IF(AND(CF1519&gt;0,CF1519&lt;SUM($AA1543:CF1543)-SUM($AA1545:CE1545)),CF1519,IF(AND(CF1519&gt;0,CF1519&gt;=SUM($AA1543:CF1543)-SUM($AA1545:CE1545)),SUM($AA1543:CF1543)-SUM($AA1545:CE1545),0))</f>
        <v>0</v>
      </c>
      <c r="CG1545" s="146">
        <f>IF(AND(CG1519&gt;0,CG1519&lt;SUM($AA1543:CG1543)-SUM($AA1545:CF1545)),CG1519,IF(AND(CG1519&gt;0,CG1519&gt;=SUM($AA1543:CG1543)-SUM($AA1545:CF1545)),SUM($AA1543:CG1543)-SUM($AA1545:CF1545),0))</f>
        <v>0</v>
      </c>
      <c r="CH1545" s="146">
        <f>IF(AND(CH1519&gt;0,CH1519&lt;SUM($AA1543:CH1543)-SUM($AA1545:CG1545)),CH1519,IF(AND(CH1519&gt;0,CH1519&gt;=SUM($AA1543:CH1543)-SUM($AA1545:CG1545)),SUM($AA1543:CH1543)-SUM($AA1545:CG1545),0))</f>
        <v>0</v>
      </c>
      <c r="CI1545" s="146">
        <f>IF(AND(CI1519&gt;0,CI1519&lt;SUM($AA1543:CI1543)-SUM($AA1545:CH1545)),CI1519,IF(AND(CI1519&gt;0,CI1519&gt;=SUM($AA1543:CI1543)-SUM($AA1545:CH1545)),SUM($AA1543:CI1543)-SUM($AA1545:CH1545),0))</f>
        <v>0</v>
      </c>
      <c r="CJ1545" s="146">
        <f>IF(AND(CJ1519&gt;0,CJ1519&lt;SUM($AA1543:CJ1543)-SUM($AA1545:CI1545)),CJ1519,IF(AND(CJ1519&gt;0,CJ1519&gt;=SUM($AA1543:CJ1543)-SUM($AA1545:CI1545)),SUM($AA1543:CJ1543)-SUM($AA1545:CI1545),0))</f>
        <v>0</v>
      </c>
      <c r="CK1545" s="146">
        <f>IF(AND(CK1519&gt;0,CK1519&lt;SUM($AA1543:CK1543)-SUM($AA1545:CJ1545)),CK1519,IF(AND(CK1519&gt;0,CK1519&gt;=SUM($AA1543:CK1543)-SUM($AA1545:CJ1545)),SUM($AA1543:CK1543)-SUM($AA1545:CJ1545),0))</f>
        <v>0</v>
      </c>
      <c r="CL1545" s="146">
        <f>IF(AND(CL1519&gt;0,CL1519&lt;SUM($AA1543:CL1543)-SUM($AA1545:CK1545)),CL1519,IF(AND(CL1519&gt;0,CL1519&gt;=SUM($AA1543:CL1543)-SUM($AA1545:CK1545)),SUM($AA1543:CL1543)-SUM($AA1545:CK1545),0))</f>
        <v>0</v>
      </c>
      <c r="CM1545" s="146">
        <f>IF(AND(CM1519&gt;0,CM1519&lt;SUM($AA1543:CM1543)-SUM($AA1545:CL1545)),CM1519,IF(AND(CM1519&gt;0,CM1519&gt;=SUM($AA1543:CM1543)-SUM($AA1545:CL1545)),SUM($AA1543:CM1543)-SUM($AA1545:CL1545),0))</f>
        <v>0</v>
      </c>
      <c r="CN1545" s="146">
        <f>IF(AND(CN1519&gt;0,CN1519&lt;SUM($AA1543:CN1543)-SUM($AA1545:CM1545)),CN1519,IF(AND(CN1519&gt;0,CN1519&gt;=SUM($AA1543:CN1543)-SUM($AA1545:CM1545)),SUM($AA1543:CN1543)-SUM($AA1545:CM1545),0))</f>
        <v>0</v>
      </c>
      <c r="CO1545" s="146">
        <f>IF(AND(CO1519&gt;0,CO1519&lt;SUM($AA1543:CO1543)-SUM($AA1545:CN1545)),CO1519,IF(AND(CO1519&gt;0,CO1519&gt;=SUM($AA1543:CO1543)-SUM($AA1545:CN1545)),SUM($AA1543:CO1543)-SUM($AA1545:CN1545),0))</f>
        <v>0</v>
      </c>
      <c r="CP1545" s="146">
        <f>IF(AND(CP1519&gt;0,CP1519&lt;SUM($AA1543:CP1543)-SUM($AA1545:CO1545)),CP1519,IF(AND(CP1519&gt;0,CP1519&gt;=SUM($AA1543:CP1543)-SUM($AA1545:CO1545)),SUM($AA1543:CP1543)-SUM($AA1545:CO1545),0))</f>
        <v>0</v>
      </c>
      <c r="CQ1545" s="146">
        <f>IF(AND(CQ1519&gt;0,CQ1519&lt;SUM($AA1543:CQ1543)-SUM($AA1545:CP1545)),CQ1519,IF(AND(CQ1519&gt;0,CQ1519&gt;=SUM($AA1543:CQ1543)-SUM($AA1545:CP1545)),SUM($AA1543:CQ1543)-SUM($AA1545:CP1545),0))</f>
        <v>0</v>
      </c>
      <c r="CR1545" s="146">
        <f>IF(AND(CR1519&gt;0,CR1519&lt;SUM($AA1543:CR1543)-SUM($AA1545:CQ1545)),CR1519,IF(AND(CR1519&gt;0,CR1519&gt;=SUM($AA1543:CR1543)-SUM($AA1545:CQ1545)),SUM($AA1543:CR1543)-SUM($AA1545:CQ1545),0))</f>
        <v>0</v>
      </c>
      <c r="CS1545" s="146">
        <f>IF(AND(CS1519&gt;0,CS1519&lt;SUM($AA1543:CS1543)-SUM($AA1545:CR1545)),CS1519,IF(AND(CS1519&gt;0,CS1519&gt;=SUM($AA1543:CS1543)-SUM($AA1545:CR1545)),SUM($AA1543:CS1543)-SUM($AA1545:CR1545),0))</f>
        <v>0</v>
      </c>
      <c r="CT1545" s="146">
        <f>IF(AND(CT1519&gt;0,CT1519&lt;SUM($AA1543:CT1543)-SUM($AA1545:CS1545)),CT1519,IF(AND(CT1519&gt;0,CT1519&gt;=SUM($AA1543:CT1543)-SUM($AA1545:CS1545)),SUM($AA1543:CT1543)-SUM($AA1545:CS1545),0))</f>
        <v>0</v>
      </c>
      <c r="CU1545" s="146">
        <f>IF(AND(CU1519&gt;0,CU1519&lt;SUM($AA1543:CU1543)-SUM($AA1545:CT1545)),CU1519,IF(AND(CU1519&gt;0,CU1519&gt;=SUM($AA1543:CU1543)-SUM($AA1545:CT1545)),SUM($AA1543:CU1543)-SUM($AA1545:CT1545),0))</f>
        <v>0</v>
      </c>
      <c r="CV1545" s="146">
        <f>IF(AND(CV1519&gt;0,CV1519&lt;SUM($AA1543:CV1543)-SUM($AA1545:CU1545)),CV1519,IF(AND(CV1519&gt;0,CV1519&gt;=SUM($AA1543:CV1543)-SUM($AA1545:CU1545)),SUM($AA1543:CV1543)-SUM($AA1545:CU1545),0))</f>
        <v>0</v>
      </c>
      <c r="CW1545" s="146">
        <f>IF(AND(CW1519&gt;0,CW1519&lt;SUM($AA1543:CW1543)-SUM($AA1545:CV1545)),CW1519,IF(AND(CW1519&gt;0,CW1519&gt;=SUM($AA1543:CW1543)-SUM($AA1545:CV1545)),SUM($AA1543:CW1543)-SUM($AA1545:CV1545),0))</f>
        <v>0</v>
      </c>
      <c r="CX1545" s="146">
        <f>IF(AND(CX1519&gt;0,CX1519&lt;SUM($AA1543:CX1543)-SUM($AA1545:CW1545)),CX1519,IF(AND(CX1519&gt;0,CX1519&gt;=SUM($AA1543:CX1543)-SUM($AA1545:CW1545)),SUM($AA1543:CX1543)-SUM($AA1545:CW1545),0))</f>
        <v>0</v>
      </c>
      <c r="CY1545" s="146">
        <f>IF(AND(CY1519&gt;0,CY1519&lt;SUM($AA1543:CY1543)-SUM($AA1545:CX1545)),CY1519,IF(AND(CY1519&gt;0,CY1519&gt;=SUM($AA1543:CY1543)-SUM($AA1545:CX1545)),SUM($AA1543:CY1543)-SUM($AA1545:CX1545),0))</f>
        <v>0</v>
      </c>
      <c r="CZ1545" s="146">
        <f>IF(AND(CZ1519&gt;0,CZ1519&lt;SUM($AA1543:CZ1543)-SUM($AA1545:CY1545)),CZ1519,IF(AND(CZ1519&gt;0,CZ1519&gt;=SUM($AA1543:CZ1543)-SUM($AA1545:CY1545)),SUM($AA1543:CZ1543)-SUM($AA1545:CY1545),0))</f>
        <v>0</v>
      </c>
      <c r="DA1545" s="146">
        <f>IF(AND(DA1519&gt;0,DA1519&lt;SUM($AA1543:DA1543)-SUM($AA1545:CZ1545)),DA1519,IF(AND(DA1519&gt;0,DA1519&gt;=SUM($AA1543:DA1543)-SUM($AA1545:CZ1545)),SUM($AA1543:DA1543)-SUM($AA1545:CZ1545),0))</f>
        <v>0</v>
      </c>
      <c r="DB1545" s="146">
        <f>IF(AND(DB1519&gt;0,DB1519&lt;SUM($AA1543:DB1543)-SUM($AA1545:DA1545)),DB1519,IF(AND(DB1519&gt;0,DB1519&gt;=SUM($AA1543:DB1543)-SUM($AA1545:DA1545)),SUM($AA1543:DB1543)-SUM($AA1545:DA1545),0))</f>
        <v>0</v>
      </c>
      <c r="DC1545" s="146">
        <f>IF(AND(DC1519&gt;0,DC1519&lt;SUM($AA1543:DC1543)-SUM($AA1545:DB1545)),DC1519,IF(AND(DC1519&gt;0,DC1519&gt;=SUM($AA1543:DC1543)-SUM($AA1545:DB1545)),SUM($AA1543:DC1543)-SUM($AA1545:DB1545),0))</f>
        <v>0</v>
      </c>
      <c r="DD1545" s="146">
        <f>IF(AND(DD1519&gt;0,DD1519&lt;SUM($AA1543:DD1543)-SUM($AA1545:DC1545)),DD1519,IF(AND(DD1519&gt;0,DD1519&gt;=SUM($AA1543:DD1543)-SUM($AA1545:DC1545)),SUM($AA1543:DD1543)-SUM($AA1545:DC1545),0))</f>
        <v>0</v>
      </c>
      <c r="DE1545" s="146">
        <f>IF(AND(DE1519&gt;0,DE1519&lt;SUM($AA1543:DE1543)-SUM($AA1545:DD1545)),DE1519,IF(AND(DE1519&gt;0,DE1519&gt;=SUM($AA1543:DE1543)-SUM($AA1545:DD1545)),SUM($AA1543:DE1543)-SUM($AA1545:DD1545),0))</f>
        <v>0</v>
      </c>
      <c r="DF1545" s="146">
        <f>IF(AND(DF1519&gt;0,DF1519&lt;SUM($AA1543:DF1543)-SUM($AA1545:DE1545)),DF1519,IF(AND(DF1519&gt;0,DF1519&gt;=SUM($AA1543:DF1543)-SUM($AA1545:DE1545)),SUM($AA1543:DF1543)-SUM($AA1545:DE1545),0))</f>
        <v>0</v>
      </c>
      <c r="DG1545" s="146">
        <f>IF(AND(DG1519&gt;0,DG1519&lt;SUM($AA1543:DG1543)-SUM($AA1545:DF1545)),DG1519,IF(AND(DG1519&gt;0,DG1519&gt;=SUM($AA1543:DG1543)-SUM($AA1545:DF1545)),SUM($AA1543:DG1543)-SUM($AA1545:DF1545),0))</f>
        <v>0</v>
      </c>
      <c r="DH1545" s="146">
        <f>IF(AND(DH1519&gt;0,DH1519&lt;SUM($AA1543:DH1543)-SUM($AA1545:DG1545)),DH1519,IF(AND(DH1519&gt;0,DH1519&gt;=SUM($AA1543:DH1543)-SUM($AA1545:DG1545)),SUM($AA1543:DH1543)-SUM($AA1545:DG1545),0))</f>
        <v>0</v>
      </c>
      <c r="DI1545" s="146">
        <f>IF(AND(DI1519&gt;0,DI1519&lt;SUM($AA1543:DI1543)-SUM($AA1545:DH1545)),DI1519,IF(AND(DI1519&gt;0,DI1519&gt;=SUM($AA1543:DI1543)-SUM($AA1545:DH1545)),SUM($AA1543:DI1543)-SUM($AA1545:DH1545),0))</f>
        <v>0</v>
      </c>
      <c r="DJ1545" s="146">
        <f>IF(AND(DJ1519&gt;0,DJ1519&lt;SUM($AA1543:DJ1543)-SUM($AA1545:DI1545)),DJ1519,IF(AND(DJ1519&gt;0,DJ1519&gt;=SUM($AA1543:DJ1543)-SUM($AA1545:DI1545)),SUM($AA1543:DJ1543)-SUM($AA1545:DI1545),0))</f>
        <v>0</v>
      </c>
      <c r="DK1545" s="146">
        <f>IF(AND(DK1519&gt;0,DK1519&lt;SUM($AA1543:DK1543)-SUM($AA1545:DJ1545)),DK1519,IF(AND(DK1519&gt;0,DK1519&gt;=SUM($AA1543:DK1543)-SUM($AA1545:DJ1545)),SUM($AA1543:DK1543)-SUM($AA1545:DJ1545),0))</f>
        <v>0</v>
      </c>
      <c r="DL1545" s="146">
        <f>IF(AND(DL1519&gt;0,DL1519&lt;SUM($AA1543:DL1543)-SUM($AA1545:DK1545)),DL1519,IF(AND(DL1519&gt;0,DL1519&gt;=SUM($AA1543:DL1543)-SUM($AA1545:DK1545)),SUM($AA1543:DL1543)-SUM($AA1545:DK1545),0))</f>
        <v>0</v>
      </c>
      <c r="DM1545" s="146">
        <f>IF(AND(DM1519&gt;0,DM1519&lt;SUM($AA1543:DM1543)-SUM($AA1545:DL1545)),DM1519,IF(AND(DM1519&gt;0,DM1519&gt;=SUM($AA1543:DM1543)-SUM($AA1545:DL1545)),SUM($AA1543:DM1543)-SUM($AA1545:DL1545),0))</f>
        <v>0</v>
      </c>
      <c r="DN1545" s="146">
        <f>IF(AND(DN1519&gt;0,DN1519&lt;SUM($AA1543:DN1543)-SUM($AA1545:DM1545)),DN1519,IF(AND(DN1519&gt;0,DN1519&gt;=SUM($AA1543:DN1543)-SUM($AA1545:DM1545)),SUM($AA1543:DN1543)-SUM($AA1545:DM1545),0))</f>
        <v>0</v>
      </c>
      <c r="DO1545" s="146">
        <f>IF(AND(DO1519&gt;0,DO1519&lt;SUM($AA1543:DO1543)-SUM($AA1545:DN1545)),DO1519,IF(AND(DO1519&gt;0,DO1519&gt;=SUM($AA1543:DO1543)-SUM($AA1545:DN1545)),SUM($AA1543:DO1543)-SUM($AA1545:DN1545),0))</f>
        <v>0</v>
      </c>
      <c r="DP1545" s="146">
        <f>IF(AND(DP1519&gt;0,DP1519&lt;SUM($AA1543:DP1543)-SUM($AA1545:DO1545)),DP1519,IF(AND(DP1519&gt;0,DP1519&gt;=SUM($AA1543:DP1543)-SUM($AA1545:DO1545)),SUM($AA1543:DP1543)-SUM($AA1545:DO1545),0))</f>
        <v>0</v>
      </c>
      <c r="DQ1545" s="146">
        <f>IF(AND(DQ1519&gt;0,DQ1519&lt;SUM($AA1543:DQ1543)-SUM($AA1545:DP1545)),DQ1519,IF(AND(DQ1519&gt;0,DQ1519&gt;=SUM($AA1543:DQ1543)-SUM($AA1545:DP1545)),SUM($AA1543:DQ1543)-SUM($AA1545:DP1545),0))</f>
        <v>0</v>
      </c>
      <c r="DR1545" s="146">
        <f>IF(AND(DR1519&gt;0,DR1519&lt;SUM($AA1543:DR1543)-SUM($AA1545:DQ1545)),DR1519,IF(AND(DR1519&gt;0,DR1519&gt;=SUM($AA1543:DR1543)-SUM($AA1545:DQ1545)),SUM($AA1543:DR1543)-SUM($AA1545:DQ1545),0))</f>
        <v>0</v>
      </c>
      <c r="DS1545" s="146">
        <f>IF(AND(DS1519&gt;0,DS1519&lt;SUM($AA1543:DS1543)-SUM($AA1545:DR1545)),DS1519,IF(AND(DS1519&gt;0,DS1519&gt;=SUM($AA1543:DS1543)-SUM($AA1545:DR1545)),SUM($AA1543:DS1543)-SUM($AA1545:DR1545),0))</f>
        <v>0</v>
      </c>
      <c r="DT1545" s="146">
        <f>IF(AND(DT1519&gt;0,DT1519&lt;SUM($AA1543:DT1543)-SUM($AA1545:DS1545)),DT1519,IF(AND(DT1519&gt;0,DT1519&gt;=SUM($AA1543:DT1543)-SUM($AA1545:DS1545)),SUM($AA1543:DT1543)-SUM($AA1545:DS1545),0))</f>
        <v>0</v>
      </c>
      <c r="DU1545" s="1"/>
      <c r="DV1545" s="1"/>
    </row>
    <row r="1546" spans="1:126" ht="4.2" customHeight="1">
      <c r="A1546" s="1"/>
      <c r="B1546" s="1"/>
      <c r="C1546" s="1"/>
      <c r="D1546" s="1"/>
      <c r="E1546" s="261"/>
      <c r="F1546" s="47"/>
      <c r="G1546" s="229"/>
      <c r="H1546" s="150"/>
      <c r="I1546" s="150"/>
      <c r="J1546" s="150"/>
      <c r="K1546" s="150"/>
      <c r="L1546" s="1"/>
      <c r="M1546" s="5"/>
      <c r="N1546" s="150"/>
      <c r="O1546" s="1"/>
      <c r="P1546" s="5"/>
      <c r="Q1546" s="150"/>
      <c r="R1546" s="1"/>
      <c r="S1546" s="5"/>
      <c r="T1546" s="7"/>
      <c r="U1546" s="23"/>
      <c r="V1546" s="1"/>
      <c r="W1546" s="156"/>
      <c r="X1546" s="1"/>
      <c r="Y1546" s="5"/>
      <c r="Z1546" s="86"/>
      <c r="AA1546" s="144"/>
      <c r="AB1546" s="144"/>
      <c r="AC1546" s="144"/>
      <c r="AD1546" s="144"/>
      <c r="AE1546" s="144"/>
      <c r="AF1546" s="144"/>
      <c r="AG1546" s="144"/>
      <c r="AH1546" s="144"/>
      <c r="AI1546" s="144"/>
      <c r="AJ1546" s="144"/>
      <c r="AK1546" s="144"/>
      <c r="AL1546" s="144"/>
      <c r="AM1546" s="144"/>
      <c r="AN1546" s="144"/>
      <c r="AO1546" s="144"/>
      <c r="AP1546" s="144"/>
      <c r="AQ1546" s="144"/>
      <c r="AR1546" s="144"/>
      <c r="AS1546" s="144"/>
      <c r="AT1546" s="144"/>
      <c r="AU1546" s="144"/>
      <c r="AV1546" s="144"/>
      <c r="AW1546" s="144"/>
      <c r="AX1546" s="144"/>
      <c r="AY1546" s="144"/>
      <c r="AZ1546" s="144"/>
      <c r="BA1546" s="144"/>
      <c r="BB1546" s="144"/>
      <c r="BC1546" s="144"/>
      <c r="BD1546" s="144"/>
      <c r="BE1546" s="144"/>
      <c r="BF1546" s="144"/>
      <c r="BG1546" s="144"/>
      <c r="BH1546" s="144"/>
      <c r="BI1546" s="144"/>
      <c r="BJ1546" s="144"/>
      <c r="BK1546" s="144"/>
      <c r="BL1546" s="144"/>
      <c r="BM1546" s="144"/>
      <c r="BN1546" s="144"/>
      <c r="BO1546" s="144"/>
      <c r="BP1546" s="144"/>
      <c r="BQ1546" s="144"/>
      <c r="BR1546" s="144"/>
      <c r="BS1546" s="144"/>
      <c r="BT1546" s="144"/>
      <c r="BU1546" s="144"/>
      <c r="BV1546" s="144"/>
      <c r="BW1546" s="144"/>
      <c r="BX1546" s="144"/>
      <c r="BY1546" s="144"/>
      <c r="BZ1546" s="144"/>
      <c r="CA1546" s="144"/>
      <c r="CB1546" s="144"/>
      <c r="CC1546" s="144"/>
      <c r="CD1546" s="144"/>
      <c r="CE1546" s="144"/>
      <c r="CF1546" s="144"/>
      <c r="CG1546" s="144"/>
      <c r="CH1546" s="144"/>
      <c r="CI1546" s="144"/>
      <c r="CJ1546" s="144"/>
      <c r="CK1546" s="144"/>
      <c r="CL1546" s="144"/>
      <c r="CM1546" s="144"/>
      <c r="CN1546" s="144"/>
      <c r="CO1546" s="144"/>
      <c r="CP1546" s="144"/>
      <c r="CQ1546" s="144"/>
      <c r="CR1546" s="144"/>
      <c r="CS1546" s="144"/>
      <c r="CT1546" s="144"/>
      <c r="CU1546" s="144"/>
      <c r="CV1546" s="144"/>
      <c r="CW1546" s="144"/>
      <c r="CX1546" s="144"/>
      <c r="CY1546" s="144"/>
      <c r="CZ1546" s="144"/>
      <c r="DA1546" s="144"/>
      <c r="DB1546" s="144"/>
      <c r="DC1546" s="144"/>
      <c r="DD1546" s="144"/>
      <c r="DE1546" s="144"/>
      <c r="DF1546" s="144"/>
      <c r="DG1546" s="144"/>
      <c r="DH1546" s="144"/>
      <c r="DI1546" s="144"/>
      <c r="DJ1546" s="144"/>
      <c r="DK1546" s="144"/>
      <c r="DL1546" s="144"/>
      <c r="DM1546" s="144"/>
      <c r="DN1546" s="144"/>
      <c r="DO1546" s="144"/>
      <c r="DP1546" s="144"/>
      <c r="DQ1546" s="144"/>
      <c r="DR1546" s="144"/>
      <c r="DS1546" s="144"/>
      <c r="DT1546" s="144"/>
      <c r="DU1546" s="1"/>
      <c r="DV1546" s="1"/>
    </row>
    <row r="1547" spans="1:126">
      <c r="A1547" s="1"/>
      <c r="B1547" s="1"/>
      <c r="C1547" s="1"/>
      <c r="D1547" s="1"/>
      <c r="E1547" s="261"/>
      <c r="F1547" s="47"/>
      <c r="G1547" s="229"/>
      <c r="H1547" s="154" t="s">
        <v>251</v>
      </c>
      <c r="I1547" s="154"/>
      <c r="J1547" s="154"/>
      <c r="K1547" s="154"/>
      <c r="L1547" s="1"/>
      <c r="M1547" s="5"/>
      <c r="N1547" s="154" t="str">
        <f>Главная!$Y$8</f>
        <v>итого</v>
      </c>
      <c r="O1547" s="1"/>
      <c r="P1547" s="5"/>
      <c r="Q1547" s="154" t="s">
        <v>25</v>
      </c>
      <c r="R1547" s="1"/>
      <c r="S1547" s="5"/>
      <c r="T1547" s="7"/>
      <c r="U1547" s="23"/>
      <c r="V1547" s="1"/>
      <c r="W1547" s="160">
        <f>BD1547</f>
        <v>0</v>
      </c>
      <c r="X1547" s="1"/>
      <c r="Y1547" s="5"/>
      <c r="Z1547" s="86"/>
      <c r="AA1547" s="148">
        <f>AA1521+AA1539-AA1545</f>
        <v>0</v>
      </c>
      <c r="AB1547" s="148">
        <f t="shared" ref="AB1547:CM1547" si="3180">IF(AB$8="",0,AA1547+AB1519+AB1539-AB1545)</f>
        <v>0</v>
      </c>
      <c r="AC1547" s="148">
        <f t="shared" si="3180"/>
        <v>0</v>
      </c>
      <c r="AD1547" s="148">
        <f t="shared" si="3180"/>
        <v>0</v>
      </c>
      <c r="AE1547" s="148">
        <f t="shared" si="3180"/>
        <v>0</v>
      </c>
      <c r="AF1547" s="148">
        <f t="shared" si="3180"/>
        <v>0</v>
      </c>
      <c r="AG1547" s="148">
        <f t="shared" si="3180"/>
        <v>0</v>
      </c>
      <c r="AH1547" s="148">
        <f t="shared" si="3180"/>
        <v>0</v>
      </c>
      <c r="AI1547" s="148">
        <f t="shared" si="3180"/>
        <v>0</v>
      </c>
      <c r="AJ1547" s="148">
        <f t="shared" si="3180"/>
        <v>0</v>
      </c>
      <c r="AK1547" s="148">
        <f t="shared" si="3180"/>
        <v>0</v>
      </c>
      <c r="AL1547" s="148">
        <f t="shared" si="3180"/>
        <v>0</v>
      </c>
      <c r="AM1547" s="148">
        <f t="shared" si="3180"/>
        <v>0</v>
      </c>
      <c r="AN1547" s="148">
        <f t="shared" si="3180"/>
        <v>0</v>
      </c>
      <c r="AO1547" s="148">
        <f t="shared" si="3180"/>
        <v>0</v>
      </c>
      <c r="AP1547" s="148">
        <f t="shared" si="3180"/>
        <v>0</v>
      </c>
      <c r="AQ1547" s="148">
        <f t="shared" si="3180"/>
        <v>0</v>
      </c>
      <c r="AR1547" s="148">
        <f t="shared" si="3180"/>
        <v>0</v>
      </c>
      <c r="AS1547" s="148">
        <f t="shared" si="3180"/>
        <v>0</v>
      </c>
      <c r="AT1547" s="148">
        <f t="shared" si="3180"/>
        <v>0</v>
      </c>
      <c r="AU1547" s="148">
        <f t="shared" si="3180"/>
        <v>0</v>
      </c>
      <c r="AV1547" s="148">
        <f t="shared" si="3180"/>
        <v>0</v>
      </c>
      <c r="AW1547" s="148">
        <f t="shared" si="3180"/>
        <v>0</v>
      </c>
      <c r="AX1547" s="148">
        <f t="shared" si="3180"/>
        <v>0</v>
      </c>
      <c r="AY1547" s="148">
        <f t="shared" si="3180"/>
        <v>0</v>
      </c>
      <c r="AZ1547" s="148">
        <f t="shared" si="3180"/>
        <v>0</v>
      </c>
      <c r="BA1547" s="148">
        <f t="shared" si="3180"/>
        <v>0</v>
      </c>
      <c r="BB1547" s="148">
        <f t="shared" si="3180"/>
        <v>0</v>
      </c>
      <c r="BC1547" s="148">
        <f t="shared" si="3180"/>
        <v>0</v>
      </c>
      <c r="BD1547" s="148">
        <f t="shared" si="3180"/>
        <v>0</v>
      </c>
      <c r="BE1547" s="148">
        <f t="shared" si="3180"/>
        <v>0</v>
      </c>
      <c r="BF1547" s="148">
        <f t="shared" si="3180"/>
        <v>0</v>
      </c>
      <c r="BG1547" s="148">
        <f t="shared" si="3180"/>
        <v>0</v>
      </c>
      <c r="BH1547" s="148">
        <f t="shared" si="3180"/>
        <v>0</v>
      </c>
      <c r="BI1547" s="148">
        <f t="shared" si="3180"/>
        <v>0</v>
      </c>
      <c r="BJ1547" s="148">
        <f t="shared" si="3180"/>
        <v>0</v>
      </c>
      <c r="BK1547" s="148">
        <f t="shared" si="3180"/>
        <v>0</v>
      </c>
      <c r="BL1547" s="148">
        <f t="shared" si="3180"/>
        <v>0</v>
      </c>
      <c r="BM1547" s="148">
        <f t="shared" si="3180"/>
        <v>0</v>
      </c>
      <c r="BN1547" s="148">
        <f t="shared" si="3180"/>
        <v>0</v>
      </c>
      <c r="BO1547" s="148">
        <f t="shared" si="3180"/>
        <v>0</v>
      </c>
      <c r="BP1547" s="148">
        <f t="shared" si="3180"/>
        <v>0</v>
      </c>
      <c r="BQ1547" s="148">
        <f t="shared" si="3180"/>
        <v>0</v>
      </c>
      <c r="BR1547" s="148">
        <f t="shared" si="3180"/>
        <v>0</v>
      </c>
      <c r="BS1547" s="148">
        <f t="shared" si="3180"/>
        <v>0</v>
      </c>
      <c r="BT1547" s="148">
        <f t="shared" si="3180"/>
        <v>0</v>
      </c>
      <c r="BU1547" s="148">
        <f t="shared" si="3180"/>
        <v>0</v>
      </c>
      <c r="BV1547" s="148">
        <f t="shared" si="3180"/>
        <v>0</v>
      </c>
      <c r="BW1547" s="148">
        <f t="shared" si="3180"/>
        <v>0</v>
      </c>
      <c r="BX1547" s="148">
        <f t="shared" si="3180"/>
        <v>0</v>
      </c>
      <c r="BY1547" s="148">
        <f t="shared" si="3180"/>
        <v>0</v>
      </c>
      <c r="BZ1547" s="148">
        <f t="shared" si="3180"/>
        <v>0</v>
      </c>
      <c r="CA1547" s="148">
        <f t="shared" si="3180"/>
        <v>0</v>
      </c>
      <c r="CB1547" s="148">
        <f t="shared" si="3180"/>
        <v>0</v>
      </c>
      <c r="CC1547" s="148">
        <f t="shared" si="3180"/>
        <v>0</v>
      </c>
      <c r="CD1547" s="148">
        <f t="shared" si="3180"/>
        <v>0</v>
      </c>
      <c r="CE1547" s="148">
        <f t="shared" si="3180"/>
        <v>0</v>
      </c>
      <c r="CF1547" s="148">
        <f t="shared" si="3180"/>
        <v>0</v>
      </c>
      <c r="CG1547" s="148">
        <f t="shared" si="3180"/>
        <v>0</v>
      </c>
      <c r="CH1547" s="148">
        <f t="shared" si="3180"/>
        <v>0</v>
      </c>
      <c r="CI1547" s="148">
        <f t="shared" si="3180"/>
        <v>0</v>
      </c>
      <c r="CJ1547" s="148">
        <f t="shared" si="3180"/>
        <v>0</v>
      </c>
      <c r="CK1547" s="148">
        <f t="shared" si="3180"/>
        <v>0</v>
      </c>
      <c r="CL1547" s="148">
        <f t="shared" si="3180"/>
        <v>0</v>
      </c>
      <c r="CM1547" s="148">
        <f t="shared" si="3180"/>
        <v>0</v>
      </c>
      <c r="CN1547" s="148">
        <f t="shared" ref="CN1547:DT1547" si="3181">IF(CN$8="",0,CM1547+CN1519+CN1539-CN1545)</f>
        <v>0</v>
      </c>
      <c r="CO1547" s="148">
        <f t="shared" si="3181"/>
        <v>0</v>
      </c>
      <c r="CP1547" s="148">
        <f t="shared" si="3181"/>
        <v>0</v>
      </c>
      <c r="CQ1547" s="148">
        <f t="shared" si="3181"/>
        <v>0</v>
      </c>
      <c r="CR1547" s="148">
        <f>IF(CR$8="",0,CQ1547+CR1519+CR1539-CR1545)</f>
        <v>0</v>
      </c>
      <c r="CS1547" s="148">
        <f t="shared" si="3181"/>
        <v>0</v>
      </c>
      <c r="CT1547" s="148">
        <f t="shared" si="3181"/>
        <v>0</v>
      </c>
      <c r="CU1547" s="148">
        <f t="shared" si="3181"/>
        <v>0</v>
      </c>
      <c r="CV1547" s="148">
        <f t="shared" si="3181"/>
        <v>0</v>
      </c>
      <c r="CW1547" s="148">
        <f t="shared" si="3181"/>
        <v>0</v>
      </c>
      <c r="CX1547" s="148">
        <f t="shared" si="3181"/>
        <v>0</v>
      </c>
      <c r="CY1547" s="148">
        <f t="shared" si="3181"/>
        <v>0</v>
      </c>
      <c r="CZ1547" s="148">
        <f t="shared" si="3181"/>
        <v>0</v>
      </c>
      <c r="DA1547" s="148">
        <f t="shared" si="3181"/>
        <v>0</v>
      </c>
      <c r="DB1547" s="148">
        <f t="shared" si="3181"/>
        <v>0</v>
      </c>
      <c r="DC1547" s="148">
        <f t="shared" si="3181"/>
        <v>0</v>
      </c>
      <c r="DD1547" s="148">
        <f t="shared" si="3181"/>
        <v>0</v>
      </c>
      <c r="DE1547" s="148">
        <f t="shared" si="3181"/>
        <v>0</v>
      </c>
      <c r="DF1547" s="148">
        <f t="shared" si="3181"/>
        <v>0</v>
      </c>
      <c r="DG1547" s="148">
        <f t="shared" si="3181"/>
        <v>0</v>
      </c>
      <c r="DH1547" s="148">
        <f t="shared" si="3181"/>
        <v>0</v>
      </c>
      <c r="DI1547" s="148">
        <f t="shared" si="3181"/>
        <v>0</v>
      </c>
      <c r="DJ1547" s="148">
        <f t="shared" si="3181"/>
        <v>0</v>
      </c>
      <c r="DK1547" s="148">
        <f t="shared" si="3181"/>
        <v>0</v>
      </c>
      <c r="DL1547" s="148">
        <f t="shared" si="3181"/>
        <v>0</v>
      </c>
      <c r="DM1547" s="148">
        <f t="shared" si="3181"/>
        <v>0</v>
      </c>
      <c r="DN1547" s="148">
        <f t="shared" si="3181"/>
        <v>0</v>
      </c>
      <c r="DO1547" s="148">
        <f t="shared" si="3181"/>
        <v>0</v>
      </c>
      <c r="DP1547" s="148">
        <f t="shared" si="3181"/>
        <v>0</v>
      </c>
      <c r="DQ1547" s="148">
        <f t="shared" si="3181"/>
        <v>0</v>
      </c>
      <c r="DR1547" s="148">
        <f t="shared" si="3181"/>
        <v>0</v>
      </c>
      <c r="DS1547" s="148">
        <f t="shared" si="3181"/>
        <v>0</v>
      </c>
      <c r="DT1547" s="148">
        <f t="shared" si="3181"/>
        <v>0</v>
      </c>
      <c r="DU1547" s="1"/>
      <c r="DV1547" s="1"/>
    </row>
    <row r="1548" spans="1:126" ht="4.2" customHeight="1">
      <c r="A1548" s="1"/>
      <c r="B1548" s="1"/>
      <c r="C1548" s="1"/>
      <c r="D1548" s="1"/>
      <c r="E1548" s="261"/>
      <c r="F1548" s="47"/>
      <c r="G1548" s="229"/>
      <c r="H1548" s="150"/>
      <c r="I1548" s="150"/>
      <c r="J1548" s="150"/>
      <c r="K1548" s="150"/>
      <c r="L1548" s="1"/>
      <c r="M1548" s="5"/>
      <c r="N1548" s="150"/>
      <c r="O1548" s="1"/>
      <c r="P1548" s="5"/>
      <c r="Q1548" s="150"/>
      <c r="R1548" s="1"/>
      <c r="S1548" s="5"/>
      <c r="T1548" s="7"/>
      <c r="U1548" s="23"/>
      <c r="V1548" s="1"/>
      <c r="W1548" s="156"/>
      <c r="X1548" s="1"/>
      <c r="Y1548" s="5"/>
      <c r="Z1548" s="86"/>
      <c r="AA1548" s="144"/>
      <c r="AB1548" s="144"/>
      <c r="AC1548" s="144"/>
      <c r="AD1548" s="144"/>
      <c r="AE1548" s="144"/>
      <c r="AF1548" s="144"/>
      <c r="AG1548" s="144"/>
      <c r="AH1548" s="144"/>
      <c r="AI1548" s="144"/>
      <c r="AJ1548" s="144"/>
      <c r="AK1548" s="144"/>
      <c r="AL1548" s="144"/>
      <c r="AM1548" s="144"/>
      <c r="AN1548" s="144"/>
      <c r="AO1548" s="144"/>
      <c r="AP1548" s="144"/>
      <c r="AQ1548" s="144"/>
      <c r="AR1548" s="144"/>
      <c r="AS1548" s="144"/>
      <c r="AT1548" s="144"/>
      <c r="AU1548" s="144"/>
      <c r="AV1548" s="144"/>
      <c r="AW1548" s="144"/>
      <c r="AX1548" s="144"/>
      <c r="AY1548" s="144"/>
      <c r="AZ1548" s="144"/>
      <c r="BA1548" s="144"/>
      <c r="BB1548" s="144"/>
      <c r="BC1548" s="144"/>
      <c r="BD1548" s="144"/>
      <c r="BE1548" s="144"/>
      <c r="BF1548" s="144"/>
      <c r="BG1548" s="144"/>
      <c r="BH1548" s="144"/>
      <c r="BI1548" s="144"/>
      <c r="BJ1548" s="144"/>
      <c r="BK1548" s="144"/>
      <c r="BL1548" s="144"/>
      <c r="BM1548" s="144"/>
      <c r="BN1548" s="144"/>
      <c r="BO1548" s="144"/>
      <c r="BP1548" s="144"/>
      <c r="BQ1548" s="144"/>
      <c r="BR1548" s="144"/>
      <c r="BS1548" s="144"/>
      <c r="BT1548" s="144"/>
      <c r="BU1548" s="144"/>
      <c r="BV1548" s="144"/>
      <c r="BW1548" s="144"/>
      <c r="BX1548" s="144"/>
      <c r="BY1548" s="144"/>
      <c r="BZ1548" s="144"/>
      <c r="CA1548" s="144"/>
      <c r="CB1548" s="144"/>
      <c r="CC1548" s="144"/>
      <c r="CD1548" s="144"/>
      <c r="CE1548" s="144"/>
      <c r="CF1548" s="144"/>
      <c r="CG1548" s="144"/>
      <c r="CH1548" s="144"/>
      <c r="CI1548" s="144"/>
      <c r="CJ1548" s="144"/>
      <c r="CK1548" s="144"/>
      <c r="CL1548" s="144"/>
      <c r="CM1548" s="144"/>
      <c r="CN1548" s="144"/>
      <c r="CO1548" s="144"/>
      <c r="CP1548" s="144"/>
      <c r="CQ1548" s="144"/>
      <c r="CR1548" s="144"/>
      <c r="CS1548" s="144"/>
      <c r="CT1548" s="144"/>
      <c r="CU1548" s="144"/>
      <c r="CV1548" s="144"/>
      <c r="CW1548" s="144"/>
      <c r="CX1548" s="144"/>
      <c r="CY1548" s="144"/>
      <c r="CZ1548" s="144"/>
      <c r="DA1548" s="144"/>
      <c r="DB1548" s="144"/>
      <c r="DC1548" s="144"/>
      <c r="DD1548" s="144"/>
      <c r="DE1548" s="144"/>
      <c r="DF1548" s="144"/>
      <c r="DG1548" s="144"/>
      <c r="DH1548" s="144"/>
      <c r="DI1548" s="144"/>
      <c r="DJ1548" s="144"/>
      <c r="DK1548" s="144"/>
      <c r="DL1548" s="144"/>
      <c r="DM1548" s="144"/>
      <c r="DN1548" s="144"/>
      <c r="DO1548" s="144"/>
      <c r="DP1548" s="144"/>
      <c r="DQ1548" s="144"/>
      <c r="DR1548" s="144"/>
      <c r="DS1548" s="144"/>
      <c r="DT1548" s="144"/>
      <c r="DU1548" s="1"/>
      <c r="DV1548" s="1"/>
    </row>
    <row r="1549" spans="1:126">
      <c r="A1549" s="1"/>
      <c r="B1549" s="1"/>
      <c r="C1549" s="1"/>
      <c r="D1549" s="1"/>
      <c r="E1549" s="261" t="s">
        <v>108</v>
      </c>
      <c r="F1549" s="47"/>
      <c r="G1549" s="229"/>
      <c r="H1549" s="149" t="s">
        <v>231</v>
      </c>
      <c r="I1549" s="149"/>
      <c r="J1549" s="149"/>
      <c r="K1549" s="149"/>
      <c r="L1549" s="1"/>
      <c r="M1549" s="5"/>
      <c r="N1549" s="149" t="str">
        <f>Главная!$Y$8</f>
        <v>итого</v>
      </c>
      <c r="O1549" s="1"/>
      <c r="P1549" s="5"/>
      <c r="Q1549" s="149" t="s">
        <v>25</v>
      </c>
      <c r="R1549" s="1"/>
      <c r="S1549" s="5"/>
      <c r="T1549" s="7"/>
      <c r="U1549" s="23"/>
      <c r="V1549" s="1"/>
      <c r="W1549" s="155">
        <f>BD1549</f>
        <v>0</v>
      </c>
      <c r="X1549" s="1"/>
      <c r="Y1549" s="5"/>
      <c r="Z1549" s="86"/>
      <c r="AA1549" s="143">
        <f>SUM($AA1543:AA1543)-SUM($AA1545:AA1545)</f>
        <v>0</v>
      </c>
      <c r="AB1549" s="143">
        <f>SUM($AA1543:AB1543)-SUM($AA1545:AB1545)</f>
        <v>0</v>
      </c>
      <c r="AC1549" s="143">
        <f>SUM($AA1543:AC1543)-SUM($AA1545:AC1545)</f>
        <v>0</v>
      </c>
      <c r="AD1549" s="143">
        <f>SUM($AA1543:AD1543)-SUM($AA1545:AD1545)</f>
        <v>0</v>
      </c>
      <c r="AE1549" s="143">
        <f>SUM($AA1543:AE1543)-SUM($AA1545:AE1545)</f>
        <v>0</v>
      </c>
      <c r="AF1549" s="143">
        <f>SUM($AA1543:AF1543)-SUM($AA1545:AF1545)</f>
        <v>0</v>
      </c>
      <c r="AG1549" s="143">
        <f>SUM($AA1543:AG1543)-SUM($AA1545:AG1545)</f>
        <v>0</v>
      </c>
      <c r="AH1549" s="143">
        <f>SUM($AA1543:AH1543)-SUM($AA1545:AH1545)</f>
        <v>0</v>
      </c>
      <c r="AI1549" s="143">
        <f>SUM($AA1543:AI1543)-SUM($AA1545:AI1545)</f>
        <v>0</v>
      </c>
      <c r="AJ1549" s="143">
        <f>SUM($AA1543:AJ1543)-SUM($AA1545:AJ1545)</f>
        <v>0</v>
      </c>
      <c r="AK1549" s="143">
        <f>SUM($AA1543:AK1543)-SUM($AA1545:AK1545)</f>
        <v>0</v>
      </c>
      <c r="AL1549" s="143">
        <f>SUM($AA1543:AL1543)-SUM($AA1545:AL1545)</f>
        <v>0</v>
      </c>
      <c r="AM1549" s="143">
        <f>SUM($AA1543:AM1543)-SUM($AA1545:AM1545)</f>
        <v>0</v>
      </c>
      <c r="AN1549" s="143">
        <f>SUM($AA1543:AN1543)-SUM($AA1545:AN1545)</f>
        <v>0</v>
      </c>
      <c r="AO1549" s="143">
        <f>SUM($AA1543:AO1543)-SUM($AA1545:AO1545)</f>
        <v>0</v>
      </c>
      <c r="AP1549" s="143">
        <f>SUM($AA1543:AP1543)-SUM($AA1545:AP1545)</f>
        <v>0</v>
      </c>
      <c r="AQ1549" s="143">
        <f>SUM($AA1543:AQ1543)-SUM($AA1545:AQ1545)</f>
        <v>0</v>
      </c>
      <c r="AR1549" s="143">
        <f>SUM($AA1543:AR1543)-SUM($AA1545:AR1545)</f>
        <v>0</v>
      </c>
      <c r="AS1549" s="143">
        <f>SUM($AA1543:AS1543)-SUM($AA1545:AS1545)</f>
        <v>0</v>
      </c>
      <c r="AT1549" s="143">
        <f>SUM($AA1543:AT1543)-SUM($AA1545:AT1545)</f>
        <v>0</v>
      </c>
      <c r="AU1549" s="143">
        <f>SUM($AA1543:AU1543)-SUM($AA1545:AU1545)</f>
        <v>0</v>
      </c>
      <c r="AV1549" s="143">
        <f>SUM($AA1543:AV1543)-SUM($AA1545:AV1545)</f>
        <v>0</v>
      </c>
      <c r="AW1549" s="143">
        <f>SUM($AA1543:AW1543)-SUM($AA1545:AW1545)</f>
        <v>0</v>
      </c>
      <c r="AX1549" s="143">
        <f>SUM($AA1543:AX1543)-SUM($AA1545:AX1545)</f>
        <v>0</v>
      </c>
      <c r="AY1549" s="143">
        <f>SUM($AA1543:AY1543)-SUM($AA1545:AY1545)</f>
        <v>0</v>
      </c>
      <c r="AZ1549" s="143">
        <f>SUM($AA1543:AZ1543)-SUM($AA1545:AZ1545)</f>
        <v>0</v>
      </c>
      <c r="BA1549" s="143">
        <f>SUM($AA1543:BA1543)-SUM($AA1545:BA1545)</f>
        <v>0</v>
      </c>
      <c r="BB1549" s="143">
        <f>SUM($AA1543:BB1543)-SUM($AA1545:BB1545)</f>
        <v>0</v>
      </c>
      <c r="BC1549" s="143">
        <f>SUM($AA1543:BC1543)-SUM($AA1545:BC1545)</f>
        <v>0</v>
      </c>
      <c r="BD1549" s="143">
        <f>SUM($AA1543:BD1543)-SUM($AA1545:BD1545)</f>
        <v>0</v>
      </c>
      <c r="BE1549" s="143">
        <f>SUM($AA1543:BE1543)-SUM($AA1545:BE1545)</f>
        <v>0</v>
      </c>
      <c r="BF1549" s="143">
        <f>SUM($AA1543:BF1543)-SUM($AA1545:BF1545)</f>
        <v>0</v>
      </c>
      <c r="BG1549" s="143">
        <f>SUM($AA1543:BG1543)-SUM($AA1545:BG1545)</f>
        <v>0</v>
      </c>
      <c r="BH1549" s="143">
        <f>SUM($AA1543:BH1543)-SUM($AA1545:BH1545)</f>
        <v>0</v>
      </c>
      <c r="BI1549" s="143">
        <f>SUM($AA1543:BI1543)-SUM($AA1545:BI1545)</f>
        <v>0</v>
      </c>
      <c r="BJ1549" s="143">
        <f>SUM($AA1543:BJ1543)-SUM($AA1545:BJ1545)</f>
        <v>0</v>
      </c>
      <c r="BK1549" s="143">
        <f>SUM($AA1543:BK1543)-SUM($AA1545:BK1545)</f>
        <v>0</v>
      </c>
      <c r="BL1549" s="143">
        <f>SUM($AA1543:BL1543)-SUM($AA1545:BL1545)</f>
        <v>0</v>
      </c>
      <c r="BM1549" s="143">
        <f>SUM($AA1543:BM1543)-SUM($AA1545:BM1545)</f>
        <v>0</v>
      </c>
      <c r="BN1549" s="143">
        <f>SUM($AA1543:BN1543)-SUM($AA1545:BN1545)</f>
        <v>0</v>
      </c>
      <c r="BO1549" s="143">
        <f>SUM($AA1543:BO1543)-SUM($AA1545:BO1545)</f>
        <v>0</v>
      </c>
      <c r="BP1549" s="143">
        <f>SUM($AA1543:BP1543)-SUM($AA1545:BP1545)</f>
        <v>0</v>
      </c>
      <c r="BQ1549" s="143">
        <f>SUM($AA1543:BQ1543)-SUM($AA1545:BQ1545)</f>
        <v>0</v>
      </c>
      <c r="BR1549" s="143">
        <f>SUM($AA1543:BR1543)-SUM($AA1545:BR1545)</f>
        <v>0</v>
      </c>
      <c r="BS1549" s="143">
        <f>SUM($AA1543:BS1543)-SUM($AA1545:BS1545)</f>
        <v>0</v>
      </c>
      <c r="BT1549" s="143">
        <f>SUM($AA1543:BT1543)-SUM($AA1545:BT1545)</f>
        <v>0</v>
      </c>
      <c r="BU1549" s="143">
        <f>SUM($AA1543:BU1543)-SUM($AA1545:BU1545)</f>
        <v>0</v>
      </c>
      <c r="BV1549" s="143">
        <f>SUM($AA1543:BV1543)-SUM($AA1545:BV1545)</f>
        <v>0</v>
      </c>
      <c r="BW1549" s="143">
        <f>SUM($AA1543:BW1543)-SUM($AA1545:BW1545)</f>
        <v>0</v>
      </c>
      <c r="BX1549" s="143">
        <f>SUM($AA1543:BX1543)-SUM($AA1545:BX1545)</f>
        <v>0</v>
      </c>
      <c r="BY1549" s="143">
        <f>SUM($AA1543:BY1543)-SUM($AA1545:BY1545)</f>
        <v>0</v>
      </c>
      <c r="BZ1549" s="143">
        <f>SUM($AA1543:BZ1543)-SUM($AA1545:BZ1545)</f>
        <v>0</v>
      </c>
      <c r="CA1549" s="143">
        <f>SUM($AA1543:CA1543)-SUM($AA1545:CA1545)</f>
        <v>0</v>
      </c>
      <c r="CB1549" s="143">
        <f>SUM($AA1543:CB1543)-SUM($AA1545:CB1545)</f>
        <v>0</v>
      </c>
      <c r="CC1549" s="143">
        <f>SUM($AA1543:CC1543)-SUM($AA1545:CC1545)</f>
        <v>0</v>
      </c>
      <c r="CD1549" s="143">
        <f>SUM($AA1543:CD1543)-SUM($AA1545:CD1545)</f>
        <v>0</v>
      </c>
      <c r="CE1549" s="143">
        <f>SUM($AA1543:CE1543)-SUM($AA1545:CE1545)</f>
        <v>0</v>
      </c>
      <c r="CF1549" s="143">
        <f>SUM($AA1543:CF1543)-SUM($AA1545:CF1545)</f>
        <v>0</v>
      </c>
      <c r="CG1549" s="143">
        <f>SUM($AA1543:CG1543)-SUM($AA1545:CG1545)</f>
        <v>0</v>
      </c>
      <c r="CH1549" s="143">
        <f>SUM($AA1543:CH1543)-SUM($AA1545:CH1545)</f>
        <v>0</v>
      </c>
      <c r="CI1549" s="143">
        <f>SUM($AA1543:CI1543)-SUM($AA1545:CI1545)</f>
        <v>0</v>
      </c>
      <c r="CJ1549" s="143">
        <f>SUM($AA1543:CJ1543)-SUM($AA1545:CJ1545)</f>
        <v>0</v>
      </c>
      <c r="CK1549" s="143">
        <f>SUM($AA1543:CK1543)-SUM($AA1545:CK1545)</f>
        <v>0</v>
      </c>
      <c r="CL1549" s="143">
        <f>SUM($AA1543:CL1543)-SUM($AA1545:CL1545)</f>
        <v>0</v>
      </c>
      <c r="CM1549" s="143">
        <f>SUM($AA1543:CM1543)-SUM($AA1545:CM1545)</f>
        <v>0</v>
      </c>
      <c r="CN1549" s="143">
        <f>SUM($AA1543:CN1543)-SUM($AA1545:CN1545)</f>
        <v>0</v>
      </c>
      <c r="CO1549" s="143">
        <f>SUM($AA1543:CO1543)-SUM($AA1545:CO1545)</f>
        <v>0</v>
      </c>
      <c r="CP1549" s="143">
        <f>SUM($AA1543:CP1543)-SUM($AA1545:CP1545)</f>
        <v>0</v>
      </c>
      <c r="CQ1549" s="143">
        <f>SUM($AA1543:CQ1543)-SUM($AA1545:CQ1545)</f>
        <v>0</v>
      </c>
      <c r="CR1549" s="143">
        <f>SUM($AA1543:CR1543)-SUM($AA1545:CR1545)</f>
        <v>0</v>
      </c>
      <c r="CS1549" s="143">
        <f>SUM($AA1543:CS1543)-SUM($AA1545:CS1545)</f>
        <v>0</v>
      </c>
      <c r="CT1549" s="143">
        <f>SUM($AA1543:CT1543)-SUM($AA1545:CT1545)</f>
        <v>0</v>
      </c>
      <c r="CU1549" s="143">
        <f>SUM($AA1543:CU1543)-SUM($AA1545:CU1545)</f>
        <v>0</v>
      </c>
      <c r="CV1549" s="143">
        <f>SUM($AA1543:CV1543)-SUM($AA1545:CV1545)</f>
        <v>0</v>
      </c>
      <c r="CW1549" s="143">
        <f>SUM($AA1543:CW1543)-SUM($AA1545:CW1545)</f>
        <v>0</v>
      </c>
      <c r="CX1549" s="143">
        <f>SUM($AA1543:CX1543)-SUM($AA1545:CX1545)</f>
        <v>0</v>
      </c>
      <c r="CY1549" s="143">
        <f>SUM($AA1543:CY1543)-SUM($AA1545:CY1545)</f>
        <v>0</v>
      </c>
      <c r="CZ1549" s="143">
        <f>SUM($AA1543:CZ1543)-SUM($AA1545:CZ1545)</f>
        <v>0</v>
      </c>
      <c r="DA1549" s="143">
        <f>SUM($AA1543:DA1543)-SUM($AA1545:DA1545)</f>
        <v>0</v>
      </c>
      <c r="DB1549" s="143">
        <f>SUM($AA1543:DB1543)-SUM($AA1545:DB1545)</f>
        <v>0</v>
      </c>
      <c r="DC1549" s="143">
        <f>SUM($AA1543:DC1543)-SUM($AA1545:DC1545)</f>
        <v>0</v>
      </c>
      <c r="DD1549" s="143">
        <f>SUM($AA1543:DD1543)-SUM($AA1545:DD1545)</f>
        <v>0</v>
      </c>
      <c r="DE1549" s="143">
        <f>SUM($AA1543:DE1543)-SUM($AA1545:DE1545)</f>
        <v>0</v>
      </c>
      <c r="DF1549" s="143">
        <f>SUM($AA1543:DF1543)-SUM($AA1545:DF1545)</f>
        <v>0</v>
      </c>
      <c r="DG1549" s="143">
        <f>SUM($AA1543:DG1543)-SUM($AA1545:DG1545)</f>
        <v>0</v>
      </c>
      <c r="DH1549" s="143">
        <f>SUM($AA1543:DH1543)-SUM($AA1545:DH1545)</f>
        <v>0</v>
      </c>
      <c r="DI1549" s="143">
        <f>SUM($AA1543:DI1543)-SUM($AA1545:DI1545)</f>
        <v>0</v>
      </c>
      <c r="DJ1549" s="143">
        <f>SUM($AA1543:DJ1543)-SUM($AA1545:DJ1545)</f>
        <v>0</v>
      </c>
      <c r="DK1549" s="143">
        <f>SUM($AA1543:DK1543)-SUM($AA1545:DK1545)</f>
        <v>0</v>
      </c>
      <c r="DL1549" s="143">
        <f>SUM($AA1543:DL1543)-SUM($AA1545:DL1545)</f>
        <v>0</v>
      </c>
      <c r="DM1549" s="143">
        <f>SUM($AA1543:DM1543)-SUM($AA1545:DM1545)</f>
        <v>0</v>
      </c>
      <c r="DN1549" s="143">
        <f>SUM($AA1543:DN1543)-SUM($AA1545:DN1545)</f>
        <v>0</v>
      </c>
      <c r="DO1549" s="143">
        <f>SUM($AA1543:DO1543)-SUM($AA1545:DO1545)</f>
        <v>0</v>
      </c>
      <c r="DP1549" s="143">
        <f>SUM($AA1543:DP1543)-SUM($AA1545:DP1545)</f>
        <v>0</v>
      </c>
      <c r="DQ1549" s="143">
        <f>SUM($AA1543:DQ1543)-SUM($AA1545:DQ1545)</f>
        <v>0</v>
      </c>
      <c r="DR1549" s="143">
        <f>SUM($AA1543:DR1543)-SUM($AA1545:DR1545)</f>
        <v>0</v>
      </c>
      <c r="DS1549" s="143">
        <f>SUM($AA1543:DS1543)-SUM($AA1545:DS1545)</f>
        <v>0</v>
      </c>
      <c r="DT1549" s="143">
        <f>SUM($AA1543:DT1543)-SUM($AA1545:DT1545)</f>
        <v>0</v>
      </c>
      <c r="DU1549" s="1"/>
      <c r="DV1549" s="1"/>
    </row>
    <row r="1550" spans="1:126">
      <c r="A1550" s="1"/>
      <c r="B1550" s="1"/>
      <c r="C1550" s="1"/>
      <c r="D1550" s="1"/>
      <c r="E1550" s="261"/>
      <c r="F1550" s="47"/>
      <c r="G1550" s="229"/>
      <c r="H1550" s="1"/>
      <c r="I1550" s="1"/>
      <c r="J1550" s="1"/>
      <c r="K1550" s="1"/>
      <c r="L1550" s="1"/>
      <c r="M1550" s="5"/>
      <c r="N1550" s="1"/>
      <c r="O1550" s="1"/>
      <c r="P1550" s="5"/>
      <c r="Q1550" s="1"/>
      <c r="R1550" s="1"/>
      <c r="S1550" s="5"/>
      <c r="T1550" s="7"/>
      <c r="U1550" s="23"/>
      <c r="V1550" s="1"/>
      <c r="W1550" s="3"/>
      <c r="X1550" s="1"/>
      <c r="Y1550" s="5"/>
      <c r="Z1550" s="86"/>
      <c r="AA1550" s="87"/>
      <c r="AB1550" s="87"/>
      <c r="AC1550" s="87"/>
      <c r="AD1550" s="87"/>
      <c r="AE1550" s="87"/>
      <c r="AF1550" s="87"/>
      <c r="AG1550" s="87"/>
      <c r="AH1550" s="87"/>
      <c r="AI1550" s="87"/>
      <c r="AJ1550" s="87"/>
      <c r="AK1550" s="87"/>
      <c r="AL1550" s="87"/>
      <c r="AM1550" s="87"/>
      <c r="AN1550" s="87"/>
      <c r="AO1550" s="87"/>
      <c r="AP1550" s="87"/>
      <c r="AQ1550" s="87"/>
      <c r="AR1550" s="87"/>
      <c r="AS1550" s="87"/>
      <c r="AT1550" s="87"/>
      <c r="AU1550" s="87"/>
      <c r="AV1550" s="87"/>
      <c r="AW1550" s="87"/>
      <c r="AX1550" s="87"/>
      <c r="AY1550" s="87"/>
      <c r="AZ1550" s="87"/>
      <c r="BA1550" s="87"/>
      <c r="BB1550" s="87"/>
      <c r="BC1550" s="87"/>
      <c r="BD1550" s="87"/>
      <c r="BE1550" s="87"/>
      <c r="BF1550" s="87"/>
      <c r="BG1550" s="87"/>
      <c r="BH1550" s="87"/>
      <c r="BI1550" s="87"/>
      <c r="BJ1550" s="87"/>
      <c r="BK1550" s="87"/>
      <c r="BL1550" s="87"/>
      <c r="BM1550" s="87"/>
      <c r="BN1550" s="87"/>
      <c r="BO1550" s="87"/>
      <c r="BP1550" s="87"/>
      <c r="BQ1550" s="87"/>
      <c r="BR1550" s="87"/>
      <c r="BS1550" s="87"/>
      <c r="BT1550" s="87"/>
      <c r="BU1550" s="87"/>
      <c r="BV1550" s="87"/>
      <c r="BW1550" s="87"/>
      <c r="BX1550" s="87"/>
      <c r="BY1550" s="87"/>
      <c r="BZ1550" s="87"/>
      <c r="CA1550" s="87"/>
      <c r="CB1550" s="87"/>
      <c r="CC1550" s="87"/>
      <c r="CD1550" s="87"/>
      <c r="CE1550" s="87"/>
      <c r="CF1550" s="87"/>
      <c r="CG1550" s="87"/>
      <c r="CH1550" s="87"/>
      <c r="CI1550" s="87"/>
      <c r="CJ1550" s="87"/>
      <c r="CK1550" s="87"/>
      <c r="CL1550" s="87"/>
      <c r="CM1550" s="87"/>
      <c r="CN1550" s="87"/>
      <c r="CO1550" s="87"/>
      <c r="CP1550" s="87"/>
      <c r="CQ1550" s="87"/>
      <c r="CR1550" s="87"/>
      <c r="CS1550" s="87"/>
      <c r="CT1550" s="87"/>
      <c r="CU1550" s="87"/>
      <c r="CV1550" s="87"/>
      <c r="CW1550" s="87"/>
      <c r="CX1550" s="87"/>
      <c r="CY1550" s="87"/>
      <c r="CZ1550" s="87"/>
      <c r="DA1550" s="87"/>
      <c r="DB1550" s="87"/>
      <c r="DC1550" s="87"/>
      <c r="DD1550" s="87"/>
      <c r="DE1550" s="87"/>
      <c r="DF1550" s="87"/>
      <c r="DG1550" s="87"/>
      <c r="DH1550" s="87"/>
      <c r="DI1550" s="87"/>
      <c r="DJ1550" s="87"/>
      <c r="DK1550" s="87"/>
      <c r="DL1550" s="87"/>
      <c r="DM1550" s="87"/>
      <c r="DN1550" s="87"/>
      <c r="DO1550" s="87"/>
      <c r="DP1550" s="87"/>
      <c r="DQ1550" s="87"/>
      <c r="DR1550" s="87"/>
      <c r="DS1550" s="87"/>
      <c r="DT1550" s="87"/>
      <c r="DU1550" s="1"/>
      <c r="DV1550" s="1"/>
    </row>
    <row r="1551" spans="1:126" s="4" customFormat="1">
      <c r="A1551" s="3"/>
      <c r="B1551" s="3"/>
      <c r="C1551" s="3"/>
      <c r="D1551" s="3"/>
      <c r="E1551" s="9"/>
      <c r="F1551" s="50"/>
      <c r="G1551" s="248" t="s">
        <v>6</v>
      </c>
      <c r="H1551" s="3" t="s">
        <v>247</v>
      </c>
      <c r="I1551" s="3"/>
      <c r="J1551" s="3"/>
      <c r="K1551" s="3"/>
      <c r="L1551" s="3"/>
      <c r="M1551" s="5"/>
      <c r="N1551" s="3" t="str">
        <f>Главная!$Y$8</f>
        <v>итого</v>
      </c>
      <c r="O1551" s="3"/>
      <c r="P1551" s="5"/>
      <c r="Q1551" s="3" t="s">
        <v>25</v>
      </c>
      <c r="R1551" s="3"/>
      <c r="S1551" s="5"/>
      <c r="T1551" s="83"/>
      <c r="U1551" s="23"/>
      <c r="V1551" s="3"/>
      <c r="W1551" s="11">
        <f>SUM($Y1551:$DU1551)</f>
        <v>0</v>
      </c>
      <c r="X1551" s="11"/>
      <c r="Y1551" s="45"/>
      <c r="Z1551" s="90"/>
      <c r="AA1551" s="91">
        <f>IF(AA$8="",0,AA1535-AA1537-AA1545)</f>
        <v>0</v>
      </c>
      <c r="AB1551" s="91">
        <f t="shared" ref="AB1551:AE1551" si="3182">IF(AB$8="",0,AB1535-AB1537-AB1545)</f>
        <v>0</v>
      </c>
      <c r="AC1551" s="91">
        <f t="shared" si="3182"/>
        <v>0</v>
      </c>
      <c r="AD1551" s="91">
        <f t="shared" si="3182"/>
        <v>0</v>
      </c>
      <c r="AE1551" s="91">
        <f t="shared" si="3182"/>
        <v>0</v>
      </c>
      <c r="AF1551" s="91">
        <f t="shared" ref="AF1551:CQ1551" si="3183">IF(AF$8="",0,AF1535-AF1537-AF1545)</f>
        <v>0</v>
      </c>
      <c r="AG1551" s="91">
        <f t="shared" si="3183"/>
        <v>0</v>
      </c>
      <c r="AH1551" s="91">
        <f t="shared" si="3183"/>
        <v>0</v>
      </c>
      <c r="AI1551" s="91">
        <f t="shared" si="3183"/>
        <v>0</v>
      </c>
      <c r="AJ1551" s="91">
        <f t="shared" si="3183"/>
        <v>0</v>
      </c>
      <c r="AK1551" s="91">
        <f t="shared" si="3183"/>
        <v>0</v>
      </c>
      <c r="AL1551" s="91">
        <f t="shared" si="3183"/>
        <v>0</v>
      </c>
      <c r="AM1551" s="91">
        <f t="shared" si="3183"/>
        <v>0</v>
      </c>
      <c r="AN1551" s="91">
        <f t="shared" si="3183"/>
        <v>0</v>
      </c>
      <c r="AO1551" s="91">
        <f t="shared" si="3183"/>
        <v>0</v>
      </c>
      <c r="AP1551" s="91">
        <f t="shared" si="3183"/>
        <v>0</v>
      </c>
      <c r="AQ1551" s="91">
        <f t="shared" si="3183"/>
        <v>0</v>
      </c>
      <c r="AR1551" s="91">
        <f t="shared" si="3183"/>
        <v>0</v>
      </c>
      <c r="AS1551" s="91">
        <f t="shared" si="3183"/>
        <v>0</v>
      </c>
      <c r="AT1551" s="91">
        <f t="shared" si="3183"/>
        <v>0</v>
      </c>
      <c r="AU1551" s="91">
        <f t="shared" si="3183"/>
        <v>0</v>
      </c>
      <c r="AV1551" s="91">
        <f t="shared" si="3183"/>
        <v>0</v>
      </c>
      <c r="AW1551" s="91">
        <f t="shared" si="3183"/>
        <v>0</v>
      </c>
      <c r="AX1551" s="91">
        <f t="shared" si="3183"/>
        <v>0</v>
      </c>
      <c r="AY1551" s="91">
        <f t="shared" si="3183"/>
        <v>0</v>
      </c>
      <c r="AZ1551" s="91">
        <f t="shared" si="3183"/>
        <v>0</v>
      </c>
      <c r="BA1551" s="91">
        <f t="shared" si="3183"/>
        <v>0</v>
      </c>
      <c r="BB1551" s="91">
        <f t="shared" si="3183"/>
        <v>0</v>
      </c>
      <c r="BC1551" s="91">
        <f t="shared" si="3183"/>
        <v>0</v>
      </c>
      <c r="BD1551" s="91">
        <f t="shared" si="3183"/>
        <v>0</v>
      </c>
      <c r="BE1551" s="91">
        <f t="shared" si="3183"/>
        <v>0</v>
      </c>
      <c r="BF1551" s="91">
        <f t="shared" si="3183"/>
        <v>0</v>
      </c>
      <c r="BG1551" s="91">
        <f t="shared" si="3183"/>
        <v>0</v>
      </c>
      <c r="BH1551" s="91">
        <f t="shared" si="3183"/>
        <v>0</v>
      </c>
      <c r="BI1551" s="91">
        <f t="shared" si="3183"/>
        <v>0</v>
      </c>
      <c r="BJ1551" s="91">
        <f t="shared" si="3183"/>
        <v>0</v>
      </c>
      <c r="BK1551" s="91">
        <f t="shared" si="3183"/>
        <v>0</v>
      </c>
      <c r="BL1551" s="91">
        <f t="shared" si="3183"/>
        <v>0</v>
      </c>
      <c r="BM1551" s="91">
        <f t="shared" si="3183"/>
        <v>0</v>
      </c>
      <c r="BN1551" s="91">
        <f t="shared" si="3183"/>
        <v>0</v>
      </c>
      <c r="BO1551" s="91">
        <f t="shared" si="3183"/>
        <v>0</v>
      </c>
      <c r="BP1551" s="91">
        <f t="shared" si="3183"/>
        <v>0</v>
      </c>
      <c r="BQ1551" s="91">
        <f t="shared" si="3183"/>
        <v>0</v>
      </c>
      <c r="BR1551" s="91">
        <f t="shared" si="3183"/>
        <v>0</v>
      </c>
      <c r="BS1551" s="91">
        <f t="shared" si="3183"/>
        <v>0</v>
      </c>
      <c r="BT1551" s="91">
        <f t="shared" si="3183"/>
        <v>0</v>
      </c>
      <c r="BU1551" s="91">
        <f t="shared" si="3183"/>
        <v>0</v>
      </c>
      <c r="BV1551" s="91">
        <f t="shared" si="3183"/>
        <v>0</v>
      </c>
      <c r="BW1551" s="91">
        <f t="shared" si="3183"/>
        <v>0</v>
      </c>
      <c r="BX1551" s="91">
        <f t="shared" si="3183"/>
        <v>0</v>
      </c>
      <c r="BY1551" s="91">
        <f t="shared" si="3183"/>
        <v>0</v>
      </c>
      <c r="BZ1551" s="91">
        <f t="shared" si="3183"/>
        <v>0</v>
      </c>
      <c r="CA1551" s="91">
        <f t="shared" si="3183"/>
        <v>0</v>
      </c>
      <c r="CB1551" s="91">
        <f t="shared" si="3183"/>
        <v>0</v>
      </c>
      <c r="CC1551" s="91">
        <f t="shared" si="3183"/>
        <v>0</v>
      </c>
      <c r="CD1551" s="91">
        <f t="shared" si="3183"/>
        <v>0</v>
      </c>
      <c r="CE1551" s="91">
        <f t="shared" si="3183"/>
        <v>0</v>
      </c>
      <c r="CF1551" s="91">
        <f t="shared" si="3183"/>
        <v>0</v>
      </c>
      <c r="CG1551" s="91">
        <f t="shared" si="3183"/>
        <v>0</v>
      </c>
      <c r="CH1551" s="91">
        <f t="shared" si="3183"/>
        <v>0</v>
      </c>
      <c r="CI1551" s="91">
        <f t="shared" si="3183"/>
        <v>0</v>
      </c>
      <c r="CJ1551" s="91">
        <f t="shared" si="3183"/>
        <v>0</v>
      </c>
      <c r="CK1551" s="91">
        <f t="shared" si="3183"/>
        <v>0</v>
      </c>
      <c r="CL1551" s="91">
        <f t="shared" si="3183"/>
        <v>0</v>
      </c>
      <c r="CM1551" s="91">
        <f t="shared" si="3183"/>
        <v>0</v>
      </c>
      <c r="CN1551" s="91">
        <f t="shared" si="3183"/>
        <v>0</v>
      </c>
      <c r="CO1551" s="91">
        <f t="shared" si="3183"/>
        <v>0</v>
      </c>
      <c r="CP1551" s="91">
        <f t="shared" si="3183"/>
        <v>0</v>
      </c>
      <c r="CQ1551" s="91">
        <f t="shared" si="3183"/>
        <v>0</v>
      </c>
      <c r="CR1551" s="91">
        <f t="shared" ref="CR1551:DT1551" si="3184">IF(CR$8="",0,CR1535-CR1537-CR1545)</f>
        <v>0</v>
      </c>
      <c r="CS1551" s="91">
        <f t="shared" si="3184"/>
        <v>0</v>
      </c>
      <c r="CT1551" s="91">
        <f t="shared" si="3184"/>
        <v>0</v>
      </c>
      <c r="CU1551" s="91">
        <f t="shared" si="3184"/>
        <v>0</v>
      </c>
      <c r="CV1551" s="91">
        <f t="shared" si="3184"/>
        <v>0</v>
      </c>
      <c r="CW1551" s="91">
        <f t="shared" si="3184"/>
        <v>0</v>
      </c>
      <c r="CX1551" s="91">
        <f t="shared" si="3184"/>
        <v>0</v>
      </c>
      <c r="CY1551" s="91">
        <f t="shared" si="3184"/>
        <v>0</v>
      </c>
      <c r="CZ1551" s="91">
        <f t="shared" si="3184"/>
        <v>0</v>
      </c>
      <c r="DA1551" s="91">
        <f t="shared" si="3184"/>
        <v>0</v>
      </c>
      <c r="DB1551" s="91">
        <f t="shared" si="3184"/>
        <v>0</v>
      </c>
      <c r="DC1551" s="91">
        <f t="shared" si="3184"/>
        <v>0</v>
      </c>
      <c r="DD1551" s="91">
        <f t="shared" si="3184"/>
        <v>0</v>
      </c>
      <c r="DE1551" s="91">
        <f t="shared" si="3184"/>
        <v>0</v>
      </c>
      <c r="DF1551" s="91">
        <f t="shared" si="3184"/>
        <v>0</v>
      </c>
      <c r="DG1551" s="91">
        <f t="shared" si="3184"/>
        <v>0</v>
      </c>
      <c r="DH1551" s="91">
        <f t="shared" si="3184"/>
        <v>0</v>
      </c>
      <c r="DI1551" s="91">
        <f t="shared" si="3184"/>
        <v>0</v>
      </c>
      <c r="DJ1551" s="91">
        <f t="shared" si="3184"/>
        <v>0</v>
      </c>
      <c r="DK1551" s="91">
        <f t="shared" si="3184"/>
        <v>0</v>
      </c>
      <c r="DL1551" s="91">
        <f t="shared" si="3184"/>
        <v>0</v>
      </c>
      <c r="DM1551" s="91">
        <f t="shared" si="3184"/>
        <v>0</v>
      </c>
      <c r="DN1551" s="91">
        <f t="shared" si="3184"/>
        <v>0</v>
      </c>
      <c r="DO1551" s="91">
        <f t="shared" si="3184"/>
        <v>0</v>
      </c>
      <c r="DP1551" s="91">
        <f t="shared" si="3184"/>
        <v>0</v>
      </c>
      <c r="DQ1551" s="91">
        <f t="shared" si="3184"/>
        <v>0</v>
      </c>
      <c r="DR1551" s="91">
        <f t="shared" si="3184"/>
        <v>0</v>
      </c>
      <c r="DS1551" s="91">
        <f t="shared" si="3184"/>
        <v>0</v>
      </c>
      <c r="DT1551" s="91">
        <f t="shared" si="3184"/>
        <v>0</v>
      </c>
      <c r="DU1551" s="3"/>
      <c r="DV1551" s="3"/>
    </row>
    <row r="1552" spans="1:126" ht="4.2" customHeight="1">
      <c r="A1552" s="1"/>
      <c r="B1552" s="1"/>
      <c r="C1552" s="1"/>
      <c r="D1552" s="1"/>
      <c r="E1552" s="261"/>
      <c r="F1552" s="47"/>
      <c r="G1552" s="229"/>
      <c r="H1552" s="17"/>
      <c r="I1552" s="17"/>
      <c r="J1552" s="17"/>
      <c r="K1552" s="17"/>
      <c r="L1552" s="1"/>
      <c r="M1552" s="5"/>
      <c r="N1552" s="17"/>
      <c r="O1552" s="1"/>
      <c r="P1552" s="5"/>
      <c r="Q1552" s="1"/>
      <c r="R1552" s="1"/>
      <c r="S1552" s="5"/>
      <c r="T1552" s="7"/>
      <c r="U1552" s="23"/>
      <c r="V1552" s="1"/>
      <c r="W1552" s="17"/>
      <c r="X1552" s="10"/>
      <c r="Y1552" s="45"/>
      <c r="Z1552" s="90"/>
      <c r="AA1552" s="94"/>
      <c r="AB1552" s="94"/>
      <c r="AC1552" s="94"/>
      <c r="AD1552" s="94"/>
      <c r="AE1552" s="94"/>
      <c r="AF1552" s="94"/>
      <c r="AG1552" s="94"/>
      <c r="AH1552" s="94"/>
      <c r="AI1552" s="94"/>
      <c r="AJ1552" s="94"/>
      <c r="AK1552" s="94"/>
      <c r="AL1552" s="94"/>
      <c r="AM1552" s="94"/>
      <c r="AN1552" s="94"/>
      <c r="AO1552" s="94"/>
      <c r="AP1552" s="94"/>
      <c r="AQ1552" s="94"/>
      <c r="AR1552" s="94"/>
      <c r="AS1552" s="94"/>
      <c r="AT1552" s="94"/>
      <c r="AU1552" s="94"/>
      <c r="AV1552" s="94"/>
      <c r="AW1552" s="94"/>
      <c r="AX1552" s="94"/>
      <c r="AY1552" s="94"/>
      <c r="AZ1552" s="94"/>
      <c r="BA1552" s="94"/>
      <c r="BB1552" s="94"/>
      <c r="BC1552" s="94"/>
      <c r="BD1552" s="94"/>
      <c r="BE1552" s="94"/>
      <c r="BF1552" s="94"/>
      <c r="BG1552" s="94"/>
      <c r="BH1552" s="94"/>
      <c r="BI1552" s="94"/>
      <c r="BJ1552" s="94"/>
      <c r="BK1552" s="94"/>
      <c r="BL1552" s="94"/>
      <c r="BM1552" s="94"/>
      <c r="BN1552" s="94"/>
      <c r="BO1552" s="94"/>
      <c r="BP1552" s="94"/>
      <c r="BQ1552" s="94"/>
      <c r="BR1552" s="94"/>
      <c r="BS1552" s="94"/>
      <c r="BT1552" s="94"/>
      <c r="BU1552" s="94"/>
      <c r="BV1552" s="94"/>
      <c r="BW1552" s="94"/>
      <c r="BX1552" s="94"/>
      <c r="BY1552" s="94"/>
      <c r="BZ1552" s="94"/>
      <c r="CA1552" s="94"/>
      <c r="CB1552" s="94"/>
      <c r="CC1552" s="94"/>
      <c r="CD1552" s="94"/>
      <c r="CE1552" s="94"/>
      <c r="CF1552" s="94"/>
      <c r="CG1552" s="94"/>
      <c r="CH1552" s="94"/>
      <c r="CI1552" s="94"/>
      <c r="CJ1552" s="94"/>
      <c r="CK1552" s="94"/>
      <c r="CL1552" s="94"/>
      <c r="CM1552" s="94"/>
      <c r="CN1552" s="94"/>
      <c r="CO1552" s="94"/>
      <c r="CP1552" s="94"/>
      <c r="CQ1552" s="94"/>
      <c r="CR1552" s="94"/>
      <c r="CS1552" s="94"/>
      <c r="CT1552" s="94"/>
      <c r="CU1552" s="94"/>
      <c r="CV1552" s="94"/>
      <c r="CW1552" s="94"/>
      <c r="CX1552" s="94"/>
      <c r="CY1552" s="94"/>
      <c r="CZ1552" s="94"/>
      <c r="DA1552" s="94"/>
      <c r="DB1552" s="94"/>
      <c r="DC1552" s="94"/>
      <c r="DD1552" s="94"/>
      <c r="DE1552" s="94"/>
      <c r="DF1552" s="94"/>
      <c r="DG1552" s="94"/>
      <c r="DH1552" s="94"/>
      <c r="DI1552" s="94"/>
      <c r="DJ1552" s="94"/>
      <c r="DK1552" s="94"/>
      <c r="DL1552" s="94"/>
      <c r="DM1552" s="94"/>
      <c r="DN1552" s="94"/>
      <c r="DO1552" s="94"/>
      <c r="DP1552" s="94"/>
      <c r="DQ1552" s="94"/>
      <c r="DR1552" s="94"/>
      <c r="DS1552" s="94"/>
      <c r="DT1552" s="94"/>
      <c r="DU1552" s="1"/>
      <c r="DV1552" s="1"/>
    </row>
    <row r="1553" spans="1:126" ht="7.2" customHeight="1">
      <c r="A1553" s="1"/>
      <c r="B1553" s="1"/>
      <c r="C1553" s="1"/>
      <c r="D1553" s="1"/>
      <c r="E1553" s="261"/>
      <c r="F1553" s="47"/>
      <c r="G1553" s="229"/>
      <c r="H1553" s="1"/>
      <c r="I1553" s="1"/>
      <c r="J1553" s="1"/>
      <c r="K1553" s="1"/>
      <c r="L1553" s="1"/>
      <c r="M1553" s="5"/>
      <c r="N1553" s="1"/>
      <c r="O1553" s="1"/>
      <c r="P1553" s="5"/>
      <c r="Q1553" s="1"/>
      <c r="R1553" s="1"/>
      <c r="S1553" s="5"/>
      <c r="T1553" s="7"/>
      <c r="U1553" s="23"/>
      <c r="V1553" s="1"/>
      <c r="W1553" s="11"/>
      <c r="X1553" s="10"/>
      <c r="Y1553" s="45"/>
      <c r="Z1553" s="90"/>
      <c r="AA1553" s="93"/>
      <c r="AB1553" s="93"/>
      <c r="AC1553" s="93"/>
      <c r="AD1553" s="93"/>
      <c r="AE1553" s="93"/>
      <c r="AF1553" s="93"/>
      <c r="AG1553" s="93"/>
      <c r="AH1553" s="93"/>
      <c r="AI1553" s="93"/>
      <c r="AJ1553" s="93"/>
      <c r="AK1553" s="93"/>
      <c r="AL1553" s="93"/>
      <c r="AM1553" s="93"/>
      <c r="AN1553" s="93"/>
      <c r="AO1553" s="93"/>
      <c r="AP1553" s="93"/>
      <c r="AQ1553" s="93"/>
      <c r="AR1553" s="93"/>
      <c r="AS1553" s="93"/>
      <c r="AT1553" s="93"/>
      <c r="AU1553" s="93"/>
      <c r="AV1553" s="93"/>
      <c r="AW1553" s="93"/>
      <c r="AX1553" s="93"/>
      <c r="AY1553" s="93"/>
      <c r="AZ1553" s="93"/>
      <c r="BA1553" s="93"/>
      <c r="BB1553" s="93"/>
      <c r="BC1553" s="93"/>
      <c r="BD1553" s="93"/>
      <c r="BE1553" s="93"/>
      <c r="BF1553" s="93"/>
      <c r="BG1553" s="93"/>
      <c r="BH1553" s="93"/>
      <c r="BI1553" s="93"/>
      <c r="BJ1553" s="93"/>
      <c r="BK1553" s="93"/>
      <c r="BL1553" s="93"/>
      <c r="BM1553" s="93"/>
      <c r="BN1553" s="93"/>
      <c r="BO1553" s="93"/>
      <c r="BP1553" s="93"/>
      <c r="BQ1553" s="93"/>
      <c r="BR1553" s="93"/>
      <c r="BS1553" s="93"/>
      <c r="BT1553" s="93"/>
      <c r="BU1553" s="93"/>
      <c r="BV1553" s="93"/>
      <c r="BW1553" s="93"/>
      <c r="BX1553" s="93"/>
      <c r="BY1553" s="93"/>
      <c r="BZ1553" s="93"/>
      <c r="CA1553" s="93"/>
      <c r="CB1553" s="93"/>
      <c r="CC1553" s="93"/>
      <c r="CD1553" s="93"/>
      <c r="CE1553" s="93"/>
      <c r="CF1553" s="93"/>
      <c r="CG1553" s="93"/>
      <c r="CH1553" s="93"/>
      <c r="CI1553" s="93"/>
      <c r="CJ1553" s="93"/>
      <c r="CK1553" s="93"/>
      <c r="CL1553" s="93"/>
      <c r="CM1553" s="93"/>
      <c r="CN1553" s="93"/>
      <c r="CO1553" s="93"/>
      <c r="CP1553" s="93"/>
      <c r="CQ1553" s="93"/>
      <c r="CR1553" s="93"/>
      <c r="CS1553" s="93"/>
      <c r="CT1553" s="93"/>
      <c r="CU1553" s="93"/>
      <c r="CV1553" s="93"/>
      <c r="CW1553" s="93"/>
      <c r="CX1553" s="93"/>
      <c r="CY1553" s="93"/>
      <c r="CZ1553" s="93"/>
      <c r="DA1553" s="93"/>
      <c r="DB1553" s="93"/>
      <c r="DC1553" s="93"/>
      <c r="DD1553" s="93"/>
      <c r="DE1553" s="93"/>
      <c r="DF1553" s="93"/>
      <c r="DG1553" s="93"/>
      <c r="DH1553" s="93"/>
      <c r="DI1553" s="93"/>
      <c r="DJ1553" s="93"/>
      <c r="DK1553" s="93"/>
      <c r="DL1553" s="93"/>
      <c r="DM1553" s="93"/>
      <c r="DN1553" s="93"/>
      <c r="DO1553" s="93"/>
      <c r="DP1553" s="93"/>
      <c r="DQ1553" s="93"/>
      <c r="DR1553" s="93"/>
      <c r="DS1553" s="93"/>
      <c r="DT1553" s="93"/>
      <c r="DU1553" s="1"/>
      <c r="DV1553" s="1"/>
    </row>
    <row r="1554" spans="1:126" ht="4.2" customHeight="1">
      <c r="A1554" s="1"/>
      <c r="B1554" s="1"/>
      <c r="C1554" s="1"/>
      <c r="D1554" s="1"/>
      <c r="E1554" s="261"/>
      <c r="F1554" s="47"/>
      <c r="G1554" s="229"/>
      <c r="H1554" s="1"/>
      <c r="I1554" s="1"/>
      <c r="J1554" s="1"/>
      <c r="K1554" s="1"/>
      <c r="L1554" s="1"/>
      <c r="M1554" s="5"/>
      <c r="N1554" s="1"/>
      <c r="O1554" s="1"/>
      <c r="P1554" s="5"/>
      <c r="Q1554" s="1"/>
      <c r="R1554" s="1"/>
      <c r="S1554" s="5"/>
      <c r="T1554" s="7"/>
      <c r="U1554" s="23"/>
      <c r="V1554" s="1"/>
      <c r="W1554" s="11"/>
      <c r="X1554" s="10"/>
      <c r="Y1554" s="45"/>
      <c r="Z1554" s="90"/>
      <c r="AA1554" s="93"/>
      <c r="AB1554" s="93"/>
      <c r="AC1554" s="93"/>
      <c r="AD1554" s="93"/>
      <c r="AE1554" s="93"/>
      <c r="AF1554" s="93"/>
      <c r="AG1554" s="93"/>
      <c r="AH1554" s="93"/>
      <c r="AI1554" s="93"/>
      <c r="AJ1554" s="93"/>
      <c r="AK1554" s="93"/>
      <c r="AL1554" s="93"/>
      <c r="AM1554" s="93"/>
      <c r="AN1554" s="93"/>
      <c r="AO1554" s="93"/>
      <c r="AP1554" s="93"/>
      <c r="AQ1554" s="93"/>
      <c r="AR1554" s="93"/>
      <c r="AS1554" s="93"/>
      <c r="AT1554" s="93"/>
      <c r="AU1554" s="93"/>
      <c r="AV1554" s="93"/>
      <c r="AW1554" s="93"/>
      <c r="AX1554" s="93"/>
      <c r="AY1554" s="93"/>
      <c r="AZ1554" s="93"/>
      <c r="BA1554" s="93"/>
      <c r="BB1554" s="93"/>
      <c r="BC1554" s="93"/>
      <c r="BD1554" s="93"/>
      <c r="BE1554" s="93"/>
      <c r="BF1554" s="93"/>
      <c r="BG1554" s="93"/>
      <c r="BH1554" s="93"/>
      <c r="BI1554" s="93"/>
      <c r="BJ1554" s="93"/>
      <c r="BK1554" s="93"/>
      <c r="BL1554" s="93"/>
      <c r="BM1554" s="93"/>
      <c r="BN1554" s="93"/>
      <c r="BO1554" s="93"/>
      <c r="BP1554" s="93"/>
      <c r="BQ1554" s="93"/>
      <c r="BR1554" s="93"/>
      <c r="BS1554" s="93"/>
      <c r="BT1554" s="93"/>
      <c r="BU1554" s="93"/>
      <c r="BV1554" s="93"/>
      <c r="BW1554" s="93"/>
      <c r="BX1554" s="93"/>
      <c r="BY1554" s="93"/>
      <c r="BZ1554" s="93"/>
      <c r="CA1554" s="93"/>
      <c r="CB1554" s="93"/>
      <c r="CC1554" s="93"/>
      <c r="CD1554" s="93"/>
      <c r="CE1554" s="93"/>
      <c r="CF1554" s="93"/>
      <c r="CG1554" s="93"/>
      <c r="CH1554" s="93"/>
      <c r="CI1554" s="93"/>
      <c r="CJ1554" s="93"/>
      <c r="CK1554" s="93"/>
      <c r="CL1554" s="93"/>
      <c r="CM1554" s="93"/>
      <c r="CN1554" s="93"/>
      <c r="CO1554" s="93"/>
      <c r="CP1554" s="93"/>
      <c r="CQ1554" s="93"/>
      <c r="CR1554" s="93"/>
      <c r="CS1554" s="93"/>
      <c r="CT1554" s="93"/>
      <c r="CU1554" s="93"/>
      <c r="CV1554" s="93"/>
      <c r="CW1554" s="93"/>
      <c r="CX1554" s="93"/>
      <c r="CY1554" s="93"/>
      <c r="CZ1554" s="93"/>
      <c r="DA1554" s="93"/>
      <c r="DB1554" s="93"/>
      <c r="DC1554" s="93"/>
      <c r="DD1554" s="93"/>
      <c r="DE1554" s="93"/>
      <c r="DF1554" s="93"/>
      <c r="DG1554" s="93"/>
      <c r="DH1554" s="93"/>
      <c r="DI1554" s="93"/>
      <c r="DJ1554" s="93"/>
      <c r="DK1554" s="93"/>
      <c r="DL1554" s="93"/>
      <c r="DM1554" s="93"/>
      <c r="DN1554" s="93"/>
      <c r="DO1554" s="93"/>
      <c r="DP1554" s="93"/>
      <c r="DQ1554" s="93"/>
      <c r="DR1554" s="93"/>
      <c r="DS1554" s="93"/>
      <c r="DT1554" s="93"/>
      <c r="DU1554" s="1"/>
      <c r="DV1554" s="1"/>
    </row>
    <row r="1555" spans="1:126" ht="7.2" customHeight="1">
      <c r="A1555" s="1"/>
      <c r="B1555" s="1"/>
      <c r="C1555" s="1"/>
      <c r="D1555" s="1"/>
      <c r="E1555" s="261"/>
      <c r="F1555" s="47"/>
      <c r="G1555" s="229"/>
      <c r="H1555" s="1"/>
      <c r="I1555" s="1"/>
      <c r="J1555" s="1"/>
      <c r="K1555" s="1"/>
      <c r="L1555" s="1"/>
      <c r="M1555" s="5"/>
      <c r="N1555" s="1"/>
      <c r="O1555" s="1"/>
      <c r="P1555" s="5"/>
      <c r="Q1555" s="1"/>
      <c r="R1555" s="1"/>
      <c r="S1555" s="5"/>
      <c r="T1555" s="7"/>
      <c r="U1555" s="23"/>
      <c r="V1555" s="1"/>
      <c r="W1555" s="11"/>
      <c r="X1555" s="10"/>
      <c r="Y1555" s="45"/>
      <c r="Z1555" s="90"/>
      <c r="AA1555" s="93"/>
      <c r="AB1555" s="93"/>
      <c r="AC1555" s="93"/>
      <c r="AD1555" s="93"/>
      <c r="AE1555" s="93"/>
      <c r="AF1555" s="93"/>
      <c r="AG1555" s="93"/>
      <c r="AH1555" s="93"/>
      <c r="AI1555" s="93"/>
      <c r="AJ1555" s="93"/>
      <c r="AK1555" s="93"/>
      <c r="AL1555" s="93"/>
      <c r="AM1555" s="93"/>
      <c r="AN1555" s="93"/>
      <c r="AO1555" s="93"/>
      <c r="AP1555" s="93"/>
      <c r="AQ1555" s="93"/>
      <c r="AR1555" s="93"/>
      <c r="AS1555" s="93"/>
      <c r="AT1555" s="93"/>
      <c r="AU1555" s="93"/>
      <c r="AV1555" s="93"/>
      <c r="AW1555" s="93"/>
      <c r="AX1555" s="93"/>
      <c r="AY1555" s="93"/>
      <c r="AZ1555" s="93"/>
      <c r="BA1555" s="93"/>
      <c r="BB1555" s="93"/>
      <c r="BC1555" s="93"/>
      <c r="BD1555" s="93"/>
      <c r="BE1555" s="93"/>
      <c r="BF1555" s="93"/>
      <c r="BG1555" s="93"/>
      <c r="BH1555" s="93"/>
      <c r="BI1555" s="93"/>
      <c r="BJ1555" s="93"/>
      <c r="BK1555" s="93"/>
      <c r="BL1555" s="93"/>
      <c r="BM1555" s="93"/>
      <c r="BN1555" s="93"/>
      <c r="BO1555" s="93"/>
      <c r="BP1555" s="93"/>
      <c r="BQ1555" s="93"/>
      <c r="BR1555" s="93"/>
      <c r="BS1555" s="93"/>
      <c r="BT1555" s="93"/>
      <c r="BU1555" s="93"/>
      <c r="BV1555" s="93"/>
      <c r="BW1555" s="93"/>
      <c r="BX1555" s="93"/>
      <c r="BY1555" s="93"/>
      <c r="BZ1555" s="93"/>
      <c r="CA1555" s="93"/>
      <c r="CB1555" s="93"/>
      <c r="CC1555" s="93"/>
      <c r="CD1555" s="93"/>
      <c r="CE1555" s="93"/>
      <c r="CF1555" s="93"/>
      <c r="CG1555" s="93"/>
      <c r="CH1555" s="93"/>
      <c r="CI1555" s="93"/>
      <c r="CJ1555" s="93"/>
      <c r="CK1555" s="93"/>
      <c r="CL1555" s="93"/>
      <c r="CM1555" s="93"/>
      <c r="CN1555" s="93"/>
      <c r="CO1555" s="93"/>
      <c r="CP1555" s="93"/>
      <c r="CQ1555" s="93"/>
      <c r="CR1555" s="93"/>
      <c r="CS1555" s="93"/>
      <c r="CT1555" s="93"/>
      <c r="CU1555" s="93"/>
      <c r="CV1555" s="93"/>
      <c r="CW1555" s="93"/>
      <c r="CX1555" s="93"/>
      <c r="CY1555" s="93"/>
      <c r="CZ1555" s="93"/>
      <c r="DA1555" s="93"/>
      <c r="DB1555" s="93"/>
      <c r="DC1555" s="93"/>
      <c r="DD1555" s="93"/>
      <c r="DE1555" s="93"/>
      <c r="DF1555" s="93"/>
      <c r="DG1555" s="93"/>
      <c r="DH1555" s="93"/>
      <c r="DI1555" s="93"/>
      <c r="DJ1555" s="93"/>
      <c r="DK1555" s="93"/>
      <c r="DL1555" s="93"/>
      <c r="DM1555" s="93"/>
      <c r="DN1555" s="93"/>
      <c r="DO1555" s="93"/>
      <c r="DP1555" s="93"/>
      <c r="DQ1555" s="93"/>
      <c r="DR1555" s="93"/>
      <c r="DS1555" s="93"/>
      <c r="DT1555" s="93"/>
      <c r="DU1555" s="1"/>
      <c r="DV1555" s="1"/>
    </row>
    <row r="1556" spans="1:126" ht="4.2" customHeight="1">
      <c r="A1556" s="1"/>
      <c r="B1556" s="1"/>
      <c r="C1556" s="1"/>
      <c r="D1556" s="1"/>
      <c r="E1556" s="261"/>
      <c r="F1556" s="47"/>
      <c r="G1556" s="229"/>
      <c r="H1556" s="1"/>
      <c r="I1556" s="1"/>
      <c r="J1556" s="1"/>
      <c r="K1556" s="1"/>
      <c r="L1556" s="1"/>
      <c r="M1556" s="5"/>
      <c r="N1556" s="1"/>
      <c r="O1556" s="1"/>
      <c r="P1556" s="5"/>
      <c r="Q1556" s="1"/>
      <c r="R1556" s="1"/>
      <c r="S1556" s="5"/>
      <c r="T1556" s="7"/>
      <c r="U1556" s="23"/>
      <c r="V1556" s="1"/>
      <c r="W1556" s="11"/>
      <c r="X1556" s="10"/>
      <c r="Y1556" s="45"/>
      <c r="Z1556" s="90"/>
      <c r="AA1556" s="93"/>
      <c r="AB1556" s="93"/>
      <c r="AC1556" s="93"/>
      <c r="AD1556" s="93"/>
      <c r="AE1556" s="93"/>
      <c r="AF1556" s="93"/>
      <c r="AG1556" s="93"/>
      <c r="AH1556" s="93"/>
      <c r="AI1556" s="93"/>
      <c r="AJ1556" s="93"/>
      <c r="AK1556" s="93"/>
      <c r="AL1556" s="93"/>
      <c r="AM1556" s="93"/>
      <c r="AN1556" s="93"/>
      <c r="AO1556" s="93"/>
      <c r="AP1556" s="93"/>
      <c r="AQ1556" s="93"/>
      <c r="AR1556" s="93"/>
      <c r="AS1556" s="93"/>
      <c r="AT1556" s="93"/>
      <c r="AU1556" s="93"/>
      <c r="AV1556" s="93"/>
      <c r="AW1556" s="93"/>
      <c r="AX1556" s="93"/>
      <c r="AY1556" s="93"/>
      <c r="AZ1556" s="93"/>
      <c r="BA1556" s="93"/>
      <c r="BB1556" s="93"/>
      <c r="BC1556" s="93"/>
      <c r="BD1556" s="93"/>
      <c r="BE1556" s="93"/>
      <c r="BF1556" s="93"/>
      <c r="BG1556" s="93"/>
      <c r="BH1556" s="93"/>
      <c r="BI1556" s="93"/>
      <c r="BJ1556" s="93"/>
      <c r="BK1556" s="93"/>
      <c r="BL1556" s="93"/>
      <c r="BM1556" s="93"/>
      <c r="BN1556" s="93"/>
      <c r="BO1556" s="93"/>
      <c r="BP1556" s="93"/>
      <c r="BQ1556" s="93"/>
      <c r="BR1556" s="93"/>
      <c r="BS1556" s="93"/>
      <c r="BT1556" s="93"/>
      <c r="BU1556" s="93"/>
      <c r="BV1556" s="93"/>
      <c r="BW1556" s="93"/>
      <c r="BX1556" s="93"/>
      <c r="BY1556" s="93"/>
      <c r="BZ1556" s="93"/>
      <c r="CA1556" s="93"/>
      <c r="CB1556" s="93"/>
      <c r="CC1556" s="93"/>
      <c r="CD1556" s="93"/>
      <c r="CE1556" s="93"/>
      <c r="CF1556" s="93"/>
      <c r="CG1556" s="93"/>
      <c r="CH1556" s="93"/>
      <c r="CI1556" s="93"/>
      <c r="CJ1556" s="93"/>
      <c r="CK1556" s="93"/>
      <c r="CL1556" s="93"/>
      <c r="CM1556" s="93"/>
      <c r="CN1556" s="93"/>
      <c r="CO1556" s="93"/>
      <c r="CP1556" s="93"/>
      <c r="CQ1556" s="93"/>
      <c r="CR1556" s="93"/>
      <c r="CS1556" s="93"/>
      <c r="CT1556" s="93"/>
      <c r="CU1556" s="93"/>
      <c r="CV1556" s="93"/>
      <c r="CW1556" s="93"/>
      <c r="CX1556" s="93"/>
      <c r="CY1556" s="93"/>
      <c r="CZ1556" s="93"/>
      <c r="DA1556" s="93"/>
      <c r="DB1556" s="93"/>
      <c r="DC1556" s="93"/>
      <c r="DD1556" s="93"/>
      <c r="DE1556" s="93"/>
      <c r="DF1556" s="93"/>
      <c r="DG1556" s="93"/>
      <c r="DH1556" s="93"/>
      <c r="DI1556" s="93"/>
      <c r="DJ1556" s="93"/>
      <c r="DK1556" s="93"/>
      <c r="DL1556" s="93"/>
      <c r="DM1556" s="93"/>
      <c r="DN1556" s="93"/>
      <c r="DO1556" s="93"/>
      <c r="DP1556" s="93"/>
      <c r="DQ1556" s="93"/>
      <c r="DR1556" s="93"/>
      <c r="DS1556" s="93"/>
      <c r="DT1556" s="93"/>
      <c r="DU1556" s="1"/>
      <c r="DV1556" s="1"/>
    </row>
    <row r="1557" spans="1:126" s="120" customFormat="1" ht="4.2" customHeight="1">
      <c r="A1557" s="59"/>
      <c r="B1557" s="59"/>
      <c r="C1557" s="59"/>
      <c r="D1557" s="59"/>
      <c r="E1557" s="271"/>
      <c r="F1557" s="114"/>
      <c r="G1557" s="115"/>
      <c r="H1557" s="59"/>
      <c r="I1557" s="59"/>
      <c r="J1557" s="59"/>
      <c r="K1557" s="59"/>
      <c r="L1557" s="59"/>
      <c r="M1557" s="115"/>
      <c r="N1557" s="59"/>
      <c r="O1557" s="59"/>
      <c r="P1557" s="229"/>
      <c r="Q1557" s="59"/>
      <c r="R1557" s="59"/>
      <c r="S1557" s="115"/>
      <c r="T1557" s="210"/>
      <c r="U1557" s="115"/>
      <c r="V1557" s="59"/>
      <c r="W1557" s="116"/>
      <c r="X1557" s="116"/>
      <c r="Y1557" s="117"/>
      <c r="Z1557" s="90"/>
      <c r="AA1557" s="119"/>
      <c r="AB1557" s="119"/>
      <c r="AC1557" s="119"/>
      <c r="AD1557" s="119"/>
      <c r="AE1557" s="119"/>
      <c r="AF1557" s="119"/>
      <c r="AG1557" s="119"/>
      <c r="AH1557" s="119"/>
      <c r="AI1557" s="119"/>
      <c r="AJ1557" s="119"/>
      <c r="AK1557" s="119"/>
      <c r="AL1557" s="119"/>
      <c r="AM1557" s="119"/>
      <c r="AN1557" s="119"/>
      <c r="AO1557" s="119"/>
      <c r="AP1557" s="119"/>
      <c r="AQ1557" s="119"/>
      <c r="AR1557" s="119"/>
      <c r="AS1557" s="119"/>
      <c r="AT1557" s="119"/>
      <c r="AU1557" s="119"/>
      <c r="AV1557" s="119"/>
      <c r="AW1557" s="119"/>
      <c r="AX1557" s="119"/>
      <c r="AY1557" s="119"/>
      <c r="AZ1557" s="119"/>
      <c r="BA1557" s="119"/>
      <c r="BB1557" s="119"/>
      <c r="BC1557" s="119"/>
      <c r="BD1557" s="119"/>
      <c r="BE1557" s="119"/>
      <c r="BF1557" s="119"/>
      <c r="BG1557" s="119"/>
      <c r="BH1557" s="119"/>
      <c r="BI1557" s="119"/>
      <c r="BJ1557" s="119"/>
      <c r="BK1557" s="119"/>
      <c r="BL1557" s="119"/>
      <c r="BM1557" s="119"/>
      <c r="BN1557" s="119"/>
      <c r="BO1557" s="119"/>
      <c r="BP1557" s="119"/>
      <c r="BQ1557" s="119"/>
      <c r="BR1557" s="119"/>
      <c r="BS1557" s="119"/>
      <c r="BT1557" s="119"/>
      <c r="BU1557" s="119"/>
      <c r="BV1557" s="119"/>
      <c r="BW1557" s="119"/>
      <c r="BX1557" s="119"/>
      <c r="BY1557" s="119"/>
      <c r="BZ1557" s="119"/>
      <c r="CA1557" s="119"/>
      <c r="CB1557" s="119"/>
      <c r="CC1557" s="119"/>
      <c r="CD1557" s="119"/>
      <c r="CE1557" s="119"/>
      <c r="CF1557" s="119"/>
      <c r="CG1557" s="119"/>
      <c r="CH1557" s="119"/>
      <c r="CI1557" s="119"/>
      <c r="CJ1557" s="119"/>
      <c r="CK1557" s="119"/>
      <c r="CL1557" s="119"/>
      <c r="CM1557" s="119"/>
      <c r="CN1557" s="119"/>
      <c r="CO1557" s="119"/>
      <c r="CP1557" s="119"/>
      <c r="CQ1557" s="119"/>
      <c r="CR1557" s="119"/>
      <c r="CS1557" s="119"/>
      <c r="CT1557" s="119"/>
      <c r="CU1557" s="119"/>
      <c r="CV1557" s="119"/>
      <c r="CW1557" s="119"/>
      <c r="CX1557" s="119"/>
      <c r="CY1557" s="119"/>
      <c r="CZ1557" s="119"/>
      <c r="DA1557" s="119"/>
      <c r="DB1557" s="119"/>
      <c r="DC1557" s="119"/>
      <c r="DD1557" s="119"/>
      <c r="DE1557" s="119"/>
      <c r="DF1557" s="119"/>
      <c r="DG1557" s="119"/>
      <c r="DH1557" s="119"/>
      <c r="DI1557" s="119"/>
      <c r="DJ1557" s="119"/>
      <c r="DK1557" s="119"/>
      <c r="DL1557" s="119"/>
      <c r="DM1557" s="119"/>
      <c r="DN1557" s="119"/>
      <c r="DO1557" s="119"/>
      <c r="DP1557" s="119"/>
      <c r="DQ1557" s="119"/>
      <c r="DR1557" s="119"/>
      <c r="DS1557" s="119"/>
      <c r="DT1557" s="119"/>
      <c r="DU1557" s="59"/>
      <c r="DV1557" s="59"/>
    </row>
    <row r="1558" spans="1:126" s="4" customFormat="1">
      <c r="A1558" s="3"/>
      <c r="B1558" s="3"/>
      <c r="C1558" s="3"/>
      <c r="D1558" s="3"/>
      <c r="E1558" s="9"/>
      <c r="F1558" s="50"/>
      <c r="G1558" s="248" t="s">
        <v>6</v>
      </c>
      <c r="H1558" s="3" t="s">
        <v>239</v>
      </c>
      <c r="I1558" s="3"/>
      <c r="J1558" s="3"/>
      <c r="K1558" s="3"/>
      <c r="L1558" s="3"/>
      <c r="M1558" s="5"/>
      <c r="N1558" s="3" t="str">
        <f>Главная!$Y$8</f>
        <v>итого</v>
      </c>
      <c r="O1558" s="3"/>
      <c r="P1558" s="5"/>
      <c r="Q1558" s="3" t="s">
        <v>25</v>
      </c>
      <c r="R1558" s="3"/>
      <c r="S1558" s="5"/>
      <c r="T1558" s="83"/>
      <c r="U1558" s="23"/>
      <c r="V1558" s="3"/>
      <c r="W1558" s="11">
        <f>SUM($Y1558:$DU1558)</f>
        <v>0</v>
      </c>
      <c r="X1558" s="11"/>
      <c r="Y1558" s="45"/>
      <c r="Z1558" s="90"/>
      <c r="AA1558" s="91">
        <f t="shared" ref="AA1558:BF1558" si="3185">IF(AA$8="",0,AA1469+AA1535-AA1537-AA1545)</f>
        <v>0</v>
      </c>
      <c r="AB1558" s="91">
        <f t="shared" si="3185"/>
        <v>0</v>
      </c>
      <c r="AC1558" s="91">
        <f t="shared" si="3185"/>
        <v>0</v>
      </c>
      <c r="AD1558" s="91">
        <f t="shared" si="3185"/>
        <v>0</v>
      </c>
      <c r="AE1558" s="91">
        <f t="shared" si="3185"/>
        <v>0</v>
      </c>
      <c r="AF1558" s="91">
        <f t="shared" si="3185"/>
        <v>0</v>
      </c>
      <c r="AG1558" s="91">
        <f t="shared" si="3185"/>
        <v>0</v>
      </c>
      <c r="AH1558" s="91">
        <f t="shared" si="3185"/>
        <v>0</v>
      </c>
      <c r="AI1558" s="91">
        <f t="shared" si="3185"/>
        <v>0</v>
      </c>
      <c r="AJ1558" s="91">
        <f t="shared" si="3185"/>
        <v>0</v>
      </c>
      <c r="AK1558" s="91">
        <f t="shared" si="3185"/>
        <v>0</v>
      </c>
      <c r="AL1558" s="91">
        <f t="shared" si="3185"/>
        <v>0</v>
      </c>
      <c r="AM1558" s="91">
        <f t="shared" si="3185"/>
        <v>0</v>
      </c>
      <c r="AN1558" s="91">
        <f t="shared" si="3185"/>
        <v>0</v>
      </c>
      <c r="AO1558" s="91">
        <f t="shared" si="3185"/>
        <v>0</v>
      </c>
      <c r="AP1558" s="91">
        <f t="shared" si="3185"/>
        <v>0</v>
      </c>
      <c r="AQ1558" s="91">
        <f t="shared" si="3185"/>
        <v>0</v>
      </c>
      <c r="AR1558" s="91">
        <f t="shared" si="3185"/>
        <v>0</v>
      </c>
      <c r="AS1558" s="91">
        <f t="shared" si="3185"/>
        <v>0</v>
      </c>
      <c r="AT1558" s="91">
        <f t="shared" si="3185"/>
        <v>0</v>
      </c>
      <c r="AU1558" s="91">
        <f t="shared" si="3185"/>
        <v>0</v>
      </c>
      <c r="AV1558" s="91">
        <f t="shared" si="3185"/>
        <v>0</v>
      </c>
      <c r="AW1558" s="91">
        <f t="shared" si="3185"/>
        <v>0</v>
      </c>
      <c r="AX1558" s="91">
        <f t="shared" si="3185"/>
        <v>0</v>
      </c>
      <c r="AY1558" s="91">
        <f t="shared" si="3185"/>
        <v>0</v>
      </c>
      <c r="AZ1558" s="91">
        <f t="shared" si="3185"/>
        <v>0</v>
      </c>
      <c r="BA1558" s="91">
        <f t="shared" si="3185"/>
        <v>0</v>
      </c>
      <c r="BB1558" s="91">
        <f t="shared" si="3185"/>
        <v>0</v>
      </c>
      <c r="BC1558" s="91">
        <f t="shared" si="3185"/>
        <v>0</v>
      </c>
      <c r="BD1558" s="91">
        <f t="shared" si="3185"/>
        <v>0</v>
      </c>
      <c r="BE1558" s="91">
        <f t="shared" si="3185"/>
        <v>0</v>
      </c>
      <c r="BF1558" s="91">
        <f t="shared" si="3185"/>
        <v>0</v>
      </c>
      <c r="BG1558" s="91">
        <f t="shared" ref="BG1558:CL1558" si="3186">IF(BG$8="",0,BG1469+BG1535-BG1537-BG1545)</f>
        <v>0</v>
      </c>
      <c r="BH1558" s="91">
        <f t="shared" si="3186"/>
        <v>0</v>
      </c>
      <c r="BI1558" s="91">
        <f t="shared" si="3186"/>
        <v>0</v>
      </c>
      <c r="BJ1558" s="91">
        <f t="shared" si="3186"/>
        <v>0</v>
      </c>
      <c r="BK1558" s="91">
        <f t="shared" si="3186"/>
        <v>0</v>
      </c>
      <c r="BL1558" s="91">
        <f t="shared" si="3186"/>
        <v>0</v>
      </c>
      <c r="BM1558" s="91">
        <f t="shared" si="3186"/>
        <v>0</v>
      </c>
      <c r="BN1558" s="91">
        <f t="shared" si="3186"/>
        <v>0</v>
      </c>
      <c r="BO1558" s="91">
        <f t="shared" si="3186"/>
        <v>0</v>
      </c>
      <c r="BP1558" s="91">
        <f t="shared" si="3186"/>
        <v>0</v>
      </c>
      <c r="BQ1558" s="91">
        <f t="shared" si="3186"/>
        <v>0</v>
      </c>
      <c r="BR1558" s="91">
        <f t="shared" si="3186"/>
        <v>0</v>
      </c>
      <c r="BS1558" s="91">
        <f t="shared" si="3186"/>
        <v>0</v>
      </c>
      <c r="BT1558" s="91">
        <f t="shared" si="3186"/>
        <v>0</v>
      </c>
      <c r="BU1558" s="91">
        <f t="shared" si="3186"/>
        <v>0</v>
      </c>
      <c r="BV1558" s="91">
        <f t="shared" si="3186"/>
        <v>0</v>
      </c>
      <c r="BW1558" s="91">
        <f t="shared" si="3186"/>
        <v>0</v>
      </c>
      <c r="BX1558" s="91">
        <f t="shared" si="3186"/>
        <v>0</v>
      </c>
      <c r="BY1558" s="91">
        <f t="shared" si="3186"/>
        <v>0</v>
      </c>
      <c r="BZ1558" s="91">
        <f t="shared" si="3186"/>
        <v>0</v>
      </c>
      <c r="CA1558" s="91">
        <f t="shared" si="3186"/>
        <v>0</v>
      </c>
      <c r="CB1558" s="91">
        <f t="shared" si="3186"/>
        <v>0</v>
      </c>
      <c r="CC1558" s="91">
        <f t="shared" si="3186"/>
        <v>0</v>
      </c>
      <c r="CD1558" s="91">
        <f t="shared" si="3186"/>
        <v>0</v>
      </c>
      <c r="CE1558" s="91">
        <f t="shared" si="3186"/>
        <v>0</v>
      </c>
      <c r="CF1558" s="91">
        <f t="shared" si="3186"/>
        <v>0</v>
      </c>
      <c r="CG1558" s="91">
        <f t="shared" si="3186"/>
        <v>0</v>
      </c>
      <c r="CH1558" s="91">
        <f t="shared" si="3186"/>
        <v>0</v>
      </c>
      <c r="CI1558" s="91">
        <f t="shared" si="3186"/>
        <v>0</v>
      </c>
      <c r="CJ1558" s="91">
        <f t="shared" si="3186"/>
        <v>0</v>
      </c>
      <c r="CK1558" s="91">
        <f t="shared" si="3186"/>
        <v>0</v>
      </c>
      <c r="CL1558" s="91">
        <f t="shared" si="3186"/>
        <v>0</v>
      </c>
      <c r="CM1558" s="91">
        <f t="shared" ref="CM1558:DT1558" si="3187">IF(CM$8="",0,CM1469+CM1535-CM1537-CM1545)</f>
        <v>0</v>
      </c>
      <c r="CN1558" s="91">
        <f t="shared" si="3187"/>
        <v>0</v>
      </c>
      <c r="CO1558" s="91">
        <f t="shared" si="3187"/>
        <v>0</v>
      </c>
      <c r="CP1558" s="91">
        <f t="shared" si="3187"/>
        <v>0</v>
      </c>
      <c r="CQ1558" s="91">
        <f t="shared" si="3187"/>
        <v>0</v>
      </c>
      <c r="CR1558" s="91">
        <f t="shared" si="3187"/>
        <v>0</v>
      </c>
      <c r="CS1558" s="91">
        <f t="shared" si="3187"/>
        <v>0</v>
      </c>
      <c r="CT1558" s="91">
        <f t="shared" si="3187"/>
        <v>0</v>
      </c>
      <c r="CU1558" s="91">
        <f t="shared" si="3187"/>
        <v>0</v>
      </c>
      <c r="CV1558" s="91">
        <f t="shared" si="3187"/>
        <v>0</v>
      </c>
      <c r="CW1558" s="91">
        <f t="shared" si="3187"/>
        <v>0</v>
      </c>
      <c r="CX1558" s="91">
        <f t="shared" si="3187"/>
        <v>0</v>
      </c>
      <c r="CY1558" s="91">
        <f t="shared" si="3187"/>
        <v>0</v>
      </c>
      <c r="CZ1558" s="91">
        <f t="shared" si="3187"/>
        <v>0</v>
      </c>
      <c r="DA1558" s="91">
        <f t="shared" si="3187"/>
        <v>0</v>
      </c>
      <c r="DB1558" s="91">
        <f t="shared" si="3187"/>
        <v>0</v>
      </c>
      <c r="DC1558" s="91">
        <f t="shared" si="3187"/>
        <v>0</v>
      </c>
      <c r="DD1558" s="91">
        <f t="shared" si="3187"/>
        <v>0</v>
      </c>
      <c r="DE1558" s="91">
        <f t="shared" si="3187"/>
        <v>0</v>
      </c>
      <c r="DF1558" s="91">
        <f t="shared" si="3187"/>
        <v>0</v>
      </c>
      <c r="DG1558" s="91">
        <f t="shared" si="3187"/>
        <v>0</v>
      </c>
      <c r="DH1558" s="91">
        <f t="shared" si="3187"/>
        <v>0</v>
      </c>
      <c r="DI1558" s="91">
        <f t="shared" si="3187"/>
        <v>0</v>
      </c>
      <c r="DJ1558" s="91">
        <f t="shared" si="3187"/>
        <v>0</v>
      </c>
      <c r="DK1558" s="91">
        <f t="shared" si="3187"/>
        <v>0</v>
      </c>
      <c r="DL1558" s="91">
        <f t="shared" si="3187"/>
        <v>0</v>
      </c>
      <c r="DM1558" s="91">
        <f t="shared" si="3187"/>
        <v>0</v>
      </c>
      <c r="DN1558" s="91">
        <f t="shared" si="3187"/>
        <v>0</v>
      </c>
      <c r="DO1558" s="91">
        <f t="shared" si="3187"/>
        <v>0</v>
      </c>
      <c r="DP1558" s="91">
        <f t="shared" si="3187"/>
        <v>0</v>
      </c>
      <c r="DQ1558" s="91">
        <f t="shared" si="3187"/>
        <v>0</v>
      </c>
      <c r="DR1558" s="91">
        <f t="shared" si="3187"/>
        <v>0</v>
      </c>
      <c r="DS1558" s="91">
        <f t="shared" si="3187"/>
        <v>0</v>
      </c>
      <c r="DT1558" s="91">
        <f t="shared" si="3187"/>
        <v>0</v>
      </c>
      <c r="DU1558" s="3"/>
      <c r="DV1558" s="3"/>
    </row>
    <row r="1559" spans="1:126" ht="4.2" customHeight="1">
      <c r="A1559" s="1"/>
      <c r="B1559" s="1"/>
      <c r="C1559" s="1"/>
      <c r="D1559" s="1"/>
      <c r="E1559" s="261"/>
      <c r="F1559" s="47"/>
      <c r="G1559" s="229"/>
      <c r="H1559" s="1"/>
      <c r="I1559" s="1"/>
      <c r="J1559" s="1"/>
      <c r="K1559" s="1"/>
      <c r="L1559" s="1"/>
      <c r="M1559" s="5"/>
      <c r="N1559" s="1"/>
      <c r="O1559" s="1"/>
      <c r="P1559" s="5"/>
      <c r="Q1559" s="1"/>
      <c r="R1559" s="1"/>
      <c r="S1559" s="5"/>
      <c r="T1559" s="7"/>
      <c r="U1559" s="23"/>
      <c r="V1559" s="1"/>
      <c r="W1559" s="11"/>
      <c r="X1559" s="10"/>
      <c r="Y1559" s="45"/>
      <c r="Z1559" s="90"/>
      <c r="AA1559" s="93"/>
      <c r="AB1559" s="93"/>
      <c r="AC1559" s="93"/>
      <c r="AD1559" s="93"/>
      <c r="AE1559" s="93"/>
      <c r="AF1559" s="93"/>
      <c r="AG1559" s="93"/>
      <c r="AH1559" s="93"/>
      <c r="AI1559" s="93"/>
      <c r="AJ1559" s="93"/>
      <c r="AK1559" s="93"/>
      <c r="AL1559" s="93"/>
      <c r="AM1559" s="93"/>
      <c r="AN1559" s="93"/>
      <c r="AO1559" s="93"/>
      <c r="AP1559" s="93"/>
      <c r="AQ1559" s="93"/>
      <c r="AR1559" s="93"/>
      <c r="AS1559" s="93"/>
      <c r="AT1559" s="93"/>
      <c r="AU1559" s="93"/>
      <c r="AV1559" s="93"/>
      <c r="AW1559" s="93"/>
      <c r="AX1559" s="93"/>
      <c r="AY1559" s="93"/>
      <c r="AZ1559" s="93"/>
      <c r="BA1559" s="93"/>
      <c r="BB1559" s="93"/>
      <c r="BC1559" s="93"/>
      <c r="BD1559" s="93"/>
      <c r="BE1559" s="93"/>
      <c r="BF1559" s="93"/>
      <c r="BG1559" s="93"/>
      <c r="BH1559" s="93"/>
      <c r="BI1559" s="93"/>
      <c r="BJ1559" s="93"/>
      <c r="BK1559" s="93"/>
      <c r="BL1559" s="93"/>
      <c r="BM1559" s="93"/>
      <c r="BN1559" s="93"/>
      <c r="BO1559" s="93"/>
      <c r="BP1559" s="93"/>
      <c r="BQ1559" s="93"/>
      <c r="BR1559" s="93"/>
      <c r="BS1559" s="93"/>
      <c r="BT1559" s="93"/>
      <c r="BU1559" s="93"/>
      <c r="BV1559" s="93"/>
      <c r="BW1559" s="93"/>
      <c r="BX1559" s="93"/>
      <c r="BY1559" s="93"/>
      <c r="BZ1559" s="93"/>
      <c r="CA1559" s="93"/>
      <c r="CB1559" s="93"/>
      <c r="CC1559" s="93"/>
      <c r="CD1559" s="93"/>
      <c r="CE1559" s="93"/>
      <c r="CF1559" s="93"/>
      <c r="CG1559" s="93"/>
      <c r="CH1559" s="93"/>
      <c r="CI1559" s="93"/>
      <c r="CJ1559" s="93"/>
      <c r="CK1559" s="93"/>
      <c r="CL1559" s="93"/>
      <c r="CM1559" s="93"/>
      <c r="CN1559" s="93"/>
      <c r="CO1559" s="93"/>
      <c r="CP1559" s="93"/>
      <c r="CQ1559" s="93"/>
      <c r="CR1559" s="93"/>
      <c r="CS1559" s="93"/>
      <c r="CT1559" s="93"/>
      <c r="CU1559" s="93"/>
      <c r="CV1559" s="93"/>
      <c r="CW1559" s="93"/>
      <c r="CX1559" s="93"/>
      <c r="CY1559" s="93"/>
      <c r="CZ1559" s="93"/>
      <c r="DA1559" s="93"/>
      <c r="DB1559" s="93"/>
      <c r="DC1559" s="93"/>
      <c r="DD1559" s="93"/>
      <c r="DE1559" s="93"/>
      <c r="DF1559" s="93"/>
      <c r="DG1559" s="93"/>
      <c r="DH1559" s="93"/>
      <c r="DI1559" s="93"/>
      <c r="DJ1559" s="93"/>
      <c r="DK1559" s="93"/>
      <c r="DL1559" s="93"/>
      <c r="DM1559" s="93"/>
      <c r="DN1559" s="93"/>
      <c r="DO1559" s="93"/>
      <c r="DP1559" s="93"/>
      <c r="DQ1559" s="93"/>
      <c r="DR1559" s="93"/>
      <c r="DS1559" s="93"/>
      <c r="DT1559" s="93"/>
      <c r="DU1559" s="1"/>
      <c r="DV1559" s="1"/>
    </row>
    <row r="1560" spans="1:126" s="4" customFormat="1">
      <c r="A1560" s="3"/>
      <c r="B1560" s="3"/>
      <c r="C1560" s="3"/>
      <c r="D1560" s="3"/>
      <c r="E1560" s="9"/>
      <c r="F1560" s="50"/>
      <c r="G1560" s="248" t="s">
        <v>6</v>
      </c>
      <c r="H1560" s="3" t="s">
        <v>240</v>
      </c>
      <c r="I1560" s="3"/>
      <c r="J1560" s="3"/>
      <c r="K1560" s="3"/>
      <c r="L1560" s="3"/>
      <c r="M1560" s="5"/>
      <c r="N1560" s="3" t="str">
        <f>Главная!$Y$8</f>
        <v>итого</v>
      </c>
      <c r="O1560" s="3"/>
      <c r="P1560" s="5"/>
      <c r="Q1560" s="3" t="s">
        <v>25</v>
      </c>
      <c r="R1560" s="3"/>
      <c r="S1560" s="5"/>
      <c r="T1560" s="83"/>
      <c r="U1560" s="23"/>
      <c r="V1560" s="3"/>
      <c r="W1560" s="11">
        <f>SUMIFS($Y1560:$DU1560,$Y$8:$DU$8,MAX($Y$8:$DU$8))</f>
        <v>0</v>
      </c>
      <c r="X1560" s="11"/>
      <c r="Y1560" s="45"/>
      <c r="Z1560" s="90"/>
      <c r="AA1560" s="91">
        <f>IF(AA$8="",0,Z1560+AA1558)</f>
        <v>0</v>
      </c>
      <c r="AB1560" s="91">
        <f t="shared" ref="AB1560:CL1560" si="3188">IF(AB$8="",0,AA1560+AB1558)</f>
        <v>0</v>
      </c>
      <c r="AC1560" s="91">
        <f t="shared" si="3188"/>
        <v>0</v>
      </c>
      <c r="AD1560" s="91">
        <f t="shared" si="3188"/>
        <v>0</v>
      </c>
      <c r="AE1560" s="91">
        <f t="shared" si="3188"/>
        <v>0</v>
      </c>
      <c r="AF1560" s="91">
        <f t="shared" si="3188"/>
        <v>0</v>
      </c>
      <c r="AG1560" s="91">
        <f t="shared" si="3188"/>
        <v>0</v>
      </c>
      <c r="AH1560" s="91">
        <f t="shared" si="3188"/>
        <v>0</v>
      </c>
      <c r="AI1560" s="91">
        <f t="shared" si="3188"/>
        <v>0</v>
      </c>
      <c r="AJ1560" s="91">
        <f t="shared" si="3188"/>
        <v>0</v>
      </c>
      <c r="AK1560" s="91">
        <f t="shared" si="3188"/>
        <v>0</v>
      </c>
      <c r="AL1560" s="91">
        <f t="shared" si="3188"/>
        <v>0</v>
      </c>
      <c r="AM1560" s="91">
        <f t="shared" si="3188"/>
        <v>0</v>
      </c>
      <c r="AN1560" s="91">
        <f t="shared" si="3188"/>
        <v>0</v>
      </c>
      <c r="AO1560" s="91">
        <f t="shared" si="3188"/>
        <v>0</v>
      </c>
      <c r="AP1560" s="91">
        <f t="shared" si="3188"/>
        <v>0</v>
      </c>
      <c r="AQ1560" s="91">
        <f t="shared" si="3188"/>
        <v>0</v>
      </c>
      <c r="AR1560" s="91">
        <f t="shared" si="3188"/>
        <v>0</v>
      </c>
      <c r="AS1560" s="91">
        <f t="shared" si="3188"/>
        <v>0</v>
      </c>
      <c r="AT1560" s="91">
        <f t="shared" si="3188"/>
        <v>0</v>
      </c>
      <c r="AU1560" s="91">
        <f t="shared" si="3188"/>
        <v>0</v>
      </c>
      <c r="AV1560" s="91">
        <f t="shared" si="3188"/>
        <v>0</v>
      </c>
      <c r="AW1560" s="91">
        <f t="shared" si="3188"/>
        <v>0</v>
      </c>
      <c r="AX1560" s="91">
        <f t="shared" si="3188"/>
        <v>0</v>
      </c>
      <c r="AY1560" s="91">
        <f t="shared" si="3188"/>
        <v>0</v>
      </c>
      <c r="AZ1560" s="91">
        <f t="shared" si="3188"/>
        <v>0</v>
      </c>
      <c r="BA1560" s="91">
        <f t="shared" si="3188"/>
        <v>0</v>
      </c>
      <c r="BB1560" s="91">
        <f t="shared" si="3188"/>
        <v>0</v>
      </c>
      <c r="BC1560" s="91">
        <f t="shared" si="3188"/>
        <v>0</v>
      </c>
      <c r="BD1560" s="91">
        <f t="shared" si="3188"/>
        <v>0</v>
      </c>
      <c r="BE1560" s="91">
        <f t="shared" si="3188"/>
        <v>0</v>
      </c>
      <c r="BF1560" s="91">
        <f t="shared" si="3188"/>
        <v>0</v>
      </c>
      <c r="BG1560" s="91">
        <f t="shared" si="3188"/>
        <v>0</v>
      </c>
      <c r="BH1560" s="91">
        <f t="shared" si="3188"/>
        <v>0</v>
      </c>
      <c r="BI1560" s="91">
        <f t="shared" si="3188"/>
        <v>0</v>
      </c>
      <c r="BJ1560" s="91">
        <f t="shared" si="3188"/>
        <v>0</v>
      </c>
      <c r="BK1560" s="91">
        <f t="shared" si="3188"/>
        <v>0</v>
      </c>
      <c r="BL1560" s="91">
        <f t="shared" si="3188"/>
        <v>0</v>
      </c>
      <c r="BM1560" s="91">
        <f t="shared" si="3188"/>
        <v>0</v>
      </c>
      <c r="BN1560" s="91">
        <f t="shared" si="3188"/>
        <v>0</v>
      </c>
      <c r="BO1560" s="91">
        <f t="shared" si="3188"/>
        <v>0</v>
      </c>
      <c r="BP1560" s="91">
        <f t="shared" si="3188"/>
        <v>0</v>
      </c>
      <c r="BQ1560" s="91">
        <f t="shared" si="3188"/>
        <v>0</v>
      </c>
      <c r="BR1560" s="91">
        <f t="shared" si="3188"/>
        <v>0</v>
      </c>
      <c r="BS1560" s="91">
        <f t="shared" si="3188"/>
        <v>0</v>
      </c>
      <c r="BT1560" s="91">
        <f t="shared" si="3188"/>
        <v>0</v>
      </c>
      <c r="BU1560" s="91">
        <f t="shared" si="3188"/>
        <v>0</v>
      </c>
      <c r="BV1560" s="91">
        <f t="shared" si="3188"/>
        <v>0</v>
      </c>
      <c r="BW1560" s="91">
        <f t="shared" si="3188"/>
        <v>0</v>
      </c>
      <c r="BX1560" s="91">
        <f t="shared" si="3188"/>
        <v>0</v>
      </c>
      <c r="BY1560" s="91">
        <f t="shared" si="3188"/>
        <v>0</v>
      </c>
      <c r="BZ1560" s="91">
        <f t="shared" si="3188"/>
        <v>0</v>
      </c>
      <c r="CA1560" s="91">
        <f t="shared" si="3188"/>
        <v>0</v>
      </c>
      <c r="CB1560" s="91">
        <f t="shared" si="3188"/>
        <v>0</v>
      </c>
      <c r="CC1560" s="91">
        <f t="shared" si="3188"/>
        <v>0</v>
      </c>
      <c r="CD1560" s="91">
        <f t="shared" si="3188"/>
        <v>0</v>
      </c>
      <c r="CE1560" s="91">
        <f t="shared" si="3188"/>
        <v>0</v>
      </c>
      <c r="CF1560" s="91">
        <f t="shared" si="3188"/>
        <v>0</v>
      </c>
      <c r="CG1560" s="91">
        <f t="shared" si="3188"/>
        <v>0</v>
      </c>
      <c r="CH1560" s="91">
        <f t="shared" si="3188"/>
        <v>0</v>
      </c>
      <c r="CI1560" s="91">
        <f t="shared" si="3188"/>
        <v>0</v>
      </c>
      <c r="CJ1560" s="91">
        <f t="shared" si="3188"/>
        <v>0</v>
      </c>
      <c r="CK1560" s="91">
        <f t="shared" si="3188"/>
        <v>0</v>
      </c>
      <c r="CL1560" s="91">
        <f t="shared" si="3188"/>
        <v>0</v>
      </c>
      <c r="CM1560" s="91">
        <f t="shared" ref="CM1560:DT1560" si="3189">IF(CM$8="",0,CL1560+CM1558)</f>
        <v>0</v>
      </c>
      <c r="CN1560" s="91">
        <f t="shared" si="3189"/>
        <v>0</v>
      </c>
      <c r="CO1560" s="91">
        <f t="shared" si="3189"/>
        <v>0</v>
      </c>
      <c r="CP1560" s="91">
        <f t="shared" si="3189"/>
        <v>0</v>
      </c>
      <c r="CQ1560" s="91">
        <f t="shared" si="3189"/>
        <v>0</v>
      </c>
      <c r="CR1560" s="91">
        <f t="shared" si="3189"/>
        <v>0</v>
      </c>
      <c r="CS1560" s="91">
        <f t="shared" si="3189"/>
        <v>0</v>
      </c>
      <c r="CT1560" s="91">
        <f t="shared" si="3189"/>
        <v>0</v>
      </c>
      <c r="CU1560" s="91">
        <f t="shared" si="3189"/>
        <v>0</v>
      </c>
      <c r="CV1560" s="91">
        <f t="shared" si="3189"/>
        <v>0</v>
      </c>
      <c r="CW1560" s="91">
        <f t="shared" si="3189"/>
        <v>0</v>
      </c>
      <c r="CX1560" s="91">
        <f t="shared" si="3189"/>
        <v>0</v>
      </c>
      <c r="CY1560" s="91">
        <f t="shared" si="3189"/>
        <v>0</v>
      </c>
      <c r="CZ1560" s="91">
        <f t="shared" si="3189"/>
        <v>0</v>
      </c>
      <c r="DA1560" s="91">
        <f t="shared" si="3189"/>
        <v>0</v>
      </c>
      <c r="DB1560" s="91">
        <f t="shared" si="3189"/>
        <v>0</v>
      </c>
      <c r="DC1560" s="91">
        <f t="shared" si="3189"/>
        <v>0</v>
      </c>
      <c r="DD1560" s="91">
        <f t="shared" si="3189"/>
        <v>0</v>
      </c>
      <c r="DE1560" s="91">
        <f t="shared" si="3189"/>
        <v>0</v>
      </c>
      <c r="DF1560" s="91">
        <f t="shared" si="3189"/>
        <v>0</v>
      </c>
      <c r="DG1560" s="91">
        <f t="shared" si="3189"/>
        <v>0</v>
      </c>
      <c r="DH1560" s="91">
        <f t="shared" si="3189"/>
        <v>0</v>
      </c>
      <c r="DI1560" s="91">
        <f t="shared" si="3189"/>
        <v>0</v>
      </c>
      <c r="DJ1560" s="91">
        <f t="shared" si="3189"/>
        <v>0</v>
      </c>
      <c r="DK1560" s="91">
        <f t="shared" si="3189"/>
        <v>0</v>
      </c>
      <c r="DL1560" s="91">
        <f t="shared" si="3189"/>
        <v>0</v>
      </c>
      <c r="DM1560" s="91">
        <f t="shared" si="3189"/>
        <v>0</v>
      </c>
      <c r="DN1560" s="91">
        <f t="shared" si="3189"/>
        <v>0</v>
      </c>
      <c r="DO1560" s="91">
        <f t="shared" si="3189"/>
        <v>0</v>
      </c>
      <c r="DP1560" s="91">
        <f t="shared" si="3189"/>
        <v>0</v>
      </c>
      <c r="DQ1560" s="91">
        <f t="shared" si="3189"/>
        <v>0</v>
      </c>
      <c r="DR1560" s="91">
        <f t="shared" si="3189"/>
        <v>0</v>
      </c>
      <c r="DS1560" s="91">
        <f t="shared" si="3189"/>
        <v>0</v>
      </c>
      <c r="DT1560" s="91">
        <f t="shared" si="3189"/>
        <v>0</v>
      </c>
      <c r="DU1560" s="3"/>
      <c r="DV1560" s="3"/>
    </row>
    <row r="1561" spans="1:126" ht="4.2" customHeight="1">
      <c r="A1561" s="1"/>
      <c r="B1561" s="1"/>
      <c r="C1561" s="1"/>
      <c r="D1561" s="1"/>
      <c r="E1561" s="261"/>
      <c r="F1561" s="47"/>
      <c r="G1561" s="229"/>
      <c r="H1561" s="17"/>
      <c r="I1561" s="17"/>
      <c r="J1561" s="17"/>
      <c r="K1561" s="17"/>
      <c r="L1561" s="1"/>
      <c r="M1561" s="5"/>
      <c r="N1561" s="17"/>
      <c r="O1561" s="1"/>
      <c r="P1561" s="5"/>
      <c r="Q1561" s="1"/>
      <c r="R1561" s="1"/>
      <c r="S1561" s="5"/>
      <c r="T1561" s="7"/>
      <c r="U1561" s="23"/>
      <c r="V1561" s="1"/>
      <c r="W1561" s="17"/>
      <c r="X1561" s="10"/>
      <c r="Y1561" s="45"/>
      <c r="Z1561" s="90"/>
      <c r="AA1561" s="94"/>
      <c r="AB1561" s="94"/>
      <c r="AC1561" s="94"/>
      <c r="AD1561" s="94"/>
      <c r="AE1561" s="94"/>
      <c r="AF1561" s="94"/>
      <c r="AG1561" s="94"/>
      <c r="AH1561" s="94"/>
      <c r="AI1561" s="94"/>
      <c r="AJ1561" s="94"/>
      <c r="AK1561" s="94"/>
      <c r="AL1561" s="94"/>
      <c r="AM1561" s="94"/>
      <c r="AN1561" s="94"/>
      <c r="AO1561" s="94"/>
      <c r="AP1561" s="94"/>
      <c r="AQ1561" s="94"/>
      <c r="AR1561" s="94"/>
      <c r="AS1561" s="94"/>
      <c r="AT1561" s="94"/>
      <c r="AU1561" s="94"/>
      <c r="AV1561" s="94"/>
      <c r="AW1561" s="94"/>
      <c r="AX1561" s="94"/>
      <c r="AY1561" s="94"/>
      <c r="AZ1561" s="94"/>
      <c r="BA1561" s="94"/>
      <c r="BB1561" s="94"/>
      <c r="BC1561" s="94"/>
      <c r="BD1561" s="94"/>
      <c r="BE1561" s="94"/>
      <c r="BF1561" s="94"/>
      <c r="BG1561" s="94"/>
      <c r="BH1561" s="94"/>
      <c r="BI1561" s="94"/>
      <c r="BJ1561" s="94"/>
      <c r="BK1561" s="94"/>
      <c r="BL1561" s="94"/>
      <c r="BM1561" s="94"/>
      <c r="BN1561" s="94"/>
      <c r="BO1561" s="94"/>
      <c r="BP1561" s="94"/>
      <c r="BQ1561" s="94"/>
      <c r="BR1561" s="94"/>
      <c r="BS1561" s="94"/>
      <c r="BT1561" s="94"/>
      <c r="BU1561" s="94"/>
      <c r="BV1561" s="94"/>
      <c r="BW1561" s="94"/>
      <c r="BX1561" s="94"/>
      <c r="BY1561" s="94"/>
      <c r="BZ1561" s="94"/>
      <c r="CA1561" s="94"/>
      <c r="CB1561" s="94"/>
      <c r="CC1561" s="94"/>
      <c r="CD1561" s="94"/>
      <c r="CE1561" s="94"/>
      <c r="CF1561" s="94"/>
      <c r="CG1561" s="94"/>
      <c r="CH1561" s="94"/>
      <c r="CI1561" s="94"/>
      <c r="CJ1561" s="94"/>
      <c r="CK1561" s="94"/>
      <c r="CL1561" s="94"/>
      <c r="CM1561" s="94"/>
      <c r="CN1561" s="94"/>
      <c r="CO1561" s="94"/>
      <c r="CP1561" s="94"/>
      <c r="CQ1561" s="94"/>
      <c r="CR1561" s="94"/>
      <c r="CS1561" s="94"/>
      <c r="CT1561" s="94"/>
      <c r="CU1561" s="94"/>
      <c r="CV1561" s="94"/>
      <c r="CW1561" s="94"/>
      <c r="CX1561" s="94"/>
      <c r="CY1561" s="94"/>
      <c r="CZ1561" s="94"/>
      <c r="DA1561" s="94"/>
      <c r="DB1561" s="94"/>
      <c r="DC1561" s="94"/>
      <c r="DD1561" s="94"/>
      <c r="DE1561" s="94"/>
      <c r="DF1561" s="94"/>
      <c r="DG1561" s="94"/>
      <c r="DH1561" s="94"/>
      <c r="DI1561" s="94"/>
      <c r="DJ1561" s="94"/>
      <c r="DK1561" s="94"/>
      <c r="DL1561" s="94"/>
      <c r="DM1561" s="94"/>
      <c r="DN1561" s="94"/>
      <c r="DO1561" s="94"/>
      <c r="DP1561" s="94"/>
      <c r="DQ1561" s="94"/>
      <c r="DR1561" s="94"/>
      <c r="DS1561" s="94"/>
      <c r="DT1561" s="94"/>
      <c r="DU1561" s="1"/>
      <c r="DV1561" s="1"/>
    </row>
    <row r="1562" spans="1:126" ht="7.2" customHeight="1">
      <c r="A1562" s="1"/>
      <c r="B1562" s="1"/>
      <c r="C1562" s="1"/>
      <c r="D1562" s="1"/>
      <c r="E1562" s="261"/>
      <c r="F1562" s="47"/>
      <c r="G1562" s="229"/>
      <c r="H1562" s="1"/>
      <c r="I1562" s="1"/>
      <c r="J1562" s="1"/>
      <c r="K1562" s="1"/>
      <c r="L1562" s="1"/>
      <c r="M1562" s="5"/>
      <c r="N1562" s="1"/>
      <c r="O1562" s="1"/>
      <c r="P1562" s="5"/>
      <c r="Q1562" s="1"/>
      <c r="R1562" s="1"/>
      <c r="S1562" s="5"/>
      <c r="T1562" s="7"/>
      <c r="U1562" s="23"/>
      <c r="V1562" s="1"/>
      <c r="W1562" s="11"/>
      <c r="X1562" s="10"/>
      <c r="Y1562" s="45"/>
      <c r="Z1562" s="90"/>
      <c r="AA1562" s="93"/>
      <c r="AB1562" s="93"/>
      <c r="AC1562" s="93"/>
      <c r="AD1562" s="93"/>
      <c r="AE1562" s="93"/>
      <c r="AF1562" s="93"/>
      <c r="AG1562" s="93"/>
      <c r="AH1562" s="93"/>
      <c r="AI1562" s="93"/>
      <c r="AJ1562" s="93"/>
      <c r="AK1562" s="93"/>
      <c r="AL1562" s="93"/>
      <c r="AM1562" s="93"/>
      <c r="AN1562" s="93"/>
      <c r="AO1562" s="93"/>
      <c r="AP1562" s="93"/>
      <c r="AQ1562" s="93"/>
      <c r="AR1562" s="93"/>
      <c r="AS1562" s="93"/>
      <c r="AT1562" s="93"/>
      <c r="AU1562" s="93"/>
      <c r="AV1562" s="93"/>
      <c r="AW1562" s="93"/>
      <c r="AX1562" s="93"/>
      <c r="AY1562" s="93"/>
      <c r="AZ1562" s="93"/>
      <c r="BA1562" s="93"/>
      <c r="BB1562" s="93"/>
      <c r="BC1562" s="93"/>
      <c r="BD1562" s="93"/>
      <c r="BE1562" s="93"/>
      <c r="BF1562" s="93"/>
      <c r="BG1562" s="93"/>
      <c r="BH1562" s="93"/>
      <c r="BI1562" s="93"/>
      <c r="BJ1562" s="93"/>
      <c r="BK1562" s="93"/>
      <c r="BL1562" s="93"/>
      <c r="BM1562" s="93"/>
      <c r="BN1562" s="93"/>
      <c r="BO1562" s="93"/>
      <c r="BP1562" s="93"/>
      <c r="BQ1562" s="93"/>
      <c r="BR1562" s="93"/>
      <c r="BS1562" s="93"/>
      <c r="BT1562" s="93"/>
      <c r="BU1562" s="93"/>
      <c r="BV1562" s="93"/>
      <c r="BW1562" s="93"/>
      <c r="BX1562" s="93"/>
      <c r="BY1562" s="93"/>
      <c r="BZ1562" s="93"/>
      <c r="CA1562" s="93"/>
      <c r="CB1562" s="93"/>
      <c r="CC1562" s="93"/>
      <c r="CD1562" s="93"/>
      <c r="CE1562" s="93"/>
      <c r="CF1562" s="93"/>
      <c r="CG1562" s="93"/>
      <c r="CH1562" s="93"/>
      <c r="CI1562" s="93"/>
      <c r="CJ1562" s="93"/>
      <c r="CK1562" s="93"/>
      <c r="CL1562" s="93"/>
      <c r="CM1562" s="93"/>
      <c r="CN1562" s="93"/>
      <c r="CO1562" s="93"/>
      <c r="CP1562" s="93"/>
      <c r="CQ1562" s="93"/>
      <c r="CR1562" s="93"/>
      <c r="CS1562" s="93"/>
      <c r="CT1562" s="93"/>
      <c r="CU1562" s="93"/>
      <c r="CV1562" s="93"/>
      <c r="CW1562" s="93"/>
      <c r="CX1562" s="93"/>
      <c r="CY1562" s="93"/>
      <c r="CZ1562" s="93"/>
      <c r="DA1562" s="93"/>
      <c r="DB1562" s="93"/>
      <c r="DC1562" s="93"/>
      <c r="DD1562" s="93"/>
      <c r="DE1562" s="93"/>
      <c r="DF1562" s="93"/>
      <c r="DG1562" s="93"/>
      <c r="DH1562" s="93"/>
      <c r="DI1562" s="93"/>
      <c r="DJ1562" s="93"/>
      <c r="DK1562" s="93"/>
      <c r="DL1562" s="93"/>
      <c r="DM1562" s="93"/>
      <c r="DN1562" s="93"/>
      <c r="DO1562" s="93"/>
      <c r="DP1562" s="93"/>
      <c r="DQ1562" s="93"/>
      <c r="DR1562" s="93"/>
      <c r="DS1562" s="93"/>
      <c r="DT1562" s="93"/>
      <c r="DU1562" s="1"/>
      <c r="DV1562" s="1"/>
    </row>
    <row r="1563" spans="1:126" ht="7.2" customHeight="1">
      <c r="A1563" s="1"/>
      <c r="B1563" s="1"/>
      <c r="C1563" s="1"/>
      <c r="D1563" s="1"/>
      <c r="E1563" s="261"/>
      <c r="F1563" s="47"/>
      <c r="G1563" s="229"/>
      <c r="H1563" s="1"/>
      <c r="I1563" s="1"/>
      <c r="J1563" s="1"/>
      <c r="K1563" s="1"/>
      <c r="L1563" s="1"/>
      <c r="M1563" s="5"/>
      <c r="N1563" s="1"/>
      <c r="O1563" s="1"/>
      <c r="P1563" s="5"/>
      <c r="Q1563" s="1"/>
      <c r="R1563" s="1"/>
      <c r="S1563" s="5"/>
      <c r="T1563" s="7"/>
      <c r="U1563" s="23"/>
      <c r="V1563" s="1"/>
      <c r="W1563" s="11"/>
      <c r="X1563" s="10"/>
      <c r="Y1563" s="45"/>
      <c r="Z1563" s="90"/>
      <c r="AA1563" s="93"/>
      <c r="AB1563" s="93"/>
      <c r="AC1563" s="93"/>
      <c r="AD1563" s="93"/>
      <c r="AE1563" s="93"/>
      <c r="AF1563" s="93"/>
      <c r="AG1563" s="93"/>
      <c r="AH1563" s="93"/>
      <c r="AI1563" s="93"/>
      <c r="AJ1563" s="93"/>
      <c r="AK1563" s="93"/>
      <c r="AL1563" s="93"/>
      <c r="AM1563" s="93"/>
      <c r="AN1563" s="93"/>
      <c r="AO1563" s="93"/>
      <c r="AP1563" s="93"/>
      <c r="AQ1563" s="93"/>
      <c r="AR1563" s="93"/>
      <c r="AS1563" s="93"/>
      <c r="AT1563" s="93"/>
      <c r="AU1563" s="93"/>
      <c r="AV1563" s="93"/>
      <c r="AW1563" s="93"/>
      <c r="AX1563" s="93"/>
      <c r="AY1563" s="93"/>
      <c r="AZ1563" s="93"/>
      <c r="BA1563" s="93"/>
      <c r="BB1563" s="93"/>
      <c r="BC1563" s="93"/>
      <c r="BD1563" s="93"/>
      <c r="BE1563" s="93"/>
      <c r="BF1563" s="93"/>
      <c r="BG1563" s="93"/>
      <c r="BH1563" s="93"/>
      <c r="BI1563" s="93"/>
      <c r="BJ1563" s="93"/>
      <c r="BK1563" s="93"/>
      <c r="BL1563" s="93"/>
      <c r="BM1563" s="93"/>
      <c r="BN1563" s="93"/>
      <c r="BO1563" s="93"/>
      <c r="BP1563" s="93"/>
      <c r="BQ1563" s="93"/>
      <c r="BR1563" s="93"/>
      <c r="BS1563" s="93"/>
      <c r="BT1563" s="93"/>
      <c r="BU1563" s="93"/>
      <c r="BV1563" s="93"/>
      <c r="BW1563" s="93"/>
      <c r="BX1563" s="93"/>
      <c r="BY1563" s="93"/>
      <c r="BZ1563" s="93"/>
      <c r="CA1563" s="93"/>
      <c r="CB1563" s="93"/>
      <c r="CC1563" s="93"/>
      <c r="CD1563" s="93"/>
      <c r="CE1563" s="93"/>
      <c r="CF1563" s="93"/>
      <c r="CG1563" s="93"/>
      <c r="CH1563" s="93"/>
      <c r="CI1563" s="93"/>
      <c r="CJ1563" s="93"/>
      <c r="CK1563" s="93"/>
      <c r="CL1563" s="93"/>
      <c r="CM1563" s="93"/>
      <c r="CN1563" s="93"/>
      <c r="CO1563" s="93"/>
      <c r="CP1563" s="93"/>
      <c r="CQ1563" s="93"/>
      <c r="CR1563" s="93"/>
      <c r="CS1563" s="93"/>
      <c r="CT1563" s="93"/>
      <c r="CU1563" s="93"/>
      <c r="CV1563" s="93"/>
      <c r="CW1563" s="93"/>
      <c r="CX1563" s="93"/>
      <c r="CY1563" s="93"/>
      <c r="CZ1563" s="93"/>
      <c r="DA1563" s="93"/>
      <c r="DB1563" s="93"/>
      <c r="DC1563" s="93"/>
      <c r="DD1563" s="93"/>
      <c r="DE1563" s="93"/>
      <c r="DF1563" s="93"/>
      <c r="DG1563" s="93"/>
      <c r="DH1563" s="93"/>
      <c r="DI1563" s="93"/>
      <c r="DJ1563" s="93"/>
      <c r="DK1563" s="93"/>
      <c r="DL1563" s="93"/>
      <c r="DM1563" s="93"/>
      <c r="DN1563" s="93"/>
      <c r="DO1563" s="93"/>
      <c r="DP1563" s="93"/>
      <c r="DQ1563" s="93"/>
      <c r="DR1563" s="93"/>
      <c r="DS1563" s="93"/>
      <c r="DT1563" s="93"/>
      <c r="DU1563" s="1"/>
      <c r="DV1563" s="1"/>
    </row>
    <row r="1564" spans="1:126" s="120" customFormat="1" ht="4.2" customHeight="1">
      <c r="A1564" s="59"/>
      <c r="B1564" s="59"/>
      <c r="C1564" s="59"/>
      <c r="D1564" s="59"/>
      <c r="E1564" s="271"/>
      <c r="F1564" s="114"/>
      <c r="G1564" s="115"/>
      <c r="H1564" s="59"/>
      <c r="I1564" s="59"/>
      <c r="J1564" s="59"/>
      <c r="K1564" s="59"/>
      <c r="L1564" s="59"/>
      <c r="M1564" s="115"/>
      <c r="N1564" s="59"/>
      <c r="O1564" s="59"/>
      <c r="P1564" s="229"/>
      <c r="Q1564" s="59"/>
      <c r="R1564" s="59"/>
      <c r="S1564" s="115"/>
      <c r="T1564" s="210"/>
      <c r="U1564" s="115"/>
      <c r="V1564" s="59"/>
      <c r="W1564" s="116"/>
      <c r="X1564" s="116"/>
      <c r="Y1564" s="117"/>
      <c r="Z1564" s="90"/>
      <c r="AA1564" s="119"/>
      <c r="AB1564" s="119"/>
      <c r="AC1564" s="119"/>
      <c r="AD1564" s="119"/>
      <c r="AE1564" s="119"/>
      <c r="AF1564" s="119"/>
      <c r="AG1564" s="119"/>
      <c r="AH1564" s="119"/>
      <c r="AI1564" s="119"/>
      <c r="AJ1564" s="119"/>
      <c r="AK1564" s="119"/>
      <c r="AL1564" s="119"/>
      <c r="AM1564" s="119"/>
      <c r="AN1564" s="119"/>
      <c r="AO1564" s="119"/>
      <c r="AP1564" s="119"/>
      <c r="AQ1564" s="119"/>
      <c r="AR1564" s="119"/>
      <c r="AS1564" s="119"/>
      <c r="AT1564" s="119"/>
      <c r="AU1564" s="119"/>
      <c r="AV1564" s="119"/>
      <c r="AW1564" s="119"/>
      <c r="AX1564" s="119"/>
      <c r="AY1564" s="119"/>
      <c r="AZ1564" s="119"/>
      <c r="BA1564" s="119"/>
      <c r="BB1564" s="119"/>
      <c r="BC1564" s="119"/>
      <c r="BD1564" s="119"/>
      <c r="BE1564" s="119"/>
      <c r="BF1564" s="119"/>
      <c r="BG1564" s="119"/>
      <c r="BH1564" s="119"/>
      <c r="BI1564" s="119"/>
      <c r="BJ1564" s="119"/>
      <c r="BK1564" s="119"/>
      <c r="BL1564" s="119"/>
      <c r="BM1564" s="119"/>
      <c r="BN1564" s="119"/>
      <c r="BO1564" s="119"/>
      <c r="BP1564" s="119"/>
      <c r="BQ1564" s="119"/>
      <c r="BR1564" s="119"/>
      <c r="BS1564" s="119"/>
      <c r="BT1564" s="119"/>
      <c r="BU1564" s="119"/>
      <c r="BV1564" s="119"/>
      <c r="BW1564" s="119"/>
      <c r="BX1564" s="119"/>
      <c r="BY1564" s="119"/>
      <c r="BZ1564" s="119"/>
      <c r="CA1564" s="119"/>
      <c r="CB1564" s="119"/>
      <c r="CC1564" s="119"/>
      <c r="CD1564" s="119"/>
      <c r="CE1564" s="119"/>
      <c r="CF1564" s="119"/>
      <c r="CG1564" s="119"/>
      <c r="CH1564" s="119"/>
      <c r="CI1564" s="119"/>
      <c r="CJ1564" s="119"/>
      <c r="CK1564" s="119"/>
      <c r="CL1564" s="119"/>
      <c r="CM1564" s="119"/>
      <c r="CN1564" s="119"/>
      <c r="CO1564" s="119"/>
      <c r="CP1564" s="119"/>
      <c r="CQ1564" s="119"/>
      <c r="CR1564" s="119"/>
      <c r="CS1564" s="119"/>
      <c r="CT1564" s="119"/>
      <c r="CU1564" s="119"/>
      <c r="CV1564" s="119"/>
      <c r="CW1564" s="119"/>
      <c r="CX1564" s="119"/>
      <c r="CY1564" s="119"/>
      <c r="CZ1564" s="119"/>
      <c r="DA1564" s="119"/>
      <c r="DB1564" s="119"/>
      <c r="DC1564" s="119"/>
      <c r="DD1564" s="119"/>
      <c r="DE1564" s="119"/>
      <c r="DF1564" s="119"/>
      <c r="DG1564" s="119"/>
      <c r="DH1564" s="119"/>
      <c r="DI1564" s="119"/>
      <c r="DJ1564" s="119"/>
      <c r="DK1564" s="119"/>
      <c r="DL1564" s="119"/>
      <c r="DM1564" s="119"/>
      <c r="DN1564" s="119"/>
      <c r="DO1564" s="119"/>
      <c r="DP1564" s="119"/>
      <c r="DQ1564" s="119"/>
      <c r="DR1564" s="119"/>
      <c r="DS1564" s="119"/>
      <c r="DT1564" s="119"/>
      <c r="DU1564" s="59"/>
      <c r="DV1564" s="59"/>
    </row>
    <row r="1565" spans="1:126" s="4" customFormat="1">
      <c r="A1565" s="3"/>
      <c r="B1565" s="3"/>
      <c r="C1565" s="3"/>
      <c r="D1565" s="3"/>
      <c r="E1565" s="9"/>
      <c r="F1565" s="50"/>
      <c r="G1565" s="248" t="s">
        <v>6</v>
      </c>
      <c r="H1565" s="3" t="s">
        <v>261</v>
      </c>
      <c r="I1565" s="3"/>
      <c r="J1565" s="3"/>
      <c r="K1565" s="3"/>
      <c r="L1565" s="3"/>
      <c r="M1565" s="5"/>
      <c r="N1565" s="3" t="str">
        <f>Главная!$Y$8</f>
        <v>итого</v>
      </c>
      <c r="O1565" s="3"/>
      <c r="P1565" s="5"/>
      <c r="Q1565" s="3" t="s">
        <v>25</v>
      </c>
      <c r="R1565" s="3"/>
      <c r="S1565" s="5"/>
      <c r="T1565" s="83"/>
      <c r="U1565" s="23"/>
      <c r="V1565" s="3"/>
      <c r="W1565" s="11">
        <f>SUM($Y1565:$DU1565)</f>
        <v>0</v>
      </c>
      <c r="X1565" s="11"/>
      <c r="Y1565" s="45"/>
      <c r="Z1565" s="91">
        <f t="shared" ref="Z1565:CK1565" si="3190">IF(Z$8="",0,Z1519+Z1535-Z1537-Z1545)</f>
        <v>0</v>
      </c>
      <c r="AA1565" s="91">
        <f t="shared" si="3190"/>
        <v>0</v>
      </c>
      <c r="AB1565" s="91">
        <f t="shared" si="3190"/>
        <v>0</v>
      </c>
      <c r="AC1565" s="91">
        <f t="shared" si="3190"/>
        <v>0</v>
      </c>
      <c r="AD1565" s="91">
        <f t="shared" si="3190"/>
        <v>0</v>
      </c>
      <c r="AE1565" s="91">
        <f t="shared" si="3190"/>
        <v>0</v>
      </c>
      <c r="AF1565" s="91">
        <f t="shared" si="3190"/>
        <v>0</v>
      </c>
      <c r="AG1565" s="91">
        <f t="shared" si="3190"/>
        <v>0</v>
      </c>
      <c r="AH1565" s="91">
        <f t="shared" si="3190"/>
        <v>0</v>
      </c>
      <c r="AI1565" s="91">
        <f t="shared" si="3190"/>
        <v>0</v>
      </c>
      <c r="AJ1565" s="91">
        <f t="shared" si="3190"/>
        <v>0</v>
      </c>
      <c r="AK1565" s="91">
        <f t="shared" si="3190"/>
        <v>0</v>
      </c>
      <c r="AL1565" s="91">
        <f t="shared" si="3190"/>
        <v>0</v>
      </c>
      <c r="AM1565" s="91">
        <f t="shared" si="3190"/>
        <v>0</v>
      </c>
      <c r="AN1565" s="91">
        <f t="shared" si="3190"/>
        <v>0</v>
      </c>
      <c r="AO1565" s="91">
        <f t="shared" si="3190"/>
        <v>0</v>
      </c>
      <c r="AP1565" s="91">
        <f t="shared" si="3190"/>
        <v>0</v>
      </c>
      <c r="AQ1565" s="91">
        <f t="shared" si="3190"/>
        <v>0</v>
      </c>
      <c r="AR1565" s="91">
        <f t="shared" si="3190"/>
        <v>0</v>
      </c>
      <c r="AS1565" s="91">
        <f t="shared" si="3190"/>
        <v>0</v>
      </c>
      <c r="AT1565" s="91">
        <f t="shared" si="3190"/>
        <v>0</v>
      </c>
      <c r="AU1565" s="91">
        <f t="shared" si="3190"/>
        <v>0</v>
      </c>
      <c r="AV1565" s="91">
        <f t="shared" si="3190"/>
        <v>0</v>
      </c>
      <c r="AW1565" s="91">
        <f t="shared" si="3190"/>
        <v>0</v>
      </c>
      <c r="AX1565" s="91">
        <f t="shared" si="3190"/>
        <v>0</v>
      </c>
      <c r="AY1565" s="91">
        <f t="shared" si="3190"/>
        <v>0</v>
      </c>
      <c r="AZ1565" s="91">
        <f t="shared" si="3190"/>
        <v>0</v>
      </c>
      <c r="BA1565" s="91">
        <f t="shared" si="3190"/>
        <v>0</v>
      </c>
      <c r="BB1565" s="91">
        <f t="shared" si="3190"/>
        <v>0</v>
      </c>
      <c r="BC1565" s="91">
        <f t="shared" si="3190"/>
        <v>0</v>
      </c>
      <c r="BD1565" s="91">
        <f t="shared" si="3190"/>
        <v>0</v>
      </c>
      <c r="BE1565" s="91">
        <f t="shared" si="3190"/>
        <v>0</v>
      </c>
      <c r="BF1565" s="91">
        <f t="shared" si="3190"/>
        <v>0</v>
      </c>
      <c r="BG1565" s="91">
        <f t="shared" si="3190"/>
        <v>0</v>
      </c>
      <c r="BH1565" s="91">
        <f t="shared" si="3190"/>
        <v>0</v>
      </c>
      <c r="BI1565" s="91">
        <f t="shared" si="3190"/>
        <v>0</v>
      </c>
      <c r="BJ1565" s="91">
        <f t="shared" si="3190"/>
        <v>0</v>
      </c>
      <c r="BK1565" s="91">
        <f t="shared" si="3190"/>
        <v>0</v>
      </c>
      <c r="BL1565" s="91">
        <f t="shared" si="3190"/>
        <v>0</v>
      </c>
      <c r="BM1565" s="91">
        <f t="shared" si="3190"/>
        <v>0</v>
      </c>
      <c r="BN1565" s="91">
        <f t="shared" si="3190"/>
        <v>0</v>
      </c>
      <c r="BO1565" s="91">
        <f t="shared" si="3190"/>
        <v>0</v>
      </c>
      <c r="BP1565" s="91">
        <f t="shared" si="3190"/>
        <v>0</v>
      </c>
      <c r="BQ1565" s="91">
        <f t="shared" si="3190"/>
        <v>0</v>
      </c>
      <c r="BR1565" s="91">
        <f t="shared" si="3190"/>
        <v>0</v>
      </c>
      <c r="BS1565" s="91">
        <f t="shared" si="3190"/>
        <v>0</v>
      </c>
      <c r="BT1565" s="91">
        <f t="shared" si="3190"/>
        <v>0</v>
      </c>
      <c r="BU1565" s="91">
        <f t="shared" si="3190"/>
        <v>0</v>
      </c>
      <c r="BV1565" s="91">
        <f t="shared" si="3190"/>
        <v>0</v>
      </c>
      <c r="BW1565" s="91">
        <f t="shared" si="3190"/>
        <v>0</v>
      </c>
      <c r="BX1565" s="91">
        <f t="shared" si="3190"/>
        <v>0</v>
      </c>
      <c r="BY1565" s="91">
        <f t="shared" si="3190"/>
        <v>0</v>
      </c>
      <c r="BZ1565" s="91">
        <f t="shared" si="3190"/>
        <v>0</v>
      </c>
      <c r="CA1565" s="91">
        <f t="shared" si="3190"/>
        <v>0</v>
      </c>
      <c r="CB1565" s="91">
        <f t="shared" si="3190"/>
        <v>0</v>
      </c>
      <c r="CC1565" s="91">
        <f t="shared" si="3190"/>
        <v>0</v>
      </c>
      <c r="CD1565" s="91">
        <f t="shared" si="3190"/>
        <v>0</v>
      </c>
      <c r="CE1565" s="91">
        <f t="shared" si="3190"/>
        <v>0</v>
      </c>
      <c r="CF1565" s="91">
        <f t="shared" si="3190"/>
        <v>0</v>
      </c>
      <c r="CG1565" s="91">
        <f t="shared" si="3190"/>
        <v>0</v>
      </c>
      <c r="CH1565" s="91">
        <f t="shared" si="3190"/>
        <v>0</v>
      </c>
      <c r="CI1565" s="91">
        <f t="shared" si="3190"/>
        <v>0</v>
      </c>
      <c r="CJ1565" s="91">
        <f t="shared" si="3190"/>
        <v>0</v>
      </c>
      <c r="CK1565" s="91">
        <f t="shared" si="3190"/>
        <v>0</v>
      </c>
      <c r="CL1565" s="91">
        <f t="shared" ref="CL1565:DT1565" si="3191">IF(CL$8="",0,CL1519+CL1535-CL1537-CL1545)</f>
        <v>0</v>
      </c>
      <c r="CM1565" s="91">
        <f t="shared" si="3191"/>
        <v>0</v>
      </c>
      <c r="CN1565" s="91">
        <f t="shared" si="3191"/>
        <v>0</v>
      </c>
      <c r="CO1565" s="91">
        <f t="shared" si="3191"/>
        <v>0</v>
      </c>
      <c r="CP1565" s="91">
        <f t="shared" si="3191"/>
        <v>0</v>
      </c>
      <c r="CQ1565" s="91">
        <f t="shared" si="3191"/>
        <v>0</v>
      </c>
      <c r="CR1565" s="91">
        <f t="shared" si="3191"/>
        <v>0</v>
      </c>
      <c r="CS1565" s="91">
        <f t="shared" si="3191"/>
        <v>0</v>
      </c>
      <c r="CT1565" s="91">
        <f t="shared" si="3191"/>
        <v>0</v>
      </c>
      <c r="CU1565" s="91">
        <f t="shared" si="3191"/>
        <v>0</v>
      </c>
      <c r="CV1565" s="91">
        <f t="shared" si="3191"/>
        <v>0</v>
      </c>
      <c r="CW1565" s="91">
        <f t="shared" si="3191"/>
        <v>0</v>
      </c>
      <c r="CX1565" s="91">
        <f t="shared" si="3191"/>
        <v>0</v>
      </c>
      <c r="CY1565" s="91">
        <f t="shared" si="3191"/>
        <v>0</v>
      </c>
      <c r="CZ1565" s="91">
        <f t="shared" si="3191"/>
        <v>0</v>
      </c>
      <c r="DA1565" s="91">
        <f t="shared" si="3191"/>
        <v>0</v>
      </c>
      <c r="DB1565" s="91">
        <f t="shared" si="3191"/>
        <v>0</v>
      </c>
      <c r="DC1565" s="91">
        <f t="shared" si="3191"/>
        <v>0</v>
      </c>
      <c r="DD1565" s="91">
        <f t="shared" si="3191"/>
        <v>0</v>
      </c>
      <c r="DE1565" s="91">
        <f t="shared" si="3191"/>
        <v>0</v>
      </c>
      <c r="DF1565" s="91">
        <f t="shared" si="3191"/>
        <v>0</v>
      </c>
      <c r="DG1565" s="91">
        <f t="shared" si="3191"/>
        <v>0</v>
      </c>
      <c r="DH1565" s="91">
        <f t="shared" si="3191"/>
        <v>0</v>
      </c>
      <c r="DI1565" s="91">
        <f t="shared" si="3191"/>
        <v>0</v>
      </c>
      <c r="DJ1565" s="91">
        <f t="shared" si="3191"/>
        <v>0</v>
      </c>
      <c r="DK1565" s="91">
        <f t="shared" si="3191"/>
        <v>0</v>
      </c>
      <c r="DL1565" s="91">
        <f t="shared" si="3191"/>
        <v>0</v>
      </c>
      <c r="DM1565" s="91">
        <f t="shared" si="3191"/>
        <v>0</v>
      </c>
      <c r="DN1565" s="91">
        <f t="shared" si="3191"/>
        <v>0</v>
      </c>
      <c r="DO1565" s="91">
        <f t="shared" si="3191"/>
        <v>0</v>
      </c>
      <c r="DP1565" s="91">
        <f t="shared" si="3191"/>
        <v>0</v>
      </c>
      <c r="DQ1565" s="91">
        <f t="shared" si="3191"/>
        <v>0</v>
      </c>
      <c r="DR1565" s="91">
        <f t="shared" si="3191"/>
        <v>0</v>
      </c>
      <c r="DS1565" s="91">
        <f t="shared" si="3191"/>
        <v>0</v>
      </c>
      <c r="DT1565" s="91">
        <f t="shared" si="3191"/>
        <v>0</v>
      </c>
      <c r="DU1565" s="3"/>
      <c r="DV1565" s="3"/>
    </row>
    <row r="1566" spans="1:126" ht="4.2" customHeight="1">
      <c r="A1566" s="1"/>
      <c r="B1566" s="1"/>
      <c r="C1566" s="1"/>
      <c r="D1566" s="1"/>
      <c r="E1566" s="261"/>
      <c r="F1566" s="47"/>
      <c r="G1566" s="229"/>
      <c r="H1566" s="1"/>
      <c r="I1566" s="1"/>
      <c r="J1566" s="1"/>
      <c r="K1566" s="1"/>
      <c r="L1566" s="1"/>
      <c r="M1566" s="5"/>
      <c r="N1566" s="1"/>
      <c r="O1566" s="1"/>
      <c r="P1566" s="5"/>
      <c r="Q1566" s="1"/>
      <c r="R1566" s="1"/>
      <c r="S1566" s="5"/>
      <c r="T1566" s="7"/>
      <c r="U1566" s="23"/>
      <c r="V1566" s="1"/>
      <c r="W1566" s="11"/>
      <c r="X1566" s="10"/>
      <c r="Y1566" s="45"/>
      <c r="Z1566" s="90"/>
      <c r="AA1566" s="93"/>
      <c r="AB1566" s="93"/>
      <c r="AC1566" s="93"/>
      <c r="AD1566" s="93"/>
      <c r="AE1566" s="93"/>
      <c r="AF1566" s="93"/>
      <c r="AG1566" s="93"/>
      <c r="AH1566" s="93"/>
      <c r="AI1566" s="93"/>
      <c r="AJ1566" s="93"/>
      <c r="AK1566" s="93"/>
      <c r="AL1566" s="93"/>
      <c r="AM1566" s="93"/>
      <c r="AN1566" s="93"/>
      <c r="AO1566" s="93"/>
      <c r="AP1566" s="93"/>
      <c r="AQ1566" s="93"/>
      <c r="AR1566" s="93"/>
      <c r="AS1566" s="93"/>
      <c r="AT1566" s="93"/>
      <c r="AU1566" s="93"/>
      <c r="AV1566" s="93"/>
      <c r="AW1566" s="93"/>
      <c r="AX1566" s="93"/>
      <c r="AY1566" s="93"/>
      <c r="AZ1566" s="93"/>
      <c r="BA1566" s="93"/>
      <c r="BB1566" s="93"/>
      <c r="BC1566" s="93"/>
      <c r="BD1566" s="93"/>
      <c r="BE1566" s="93"/>
      <c r="BF1566" s="93"/>
      <c r="BG1566" s="93"/>
      <c r="BH1566" s="93"/>
      <c r="BI1566" s="93"/>
      <c r="BJ1566" s="93"/>
      <c r="BK1566" s="93"/>
      <c r="BL1566" s="93"/>
      <c r="BM1566" s="93"/>
      <c r="BN1566" s="93"/>
      <c r="BO1566" s="93"/>
      <c r="BP1566" s="93"/>
      <c r="BQ1566" s="93"/>
      <c r="BR1566" s="93"/>
      <c r="BS1566" s="93"/>
      <c r="BT1566" s="93"/>
      <c r="BU1566" s="93"/>
      <c r="BV1566" s="93"/>
      <c r="BW1566" s="93"/>
      <c r="BX1566" s="93"/>
      <c r="BY1566" s="93"/>
      <c r="BZ1566" s="93"/>
      <c r="CA1566" s="93"/>
      <c r="CB1566" s="93"/>
      <c r="CC1566" s="93"/>
      <c r="CD1566" s="93"/>
      <c r="CE1566" s="93"/>
      <c r="CF1566" s="93"/>
      <c r="CG1566" s="93"/>
      <c r="CH1566" s="93"/>
      <c r="CI1566" s="93"/>
      <c r="CJ1566" s="93"/>
      <c r="CK1566" s="93"/>
      <c r="CL1566" s="93"/>
      <c r="CM1566" s="93"/>
      <c r="CN1566" s="93"/>
      <c r="CO1566" s="93"/>
      <c r="CP1566" s="93"/>
      <c r="CQ1566" s="93"/>
      <c r="CR1566" s="93"/>
      <c r="CS1566" s="93"/>
      <c r="CT1566" s="93"/>
      <c r="CU1566" s="93"/>
      <c r="CV1566" s="93"/>
      <c r="CW1566" s="93"/>
      <c r="CX1566" s="93"/>
      <c r="CY1566" s="93"/>
      <c r="CZ1566" s="93"/>
      <c r="DA1566" s="93"/>
      <c r="DB1566" s="93"/>
      <c r="DC1566" s="93"/>
      <c r="DD1566" s="93"/>
      <c r="DE1566" s="93"/>
      <c r="DF1566" s="93"/>
      <c r="DG1566" s="93"/>
      <c r="DH1566" s="93"/>
      <c r="DI1566" s="93"/>
      <c r="DJ1566" s="93"/>
      <c r="DK1566" s="93"/>
      <c r="DL1566" s="93"/>
      <c r="DM1566" s="93"/>
      <c r="DN1566" s="93"/>
      <c r="DO1566" s="93"/>
      <c r="DP1566" s="93"/>
      <c r="DQ1566" s="93"/>
      <c r="DR1566" s="93"/>
      <c r="DS1566" s="93"/>
      <c r="DT1566" s="93"/>
      <c r="DU1566" s="1"/>
      <c r="DV1566" s="1"/>
    </row>
    <row r="1567" spans="1:126" s="4" customFormat="1">
      <c r="A1567" s="3"/>
      <c r="B1567" s="3"/>
      <c r="C1567" s="3"/>
      <c r="D1567" s="3"/>
      <c r="E1567" s="9"/>
      <c r="F1567" s="50"/>
      <c r="G1567" s="248" t="s">
        <v>6</v>
      </c>
      <c r="H1567" s="3" t="s">
        <v>262</v>
      </c>
      <c r="I1567" s="3"/>
      <c r="J1567" s="3"/>
      <c r="K1567" s="3"/>
      <c r="L1567" s="3"/>
      <c r="M1567" s="5"/>
      <c r="N1567" s="3" t="str">
        <f>Главная!$Y$8</f>
        <v>итого</v>
      </c>
      <c r="O1567" s="3"/>
      <c r="P1567" s="5"/>
      <c r="Q1567" s="3" t="s">
        <v>25</v>
      </c>
      <c r="R1567" s="3"/>
      <c r="S1567" s="5"/>
      <c r="T1567" s="83"/>
      <c r="U1567" s="23"/>
      <c r="V1567" s="3"/>
      <c r="W1567" s="11">
        <f>SUMIFS($Y1567:$DU1567,$Y$8:$DU$8,MAX($Y$8:$DU$8))</f>
        <v>0</v>
      </c>
      <c r="X1567" s="11"/>
      <c r="Y1567" s="45"/>
      <c r="Z1567" s="91">
        <f t="shared" ref="Z1567:CK1567" si="3192">Y1567+Z1565</f>
        <v>0</v>
      </c>
      <c r="AA1567" s="91">
        <f>Z1567+AA1565</f>
        <v>0</v>
      </c>
      <c r="AB1567" s="91">
        <f t="shared" si="3192"/>
        <v>0</v>
      </c>
      <c r="AC1567" s="91">
        <f t="shared" si="3192"/>
        <v>0</v>
      </c>
      <c r="AD1567" s="91">
        <f t="shared" si="3192"/>
        <v>0</v>
      </c>
      <c r="AE1567" s="91">
        <f t="shared" si="3192"/>
        <v>0</v>
      </c>
      <c r="AF1567" s="91">
        <f t="shared" si="3192"/>
        <v>0</v>
      </c>
      <c r="AG1567" s="91">
        <f t="shared" si="3192"/>
        <v>0</v>
      </c>
      <c r="AH1567" s="91">
        <f t="shared" si="3192"/>
        <v>0</v>
      </c>
      <c r="AI1567" s="91">
        <f t="shared" si="3192"/>
        <v>0</v>
      </c>
      <c r="AJ1567" s="91">
        <f t="shared" si="3192"/>
        <v>0</v>
      </c>
      <c r="AK1567" s="91">
        <f t="shared" si="3192"/>
        <v>0</v>
      </c>
      <c r="AL1567" s="91">
        <f t="shared" si="3192"/>
        <v>0</v>
      </c>
      <c r="AM1567" s="91">
        <f t="shared" si="3192"/>
        <v>0</v>
      </c>
      <c r="AN1567" s="91">
        <f t="shared" si="3192"/>
        <v>0</v>
      </c>
      <c r="AO1567" s="91">
        <f t="shared" si="3192"/>
        <v>0</v>
      </c>
      <c r="AP1567" s="91">
        <f t="shared" si="3192"/>
        <v>0</v>
      </c>
      <c r="AQ1567" s="91">
        <f t="shared" si="3192"/>
        <v>0</v>
      </c>
      <c r="AR1567" s="91">
        <f t="shared" si="3192"/>
        <v>0</v>
      </c>
      <c r="AS1567" s="91">
        <f t="shared" si="3192"/>
        <v>0</v>
      </c>
      <c r="AT1567" s="91">
        <f t="shared" si="3192"/>
        <v>0</v>
      </c>
      <c r="AU1567" s="91">
        <f t="shared" si="3192"/>
        <v>0</v>
      </c>
      <c r="AV1567" s="91">
        <f t="shared" si="3192"/>
        <v>0</v>
      </c>
      <c r="AW1567" s="91">
        <f t="shared" si="3192"/>
        <v>0</v>
      </c>
      <c r="AX1567" s="91">
        <f t="shared" si="3192"/>
        <v>0</v>
      </c>
      <c r="AY1567" s="91">
        <f t="shared" si="3192"/>
        <v>0</v>
      </c>
      <c r="AZ1567" s="91">
        <f t="shared" si="3192"/>
        <v>0</v>
      </c>
      <c r="BA1567" s="91">
        <f t="shared" si="3192"/>
        <v>0</v>
      </c>
      <c r="BB1567" s="91">
        <f t="shared" si="3192"/>
        <v>0</v>
      </c>
      <c r="BC1567" s="91">
        <f t="shared" si="3192"/>
        <v>0</v>
      </c>
      <c r="BD1567" s="91">
        <f t="shared" si="3192"/>
        <v>0</v>
      </c>
      <c r="BE1567" s="91">
        <f t="shared" si="3192"/>
        <v>0</v>
      </c>
      <c r="BF1567" s="91">
        <f t="shared" si="3192"/>
        <v>0</v>
      </c>
      <c r="BG1567" s="91">
        <f t="shared" si="3192"/>
        <v>0</v>
      </c>
      <c r="BH1567" s="91">
        <f t="shared" si="3192"/>
        <v>0</v>
      </c>
      <c r="BI1567" s="91">
        <f t="shared" si="3192"/>
        <v>0</v>
      </c>
      <c r="BJ1567" s="91">
        <f t="shared" si="3192"/>
        <v>0</v>
      </c>
      <c r="BK1567" s="91">
        <f t="shared" si="3192"/>
        <v>0</v>
      </c>
      <c r="BL1567" s="91">
        <f t="shared" si="3192"/>
        <v>0</v>
      </c>
      <c r="BM1567" s="91">
        <f t="shared" si="3192"/>
        <v>0</v>
      </c>
      <c r="BN1567" s="91">
        <f t="shared" si="3192"/>
        <v>0</v>
      </c>
      <c r="BO1567" s="91">
        <f t="shared" si="3192"/>
        <v>0</v>
      </c>
      <c r="BP1567" s="91">
        <f t="shared" si="3192"/>
        <v>0</v>
      </c>
      <c r="BQ1567" s="91">
        <f t="shared" si="3192"/>
        <v>0</v>
      </c>
      <c r="BR1567" s="91">
        <f t="shared" si="3192"/>
        <v>0</v>
      </c>
      <c r="BS1567" s="91">
        <f t="shared" si="3192"/>
        <v>0</v>
      </c>
      <c r="BT1567" s="91">
        <f t="shared" si="3192"/>
        <v>0</v>
      </c>
      <c r="BU1567" s="91">
        <f t="shared" si="3192"/>
        <v>0</v>
      </c>
      <c r="BV1567" s="91">
        <f t="shared" si="3192"/>
        <v>0</v>
      </c>
      <c r="BW1567" s="91">
        <f t="shared" si="3192"/>
        <v>0</v>
      </c>
      <c r="BX1567" s="91">
        <f t="shared" si="3192"/>
        <v>0</v>
      </c>
      <c r="BY1567" s="91">
        <f t="shared" si="3192"/>
        <v>0</v>
      </c>
      <c r="BZ1567" s="91">
        <f t="shared" si="3192"/>
        <v>0</v>
      </c>
      <c r="CA1567" s="91">
        <f t="shared" si="3192"/>
        <v>0</v>
      </c>
      <c r="CB1567" s="91">
        <f t="shared" si="3192"/>
        <v>0</v>
      </c>
      <c r="CC1567" s="91">
        <f t="shared" si="3192"/>
        <v>0</v>
      </c>
      <c r="CD1567" s="91">
        <f t="shared" si="3192"/>
        <v>0</v>
      </c>
      <c r="CE1567" s="91">
        <f t="shared" si="3192"/>
        <v>0</v>
      </c>
      <c r="CF1567" s="91">
        <f t="shared" si="3192"/>
        <v>0</v>
      </c>
      <c r="CG1567" s="91">
        <f t="shared" si="3192"/>
        <v>0</v>
      </c>
      <c r="CH1567" s="91">
        <f t="shared" si="3192"/>
        <v>0</v>
      </c>
      <c r="CI1567" s="91">
        <f t="shared" si="3192"/>
        <v>0</v>
      </c>
      <c r="CJ1567" s="91">
        <f t="shared" si="3192"/>
        <v>0</v>
      </c>
      <c r="CK1567" s="91">
        <f t="shared" si="3192"/>
        <v>0</v>
      </c>
      <c r="CL1567" s="91">
        <f t="shared" ref="CL1567:DT1567" si="3193">CK1567+CL1565</f>
        <v>0</v>
      </c>
      <c r="CM1567" s="91">
        <f t="shared" si="3193"/>
        <v>0</v>
      </c>
      <c r="CN1567" s="91">
        <f t="shared" si="3193"/>
        <v>0</v>
      </c>
      <c r="CO1567" s="91">
        <f t="shared" si="3193"/>
        <v>0</v>
      </c>
      <c r="CP1567" s="91">
        <f t="shared" si="3193"/>
        <v>0</v>
      </c>
      <c r="CQ1567" s="91">
        <f t="shared" si="3193"/>
        <v>0</v>
      </c>
      <c r="CR1567" s="91">
        <f t="shared" si="3193"/>
        <v>0</v>
      </c>
      <c r="CS1567" s="91">
        <f t="shared" si="3193"/>
        <v>0</v>
      </c>
      <c r="CT1567" s="91">
        <f t="shared" si="3193"/>
        <v>0</v>
      </c>
      <c r="CU1567" s="91">
        <f t="shared" si="3193"/>
        <v>0</v>
      </c>
      <c r="CV1567" s="91">
        <f t="shared" si="3193"/>
        <v>0</v>
      </c>
      <c r="CW1567" s="91">
        <f t="shared" si="3193"/>
        <v>0</v>
      </c>
      <c r="CX1567" s="91">
        <f t="shared" si="3193"/>
        <v>0</v>
      </c>
      <c r="CY1567" s="91">
        <f t="shared" si="3193"/>
        <v>0</v>
      </c>
      <c r="CZ1567" s="91">
        <f t="shared" si="3193"/>
        <v>0</v>
      </c>
      <c r="DA1567" s="91">
        <f t="shared" si="3193"/>
        <v>0</v>
      </c>
      <c r="DB1567" s="91">
        <f t="shared" si="3193"/>
        <v>0</v>
      </c>
      <c r="DC1567" s="91">
        <f t="shared" si="3193"/>
        <v>0</v>
      </c>
      <c r="DD1567" s="91">
        <f t="shared" si="3193"/>
        <v>0</v>
      </c>
      <c r="DE1567" s="91">
        <f t="shared" si="3193"/>
        <v>0</v>
      </c>
      <c r="DF1567" s="91">
        <f t="shared" si="3193"/>
        <v>0</v>
      </c>
      <c r="DG1567" s="91">
        <f t="shared" si="3193"/>
        <v>0</v>
      </c>
      <c r="DH1567" s="91">
        <f t="shared" si="3193"/>
        <v>0</v>
      </c>
      <c r="DI1567" s="91">
        <f t="shared" si="3193"/>
        <v>0</v>
      </c>
      <c r="DJ1567" s="91">
        <f t="shared" si="3193"/>
        <v>0</v>
      </c>
      <c r="DK1567" s="91">
        <f t="shared" si="3193"/>
        <v>0</v>
      </c>
      <c r="DL1567" s="91">
        <f t="shared" si="3193"/>
        <v>0</v>
      </c>
      <c r="DM1567" s="91">
        <f t="shared" si="3193"/>
        <v>0</v>
      </c>
      <c r="DN1567" s="91">
        <f t="shared" si="3193"/>
        <v>0</v>
      </c>
      <c r="DO1567" s="91">
        <f t="shared" si="3193"/>
        <v>0</v>
      </c>
      <c r="DP1567" s="91">
        <f t="shared" si="3193"/>
        <v>0</v>
      </c>
      <c r="DQ1567" s="91">
        <f t="shared" si="3193"/>
        <v>0</v>
      </c>
      <c r="DR1567" s="91">
        <f t="shared" si="3193"/>
        <v>0</v>
      </c>
      <c r="DS1567" s="91">
        <f t="shared" si="3193"/>
        <v>0</v>
      </c>
      <c r="DT1567" s="91">
        <f t="shared" si="3193"/>
        <v>0</v>
      </c>
      <c r="DU1567" s="3"/>
      <c r="DV1567" s="3"/>
    </row>
    <row r="1568" spans="1:126" ht="4.2" customHeight="1">
      <c r="A1568" s="1"/>
      <c r="B1568" s="1"/>
      <c r="C1568" s="1"/>
      <c r="D1568" s="1"/>
      <c r="E1568" s="261"/>
      <c r="F1568" s="47"/>
      <c r="G1568" s="229"/>
      <c r="H1568" s="17"/>
      <c r="I1568" s="17"/>
      <c r="J1568" s="17"/>
      <c r="K1568" s="17"/>
      <c r="L1568" s="1"/>
      <c r="M1568" s="5"/>
      <c r="N1568" s="17"/>
      <c r="O1568" s="1"/>
      <c r="P1568" s="5"/>
      <c r="Q1568" s="1"/>
      <c r="R1568" s="1"/>
      <c r="S1568" s="5"/>
      <c r="T1568" s="7"/>
      <c r="U1568" s="23"/>
      <c r="V1568" s="1"/>
      <c r="W1568" s="17"/>
      <c r="X1568" s="10"/>
      <c r="Y1568" s="45"/>
      <c r="Z1568" s="90"/>
      <c r="AA1568" s="94"/>
      <c r="AB1568" s="94"/>
      <c r="AC1568" s="94"/>
      <c r="AD1568" s="94"/>
      <c r="AE1568" s="94"/>
      <c r="AF1568" s="94"/>
      <c r="AG1568" s="94"/>
      <c r="AH1568" s="94"/>
      <c r="AI1568" s="94"/>
      <c r="AJ1568" s="94"/>
      <c r="AK1568" s="94"/>
      <c r="AL1568" s="94"/>
      <c r="AM1568" s="94"/>
      <c r="AN1568" s="94"/>
      <c r="AO1568" s="94"/>
      <c r="AP1568" s="94"/>
      <c r="AQ1568" s="94"/>
      <c r="AR1568" s="94"/>
      <c r="AS1568" s="94"/>
      <c r="AT1568" s="94"/>
      <c r="AU1568" s="94"/>
      <c r="AV1568" s="94"/>
      <c r="AW1568" s="94"/>
      <c r="AX1568" s="94"/>
      <c r="AY1568" s="94"/>
      <c r="AZ1568" s="94"/>
      <c r="BA1568" s="94"/>
      <c r="BB1568" s="94"/>
      <c r="BC1568" s="94"/>
      <c r="BD1568" s="94"/>
      <c r="BE1568" s="94"/>
      <c r="BF1568" s="94"/>
      <c r="BG1568" s="94"/>
      <c r="BH1568" s="94"/>
      <c r="BI1568" s="94"/>
      <c r="BJ1568" s="94"/>
      <c r="BK1568" s="94"/>
      <c r="BL1568" s="94"/>
      <c r="BM1568" s="94"/>
      <c r="BN1568" s="94"/>
      <c r="BO1568" s="94"/>
      <c r="BP1568" s="94"/>
      <c r="BQ1568" s="94"/>
      <c r="BR1568" s="94"/>
      <c r="BS1568" s="94"/>
      <c r="BT1568" s="94"/>
      <c r="BU1568" s="94"/>
      <c r="BV1568" s="94"/>
      <c r="BW1568" s="94"/>
      <c r="BX1568" s="94"/>
      <c r="BY1568" s="94"/>
      <c r="BZ1568" s="94"/>
      <c r="CA1568" s="94"/>
      <c r="CB1568" s="94"/>
      <c r="CC1568" s="94"/>
      <c r="CD1568" s="94"/>
      <c r="CE1568" s="94"/>
      <c r="CF1568" s="94"/>
      <c r="CG1568" s="94"/>
      <c r="CH1568" s="94"/>
      <c r="CI1568" s="94"/>
      <c r="CJ1568" s="94"/>
      <c r="CK1568" s="94"/>
      <c r="CL1568" s="94"/>
      <c r="CM1568" s="94"/>
      <c r="CN1568" s="94"/>
      <c r="CO1568" s="94"/>
      <c r="CP1568" s="94"/>
      <c r="CQ1568" s="94"/>
      <c r="CR1568" s="94"/>
      <c r="CS1568" s="94"/>
      <c r="CT1568" s="94"/>
      <c r="CU1568" s="94"/>
      <c r="CV1568" s="94"/>
      <c r="CW1568" s="94"/>
      <c r="CX1568" s="94"/>
      <c r="CY1568" s="94"/>
      <c r="CZ1568" s="94"/>
      <c r="DA1568" s="94"/>
      <c r="DB1568" s="94"/>
      <c r="DC1568" s="94"/>
      <c r="DD1568" s="94"/>
      <c r="DE1568" s="94"/>
      <c r="DF1568" s="94"/>
      <c r="DG1568" s="94"/>
      <c r="DH1568" s="94"/>
      <c r="DI1568" s="94"/>
      <c r="DJ1568" s="94"/>
      <c r="DK1568" s="94"/>
      <c r="DL1568" s="94"/>
      <c r="DM1568" s="94"/>
      <c r="DN1568" s="94"/>
      <c r="DO1568" s="94"/>
      <c r="DP1568" s="94"/>
      <c r="DQ1568" s="94"/>
      <c r="DR1568" s="94"/>
      <c r="DS1568" s="94"/>
      <c r="DT1568" s="94"/>
      <c r="DU1568" s="1"/>
      <c r="DV1568" s="1"/>
    </row>
    <row r="1569" spans="1:126" ht="7.2" customHeight="1">
      <c r="A1569" s="1"/>
      <c r="B1569" s="1"/>
      <c r="C1569" s="1"/>
      <c r="D1569" s="1"/>
      <c r="E1569" s="261"/>
      <c r="F1569" s="47"/>
      <c r="G1569" s="229"/>
      <c r="H1569" s="1"/>
      <c r="I1569" s="1"/>
      <c r="J1569" s="1"/>
      <c r="K1569" s="1"/>
      <c r="L1569" s="1"/>
      <c r="M1569" s="5"/>
      <c r="N1569" s="1"/>
      <c r="O1569" s="1"/>
      <c r="P1569" s="5"/>
      <c r="Q1569" s="1"/>
      <c r="R1569" s="1"/>
      <c r="S1569" s="5"/>
      <c r="T1569" s="7"/>
      <c r="U1569" s="23"/>
      <c r="V1569" s="1"/>
      <c r="W1569" s="11"/>
      <c r="X1569" s="10"/>
      <c r="Y1569" s="45"/>
      <c r="Z1569" s="90"/>
      <c r="AA1569" s="93"/>
      <c r="AB1569" s="93"/>
      <c r="AC1569" s="93"/>
      <c r="AD1569" s="93"/>
      <c r="AE1569" s="93"/>
      <c r="AF1569" s="93"/>
      <c r="AG1569" s="93"/>
      <c r="AH1569" s="93"/>
      <c r="AI1569" s="93"/>
      <c r="AJ1569" s="93"/>
      <c r="AK1569" s="93"/>
      <c r="AL1569" s="93"/>
      <c r="AM1569" s="93"/>
      <c r="AN1569" s="93"/>
      <c r="AO1569" s="93"/>
      <c r="AP1569" s="93"/>
      <c r="AQ1569" s="93"/>
      <c r="AR1569" s="93"/>
      <c r="AS1569" s="93"/>
      <c r="AT1569" s="93"/>
      <c r="AU1569" s="93"/>
      <c r="AV1569" s="93"/>
      <c r="AW1569" s="93"/>
      <c r="AX1569" s="93"/>
      <c r="AY1569" s="93"/>
      <c r="AZ1569" s="93"/>
      <c r="BA1569" s="93"/>
      <c r="BB1569" s="93"/>
      <c r="BC1569" s="93"/>
      <c r="BD1569" s="93"/>
      <c r="BE1569" s="93"/>
      <c r="BF1569" s="93"/>
      <c r="BG1569" s="93"/>
      <c r="BH1569" s="93"/>
      <c r="BI1569" s="93"/>
      <c r="BJ1569" s="93"/>
      <c r="BK1569" s="93"/>
      <c r="BL1569" s="93"/>
      <c r="BM1569" s="93"/>
      <c r="BN1569" s="93"/>
      <c r="BO1569" s="93"/>
      <c r="BP1569" s="93"/>
      <c r="BQ1569" s="93"/>
      <c r="BR1569" s="93"/>
      <c r="BS1569" s="93"/>
      <c r="BT1569" s="93"/>
      <c r="BU1569" s="93"/>
      <c r="BV1569" s="93"/>
      <c r="BW1569" s="93"/>
      <c r="BX1569" s="93"/>
      <c r="BY1569" s="93"/>
      <c r="BZ1569" s="93"/>
      <c r="CA1569" s="93"/>
      <c r="CB1569" s="93"/>
      <c r="CC1569" s="93"/>
      <c r="CD1569" s="93"/>
      <c r="CE1569" s="93"/>
      <c r="CF1569" s="93"/>
      <c r="CG1569" s="93"/>
      <c r="CH1569" s="93"/>
      <c r="CI1569" s="93"/>
      <c r="CJ1569" s="93"/>
      <c r="CK1569" s="93"/>
      <c r="CL1569" s="93"/>
      <c r="CM1569" s="93"/>
      <c r="CN1569" s="93"/>
      <c r="CO1569" s="93"/>
      <c r="CP1569" s="93"/>
      <c r="CQ1569" s="93"/>
      <c r="CR1569" s="93"/>
      <c r="CS1569" s="93"/>
      <c r="CT1569" s="93"/>
      <c r="CU1569" s="93"/>
      <c r="CV1569" s="93"/>
      <c r="CW1569" s="93"/>
      <c r="CX1569" s="93"/>
      <c r="CY1569" s="93"/>
      <c r="CZ1569" s="93"/>
      <c r="DA1569" s="93"/>
      <c r="DB1569" s="93"/>
      <c r="DC1569" s="93"/>
      <c r="DD1569" s="93"/>
      <c r="DE1569" s="93"/>
      <c r="DF1569" s="93"/>
      <c r="DG1569" s="93"/>
      <c r="DH1569" s="93"/>
      <c r="DI1569" s="93"/>
      <c r="DJ1569" s="93"/>
      <c r="DK1569" s="93"/>
      <c r="DL1569" s="93"/>
      <c r="DM1569" s="93"/>
      <c r="DN1569" s="93"/>
      <c r="DO1569" s="93"/>
      <c r="DP1569" s="93"/>
      <c r="DQ1569" s="93"/>
      <c r="DR1569" s="93"/>
      <c r="DS1569" s="93"/>
      <c r="DT1569" s="93"/>
      <c r="DU1569" s="1"/>
      <c r="DV1569" s="1"/>
    </row>
    <row r="1570" spans="1:126" s="120" customFormat="1" ht="4.2" customHeight="1">
      <c r="A1570" s="59"/>
      <c r="B1570" s="59"/>
      <c r="C1570" s="59"/>
      <c r="D1570" s="59"/>
      <c r="E1570" s="271"/>
      <c r="F1570" s="114"/>
      <c r="G1570" s="115"/>
      <c r="H1570" s="59"/>
      <c r="I1570" s="59"/>
      <c r="J1570" s="59"/>
      <c r="K1570" s="59"/>
      <c r="L1570" s="59"/>
      <c r="M1570" s="115"/>
      <c r="N1570" s="59"/>
      <c r="O1570" s="59"/>
      <c r="P1570" s="229"/>
      <c r="Q1570" s="59"/>
      <c r="R1570" s="59"/>
      <c r="S1570" s="115"/>
      <c r="T1570" s="210"/>
      <c r="U1570" s="115"/>
      <c r="V1570" s="59"/>
      <c r="W1570" s="116"/>
      <c r="X1570" s="116"/>
      <c r="Y1570" s="117"/>
      <c r="Z1570" s="90"/>
      <c r="AA1570" s="119"/>
      <c r="AB1570" s="119"/>
      <c r="AC1570" s="119"/>
      <c r="AD1570" s="119"/>
      <c r="AE1570" s="119"/>
      <c r="AF1570" s="119"/>
      <c r="AG1570" s="119"/>
      <c r="AH1570" s="119"/>
      <c r="AI1570" s="119"/>
      <c r="AJ1570" s="119"/>
      <c r="AK1570" s="119"/>
      <c r="AL1570" s="119"/>
      <c r="AM1570" s="119"/>
      <c r="AN1570" s="119"/>
      <c r="AO1570" s="119"/>
      <c r="AP1570" s="119"/>
      <c r="AQ1570" s="119"/>
      <c r="AR1570" s="119"/>
      <c r="AS1570" s="119"/>
      <c r="AT1570" s="119"/>
      <c r="AU1570" s="119"/>
      <c r="AV1570" s="119"/>
      <c r="AW1570" s="119"/>
      <c r="AX1570" s="119"/>
      <c r="AY1570" s="119"/>
      <c r="AZ1570" s="119"/>
      <c r="BA1570" s="119"/>
      <c r="BB1570" s="119"/>
      <c r="BC1570" s="119"/>
      <c r="BD1570" s="119"/>
      <c r="BE1570" s="119"/>
      <c r="BF1570" s="119"/>
      <c r="BG1570" s="119"/>
      <c r="BH1570" s="119"/>
      <c r="BI1570" s="119"/>
      <c r="BJ1570" s="119"/>
      <c r="BK1570" s="119"/>
      <c r="BL1570" s="119"/>
      <c r="BM1570" s="119"/>
      <c r="BN1570" s="119"/>
      <c r="BO1570" s="119"/>
      <c r="BP1570" s="119"/>
      <c r="BQ1570" s="119"/>
      <c r="BR1570" s="119"/>
      <c r="BS1570" s="119"/>
      <c r="BT1570" s="119"/>
      <c r="BU1570" s="119"/>
      <c r="BV1570" s="119"/>
      <c r="BW1570" s="119"/>
      <c r="BX1570" s="119"/>
      <c r="BY1570" s="119"/>
      <c r="BZ1570" s="119"/>
      <c r="CA1570" s="119"/>
      <c r="CB1570" s="119"/>
      <c r="CC1570" s="119"/>
      <c r="CD1570" s="119"/>
      <c r="CE1570" s="119"/>
      <c r="CF1570" s="119"/>
      <c r="CG1570" s="119"/>
      <c r="CH1570" s="119"/>
      <c r="CI1570" s="119"/>
      <c r="CJ1570" s="119"/>
      <c r="CK1570" s="119"/>
      <c r="CL1570" s="119"/>
      <c r="CM1570" s="119"/>
      <c r="CN1570" s="119"/>
      <c r="CO1570" s="119"/>
      <c r="CP1570" s="119"/>
      <c r="CQ1570" s="119"/>
      <c r="CR1570" s="119"/>
      <c r="CS1570" s="119"/>
      <c r="CT1570" s="119"/>
      <c r="CU1570" s="119"/>
      <c r="CV1570" s="119"/>
      <c r="CW1570" s="119"/>
      <c r="CX1570" s="119"/>
      <c r="CY1570" s="119"/>
      <c r="CZ1570" s="119"/>
      <c r="DA1570" s="119"/>
      <c r="DB1570" s="119"/>
      <c r="DC1570" s="119"/>
      <c r="DD1570" s="119"/>
      <c r="DE1570" s="119"/>
      <c r="DF1570" s="119"/>
      <c r="DG1570" s="119"/>
      <c r="DH1570" s="119"/>
      <c r="DI1570" s="119"/>
      <c r="DJ1570" s="119"/>
      <c r="DK1570" s="119"/>
      <c r="DL1570" s="119"/>
      <c r="DM1570" s="119"/>
      <c r="DN1570" s="119"/>
      <c r="DO1570" s="119"/>
      <c r="DP1570" s="119"/>
      <c r="DQ1570" s="119"/>
      <c r="DR1570" s="119"/>
      <c r="DS1570" s="119"/>
      <c r="DT1570" s="119"/>
      <c r="DU1570" s="59"/>
      <c r="DV1570" s="59"/>
    </row>
    <row r="1571" spans="1:126" s="4" customFormat="1" ht="12.6" thickBot="1">
      <c r="A1571" s="3"/>
      <c r="B1571" s="3"/>
      <c r="C1571" s="3"/>
      <c r="D1571" s="3"/>
      <c r="E1571" s="9"/>
      <c r="F1571" s="50"/>
      <c r="G1571" s="248" t="s">
        <v>6</v>
      </c>
      <c r="H1571" s="546" t="s">
        <v>265</v>
      </c>
      <c r="I1571" s="547"/>
      <c r="J1571" s="547"/>
      <c r="K1571" s="547"/>
      <c r="L1571" s="547"/>
      <c r="M1571" s="548"/>
      <c r="N1571" s="549" t="str">
        <f>Главная!$Y$8</f>
        <v>итого</v>
      </c>
      <c r="O1571" s="3"/>
      <c r="P1571" s="5"/>
      <c r="Q1571" s="3" t="s">
        <v>25</v>
      </c>
      <c r="R1571" s="3"/>
      <c r="S1571" s="5"/>
      <c r="T1571" s="83"/>
      <c r="U1571" s="23"/>
      <c r="V1571" s="3"/>
      <c r="W1571" s="11">
        <f>SUM($Y1571:$DU1571)</f>
        <v>0</v>
      </c>
      <c r="X1571" s="11"/>
      <c r="Y1571" s="45"/>
      <c r="Z1571" s="550"/>
      <c r="AA1571" s="551">
        <f>IF(AA$8="",0,IF(SUM(AA1402:$DT1402)&gt;(MIN(AB1393:$DT1393)-AA1393),0,IF(AA1393&lt;=0,0,IF(AA1393&gt;MIN(AB1393:$DT1393),0,IF(AA1567&lt;=0,0,IF(AA1567&gt;MIN(AB1567:$DT1567),0,IF(AA1567-SUM($Y1571:Z1571)&lt;=0,0,IF(AA1393-SUM($Y1571:Z1571)&lt;=0,0,IF((AA1567-SUM($Y1571:Z1571))&gt;=(AA1393-SUM($Y1571:Z1571)),IF(AA1393&lt;=$W$1390*10,AA1393-SUM($Y1571:Z1571),$W$1390*10-SUM($Y1571:Z1571)),IF(AA1567&lt;=$W$1390*10,AA1567-SUM($Y1571:Z1571),$W$1390*10-SUM($Y1571:Z1571)))))))))))</f>
        <v>0</v>
      </c>
      <c r="AB1571" s="551">
        <f>IF(AB$8="",0,IF(SUM(AB1402:$DT1402)&gt;(MIN(AC1393:$DT1393)-AB1393),0,IF(AB1393&lt;=0,0,IF(AB1393&gt;MIN(AC1393:$DT1393),0,IF(AB1567&lt;=0,0,IF(AB1567&gt;MIN(AC1567:$DT1567),0,IF(AB1567-SUM($Y1571:AA1571)&lt;=0,0,IF(AB1393-SUM($Y1571:AA1571)&lt;=0,0,IF((AB1567-SUM($Y1571:AA1571))&gt;=(AB1393-SUM($Y1571:AA1571)),IF(AB1393&lt;=$W$1390*10,AB1393-SUM($Y1571:AA1571),$W$1390*10-SUM($Y1571:AA1571)),IF(AB1567&lt;=$W$1390*10,AB1567-SUM($Y1571:AA1571),$W$1390*10-SUM($Y1571:AA1571)))))))))))</f>
        <v>0</v>
      </c>
      <c r="AC1571" s="551">
        <f>IF(AC$8="",0,IF(SUM(AC1402:$DT1402)&gt;(MIN(AD1393:$DT1393)-AC1393),0,IF(AC1393&lt;=0,0,IF(AC1393&gt;MIN(AD1393:$DT1393),0,IF(AC1567&lt;=0,0,IF(AC1567&gt;MIN(AD1567:$DT1567),0,IF(AC1567-SUM($Y1571:AB1571)&lt;=0,0,IF(AC1393-SUM($Y1571:AB1571)&lt;=0,0,IF((AC1567-SUM($Y1571:AB1571))&gt;=(AC1393-SUM($Y1571:AB1571)),IF(AC1393&lt;=$W$1390*10,AC1393-SUM($Y1571:AB1571),$W$1390*10-SUM($Y1571:AB1571)),IF(AC1567&lt;=$W$1390*10,AC1567-SUM($Y1571:AB1571),$W$1390*10-SUM($Y1571:AB1571)))))))))))</f>
        <v>0</v>
      </c>
      <c r="AD1571" s="551">
        <f>IF(AD$8="",0,IF(SUM(AD1402:$DT1402)&gt;(MIN(AE1393:$DT1393)-AD1393),0,IF(AD1393&lt;=0,0,IF(AD1393&gt;MIN(AE1393:$DT1393),0,IF(AD1567&lt;=0,0,IF(AD1567&gt;MIN(AE1567:$DT1567),0,IF(AD1567-SUM($Y1571:AC1571)&lt;=0,0,IF(AD1393-SUM($Y1571:AC1571)&lt;=0,0,IF((AD1567-SUM($Y1571:AC1571))&gt;=(AD1393-SUM($Y1571:AC1571)),IF(AD1393&lt;=$W$1390*10,AD1393-SUM($Y1571:AC1571),$W$1390*10-SUM($Y1571:AC1571)),IF(AD1567&lt;=$W$1390*10,AD1567-SUM($Y1571:AC1571),$W$1390*10-SUM($Y1571:AC1571)))))))))))</f>
        <v>0</v>
      </c>
      <c r="AE1571" s="551">
        <f>IF(AE$8="",0,IF(SUM(AE1402:$DT1402)&gt;(MIN(AF1393:$DT1393)-AE1393),0,IF(AE1393&lt;=0,0,IF(AE1393&gt;MIN(AF1393:$DT1393),0,IF(AE1567&lt;=0,0,IF(AE1567&gt;MIN(AF1567:$DT1567),0,IF(AE1567-SUM($Y1571:AD1571)&lt;=0,0,IF(AE1393-SUM($Y1571:AD1571)&lt;=0,0,IF((AE1567-SUM($Y1571:AD1571))&gt;=(AE1393-SUM($Y1571:AD1571)),IF(AE1393&lt;=$W$1390*10,AE1393-SUM($Y1571:AD1571),$W$1390*10-SUM($Y1571:AD1571)),IF(AE1567&lt;=$W$1390*10,AE1567-SUM($Y1571:AD1571),$W$1390*10-SUM($Y1571:AD1571)))))))))))</f>
        <v>0</v>
      </c>
      <c r="AF1571" s="551">
        <f>IF(AF$8="",0,IF(SUM(AF1402:$DT1402)&gt;(MIN(AG1393:$DT1393)-AF1393),0,IF(AF1393&lt;=0,0,IF(AF1393&gt;MIN(AG1393:$DT1393),0,IF(AF1567&lt;=0,0,IF(AF1567&gt;MIN(AG1567:$DT1567),0,IF(AF1567-SUM($Y1571:AE1571)&lt;=0,0,IF(AF1393-SUM($Y1571:AE1571)&lt;=0,0,IF((AF1567-SUM($Y1571:AE1571))&gt;=(AF1393-SUM($Y1571:AE1571)),IF(AF1393&lt;=$W$1390*10,AF1393-SUM($Y1571:AE1571),$W$1390*10-SUM($Y1571:AE1571)),IF(AF1567&lt;=$W$1390*10,AF1567-SUM($Y1571:AE1571),$W$1390*10-SUM($Y1571:AE1571)))))))))))</f>
        <v>0</v>
      </c>
      <c r="AG1571" s="551">
        <f>IF(AG$8="",0,IF(SUM(AG1402:$DT1402)&gt;(MIN(AH1393:$DT1393)-AG1393),0,IF(AG1393&lt;=0,0,IF(AG1393&gt;MIN(AH1393:$DT1393),0,IF(AG1567&lt;=0,0,IF(AG1567&gt;MIN(AH1567:$DT1567),0,IF(AG1567-SUM($Y1571:AF1571)&lt;=0,0,IF(AG1393-SUM($Y1571:AF1571)&lt;=0,0,IF((AG1567-SUM($Y1571:AF1571))&gt;=(AG1393-SUM($Y1571:AF1571)),IF(AG1393&lt;=$W$1390*10,AG1393-SUM($Y1571:AF1571),$W$1390*10-SUM($Y1571:AF1571)),IF(AG1567&lt;=$W$1390*10,AG1567-SUM($Y1571:AF1571),$W$1390*10-SUM($Y1571:AF1571)))))))))))</f>
        <v>0</v>
      </c>
      <c r="AH1571" s="551">
        <f>IF(AH$8="",0,IF(SUM(AH1402:$DT1402)&gt;(MIN(AI1393:$DT1393)-AH1393),0,IF(AH1393&lt;=0,0,IF(AH1393&gt;MIN(AI1393:$DT1393),0,IF(AH1567&lt;=0,0,IF(AH1567&gt;MIN(AI1567:$DT1567),0,IF(AH1567-SUM($Y1571:AG1571)&lt;=0,0,IF(AH1393-SUM($Y1571:AG1571)&lt;=0,0,IF((AH1567-SUM($Y1571:AG1571))&gt;=(AH1393-SUM($Y1571:AG1571)),IF(AH1393&lt;=$W$1390*10,AH1393-SUM($Y1571:AG1571),$W$1390*10-SUM($Y1571:AG1571)),IF(AH1567&lt;=$W$1390*10,AH1567-SUM($Y1571:AG1571),$W$1390*10-SUM($Y1571:AG1571)))))))))))</f>
        <v>0</v>
      </c>
      <c r="AI1571" s="551">
        <f>IF(AI$8="",0,IF(SUM(AI1402:$DT1402)&gt;(MIN(AJ1393:$DT1393)-AI1393),0,IF(AI1393&lt;=0,0,IF(AI1393&gt;MIN(AJ1393:$DT1393),0,IF(AI1567&lt;=0,0,IF(AI1567&gt;MIN(AJ1567:$DT1567),0,IF(AI1567-SUM($Y1571:AH1571)&lt;=0,0,IF(AI1393-SUM($Y1571:AH1571)&lt;=0,0,IF((AI1567-SUM($Y1571:AH1571))&gt;=(AI1393-SUM($Y1571:AH1571)),IF(AI1393&lt;=$W$1390*10,AI1393-SUM($Y1571:AH1571),$W$1390*10-SUM($Y1571:AH1571)),IF(AI1567&lt;=$W$1390*10,AI1567-SUM($Y1571:AH1571),$W$1390*10-SUM($Y1571:AH1571)))))))))))</f>
        <v>0</v>
      </c>
      <c r="AJ1571" s="551">
        <f>IF(AJ$8="",0,IF(SUM(AJ1402:$DT1402)&gt;(MIN(AK1393:$DT1393)-AJ1393),0,IF(AJ1393&lt;=0,0,IF(AJ1393&gt;MIN(AK1393:$DT1393),0,IF(AJ1567&lt;=0,0,IF(AJ1567&gt;MIN(AK1567:$DT1567),0,IF(AJ1567-SUM($Y1571:AI1571)&lt;=0,0,IF(AJ1393-SUM($Y1571:AI1571)&lt;=0,0,IF((AJ1567-SUM($Y1571:AI1571))&gt;=(AJ1393-SUM($Y1571:AI1571)),IF(AJ1393&lt;=$W$1390*10,AJ1393-SUM($Y1571:AI1571),$W$1390*10-SUM($Y1571:AI1571)),IF(AJ1567&lt;=$W$1390*10,AJ1567-SUM($Y1571:AI1571),$W$1390*10-SUM($Y1571:AI1571)))))))))))</f>
        <v>0</v>
      </c>
      <c r="AK1571" s="551">
        <f>IF(AK$8="",0,IF(SUM(AK1402:$DT1402)&gt;(MIN(AL1393:$DT1393)-AK1393),0,IF(AK1393&lt;=0,0,IF(AK1393&gt;MIN(AL1393:$DT1393),0,IF(AK1567&lt;=0,0,IF(AK1567&gt;MIN(AL1567:$DT1567),0,IF(AK1567-SUM($Y1571:AJ1571)&lt;=0,0,IF(AK1393-SUM($Y1571:AJ1571)&lt;=0,0,IF((AK1567-SUM($Y1571:AJ1571))&gt;=(AK1393-SUM($Y1571:AJ1571)),IF(AK1393&lt;=$W$1390*10,AK1393-SUM($Y1571:AJ1571),$W$1390*10-SUM($Y1571:AJ1571)),IF(AK1567&lt;=$W$1390*10,AK1567-SUM($Y1571:AJ1571),$W$1390*10-SUM($Y1571:AJ1571)))))))))))</f>
        <v>0</v>
      </c>
      <c r="AL1571" s="551">
        <f>IF(AL$8="",0,IF(SUM(AL1402:$DT1402)&gt;(MIN(AM1393:$DT1393)-AL1393),0,IF(AL1393&lt;=0,0,IF(AL1393&gt;MIN(AM1393:$DT1393),0,IF(AL1567&lt;=0,0,IF(AL1567&gt;MIN(AM1567:$DT1567),0,IF(AL1567-SUM($Y1571:AK1571)&lt;=0,0,IF(AL1393-SUM($Y1571:AK1571)&lt;=0,0,IF((AL1567-SUM($Y1571:AK1571))&gt;=(AL1393-SUM($Y1571:AK1571)),IF(AL1393&lt;=$W$1390*10,AL1393-SUM($Y1571:AK1571),$W$1390*10-SUM($Y1571:AK1571)),IF(AL1567&lt;=$W$1390*10,AL1567-SUM($Y1571:AK1571),$W$1390*10-SUM($Y1571:AK1571)))))))))))</f>
        <v>0</v>
      </c>
      <c r="AM1571" s="551">
        <f>IF(AM$8="",0,IF(SUM(AM1402:$DT1402)&gt;(MIN(AN1393:$DT1393)-AM1393),0,IF(AM1393&lt;=0,0,IF(AM1393&gt;MIN(AN1393:$DT1393),0,IF(AM1567&lt;=0,0,IF(AM1567&gt;MIN(AN1567:$DT1567),0,IF(AM1567-SUM($Y1571:AL1571)&lt;=0,0,IF(AM1393-SUM($Y1571:AL1571)&lt;=0,0,IF((AM1567-SUM($Y1571:AL1571))&gt;=(AM1393-SUM($Y1571:AL1571)),IF(AM1393&lt;=$W$1390*10,AM1393-SUM($Y1571:AL1571),$W$1390*10-SUM($Y1571:AL1571)),IF(AM1567&lt;=$W$1390*10,AM1567-SUM($Y1571:AL1571),$W$1390*10-SUM($Y1571:AL1571)))))))))))</f>
        <v>0</v>
      </c>
      <c r="AN1571" s="551">
        <f>IF(AN$8="",0,IF(SUM(AN1402:$DT1402)&gt;(MIN(AO1393:$DT1393)-AN1393),0,IF(AN1393&lt;=0,0,IF(AN1393&gt;MIN(AO1393:$DT1393),0,IF(AN1567&lt;=0,0,IF(AN1567&gt;MIN(AO1567:$DT1567),0,IF(AN1567-SUM($Y1571:AM1571)&lt;=0,0,IF(AN1393-SUM($Y1571:AM1571)&lt;=0,0,IF((AN1567-SUM($Y1571:AM1571))&gt;=(AN1393-SUM($Y1571:AM1571)),IF(AN1393&lt;=$W$1390*10,AN1393-SUM($Y1571:AM1571),$W$1390*10-SUM($Y1571:AM1571)),IF(AN1567&lt;=$W$1390*10,AN1567-SUM($Y1571:AM1571),$W$1390*10-SUM($Y1571:AM1571)))))))))))</f>
        <v>0</v>
      </c>
      <c r="AO1571" s="551">
        <f>IF(AO$8="",0,IF(SUM(AO1402:$DT1402)&gt;(MIN(AP1393:$DT1393)-AO1393),0,IF(AO1393&lt;=0,0,IF(AO1393&gt;MIN(AP1393:$DT1393),0,IF(AO1567&lt;=0,0,IF(AO1567&gt;MIN(AP1567:$DT1567),0,IF(AO1567-SUM($Y1571:AN1571)&lt;=0,0,IF(AO1393-SUM($Y1571:AN1571)&lt;=0,0,IF((AO1567-SUM($Y1571:AN1571))&gt;=(AO1393-SUM($Y1571:AN1571)),IF(AO1393&lt;=$W$1390*10,AO1393-SUM($Y1571:AN1571),$W$1390*10-SUM($Y1571:AN1571)),IF(AO1567&lt;=$W$1390*10,AO1567-SUM($Y1571:AN1571),$W$1390*10-SUM($Y1571:AN1571)))))))))))</f>
        <v>0</v>
      </c>
      <c r="AP1571" s="551">
        <f>IF(AP$8="",0,IF(SUM(AP1402:$DT1402)&gt;(MIN(AQ1393:$DT1393)-AP1393),0,IF(AP1393&lt;=0,0,IF(AP1393&gt;MIN(AQ1393:$DT1393),0,IF(AP1567&lt;=0,0,IF(AP1567&gt;MIN(AQ1567:$DT1567),0,IF(AP1567-SUM($Y1571:AO1571)&lt;=0,0,IF(AP1393-SUM($Y1571:AO1571)&lt;=0,0,IF((AP1567-SUM($Y1571:AO1571))&gt;=(AP1393-SUM($Y1571:AO1571)),IF(AP1393&lt;=$W$1390*10,AP1393-SUM($Y1571:AO1571),$W$1390*10-SUM($Y1571:AO1571)),IF(AP1567&lt;=$W$1390*10,AP1567-SUM($Y1571:AO1571),$W$1390*10-SUM($Y1571:AO1571)))))))))))</f>
        <v>0</v>
      </c>
      <c r="AQ1571" s="551">
        <f>IF(AQ$8="",0,IF(SUM(AQ1402:$DT1402)&gt;(MIN(AR1393:$DT1393)-AQ1393),0,IF(AQ1393&lt;=0,0,IF(AQ1393&gt;MIN(AR1393:$DT1393),0,IF(AQ1567&lt;=0,0,IF(AQ1567&gt;MIN(AR1567:$DT1567),0,IF(AQ1567-SUM($Y1571:AP1571)&lt;=0,0,IF(AQ1393-SUM($Y1571:AP1571)&lt;=0,0,IF((AQ1567-SUM($Y1571:AP1571))&gt;=(AQ1393-SUM($Y1571:AP1571)),IF(AQ1393&lt;=$W$1390*10,AQ1393-SUM($Y1571:AP1571),$W$1390*10-SUM($Y1571:AP1571)),IF(AQ1567&lt;=$W$1390*10,AQ1567-SUM($Y1571:AP1571),$W$1390*10-SUM($Y1571:AP1571)))))))))))</f>
        <v>0</v>
      </c>
      <c r="AR1571" s="551">
        <f>IF(AR$8="",0,IF(SUM(AR1402:$DT1402)&gt;(MIN(AS1393:$DT1393)-AR1393),0,IF(AR1393&lt;=0,0,IF(AR1393&gt;MIN(AS1393:$DT1393),0,IF(AR1567&lt;=0,0,IF(AR1567&gt;MIN(AS1567:$DT1567),0,IF(AR1567-SUM($Y1571:AQ1571)&lt;=0,0,IF(AR1393-SUM($Y1571:AQ1571)&lt;=0,0,IF((AR1567-SUM($Y1571:AQ1571))&gt;=(AR1393-SUM($Y1571:AQ1571)),IF(AR1393&lt;=$W$1390*10,AR1393-SUM($Y1571:AQ1571),$W$1390*10-SUM($Y1571:AQ1571)),IF(AR1567&lt;=$W$1390*10,AR1567-SUM($Y1571:AQ1571),$W$1390*10-SUM($Y1571:AQ1571)))))))))))</f>
        <v>0</v>
      </c>
      <c r="AS1571" s="551">
        <f>IF(AS$8="",0,IF(SUM(AS1402:$DT1402)&gt;(MIN(AT1393:$DT1393)-AS1393),0,IF(AS1393&lt;=0,0,IF(AS1393&gt;MIN(AT1393:$DT1393),0,IF(AS1567&lt;=0,0,IF(AS1567&gt;MIN(AT1567:$DT1567),0,IF(AS1567-SUM($Y1571:AR1571)&lt;=0,0,IF(AS1393-SUM($Y1571:AR1571)&lt;=0,0,IF((AS1567-SUM($Y1571:AR1571))&gt;=(AS1393-SUM($Y1571:AR1571)),IF(AS1393&lt;=$W$1390*10,AS1393-SUM($Y1571:AR1571),$W$1390*10-SUM($Y1571:AR1571)),IF(AS1567&lt;=$W$1390*10,AS1567-SUM($Y1571:AR1571),$W$1390*10-SUM($Y1571:AR1571)))))))))))</f>
        <v>0</v>
      </c>
      <c r="AT1571" s="551">
        <f>IF(AT$8="",0,IF(SUM(AT1402:$DT1402)&gt;(MIN(AU1393:$DT1393)-AT1393),0,IF(AT1393&lt;=0,0,IF(AT1393&gt;MIN(AU1393:$DT1393),0,IF(AT1567&lt;=0,0,IF(AT1567&gt;MIN(AU1567:$DT1567),0,IF(AT1567-SUM($Y1571:AS1571)&lt;=0,0,IF(AT1393-SUM($Y1571:AS1571)&lt;=0,0,IF((AT1567-SUM($Y1571:AS1571))&gt;=(AT1393-SUM($Y1571:AS1571)),IF(AT1393&lt;=$W$1390*10,AT1393-SUM($Y1571:AS1571),$W$1390*10-SUM($Y1571:AS1571)),IF(AT1567&lt;=$W$1390*10,AT1567-SUM($Y1571:AS1571),$W$1390*10-SUM($Y1571:AS1571)))))))))))</f>
        <v>0</v>
      </c>
      <c r="AU1571" s="551">
        <f>IF(AU$8="",0,IF(SUM(AU1402:$DT1402)&gt;(MIN(AV1393:$DT1393)-AU1393),0,IF(AU1393&lt;=0,0,IF(AU1393&gt;MIN(AV1393:$DT1393),0,IF(AU1567&lt;=0,0,IF(AU1567&gt;MIN(AV1567:$DT1567),0,IF(AU1567-SUM($Y1571:AT1571)&lt;=0,0,IF(AU1393-SUM($Y1571:AT1571)&lt;=0,0,IF((AU1567-SUM($Y1571:AT1571))&gt;=(AU1393-SUM($Y1571:AT1571)),IF(AU1393&lt;=$W$1390*10,AU1393-SUM($Y1571:AT1571),$W$1390*10-SUM($Y1571:AT1571)),IF(AU1567&lt;=$W$1390*10,AU1567-SUM($Y1571:AT1571),$W$1390*10-SUM($Y1571:AT1571)))))))))))</f>
        <v>0</v>
      </c>
      <c r="AV1571" s="551">
        <f>IF(AV$8="",0,IF(SUM(AV1402:$DT1402)&gt;(MIN(AW1393:$DT1393)-AV1393),0,IF(AV1393&lt;=0,0,IF(AV1393&gt;MIN(AW1393:$DT1393),0,IF(AV1567&lt;=0,0,IF(AV1567&gt;MIN(AW1567:$DT1567),0,IF(AV1567-SUM($Y1571:AU1571)&lt;=0,0,IF(AV1393-SUM($Y1571:AU1571)&lt;=0,0,IF((AV1567-SUM($Y1571:AU1571))&gt;=(AV1393-SUM($Y1571:AU1571)),IF(AV1393&lt;=$W$1390*10,AV1393-SUM($Y1571:AU1571),$W$1390*10-SUM($Y1571:AU1571)),IF(AV1567&lt;=$W$1390*10,AV1567-SUM($Y1571:AU1571),$W$1390*10-SUM($Y1571:AU1571)))))))))))</f>
        <v>0</v>
      </c>
      <c r="AW1571" s="551">
        <f>IF(AW$8="",0,IF(SUM(AW1402:$DT1402)&gt;(MIN(AX1393:$DT1393)-AW1393),0,IF(AW1393&lt;=0,0,IF(AW1393&gt;MIN(AX1393:$DT1393),0,IF(AW1567&lt;=0,0,IF(AW1567&gt;MIN(AX1567:$DT1567),0,IF(AW1567-SUM($Y1571:AV1571)&lt;=0,0,IF(AW1393-SUM($Y1571:AV1571)&lt;=0,0,IF((AW1567-SUM($Y1571:AV1571))&gt;=(AW1393-SUM($Y1571:AV1571)),IF(AW1393&lt;=$W$1390*10,AW1393-SUM($Y1571:AV1571),$W$1390*10-SUM($Y1571:AV1571)),IF(AW1567&lt;=$W$1390*10,AW1567-SUM($Y1571:AV1571),$W$1390*10-SUM($Y1571:AV1571)))))))))))</f>
        <v>0</v>
      </c>
      <c r="AX1571" s="551">
        <f>IF(AX$8="",0,IF(SUM(AX1402:$DT1402)&gt;(MIN(AY1393:$DT1393)-AX1393),0,IF(AX1393&lt;=0,0,IF(AX1393&gt;MIN(AY1393:$DT1393),0,IF(AX1567&lt;=0,0,IF(AX1567&gt;MIN(AY1567:$DT1567),0,IF(AX1567-SUM($Y1571:AW1571)&lt;=0,0,IF(AX1393-SUM($Y1571:AW1571)&lt;=0,0,IF((AX1567-SUM($Y1571:AW1571))&gt;=(AX1393-SUM($Y1571:AW1571)),IF(AX1393&lt;=$W$1390*10,AX1393-SUM($Y1571:AW1571),$W$1390*10-SUM($Y1571:AW1571)),IF(AX1567&lt;=$W$1390*10,AX1567-SUM($Y1571:AW1571),$W$1390*10-SUM($Y1571:AW1571)))))))))))</f>
        <v>0</v>
      </c>
      <c r="AY1571" s="551">
        <f>IF(AY$8="",0,IF(SUM(AY1402:$DT1402)&gt;(MIN(AZ1393:$DT1393)-AY1393),0,IF(AY1393&lt;=0,0,IF(AY1393&gt;MIN(AZ1393:$DT1393),0,IF(AY1567&lt;=0,0,IF(AY1567&gt;MIN(AZ1567:$DT1567),0,IF(AY1567-SUM($Y1571:AX1571)&lt;=0,0,IF(AY1393-SUM($Y1571:AX1571)&lt;=0,0,IF((AY1567-SUM($Y1571:AX1571))&gt;=(AY1393-SUM($Y1571:AX1571)),IF(AY1393&lt;=$W$1390*10,AY1393-SUM($Y1571:AX1571),$W$1390*10-SUM($Y1571:AX1571)),IF(AY1567&lt;=$W$1390*10,AY1567-SUM($Y1571:AX1571),$W$1390*10-SUM($Y1571:AX1571)))))))))))</f>
        <v>0</v>
      </c>
      <c r="AZ1571" s="551">
        <f>IF(AZ$8="",0,IF(SUM(AZ1402:$DT1402)&gt;(MIN(BA1393:$DT1393)-AZ1393),0,IF(AZ1393&lt;=0,0,IF(AZ1393&gt;MIN(BA1393:$DT1393),0,IF(AZ1567&lt;=0,0,IF(AZ1567&gt;MIN(BA1567:$DT1567),0,IF(AZ1567-SUM($Y1571:AY1571)&lt;=0,0,IF(AZ1393-SUM($Y1571:AY1571)&lt;=0,0,IF((AZ1567-SUM($Y1571:AY1571))&gt;=(AZ1393-SUM($Y1571:AY1571)),IF(AZ1393&lt;=$W$1390*10,AZ1393-SUM($Y1571:AY1571),$W$1390*10-SUM($Y1571:AY1571)),IF(AZ1567&lt;=$W$1390*10,AZ1567-SUM($Y1571:AY1571),$W$1390*10-SUM($Y1571:AY1571)))))))))))</f>
        <v>0</v>
      </c>
      <c r="BA1571" s="551">
        <f>IF(BA$8="",0,IF(SUM(BA1402:$DT1402)&gt;(MIN(BB1393:$DT1393)-BA1393),0,IF(BA1393&lt;=0,0,IF(BA1393&gt;MIN(BB1393:$DT1393),0,IF(BA1567&lt;=0,0,IF(BA1567&gt;MIN(BB1567:$DT1567),0,IF(BA1567-SUM($Y1571:AZ1571)&lt;=0,0,IF(BA1393-SUM($Y1571:AZ1571)&lt;=0,0,IF((BA1567-SUM($Y1571:AZ1571))&gt;=(BA1393-SUM($Y1571:AZ1571)),IF(BA1393&lt;=$W$1390*10,BA1393-SUM($Y1571:AZ1571),$W$1390*10-SUM($Y1571:AZ1571)),IF(BA1567&lt;=$W$1390*10,BA1567-SUM($Y1571:AZ1571),$W$1390*10-SUM($Y1571:AZ1571)))))))))))</f>
        <v>0</v>
      </c>
      <c r="BB1571" s="551">
        <f>IF(BB$8="",0,IF(SUM(BB1402:$DT1402)&gt;(MIN(BC1393:$DT1393)-BB1393),0,IF(BB1393&lt;=0,0,IF(BB1393&gt;MIN(BC1393:$DT1393),0,IF(BB1567&lt;=0,0,IF(BB1567&gt;MIN(BC1567:$DT1567),0,IF(BB1567-SUM($Y1571:BA1571)&lt;=0,0,IF(BB1393-SUM($Y1571:BA1571)&lt;=0,0,IF((BB1567-SUM($Y1571:BA1571))&gt;=(BB1393-SUM($Y1571:BA1571)),IF(BB1393&lt;=$W$1390*10,BB1393-SUM($Y1571:BA1571),$W$1390*10-SUM($Y1571:BA1571)),IF(BB1567&lt;=$W$1390*10,BB1567-SUM($Y1571:BA1571),$W$1390*10-SUM($Y1571:BA1571)))))))))))</f>
        <v>0</v>
      </c>
      <c r="BC1571" s="551">
        <f>IF(BC$8="",0,IF(SUM(BC1402:$DT1402)&gt;(MIN(BD1393:$DT1393)-BC1393),0,IF(BC1393&lt;=0,0,IF(BC1393&gt;MIN(BD1393:$DT1393),0,IF(BC1567&lt;=0,0,IF(BC1567&gt;MIN(BD1567:$DT1567),0,IF(BC1567-SUM($Y1571:BB1571)&lt;=0,0,IF(BC1393-SUM($Y1571:BB1571)&lt;=0,0,IF((BC1567-SUM($Y1571:BB1571))&gt;=(BC1393-SUM($Y1571:BB1571)),IF(BC1393&lt;=$W$1390*10,BC1393-SUM($Y1571:BB1571),$W$1390*10-SUM($Y1571:BB1571)),IF(BC1567&lt;=$W$1390*10,BC1567-SUM($Y1571:BB1571),$W$1390*10-SUM($Y1571:BB1571)))))))))))</f>
        <v>0</v>
      </c>
      <c r="BD1571" s="551">
        <f>IF(BD$8="",0,IF(SUM(BD1402:$DT1402)&gt;(MIN(BE1393:$DT1393)-BD1393),0,IF(BD1393&lt;=0,0,IF(BD1393&gt;MIN(BE1393:$DT1393),0,IF(BD1567&lt;=0,0,IF(BD1567&gt;MIN(BE1567:$DT1567),0,IF(BD1567-SUM($Y1571:BC1571)&lt;=0,0,IF(BD1393-SUM($Y1571:BC1571)&lt;=0,0,IF((BD1567-SUM($Y1571:BC1571))&gt;=(BD1393-SUM($Y1571:BC1571)),IF(BD1393&lt;=$W$1390*10,BD1393-SUM($Y1571:BC1571),$W$1390*10-SUM($Y1571:BC1571)),IF(BD1567&lt;=$W$1390*10,BD1567-SUM($Y1571:BC1571),$W$1390*10-SUM($Y1571:BC1571)))))))))))</f>
        <v>0</v>
      </c>
      <c r="BE1571" s="551">
        <f>IF(BE$8="",0,IF(SUM(BE1402:$DT1402)&gt;(MIN(BF1393:$DT1393)-BE1393),0,IF(BE1393&lt;=0,0,IF(BE1393&gt;MIN(BF1393:$DT1393),0,IF(BE1567&lt;=0,0,IF(BE1567&gt;MIN(BF1567:$DT1567),0,IF(BE1567-SUM($Y1571:BD1571)&lt;=0,0,IF(BE1393-SUM($Y1571:BD1571)&lt;=0,0,IF((BE1567-SUM($Y1571:BD1571))&gt;=(BE1393-SUM($Y1571:BD1571)),IF(BE1393&lt;=$W$1390*10,BE1393-SUM($Y1571:BD1571),$W$1390*10-SUM($Y1571:BD1571)),IF(BE1567&lt;=$W$1390*10,BE1567-SUM($Y1571:BD1571),$W$1390*10-SUM($Y1571:BD1571)))))))))))</f>
        <v>0</v>
      </c>
      <c r="BF1571" s="551">
        <f>IF(BF$8="",0,IF(SUM(BF1402:$DT1402)&gt;(MIN(BG1393:$DT1393)-BF1393),0,IF(BF1393&lt;=0,0,IF(BF1393&gt;MIN(BG1393:$DT1393),0,IF(BF1567&lt;=0,0,IF(BF1567&gt;MIN(BG1567:$DT1567),0,IF(BF1567-SUM($Y1571:BE1571)&lt;=0,0,IF(BF1393-SUM($Y1571:BE1571)&lt;=0,0,IF((BF1567-SUM($Y1571:BE1571))&gt;=(BF1393-SUM($Y1571:BE1571)),IF(BF1393&lt;=$W$1390*10,BF1393-SUM($Y1571:BE1571),$W$1390*10-SUM($Y1571:BE1571)),IF(BF1567&lt;=$W$1390*10,BF1567-SUM($Y1571:BE1571),$W$1390*10-SUM($Y1571:BE1571)))))))))))</f>
        <v>0</v>
      </c>
      <c r="BG1571" s="551">
        <f>IF(BG$8="",0,IF(SUM(BG1402:$DT1402)&gt;(MIN(BH1393:$DT1393)-BG1393),0,IF(BG1393&lt;=0,0,IF(BG1393&gt;MIN(BH1393:$DT1393),0,IF(BG1567&lt;=0,0,IF(BG1567&gt;MIN(BH1567:$DT1567),0,IF(BG1567-SUM($Y1571:BF1571)&lt;=0,0,IF(BG1393-SUM($Y1571:BF1571)&lt;=0,0,IF((BG1567-SUM($Y1571:BF1571))&gt;=(BG1393-SUM($Y1571:BF1571)),IF(BG1393&lt;=$W$1390*10,BG1393-SUM($Y1571:BF1571),$W$1390*10-SUM($Y1571:BF1571)),IF(BG1567&lt;=$W$1390*10,BG1567-SUM($Y1571:BF1571),$W$1390*10-SUM($Y1571:BF1571)))))))))))</f>
        <v>0</v>
      </c>
      <c r="BH1571" s="551">
        <f>IF(BH$8="",0,IF(SUM(BH1402:$DT1402)&gt;(MIN(BI1393:$DT1393)-BH1393),0,IF(BH1393&lt;=0,0,IF(BH1393&gt;MIN(BI1393:$DT1393),0,IF(BH1567&lt;=0,0,IF(BH1567&gt;MIN(BI1567:$DT1567),0,IF(BH1567-SUM($Y1571:BG1571)&lt;=0,0,IF(BH1393-SUM($Y1571:BG1571)&lt;=0,0,IF((BH1567-SUM($Y1571:BG1571))&gt;=(BH1393-SUM($Y1571:BG1571)),IF(BH1393&lt;=$W$1390*10,BH1393-SUM($Y1571:BG1571),$W$1390*10-SUM($Y1571:BG1571)),IF(BH1567&lt;=$W$1390*10,BH1567-SUM($Y1571:BG1571),$W$1390*10-SUM($Y1571:BG1571)))))))))))</f>
        <v>0</v>
      </c>
      <c r="BI1571" s="551">
        <f>IF(BI$8="",0,IF(SUM(BI1402:$DT1402)&gt;(MIN(BJ1393:$DT1393)-BI1393),0,IF(BI1393&lt;=0,0,IF(BI1393&gt;MIN(BJ1393:$DT1393),0,IF(BI1567&lt;=0,0,IF(BI1567&gt;MIN(BJ1567:$DT1567),0,IF(BI1567-SUM($Y1571:BH1571)&lt;=0,0,IF(BI1393-SUM($Y1571:BH1571)&lt;=0,0,IF((BI1567-SUM($Y1571:BH1571))&gt;=(BI1393-SUM($Y1571:BH1571)),IF(BI1393&lt;=$W$1390*10,BI1393-SUM($Y1571:BH1571),$W$1390*10-SUM($Y1571:BH1571)),IF(BI1567&lt;=$W$1390*10,BI1567-SUM($Y1571:BH1571),$W$1390*10-SUM($Y1571:BH1571)))))))))))</f>
        <v>0</v>
      </c>
      <c r="BJ1571" s="551">
        <f>IF(BJ$8="",0,IF(SUM(BJ1402:$DT1402)&gt;(MIN(BK1393:$DT1393)-BJ1393),0,IF(BJ1393&lt;=0,0,IF(BJ1393&gt;MIN(BK1393:$DT1393),0,IF(BJ1567&lt;=0,0,IF(BJ1567&gt;MIN(BK1567:$DT1567),0,IF(BJ1567-SUM($Y1571:BI1571)&lt;=0,0,IF(BJ1393-SUM($Y1571:BI1571)&lt;=0,0,IF((BJ1567-SUM($Y1571:BI1571))&gt;=(BJ1393-SUM($Y1571:BI1571)),IF(BJ1393&lt;=$W$1390*10,BJ1393-SUM($Y1571:BI1571),$W$1390*10-SUM($Y1571:BI1571)),IF(BJ1567&lt;=$W$1390*10,BJ1567-SUM($Y1571:BI1571),$W$1390*10-SUM($Y1571:BI1571)))))))))))</f>
        <v>0</v>
      </c>
      <c r="BK1571" s="551">
        <f>IF(BK$8="",0,IF(SUM(BK1402:$DT1402)&gt;(MIN(BL1393:$DT1393)-BK1393),0,IF(BK1393&lt;=0,0,IF(BK1393&gt;MIN(BL1393:$DT1393),0,IF(BK1567&lt;=0,0,IF(BK1567&gt;MIN(BL1567:$DT1567),0,IF(BK1567-SUM($Y1571:BJ1571)&lt;=0,0,IF(BK1393-SUM($Y1571:BJ1571)&lt;=0,0,IF((BK1567-SUM($Y1571:BJ1571))&gt;=(BK1393-SUM($Y1571:BJ1571)),IF(BK1393&lt;=$W$1390*10,BK1393-SUM($Y1571:BJ1571),$W$1390*10-SUM($Y1571:BJ1571)),IF(BK1567&lt;=$W$1390*10,BK1567-SUM($Y1571:BJ1571),$W$1390*10-SUM($Y1571:BJ1571)))))))))))</f>
        <v>0</v>
      </c>
      <c r="BL1571" s="551">
        <f>IF(BL$8="",0,IF(SUM(BL1402:$DT1402)&gt;(MIN(BM1393:$DT1393)-BL1393),0,IF(BL1393&lt;=0,0,IF(BL1393&gt;MIN(BM1393:$DT1393),0,IF(BL1567&lt;=0,0,IF(BL1567&gt;MIN(BM1567:$DT1567),0,IF(BL1567-SUM($Y1571:BK1571)&lt;=0,0,IF(BL1393-SUM($Y1571:BK1571)&lt;=0,0,IF((BL1567-SUM($Y1571:BK1571))&gt;=(BL1393-SUM($Y1571:BK1571)),IF(BL1393&lt;=$W$1390*10,BL1393-SUM($Y1571:BK1571),$W$1390*10-SUM($Y1571:BK1571)),IF(BL1567&lt;=$W$1390*10,BL1567-SUM($Y1571:BK1571),$W$1390*10-SUM($Y1571:BK1571)))))))))))</f>
        <v>0</v>
      </c>
      <c r="BM1571" s="551">
        <f>IF(BM$8="",0,IF(SUM(BM1402:$DT1402)&gt;(MIN(BN1393:$DT1393)-BM1393),0,IF(BM1393&lt;=0,0,IF(BM1393&gt;MIN(BN1393:$DT1393),0,IF(BM1567&lt;=0,0,IF(BM1567&gt;MIN(BN1567:$DT1567),0,IF(BM1567-SUM($Y1571:BL1571)&lt;=0,0,IF(BM1393-SUM($Y1571:BL1571)&lt;=0,0,IF((BM1567-SUM($Y1571:BL1571))&gt;=(BM1393-SUM($Y1571:BL1571)),IF(BM1393&lt;=$W$1390*10,BM1393-SUM($Y1571:BL1571),$W$1390*10-SUM($Y1571:BL1571)),IF(BM1567&lt;=$W$1390*10,BM1567-SUM($Y1571:BL1571),$W$1390*10-SUM($Y1571:BL1571)))))))))))</f>
        <v>0</v>
      </c>
      <c r="BN1571" s="551">
        <f>IF(BN$8="",0,IF(SUM(BN1402:$DT1402)&gt;(MIN(BO1393:$DT1393)-BN1393),0,IF(BN1393&lt;=0,0,IF(BN1393&gt;MIN(BO1393:$DT1393),0,IF(BN1567&lt;=0,0,IF(BN1567&gt;MIN(BO1567:$DT1567),0,IF(BN1567-SUM($Y1571:BM1571)&lt;=0,0,IF(BN1393-SUM($Y1571:BM1571)&lt;=0,0,IF((BN1567-SUM($Y1571:BM1571))&gt;=(BN1393-SUM($Y1571:BM1571)),IF(BN1393&lt;=$W$1390*10,BN1393-SUM($Y1571:BM1571),$W$1390*10-SUM($Y1571:BM1571)),IF(BN1567&lt;=$W$1390*10,BN1567-SUM($Y1571:BM1571),$W$1390*10-SUM($Y1571:BM1571)))))))))))</f>
        <v>0</v>
      </c>
      <c r="BO1571" s="551">
        <f>IF(BO$8="",0,IF(SUM(BO1402:$DT1402)&gt;(MIN(BP1393:$DT1393)-BO1393),0,IF(BO1393&lt;=0,0,IF(BO1393&gt;MIN(BP1393:$DT1393),0,IF(BO1567&lt;=0,0,IF(BO1567&gt;MIN(BP1567:$DT1567),0,IF(BO1567-SUM($Y1571:BN1571)&lt;=0,0,IF(BO1393-SUM($Y1571:BN1571)&lt;=0,0,IF((BO1567-SUM($Y1571:BN1571))&gt;=(BO1393-SUM($Y1571:BN1571)),IF(BO1393&lt;=$W$1390*10,BO1393-SUM($Y1571:BN1571),$W$1390*10-SUM($Y1571:BN1571)),IF(BO1567&lt;=$W$1390*10,BO1567-SUM($Y1571:BN1571),$W$1390*10-SUM($Y1571:BN1571)))))))))))</f>
        <v>0</v>
      </c>
      <c r="BP1571" s="551">
        <f>IF(BP$8="",0,IF(SUM(BP1402:$DT1402)&gt;(MIN(BQ1393:$DT1393)-BP1393),0,IF(BP1393&lt;=0,0,IF(BP1393&gt;MIN(BQ1393:$DT1393),0,IF(BP1567&lt;=0,0,IF(BP1567&gt;MIN(BQ1567:$DT1567),0,IF(BP1567-SUM($Y1571:BO1571)&lt;=0,0,IF(BP1393-SUM($Y1571:BO1571)&lt;=0,0,IF((BP1567-SUM($Y1571:BO1571))&gt;=(BP1393-SUM($Y1571:BO1571)),IF(BP1393&lt;=$W$1390*10,BP1393-SUM($Y1571:BO1571),$W$1390*10-SUM($Y1571:BO1571)),IF(BP1567&lt;=$W$1390*10,BP1567-SUM($Y1571:BO1571),$W$1390*10-SUM($Y1571:BO1571)))))))))))</f>
        <v>0</v>
      </c>
      <c r="BQ1571" s="551">
        <f>IF(BQ$8="",0,IF(SUM(BQ1402:$DT1402)&gt;(MIN(BR1393:$DT1393)-BQ1393),0,IF(BQ1393&lt;=0,0,IF(BQ1393&gt;MIN(BR1393:$DT1393),0,IF(BQ1567&lt;=0,0,IF(BQ1567&gt;MIN(BR1567:$DT1567),0,IF(BQ1567-SUM($Y1571:BP1571)&lt;=0,0,IF(BQ1393-SUM($Y1571:BP1571)&lt;=0,0,IF((BQ1567-SUM($Y1571:BP1571))&gt;=(BQ1393-SUM($Y1571:BP1571)),IF(BQ1393&lt;=$W$1390*10,BQ1393-SUM($Y1571:BP1571),$W$1390*10-SUM($Y1571:BP1571)),IF(BQ1567&lt;=$W$1390*10,BQ1567-SUM($Y1571:BP1571),$W$1390*10-SUM($Y1571:BP1571)))))))))))</f>
        <v>0</v>
      </c>
      <c r="BR1571" s="551">
        <f>IF(BR$8="",0,IF(SUM(BR1402:$DT1402)&gt;(MIN(BS1393:$DT1393)-BR1393),0,IF(BR1393&lt;=0,0,IF(BR1393&gt;MIN(BS1393:$DT1393),0,IF(BR1567&lt;=0,0,IF(BR1567&gt;MIN(BS1567:$DT1567),0,IF(BR1567-SUM($Y1571:BQ1571)&lt;=0,0,IF(BR1393-SUM($Y1571:BQ1571)&lt;=0,0,IF((BR1567-SUM($Y1571:BQ1571))&gt;=(BR1393-SUM($Y1571:BQ1571)),IF(BR1393&lt;=$W$1390*10,BR1393-SUM($Y1571:BQ1571),$W$1390*10-SUM($Y1571:BQ1571)),IF(BR1567&lt;=$W$1390*10,BR1567-SUM($Y1571:BQ1571),$W$1390*10-SUM($Y1571:BQ1571)))))))))))</f>
        <v>0</v>
      </c>
      <c r="BS1571" s="551">
        <f>IF(BS$8="",0,IF(SUM(BS1402:$DT1402)&gt;(MIN(BT1393:$DT1393)-BS1393),0,IF(BS1393&lt;=0,0,IF(BS1393&gt;MIN(BT1393:$DT1393),0,IF(BS1567&lt;=0,0,IF(BS1567&gt;MIN(BT1567:$DT1567),0,IF(BS1567-SUM($Y1571:BR1571)&lt;=0,0,IF(BS1393-SUM($Y1571:BR1571)&lt;=0,0,IF((BS1567-SUM($Y1571:BR1571))&gt;=(BS1393-SUM($Y1571:BR1571)),IF(BS1393&lt;=$W$1390*10,BS1393-SUM($Y1571:BR1571),$W$1390*10-SUM($Y1571:BR1571)),IF(BS1567&lt;=$W$1390*10,BS1567-SUM($Y1571:BR1571),$W$1390*10-SUM($Y1571:BR1571)))))))))))</f>
        <v>0</v>
      </c>
      <c r="BT1571" s="551">
        <f>IF(BT$8="",0,IF(SUM(BT1402:$DT1402)&gt;(MIN(BU1393:$DT1393)-BT1393),0,IF(BT1393&lt;=0,0,IF(BT1393&gt;MIN(BU1393:$DT1393),0,IF(BT1567&lt;=0,0,IF(BT1567&gt;MIN(BU1567:$DT1567),0,IF(BT1567-SUM($Y1571:BS1571)&lt;=0,0,IF(BT1393-SUM($Y1571:BS1571)&lt;=0,0,IF((BT1567-SUM($Y1571:BS1571))&gt;=(BT1393-SUM($Y1571:BS1571)),IF(BT1393&lt;=$W$1390*10,BT1393-SUM($Y1571:BS1571),$W$1390*10-SUM($Y1571:BS1571)),IF(BT1567&lt;=$W$1390*10,BT1567-SUM($Y1571:BS1571),$W$1390*10-SUM($Y1571:BS1571)))))))))))</f>
        <v>0</v>
      </c>
      <c r="BU1571" s="551">
        <f>IF(BU$8="",0,IF(SUM(BU1402:$DT1402)&gt;(MIN(BV1393:$DT1393)-BU1393),0,IF(BU1393&lt;=0,0,IF(BU1393&gt;MIN(BV1393:$DT1393),0,IF(BU1567&lt;=0,0,IF(BU1567&gt;MIN(BV1567:$DT1567),0,IF(BU1567-SUM($Y1571:BT1571)&lt;=0,0,IF(BU1393-SUM($Y1571:BT1571)&lt;=0,0,IF((BU1567-SUM($Y1571:BT1571))&gt;=(BU1393-SUM($Y1571:BT1571)),IF(BU1393&lt;=$W$1390*10,BU1393-SUM($Y1571:BT1571),$W$1390*10-SUM($Y1571:BT1571)),IF(BU1567&lt;=$W$1390*10,BU1567-SUM($Y1571:BT1571),$W$1390*10-SUM($Y1571:BT1571)))))))))))</f>
        <v>0</v>
      </c>
      <c r="BV1571" s="551">
        <f>IF(BV$8="",0,IF(SUM(BV1402:$DT1402)&gt;(MIN(BW1393:$DT1393)-BV1393),0,IF(BV1393&lt;=0,0,IF(BV1393&gt;MIN(BW1393:$DT1393),0,IF(BV1567&lt;=0,0,IF(BV1567&gt;MIN(BW1567:$DT1567),0,IF(BV1567-SUM($Y1571:BU1571)&lt;=0,0,IF(BV1393-SUM($Y1571:BU1571)&lt;=0,0,IF((BV1567-SUM($Y1571:BU1571))&gt;=(BV1393-SUM($Y1571:BU1571)),IF(BV1393&lt;=$W$1390*10,BV1393-SUM($Y1571:BU1571),$W$1390*10-SUM($Y1571:BU1571)),IF(BV1567&lt;=$W$1390*10,BV1567-SUM($Y1571:BU1571),$W$1390*10-SUM($Y1571:BU1571)))))))))))</f>
        <v>0</v>
      </c>
      <c r="BW1571" s="551">
        <f>IF(BW$8="",0,IF(SUM(BW1402:$DT1402)&gt;(MIN(BX1393:$DT1393)-BW1393),0,IF(BW1393&lt;=0,0,IF(BW1393&gt;MIN(BX1393:$DT1393),0,IF(BW1567&lt;=0,0,IF(BW1567&gt;MIN(BX1567:$DT1567),0,IF(BW1567-SUM($Y1571:BV1571)&lt;=0,0,IF(BW1393-SUM($Y1571:BV1571)&lt;=0,0,IF((BW1567-SUM($Y1571:BV1571))&gt;=(BW1393-SUM($Y1571:BV1571)),IF(BW1393&lt;=$W$1390*10,BW1393-SUM($Y1571:BV1571),$W$1390*10-SUM($Y1571:BV1571)),IF(BW1567&lt;=$W$1390*10,BW1567-SUM($Y1571:BV1571),$W$1390*10-SUM($Y1571:BV1571)))))))))))</f>
        <v>0</v>
      </c>
      <c r="BX1571" s="551">
        <f>IF(BX$8="",0,IF(SUM(BX1402:$DT1402)&gt;(MIN(BY1393:$DT1393)-BX1393),0,IF(BX1393&lt;=0,0,IF(BX1393&gt;MIN(BY1393:$DT1393),0,IF(BX1567&lt;=0,0,IF(BX1567&gt;MIN(BY1567:$DT1567),0,IF(BX1567-SUM($Y1571:BW1571)&lt;=0,0,IF(BX1393-SUM($Y1571:BW1571)&lt;=0,0,IF((BX1567-SUM($Y1571:BW1571))&gt;=(BX1393-SUM($Y1571:BW1571)),IF(BX1393&lt;=$W$1390*10,BX1393-SUM($Y1571:BW1571),$W$1390*10-SUM($Y1571:BW1571)),IF(BX1567&lt;=$W$1390*10,BX1567-SUM($Y1571:BW1571),$W$1390*10-SUM($Y1571:BW1571)))))))))))</f>
        <v>0</v>
      </c>
      <c r="BY1571" s="551">
        <f>IF(BY$8="",0,IF(SUM(BY1402:$DT1402)&gt;(MIN(BZ1393:$DT1393)-BY1393),0,IF(BY1393&lt;=0,0,IF(BY1393&gt;MIN(BZ1393:$DT1393),0,IF(BY1567&lt;=0,0,IF(BY1567&gt;MIN(BZ1567:$DT1567),0,IF(BY1567-SUM($Y1571:BX1571)&lt;=0,0,IF(BY1393-SUM($Y1571:BX1571)&lt;=0,0,IF((BY1567-SUM($Y1571:BX1571))&gt;=(BY1393-SUM($Y1571:BX1571)),IF(BY1393&lt;=$W$1390*10,BY1393-SUM($Y1571:BX1571),$W$1390*10-SUM($Y1571:BX1571)),IF(BY1567&lt;=$W$1390*10,BY1567-SUM($Y1571:BX1571),$W$1390*10-SUM($Y1571:BX1571)))))))))))</f>
        <v>0</v>
      </c>
      <c r="BZ1571" s="551">
        <f>IF(BZ$8="",0,IF(SUM(BZ1402:$DT1402)&gt;(MIN(CA1393:$DT1393)-BZ1393),0,IF(BZ1393&lt;=0,0,IF(BZ1393&gt;MIN(CA1393:$DT1393),0,IF(BZ1567&lt;=0,0,IF(BZ1567&gt;MIN(CA1567:$DT1567),0,IF(BZ1567-SUM($Y1571:BY1571)&lt;=0,0,IF(BZ1393-SUM($Y1571:BY1571)&lt;=0,0,IF((BZ1567-SUM($Y1571:BY1571))&gt;=(BZ1393-SUM($Y1571:BY1571)),IF(BZ1393&lt;=$W$1390*10,BZ1393-SUM($Y1571:BY1571),$W$1390*10-SUM($Y1571:BY1571)),IF(BZ1567&lt;=$W$1390*10,BZ1567-SUM($Y1571:BY1571),$W$1390*10-SUM($Y1571:BY1571)))))))))))</f>
        <v>0</v>
      </c>
      <c r="CA1571" s="551">
        <f>IF(CA$8="",0,IF(SUM(CA1402:$DT1402)&gt;(MIN(CB1393:$DT1393)-CA1393),0,IF(CA1393&lt;=0,0,IF(CA1393&gt;MIN(CB1393:$DT1393),0,IF(CA1567&lt;=0,0,IF(CA1567&gt;MIN(CB1567:$DT1567),0,IF(CA1567-SUM($Y1571:BZ1571)&lt;=0,0,IF(CA1393-SUM($Y1571:BZ1571)&lt;=0,0,IF((CA1567-SUM($Y1571:BZ1571))&gt;=(CA1393-SUM($Y1571:BZ1571)),IF(CA1393&lt;=$W$1390*10,CA1393-SUM($Y1571:BZ1571),$W$1390*10-SUM($Y1571:BZ1571)),IF(CA1567&lt;=$W$1390*10,CA1567-SUM($Y1571:BZ1571),$W$1390*10-SUM($Y1571:BZ1571)))))))))))</f>
        <v>0</v>
      </c>
      <c r="CB1571" s="551">
        <f>IF(CB$8="",0,IF(SUM(CB1402:$DT1402)&gt;(MIN(CC1393:$DT1393)-CB1393),0,IF(CB1393&lt;=0,0,IF(CB1393&gt;MIN(CC1393:$DT1393),0,IF(CB1567&lt;=0,0,IF(CB1567&gt;MIN(CC1567:$DT1567),0,IF(CB1567-SUM($Y1571:CA1571)&lt;=0,0,IF(CB1393-SUM($Y1571:CA1571)&lt;=0,0,IF((CB1567-SUM($Y1571:CA1571))&gt;=(CB1393-SUM($Y1571:CA1571)),IF(CB1393&lt;=$W$1390*10,CB1393-SUM($Y1571:CA1571),$W$1390*10-SUM($Y1571:CA1571)),IF(CB1567&lt;=$W$1390*10,CB1567-SUM($Y1571:CA1571),$W$1390*10-SUM($Y1571:CA1571)))))))))))</f>
        <v>0</v>
      </c>
      <c r="CC1571" s="551">
        <f>IF(CC$8="",0,IF(SUM(CC1402:$DT1402)&gt;(MIN(CD1393:$DT1393)-CC1393),0,IF(CC1393&lt;=0,0,IF(CC1393&gt;MIN(CD1393:$DT1393),0,IF(CC1567&lt;=0,0,IF(CC1567&gt;MIN(CD1567:$DT1567),0,IF(CC1567-SUM($Y1571:CB1571)&lt;=0,0,IF(CC1393-SUM($Y1571:CB1571)&lt;=0,0,IF((CC1567-SUM($Y1571:CB1571))&gt;=(CC1393-SUM($Y1571:CB1571)),IF(CC1393&lt;=$W$1390*10,CC1393-SUM($Y1571:CB1571),$W$1390*10-SUM($Y1571:CB1571)),IF(CC1567&lt;=$W$1390*10,CC1567-SUM($Y1571:CB1571),$W$1390*10-SUM($Y1571:CB1571)))))))))))</f>
        <v>0</v>
      </c>
      <c r="CD1571" s="551">
        <f>IF(CD$8="",0,IF(SUM(CD1402:$DT1402)&gt;(MIN(CE1393:$DT1393)-CD1393),0,IF(CD1393&lt;=0,0,IF(CD1393&gt;MIN(CE1393:$DT1393),0,IF(CD1567&lt;=0,0,IF(CD1567&gt;MIN(CE1567:$DT1567),0,IF(CD1567-SUM($Y1571:CC1571)&lt;=0,0,IF(CD1393-SUM($Y1571:CC1571)&lt;=0,0,IF((CD1567-SUM($Y1571:CC1571))&gt;=(CD1393-SUM($Y1571:CC1571)),IF(CD1393&lt;=$W$1390*10,CD1393-SUM($Y1571:CC1571),$W$1390*10-SUM($Y1571:CC1571)),IF(CD1567&lt;=$W$1390*10,CD1567-SUM($Y1571:CC1571),$W$1390*10-SUM($Y1571:CC1571)))))))))))</f>
        <v>0</v>
      </c>
      <c r="CE1571" s="551">
        <f>IF(CE$8="",0,IF(SUM(CE1402:$DT1402)&gt;(MIN(CF1393:$DT1393)-CE1393),0,IF(CE1393&lt;=0,0,IF(CE1393&gt;MIN(CF1393:$DT1393),0,IF(CE1567&lt;=0,0,IF(CE1567&gt;MIN(CF1567:$DT1567),0,IF(CE1567-SUM($Y1571:CD1571)&lt;=0,0,IF(CE1393-SUM($Y1571:CD1571)&lt;=0,0,IF((CE1567-SUM($Y1571:CD1571))&gt;=(CE1393-SUM($Y1571:CD1571)),IF(CE1393&lt;=$W$1390*10,CE1393-SUM($Y1571:CD1571),$W$1390*10-SUM($Y1571:CD1571)),IF(CE1567&lt;=$W$1390*10,CE1567-SUM($Y1571:CD1571),$W$1390*10-SUM($Y1571:CD1571)))))))))))</f>
        <v>0</v>
      </c>
      <c r="CF1571" s="551">
        <f>IF(CF$8="",0,IF(SUM(CF1402:$DT1402)&gt;(MIN(CG1393:$DT1393)-CF1393),0,IF(CF1393&lt;=0,0,IF(CF1393&gt;MIN(CG1393:$DT1393),0,IF(CF1567&lt;=0,0,IF(CF1567&gt;MIN(CG1567:$DT1567),0,IF(CF1567-SUM($Y1571:CE1571)&lt;=0,0,IF(CF1393-SUM($Y1571:CE1571)&lt;=0,0,IF((CF1567-SUM($Y1571:CE1571))&gt;=(CF1393-SUM($Y1571:CE1571)),IF(CF1393&lt;=$W$1390*10,CF1393-SUM($Y1571:CE1571),$W$1390*10-SUM($Y1571:CE1571)),IF(CF1567&lt;=$W$1390*10,CF1567-SUM($Y1571:CE1571),$W$1390*10-SUM($Y1571:CE1571)))))))))))</f>
        <v>0</v>
      </c>
      <c r="CG1571" s="551">
        <f>IF(CG$8="",0,IF(SUM(CG1402:$DT1402)&gt;(MIN(CH1393:$DT1393)-CG1393),0,IF(CG1393&lt;=0,0,IF(CG1393&gt;MIN(CH1393:$DT1393),0,IF(CG1567&lt;=0,0,IF(CG1567&gt;MIN(CH1567:$DT1567),0,IF(CG1567-SUM($Y1571:CF1571)&lt;=0,0,IF(CG1393-SUM($Y1571:CF1571)&lt;=0,0,IF((CG1567-SUM($Y1571:CF1571))&gt;=(CG1393-SUM($Y1571:CF1571)),IF(CG1393&lt;=$W$1390*10,CG1393-SUM($Y1571:CF1571),$W$1390*10-SUM($Y1571:CF1571)),IF(CG1567&lt;=$W$1390*10,CG1567-SUM($Y1571:CF1571),$W$1390*10-SUM($Y1571:CF1571)))))))))))</f>
        <v>0</v>
      </c>
      <c r="CH1571" s="551">
        <f>IF(CH$8="",0,IF(SUM(CH1402:$DT1402)&gt;(MIN(CI1393:$DT1393)-CH1393),0,IF(CH1393&lt;=0,0,IF(CH1393&gt;MIN(CI1393:$DT1393),0,IF(CH1567&lt;=0,0,IF(CH1567&gt;MIN(CI1567:$DT1567),0,IF(CH1567-SUM($Y1571:CG1571)&lt;=0,0,IF(CH1393-SUM($Y1571:CG1571)&lt;=0,0,IF((CH1567-SUM($Y1571:CG1571))&gt;=(CH1393-SUM($Y1571:CG1571)),IF(CH1393&lt;=$W$1390*10,CH1393-SUM($Y1571:CG1571),$W$1390*10-SUM($Y1571:CG1571)),IF(CH1567&lt;=$W$1390*10,CH1567-SUM($Y1571:CG1571),$W$1390*10-SUM($Y1571:CG1571)))))))))))</f>
        <v>0</v>
      </c>
      <c r="CI1571" s="551">
        <f>IF(CI$8="",0,IF(SUM(CI1402:$DT1402)&gt;(MIN(CJ1393:$DT1393)-CI1393),0,IF(CI1393&lt;=0,0,IF(CI1393&gt;MIN(CJ1393:$DT1393),0,IF(CI1567&lt;=0,0,IF(CI1567&gt;MIN(CJ1567:$DT1567),0,IF(CI1567-SUM($Y1571:CH1571)&lt;=0,0,IF(CI1393-SUM($Y1571:CH1571)&lt;=0,0,IF((CI1567-SUM($Y1571:CH1571))&gt;=(CI1393-SUM($Y1571:CH1571)),IF(CI1393&lt;=$W$1390*10,CI1393-SUM($Y1571:CH1571),$W$1390*10-SUM($Y1571:CH1571)),IF(CI1567&lt;=$W$1390*10,CI1567-SUM($Y1571:CH1571),$W$1390*10-SUM($Y1571:CH1571)))))))))))</f>
        <v>0</v>
      </c>
      <c r="CJ1571" s="551">
        <f>IF(CJ$8="",0,IF(SUM(CJ1402:$DT1402)&gt;(MIN(CK1393:$DT1393)-CJ1393),0,IF(CJ1393&lt;=0,0,IF(CJ1393&gt;MIN(CK1393:$DT1393),0,IF(CJ1567&lt;=0,0,IF(CJ1567&gt;MIN(CK1567:$DT1567),0,IF(CJ1567-SUM($Y1571:CI1571)&lt;=0,0,IF(CJ1393-SUM($Y1571:CI1571)&lt;=0,0,IF((CJ1567-SUM($Y1571:CI1571))&gt;=(CJ1393-SUM($Y1571:CI1571)),IF(CJ1393&lt;=$W$1390*10,CJ1393-SUM($Y1571:CI1571),$W$1390*10-SUM($Y1571:CI1571)),IF(CJ1567&lt;=$W$1390*10,CJ1567-SUM($Y1571:CI1571),$W$1390*10-SUM($Y1571:CI1571)))))))))))</f>
        <v>0</v>
      </c>
      <c r="CK1571" s="551">
        <f>IF(CK$8="",0,IF(SUM(CK1402:$DT1402)&gt;(MIN(CL1393:$DT1393)-CK1393),0,IF(CK1393&lt;=0,0,IF(CK1393&gt;MIN(CL1393:$DT1393),0,IF(CK1567&lt;=0,0,IF(CK1567&gt;MIN(CL1567:$DT1567),0,IF(CK1567-SUM($Y1571:CJ1571)&lt;=0,0,IF(CK1393-SUM($Y1571:CJ1571)&lt;=0,0,IF((CK1567-SUM($Y1571:CJ1571))&gt;=(CK1393-SUM($Y1571:CJ1571)),IF(CK1393&lt;=$W$1390*10,CK1393-SUM($Y1571:CJ1571),$W$1390*10-SUM($Y1571:CJ1571)),IF(CK1567&lt;=$W$1390*10,CK1567-SUM($Y1571:CJ1571),$W$1390*10-SUM($Y1571:CJ1571)))))))))))</f>
        <v>0</v>
      </c>
      <c r="CL1571" s="551">
        <f>IF(CL$8="",0,IF(SUM(CL1402:$DT1402)&gt;(MIN(CM1393:$DT1393)-CL1393),0,IF(CL1393&lt;=0,0,IF(CL1393&gt;MIN(CM1393:$DT1393),0,IF(CL1567&lt;=0,0,IF(CL1567&gt;MIN(CM1567:$DT1567),0,IF(CL1567-SUM($Y1571:CK1571)&lt;=0,0,IF(CL1393-SUM($Y1571:CK1571)&lt;=0,0,IF((CL1567-SUM($Y1571:CK1571))&gt;=(CL1393-SUM($Y1571:CK1571)),IF(CL1393&lt;=$W$1390*10,CL1393-SUM($Y1571:CK1571),$W$1390*10-SUM($Y1571:CK1571)),IF(CL1567&lt;=$W$1390*10,CL1567-SUM($Y1571:CK1571),$W$1390*10-SUM($Y1571:CK1571)))))))))))</f>
        <v>0</v>
      </c>
      <c r="CM1571" s="551">
        <f>IF(CM$8="",0,IF(SUM(CM1402:$DT1402)&gt;(MIN(CN1393:$DT1393)-CM1393),0,IF(CM1393&lt;=0,0,IF(CM1393&gt;MIN(CN1393:$DT1393),0,IF(CM1567&lt;=0,0,IF(CM1567&gt;MIN(CN1567:$DT1567),0,IF(CM1567-SUM($Y1571:CL1571)&lt;=0,0,IF(CM1393-SUM($Y1571:CL1571)&lt;=0,0,IF((CM1567-SUM($Y1571:CL1571))&gt;=(CM1393-SUM($Y1571:CL1571)),IF(CM1393&lt;=$W$1390*10,CM1393-SUM($Y1571:CL1571),$W$1390*10-SUM($Y1571:CL1571)),IF(CM1567&lt;=$W$1390*10,CM1567-SUM($Y1571:CL1571),$W$1390*10-SUM($Y1571:CL1571)))))))))))</f>
        <v>0</v>
      </c>
      <c r="CN1571" s="551">
        <f>IF(CN$8="",0,IF(SUM(CN1402:$DT1402)&gt;(MIN(CO1393:$DT1393)-CN1393),0,IF(CN1393&lt;=0,0,IF(CN1393&gt;MIN(CO1393:$DT1393),0,IF(CN1567&lt;=0,0,IF(CN1567&gt;MIN(CO1567:$DT1567),0,IF(CN1567-SUM($Y1571:CM1571)&lt;=0,0,IF(CN1393-SUM($Y1571:CM1571)&lt;=0,0,IF((CN1567-SUM($Y1571:CM1571))&gt;=(CN1393-SUM($Y1571:CM1571)),IF(CN1393&lt;=$W$1390*10,CN1393-SUM($Y1571:CM1571),$W$1390*10-SUM($Y1571:CM1571)),IF(CN1567&lt;=$W$1390*10,CN1567-SUM($Y1571:CM1571),$W$1390*10-SUM($Y1571:CM1571)))))))))))</f>
        <v>0</v>
      </c>
      <c r="CO1571" s="551">
        <f>IF(CO$8="",0,IF(SUM(CO1402:$DT1402)&gt;(MIN(CP1393:$DT1393)-CO1393),0,IF(CO1393&lt;=0,0,IF(CO1393&gt;MIN(CP1393:$DT1393),0,IF(CO1567&lt;=0,0,IF(CO1567&gt;MIN(CP1567:$DT1567),0,IF(CO1567-SUM($Y1571:CN1571)&lt;=0,0,IF(CO1393-SUM($Y1571:CN1571)&lt;=0,0,IF((CO1567-SUM($Y1571:CN1571))&gt;=(CO1393-SUM($Y1571:CN1571)),IF(CO1393&lt;=$W$1390*10,CO1393-SUM($Y1571:CN1571),$W$1390*10-SUM($Y1571:CN1571)),IF(CO1567&lt;=$W$1390*10,CO1567-SUM($Y1571:CN1571),$W$1390*10-SUM($Y1571:CN1571)))))))))))</f>
        <v>0</v>
      </c>
      <c r="CP1571" s="551">
        <f>IF(CP$8="",0,IF(SUM(CP1402:$DT1402)&gt;(MIN(CQ1393:$DT1393)-CP1393),0,IF(CP1393&lt;=0,0,IF(CP1393&gt;MIN(CQ1393:$DT1393),0,IF(CP1567&lt;=0,0,IF(CP1567&gt;MIN(CQ1567:$DT1567),0,IF(CP1567-SUM($Y1571:CO1571)&lt;=0,0,IF(CP1393-SUM($Y1571:CO1571)&lt;=0,0,IF((CP1567-SUM($Y1571:CO1571))&gt;=(CP1393-SUM($Y1571:CO1571)),IF(CP1393&lt;=$W$1390*10,CP1393-SUM($Y1571:CO1571),$W$1390*10-SUM($Y1571:CO1571)),IF(CP1567&lt;=$W$1390*10,CP1567-SUM($Y1571:CO1571),$W$1390*10-SUM($Y1571:CO1571)))))))))))</f>
        <v>0</v>
      </c>
      <c r="CQ1571" s="551">
        <f>IF(CQ$8="",0,IF(SUM(CQ1402:$DT1402)&gt;(MIN(CR1393:$DT1393)-CQ1393),0,IF(CQ1393&lt;=0,0,IF(CQ1393&gt;MIN(CR1393:$DT1393),0,IF(CQ1567&lt;=0,0,IF(CQ1567&gt;MIN(CR1567:$DT1567),0,IF(CQ1567-SUM($Y1571:CP1571)&lt;=0,0,IF(CQ1393-SUM($Y1571:CP1571)&lt;=0,0,IF((CQ1567-SUM($Y1571:CP1571))&gt;=(CQ1393-SUM($Y1571:CP1571)),IF(CQ1393&lt;=$W$1390*10,CQ1393-SUM($Y1571:CP1571),$W$1390*10-SUM($Y1571:CP1571)),IF(CQ1567&lt;=$W$1390*10,CQ1567-SUM($Y1571:CP1571),$W$1390*10-SUM($Y1571:CP1571)))))))))))</f>
        <v>0</v>
      </c>
      <c r="CR1571" s="551">
        <f>IF(CR$8="",0,IF(SUM(CR1402:$DT1402)&gt;(MIN(CS1393:$DT1393)-CR1393),0,IF(CR1393&lt;=0,0,IF(CR1393&gt;MIN(CS1393:$DT1393),0,IF(CR1567&lt;=0,0,IF(CR1567&gt;MIN(CS1567:$DT1567),0,IF(CR1567-SUM($Y1571:CQ1571)&lt;=0,0,IF(CR1393-SUM($Y1571:CQ1571)&lt;=0,0,IF((CR1567-SUM($Y1571:CQ1571))&gt;=(CR1393-SUM($Y1571:CQ1571)),IF(CR1393&lt;=$W$1390*10,CR1393-SUM($Y1571:CQ1571),$W$1390*10-SUM($Y1571:CQ1571)),IF(CR1567&lt;=$W$1390*10,CR1567-SUM($Y1571:CQ1571),$W$1390*10-SUM($Y1571:CQ1571)))))))))))</f>
        <v>0</v>
      </c>
      <c r="CS1571" s="551">
        <f>IF(CS$8="",0,IF(SUM(CS1402:$DT1402)&gt;(MIN(CT1393:$DT1393)-CS1393),0,IF(CS1393&lt;=0,0,IF(CS1393&gt;MIN(CT1393:$DT1393),0,IF(CS1567&lt;=0,0,IF(CS1567&gt;MIN(CT1567:$DT1567),0,IF(CS1567-SUM($Y1571:CR1571)&lt;=0,0,IF(CS1393-SUM($Y1571:CR1571)&lt;=0,0,IF((CS1567-SUM($Y1571:CR1571))&gt;=(CS1393-SUM($Y1571:CR1571)),IF(CS1393&lt;=$W$1390*10,CS1393-SUM($Y1571:CR1571),$W$1390*10-SUM($Y1571:CR1571)),IF(CS1567&lt;=$W$1390*10,CS1567-SUM($Y1571:CR1571),$W$1390*10-SUM($Y1571:CR1571)))))))))))</f>
        <v>0</v>
      </c>
      <c r="CT1571" s="551">
        <f>IF(CT$8="",0,IF(SUM(CT1402:$DT1402)&gt;(MIN(CU1393:$DT1393)-CT1393),0,IF(CT1393&lt;=0,0,IF(CT1393&gt;MIN(CU1393:$DT1393),0,IF(CT1567&lt;=0,0,IF(CT1567&gt;MIN(CU1567:$DT1567),0,IF(CT1567-SUM($Y1571:CS1571)&lt;=0,0,IF(CT1393-SUM($Y1571:CS1571)&lt;=0,0,IF((CT1567-SUM($Y1571:CS1571))&gt;=(CT1393-SUM($Y1571:CS1571)),IF(CT1393&lt;=$W$1390*10,CT1393-SUM($Y1571:CS1571),$W$1390*10-SUM($Y1571:CS1571)),IF(CT1567&lt;=$W$1390*10,CT1567-SUM($Y1571:CS1571),$W$1390*10-SUM($Y1571:CS1571)))))))))))</f>
        <v>0</v>
      </c>
      <c r="CU1571" s="551">
        <f>IF(CU$8="",0,IF(SUM(CU1402:$DT1402)&gt;(MIN(CV1393:$DT1393)-CU1393),0,IF(CU1393&lt;=0,0,IF(CU1393&gt;MIN(CV1393:$DT1393),0,IF(CU1567&lt;=0,0,IF(CU1567&gt;MIN(CV1567:$DT1567),0,IF(CU1567-SUM($Y1571:CT1571)&lt;=0,0,IF(CU1393-SUM($Y1571:CT1571)&lt;=0,0,IF((CU1567-SUM($Y1571:CT1571))&gt;=(CU1393-SUM($Y1571:CT1571)),IF(CU1393&lt;=$W$1390*10,CU1393-SUM($Y1571:CT1571),$W$1390*10-SUM($Y1571:CT1571)),IF(CU1567&lt;=$W$1390*10,CU1567-SUM($Y1571:CT1571),$W$1390*10-SUM($Y1571:CT1571)))))))))))</f>
        <v>0</v>
      </c>
      <c r="CV1571" s="551">
        <f>IF(CV$8="",0,IF(SUM(CV1402:$DT1402)&gt;(MIN(CW1393:$DT1393)-CV1393),0,IF(CV1393&lt;=0,0,IF(CV1393&gt;MIN(CW1393:$DT1393),0,IF(CV1567&lt;=0,0,IF(CV1567&gt;MIN(CW1567:$DT1567),0,IF(CV1567-SUM($Y1571:CU1571)&lt;=0,0,IF(CV1393-SUM($Y1571:CU1571)&lt;=0,0,IF((CV1567-SUM($Y1571:CU1571))&gt;=(CV1393-SUM($Y1571:CU1571)),IF(CV1393&lt;=$W$1390*10,CV1393-SUM($Y1571:CU1571),$W$1390*10-SUM($Y1571:CU1571)),IF(CV1567&lt;=$W$1390*10,CV1567-SUM($Y1571:CU1571),$W$1390*10-SUM($Y1571:CU1571)))))))))))</f>
        <v>0</v>
      </c>
      <c r="CW1571" s="551">
        <f>IF(CW$8="",0,IF(SUM(CW1402:$DT1402)&gt;(MIN(CX1393:$DT1393)-CW1393),0,IF(CW1393&lt;=0,0,IF(CW1393&gt;MIN(CX1393:$DT1393),0,IF(CW1567&lt;=0,0,IF(CW1567&gt;MIN(CX1567:$DT1567),0,IF(CW1567-SUM($Y1571:CV1571)&lt;=0,0,IF(CW1393-SUM($Y1571:CV1571)&lt;=0,0,IF((CW1567-SUM($Y1571:CV1571))&gt;=(CW1393-SUM($Y1571:CV1571)),IF(CW1393&lt;=$W$1390*10,CW1393-SUM($Y1571:CV1571),$W$1390*10-SUM($Y1571:CV1571)),IF(CW1567&lt;=$W$1390*10,CW1567-SUM($Y1571:CV1571),$W$1390*10-SUM($Y1571:CV1571)))))))))))</f>
        <v>0</v>
      </c>
      <c r="CX1571" s="551">
        <f>IF(CX$8="",0,IF(SUM(CX1402:$DT1402)&gt;(MIN(CY1393:$DT1393)-CX1393),0,IF(CX1393&lt;=0,0,IF(CX1393&gt;MIN(CY1393:$DT1393),0,IF(CX1567&lt;=0,0,IF(CX1567&gt;MIN(CY1567:$DT1567),0,IF(CX1567-SUM($Y1571:CW1571)&lt;=0,0,IF(CX1393-SUM($Y1571:CW1571)&lt;=0,0,IF((CX1567-SUM($Y1571:CW1571))&gt;=(CX1393-SUM($Y1571:CW1571)),IF(CX1393&lt;=$W$1390*10,CX1393-SUM($Y1571:CW1571),$W$1390*10-SUM($Y1571:CW1571)),IF(CX1567&lt;=$W$1390*10,CX1567-SUM($Y1571:CW1571),$W$1390*10-SUM($Y1571:CW1571)))))))))))</f>
        <v>0</v>
      </c>
      <c r="CY1571" s="551">
        <f>IF(CY$8="",0,IF(SUM(CY1402:$DT1402)&gt;(MIN(CZ1393:$DT1393)-CY1393),0,IF(CY1393&lt;=0,0,IF(CY1393&gt;MIN(CZ1393:$DT1393),0,IF(CY1567&lt;=0,0,IF(CY1567&gt;MIN(CZ1567:$DT1567),0,IF(CY1567-SUM($Y1571:CX1571)&lt;=0,0,IF(CY1393-SUM($Y1571:CX1571)&lt;=0,0,IF((CY1567-SUM($Y1571:CX1571))&gt;=(CY1393-SUM($Y1571:CX1571)),IF(CY1393&lt;=$W$1390*10,CY1393-SUM($Y1571:CX1571),$W$1390*10-SUM($Y1571:CX1571)),IF(CY1567&lt;=$W$1390*10,CY1567-SUM($Y1571:CX1571),$W$1390*10-SUM($Y1571:CX1571)))))))))))</f>
        <v>0</v>
      </c>
      <c r="CZ1571" s="551">
        <f>IF(CZ$8="",0,IF(SUM(CZ1402:$DT1402)&gt;(MIN(DA1393:$DT1393)-CZ1393),0,IF(CZ1393&lt;=0,0,IF(CZ1393&gt;MIN(DA1393:$DT1393),0,IF(CZ1567&lt;=0,0,IF(CZ1567&gt;MIN(DA1567:$DT1567),0,IF(CZ1567-SUM($Y1571:CY1571)&lt;=0,0,IF(CZ1393-SUM($Y1571:CY1571)&lt;=0,0,IF((CZ1567-SUM($Y1571:CY1571))&gt;=(CZ1393-SUM($Y1571:CY1571)),IF(CZ1393&lt;=$W$1390*10,CZ1393-SUM($Y1571:CY1571),$W$1390*10-SUM($Y1571:CY1571)),IF(CZ1567&lt;=$W$1390*10,CZ1567-SUM($Y1571:CY1571),$W$1390*10-SUM($Y1571:CY1571)))))))))))</f>
        <v>0</v>
      </c>
      <c r="DA1571" s="551">
        <f>IF(DA$8="",0,IF(SUM(DA1402:$DT1402)&gt;(MIN(DB1393:$DT1393)-DA1393),0,IF(DA1393&lt;=0,0,IF(DA1393&gt;MIN(DB1393:$DT1393),0,IF(DA1567&lt;=0,0,IF(DA1567&gt;MIN(DB1567:$DT1567),0,IF(DA1567-SUM($Y1571:CZ1571)&lt;=0,0,IF(DA1393-SUM($Y1571:CZ1571)&lt;=0,0,IF((DA1567-SUM($Y1571:CZ1571))&gt;=(DA1393-SUM($Y1571:CZ1571)),IF(DA1393&lt;=$W$1390*10,DA1393-SUM($Y1571:CZ1571),$W$1390*10-SUM($Y1571:CZ1571)),IF(DA1567&lt;=$W$1390*10,DA1567-SUM($Y1571:CZ1571),$W$1390*10-SUM($Y1571:CZ1571)))))))))))</f>
        <v>0</v>
      </c>
      <c r="DB1571" s="551">
        <f>IF(DB$8="",0,IF(SUM(DB1402:$DT1402)&gt;(MIN(DC1393:$DT1393)-DB1393),0,IF(DB1393&lt;=0,0,IF(DB1393&gt;MIN(DC1393:$DT1393),0,IF(DB1567&lt;=0,0,IF(DB1567&gt;MIN(DC1567:$DT1567),0,IF(DB1567-SUM($Y1571:DA1571)&lt;=0,0,IF(DB1393-SUM($Y1571:DA1571)&lt;=0,0,IF((DB1567-SUM($Y1571:DA1571))&gt;=(DB1393-SUM($Y1571:DA1571)),IF(DB1393&lt;=$W$1390*10,DB1393-SUM($Y1571:DA1571),$W$1390*10-SUM($Y1571:DA1571)),IF(DB1567&lt;=$W$1390*10,DB1567-SUM($Y1571:DA1571),$W$1390*10-SUM($Y1571:DA1571)))))))))))</f>
        <v>0</v>
      </c>
      <c r="DC1571" s="551">
        <f>IF(DC$8="",0,IF(SUM(DC1402:$DT1402)&gt;(MIN(DD1393:$DT1393)-DC1393),0,IF(DC1393&lt;=0,0,IF(DC1393&gt;MIN(DD1393:$DT1393),0,IF(DC1567&lt;=0,0,IF(DC1567&gt;MIN(DD1567:$DT1567),0,IF(DC1567-SUM($Y1571:DB1571)&lt;=0,0,IF(DC1393-SUM($Y1571:DB1571)&lt;=0,0,IF((DC1567-SUM($Y1571:DB1571))&gt;=(DC1393-SUM($Y1571:DB1571)),IF(DC1393&lt;=$W$1390*10,DC1393-SUM($Y1571:DB1571),$W$1390*10-SUM($Y1571:DB1571)),IF(DC1567&lt;=$W$1390*10,DC1567-SUM($Y1571:DB1571),$W$1390*10-SUM($Y1571:DB1571)))))))))))</f>
        <v>0</v>
      </c>
      <c r="DD1571" s="551">
        <f>IF(DD$8="",0,IF(SUM(DD1402:$DT1402)&gt;(MIN(DE1393:$DT1393)-DD1393),0,IF(DD1393&lt;=0,0,IF(DD1393&gt;MIN(DE1393:$DT1393),0,IF(DD1567&lt;=0,0,IF(DD1567&gt;MIN(DE1567:$DT1567),0,IF(DD1567-SUM($Y1571:DC1571)&lt;=0,0,IF(DD1393-SUM($Y1571:DC1571)&lt;=0,0,IF((DD1567-SUM($Y1571:DC1571))&gt;=(DD1393-SUM($Y1571:DC1571)),IF(DD1393&lt;=$W$1390*10,DD1393-SUM($Y1571:DC1571),$W$1390*10-SUM($Y1571:DC1571)),IF(DD1567&lt;=$W$1390*10,DD1567-SUM($Y1571:DC1571),$W$1390*10-SUM($Y1571:DC1571)))))))))))</f>
        <v>0</v>
      </c>
      <c r="DE1571" s="551">
        <f>IF(DE$8="",0,IF(SUM(DE1402:$DT1402)&gt;(MIN(DF1393:$DT1393)-DE1393),0,IF(DE1393&lt;=0,0,IF(DE1393&gt;MIN(DF1393:$DT1393),0,IF(DE1567&lt;=0,0,IF(DE1567&gt;MIN(DF1567:$DT1567),0,IF(DE1567-SUM($Y1571:DD1571)&lt;=0,0,IF(DE1393-SUM($Y1571:DD1571)&lt;=0,0,IF((DE1567-SUM($Y1571:DD1571))&gt;=(DE1393-SUM($Y1571:DD1571)),IF(DE1393&lt;=$W$1390*10,DE1393-SUM($Y1571:DD1571),$W$1390*10-SUM($Y1571:DD1571)),IF(DE1567&lt;=$W$1390*10,DE1567-SUM($Y1571:DD1571),$W$1390*10-SUM($Y1571:DD1571)))))))))))</f>
        <v>0</v>
      </c>
      <c r="DF1571" s="551">
        <f>IF(DF$8="",0,IF(SUM(DF1402:$DT1402)&gt;(MIN(DG1393:$DT1393)-DF1393),0,IF(DF1393&lt;=0,0,IF(DF1393&gt;MIN(DG1393:$DT1393),0,IF(DF1567&lt;=0,0,IF(DF1567&gt;MIN(DG1567:$DT1567),0,IF(DF1567-SUM($Y1571:DE1571)&lt;=0,0,IF(DF1393-SUM($Y1571:DE1571)&lt;=0,0,IF((DF1567-SUM($Y1571:DE1571))&gt;=(DF1393-SUM($Y1571:DE1571)),IF(DF1393&lt;=$W$1390*10,DF1393-SUM($Y1571:DE1571),$W$1390*10-SUM($Y1571:DE1571)),IF(DF1567&lt;=$W$1390*10,DF1567-SUM($Y1571:DE1571),$W$1390*10-SUM($Y1571:DE1571)))))))))))</f>
        <v>0</v>
      </c>
      <c r="DG1571" s="551">
        <f>IF(DG$8="",0,IF(SUM(DG1402:$DT1402)&gt;(MIN(DH1393:$DT1393)-DG1393),0,IF(DG1393&lt;=0,0,IF(DG1393&gt;MIN(DH1393:$DT1393),0,IF(DG1567&lt;=0,0,IF(DG1567&gt;MIN(DH1567:$DT1567),0,IF(DG1567-SUM($Y1571:DF1571)&lt;=0,0,IF(DG1393-SUM($Y1571:DF1571)&lt;=0,0,IF((DG1567-SUM($Y1571:DF1571))&gt;=(DG1393-SUM($Y1571:DF1571)),IF(DG1393&lt;=$W$1390*10,DG1393-SUM($Y1571:DF1571),$W$1390*10-SUM($Y1571:DF1571)),IF(DG1567&lt;=$W$1390*10,DG1567-SUM($Y1571:DF1571),$W$1390*10-SUM($Y1571:DF1571)))))))))))</f>
        <v>0</v>
      </c>
      <c r="DH1571" s="551">
        <f>IF(DH$8="",0,IF(SUM(DH1402:$DT1402)&gt;(MIN(DI1393:$DT1393)-DH1393),0,IF(DH1393&lt;=0,0,IF(DH1393&gt;MIN(DI1393:$DT1393),0,IF(DH1567&lt;=0,0,IF(DH1567&gt;MIN(DI1567:$DT1567),0,IF(DH1567-SUM($Y1571:DG1571)&lt;=0,0,IF(DH1393-SUM($Y1571:DG1571)&lt;=0,0,IF((DH1567-SUM($Y1571:DG1571))&gt;=(DH1393-SUM($Y1571:DG1571)),IF(DH1393&lt;=$W$1390*10,DH1393-SUM($Y1571:DG1571),$W$1390*10-SUM($Y1571:DG1571)),IF(DH1567&lt;=$W$1390*10,DH1567-SUM($Y1571:DG1571),$W$1390*10-SUM($Y1571:DG1571)))))))))))</f>
        <v>0</v>
      </c>
      <c r="DI1571" s="551">
        <f>IF(DI$8="",0,IF(SUM(DI1402:$DT1402)&gt;(MIN(DJ1393:$DT1393)-DI1393),0,IF(DI1393&lt;=0,0,IF(DI1393&gt;MIN(DJ1393:$DT1393),0,IF(DI1567&lt;=0,0,IF(DI1567&gt;MIN(DJ1567:$DT1567),0,IF(DI1567-SUM($Y1571:DH1571)&lt;=0,0,IF(DI1393-SUM($Y1571:DH1571)&lt;=0,0,IF((DI1567-SUM($Y1571:DH1571))&gt;=(DI1393-SUM($Y1571:DH1571)),IF(DI1393&lt;=$W$1390*10,DI1393-SUM($Y1571:DH1571),$W$1390*10-SUM($Y1571:DH1571)),IF(DI1567&lt;=$W$1390*10,DI1567-SUM($Y1571:DH1571),$W$1390*10-SUM($Y1571:DH1571)))))))))))</f>
        <v>0</v>
      </c>
      <c r="DJ1571" s="551">
        <f>IF(DJ$8="",0,IF(SUM(DJ1402:$DT1402)&gt;(MIN(DK1393:$DT1393)-DJ1393),0,IF(DJ1393&lt;=0,0,IF(DJ1393&gt;MIN(DK1393:$DT1393),0,IF(DJ1567&lt;=0,0,IF(DJ1567&gt;MIN(DK1567:$DT1567),0,IF(DJ1567-SUM($Y1571:DI1571)&lt;=0,0,IF(DJ1393-SUM($Y1571:DI1571)&lt;=0,0,IF((DJ1567-SUM($Y1571:DI1571))&gt;=(DJ1393-SUM($Y1571:DI1571)),IF(DJ1393&lt;=$W$1390*10,DJ1393-SUM($Y1571:DI1571),$W$1390*10-SUM($Y1571:DI1571)),IF(DJ1567&lt;=$W$1390*10,DJ1567-SUM($Y1571:DI1571),$W$1390*10-SUM($Y1571:DI1571)))))))))))</f>
        <v>0</v>
      </c>
      <c r="DK1571" s="551">
        <f>IF(DK$8="",0,IF(SUM(DK1402:$DT1402)&gt;(MIN(DL1393:$DT1393)-DK1393),0,IF(DK1393&lt;=0,0,IF(DK1393&gt;MIN(DL1393:$DT1393),0,IF(DK1567&lt;=0,0,IF(DK1567&gt;MIN(DL1567:$DT1567),0,IF(DK1567-SUM($Y1571:DJ1571)&lt;=0,0,IF(DK1393-SUM($Y1571:DJ1571)&lt;=0,0,IF((DK1567-SUM($Y1571:DJ1571))&gt;=(DK1393-SUM($Y1571:DJ1571)),IF(DK1393&lt;=$W$1390*10,DK1393-SUM($Y1571:DJ1571),$W$1390*10-SUM($Y1571:DJ1571)),IF(DK1567&lt;=$W$1390*10,DK1567-SUM($Y1571:DJ1571),$W$1390*10-SUM($Y1571:DJ1571)))))))))))</f>
        <v>0</v>
      </c>
      <c r="DL1571" s="551">
        <f>IF(DL$8="",0,IF(SUM(DL1402:$DT1402)&gt;(MIN(DM1393:$DT1393)-DL1393),0,IF(DL1393&lt;=0,0,IF(DL1393&gt;MIN(DM1393:$DT1393),0,IF(DL1567&lt;=0,0,IF(DL1567&gt;MIN(DM1567:$DT1567),0,IF(DL1567-SUM($Y1571:DK1571)&lt;=0,0,IF(DL1393-SUM($Y1571:DK1571)&lt;=0,0,IF((DL1567-SUM($Y1571:DK1571))&gt;=(DL1393-SUM($Y1571:DK1571)),IF(DL1393&lt;=$W$1390*10,DL1393-SUM($Y1571:DK1571),$W$1390*10-SUM($Y1571:DK1571)),IF(DL1567&lt;=$W$1390*10,DL1567-SUM($Y1571:DK1571),$W$1390*10-SUM($Y1571:DK1571)))))))))))</f>
        <v>0</v>
      </c>
      <c r="DM1571" s="551">
        <f>IF(DM$8="",0,IF(SUM(DM1402:$DT1402)&gt;(MIN(DN1393:$DT1393)-DM1393),0,IF(DM1393&lt;=0,0,IF(DM1393&gt;MIN(DN1393:$DT1393),0,IF(DM1567&lt;=0,0,IF(DM1567&gt;MIN(DN1567:$DT1567),0,IF(DM1567-SUM($Y1571:DL1571)&lt;=0,0,IF(DM1393-SUM($Y1571:DL1571)&lt;=0,0,IF((DM1567-SUM($Y1571:DL1571))&gt;=(DM1393-SUM($Y1571:DL1571)),IF(DM1393&lt;=$W$1390*10,DM1393-SUM($Y1571:DL1571),$W$1390*10-SUM($Y1571:DL1571)),IF(DM1567&lt;=$W$1390*10,DM1567-SUM($Y1571:DL1571),$W$1390*10-SUM($Y1571:DL1571)))))))))))</f>
        <v>0</v>
      </c>
      <c r="DN1571" s="551">
        <f>IF(DN$8="",0,IF(SUM(DN1402:$DT1402)&gt;(MIN(DO1393:$DT1393)-DN1393),0,IF(DN1393&lt;=0,0,IF(DN1393&gt;MIN(DO1393:$DT1393),0,IF(DN1567&lt;=0,0,IF(DN1567&gt;MIN(DO1567:$DT1567),0,IF(DN1567-SUM($Y1571:DM1571)&lt;=0,0,IF(DN1393-SUM($Y1571:DM1571)&lt;=0,0,IF((DN1567-SUM($Y1571:DM1571))&gt;=(DN1393-SUM($Y1571:DM1571)),IF(DN1393&lt;=$W$1390*10,DN1393-SUM($Y1571:DM1571),$W$1390*10-SUM($Y1571:DM1571)),IF(DN1567&lt;=$W$1390*10,DN1567-SUM($Y1571:DM1571),$W$1390*10-SUM($Y1571:DM1571)))))))))))</f>
        <v>0</v>
      </c>
      <c r="DO1571" s="551">
        <f>IF(DO$8="",0,IF(SUM(DO1402:$DT1402)&gt;(MIN(DP1393:$DT1393)-DO1393),0,IF(DO1393&lt;=0,0,IF(DO1393&gt;MIN(DP1393:$DT1393),0,IF(DO1567&lt;=0,0,IF(DO1567&gt;MIN(DP1567:$DT1567),0,IF(DO1567-SUM($Y1571:DN1571)&lt;=0,0,IF(DO1393-SUM($Y1571:DN1571)&lt;=0,0,IF((DO1567-SUM($Y1571:DN1571))&gt;=(DO1393-SUM($Y1571:DN1571)),IF(DO1393&lt;=$W$1390*10,DO1393-SUM($Y1571:DN1571),$W$1390*10-SUM($Y1571:DN1571)),IF(DO1567&lt;=$W$1390*10,DO1567-SUM($Y1571:DN1571),$W$1390*10-SUM($Y1571:DN1571)))))))))))</f>
        <v>0</v>
      </c>
      <c r="DP1571" s="551">
        <f>IF(DP$8="",0,IF(SUM(DP1402:$DT1402)&gt;(MIN(DQ1393:$DT1393)-DP1393),0,IF(DP1393&lt;=0,0,IF(DP1393&gt;MIN(DQ1393:$DT1393),0,IF(DP1567&lt;=0,0,IF(DP1567&gt;MIN(DQ1567:$DT1567),0,IF(DP1567-SUM($Y1571:DO1571)&lt;=0,0,IF(DP1393-SUM($Y1571:DO1571)&lt;=0,0,IF((DP1567-SUM($Y1571:DO1571))&gt;=(DP1393-SUM($Y1571:DO1571)),IF(DP1393&lt;=$W$1390*10,DP1393-SUM($Y1571:DO1571),$W$1390*10-SUM($Y1571:DO1571)),IF(DP1567&lt;=$W$1390*10,DP1567-SUM($Y1571:DO1571),$W$1390*10-SUM($Y1571:DO1571)))))))))))</f>
        <v>0</v>
      </c>
      <c r="DQ1571" s="551">
        <f>IF(DQ$8="",0,IF(SUM(DQ1402:$DT1402)&gt;(MIN(DR1393:$DT1393)-DQ1393),0,IF(DQ1393&lt;=0,0,IF(DQ1393&gt;MIN(DR1393:$DT1393),0,IF(DQ1567&lt;=0,0,IF(DQ1567&gt;MIN(DR1567:$DT1567),0,IF(DQ1567-SUM($Y1571:DP1571)&lt;=0,0,IF(DQ1393-SUM($Y1571:DP1571)&lt;=0,0,IF((DQ1567-SUM($Y1571:DP1571))&gt;=(DQ1393-SUM($Y1571:DP1571)),IF(DQ1393&lt;=$W$1390*10,DQ1393-SUM($Y1571:DP1571),$W$1390*10-SUM($Y1571:DP1571)),IF(DQ1567&lt;=$W$1390*10,DQ1567-SUM($Y1571:DP1571),$W$1390*10-SUM($Y1571:DP1571)))))))))))</f>
        <v>0</v>
      </c>
      <c r="DR1571" s="551">
        <f>IF(DR$8="",0,IF(SUM(DR1402:$DT1402)&gt;(MIN(DS1393:$DT1393)-DR1393),0,IF(DR1393&lt;=0,0,IF(DR1393&gt;MIN(DS1393:$DT1393),0,IF(DR1567&lt;=0,0,IF(DR1567&gt;MIN(DS1567:$DT1567),0,IF(DR1567-SUM($Y1571:DQ1571)&lt;=0,0,IF(DR1393-SUM($Y1571:DQ1571)&lt;=0,0,IF((DR1567-SUM($Y1571:DQ1571))&gt;=(DR1393-SUM($Y1571:DQ1571)),IF(DR1393&lt;=$W$1390*10,DR1393-SUM($Y1571:DQ1571),$W$1390*10-SUM($Y1571:DQ1571)),IF(DR1567&lt;=$W$1390*10,DR1567-SUM($Y1571:DQ1571),$W$1390*10-SUM($Y1571:DQ1571)))))))))))</f>
        <v>0</v>
      </c>
      <c r="DS1571" s="551">
        <f>IF(DS$8="",0,IF(SUM(DS1402:$DT1402)&gt;(MIN(DT1393:$DT1393)-DS1393),0,IF(DS1393&lt;=0,0,IF(DS1393&gt;MIN(DT1393:$DT1393),0,IF(DS1567&lt;=0,0,IF(DS1567&gt;MIN(DT1567:$DT1567),0,IF(DS1567-SUM($Y1571:DR1571)&lt;=0,0,IF(DS1393-SUM($Y1571:DR1571)&lt;=0,0,IF((DS1567-SUM($Y1571:DR1571))&gt;=(DS1393-SUM($Y1571:DR1571)),IF(DS1393&lt;=$W$1390*10,DS1393-SUM($Y1571:DR1571),$W$1390*10-SUM($Y1571:DR1571)),IF(DS1567&lt;=$W$1390*10,DS1567-SUM($Y1571:DR1571),$W$1390*10-SUM($Y1571:DR1571)))))))))))</f>
        <v>0</v>
      </c>
      <c r="DT1571" s="551">
        <f>IF(DT$8="",0,IF(SUM(DT1402:$DT1402)&gt;(MIN(#REF!)-DT1393),0,IF(DT1393&lt;=0,0,IF(DT1393&gt;MIN(#REF!),0,IF(DT1567&lt;=0,0,IF(DT1567&gt;MIN(#REF!),0,IF(DT1567-SUM($Y1571:DS1571)&lt;=0,0,IF(DT1393-SUM($Y1571:DS1571)&lt;=0,0,IF((DT1567-SUM($Y1571:DS1571))&gt;=(DT1393-SUM($Y1571:DS1571)),IF(DT1393&lt;=$W$1390*10,DT1393-SUM($Y1571:DS1571),$W$1390*10-SUM($Y1571:DS1571)),IF(DT1567&lt;=$W$1390*10,DT1567-SUM($Y1571:DS1571),$W$1390*10-SUM($Y1571:DS1571)))))))))))</f>
        <v>0</v>
      </c>
      <c r="DU1571" s="3"/>
      <c r="DV1571" s="3"/>
    </row>
    <row r="1572" spans="1:126" ht="7.2" customHeight="1" thickTop="1">
      <c r="A1572" s="1"/>
      <c r="B1572" s="1"/>
      <c r="C1572" s="1"/>
      <c r="D1572" s="1"/>
      <c r="E1572" s="261"/>
      <c r="F1572" s="47"/>
      <c r="G1572" s="229"/>
      <c r="H1572" s="1"/>
      <c r="I1572" s="1"/>
      <c r="J1572" s="1"/>
      <c r="K1572" s="1"/>
      <c r="L1572" s="1"/>
      <c r="M1572" s="5"/>
      <c r="N1572" s="1"/>
      <c r="O1572" s="1"/>
      <c r="P1572" s="5"/>
      <c r="Q1572" s="1"/>
      <c r="R1572" s="1"/>
      <c r="S1572" s="5"/>
      <c r="T1572" s="7"/>
      <c r="U1572" s="23"/>
      <c r="V1572" s="1"/>
      <c r="W1572" s="11"/>
      <c r="X1572" s="10"/>
      <c r="Y1572" s="45"/>
      <c r="Z1572" s="90"/>
      <c r="AA1572" s="93"/>
      <c r="AB1572" s="93"/>
      <c r="AC1572" s="93"/>
      <c r="AD1572" s="93"/>
      <c r="AE1572" s="93"/>
      <c r="AF1572" s="93"/>
      <c r="AG1572" s="93"/>
      <c r="AH1572" s="93"/>
      <c r="AI1572" s="93"/>
      <c r="AJ1572" s="93"/>
      <c r="AK1572" s="93"/>
      <c r="AL1572" s="93"/>
      <c r="AM1572" s="93"/>
      <c r="AN1572" s="93"/>
      <c r="AO1572" s="93"/>
      <c r="AP1572" s="93"/>
      <c r="AQ1572" s="93"/>
      <c r="AR1572" s="93"/>
      <c r="AS1572" s="93"/>
      <c r="AT1572" s="93"/>
      <c r="AU1572" s="93"/>
      <c r="AV1572" s="93"/>
      <c r="AW1572" s="93"/>
      <c r="AX1572" s="93"/>
      <c r="AY1572" s="93"/>
      <c r="AZ1572" s="93"/>
      <c r="BA1572" s="93"/>
      <c r="BB1572" s="93"/>
      <c r="BC1572" s="93"/>
      <c r="BD1572" s="93"/>
      <c r="BE1572" s="93"/>
      <c r="BF1572" s="93"/>
      <c r="BG1572" s="93"/>
      <c r="BH1572" s="93"/>
      <c r="BI1572" s="93"/>
      <c r="BJ1572" s="93"/>
      <c r="BK1572" s="93"/>
      <c r="BL1572" s="93"/>
      <c r="BM1572" s="93"/>
      <c r="BN1572" s="93"/>
      <c r="BO1572" s="93"/>
      <c r="BP1572" s="93"/>
      <c r="BQ1572" s="93"/>
      <c r="BR1572" s="93"/>
      <c r="BS1572" s="93"/>
      <c r="BT1572" s="93"/>
      <c r="BU1572" s="93"/>
      <c r="BV1572" s="93"/>
      <c r="BW1572" s="93"/>
      <c r="BX1572" s="93"/>
      <c r="BY1572" s="93"/>
      <c r="BZ1572" s="93"/>
      <c r="CA1572" s="93"/>
      <c r="CB1572" s="93"/>
      <c r="CC1572" s="93"/>
      <c r="CD1572" s="93"/>
      <c r="CE1572" s="93"/>
      <c r="CF1572" s="93"/>
      <c r="CG1572" s="93"/>
      <c r="CH1572" s="93"/>
      <c r="CI1572" s="93"/>
      <c r="CJ1572" s="93"/>
      <c r="CK1572" s="93"/>
      <c r="CL1572" s="93"/>
      <c r="CM1572" s="93"/>
      <c r="CN1572" s="93"/>
      <c r="CO1572" s="93"/>
      <c r="CP1572" s="93"/>
      <c r="CQ1572" s="93"/>
      <c r="CR1572" s="93"/>
      <c r="CS1572" s="93"/>
      <c r="CT1572" s="93"/>
      <c r="CU1572" s="93"/>
      <c r="CV1572" s="93"/>
      <c r="CW1572" s="93"/>
      <c r="CX1572" s="93"/>
      <c r="CY1572" s="93"/>
      <c r="CZ1572" s="93"/>
      <c r="DA1572" s="93"/>
      <c r="DB1572" s="93"/>
      <c r="DC1572" s="93"/>
      <c r="DD1572" s="93"/>
      <c r="DE1572" s="93"/>
      <c r="DF1572" s="93"/>
      <c r="DG1572" s="93"/>
      <c r="DH1572" s="93"/>
      <c r="DI1572" s="93"/>
      <c r="DJ1572" s="93"/>
      <c r="DK1572" s="93"/>
      <c r="DL1572" s="93"/>
      <c r="DM1572" s="93"/>
      <c r="DN1572" s="93"/>
      <c r="DO1572" s="93"/>
      <c r="DP1572" s="93"/>
      <c r="DQ1572" s="93"/>
      <c r="DR1572" s="93"/>
      <c r="DS1572" s="93"/>
      <c r="DT1572" s="93"/>
      <c r="DU1572" s="1"/>
      <c r="DV1572" s="1"/>
    </row>
    <row r="1573" spans="1:126" ht="4.2" customHeight="1">
      <c r="A1573" s="1"/>
      <c r="B1573" s="1"/>
      <c r="C1573" s="1"/>
      <c r="D1573" s="1"/>
      <c r="E1573" s="261"/>
      <c r="F1573" s="47"/>
      <c r="G1573" s="229"/>
      <c r="H1573" s="1"/>
      <c r="I1573" s="1"/>
      <c r="J1573" s="1"/>
      <c r="K1573" s="1"/>
      <c r="L1573" s="1"/>
      <c r="M1573" s="5"/>
      <c r="N1573" s="1"/>
      <c r="O1573" s="1"/>
      <c r="P1573" s="5"/>
      <c r="Q1573" s="1"/>
      <c r="R1573" s="1"/>
      <c r="S1573" s="5"/>
      <c r="T1573" s="7"/>
      <c r="U1573" s="23"/>
      <c r="V1573" s="1"/>
      <c r="W1573" s="11"/>
      <c r="X1573" s="10"/>
      <c r="Y1573" s="45"/>
      <c r="Z1573" s="92"/>
      <c r="AA1573" s="93"/>
      <c r="AB1573" s="93"/>
      <c r="AC1573" s="93"/>
      <c r="AD1573" s="93"/>
      <c r="AE1573" s="93"/>
      <c r="AF1573" s="93"/>
      <c r="AG1573" s="93"/>
      <c r="AH1573" s="93"/>
      <c r="AI1573" s="93"/>
      <c r="AJ1573" s="93"/>
      <c r="AK1573" s="93"/>
      <c r="AL1573" s="93"/>
      <c r="AM1573" s="93"/>
      <c r="AN1573" s="93"/>
      <c r="AO1573" s="93"/>
      <c r="AP1573" s="93"/>
      <c r="AQ1573" s="93"/>
      <c r="AR1573" s="93"/>
      <c r="AS1573" s="93"/>
      <c r="AT1573" s="93"/>
      <c r="AU1573" s="93"/>
      <c r="AV1573" s="93"/>
      <c r="AW1573" s="93"/>
      <c r="AX1573" s="93"/>
      <c r="AY1573" s="93"/>
      <c r="AZ1573" s="93"/>
      <c r="BA1573" s="93"/>
      <c r="BB1573" s="93"/>
      <c r="BC1573" s="93"/>
      <c r="BD1573" s="93"/>
      <c r="BE1573" s="93"/>
      <c r="BF1573" s="93"/>
      <c r="BG1573" s="93"/>
      <c r="BH1573" s="93"/>
      <c r="BI1573" s="93"/>
      <c r="BJ1573" s="93"/>
      <c r="BK1573" s="93"/>
      <c r="BL1573" s="93"/>
      <c r="BM1573" s="93"/>
      <c r="BN1573" s="93"/>
      <c r="BO1573" s="93"/>
      <c r="BP1573" s="93"/>
      <c r="BQ1573" s="93"/>
      <c r="BR1573" s="93"/>
      <c r="BS1573" s="93"/>
      <c r="BT1573" s="93"/>
      <c r="BU1573" s="93"/>
      <c r="BV1573" s="93"/>
      <c r="BW1573" s="93"/>
      <c r="BX1573" s="93"/>
      <c r="BY1573" s="93"/>
      <c r="BZ1573" s="93"/>
      <c r="CA1573" s="93"/>
      <c r="CB1573" s="93"/>
      <c r="CC1573" s="93"/>
      <c r="CD1573" s="93"/>
      <c r="CE1573" s="93"/>
      <c r="CF1573" s="93"/>
      <c r="CG1573" s="93"/>
      <c r="CH1573" s="93"/>
      <c r="CI1573" s="93"/>
      <c r="CJ1573" s="93"/>
      <c r="CK1573" s="93"/>
      <c r="CL1573" s="93"/>
      <c r="CM1573" s="93"/>
      <c r="CN1573" s="93"/>
      <c r="CO1573" s="93"/>
      <c r="CP1573" s="93"/>
      <c r="CQ1573" s="93"/>
      <c r="CR1573" s="93"/>
      <c r="CS1573" s="93"/>
      <c r="CT1573" s="93"/>
      <c r="CU1573" s="93"/>
      <c r="CV1573" s="93"/>
      <c r="CW1573" s="93"/>
      <c r="CX1573" s="93"/>
      <c r="CY1573" s="93"/>
      <c r="CZ1573" s="93"/>
      <c r="DA1573" s="93"/>
      <c r="DB1573" s="93"/>
      <c r="DC1573" s="93"/>
      <c r="DD1573" s="93"/>
      <c r="DE1573" s="93"/>
      <c r="DF1573" s="93"/>
      <c r="DG1573" s="93"/>
      <c r="DH1573" s="93"/>
      <c r="DI1573" s="93"/>
      <c r="DJ1573" s="93"/>
      <c r="DK1573" s="93"/>
      <c r="DL1573" s="93"/>
      <c r="DM1573" s="93"/>
      <c r="DN1573" s="93"/>
      <c r="DO1573" s="93"/>
      <c r="DP1573" s="93"/>
      <c r="DQ1573" s="93"/>
      <c r="DR1573" s="93"/>
      <c r="DS1573" s="93"/>
      <c r="DT1573" s="93"/>
      <c r="DU1573" s="1"/>
      <c r="DV1573" s="1"/>
    </row>
    <row r="1574" spans="1:126" s="38" customFormat="1">
      <c r="A1574" s="35"/>
      <c r="B1574" s="258"/>
      <c r="C1574" s="35"/>
      <c r="D1574" s="35"/>
      <c r="E1574" s="9" t="s">
        <v>26</v>
      </c>
      <c r="F1574" s="50"/>
      <c r="G1574" s="304" t="s">
        <v>6</v>
      </c>
      <c r="H1574" s="35" t="s">
        <v>263</v>
      </c>
      <c r="I1574" s="35"/>
      <c r="J1574" s="35"/>
      <c r="K1574" s="35"/>
      <c r="L1574" s="35"/>
      <c r="M1574" s="36"/>
      <c r="N1574" s="35" t="str">
        <f>Главная!$Y$8</f>
        <v>итого</v>
      </c>
      <c r="O1574" s="35"/>
      <c r="P1574" s="5"/>
      <c r="Q1574" s="35" t="s">
        <v>25</v>
      </c>
      <c r="R1574" s="35"/>
      <c r="S1574" s="36"/>
      <c r="T1574" s="201"/>
      <c r="U1574" s="36"/>
      <c r="V1574" s="35"/>
      <c r="W1574" s="37">
        <f>SUM($Y1574:$DU1574)</f>
        <v>0</v>
      </c>
      <c r="X1574" s="37"/>
      <c r="Y1574" s="45"/>
      <c r="Z1574" s="98"/>
      <c r="AA1574" s="99">
        <f>IF(AA$8="",0,IF(AA1571&gt;=Главная!$N$32-SUM($Z1574:Z1574),Главная!$N$32-SUM($Z1574:Z1574),AA1571))</f>
        <v>0</v>
      </c>
      <c r="AB1574" s="99">
        <f>IF(AB$8="",0,IF(AB1571&gt;=Главная!$N$32-SUM($Z1574:AA1574),Главная!$N$32-SUM($Z1574:AA1574),AB1571))</f>
        <v>0</v>
      </c>
      <c r="AC1574" s="99">
        <f>IF(AC$8="",0,IF(AC1571&gt;=Главная!$N$32-SUM($Z1574:AB1574),Главная!$N$32-SUM($Z1574:AB1574),AC1571))</f>
        <v>0</v>
      </c>
      <c r="AD1574" s="99">
        <f>IF(AD$8="",0,IF(AD1571&gt;=Главная!$N$32-SUM($Z1574:AC1574),Главная!$N$32-SUM($Z1574:AC1574),AD1571))</f>
        <v>0</v>
      </c>
      <c r="AE1574" s="99">
        <f>IF(AE$8="",0,IF(AE1571&gt;=Главная!$N$32-SUM($Z1574:AD1574),Главная!$N$32-SUM($Z1574:AD1574),AE1571))</f>
        <v>0</v>
      </c>
      <c r="AF1574" s="99">
        <f>IF(AF$8="",0,IF(AF1571&gt;=Главная!$N$32-SUM($Z1574:AE1574),Главная!$N$32-SUM($Z1574:AE1574),AF1571))</f>
        <v>0</v>
      </c>
      <c r="AG1574" s="99">
        <f>IF(AG$8="",0,IF(AG1571&gt;=Главная!$N$32-SUM($Z1574:AF1574),Главная!$N$32-SUM($Z1574:AF1574),AG1571))</f>
        <v>0</v>
      </c>
      <c r="AH1574" s="99">
        <f>IF(AH$8="",0,IF(AH1571&gt;=Главная!$N$32-SUM($Z1574:AG1574),Главная!$N$32-SUM($Z1574:AG1574),AH1571))</f>
        <v>0</v>
      </c>
      <c r="AI1574" s="99">
        <f>IF(AI$8="",0,IF(AI1571&gt;=Главная!$N$32-SUM($Z1574:AH1574),Главная!$N$32-SUM($Z1574:AH1574),AI1571))</f>
        <v>0</v>
      </c>
      <c r="AJ1574" s="99">
        <f>IF(AJ$8="",0,IF(AJ1571&gt;=Главная!$N$32-SUM($Z1574:AI1574),Главная!$N$32-SUM($Z1574:AI1574),AJ1571))</f>
        <v>0</v>
      </c>
      <c r="AK1574" s="99">
        <f>IF(AK$8="",0,IF(AK1571&gt;=Главная!$N$32-SUM($Z1574:AJ1574),Главная!$N$32-SUM($Z1574:AJ1574),AK1571))</f>
        <v>0</v>
      </c>
      <c r="AL1574" s="99">
        <f>IF(AL$8="",0,IF(AL1571&gt;=Главная!$N$32-SUM($Z1574:AK1574),Главная!$N$32-SUM($Z1574:AK1574),AL1571))</f>
        <v>0</v>
      </c>
      <c r="AM1574" s="99">
        <f>IF(AM$8="",0,IF(AM1571&gt;=Главная!$N$32-SUM($Z1574:AL1574),Главная!$N$32-SUM($Z1574:AL1574),AM1571))</f>
        <v>0</v>
      </c>
      <c r="AN1574" s="99">
        <f>IF(AN$8="",0,IF(AN1571&gt;=Главная!$N$32-SUM($Z1574:AM1574),Главная!$N$32-SUM($Z1574:AM1574),AN1571))</f>
        <v>0</v>
      </c>
      <c r="AO1574" s="99">
        <f>IF(AO$8="",0,IF(AO1571&gt;=Главная!$N$32-SUM($Z1574:AN1574),Главная!$N$32-SUM($Z1574:AN1574),AO1571))</f>
        <v>0</v>
      </c>
      <c r="AP1574" s="99">
        <f>IF(AP$8="",0,IF(AP1571&gt;=Главная!$N$32-SUM($Z1574:AO1574),Главная!$N$32-SUM($Z1574:AO1574),AP1571))</f>
        <v>0</v>
      </c>
      <c r="AQ1574" s="99">
        <f>IF(AQ$8="",0,IF(AQ1571&gt;=Главная!$N$32-SUM($Z1574:AP1574),Главная!$N$32-SUM($Z1574:AP1574),AQ1571))</f>
        <v>0</v>
      </c>
      <c r="AR1574" s="99">
        <f>IF(AR$8="",0,IF(AR1571&gt;=Главная!$N$32-SUM($Z1574:AQ1574),Главная!$N$32-SUM($Z1574:AQ1574),AR1571))</f>
        <v>0</v>
      </c>
      <c r="AS1574" s="99">
        <f>IF(AS$8="",0,IF(AS1571&gt;=Главная!$N$32-SUM($Z1574:AR1574),Главная!$N$32-SUM($Z1574:AR1574),AS1571))</f>
        <v>0</v>
      </c>
      <c r="AT1574" s="99">
        <f>IF(AT$8="",0,IF(AT1571&gt;=Главная!$N$32-SUM($Z1574:AS1574),Главная!$N$32-SUM($Z1574:AS1574),AT1571))</f>
        <v>0</v>
      </c>
      <c r="AU1574" s="99">
        <f>IF(AU$8="",0,IF(AU1571&gt;=Главная!$N$32-SUM($Z1574:AT1574),Главная!$N$32-SUM($Z1574:AT1574),AU1571))</f>
        <v>0</v>
      </c>
      <c r="AV1574" s="99">
        <f>IF(AV$8="",0,IF(AV1571&gt;=Главная!$N$32-SUM($Z1574:AU1574),Главная!$N$32-SUM($Z1574:AU1574),AV1571))</f>
        <v>0</v>
      </c>
      <c r="AW1574" s="99">
        <f>IF(AW$8="",0,IF(AW1571&gt;=Главная!$N$32-SUM($Z1574:AV1574),Главная!$N$32-SUM($Z1574:AV1574),AW1571))</f>
        <v>0</v>
      </c>
      <c r="AX1574" s="99">
        <f>IF(AX$8="",0,IF(AX1571&gt;=Главная!$N$32-SUM($Z1574:AW1574),Главная!$N$32-SUM($Z1574:AW1574),AX1571))</f>
        <v>0</v>
      </c>
      <c r="AY1574" s="99">
        <f>IF(AY$8="",0,IF(AY1571&gt;=Главная!$N$32-SUM($Z1574:AX1574),Главная!$N$32-SUM($Z1574:AX1574),AY1571))</f>
        <v>0</v>
      </c>
      <c r="AZ1574" s="99">
        <f>IF(AZ$8="",0,IF(AZ1571&gt;=Главная!$N$32-SUM($Z1574:AY1574),Главная!$N$32-SUM($Z1574:AY1574),AZ1571))</f>
        <v>0</v>
      </c>
      <c r="BA1574" s="99">
        <f>IF(BA$8="",0,IF(BA1571&gt;=Главная!$N$32-SUM($Z1574:AZ1574),Главная!$N$32-SUM($Z1574:AZ1574),BA1571))</f>
        <v>0</v>
      </c>
      <c r="BB1574" s="99">
        <f>IF(BB$8="",0,IF(BB1571&gt;=Главная!$N$32-SUM($Z1574:BA1574),Главная!$N$32-SUM($Z1574:BA1574),BB1571))</f>
        <v>0</v>
      </c>
      <c r="BC1574" s="99">
        <f>IF(BC$8="",0,IF(BC1571&gt;=Главная!$N$32-SUM($Z1574:BB1574),Главная!$N$32-SUM($Z1574:BB1574),BC1571))</f>
        <v>0</v>
      </c>
      <c r="BD1574" s="99">
        <f>IF(BD$8="",0,IF(BD1571&gt;=Главная!$N$32-SUM($Z1574:BC1574),Главная!$N$32-SUM($Z1574:BC1574),BD1571))</f>
        <v>0</v>
      </c>
      <c r="BE1574" s="99">
        <f>IF(BE$8="",0,IF(BE1571&gt;=Главная!$N$32-SUM($Z1574:BD1574),Главная!$N$32-SUM($Z1574:BD1574),BE1571))</f>
        <v>0</v>
      </c>
      <c r="BF1574" s="99">
        <f>IF(BF$8="",0,IF(BF1571&gt;=Главная!$N$32-SUM($Z1574:BE1574),Главная!$N$32-SUM($Z1574:BE1574),BF1571))</f>
        <v>0</v>
      </c>
      <c r="BG1574" s="99">
        <f>IF(BG$8="",0,IF(BG1571&gt;=Главная!$N$32-SUM($Z1574:BF1574),Главная!$N$32-SUM($Z1574:BF1574),BG1571))</f>
        <v>0</v>
      </c>
      <c r="BH1574" s="99">
        <f>IF(BH$8="",0,IF(BH1571&gt;=Главная!$N$32-SUM($Z1574:BG1574),Главная!$N$32-SUM($Z1574:BG1574),BH1571))</f>
        <v>0</v>
      </c>
      <c r="BI1574" s="99">
        <f>IF(BI$8="",0,IF(BI1571&gt;=Главная!$N$32-SUM($Z1574:BH1574),Главная!$N$32-SUM($Z1574:BH1574),BI1571))</f>
        <v>0</v>
      </c>
      <c r="BJ1574" s="99">
        <f>IF(BJ$8="",0,IF(BJ1571&gt;=Главная!$N$32-SUM($Z1574:BI1574),Главная!$N$32-SUM($Z1574:BI1574),BJ1571))</f>
        <v>0</v>
      </c>
      <c r="BK1574" s="99">
        <f>IF(BK$8="",0,IF(BK1571&gt;=Главная!$N$32-SUM($Z1574:BJ1574),Главная!$N$32-SUM($Z1574:BJ1574),BK1571))</f>
        <v>0</v>
      </c>
      <c r="BL1574" s="99">
        <f>IF(BL$8="",0,IF(BL1571&gt;=Главная!$N$32-SUM($Z1574:BK1574),Главная!$N$32-SUM($Z1574:BK1574),BL1571))</f>
        <v>0</v>
      </c>
      <c r="BM1574" s="99">
        <f>IF(BM$8="",0,IF(BM1571&gt;=Главная!$N$32-SUM($Z1574:BL1574),Главная!$N$32-SUM($Z1574:BL1574),BM1571))</f>
        <v>0</v>
      </c>
      <c r="BN1574" s="99">
        <f>IF(BN$8="",0,IF(BN1571&gt;=Главная!$N$32-SUM($Z1574:BM1574),Главная!$N$32-SUM($Z1574:BM1574),BN1571))</f>
        <v>0</v>
      </c>
      <c r="BO1574" s="99">
        <f>IF(BO$8="",0,IF(BO1571&gt;=Главная!$N$32-SUM($Z1574:BN1574),Главная!$N$32-SUM($Z1574:BN1574),BO1571))</f>
        <v>0</v>
      </c>
      <c r="BP1574" s="99">
        <f>IF(BP$8="",0,IF(BP1571&gt;=Главная!$N$32-SUM($Z1574:BO1574),Главная!$N$32-SUM($Z1574:BO1574),BP1571))</f>
        <v>0</v>
      </c>
      <c r="BQ1574" s="99">
        <f>IF(BQ$8="",0,IF(BQ1571&gt;=Главная!$N$32-SUM($Z1574:BP1574),Главная!$N$32-SUM($Z1574:BP1574),BQ1571))</f>
        <v>0</v>
      </c>
      <c r="BR1574" s="99">
        <f>IF(BR$8="",0,IF(BR1571&gt;=Главная!$N$32-SUM($Z1574:BQ1574),Главная!$N$32-SUM($Z1574:BQ1574),BR1571))</f>
        <v>0</v>
      </c>
      <c r="BS1574" s="99">
        <f>IF(BS$8="",0,IF(BS1571&gt;=Главная!$N$32-SUM($Z1574:BR1574),Главная!$N$32-SUM($Z1574:BR1574),BS1571))</f>
        <v>0</v>
      </c>
      <c r="BT1574" s="99">
        <f>IF(BT$8="",0,IF(BT1571&gt;=Главная!$N$32-SUM($Z1574:BS1574),Главная!$N$32-SUM($Z1574:BS1574),BT1571))</f>
        <v>0</v>
      </c>
      <c r="BU1574" s="99">
        <f>IF(BU$8="",0,IF(BU1571&gt;=Главная!$N$32-SUM($Z1574:BT1574),Главная!$N$32-SUM($Z1574:BT1574),BU1571))</f>
        <v>0</v>
      </c>
      <c r="BV1574" s="99">
        <f>IF(BV$8="",0,IF(BV1571&gt;=Главная!$N$32-SUM($Z1574:BU1574),Главная!$N$32-SUM($Z1574:BU1574),BV1571))</f>
        <v>0</v>
      </c>
      <c r="BW1574" s="99">
        <f>IF(BW$8="",0,IF(BW1571&gt;=Главная!$N$32-SUM($Z1574:BV1574),Главная!$N$32-SUM($Z1574:BV1574),BW1571))</f>
        <v>0</v>
      </c>
      <c r="BX1574" s="99">
        <f>IF(BX$8="",0,IF(BX1571&gt;=Главная!$N$32-SUM($Z1574:BW1574),Главная!$N$32-SUM($Z1574:BW1574),BX1571))</f>
        <v>0</v>
      </c>
      <c r="BY1574" s="99">
        <f>IF(BY$8="",0,IF(BY1571&gt;=Главная!$N$32-SUM($Z1574:BX1574),Главная!$N$32-SUM($Z1574:BX1574),BY1571))</f>
        <v>0</v>
      </c>
      <c r="BZ1574" s="99">
        <f>IF(BZ$8="",0,IF(BZ1571&gt;=Главная!$N$32-SUM($Z1574:BY1574),Главная!$N$32-SUM($Z1574:BY1574),BZ1571))</f>
        <v>0</v>
      </c>
      <c r="CA1574" s="99">
        <f>IF(CA$8="",0,IF(CA1571&gt;=Главная!$N$32-SUM($Z1574:BZ1574),Главная!$N$32-SUM($Z1574:BZ1574),CA1571))</f>
        <v>0</v>
      </c>
      <c r="CB1574" s="99">
        <f>IF(CB$8="",0,IF(CB1571&gt;=Главная!$N$32-SUM($Z1574:CA1574),Главная!$N$32-SUM($Z1574:CA1574),CB1571))</f>
        <v>0</v>
      </c>
      <c r="CC1574" s="99">
        <f>IF(CC$8="",0,IF(CC1571&gt;=Главная!$N$32-SUM($Z1574:CB1574),Главная!$N$32-SUM($Z1574:CB1574),CC1571))</f>
        <v>0</v>
      </c>
      <c r="CD1574" s="99">
        <f>IF(CD$8="",0,IF(CD1571&gt;=Главная!$N$32-SUM($Z1574:CC1574),Главная!$N$32-SUM($Z1574:CC1574),CD1571))</f>
        <v>0</v>
      </c>
      <c r="CE1574" s="99">
        <f>IF(CE$8="",0,IF(CE1571&gt;=Главная!$N$32-SUM($Z1574:CD1574),Главная!$N$32-SUM($Z1574:CD1574),CE1571))</f>
        <v>0</v>
      </c>
      <c r="CF1574" s="99">
        <f>IF(CF$8="",0,IF(CF1571&gt;=Главная!$N$32-SUM($Z1574:CE1574),Главная!$N$32-SUM($Z1574:CE1574),CF1571))</f>
        <v>0</v>
      </c>
      <c r="CG1574" s="99">
        <f>IF(CG$8="",0,IF(CG1571&gt;=Главная!$N$32-SUM($Z1574:CF1574),Главная!$N$32-SUM($Z1574:CF1574),CG1571))</f>
        <v>0</v>
      </c>
      <c r="CH1574" s="99">
        <f>IF(CH$8="",0,IF(CH1571&gt;=Главная!$N$32-SUM($Z1574:CG1574),Главная!$N$32-SUM($Z1574:CG1574),CH1571))</f>
        <v>0</v>
      </c>
      <c r="CI1574" s="99">
        <f>IF(CI$8="",0,IF(CI1571&gt;=Главная!$N$32-SUM($Z1574:CH1574),Главная!$N$32-SUM($Z1574:CH1574),CI1571))</f>
        <v>0</v>
      </c>
      <c r="CJ1574" s="99">
        <f>IF(CJ$8="",0,IF(CJ1571&gt;=Главная!$N$32-SUM($Z1574:CI1574),Главная!$N$32-SUM($Z1574:CI1574),CJ1571))</f>
        <v>0</v>
      </c>
      <c r="CK1574" s="99">
        <f>IF(CK$8="",0,IF(CK1571&gt;=Главная!$N$32-SUM($Z1574:CJ1574),Главная!$N$32-SUM($Z1574:CJ1574),CK1571))</f>
        <v>0</v>
      </c>
      <c r="CL1574" s="99">
        <f>IF(CL$8="",0,IF(CL1571&gt;=Главная!$N$32-SUM($Z1574:CK1574),Главная!$N$32-SUM($Z1574:CK1574),CL1571))</f>
        <v>0</v>
      </c>
      <c r="CM1574" s="99">
        <f>IF(CM$8="",0,IF(CM1571&gt;=Главная!$N$32-SUM($Z1574:CL1574),Главная!$N$32-SUM($Z1574:CL1574),CM1571))</f>
        <v>0</v>
      </c>
      <c r="CN1574" s="99">
        <f>IF(CN$8="",0,IF(CN1571&gt;=Главная!$N$32-SUM($Z1574:CM1574),Главная!$N$32-SUM($Z1574:CM1574),CN1571))</f>
        <v>0</v>
      </c>
      <c r="CO1574" s="99">
        <f>IF(CO$8="",0,IF(CO1571&gt;=Главная!$N$32-SUM($Z1574:CN1574),Главная!$N$32-SUM($Z1574:CN1574),CO1571))</f>
        <v>0</v>
      </c>
      <c r="CP1574" s="99">
        <f>IF(CP$8="",0,IF(CP1571&gt;=Главная!$N$32-SUM($Z1574:CO1574),Главная!$N$32-SUM($Z1574:CO1574),CP1571))</f>
        <v>0</v>
      </c>
      <c r="CQ1574" s="99">
        <f>IF(CQ$8="",0,IF(CQ1571&gt;=Главная!$N$32-SUM($Z1574:CP1574),Главная!$N$32-SUM($Z1574:CP1574),CQ1571))</f>
        <v>0</v>
      </c>
      <c r="CR1574" s="99">
        <f>IF(CR$8="",0,IF(CR1571&gt;=Главная!$N$32-SUM($Z1574:CQ1574),Главная!$N$32-SUM($Z1574:CQ1574),CR1571))</f>
        <v>0</v>
      </c>
      <c r="CS1574" s="99">
        <f>IF(CS$8="",0,IF(CS1571&gt;=Главная!$N$32-SUM($Z1574:CR1574),Главная!$N$32-SUM($Z1574:CR1574),CS1571))</f>
        <v>0</v>
      </c>
      <c r="CT1574" s="99">
        <f>IF(CT$8="",0,IF(CT1571&gt;=Главная!$N$32-SUM($Z1574:CS1574),Главная!$N$32-SUM($Z1574:CS1574),CT1571))</f>
        <v>0</v>
      </c>
      <c r="CU1574" s="99">
        <f>IF(CU$8="",0,IF(CU1571&gt;=Главная!$N$32-SUM($Z1574:CT1574),Главная!$N$32-SUM($Z1574:CT1574),CU1571))</f>
        <v>0</v>
      </c>
      <c r="CV1574" s="99">
        <f>IF(CV$8="",0,IF(CV1571&gt;=Главная!$N$32-SUM($Z1574:CU1574),Главная!$N$32-SUM($Z1574:CU1574),CV1571))</f>
        <v>0</v>
      </c>
      <c r="CW1574" s="99">
        <f>IF(CW$8="",0,IF(CW1571&gt;=Главная!$N$32-SUM($Z1574:CV1574),Главная!$N$32-SUM($Z1574:CV1574),CW1571))</f>
        <v>0</v>
      </c>
      <c r="CX1574" s="99">
        <f>IF(CX$8="",0,IF(CX1571&gt;=Главная!$N$32-SUM($Z1574:CW1574),Главная!$N$32-SUM($Z1574:CW1574),CX1571))</f>
        <v>0</v>
      </c>
      <c r="CY1574" s="99">
        <f>IF(CY$8="",0,IF(CY1571&gt;=Главная!$N$32-SUM($Z1574:CX1574),Главная!$N$32-SUM($Z1574:CX1574),CY1571))</f>
        <v>0</v>
      </c>
      <c r="CZ1574" s="99">
        <f>IF(CZ$8="",0,IF(CZ1571&gt;=Главная!$N$32-SUM($Z1574:CY1574),Главная!$N$32-SUM($Z1574:CY1574),CZ1571))</f>
        <v>0</v>
      </c>
      <c r="DA1574" s="99">
        <f>IF(DA$8="",0,IF(DA1571&gt;=Главная!$N$32-SUM($Z1574:CZ1574),Главная!$N$32-SUM($Z1574:CZ1574),DA1571))</f>
        <v>0</v>
      </c>
      <c r="DB1574" s="99">
        <f>IF(DB$8="",0,IF(DB1571&gt;=Главная!$N$32-SUM($Z1574:DA1574),Главная!$N$32-SUM($Z1574:DA1574),DB1571))</f>
        <v>0</v>
      </c>
      <c r="DC1574" s="99">
        <f>IF(DC$8="",0,IF(DC1571&gt;=Главная!$N$32-SUM($Z1574:DB1574),Главная!$N$32-SUM($Z1574:DB1574),DC1571))</f>
        <v>0</v>
      </c>
      <c r="DD1574" s="99">
        <f>IF(DD$8="",0,IF(DD1571&gt;=Главная!$N$32-SUM($Z1574:DC1574),Главная!$N$32-SUM($Z1574:DC1574),DD1571))</f>
        <v>0</v>
      </c>
      <c r="DE1574" s="99">
        <f>IF(DE$8="",0,IF(DE1571&gt;=Главная!$N$32-SUM($Z1574:DD1574),Главная!$N$32-SUM($Z1574:DD1574),DE1571))</f>
        <v>0</v>
      </c>
      <c r="DF1574" s="99">
        <f>IF(DF$8="",0,IF(DF1571&gt;=Главная!$N$32-SUM($Z1574:DE1574),Главная!$N$32-SUM($Z1574:DE1574),DF1571))</f>
        <v>0</v>
      </c>
      <c r="DG1574" s="99">
        <f>IF(DG$8="",0,IF(DG1571&gt;=Главная!$N$32-SUM($Z1574:DF1574),Главная!$N$32-SUM($Z1574:DF1574),DG1571))</f>
        <v>0</v>
      </c>
      <c r="DH1574" s="99">
        <f>IF(DH$8="",0,IF(DH1571&gt;=Главная!$N$32-SUM($Z1574:DG1574),Главная!$N$32-SUM($Z1574:DG1574),DH1571))</f>
        <v>0</v>
      </c>
      <c r="DI1574" s="99">
        <f>IF(DI$8="",0,IF(DI1571&gt;=Главная!$N$32-SUM($Z1574:DH1574),Главная!$N$32-SUM($Z1574:DH1574),DI1571))</f>
        <v>0</v>
      </c>
      <c r="DJ1574" s="99">
        <f>IF(DJ$8="",0,IF(DJ1571&gt;=Главная!$N$32-SUM($Z1574:DI1574),Главная!$N$32-SUM($Z1574:DI1574),DJ1571))</f>
        <v>0</v>
      </c>
      <c r="DK1574" s="99">
        <f>IF(DK$8="",0,IF(DK1571&gt;=Главная!$N$32-SUM($Z1574:DJ1574),Главная!$N$32-SUM($Z1574:DJ1574),DK1571))</f>
        <v>0</v>
      </c>
      <c r="DL1574" s="99">
        <f>IF(DL$8="",0,IF(DL1571&gt;=Главная!$N$32-SUM($Z1574:DK1574),Главная!$N$32-SUM($Z1574:DK1574),DL1571))</f>
        <v>0</v>
      </c>
      <c r="DM1574" s="99">
        <f>IF(DM$8="",0,IF(DM1571&gt;=Главная!$N$32-SUM($Z1574:DL1574),Главная!$N$32-SUM($Z1574:DL1574),DM1571))</f>
        <v>0</v>
      </c>
      <c r="DN1574" s="99">
        <f>IF(DN$8="",0,IF(DN1571&gt;=Главная!$N$32-SUM($Z1574:DM1574),Главная!$N$32-SUM($Z1574:DM1574),DN1571))</f>
        <v>0</v>
      </c>
      <c r="DO1574" s="99">
        <f>IF(DO$8="",0,IF(DO1571&gt;=Главная!$N$32-SUM($Z1574:DN1574),Главная!$N$32-SUM($Z1574:DN1574),DO1571))</f>
        <v>0</v>
      </c>
      <c r="DP1574" s="99">
        <f>IF(DP$8="",0,IF(DP1571&gt;=Главная!$N$32-SUM($Z1574:DO1574),Главная!$N$32-SUM($Z1574:DO1574),DP1571))</f>
        <v>0</v>
      </c>
      <c r="DQ1574" s="99">
        <f>IF(DQ$8="",0,IF(DQ1571&gt;=Главная!$N$32-SUM($Z1574:DP1574),Главная!$N$32-SUM($Z1574:DP1574),DQ1571))</f>
        <v>0</v>
      </c>
      <c r="DR1574" s="99">
        <f>IF(DR$8="",0,IF(DR1571&gt;=Главная!$N$32-SUM($Z1574:DQ1574),Главная!$N$32-SUM($Z1574:DQ1574),DR1571))</f>
        <v>0</v>
      </c>
      <c r="DS1574" s="99">
        <f>IF(DS$8="",0,IF(DS1571&gt;=Главная!$N$32-SUM($Z1574:DR1574),Главная!$N$32-SUM($Z1574:DR1574),DS1571))</f>
        <v>0</v>
      </c>
      <c r="DT1574" s="99">
        <f>IF(DT$8="",0,IF(DT1571&gt;=Главная!$N$32-SUM($Z1574:DS1574),Главная!$N$32-SUM($Z1574:DS1574),DT1571))</f>
        <v>0</v>
      </c>
      <c r="DU1574" s="35"/>
      <c r="DV1574" s="35"/>
    </row>
    <row r="1575" spans="1:126" ht="4.2" customHeight="1">
      <c r="A1575" s="1"/>
      <c r="B1575" s="1"/>
      <c r="C1575" s="1"/>
      <c r="D1575" s="1"/>
      <c r="E1575" s="261"/>
      <c r="F1575" s="47"/>
      <c r="G1575" s="229"/>
      <c r="H1575" s="40"/>
      <c r="I1575" s="40"/>
      <c r="J1575" s="40"/>
      <c r="K1575" s="40"/>
      <c r="L1575" s="1"/>
      <c r="M1575" s="5"/>
      <c r="N1575" s="40"/>
      <c r="O1575" s="1"/>
      <c r="P1575" s="5"/>
      <c r="Q1575" s="1"/>
      <c r="R1575" s="1"/>
      <c r="S1575" s="5"/>
      <c r="T1575" s="7"/>
      <c r="U1575" s="23"/>
      <c r="V1575" s="1"/>
      <c r="W1575" s="40"/>
      <c r="X1575" s="10"/>
      <c r="Y1575" s="45"/>
      <c r="Z1575" s="92"/>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c r="DO1575" s="100"/>
      <c r="DP1575" s="100"/>
      <c r="DQ1575" s="100"/>
      <c r="DR1575" s="100"/>
      <c r="DS1575" s="100"/>
      <c r="DT1575" s="100"/>
      <c r="DU1575" s="1"/>
      <c r="DV1575" s="1"/>
    </row>
    <row r="1576" spans="1:126" s="120" customFormat="1" ht="4.2" customHeight="1">
      <c r="A1576" s="59"/>
      <c r="B1576" s="59"/>
      <c r="C1576" s="59"/>
      <c r="D1576" s="59"/>
      <c r="E1576" s="271"/>
      <c r="F1576" s="114"/>
      <c r="G1576" s="115"/>
      <c r="H1576" s="59"/>
      <c r="I1576" s="59"/>
      <c r="J1576" s="59"/>
      <c r="K1576" s="59"/>
      <c r="L1576" s="59"/>
      <c r="M1576" s="115"/>
      <c r="N1576" s="59"/>
      <c r="O1576" s="59"/>
      <c r="P1576" s="229"/>
      <c r="Q1576" s="59"/>
      <c r="R1576" s="59"/>
      <c r="S1576" s="115"/>
      <c r="T1576" s="210"/>
      <c r="U1576" s="115"/>
      <c r="V1576" s="59"/>
      <c r="W1576" s="116"/>
      <c r="X1576" s="116"/>
      <c r="Y1576" s="117"/>
      <c r="Z1576" s="118"/>
      <c r="AA1576" s="119"/>
      <c r="AB1576" s="119"/>
      <c r="AC1576" s="119"/>
      <c r="AD1576" s="119"/>
      <c r="AE1576" s="119"/>
      <c r="AF1576" s="119"/>
      <c r="AG1576" s="119"/>
      <c r="AH1576" s="119"/>
      <c r="AI1576" s="119"/>
      <c r="AJ1576" s="119"/>
      <c r="AK1576" s="119"/>
      <c r="AL1576" s="119"/>
      <c r="AM1576" s="119"/>
      <c r="AN1576" s="119"/>
      <c r="AO1576" s="119"/>
      <c r="AP1576" s="119"/>
      <c r="AQ1576" s="119"/>
      <c r="AR1576" s="119"/>
      <c r="AS1576" s="119"/>
      <c r="AT1576" s="119"/>
      <c r="AU1576" s="119"/>
      <c r="AV1576" s="119"/>
      <c r="AW1576" s="119"/>
      <c r="AX1576" s="119"/>
      <c r="AY1576" s="119"/>
      <c r="AZ1576" s="119"/>
      <c r="BA1576" s="119"/>
      <c r="BB1576" s="119"/>
      <c r="BC1576" s="119"/>
      <c r="BD1576" s="119"/>
      <c r="BE1576" s="119"/>
      <c r="BF1576" s="119"/>
      <c r="BG1576" s="119"/>
      <c r="BH1576" s="119"/>
      <c r="BI1576" s="119"/>
      <c r="BJ1576" s="119"/>
      <c r="BK1576" s="119"/>
      <c r="BL1576" s="119"/>
      <c r="BM1576" s="119"/>
      <c r="BN1576" s="119"/>
      <c r="BO1576" s="119"/>
      <c r="BP1576" s="119"/>
      <c r="BQ1576" s="119"/>
      <c r="BR1576" s="119"/>
      <c r="BS1576" s="119"/>
      <c r="BT1576" s="119"/>
      <c r="BU1576" s="119"/>
      <c r="BV1576" s="119"/>
      <c r="BW1576" s="119"/>
      <c r="BX1576" s="119"/>
      <c r="BY1576" s="119"/>
      <c r="BZ1576" s="119"/>
      <c r="CA1576" s="119"/>
      <c r="CB1576" s="119"/>
      <c r="CC1576" s="119"/>
      <c r="CD1576" s="119"/>
      <c r="CE1576" s="119"/>
      <c r="CF1576" s="119"/>
      <c r="CG1576" s="119"/>
      <c r="CH1576" s="119"/>
      <c r="CI1576" s="119"/>
      <c r="CJ1576" s="119"/>
      <c r="CK1576" s="119"/>
      <c r="CL1576" s="119"/>
      <c r="CM1576" s="119"/>
      <c r="CN1576" s="119"/>
      <c r="CO1576" s="119"/>
      <c r="CP1576" s="119"/>
      <c r="CQ1576" s="119"/>
      <c r="CR1576" s="119"/>
      <c r="CS1576" s="119"/>
      <c r="CT1576" s="119"/>
      <c r="CU1576" s="119"/>
      <c r="CV1576" s="119"/>
      <c r="CW1576" s="119"/>
      <c r="CX1576" s="119"/>
      <c r="CY1576" s="119"/>
      <c r="CZ1576" s="119"/>
      <c r="DA1576" s="119"/>
      <c r="DB1576" s="119"/>
      <c r="DC1576" s="119"/>
      <c r="DD1576" s="119"/>
      <c r="DE1576" s="119"/>
      <c r="DF1576" s="119"/>
      <c r="DG1576" s="119"/>
      <c r="DH1576" s="119"/>
      <c r="DI1576" s="119"/>
      <c r="DJ1576" s="119"/>
      <c r="DK1576" s="119"/>
      <c r="DL1576" s="119"/>
      <c r="DM1576" s="119"/>
      <c r="DN1576" s="119"/>
      <c r="DO1576" s="119"/>
      <c r="DP1576" s="119"/>
      <c r="DQ1576" s="119"/>
      <c r="DR1576" s="119"/>
      <c r="DS1576" s="119"/>
      <c r="DT1576" s="119"/>
      <c r="DU1576" s="59"/>
      <c r="DV1576" s="59"/>
    </row>
    <row r="1577" spans="1:126" ht="7.2" customHeight="1">
      <c r="A1577" s="1"/>
      <c r="B1577" s="1"/>
      <c r="C1577" s="1"/>
      <c r="D1577" s="1"/>
      <c r="E1577" s="261"/>
      <c r="F1577" s="47"/>
      <c r="G1577" s="229"/>
      <c r="H1577" s="1"/>
      <c r="I1577" s="1"/>
      <c r="J1577" s="1"/>
      <c r="K1577" s="1"/>
      <c r="L1577" s="1"/>
      <c r="M1577" s="5"/>
      <c r="N1577" s="1"/>
      <c r="O1577" s="1"/>
      <c r="P1577" s="5"/>
      <c r="Q1577" s="1"/>
      <c r="R1577" s="1"/>
      <c r="S1577" s="5"/>
      <c r="T1577" s="7"/>
      <c r="U1577" s="23"/>
      <c r="V1577" s="1"/>
      <c r="W1577" s="11"/>
      <c r="X1577" s="10"/>
      <c r="Y1577" s="45"/>
      <c r="Z1577" s="90"/>
      <c r="AA1577" s="93"/>
      <c r="AB1577" s="93"/>
      <c r="AC1577" s="93"/>
      <c r="AD1577" s="93"/>
      <c r="AE1577" s="93"/>
      <c r="AF1577" s="93"/>
      <c r="AG1577" s="93"/>
      <c r="AH1577" s="93"/>
      <c r="AI1577" s="93"/>
      <c r="AJ1577" s="93"/>
      <c r="AK1577" s="93"/>
      <c r="AL1577" s="93"/>
      <c r="AM1577" s="93"/>
      <c r="AN1577" s="93"/>
      <c r="AO1577" s="93"/>
      <c r="AP1577" s="93"/>
      <c r="AQ1577" s="93"/>
      <c r="AR1577" s="93"/>
      <c r="AS1577" s="93"/>
      <c r="AT1577" s="93"/>
      <c r="AU1577" s="93"/>
      <c r="AV1577" s="93"/>
      <c r="AW1577" s="93"/>
      <c r="AX1577" s="93"/>
      <c r="AY1577" s="93"/>
      <c r="AZ1577" s="93"/>
      <c r="BA1577" s="93"/>
      <c r="BB1577" s="93"/>
      <c r="BC1577" s="93"/>
      <c r="BD1577" s="93"/>
      <c r="BE1577" s="93"/>
      <c r="BF1577" s="93"/>
      <c r="BG1577" s="93"/>
      <c r="BH1577" s="93"/>
      <c r="BI1577" s="93"/>
      <c r="BJ1577" s="93"/>
      <c r="BK1577" s="93"/>
      <c r="BL1577" s="93"/>
      <c r="BM1577" s="93"/>
      <c r="BN1577" s="93"/>
      <c r="BO1577" s="93"/>
      <c r="BP1577" s="93"/>
      <c r="BQ1577" s="93"/>
      <c r="BR1577" s="93"/>
      <c r="BS1577" s="93"/>
      <c r="BT1577" s="93"/>
      <c r="BU1577" s="93"/>
      <c r="BV1577" s="93"/>
      <c r="BW1577" s="93"/>
      <c r="BX1577" s="93"/>
      <c r="BY1577" s="93"/>
      <c r="BZ1577" s="93"/>
      <c r="CA1577" s="93"/>
      <c r="CB1577" s="93"/>
      <c r="CC1577" s="93"/>
      <c r="CD1577" s="93"/>
      <c r="CE1577" s="93"/>
      <c r="CF1577" s="93"/>
      <c r="CG1577" s="93"/>
      <c r="CH1577" s="93"/>
      <c r="CI1577" s="93"/>
      <c r="CJ1577" s="93"/>
      <c r="CK1577" s="93"/>
      <c r="CL1577" s="93"/>
      <c r="CM1577" s="93"/>
      <c r="CN1577" s="93"/>
      <c r="CO1577" s="93"/>
      <c r="CP1577" s="93"/>
      <c r="CQ1577" s="93"/>
      <c r="CR1577" s="93"/>
      <c r="CS1577" s="93"/>
      <c r="CT1577" s="93"/>
      <c r="CU1577" s="93"/>
      <c r="CV1577" s="93"/>
      <c r="CW1577" s="93"/>
      <c r="CX1577" s="93"/>
      <c r="CY1577" s="93"/>
      <c r="CZ1577" s="93"/>
      <c r="DA1577" s="93"/>
      <c r="DB1577" s="93"/>
      <c r="DC1577" s="93"/>
      <c r="DD1577" s="93"/>
      <c r="DE1577" s="93"/>
      <c r="DF1577" s="93"/>
      <c r="DG1577" s="93"/>
      <c r="DH1577" s="93"/>
      <c r="DI1577" s="93"/>
      <c r="DJ1577" s="93"/>
      <c r="DK1577" s="93"/>
      <c r="DL1577" s="93"/>
      <c r="DM1577" s="93"/>
      <c r="DN1577" s="93"/>
      <c r="DO1577" s="93"/>
      <c r="DP1577" s="93"/>
      <c r="DQ1577" s="93"/>
      <c r="DR1577" s="93"/>
      <c r="DS1577" s="93"/>
      <c r="DT1577" s="93"/>
      <c r="DU1577" s="1"/>
      <c r="DV1577" s="1"/>
    </row>
    <row r="1578" spans="1:126" s="4" customFormat="1" ht="12.6" thickBot="1">
      <c r="A1578" s="3"/>
      <c r="B1578" s="429"/>
      <c r="C1578" s="430"/>
      <c r="D1578" s="430"/>
      <c r="E1578" s="431" t="s">
        <v>108</v>
      </c>
      <c r="F1578" s="432"/>
      <c r="G1578" s="527" t="s">
        <v>6</v>
      </c>
      <c r="H1578" s="433" t="s">
        <v>264</v>
      </c>
      <c r="I1578" s="433"/>
      <c r="J1578" s="433"/>
      <c r="K1578" s="433"/>
      <c r="L1578" s="433"/>
      <c r="M1578" s="528"/>
      <c r="N1578" s="433" t="str">
        <f>Главная!$Y$8</f>
        <v>итого</v>
      </c>
      <c r="O1578" s="433"/>
      <c r="P1578" s="577"/>
      <c r="Q1578" s="433" t="s">
        <v>25</v>
      </c>
      <c r="R1578" s="433"/>
      <c r="S1578" s="433"/>
      <c r="T1578" s="433"/>
      <c r="U1578" s="433"/>
      <c r="V1578" s="433"/>
      <c r="W1578" s="434">
        <f>SUMIFS($Y1578:$DU1578,$Y$8:$DU$8,MAX($Y$8:$DU$8))</f>
        <v>0</v>
      </c>
      <c r="X1578" s="434"/>
      <c r="Y1578" s="435"/>
      <c r="Z1578" s="436"/>
      <c r="AA1578" s="437">
        <f>IF(AA$8="",0,SUM($Y1516:AA1516)-SUM($Y1574:AA1574))</f>
        <v>0</v>
      </c>
      <c r="AB1578" s="437">
        <f>IF(AB$8="",0,SUM($Y1516:AB1516)-SUM($Y1574:AB1574))</f>
        <v>0</v>
      </c>
      <c r="AC1578" s="437">
        <f>IF(AC$8="",0,SUM($Y1516:AC1516)-SUM($Y1574:AC1574))</f>
        <v>0</v>
      </c>
      <c r="AD1578" s="437">
        <f>IF(AD$8="",0,SUM($Y1516:AD1516)-SUM($Y1574:AD1574))</f>
        <v>0</v>
      </c>
      <c r="AE1578" s="437">
        <f>IF(AE$8="",0,SUM($Y1516:AE1516)-SUM($Y1574:AE1574))</f>
        <v>0</v>
      </c>
      <c r="AF1578" s="437">
        <f>IF(AF$8="",0,SUM($Y1516:AF1516)-SUM($Y1574:AF1574))</f>
        <v>0</v>
      </c>
      <c r="AG1578" s="437">
        <f>IF(AG$8="",0,SUM($Y1516:AG1516)-SUM($Y1574:AG1574))</f>
        <v>0</v>
      </c>
      <c r="AH1578" s="437">
        <f>IF(AH$8="",0,SUM($Y1516:AH1516)-SUM($Y1574:AH1574))</f>
        <v>0</v>
      </c>
      <c r="AI1578" s="437">
        <f>IF(AI$8="",0,SUM($Y1516:AI1516)-SUM($Y1574:AI1574))</f>
        <v>0</v>
      </c>
      <c r="AJ1578" s="437">
        <f>IF(AJ$8="",0,SUM($Y1516:AJ1516)-SUM($Y1574:AJ1574))</f>
        <v>0</v>
      </c>
      <c r="AK1578" s="437">
        <f>IF(AK$8="",0,SUM($Y1516:AK1516)-SUM($Y1574:AK1574))</f>
        <v>0</v>
      </c>
      <c r="AL1578" s="437">
        <f>IF(AL$8="",0,SUM($Y1516:AL1516)-SUM($Y1574:AL1574))</f>
        <v>0</v>
      </c>
      <c r="AM1578" s="437">
        <f>IF(AM$8="",0,SUM($Y1516:AM1516)-SUM($Y1574:AM1574))</f>
        <v>0</v>
      </c>
      <c r="AN1578" s="437">
        <f>IF(AN$8="",0,SUM($Y1516:AN1516)-SUM($Y1574:AN1574))</f>
        <v>0</v>
      </c>
      <c r="AO1578" s="437">
        <f>IF(AO$8="",0,SUM($Y1516:AO1516)-SUM($Y1574:AO1574))</f>
        <v>0</v>
      </c>
      <c r="AP1578" s="437">
        <f>IF(AP$8="",0,SUM($Y1516:AP1516)-SUM($Y1574:AP1574))</f>
        <v>0</v>
      </c>
      <c r="AQ1578" s="437">
        <f>IF(AQ$8="",0,SUM($Y1516:AQ1516)-SUM($Y1574:AQ1574))</f>
        <v>0</v>
      </c>
      <c r="AR1578" s="437">
        <f>IF(AR$8="",0,SUM($Y1516:AR1516)-SUM($Y1574:AR1574))</f>
        <v>0</v>
      </c>
      <c r="AS1578" s="437">
        <f>IF(AS$8="",0,SUM($Y1516:AS1516)-SUM($Y1574:AS1574))</f>
        <v>0</v>
      </c>
      <c r="AT1578" s="437">
        <f>IF(AT$8="",0,SUM($Y1516:AT1516)-SUM($Y1574:AT1574))</f>
        <v>0</v>
      </c>
      <c r="AU1578" s="437">
        <f>IF(AU$8="",0,SUM($Y1516:AU1516)-SUM($Y1574:AU1574))</f>
        <v>0</v>
      </c>
      <c r="AV1578" s="437">
        <f>IF(AV$8="",0,SUM($Y1516:AV1516)-SUM($Y1574:AV1574))</f>
        <v>0</v>
      </c>
      <c r="AW1578" s="437">
        <f>IF(AW$8="",0,SUM($Y1516:AW1516)-SUM($Y1574:AW1574))</f>
        <v>0</v>
      </c>
      <c r="AX1578" s="437">
        <f>IF(AX$8="",0,SUM($Y1516:AX1516)-SUM($Y1574:AX1574))</f>
        <v>0</v>
      </c>
      <c r="AY1578" s="437">
        <f>IF(AY$8="",0,SUM($Y1516:AY1516)-SUM($Y1574:AY1574))</f>
        <v>0</v>
      </c>
      <c r="AZ1578" s="437">
        <f>IF(AZ$8="",0,SUM($Y1516:AZ1516)-SUM($Y1574:AZ1574))</f>
        <v>0</v>
      </c>
      <c r="BA1578" s="437">
        <f>IF(BA$8="",0,SUM($Y1516:BA1516)-SUM($Y1574:BA1574))</f>
        <v>0</v>
      </c>
      <c r="BB1578" s="437">
        <f>IF(BB$8="",0,SUM($Y1516:BB1516)-SUM($Y1574:BB1574))</f>
        <v>0</v>
      </c>
      <c r="BC1578" s="437">
        <f>IF(BC$8="",0,SUM($Y1516:BC1516)-SUM($Y1574:BC1574))</f>
        <v>0</v>
      </c>
      <c r="BD1578" s="437">
        <f>IF(BD$8="",0,SUM($Y1516:BD1516)-SUM($Y1574:BD1574))</f>
        <v>0</v>
      </c>
      <c r="BE1578" s="437">
        <f>IF(BE$8="",0,SUM($Y1516:BE1516)-SUM($Y1574:BE1574))</f>
        <v>0</v>
      </c>
      <c r="BF1578" s="437">
        <f>IF(BF$8="",0,SUM($Y1516:BF1516)-SUM($Y1574:BF1574))</f>
        <v>0</v>
      </c>
      <c r="BG1578" s="437">
        <f>IF(BG$8="",0,SUM($Y1516:BG1516)-SUM($Y1574:BG1574))</f>
        <v>0</v>
      </c>
      <c r="BH1578" s="437">
        <f>IF(BH$8="",0,SUM($Y1516:BH1516)-SUM($Y1574:BH1574))</f>
        <v>0</v>
      </c>
      <c r="BI1578" s="437">
        <f>IF(BI$8="",0,SUM($Y1516:BI1516)-SUM($Y1574:BI1574))</f>
        <v>0</v>
      </c>
      <c r="BJ1578" s="437">
        <f>IF(BJ$8="",0,SUM($Y1516:BJ1516)-SUM($Y1574:BJ1574))</f>
        <v>0</v>
      </c>
      <c r="BK1578" s="437">
        <f>IF(BK$8="",0,SUM($Y1516:BK1516)-SUM($Y1574:BK1574))</f>
        <v>0</v>
      </c>
      <c r="BL1578" s="437">
        <f>IF(BL$8="",0,SUM($Y1516:BL1516)-SUM($Y1574:BL1574))</f>
        <v>0</v>
      </c>
      <c r="BM1578" s="437">
        <f>IF(BM$8="",0,SUM($Y1516:BM1516)-SUM($Y1574:BM1574))</f>
        <v>0</v>
      </c>
      <c r="BN1578" s="437">
        <f>IF(BN$8="",0,SUM($Y1516:BN1516)-SUM($Y1574:BN1574))</f>
        <v>0</v>
      </c>
      <c r="BO1578" s="437">
        <f>IF(BO$8="",0,SUM($Y1516:BO1516)-SUM($Y1574:BO1574))</f>
        <v>0</v>
      </c>
      <c r="BP1578" s="437">
        <f>IF(BP$8="",0,SUM($Y1516:BP1516)-SUM($Y1574:BP1574))</f>
        <v>0</v>
      </c>
      <c r="BQ1578" s="437">
        <f>IF(BQ$8="",0,SUM($Y1516:BQ1516)-SUM($Y1574:BQ1574))</f>
        <v>0</v>
      </c>
      <c r="BR1578" s="437">
        <f>IF(BR$8="",0,SUM($Y1516:BR1516)-SUM($Y1574:BR1574))</f>
        <v>0</v>
      </c>
      <c r="BS1578" s="437">
        <f>IF(BS$8="",0,SUM($Y1516:BS1516)-SUM($Y1574:BS1574))</f>
        <v>0</v>
      </c>
      <c r="BT1578" s="437">
        <f>IF(BT$8="",0,SUM($Y1516:BT1516)-SUM($Y1574:BT1574))</f>
        <v>0</v>
      </c>
      <c r="BU1578" s="437">
        <f>IF(BU$8="",0,SUM($Y1516:BU1516)-SUM($Y1574:BU1574))</f>
        <v>0</v>
      </c>
      <c r="BV1578" s="437">
        <f>IF(BV$8="",0,SUM($Y1516:BV1516)-SUM($Y1574:BV1574))</f>
        <v>0</v>
      </c>
      <c r="BW1578" s="437">
        <f>IF(BW$8="",0,SUM($Y1516:BW1516)-SUM($Y1574:BW1574))</f>
        <v>0</v>
      </c>
      <c r="BX1578" s="437">
        <f>IF(BX$8="",0,SUM($Y1516:BX1516)-SUM($Y1574:BX1574))</f>
        <v>0</v>
      </c>
      <c r="BY1578" s="437">
        <f>IF(BY$8="",0,SUM($Y1516:BY1516)-SUM($Y1574:BY1574))</f>
        <v>0</v>
      </c>
      <c r="BZ1578" s="437">
        <f>IF(BZ$8="",0,SUM($Y1516:BZ1516)-SUM($Y1574:BZ1574))</f>
        <v>0</v>
      </c>
      <c r="CA1578" s="437">
        <f>IF(CA$8="",0,SUM($Y1516:CA1516)-SUM($Y1574:CA1574))</f>
        <v>0</v>
      </c>
      <c r="CB1578" s="437">
        <f>IF(CB$8="",0,SUM($Y1516:CB1516)-SUM($Y1574:CB1574))</f>
        <v>0</v>
      </c>
      <c r="CC1578" s="437">
        <f>IF(CC$8="",0,SUM($Y1516:CC1516)-SUM($Y1574:CC1574))</f>
        <v>0</v>
      </c>
      <c r="CD1578" s="437">
        <f>IF(CD$8="",0,SUM($Y1516:CD1516)-SUM($Y1574:CD1574))</f>
        <v>0</v>
      </c>
      <c r="CE1578" s="437">
        <f>IF(CE$8="",0,SUM($Y1516:CE1516)-SUM($Y1574:CE1574))</f>
        <v>0</v>
      </c>
      <c r="CF1578" s="437">
        <f>IF(CF$8="",0,SUM($Y1516:CF1516)-SUM($Y1574:CF1574))</f>
        <v>0</v>
      </c>
      <c r="CG1578" s="437">
        <f>IF(CG$8="",0,SUM($Y1516:CG1516)-SUM($Y1574:CG1574))</f>
        <v>0</v>
      </c>
      <c r="CH1578" s="437">
        <f>IF(CH$8="",0,SUM($Y1516:CH1516)-SUM($Y1574:CH1574))</f>
        <v>0</v>
      </c>
      <c r="CI1578" s="437">
        <f>IF(CI$8="",0,SUM($Y1516:CI1516)-SUM($Y1574:CI1574))</f>
        <v>0</v>
      </c>
      <c r="CJ1578" s="437">
        <f>IF(CJ$8="",0,SUM($Y1516:CJ1516)-SUM($Y1574:CJ1574))</f>
        <v>0</v>
      </c>
      <c r="CK1578" s="437">
        <f>IF(CK$8="",0,SUM($Y1516:CK1516)-SUM($Y1574:CK1574))</f>
        <v>0</v>
      </c>
      <c r="CL1578" s="437">
        <f>IF(CL$8="",0,SUM($Y1516:CL1516)-SUM($Y1574:CL1574))</f>
        <v>0</v>
      </c>
      <c r="CM1578" s="437">
        <f>IF(CM$8="",0,SUM($Y1516:CM1516)-SUM($Y1574:CM1574))</f>
        <v>0</v>
      </c>
      <c r="CN1578" s="437">
        <f>IF(CN$8="",0,SUM($Y1516:CN1516)-SUM($Y1574:CN1574))</f>
        <v>0</v>
      </c>
      <c r="CO1578" s="437">
        <f>IF(CO$8="",0,SUM($Y1516:CO1516)-SUM($Y1574:CO1574))</f>
        <v>0</v>
      </c>
      <c r="CP1578" s="437">
        <f>IF(CP$8="",0,SUM($Y1516:CP1516)-SUM($Y1574:CP1574))</f>
        <v>0</v>
      </c>
      <c r="CQ1578" s="437">
        <f>IF(CQ$8="",0,SUM($Y1516:CQ1516)-SUM($Y1574:CQ1574))</f>
        <v>0</v>
      </c>
      <c r="CR1578" s="437">
        <f>IF(CR$8="",0,SUM($Y1516:CR1516)-SUM($Y1574:CR1574))</f>
        <v>0</v>
      </c>
      <c r="CS1578" s="437">
        <f>IF(CS$8="",0,SUM($Y1516:CS1516)-SUM($Y1574:CS1574))</f>
        <v>0</v>
      </c>
      <c r="CT1578" s="437">
        <f>IF(CT$8="",0,SUM($Y1516:CT1516)-SUM($Y1574:CT1574))</f>
        <v>0</v>
      </c>
      <c r="CU1578" s="437">
        <f>IF(CU$8="",0,SUM($Y1516:CU1516)-SUM($Y1574:CU1574))</f>
        <v>0</v>
      </c>
      <c r="CV1578" s="437">
        <f>IF(CV$8="",0,SUM($Y1516:CV1516)-SUM($Y1574:CV1574))</f>
        <v>0</v>
      </c>
      <c r="CW1578" s="437">
        <f>IF(CW$8="",0,SUM($Y1516:CW1516)-SUM($Y1574:CW1574))</f>
        <v>0</v>
      </c>
      <c r="CX1578" s="437">
        <f>IF(CX$8="",0,SUM($Y1516:CX1516)-SUM($Y1574:CX1574))</f>
        <v>0</v>
      </c>
      <c r="CY1578" s="437">
        <f>IF(CY$8="",0,SUM($Y1516:CY1516)-SUM($Y1574:CY1574))</f>
        <v>0</v>
      </c>
      <c r="CZ1578" s="437">
        <f>IF(CZ$8="",0,SUM($Y1516:CZ1516)-SUM($Y1574:CZ1574))</f>
        <v>0</v>
      </c>
      <c r="DA1578" s="437">
        <f>IF(DA$8="",0,SUM($Y1516:DA1516)-SUM($Y1574:DA1574))</f>
        <v>0</v>
      </c>
      <c r="DB1578" s="437">
        <f>IF(DB$8="",0,SUM($Y1516:DB1516)-SUM($Y1574:DB1574))</f>
        <v>0</v>
      </c>
      <c r="DC1578" s="437">
        <f>IF(DC$8="",0,SUM($Y1516:DC1516)-SUM($Y1574:DC1574))</f>
        <v>0</v>
      </c>
      <c r="DD1578" s="437">
        <f>IF(DD$8="",0,SUM($Y1516:DD1516)-SUM($Y1574:DD1574))</f>
        <v>0</v>
      </c>
      <c r="DE1578" s="437">
        <f>IF(DE$8="",0,SUM($Y1516:DE1516)-SUM($Y1574:DE1574))</f>
        <v>0</v>
      </c>
      <c r="DF1578" s="437">
        <f>IF(DF$8="",0,SUM($Y1516:DF1516)-SUM($Y1574:DF1574))</f>
        <v>0</v>
      </c>
      <c r="DG1578" s="437">
        <f>IF(DG$8="",0,SUM($Y1516:DG1516)-SUM($Y1574:DG1574))</f>
        <v>0</v>
      </c>
      <c r="DH1578" s="437">
        <f>IF(DH$8="",0,SUM($Y1516:DH1516)-SUM($Y1574:DH1574))</f>
        <v>0</v>
      </c>
      <c r="DI1578" s="437">
        <f>IF(DI$8="",0,SUM($Y1516:DI1516)-SUM($Y1574:DI1574))</f>
        <v>0</v>
      </c>
      <c r="DJ1578" s="437">
        <f>IF(DJ$8="",0,SUM($Y1516:DJ1516)-SUM($Y1574:DJ1574))</f>
        <v>0</v>
      </c>
      <c r="DK1578" s="437">
        <f>IF(DK$8="",0,SUM($Y1516:DK1516)-SUM($Y1574:DK1574))</f>
        <v>0</v>
      </c>
      <c r="DL1578" s="437">
        <f>IF(DL$8="",0,SUM($Y1516:DL1516)-SUM($Y1574:DL1574))</f>
        <v>0</v>
      </c>
      <c r="DM1578" s="437">
        <f>IF(DM$8="",0,SUM($Y1516:DM1516)-SUM($Y1574:DM1574))</f>
        <v>0</v>
      </c>
      <c r="DN1578" s="437">
        <f>IF(DN$8="",0,SUM($Y1516:DN1516)-SUM($Y1574:DN1574))</f>
        <v>0</v>
      </c>
      <c r="DO1578" s="437">
        <f>IF(DO$8="",0,SUM($Y1516:DO1516)-SUM($Y1574:DO1574))</f>
        <v>0</v>
      </c>
      <c r="DP1578" s="437">
        <f>IF(DP$8="",0,SUM($Y1516:DP1516)-SUM($Y1574:DP1574))</f>
        <v>0</v>
      </c>
      <c r="DQ1578" s="437">
        <f>IF(DQ$8="",0,SUM($Y1516:DQ1516)-SUM($Y1574:DQ1574))</f>
        <v>0</v>
      </c>
      <c r="DR1578" s="437">
        <f>IF(DR$8="",0,SUM($Y1516:DR1516)-SUM($Y1574:DR1574))</f>
        <v>0</v>
      </c>
      <c r="DS1578" s="437">
        <f>IF(DS$8="",0,SUM($Y1516:DS1516)-SUM($Y1574:DS1574))</f>
        <v>0</v>
      </c>
      <c r="DT1578" s="437">
        <f>IF(DT$8="",0,SUM($Y1516:DT1516)-SUM($Y1574:DT1574))</f>
        <v>0</v>
      </c>
      <c r="DU1578" s="3"/>
      <c r="DV1578" s="3"/>
    </row>
    <row r="1579" spans="1:126" s="120" customFormat="1" ht="4.2" customHeight="1">
      <c r="A1579" s="59"/>
      <c r="B1579" s="59"/>
      <c r="C1579" s="59"/>
      <c r="D1579" s="59"/>
      <c r="E1579" s="271"/>
      <c r="F1579" s="529"/>
      <c r="G1579" s="530"/>
      <c r="H1579" s="531"/>
      <c r="I1579" s="531"/>
      <c r="J1579" s="531"/>
      <c r="K1579" s="531"/>
      <c r="L1579" s="531"/>
      <c r="M1579" s="530"/>
      <c r="N1579" s="531"/>
      <c r="O1579" s="531"/>
      <c r="P1579" s="441"/>
      <c r="Q1579" s="531"/>
      <c r="R1579" s="531"/>
      <c r="S1579" s="530"/>
      <c r="T1579" s="532"/>
      <c r="U1579" s="115"/>
      <c r="V1579" s="59"/>
      <c r="W1579" s="116"/>
      <c r="X1579" s="116"/>
      <c r="Y1579" s="117"/>
      <c r="Z1579" s="90"/>
      <c r="AA1579" s="119"/>
      <c r="AB1579" s="119"/>
      <c r="AC1579" s="119"/>
      <c r="AD1579" s="119"/>
      <c r="AE1579" s="119"/>
      <c r="AF1579" s="119"/>
      <c r="AG1579" s="119"/>
      <c r="AH1579" s="119"/>
      <c r="AI1579" s="119"/>
      <c r="AJ1579" s="119"/>
      <c r="AK1579" s="119"/>
      <c r="AL1579" s="119"/>
      <c r="AM1579" s="119"/>
      <c r="AN1579" s="119"/>
      <c r="AO1579" s="119"/>
      <c r="AP1579" s="119"/>
      <c r="AQ1579" s="119"/>
      <c r="AR1579" s="119"/>
      <c r="AS1579" s="119"/>
      <c r="AT1579" s="119"/>
      <c r="AU1579" s="119"/>
      <c r="AV1579" s="119"/>
      <c r="AW1579" s="119"/>
      <c r="AX1579" s="119"/>
      <c r="AY1579" s="119"/>
      <c r="AZ1579" s="119"/>
      <c r="BA1579" s="119"/>
      <c r="BB1579" s="119"/>
      <c r="BC1579" s="119"/>
      <c r="BD1579" s="119"/>
      <c r="BE1579" s="119"/>
      <c r="BF1579" s="119"/>
      <c r="BG1579" s="119"/>
      <c r="BH1579" s="119"/>
      <c r="BI1579" s="119"/>
      <c r="BJ1579" s="119"/>
      <c r="BK1579" s="119"/>
      <c r="BL1579" s="119"/>
      <c r="BM1579" s="119"/>
      <c r="BN1579" s="119"/>
      <c r="BO1579" s="119"/>
      <c r="BP1579" s="119"/>
      <c r="BQ1579" s="119"/>
      <c r="BR1579" s="119"/>
      <c r="BS1579" s="119"/>
      <c r="BT1579" s="119"/>
      <c r="BU1579" s="119"/>
      <c r="BV1579" s="119"/>
      <c r="BW1579" s="119"/>
      <c r="BX1579" s="119"/>
      <c r="BY1579" s="119"/>
      <c r="BZ1579" s="119"/>
      <c r="CA1579" s="119"/>
      <c r="CB1579" s="119"/>
      <c r="CC1579" s="119"/>
      <c r="CD1579" s="119"/>
      <c r="CE1579" s="119"/>
      <c r="CF1579" s="119"/>
      <c r="CG1579" s="119"/>
      <c r="CH1579" s="119"/>
      <c r="CI1579" s="119"/>
      <c r="CJ1579" s="119"/>
      <c r="CK1579" s="119"/>
      <c r="CL1579" s="119"/>
      <c r="CM1579" s="119"/>
      <c r="CN1579" s="119"/>
      <c r="CO1579" s="119"/>
      <c r="CP1579" s="119"/>
      <c r="CQ1579" s="119"/>
      <c r="CR1579" s="119"/>
      <c r="CS1579" s="119"/>
      <c r="CT1579" s="119"/>
      <c r="CU1579" s="119"/>
      <c r="CV1579" s="119"/>
      <c r="CW1579" s="119"/>
      <c r="CX1579" s="119"/>
      <c r="CY1579" s="119"/>
      <c r="CZ1579" s="119"/>
      <c r="DA1579" s="119"/>
      <c r="DB1579" s="119"/>
      <c r="DC1579" s="119"/>
      <c r="DD1579" s="119"/>
      <c r="DE1579" s="119"/>
      <c r="DF1579" s="119"/>
      <c r="DG1579" s="119"/>
      <c r="DH1579" s="119"/>
      <c r="DI1579" s="119"/>
      <c r="DJ1579" s="119"/>
      <c r="DK1579" s="119"/>
      <c r="DL1579" s="119"/>
      <c r="DM1579" s="119"/>
      <c r="DN1579" s="119"/>
      <c r="DO1579" s="119"/>
      <c r="DP1579" s="119"/>
      <c r="DQ1579" s="119"/>
      <c r="DR1579" s="119"/>
      <c r="DS1579" s="119"/>
      <c r="DT1579" s="119"/>
      <c r="DU1579" s="59"/>
      <c r="DV1579" s="59"/>
    </row>
    <row r="1580" spans="1:126" ht="7.2" customHeight="1">
      <c r="A1580" s="1"/>
      <c r="B1580" s="1"/>
      <c r="C1580" s="1"/>
      <c r="D1580" s="1"/>
      <c r="E1580" s="261"/>
      <c r="F1580" s="47"/>
      <c r="G1580" s="229"/>
      <c r="H1580" s="1"/>
      <c r="I1580" s="1"/>
      <c r="J1580" s="1"/>
      <c r="K1580" s="1"/>
      <c r="L1580" s="1"/>
      <c r="M1580" s="5"/>
      <c r="N1580" s="1"/>
      <c r="O1580" s="1"/>
      <c r="P1580" s="5"/>
      <c r="Q1580" s="1"/>
      <c r="R1580" s="1"/>
      <c r="S1580" s="5"/>
      <c r="T1580" s="7"/>
      <c r="U1580" s="23"/>
      <c r="V1580" s="1"/>
      <c r="W1580" s="11"/>
      <c r="X1580" s="10"/>
      <c r="Y1580" s="45"/>
      <c r="Z1580" s="90"/>
      <c r="AA1580" s="93"/>
      <c r="AB1580" s="93"/>
      <c r="AC1580" s="93"/>
      <c r="AD1580" s="93"/>
      <c r="AE1580" s="93"/>
      <c r="AF1580" s="93"/>
      <c r="AG1580" s="93"/>
      <c r="AH1580" s="93"/>
      <c r="AI1580" s="93"/>
      <c r="AJ1580" s="93"/>
      <c r="AK1580" s="93"/>
      <c r="AL1580" s="93"/>
      <c r="AM1580" s="93"/>
      <c r="AN1580" s="93"/>
      <c r="AO1580" s="93"/>
      <c r="AP1580" s="93"/>
      <c r="AQ1580" s="93"/>
      <c r="AR1580" s="93"/>
      <c r="AS1580" s="93"/>
      <c r="AT1580" s="93"/>
      <c r="AU1580" s="93"/>
      <c r="AV1580" s="93"/>
      <c r="AW1580" s="93"/>
      <c r="AX1580" s="93"/>
      <c r="AY1580" s="93"/>
      <c r="AZ1580" s="93"/>
      <c r="BA1580" s="93"/>
      <c r="BB1580" s="93"/>
      <c r="BC1580" s="93"/>
      <c r="BD1580" s="93"/>
      <c r="BE1580" s="93"/>
      <c r="BF1580" s="93"/>
      <c r="BG1580" s="93"/>
      <c r="BH1580" s="93"/>
      <c r="BI1580" s="93"/>
      <c r="BJ1580" s="93"/>
      <c r="BK1580" s="93"/>
      <c r="BL1580" s="93"/>
      <c r="BM1580" s="93"/>
      <c r="BN1580" s="93"/>
      <c r="BO1580" s="93"/>
      <c r="BP1580" s="93"/>
      <c r="BQ1580" s="93"/>
      <c r="BR1580" s="93"/>
      <c r="BS1580" s="93"/>
      <c r="BT1580" s="93"/>
      <c r="BU1580" s="93"/>
      <c r="BV1580" s="93"/>
      <c r="BW1580" s="93"/>
      <c r="BX1580" s="93"/>
      <c r="BY1580" s="93"/>
      <c r="BZ1580" s="93"/>
      <c r="CA1580" s="93"/>
      <c r="CB1580" s="93"/>
      <c r="CC1580" s="93"/>
      <c r="CD1580" s="93"/>
      <c r="CE1580" s="93"/>
      <c r="CF1580" s="93"/>
      <c r="CG1580" s="93"/>
      <c r="CH1580" s="93"/>
      <c r="CI1580" s="93"/>
      <c r="CJ1580" s="93"/>
      <c r="CK1580" s="93"/>
      <c r="CL1580" s="93"/>
      <c r="CM1580" s="93"/>
      <c r="CN1580" s="93"/>
      <c r="CO1580" s="93"/>
      <c r="CP1580" s="93"/>
      <c r="CQ1580" s="93"/>
      <c r="CR1580" s="93"/>
      <c r="CS1580" s="93"/>
      <c r="CT1580" s="93"/>
      <c r="CU1580" s="93"/>
      <c r="CV1580" s="93"/>
      <c r="CW1580" s="93"/>
      <c r="CX1580" s="93"/>
      <c r="CY1580" s="93"/>
      <c r="CZ1580" s="93"/>
      <c r="DA1580" s="93"/>
      <c r="DB1580" s="93"/>
      <c r="DC1580" s="93"/>
      <c r="DD1580" s="93"/>
      <c r="DE1580" s="93"/>
      <c r="DF1580" s="93"/>
      <c r="DG1580" s="93"/>
      <c r="DH1580" s="93"/>
      <c r="DI1580" s="93"/>
      <c r="DJ1580" s="93"/>
      <c r="DK1580" s="93"/>
      <c r="DL1580" s="93"/>
      <c r="DM1580" s="93"/>
      <c r="DN1580" s="93"/>
      <c r="DO1580" s="93"/>
      <c r="DP1580" s="93"/>
      <c r="DQ1580" s="93"/>
      <c r="DR1580" s="93"/>
      <c r="DS1580" s="93"/>
      <c r="DT1580" s="93"/>
      <c r="DU1580" s="1"/>
      <c r="DV1580" s="1"/>
    </row>
    <row r="1581" spans="1:126" s="4" customFormat="1">
      <c r="A1581" s="3"/>
      <c r="B1581" s="3"/>
      <c r="C1581" s="3"/>
      <c r="D1581" s="3"/>
      <c r="E1581" s="9"/>
      <c r="F1581" s="50"/>
      <c r="G1581" s="248" t="s">
        <v>6</v>
      </c>
      <c r="H1581" s="3" t="s">
        <v>237</v>
      </c>
      <c r="I1581" s="3"/>
      <c r="J1581" s="3"/>
      <c r="K1581" s="3"/>
      <c r="L1581" s="3"/>
      <c r="M1581" s="5"/>
      <c r="N1581" s="3" t="str">
        <f>Главная!$Y$8</f>
        <v>итого</v>
      </c>
      <c r="O1581" s="3"/>
      <c r="P1581" s="5"/>
      <c r="Q1581" s="3" t="s">
        <v>25</v>
      </c>
      <c r="R1581" s="3"/>
      <c r="S1581" s="5"/>
      <c r="T1581" s="83"/>
      <c r="U1581" s="23"/>
      <c r="V1581" s="3"/>
      <c r="W1581" s="11">
        <f>SUM($Y1581:$DU1581)</f>
        <v>0</v>
      </c>
      <c r="X1581" s="11"/>
      <c r="Y1581" s="45"/>
      <c r="Z1581" s="91">
        <f t="shared" ref="Z1581:CK1581" si="3194">IF(Z$8="",0,Z1565-Z1574)</f>
        <v>0</v>
      </c>
      <c r="AA1581" s="91">
        <f t="shared" si="3194"/>
        <v>0</v>
      </c>
      <c r="AB1581" s="91">
        <f t="shared" si="3194"/>
        <v>0</v>
      </c>
      <c r="AC1581" s="91">
        <f t="shared" si="3194"/>
        <v>0</v>
      </c>
      <c r="AD1581" s="91">
        <f t="shared" si="3194"/>
        <v>0</v>
      </c>
      <c r="AE1581" s="91">
        <f t="shared" si="3194"/>
        <v>0</v>
      </c>
      <c r="AF1581" s="91">
        <f t="shared" si="3194"/>
        <v>0</v>
      </c>
      <c r="AG1581" s="91">
        <f t="shared" si="3194"/>
        <v>0</v>
      </c>
      <c r="AH1581" s="91">
        <f t="shared" si="3194"/>
        <v>0</v>
      </c>
      <c r="AI1581" s="91">
        <f t="shared" si="3194"/>
        <v>0</v>
      </c>
      <c r="AJ1581" s="91">
        <f t="shared" si="3194"/>
        <v>0</v>
      </c>
      <c r="AK1581" s="91">
        <f t="shared" si="3194"/>
        <v>0</v>
      </c>
      <c r="AL1581" s="91">
        <f t="shared" si="3194"/>
        <v>0</v>
      </c>
      <c r="AM1581" s="91">
        <f t="shared" si="3194"/>
        <v>0</v>
      </c>
      <c r="AN1581" s="91">
        <f t="shared" si="3194"/>
        <v>0</v>
      </c>
      <c r="AO1581" s="91">
        <f t="shared" si="3194"/>
        <v>0</v>
      </c>
      <c r="AP1581" s="91">
        <f t="shared" si="3194"/>
        <v>0</v>
      </c>
      <c r="AQ1581" s="91">
        <f t="shared" si="3194"/>
        <v>0</v>
      </c>
      <c r="AR1581" s="91">
        <f t="shared" si="3194"/>
        <v>0</v>
      </c>
      <c r="AS1581" s="91">
        <f t="shared" si="3194"/>
        <v>0</v>
      </c>
      <c r="AT1581" s="91">
        <f t="shared" si="3194"/>
        <v>0</v>
      </c>
      <c r="AU1581" s="91">
        <f t="shared" si="3194"/>
        <v>0</v>
      </c>
      <c r="AV1581" s="91">
        <f t="shared" si="3194"/>
        <v>0</v>
      </c>
      <c r="AW1581" s="91">
        <f t="shared" si="3194"/>
        <v>0</v>
      </c>
      <c r="AX1581" s="91">
        <f t="shared" si="3194"/>
        <v>0</v>
      </c>
      <c r="AY1581" s="91">
        <f t="shared" si="3194"/>
        <v>0</v>
      </c>
      <c r="AZ1581" s="91">
        <f t="shared" si="3194"/>
        <v>0</v>
      </c>
      <c r="BA1581" s="91">
        <f t="shared" si="3194"/>
        <v>0</v>
      </c>
      <c r="BB1581" s="91">
        <f t="shared" si="3194"/>
        <v>0</v>
      </c>
      <c r="BC1581" s="91">
        <f t="shared" si="3194"/>
        <v>0</v>
      </c>
      <c r="BD1581" s="91">
        <f t="shared" si="3194"/>
        <v>0</v>
      </c>
      <c r="BE1581" s="91">
        <f t="shared" si="3194"/>
        <v>0</v>
      </c>
      <c r="BF1581" s="91">
        <f t="shared" si="3194"/>
        <v>0</v>
      </c>
      <c r="BG1581" s="91">
        <f t="shared" si="3194"/>
        <v>0</v>
      </c>
      <c r="BH1581" s="91">
        <f t="shared" si="3194"/>
        <v>0</v>
      </c>
      <c r="BI1581" s="91">
        <f t="shared" si="3194"/>
        <v>0</v>
      </c>
      <c r="BJ1581" s="91">
        <f t="shared" si="3194"/>
        <v>0</v>
      </c>
      <c r="BK1581" s="91">
        <f t="shared" si="3194"/>
        <v>0</v>
      </c>
      <c r="BL1581" s="91">
        <f t="shared" si="3194"/>
        <v>0</v>
      </c>
      <c r="BM1581" s="91">
        <f t="shared" si="3194"/>
        <v>0</v>
      </c>
      <c r="BN1581" s="91">
        <f t="shared" si="3194"/>
        <v>0</v>
      </c>
      <c r="BO1581" s="91">
        <f t="shared" si="3194"/>
        <v>0</v>
      </c>
      <c r="BP1581" s="91">
        <f t="shared" si="3194"/>
        <v>0</v>
      </c>
      <c r="BQ1581" s="91">
        <f t="shared" si="3194"/>
        <v>0</v>
      </c>
      <c r="BR1581" s="91">
        <f t="shared" si="3194"/>
        <v>0</v>
      </c>
      <c r="BS1581" s="91">
        <f t="shared" si="3194"/>
        <v>0</v>
      </c>
      <c r="BT1581" s="91">
        <f t="shared" si="3194"/>
        <v>0</v>
      </c>
      <c r="BU1581" s="91">
        <f t="shared" si="3194"/>
        <v>0</v>
      </c>
      <c r="BV1581" s="91">
        <f t="shared" si="3194"/>
        <v>0</v>
      </c>
      <c r="BW1581" s="91">
        <f t="shared" si="3194"/>
        <v>0</v>
      </c>
      <c r="BX1581" s="91">
        <f t="shared" si="3194"/>
        <v>0</v>
      </c>
      <c r="BY1581" s="91">
        <f t="shared" si="3194"/>
        <v>0</v>
      </c>
      <c r="BZ1581" s="91">
        <f t="shared" si="3194"/>
        <v>0</v>
      </c>
      <c r="CA1581" s="91">
        <f t="shared" si="3194"/>
        <v>0</v>
      </c>
      <c r="CB1581" s="91">
        <f t="shared" si="3194"/>
        <v>0</v>
      </c>
      <c r="CC1581" s="91">
        <f t="shared" si="3194"/>
        <v>0</v>
      </c>
      <c r="CD1581" s="91">
        <f t="shared" si="3194"/>
        <v>0</v>
      </c>
      <c r="CE1581" s="91">
        <f t="shared" si="3194"/>
        <v>0</v>
      </c>
      <c r="CF1581" s="91">
        <f t="shared" si="3194"/>
        <v>0</v>
      </c>
      <c r="CG1581" s="91">
        <f t="shared" si="3194"/>
        <v>0</v>
      </c>
      <c r="CH1581" s="91">
        <f t="shared" si="3194"/>
        <v>0</v>
      </c>
      <c r="CI1581" s="91">
        <f t="shared" si="3194"/>
        <v>0</v>
      </c>
      <c r="CJ1581" s="91">
        <f t="shared" si="3194"/>
        <v>0</v>
      </c>
      <c r="CK1581" s="91">
        <f t="shared" si="3194"/>
        <v>0</v>
      </c>
      <c r="CL1581" s="91">
        <f t="shared" ref="CL1581:DT1581" si="3195">IF(CL$8="",0,CL1565-CL1574)</f>
        <v>0</v>
      </c>
      <c r="CM1581" s="91">
        <f t="shared" si="3195"/>
        <v>0</v>
      </c>
      <c r="CN1581" s="91">
        <f t="shared" si="3195"/>
        <v>0</v>
      </c>
      <c r="CO1581" s="91">
        <f t="shared" si="3195"/>
        <v>0</v>
      </c>
      <c r="CP1581" s="91">
        <f t="shared" si="3195"/>
        <v>0</v>
      </c>
      <c r="CQ1581" s="91">
        <f t="shared" si="3195"/>
        <v>0</v>
      </c>
      <c r="CR1581" s="91">
        <f t="shared" si="3195"/>
        <v>0</v>
      </c>
      <c r="CS1581" s="91">
        <f t="shared" si="3195"/>
        <v>0</v>
      </c>
      <c r="CT1581" s="91">
        <f t="shared" si="3195"/>
        <v>0</v>
      </c>
      <c r="CU1581" s="91">
        <f t="shared" si="3195"/>
        <v>0</v>
      </c>
      <c r="CV1581" s="91">
        <f t="shared" si="3195"/>
        <v>0</v>
      </c>
      <c r="CW1581" s="91">
        <f t="shared" si="3195"/>
        <v>0</v>
      </c>
      <c r="CX1581" s="91">
        <f t="shared" si="3195"/>
        <v>0</v>
      </c>
      <c r="CY1581" s="91">
        <f t="shared" si="3195"/>
        <v>0</v>
      </c>
      <c r="CZ1581" s="91">
        <f t="shared" si="3195"/>
        <v>0</v>
      </c>
      <c r="DA1581" s="91">
        <f t="shared" si="3195"/>
        <v>0</v>
      </c>
      <c r="DB1581" s="91">
        <f t="shared" si="3195"/>
        <v>0</v>
      </c>
      <c r="DC1581" s="91">
        <f t="shared" si="3195"/>
        <v>0</v>
      </c>
      <c r="DD1581" s="91">
        <f t="shared" si="3195"/>
        <v>0</v>
      </c>
      <c r="DE1581" s="91">
        <f t="shared" si="3195"/>
        <v>0</v>
      </c>
      <c r="DF1581" s="91">
        <f t="shared" si="3195"/>
        <v>0</v>
      </c>
      <c r="DG1581" s="91">
        <f t="shared" si="3195"/>
        <v>0</v>
      </c>
      <c r="DH1581" s="91">
        <f t="shared" si="3195"/>
        <v>0</v>
      </c>
      <c r="DI1581" s="91">
        <f t="shared" si="3195"/>
        <v>0</v>
      </c>
      <c r="DJ1581" s="91">
        <f t="shared" si="3195"/>
        <v>0</v>
      </c>
      <c r="DK1581" s="91">
        <f t="shared" si="3195"/>
        <v>0</v>
      </c>
      <c r="DL1581" s="91">
        <f t="shared" si="3195"/>
        <v>0</v>
      </c>
      <c r="DM1581" s="91">
        <f t="shared" si="3195"/>
        <v>0</v>
      </c>
      <c r="DN1581" s="91">
        <f t="shared" si="3195"/>
        <v>0</v>
      </c>
      <c r="DO1581" s="91">
        <f t="shared" si="3195"/>
        <v>0</v>
      </c>
      <c r="DP1581" s="91">
        <f t="shared" si="3195"/>
        <v>0</v>
      </c>
      <c r="DQ1581" s="91">
        <f t="shared" si="3195"/>
        <v>0</v>
      </c>
      <c r="DR1581" s="91">
        <f t="shared" si="3195"/>
        <v>0</v>
      </c>
      <c r="DS1581" s="91">
        <f t="shared" si="3195"/>
        <v>0</v>
      </c>
      <c r="DT1581" s="91">
        <f t="shared" si="3195"/>
        <v>0</v>
      </c>
      <c r="DU1581" s="3"/>
      <c r="DV1581" s="3"/>
    </row>
    <row r="1582" spans="1:126" ht="4.2" customHeight="1">
      <c r="A1582" s="1"/>
      <c r="B1582" s="1"/>
      <c r="C1582" s="1"/>
      <c r="D1582" s="1"/>
      <c r="E1582" s="261"/>
      <c r="F1582" s="47"/>
      <c r="G1582" s="229"/>
      <c r="H1582" s="1"/>
      <c r="I1582" s="1"/>
      <c r="J1582" s="1"/>
      <c r="K1582" s="1"/>
      <c r="L1582" s="1"/>
      <c r="M1582" s="5"/>
      <c r="N1582" s="1"/>
      <c r="O1582" s="1"/>
      <c r="P1582" s="5"/>
      <c r="Q1582" s="1"/>
      <c r="R1582" s="1"/>
      <c r="S1582" s="5"/>
      <c r="T1582" s="7"/>
      <c r="U1582" s="23"/>
      <c r="V1582" s="1"/>
      <c r="W1582" s="11"/>
      <c r="X1582" s="10"/>
      <c r="Y1582" s="45"/>
      <c r="Z1582" s="90"/>
      <c r="AA1582" s="93"/>
      <c r="AB1582" s="93"/>
      <c r="AC1582" s="93"/>
      <c r="AD1582" s="93"/>
      <c r="AE1582" s="93"/>
      <c r="AF1582" s="93"/>
      <c r="AG1582" s="93"/>
      <c r="AH1582" s="93"/>
      <c r="AI1582" s="93"/>
      <c r="AJ1582" s="93"/>
      <c r="AK1582" s="93"/>
      <c r="AL1582" s="93"/>
      <c r="AM1582" s="93"/>
      <c r="AN1582" s="93"/>
      <c r="AO1582" s="93"/>
      <c r="AP1582" s="93"/>
      <c r="AQ1582" s="93"/>
      <c r="AR1582" s="93"/>
      <c r="AS1582" s="93"/>
      <c r="AT1582" s="93"/>
      <c r="AU1582" s="93"/>
      <c r="AV1582" s="93"/>
      <c r="AW1582" s="93"/>
      <c r="AX1582" s="93"/>
      <c r="AY1582" s="93"/>
      <c r="AZ1582" s="93"/>
      <c r="BA1582" s="93"/>
      <c r="BB1582" s="93"/>
      <c r="BC1582" s="93"/>
      <c r="BD1582" s="93"/>
      <c r="BE1582" s="93"/>
      <c r="BF1582" s="93"/>
      <c r="BG1582" s="93"/>
      <c r="BH1582" s="93"/>
      <c r="BI1582" s="93"/>
      <c r="BJ1582" s="93"/>
      <c r="BK1582" s="93"/>
      <c r="BL1582" s="93"/>
      <c r="BM1582" s="93"/>
      <c r="BN1582" s="93"/>
      <c r="BO1582" s="93"/>
      <c r="BP1582" s="93"/>
      <c r="BQ1582" s="93"/>
      <c r="BR1582" s="93"/>
      <c r="BS1582" s="93"/>
      <c r="BT1582" s="93"/>
      <c r="BU1582" s="93"/>
      <c r="BV1582" s="93"/>
      <c r="BW1582" s="93"/>
      <c r="BX1582" s="93"/>
      <c r="BY1582" s="93"/>
      <c r="BZ1582" s="93"/>
      <c r="CA1582" s="93"/>
      <c r="CB1582" s="93"/>
      <c r="CC1582" s="93"/>
      <c r="CD1582" s="93"/>
      <c r="CE1582" s="93"/>
      <c r="CF1582" s="93"/>
      <c r="CG1582" s="93"/>
      <c r="CH1582" s="93"/>
      <c r="CI1582" s="93"/>
      <c r="CJ1582" s="93"/>
      <c r="CK1582" s="93"/>
      <c r="CL1582" s="93"/>
      <c r="CM1582" s="93"/>
      <c r="CN1582" s="93"/>
      <c r="CO1582" s="93"/>
      <c r="CP1582" s="93"/>
      <c r="CQ1582" s="93"/>
      <c r="CR1582" s="93"/>
      <c r="CS1582" s="93"/>
      <c r="CT1582" s="93"/>
      <c r="CU1582" s="93"/>
      <c r="CV1582" s="93"/>
      <c r="CW1582" s="93"/>
      <c r="CX1582" s="93"/>
      <c r="CY1582" s="93"/>
      <c r="CZ1582" s="93"/>
      <c r="DA1582" s="93"/>
      <c r="DB1582" s="93"/>
      <c r="DC1582" s="93"/>
      <c r="DD1582" s="93"/>
      <c r="DE1582" s="93"/>
      <c r="DF1582" s="93"/>
      <c r="DG1582" s="93"/>
      <c r="DH1582" s="93"/>
      <c r="DI1582" s="93"/>
      <c r="DJ1582" s="93"/>
      <c r="DK1582" s="93"/>
      <c r="DL1582" s="93"/>
      <c r="DM1582" s="93"/>
      <c r="DN1582" s="93"/>
      <c r="DO1582" s="93"/>
      <c r="DP1582" s="93"/>
      <c r="DQ1582" s="93"/>
      <c r="DR1582" s="93"/>
      <c r="DS1582" s="93"/>
      <c r="DT1582" s="93"/>
      <c r="DU1582" s="1"/>
      <c r="DV1582" s="1"/>
    </row>
    <row r="1583" spans="1:126" s="4" customFormat="1">
      <c r="A1583" s="3"/>
      <c r="B1583" s="3"/>
      <c r="C1583" s="3"/>
      <c r="D1583" s="3"/>
      <c r="E1583" s="9" t="s">
        <v>108</v>
      </c>
      <c r="F1583" s="50"/>
      <c r="G1583" s="248" t="s">
        <v>6</v>
      </c>
      <c r="H1583" s="3" t="s">
        <v>230</v>
      </c>
      <c r="I1583" s="3"/>
      <c r="J1583" s="3"/>
      <c r="K1583" s="3"/>
      <c r="L1583" s="3"/>
      <c r="M1583" s="5"/>
      <c r="N1583" s="3" t="str">
        <f>Главная!$Y$8</f>
        <v>итого</v>
      </c>
      <c r="O1583" s="3"/>
      <c r="P1583" s="5"/>
      <c r="Q1583" s="3" t="s">
        <v>25</v>
      </c>
      <c r="R1583" s="3"/>
      <c r="S1583" s="5"/>
      <c r="T1583" s="83"/>
      <c r="U1583" s="23"/>
      <c r="V1583" s="3"/>
      <c r="W1583" s="11">
        <f>SUMIFS($Y1583:$DU1583,$Y$8:$DU$8,MAX($Y$8:$DU$8))</f>
        <v>0</v>
      </c>
      <c r="X1583" s="11"/>
      <c r="Y1583" s="45"/>
      <c r="Z1583" s="91">
        <f t="shared" ref="Z1583:CK1583" si="3196">IF(Z$8="",0,Y1583+Z1581)</f>
        <v>0</v>
      </c>
      <c r="AA1583" s="91">
        <f t="shared" si="3196"/>
        <v>0</v>
      </c>
      <c r="AB1583" s="91">
        <f t="shared" si="3196"/>
        <v>0</v>
      </c>
      <c r="AC1583" s="91">
        <f t="shared" si="3196"/>
        <v>0</v>
      </c>
      <c r="AD1583" s="91">
        <f t="shared" si="3196"/>
        <v>0</v>
      </c>
      <c r="AE1583" s="91">
        <f t="shared" si="3196"/>
        <v>0</v>
      </c>
      <c r="AF1583" s="91">
        <f t="shared" si="3196"/>
        <v>0</v>
      </c>
      <c r="AG1583" s="91">
        <f t="shared" si="3196"/>
        <v>0</v>
      </c>
      <c r="AH1583" s="91">
        <f t="shared" si="3196"/>
        <v>0</v>
      </c>
      <c r="AI1583" s="91">
        <f t="shared" si="3196"/>
        <v>0</v>
      </c>
      <c r="AJ1583" s="91">
        <f t="shared" si="3196"/>
        <v>0</v>
      </c>
      <c r="AK1583" s="91">
        <f t="shared" si="3196"/>
        <v>0</v>
      </c>
      <c r="AL1583" s="91">
        <f t="shared" si="3196"/>
        <v>0</v>
      </c>
      <c r="AM1583" s="91">
        <f t="shared" si="3196"/>
        <v>0</v>
      </c>
      <c r="AN1583" s="91">
        <f t="shared" si="3196"/>
        <v>0</v>
      </c>
      <c r="AO1583" s="91">
        <f t="shared" si="3196"/>
        <v>0</v>
      </c>
      <c r="AP1583" s="91">
        <f t="shared" si="3196"/>
        <v>0</v>
      </c>
      <c r="AQ1583" s="91">
        <f t="shared" si="3196"/>
        <v>0</v>
      </c>
      <c r="AR1583" s="91">
        <f t="shared" si="3196"/>
        <v>0</v>
      </c>
      <c r="AS1583" s="91">
        <f t="shared" si="3196"/>
        <v>0</v>
      </c>
      <c r="AT1583" s="91">
        <f t="shared" si="3196"/>
        <v>0</v>
      </c>
      <c r="AU1583" s="91">
        <f t="shared" si="3196"/>
        <v>0</v>
      </c>
      <c r="AV1583" s="91">
        <f t="shared" si="3196"/>
        <v>0</v>
      </c>
      <c r="AW1583" s="91">
        <f t="shared" si="3196"/>
        <v>0</v>
      </c>
      <c r="AX1583" s="91">
        <f t="shared" si="3196"/>
        <v>0</v>
      </c>
      <c r="AY1583" s="91">
        <f t="shared" si="3196"/>
        <v>0</v>
      </c>
      <c r="AZ1583" s="91">
        <f t="shared" si="3196"/>
        <v>0</v>
      </c>
      <c r="BA1583" s="91">
        <f t="shared" si="3196"/>
        <v>0</v>
      </c>
      <c r="BB1583" s="91">
        <f t="shared" si="3196"/>
        <v>0</v>
      </c>
      <c r="BC1583" s="91">
        <f t="shared" si="3196"/>
        <v>0</v>
      </c>
      <c r="BD1583" s="91">
        <f t="shared" si="3196"/>
        <v>0</v>
      </c>
      <c r="BE1583" s="91">
        <f t="shared" si="3196"/>
        <v>0</v>
      </c>
      <c r="BF1583" s="91">
        <f t="shared" si="3196"/>
        <v>0</v>
      </c>
      <c r="BG1583" s="91">
        <f t="shared" si="3196"/>
        <v>0</v>
      </c>
      <c r="BH1583" s="91">
        <f t="shared" si="3196"/>
        <v>0</v>
      </c>
      <c r="BI1583" s="91">
        <f t="shared" si="3196"/>
        <v>0</v>
      </c>
      <c r="BJ1583" s="91">
        <f t="shared" si="3196"/>
        <v>0</v>
      </c>
      <c r="BK1583" s="91">
        <f t="shared" si="3196"/>
        <v>0</v>
      </c>
      <c r="BL1583" s="91">
        <f t="shared" si="3196"/>
        <v>0</v>
      </c>
      <c r="BM1583" s="91">
        <f t="shared" si="3196"/>
        <v>0</v>
      </c>
      <c r="BN1583" s="91">
        <f t="shared" si="3196"/>
        <v>0</v>
      </c>
      <c r="BO1583" s="91">
        <f t="shared" si="3196"/>
        <v>0</v>
      </c>
      <c r="BP1583" s="91">
        <f t="shared" si="3196"/>
        <v>0</v>
      </c>
      <c r="BQ1583" s="91">
        <f t="shared" si="3196"/>
        <v>0</v>
      </c>
      <c r="BR1583" s="91">
        <f t="shared" si="3196"/>
        <v>0</v>
      </c>
      <c r="BS1583" s="91">
        <f t="shared" si="3196"/>
        <v>0</v>
      </c>
      <c r="BT1583" s="91">
        <f t="shared" si="3196"/>
        <v>0</v>
      </c>
      <c r="BU1583" s="91">
        <f t="shared" si="3196"/>
        <v>0</v>
      </c>
      <c r="BV1583" s="91">
        <f t="shared" si="3196"/>
        <v>0</v>
      </c>
      <c r="BW1583" s="91">
        <f t="shared" si="3196"/>
        <v>0</v>
      </c>
      <c r="BX1583" s="91">
        <f t="shared" si="3196"/>
        <v>0</v>
      </c>
      <c r="BY1583" s="91">
        <f t="shared" si="3196"/>
        <v>0</v>
      </c>
      <c r="BZ1583" s="91">
        <f t="shared" si="3196"/>
        <v>0</v>
      </c>
      <c r="CA1583" s="91">
        <f t="shared" si="3196"/>
        <v>0</v>
      </c>
      <c r="CB1583" s="91">
        <f t="shared" si="3196"/>
        <v>0</v>
      </c>
      <c r="CC1583" s="91">
        <f t="shared" si="3196"/>
        <v>0</v>
      </c>
      <c r="CD1583" s="91">
        <f t="shared" si="3196"/>
        <v>0</v>
      </c>
      <c r="CE1583" s="91">
        <f t="shared" si="3196"/>
        <v>0</v>
      </c>
      <c r="CF1583" s="91">
        <f t="shared" si="3196"/>
        <v>0</v>
      </c>
      <c r="CG1583" s="91">
        <f t="shared" si="3196"/>
        <v>0</v>
      </c>
      <c r="CH1583" s="91">
        <f t="shared" si="3196"/>
        <v>0</v>
      </c>
      <c r="CI1583" s="91">
        <f t="shared" si="3196"/>
        <v>0</v>
      </c>
      <c r="CJ1583" s="91">
        <f t="shared" si="3196"/>
        <v>0</v>
      </c>
      <c r="CK1583" s="91">
        <f t="shared" si="3196"/>
        <v>0</v>
      </c>
      <c r="CL1583" s="91">
        <f t="shared" ref="CL1583:DT1583" si="3197">IF(CL$8="",0,CK1583+CL1581)</f>
        <v>0</v>
      </c>
      <c r="CM1583" s="91">
        <f t="shared" si="3197"/>
        <v>0</v>
      </c>
      <c r="CN1583" s="91">
        <f t="shared" si="3197"/>
        <v>0</v>
      </c>
      <c r="CO1583" s="91">
        <f t="shared" si="3197"/>
        <v>0</v>
      </c>
      <c r="CP1583" s="91">
        <f t="shared" si="3197"/>
        <v>0</v>
      </c>
      <c r="CQ1583" s="91">
        <f t="shared" si="3197"/>
        <v>0</v>
      </c>
      <c r="CR1583" s="91">
        <f t="shared" si="3197"/>
        <v>0</v>
      </c>
      <c r="CS1583" s="91">
        <f t="shared" si="3197"/>
        <v>0</v>
      </c>
      <c r="CT1583" s="91">
        <f t="shared" si="3197"/>
        <v>0</v>
      </c>
      <c r="CU1583" s="91">
        <f t="shared" si="3197"/>
        <v>0</v>
      </c>
      <c r="CV1583" s="91">
        <f t="shared" si="3197"/>
        <v>0</v>
      </c>
      <c r="CW1583" s="91">
        <f t="shared" si="3197"/>
        <v>0</v>
      </c>
      <c r="CX1583" s="91">
        <f t="shared" si="3197"/>
        <v>0</v>
      </c>
      <c r="CY1583" s="91">
        <f t="shared" si="3197"/>
        <v>0</v>
      </c>
      <c r="CZ1583" s="91">
        <f t="shared" si="3197"/>
        <v>0</v>
      </c>
      <c r="DA1583" s="91">
        <f t="shared" si="3197"/>
        <v>0</v>
      </c>
      <c r="DB1583" s="91">
        <f t="shared" si="3197"/>
        <v>0</v>
      </c>
      <c r="DC1583" s="91">
        <f t="shared" si="3197"/>
        <v>0</v>
      </c>
      <c r="DD1583" s="91">
        <f t="shared" si="3197"/>
        <v>0</v>
      </c>
      <c r="DE1583" s="91">
        <f t="shared" si="3197"/>
        <v>0</v>
      </c>
      <c r="DF1583" s="91">
        <f t="shared" si="3197"/>
        <v>0</v>
      </c>
      <c r="DG1583" s="91">
        <f t="shared" si="3197"/>
        <v>0</v>
      </c>
      <c r="DH1583" s="91">
        <f t="shared" si="3197"/>
        <v>0</v>
      </c>
      <c r="DI1583" s="91">
        <f t="shared" si="3197"/>
        <v>0</v>
      </c>
      <c r="DJ1583" s="91">
        <f t="shared" si="3197"/>
        <v>0</v>
      </c>
      <c r="DK1583" s="91">
        <f t="shared" si="3197"/>
        <v>0</v>
      </c>
      <c r="DL1583" s="91">
        <f t="shared" si="3197"/>
        <v>0</v>
      </c>
      <c r="DM1583" s="91">
        <f t="shared" si="3197"/>
        <v>0</v>
      </c>
      <c r="DN1583" s="91">
        <f t="shared" si="3197"/>
        <v>0</v>
      </c>
      <c r="DO1583" s="91">
        <f t="shared" si="3197"/>
        <v>0</v>
      </c>
      <c r="DP1583" s="91">
        <f t="shared" si="3197"/>
        <v>0</v>
      </c>
      <c r="DQ1583" s="91">
        <f t="shared" si="3197"/>
        <v>0</v>
      </c>
      <c r="DR1583" s="91">
        <f t="shared" si="3197"/>
        <v>0</v>
      </c>
      <c r="DS1583" s="91">
        <f t="shared" si="3197"/>
        <v>0</v>
      </c>
      <c r="DT1583" s="91">
        <f t="shared" si="3197"/>
        <v>0</v>
      </c>
      <c r="DU1583" s="3"/>
      <c r="DV1583" s="3"/>
    </row>
    <row r="1584" spans="1:126" ht="4.2" customHeight="1">
      <c r="A1584" s="1"/>
      <c r="B1584" s="1"/>
      <c r="C1584" s="1"/>
      <c r="D1584" s="1"/>
      <c r="E1584" s="261"/>
      <c r="F1584" s="47"/>
      <c r="G1584" s="229"/>
      <c r="H1584" s="17"/>
      <c r="I1584" s="17"/>
      <c r="J1584" s="17"/>
      <c r="K1584" s="17"/>
      <c r="L1584" s="1"/>
      <c r="M1584" s="5"/>
      <c r="N1584" s="17"/>
      <c r="O1584" s="1"/>
      <c r="P1584" s="5"/>
      <c r="Q1584" s="1"/>
      <c r="R1584" s="1"/>
      <c r="S1584" s="5"/>
      <c r="T1584" s="7"/>
      <c r="U1584" s="23"/>
      <c r="V1584" s="1"/>
      <c r="W1584" s="17"/>
      <c r="X1584" s="10"/>
      <c r="Y1584" s="45"/>
      <c r="Z1584" s="90"/>
      <c r="AA1584" s="94"/>
      <c r="AB1584" s="94"/>
      <c r="AC1584" s="94"/>
      <c r="AD1584" s="94"/>
      <c r="AE1584" s="94"/>
      <c r="AF1584" s="94"/>
      <c r="AG1584" s="94"/>
      <c r="AH1584" s="94"/>
      <c r="AI1584" s="94"/>
      <c r="AJ1584" s="94"/>
      <c r="AK1584" s="94"/>
      <c r="AL1584" s="94"/>
      <c r="AM1584" s="94"/>
      <c r="AN1584" s="94"/>
      <c r="AO1584" s="94"/>
      <c r="AP1584" s="94"/>
      <c r="AQ1584" s="94"/>
      <c r="AR1584" s="94"/>
      <c r="AS1584" s="94"/>
      <c r="AT1584" s="94"/>
      <c r="AU1584" s="94"/>
      <c r="AV1584" s="94"/>
      <c r="AW1584" s="94"/>
      <c r="AX1584" s="94"/>
      <c r="AY1584" s="94"/>
      <c r="AZ1584" s="94"/>
      <c r="BA1584" s="94"/>
      <c r="BB1584" s="94"/>
      <c r="BC1584" s="94"/>
      <c r="BD1584" s="94"/>
      <c r="BE1584" s="94"/>
      <c r="BF1584" s="94"/>
      <c r="BG1584" s="94"/>
      <c r="BH1584" s="94"/>
      <c r="BI1584" s="94"/>
      <c r="BJ1584" s="94"/>
      <c r="BK1584" s="94"/>
      <c r="BL1584" s="94"/>
      <c r="BM1584" s="94"/>
      <c r="BN1584" s="94"/>
      <c r="BO1584" s="94"/>
      <c r="BP1584" s="94"/>
      <c r="BQ1584" s="94"/>
      <c r="BR1584" s="94"/>
      <c r="BS1584" s="94"/>
      <c r="BT1584" s="94"/>
      <c r="BU1584" s="94"/>
      <c r="BV1584" s="94"/>
      <c r="BW1584" s="94"/>
      <c r="BX1584" s="94"/>
      <c r="BY1584" s="94"/>
      <c r="BZ1584" s="94"/>
      <c r="CA1584" s="94"/>
      <c r="CB1584" s="94"/>
      <c r="CC1584" s="94"/>
      <c r="CD1584" s="94"/>
      <c r="CE1584" s="94"/>
      <c r="CF1584" s="94"/>
      <c r="CG1584" s="94"/>
      <c r="CH1584" s="94"/>
      <c r="CI1584" s="94"/>
      <c r="CJ1584" s="94"/>
      <c r="CK1584" s="94"/>
      <c r="CL1584" s="94"/>
      <c r="CM1584" s="94"/>
      <c r="CN1584" s="94"/>
      <c r="CO1584" s="94"/>
      <c r="CP1584" s="94"/>
      <c r="CQ1584" s="94"/>
      <c r="CR1584" s="94"/>
      <c r="CS1584" s="94"/>
      <c r="CT1584" s="94"/>
      <c r="CU1584" s="94"/>
      <c r="CV1584" s="94"/>
      <c r="CW1584" s="94"/>
      <c r="CX1584" s="94"/>
      <c r="CY1584" s="94"/>
      <c r="CZ1584" s="94"/>
      <c r="DA1584" s="94"/>
      <c r="DB1584" s="94"/>
      <c r="DC1584" s="94"/>
      <c r="DD1584" s="94"/>
      <c r="DE1584" s="94"/>
      <c r="DF1584" s="94"/>
      <c r="DG1584" s="94"/>
      <c r="DH1584" s="94"/>
      <c r="DI1584" s="94"/>
      <c r="DJ1584" s="94"/>
      <c r="DK1584" s="94"/>
      <c r="DL1584" s="94"/>
      <c r="DM1584" s="94"/>
      <c r="DN1584" s="94"/>
      <c r="DO1584" s="94"/>
      <c r="DP1584" s="94"/>
      <c r="DQ1584" s="94"/>
      <c r="DR1584" s="94"/>
      <c r="DS1584" s="94"/>
      <c r="DT1584" s="94"/>
      <c r="DU1584" s="1"/>
      <c r="DV1584" s="1"/>
    </row>
    <row r="1585" spans="1:126" ht="7.2" customHeight="1">
      <c r="A1585" s="1"/>
      <c r="B1585" s="1"/>
      <c r="C1585" s="1"/>
      <c r="D1585" s="1"/>
      <c r="E1585" s="261"/>
      <c r="F1585" s="47"/>
      <c r="G1585" s="229"/>
      <c r="H1585" s="1"/>
      <c r="I1585" s="1"/>
      <c r="J1585" s="1"/>
      <c r="K1585" s="1"/>
      <c r="L1585" s="1"/>
      <c r="M1585" s="5"/>
      <c r="N1585" s="1"/>
      <c r="O1585" s="1"/>
      <c r="P1585" s="5"/>
      <c r="Q1585" s="1"/>
      <c r="R1585" s="1"/>
      <c r="S1585" s="5"/>
      <c r="T1585" s="7"/>
      <c r="U1585" s="23"/>
      <c r="V1585" s="1"/>
      <c r="W1585" s="11"/>
      <c r="X1585" s="10"/>
      <c r="Y1585" s="45"/>
      <c r="Z1585" s="90"/>
      <c r="AA1585" s="93"/>
      <c r="AB1585" s="93"/>
      <c r="AC1585" s="93"/>
      <c r="AD1585" s="93"/>
      <c r="AE1585" s="93"/>
      <c r="AF1585" s="93"/>
      <c r="AG1585" s="93"/>
      <c r="AH1585" s="93"/>
      <c r="AI1585" s="93"/>
      <c r="AJ1585" s="93"/>
      <c r="AK1585" s="93"/>
      <c r="AL1585" s="93"/>
      <c r="AM1585" s="93"/>
      <c r="AN1585" s="93"/>
      <c r="AO1585" s="93"/>
      <c r="AP1585" s="93"/>
      <c r="AQ1585" s="93"/>
      <c r="AR1585" s="93"/>
      <c r="AS1585" s="93"/>
      <c r="AT1585" s="93"/>
      <c r="AU1585" s="93"/>
      <c r="AV1585" s="93"/>
      <c r="AW1585" s="93"/>
      <c r="AX1585" s="93"/>
      <c r="AY1585" s="93"/>
      <c r="AZ1585" s="93"/>
      <c r="BA1585" s="93"/>
      <c r="BB1585" s="93"/>
      <c r="BC1585" s="93"/>
      <c r="BD1585" s="93"/>
      <c r="BE1585" s="93"/>
      <c r="BF1585" s="93"/>
      <c r="BG1585" s="93"/>
      <c r="BH1585" s="93"/>
      <c r="BI1585" s="93"/>
      <c r="BJ1585" s="93"/>
      <c r="BK1585" s="93"/>
      <c r="BL1585" s="93"/>
      <c r="BM1585" s="93"/>
      <c r="BN1585" s="93"/>
      <c r="BO1585" s="93"/>
      <c r="BP1585" s="93"/>
      <c r="BQ1585" s="93"/>
      <c r="BR1585" s="93"/>
      <c r="BS1585" s="93"/>
      <c r="BT1585" s="93"/>
      <c r="BU1585" s="93"/>
      <c r="BV1585" s="93"/>
      <c r="BW1585" s="93"/>
      <c r="BX1585" s="93"/>
      <c r="BY1585" s="93"/>
      <c r="BZ1585" s="93"/>
      <c r="CA1585" s="93"/>
      <c r="CB1585" s="93"/>
      <c r="CC1585" s="93"/>
      <c r="CD1585" s="93"/>
      <c r="CE1585" s="93"/>
      <c r="CF1585" s="93"/>
      <c r="CG1585" s="93"/>
      <c r="CH1585" s="93"/>
      <c r="CI1585" s="93"/>
      <c r="CJ1585" s="93"/>
      <c r="CK1585" s="93"/>
      <c r="CL1585" s="93"/>
      <c r="CM1585" s="93"/>
      <c r="CN1585" s="93"/>
      <c r="CO1585" s="93"/>
      <c r="CP1585" s="93"/>
      <c r="CQ1585" s="93"/>
      <c r="CR1585" s="93"/>
      <c r="CS1585" s="93"/>
      <c r="CT1585" s="93"/>
      <c r="CU1585" s="93"/>
      <c r="CV1585" s="93"/>
      <c r="CW1585" s="93"/>
      <c r="CX1585" s="93"/>
      <c r="CY1585" s="93"/>
      <c r="CZ1585" s="93"/>
      <c r="DA1585" s="93"/>
      <c r="DB1585" s="93"/>
      <c r="DC1585" s="93"/>
      <c r="DD1585" s="93"/>
      <c r="DE1585" s="93"/>
      <c r="DF1585" s="93"/>
      <c r="DG1585" s="93"/>
      <c r="DH1585" s="93"/>
      <c r="DI1585" s="93"/>
      <c r="DJ1585" s="93"/>
      <c r="DK1585" s="93"/>
      <c r="DL1585" s="93"/>
      <c r="DM1585" s="93"/>
      <c r="DN1585" s="93"/>
      <c r="DO1585" s="93"/>
      <c r="DP1585" s="93"/>
      <c r="DQ1585" s="93"/>
      <c r="DR1585" s="93"/>
      <c r="DS1585" s="93"/>
      <c r="DT1585" s="93"/>
      <c r="DU1585" s="1"/>
      <c r="DV1585" s="1"/>
    </row>
    <row r="1586" spans="1:126" s="120" customFormat="1" ht="4.2" customHeight="1">
      <c r="A1586" s="59"/>
      <c r="B1586" s="59"/>
      <c r="C1586" s="59"/>
      <c r="D1586" s="59"/>
      <c r="E1586" s="271"/>
      <c r="F1586" s="114"/>
      <c r="G1586" s="115"/>
      <c r="H1586" s="59"/>
      <c r="I1586" s="59"/>
      <c r="J1586" s="59"/>
      <c r="K1586" s="59"/>
      <c r="L1586" s="59"/>
      <c r="M1586" s="115"/>
      <c r="N1586" s="59"/>
      <c r="O1586" s="59"/>
      <c r="P1586" s="229"/>
      <c r="Q1586" s="59"/>
      <c r="R1586" s="59"/>
      <c r="S1586" s="115"/>
      <c r="T1586" s="210"/>
      <c r="U1586" s="115"/>
      <c r="V1586" s="59"/>
      <c r="W1586" s="116"/>
      <c r="X1586" s="116"/>
      <c r="Y1586" s="117"/>
      <c r="Z1586" s="90"/>
      <c r="AA1586" s="119"/>
      <c r="AB1586" s="119"/>
      <c r="AC1586" s="119"/>
      <c r="AD1586" s="119"/>
      <c r="AE1586" s="119"/>
      <c r="AF1586" s="119"/>
      <c r="AG1586" s="119"/>
      <c r="AH1586" s="119"/>
      <c r="AI1586" s="119"/>
      <c r="AJ1586" s="119"/>
      <c r="AK1586" s="119"/>
      <c r="AL1586" s="119"/>
      <c r="AM1586" s="119"/>
      <c r="AN1586" s="119"/>
      <c r="AO1586" s="119"/>
      <c r="AP1586" s="119"/>
      <c r="AQ1586" s="119"/>
      <c r="AR1586" s="119"/>
      <c r="AS1586" s="119"/>
      <c r="AT1586" s="119"/>
      <c r="AU1586" s="119"/>
      <c r="AV1586" s="119"/>
      <c r="AW1586" s="119"/>
      <c r="AX1586" s="119"/>
      <c r="AY1586" s="119"/>
      <c r="AZ1586" s="119"/>
      <c r="BA1586" s="119"/>
      <c r="BB1586" s="119"/>
      <c r="BC1586" s="119"/>
      <c r="BD1586" s="119"/>
      <c r="BE1586" s="119"/>
      <c r="BF1586" s="119"/>
      <c r="BG1586" s="119"/>
      <c r="BH1586" s="119"/>
      <c r="BI1586" s="119"/>
      <c r="BJ1586" s="119"/>
      <c r="BK1586" s="119"/>
      <c r="BL1586" s="119"/>
      <c r="BM1586" s="119"/>
      <c r="BN1586" s="119"/>
      <c r="BO1586" s="119"/>
      <c r="BP1586" s="119"/>
      <c r="BQ1586" s="119"/>
      <c r="BR1586" s="119"/>
      <c r="BS1586" s="119"/>
      <c r="BT1586" s="119"/>
      <c r="BU1586" s="119"/>
      <c r="BV1586" s="119"/>
      <c r="BW1586" s="119"/>
      <c r="BX1586" s="119"/>
      <c r="BY1586" s="119"/>
      <c r="BZ1586" s="119"/>
      <c r="CA1586" s="119"/>
      <c r="CB1586" s="119"/>
      <c r="CC1586" s="119"/>
      <c r="CD1586" s="119"/>
      <c r="CE1586" s="119"/>
      <c r="CF1586" s="119"/>
      <c r="CG1586" s="119"/>
      <c r="CH1586" s="119"/>
      <c r="CI1586" s="119"/>
      <c r="CJ1586" s="119"/>
      <c r="CK1586" s="119"/>
      <c r="CL1586" s="119"/>
      <c r="CM1586" s="119"/>
      <c r="CN1586" s="119"/>
      <c r="CO1586" s="119"/>
      <c r="CP1586" s="119"/>
      <c r="CQ1586" s="119"/>
      <c r="CR1586" s="119"/>
      <c r="CS1586" s="119"/>
      <c r="CT1586" s="119"/>
      <c r="CU1586" s="119"/>
      <c r="CV1586" s="119"/>
      <c r="CW1586" s="119"/>
      <c r="CX1586" s="119"/>
      <c r="CY1586" s="119"/>
      <c r="CZ1586" s="119"/>
      <c r="DA1586" s="119"/>
      <c r="DB1586" s="119"/>
      <c r="DC1586" s="119"/>
      <c r="DD1586" s="119"/>
      <c r="DE1586" s="119"/>
      <c r="DF1586" s="119"/>
      <c r="DG1586" s="119"/>
      <c r="DH1586" s="119"/>
      <c r="DI1586" s="119"/>
      <c r="DJ1586" s="119"/>
      <c r="DK1586" s="119"/>
      <c r="DL1586" s="119"/>
      <c r="DM1586" s="119"/>
      <c r="DN1586" s="119"/>
      <c r="DO1586" s="119"/>
      <c r="DP1586" s="119"/>
      <c r="DQ1586" s="119"/>
      <c r="DR1586" s="119"/>
      <c r="DS1586" s="119"/>
      <c r="DT1586" s="119"/>
      <c r="DU1586" s="59"/>
      <c r="DV1586" s="59"/>
    </row>
    <row r="1587" spans="1:126" s="4" customFormat="1" ht="12.6" thickBot="1">
      <c r="A1587" s="3"/>
      <c r="B1587" s="3"/>
      <c r="C1587" s="3"/>
      <c r="D1587" s="3"/>
      <c r="E1587" s="9"/>
      <c r="F1587" s="50"/>
      <c r="G1587" s="248" t="s">
        <v>6</v>
      </c>
      <c r="H1587" s="546" t="s">
        <v>266</v>
      </c>
      <c r="I1587" s="547"/>
      <c r="J1587" s="547"/>
      <c r="K1587" s="547"/>
      <c r="L1587" s="547"/>
      <c r="M1587" s="548"/>
      <c r="N1587" s="549" t="str">
        <f>Главная!$Y$8</f>
        <v>итого</v>
      </c>
      <c r="O1587" s="3"/>
      <c r="P1587" s="5"/>
      <c r="Q1587" s="3" t="s">
        <v>25</v>
      </c>
      <c r="R1587" s="3"/>
      <c r="S1587" s="5"/>
      <c r="T1587" s="83"/>
      <c r="U1587" s="23"/>
      <c r="V1587" s="3"/>
      <c r="W1587" s="11">
        <f>SUM($Y1587:$DU1587)</f>
        <v>0</v>
      </c>
      <c r="X1587" s="11"/>
      <c r="Y1587" s="45"/>
      <c r="Z1587" s="550"/>
      <c r="AA1587" s="551">
        <f>IF(AA$8="",0,AA1571-AA1574)</f>
        <v>0</v>
      </c>
      <c r="AB1587" s="551">
        <f t="shared" ref="AB1587:CM1587" si="3198">IF(AB$8="",0,AB1571-AB1574)</f>
        <v>0</v>
      </c>
      <c r="AC1587" s="551">
        <f t="shared" si="3198"/>
        <v>0</v>
      </c>
      <c r="AD1587" s="551">
        <f t="shared" si="3198"/>
        <v>0</v>
      </c>
      <c r="AE1587" s="551">
        <f t="shared" si="3198"/>
        <v>0</v>
      </c>
      <c r="AF1587" s="551">
        <f t="shared" si="3198"/>
        <v>0</v>
      </c>
      <c r="AG1587" s="551">
        <f t="shared" si="3198"/>
        <v>0</v>
      </c>
      <c r="AH1587" s="551">
        <f t="shared" si="3198"/>
        <v>0</v>
      </c>
      <c r="AI1587" s="551">
        <f t="shared" si="3198"/>
        <v>0</v>
      </c>
      <c r="AJ1587" s="551">
        <f t="shared" si="3198"/>
        <v>0</v>
      </c>
      <c r="AK1587" s="551">
        <f t="shared" si="3198"/>
        <v>0</v>
      </c>
      <c r="AL1587" s="551">
        <f t="shared" si="3198"/>
        <v>0</v>
      </c>
      <c r="AM1587" s="551">
        <f t="shared" si="3198"/>
        <v>0</v>
      </c>
      <c r="AN1587" s="551">
        <f t="shared" si="3198"/>
        <v>0</v>
      </c>
      <c r="AO1587" s="551">
        <f t="shared" si="3198"/>
        <v>0</v>
      </c>
      <c r="AP1587" s="551">
        <f t="shared" si="3198"/>
        <v>0</v>
      </c>
      <c r="AQ1587" s="551">
        <f t="shared" si="3198"/>
        <v>0</v>
      </c>
      <c r="AR1587" s="551">
        <f t="shared" si="3198"/>
        <v>0</v>
      </c>
      <c r="AS1587" s="551">
        <f t="shared" si="3198"/>
        <v>0</v>
      </c>
      <c r="AT1587" s="551">
        <f t="shared" si="3198"/>
        <v>0</v>
      </c>
      <c r="AU1587" s="551">
        <f t="shared" si="3198"/>
        <v>0</v>
      </c>
      <c r="AV1587" s="551">
        <f t="shared" si="3198"/>
        <v>0</v>
      </c>
      <c r="AW1587" s="551">
        <f t="shared" si="3198"/>
        <v>0</v>
      </c>
      <c r="AX1587" s="551">
        <f t="shared" si="3198"/>
        <v>0</v>
      </c>
      <c r="AY1587" s="551">
        <f t="shared" si="3198"/>
        <v>0</v>
      </c>
      <c r="AZ1587" s="551">
        <f t="shared" si="3198"/>
        <v>0</v>
      </c>
      <c r="BA1587" s="551">
        <f t="shared" si="3198"/>
        <v>0</v>
      </c>
      <c r="BB1587" s="551">
        <f t="shared" si="3198"/>
        <v>0</v>
      </c>
      <c r="BC1587" s="551">
        <f t="shared" si="3198"/>
        <v>0</v>
      </c>
      <c r="BD1587" s="551">
        <f t="shared" si="3198"/>
        <v>0</v>
      </c>
      <c r="BE1587" s="551">
        <f t="shared" si="3198"/>
        <v>0</v>
      </c>
      <c r="BF1587" s="551">
        <f t="shared" si="3198"/>
        <v>0</v>
      </c>
      <c r="BG1587" s="551">
        <f t="shared" si="3198"/>
        <v>0</v>
      </c>
      <c r="BH1587" s="551">
        <f t="shared" si="3198"/>
        <v>0</v>
      </c>
      <c r="BI1587" s="551">
        <f t="shared" si="3198"/>
        <v>0</v>
      </c>
      <c r="BJ1587" s="551">
        <f t="shared" si="3198"/>
        <v>0</v>
      </c>
      <c r="BK1587" s="551">
        <f t="shared" si="3198"/>
        <v>0</v>
      </c>
      <c r="BL1587" s="551">
        <f t="shared" si="3198"/>
        <v>0</v>
      </c>
      <c r="BM1587" s="551">
        <f t="shared" si="3198"/>
        <v>0</v>
      </c>
      <c r="BN1587" s="551">
        <f t="shared" si="3198"/>
        <v>0</v>
      </c>
      <c r="BO1587" s="551">
        <f t="shared" si="3198"/>
        <v>0</v>
      </c>
      <c r="BP1587" s="551">
        <f t="shared" si="3198"/>
        <v>0</v>
      </c>
      <c r="BQ1587" s="551">
        <f t="shared" si="3198"/>
        <v>0</v>
      </c>
      <c r="BR1587" s="551">
        <f t="shared" si="3198"/>
        <v>0</v>
      </c>
      <c r="BS1587" s="551">
        <f t="shared" si="3198"/>
        <v>0</v>
      </c>
      <c r="BT1587" s="551">
        <f t="shared" si="3198"/>
        <v>0</v>
      </c>
      <c r="BU1587" s="551">
        <f t="shared" si="3198"/>
        <v>0</v>
      </c>
      <c r="BV1587" s="551">
        <f t="shared" si="3198"/>
        <v>0</v>
      </c>
      <c r="BW1587" s="551">
        <f t="shared" si="3198"/>
        <v>0</v>
      </c>
      <c r="BX1587" s="551">
        <f t="shared" si="3198"/>
        <v>0</v>
      </c>
      <c r="BY1587" s="551">
        <f t="shared" si="3198"/>
        <v>0</v>
      </c>
      <c r="BZ1587" s="551">
        <f t="shared" si="3198"/>
        <v>0</v>
      </c>
      <c r="CA1587" s="551">
        <f t="shared" si="3198"/>
        <v>0</v>
      </c>
      <c r="CB1587" s="551">
        <f t="shared" si="3198"/>
        <v>0</v>
      </c>
      <c r="CC1587" s="551">
        <f t="shared" si="3198"/>
        <v>0</v>
      </c>
      <c r="CD1587" s="551">
        <f t="shared" si="3198"/>
        <v>0</v>
      </c>
      <c r="CE1587" s="551">
        <f t="shared" si="3198"/>
        <v>0</v>
      </c>
      <c r="CF1587" s="551">
        <f t="shared" si="3198"/>
        <v>0</v>
      </c>
      <c r="CG1587" s="551">
        <f t="shared" si="3198"/>
        <v>0</v>
      </c>
      <c r="CH1587" s="551">
        <f t="shared" si="3198"/>
        <v>0</v>
      </c>
      <c r="CI1587" s="551">
        <f>IF(CI$8="",0,CI1571-CI1574)</f>
        <v>0</v>
      </c>
      <c r="CJ1587" s="551">
        <f t="shared" si="3198"/>
        <v>0</v>
      </c>
      <c r="CK1587" s="551">
        <f t="shared" si="3198"/>
        <v>0</v>
      </c>
      <c r="CL1587" s="551">
        <f t="shared" si="3198"/>
        <v>0</v>
      </c>
      <c r="CM1587" s="551">
        <f t="shared" si="3198"/>
        <v>0</v>
      </c>
      <c r="CN1587" s="551">
        <f t="shared" ref="CN1587:DT1587" si="3199">IF(CN$8="",0,CN1571-CN1574)</f>
        <v>0</v>
      </c>
      <c r="CO1587" s="551">
        <f t="shared" si="3199"/>
        <v>0</v>
      </c>
      <c r="CP1587" s="551">
        <f t="shared" si="3199"/>
        <v>0</v>
      </c>
      <c r="CQ1587" s="551">
        <f t="shared" si="3199"/>
        <v>0</v>
      </c>
      <c r="CR1587" s="551">
        <f t="shared" si="3199"/>
        <v>0</v>
      </c>
      <c r="CS1587" s="551">
        <f t="shared" si="3199"/>
        <v>0</v>
      </c>
      <c r="CT1587" s="551">
        <f t="shared" si="3199"/>
        <v>0</v>
      </c>
      <c r="CU1587" s="551">
        <f t="shared" si="3199"/>
        <v>0</v>
      </c>
      <c r="CV1587" s="551">
        <f t="shared" si="3199"/>
        <v>0</v>
      </c>
      <c r="CW1587" s="551">
        <f t="shared" si="3199"/>
        <v>0</v>
      </c>
      <c r="CX1587" s="551">
        <f t="shared" si="3199"/>
        <v>0</v>
      </c>
      <c r="CY1587" s="551">
        <f t="shared" si="3199"/>
        <v>0</v>
      </c>
      <c r="CZ1587" s="551">
        <f t="shared" si="3199"/>
        <v>0</v>
      </c>
      <c r="DA1587" s="551">
        <f t="shared" si="3199"/>
        <v>0</v>
      </c>
      <c r="DB1587" s="551">
        <f t="shared" si="3199"/>
        <v>0</v>
      </c>
      <c r="DC1587" s="551">
        <f t="shared" si="3199"/>
        <v>0</v>
      </c>
      <c r="DD1587" s="551">
        <f t="shared" si="3199"/>
        <v>0</v>
      </c>
      <c r="DE1587" s="551">
        <f t="shared" si="3199"/>
        <v>0</v>
      </c>
      <c r="DF1587" s="551">
        <f t="shared" si="3199"/>
        <v>0</v>
      </c>
      <c r="DG1587" s="551">
        <f t="shared" si="3199"/>
        <v>0</v>
      </c>
      <c r="DH1587" s="551">
        <f t="shared" si="3199"/>
        <v>0</v>
      </c>
      <c r="DI1587" s="551">
        <f t="shared" si="3199"/>
        <v>0</v>
      </c>
      <c r="DJ1587" s="551">
        <f t="shared" si="3199"/>
        <v>0</v>
      </c>
      <c r="DK1587" s="551">
        <f t="shared" si="3199"/>
        <v>0</v>
      </c>
      <c r="DL1587" s="551">
        <f t="shared" si="3199"/>
        <v>0</v>
      </c>
      <c r="DM1587" s="551">
        <f t="shared" si="3199"/>
        <v>0</v>
      </c>
      <c r="DN1587" s="551">
        <f t="shared" si="3199"/>
        <v>0</v>
      </c>
      <c r="DO1587" s="551">
        <f t="shared" si="3199"/>
        <v>0</v>
      </c>
      <c r="DP1587" s="551">
        <f t="shared" si="3199"/>
        <v>0</v>
      </c>
      <c r="DQ1587" s="551">
        <f t="shared" si="3199"/>
        <v>0</v>
      </c>
      <c r="DR1587" s="551">
        <f t="shared" si="3199"/>
        <v>0</v>
      </c>
      <c r="DS1587" s="551">
        <f t="shared" si="3199"/>
        <v>0</v>
      </c>
      <c r="DT1587" s="551">
        <f t="shared" si="3199"/>
        <v>0</v>
      </c>
      <c r="DU1587" s="3"/>
      <c r="DV1587" s="3"/>
    </row>
    <row r="1588" spans="1:126" ht="7.2" customHeight="1" thickTop="1">
      <c r="A1588" s="1"/>
      <c r="B1588" s="1"/>
      <c r="C1588" s="1"/>
      <c r="D1588" s="1"/>
      <c r="E1588" s="261"/>
      <c r="F1588" s="47"/>
      <c r="G1588" s="229"/>
      <c r="H1588" s="1"/>
      <c r="I1588" s="1"/>
      <c r="J1588" s="1"/>
      <c r="K1588" s="1"/>
      <c r="L1588" s="1"/>
      <c r="M1588" s="5"/>
      <c r="N1588" s="1"/>
      <c r="O1588" s="1"/>
      <c r="P1588" s="5"/>
      <c r="Q1588" s="1"/>
      <c r="R1588" s="1"/>
      <c r="S1588" s="5"/>
      <c r="T1588" s="7"/>
      <c r="U1588" s="23"/>
      <c r="V1588" s="1"/>
      <c r="W1588" s="11"/>
      <c r="X1588" s="10"/>
      <c r="Y1588" s="45"/>
      <c r="Z1588" s="90"/>
      <c r="AA1588" s="93"/>
      <c r="AB1588" s="93"/>
      <c r="AC1588" s="93"/>
      <c r="AD1588" s="93"/>
      <c r="AE1588" s="93"/>
      <c r="AF1588" s="93"/>
      <c r="AG1588" s="93"/>
      <c r="AH1588" s="93"/>
      <c r="AI1588" s="93"/>
      <c r="AJ1588" s="93"/>
      <c r="AK1588" s="93"/>
      <c r="AL1588" s="93"/>
      <c r="AM1588" s="93"/>
      <c r="AN1588" s="93"/>
      <c r="AO1588" s="93"/>
      <c r="AP1588" s="93"/>
      <c r="AQ1588" s="93"/>
      <c r="AR1588" s="93"/>
      <c r="AS1588" s="93"/>
      <c r="AT1588" s="93"/>
      <c r="AU1588" s="93"/>
      <c r="AV1588" s="93"/>
      <c r="AW1588" s="93"/>
      <c r="AX1588" s="93"/>
      <c r="AY1588" s="93"/>
      <c r="AZ1588" s="93"/>
      <c r="BA1588" s="93"/>
      <c r="BB1588" s="93"/>
      <c r="BC1588" s="93"/>
      <c r="BD1588" s="93"/>
      <c r="BE1588" s="93"/>
      <c r="BF1588" s="93"/>
      <c r="BG1588" s="93"/>
      <c r="BH1588" s="93"/>
      <c r="BI1588" s="93"/>
      <c r="BJ1588" s="93"/>
      <c r="BK1588" s="93"/>
      <c r="BL1588" s="93"/>
      <c r="BM1588" s="93"/>
      <c r="BN1588" s="93"/>
      <c r="BO1588" s="93"/>
      <c r="BP1588" s="93"/>
      <c r="BQ1588" s="93"/>
      <c r="BR1588" s="93"/>
      <c r="BS1588" s="93"/>
      <c r="BT1588" s="93"/>
      <c r="BU1588" s="93"/>
      <c r="BV1588" s="93"/>
      <c r="BW1588" s="93"/>
      <c r="BX1588" s="93"/>
      <c r="BY1588" s="93"/>
      <c r="BZ1588" s="93"/>
      <c r="CA1588" s="93"/>
      <c r="CB1588" s="93"/>
      <c r="CC1588" s="93"/>
      <c r="CD1588" s="93"/>
      <c r="CE1588" s="93"/>
      <c r="CF1588" s="93"/>
      <c r="CG1588" s="93"/>
      <c r="CH1588" s="93"/>
      <c r="CI1588" s="93"/>
      <c r="CJ1588" s="93"/>
      <c r="CK1588" s="93"/>
      <c r="CL1588" s="93"/>
      <c r="CM1588" s="93"/>
      <c r="CN1588" s="93"/>
      <c r="CO1588" s="93"/>
      <c r="CP1588" s="93"/>
      <c r="CQ1588" s="93"/>
      <c r="CR1588" s="93"/>
      <c r="CS1588" s="93"/>
      <c r="CT1588" s="93"/>
      <c r="CU1588" s="93"/>
      <c r="CV1588" s="93"/>
      <c r="CW1588" s="93"/>
      <c r="CX1588" s="93"/>
      <c r="CY1588" s="93"/>
      <c r="CZ1588" s="93"/>
      <c r="DA1588" s="93"/>
      <c r="DB1588" s="93"/>
      <c r="DC1588" s="93"/>
      <c r="DD1588" s="93"/>
      <c r="DE1588" s="93"/>
      <c r="DF1588" s="93"/>
      <c r="DG1588" s="93"/>
      <c r="DH1588" s="93"/>
      <c r="DI1588" s="93"/>
      <c r="DJ1588" s="93"/>
      <c r="DK1588" s="93"/>
      <c r="DL1588" s="93"/>
      <c r="DM1588" s="93"/>
      <c r="DN1588" s="93"/>
      <c r="DO1588" s="93"/>
      <c r="DP1588" s="93"/>
      <c r="DQ1588" s="93"/>
      <c r="DR1588" s="93"/>
      <c r="DS1588" s="93"/>
      <c r="DT1588" s="93"/>
      <c r="DU1588" s="1"/>
      <c r="DV1588" s="1"/>
    </row>
    <row r="1589" spans="1:126">
      <c r="A1589" s="1"/>
      <c r="B1589" s="1"/>
      <c r="C1589" s="1"/>
      <c r="D1589" s="1"/>
      <c r="E1589" s="261"/>
      <c r="F1589" s="47"/>
      <c r="G1589" s="229" t="s">
        <v>6</v>
      </c>
      <c r="H1589" s="1" t="s">
        <v>315</v>
      </c>
      <c r="I1589" s="1"/>
      <c r="J1589" s="1"/>
      <c r="K1589" s="1"/>
      <c r="L1589" s="1"/>
      <c r="M1589" s="5"/>
      <c r="N1589" s="1"/>
      <c r="O1589" s="1"/>
      <c r="P1589" s="5"/>
      <c r="Q1589" s="1"/>
      <c r="R1589" s="1"/>
      <c r="S1589" s="5"/>
      <c r="T1589" s="7"/>
      <c r="U1589" s="23"/>
      <c r="V1589" s="1"/>
      <c r="W1589" s="3"/>
      <c r="X1589" s="1"/>
      <c r="Y1589" s="5"/>
      <c r="Z1589" s="86"/>
      <c r="AA1589" s="87">
        <f>IF(AND(SUM($Y1587:Z1587)=0,AA1587&gt;0),1,0)</f>
        <v>0</v>
      </c>
      <c r="AB1589" s="87">
        <f>IF(AND(SUM($Y1587:AA1587)=0,AB1587&gt;0),1,0)</f>
        <v>0</v>
      </c>
      <c r="AC1589" s="87">
        <f>IF(AND(SUM($Y1587:AB1587)=0,AC1587&gt;0),1,0)</f>
        <v>0</v>
      </c>
      <c r="AD1589" s="87">
        <f>IF(AND(SUM($Y1587:AC1587)=0,AD1587&gt;0),1,0)</f>
        <v>0</v>
      </c>
      <c r="AE1589" s="87">
        <f>IF(AND(SUM($Y1587:AD1587)=0,AE1587&gt;0),1,0)</f>
        <v>0</v>
      </c>
      <c r="AF1589" s="87">
        <f>IF(AND(SUM($Y1587:AE1587)=0,AF1587&gt;0),1,0)</f>
        <v>0</v>
      </c>
      <c r="AG1589" s="87">
        <f>IF(AND(SUM($Y1587:AF1587)=0,AG1587&gt;0),1,0)</f>
        <v>0</v>
      </c>
      <c r="AH1589" s="87">
        <f>IF(AND(SUM($Y1587:AG1587)=0,AH1587&gt;0),1,0)</f>
        <v>0</v>
      </c>
      <c r="AI1589" s="87">
        <f>IF(AND(SUM($Y1587:AH1587)=0,AI1587&gt;0),1,0)</f>
        <v>0</v>
      </c>
      <c r="AJ1589" s="87">
        <f>IF(AND(SUM($Y1587:AI1587)=0,AJ1587&gt;0),1,0)</f>
        <v>0</v>
      </c>
      <c r="AK1589" s="87">
        <f>IF(AND(SUM($Y1587:AJ1587)=0,AK1587&gt;0),1,0)</f>
        <v>0</v>
      </c>
      <c r="AL1589" s="87">
        <f>IF(AND(SUM($Y1587:AK1587)=0,AL1587&gt;0),1,0)</f>
        <v>0</v>
      </c>
      <c r="AM1589" s="87">
        <f>IF(AND(SUM($Y1587:AL1587)=0,AM1587&gt;0),1,0)</f>
        <v>0</v>
      </c>
      <c r="AN1589" s="87">
        <f>IF(AND(SUM($Y1587:AM1587)=0,AN1587&gt;0),1,0)</f>
        <v>0</v>
      </c>
      <c r="AO1589" s="87">
        <f>IF(AND(SUM($Y1587:AN1587)=0,AO1587&gt;0),1,0)</f>
        <v>0</v>
      </c>
      <c r="AP1589" s="87">
        <f>IF(AND(SUM($Y1587:AO1587)=0,AP1587&gt;0),1,0)</f>
        <v>0</v>
      </c>
      <c r="AQ1589" s="87">
        <f>IF(AND(SUM($Y1587:AP1587)=0,AQ1587&gt;0),1,0)</f>
        <v>0</v>
      </c>
      <c r="AR1589" s="87">
        <f>IF(AND(SUM($Y1587:AQ1587)=0,AR1587&gt;0),1,0)</f>
        <v>0</v>
      </c>
      <c r="AS1589" s="87">
        <f>IF(AND(SUM($Y1587:AR1587)=0,AS1587&gt;0),1,0)</f>
        <v>0</v>
      </c>
      <c r="AT1589" s="87">
        <f>IF(AND(SUM($Y1587:AS1587)=0,AT1587&gt;0),1,0)</f>
        <v>0</v>
      </c>
      <c r="AU1589" s="87">
        <f>IF(AND(SUM($Y1587:AT1587)=0,AU1587&gt;0),1,0)</f>
        <v>0</v>
      </c>
      <c r="AV1589" s="87">
        <f>IF(AND(SUM($Y1587:AU1587)=0,AV1587&gt;0),1,0)</f>
        <v>0</v>
      </c>
      <c r="AW1589" s="87">
        <f>IF(AND(SUM($Y1587:AV1587)=0,AW1587&gt;0),1,0)</f>
        <v>0</v>
      </c>
      <c r="AX1589" s="87">
        <f>IF(AND(SUM($Y1587:AW1587)=0,AX1587&gt;0),1,0)</f>
        <v>0</v>
      </c>
      <c r="AY1589" s="87">
        <f>IF(AND(SUM($Y1587:AX1587)=0,AY1587&gt;0),1,0)</f>
        <v>0</v>
      </c>
      <c r="AZ1589" s="87">
        <f>IF(AND(SUM($Y1587:AY1587)=0,AZ1587&gt;0),1,0)</f>
        <v>0</v>
      </c>
      <c r="BA1589" s="87">
        <f>IF(AND(SUM($Y1587:AZ1587)=0,BA1587&gt;0),1,0)</f>
        <v>0</v>
      </c>
      <c r="BB1589" s="87">
        <f>IF(AND(SUM($Y1587:BA1587)=0,BB1587&gt;0),1,0)</f>
        <v>0</v>
      </c>
      <c r="BC1589" s="87">
        <f>IF(AND(SUM($Y1587:BB1587)=0,BC1587&gt;0),1,0)</f>
        <v>0</v>
      </c>
      <c r="BD1589" s="87">
        <f>IF(AND(SUM($Y1587:BC1587)=0,BD1587&gt;0),1,0)</f>
        <v>0</v>
      </c>
      <c r="BE1589" s="87">
        <f>IF(AND(SUM($Y1587:BD1587)=0,BE1587&gt;0),1,0)</f>
        <v>0</v>
      </c>
      <c r="BF1589" s="87">
        <f>IF(AND(SUM($Y1587:BE1587)=0,BF1587&gt;0),1,0)</f>
        <v>0</v>
      </c>
      <c r="BG1589" s="87">
        <f>IF(AND(SUM($Y1587:BF1587)=0,BG1587&gt;0),1,0)</f>
        <v>0</v>
      </c>
      <c r="BH1589" s="87">
        <f>IF(AND(SUM($Y1587:BG1587)=0,BH1587&gt;0),1,0)</f>
        <v>0</v>
      </c>
      <c r="BI1589" s="87">
        <f>IF(AND(SUM($Y1587:BH1587)=0,BI1587&gt;0),1,0)</f>
        <v>0</v>
      </c>
      <c r="BJ1589" s="87">
        <f>IF(AND(SUM($Y1587:BI1587)=0,BJ1587&gt;0),1,0)</f>
        <v>0</v>
      </c>
      <c r="BK1589" s="87">
        <f>IF(AND(SUM($Y1587:BJ1587)=0,BK1587&gt;0),1,0)</f>
        <v>0</v>
      </c>
      <c r="BL1589" s="87">
        <f>IF(AND(SUM($Y1587:BK1587)=0,BL1587&gt;0),1,0)</f>
        <v>0</v>
      </c>
      <c r="BM1589" s="87">
        <f>IF(AND(SUM($Y1587:BL1587)=0,BM1587&gt;0),1,0)</f>
        <v>0</v>
      </c>
      <c r="BN1589" s="87">
        <f>IF(AND(SUM($Y1587:BM1587)=0,BN1587&gt;0),1,0)</f>
        <v>0</v>
      </c>
      <c r="BO1589" s="87">
        <f>IF(AND(SUM($Y1587:BN1587)=0,BO1587&gt;0),1,0)</f>
        <v>0</v>
      </c>
      <c r="BP1589" s="87">
        <f>IF(AND(SUM($Y1587:BO1587)=0,BP1587&gt;0),1,0)</f>
        <v>0</v>
      </c>
      <c r="BQ1589" s="87">
        <f>IF(AND(SUM($Y1587:BP1587)=0,BQ1587&gt;0),1,0)</f>
        <v>0</v>
      </c>
      <c r="BR1589" s="87">
        <f>IF(AND(SUM($Y1587:BQ1587)=0,BR1587&gt;0),1,0)</f>
        <v>0</v>
      </c>
      <c r="BS1589" s="87">
        <f>IF(AND(SUM($Y1587:BR1587)=0,BS1587&gt;0),1,0)</f>
        <v>0</v>
      </c>
      <c r="BT1589" s="87">
        <f>IF(AND(SUM($Y1587:BS1587)=0,BT1587&gt;0),1,0)</f>
        <v>0</v>
      </c>
      <c r="BU1589" s="87">
        <f>IF(AND(SUM($Y1587:BT1587)=0,BU1587&gt;0),1,0)</f>
        <v>0</v>
      </c>
      <c r="BV1589" s="87">
        <f>IF(AND(SUM($Y1587:BU1587)=0,BV1587&gt;0),1,0)</f>
        <v>0</v>
      </c>
      <c r="BW1589" s="87">
        <f>IF(AND(SUM($Y1587:BV1587)=0,BW1587&gt;0),1,0)</f>
        <v>0</v>
      </c>
      <c r="BX1589" s="87">
        <f>IF(AND(SUM($Y1587:BW1587)=0,BX1587&gt;0),1,0)</f>
        <v>0</v>
      </c>
      <c r="BY1589" s="87">
        <f>IF(AND(SUM($Y1587:BX1587)=0,BY1587&gt;0),1,0)</f>
        <v>0</v>
      </c>
      <c r="BZ1589" s="87">
        <f>IF(AND(SUM($Y1587:BY1587)=0,BZ1587&gt;0),1,0)</f>
        <v>0</v>
      </c>
      <c r="CA1589" s="87">
        <f>IF(AND(SUM($Y1587:BZ1587)=0,CA1587&gt;0),1,0)</f>
        <v>0</v>
      </c>
      <c r="CB1589" s="87">
        <f>IF(AND(SUM($Y1587:CA1587)=0,CB1587&gt;0),1,0)</f>
        <v>0</v>
      </c>
      <c r="CC1589" s="87">
        <f>IF(AND(SUM($Y1587:CB1587)=0,CC1587&gt;0),1,0)</f>
        <v>0</v>
      </c>
      <c r="CD1589" s="87">
        <f>IF(AND(SUM($Y1587:CC1587)=0,CD1587&gt;0),1,0)</f>
        <v>0</v>
      </c>
      <c r="CE1589" s="87">
        <f>IF(AND(SUM($Y1587:CD1587)=0,CE1587&gt;0),1,0)</f>
        <v>0</v>
      </c>
      <c r="CF1589" s="87">
        <f>IF(AND(SUM($Y1587:CE1587)=0,CF1587&gt;0),1,0)</f>
        <v>0</v>
      </c>
      <c r="CG1589" s="87">
        <f>IF(AND(SUM($Y1587:CF1587)=0,CG1587&gt;0),1,0)</f>
        <v>0</v>
      </c>
      <c r="CH1589" s="87">
        <f>IF(AND(SUM($Y1587:CG1587)=0,CH1587&gt;0),1,0)</f>
        <v>0</v>
      </c>
      <c r="CI1589" s="87">
        <f>IF(AND(SUM($Y1587:CH1587)=0,CI1587&gt;0),1,0)</f>
        <v>0</v>
      </c>
      <c r="CJ1589" s="87">
        <f>IF(AND(SUM($Y1587:CI1587)=0,CJ1587&gt;0),1,0)</f>
        <v>0</v>
      </c>
      <c r="CK1589" s="87">
        <f>IF(AND(SUM($Y1587:CJ1587)=0,CK1587&gt;0),1,0)</f>
        <v>0</v>
      </c>
      <c r="CL1589" s="87">
        <f>IF(AND(SUM($Y1587:CK1587)=0,CL1587&gt;0),1,0)</f>
        <v>0</v>
      </c>
      <c r="CM1589" s="87">
        <f>IF(AND(SUM($Y1587:CL1587)=0,CM1587&gt;0),1,0)</f>
        <v>0</v>
      </c>
      <c r="CN1589" s="87">
        <f>IF(AND(SUM($Y1587:CM1587)=0,CN1587&gt;0),1,0)</f>
        <v>0</v>
      </c>
      <c r="CO1589" s="87">
        <f>IF(AND(SUM($Y1587:CN1587)=0,CO1587&gt;0),1,0)</f>
        <v>0</v>
      </c>
      <c r="CP1589" s="87">
        <f>IF(AND(SUM($Y1587:CO1587)=0,CP1587&gt;0),1,0)</f>
        <v>0</v>
      </c>
      <c r="CQ1589" s="87">
        <f>IF(AND(SUM($Y1587:CP1587)=0,CQ1587&gt;0),1,0)</f>
        <v>0</v>
      </c>
      <c r="CR1589" s="87">
        <f>IF(AND(SUM($Y1587:CQ1587)=0,CR1587&gt;0),1,0)</f>
        <v>0</v>
      </c>
      <c r="CS1589" s="87">
        <f>IF(AND(SUM($Y1587:CR1587)=0,CS1587&gt;0),1,0)</f>
        <v>0</v>
      </c>
      <c r="CT1589" s="87">
        <f>IF(AND(SUM($Y1587:CS1587)=0,CT1587&gt;0),1,0)</f>
        <v>0</v>
      </c>
      <c r="CU1589" s="87">
        <f>IF(AND(SUM($Y1587:CT1587)=0,CU1587&gt;0),1,0)</f>
        <v>0</v>
      </c>
      <c r="CV1589" s="87">
        <f>IF(AND(SUM($Y1587:CU1587)=0,CV1587&gt;0),1,0)</f>
        <v>0</v>
      </c>
      <c r="CW1589" s="87">
        <f>IF(AND(SUM($Y1587:CV1587)=0,CW1587&gt;0),1,0)</f>
        <v>0</v>
      </c>
      <c r="CX1589" s="87">
        <f>IF(AND(SUM($Y1587:CW1587)=0,CX1587&gt;0),1,0)</f>
        <v>0</v>
      </c>
      <c r="CY1589" s="87">
        <f>IF(AND(SUM($Y1587:CX1587)=0,CY1587&gt;0),1,0)</f>
        <v>0</v>
      </c>
      <c r="CZ1589" s="87">
        <f>IF(AND(SUM($Y1587:CY1587)=0,CZ1587&gt;0),1,0)</f>
        <v>0</v>
      </c>
      <c r="DA1589" s="87">
        <f>IF(AND(SUM($Y1587:CZ1587)=0,DA1587&gt;0),1,0)</f>
        <v>0</v>
      </c>
      <c r="DB1589" s="87">
        <f>IF(AND(SUM($Y1587:DA1587)=0,DB1587&gt;0),1,0)</f>
        <v>0</v>
      </c>
      <c r="DC1589" s="87">
        <f>IF(AND(SUM($Y1587:DB1587)=0,DC1587&gt;0),1,0)</f>
        <v>0</v>
      </c>
      <c r="DD1589" s="87">
        <f>IF(AND(SUM($Y1587:DC1587)=0,DD1587&gt;0),1,0)</f>
        <v>0</v>
      </c>
      <c r="DE1589" s="87">
        <f>IF(AND(SUM($Y1587:DD1587)=0,DE1587&gt;0),1,0)</f>
        <v>0</v>
      </c>
      <c r="DF1589" s="87">
        <f>IF(AND(SUM($Y1587:DE1587)=0,DF1587&gt;0),1,0)</f>
        <v>0</v>
      </c>
      <c r="DG1589" s="87">
        <f>IF(AND(SUM($Y1587:DF1587)=0,DG1587&gt;0),1,0)</f>
        <v>0</v>
      </c>
      <c r="DH1589" s="87">
        <f>IF(AND(SUM($Y1587:DG1587)=0,DH1587&gt;0),1,0)</f>
        <v>0</v>
      </c>
      <c r="DI1589" s="87">
        <f>IF(AND(SUM($Y1587:DH1587)=0,DI1587&gt;0),1,0)</f>
        <v>0</v>
      </c>
      <c r="DJ1589" s="87">
        <f>IF(AND(SUM($Y1587:DI1587)=0,DJ1587&gt;0),1,0)</f>
        <v>0</v>
      </c>
      <c r="DK1589" s="87">
        <f>IF(AND(SUM($Y1587:DJ1587)=0,DK1587&gt;0),1,0)</f>
        <v>0</v>
      </c>
      <c r="DL1589" s="87">
        <f>IF(AND(SUM($Y1587:DK1587)=0,DL1587&gt;0),1,0)</f>
        <v>0</v>
      </c>
      <c r="DM1589" s="87">
        <f>IF(AND(SUM($Y1587:DL1587)=0,DM1587&gt;0),1,0)</f>
        <v>0</v>
      </c>
      <c r="DN1589" s="87">
        <f>IF(AND(SUM($Y1587:DM1587)=0,DN1587&gt;0),1,0)</f>
        <v>0</v>
      </c>
      <c r="DO1589" s="87">
        <f>IF(AND(SUM($Y1587:DN1587)=0,DO1587&gt;0),1,0)</f>
        <v>0</v>
      </c>
      <c r="DP1589" s="87">
        <f>IF(AND(SUM($Y1587:DO1587)=0,DP1587&gt;0),1,0)</f>
        <v>0</v>
      </c>
      <c r="DQ1589" s="87">
        <f>IF(AND(SUM($Y1587:DP1587)=0,DQ1587&gt;0),1,0)</f>
        <v>0</v>
      </c>
      <c r="DR1589" s="87">
        <f>IF(AND(SUM($Y1587:DQ1587)=0,DR1587&gt;0),1,0)</f>
        <v>0</v>
      </c>
      <c r="DS1589" s="87">
        <f>IF(AND(SUM($Y1587:DR1587)=0,DS1587&gt;0),1,0)</f>
        <v>0</v>
      </c>
      <c r="DT1589" s="87">
        <f>IF(AND(SUM($Y1587:DS1587)=0,DT1587&gt;0),1,0)</f>
        <v>0</v>
      </c>
      <c r="DU1589" s="1"/>
      <c r="DV1589" s="1"/>
    </row>
    <row r="1590" spans="1:126" s="120" customFormat="1" ht="4.2" customHeight="1">
      <c r="A1590" s="59"/>
      <c r="B1590" s="59"/>
      <c r="C1590" s="59"/>
      <c r="D1590" s="59"/>
      <c r="E1590" s="271"/>
      <c r="F1590" s="114"/>
      <c r="G1590" s="115"/>
      <c r="H1590" s="59"/>
      <c r="I1590" s="59"/>
      <c r="J1590" s="59"/>
      <c r="K1590" s="59"/>
      <c r="L1590" s="59"/>
      <c r="M1590" s="115"/>
      <c r="N1590" s="59"/>
      <c r="O1590" s="59"/>
      <c r="P1590" s="229"/>
      <c r="Q1590" s="59"/>
      <c r="R1590" s="59"/>
      <c r="S1590" s="115"/>
      <c r="T1590" s="210"/>
      <c r="U1590" s="115"/>
      <c r="V1590" s="59"/>
      <c r="W1590" s="116"/>
      <c r="X1590" s="116"/>
      <c r="Y1590" s="117"/>
      <c r="Z1590" s="118"/>
      <c r="AA1590" s="119"/>
      <c r="AB1590" s="119"/>
      <c r="AC1590" s="119"/>
      <c r="AD1590" s="119"/>
      <c r="AE1590" s="119"/>
      <c r="AF1590" s="119"/>
      <c r="AG1590" s="119"/>
      <c r="AH1590" s="119"/>
      <c r="AI1590" s="119"/>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19"/>
      <c r="BC1590" s="119"/>
      <c r="BD1590" s="119"/>
      <c r="BE1590" s="119"/>
      <c r="BF1590" s="119"/>
      <c r="BG1590" s="119"/>
      <c r="BH1590" s="119"/>
      <c r="BI1590" s="119"/>
      <c r="BJ1590" s="119"/>
      <c r="BK1590" s="119"/>
      <c r="BL1590" s="119"/>
      <c r="BM1590" s="119"/>
      <c r="BN1590" s="119"/>
      <c r="BO1590" s="119"/>
      <c r="BP1590" s="119"/>
      <c r="BQ1590" s="119"/>
      <c r="BR1590" s="119"/>
      <c r="BS1590" s="119"/>
      <c r="BT1590" s="119"/>
      <c r="BU1590" s="119"/>
      <c r="BV1590" s="119"/>
      <c r="BW1590" s="119"/>
      <c r="BX1590" s="119"/>
      <c r="BY1590" s="119"/>
      <c r="BZ1590" s="119"/>
      <c r="CA1590" s="119"/>
      <c r="CB1590" s="119"/>
      <c r="CC1590" s="119"/>
      <c r="CD1590" s="119"/>
      <c r="CE1590" s="119"/>
      <c r="CF1590" s="119"/>
      <c r="CG1590" s="119"/>
      <c r="CH1590" s="119"/>
      <c r="CI1590" s="119"/>
      <c r="CJ1590" s="119"/>
      <c r="CK1590" s="119"/>
      <c r="CL1590" s="119"/>
      <c r="CM1590" s="119"/>
      <c r="CN1590" s="119"/>
      <c r="CO1590" s="119"/>
      <c r="CP1590" s="119"/>
      <c r="CQ1590" s="119"/>
      <c r="CR1590" s="119"/>
      <c r="CS1590" s="119"/>
      <c r="CT1590" s="119"/>
      <c r="CU1590" s="119"/>
      <c r="CV1590" s="119"/>
      <c r="CW1590" s="119"/>
      <c r="CX1590" s="119"/>
      <c r="CY1590" s="119"/>
      <c r="CZ1590" s="119"/>
      <c r="DA1590" s="119"/>
      <c r="DB1590" s="119"/>
      <c r="DC1590" s="119"/>
      <c r="DD1590" s="119"/>
      <c r="DE1590" s="119"/>
      <c r="DF1590" s="119"/>
      <c r="DG1590" s="119"/>
      <c r="DH1590" s="119"/>
      <c r="DI1590" s="119"/>
      <c r="DJ1590" s="119"/>
      <c r="DK1590" s="119"/>
      <c r="DL1590" s="119"/>
      <c r="DM1590" s="119"/>
      <c r="DN1590" s="119"/>
      <c r="DO1590" s="119"/>
      <c r="DP1590" s="119"/>
      <c r="DQ1590" s="119"/>
      <c r="DR1590" s="119"/>
      <c r="DS1590" s="119"/>
      <c r="DT1590" s="119"/>
      <c r="DU1590" s="59"/>
      <c r="DV1590" s="59"/>
    </row>
    <row r="1591" spans="1:126" s="4" customFormat="1">
      <c r="A1591" s="3"/>
      <c r="B1591" s="3"/>
      <c r="C1591" s="3"/>
      <c r="D1591" s="3"/>
      <c r="E1591" s="9"/>
      <c r="F1591" s="50"/>
      <c r="G1591" s="388" t="s">
        <v>6</v>
      </c>
      <c r="H1591" s="3" t="s">
        <v>269</v>
      </c>
      <c r="I1591" s="3"/>
      <c r="J1591" s="3"/>
      <c r="K1591" s="3"/>
      <c r="L1591" s="3"/>
      <c r="M1591" s="5"/>
      <c r="N1591" s="3" t="str">
        <f>Главная!$Y$8</f>
        <v>итого</v>
      </c>
      <c r="O1591" s="3"/>
      <c r="P1591" s="5"/>
      <c r="Q1591" s="3" t="s">
        <v>270</v>
      </c>
      <c r="R1591" s="3"/>
      <c r="S1591" s="5"/>
      <c r="T1591" s="83"/>
      <c r="U1591" s="23"/>
      <c r="V1591" s="3"/>
      <c r="W1591" s="11">
        <f>SUMIFS($1:$1,1589:1589,1)</f>
        <v>0</v>
      </c>
      <c r="X1591" s="11"/>
      <c r="Y1591" s="45"/>
      <c r="Z1591" s="90"/>
      <c r="AA1591" s="91"/>
      <c r="AB1591" s="91"/>
      <c r="AC1591" s="91"/>
      <c r="AD1591" s="91"/>
      <c r="AE1591" s="91"/>
      <c r="AF1591" s="91"/>
      <c r="AG1591" s="91"/>
      <c r="AH1591" s="91"/>
      <c r="AI1591" s="91"/>
      <c r="AJ1591" s="91"/>
      <c r="AK1591" s="91"/>
      <c r="AL1591" s="91"/>
      <c r="AM1591" s="91"/>
      <c r="AN1591" s="91"/>
      <c r="AO1591" s="91"/>
      <c r="AP1591" s="91"/>
      <c r="AQ1591" s="91"/>
      <c r="AR1591" s="91"/>
      <c r="AS1591" s="91"/>
      <c r="AT1591" s="91"/>
      <c r="AU1591" s="91"/>
      <c r="AV1591" s="91"/>
      <c r="AW1591" s="91"/>
      <c r="AX1591" s="91"/>
      <c r="AY1591" s="91"/>
      <c r="AZ1591" s="91"/>
      <c r="BA1591" s="91"/>
      <c r="BB1591" s="91"/>
      <c r="BC1591" s="91"/>
      <c r="BD1591" s="91"/>
      <c r="BE1591" s="91"/>
      <c r="BF1591" s="91"/>
      <c r="BG1591" s="91"/>
      <c r="BH1591" s="91"/>
      <c r="BI1591" s="91"/>
      <c r="BJ1591" s="91"/>
      <c r="BK1591" s="91"/>
      <c r="BL1591" s="91"/>
      <c r="BM1591" s="91"/>
      <c r="BN1591" s="91"/>
      <c r="BO1591" s="91"/>
      <c r="BP1591" s="91"/>
      <c r="BQ1591" s="91"/>
      <c r="BR1591" s="91"/>
      <c r="BS1591" s="91"/>
      <c r="BT1591" s="91"/>
      <c r="BU1591" s="91"/>
      <c r="BV1591" s="91"/>
      <c r="BW1591" s="91"/>
      <c r="BX1591" s="91"/>
      <c r="BY1591" s="91"/>
      <c r="BZ1591" s="91"/>
      <c r="CA1591" s="91"/>
      <c r="CB1591" s="91"/>
      <c r="CC1591" s="91"/>
      <c r="CD1591" s="91"/>
      <c r="CE1591" s="91"/>
      <c r="CF1591" s="91"/>
      <c r="CG1591" s="91"/>
      <c r="CH1591" s="91"/>
      <c r="CI1591" s="91"/>
      <c r="CJ1591" s="91"/>
      <c r="CK1591" s="91"/>
      <c r="CL1591" s="91"/>
      <c r="CM1591" s="91"/>
      <c r="CN1591" s="91"/>
      <c r="CO1591" s="91"/>
      <c r="CP1591" s="91"/>
      <c r="CQ1591" s="91"/>
      <c r="CR1591" s="91"/>
      <c r="CS1591" s="91"/>
      <c r="CT1591" s="91"/>
      <c r="CU1591" s="91"/>
      <c r="CV1591" s="91"/>
      <c r="CW1591" s="91"/>
      <c r="CX1591" s="91"/>
      <c r="CY1591" s="91"/>
      <c r="CZ1591" s="91"/>
      <c r="DA1591" s="91"/>
      <c r="DB1591" s="91"/>
      <c r="DC1591" s="91"/>
      <c r="DD1591" s="91"/>
      <c r="DE1591" s="91"/>
      <c r="DF1591" s="91"/>
      <c r="DG1591" s="91"/>
      <c r="DH1591" s="91"/>
      <c r="DI1591" s="91"/>
      <c r="DJ1591" s="91"/>
      <c r="DK1591" s="91"/>
      <c r="DL1591" s="91"/>
      <c r="DM1591" s="91"/>
      <c r="DN1591" s="91"/>
      <c r="DO1591" s="91"/>
      <c r="DP1591" s="91"/>
      <c r="DQ1591" s="91"/>
      <c r="DR1591" s="91"/>
      <c r="DS1591" s="91"/>
      <c r="DT1591" s="91"/>
      <c r="DU1591" s="3"/>
      <c r="DV1591" s="3"/>
    </row>
    <row r="1592" spans="1:126" ht="4.2" customHeight="1">
      <c r="A1592" s="1"/>
      <c r="B1592" s="1"/>
      <c r="C1592" s="1"/>
      <c r="D1592" s="1"/>
      <c r="E1592" s="261"/>
      <c r="F1592" s="47"/>
      <c r="G1592" s="229"/>
      <c r="H1592" s="40"/>
      <c r="I1592" s="40"/>
      <c r="J1592" s="40"/>
      <c r="K1592" s="40"/>
      <c r="L1592" s="1"/>
      <c r="M1592" s="5"/>
      <c r="N1592" s="40"/>
      <c r="O1592" s="1"/>
      <c r="P1592" s="5"/>
      <c r="Q1592" s="1"/>
      <c r="R1592" s="1"/>
      <c r="S1592" s="5"/>
      <c r="T1592" s="7"/>
      <c r="U1592" s="23"/>
      <c r="V1592" s="1"/>
      <c r="W1592" s="40"/>
      <c r="X1592" s="10"/>
      <c r="Y1592" s="45"/>
      <c r="Z1592" s="92"/>
      <c r="AA1592" s="471"/>
      <c r="AB1592" s="471"/>
      <c r="AC1592" s="471"/>
      <c r="AD1592" s="471"/>
      <c r="AE1592" s="471"/>
      <c r="AF1592" s="471"/>
      <c r="AG1592" s="471"/>
      <c r="AH1592" s="471"/>
      <c r="AI1592" s="471"/>
      <c r="AJ1592" s="471"/>
      <c r="AK1592" s="471"/>
      <c r="AL1592" s="471"/>
      <c r="AM1592" s="471"/>
      <c r="AN1592" s="471"/>
      <c r="AO1592" s="471"/>
      <c r="AP1592" s="471"/>
      <c r="AQ1592" s="471"/>
      <c r="AR1592" s="471"/>
      <c r="AS1592" s="471"/>
      <c r="AT1592" s="471"/>
      <c r="AU1592" s="471"/>
      <c r="AV1592" s="471"/>
      <c r="AW1592" s="471"/>
      <c r="AX1592" s="471"/>
      <c r="AY1592" s="471"/>
      <c r="AZ1592" s="471"/>
      <c r="BA1592" s="471"/>
      <c r="BB1592" s="471"/>
      <c r="BC1592" s="471"/>
      <c r="BD1592" s="471"/>
      <c r="BE1592" s="471"/>
      <c r="BF1592" s="471"/>
      <c r="BG1592" s="471"/>
      <c r="BH1592" s="471"/>
      <c r="BI1592" s="471"/>
      <c r="BJ1592" s="471"/>
      <c r="BK1592" s="471"/>
      <c r="BL1592" s="471"/>
      <c r="BM1592" s="471"/>
      <c r="BN1592" s="471"/>
      <c r="BO1592" s="471"/>
      <c r="BP1592" s="471"/>
      <c r="BQ1592" s="471"/>
      <c r="BR1592" s="471"/>
      <c r="BS1592" s="471"/>
      <c r="BT1592" s="471"/>
      <c r="BU1592" s="471"/>
      <c r="BV1592" s="471"/>
      <c r="BW1592" s="471"/>
      <c r="BX1592" s="471"/>
      <c r="BY1592" s="471"/>
      <c r="BZ1592" s="471"/>
      <c r="CA1592" s="471"/>
      <c r="CB1592" s="471"/>
      <c r="CC1592" s="471"/>
      <c r="CD1592" s="471"/>
      <c r="CE1592" s="471"/>
      <c r="CF1592" s="471"/>
      <c r="CG1592" s="471"/>
      <c r="CH1592" s="471"/>
      <c r="CI1592" s="471"/>
      <c r="CJ1592" s="471"/>
      <c r="CK1592" s="471"/>
      <c r="CL1592" s="471"/>
      <c r="CM1592" s="471"/>
      <c r="CN1592" s="471"/>
      <c r="CO1592" s="471"/>
      <c r="CP1592" s="471"/>
      <c r="CQ1592" s="471"/>
      <c r="CR1592" s="471"/>
      <c r="CS1592" s="471"/>
      <c r="CT1592" s="471"/>
      <c r="CU1592" s="471"/>
      <c r="CV1592" s="471"/>
      <c r="CW1592" s="471"/>
      <c r="CX1592" s="471"/>
      <c r="CY1592" s="471"/>
      <c r="CZ1592" s="471"/>
      <c r="DA1592" s="471"/>
      <c r="DB1592" s="471"/>
      <c r="DC1592" s="471"/>
      <c r="DD1592" s="471"/>
      <c r="DE1592" s="471"/>
      <c r="DF1592" s="471"/>
      <c r="DG1592" s="471"/>
      <c r="DH1592" s="471"/>
      <c r="DI1592" s="471"/>
      <c r="DJ1592" s="471"/>
      <c r="DK1592" s="471"/>
      <c r="DL1592" s="471"/>
      <c r="DM1592" s="471"/>
      <c r="DN1592" s="471"/>
      <c r="DO1592" s="471"/>
      <c r="DP1592" s="471"/>
      <c r="DQ1592" s="471"/>
      <c r="DR1592" s="471"/>
      <c r="DS1592" s="471"/>
      <c r="DT1592" s="471"/>
      <c r="DU1592" s="1"/>
      <c r="DV1592" s="1"/>
    </row>
    <row r="1593" spans="1:126">
      <c r="A1593" s="1"/>
      <c r="B1593" s="1"/>
      <c r="C1593" s="1"/>
      <c r="D1593" s="1"/>
      <c r="E1593" s="261"/>
      <c r="F1593" s="47"/>
      <c r="G1593" s="229"/>
      <c r="H1593" s="1"/>
      <c r="I1593" s="1"/>
      <c r="J1593" s="1"/>
      <c r="K1593" s="1"/>
      <c r="L1593" s="1"/>
      <c r="M1593" s="5"/>
      <c r="N1593" s="1"/>
      <c r="O1593" s="1"/>
      <c r="P1593" s="5"/>
      <c r="Q1593" s="1"/>
      <c r="R1593" s="1"/>
      <c r="S1593" s="5"/>
      <c r="T1593" s="7"/>
      <c r="U1593" s="23"/>
      <c r="V1593" s="1"/>
      <c r="W1593" s="3"/>
      <c r="X1593" s="1"/>
      <c r="Y1593" s="5"/>
      <c r="Z1593" s="86"/>
      <c r="AA1593" s="87"/>
      <c r="AB1593" s="87"/>
      <c r="AC1593" s="87"/>
      <c r="AD1593" s="87"/>
      <c r="AE1593" s="87"/>
      <c r="AF1593" s="87"/>
      <c r="AG1593" s="87"/>
      <c r="AH1593" s="87"/>
      <c r="AI1593" s="87"/>
      <c r="AJ1593" s="87"/>
      <c r="AK1593" s="87"/>
      <c r="AL1593" s="87"/>
      <c r="AM1593" s="87"/>
      <c r="AN1593" s="87"/>
      <c r="AO1593" s="87"/>
      <c r="AP1593" s="87"/>
      <c r="AQ1593" s="87"/>
      <c r="AR1593" s="87"/>
      <c r="AS1593" s="87"/>
      <c r="AT1593" s="87"/>
      <c r="AU1593" s="87"/>
      <c r="AV1593" s="87"/>
      <c r="AW1593" s="87"/>
      <c r="AX1593" s="87"/>
      <c r="AY1593" s="87"/>
      <c r="AZ1593" s="87"/>
      <c r="BA1593" s="87"/>
      <c r="BB1593" s="87"/>
      <c r="BC1593" s="87"/>
      <c r="BD1593" s="87"/>
      <c r="BE1593" s="87"/>
      <c r="BF1593" s="87"/>
      <c r="BG1593" s="87"/>
      <c r="BH1593" s="87"/>
      <c r="BI1593" s="87"/>
      <c r="BJ1593" s="87"/>
      <c r="BK1593" s="87"/>
      <c r="BL1593" s="87"/>
      <c r="BM1593" s="87"/>
      <c r="BN1593" s="87"/>
      <c r="BO1593" s="87"/>
      <c r="BP1593" s="87"/>
      <c r="BQ1593" s="87"/>
      <c r="BR1593" s="87"/>
      <c r="BS1593" s="87"/>
      <c r="BT1593" s="87"/>
      <c r="BU1593" s="87"/>
      <c r="BV1593" s="87"/>
      <c r="BW1593" s="87"/>
      <c r="BX1593" s="87"/>
      <c r="BY1593" s="87"/>
      <c r="BZ1593" s="87"/>
      <c r="CA1593" s="87"/>
      <c r="CB1593" s="87"/>
      <c r="CC1593" s="87"/>
      <c r="CD1593" s="87"/>
      <c r="CE1593" s="87"/>
      <c r="CF1593" s="87"/>
      <c r="CG1593" s="87"/>
      <c r="CH1593" s="87"/>
      <c r="CI1593" s="87"/>
      <c r="CJ1593" s="87"/>
      <c r="CK1593" s="87"/>
      <c r="CL1593" s="87"/>
      <c r="CM1593" s="87"/>
      <c r="CN1593" s="87"/>
      <c r="CO1593" s="87"/>
      <c r="CP1593" s="87"/>
      <c r="CQ1593" s="87"/>
      <c r="CR1593" s="87"/>
      <c r="CS1593" s="87"/>
      <c r="CT1593" s="87"/>
      <c r="CU1593" s="87"/>
      <c r="CV1593" s="87"/>
      <c r="CW1593" s="87"/>
      <c r="CX1593" s="87"/>
      <c r="CY1593" s="87"/>
      <c r="CZ1593" s="87"/>
      <c r="DA1593" s="87"/>
      <c r="DB1593" s="87"/>
      <c r="DC1593" s="87"/>
      <c r="DD1593" s="87"/>
      <c r="DE1593" s="87"/>
      <c r="DF1593" s="87"/>
      <c r="DG1593" s="87"/>
      <c r="DH1593" s="87"/>
      <c r="DI1593" s="87"/>
      <c r="DJ1593" s="87"/>
      <c r="DK1593" s="87"/>
      <c r="DL1593" s="87"/>
      <c r="DM1593" s="87"/>
      <c r="DN1593" s="87"/>
      <c r="DO1593" s="87"/>
      <c r="DP1593" s="87"/>
      <c r="DQ1593" s="87"/>
      <c r="DR1593" s="87"/>
      <c r="DS1593" s="87"/>
      <c r="DT1593" s="87"/>
      <c r="DU1593" s="1"/>
      <c r="DV1593" s="1"/>
    </row>
    <row r="1594" spans="1:126">
      <c r="A1594" s="1"/>
      <c r="B1594" s="1"/>
      <c r="C1594" s="1"/>
      <c r="D1594" s="1"/>
      <c r="E1594" s="261"/>
      <c r="F1594" s="47"/>
      <c r="G1594" s="229"/>
      <c r="H1594" s="1"/>
      <c r="I1594" s="1"/>
      <c r="J1594" s="1"/>
      <c r="K1594" s="1"/>
      <c r="L1594" s="1"/>
      <c r="M1594" s="5"/>
      <c r="N1594" s="1"/>
      <c r="O1594" s="1"/>
      <c r="P1594" s="5"/>
      <c r="Q1594" s="1"/>
      <c r="R1594" s="1"/>
      <c r="S1594" s="5"/>
      <c r="T1594" s="7"/>
      <c r="U1594" s="23"/>
      <c r="V1594" s="1"/>
      <c r="W1594" s="3"/>
      <c r="X1594" s="1"/>
      <c r="Y1594" s="5"/>
      <c r="Z1594" s="86"/>
      <c r="AA1594" s="87"/>
      <c r="AB1594" s="87"/>
      <c r="AC1594" s="87"/>
      <c r="AD1594" s="87"/>
      <c r="AE1594" s="87"/>
      <c r="AF1594" s="87"/>
      <c r="AG1594" s="87"/>
      <c r="AH1594" s="87"/>
      <c r="AI1594" s="87"/>
      <c r="AJ1594" s="87"/>
      <c r="AK1594" s="87"/>
      <c r="AL1594" s="87"/>
      <c r="AM1594" s="87"/>
      <c r="AN1594" s="87"/>
      <c r="AO1594" s="87"/>
      <c r="AP1594" s="87"/>
      <c r="AQ1594" s="87"/>
      <c r="AR1594" s="87"/>
      <c r="AS1594" s="87"/>
      <c r="AT1594" s="87"/>
      <c r="AU1594" s="87"/>
      <c r="AV1594" s="87"/>
      <c r="AW1594" s="87"/>
      <c r="AX1594" s="87"/>
      <c r="AY1594" s="87"/>
      <c r="AZ1594" s="87"/>
      <c r="BA1594" s="87"/>
      <c r="BB1594" s="87"/>
      <c r="BC1594" s="87"/>
      <c r="BD1594" s="87"/>
      <c r="BE1594" s="87"/>
      <c r="BF1594" s="87"/>
      <c r="BG1594" s="87"/>
      <c r="BH1594" s="87"/>
      <c r="BI1594" s="87"/>
      <c r="BJ1594" s="87"/>
      <c r="BK1594" s="87"/>
      <c r="BL1594" s="87"/>
      <c r="BM1594" s="87"/>
      <c r="BN1594" s="87"/>
      <c r="BO1594" s="87"/>
      <c r="BP1594" s="87"/>
      <c r="BQ1594" s="87"/>
      <c r="BR1594" s="87"/>
      <c r="BS1594" s="87"/>
      <c r="BT1594" s="87"/>
      <c r="BU1594" s="87"/>
      <c r="BV1594" s="87"/>
      <c r="BW1594" s="87"/>
      <c r="BX1594" s="87"/>
      <c r="BY1594" s="87"/>
      <c r="BZ1594" s="87"/>
      <c r="CA1594" s="87"/>
      <c r="CB1594" s="87"/>
      <c r="CC1594" s="87"/>
      <c r="CD1594" s="87"/>
      <c r="CE1594" s="87"/>
      <c r="CF1594" s="87"/>
      <c r="CG1594" s="87"/>
      <c r="CH1594" s="87"/>
      <c r="CI1594" s="87"/>
      <c r="CJ1594" s="87"/>
      <c r="CK1594" s="87"/>
      <c r="CL1594" s="87"/>
      <c r="CM1594" s="87"/>
      <c r="CN1594" s="87"/>
      <c r="CO1594" s="87"/>
      <c r="CP1594" s="87"/>
      <c r="CQ1594" s="87"/>
      <c r="CR1594" s="87"/>
      <c r="CS1594" s="87"/>
      <c r="CT1594" s="87"/>
      <c r="CU1594" s="87"/>
      <c r="CV1594" s="87"/>
      <c r="CW1594" s="87"/>
      <c r="CX1594" s="87"/>
      <c r="CY1594" s="87"/>
      <c r="CZ1594" s="87"/>
      <c r="DA1594" s="87"/>
      <c r="DB1594" s="87"/>
      <c r="DC1594" s="87"/>
      <c r="DD1594" s="87"/>
      <c r="DE1594" s="87"/>
      <c r="DF1594" s="87"/>
      <c r="DG1594" s="87"/>
      <c r="DH1594" s="87"/>
      <c r="DI1594" s="87"/>
      <c r="DJ1594" s="87"/>
      <c r="DK1594" s="87"/>
      <c r="DL1594" s="87"/>
      <c r="DM1594" s="87"/>
      <c r="DN1594" s="87"/>
      <c r="DO1594" s="87"/>
      <c r="DP1594" s="87"/>
      <c r="DQ1594" s="87"/>
      <c r="DR1594" s="87"/>
      <c r="DS1594" s="87"/>
      <c r="DT1594" s="87"/>
      <c r="DU1594" s="1"/>
      <c r="DV1594" s="1"/>
    </row>
    <row r="1595" spans="1:126">
      <c r="A1595" s="1"/>
      <c r="B1595" s="1"/>
      <c r="C1595" s="1"/>
      <c r="D1595" s="1"/>
      <c r="E1595" s="261"/>
      <c r="F1595" s="47"/>
      <c r="G1595" s="229"/>
      <c r="H1595" s="1"/>
      <c r="I1595" s="1"/>
      <c r="J1595" s="1"/>
      <c r="K1595" s="1"/>
      <c r="L1595" s="1"/>
      <c r="M1595" s="5"/>
      <c r="N1595" s="1"/>
      <c r="O1595" s="1"/>
      <c r="P1595" s="5"/>
      <c r="Q1595" s="1"/>
      <c r="R1595" s="1"/>
      <c r="S1595" s="5"/>
      <c r="T1595" s="7"/>
      <c r="U1595" s="23"/>
      <c r="V1595" s="1"/>
      <c r="W1595" s="3"/>
      <c r="X1595" s="1"/>
      <c r="Y1595" s="5"/>
      <c r="Z1595" s="86"/>
      <c r="AA1595" s="87"/>
      <c r="AB1595" s="87"/>
      <c r="AC1595" s="87"/>
      <c r="AD1595" s="87"/>
      <c r="AE1595" s="87"/>
      <c r="AF1595" s="87"/>
      <c r="AG1595" s="87"/>
      <c r="AH1595" s="87"/>
      <c r="AI1595" s="87"/>
      <c r="AJ1595" s="87"/>
      <c r="AK1595" s="87"/>
      <c r="AL1595" s="87"/>
      <c r="AM1595" s="87"/>
      <c r="AN1595" s="87"/>
      <c r="AO1595" s="87"/>
      <c r="AP1595" s="87"/>
      <c r="AQ1595" s="87"/>
      <c r="AR1595" s="87"/>
      <c r="AS1595" s="87"/>
      <c r="AT1595" s="87"/>
      <c r="AU1595" s="87"/>
      <c r="AV1595" s="87"/>
      <c r="AW1595" s="87"/>
      <c r="AX1595" s="87"/>
      <c r="AY1595" s="87"/>
      <c r="AZ1595" s="87"/>
      <c r="BA1595" s="87"/>
      <c r="BB1595" s="87"/>
      <c r="BC1595" s="87"/>
      <c r="BD1595" s="87"/>
      <c r="BE1595" s="87"/>
      <c r="BF1595" s="87"/>
      <c r="BG1595" s="87"/>
      <c r="BH1595" s="87"/>
      <c r="BI1595" s="87"/>
      <c r="BJ1595" s="87"/>
      <c r="BK1595" s="87"/>
      <c r="BL1595" s="87"/>
      <c r="BM1595" s="87"/>
      <c r="BN1595" s="87"/>
      <c r="BO1595" s="87"/>
      <c r="BP1595" s="87"/>
      <c r="BQ1595" s="87"/>
      <c r="BR1595" s="87"/>
      <c r="BS1595" s="87"/>
      <c r="BT1595" s="87"/>
      <c r="BU1595" s="87"/>
      <c r="BV1595" s="87"/>
      <c r="BW1595" s="87"/>
      <c r="BX1595" s="87"/>
      <c r="BY1595" s="87"/>
      <c r="BZ1595" s="87"/>
      <c r="CA1595" s="87"/>
      <c r="CB1595" s="87"/>
      <c r="CC1595" s="87"/>
      <c r="CD1595" s="87"/>
      <c r="CE1595" s="87"/>
      <c r="CF1595" s="87"/>
      <c r="CG1595" s="87"/>
      <c r="CH1595" s="87"/>
      <c r="CI1595" s="87"/>
      <c r="CJ1595" s="87"/>
      <c r="CK1595" s="87"/>
      <c r="CL1595" s="87"/>
      <c r="CM1595" s="87"/>
      <c r="CN1595" s="87"/>
      <c r="CO1595" s="87"/>
      <c r="CP1595" s="87"/>
      <c r="CQ1595" s="87"/>
      <c r="CR1595" s="87"/>
      <c r="CS1595" s="87"/>
      <c r="CT1595" s="87"/>
      <c r="CU1595" s="87"/>
      <c r="CV1595" s="87"/>
      <c r="CW1595" s="87"/>
      <c r="CX1595" s="87"/>
      <c r="CY1595" s="87"/>
      <c r="CZ1595" s="87"/>
      <c r="DA1595" s="87"/>
      <c r="DB1595" s="87"/>
      <c r="DC1595" s="87"/>
      <c r="DD1595" s="87"/>
      <c r="DE1595" s="87"/>
      <c r="DF1595" s="87"/>
      <c r="DG1595" s="87"/>
      <c r="DH1595" s="87"/>
      <c r="DI1595" s="87"/>
      <c r="DJ1595" s="87"/>
      <c r="DK1595" s="87"/>
      <c r="DL1595" s="87"/>
      <c r="DM1595" s="87"/>
      <c r="DN1595" s="87"/>
      <c r="DO1595" s="87"/>
      <c r="DP1595" s="87"/>
      <c r="DQ1595" s="87"/>
      <c r="DR1595" s="87"/>
      <c r="DS1595" s="87"/>
      <c r="DT1595" s="87"/>
      <c r="DU1595" s="1"/>
      <c r="DV1595" s="1"/>
    </row>
    <row r="1596" spans="1:126">
      <c r="A1596" s="1"/>
      <c r="B1596" s="1"/>
      <c r="C1596" s="1"/>
      <c r="D1596" s="1"/>
      <c r="E1596" s="261"/>
      <c r="F1596" s="47"/>
      <c r="G1596" s="229"/>
      <c r="H1596" s="1"/>
      <c r="I1596" s="1"/>
      <c r="J1596" s="1"/>
      <c r="K1596" s="1"/>
      <c r="L1596" s="1"/>
      <c r="M1596" s="5"/>
      <c r="N1596" s="1"/>
      <c r="O1596" s="1"/>
      <c r="P1596" s="5"/>
      <c r="Q1596" s="1"/>
      <c r="R1596" s="1"/>
      <c r="S1596" s="5"/>
      <c r="T1596" s="7"/>
      <c r="U1596" s="23"/>
      <c r="V1596" s="1"/>
      <c r="W1596" s="3"/>
      <c r="X1596" s="1"/>
      <c r="Y1596" s="5"/>
      <c r="Z1596" s="86"/>
      <c r="AA1596" s="87"/>
      <c r="AB1596" s="87"/>
      <c r="AC1596" s="87"/>
      <c r="AD1596" s="87"/>
      <c r="AE1596" s="87"/>
      <c r="AF1596" s="87"/>
      <c r="AG1596" s="87"/>
      <c r="AH1596" s="87"/>
      <c r="AI1596" s="87"/>
      <c r="AJ1596" s="87"/>
      <c r="AK1596" s="87"/>
      <c r="AL1596" s="87"/>
      <c r="AM1596" s="87"/>
      <c r="AN1596" s="87"/>
      <c r="AO1596" s="87"/>
      <c r="AP1596" s="87"/>
      <c r="AQ1596" s="87"/>
      <c r="AR1596" s="87"/>
      <c r="AS1596" s="87"/>
      <c r="AT1596" s="87"/>
      <c r="AU1596" s="87"/>
      <c r="AV1596" s="87"/>
      <c r="AW1596" s="87"/>
      <c r="AX1596" s="87"/>
      <c r="AY1596" s="87"/>
      <c r="AZ1596" s="87"/>
      <c r="BA1596" s="87"/>
      <c r="BB1596" s="87"/>
      <c r="BC1596" s="87"/>
      <c r="BD1596" s="87"/>
      <c r="BE1596" s="87"/>
      <c r="BF1596" s="87"/>
      <c r="BG1596" s="87"/>
      <c r="BH1596" s="87"/>
      <c r="BI1596" s="87"/>
      <c r="BJ1596" s="87"/>
      <c r="BK1596" s="87"/>
      <c r="BL1596" s="87"/>
      <c r="BM1596" s="87"/>
      <c r="BN1596" s="87"/>
      <c r="BO1596" s="87"/>
      <c r="BP1596" s="87"/>
      <c r="BQ1596" s="87"/>
      <c r="BR1596" s="87"/>
      <c r="BS1596" s="87"/>
      <c r="BT1596" s="87"/>
      <c r="BU1596" s="87"/>
      <c r="BV1596" s="87"/>
      <c r="BW1596" s="87"/>
      <c r="BX1596" s="87"/>
      <c r="BY1596" s="87"/>
      <c r="BZ1596" s="87"/>
      <c r="CA1596" s="87"/>
      <c r="CB1596" s="87"/>
      <c r="CC1596" s="87"/>
      <c r="CD1596" s="87"/>
      <c r="CE1596" s="87"/>
      <c r="CF1596" s="87"/>
      <c r="CG1596" s="87"/>
      <c r="CH1596" s="87"/>
      <c r="CI1596" s="87"/>
      <c r="CJ1596" s="87"/>
      <c r="CK1596" s="87"/>
      <c r="CL1596" s="87"/>
      <c r="CM1596" s="87"/>
      <c r="CN1596" s="87"/>
      <c r="CO1596" s="87"/>
      <c r="CP1596" s="87"/>
      <c r="CQ1596" s="87"/>
      <c r="CR1596" s="87"/>
      <c r="CS1596" s="87"/>
      <c r="CT1596" s="87"/>
      <c r="CU1596" s="87"/>
      <c r="CV1596" s="87"/>
      <c r="CW1596" s="87"/>
      <c r="CX1596" s="87"/>
      <c r="CY1596" s="87"/>
      <c r="CZ1596" s="87"/>
      <c r="DA1596" s="87"/>
      <c r="DB1596" s="87"/>
      <c r="DC1596" s="87"/>
      <c r="DD1596" s="87"/>
      <c r="DE1596" s="87"/>
      <c r="DF1596" s="87"/>
      <c r="DG1596" s="87"/>
      <c r="DH1596" s="87"/>
      <c r="DI1596" s="87"/>
      <c r="DJ1596" s="87"/>
      <c r="DK1596" s="87"/>
      <c r="DL1596" s="87"/>
      <c r="DM1596" s="87"/>
      <c r="DN1596" s="87"/>
      <c r="DO1596" s="87"/>
      <c r="DP1596" s="87"/>
      <c r="DQ1596" s="87"/>
      <c r="DR1596" s="87"/>
      <c r="DS1596" s="87"/>
      <c r="DT1596" s="87"/>
      <c r="DU1596" s="1"/>
      <c r="DV1596" s="1"/>
    </row>
    <row r="1597" spans="1:126">
      <c r="A1597" s="1"/>
      <c r="B1597" s="1"/>
      <c r="C1597" s="1"/>
      <c r="D1597" s="1"/>
      <c r="E1597" s="261"/>
      <c r="F1597" s="47"/>
      <c r="G1597" s="229"/>
      <c r="H1597" s="1"/>
      <c r="I1597" s="1"/>
      <c r="J1597" s="1"/>
      <c r="K1597" s="1"/>
      <c r="L1597" s="1"/>
      <c r="M1597" s="5"/>
      <c r="N1597" s="1"/>
      <c r="O1597" s="1"/>
      <c r="P1597" s="5"/>
      <c r="Q1597" s="1"/>
      <c r="R1597" s="1"/>
      <c r="S1597" s="5"/>
      <c r="T1597" s="7"/>
      <c r="U1597" s="23"/>
      <c r="V1597" s="1"/>
      <c r="W1597" s="3"/>
      <c r="X1597" s="1"/>
      <c r="Y1597" s="5"/>
      <c r="Z1597" s="86"/>
      <c r="AA1597" s="87"/>
      <c r="AB1597" s="87"/>
      <c r="AC1597" s="87"/>
      <c r="AD1597" s="87"/>
      <c r="AE1597" s="87"/>
      <c r="AF1597" s="87"/>
      <c r="AG1597" s="87"/>
      <c r="AH1597" s="87"/>
      <c r="AI1597" s="87"/>
      <c r="AJ1597" s="87"/>
      <c r="AK1597" s="87"/>
      <c r="AL1597" s="87"/>
      <c r="AM1597" s="87"/>
      <c r="AN1597" s="87"/>
      <c r="AO1597" s="87"/>
      <c r="AP1597" s="87"/>
      <c r="AQ1597" s="87"/>
      <c r="AR1597" s="87"/>
      <c r="AS1597" s="87"/>
      <c r="AT1597" s="87"/>
      <c r="AU1597" s="87"/>
      <c r="AV1597" s="87"/>
      <c r="AW1597" s="87"/>
      <c r="AX1597" s="87"/>
      <c r="AY1597" s="87"/>
      <c r="AZ1597" s="87"/>
      <c r="BA1597" s="87"/>
      <c r="BB1597" s="87"/>
      <c r="BC1597" s="87"/>
      <c r="BD1597" s="87"/>
      <c r="BE1597" s="87"/>
      <c r="BF1597" s="87"/>
      <c r="BG1597" s="87"/>
      <c r="BH1597" s="87"/>
      <c r="BI1597" s="87"/>
      <c r="BJ1597" s="87"/>
      <c r="BK1597" s="87"/>
      <c r="BL1597" s="87"/>
      <c r="BM1597" s="87"/>
      <c r="BN1597" s="87"/>
      <c r="BO1597" s="87"/>
      <c r="BP1597" s="87"/>
      <c r="BQ1597" s="87"/>
      <c r="BR1597" s="87"/>
      <c r="BS1597" s="87"/>
      <c r="BT1597" s="87"/>
      <c r="BU1597" s="87"/>
      <c r="BV1597" s="87"/>
      <c r="BW1597" s="87"/>
      <c r="BX1597" s="87"/>
      <c r="BY1597" s="87"/>
      <c r="BZ1597" s="87"/>
      <c r="CA1597" s="87"/>
      <c r="CB1597" s="87"/>
      <c r="CC1597" s="87"/>
      <c r="CD1597" s="87"/>
      <c r="CE1597" s="87"/>
      <c r="CF1597" s="87"/>
      <c r="CG1597" s="87"/>
      <c r="CH1597" s="87"/>
      <c r="CI1597" s="87"/>
      <c r="CJ1597" s="87"/>
      <c r="CK1597" s="87"/>
      <c r="CL1597" s="87"/>
      <c r="CM1597" s="87"/>
      <c r="CN1597" s="87"/>
      <c r="CO1597" s="87"/>
      <c r="CP1597" s="87"/>
      <c r="CQ1597" s="87"/>
      <c r="CR1597" s="87"/>
      <c r="CS1597" s="87"/>
      <c r="CT1597" s="87"/>
      <c r="CU1597" s="87"/>
      <c r="CV1597" s="87"/>
      <c r="CW1597" s="87"/>
      <c r="CX1597" s="87"/>
      <c r="CY1597" s="87"/>
      <c r="CZ1597" s="87"/>
      <c r="DA1597" s="87"/>
      <c r="DB1597" s="87"/>
      <c r="DC1597" s="87"/>
      <c r="DD1597" s="87"/>
      <c r="DE1597" s="87"/>
      <c r="DF1597" s="87"/>
      <c r="DG1597" s="87"/>
      <c r="DH1597" s="87"/>
      <c r="DI1597" s="87"/>
      <c r="DJ1597" s="87"/>
      <c r="DK1597" s="87"/>
      <c r="DL1597" s="87"/>
      <c r="DM1597" s="87"/>
      <c r="DN1597" s="87"/>
      <c r="DO1597" s="87"/>
      <c r="DP1597" s="87"/>
      <c r="DQ1597" s="87"/>
      <c r="DR1597" s="87"/>
      <c r="DS1597" s="87"/>
      <c r="DT1597" s="87"/>
      <c r="DU1597" s="1"/>
      <c r="DV1597" s="1"/>
    </row>
    <row r="1598" spans="1:126">
      <c r="A1598" s="1"/>
      <c r="B1598" s="1"/>
      <c r="C1598" s="1"/>
      <c r="D1598" s="1"/>
      <c r="E1598" s="261"/>
      <c r="F1598" s="47"/>
      <c r="G1598" s="229"/>
      <c r="H1598" s="1"/>
      <c r="I1598" s="1"/>
      <c r="J1598" s="1"/>
      <c r="K1598" s="1"/>
      <c r="L1598" s="1"/>
      <c r="M1598" s="5"/>
      <c r="N1598" s="1"/>
      <c r="O1598" s="1"/>
      <c r="P1598" s="5"/>
      <c r="Q1598" s="1"/>
      <c r="R1598" s="1"/>
      <c r="S1598" s="5"/>
      <c r="T1598" s="7"/>
      <c r="U1598" s="23"/>
      <c r="V1598" s="1"/>
      <c r="W1598" s="3"/>
      <c r="X1598" s="1"/>
      <c r="Y1598" s="5"/>
      <c r="Z1598" s="86"/>
      <c r="AA1598" s="87"/>
      <c r="AB1598" s="87"/>
      <c r="AC1598" s="87"/>
      <c r="AD1598" s="87"/>
      <c r="AE1598" s="87"/>
      <c r="AF1598" s="87"/>
      <c r="AG1598" s="87"/>
      <c r="AH1598" s="87"/>
      <c r="AI1598" s="87"/>
      <c r="AJ1598" s="87"/>
      <c r="AK1598" s="87"/>
      <c r="AL1598" s="87"/>
      <c r="AM1598" s="87"/>
      <c r="AN1598" s="87"/>
      <c r="AO1598" s="87"/>
      <c r="AP1598" s="87"/>
      <c r="AQ1598" s="87"/>
      <c r="AR1598" s="87"/>
      <c r="AS1598" s="87"/>
      <c r="AT1598" s="87"/>
      <c r="AU1598" s="87"/>
      <c r="AV1598" s="87"/>
      <c r="AW1598" s="87"/>
      <c r="AX1598" s="87"/>
      <c r="AY1598" s="87"/>
      <c r="AZ1598" s="87"/>
      <c r="BA1598" s="87"/>
      <c r="BB1598" s="87"/>
      <c r="BC1598" s="87"/>
      <c r="BD1598" s="87"/>
      <c r="BE1598" s="87"/>
      <c r="BF1598" s="87"/>
      <c r="BG1598" s="87"/>
      <c r="BH1598" s="87"/>
      <c r="BI1598" s="87"/>
      <c r="BJ1598" s="87"/>
      <c r="BK1598" s="87"/>
      <c r="BL1598" s="87"/>
      <c r="BM1598" s="87"/>
      <c r="BN1598" s="87"/>
      <c r="BO1598" s="87"/>
      <c r="BP1598" s="87"/>
      <c r="BQ1598" s="87"/>
      <c r="BR1598" s="87"/>
      <c r="BS1598" s="87"/>
      <c r="BT1598" s="87"/>
      <c r="BU1598" s="87"/>
      <c r="BV1598" s="87"/>
      <c r="BW1598" s="87"/>
      <c r="BX1598" s="87"/>
      <c r="BY1598" s="87"/>
      <c r="BZ1598" s="87"/>
      <c r="CA1598" s="87"/>
      <c r="CB1598" s="87"/>
      <c r="CC1598" s="87"/>
      <c r="CD1598" s="87"/>
      <c r="CE1598" s="87"/>
      <c r="CF1598" s="87"/>
      <c r="CG1598" s="87"/>
      <c r="CH1598" s="87"/>
      <c r="CI1598" s="87"/>
      <c r="CJ1598" s="87"/>
      <c r="CK1598" s="87"/>
      <c r="CL1598" s="87"/>
      <c r="CM1598" s="87"/>
      <c r="CN1598" s="87"/>
      <c r="CO1598" s="87"/>
      <c r="CP1598" s="87"/>
      <c r="CQ1598" s="87"/>
      <c r="CR1598" s="87"/>
      <c r="CS1598" s="87"/>
      <c r="CT1598" s="87"/>
      <c r="CU1598" s="87"/>
      <c r="CV1598" s="87"/>
      <c r="CW1598" s="87"/>
      <c r="CX1598" s="87"/>
      <c r="CY1598" s="87"/>
      <c r="CZ1598" s="87"/>
      <c r="DA1598" s="87"/>
      <c r="DB1598" s="87"/>
      <c r="DC1598" s="87"/>
      <c r="DD1598" s="87"/>
      <c r="DE1598" s="87"/>
      <c r="DF1598" s="87"/>
      <c r="DG1598" s="87"/>
      <c r="DH1598" s="87"/>
      <c r="DI1598" s="87"/>
      <c r="DJ1598" s="87"/>
      <c r="DK1598" s="87"/>
      <c r="DL1598" s="87"/>
      <c r="DM1598" s="87"/>
      <c r="DN1598" s="87"/>
      <c r="DO1598" s="87"/>
      <c r="DP1598" s="87"/>
      <c r="DQ1598" s="87"/>
      <c r="DR1598" s="87"/>
      <c r="DS1598" s="87"/>
      <c r="DT1598" s="87"/>
      <c r="DU1598" s="1"/>
      <c r="DV1598" s="1"/>
    </row>
    <row r="1599" spans="1:126">
      <c r="A1599" s="1"/>
      <c r="B1599" s="1"/>
      <c r="C1599" s="1"/>
      <c r="D1599" s="1"/>
      <c r="E1599" s="261"/>
      <c r="F1599" s="47"/>
      <c r="G1599" s="229"/>
      <c r="H1599" s="1"/>
      <c r="I1599" s="1"/>
      <c r="J1599" s="1"/>
      <c r="K1599" s="1"/>
      <c r="L1599" s="1"/>
      <c r="M1599" s="5"/>
      <c r="N1599" s="1"/>
      <c r="O1599" s="1"/>
      <c r="P1599" s="5"/>
      <c r="Q1599" s="1"/>
      <c r="R1599" s="1"/>
      <c r="S1599" s="5"/>
      <c r="T1599" s="7"/>
      <c r="U1599" s="23"/>
      <c r="V1599" s="1"/>
      <c r="W1599" s="3"/>
      <c r="X1599" s="1"/>
      <c r="Y1599" s="5"/>
      <c r="Z1599" s="86"/>
      <c r="AA1599" s="87"/>
      <c r="AB1599" s="87"/>
      <c r="AC1599" s="87"/>
      <c r="AD1599" s="87"/>
      <c r="AE1599" s="87"/>
      <c r="AF1599" s="87"/>
      <c r="AG1599" s="87"/>
      <c r="AH1599" s="87"/>
      <c r="AI1599" s="87"/>
      <c r="AJ1599" s="87"/>
      <c r="AK1599" s="87"/>
      <c r="AL1599" s="87"/>
      <c r="AM1599" s="87"/>
      <c r="AN1599" s="87"/>
      <c r="AO1599" s="87"/>
      <c r="AP1599" s="87"/>
      <c r="AQ1599" s="87"/>
      <c r="AR1599" s="87"/>
      <c r="AS1599" s="87"/>
      <c r="AT1599" s="87"/>
      <c r="AU1599" s="87"/>
      <c r="AV1599" s="87"/>
      <c r="AW1599" s="87"/>
      <c r="AX1599" s="87"/>
      <c r="AY1599" s="87"/>
      <c r="AZ1599" s="87"/>
      <c r="BA1599" s="87"/>
      <c r="BB1599" s="87"/>
      <c r="BC1599" s="87"/>
      <c r="BD1599" s="87"/>
      <c r="BE1599" s="87"/>
      <c r="BF1599" s="87"/>
      <c r="BG1599" s="87"/>
      <c r="BH1599" s="87"/>
      <c r="BI1599" s="87"/>
      <c r="BJ1599" s="87"/>
      <c r="BK1599" s="87"/>
      <c r="BL1599" s="87"/>
      <c r="BM1599" s="87"/>
      <c r="BN1599" s="87"/>
      <c r="BO1599" s="87"/>
      <c r="BP1599" s="87"/>
      <c r="BQ1599" s="87"/>
      <c r="BR1599" s="87"/>
      <c r="BS1599" s="87"/>
      <c r="BT1599" s="87"/>
      <c r="BU1599" s="87"/>
      <c r="BV1599" s="87"/>
      <c r="BW1599" s="87"/>
      <c r="BX1599" s="87"/>
      <c r="BY1599" s="87"/>
      <c r="BZ1599" s="87"/>
      <c r="CA1599" s="87"/>
      <c r="CB1599" s="87"/>
      <c r="CC1599" s="87"/>
      <c r="CD1599" s="87"/>
      <c r="CE1599" s="87"/>
      <c r="CF1599" s="87"/>
      <c r="CG1599" s="87"/>
      <c r="CH1599" s="87"/>
      <c r="CI1599" s="87"/>
      <c r="CJ1599" s="87"/>
      <c r="CK1599" s="87"/>
      <c r="CL1599" s="87"/>
      <c r="CM1599" s="87"/>
      <c r="CN1599" s="87"/>
      <c r="CO1599" s="87"/>
      <c r="CP1599" s="87"/>
      <c r="CQ1599" s="87"/>
      <c r="CR1599" s="87"/>
      <c r="CS1599" s="87"/>
      <c r="CT1599" s="87"/>
      <c r="CU1599" s="87"/>
      <c r="CV1599" s="87"/>
      <c r="CW1599" s="87"/>
      <c r="CX1599" s="87"/>
      <c r="CY1599" s="87"/>
      <c r="CZ1599" s="87"/>
      <c r="DA1599" s="87"/>
      <c r="DB1599" s="87"/>
      <c r="DC1599" s="87"/>
      <c r="DD1599" s="87"/>
      <c r="DE1599" s="87"/>
      <c r="DF1599" s="87"/>
      <c r="DG1599" s="87"/>
      <c r="DH1599" s="87"/>
      <c r="DI1599" s="87"/>
      <c r="DJ1599" s="87"/>
      <c r="DK1599" s="87"/>
      <c r="DL1599" s="87"/>
      <c r="DM1599" s="87"/>
      <c r="DN1599" s="87"/>
      <c r="DO1599" s="87"/>
      <c r="DP1599" s="87"/>
      <c r="DQ1599" s="87"/>
      <c r="DR1599" s="87"/>
      <c r="DS1599" s="87"/>
      <c r="DT1599" s="87"/>
      <c r="DU1599" s="1"/>
      <c r="DV1599" s="1"/>
    </row>
    <row r="1600" spans="1:126">
      <c r="A1600" s="1"/>
      <c r="B1600" s="1"/>
      <c r="C1600" s="1"/>
      <c r="D1600" s="1"/>
      <c r="E1600" s="261"/>
      <c r="F1600" s="47"/>
      <c r="G1600" s="229"/>
      <c r="H1600" s="1"/>
      <c r="I1600" s="1"/>
      <c r="J1600" s="1"/>
      <c r="K1600" s="1"/>
      <c r="L1600" s="1"/>
      <c r="M1600" s="5"/>
      <c r="N1600" s="1"/>
      <c r="O1600" s="1"/>
      <c r="P1600" s="5"/>
      <c r="Q1600" s="1"/>
      <c r="R1600" s="1"/>
      <c r="S1600" s="5"/>
      <c r="T1600" s="7"/>
      <c r="U1600" s="23"/>
      <c r="V1600" s="1"/>
      <c r="W1600" s="3"/>
      <c r="X1600" s="1"/>
      <c r="Y1600" s="5"/>
      <c r="Z1600" s="86"/>
      <c r="AA1600" s="87"/>
      <c r="AB1600" s="87"/>
      <c r="AC1600" s="87"/>
      <c r="AD1600" s="87"/>
      <c r="AE1600" s="87"/>
      <c r="AF1600" s="87"/>
      <c r="AG1600" s="87"/>
      <c r="AH1600" s="87"/>
      <c r="AI1600" s="87"/>
      <c r="AJ1600" s="87"/>
      <c r="AK1600" s="87"/>
      <c r="AL1600" s="87"/>
      <c r="AM1600" s="87"/>
      <c r="AN1600" s="87"/>
      <c r="AO1600" s="87"/>
      <c r="AP1600" s="87"/>
      <c r="AQ1600" s="87"/>
      <c r="AR1600" s="87"/>
      <c r="AS1600" s="87"/>
      <c r="AT1600" s="87"/>
      <c r="AU1600" s="87"/>
      <c r="AV1600" s="87"/>
      <c r="AW1600" s="87"/>
      <c r="AX1600" s="87"/>
      <c r="AY1600" s="87"/>
      <c r="AZ1600" s="87"/>
      <c r="BA1600" s="87"/>
      <c r="BB1600" s="87"/>
      <c r="BC1600" s="87"/>
      <c r="BD1600" s="87"/>
      <c r="BE1600" s="87"/>
      <c r="BF1600" s="87"/>
      <c r="BG1600" s="87"/>
      <c r="BH1600" s="87"/>
      <c r="BI1600" s="8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1"/>
      <c r="DV1600" s="1"/>
    </row>
  </sheetData>
  <autoFilter ref="E8:U1600"/>
  <conditionalFormatting sqref="AA8:AE8">
    <cfRule type="containsBlanks" dxfId="606" priority="4377">
      <formula>LEN(TRIM(AA8))=0</formula>
    </cfRule>
  </conditionalFormatting>
  <conditionalFormatting sqref="T56">
    <cfRule type="containsBlanks" dxfId="605" priority="4376">
      <formula>LEN(TRIM(T56))=0</formula>
    </cfRule>
  </conditionalFormatting>
  <conditionalFormatting sqref="T58">
    <cfRule type="containsBlanks" dxfId="604" priority="4375">
      <formula>LEN(TRIM(T58))=0</formula>
    </cfRule>
  </conditionalFormatting>
  <conditionalFormatting sqref="T60">
    <cfRule type="containsBlanks" dxfId="603" priority="4374">
      <formula>LEN(TRIM(T60))=0</formula>
    </cfRule>
  </conditionalFormatting>
  <conditionalFormatting sqref="AA1390:AE1390">
    <cfRule type="cellIs" dxfId="602" priority="4303" operator="lessThan">
      <formula>0</formula>
    </cfRule>
    <cfRule type="cellIs" dxfId="601" priority="4304" operator="greaterThan">
      <formula>0</formula>
    </cfRule>
  </conditionalFormatting>
  <conditionalFormatting sqref="W1519 Z1519:DT1519">
    <cfRule type="cellIs" dxfId="600" priority="4301" operator="lessThan">
      <formula>0</formula>
    </cfRule>
    <cfRule type="cellIs" dxfId="599" priority="4302" operator="greaterThan">
      <formula>0</formula>
    </cfRule>
  </conditionalFormatting>
  <conditionalFormatting sqref="W1521 Z1521:AE1521">
    <cfRule type="cellIs" dxfId="598" priority="4291" operator="lessThan">
      <formula>0</formula>
    </cfRule>
    <cfRule type="cellIs" dxfId="597" priority="4292" operator="greaterThan">
      <formula>0</formula>
    </cfRule>
  </conditionalFormatting>
  <conditionalFormatting sqref="AA51:DT51">
    <cfRule type="containsBlanks" dxfId="596" priority="4179">
      <formula>LEN(TRIM(AA51))=0</formula>
    </cfRule>
  </conditionalFormatting>
  <conditionalFormatting sqref="T1530">
    <cfRule type="containsBlanks" dxfId="595" priority="4215">
      <formula>LEN(TRIM(T1530))=0</formula>
    </cfRule>
  </conditionalFormatting>
  <conditionalFormatting sqref="T46">
    <cfRule type="containsBlanks" dxfId="594" priority="4213">
      <formula>LEN(TRIM(T46))=0</formula>
    </cfRule>
  </conditionalFormatting>
  <conditionalFormatting sqref="N115:N116">
    <cfRule type="containsBlanks" dxfId="593" priority="4146">
      <formula>LEN(TRIM(N115))=0</formula>
    </cfRule>
  </conditionalFormatting>
  <conditionalFormatting sqref="T1306:T1315">
    <cfRule type="containsBlanks" dxfId="592" priority="4198">
      <formula>LEN(TRIM(T1306))=0</formula>
    </cfRule>
  </conditionalFormatting>
  <conditionalFormatting sqref="AA1274:AE1279 AA1281:AE1283 AB1280:AE1280">
    <cfRule type="containsBlanks" dxfId="591" priority="4195">
      <formula>LEN(TRIM(AA1274))=0</formula>
    </cfRule>
  </conditionalFormatting>
  <conditionalFormatting sqref="K1274:K1303">
    <cfRule type="containsBlanks" dxfId="590" priority="4197">
      <formula>LEN(TRIM(K1274))=0</formula>
    </cfRule>
  </conditionalFormatting>
  <conditionalFormatting sqref="AB77:AE77">
    <cfRule type="containsBlanks" dxfId="589" priority="4167">
      <formula>LEN(TRIM(AB77))=0</formula>
    </cfRule>
  </conditionalFormatting>
  <conditionalFormatting sqref="AB54:AE54">
    <cfRule type="containsBlanks" dxfId="588" priority="4178">
      <formula>LEN(TRIM(AB54))=0</formula>
    </cfRule>
  </conditionalFormatting>
  <conditionalFormatting sqref="AA53">
    <cfRule type="containsBlanks" dxfId="587" priority="4177">
      <formula>LEN(TRIM(AA53))=0</formula>
    </cfRule>
  </conditionalFormatting>
  <conditionalFormatting sqref="T83">
    <cfRule type="containsBlanks" dxfId="586" priority="4169">
      <formula>LEN(TRIM(T83))=0</formula>
    </cfRule>
  </conditionalFormatting>
  <conditionalFormatting sqref="T62">
    <cfRule type="containsBlanks" dxfId="585" priority="4175">
      <formula>LEN(TRIM(T62))=0</formula>
    </cfRule>
  </conditionalFormatting>
  <conditionalFormatting sqref="AA74:AE74">
    <cfRule type="containsBlanks" dxfId="584" priority="4168">
      <formula>LEN(TRIM(AA74))=0</formula>
    </cfRule>
  </conditionalFormatting>
  <conditionalFormatting sqref="T112:T121">
    <cfRule type="containsBlanks" dxfId="583" priority="4141">
      <formula>LEN(TRIM(T112))=0</formula>
    </cfRule>
  </conditionalFormatting>
  <conditionalFormatting sqref="AA69:DT70">
    <cfRule type="containsBlanks" dxfId="582" priority="4174">
      <formula>LEN(TRIM(AA69))=0</formula>
    </cfRule>
  </conditionalFormatting>
  <conditionalFormatting sqref="AA76">
    <cfRule type="containsBlanks" dxfId="581" priority="4166">
      <formula>LEN(TRIM(AA76))=0</formula>
    </cfRule>
  </conditionalFormatting>
  <conditionalFormatting sqref="T90:T91">
    <cfRule type="containsBlanks" dxfId="580" priority="4162">
      <formula>LEN(TRIM(T90))=0</formula>
    </cfRule>
  </conditionalFormatting>
  <conditionalFormatting sqref="AA943:AA947">
    <cfRule type="containsBlanks" dxfId="579" priority="3732">
      <formula>LEN(TRIM(AA943))=0</formula>
    </cfRule>
  </conditionalFormatting>
  <conditionalFormatting sqref="T79">
    <cfRule type="containsBlanks" dxfId="578" priority="4171">
      <formula>LEN(TRIM(T79))=0</formula>
    </cfRule>
  </conditionalFormatting>
  <conditionalFormatting sqref="T81">
    <cfRule type="containsBlanks" dxfId="577" priority="4170">
      <formula>LEN(TRIM(T81))=0</formula>
    </cfRule>
  </conditionalFormatting>
  <conditionalFormatting sqref="N120:N121 N112:N114">
    <cfRule type="containsBlanks" dxfId="576" priority="4150">
      <formula>LEN(TRIM(N112))=0</formula>
    </cfRule>
  </conditionalFormatting>
  <conditionalFormatting sqref="AA119:AE119">
    <cfRule type="containsBlanks" dxfId="575" priority="4143">
      <formula>LEN(TRIM(AA119))=0</formula>
    </cfRule>
  </conditionalFormatting>
  <conditionalFormatting sqref="AA117:AE117 AA118:AF118">
    <cfRule type="containsBlanks" dxfId="574" priority="4149">
      <formula>LEN(TRIM(AA117))=0</formula>
    </cfRule>
  </conditionalFormatting>
  <conditionalFormatting sqref="N117:N118">
    <cfRule type="containsBlanks" dxfId="573" priority="4148">
      <formula>LEN(TRIM(N117))=0</formula>
    </cfRule>
  </conditionalFormatting>
  <conditionalFormatting sqref="AA120:AE121 AD115:AF115 AA112:DT114">
    <cfRule type="containsBlanks" dxfId="572" priority="4153">
      <formula>LEN(TRIM(AA112))=0</formula>
    </cfRule>
  </conditionalFormatting>
  <conditionalFormatting sqref="AA386:AE387">
    <cfRule type="containsBlanks" dxfId="571" priority="4008">
      <formula>LEN(TRIM(AA386))=0</formula>
    </cfRule>
  </conditionalFormatting>
  <conditionalFormatting sqref="AA116:AE116 AA115:AC115">
    <cfRule type="containsBlanks" dxfId="570" priority="4147">
      <formula>LEN(TRIM(AA115))=0</formula>
    </cfRule>
  </conditionalFormatting>
  <conditionalFormatting sqref="N119">
    <cfRule type="containsBlanks" dxfId="569" priority="4142">
      <formula>LEN(TRIM(N119))=0</formula>
    </cfRule>
  </conditionalFormatting>
  <conditionalFormatting sqref="N386:N387 N379:N380">
    <cfRule type="containsBlanks" dxfId="568" priority="4007">
      <formula>LEN(TRIM(N379))=0</formula>
    </cfRule>
  </conditionalFormatting>
  <conditionalFormatting sqref="N383:N384">
    <cfRule type="containsBlanks" dxfId="567" priority="4005">
      <formula>LEN(TRIM(N383))=0</formula>
    </cfRule>
  </conditionalFormatting>
  <conditionalFormatting sqref="AA383:AE384">
    <cfRule type="containsBlanks" dxfId="566" priority="4006">
      <formula>LEN(TRIM(AA383))=0</formula>
    </cfRule>
  </conditionalFormatting>
  <conditionalFormatting sqref="T103">
    <cfRule type="containsBlanks" dxfId="565" priority="4090">
      <formula>LEN(TRIM(T103))=0</formula>
    </cfRule>
  </conditionalFormatting>
  <conditionalFormatting sqref="AA381:AE382">
    <cfRule type="containsBlanks" dxfId="564" priority="4004">
      <formula>LEN(TRIM(AA381))=0</formula>
    </cfRule>
  </conditionalFormatting>
  <conditionalFormatting sqref="N381:N382">
    <cfRule type="containsBlanks" dxfId="563" priority="4003">
      <formula>LEN(TRIM(N381))=0</formula>
    </cfRule>
  </conditionalFormatting>
  <conditionalFormatting sqref="AA379:AE380">
    <cfRule type="containsBlanks" dxfId="562" priority="4002">
      <formula>LEN(TRIM(AA379))=0</formula>
    </cfRule>
  </conditionalFormatting>
  <conditionalFormatting sqref="AA385:AE385">
    <cfRule type="containsBlanks" dxfId="561" priority="4001">
      <formula>LEN(TRIM(AA385))=0</formula>
    </cfRule>
  </conditionalFormatting>
  <conditionalFormatting sqref="T168">
    <cfRule type="containsBlanks" dxfId="560" priority="4088">
      <formula>LEN(TRIM(T168))=0</formula>
    </cfRule>
  </conditionalFormatting>
  <conditionalFormatting sqref="T164">
    <cfRule type="containsBlanks" dxfId="559" priority="4089">
      <formula>LEN(TRIM(T164))=0</formula>
    </cfRule>
  </conditionalFormatting>
  <conditionalFormatting sqref="T166">
    <cfRule type="containsBlanks" dxfId="558" priority="4085">
      <formula>LEN(TRIM(T166))=0</formula>
    </cfRule>
  </conditionalFormatting>
  <conditionalFormatting sqref="T170">
    <cfRule type="containsBlanks" dxfId="557" priority="4066">
      <formula>LEN(TRIM(T170))=0</formula>
    </cfRule>
  </conditionalFormatting>
  <conditionalFormatting sqref="AA319">
    <cfRule type="containsBlanks" dxfId="556" priority="4020">
      <formula>LEN(TRIM(AA319))=0</formula>
    </cfRule>
  </conditionalFormatting>
  <conditionalFormatting sqref="T228">
    <cfRule type="containsBlanks" dxfId="555" priority="4046">
      <formula>LEN(TRIM(T228))=0</formula>
    </cfRule>
  </conditionalFormatting>
  <conditionalFormatting sqref="T176">
    <cfRule type="containsBlanks" dxfId="554" priority="4068">
      <formula>LEN(TRIM(T176))=0</formula>
    </cfRule>
  </conditionalFormatting>
  <conditionalFormatting sqref="T172">
    <cfRule type="containsBlanks" dxfId="553" priority="4072">
      <formula>LEN(TRIM(T172))=0</formula>
    </cfRule>
  </conditionalFormatting>
  <conditionalFormatting sqref="T1204">
    <cfRule type="containsBlanks" dxfId="552" priority="3613">
      <formula>LEN(TRIM(T1204))=0</formula>
    </cfRule>
  </conditionalFormatting>
  <conditionalFormatting sqref="T218">
    <cfRule type="containsBlanks" dxfId="551" priority="4051">
      <formula>LEN(TRIM(T218))=0</formula>
    </cfRule>
  </conditionalFormatting>
  <conditionalFormatting sqref="T232">
    <cfRule type="containsBlanks" dxfId="550" priority="4045">
      <formula>LEN(TRIM(T232))=0</formula>
    </cfRule>
  </conditionalFormatting>
  <conditionalFormatting sqref="T345">
    <cfRule type="containsBlanks" dxfId="549" priority="4017">
      <formula>LEN(TRIM(T345))=0</formula>
    </cfRule>
  </conditionalFormatting>
  <conditionalFormatting sqref="T220">
    <cfRule type="containsBlanks" dxfId="548" priority="4050">
      <formula>LEN(TRIM(T220))=0</formula>
    </cfRule>
  </conditionalFormatting>
  <conditionalFormatting sqref="T877 T895">
    <cfRule type="containsBlanks" dxfId="547" priority="3780">
      <formula>LEN(TRIM(T877))=0</formula>
    </cfRule>
  </conditionalFormatting>
  <conditionalFormatting sqref="AB320:AE320">
    <cfRule type="containsBlanks" dxfId="546" priority="4021">
      <formula>LEN(TRIM(AB320))=0</formula>
    </cfRule>
  </conditionalFormatting>
  <conditionalFormatting sqref="N948:N949 N940:N942">
    <cfRule type="containsBlanks" dxfId="545" priority="3735">
      <formula>LEN(TRIM(N940))=0</formula>
    </cfRule>
  </conditionalFormatting>
  <conditionalFormatting sqref="T985">
    <cfRule type="containsBlanks" dxfId="544" priority="3712">
      <formula>LEN(TRIM(T985))=0</formula>
    </cfRule>
  </conditionalFormatting>
  <conditionalFormatting sqref="AA941:AA942">
    <cfRule type="containsBlanks" dxfId="543" priority="3730">
      <formula>LEN(TRIM(AA941))=0</formula>
    </cfRule>
  </conditionalFormatting>
  <conditionalFormatting sqref="T873 T891">
    <cfRule type="containsBlanks" dxfId="542" priority="3782">
      <formula>LEN(TRIM(T873))=0</formula>
    </cfRule>
  </conditionalFormatting>
  <conditionalFormatting sqref="N945:N946">
    <cfRule type="containsBlanks" dxfId="541" priority="3733">
      <formula>LEN(TRIM(N945))=0</formula>
    </cfRule>
  </conditionalFormatting>
  <conditionalFormatting sqref="T222">
    <cfRule type="containsBlanks" dxfId="540" priority="4049">
      <formula>LEN(TRIM(T222))=0</formula>
    </cfRule>
  </conditionalFormatting>
  <conditionalFormatting sqref="AA342">
    <cfRule type="containsBlanks" dxfId="539" priority="4012">
      <formula>LEN(TRIM(AA342))=0</formula>
    </cfRule>
  </conditionalFormatting>
  <conditionalFormatting sqref="T969">
    <cfRule type="containsBlanks" dxfId="538" priority="3773">
      <formula>LEN(TRIM(T969))=0</formula>
    </cfRule>
  </conditionalFormatting>
  <conditionalFormatting sqref="N945:N946">
    <cfRule type="containsBlanks" dxfId="537" priority="3725">
      <formula>LEN(TRIM(N945))=0</formula>
    </cfRule>
  </conditionalFormatting>
  <conditionalFormatting sqref="T356:T357">
    <cfRule type="containsBlanks" dxfId="536" priority="4011">
      <formula>LEN(TRIM(T356))=0</formula>
    </cfRule>
  </conditionalFormatting>
  <conditionalFormatting sqref="T85">
    <cfRule type="containsBlanks" dxfId="535" priority="4037">
      <formula>LEN(TRIM(T85))=0</formula>
    </cfRule>
  </conditionalFormatting>
  <conditionalFormatting sqref="T853">
    <cfRule type="containsBlanks" dxfId="534" priority="3644">
      <formula>LEN(TRIM(T853))=0</formula>
    </cfRule>
  </conditionalFormatting>
  <conditionalFormatting sqref="T1239">
    <cfRule type="containsBlanks" dxfId="533" priority="3698">
      <formula>LEN(TRIM(T1239))=0</formula>
    </cfRule>
  </conditionalFormatting>
  <conditionalFormatting sqref="N1274:N1283">
    <cfRule type="containsBlanks" dxfId="532" priority="3696">
      <formula>LEN(TRIM(N1274))=0</formula>
    </cfRule>
  </conditionalFormatting>
  <conditionalFormatting sqref="T1462">
    <cfRule type="containsBlanks" dxfId="531" priority="3591">
      <formula>LEN(TRIM(T1462))=0</formula>
    </cfRule>
  </conditionalFormatting>
  <conditionalFormatting sqref="T347">
    <cfRule type="containsBlanks" dxfId="530" priority="4016">
      <formula>LEN(TRIM(T347))=0</formula>
    </cfRule>
  </conditionalFormatting>
  <conditionalFormatting sqref="T349">
    <cfRule type="containsBlanks" dxfId="529" priority="4015">
      <formula>LEN(TRIM(T349))=0</formula>
    </cfRule>
  </conditionalFormatting>
  <conditionalFormatting sqref="T312">
    <cfRule type="containsBlanks" dxfId="528" priority="4023">
      <formula>LEN(TRIM(T312))=0</formula>
    </cfRule>
  </conditionalFormatting>
  <conditionalFormatting sqref="T326">
    <cfRule type="containsBlanks" dxfId="527" priority="4025">
      <formula>LEN(TRIM(T326))=0</formula>
    </cfRule>
  </conditionalFormatting>
  <conditionalFormatting sqref="T1023">
    <cfRule type="containsBlanks" dxfId="526" priority="3766">
      <formula>LEN(TRIM(T1023))=0</formula>
    </cfRule>
  </conditionalFormatting>
  <conditionalFormatting sqref="T322">
    <cfRule type="containsBlanks" dxfId="525" priority="4027">
      <formula>LEN(TRIM(T322))=0</formula>
    </cfRule>
  </conditionalFormatting>
  <conditionalFormatting sqref="T324">
    <cfRule type="containsBlanks" dxfId="524" priority="4026">
      <formula>LEN(TRIM(T324))=0</formula>
    </cfRule>
  </conditionalFormatting>
  <conditionalFormatting sqref="AA948:AA949 AB943:AE949 AA940:DT940 AB941:DT942">
    <cfRule type="containsBlanks" dxfId="523" priority="3736">
      <formula>LEN(TRIM(AA940))=0</formula>
    </cfRule>
  </conditionalFormatting>
  <conditionalFormatting sqref="T1202">
    <cfRule type="containsBlanks" dxfId="522" priority="3614">
      <formula>LEN(TRIM(T1202))=0</formula>
    </cfRule>
  </conditionalFormatting>
  <conditionalFormatting sqref="N947">
    <cfRule type="containsBlanks" dxfId="521" priority="3728">
      <formula>LEN(TRIM(N947))=0</formula>
    </cfRule>
  </conditionalFormatting>
  <conditionalFormatting sqref="AA340:AE340">
    <cfRule type="containsBlanks" dxfId="520" priority="4014">
      <formula>LEN(TRIM(AA340))=0</formula>
    </cfRule>
  </conditionalFormatting>
  <conditionalFormatting sqref="AB343:AE343">
    <cfRule type="containsBlanks" dxfId="519" priority="4013">
      <formula>LEN(TRIM(AB343))=0</formula>
    </cfRule>
  </conditionalFormatting>
  <conditionalFormatting sqref="AA335:AE336">
    <cfRule type="containsBlanks" dxfId="518" priority="4018">
      <formula>LEN(TRIM(AA335))=0</formula>
    </cfRule>
  </conditionalFormatting>
  <conditionalFormatting sqref="AA959:AA960 AB954:AE960 AA951:DT951">
    <cfRule type="containsBlanks" dxfId="517" priority="3724">
      <formula>LEN(TRIM(AA951))=0</formula>
    </cfRule>
  </conditionalFormatting>
  <conditionalFormatting sqref="T328">
    <cfRule type="containsBlanks" dxfId="516" priority="3677">
      <formula>LEN(TRIM(T328))=0</formula>
    </cfRule>
  </conditionalFormatting>
  <conditionalFormatting sqref="N385">
    <cfRule type="containsBlanks" dxfId="515" priority="4000">
      <formula>LEN(TRIM(N385))=0</formula>
    </cfRule>
  </conditionalFormatting>
  <conditionalFormatting sqref="T379:T387">
    <cfRule type="containsBlanks" dxfId="514" priority="3999">
      <formula>LEN(TRIM(T379))=0</formula>
    </cfRule>
  </conditionalFormatting>
  <conditionalFormatting sqref="T1034">
    <cfRule type="containsBlanks" dxfId="513" priority="3761">
      <formula>LEN(TRIM(T1034))=0</formula>
    </cfRule>
  </conditionalFormatting>
  <conditionalFormatting sqref="T871">
    <cfRule type="containsBlanks" dxfId="512" priority="3643">
      <formula>LEN(TRIM(T871))=0</formula>
    </cfRule>
  </conditionalFormatting>
  <conditionalFormatting sqref="T963">
    <cfRule type="containsBlanks" dxfId="511" priority="3641">
      <formula>LEN(TRIM(T963))=0</formula>
    </cfRule>
  </conditionalFormatting>
  <conditionalFormatting sqref="T1019">
    <cfRule type="containsBlanks" dxfId="510" priority="3768">
      <formula>LEN(TRIM(T1019))=0</formula>
    </cfRule>
  </conditionalFormatting>
  <conditionalFormatting sqref="T1038">
    <cfRule type="containsBlanks" dxfId="509" priority="3759">
      <formula>LEN(TRIM(T1038))=0</formula>
    </cfRule>
  </conditionalFormatting>
  <conditionalFormatting sqref="T224">
    <cfRule type="containsBlanks" dxfId="508" priority="3683">
      <formula>LEN(TRIM(T224))=0</formula>
    </cfRule>
  </conditionalFormatting>
  <conditionalFormatting sqref="T885">
    <cfRule type="containsBlanks" dxfId="507" priority="3638">
      <formula>LEN(TRIM(T885))=0</formula>
    </cfRule>
  </conditionalFormatting>
  <conditionalFormatting sqref="T987">
    <cfRule type="containsBlanks" dxfId="506" priority="3711">
      <formula>LEN(TRIM(T987))=0</formula>
    </cfRule>
  </conditionalFormatting>
  <conditionalFormatting sqref="AA978:AE978">
    <cfRule type="containsBlanks" dxfId="505" priority="3710">
      <formula>LEN(TRIM(AA978))=0</formula>
    </cfRule>
  </conditionalFormatting>
  <conditionalFormatting sqref="T865 T883">
    <cfRule type="containsBlanks" dxfId="504" priority="3785">
      <formula>LEN(TRIM(T865))=0</formula>
    </cfRule>
  </conditionalFormatting>
  <conditionalFormatting sqref="T869 T887">
    <cfRule type="containsBlanks" dxfId="503" priority="3784">
      <formula>LEN(TRIM(T869))=0</formula>
    </cfRule>
  </conditionalFormatting>
  <conditionalFormatting sqref="T351">
    <cfRule type="containsBlanks" dxfId="502" priority="3676">
      <formula>LEN(TRIM(T351))=0</formula>
    </cfRule>
  </conditionalFormatting>
  <conditionalFormatting sqref="T849">
    <cfRule type="containsBlanks" dxfId="501" priority="3646">
      <formula>LEN(TRIM(T849))=0</formula>
    </cfRule>
  </conditionalFormatting>
  <conditionalFormatting sqref="T1442">
    <cfRule type="containsBlanks" dxfId="500" priority="3596">
      <formula>LEN(TRIM(T1442))=0</formula>
    </cfRule>
  </conditionalFormatting>
  <conditionalFormatting sqref="T965">
    <cfRule type="containsBlanks" dxfId="499" priority="3775">
      <formula>LEN(TRIM(T965))=0</formula>
    </cfRule>
  </conditionalFormatting>
  <conditionalFormatting sqref="T1444">
    <cfRule type="containsBlanks" dxfId="498" priority="3595">
      <formula>LEN(TRIM(T1444))=0</formula>
    </cfRule>
  </conditionalFormatting>
  <conditionalFormatting sqref="N947:N948">
    <cfRule type="containsBlanks" dxfId="497" priority="3726">
      <formula>LEN(TRIM(N947))=0</formula>
    </cfRule>
  </conditionalFormatting>
  <conditionalFormatting sqref="AA954:AA955">
    <cfRule type="containsBlanks" dxfId="496" priority="3720">
      <formula>LEN(TRIM(AA954))=0</formula>
    </cfRule>
  </conditionalFormatting>
  <conditionalFormatting sqref="T855">
    <cfRule type="containsBlanks" dxfId="495" priority="3824">
      <formula>LEN(TRIM(T855))=0</formula>
    </cfRule>
  </conditionalFormatting>
  <conditionalFormatting sqref="T851">
    <cfRule type="containsBlanks" dxfId="494" priority="3826">
      <formula>LEN(TRIM(T851))=0</formula>
    </cfRule>
  </conditionalFormatting>
  <conditionalFormatting sqref="T1405:T1434">
    <cfRule type="containsBlanks" dxfId="493" priority="3597">
      <formula>LEN(TRIM(T1405))=0</formula>
    </cfRule>
  </conditionalFormatting>
  <conditionalFormatting sqref="T1198">
    <cfRule type="containsBlanks" dxfId="492" priority="3617">
      <formula>LEN(TRIM(T1198))=0</formula>
    </cfRule>
  </conditionalFormatting>
  <conditionalFormatting sqref="T1154">
    <cfRule type="containsBlanks" dxfId="491" priority="3690">
      <formula>LEN(TRIM(T1154))=0</formula>
    </cfRule>
  </conditionalFormatting>
  <conditionalFormatting sqref="T226">
    <cfRule type="containsBlanks" dxfId="490" priority="3682">
      <formula>LEN(TRIM(T226))=0</formula>
    </cfRule>
  </conditionalFormatting>
  <conditionalFormatting sqref="AA997:AE997">
    <cfRule type="containsBlanks" dxfId="489" priority="3702">
      <formula>LEN(TRIM(AA997))=0</formula>
    </cfRule>
  </conditionalFormatting>
  <conditionalFormatting sqref="AA980">
    <cfRule type="containsBlanks" dxfId="488" priority="3708">
      <formula>LEN(TRIM(AA980))=0</formula>
    </cfRule>
  </conditionalFormatting>
  <conditionalFormatting sqref="T1002">
    <cfRule type="containsBlanks" dxfId="487" priority="3705">
      <formula>LEN(TRIM(T1002))=0</formula>
    </cfRule>
  </conditionalFormatting>
  <conditionalFormatting sqref="T1160">
    <cfRule type="containsBlanks" dxfId="486" priority="3621">
      <formula>LEN(TRIM(T1160))=0</formula>
    </cfRule>
  </conditionalFormatting>
  <conditionalFormatting sqref="T1004">
    <cfRule type="containsBlanks" dxfId="485" priority="3704">
      <formula>LEN(TRIM(T1004))=0</formula>
    </cfRule>
  </conditionalFormatting>
  <conditionalFormatting sqref="T1008">
    <cfRule type="containsBlanks" dxfId="484" priority="3635">
      <formula>LEN(TRIM(T1008))=0</formula>
    </cfRule>
  </conditionalFormatting>
  <conditionalFormatting sqref="N951:N960">
    <cfRule type="containsBlanks" dxfId="483" priority="3723">
      <formula>LEN(TRIM(N951))=0</formula>
    </cfRule>
  </conditionalFormatting>
  <conditionalFormatting sqref="T1158">
    <cfRule type="containsBlanks" dxfId="482" priority="3623">
      <formula>LEN(TRIM(T1158))=0</formula>
    </cfRule>
  </conditionalFormatting>
  <conditionalFormatting sqref="N943:N944">
    <cfRule type="containsBlanks" dxfId="481" priority="3731">
      <formula>LEN(TRIM(N943))=0</formula>
    </cfRule>
  </conditionalFormatting>
  <conditionalFormatting sqref="T1032">
    <cfRule type="containsBlanks" dxfId="480" priority="3632">
      <formula>LEN(TRIM(T1032))=0</formula>
    </cfRule>
  </conditionalFormatting>
  <conditionalFormatting sqref="T867">
    <cfRule type="containsBlanks" dxfId="479" priority="3640">
      <formula>LEN(TRIM(T867))=0</formula>
    </cfRule>
  </conditionalFormatting>
  <conditionalFormatting sqref="T859">
    <cfRule type="containsBlanks" dxfId="478" priority="3822">
      <formula>LEN(TRIM(T859))=0</formula>
    </cfRule>
  </conditionalFormatting>
  <conditionalFormatting sqref="T889">
    <cfRule type="containsBlanks" dxfId="477" priority="3642">
      <formula>LEN(TRIM(T889))=0</formula>
    </cfRule>
  </conditionalFormatting>
  <conditionalFormatting sqref="T989">
    <cfRule type="containsBlanks" dxfId="476" priority="3636">
      <formula>LEN(TRIM(T989))=0</formula>
    </cfRule>
  </conditionalFormatting>
  <conditionalFormatting sqref="T847">
    <cfRule type="containsBlanks" dxfId="475" priority="3827">
      <formula>LEN(TRIM(T847))=0</formula>
    </cfRule>
  </conditionalFormatting>
  <conditionalFormatting sqref="AB1000:AE1000">
    <cfRule type="containsBlanks" dxfId="474" priority="3701">
      <formula>LEN(TRIM(AB1000))=0</formula>
    </cfRule>
  </conditionalFormatting>
  <conditionalFormatting sqref="T1017">
    <cfRule type="containsBlanks" dxfId="473" priority="3633">
      <formula>LEN(TRIM(T1017))=0</formula>
    </cfRule>
  </conditionalFormatting>
  <conditionalFormatting sqref="AA956:AA957">
    <cfRule type="containsBlanks" dxfId="472" priority="3722">
      <formula>LEN(TRIM(AA956))=0</formula>
    </cfRule>
  </conditionalFormatting>
  <conditionalFormatting sqref="AA958">
    <cfRule type="containsBlanks" dxfId="471" priority="3717">
      <formula>LEN(TRIM(AA958))=0</formula>
    </cfRule>
  </conditionalFormatting>
  <conditionalFormatting sqref="AA952:DT953">
    <cfRule type="containsBlanks" dxfId="470" priority="3718">
      <formula>LEN(TRIM(AA952))=0</formula>
    </cfRule>
  </conditionalFormatting>
  <conditionalFormatting sqref="AA999">
    <cfRule type="containsBlanks" dxfId="469" priority="3700">
      <formula>LEN(TRIM(AA999))=0</formula>
    </cfRule>
  </conditionalFormatting>
  <conditionalFormatting sqref="T983">
    <cfRule type="containsBlanks" dxfId="468" priority="3713">
      <formula>LEN(TRIM(T983))=0</formula>
    </cfRule>
  </conditionalFormatting>
  <conditionalFormatting sqref="AB981:AE981">
    <cfRule type="containsBlanks" dxfId="467" priority="3709">
      <formula>LEN(TRIM(AB981))=0</formula>
    </cfRule>
  </conditionalFormatting>
  <conditionalFormatting sqref="T1006">
    <cfRule type="containsBlanks" dxfId="466" priority="3703">
      <formula>LEN(TRIM(T1006))=0</formula>
    </cfRule>
  </conditionalFormatting>
  <conditionalFormatting sqref="T1274:T1283">
    <cfRule type="containsBlanks" dxfId="465" priority="3624">
      <formula>LEN(TRIM(T1274))=0</formula>
    </cfRule>
  </conditionalFormatting>
  <conditionalFormatting sqref="AA1382:DT1382">
    <cfRule type="cellIs" dxfId="464" priority="3611" operator="lessThan">
      <formula>0</formula>
    </cfRule>
    <cfRule type="cellIs" dxfId="463" priority="3612" operator="greaterThan">
      <formula>0</formula>
    </cfRule>
  </conditionalFormatting>
  <conditionalFormatting sqref="W1252 AA1252:AE1252">
    <cfRule type="cellIs" dxfId="462" priority="3608" operator="greaterThan">
      <formula>0</formula>
    </cfRule>
  </conditionalFormatting>
  <conditionalFormatting sqref="W1248 AA1248:AE1248">
    <cfRule type="cellIs" dxfId="461" priority="3607" operator="greaterThan">
      <formula>0</formula>
    </cfRule>
  </conditionalFormatting>
  <conditionalFormatting sqref="W1257 AA1257:AE1257">
    <cfRule type="cellIs" dxfId="460" priority="3606" operator="greaterThan">
      <formula>0</formula>
    </cfRule>
  </conditionalFormatting>
  <conditionalFormatting sqref="AA1258:AE1258">
    <cfRule type="cellIs" dxfId="459" priority="3604" operator="greaterThan">
      <formula>0</formula>
    </cfRule>
    <cfRule type="cellIs" dxfId="458" priority="3605" operator="lessThan">
      <formula>0</formula>
    </cfRule>
  </conditionalFormatting>
  <conditionalFormatting sqref="W1382">
    <cfRule type="cellIs" dxfId="457" priority="3603" operator="greaterThan">
      <formula>0</formula>
    </cfRule>
  </conditionalFormatting>
  <conditionalFormatting sqref="W1390">
    <cfRule type="cellIs" dxfId="456" priority="3602" operator="greaterThan">
      <formula>0</formula>
    </cfRule>
  </conditionalFormatting>
  <conditionalFormatting sqref="W1469 AA1469:AE1469">
    <cfRule type="cellIs" dxfId="455" priority="3589" operator="lessThan">
      <formula>0</formula>
    </cfRule>
    <cfRule type="cellIs" dxfId="454" priority="3590" operator="greaterThan">
      <formula>0</formula>
    </cfRule>
  </conditionalFormatting>
  <conditionalFormatting sqref="W1471 AA1471:DT1471">
    <cfRule type="cellIs" dxfId="453" priority="3587" operator="lessThan">
      <formula>0</formula>
    </cfRule>
    <cfRule type="cellIs" dxfId="452" priority="3588" operator="greaterThan">
      <formula>0</formula>
    </cfRule>
  </conditionalFormatting>
  <conditionalFormatting sqref="W1480 AA1480:AE1480">
    <cfRule type="cellIs" dxfId="451" priority="3581" operator="greaterThan">
      <formula>0</formula>
    </cfRule>
  </conditionalFormatting>
  <conditionalFormatting sqref="W1565">
    <cfRule type="cellIs" dxfId="450" priority="3579" operator="lessThan">
      <formula>0</formula>
    </cfRule>
    <cfRule type="cellIs" dxfId="449" priority="3580" operator="greaterThan">
      <formula>0</formula>
    </cfRule>
  </conditionalFormatting>
  <conditionalFormatting sqref="W1567 Z1567:DT1567">
    <cfRule type="cellIs" dxfId="448" priority="3577" operator="lessThan">
      <formula>0</formula>
    </cfRule>
    <cfRule type="cellIs" dxfId="447" priority="3578" operator="greaterThan">
      <formula>0</formula>
    </cfRule>
  </conditionalFormatting>
  <conditionalFormatting sqref="AA1525:AE1525">
    <cfRule type="cellIs" dxfId="446" priority="3571" operator="lessThan">
      <formula>0</formula>
    </cfRule>
    <cfRule type="cellIs" dxfId="445" priority="3572" operator="greaterThan">
      <formula>0</formula>
    </cfRule>
  </conditionalFormatting>
  <conditionalFormatting sqref="Z1565:AE1565">
    <cfRule type="cellIs" dxfId="444" priority="3569" operator="lessThan">
      <formula>0</formula>
    </cfRule>
    <cfRule type="cellIs" dxfId="443" priority="3570" operator="greaterThan">
      <formula>0</formula>
    </cfRule>
  </conditionalFormatting>
  <conditionalFormatting sqref="W1558">
    <cfRule type="cellIs" dxfId="442" priority="3567" operator="lessThan">
      <formula>0</formula>
    </cfRule>
    <cfRule type="cellIs" dxfId="441" priority="3568" operator="greaterThan">
      <formula>0</formula>
    </cfRule>
  </conditionalFormatting>
  <conditionalFormatting sqref="W1560 AA1560:AE1560">
    <cfRule type="cellIs" dxfId="440" priority="3565" operator="lessThan">
      <formula>0</formula>
    </cfRule>
    <cfRule type="cellIs" dxfId="439" priority="3566" operator="greaterThan">
      <formula>0</formula>
    </cfRule>
  </conditionalFormatting>
  <conditionalFormatting sqref="AA1558:AE1558">
    <cfRule type="cellIs" dxfId="438" priority="3559" operator="lessThan">
      <formula>0</formula>
    </cfRule>
    <cfRule type="cellIs" dxfId="437" priority="3560" operator="greaterThan">
      <formula>0</formula>
    </cfRule>
  </conditionalFormatting>
  <conditionalFormatting sqref="W1583 Z1583:AE1583">
    <cfRule type="cellIs" dxfId="436" priority="3395" operator="lessThan">
      <formula>0</formula>
    </cfRule>
    <cfRule type="cellIs" dxfId="435" priority="3396" operator="greaterThan">
      <formula>0</formula>
    </cfRule>
  </conditionalFormatting>
  <conditionalFormatting sqref="W1581">
    <cfRule type="cellIs" dxfId="434" priority="3397" operator="lessThan">
      <formula>0</formula>
    </cfRule>
    <cfRule type="cellIs" dxfId="433" priority="3398" operator="greaterThan">
      <formula>0</formula>
    </cfRule>
  </conditionalFormatting>
  <conditionalFormatting sqref="AA1393:DT1393">
    <cfRule type="cellIs" dxfId="432" priority="3408" operator="lessThan">
      <formula>0</formula>
    </cfRule>
    <cfRule type="cellIs" dxfId="431" priority="3409" operator="greaterThan">
      <formula>0</formula>
    </cfRule>
  </conditionalFormatting>
  <conditionalFormatting sqref="W1393">
    <cfRule type="cellIs" dxfId="430" priority="3407" operator="greaterThan">
      <formula>0</formula>
    </cfRule>
  </conditionalFormatting>
  <conditionalFormatting sqref="W1551">
    <cfRule type="cellIs" dxfId="429" priority="3403" operator="lessThan">
      <formula>0</formula>
    </cfRule>
    <cfRule type="cellIs" dxfId="428" priority="3404" operator="greaterThan">
      <formula>0</formula>
    </cfRule>
  </conditionalFormatting>
  <conditionalFormatting sqref="AA1551:AE1551">
    <cfRule type="cellIs" dxfId="427" priority="3401" operator="lessThan">
      <formula>0</formula>
    </cfRule>
    <cfRule type="cellIs" dxfId="426" priority="3402" operator="greaterThan">
      <formula>0</formula>
    </cfRule>
  </conditionalFormatting>
  <conditionalFormatting sqref="Z1581:AE1581">
    <cfRule type="cellIs" dxfId="425" priority="3391" operator="lessThan">
      <formula>0</formula>
    </cfRule>
    <cfRule type="cellIs" dxfId="424" priority="3392" operator="greaterThan">
      <formula>0</formula>
    </cfRule>
  </conditionalFormatting>
  <conditionalFormatting sqref="AF77:DT77">
    <cfRule type="containsBlanks" dxfId="423" priority="1676">
      <formula>LEN(TRIM(AF77))=0</formula>
    </cfRule>
  </conditionalFormatting>
  <conditionalFormatting sqref="AF120:DT121 AH115:DF115">
    <cfRule type="containsBlanks" dxfId="422" priority="1675">
      <formula>LEN(TRIM(AF115))=0</formula>
    </cfRule>
  </conditionalFormatting>
  <conditionalFormatting sqref="AF117:DT117 AG118:DT118">
    <cfRule type="containsBlanks" dxfId="421" priority="1674">
      <formula>LEN(TRIM(AF117))=0</formula>
    </cfRule>
  </conditionalFormatting>
  <conditionalFormatting sqref="AF116:DT116 AG115 DG115:DT115">
    <cfRule type="containsBlanks" dxfId="420" priority="1673">
      <formula>LEN(TRIM(AF115))=0</formula>
    </cfRule>
  </conditionalFormatting>
  <conditionalFormatting sqref="AF1274:DT1283">
    <cfRule type="containsBlanks" dxfId="419" priority="1681">
      <formula>LEN(TRIM(AF1274))=0</formula>
    </cfRule>
  </conditionalFormatting>
  <conditionalFormatting sqref="AF74:DT74">
    <cfRule type="containsBlanks" dxfId="418" priority="1677">
      <formula>LEN(TRIM(AF74))=0</formula>
    </cfRule>
  </conditionalFormatting>
  <conditionalFormatting sqref="AF54:DT54">
    <cfRule type="containsBlanks" dxfId="417" priority="1679">
      <formula>LEN(TRIM(AF54))=0</formula>
    </cfRule>
  </conditionalFormatting>
  <conditionalFormatting sqref="AF379:DT380">
    <cfRule type="containsBlanks" dxfId="416" priority="1661">
      <formula>LEN(TRIM(AF379))=0</formula>
    </cfRule>
  </conditionalFormatting>
  <conditionalFormatting sqref="AF119:DT119">
    <cfRule type="containsBlanks" dxfId="415" priority="1671">
      <formula>LEN(TRIM(AF119))=0</formula>
    </cfRule>
  </conditionalFormatting>
  <conditionalFormatting sqref="AF343:DT343">
    <cfRule type="containsBlanks" dxfId="414" priority="1665">
      <formula>LEN(TRIM(AF343))=0</formula>
    </cfRule>
  </conditionalFormatting>
  <conditionalFormatting sqref="AF383:DT384">
    <cfRule type="containsBlanks" dxfId="413" priority="1663">
      <formula>LEN(TRIM(AF383))=0</formula>
    </cfRule>
  </conditionalFormatting>
  <conditionalFormatting sqref="AF320:DT320">
    <cfRule type="containsBlanks" dxfId="412" priority="1668">
      <formula>LEN(TRIM(AF320))=0</formula>
    </cfRule>
  </conditionalFormatting>
  <conditionalFormatting sqref="AF381:DT382">
    <cfRule type="containsBlanks" dxfId="411" priority="1662">
      <formula>LEN(TRIM(AF381))=0</formula>
    </cfRule>
  </conditionalFormatting>
  <conditionalFormatting sqref="AF340:DT340">
    <cfRule type="containsBlanks" dxfId="410" priority="1666">
      <formula>LEN(TRIM(AF340))=0</formula>
    </cfRule>
  </conditionalFormatting>
  <conditionalFormatting sqref="AF335:DT336">
    <cfRule type="containsBlanks" dxfId="409" priority="1667">
      <formula>LEN(TRIM(AF335))=0</formula>
    </cfRule>
  </conditionalFormatting>
  <conditionalFormatting sqref="AF386:DT387">
    <cfRule type="containsBlanks" dxfId="408" priority="1664">
      <formula>LEN(TRIM(AF386))=0</formula>
    </cfRule>
  </conditionalFormatting>
  <conditionalFormatting sqref="AF385:DT385">
    <cfRule type="containsBlanks" dxfId="407" priority="1660">
      <formula>LEN(TRIM(AF385))=0</formula>
    </cfRule>
  </conditionalFormatting>
  <conditionalFormatting sqref="T532">
    <cfRule type="containsBlanks" dxfId="406" priority="1019">
      <formula>LEN(TRIM(T532))=0</formula>
    </cfRule>
  </conditionalFormatting>
  <conditionalFormatting sqref="T538">
    <cfRule type="containsBlanks" dxfId="405" priority="1021">
      <formula>LEN(TRIM(T538))=0</formula>
    </cfRule>
  </conditionalFormatting>
  <conditionalFormatting sqref="T528">
    <cfRule type="containsBlanks" dxfId="404" priority="1023">
      <formula>LEN(TRIM(T528))=0</formula>
    </cfRule>
  </conditionalFormatting>
  <conditionalFormatting sqref="N651">
    <cfRule type="containsBlanks" dxfId="403" priority="989">
      <formula>LEN(TRIM(N651))=0</formula>
    </cfRule>
  </conditionalFormatting>
  <conditionalFormatting sqref="T530">
    <cfRule type="containsBlanks" dxfId="402" priority="1020">
      <formula>LEN(TRIM(T530))=0</formula>
    </cfRule>
  </conditionalFormatting>
  <conditionalFormatting sqref="AF1469:DT1469">
    <cfRule type="cellIs" dxfId="401" priority="1633" operator="lessThan">
      <formula>0</formula>
    </cfRule>
    <cfRule type="cellIs" dxfId="400" priority="1634" operator="greaterThan">
      <formula>0</formula>
    </cfRule>
  </conditionalFormatting>
  <conditionalFormatting sqref="AF1480:DT1480">
    <cfRule type="cellIs" dxfId="399" priority="1629" operator="lessThan">
      <formula>0</formula>
    </cfRule>
    <cfRule type="cellIs" dxfId="398" priority="1630" operator="greaterThan">
      <formula>0</formula>
    </cfRule>
  </conditionalFormatting>
  <conditionalFormatting sqref="AF1525:DT1525">
    <cfRule type="cellIs" dxfId="397" priority="1625" operator="lessThan">
      <formula>0</formula>
    </cfRule>
    <cfRule type="cellIs" dxfId="396" priority="1626" operator="greaterThan">
      <formula>0</formula>
    </cfRule>
  </conditionalFormatting>
  <conditionalFormatting sqref="T590">
    <cfRule type="containsBlanks" dxfId="395" priority="1014">
      <formula>LEN(TRIM(T590))=0</formula>
    </cfRule>
  </conditionalFormatting>
  <conditionalFormatting sqref="K528">
    <cfRule type="containsBlanks" dxfId="394" priority="1017">
      <formula>LEN(TRIM(K528))=0</formula>
    </cfRule>
  </conditionalFormatting>
  <conditionalFormatting sqref="T592">
    <cfRule type="containsBlanks" dxfId="393" priority="1013">
      <formula>LEN(TRIM(T592))=0</formula>
    </cfRule>
  </conditionalFormatting>
  <conditionalFormatting sqref="AF1560:DT1560">
    <cfRule type="cellIs" dxfId="392" priority="1621" operator="lessThan">
      <formula>0</formula>
    </cfRule>
    <cfRule type="cellIs" dxfId="391" priority="1622" operator="greaterThan">
      <formula>0</formula>
    </cfRule>
  </conditionalFormatting>
  <conditionalFormatting sqref="AF1565:DT1565">
    <cfRule type="cellIs" dxfId="390" priority="1623" operator="lessThan">
      <formula>0</formula>
    </cfRule>
    <cfRule type="cellIs" dxfId="389" priority="1624" operator="greaterThan">
      <formula>0</formula>
    </cfRule>
  </conditionalFormatting>
  <conditionalFormatting sqref="AF1558:DT1558">
    <cfRule type="cellIs" dxfId="388" priority="1619" operator="lessThan">
      <formula>0</formula>
    </cfRule>
    <cfRule type="cellIs" dxfId="387" priority="1620" operator="greaterThan">
      <formula>0</formula>
    </cfRule>
  </conditionalFormatting>
  <conditionalFormatting sqref="AF1551:DT1551">
    <cfRule type="cellIs" dxfId="386" priority="1615" operator="lessThan">
      <formula>0</formula>
    </cfRule>
    <cfRule type="cellIs" dxfId="385" priority="1616" operator="greaterThan">
      <formula>0</formula>
    </cfRule>
  </conditionalFormatting>
  <conditionalFormatting sqref="AF1583:DT1583">
    <cfRule type="cellIs" dxfId="384" priority="1613" operator="lessThan">
      <formula>0</formula>
    </cfRule>
    <cfRule type="cellIs" dxfId="383" priority="1614" operator="greaterThan">
      <formula>0</formula>
    </cfRule>
  </conditionalFormatting>
  <conditionalFormatting sqref="AF1581:DT1581">
    <cfRule type="cellIs" dxfId="382" priority="1611" operator="lessThan">
      <formula>0</formula>
    </cfRule>
    <cfRule type="cellIs" dxfId="381" priority="1612" operator="greaterThan">
      <formula>0</formula>
    </cfRule>
  </conditionalFormatting>
  <conditionalFormatting sqref="AF8:DT8">
    <cfRule type="containsBlanks" dxfId="380" priority="1688">
      <formula>LEN(TRIM(AF8))=0</formula>
    </cfRule>
  </conditionalFormatting>
  <conditionalFormatting sqref="AF1390:DT1390">
    <cfRule type="cellIs" dxfId="379" priority="1686" operator="lessThan">
      <formula>0</formula>
    </cfRule>
    <cfRule type="cellIs" dxfId="378" priority="1687" operator="greaterThan">
      <formula>0</formula>
    </cfRule>
  </conditionalFormatting>
  <conditionalFormatting sqref="AF1521:DT1521">
    <cfRule type="cellIs" dxfId="377" priority="1682" operator="lessThan">
      <formula>0</formula>
    </cfRule>
    <cfRule type="cellIs" dxfId="376" priority="1683" operator="greaterThan">
      <formula>0</formula>
    </cfRule>
  </conditionalFormatting>
  <conditionalFormatting sqref="AF943:DT949">
    <cfRule type="containsBlanks" dxfId="375" priority="1647">
      <formula>LEN(TRIM(AF943))=0</formula>
    </cfRule>
  </conditionalFormatting>
  <conditionalFormatting sqref="AF1000:DT1000">
    <cfRule type="containsBlanks" dxfId="374" priority="1642">
      <formula>LEN(TRIM(AF1000))=0</formula>
    </cfRule>
  </conditionalFormatting>
  <conditionalFormatting sqref="AF978:DT978">
    <cfRule type="containsBlanks" dxfId="373" priority="1645">
      <formula>LEN(TRIM(AF978))=0</formula>
    </cfRule>
  </conditionalFormatting>
  <conditionalFormatting sqref="AF954:DT960">
    <cfRule type="containsBlanks" dxfId="372" priority="1646">
      <formula>LEN(TRIM(AF954))=0</formula>
    </cfRule>
  </conditionalFormatting>
  <conditionalFormatting sqref="AF981:DT981">
    <cfRule type="containsBlanks" dxfId="371" priority="1644">
      <formula>LEN(TRIM(AF981))=0</formula>
    </cfRule>
  </conditionalFormatting>
  <conditionalFormatting sqref="AF997:DT997">
    <cfRule type="containsBlanks" dxfId="370" priority="1643">
      <formula>LEN(TRIM(AF997))=0</formula>
    </cfRule>
  </conditionalFormatting>
  <conditionalFormatting sqref="AF1252:DT1252">
    <cfRule type="cellIs" dxfId="369" priority="1639" operator="greaterThan">
      <formula>0</formula>
    </cfRule>
  </conditionalFormatting>
  <conditionalFormatting sqref="AF1248:DT1248">
    <cfRule type="cellIs" dxfId="368" priority="1638" operator="greaterThan">
      <formula>0</formula>
    </cfRule>
  </conditionalFormatting>
  <conditionalFormatting sqref="AF1257:DT1257">
    <cfRule type="cellIs" dxfId="367" priority="1637" operator="greaterThan">
      <formula>0</formula>
    </cfRule>
  </conditionalFormatting>
  <conditionalFormatting sqref="AF1258:DT1258">
    <cfRule type="cellIs" dxfId="366" priority="1635" operator="greaterThan">
      <formula>0</formula>
    </cfRule>
    <cfRule type="cellIs" dxfId="365" priority="1636" operator="lessThan">
      <formula>0</formula>
    </cfRule>
  </conditionalFormatting>
  <conditionalFormatting sqref="T486">
    <cfRule type="containsBlanks" dxfId="364" priority="1056">
      <formula>LEN(TRIM(T486))=0</formula>
    </cfRule>
  </conditionalFormatting>
  <conditionalFormatting sqref="T436">
    <cfRule type="containsBlanks" dxfId="363" priority="1058">
      <formula>LEN(TRIM(T436))=0</formula>
    </cfRule>
  </conditionalFormatting>
  <conditionalFormatting sqref="T252">
    <cfRule type="containsBlanks" dxfId="362" priority="1079">
      <formula>LEN(TRIM(T252))=0</formula>
    </cfRule>
  </conditionalFormatting>
  <conditionalFormatting sqref="T246">
    <cfRule type="containsBlanks" dxfId="361" priority="1077">
      <formula>LEN(TRIM(T246))=0</formula>
    </cfRule>
  </conditionalFormatting>
  <conditionalFormatting sqref="T266">
    <cfRule type="containsBlanks" dxfId="360" priority="1068">
      <formula>LEN(TRIM(T266))=0</formula>
    </cfRule>
  </conditionalFormatting>
  <conditionalFormatting sqref="T490">
    <cfRule type="containsBlanks" dxfId="359" priority="1052">
      <formula>LEN(TRIM(T490))=0</formula>
    </cfRule>
  </conditionalFormatting>
  <conditionalFormatting sqref="T456">
    <cfRule type="containsBlanks" dxfId="358" priority="1047">
      <formula>LEN(TRIM(T456))=0</formula>
    </cfRule>
  </conditionalFormatting>
  <conditionalFormatting sqref="T615">
    <cfRule type="containsBlanks" dxfId="357" priority="1004">
      <formula>LEN(TRIM(T615))=0</formula>
    </cfRule>
  </conditionalFormatting>
  <conditionalFormatting sqref="N649:N650">
    <cfRule type="containsBlanks" dxfId="356" priority="994">
      <formula>LEN(TRIM(N649))=0</formula>
    </cfRule>
  </conditionalFormatting>
  <conditionalFormatting sqref="T494">
    <cfRule type="containsBlanks" dxfId="355" priority="1054">
      <formula>LEN(TRIM(T494))=0</formula>
    </cfRule>
  </conditionalFormatting>
  <conditionalFormatting sqref="T534">
    <cfRule type="containsBlanks" dxfId="354" priority="1022">
      <formula>LEN(TRIM(T534))=0</formula>
    </cfRule>
  </conditionalFormatting>
  <conditionalFormatting sqref="T460">
    <cfRule type="containsBlanks" dxfId="353" priority="1045">
      <formula>LEN(TRIM(T460))=0</formula>
    </cfRule>
  </conditionalFormatting>
  <conditionalFormatting sqref="T466">
    <cfRule type="containsBlanks" dxfId="352" priority="1043">
      <formula>LEN(TRIM(T466))=0</formula>
    </cfRule>
  </conditionalFormatting>
  <conditionalFormatting sqref="T454">
    <cfRule type="containsBlanks" dxfId="351" priority="1044">
      <formula>LEN(TRIM(T454))=0</formula>
    </cfRule>
  </conditionalFormatting>
  <conditionalFormatting sqref="T470">
    <cfRule type="containsBlanks" dxfId="350" priority="1042">
      <formula>LEN(TRIM(T470))=0</formula>
    </cfRule>
  </conditionalFormatting>
  <conditionalFormatting sqref="T474">
    <cfRule type="containsBlanks" dxfId="349" priority="1040">
      <formula>LEN(TRIM(T474))=0</formula>
    </cfRule>
  </conditionalFormatting>
  <conditionalFormatting sqref="K242">
    <cfRule type="containsBlanks" dxfId="348" priority="1075">
      <formula>LEN(TRIM(K242))=0</formula>
    </cfRule>
  </conditionalFormatting>
  <conditionalFormatting sqref="T240">
    <cfRule type="containsBlanks" dxfId="347" priority="1082">
      <formula>LEN(TRIM(T240))=0</formula>
    </cfRule>
  </conditionalFormatting>
  <conditionalFormatting sqref="T268">
    <cfRule type="containsBlanks" dxfId="346" priority="1071">
      <formula>LEN(TRIM(T268))=0</formula>
    </cfRule>
  </conditionalFormatting>
  <conditionalFormatting sqref="T498">
    <cfRule type="containsBlanks" dxfId="345" priority="1053">
      <formula>LEN(TRIM(T498))=0</formula>
    </cfRule>
  </conditionalFormatting>
  <conditionalFormatting sqref="T264">
    <cfRule type="containsBlanks" dxfId="344" priority="1069">
      <formula>LEN(TRIM(T264))=0</formula>
    </cfRule>
  </conditionalFormatting>
  <conditionalFormatting sqref="T512">
    <cfRule type="containsBlanks" dxfId="343" priority="1028">
      <formula>LEN(TRIM(T512))=0</formula>
    </cfRule>
  </conditionalFormatting>
  <conditionalFormatting sqref="T242">
    <cfRule type="containsBlanks" dxfId="342" priority="1081">
      <formula>LEN(TRIM(T242))=0</formula>
    </cfRule>
  </conditionalFormatting>
  <conditionalFormatting sqref="T248">
    <cfRule type="containsBlanks" dxfId="341" priority="1080">
      <formula>LEN(TRIM(T248))=0</formula>
    </cfRule>
  </conditionalFormatting>
  <conditionalFormatting sqref="T450">
    <cfRule type="containsBlanks" dxfId="340" priority="1048">
      <formula>LEN(TRIM(T450))=0</formula>
    </cfRule>
  </conditionalFormatting>
  <conditionalFormatting sqref="T258">
    <cfRule type="containsBlanks" dxfId="339" priority="1074">
      <formula>LEN(TRIM(T258))=0</formula>
    </cfRule>
  </conditionalFormatting>
  <conditionalFormatting sqref="T244">
    <cfRule type="containsBlanks" dxfId="338" priority="1078">
      <formula>LEN(TRIM(T244))=0</formula>
    </cfRule>
  </conditionalFormatting>
  <conditionalFormatting sqref="T506">
    <cfRule type="containsBlanks" dxfId="337" priority="1033">
      <formula>LEN(TRIM(T506))=0</formula>
    </cfRule>
  </conditionalFormatting>
  <conditionalFormatting sqref="T260">
    <cfRule type="containsBlanks" dxfId="336" priority="1073">
      <formula>LEN(TRIM(T260))=0</formula>
    </cfRule>
  </conditionalFormatting>
  <conditionalFormatting sqref="T508">
    <cfRule type="containsBlanks" dxfId="335" priority="1032">
      <formula>LEN(TRIM(T508))=0</formula>
    </cfRule>
  </conditionalFormatting>
  <conditionalFormatting sqref="T442">
    <cfRule type="containsBlanks" dxfId="334" priority="1059">
      <formula>LEN(TRIM(T442))=0</formula>
    </cfRule>
  </conditionalFormatting>
  <conditionalFormatting sqref="K262">
    <cfRule type="containsBlanks" dxfId="333" priority="1066">
      <formula>LEN(TRIM(K262))=0</formula>
    </cfRule>
  </conditionalFormatting>
  <conditionalFormatting sqref="T578">
    <cfRule type="containsBlanks" dxfId="332" priority="1011">
      <formula>LEN(TRIM(T578))=0</formula>
    </cfRule>
  </conditionalFormatting>
  <conditionalFormatting sqref="AB586:AE586">
    <cfRule type="containsBlanks" dxfId="331" priority="1009">
      <formula>LEN(TRIM(AB586))=0</formula>
    </cfRule>
  </conditionalFormatting>
  <conditionalFormatting sqref="K526">
    <cfRule type="containsBlanks" dxfId="330" priority="1018">
      <formula>LEN(TRIM(K526))=0</formula>
    </cfRule>
  </conditionalFormatting>
  <conditionalFormatting sqref="K222">
    <cfRule type="containsBlanks" dxfId="329" priority="1093">
      <formula>LEN(TRIM(K222))=0</formula>
    </cfRule>
  </conditionalFormatting>
  <conditionalFormatting sqref="T448">
    <cfRule type="containsBlanks" dxfId="328" priority="1050">
      <formula>LEN(TRIM(T448))=0</formula>
    </cfRule>
  </conditionalFormatting>
  <conditionalFormatting sqref="T452">
    <cfRule type="containsBlanks" dxfId="327" priority="1049">
      <formula>LEN(TRIM(T452))=0</formula>
    </cfRule>
  </conditionalFormatting>
  <conditionalFormatting sqref="T484">
    <cfRule type="containsBlanks" dxfId="326" priority="1057">
      <formula>LEN(TRIM(T484))=0</formula>
    </cfRule>
  </conditionalFormatting>
  <conditionalFormatting sqref="K486">
    <cfRule type="containsBlanks" dxfId="325" priority="1036">
      <formula>LEN(TRIM(K486))=0</formula>
    </cfRule>
  </conditionalFormatting>
  <conditionalFormatting sqref="T488">
    <cfRule type="containsBlanks" dxfId="324" priority="1055">
      <formula>LEN(TRIM(T488))=0</formula>
    </cfRule>
  </conditionalFormatting>
  <conditionalFormatting sqref="T504">
    <cfRule type="containsBlanks" dxfId="323" priority="1034">
      <formula>LEN(TRIM(T504))=0</formula>
    </cfRule>
  </conditionalFormatting>
  <conditionalFormatting sqref="T272">
    <cfRule type="containsBlanks" dxfId="322" priority="1070">
      <formula>LEN(TRIM(T272))=0</formula>
    </cfRule>
  </conditionalFormatting>
  <conditionalFormatting sqref="T472">
    <cfRule type="containsBlanks" dxfId="321" priority="1037">
      <formula>LEN(TRIM(T472))=0</formula>
    </cfRule>
  </conditionalFormatting>
  <conditionalFormatting sqref="T478">
    <cfRule type="containsBlanks" dxfId="320" priority="1038">
      <formula>LEN(TRIM(T478))=0</formula>
    </cfRule>
  </conditionalFormatting>
  <conditionalFormatting sqref="T434">
    <cfRule type="containsBlanks" dxfId="319" priority="1063">
      <formula>LEN(TRIM(T434))=0</formula>
    </cfRule>
  </conditionalFormatting>
  <conditionalFormatting sqref="K260">
    <cfRule type="containsBlanks" dxfId="318" priority="1067">
      <formula>LEN(TRIM(K260))=0</formula>
    </cfRule>
  </conditionalFormatting>
  <conditionalFormatting sqref="T514">
    <cfRule type="containsBlanks" dxfId="317" priority="1031">
      <formula>LEN(TRIM(T514))=0</formula>
    </cfRule>
  </conditionalFormatting>
  <conditionalFormatting sqref="T262">
    <cfRule type="containsBlanks" dxfId="316" priority="1072">
      <formula>LEN(TRIM(T262))=0</formula>
    </cfRule>
  </conditionalFormatting>
  <conditionalFormatting sqref="T438">
    <cfRule type="containsBlanks" dxfId="315" priority="1061">
      <formula>LEN(TRIM(T438))=0</formula>
    </cfRule>
  </conditionalFormatting>
  <conditionalFormatting sqref="AA601:AE602">
    <cfRule type="containsBlanks" dxfId="314" priority="1007">
      <formula>LEN(TRIM(AA601))=0</formula>
    </cfRule>
  </conditionalFormatting>
  <conditionalFormatting sqref="T492">
    <cfRule type="containsBlanks" dxfId="313" priority="1051">
      <formula>LEN(TRIM(T492))=0</formula>
    </cfRule>
  </conditionalFormatting>
  <conditionalFormatting sqref="T432">
    <cfRule type="containsBlanks" dxfId="312" priority="1062">
      <formula>LEN(TRIM(T432))=0</formula>
    </cfRule>
  </conditionalFormatting>
  <conditionalFormatting sqref="T310 T308">
    <cfRule type="containsBlanks" dxfId="311" priority="1065">
      <formula>LEN(TRIM(T308))=0</formula>
    </cfRule>
  </conditionalFormatting>
  <conditionalFormatting sqref="T430">
    <cfRule type="containsBlanks" dxfId="310" priority="1064">
      <formula>LEN(TRIM(T430))=0</formula>
    </cfRule>
  </conditionalFormatting>
  <conditionalFormatting sqref="T510">
    <cfRule type="containsBlanks" dxfId="309" priority="1029">
      <formula>LEN(TRIM(T510))=0</formula>
    </cfRule>
  </conditionalFormatting>
  <conditionalFormatting sqref="K488">
    <cfRule type="containsBlanks" dxfId="308" priority="1035">
      <formula>LEN(TRIM(K488))=0</formula>
    </cfRule>
  </conditionalFormatting>
  <conditionalFormatting sqref="T611">
    <cfRule type="containsBlanks" dxfId="307" priority="1006">
      <formula>LEN(TRIM(T611))=0</formula>
    </cfRule>
  </conditionalFormatting>
  <conditionalFormatting sqref="AA585">
    <cfRule type="containsBlanks" dxfId="306" priority="1008">
      <formula>LEN(TRIM(AA585))=0</formula>
    </cfRule>
  </conditionalFormatting>
  <conditionalFormatting sqref="K506">
    <cfRule type="containsBlanks" dxfId="305" priority="1027">
      <formula>LEN(TRIM(K506))=0</formula>
    </cfRule>
  </conditionalFormatting>
  <conditionalFormatting sqref="T518">
    <cfRule type="containsBlanks" dxfId="304" priority="1030">
      <formula>LEN(TRIM(T518))=0</formula>
    </cfRule>
  </conditionalFormatting>
  <conditionalFormatting sqref="T526">
    <cfRule type="containsBlanks" dxfId="303" priority="1024">
      <formula>LEN(TRIM(T526))=0</formula>
    </cfRule>
  </conditionalFormatting>
  <conditionalFormatting sqref="N647:N648">
    <cfRule type="containsBlanks" dxfId="302" priority="992">
      <formula>LEN(TRIM(N647))=0</formula>
    </cfRule>
  </conditionalFormatting>
  <conditionalFormatting sqref="K508">
    <cfRule type="containsBlanks" dxfId="301" priority="1026">
      <formula>LEN(TRIM(K508))=0</formula>
    </cfRule>
  </conditionalFormatting>
  <conditionalFormatting sqref="T588">
    <cfRule type="containsBlanks" dxfId="300" priority="1015">
      <formula>LEN(TRIM(T588))=0</formula>
    </cfRule>
  </conditionalFormatting>
  <conditionalFormatting sqref="AA652:AE653">
    <cfRule type="containsBlanks" dxfId="299" priority="997">
      <formula>LEN(TRIM(AA652))=0</formula>
    </cfRule>
  </conditionalFormatting>
  <conditionalFormatting sqref="N652:N653 N645:N646">
    <cfRule type="containsBlanks" dxfId="298" priority="996">
      <formula>LEN(TRIM(N645))=0</formula>
    </cfRule>
  </conditionalFormatting>
  <conditionalFormatting sqref="T613">
    <cfRule type="containsBlanks" dxfId="297" priority="1005">
      <formula>LEN(TRIM(T613))=0</formula>
    </cfRule>
  </conditionalFormatting>
  <conditionalFormatting sqref="AA608">
    <cfRule type="containsBlanks" dxfId="296" priority="1001">
      <formula>LEN(TRIM(AA608))=0</formula>
    </cfRule>
  </conditionalFormatting>
  <conditionalFormatting sqref="AA606:AE606">
    <cfRule type="containsBlanks" dxfId="295" priority="1003">
      <formula>LEN(TRIM(AA606))=0</formula>
    </cfRule>
  </conditionalFormatting>
  <conditionalFormatting sqref="AA1483:DT1483">
    <cfRule type="containsBlanks" dxfId="294" priority="1163">
      <formula>LEN(TRIM(AA1483))=0</formula>
    </cfRule>
  </conditionalFormatting>
  <conditionalFormatting sqref="AA1280">
    <cfRule type="containsBlanks" dxfId="293" priority="1112">
      <formula>LEN(TRIM(AA1280))=0</formula>
    </cfRule>
  </conditionalFormatting>
  <conditionalFormatting sqref="T186">
    <cfRule type="containsBlanks" dxfId="292" priority="1107">
      <formula>LEN(TRIM(T186))=0</formula>
    </cfRule>
  </conditionalFormatting>
  <conditionalFormatting sqref="AA645:AE646">
    <cfRule type="containsBlanks" dxfId="291" priority="991">
      <formula>LEN(TRIM(AA645))=0</formula>
    </cfRule>
  </conditionalFormatting>
  <conditionalFormatting sqref="T44 T42">
    <cfRule type="containsBlanks" dxfId="290" priority="1109">
      <formula>LEN(TRIM(T42))=0</formula>
    </cfRule>
  </conditionalFormatting>
  <conditionalFormatting sqref="T182">
    <cfRule type="containsBlanks" dxfId="289" priority="1108">
      <formula>LEN(TRIM(T182))=0</formula>
    </cfRule>
  </conditionalFormatting>
  <conditionalFormatting sqref="T194">
    <cfRule type="containsBlanks" dxfId="288" priority="1103">
      <formula>LEN(TRIM(T194))=0</formula>
    </cfRule>
  </conditionalFormatting>
  <conditionalFormatting sqref="T188">
    <cfRule type="containsBlanks" dxfId="287" priority="1102">
      <formula>LEN(TRIM(T188))=0</formula>
    </cfRule>
  </conditionalFormatting>
  <conditionalFormatting sqref="T184">
    <cfRule type="containsBlanks" dxfId="286" priority="1106">
      <formula>LEN(TRIM(T184))=0</formula>
    </cfRule>
  </conditionalFormatting>
  <conditionalFormatting sqref="T200">
    <cfRule type="containsBlanks" dxfId="285" priority="1101">
      <formula>LEN(TRIM(T200))=0</formula>
    </cfRule>
  </conditionalFormatting>
  <conditionalFormatting sqref="T645:T653">
    <cfRule type="containsBlanks" dxfId="284" priority="988">
      <formula>LEN(TRIM(T645))=0</formula>
    </cfRule>
  </conditionalFormatting>
  <conditionalFormatting sqref="T238">
    <cfRule type="containsBlanks" dxfId="283" priority="1083">
      <formula>LEN(TRIM(T238))=0</formula>
    </cfRule>
  </conditionalFormatting>
  <conditionalFormatting sqref="T468">
    <cfRule type="containsBlanks" dxfId="282" priority="1041">
      <formula>LEN(TRIM(T468))=0</formula>
    </cfRule>
  </conditionalFormatting>
  <conditionalFormatting sqref="T622:T623">
    <cfRule type="containsBlanks" dxfId="281" priority="1000">
      <formula>LEN(TRIM(T622))=0</formula>
    </cfRule>
  </conditionalFormatting>
  <conditionalFormatting sqref="AA647:AE648">
    <cfRule type="containsBlanks" dxfId="280" priority="993">
      <formula>LEN(TRIM(AA647))=0</formula>
    </cfRule>
  </conditionalFormatting>
  <conditionalFormatting sqref="K240">
    <cfRule type="containsBlanks" dxfId="279" priority="1076">
      <formula>LEN(TRIM(K240))=0</formula>
    </cfRule>
  </conditionalFormatting>
  <conditionalFormatting sqref="T524">
    <cfRule type="containsBlanks" dxfId="278" priority="1025">
      <formula>LEN(TRIM(T524))=0</formula>
    </cfRule>
  </conditionalFormatting>
  <conditionalFormatting sqref="T204">
    <cfRule type="containsBlanks" dxfId="277" priority="1100">
      <formula>LEN(TRIM(T204))=0</formula>
    </cfRule>
  </conditionalFormatting>
  <conditionalFormatting sqref="T202">
    <cfRule type="containsBlanks" dxfId="276" priority="1099">
      <formula>LEN(TRIM(T202))=0</formula>
    </cfRule>
  </conditionalFormatting>
  <conditionalFormatting sqref="T208">
    <cfRule type="containsBlanks" dxfId="275" priority="1098">
      <formula>LEN(TRIM(T208))=0</formula>
    </cfRule>
  </conditionalFormatting>
  <conditionalFormatting sqref="T212">
    <cfRule type="containsBlanks" dxfId="274" priority="1096">
      <formula>LEN(TRIM(T212))=0</formula>
    </cfRule>
  </conditionalFormatting>
  <conditionalFormatting sqref="T206">
    <cfRule type="containsBlanks" dxfId="273" priority="1095">
      <formula>LEN(TRIM(T206))=0</formula>
    </cfRule>
  </conditionalFormatting>
  <conditionalFormatting sqref="K220">
    <cfRule type="containsBlanks" dxfId="272" priority="1094">
      <formula>LEN(TRIM(K220))=0</formula>
    </cfRule>
  </conditionalFormatting>
  <conditionalFormatting sqref="AA649:AE650">
    <cfRule type="containsBlanks" dxfId="271" priority="995">
      <formula>LEN(TRIM(AA649))=0</formula>
    </cfRule>
  </conditionalFormatting>
  <conditionalFormatting sqref="AB609:AE609">
    <cfRule type="containsBlanks" dxfId="270" priority="1002">
      <formula>LEN(TRIM(AB609))=0</formula>
    </cfRule>
  </conditionalFormatting>
  <conditionalFormatting sqref="AA651:AE651">
    <cfRule type="containsBlanks" dxfId="269" priority="990">
      <formula>LEN(TRIM(AA651))=0</formula>
    </cfRule>
  </conditionalFormatting>
  <conditionalFormatting sqref="T617">
    <cfRule type="containsBlanks" dxfId="268" priority="958">
      <formula>LEN(TRIM(T617))=0</formula>
    </cfRule>
  </conditionalFormatting>
  <conditionalFormatting sqref="T594">
    <cfRule type="containsBlanks" dxfId="267" priority="959">
      <formula>LEN(TRIM(T594))=0</formula>
    </cfRule>
  </conditionalFormatting>
  <conditionalFormatting sqref="T190">
    <cfRule type="containsBlanks" dxfId="266" priority="1105">
      <formula>LEN(TRIM(T190))=0</formula>
    </cfRule>
  </conditionalFormatting>
  <conditionalFormatting sqref="AF601:DT602">
    <cfRule type="containsBlanks" dxfId="265" priority="955">
      <formula>LEN(TRIM(AF601))=0</formula>
    </cfRule>
  </conditionalFormatting>
  <conditionalFormatting sqref="AF586:DT586">
    <cfRule type="containsBlanks" dxfId="264" priority="956">
      <formula>LEN(TRIM(AF586))=0</formula>
    </cfRule>
  </conditionalFormatting>
  <conditionalFormatting sqref="AF606:DT606">
    <cfRule type="containsBlanks" dxfId="263" priority="954">
      <formula>LEN(TRIM(AF606))=0</formula>
    </cfRule>
  </conditionalFormatting>
  <conditionalFormatting sqref="AF609:DT609">
    <cfRule type="containsBlanks" dxfId="262" priority="953">
      <formula>LEN(TRIM(AF609))=0</formula>
    </cfRule>
  </conditionalFormatting>
  <conditionalFormatting sqref="AF652:DT653">
    <cfRule type="containsBlanks" dxfId="261" priority="952">
      <formula>LEN(TRIM(AF652))=0</formula>
    </cfRule>
  </conditionalFormatting>
  <conditionalFormatting sqref="AF649:DT650">
    <cfRule type="containsBlanks" dxfId="260" priority="951">
      <formula>LEN(TRIM(AF649))=0</formula>
    </cfRule>
  </conditionalFormatting>
  <conditionalFormatting sqref="AF651:DT651">
    <cfRule type="containsBlanks" dxfId="259" priority="948">
      <formula>LEN(TRIM(AF651))=0</formula>
    </cfRule>
  </conditionalFormatting>
  <conditionalFormatting sqref="AF647:DT648">
    <cfRule type="containsBlanks" dxfId="258" priority="950">
      <formula>LEN(TRIM(AF647))=0</formula>
    </cfRule>
  </conditionalFormatting>
  <conditionalFormatting sqref="T576 T574">
    <cfRule type="containsBlanks" dxfId="257" priority="946">
      <formula>LEN(TRIM(T574))=0</formula>
    </cfRule>
  </conditionalFormatting>
  <conditionalFormatting sqref="W1483">
    <cfRule type="cellIs" dxfId="256" priority="1160" operator="lessThan">
      <formula>0</formula>
    </cfRule>
    <cfRule type="cellIs" dxfId="255" priority="1161" operator="greaterThan">
      <formula>0</formula>
    </cfRule>
  </conditionalFormatting>
  <conditionalFormatting sqref="W1508 Z1508:DT1508">
    <cfRule type="cellIs" dxfId="254" priority="1152" operator="lessThan">
      <formula>0</formula>
    </cfRule>
    <cfRule type="cellIs" dxfId="253" priority="1153" operator="greaterThan">
      <formula>0</formula>
    </cfRule>
  </conditionalFormatting>
  <conditionalFormatting sqref="W1510 Z1510:AE1510">
    <cfRule type="cellIs" dxfId="252" priority="1150" operator="lessThan">
      <formula>0</formula>
    </cfRule>
    <cfRule type="cellIs" dxfId="251" priority="1151" operator="greaterThan">
      <formula>0</formula>
    </cfRule>
  </conditionalFormatting>
  <conditionalFormatting sqref="AF1510:DT1510">
    <cfRule type="cellIs" dxfId="250" priority="1146" operator="lessThan">
      <formula>0</formula>
    </cfRule>
    <cfRule type="cellIs" dxfId="249" priority="1147" operator="greaterThan">
      <formula>0</formula>
    </cfRule>
  </conditionalFormatting>
  <conditionalFormatting sqref="AA1513:AE1513">
    <cfRule type="cellIs" dxfId="248" priority="1144" operator="lessThan">
      <formula>0</formula>
    </cfRule>
    <cfRule type="cellIs" dxfId="247" priority="1145" operator="greaterThan">
      <formula>0</formula>
    </cfRule>
  </conditionalFormatting>
  <conditionalFormatting sqref="AF1513:DT1513">
    <cfRule type="cellIs" dxfId="246" priority="1142" operator="lessThan">
      <formula>0</formula>
    </cfRule>
    <cfRule type="cellIs" dxfId="245" priority="1143" operator="greaterThan">
      <formula>0</formula>
    </cfRule>
  </conditionalFormatting>
  <conditionalFormatting sqref="W1513">
    <cfRule type="cellIs" dxfId="244" priority="1141" operator="greaterThan">
      <formula>0</formula>
    </cfRule>
  </conditionalFormatting>
  <conditionalFormatting sqref="AA1516:AE1516">
    <cfRule type="containsBlanks" dxfId="243" priority="1140">
      <formula>LEN(TRIM(AA1516))=0</formula>
    </cfRule>
  </conditionalFormatting>
  <conditionalFormatting sqref="AF1516:DT1516">
    <cfRule type="containsBlanks" dxfId="242" priority="1139">
      <formula>LEN(TRIM(AF1516))=0</formula>
    </cfRule>
  </conditionalFormatting>
  <conditionalFormatting sqref="W1516">
    <cfRule type="cellIs" dxfId="241" priority="1137" operator="lessThan">
      <formula>0</formula>
    </cfRule>
    <cfRule type="cellIs" dxfId="240" priority="1138" operator="greaterThan">
      <formula>0</formula>
    </cfRule>
  </conditionalFormatting>
  <conditionalFormatting sqref="W1525">
    <cfRule type="cellIs" dxfId="239" priority="1136" operator="greaterThan">
      <formula>0</formula>
    </cfRule>
  </conditionalFormatting>
  <conditionalFormatting sqref="W1571">
    <cfRule type="cellIs" dxfId="238" priority="1134" operator="lessThan">
      <formula>0</formula>
    </cfRule>
    <cfRule type="cellIs" dxfId="237" priority="1135" operator="greaterThan">
      <formula>0</formula>
    </cfRule>
  </conditionalFormatting>
  <conditionalFormatting sqref="Z1571:DT1571">
    <cfRule type="cellIs" dxfId="236" priority="1132" operator="lessThan">
      <formula>0</formula>
    </cfRule>
    <cfRule type="cellIs" dxfId="235" priority="1133" operator="greaterThan">
      <formula>0</formula>
    </cfRule>
  </conditionalFormatting>
  <conditionalFormatting sqref="Z1587:DT1587">
    <cfRule type="cellIs" dxfId="234" priority="1122" operator="lessThan">
      <formula>0</formula>
    </cfRule>
    <cfRule type="cellIs" dxfId="233" priority="1123" operator="greaterThan">
      <formula>0</formula>
    </cfRule>
  </conditionalFormatting>
  <conditionalFormatting sqref="W1587">
    <cfRule type="cellIs" dxfId="232" priority="1124" operator="lessThan">
      <formula>0</formula>
    </cfRule>
    <cfRule type="cellIs" dxfId="231" priority="1125" operator="greaterThan">
      <formula>0</formula>
    </cfRule>
  </conditionalFormatting>
  <conditionalFormatting sqref="AA1591:AE1591">
    <cfRule type="cellIs" dxfId="230" priority="1120" operator="lessThan">
      <formula>0</formula>
    </cfRule>
    <cfRule type="cellIs" dxfId="229" priority="1121" operator="greaterThan">
      <formula>0</formula>
    </cfRule>
  </conditionalFormatting>
  <conditionalFormatting sqref="AF1591:DT1591">
    <cfRule type="cellIs" dxfId="228" priority="1118" operator="lessThan">
      <formula>0</formula>
    </cfRule>
    <cfRule type="cellIs" dxfId="227" priority="1119" operator="greaterThan">
      <formula>0</formula>
    </cfRule>
  </conditionalFormatting>
  <conditionalFormatting sqref="W1591">
    <cfRule type="cellIs" dxfId="226" priority="1117" operator="greaterThan">
      <formula>0</formula>
    </cfRule>
  </conditionalFormatting>
  <conditionalFormatting sqref="Z1504:DT1504">
    <cfRule type="cellIs" dxfId="225" priority="1113" operator="lessThan">
      <formula>0</formula>
    </cfRule>
    <cfRule type="cellIs" dxfId="224" priority="1114" operator="greaterThan">
      <formula>0</formula>
    </cfRule>
  </conditionalFormatting>
  <conditionalFormatting sqref="T798">
    <cfRule type="containsBlanks" dxfId="223" priority="900">
      <formula>LEN(TRIM(T798))=0</formula>
    </cfRule>
  </conditionalFormatting>
  <conditionalFormatting sqref="K794">
    <cfRule type="containsBlanks" dxfId="222" priority="898">
      <formula>LEN(TRIM(K794))=0</formula>
    </cfRule>
  </conditionalFormatting>
  <conditionalFormatting sqref="T722">
    <cfRule type="containsBlanks" dxfId="221" priority="928">
      <formula>LEN(TRIM(T722))=0</formula>
    </cfRule>
  </conditionalFormatting>
  <conditionalFormatting sqref="T800">
    <cfRule type="containsBlanks" dxfId="220" priority="903">
      <formula>LEN(TRIM(T800))=0</formula>
    </cfRule>
  </conditionalFormatting>
  <conditionalFormatting sqref="T790">
    <cfRule type="containsBlanks" dxfId="219" priority="906">
      <formula>LEN(TRIM(T790))=0</formula>
    </cfRule>
  </conditionalFormatting>
  <conditionalFormatting sqref="T804">
    <cfRule type="containsBlanks" dxfId="218" priority="902">
      <formula>LEN(TRIM(T804))=0</formula>
    </cfRule>
  </conditionalFormatting>
  <conditionalFormatting sqref="T792">
    <cfRule type="containsBlanks" dxfId="217" priority="905">
      <formula>LEN(TRIM(T792))=0</formula>
    </cfRule>
  </conditionalFormatting>
  <conditionalFormatting sqref="T794">
    <cfRule type="containsBlanks" dxfId="216" priority="904">
      <formula>LEN(TRIM(T794))=0</formula>
    </cfRule>
  </conditionalFormatting>
  <conditionalFormatting sqref="T796">
    <cfRule type="containsBlanks" dxfId="215" priority="901">
      <formula>LEN(TRIM(T796))=0</formula>
    </cfRule>
  </conditionalFormatting>
  <conditionalFormatting sqref="K792">
    <cfRule type="containsBlanks" dxfId="214" priority="899">
      <formula>LEN(TRIM(K792))=0</formula>
    </cfRule>
  </conditionalFormatting>
  <conditionalFormatting sqref="T696">
    <cfRule type="containsBlanks" dxfId="213" priority="945">
      <formula>LEN(TRIM(T696))=0</formula>
    </cfRule>
  </conditionalFormatting>
  <conditionalFormatting sqref="T700">
    <cfRule type="containsBlanks" dxfId="212" priority="944">
      <formula>LEN(TRIM(T700))=0</formula>
    </cfRule>
  </conditionalFormatting>
  <conditionalFormatting sqref="AF645:DT646">
    <cfRule type="containsBlanks" dxfId="211" priority="949">
      <formula>LEN(TRIM(AF645))=0</formula>
    </cfRule>
  </conditionalFormatting>
  <conditionalFormatting sqref="T704">
    <cfRule type="containsBlanks" dxfId="210" priority="942">
      <formula>LEN(TRIM(T704))=0</formula>
    </cfRule>
  </conditionalFormatting>
  <conditionalFormatting sqref="T750">
    <cfRule type="containsBlanks" dxfId="209" priority="938">
      <formula>LEN(TRIM(T750))=0</formula>
    </cfRule>
  </conditionalFormatting>
  <conditionalFormatting sqref="T698">
    <cfRule type="containsBlanks" dxfId="208" priority="943">
      <formula>LEN(TRIM(T698))=0</formula>
    </cfRule>
  </conditionalFormatting>
  <conditionalFormatting sqref="T708">
    <cfRule type="containsBlanks" dxfId="207" priority="940">
      <formula>LEN(TRIM(T708))=0</formula>
    </cfRule>
  </conditionalFormatting>
  <conditionalFormatting sqref="T702">
    <cfRule type="containsBlanks" dxfId="206" priority="939">
      <formula>LEN(TRIM(T702))=0</formula>
    </cfRule>
  </conditionalFormatting>
  <conditionalFormatting sqref="T714">
    <cfRule type="containsBlanks" dxfId="205" priority="931">
      <formula>LEN(TRIM(T714))=0</formula>
    </cfRule>
  </conditionalFormatting>
  <conditionalFormatting sqref="T754">
    <cfRule type="containsBlanks" dxfId="204" priority="936">
      <formula>LEN(TRIM(T754))=0</formula>
    </cfRule>
  </conditionalFormatting>
  <conditionalFormatting sqref="T752">
    <cfRule type="containsBlanks" dxfId="203" priority="937">
      <formula>LEN(TRIM(T752))=0</formula>
    </cfRule>
  </conditionalFormatting>
  <conditionalFormatting sqref="T764">
    <cfRule type="containsBlanks" dxfId="202" priority="934">
      <formula>LEN(TRIM(T764))=0</formula>
    </cfRule>
  </conditionalFormatting>
  <conditionalFormatting sqref="T760">
    <cfRule type="containsBlanks" dxfId="201" priority="935">
      <formula>LEN(TRIM(T760))=0</formula>
    </cfRule>
  </conditionalFormatting>
  <conditionalFormatting sqref="T756">
    <cfRule type="containsBlanks" dxfId="200" priority="933">
      <formula>LEN(TRIM(T756))=0</formula>
    </cfRule>
  </conditionalFormatting>
  <conditionalFormatting sqref="T716">
    <cfRule type="containsBlanks" dxfId="199" priority="929">
      <formula>LEN(TRIM(T716))=0</formula>
    </cfRule>
  </conditionalFormatting>
  <conditionalFormatting sqref="T718">
    <cfRule type="containsBlanks" dxfId="198" priority="930">
      <formula>LEN(TRIM(T718))=0</formula>
    </cfRule>
  </conditionalFormatting>
  <conditionalFormatting sqref="T758">
    <cfRule type="containsBlanks" dxfId="197" priority="932">
      <formula>LEN(TRIM(T758))=0</formula>
    </cfRule>
  </conditionalFormatting>
  <conditionalFormatting sqref="T720">
    <cfRule type="containsBlanks" dxfId="196" priority="925">
      <formula>LEN(TRIM(T720))=0</formula>
    </cfRule>
  </conditionalFormatting>
  <conditionalFormatting sqref="T726">
    <cfRule type="containsBlanks" dxfId="195" priority="926">
      <formula>LEN(TRIM(T726))=0</formula>
    </cfRule>
  </conditionalFormatting>
  <conditionalFormatting sqref="T736">
    <cfRule type="containsBlanks" dxfId="194" priority="923">
      <formula>LEN(TRIM(T736))=0</formula>
    </cfRule>
  </conditionalFormatting>
  <conditionalFormatting sqref="T732">
    <cfRule type="containsBlanks" dxfId="193" priority="924">
      <formula>LEN(TRIM(T732))=0</formula>
    </cfRule>
  </conditionalFormatting>
  <conditionalFormatting sqref="T734">
    <cfRule type="containsBlanks" dxfId="192" priority="922">
      <formula>LEN(TRIM(T734))=0</formula>
    </cfRule>
  </conditionalFormatting>
  <conditionalFormatting sqref="T738">
    <cfRule type="containsBlanks" dxfId="191" priority="918">
      <formula>LEN(TRIM(T738))=0</formula>
    </cfRule>
  </conditionalFormatting>
  <conditionalFormatting sqref="T744">
    <cfRule type="containsBlanks" dxfId="190" priority="919">
      <formula>LEN(TRIM(T744))=0</formula>
    </cfRule>
  </conditionalFormatting>
  <conditionalFormatting sqref="T740">
    <cfRule type="containsBlanks" dxfId="189" priority="921">
      <formula>LEN(TRIM(T740))=0</formula>
    </cfRule>
  </conditionalFormatting>
  <conditionalFormatting sqref="K752">
    <cfRule type="containsBlanks" dxfId="188" priority="917">
      <formula>LEN(TRIM(K752))=0</formula>
    </cfRule>
  </conditionalFormatting>
  <conditionalFormatting sqref="K754">
    <cfRule type="containsBlanks" dxfId="187" priority="916">
      <formula>LEN(TRIM(K754))=0</formula>
    </cfRule>
  </conditionalFormatting>
  <conditionalFormatting sqref="T780">
    <cfRule type="containsBlanks" dxfId="186" priority="912">
      <formula>LEN(TRIM(T780))=0</formula>
    </cfRule>
  </conditionalFormatting>
  <conditionalFormatting sqref="T770">
    <cfRule type="containsBlanks" dxfId="185" priority="915">
      <formula>LEN(TRIM(T770))=0</formula>
    </cfRule>
  </conditionalFormatting>
  <conditionalFormatting sqref="T784">
    <cfRule type="containsBlanks" dxfId="184" priority="911">
      <formula>LEN(TRIM(T784))=0</formula>
    </cfRule>
  </conditionalFormatting>
  <conditionalFormatting sqref="T772">
    <cfRule type="containsBlanks" dxfId="183" priority="914">
      <formula>LEN(TRIM(T772))=0</formula>
    </cfRule>
  </conditionalFormatting>
  <conditionalFormatting sqref="T774">
    <cfRule type="containsBlanks" dxfId="182" priority="913">
      <formula>LEN(TRIM(T774))=0</formula>
    </cfRule>
  </conditionalFormatting>
  <conditionalFormatting sqref="T778">
    <cfRule type="containsBlanks" dxfId="181" priority="909">
      <formula>LEN(TRIM(T778))=0</formula>
    </cfRule>
  </conditionalFormatting>
  <conditionalFormatting sqref="T776">
    <cfRule type="containsBlanks" dxfId="180" priority="910">
      <formula>LEN(TRIM(T776))=0</formula>
    </cfRule>
  </conditionalFormatting>
  <conditionalFormatting sqref="K772">
    <cfRule type="containsBlanks" dxfId="179" priority="908">
      <formula>LEN(TRIM(K772))=0</formula>
    </cfRule>
  </conditionalFormatting>
  <conditionalFormatting sqref="K774">
    <cfRule type="containsBlanks" dxfId="178" priority="907">
      <formula>LEN(TRIM(K774))=0</formula>
    </cfRule>
  </conditionalFormatting>
  <conditionalFormatting sqref="K1088">
    <cfRule type="containsBlanks" dxfId="177" priority="377">
      <formula>LEN(TRIM(K1088))=0</formula>
    </cfRule>
  </conditionalFormatting>
  <conditionalFormatting sqref="K1192">
    <cfRule type="containsBlanks" dxfId="176" priority="345">
      <formula>LEN(TRIM(K1192))=0</formula>
    </cfRule>
  </conditionalFormatting>
  <conditionalFormatting sqref="K1170">
    <cfRule type="containsBlanks" dxfId="175" priority="335">
      <formula>LEN(TRIM(K1170))=0</formula>
    </cfRule>
  </conditionalFormatting>
  <conditionalFormatting sqref="T1092">
    <cfRule type="containsBlanks" dxfId="174" priority="379">
      <formula>LEN(TRIM(T1092))=0</formula>
    </cfRule>
  </conditionalFormatting>
  <conditionalFormatting sqref="K1214">
    <cfRule type="containsBlanks" dxfId="173" priority="325">
      <formula>LEN(TRIM(K1214))=0</formula>
    </cfRule>
  </conditionalFormatting>
  <conditionalFormatting sqref="T1196">
    <cfRule type="containsBlanks" dxfId="172" priority="347">
      <formula>LEN(TRIM(T1196))=0</formula>
    </cfRule>
  </conditionalFormatting>
  <conditionalFormatting sqref="T1094">
    <cfRule type="containsBlanks" dxfId="171" priority="382">
      <formula>LEN(TRIM(T1094))=0</formula>
    </cfRule>
  </conditionalFormatting>
  <conditionalFormatting sqref="T1084">
    <cfRule type="containsBlanks" dxfId="170" priority="385">
      <formula>LEN(TRIM(T1084))=0</formula>
    </cfRule>
  </conditionalFormatting>
  <conditionalFormatting sqref="T1098">
    <cfRule type="containsBlanks" dxfId="169" priority="381">
      <formula>LEN(TRIM(T1098))=0</formula>
    </cfRule>
  </conditionalFormatting>
  <conditionalFormatting sqref="T1086">
    <cfRule type="containsBlanks" dxfId="168" priority="384">
      <formula>LEN(TRIM(T1086))=0</formula>
    </cfRule>
  </conditionalFormatting>
  <conditionalFormatting sqref="T1088">
    <cfRule type="containsBlanks" dxfId="167" priority="383">
      <formula>LEN(TRIM(T1088))=0</formula>
    </cfRule>
  </conditionalFormatting>
  <conditionalFormatting sqref="T1090">
    <cfRule type="containsBlanks" dxfId="166" priority="380">
      <formula>LEN(TRIM(T1090))=0</formula>
    </cfRule>
  </conditionalFormatting>
  <conditionalFormatting sqref="K1086">
    <cfRule type="containsBlanks" dxfId="165" priority="378">
      <formula>LEN(TRIM(K1086))=0</formula>
    </cfRule>
  </conditionalFormatting>
  <conditionalFormatting sqref="K1068">
    <cfRule type="containsBlanks" dxfId="164" priority="386">
      <formula>LEN(TRIM(K1068))=0</formula>
    </cfRule>
  </conditionalFormatting>
  <conditionalFormatting sqref="T1072">
    <cfRule type="containsBlanks" dxfId="163" priority="388">
      <formula>LEN(TRIM(T1072))=0</formula>
    </cfRule>
  </conditionalFormatting>
  <conditionalFormatting sqref="T1074">
    <cfRule type="containsBlanks" dxfId="162" priority="391">
      <formula>LEN(TRIM(T1074))=0</formula>
    </cfRule>
  </conditionalFormatting>
  <conditionalFormatting sqref="T1064">
    <cfRule type="containsBlanks" dxfId="161" priority="394">
      <formula>LEN(TRIM(T1064))=0</formula>
    </cfRule>
  </conditionalFormatting>
  <conditionalFormatting sqref="T1078">
    <cfRule type="containsBlanks" dxfId="160" priority="390">
      <formula>LEN(TRIM(T1078))=0</formula>
    </cfRule>
  </conditionalFormatting>
  <conditionalFormatting sqref="T1066">
    <cfRule type="containsBlanks" dxfId="159" priority="393">
      <formula>LEN(TRIM(T1066))=0</formula>
    </cfRule>
  </conditionalFormatting>
  <conditionalFormatting sqref="T1068">
    <cfRule type="containsBlanks" dxfId="158" priority="392">
      <formula>LEN(TRIM(T1068))=0</formula>
    </cfRule>
  </conditionalFormatting>
  <conditionalFormatting sqref="T1070">
    <cfRule type="containsBlanks" dxfId="157" priority="389">
      <formula>LEN(TRIM(T1070))=0</formula>
    </cfRule>
  </conditionalFormatting>
  <conditionalFormatting sqref="K1066">
    <cfRule type="containsBlanks" dxfId="156" priority="387">
      <formula>LEN(TRIM(K1066))=0</formula>
    </cfRule>
  </conditionalFormatting>
  <conditionalFormatting sqref="T1054">
    <cfRule type="containsBlanks" dxfId="155" priority="418">
      <formula>LEN(TRIM(T1054))=0</formula>
    </cfRule>
  </conditionalFormatting>
  <conditionalFormatting sqref="T1044">
    <cfRule type="containsBlanks" dxfId="154" priority="421">
      <formula>LEN(TRIM(T1044))=0</formula>
    </cfRule>
  </conditionalFormatting>
  <conditionalFormatting sqref="T1058">
    <cfRule type="containsBlanks" dxfId="153" priority="417">
      <formula>LEN(TRIM(T1058))=0</formula>
    </cfRule>
  </conditionalFormatting>
  <conditionalFormatting sqref="T1046">
    <cfRule type="containsBlanks" dxfId="152" priority="420">
      <formula>LEN(TRIM(T1046))=0</formula>
    </cfRule>
  </conditionalFormatting>
  <conditionalFormatting sqref="T1048">
    <cfRule type="containsBlanks" dxfId="151" priority="419">
      <formula>LEN(TRIM(T1048))=0</formula>
    </cfRule>
  </conditionalFormatting>
  <conditionalFormatting sqref="T1052">
    <cfRule type="containsBlanks" dxfId="150" priority="415">
      <formula>LEN(TRIM(T1052))=0</formula>
    </cfRule>
  </conditionalFormatting>
  <conditionalFormatting sqref="T1050">
    <cfRule type="containsBlanks" dxfId="149" priority="416">
      <formula>LEN(TRIM(T1050))=0</formula>
    </cfRule>
  </conditionalFormatting>
  <conditionalFormatting sqref="K1046">
    <cfRule type="containsBlanks" dxfId="148" priority="414">
      <formula>LEN(TRIM(K1046))=0</formula>
    </cfRule>
  </conditionalFormatting>
  <conditionalFormatting sqref="K1048">
    <cfRule type="containsBlanks" dxfId="147" priority="413">
      <formula>LEN(TRIM(K1048))=0</formula>
    </cfRule>
  </conditionalFormatting>
  <conditionalFormatting sqref="K1128">
    <cfRule type="containsBlanks" dxfId="146" priority="359">
      <formula>LEN(TRIM(K1128))=0</formula>
    </cfRule>
  </conditionalFormatting>
  <conditionalFormatting sqref="T1130">
    <cfRule type="containsBlanks" dxfId="145" priority="362">
      <formula>LEN(TRIM(T1130))=0</formula>
    </cfRule>
  </conditionalFormatting>
  <conditionalFormatting sqref="T1144">
    <cfRule type="containsBlanks" dxfId="144" priority="358">
      <formula>LEN(TRIM(T1144))=0</formula>
    </cfRule>
  </conditionalFormatting>
  <conditionalFormatting sqref="T1132">
    <cfRule type="containsBlanks" dxfId="143" priority="361">
      <formula>LEN(TRIM(T1132))=0</formula>
    </cfRule>
  </conditionalFormatting>
  <conditionalFormatting sqref="K1126">
    <cfRule type="containsBlanks" dxfId="142" priority="360">
      <formula>LEN(TRIM(K1126))=0</formula>
    </cfRule>
  </conditionalFormatting>
  <conditionalFormatting sqref="T1148">
    <cfRule type="containsBlanks" dxfId="141" priority="356">
      <formula>LEN(TRIM(T1148))=0</formula>
    </cfRule>
  </conditionalFormatting>
  <conditionalFormatting sqref="T1146">
    <cfRule type="containsBlanks" dxfId="140" priority="357">
      <formula>LEN(TRIM(T1146))=0</formula>
    </cfRule>
  </conditionalFormatting>
  <conditionalFormatting sqref="T1150">
    <cfRule type="containsBlanks" dxfId="139" priority="355">
      <formula>LEN(TRIM(T1150))=0</formula>
    </cfRule>
  </conditionalFormatting>
  <conditionalFormatting sqref="T1152">
    <cfRule type="containsBlanks" dxfId="138" priority="354">
      <formula>LEN(TRIM(T1152))=0</formula>
    </cfRule>
  </conditionalFormatting>
  <conditionalFormatting sqref="T1192">
    <cfRule type="containsBlanks" dxfId="137" priority="349">
      <formula>LEN(TRIM(T1192))=0</formula>
    </cfRule>
  </conditionalFormatting>
  <conditionalFormatting sqref="K1148">
    <cfRule type="containsBlanks" dxfId="136" priority="352">
      <formula>LEN(TRIM(K1148))=0</formula>
    </cfRule>
  </conditionalFormatting>
  <conditionalFormatting sqref="T1194">
    <cfRule type="containsBlanks" dxfId="135" priority="348">
      <formula>LEN(TRIM(T1194))=0</formula>
    </cfRule>
  </conditionalFormatting>
  <conditionalFormatting sqref="T1188">
    <cfRule type="containsBlanks" dxfId="134" priority="351">
      <formula>LEN(TRIM(T1188))=0</formula>
    </cfRule>
  </conditionalFormatting>
  <conditionalFormatting sqref="T1190">
    <cfRule type="containsBlanks" dxfId="133" priority="350">
      <formula>LEN(TRIM(T1190))=0</formula>
    </cfRule>
  </conditionalFormatting>
  <conditionalFormatting sqref="K1190">
    <cfRule type="containsBlanks" dxfId="132" priority="346">
      <formula>LEN(TRIM(K1190))=0</formula>
    </cfRule>
  </conditionalFormatting>
  <conditionalFormatting sqref="T1174">
    <cfRule type="containsBlanks" dxfId="131" priority="337">
      <formula>LEN(TRIM(T1174))=0</formula>
    </cfRule>
  </conditionalFormatting>
  <conditionalFormatting sqref="T1176">
    <cfRule type="containsBlanks" dxfId="130" priority="344">
      <formula>LEN(TRIM(T1176))=0</formula>
    </cfRule>
  </conditionalFormatting>
  <conditionalFormatting sqref="T1168">
    <cfRule type="containsBlanks" dxfId="129" priority="340">
      <formula>LEN(TRIM(T1168))=0</formula>
    </cfRule>
  </conditionalFormatting>
  <conditionalFormatting sqref="K1146">
    <cfRule type="containsBlanks" dxfId="128" priority="353">
      <formula>LEN(TRIM(K1146))=0</formula>
    </cfRule>
  </conditionalFormatting>
  <conditionalFormatting sqref="T1170">
    <cfRule type="containsBlanks" dxfId="127" priority="339">
      <formula>LEN(TRIM(T1170))=0</formula>
    </cfRule>
  </conditionalFormatting>
  <conditionalFormatting sqref="T1182">
    <cfRule type="containsBlanks" dxfId="126" priority="342">
      <formula>LEN(TRIM(T1182))=0</formula>
    </cfRule>
  </conditionalFormatting>
  <conditionalFormatting sqref="T1166">
    <cfRule type="containsBlanks" dxfId="125" priority="341">
      <formula>LEN(TRIM(T1166))=0</formula>
    </cfRule>
  </conditionalFormatting>
  <conditionalFormatting sqref="T1172">
    <cfRule type="containsBlanks" dxfId="124" priority="338">
      <formula>LEN(TRIM(T1172))=0</formula>
    </cfRule>
  </conditionalFormatting>
  <conditionalFormatting sqref="K1168">
    <cfRule type="containsBlanks" dxfId="123" priority="336">
      <formula>LEN(TRIM(K1168))=0</formula>
    </cfRule>
  </conditionalFormatting>
  <conditionalFormatting sqref="T1134">
    <cfRule type="containsBlanks" dxfId="122" priority="364">
      <formula>LEN(TRIM(T1134))=0</formula>
    </cfRule>
  </conditionalFormatting>
  <conditionalFormatting sqref="T1124">
    <cfRule type="containsBlanks" dxfId="121" priority="367">
      <formula>LEN(TRIM(T1124))=0</formula>
    </cfRule>
  </conditionalFormatting>
  <conditionalFormatting sqref="T1138">
    <cfRule type="containsBlanks" dxfId="120" priority="363">
      <formula>LEN(TRIM(T1138))=0</formula>
    </cfRule>
  </conditionalFormatting>
  <conditionalFormatting sqref="T1126">
    <cfRule type="containsBlanks" dxfId="119" priority="366">
      <formula>LEN(TRIM(T1126))=0</formula>
    </cfRule>
  </conditionalFormatting>
  <conditionalFormatting sqref="T1128">
    <cfRule type="containsBlanks" dxfId="118" priority="365">
      <formula>LEN(TRIM(T1128))=0</formula>
    </cfRule>
  </conditionalFormatting>
  <conditionalFormatting sqref="K1108">
    <cfRule type="containsBlanks" dxfId="117" priority="368">
      <formula>LEN(TRIM(K1108))=0</formula>
    </cfRule>
  </conditionalFormatting>
  <conditionalFormatting sqref="T1112">
    <cfRule type="containsBlanks" dxfId="116" priority="370">
      <formula>LEN(TRIM(T1112))=0</formula>
    </cfRule>
  </conditionalFormatting>
  <conditionalFormatting sqref="T1114">
    <cfRule type="containsBlanks" dxfId="115" priority="373">
      <formula>LEN(TRIM(T1114))=0</formula>
    </cfRule>
  </conditionalFormatting>
  <conditionalFormatting sqref="T1104">
    <cfRule type="containsBlanks" dxfId="114" priority="376">
      <formula>LEN(TRIM(T1104))=0</formula>
    </cfRule>
  </conditionalFormatting>
  <conditionalFormatting sqref="T1118">
    <cfRule type="containsBlanks" dxfId="113" priority="372">
      <formula>LEN(TRIM(T1118))=0</formula>
    </cfRule>
  </conditionalFormatting>
  <conditionalFormatting sqref="T1106">
    <cfRule type="containsBlanks" dxfId="112" priority="375">
      <formula>LEN(TRIM(T1106))=0</formula>
    </cfRule>
  </conditionalFormatting>
  <conditionalFormatting sqref="T1108">
    <cfRule type="containsBlanks" dxfId="111" priority="374">
      <formula>LEN(TRIM(T1108))=0</formula>
    </cfRule>
  </conditionalFormatting>
  <conditionalFormatting sqref="T1110">
    <cfRule type="containsBlanks" dxfId="110" priority="371">
      <formula>LEN(TRIM(T1110))=0</formula>
    </cfRule>
  </conditionalFormatting>
  <conditionalFormatting sqref="K1106">
    <cfRule type="containsBlanks" dxfId="109" priority="369">
      <formula>LEN(TRIM(K1106))=0</formula>
    </cfRule>
  </conditionalFormatting>
  <conditionalFormatting sqref="T1220">
    <cfRule type="containsBlanks" dxfId="108" priority="334">
      <formula>LEN(TRIM(T1220))=0</formula>
    </cfRule>
  </conditionalFormatting>
  <conditionalFormatting sqref="T1180">
    <cfRule type="containsBlanks" dxfId="107" priority="343">
      <formula>LEN(TRIM(T1180))=0</formula>
    </cfRule>
  </conditionalFormatting>
  <conditionalFormatting sqref="T1218">
    <cfRule type="containsBlanks" dxfId="106" priority="327">
      <formula>LEN(TRIM(T1218))=0</formula>
    </cfRule>
  </conditionalFormatting>
  <conditionalFormatting sqref="T1226">
    <cfRule type="containsBlanks" dxfId="105" priority="332">
      <formula>LEN(TRIM(T1226))=0</formula>
    </cfRule>
  </conditionalFormatting>
  <conditionalFormatting sqref="T1224">
    <cfRule type="containsBlanks" dxfId="104" priority="333">
      <formula>LEN(TRIM(T1224))=0</formula>
    </cfRule>
  </conditionalFormatting>
  <conditionalFormatting sqref="T1210">
    <cfRule type="containsBlanks" dxfId="103" priority="331">
      <formula>LEN(TRIM(T1210))=0</formula>
    </cfRule>
  </conditionalFormatting>
  <conditionalFormatting sqref="T1214">
    <cfRule type="containsBlanks" dxfId="102" priority="329">
      <formula>LEN(TRIM(T1214))=0</formula>
    </cfRule>
  </conditionalFormatting>
  <conditionalFormatting sqref="T1212">
    <cfRule type="containsBlanks" dxfId="101" priority="330">
      <formula>LEN(TRIM(T1212))=0</formula>
    </cfRule>
  </conditionalFormatting>
  <conditionalFormatting sqref="T1216">
    <cfRule type="containsBlanks" dxfId="100" priority="328">
      <formula>LEN(TRIM(T1216))=0</formula>
    </cfRule>
  </conditionalFormatting>
  <conditionalFormatting sqref="K1212">
    <cfRule type="containsBlanks" dxfId="99" priority="326">
      <formula>LEN(TRIM(K1212))=0</formula>
    </cfRule>
  </conditionalFormatting>
  <conditionalFormatting sqref="AA1476:AE1476">
    <cfRule type="cellIs" dxfId="98" priority="45" operator="lessThan">
      <formula>0</formula>
    </cfRule>
    <cfRule type="cellIs" dxfId="97" priority="46" operator="greaterThan">
      <formula>0</formula>
    </cfRule>
  </conditionalFormatting>
  <conditionalFormatting sqref="AF1476:DT1476">
    <cfRule type="cellIs" dxfId="96" priority="43" operator="lessThan">
      <formula>0</formula>
    </cfRule>
    <cfRule type="cellIs" dxfId="95" priority="44" operator="greaterThan">
      <formula>0</formula>
    </cfRule>
  </conditionalFormatting>
  <conditionalFormatting sqref="W1476">
    <cfRule type="cellIs" dxfId="94" priority="42" operator="greaterThan">
      <formula>0</formula>
    </cfRule>
  </conditionalFormatting>
  <conditionalFormatting sqref="AA317:DT317">
    <cfRule type="containsBlanks" dxfId="93" priority="41">
      <formula>LEN(TRIM(AA317))=0</formula>
    </cfRule>
  </conditionalFormatting>
  <conditionalFormatting sqref="AA583:DT583">
    <cfRule type="containsBlanks" dxfId="92" priority="40">
      <formula>LEN(TRIM(AA583))=0</formula>
    </cfRule>
  </conditionalFormatting>
  <conditionalFormatting sqref="AA1284:AE1288 AA1290:AE1292 AB1289:AE1289">
    <cfRule type="containsBlanks" dxfId="91" priority="38">
      <formula>LEN(TRIM(AA1284))=0</formula>
    </cfRule>
  </conditionalFormatting>
  <conditionalFormatting sqref="T1284:T1292">
    <cfRule type="containsBlanks" dxfId="90" priority="36">
      <formula>LEN(TRIM(T1284))=0</formula>
    </cfRule>
  </conditionalFormatting>
  <conditionalFormatting sqref="N1284:N1292">
    <cfRule type="containsBlanks" dxfId="89" priority="37">
      <formula>LEN(TRIM(N1284))=0</formula>
    </cfRule>
  </conditionalFormatting>
  <conditionalFormatting sqref="AF1284:DT1292">
    <cfRule type="containsBlanks" dxfId="88" priority="35">
      <formula>LEN(TRIM(AF1284))=0</formula>
    </cfRule>
  </conditionalFormatting>
  <conditionalFormatting sqref="T1295:T1303">
    <cfRule type="containsBlanks" dxfId="87" priority="25">
      <formula>LEN(TRIM(T1295))=0</formula>
    </cfRule>
  </conditionalFormatting>
  <conditionalFormatting sqref="AA1289">
    <cfRule type="containsBlanks" dxfId="86" priority="34">
      <formula>LEN(TRIM(AA1289))=0</formula>
    </cfRule>
  </conditionalFormatting>
  <conditionalFormatting sqref="AA1293:AE1294">
    <cfRule type="containsBlanks" dxfId="85" priority="32">
      <formula>LEN(TRIM(AA1293))=0</formula>
    </cfRule>
  </conditionalFormatting>
  <conditionalFormatting sqref="T1293:T1294">
    <cfRule type="containsBlanks" dxfId="84" priority="30">
      <formula>LEN(TRIM(T1293))=0</formula>
    </cfRule>
  </conditionalFormatting>
  <conditionalFormatting sqref="N1293:N1294">
    <cfRule type="containsBlanks" dxfId="83" priority="31">
      <formula>LEN(TRIM(N1293))=0</formula>
    </cfRule>
  </conditionalFormatting>
  <conditionalFormatting sqref="AF1293:DT1294">
    <cfRule type="containsBlanks" dxfId="82" priority="29">
      <formula>LEN(TRIM(AF1293))=0</formula>
    </cfRule>
  </conditionalFormatting>
  <conditionalFormatting sqref="AA1295:AE1299 AA1301:AE1303 AB1300:AE1300">
    <cfRule type="containsBlanks" dxfId="81" priority="27">
      <formula>LEN(TRIM(AA1295))=0</formula>
    </cfRule>
  </conditionalFormatting>
  <conditionalFormatting sqref="N1295:N1303">
    <cfRule type="containsBlanks" dxfId="80" priority="26">
      <formula>LEN(TRIM(N1295))=0</formula>
    </cfRule>
  </conditionalFormatting>
  <conditionalFormatting sqref="AF1295:DT1303">
    <cfRule type="containsBlanks" dxfId="79" priority="24">
      <formula>LEN(TRIM(AF1295))=0</formula>
    </cfRule>
  </conditionalFormatting>
  <conditionalFormatting sqref="T378">
    <cfRule type="containsBlanks" dxfId="78" priority="14">
      <formula>LEN(TRIM(T378))=0</formula>
    </cfRule>
  </conditionalFormatting>
  <conditionalFormatting sqref="AA1300">
    <cfRule type="containsBlanks" dxfId="77" priority="23">
      <formula>LEN(TRIM(AA1300))=0</formula>
    </cfRule>
  </conditionalFormatting>
  <conditionalFormatting sqref="T1316:T1324">
    <cfRule type="containsBlanks" dxfId="76" priority="22">
      <formula>LEN(TRIM(T1316))=0</formula>
    </cfRule>
  </conditionalFormatting>
  <conditionalFormatting sqref="T1325:T1326">
    <cfRule type="containsBlanks" dxfId="75" priority="21">
      <formula>LEN(TRIM(T1325))=0</formula>
    </cfRule>
  </conditionalFormatting>
  <conditionalFormatting sqref="T1327:T1335">
    <cfRule type="containsBlanks" dxfId="74" priority="20">
      <formula>LEN(TRIM(T1327))=0</formula>
    </cfRule>
  </conditionalFormatting>
  <conditionalFormatting sqref="AA644:DT644">
    <cfRule type="containsBlanks" dxfId="73" priority="13">
      <formula>LEN(TRIM(AA644))=0</formula>
    </cfRule>
  </conditionalFormatting>
  <conditionalFormatting sqref="T369">
    <cfRule type="containsBlanks" dxfId="72" priority="8">
      <formula>LEN(TRIM(T369))=0</formula>
    </cfRule>
  </conditionalFormatting>
  <conditionalFormatting sqref="N378">
    <cfRule type="containsBlanks" dxfId="71" priority="15">
      <formula>LEN(TRIM(N378))=0</formula>
    </cfRule>
  </conditionalFormatting>
  <conditionalFormatting sqref="AA378:DT378">
    <cfRule type="containsBlanks" dxfId="70" priority="16">
      <formula>LEN(TRIM(AA378))=0</formula>
    </cfRule>
  </conditionalFormatting>
  <conditionalFormatting sqref="T644">
    <cfRule type="containsBlanks" dxfId="69" priority="11">
      <formula>LEN(TRIM(T644))=0</formula>
    </cfRule>
  </conditionalFormatting>
  <conditionalFormatting sqref="N644">
    <cfRule type="containsBlanks" dxfId="68" priority="12">
      <formula>LEN(TRIM(N644))=0</formula>
    </cfRule>
  </conditionalFormatting>
  <conditionalFormatting sqref="T96">
    <cfRule type="containsBlanks" dxfId="67" priority="10">
      <formula>LEN(TRIM(T96))=0</formula>
    </cfRule>
  </conditionalFormatting>
  <conditionalFormatting sqref="T105">
    <cfRule type="containsBlanks" dxfId="66" priority="9">
      <formula>LEN(TRIM(T105))=0</formula>
    </cfRule>
  </conditionalFormatting>
  <conditionalFormatting sqref="T362">
    <cfRule type="containsBlanks" dxfId="65" priority="7">
      <formula>LEN(TRIM(T362))=0</formula>
    </cfRule>
  </conditionalFormatting>
  <conditionalFormatting sqref="T371">
    <cfRule type="containsBlanks" dxfId="64" priority="6">
      <formula>LEN(TRIM(T371))=0</formula>
    </cfRule>
  </conditionalFormatting>
  <conditionalFormatting sqref="T635">
    <cfRule type="containsBlanks" dxfId="63" priority="5">
      <formula>LEN(TRIM(T635))=0</formula>
    </cfRule>
  </conditionalFormatting>
  <conditionalFormatting sqref="T628">
    <cfRule type="containsBlanks" dxfId="62" priority="4">
      <formula>LEN(TRIM(T628))=0</formula>
    </cfRule>
  </conditionalFormatting>
  <conditionalFormatting sqref="T637">
    <cfRule type="containsBlanks" dxfId="61" priority="3">
      <formula>LEN(TRIM(T637))=0</formula>
    </cfRule>
  </conditionalFormatting>
  <conditionalFormatting sqref="W1504">
    <cfRule type="cellIs" dxfId="60" priority="1" operator="lessThan">
      <formula>0</formula>
    </cfRule>
    <cfRule type="cellIs" dxfId="59" priority="2" operator="greater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69" id="{CBAAAED1-EF0B-4B01-AF48-96D99D2C2BB6}">
            <xm:f>T164=справочники!$H$9</xm:f>
            <x14:dxf>
              <font>
                <color theme="0"/>
              </font>
            </x14:dxf>
          </x14:cfRule>
          <xm:sqref>T166</xm:sqref>
        </x14:conditionalFormatting>
        <x14:conditionalFormatting xmlns:xm="http://schemas.microsoft.com/office/excel/2006/main">
          <x14:cfRule type="expression" priority="3645" id="{7457A0B5-06AA-42F4-AC34-22E5FEB1D4D0}">
            <xm:f>T847=справочники!$H$9</xm:f>
            <x14:dxf>
              <font>
                <color theme="0"/>
              </font>
            </x14:dxf>
          </x14:cfRule>
          <xm:sqref>T849</xm:sqref>
        </x14:conditionalFormatting>
        <x14:conditionalFormatting xmlns:xm="http://schemas.microsoft.com/office/excel/2006/main">
          <x14:cfRule type="expression" priority="3639" id="{52006AEB-0561-454A-B6CF-DC92FCAE6BEB}">
            <xm:f>T865=справочники!$H$9</xm:f>
            <x14:dxf>
              <font>
                <color theme="0"/>
              </font>
            </x14:dxf>
          </x14:cfRule>
          <xm:sqref>T867</xm:sqref>
        </x14:conditionalFormatting>
        <x14:conditionalFormatting xmlns:xm="http://schemas.microsoft.com/office/excel/2006/main">
          <x14:cfRule type="expression" priority="3637" id="{411952E1-9C44-42AC-ACB1-F9B4F84309C6}">
            <xm:f>T883=справочники!$H$9</xm:f>
            <x14:dxf>
              <font>
                <color theme="0"/>
              </font>
            </x14:dxf>
          </x14:cfRule>
          <xm:sqref>T885</xm:sqref>
        </x14:conditionalFormatting>
        <x14:conditionalFormatting xmlns:xm="http://schemas.microsoft.com/office/excel/2006/main">
          <x14:cfRule type="expression" priority="1039" id="{DA85FBBD-E348-4C75-B354-CF7152737AC1}">
            <xm:f>T466=справочники!$H$9</xm:f>
            <x14:dxf>
              <font>
                <color theme="0"/>
              </font>
            </x14:dxf>
          </x14:cfRule>
          <xm:sqref>T468</xm:sqref>
        </x14:conditionalFormatting>
        <x14:conditionalFormatting xmlns:xm="http://schemas.microsoft.com/office/excel/2006/main">
          <x14:cfRule type="expression" priority="1104" id="{63803822-99F4-413E-9899-5F242FBF8ABF}">
            <xm:f>T182=справочники!$H$9</xm:f>
            <x14:dxf>
              <font>
                <color theme="0"/>
              </font>
            </x14:dxf>
          </x14:cfRule>
          <xm:sqref>T184</xm:sqref>
        </x14:conditionalFormatting>
        <x14:conditionalFormatting xmlns:xm="http://schemas.microsoft.com/office/excel/2006/main">
          <x14:cfRule type="expression" priority="1097" id="{C4A8A8E8-39F4-4C50-9A3D-B5152D8A0EF9}">
            <xm:f>T200=справочники!$H$9</xm:f>
            <x14:dxf>
              <font>
                <color theme="0"/>
              </font>
            </x14:dxf>
          </x14:cfRule>
          <xm:sqref>T202</xm:sqref>
        </x14:conditionalFormatting>
        <x14:conditionalFormatting xmlns:xm="http://schemas.microsoft.com/office/excel/2006/main">
          <x14:cfRule type="expression" priority="1060" id="{1949A028-9BB0-4A2A-A7BA-DAA46A83BB07}">
            <xm:f>T430=справочники!$H$9</xm:f>
            <x14:dxf>
              <font>
                <color theme="0"/>
              </font>
            </x14:dxf>
          </x14:cfRule>
          <xm:sqref>T432</xm:sqref>
        </x14:conditionalFormatting>
        <x14:conditionalFormatting xmlns:xm="http://schemas.microsoft.com/office/excel/2006/main">
          <x14:cfRule type="expression" priority="1046" id="{5923BF74-83A0-4ACC-AF57-C48D137F814D}">
            <xm:f>T448=справочники!$H$9</xm:f>
            <x14:dxf>
              <font>
                <color theme="0"/>
              </font>
            </x14:dxf>
          </x14:cfRule>
          <xm:sqref>T450</xm:sqref>
        </x14:conditionalFormatting>
        <x14:conditionalFormatting xmlns:xm="http://schemas.microsoft.com/office/excel/2006/main">
          <x14:cfRule type="expression" priority="941" id="{ABE9EAD4-9281-4C80-B4E6-6290D9C4DE67}">
            <xm:f>T696=справочники!$H$9</xm:f>
            <x14:dxf>
              <font>
                <color theme="0"/>
              </font>
            </x14:dxf>
          </x14:cfRule>
          <xm:sqref>T698</xm:sqref>
        </x14:conditionalFormatting>
        <x14:conditionalFormatting xmlns:xm="http://schemas.microsoft.com/office/excel/2006/main">
          <x14:cfRule type="expression" priority="927" id="{1650FE6F-0EFD-4378-B10C-CCF9DA7F412E}">
            <xm:f>T714=справочники!$H$9</xm:f>
            <x14:dxf>
              <font>
                <color theme="0"/>
              </font>
            </x14:dxf>
          </x14:cfRule>
          <xm:sqref>T716</xm:sqref>
        </x14:conditionalFormatting>
        <x14:conditionalFormatting xmlns:xm="http://schemas.microsoft.com/office/excel/2006/main">
          <x14:cfRule type="expression" priority="920" id="{5C3DA7BD-1D3C-4A84-B685-A298ADF64208}">
            <xm:f>T732=справочники!$H$9</xm:f>
            <x14:dxf>
              <font>
                <color theme="0"/>
              </font>
            </x14:dxf>
          </x14:cfRule>
          <xm:sqref>T734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справочники!$E$9:$E$11</xm:f>
          </x14:formula1>
          <xm:sqref>T58 T81 T220 T240 T324 T347 T260 T486 T506 T526 T985 T1004 T1126 T1146 T590 T613 T752 T772 T792 T1046 T1066 T1086 T1106 T1190 T1168 T1212</xm:sqref>
        </x14:dataValidation>
        <x14:dataValidation type="list" allowBlank="1" showInputMessage="1" showErrorMessage="1">
          <x14:formula1>
            <xm:f>справочники!$H$9:$H$10</xm:f>
          </x14:formula1>
          <xm:sqref>T164 T182 T200 T430 T448 T466 T696 T714 T732</xm:sqref>
        </x14:dataValidation>
        <x14:dataValidation type="list" allowBlank="1" showInputMessage="1" showErrorMessage="1">
          <x14:formula1>
            <xm:f>справочники!$T$9:$T$14</xm:f>
          </x14:formula1>
          <xm:sqref>T62 T244 T328 T510 T490 T530 T989 T1008 T1110 T85 T224 T351 T264 T1160 T1150 T1204 T1444 T594 T776 T756 T796 T617 T1050 T1090 T1070 T1130 T1194 T1182 T1172 T1226 T1216</xm:sqref>
        </x14:dataValidation>
        <x14:dataValidation type="list" allowBlank="1" showInputMessage="1" showErrorMessage="1">
          <x14:formula1>
            <xm:f>справочники!$P$9:$P$10</xm:f>
          </x14:formula1>
          <xm:sqref>T112:T121 T170 T188 T226 T206 T246 T1274:T1303 T266 T436 T454 T492 T472 T512 T532 T853 T871 T889 T963 T1017 T1032 T1132 T1218 T1152 T378:T387 T702 T720 T758 T738 T778 T798 T1072 T1092 T1052 T1112 T1196 T1174 T644:T653</xm:sqref>
        </x14:dataValidation>
        <x14:dataValidation type="list" allowBlank="1" showInputMessage="1" showErrorMessage="1">
          <x14:formula1>
            <xm:f>справочники!$H$10:$H$10</xm:f>
          </x14:formula1>
          <xm:sqref>T847 T865 T883</xm:sqref>
        </x14:dataValidation>
        <x14:dataValidation type="list" allowBlank="1" showInputMessage="1" showErrorMessage="1">
          <x14:formula1>
            <xm:f>справочники!$R$9:$R$10</xm:f>
          </x14:formula1>
          <xm:sqref>N1274:N1303</xm:sqref>
        </x14:dataValidation>
        <x14:dataValidation type="list" allowBlank="1" showInputMessage="1" showErrorMessage="1">
          <x14:formula1>
            <xm:f>справочники!$J$9:$J$10</xm:f>
          </x14:formula1>
          <xm:sqref>T1158 T1202 T1442 T1180 T1224</xm:sqref>
        </x14:dataValidation>
        <x14:dataValidation type="list" allowBlank="1" showInputMessage="1" showErrorMessage="1">
          <x14:formula1>
            <xm:f>справочники!$C$8:$C$251</xm:f>
          </x14:formula1>
          <xm:sqref>T42 T44 K220 K222 K240 K242 K260 K262 T308 T310 K486 K488 K506 K508 K526 K528 T574 T576 K752 K754 K772 K774 K792 K794 K1046 K1048 K1066 K1068 K1086 K1088 K1106 K1108 K1126 K1128 K1146 K1148 K1190 K1192 K1168 K1170 K1212 K1214</xm:sqref>
        </x14:dataValidation>
        <x14:dataValidation type="list" allowBlank="1" showInputMessage="1" showErrorMessage="1">
          <x14:formula1>
            <xm:f>справочники!$AH$9:$AH$10</xm:f>
          </x14:formula1>
          <xm:sqref>T96 T362 T628</xm:sqref>
        </x14:dataValidation>
        <x14:dataValidation type="list" allowBlank="1" showInputMessage="1" showErrorMessage="1">
          <x14:formula1>
            <xm:f>справочники!$AK$9:$AK$10</xm:f>
          </x14:formula1>
          <xm:sqref>T105 T371 T637</xm:sqref>
        </x14:dataValidation>
        <x14:dataValidation type="list" allowBlank="1" showInputMessage="1" showErrorMessage="1">
          <x14:formula1>
            <xm:f>справочники!$L$9:$L$16</xm:f>
          </x14:formula1>
          <xm:sqref>T166 T716 T432 T698 T734 T885 T867 T849 T468 T450 T202 T184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N256"/>
  <sheetViews>
    <sheetView workbookViewId="0">
      <pane ySplit="7" topLeftCell="A8" activePane="bottomLeft" state="frozen"/>
      <selection pane="bottomLeft" activeCell="A2" sqref="A2"/>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3" width="1.77734375" style="2" customWidth="1"/>
    <col min="34" max="34" width="24.109375" style="2" bestFit="1" customWidth="1"/>
    <col min="35" max="36" width="1.77734375" style="2" customWidth="1"/>
    <col min="37" max="37" width="24.109375" style="2" bestFit="1" customWidth="1"/>
    <col min="38" max="39" width="1.77734375" style="2" customWidth="1"/>
    <col min="40" max="40" width="11.44140625" style="2" bestFit="1" customWidth="1"/>
    <col min="41" max="16384" width="8.88671875" style="2"/>
  </cols>
  <sheetData>
    <row r="1" spans="1:40">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c r="A3" s="1"/>
      <c r="B3" s="3" t="str">
        <f>Главная!$D$3</f>
        <v>Инвестиционный проект: Строительство жилого МКД по адресу Улица, д.№</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c r="A4" s="1"/>
      <c r="B4" s="1" t="s">
        <v>17</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s="4" customFormat="1">
      <c r="A6" s="3"/>
      <c r="B6" s="3"/>
      <c r="C6" s="83" t="s">
        <v>23</v>
      </c>
      <c r="D6" s="3"/>
      <c r="E6" s="3" t="s">
        <v>8</v>
      </c>
      <c r="F6" s="3"/>
      <c r="G6" s="3"/>
      <c r="H6" s="3" t="s">
        <v>15</v>
      </c>
      <c r="I6" s="3"/>
      <c r="J6" s="3" t="s">
        <v>203</v>
      </c>
      <c r="K6" s="3"/>
      <c r="L6" s="3" t="s">
        <v>122</v>
      </c>
      <c r="M6" s="3"/>
      <c r="N6" s="3" t="s">
        <v>46</v>
      </c>
      <c r="O6" s="3"/>
      <c r="P6" s="3" t="s">
        <v>98</v>
      </c>
      <c r="Q6" s="3"/>
      <c r="R6" s="3" t="s">
        <v>197</v>
      </c>
      <c r="S6" s="3"/>
      <c r="T6" s="3" t="s">
        <v>68</v>
      </c>
      <c r="U6" s="3"/>
      <c r="V6" s="3" t="s">
        <v>20</v>
      </c>
      <c r="W6" s="3"/>
      <c r="X6" s="3"/>
      <c r="Y6" s="3"/>
      <c r="Z6" s="3"/>
      <c r="AA6" s="3"/>
      <c r="AB6" s="3"/>
      <c r="AC6" s="3"/>
      <c r="AD6" s="3"/>
      <c r="AE6" s="3"/>
      <c r="AF6" s="3"/>
      <c r="AG6" s="3"/>
      <c r="AH6" s="3" t="s">
        <v>373</v>
      </c>
      <c r="AI6" s="3"/>
      <c r="AJ6" s="3"/>
      <c r="AK6" s="3" t="s">
        <v>374</v>
      </c>
      <c r="AL6" s="3"/>
      <c r="AM6" s="3"/>
      <c r="AN6" s="3" t="s">
        <v>411</v>
      </c>
    </row>
    <row r="7" spans="1:40" ht="4.2" customHeight="1">
      <c r="A7" s="1"/>
      <c r="B7" s="1"/>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c r="A9" s="1"/>
      <c r="B9" s="1"/>
      <c r="C9" s="173">
        <v>43466</v>
      </c>
      <c r="D9" s="1"/>
      <c r="E9" s="1" t="s">
        <v>9</v>
      </c>
      <c r="F9" s="1"/>
      <c r="G9" s="1"/>
      <c r="H9" s="1" t="s">
        <v>52</v>
      </c>
      <c r="I9" s="1"/>
      <c r="J9" s="1" t="s">
        <v>201</v>
      </c>
      <c r="K9" s="1"/>
      <c r="L9" s="1" t="str">
        <f>УсловияРасчеты!H11</f>
        <v>Продажи, вкл. ндс</v>
      </c>
      <c r="M9" s="1"/>
      <c r="N9" s="1" t="s">
        <v>53</v>
      </c>
      <c r="O9" s="1"/>
      <c r="P9" s="1" t="s">
        <v>99</v>
      </c>
      <c r="Q9" s="1"/>
      <c r="R9" s="1" t="s">
        <v>199</v>
      </c>
      <c r="S9" s="1"/>
      <c r="T9" s="1">
        <v>1</v>
      </c>
      <c r="U9" s="1"/>
      <c r="V9" s="57" t="s">
        <v>43</v>
      </c>
      <c r="W9" s="1"/>
      <c r="X9" s="1"/>
      <c r="Y9" s="1"/>
      <c r="Z9" s="1"/>
      <c r="AA9" s="1"/>
      <c r="AB9" s="82" t="s">
        <v>14</v>
      </c>
      <c r="AC9" s="1"/>
      <c r="AD9" s="5" t="s">
        <v>6</v>
      </c>
      <c r="AE9" s="60">
        <v>0.3</v>
      </c>
      <c r="AF9" s="1"/>
      <c r="AG9" s="1"/>
      <c r="AH9" s="1" t="s">
        <v>402</v>
      </c>
      <c r="AI9" s="1"/>
      <c r="AJ9" s="1"/>
      <c r="AK9" s="1" t="s">
        <v>375</v>
      </c>
      <c r="AL9" s="1"/>
      <c r="AM9" s="1"/>
      <c r="AN9" s="1" t="s">
        <v>412</v>
      </c>
    </row>
    <row r="10" spans="1:40">
      <c r="A10" s="1"/>
      <c r="B10" s="1"/>
      <c r="C10" s="173">
        <f>EOMONTH(C9,0)+1</f>
        <v>43497</v>
      </c>
      <c r="D10" s="1"/>
      <c r="E10" s="1" t="s">
        <v>10</v>
      </c>
      <c r="F10" s="1"/>
      <c r="G10" s="1"/>
      <c r="H10" s="1" t="s">
        <v>121</v>
      </c>
      <c r="I10" s="1"/>
      <c r="J10" s="1" t="s">
        <v>202</v>
      </c>
      <c r="K10" s="1"/>
      <c r="L10" s="1" t="str">
        <f>УсловияРасчеты!H12</f>
        <v>Себестоимость продаж, вкл. ндс</v>
      </c>
      <c r="M10" s="1"/>
      <c r="N10" s="1" t="s">
        <v>54</v>
      </c>
      <c r="O10" s="1"/>
      <c r="P10" s="1" t="s">
        <v>100</v>
      </c>
      <c r="Q10" s="1"/>
      <c r="R10" s="1" t="s">
        <v>198</v>
      </c>
      <c r="S10" s="1"/>
      <c r="T10" s="1">
        <v>2</v>
      </c>
      <c r="U10" s="1"/>
      <c r="V10" s="57" t="s">
        <v>44</v>
      </c>
      <c r="W10" s="1"/>
      <c r="X10" s="1"/>
      <c r="Y10" s="1"/>
      <c r="Z10" s="1"/>
      <c r="AA10" s="1"/>
      <c r="AB10" s="82" t="s">
        <v>14</v>
      </c>
      <c r="AC10" s="1"/>
      <c r="AD10" s="5" t="s">
        <v>6</v>
      </c>
      <c r="AE10" s="60">
        <v>2.1999999999999999E-2</v>
      </c>
      <c r="AF10" s="1"/>
      <c r="AG10" s="1"/>
      <c r="AH10" s="1" t="s">
        <v>403</v>
      </c>
      <c r="AI10" s="1"/>
      <c r="AJ10" s="1"/>
      <c r="AK10" s="1" t="s">
        <v>376</v>
      </c>
      <c r="AL10" s="1"/>
      <c r="AM10" s="1"/>
      <c r="AN10" s="1" t="s">
        <v>413</v>
      </c>
    </row>
    <row r="11" spans="1:40">
      <c r="A11" s="1"/>
      <c r="B11" s="1"/>
      <c r="C11" s="173">
        <f t="shared" ref="C11:C30" si="0">EOMONTH(C10,0)+1</f>
        <v>43525</v>
      </c>
      <c r="D11" s="1"/>
      <c r="E11" s="1" t="s">
        <v>11</v>
      </c>
      <c r="F11" s="1"/>
      <c r="G11" s="1"/>
      <c r="H11" s="1"/>
      <c r="I11" s="1"/>
      <c r="J11" s="1"/>
      <c r="K11" s="1"/>
      <c r="L11" s="1" t="str">
        <f>УсловияРасчеты!H13</f>
        <v>Прибыль от продаж</v>
      </c>
      <c r="M11" s="1"/>
      <c r="N11" s="1" t="s">
        <v>55</v>
      </c>
      <c r="O11" s="1"/>
      <c r="P11" s="1"/>
      <c r="Q11" s="1"/>
      <c r="R11" s="1"/>
      <c r="S11" s="1"/>
      <c r="T11" s="1">
        <v>3</v>
      </c>
      <c r="U11" s="1"/>
      <c r="V11" s="57" t="s">
        <v>56</v>
      </c>
      <c r="W11" s="1"/>
      <c r="X11" s="1"/>
      <c r="Y11" s="1"/>
      <c r="Z11" s="1"/>
      <c r="AA11" s="1"/>
      <c r="AB11" s="82" t="s">
        <v>14</v>
      </c>
      <c r="AC11" s="1"/>
      <c r="AD11" s="5" t="s">
        <v>6</v>
      </c>
      <c r="AE11" s="60">
        <v>0.2</v>
      </c>
      <c r="AF11" s="1"/>
      <c r="AG11" s="1"/>
      <c r="AH11" s="1"/>
      <c r="AI11" s="1"/>
      <c r="AJ11" s="1"/>
      <c r="AK11" s="1"/>
      <c r="AL11" s="1"/>
      <c r="AM11" s="1"/>
      <c r="AN11" s="1"/>
    </row>
    <row r="12" spans="1:40">
      <c r="A12" s="1"/>
      <c r="B12" s="1"/>
      <c r="C12" s="173">
        <f t="shared" si="0"/>
        <v>43556</v>
      </c>
      <c r="D12" s="1"/>
      <c r="E12" s="1"/>
      <c r="F12" s="1"/>
      <c r="G12" s="1"/>
      <c r="H12" s="1"/>
      <c r="I12" s="1"/>
      <c r="J12" s="1"/>
      <c r="K12" s="1"/>
      <c r="L12" s="1" t="str">
        <f>УсловияРасчеты!H19</f>
        <v>Выручка</v>
      </c>
      <c r="M12" s="1"/>
      <c r="N12" s="1" t="s">
        <v>47</v>
      </c>
      <c r="O12" s="1"/>
      <c r="P12" s="1"/>
      <c r="Q12" s="1"/>
      <c r="R12" s="1"/>
      <c r="S12" s="1"/>
      <c r="T12" s="1">
        <v>4</v>
      </c>
      <c r="U12" s="1"/>
      <c r="V12" s="57" t="s">
        <v>57</v>
      </c>
      <c r="W12" s="1"/>
      <c r="X12" s="1"/>
      <c r="Y12" s="1"/>
      <c r="Z12" s="1"/>
      <c r="AA12" s="1"/>
      <c r="AB12" s="82" t="s">
        <v>14</v>
      </c>
      <c r="AC12" s="1"/>
      <c r="AD12" s="5" t="s">
        <v>6</v>
      </c>
      <c r="AE12" s="60">
        <v>0.06</v>
      </c>
      <c r="AF12" s="1"/>
      <c r="AG12" s="1"/>
      <c r="AH12" s="1"/>
      <c r="AI12" s="1"/>
      <c r="AJ12" s="1"/>
      <c r="AK12" s="1"/>
      <c r="AL12" s="1"/>
      <c r="AM12" s="1"/>
      <c r="AN12" s="1"/>
    </row>
    <row r="13" spans="1:40">
      <c r="A13" s="1"/>
      <c r="B13" s="1"/>
      <c r="C13" s="173">
        <f t="shared" si="0"/>
        <v>43586</v>
      </c>
      <c r="D13" s="1"/>
      <c r="E13" s="1"/>
      <c r="F13" s="1"/>
      <c r="G13" s="1"/>
      <c r="H13" s="1"/>
      <c r="I13" s="1"/>
      <c r="J13" s="1"/>
      <c r="K13" s="1"/>
      <c r="L13" s="1" t="str">
        <f>УсловияРасчеты!H20</f>
        <v>Себестоимость</v>
      </c>
      <c r="M13" s="1"/>
      <c r="N13" s="1"/>
      <c r="O13" s="1"/>
      <c r="P13" s="1"/>
      <c r="Q13" s="1"/>
      <c r="R13" s="1"/>
      <c r="S13" s="1"/>
      <c r="T13" s="1">
        <v>6</v>
      </c>
      <c r="U13" s="1"/>
      <c r="V13" s="57" t="s">
        <v>58</v>
      </c>
      <c r="W13" s="1"/>
      <c r="X13" s="1"/>
      <c r="Y13" s="1"/>
      <c r="Z13" s="1"/>
      <c r="AA13" s="1"/>
      <c r="AB13" s="82" t="s">
        <v>14</v>
      </c>
      <c r="AC13" s="1"/>
      <c r="AD13" s="5" t="s">
        <v>6</v>
      </c>
      <c r="AE13" s="60">
        <v>0.15</v>
      </c>
      <c r="AF13" s="1"/>
      <c r="AG13" s="1"/>
      <c r="AH13" s="1"/>
      <c r="AI13" s="1"/>
      <c r="AJ13" s="1"/>
      <c r="AK13" s="1"/>
      <c r="AL13" s="1"/>
      <c r="AM13" s="1"/>
      <c r="AN13" s="1"/>
    </row>
    <row r="14" spans="1:40">
      <c r="A14" s="1"/>
      <c r="B14" s="1"/>
      <c r="C14" s="173">
        <f t="shared" si="0"/>
        <v>43617</v>
      </c>
      <c r="D14" s="1"/>
      <c r="E14" s="1"/>
      <c r="F14" s="1"/>
      <c r="G14" s="1"/>
      <c r="H14" s="1"/>
      <c r="I14" s="1"/>
      <c r="J14" s="1"/>
      <c r="K14" s="1"/>
      <c r="L14" s="1" t="str">
        <f>УсловияРасчеты!H21</f>
        <v>Валовая прибыль</v>
      </c>
      <c r="M14" s="1"/>
      <c r="N14" s="1"/>
      <c r="O14" s="1"/>
      <c r="P14" s="1"/>
      <c r="Q14" s="1"/>
      <c r="R14" s="1"/>
      <c r="S14" s="1"/>
      <c r="T14" s="1">
        <v>12</v>
      </c>
      <c r="U14" s="1"/>
      <c r="V14" s="57" t="s">
        <v>255</v>
      </c>
      <c r="W14" s="1"/>
      <c r="X14" s="1"/>
      <c r="Y14" s="1"/>
      <c r="Z14" s="1"/>
      <c r="AA14" s="1"/>
      <c r="AB14" s="82" t="s">
        <v>14</v>
      </c>
      <c r="AC14" s="1"/>
      <c r="AD14" s="5" t="s">
        <v>6</v>
      </c>
      <c r="AE14" s="60">
        <v>0.01</v>
      </c>
      <c r="AF14" s="1"/>
      <c r="AG14" s="1"/>
      <c r="AH14" s="1"/>
      <c r="AI14" s="1"/>
      <c r="AJ14" s="1"/>
      <c r="AK14" s="1"/>
      <c r="AL14" s="1"/>
      <c r="AM14" s="1"/>
      <c r="AN14" s="1"/>
    </row>
    <row r="15" spans="1:40">
      <c r="A15" s="1"/>
      <c r="B15" s="1"/>
      <c r="C15" s="173">
        <f t="shared" si="0"/>
        <v>43647</v>
      </c>
      <c r="D15" s="1"/>
      <c r="E15" s="1"/>
      <c r="F15" s="1"/>
      <c r="G15" s="1"/>
      <c r="H15" s="1"/>
      <c r="I15" s="1"/>
      <c r="J15" s="1"/>
      <c r="K15" s="1"/>
      <c r="L15" s="1" t="str">
        <f>УсловияРасчеты!H27</f>
        <v>Поступление ДС</v>
      </c>
      <c r="M15" s="1"/>
      <c r="N15" s="1"/>
      <c r="O15" s="1"/>
      <c r="P15" s="1"/>
      <c r="Q15" s="1"/>
      <c r="R15" s="1"/>
      <c r="S15" s="1"/>
      <c r="T15" s="1"/>
      <c r="U15" s="1"/>
      <c r="V15" s="174" t="s">
        <v>45</v>
      </c>
      <c r="W15" s="1"/>
      <c r="X15" s="1"/>
      <c r="Y15" s="1"/>
      <c r="Z15" s="1"/>
      <c r="AA15" s="1"/>
      <c r="AB15" s="82"/>
      <c r="AC15" s="1"/>
      <c r="AD15" s="5"/>
      <c r="AE15" s="61"/>
      <c r="AF15" s="1"/>
      <c r="AG15" s="1"/>
      <c r="AH15" s="1"/>
      <c r="AI15" s="1"/>
      <c r="AJ15" s="1"/>
      <c r="AK15" s="1"/>
      <c r="AL15" s="1"/>
      <c r="AM15" s="1"/>
      <c r="AN15" s="1"/>
    </row>
    <row r="16" spans="1:40">
      <c r="A16" s="1"/>
      <c r="B16" s="1"/>
      <c r="C16" s="173">
        <f t="shared" si="0"/>
        <v>43678</v>
      </c>
      <c r="D16" s="1"/>
      <c r="E16" s="1"/>
      <c r="F16" s="1"/>
      <c r="G16" s="1"/>
      <c r="H16" s="1"/>
      <c r="I16" s="1"/>
      <c r="J16" s="1"/>
      <c r="K16" s="1"/>
      <c r="L16" s="1" t="str">
        <f>УсловияРасчеты!H28</f>
        <v>Финпоток от продаж</v>
      </c>
      <c r="M16" s="1"/>
      <c r="N16" s="1"/>
      <c r="O16" s="1"/>
      <c r="P16" s="1"/>
      <c r="Q16" s="1"/>
      <c r="R16" s="1"/>
      <c r="S16" s="1"/>
      <c r="T16" s="1"/>
      <c r="U16" s="1"/>
      <c r="V16" s="57" t="s">
        <v>43</v>
      </c>
      <c r="W16" s="1" t="s">
        <v>18</v>
      </c>
      <c r="X16" s="5" t="s">
        <v>6</v>
      </c>
      <c r="Y16" s="58">
        <v>5</v>
      </c>
      <c r="Z16" s="1" t="s">
        <v>256</v>
      </c>
      <c r="AA16" s="1"/>
      <c r="AB16" s="82" t="s">
        <v>14</v>
      </c>
      <c r="AC16" s="1"/>
      <c r="AD16" s="5" t="s">
        <v>6</v>
      </c>
      <c r="AE16" s="62">
        <v>7.5999999999999998E-2</v>
      </c>
      <c r="AF16" s="1"/>
      <c r="AG16" s="1"/>
      <c r="AH16" s="1"/>
      <c r="AI16" s="1"/>
      <c r="AJ16" s="1"/>
      <c r="AK16" s="1"/>
      <c r="AL16" s="1"/>
      <c r="AM16" s="1"/>
      <c r="AN16" s="1"/>
    </row>
    <row r="17" spans="1:40">
      <c r="A17" s="1"/>
      <c r="B17" s="1"/>
      <c r="C17" s="173">
        <f t="shared" si="0"/>
        <v>43709</v>
      </c>
      <c r="D17" s="1"/>
      <c r="E17" s="1"/>
      <c r="F17" s="1"/>
      <c r="G17" s="1"/>
      <c r="H17" s="1"/>
      <c r="I17" s="1"/>
      <c r="J17" s="1"/>
      <c r="K17" s="1"/>
      <c r="L17" s="1"/>
      <c r="M17" s="1"/>
      <c r="N17" s="1"/>
      <c r="O17" s="1"/>
      <c r="P17" s="1"/>
      <c r="Q17" s="1"/>
      <c r="R17" s="1"/>
      <c r="S17" s="1"/>
      <c r="T17" s="1"/>
      <c r="U17" s="1"/>
      <c r="V17" s="57" t="s">
        <v>43</v>
      </c>
      <c r="W17" s="1" t="s">
        <v>18</v>
      </c>
      <c r="X17" s="5" t="s">
        <v>6</v>
      </c>
      <c r="Y17" s="58">
        <v>10</v>
      </c>
      <c r="Z17" s="1" t="s">
        <v>256</v>
      </c>
      <c r="AA17" s="1"/>
      <c r="AB17" s="82" t="s">
        <v>14</v>
      </c>
      <c r="AC17" s="1"/>
      <c r="AD17" s="5" t="s">
        <v>6</v>
      </c>
      <c r="AE17" s="62">
        <v>7.5999999999999998E-2</v>
      </c>
      <c r="AF17" s="1"/>
      <c r="AG17" s="1"/>
      <c r="AH17" s="1"/>
      <c r="AI17" s="1"/>
      <c r="AJ17" s="1"/>
      <c r="AK17" s="1"/>
      <c r="AL17" s="1"/>
      <c r="AM17" s="1"/>
      <c r="AN17" s="1"/>
    </row>
    <row r="18" spans="1:40">
      <c r="A18" s="1"/>
      <c r="B18" s="1"/>
      <c r="C18" s="173">
        <f t="shared" si="0"/>
        <v>43739</v>
      </c>
      <c r="D18" s="1"/>
      <c r="E18" s="1"/>
      <c r="F18" s="1"/>
      <c r="G18" s="1"/>
      <c r="H18" s="1"/>
      <c r="I18" s="1"/>
      <c r="J18" s="1"/>
      <c r="K18" s="1"/>
      <c r="L18" s="1"/>
      <c r="M18" s="1"/>
      <c r="N18" s="1"/>
      <c r="O18" s="1"/>
      <c r="P18" s="1"/>
      <c r="Q18" s="1"/>
      <c r="R18" s="1"/>
      <c r="S18" s="1"/>
      <c r="T18" s="1"/>
      <c r="U18" s="1"/>
      <c r="V18" s="57" t="s">
        <v>43</v>
      </c>
      <c r="W18" s="1" t="s">
        <v>18</v>
      </c>
      <c r="X18" s="5" t="s">
        <v>6</v>
      </c>
      <c r="Y18" s="58">
        <v>20</v>
      </c>
      <c r="Z18" s="1" t="s">
        <v>256</v>
      </c>
      <c r="AA18" s="1"/>
      <c r="AB18" s="82" t="s">
        <v>14</v>
      </c>
      <c r="AC18" s="1"/>
      <c r="AD18" s="5" t="s">
        <v>6</v>
      </c>
      <c r="AE18" s="62">
        <v>7.5999999999999998E-2</v>
      </c>
      <c r="AF18" s="1"/>
      <c r="AG18" s="1"/>
      <c r="AH18" s="1"/>
      <c r="AI18" s="1"/>
      <c r="AJ18" s="1"/>
      <c r="AK18" s="1"/>
      <c r="AL18" s="1"/>
      <c r="AM18" s="1"/>
      <c r="AN18" s="1"/>
    </row>
    <row r="19" spans="1:40">
      <c r="A19" s="1"/>
      <c r="B19" s="1"/>
      <c r="C19" s="173">
        <f t="shared" si="0"/>
        <v>43770</v>
      </c>
      <c r="D19" s="1"/>
      <c r="E19" s="1"/>
      <c r="F19" s="1"/>
      <c r="G19" s="1"/>
      <c r="H19" s="1"/>
      <c r="I19" s="1"/>
      <c r="J19" s="1"/>
      <c r="K19" s="1"/>
      <c r="L19" s="1"/>
      <c r="M19" s="1"/>
      <c r="N19" s="1"/>
      <c r="O19" s="1"/>
      <c r="P19" s="1"/>
      <c r="Q19" s="1"/>
      <c r="R19" s="1"/>
      <c r="S19" s="1"/>
      <c r="T19" s="1"/>
      <c r="U19" s="1"/>
      <c r="V19" s="163" t="s">
        <v>44</v>
      </c>
      <c r="W19" s="164" t="s">
        <v>18</v>
      </c>
      <c r="X19" s="165" t="s">
        <v>6</v>
      </c>
      <c r="Y19" s="166">
        <v>5</v>
      </c>
      <c r="Z19" s="164" t="s">
        <v>256</v>
      </c>
      <c r="AA19" s="164"/>
      <c r="AB19" s="167" t="s">
        <v>14</v>
      </c>
      <c r="AC19" s="164"/>
      <c r="AD19" s="165" t="s">
        <v>6</v>
      </c>
      <c r="AE19" s="168">
        <v>0</v>
      </c>
      <c r="AF19" s="1"/>
      <c r="AG19" s="1"/>
      <c r="AH19" s="1"/>
      <c r="AI19" s="1"/>
      <c r="AJ19" s="1"/>
      <c r="AK19" s="1"/>
      <c r="AL19" s="1"/>
      <c r="AM19" s="1"/>
      <c r="AN19" s="1"/>
    </row>
    <row r="20" spans="1:40">
      <c r="A20" s="1"/>
      <c r="B20" s="1"/>
      <c r="C20" s="173">
        <f t="shared" si="0"/>
        <v>43800</v>
      </c>
      <c r="D20" s="1"/>
      <c r="E20" s="1"/>
      <c r="F20" s="1"/>
      <c r="G20" s="1"/>
      <c r="H20" s="1"/>
      <c r="I20" s="1"/>
      <c r="J20" s="1"/>
      <c r="K20" s="1"/>
      <c r="L20" s="1"/>
      <c r="M20" s="1"/>
      <c r="N20" s="1"/>
      <c r="O20" s="1"/>
      <c r="P20" s="1"/>
      <c r="Q20" s="1"/>
      <c r="R20" s="1"/>
      <c r="S20" s="1"/>
      <c r="T20" s="1"/>
      <c r="U20" s="1"/>
      <c r="V20" s="163" t="s">
        <v>44</v>
      </c>
      <c r="W20" s="164" t="s">
        <v>18</v>
      </c>
      <c r="X20" s="165" t="s">
        <v>6</v>
      </c>
      <c r="Y20" s="166">
        <v>10</v>
      </c>
      <c r="Z20" s="164" t="s">
        <v>256</v>
      </c>
      <c r="AA20" s="164"/>
      <c r="AB20" s="167" t="s">
        <v>14</v>
      </c>
      <c r="AC20" s="164"/>
      <c r="AD20" s="165" t="s">
        <v>6</v>
      </c>
      <c r="AE20" s="168">
        <v>0.01</v>
      </c>
      <c r="AF20" s="1"/>
      <c r="AG20" s="1"/>
      <c r="AH20" s="1"/>
      <c r="AI20" s="1"/>
      <c r="AJ20" s="1"/>
      <c r="AK20" s="1"/>
      <c r="AL20" s="1"/>
      <c r="AM20" s="1"/>
      <c r="AN20" s="1"/>
    </row>
    <row r="21" spans="1:40">
      <c r="A21" s="1"/>
      <c r="B21" s="1"/>
      <c r="C21" s="173">
        <f t="shared" si="0"/>
        <v>43831</v>
      </c>
      <c r="D21" s="1"/>
      <c r="E21" s="1"/>
      <c r="F21" s="1"/>
      <c r="G21" s="1"/>
      <c r="H21" s="1"/>
      <c r="I21" s="1"/>
      <c r="J21" s="1"/>
      <c r="K21" s="1"/>
      <c r="L21" s="1"/>
      <c r="M21" s="1"/>
      <c r="N21" s="1"/>
      <c r="O21" s="1"/>
      <c r="P21" s="1"/>
      <c r="Q21" s="1"/>
      <c r="R21" s="1"/>
      <c r="S21" s="1"/>
      <c r="T21" s="1"/>
      <c r="U21" s="1"/>
      <c r="V21" s="163" t="s">
        <v>44</v>
      </c>
      <c r="W21" s="164" t="s">
        <v>18</v>
      </c>
      <c r="X21" s="165" t="s">
        <v>6</v>
      </c>
      <c r="Y21" s="166">
        <v>20</v>
      </c>
      <c r="Z21" s="164" t="s">
        <v>256</v>
      </c>
      <c r="AA21" s="164"/>
      <c r="AB21" s="167" t="s">
        <v>14</v>
      </c>
      <c r="AC21" s="164"/>
      <c r="AD21" s="165" t="s">
        <v>6</v>
      </c>
      <c r="AE21" s="168">
        <v>1.4999999999999999E-2</v>
      </c>
      <c r="AF21" s="1"/>
      <c r="AG21" s="1"/>
      <c r="AH21" s="1"/>
      <c r="AI21" s="1"/>
      <c r="AJ21" s="1"/>
      <c r="AK21" s="1"/>
      <c r="AL21" s="1"/>
      <c r="AM21" s="1"/>
      <c r="AN21" s="1"/>
    </row>
    <row r="22" spans="1:40">
      <c r="A22" s="1"/>
      <c r="B22" s="1"/>
      <c r="C22" s="173">
        <f t="shared" si="0"/>
        <v>43862</v>
      </c>
      <c r="D22" s="1"/>
      <c r="E22" s="1"/>
      <c r="F22" s="1"/>
      <c r="G22" s="1"/>
      <c r="H22" s="1"/>
      <c r="I22" s="1"/>
      <c r="J22" s="1"/>
      <c r="K22" s="1"/>
      <c r="L22" s="1"/>
      <c r="M22" s="1"/>
      <c r="N22" s="1"/>
      <c r="O22" s="1"/>
      <c r="P22" s="1"/>
      <c r="Q22" s="1"/>
      <c r="R22" s="1"/>
      <c r="S22" s="1"/>
      <c r="T22" s="1"/>
      <c r="U22" s="1"/>
      <c r="V22" s="57" t="s">
        <v>19</v>
      </c>
      <c r="W22" s="1" t="s">
        <v>18</v>
      </c>
      <c r="X22" s="5" t="s">
        <v>6</v>
      </c>
      <c r="Y22" s="58">
        <v>5</v>
      </c>
      <c r="Z22" s="1" t="s">
        <v>256</v>
      </c>
      <c r="AA22" s="1"/>
      <c r="AB22" s="82" t="s">
        <v>14</v>
      </c>
      <c r="AC22" s="1"/>
      <c r="AD22" s="5" t="s">
        <v>6</v>
      </c>
      <c r="AE22" s="62">
        <v>0.05</v>
      </c>
      <c r="AF22" s="1"/>
      <c r="AG22" s="1"/>
      <c r="AH22" s="1"/>
      <c r="AI22" s="1"/>
      <c r="AJ22" s="1"/>
      <c r="AK22" s="1"/>
      <c r="AL22" s="1"/>
      <c r="AM22" s="1"/>
      <c r="AN22" s="1"/>
    </row>
    <row r="23" spans="1:40">
      <c r="A23" s="1"/>
      <c r="B23" s="1"/>
      <c r="C23" s="173">
        <f t="shared" si="0"/>
        <v>43891</v>
      </c>
      <c r="D23" s="1"/>
      <c r="E23" s="1"/>
      <c r="F23" s="1"/>
      <c r="G23" s="1"/>
      <c r="H23" s="1"/>
      <c r="I23" s="1"/>
      <c r="J23" s="1"/>
      <c r="K23" s="1"/>
      <c r="L23" s="1"/>
      <c r="M23" s="1"/>
      <c r="N23" s="1"/>
      <c r="O23" s="1"/>
      <c r="P23" s="1"/>
      <c r="Q23" s="1"/>
      <c r="R23" s="1"/>
      <c r="S23" s="1"/>
      <c r="T23" s="1"/>
      <c r="U23" s="1"/>
      <c r="V23" s="57" t="s">
        <v>19</v>
      </c>
      <c r="W23" s="1" t="s">
        <v>18</v>
      </c>
      <c r="X23" s="5" t="s">
        <v>6</v>
      </c>
      <c r="Y23" s="58">
        <v>10</v>
      </c>
      <c r="Z23" s="1" t="s">
        <v>256</v>
      </c>
      <c r="AA23" s="1"/>
      <c r="AB23" s="82" t="s">
        <v>14</v>
      </c>
      <c r="AC23" s="1"/>
      <c r="AD23" s="5" t="s">
        <v>6</v>
      </c>
      <c r="AE23" s="62">
        <v>0.13</v>
      </c>
      <c r="AF23" s="1"/>
      <c r="AG23" s="1"/>
      <c r="AH23" s="1"/>
      <c r="AI23" s="1"/>
      <c r="AJ23" s="1"/>
      <c r="AK23" s="1"/>
      <c r="AL23" s="1"/>
      <c r="AM23" s="1"/>
      <c r="AN23" s="1"/>
    </row>
    <row r="24" spans="1:40">
      <c r="A24" s="1"/>
      <c r="B24" s="1"/>
      <c r="C24" s="173">
        <f t="shared" si="0"/>
        <v>43922</v>
      </c>
      <c r="D24" s="1"/>
      <c r="E24" s="1"/>
      <c r="F24" s="1"/>
      <c r="G24" s="1"/>
      <c r="H24" s="1"/>
      <c r="I24" s="1"/>
      <c r="J24" s="1"/>
      <c r="K24" s="1"/>
      <c r="L24" s="1"/>
      <c r="M24" s="1"/>
      <c r="N24" s="1"/>
      <c r="O24" s="1"/>
      <c r="P24" s="1"/>
      <c r="Q24" s="1"/>
      <c r="R24" s="1"/>
      <c r="S24" s="1"/>
      <c r="T24" s="1"/>
      <c r="U24" s="1"/>
      <c r="V24" s="57" t="s">
        <v>19</v>
      </c>
      <c r="W24" s="1" t="s">
        <v>18</v>
      </c>
      <c r="X24" s="5" t="s">
        <v>6</v>
      </c>
      <c r="Y24" s="58">
        <v>20</v>
      </c>
      <c r="Z24" s="1" t="s">
        <v>256</v>
      </c>
      <c r="AA24" s="1"/>
      <c r="AB24" s="82" t="s">
        <v>14</v>
      </c>
      <c r="AC24" s="1"/>
      <c r="AD24" s="5" t="s">
        <v>6</v>
      </c>
      <c r="AE24" s="62">
        <v>0.15</v>
      </c>
      <c r="AF24" s="1"/>
      <c r="AG24" s="1"/>
      <c r="AH24" s="1"/>
      <c r="AI24" s="1"/>
      <c r="AJ24" s="1"/>
      <c r="AK24" s="1"/>
      <c r="AL24" s="1"/>
      <c r="AM24" s="1"/>
      <c r="AN24" s="1"/>
    </row>
    <row r="25" spans="1:40">
      <c r="A25" s="1"/>
      <c r="B25" s="1"/>
      <c r="C25" s="173">
        <f t="shared" si="0"/>
        <v>43952</v>
      </c>
      <c r="D25" s="1"/>
      <c r="E25" s="1"/>
      <c r="F25" s="1"/>
      <c r="G25" s="1"/>
      <c r="H25" s="1"/>
      <c r="I25" s="1"/>
      <c r="J25" s="1"/>
      <c r="K25" s="1"/>
      <c r="L25" s="1"/>
      <c r="M25" s="1"/>
      <c r="N25" s="1"/>
      <c r="O25" s="1"/>
      <c r="P25" s="1"/>
      <c r="Q25" s="1"/>
      <c r="R25" s="1"/>
      <c r="S25" s="1"/>
      <c r="T25" s="1"/>
      <c r="U25" s="1"/>
      <c r="V25" s="1"/>
      <c r="W25" s="1"/>
      <c r="X25" s="1"/>
      <c r="Y25" s="1"/>
      <c r="Z25" s="1"/>
      <c r="AA25" s="1"/>
      <c r="AB25" s="82"/>
      <c r="AC25" s="1"/>
      <c r="AD25" s="5"/>
      <c r="AE25" s="61"/>
      <c r="AF25" s="1"/>
      <c r="AG25" s="1"/>
      <c r="AH25" s="1"/>
      <c r="AI25" s="1"/>
      <c r="AJ25" s="1"/>
      <c r="AK25" s="1"/>
      <c r="AL25" s="1"/>
      <c r="AM25" s="1"/>
      <c r="AN25" s="1"/>
    </row>
    <row r="26" spans="1:40">
      <c r="A26" s="1"/>
      <c r="B26" s="1"/>
      <c r="C26" s="173">
        <f t="shared" si="0"/>
        <v>43983</v>
      </c>
      <c r="D26" s="1"/>
      <c r="E26" s="1"/>
      <c r="F26" s="1"/>
      <c r="G26" s="1"/>
      <c r="H26" s="1"/>
      <c r="I26" s="1"/>
      <c r="J26" s="1"/>
      <c r="K26" s="1"/>
      <c r="L26" s="1"/>
      <c r="M26" s="1"/>
      <c r="N26" s="1"/>
      <c r="O26" s="1"/>
      <c r="P26" s="1"/>
      <c r="Q26" s="1"/>
      <c r="R26" s="1"/>
      <c r="S26" s="1"/>
      <c r="T26" s="1"/>
      <c r="U26" s="1"/>
      <c r="V26" s="1"/>
      <c r="W26" s="1"/>
      <c r="X26" s="1"/>
      <c r="Y26" s="1"/>
      <c r="Z26" s="1"/>
      <c r="AA26" s="1"/>
      <c r="AB26" s="82"/>
      <c r="AC26" s="1"/>
      <c r="AD26" s="5"/>
      <c r="AE26" s="61"/>
      <c r="AF26" s="1"/>
      <c r="AG26" s="1"/>
      <c r="AH26" s="1"/>
      <c r="AI26" s="1"/>
      <c r="AJ26" s="1"/>
      <c r="AK26" s="1"/>
      <c r="AL26" s="1"/>
      <c r="AM26" s="1"/>
      <c r="AN26" s="1"/>
    </row>
    <row r="27" spans="1:40">
      <c r="A27" s="1"/>
      <c r="B27" s="1"/>
      <c r="C27" s="173">
        <f t="shared" si="0"/>
        <v>44013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c r="A28" s="1"/>
      <c r="B28" s="1"/>
      <c r="C28" s="173">
        <f t="shared" si="0"/>
        <v>44044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c r="A29" s="1"/>
      <c r="B29" s="1"/>
      <c r="C29" s="173">
        <f t="shared" si="0"/>
        <v>44075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c r="A30" s="1"/>
      <c r="B30" s="1"/>
      <c r="C30" s="173">
        <f t="shared" si="0"/>
        <v>44105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c r="A31" s="1"/>
      <c r="B31" s="1"/>
      <c r="C31" s="173">
        <f t="shared" ref="C31:C94" si="1">EOMONTH(C30,0)+1</f>
        <v>44136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c r="A32" s="1"/>
      <c r="B32" s="1"/>
      <c r="C32" s="173">
        <f t="shared" si="1"/>
        <v>44166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c r="A33" s="1"/>
      <c r="B33" s="1"/>
      <c r="C33" s="173">
        <f t="shared" si="1"/>
        <v>44197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c r="A34" s="1"/>
      <c r="B34" s="1"/>
      <c r="C34" s="173">
        <f t="shared" si="1"/>
        <v>44228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c r="A35" s="1"/>
      <c r="B35" s="1"/>
      <c r="C35" s="173">
        <f t="shared" si="1"/>
        <v>44256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c r="A36" s="1"/>
      <c r="B36" s="1"/>
      <c r="C36" s="173">
        <f t="shared" si="1"/>
        <v>44287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c r="A37" s="1"/>
      <c r="B37" s="1"/>
      <c r="C37" s="173">
        <f t="shared" si="1"/>
        <v>44317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c r="A38" s="1"/>
      <c r="B38" s="1"/>
      <c r="C38" s="173">
        <f t="shared" si="1"/>
        <v>44348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c r="A39" s="1"/>
      <c r="B39" s="1"/>
      <c r="C39" s="173">
        <f t="shared" si="1"/>
        <v>44378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c r="A40" s="1"/>
      <c r="B40" s="1"/>
      <c r="C40" s="173">
        <f t="shared" si="1"/>
        <v>44409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c r="A41" s="1"/>
      <c r="B41" s="1"/>
      <c r="C41" s="173">
        <f t="shared" si="1"/>
        <v>44440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c r="A42" s="1"/>
      <c r="B42" s="1"/>
      <c r="C42" s="173">
        <f t="shared" si="1"/>
        <v>44470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c r="A43" s="1"/>
      <c r="B43" s="1"/>
      <c r="C43" s="173">
        <f t="shared" si="1"/>
        <v>44501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c r="A44" s="1"/>
      <c r="B44" s="1"/>
      <c r="C44" s="173">
        <f t="shared" si="1"/>
        <v>44531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c r="A45" s="1"/>
      <c r="B45" s="1"/>
      <c r="C45" s="173">
        <f t="shared" si="1"/>
        <v>44562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c r="A46" s="1"/>
      <c r="B46" s="1"/>
      <c r="C46" s="173">
        <f t="shared" si="1"/>
        <v>44593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c r="A47" s="1"/>
      <c r="B47" s="1"/>
      <c r="C47" s="173">
        <f t="shared" si="1"/>
        <v>44621</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c r="A48" s="1"/>
      <c r="B48" s="1"/>
      <c r="C48" s="173">
        <f t="shared" si="1"/>
        <v>44652</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c r="A49" s="1"/>
      <c r="B49" s="1"/>
      <c r="C49" s="173">
        <f t="shared" si="1"/>
        <v>44682</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c r="A50" s="1"/>
      <c r="B50" s="1"/>
      <c r="C50" s="173">
        <f t="shared" si="1"/>
        <v>44713</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c r="A51" s="1"/>
      <c r="B51" s="1"/>
      <c r="C51" s="173">
        <f t="shared" si="1"/>
        <v>44743</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c r="A52" s="1"/>
      <c r="B52" s="1"/>
      <c r="C52" s="173">
        <f t="shared" si="1"/>
        <v>44774</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c r="A53" s="1"/>
      <c r="B53" s="1"/>
      <c r="C53" s="173">
        <f t="shared" si="1"/>
        <v>44805</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c r="A54" s="1"/>
      <c r="B54" s="1"/>
      <c r="C54" s="173">
        <f t="shared" si="1"/>
        <v>44835</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c r="A55" s="1"/>
      <c r="B55" s="1"/>
      <c r="C55" s="173">
        <f t="shared" si="1"/>
        <v>44866</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c r="A56" s="1"/>
      <c r="B56" s="1"/>
      <c r="C56" s="173">
        <f t="shared" si="1"/>
        <v>44896</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c r="A57" s="1"/>
      <c r="B57" s="1"/>
      <c r="C57" s="173">
        <f t="shared" si="1"/>
        <v>44927</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c r="A58" s="1"/>
      <c r="B58" s="1"/>
      <c r="C58" s="173">
        <f t="shared" si="1"/>
        <v>44958</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c r="A59" s="1"/>
      <c r="B59" s="1"/>
      <c r="C59" s="173">
        <f t="shared" si="1"/>
        <v>44986</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c r="A60" s="1"/>
      <c r="B60" s="1"/>
      <c r="C60" s="173">
        <f t="shared" si="1"/>
        <v>45017</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c r="A61" s="1"/>
      <c r="B61" s="1"/>
      <c r="C61" s="173">
        <f t="shared" si="1"/>
        <v>45047</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c r="A62" s="1"/>
      <c r="B62" s="1"/>
      <c r="C62" s="173">
        <f t="shared" si="1"/>
        <v>45078</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c r="A63" s="1"/>
      <c r="B63" s="1"/>
      <c r="C63" s="173">
        <f t="shared" si="1"/>
        <v>45108</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c r="A64" s="1"/>
      <c r="B64" s="1"/>
      <c r="C64" s="173">
        <f t="shared" si="1"/>
        <v>45139</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c r="A65" s="1"/>
      <c r="B65" s="1"/>
      <c r="C65" s="173">
        <f t="shared" si="1"/>
        <v>45170</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c r="A66" s="1"/>
      <c r="B66" s="1"/>
      <c r="C66" s="173">
        <f t="shared" si="1"/>
        <v>45200</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c r="A67" s="1"/>
      <c r="B67" s="1"/>
      <c r="C67" s="173">
        <f t="shared" si="1"/>
        <v>45231</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c r="A68" s="1"/>
      <c r="B68" s="1"/>
      <c r="C68" s="173">
        <f t="shared" si="1"/>
        <v>45261</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c r="A69" s="1"/>
      <c r="B69" s="1"/>
      <c r="C69" s="173">
        <f t="shared" si="1"/>
        <v>45292</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c r="A70" s="1"/>
      <c r="B70" s="1"/>
      <c r="C70" s="173">
        <f t="shared" si="1"/>
        <v>45323</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c r="A71" s="1"/>
      <c r="B71" s="1"/>
      <c r="C71" s="173">
        <f t="shared" si="1"/>
        <v>45352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c r="A72" s="1"/>
      <c r="B72" s="1"/>
      <c r="C72" s="173">
        <f t="shared" si="1"/>
        <v>45383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c r="A73" s="1"/>
      <c r="B73" s="1"/>
      <c r="C73" s="173">
        <f t="shared" si="1"/>
        <v>45413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c r="A74" s="1"/>
      <c r="B74" s="1"/>
      <c r="C74" s="173">
        <f t="shared" si="1"/>
        <v>45444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c r="A75" s="1"/>
      <c r="B75" s="1"/>
      <c r="C75" s="173">
        <f t="shared" si="1"/>
        <v>45474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c r="A76" s="1"/>
      <c r="B76" s="1"/>
      <c r="C76" s="173">
        <f t="shared" si="1"/>
        <v>45505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c r="A77" s="1"/>
      <c r="B77" s="1"/>
      <c r="C77" s="173">
        <f t="shared" si="1"/>
        <v>45536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c r="A78" s="1"/>
      <c r="B78" s="1"/>
      <c r="C78" s="173">
        <f t="shared" si="1"/>
        <v>45566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c r="A79" s="1"/>
      <c r="B79" s="1"/>
      <c r="C79" s="173">
        <f t="shared" si="1"/>
        <v>45597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c r="A80" s="1"/>
      <c r="B80" s="1"/>
      <c r="C80" s="173">
        <f t="shared" si="1"/>
        <v>45627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c r="A81" s="1"/>
      <c r="B81" s="1"/>
      <c r="C81" s="173">
        <f t="shared" si="1"/>
        <v>45658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c r="A82" s="1"/>
      <c r="B82" s="1"/>
      <c r="C82" s="173">
        <f t="shared" si="1"/>
        <v>45689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c r="A83" s="1"/>
      <c r="B83" s="1"/>
      <c r="C83" s="173">
        <f t="shared" si="1"/>
        <v>45717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c r="A84" s="1"/>
      <c r="B84" s="1"/>
      <c r="C84" s="173">
        <f t="shared" si="1"/>
        <v>45748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c r="A85" s="1"/>
      <c r="B85" s="1"/>
      <c r="C85" s="173">
        <f t="shared" si="1"/>
        <v>45778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c r="A86" s="1"/>
      <c r="B86" s="1"/>
      <c r="C86" s="173">
        <f t="shared" si="1"/>
        <v>45809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c r="A87" s="1"/>
      <c r="B87" s="1"/>
      <c r="C87" s="173">
        <f t="shared" si="1"/>
        <v>45839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c r="A88" s="1"/>
      <c r="B88" s="1"/>
      <c r="C88" s="173">
        <f t="shared" si="1"/>
        <v>45870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c r="A89" s="1"/>
      <c r="B89" s="1"/>
      <c r="C89" s="173">
        <f t="shared" si="1"/>
        <v>45901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c r="A90" s="1"/>
      <c r="B90" s="1"/>
      <c r="C90" s="173">
        <f t="shared" si="1"/>
        <v>45931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c r="A91" s="1"/>
      <c r="B91" s="1"/>
      <c r="C91" s="173">
        <f t="shared" si="1"/>
        <v>45962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c r="A92" s="1"/>
      <c r="B92" s="1"/>
      <c r="C92" s="173">
        <f t="shared" si="1"/>
        <v>45992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c r="A93" s="1"/>
      <c r="B93" s="1"/>
      <c r="C93" s="173">
        <f t="shared" si="1"/>
        <v>46023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c r="A94" s="1"/>
      <c r="B94" s="1"/>
      <c r="C94" s="173">
        <f t="shared" si="1"/>
        <v>46054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c r="A95" s="1"/>
      <c r="B95" s="1"/>
      <c r="C95" s="173">
        <f t="shared" ref="C95:C158" si="2">EOMONTH(C94,0)+1</f>
        <v>46082</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c r="A96" s="1"/>
      <c r="B96" s="1"/>
      <c r="C96" s="173">
        <f t="shared" si="2"/>
        <v>46113</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c r="A97" s="1"/>
      <c r="B97" s="1"/>
      <c r="C97" s="173">
        <f t="shared" si="2"/>
        <v>46143</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c r="A98" s="1"/>
      <c r="B98" s="1"/>
      <c r="C98" s="173">
        <f t="shared" si="2"/>
        <v>46174</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c r="A99" s="1"/>
      <c r="B99" s="1"/>
      <c r="C99" s="173">
        <f t="shared" si="2"/>
        <v>46204</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c r="A100" s="1"/>
      <c r="B100" s="1"/>
      <c r="C100" s="173">
        <f t="shared" si="2"/>
        <v>46235</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c r="A101" s="1"/>
      <c r="B101" s="1"/>
      <c r="C101" s="173">
        <f t="shared" si="2"/>
        <v>46266</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c r="A102" s="1"/>
      <c r="B102" s="1"/>
      <c r="C102" s="173">
        <f t="shared" si="2"/>
        <v>46296</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c r="A103" s="1"/>
      <c r="B103" s="1"/>
      <c r="C103" s="173">
        <f t="shared" si="2"/>
        <v>46327</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c r="A104" s="1"/>
      <c r="B104" s="1"/>
      <c r="C104" s="173">
        <f t="shared" si="2"/>
        <v>46357</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c r="A105" s="1"/>
      <c r="B105" s="1"/>
      <c r="C105" s="173">
        <f t="shared" si="2"/>
        <v>46388</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c r="A106" s="1"/>
      <c r="B106" s="1"/>
      <c r="C106" s="173">
        <f t="shared" si="2"/>
        <v>46419</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c r="A107" s="1"/>
      <c r="B107" s="1"/>
      <c r="C107" s="173">
        <f t="shared" si="2"/>
        <v>46447</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c r="A108" s="1"/>
      <c r="B108" s="1"/>
      <c r="C108" s="173">
        <f t="shared" si="2"/>
        <v>46478</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c r="A109" s="1"/>
      <c r="B109" s="1"/>
      <c r="C109" s="173">
        <f t="shared" si="2"/>
        <v>46508</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c r="A110" s="1"/>
      <c r="B110" s="1"/>
      <c r="C110" s="173">
        <f t="shared" si="2"/>
        <v>46539</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c r="A111" s="1"/>
      <c r="B111" s="1"/>
      <c r="C111" s="173">
        <f t="shared" si="2"/>
        <v>46569</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c r="A112" s="1"/>
      <c r="B112" s="1"/>
      <c r="C112" s="173">
        <f t="shared" si="2"/>
        <v>46600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c r="A113" s="1"/>
      <c r="B113" s="1"/>
      <c r="C113" s="173">
        <f t="shared" si="2"/>
        <v>46631</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c r="A114" s="1"/>
      <c r="B114" s="1"/>
      <c r="C114" s="173">
        <f t="shared" si="2"/>
        <v>46661</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c r="A115" s="1"/>
      <c r="B115" s="1"/>
      <c r="C115" s="173">
        <f t="shared" si="2"/>
        <v>46692</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c r="A116" s="1"/>
      <c r="B116" s="1"/>
      <c r="C116" s="173">
        <f t="shared" si="2"/>
        <v>46722</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c r="A117" s="1"/>
      <c r="B117" s="1"/>
      <c r="C117" s="173">
        <f t="shared" si="2"/>
        <v>46753</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c r="A118" s="1"/>
      <c r="B118" s="1"/>
      <c r="C118" s="173">
        <f t="shared" si="2"/>
        <v>46784</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c r="A119" s="1"/>
      <c r="B119" s="1"/>
      <c r="C119" s="173">
        <f t="shared" si="2"/>
        <v>46813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c r="A120" s="1"/>
      <c r="B120" s="1"/>
      <c r="C120" s="173">
        <f t="shared" si="2"/>
        <v>46844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c r="A121" s="1"/>
      <c r="B121" s="1"/>
      <c r="C121" s="173">
        <f t="shared" si="2"/>
        <v>46874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c r="A122" s="1"/>
      <c r="B122" s="1"/>
      <c r="C122" s="173">
        <f t="shared" si="2"/>
        <v>46905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c r="A123" s="1"/>
      <c r="B123" s="1"/>
      <c r="C123" s="173">
        <f t="shared" si="2"/>
        <v>46935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c r="A124" s="1"/>
      <c r="B124" s="1"/>
      <c r="C124" s="173">
        <f t="shared" si="2"/>
        <v>46966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c r="A125" s="1"/>
      <c r="B125" s="1"/>
      <c r="C125" s="173">
        <f t="shared" si="2"/>
        <v>46997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c r="A126" s="1"/>
      <c r="B126" s="1"/>
      <c r="C126" s="173">
        <f t="shared" si="2"/>
        <v>47027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c r="A127" s="1"/>
      <c r="B127" s="1"/>
      <c r="C127" s="173">
        <f t="shared" si="2"/>
        <v>47058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c r="A128" s="1"/>
      <c r="B128" s="1"/>
      <c r="C128" s="173">
        <f t="shared" si="2"/>
        <v>47088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c r="A129" s="1"/>
      <c r="B129" s="1"/>
      <c r="C129" s="173">
        <f t="shared" si="2"/>
        <v>47119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c r="A130" s="1"/>
      <c r="B130" s="1"/>
      <c r="C130" s="173">
        <f t="shared" si="2"/>
        <v>47150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c r="A131" s="1"/>
      <c r="B131" s="1"/>
      <c r="C131" s="173">
        <f t="shared" si="2"/>
        <v>47178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c r="A132" s="1"/>
      <c r="B132" s="1"/>
      <c r="C132" s="173">
        <f t="shared" si="2"/>
        <v>47209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c r="A133" s="1"/>
      <c r="B133" s="1"/>
      <c r="C133" s="173">
        <f t="shared" si="2"/>
        <v>47239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c r="A134" s="1"/>
      <c r="B134" s="1"/>
      <c r="C134" s="173">
        <f t="shared" si="2"/>
        <v>47270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c r="A135" s="1"/>
      <c r="B135" s="1"/>
      <c r="C135" s="173">
        <f t="shared" si="2"/>
        <v>47300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c r="A136" s="1"/>
      <c r="B136" s="1"/>
      <c r="C136" s="173">
        <f t="shared" si="2"/>
        <v>47331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c r="A137" s="1"/>
      <c r="B137" s="1"/>
      <c r="C137" s="173">
        <f t="shared" si="2"/>
        <v>47362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c r="A138" s="1"/>
      <c r="B138" s="1"/>
      <c r="C138" s="173">
        <f t="shared" si="2"/>
        <v>47392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c r="A139" s="1"/>
      <c r="B139" s="1"/>
      <c r="C139" s="173">
        <f t="shared" si="2"/>
        <v>47423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c r="A140" s="1"/>
      <c r="B140" s="1"/>
      <c r="C140" s="173">
        <f t="shared" si="2"/>
        <v>47453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c r="A141" s="1"/>
      <c r="B141" s="1"/>
      <c r="C141" s="173">
        <f t="shared" si="2"/>
        <v>47484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c r="A142" s="1"/>
      <c r="B142" s="1"/>
      <c r="C142" s="173">
        <f t="shared" si="2"/>
        <v>47515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c r="A143" s="1"/>
      <c r="B143" s="1"/>
      <c r="C143" s="173">
        <f t="shared" si="2"/>
        <v>47543</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c r="A144" s="1"/>
      <c r="B144" s="1"/>
      <c r="C144" s="173">
        <f t="shared" si="2"/>
        <v>47574</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c r="A145" s="1"/>
      <c r="B145" s="1"/>
      <c r="C145" s="173">
        <f t="shared" si="2"/>
        <v>47604</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c r="A146" s="1"/>
      <c r="B146" s="1"/>
      <c r="C146" s="173">
        <f t="shared" si="2"/>
        <v>47635</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c r="A147" s="1"/>
      <c r="B147" s="1"/>
      <c r="C147" s="173">
        <f t="shared" si="2"/>
        <v>47665</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c r="A148" s="1"/>
      <c r="B148" s="1"/>
      <c r="C148" s="173">
        <f t="shared" si="2"/>
        <v>47696</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c r="A149" s="1"/>
      <c r="B149" s="1"/>
      <c r="C149" s="173">
        <f t="shared" si="2"/>
        <v>47727</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c r="A150" s="1"/>
      <c r="B150" s="1"/>
      <c r="C150" s="173">
        <f t="shared" si="2"/>
        <v>47757</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c r="A151" s="1"/>
      <c r="B151" s="1"/>
      <c r="C151" s="173">
        <f t="shared" si="2"/>
        <v>47788</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c r="A152" s="1"/>
      <c r="B152" s="1"/>
      <c r="C152" s="173">
        <f t="shared" si="2"/>
        <v>47818</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c r="A153" s="1"/>
      <c r="B153" s="1"/>
      <c r="C153" s="173">
        <f t="shared" si="2"/>
        <v>47849</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c r="A154" s="1"/>
      <c r="B154" s="1"/>
      <c r="C154" s="173">
        <f t="shared" si="2"/>
        <v>47880</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c r="A155" s="1"/>
      <c r="B155" s="1"/>
      <c r="C155" s="173">
        <f t="shared" si="2"/>
        <v>47908</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c r="A156" s="1"/>
      <c r="B156" s="1"/>
      <c r="C156" s="173">
        <f t="shared" si="2"/>
        <v>47939</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c r="A157" s="1"/>
      <c r="B157" s="1"/>
      <c r="C157" s="173">
        <f t="shared" si="2"/>
        <v>47969</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c r="A158" s="1"/>
      <c r="B158" s="1"/>
      <c r="C158" s="173">
        <f t="shared" si="2"/>
        <v>48000</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c r="A159" s="1"/>
      <c r="B159" s="1"/>
      <c r="C159" s="173">
        <f t="shared" ref="C159:C222" si="3">EOMONTH(C158,0)+1</f>
        <v>48030</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c r="A160" s="1"/>
      <c r="B160" s="1"/>
      <c r="C160" s="173">
        <f t="shared" si="3"/>
        <v>48061</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c r="A161" s="1"/>
      <c r="B161" s="1"/>
      <c r="C161" s="173">
        <f t="shared" si="3"/>
        <v>48092</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c r="A162" s="1"/>
      <c r="B162" s="1"/>
      <c r="C162" s="173">
        <f t="shared" si="3"/>
        <v>48122</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c r="A163" s="1"/>
      <c r="B163" s="1"/>
      <c r="C163" s="173">
        <f t="shared" si="3"/>
        <v>48153</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c r="A164" s="1"/>
      <c r="B164" s="1"/>
      <c r="C164" s="173">
        <f t="shared" si="3"/>
        <v>48183</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c r="A165" s="1"/>
      <c r="B165" s="1"/>
      <c r="C165" s="173">
        <f t="shared" si="3"/>
        <v>48214</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c r="A166" s="1"/>
      <c r="B166" s="1"/>
      <c r="C166" s="173">
        <f t="shared" si="3"/>
        <v>48245</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c r="A167" s="1"/>
      <c r="B167" s="1"/>
      <c r="C167" s="173">
        <f t="shared" si="3"/>
        <v>48274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c r="A168" s="1"/>
      <c r="B168" s="1"/>
      <c r="C168" s="173">
        <f t="shared" si="3"/>
        <v>48305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c r="A169" s="1"/>
      <c r="B169" s="1"/>
      <c r="C169" s="173">
        <f t="shared" si="3"/>
        <v>48335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c r="A170" s="1"/>
      <c r="B170" s="1"/>
      <c r="C170" s="173">
        <f t="shared" si="3"/>
        <v>48366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c r="A171" s="1"/>
      <c r="B171" s="1"/>
      <c r="C171" s="173">
        <f t="shared" si="3"/>
        <v>48396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c r="A172" s="1"/>
      <c r="B172" s="1"/>
      <c r="C172" s="173">
        <f t="shared" si="3"/>
        <v>48427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c r="A173" s="1"/>
      <c r="B173" s="1"/>
      <c r="C173" s="173">
        <f t="shared" si="3"/>
        <v>48458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c r="A174" s="1"/>
      <c r="B174" s="1"/>
      <c r="C174" s="173">
        <f t="shared" si="3"/>
        <v>48488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c r="A175" s="1"/>
      <c r="B175" s="1"/>
      <c r="C175" s="173">
        <f t="shared" si="3"/>
        <v>48519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c r="A176" s="1"/>
      <c r="B176" s="1"/>
      <c r="C176" s="173">
        <f t="shared" si="3"/>
        <v>48549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c r="A177" s="1"/>
      <c r="B177" s="1"/>
      <c r="C177" s="173">
        <f t="shared" si="3"/>
        <v>48580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c r="A178" s="1"/>
      <c r="B178" s="1"/>
      <c r="C178" s="173">
        <f t="shared" si="3"/>
        <v>48611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c r="A179" s="1"/>
      <c r="B179" s="1"/>
      <c r="C179" s="173">
        <f t="shared" si="3"/>
        <v>48639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c r="A180" s="1"/>
      <c r="B180" s="1"/>
      <c r="C180" s="173">
        <f t="shared" si="3"/>
        <v>48670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c r="A181" s="1"/>
      <c r="B181" s="1"/>
      <c r="C181" s="173">
        <f t="shared" si="3"/>
        <v>48700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c r="A182" s="1"/>
      <c r="B182" s="1"/>
      <c r="C182" s="173">
        <f t="shared" si="3"/>
        <v>48731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c r="A183" s="1"/>
      <c r="B183" s="1"/>
      <c r="C183" s="173">
        <f t="shared" si="3"/>
        <v>48761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c r="A184" s="1"/>
      <c r="B184" s="1"/>
      <c r="C184" s="173">
        <f t="shared" si="3"/>
        <v>48792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c r="A185" s="1"/>
      <c r="B185" s="1"/>
      <c r="C185" s="173">
        <f t="shared" si="3"/>
        <v>48823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c r="A186" s="1"/>
      <c r="B186" s="1"/>
      <c r="C186" s="173">
        <f t="shared" si="3"/>
        <v>48853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c r="A187" s="1"/>
      <c r="B187" s="1"/>
      <c r="C187" s="173">
        <f t="shared" si="3"/>
        <v>48884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c r="A188" s="1"/>
      <c r="B188" s="1"/>
      <c r="C188" s="173">
        <f t="shared" si="3"/>
        <v>48914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c r="A189" s="1"/>
      <c r="B189" s="1"/>
      <c r="C189" s="173">
        <f t="shared" si="3"/>
        <v>48945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c r="A190" s="1"/>
      <c r="B190" s="1"/>
      <c r="C190" s="173">
        <f t="shared" si="3"/>
        <v>48976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c r="A191" s="1"/>
      <c r="B191" s="1"/>
      <c r="C191" s="173">
        <f t="shared" si="3"/>
        <v>49004</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c r="A192" s="1"/>
      <c r="B192" s="1"/>
      <c r="C192" s="173">
        <f t="shared" si="3"/>
        <v>49035</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c r="A193" s="1"/>
      <c r="B193" s="1"/>
      <c r="C193" s="173">
        <f t="shared" si="3"/>
        <v>49065</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c r="A194" s="1"/>
      <c r="B194" s="1"/>
      <c r="C194" s="173">
        <f t="shared" si="3"/>
        <v>49096</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c r="A195" s="1"/>
      <c r="B195" s="1"/>
      <c r="C195" s="173">
        <f t="shared" si="3"/>
        <v>49126</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c r="A196" s="1"/>
      <c r="B196" s="1"/>
      <c r="C196" s="173">
        <f t="shared" si="3"/>
        <v>49157</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c r="A197" s="1"/>
      <c r="B197" s="1"/>
      <c r="C197" s="173">
        <f t="shared" si="3"/>
        <v>49188</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c r="A198" s="1"/>
      <c r="B198" s="1"/>
      <c r="C198" s="173">
        <f t="shared" si="3"/>
        <v>49218</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c r="A199" s="1"/>
      <c r="B199" s="1"/>
      <c r="C199" s="173">
        <f t="shared" si="3"/>
        <v>49249</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c r="A200" s="1"/>
      <c r="B200" s="1"/>
      <c r="C200" s="173">
        <f t="shared" si="3"/>
        <v>49279</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c r="A201" s="1"/>
      <c r="B201" s="1"/>
      <c r="C201" s="173">
        <f t="shared" si="3"/>
        <v>49310</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c r="A202" s="1"/>
      <c r="B202" s="1"/>
      <c r="C202" s="173">
        <f t="shared" si="3"/>
        <v>49341</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c r="A203" s="1"/>
      <c r="B203" s="1"/>
      <c r="C203" s="173">
        <f t="shared" si="3"/>
        <v>49369</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c r="A204" s="1"/>
      <c r="B204" s="1"/>
      <c r="C204" s="173">
        <f t="shared" si="3"/>
        <v>49400</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c r="A205" s="1"/>
      <c r="B205" s="1"/>
      <c r="C205" s="173">
        <f t="shared" si="3"/>
        <v>49430</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c r="A206" s="1"/>
      <c r="B206" s="1"/>
      <c r="C206" s="173">
        <f t="shared" si="3"/>
        <v>49461</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c r="A207" s="1"/>
      <c r="B207" s="1"/>
      <c r="C207" s="173">
        <f t="shared" si="3"/>
        <v>49491</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c r="A208" s="1"/>
      <c r="B208" s="1"/>
      <c r="C208" s="173">
        <f t="shared" si="3"/>
        <v>49522</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c r="A209" s="1"/>
      <c r="B209" s="1"/>
      <c r="C209" s="173">
        <f t="shared" si="3"/>
        <v>49553</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c r="A210" s="1"/>
      <c r="B210" s="1"/>
      <c r="C210" s="173">
        <f t="shared" si="3"/>
        <v>49583</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c r="A211" s="1"/>
      <c r="B211" s="1"/>
      <c r="C211" s="173">
        <f t="shared" si="3"/>
        <v>49614</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c r="A212" s="1"/>
      <c r="B212" s="1"/>
      <c r="C212" s="173">
        <f t="shared" si="3"/>
        <v>49644</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c r="A213" s="1"/>
      <c r="B213" s="1"/>
      <c r="C213" s="173">
        <f t="shared" si="3"/>
        <v>49675</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c r="A214" s="1"/>
      <c r="B214" s="1"/>
      <c r="C214" s="173">
        <f t="shared" si="3"/>
        <v>49706</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c r="A215" s="1"/>
      <c r="B215" s="1"/>
      <c r="C215" s="173">
        <f t="shared" si="3"/>
        <v>49735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c r="A216" s="1"/>
      <c r="B216" s="1"/>
      <c r="C216" s="173">
        <f t="shared" si="3"/>
        <v>49766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c r="A217" s="1"/>
      <c r="B217" s="1"/>
      <c r="C217" s="173">
        <f t="shared" si="3"/>
        <v>49796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c r="A218" s="1"/>
      <c r="B218" s="1"/>
      <c r="C218" s="173">
        <f t="shared" si="3"/>
        <v>49827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c r="A219" s="1"/>
      <c r="B219" s="1"/>
      <c r="C219" s="173">
        <f t="shared" si="3"/>
        <v>49857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c r="A220" s="1"/>
      <c r="B220" s="1"/>
      <c r="C220" s="173">
        <f t="shared" si="3"/>
        <v>49888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c r="A221" s="1"/>
      <c r="B221" s="1"/>
      <c r="C221" s="173">
        <f t="shared" si="3"/>
        <v>49919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c r="A222" s="1"/>
      <c r="B222" s="1"/>
      <c r="C222" s="173">
        <f t="shared" si="3"/>
        <v>49949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c r="A223" s="1"/>
      <c r="B223" s="1"/>
      <c r="C223" s="173">
        <f t="shared" ref="C223:C251" si="4">EOMONTH(C222,0)+1</f>
        <v>49980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c r="A224" s="1"/>
      <c r="B224" s="1"/>
      <c r="C224" s="173">
        <f t="shared" si="4"/>
        <v>50010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c r="A225" s="1"/>
      <c r="B225" s="1"/>
      <c r="C225" s="173">
        <f t="shared" si="4"/>
        <v>50041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c r="A226" s="1"/>
      <c r="B226" s="1"/>
      <c r="C226" s="173">
        <f t="shared" si="4"/>
        <v>50072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c r="A227" s="1"/>
      <c r="B227" s="1"/>
      <c r="C227" s="173">
        <f t="shared" si="4"/>
        <v>50100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c r="A228" s="1"/>
      <c r="B228" s="1"/>
      <c r="C228" s="173">
        <f t="shared" si="4"/>
        <v>50131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c r="A229" s="1"/>
      <c r="B229" s="1"/>
      <c r="C229" s="173">
        <f t="shared" si="4"/>
        <v>50161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c r="A230" s="1"/>
      <c r="B230" s="1"/>
      <c r="C230" s="173">
        <f t="shared" si="4"/>
        <v>50192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c r="A231" s="1"/>
      <c r="B231" s="1"/>
      <c r="C231" s="173">
        <f t="shared" si="4"/>
        <v>50222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c r="A232" s="1"/>
      <c r="B232" s="1"/>
      <c r="C232" s="173">
        <f t="shared" si="4"/>
        <v>50253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c r="A233" s="1"/>
      <c r="B233" s="1"/>
      <c r="C233" s="173">
        <f t="shared" si="4"/>
        <v>50284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c r="A234" s="1"/>
      <c r="B234" s="1"/>
      <c r="C234" s="173">
        <f t="shared" si="4"/>
        <v>50314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c r="A235" s="1"/>
      <c r="B235" s="1"/>
      <c r="C235" s="173">
        <f t="shared" si="4"/>
        <v>50345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c r="A236" s="1"/>
      <c r="B236" s="1"/>
      <c r="C236" s="173">
        <f t="shared" si="4"/>
        <v>50375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c r="A237" s="1"/>
      <c r="B237" s="1"/>
      <c r="C237" s="173">
        <f t="shared" si="4"/>
        <v>50406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c r="A238" s="1"/>
      <c r="B238" s="1"/>
      <c r="C238" s="173">
        <f t="shared" si="4"/>
        <v>50437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c r="A239" s="1"/>
      <c r="B239" s="1"/>
      <c r="C239" s="173">
        <f t="shared" si="4"/>
        <v>50465</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c r="A240" s="1"/>
      <c r="B240" s="1"/>
      <c r="C240" s="173">
        <f t="shared" si="4"/>
        <v>50496</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c r="A241" s="1"/>
      <c r="B241" s="1"/>
      <c r="C241" s="173">
        <f t="shared" si="4"/>
        <v>50526</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c r="A242" s="1"/>
      <c r="B242" s="1"/>
      <c r="C242" s="173">
        <f t="shared" si="4"/>
        <v>50557</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c r="A243" s="1"/>
      <c r="B243" s="1"/>
      <c r="C243" s="173">
        <f t="shared" si="4"/>
        <v>50587</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c r="A244" s="1"/>
      <c r="B244" s="1"/>
      <c r="C244" s="173">
        <f t="shared" si="4"/>
        <v>50618</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c r="A245" s="1"/>
      <c r="B245" s="1"/>
      <c r="C245" s="173">
        <f t="shared" si="4"/>
        <v>50649</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c r="A246" s="1"/>
      <c r="B246" s="1"/>
      <c r="C246" s="173">
        <f t="shared" si="4"/>
        <v>50679</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c r="A247" s="1"/>
      <c r="B247" s="1"/>
      <c r="C247" s="173">
        <f t="shared" si="4"/>
        <v>50710</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c r="A248" s="1"/>
      <c r="B248" s="1"/>
      <c r="C248" s="173">
        <f t="shared" si="4"/>
        <v>50740</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c r="A249" s="1"/>
      <c r="B249" s="1"/>
      <c r="C249" s="173">
        <f t="shared" si="4"/>
        <v>50771</v>
      </c>
      <c r="D249" s="1"/>
      <c r="E249" s="1"/>
      <c r="F249" s="1"/>
      <c r="G249" s="1"/>
      <c r="H249" s="1"/>
      <c r="I249" s="1"/>
      <c r="J249" s="1"/>
      <c r="K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c r="A250" s="1"/>
      <c r="B250" s="1"/>
      <c r="C250" s="173">
        <f t="shared" si="4"/>
        <v>50802</v>
      </c>
      <c r="D250" s="1"/>
      <c r="E250" s="1"/>
      <c r="F250" s="1"/>
      <c r="G250" s="1"/>
      <c r="H250" s="1"/>
      <c r="I250" s="1"/>
      <c r="J250" s="1"/>
      <c r="K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c r="A251" s="1"/>
      <c r="B251" s="1"/>
      <c r="C251" s="173">
        <f t="shared" si="4"/>
        <v>50830</v>
      </c>
      <c r="D251" s="1"/>
      <c r="E251" s="1"/>
      <c r="F251" s="1"/>
      <c r="G251" s="1"/>
      <c r="H251" s="1"/>
      <c r="I251" s="1"/>
      <c r="J251" s="1"/>
      <c r="K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c r="N252" s="1"/>
      <c r="P252" s="1"/>
      <c r="R252" s="1"/>
      <c r="T252" s="1"/>
      <c r="V252" s="1"/>
      <c r="W252" s="1"/>
      <c r="X252" s="1"/>
      <c r="Y252" s="1"/>
      <c r="Z252" s="1"/>
      <c r="AA252" s="1"/>
      <c r="AB252" s="1"/>
      <c r="AC252" s="1"/>
      <c r="AD252" s="1"/>
      <c r="AE252" s="1"/>
      <c r="AH252" s="1"/>
      <c r="AK252" s="1"/>
      <c r="AN252" s="1"/>
    </row>
    <row r="253" spans="1:40">
      <c r="N253" s="1"/>
      <c r="P253" s="1"/>
      <c r="R253" s="1"/>
      <c r="T253" s="1"/>
      <c r="V253" s="1"/>
      <c r="W253" s="1"/>
      <c r="X253" s="1"/>
      <c r="Y253" s="1"/>
      <c r="Z253" s="1"/>
      <c r="AA253" s="1"/>
      <c r="AB253" s="1"/>
      <c r="AC253" s="1"/>
      <c r="AD253" s="1"/>
      <c r="AE253" s="1"/>
      <c r="AH253" s="1"/>
      <c r="AK253" s="1"/>
      <c r="AN253" s="1"/>
    </row>
    <row r="254" spans="1:40">
      <c r="V254" s="1"/>
      <c r="W254" s="1"/>
      <c r="X254" s="1"/>
      <c r="Y254" s="1"/>
      <c r="Z254" s="1"/>
      <c r="AA254" s="1"/>
      <c r="AB254" s="1"/>
      <c r="AC254" s="1"/>
      <c r="AD254" s="1"/>
      <c r="AE254" s="1"/>
    </row>
    <row r="255" spans="1:40">
      <c r="V255" s="1"/>
      <c r="W255" s="1"/>
      <c r="X255" s="1"/>
      <c r="Y255" s="1"/>
      <c r="Z255" s="1"/>
      <c r="AA255" s="1"/>
      <c r="AB255" s="1"/>
      <c r="AC255" s="1"/>
      <c r="AD255" s="1"/>
      <c r="AE255" s="1"/>
    </row>
    <row r="256" spans="1:40">
      <c r="V256" s="1"/>
      <c r="W256" s="1"/>
      <c r="X256" s="1"/>
      <c r="Y256" s="1"/>
      <c r="Z256" s="1"/>
      <c r="AA256" s="1"/>
      <c r="AB256" s="1"/>
      <c r="AC256" s="1"/>
      <c r="AD256" s="1"/>
      <c r="AE256" s="1"/>
    </row>
  </sheetData>
  <conditionalFormatting sqref="AB22:AB24 V15 V19:V21">
    <cfRule type="cellIs" dxfId="46" priority="42" operator="equal">
      <formula>0</formula>
    </cfRule>
  </conditionalFormatting>
  <conditionalFormatting sqref="AE9">
    <cfRule type="containsBlanks" dxfId="45" priority="71">
      <formula>LEN(TRIM(AE9))=0</formula>
    </cfRule>
  </conditionalFormatting>
  <conditionalFormatting sqref="V22:W22 AA22 W23:W24 V9 AA9:AE9 AC22:AD22 W15:AE15 V25:AE26">
    <cfRule type="cellIs" dxfId="44" priority="70" operator="equal">
      <formula>0</formula>
    </cfRule>
  </conditionalFormatting>
  <conditionalFormatting sqref="V23 AA23 AC23:AE23 AE22 AE24">
    <cfRule type="cellIs" dxfId="43" priority="68" operator="equal">
      <formula>0</formula>
    </cfRule>
  </conditionalFormatting>
  <conditionalFormatting sqref="AE22:AE24">
    <cfRule type="containsBlanks" dxfId="42" priority="67">
      <formula>LEN(TRIM(AE22))=0</formula>
    </cfRule>
  </conditionalFormatting>
  <conditionalFormatting sqref="V24 AA24 AC24:AD24">
    <cfRule type="cellIs" dxfId="41" priority="66" operator="equal">
      <formula>0</formula>
    </cfRule>
  </conditionalFormatting>
  <conditionalFormatting sqref="X22:Y24">
    <cfRule type="cellIs" dxfId="40" priority="62" operator="equal">
      <formula>0</formula>
    </cfRule>
  </conditionalFormatting>
  <conditionalFormatting sqref="Y22:Y24">
    <cfRule type="containsBlanks" dxfId="39" priority="61">
      <formula>LEN(TRIM(Y22))=0</formula>
    </cfRule>
  </conditionalFormatting>
  <conditionalFormatting sqref="W9">
    <cfRule type="cellIs" dxfId="38" priority="56" operator="equal">
      <formula>0</formula>
    </cfRule>
  </conditionalFormatting>
  <conditionalFormatting sqref="W21:Y21 AA21:AE21">
    <cfRule type="cellIs" dxfId="37" priority="52" operator="equal">
      <formula>0</formula>
    </cfRule>
  </conditionalFormatting>
  <conditionalFormatting sqref="AA20 AC20:AD20">
    <cfRule type="cellIs" dxfId="36" priority="37" operator="equal">
      <formula>0</formula>
    </cfRule>
  </conditionalFormatting>
  <conditionalFormatting sqref="X19:Y21">
    <cfRule type="cellIs" dxfId="35" priority="35" operator="equal">
      <formula>0</formula>
    </cfRule>
  </conditionalFormatting>
  <conditionalFormatting sqref="AE19:AE21">
    <cfRule type="containsBlanks" dxfId="34" priority="40">
      <formula>LEN(TRIM(AE19))=0</formula>
    </cfRule>
  </conditionalFormatting>
  <conditionalFormatting sqref="AA19:AE19 AE19:AE21">
    <cfRule type="cellIs" dxfId="33" priority="39" operator="equal">
      <formula>0</formula>
    </cfRule>
  </conditionalFormatting>
  <conditionalFormatting sqref="AA19 AC19:AD19">
    <cfRule type="cellIs" dxfId="32" priority="38" operator="equal">
      <formula>0</formula>
    </cfRule>
  </conditionalFormatting>
  <conditionalFormatting sqref="W19:W21">
    <cfRule type="cellIs" dxfId="31" priority="36" operator="equal">
      <formula>0</formula>
    </cfRule>
  </conditionalFormatting>
  <conditionalFormatting sqref="Y19:Y21">
    <cfRule type="containsBlanks" dxfId="30" priority="34">
      <formula>LEN(TRIM(Y19))=0</formula>
    </cfRule>
  </conditionalFormatting>
  <conditionalFormatting sqref="AB19:AB21">
    <cfRule type="cellIs" dxfId="29" priority="33" operator="equal">
      <formula>0</formula>
    </cfRule>
  </conditionalFormatting>
  <conditionalFormatting sqref="Z19:Z24">
    <cfRule type="cellIs" dxfId="28" priority="32" operator="equal">
      <formula>0</formula>
    </cfRule>
  </conditionalFormatting>
  <conditionalFormatting sqref="AE10:AE11">
    <cfRule type="containsBlanks" dxfId="27" priority="31">
      <formula>LEN(TRIM(AE10))=0</formula>
    </cfRule>
  </conditionalFormatting>
  <conditionalFormatting sqref="V10 AA10:AE11">
    <cfRule type="cellIs" dxfId="26" priority="30" operator="equal">
      <formula>0</formula>
    </cfRule>
  </conditionalFormatting>
  <conditionalFormatting sqref="W10:W11">
    <cfRule type="cellIs" dxfId="25" priority="29" operator="equal">
      <formula>0</formula>
    </cfRule>
  </conditionalFormatting>
  <conditionalFormatting sqref="V11">
    <cfRule type="cellIs" dxfId="24" priority="28" operator="equal">
      <formula>0</formula>
    </cfRule>
  </conditionalFormatting>
  <conditionalFormatting sqref="AA20 AC20:AD20">
    <cfRule type="cellIs" dxfId="23" priority="27" operator="equal">
      <formula>0</formula>
    </cfRule>
  </conditionalFormatting>
  <conditionalFormatting sqref="AA21 AC21:AD21">
    <cfRule type="cellIs" dxfId="22" priority="26" operator="equal">
      <formula>0</formula>
    </cfRule>
  </conditionalFormatting>
  <conditionalFormatting sqref="V13">
    <cfRule type="cellIs" dxfId="21" priority="18" operator="equal">
      <formula>0</formula>
    </cfRule>
  </conditionalFormatting>
  <conditionalFormatting sqref="AE12">
    <cfRule type="containsBlanks" dxfId="20" priority="25">
      <formula>LEN(TRIM(AE12))=0</formula>
    </cfRule>
  </conditionalFormatting>
  <conditionalFormatting sqref="AA12:AE12">
    <cfRule type="cellIs" dxfId="19" priority="24" operator="equal">
      <formula>0</formula>
    </cfRule>
  </conditionalFormatting>
  <conditionalFormatting sqref="W12">
    <cfRule type="cellIs" dxfId="18" priority="23" operator="equal">
      <formula>0</formula>
    </cfRule>
  </conditionalFormatting>
  <conditionalFormatting sqref="V12">
    <cfRule type="cellIs" dxfId="17" priority="22" operator="equal">
      <formula>0</formula>
    </cfRule>
  </conditionalFormatting>
  <conditionalFormatting sqref="AE13">
    <cfRule type="containsBlanks" dxfId="16" priority="21">
      <formula>LEN(TRIM(AE13))=0</formula>
    </cfRule>
  </conditionalFormatting>
  <conditionalFormatting sqref="AA13:AE13">
    <cfRule type="cellIs" dxfId="15" priority="20" operator="equal">
      <formula>0</formula>
    </cfRule>
  </conditionalFormatting>
  <conditionalFormatting sqref="W13">
    <cfRule type="cellIs" dxfId="14" priority="19" operator="equal">
      <formula>0</formula>
    </cfRule>
  </conditionalFormatting>
  <conditionalFormatting sqref="V16:V18">
    <cfRule type="cellIs" dxfId="13" priority="8" operator="equal">
      <formula>0</formula>
    </cfRule>
  </conditionalFormatting>
  <conditionalFormatting sqref="AB16:AB18">
    <cfRule type="cellIs" dxfId="12" priority="10" operator="equal">
      <formula>0</formula>
    </cfRule>
  </conditionalFormatting>
  <conditionalFormatting sqref="AA16 W16:W18 AC16:AD16">
    <cfRule type="cellIs" dxfId="11" priority="16" operator="equal">
      <formula>0</formula>
    </cfRule>
  </conditionalFormatting>
  <conditionalFormatting sqref="AA17 AC17:AE17 AE16 AE18">
    <cfRule type="cellIs" dxfId="10" priority="15" operator="equal">
      <formula>0</formula>
    </cfRule>
  </conditionalFormatting>
  <conditionalFormatting sqref="AE16:AE18">
    <cfRule type="containsBlanks" dxfId="9" priority="14">
      <formula>LEN(TRIM(AE16))=0</formula>
    </cfRule>
  </conditionalFormatting>
  <conditionalFormatting sqref="AA18 AC18:AD18">
    <cfRule type="cellIs" dxfId="8" priority="13" operator="equal">
      <formula>0</formula>
    </cfRule>
  </conditionalFormatting>
  <conditionalFormatting sqref="X16:X18">
    <cfRule type="cellIs" dxfId="7" priority="12" operator="equal">
      <formula>0</formula>
    </cfRule>
  </conditionalFormatting>
  <conditionalFormatting sqref="AA14:AE14">
    <cfRule type="cellIs" dxfId="6" priority="6" operator="equal">
      <formula>0</formula>
    </cfRule>
  </conditionalFormatting>
  <conditionalFormatting sqref="Z16:Z18">
    <cfRule type="cellIs" dxfId="5" priority="1" operator="equal">
      <formula>0</formula>
    </cfRule>
  </conditionalFormatting>
  <conditionalFormatting sqref="V14">
    <cfRule type="cellIs" dxfId="4" priority="4" operator="equal">
      <formula>0</formula>
    </cfRule>
  </conditionalFormatting>
  <conditionalFormatting sqref="AE14">
    <cfRule type="containsBlanks" dxfId="3" priority="7">
      <formula>LEN(TRIM(AE14))=0</formula>
    </cfRule>
  </conditionalFormatting>
  <conditionalFormatting sqref="W14">
    <cfRule type="cellIs" dxfId="2" priority="5" operator="equal">
      <formula>0</formula>
    </cfRule>
  </conditionalFormatting>
  <conditionalFormatting sqref="Y16:Y18">
    <cfRule type="cellIs" dxfId="1" priority="3" operator="equal">
      <formula>0</formula>
    </cfRule>
  </conditionalFormatting>
  <conditionalFormatting sqref="Y16:Y18">
    <cfRule type="containsBlanks" dxfId="0"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методология</vt:lpstr>
      <vt:lpstr>Главная</vt:lpstr>
      <vt:lpstr>Отчеты</vt:lpstr>
      <vt:lpstr>Отчеты_М</vt:lpstr>
      <vt:lpstr>стройка</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2021-05-31T16:10:50Z</dcterms:modified>
</cp:coreProperties>
</file>